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PARAMETER" sheetId="3" state="visible" r:id="rId5"/>
    <sheet name="PROCESS" sheetId="4" state="visible" r:id="rId6"/>
    <sheet name="ANALYSIS" sheetId="5" state="visible" r:id="rId7"/>
    <sheet name="DASHBOARD" sheetId="6" state="visible" r:id="rId8"/>
    <sheet name="INSIGHT" sheetId="7" state="visible" r:id="rId9"/>
  </sheets>
  <definedNames>
    <definedName function="false" hidden="true" localSheetId="1" name="_xlnm._FilterDatabase" vbProcedure="false">DATA!$A$1:$W$3205</definedName>
    <definedName function="false" hidden="true" localSheetId="3" name="_xlnm._FilterDatabase" vbProcedure="false">PROCESS!$A$1:$AJ$3205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<sst xmlns="http://schemas.openxmlformats.org/spreadsheetml/2006/main" count="13007" uniqueCount="3474">
  <si>
    <t xml:space="preserve">Warehouse Inventory Health, Replenishment &amp; Cost</t>
  </si>
  <si>
    <t xml:space="preserve">Novita Fitriyanti Pulungan | Excel portfolio project</t>
  </si>
  <si>
    <t xml:space="preserve">Tujuan</t>
  </si>
  <si>
    <t xml:space="preserve">Menghitung ulang reorder point dengan safety stock, menemukan item yang perlu dipesan dan yang overstock, menghitung biaya simpan dan trade-off service level, lalu mengelompokkan item dengan matriks ABC-XYZ.</t>
  </si>
  <si>
    <t xml:space="preserve">Sumber data</t>
  </si>
  <si>
    <t xml:space="preserve">Logistics Warehouse Dataset (Kaggle, ziya07): https://www.kaggle.com/datasets/ziya07/logistics-warehouse-dataset. Dataset publik SINTETIS, 3.204 item, tahun 2024. Satuan mata uang tidak disebutkan di data card.</t>
  </si>
  <si>
    <t xml:space="preserve">Alur workbook</t>
  </si>
  <si>
    <t xml:space="preserve">DATA (mentah, tidak diubah) -&gt; PARAMETER (asumsi yang bisa diganti) -&gt; PROCESS (kolom hitungan per item, semua rumus) -&gt; ANALYSIS (tabel ringkasan, semua rumus) -&gt; DASHBOARD -&gt; INSIGHT.</t>
  </si>
  <si>
    <t xml:space="preserve">Cara pakai</t>
  </si>
  <si>
    <t xml:space="preserve">Ganti service level atau ambang ABC/XYZ di sheet PARAMETER (sel kuning, teks biru). Semua angka di PROCESS, ANALYSIS, dan DASHBOARD ikut berubah. Untuk melihat daftar item yang perlu dipesan, filter kolom Status di sheet PROCESS.</t>
  </si>
  <si>
    <t xml:space="preserve">Rumus inti</t>
  </si>
  <si>
    <t xml:space="preserve">Lead-time demand = demand harian x lead time. Safety stock = z x std dev demand x akar(lead time). ROP = lead-time demand + safety stock. Level maksimum = ROP + demand harian x interval reorder. Status: REORDER kalau stok &lt;= ROP, OVERSTOCK kalau stok &gt; level maksimum, selain itu OK.</t>
  </si>
  <si>
    <t xml:space="preserve">Keterbatasan</t>
  </si>
  <si>
    <t xml:space="preserve">Data sintetis, jadi hasilnya adalah demonstrasi metode, bukan temuan bisnis nyata. Biaya pemesanan tidak tersedia, jadi EOQ tidak dihitung. KPI_score di data adalah skor gabungan buatan pembuat dataset, jadi tidak dianalisis sebagai pendorong performa.</t>
  </si>
  <si>
    <t xml:space="preserve">Warna</t>
  </si>
  <si>
    <t xml:space="preserve">Teks biru dengan latar kuning = input/asumsi yang boleh diganti. Teks hitam = rumus.</t>
  </si>
  <si>
    <t xml:space="preserve">item_id</t>
  </si>
  <si>
    <t xml:space="preserve">category</t>
  </si>
  <si>
    <t xml:space="preserve">stock_level</t>
  </si>
  <si>
    <t xml:space="preserve">reorder_point</t>
  </si>
  <si>
    <t xml:space="preserve">reorder_frequency_days</t>
  </si>
  <si>
    <t xml:space="preserve">lead_time_days</t>
  </si>
  <si>
    <t xml:space="preserve">daily_demand</t>
  </si>
  <si>
    <t xml:space="preserve">demand_std_dev</t>
  </si>
  <si>
    <t xml:space="preserve">item_popularity_score</t>
  </si>
  <si>
    <t xml:space="preserve">storage_location_id</t>
  </si>
  <si>
    <t xml:space="preserve">zone</t>
  </si>
  <si>
    <t xml:space="preserve">picking_time_seconds</t>
  </si>
  <si>
    <t xml:space="preserve">handling_cost_per_unit</t>
  </si>
  <si>
    <t xml:space="preserve">unit_price</t>
  </si>
  <si>
    <t xml:space="preserve">holding_cost_per_unit_day</t>
  </si>
  <si>
    <t xml:space="preserve">stockout_count_last_month</t>
  </si>
  <si>
    <t xml:space="preserve">order_fulfillment_rate</t>
  </si>
  <si>
    <t xml:space="preserve">total_orders_last_month</t>
  </si>
  <si>
    <t xml:space="preserve">turnover_ratio</t>
  </si>
  <si>
    <t xml:space="preserve">layout_efficiency_score</t>
  </si>
  <si>
    <t xml:space="preserve">last_restock_date</t>
  </si>
  <si>
    <t xml:space="preserve">forecasted_demand_next_7d</t>
  </si>
  <si>
    <t xml:space="preserve">KPI_score</t>
  </si>
  <si>
    <t xml:space="preserve">ITM10000</t>
  </si>
  <si>
    <t xml:space="preserve">Pharma</t>
  </si>
  <si>
    <t xml:space="preserve">L82</t>
  </si>
  <si>
    <t xml:space="preserve">B</t>
  </si>
  <si>
    <t xml:space="preserve">ITM10001</t>
  </si>
  <si>
    <t xml:space="preserve">Automotive</t>
  </si>
  <si>
    <t xml:space="preserve">L15</t>
  </si>
  <si>
    <t xml:space="preserve">A</t>
  </si>
  <si>
    <t xml:space="preserve">ITM10002</t>
  </si>
  <si>
    <t xml:space="preserve">Groceries</t>
  </si>
  <si>
    <t xml:space="preserve">L4</t>
  </si>
  <si>
    <t xml:space="preserve">ITM10003</t>
  </si>
  <si>
    <t xml:space="preserve">L95</t>
  </si>
  <si>
    <t xml:space="preserve">ITM10004</t>
  </si>
  <si>
    <t xml:space="preserve">L36</t>
  </si>
  <si>
    <t xml:space="preserve">D</t>
  </si>
  <si>
    <t xml:space="preserve">ITM10005</t>
  </si>
  <si>
    <t xml:space="preserve">Apparel</t>
  </si>
  <si>
    <t xml:space="preserve">L32</t>
  </si>
  <si>
    <t xml:space="preserve">ITM10006</t>
  </si>
  <si>
    <t xml:space="preserve">L29</t>
  </si>
  <si>
    <t xml:space="preserve">C</t>
  </si>
  <si>
    <t xml:space="preserve">ITM10007</t>
  </si>
  <si>
    <t xml:space="preserve">L18</t>
  </si>
  <si>
    <t xml:space="preserve">ITM10008</t>
  </si>
  <si>
    <t xml:space="preserve">ITM10009</t>
  </si>
  <si>
    <t xml:space="preserve">L14</t>
  </si>
  <si>
    <t xml:space="preserve">ITM10010</t>
  </si>
  <si>
    <t xml:space="preserve">L87</t>
  </si>
  <si>
    <t xml:space="preserve">ITM10011</t>
  </si>
  <si>
    <t xml:space="preserve">ITM10012</t>
  </si>
  <si>
    <t xml:space="preserve">L70</t>
  </si>
  <si>
    <t xml:space="preserve">ITM10013</t>
  </si>
  <si>
    <t xml:space="preserve">L12</t>
  </si>
  <si>
    <t xml:space="preserve">ITM10014</t>
  </si>
  <si>
    <t xml:space="preserve">L76</t>
  </si>
  <si>
    <t xml:space="preserve">ITM10015</t>
  </si>
  <si>
    <t xml:space="preserve">L55</t>
  </si>
  <si>
    <t xml:space="preserve">ITM10016</t>
  </si>
  <si>
    <t xml:space="preserve">L5</t>
  </si>
  <si>
    <t xml:space="preserve">ITM10017</t>
  </si>
  <si>
    <t xml:space="preserve">ITM10018</t>
  </si>
  <si>
    <t xml:space="preserve">Electronics</t>
  </si>
  <si>
    <t xml:space="preserve">ITM10019</t>
  </si>
  <si>
    <t xml:space="preserve">L28</t>
  </si>
  <si>
    <t xml:space="preserve">ITM10020</t>
  </si>
  <si>
    <t xml:space="preserve">L30</t>
  </si>
  <si>
    <t xml:space="preserve">ITM10021</t>
  </si>
  <si>
    <t xml:space="preserve">L65</t>
  </si>
  <si>
    <t xml:space="preserve">ITM10022</t>
  </si>
  <si>
    <t xml:space="preserve">L78</t>
  </si>
  <si>
    <t xml:space="preserve">ITM10023</t>
  </si>
  <si>
    <t xml:space="preserve">ITM10024</t>
  </si>
  <si>
    <t xml:space="preserve">L72</t>
  </si>
  <si>
    <t xml:space="preserve">ITM10025</t>
  </si>
  <si>
    <t xml:space="preserve">L26</t>
  </si>
  <si>
    <t xml:space="preserve">ITM10026</t>
  </si>
  <si>
    <t xml:space="preserve">L92</t>
  </si>
  <si>
    <t xml:space="preserve">ITM10027</t>
  </si>
  <si>
    <t xml:space="preserve">L84</t>
  </si>
  <si>
    <t xml:space="preserve">ITM10028</t>
  </si>
  <si>
    <t xml:space="preserve">L90</t>
  </si>
  <si>
    <t xml:space="preserve">ITM10029</t>
  </si>
  <si>
    <t xml:space="preserve">ITM10030</t>
  </si>
  <si>
    <t xml:space="preserve">L54</t>
  </si>
  <si>
    <t xml:space="preserve">ITM10031</t>
  </si>
  <si>
    <t xml:space="preserve">ITM10032</t>
  </si>
  <si>
    <t xml:space="preserve">L58</t>
  </si>
  <si>
    <t xml:space="preserve">ITM10033</t>
  </si>
  <si>
    <t xml:space="preserve">ITM10034</t>
  </si>
  <si>
    <t xml:space="preserve">ITM10035</t>
  </si>
  <si>
    <t xml:space="preserve">L1</t>
  </si>
  <si>
    <t xml:space="preserve">ITM10036</t>
  </si>
  <si>
    <t xml:space="preserve">L98</t>
  </si>
  <si>
    <t xml:space="preserve">ITM10037</t>
  </si>
  <si>
    <t xml:space="preserve">L21</t>
  </si>
  <si>
    <t xml:space="preserve">ITM10038</t>
  </si>
  <si>
    <t xml:space="preserve">ITM10039</t>
  </si>
  <si>
    <t xml:space="preserve">ITM10040</t>
  </si>
  <si>
    <t xml:space="preserve">L44</t>
  </si>
  <si>
    <t xml:space="preserve">ITM10041</t>
  </si>
  <si>
    <t xml:space="preserve">ITM10042</t>
  </si>
  <si>
    <t xml:space="preserve">L20</t>
  </si>
  <si>
    <t xml:space="preserve">ITM10043</t>
  </si>
  <si>
    <t xml:space="preserve">ITM10044</t>
  </si>
  <si>
    <t xml:space="preserve">ITM10045</t>
  </si>
  <si>
    <t xml:space="preserve">ITM10046</t>
  </si>
  <si>
    <t xml:space="preserve">ITM10047</t>
  </si>
  <si>
    <t xml:space="preserve">ITM10048</t>
  </si>
  <si>
    <t xml:space="preserve">L49</t>
  </si>
  <si>
    <t xml:space="preserve">ITM10049</t>
  </si>
  <si>
    <t xml:space="preserve">L13</t>
  </si>
  <si>
    <t xml:space="preserve">ITM10050</t>
  </si>
  <si>
    <t xml:space="preserve">L46</t>
  </si>
  <si>
    <t xml:space="preserve">ITM10051</t>
  </si>
  <si>
    <t xml:space="preserve">L45</t>
  </si>
  <si>
    <t xml:space="preserve">ITM10052</t>
  </si>
  <si>
    <t xml:space="preserve">ITM10053</t>
  </si>
  <si>
    <t xml:space="preserve">L34</t>
  </si>
  <si>
    <t xml:space="preserve">ITM10054</t>
  </si>
  <si>
    <t xml:space="preserve">L6</t>
  </si>
  <si>
    <t xml:space="preserve">ITM10055</t>
  </si>
  <si>
    <t xml:space="preserve">L94</t>
  </si>
  <si>
    <t xml:space="preserve">ITM10056</t>
  </si>
  <si>
    <t xml:space="preserve">L59</t>
  </si>
  <si>
    <t xml:space="preserve">ITM10057</t>
  </si>
  <si>
    <t xml:space="preserve">L69</t>
  </si>
  <si>
    <t xml:space="preserve">ITM10058</t>
  </si>
  <si>
    <t xml:space="preserve">L16</t>
  </si>
  <si>
    <t xml:space="preserve">ITM10059</t>
  </si>
  <si>
    <t xml:space="preserve">ITM10060</t>
  </si>
  <si>
    <t xml:space="preserve">L11</t>
  </si>
  <si>
    <t xml:space="preserve">ITM10061</t>
  </si>
  <si>
    <t xml:space="preserve">L71</t>
  </si>
  <si>
    <t xml:space="preserve">ITM10062</t>
  </si>
  <si>
    <t xml:space="preserve">L38</t>
  </si>
  <si>
    <t xml:space="preserve">ITM10063</t>
  </si>
  <si>
    <t xml:space="preserve">L81</t>
  </si>
  <si>
    <t xml:space="preserve">ITM10064</t>
  </si>
  <si>
    <t xml:space="preserve">L80</t>
  </si>
  <si>
    <t xml:space="preserve">ITM10065</t>
  </si>
  <si>
    <t xml:space="preserve">L47</t>
  </si>
  <si>
    <t xml:space="preserve">ITM10066</t>
  </si>
  <si>
    <t xml:space="preserve">L74</t>
  </si>
  <si>
    <t xml:space="preserve">ITM10067</t>
  </si>
  <si>
    <t xml:space="preserve">L25</t>
  </si>
  <si>
    <t xml:space="preserve">ITM10068</t>
  </si>
  <si>
    <t xml:space="preserve">L91</t>
  </si>
  <si>
    <t xml:space="preserve">ITM10069</t>
  </si>
  <si>
    <t xml:space="preserve">L9</t>
  </si>
  <si>
    <t xml:space="preserve">ITM10070</t>
  </si>
  <si>
    <t xml:space="preserve">ITM10071</t>
  </si>
  <si>
    <t xml:space="preserve">L85</t>
  </si>
  <si>
    <t xml:space="preserve">ITM10072</t>
  </si>
  <si>
    <t xml:space="preserve">ITM10073</t>
  </si>
  <si>
    <t xml:space="preserve">L99</t>
  </si>
  <si>
    <t xml:space="preserve">ITM10074</t>
  </si>
  <si>
    <t xml:space="preserve">ITM10075</t>
  </si>
  <si>
    <t xml:space="preserve">ITM10076</t>
  </si>
  <si>
    <t xml:space="preserve">ITM10077</t>
  </si>
  <si>
    <t xml:space="preserve">ITM10078</t>
  </si>
  <si>
    <t xml:space="preserve">ITM10079</t>
  </si>
  <si>
    <t xml:space="preserve">ITM10080</t>
  </si>
  <si>
    <t xml:space="preserve">ITM10081</t>
  </si>
  <si>
    <t xml:space="preserve">ITM10082</t>
  </si>
  <si>
    <t xml:space="preserve">ITM10083</t>
  </si>
  <si>
    <t xml:space="preserve">ITM10084</t>
  </si>
  <si>
    <t xml:space="preserve">L48</t>
  </si>
  <si>
    <t xml:space="preserve">ITM10085</t>
  </si>
  <si>
    <t xml:space="preserve">ITM10086</t>
  </si>
  <si>
    <t xml:space="preserve">L27</t>
  </si>
  <si>
    <t xml:space="preserve">ITM10087</t>
  </si>
  <si>
    <t xml:space="preserve">L86</t>
  </si>
  <si>
    <t xml:space="preserve">ITM10088</t>
  </si>
  <si>
    <t xml:space="preserve">L35</t>
  </si>
  <si>
    <t xml:space="preserve">ITM10089</t>
  </si>
  <si>
    <t xml:space="preserve">ITM10090</t>
  </si>
  <si>
    <t xml:space="preserve">L88</t>
  </si>
  <si>
    <t xml:space="preserve">ITM10091</t>
  </si>
  <si>
    <t xml:space="preserve">L83</t>
  </si>
  <si>
    <t xml:space="preserve">ITM10092</t>
  </si>
  <si>
    <t xml:space="preserve">L10</t>
  </si>
  <si>
    <t xml:space="preserve">ITM10093</t>
  </si>
  <si>
    <t xml:space="preserve">ITM10094</t>
  </si>
  <si>
    <t xml:space="preserve">ITM10095</t>
  </si>
  <si>
    <t xml:space="preserve">L22</t>
  </si>
  <si>
    <t xml:space="preserve">ITM10096</t>
  </si>
  <si>
    <t xml:space="preserve">ITM10097</t>
  </si>
  <si>
    <t xml:space="preserve">ITM10098</t>
  </si>
  <si>
    <t xml:space="preserve">ITM10099</t>
  </si>
  <si>
    <t xml:space="preserve">ITM10100</t>
  </si>
  <si>
    <t xml:space="preserve">L60</t>
  </si>
  <si>
    <t xml:space="preserve">ITM10101</t>
  </si>
  <si>
    <t xml:space="preserve">ITM10102</t>
  </si>
  <si>
    <t xml:space="preserve">ITM10103</t>
  </si>
  <si>
    <t xml:space="preserve">ITM10104</t>
  </si>
  <si>
    <t xml:space="preserve">L89</t>
  </si>
  <si>
    <t xml:space="preserve">ITM10105</t>
  </si>
  <si>
    <t xml:space="preserve">ITM10106</t>
  </si>
  <si>
    <t xml:space="preserve">ITM10107</t>
  </si>
  <si>
    <t xml:space="preserve">ITM10108</t>
  </si>
  <si>
    <t xml:space="preserve">L42</t>
  </si>
  <si>
    <t xml:space="preserve">ITM10109</t>
  </si>
  <si>
    <t xml:space="preserve">ITM10110</t>
  </si>
  <si>
    <t xml:space="preserve">L100</t>
  </si>
  <si>
    <t xml:space="preserve">ITM10111</t>
  </si>
  <si>
    <t xml:space="preserve">L8</t>
  </si>
  <si>
    <t xml:space="preserve">ITM10112</t>
  </si>
  <si>
    <t xml:space="preserve">ITM10113</t>
  </si>
  <si>
    <t xml:space="preserve">ITM10114</t>
  </si>
  <si>
    <t xml:space="preserve">L41</t>
  </si>
  <si>
    <t xml:space="preserve">ITM10115</t>
  </si>
  <si>
    <t xml:space="preserve">L52</t>
  </si>
  <si>
    <t xml:space="preserve">ITM10116</t>
  </si>
  <si>
    <t xml:space="preserve">ITM10117</t>
  </si>
  <si>
    <t xml:space="preserve">ITM10118</t>
  </si>
  <si>
    <t xml:space="preserve">ITM10119</t>
  </si>
  <si>
    <t xml:space="preserve">L73</t>
  </si>
  <si>
    <t xml:space="preserve">ITM10120</t>
  </si>
  <si>
    <t xml:space="preserve">ITM10121</t>
  </si>
  <si>
    <t xml:space="preserve">ITM10122</t>
  </si>
  <si>
    <t xml:space="preserve">ITM10123</t>
  </si>
  <si>
    <t xml:space="preserve">ITM10124</t>
  </si>
  <si>
    <t xml:space="preserve">L64</t>
  </si>
  <si>
    <t xml:space="preserve">ITM10125</t>
  </si>
  <si>
    <t xml:space="preserve">L51</t>
  </si>
  <si>
    <t xml:space="preserve">ITM10126</t>
  </si>
  <si>
    <t xml:space="preserve">ITM10127</t>
  </si>
  <si>
    <t xml:space="preserve">ITM10128</t>
  </si>
  <si>
    <t xml:space="preserve">L19</t>
  </si>
  <si>
    <t xml:space="preserve">ITM10129</t>
  </si>
  <si>
    <t xml:space="preserve">ITM10130</t>
  </si>
  <si>
    <t xml:space="preserve">ITM10131</t>
  </si>
  <si>
    <t xml:space="preserve">ITM10132</t>
  </si>
  <si>
    <t xml:space="preserve">L96</t>
  </si>
  <si>
    <t xml:space="preserve">ITM10133</t>
  </si>
  <si>
    <t xml:space="preserve">ITM10134</t>
  </si>
  <si>
    <t xml:space="preserve">ITM10135</t>
  </si>
  <si>
    <t xml:space="preserve">ITM10136</t>
  </si>
  <si>
    <t xml:space="preserve">ITM10137</t>
  </si>
  <si>
    <t xml:space="preserve">L75</t>
  </si>
  <si>
    <t xml:space="preserve">ITM10138</t>
  </si>
  <si>
    <t xml:space="preserve">ITM10139</t>
  </si>
  <si>
    <t xml:space="preserve">ITM10140</t>
  </si>
  <si>
    <t xml:space="preserve">ITM10141</t>
  </si>
  <si>
    <t xml:space="preserve">ITM10142</t>
  </si>
  <si>
    <t xml:space="preserve">ITM10143</t>
  </si>
  <si>
    <t xml:space="preserve">ITM10144</t>
  </si>
  <si>
    <t xml:space="preserve">L66</t>
  </si>
  <si>
    <t xml:space="preserve">ITM10145</t>
  </si>
  <si>
    <t xml:space="preserve">ITM10146</t>
  </si>
  <si>
    <t xml:space="preserve">ITM10147</t>
  </si>
  <si>
    <t xml:space="preserve">L97</t>
  </si>
  <si>
    <t xml:space="preserve">ITM10148</t>
  </si>
  <si>
    <t xml:space="preserve">L7</t>
  </si>
  <si>
    <t xml:space="preserve">ITM10149</t>
  </si>
  <si>
    <t xml:space="preserve">ITM10150</t>
  </si>
  <si>
    <t xml:space="preserve">ITM10151</t>
  </si>
  <si>
    <t xml:space="preserve">ITM10152</t>
  </si>
  <si>
    <t xml:space="preserve">ITM10153</t>
  </si>
  <si>
    <t xml:space="preserve">ITM10154</t>
  </si>
  <si>
    <t xml:space="preserve">ITM10155</t>
  </si>
  <si>
    <t xml:space="preserve">L77</t>
  </si>
  <si>
    <t xml:space="preserve">ITM10156</t>
  </si>
  <si>
    <t xml:space="preserve">ITM10157</t>
  </si>
  <si>
    <t xml:space="preserve">L50</t>
  </si>
  <si>
    <t xml:space="preserve">ITM10158</t>
  </si>
  <si>
    <t xml:space="preserve">ITM10159</t>
  </si>
  <si>
    <t xml:space="preserve">ITM10160</t>
  </si>
  <si>
    <t xml:space="preserve">ITM10161</t>
  </si>
  <si>
    <t xml:space="preserve">L68</t>
  </si>
  <si>
    <t xml:space="preserve">ITM10162</t>
  </si>
  <si>
    <t xml:space="preserve">L33</t>
  </si>
  <si>
    <t xml:space="preserve">ITM10163</t>
  </si>
  <si>
    <t xml:space="preserve">ITM10164</t>
  </si>
  <si>
    <t xml:space="preserve">L2</t>
  </si>
  <si>
    <t xml:space="preserve">ITM10165</t>
  </si>
  <si>
    <t xml:space="preserve">ITM10166</t>
  </si>
  <si>
    <t xml:space="preserve">L93</t>
  </si>
  <si>
    <t xml:space="preserve">ITM10167</t>
  </si>
  <si>
    <t xml:space="preserve">ITM10168</t>
  </si>
  <si>
    <t xml:space="preserve">ITM10169</t>
  </si>
  <si>
    <t xml:space="preserve">ITM10170</t>
  </si>
  <si>
    <t xml:space="preserve">ITM10171</t>
  </si>
  <si>
    <t xml:space="preserve">ITM10172</t>
  </si>
  <si>
    <t xml:space="preserve">ITM10173</t>
  </si>
  <si>
    <t xml:space="preserve">ITM10174</t>
  </si>
  <si>
    <t xml:space="preserve">ITM10175</t>
  </si>
  <si>
    <t xml:space="preserve">ITM10176</t>
  </si>
  <si>
    <t xml:space="preserve">ITM10177</t>
  </si>
  <si>
    <t xml:space="preserve">L56</t>
  </si>
  <si>
    <t xml:space="preserve">ITM10178</t>
  </si>
  <si>
    <t xml:space="preserve">ITM10179</t>
  </si>
  <si>
    <t xml:space="preserve">ITM10180</t>
  </si>
  <si>
    <t xml:space="preserve">ITM10181</t>
  </si>
  <si>
    <t xml:space="preserve">ITM10182</t>
  </si>
  <si>
    <t xml:space="preserve">ITM10183</t>
  </si>
  <si>
    <t xml:space="preserve">ITM10184</t>
  </si>
  <si>
    <t xml:space="preserve">ITM10185</t>
  </si>
  <si>
    <t xml:space="preserve">ITM10186</t>
  </si>
  <si>
    <t xml:space="preserve">L23</t>
  </si>
  <si>
    <t xml:space="preserve">ITM10187</t>
  </si>
  <si>
    <t xml:space="preserve">ITM10188</t>
  </si>
  <si>
    <t xml:space="preserve">ITM10189</t>
  </si>
  <si>
    <t xml:space="preserve">ITM10190</t>
  </si>
  <si>
    <t xml:space="preserve">L39</t>
  </si>
  <si>
    <t xml:space="preserve">ITM10191</t>
  </si>
  <si>
    <t xml:space="preserve">ITM10192</t>
  </si>
  <si>
    <t xml:space="preserve">ITM10193</t>
  </si>
  <si>
    <t xml:space="preserve">ITM10194</t>
  </si>
  <si>
    <t xml:space="preserve">ITM10195</t>
  </si>
  <si>
    <t xml:space="preserve">ITM10196</t>
  </si>
  <si>
    <t xml:space="preserve">ITM10197</t>
  </si>
  <si>
    <t xml:space="preserve">ITM10198</t>
  </si>
  <si>
    <t xml:space="preserve">ITM10199</t>
  </si>
  <si>
    <t xml:space="preserve">ITM10200</t>
  </si>
  <si>
    <t xml:space="preserve">ITM10201</t>
  </si>
  <si>
    <t xml:space="preserve">ITM10202</t>
  </si>
  <si>
    <t xml:space="preserve">ITM10203</t>
  </si>
  <si>
    <t xml:space="preserve">ITM10204</t>
  </si>
  <si>
    <t xml:space="preserve">ITM10205</t>
  </si>
  <si>
    <t xml:space="preserve">L63</t>
  </si>
  <si>
    <t xml:space="preserve">ITM10206</t>
  </si>
  <si>
    <t xml:space="preserve">L3</t>
  </si>
  <si>
    <t xml:space="preserve">ITM10207</t>
  </si>
  <si>
    <t xml:space="preserve">ITM10208</t>
  </si>
  <si>
    <t xml:space="preserve">ITM10209</t>
  </si>
  <si>
    <t xml:space="preserve">L40</t>
  </si>
  <si>
    <t xml:space="preserve">ITM10210</t>
  </si>
  <si>
    <t xml:space="preserve">L31</t>
  </si>
  <si>
    <t xml:space="preserve">ITM10211</t>
  </si>
  <si>
    <t xml:space="preserve">ITM10212</t>
  </si>
  <si>
    <t xml:space="preserve">ITM10213</t>
  </si>
  <si>
    <t xml:space="preserve">ITM10214</t>
  </si>
  <si>
    <t xml:space="preserve">ITM10215</t>
  </si>
  <si>
    <t xml:space="preserve">ITM10216</t>
  </si>
  <si>
    <t xml:space="preserve">ITM10217</t>
  </si>
  <si>
    <t xml:space="preserve">ITM10218</t>
  </si>
  <si>
    <t xml:space="preserve">ITM10219</t>
  </si>
  <si>
    <t xml:space="preserve">ITM10220</t>
  </si>
  <si>
    <t xml:space="preserve">ITM10221</t>
  </si>
  <si>
    <t xml:space="preserve">ITM10222</t>
  </si>
  <si>
    <t xml:space="preserve">L17</t>
  </si>
  <si>
    <t xml:space="preserve">ITM10223</t>
  </si>
  <si>
    <t xml:space="preserve">ITM10224</t>
  </si>
  <si>
    <t xml:space="preserve">ITM10225</t>
  </si>
  <si>
    <t xml:space="preserve">L61</t>
  </si>
  <si>
    <t xml:space="preserve">ITM10226</t>
  </si>
  <si>
    <t xml:space="preserve">ITM10227</t>
  </si>
  <si>
    <t xml:space="preserve">ITM10228</t>
  </si>
  <si>
    <t xml:space="preserve">ITM10229</t>
  </si>
  <si>
    <t xml:space="preserve">ITM10230</t>
  </si>
  <si>
    <t xml:space="preserve">ITM10231</t>
  </si>
  <si>
    <t xml:space="preserve">ITM10232</t>
  </si>
  <si>
    <t xml:space="preserve">ITM10233</t>
  </si>
  <si>
    <t xml:space="preserve">ITM10234</t>
  </si>
  <si>
    <t xml:space="preserve">ITM10235</t>
  </si>
  <si>
    <t xml:space="preserve">ITM10236</t>
  </si>
  <si>
    <t xml:space="preserve">ITM10237</t>
  </si>
  <si>
    <t xml:space="preserve">ITM10238</t>
  </si>
  <si>
    <t xml:space="preserve">ITM10239</t>
  </si>
  <si>
    <t xml:space="preserve">ITM10240</t>
  </si>
  <si>
    <t xml:space="preserve">ITM10241</t>
  </si>
  <si>
    <t xml:space="preserve">ITM10242</t>
  </si>
  <si>
    <t xml:space="preserve">ITM10243</t>
  </si>
  <si>
    <t xml:space="preserve">ITM10244</t>
  </si>
  <si>
    <t xml:space="preserve">L57</t>
  </si>
  <si>
    <t xml:space="preserve">ITM10245</t>
  </si>
  <si>
    <t xml:space="preserve">L67</t>
  </si>
  <si>
    <t xml:space="preserve">ITM10246</t>
  </si>
  <si>
    <t xml:space="preserve">ITM10247</t>
  </si>
  <si>
    <t xml:space="preserve">ITM10248</t>
  </si>
  <si>
    <t xml:space="preserve">ITM10249</t>
  </si>
  <si>
    <t xml:space="preserve">ITM10250</t>
  </si>
  <si>
    <t xml:space="preserve">ITM10251</t>
  </si>
  <si>
    <t xml:space="preserve">ITM10252</t>
  </si>
  <si>
    <t xml:space="preserve">ITM10253</t>
  </si>
  <si>
    <t xml:space="preserve">ITM10254</t>
  </si>
  <si>
    <t xml:space="preserve">ITM10255</t>
  </si>
  <si>
    <t xml:space="preserve">ITM10256</t>
  </si>
  <si>
    <t xml:space="preserve">ITM10257</t>
  </si>
  <si>
    <t xml:space="preserve">ITM10258</t>
  </si>
  <si>
    <t xml:space="preserve">ITM10259</t>
  </si>
  <si>
    <t xml:space="preserve">ITM10260</t>
  </si>
  <si>
    <t xml:space="preserve">ITM10261</t>
  </si>
  <si>
    <t xml:space="preserve">ITM10262</t>
  </si>
  <si>
    <t xml:space="preserve">ITM10263</t>
  </si>
  <si>
    <t xml:space="preserve">ITM10264</t>
  </si>
  <si>
    <t xml:space="preserve">ITM10265</t>
  </si>
  <si>
    <t xml:space="preserve">ITM10266</t>
  </si>
  <si>
    <t xml:space="preserve">L43</t>
  </si>
  <si>
    <t xml:space="preserve">ITM10267</t>
  </si>
  <si>
    <t xml:space="preserve">ITM10268</t>
  </si>
  <si>
    <t xml:space="preserve">ITM10269</t>
  </si>
  <si>
    <t xml:space="preserve">ITM10270</t>
  </si>
  <si>
    <t xml:space="preserve">ITM10271</t>
  </si>
  <si>
    <t xml:space="preserve">ITM10272</t>
  </si>
  <si>
    <t xml:space="preserve">ITM10273</t>
  </si>
  <si>
    <t xml:space="preserve">ITM10274</t>
  </si>
  <si>
    <t xml:space="preserve">ITM10275</t>
  </si>
  <si>
    <t xml:space="preserve">ITM10276</t>
  </si>
  <si>
    <t xml:space="preserve">ITM10277</t>
  </si>
  <si>
    <t xml:space="preserve">ITM10278</t>
  </si>
  <si>
    <t xml:space="preserve">ITM10279</t>
  </si>
  <si>
    <t xml:space="preserve">ITM10280</t>
  </si>
  <si>
    <t xml:space="preserve">ITM10281</t>
  </si>
  <si>
    <t xml:space="preserve">ITM10282</t>
  </si>
  <si>
    <t xml:space="preserve">L53</t>
  </si>
  <si>
    <t xml:space="preserve">ITM10283</t>
  </si>
  <si>
    <t xml:space="preserve">ITM10284</t>
  </si>
  <si>
    <t xml:space="preserve">ITM10285</t>
  </si>
  <si>
    <t xml:space="preserve">ITM10286</t>
  </si>
  <si>
    <t xml:space="preserve">ITM10287</t>
  </si>
  <si>
    <t xml:space="preserve">ITM10288</t>
  </si>
  <si>
    <t xml:space="preserve">ITM10289</t>
  </si>
  <si>
    <t xml:space="preserve">ITM10290</t>
  </si>
  <si>
    <t xml:space="preserve">ITM10291</t>
  </si>
  <si>
    <t xml:space="preserve">ITM10292</t>
  </si>
  <si>
    <t xml:space="preserve">ITM10293</t>
  </si>
  <si>
    <t xml:space="preserve">ITM10294</t>
  </si>
  <si>
    <t xml:space="preserve">ITM10295</t>
  </si>
  <si>
    <t xml:space="preserve">ITM10296</t>
  </si>
  <si>
    <t xml:space="preserve">ITM10297</t>
  </si>
  <si>
    <t xml:space="preserve">ITM10298</t>
  </si>
  <si>
    <t xml:space="preserve">ITM10299</t>
  </si>
  <si>
    <t xml:space="preserve">ITM10300</t>
  </si>
  <si>
    <t xml:space="preserve">ITM10301</t>
  </si>
  <si>
    <t xml:space="preserve">ITM10302</t>
  </si>
  <si>
    <t xml:space="preserve">ITM10303</t>
  </si>
  <si>
    <t xml:space="preserve">ITM10304</t>
  </si>
  <si>
    <t xml:space="preserve">ITM10305</t>
  </si>
  <si>
    <t xml:space="preserve">ITM10306</t>
  </si>
  <si>
    <t xml:space="preserve">ITM10307</t>
  </si>
  <si>
    <t xml:space="preserve">ITM10308</t>
  </si>
  <si>
    <t xml:space="preserve">ITM10309</t>
  </si>
  <si>
    <t xml:space="preserve">ITM10310</t>
  </si>
  <si>
    <t xml:space="preserve">L24</t>
  </si>
  <si>
    <t xml:space="preserve">ITM10311</t>
  </si>
  <si>
    <t xml:space="preserve">ITM10312</t>
  </si>
  <si>
    <t xml:space="preserve">ITM10313</t>
  </si>
  <si>
    <t xml:space="preserve">ITM10314</t>
  </si>
  <si>
    <t xml:space="preserve">ITM10315</t>
  </si>
  <si>
    <t xml:space="preserve">ITM10316</t>
  </si>
  <si>
    <t xml:space="preserve">ITM10317</t>
  </si>
  <si>
    <t xml:space="preserve">ITM10318</t>
  </si>
  <si>
    <t xml:space="preserve">ITM10319</t>
  </si>
  <si>
    <t xml:space="preserve">ITM10320</t>
  </si>
  <si>
    <t xml:space="preserve">ITM10321</t>
  </si>
  <si>
    <t xml:space="preserve">ITM10322</t>
  </si>
  <si>
    <t xml:space="preserve">ITM10323</t>
  </si>
  <si>
    <t xml:space="preserve">ITM10324</t>
  </si>
  <si>
    <t xml:space="preserve">ITM10325</t>
  </si>
  <si>
    <t xml:space="preserve">ITM10326</t>
  </si>
  <si>
    <t xml:space="preserve">ITM10327</t>
  </si>
  <si>
    <t xml:space="preserve">ITM10328</t>
  </si>
  <si>
    <t xml:space="preserve">L62</t>
  </si>
  <si>
    <t xml:space="preserve">ITM10329</t>
  </si>
  <si>
    <t xml:space="preserve">ITM10330</t>
  </si>
  <si>
    <t xml:space="preserve">ITM10331</t>
  </si>
  <si>
    <t xml:space="preserve">ITM10332</t>
  </si>
  <si>
    <t xml:space="preserve">ITM10333</t>
  </si>
  <si>
    <t xml:space="preserve">ITM10334</t>
  </si>
  <si>
    <t xml:space="preserve">ITM10335</t>
  </si>
  <si>
    <t xml:space="preserve">ITM10336</t>
  </si>
  <si>
    <t xml:space="preserve">ITM10337</t>
  </si>
  <si>
    <t xml:space="preserve">ITM10338</t>
  </si>
  <si>
    <t xml:space="preserve">L37</t>
  </si>
  <si>
    <t xml:space="preserve">ITM10339</t>
  </si>
  <si>
    <t xml:space="preserve">ITM10340</t>
  </si>
  <si>
    <t xml:space="preserve">ITM10341</t>
  </si>
  <si>
    <t xml:space="preserve">ITM10342</t>
  </si>
  <si>
    <t xml:space="preserve">ITM10343</t>
  </si>
  <si>
    <t xml:space="preserve">ITM10344</t>
  </si>
  <si>
    <t xml:space="preserve">ITM10345</t>
  </si>
  <si>
    <t xml:space="preserve">ITM10346</t>
  </si>
  <si>
    <t xml:space="preserve">ITM10347</t>
  </si>
  <si>
    <t xml:space="preserve">ITM10348</t>
  </si>
  <si>
    <t xml:space="preserve">ITM10349</t>
  </si>
  <si>
    <t xml:space="preserve">ITM10350</t>
  </si>
  <si>
    <t xml:space="preserve">ITM10351</t>
  </si>
  <si>
    <t xml:space="preserve">ITM10352</t>
  </si>
  <si>
    <t xml:space="preserve">ITM10353</t>
  </si>
  <si>
    <t xml:space="preserve">ITM10354</t>
  </si>
  <si>
    <t xml:space="preserve">ITM10355</t>
  </si>
  <si>
    <t xml:space="preserve">ITM10356</t>
  </si>
  <si>
    <t xml:space="preserve">ITM10357</t>
  </si>
  <si>
    <t xml:space="preserve">ITM10358</t>
  </si>
  <si>
    <t xml:space="preserve">ITM10359</t>
  </si>
  <si>
    <t xml:space="preserve">ITM10360</t>
  </si>
  <si>
    <t xml:space="preserve">ITM10361</t>
  </si>
  <si>
    <t xml:space="preserve">ITM10362</t>
  </si>
  <si>
    <t xml:space="preserve">ITM10363</t>
  </si>
  <si>
    <t xml:space="preserve">ITM10364</t>
  </si>
  <si>
    <t xml:space="preserve">ITM10365</t>
  </si>
  <si>
    <t xml:space="preserve">ITM10366</t>
  </si>
  <si>
    <t xml:space="preserve">ITM10367</t>
  </si>
  <si>
    <t xml:space="preserve">ITM10368</t>
  </si>
  <si>
    <t xml:space="preserve">ITM10369</t>
  </si>
  <si>
    <t xml:space="preserve">ITM10370</t>
  </si>
  <si>
    <t xml:space="preserve">ITM10371</t>
  </si>
  <si>
    <t xml:space="preserve">ITM10372</t>
  </si>
  <si>
    <t xml:space="preserve">ITM10373</t>
  </si>
  <si>
    <t xml:space="preserve">ITM10374</t>
  </si>
  <si>
    <t xml:space="preserve">ITM10375</t>
  </si>
  <si>
    <t xml:space="preserve">ITM10376</t>
  </si>
  <si>
    <t xml:space="preserve">ITM10377</t>
  </si>
  <si>
    <t xml:space="preserve">ITM10378</t>
  </si>
  <si>
    <t xml:space="preserve">ITM10379</t>
  </si>
  <si>
    <t xml:space="preserve">ITM10380</t>
  </si>
  <si>
    <t xml:space="preserve">ITM10381</t>
  </si>
  <si>
    <t xml:space="preserve">ITM10382</t>
  </si>
  <si>
    <t xml:space="preserve">ITM10383</t>
  </si>
  <si>
    <t xml:space="preserve">ITM10384</t>
  </si>
  <si>
    <t xml:space="preserve">ITM10385</t>
  </si>
  <si>
    <t xml:space="preserve">ITM10386</t>
  </si>
  <si>
    <t xml:space="preserve">ITM10387</t>
  </si>
  <si>
    <t xml:space="preserve">ITM10388</t>
  </si>
  <si>
    <t xml:space="preserve">ITM10389</t>
  </si>
  <si>
    <t xml:space="preserve">ITM10390</t>
  </si>
  <si>
    <t xml:space="preserve">ITM10391</t>
  </si>
  <si>
    <t xml:space="preserve">ITM10392</t>
  </si>
  <si>
    <t xml:space="preserve">ITM10393</t>
  </si>
  <si>
    <t xml:space="preserve">ITM10394</t>
  </si>
  <si>
    <t xml:space="preserve">ITM10395</t>
  </si>
  <si>
    <t xml:space="preserve">ITM10396</t>
  </si>
  <si>
    <t xml:space="preserve">ITM10397</t>
  </si>
  <si>
    <t xml:space="preserve">ITM10398</t>
  </si>
  <si>
    <t xml:space="preserve">ITM10399</t>
  </si>
  <si>
    <t xml:space="preserve">ITM10400</t>
  </si>
  <si>
    <t xml:space="preserve">ITM10401</t>
  </si>
  <si>
    <t xml:space="preserve">ITM10402</t>
  </si>
  <si>
    <t xml:space="preserve">ITM10403</t>
  </si>
  <si>
    <t xml:space="preserve">ITM10404</t>
  </si>
  <si>
    <t xml:space="preserve">ITM10405</t>
  </si>
  <si>
    <t xml:space="preserve">ITM10406</t>
  </si>
  <si>
    <t xml:space="preserve">ITM10407</t>
  </si>
  <si>
    <t xml:space="preserve">ITM10408</t>
  </si>
  <si>
    <t xml:space="preserve">ITM10409</t>
  </si>
  <si>
    <t xml:space="preserve">ITM10410</t>
  </si>
  <si>
    <t xml:space="preserve">ITM10411</t>
  </si>
  <si>
    <t xml:space="preserve">ITM10412</t>
  </si>
  <si>
    <t xml:space="preserve">ITM10413</t>
  </si>
  <si>
    <t xml:space="preserve">ITM10414</t>
  </si>
  <si>
    <t xml:space="preserve">ITM10415</t>
  </si>
  <si>
    <t xml:space="preserve">ITM10416</t>
  </si>
  <si>
    <t xml:space="preserve">ITM10417</t>
  </si>
  <si>
    <t xml:space="preserve">ITM10418</t>
  </si>
  <si>
    <t xml:space="preserve">ITM10419</t>
  </si>
  <si>
    <t xml:space="preserve">ITM10420</t>
  </si>
  <si>
    <t xml:space="preserve">ITM10421</t>
  </si>
  <si>
    <t xml:space="preserve">ITM10422</t>
  </si>
  <si>
    <t xml:space="preserve">ITM10423</t>
  </si>
  <si>
    <t xml:space="preserve">ITM10424</t>
  </si>
  <si>
    <t xml:space="preserve">ITM10425</t>
  </si>
  <si>
    <t xml:space="preserve">L79</t>
  </si>
  <si>
    <t xml:space="preserve">ITM10426</t>
  </si>
  <si>
    <t xml:space="preserve">ITM10427</t>
  </si>
  <si>
    <t xml:space="preserve">ITM10428</t>
  </si>
  <si>
    <t xml:space="preserve">ITM10429</t>
  </si>
  <si>
    <t xml:space="preserve">ITM10430</t>
  </si>
  <si>
    <t xml:space="preserve">ITM10431</t>
  </si>
  <si>
    <t xml:space="preserve">ITM10432</t>
  </si>
  <si>
    <t xml:space="preserve">ITM10433</t>
  </si>
  <si>
    <t xml:space="preserve">ITM10434</t>
  </si>
  <si>
    <t xml:space="preserve">ITM10435</t>
  </si>
  <si>
    <t xml:space="preserve">ITM10436</t>
  </si>
  <si>
    <t xml:space="preserve">ITM10437</t>
  </si>
  <si>
    <t xml:space="preserve">ITM10438</t>
  </si>
  <si>
    <t xml:space="preserve">ITM10439</t>
  </si>
  <si>
    <t xml:space="preserve">ITM10440</t>
  </si>
  <si>
    <t xml:space="preserve">ITM10441</t>
  </si>
  <si>
    <t xml:space="preserve">ITM10442</t>
  </si>
  <si>
    <t xml:space="preserve">ITM10443</t>
  </si>
  <si>
    <t xml:space="preserve">ITM10444</t>
  </si>
  <si>
    <t xml:space="preserve">ITM10445</t>
  </si>
  <si>
    <t xml:space="preserve">ITM10446</t>
  </si>
  <si>
    <t xml:space="preserve">ITM10447</t>
  </si>
  <si>
    <t xml:space="preserve">ITM10448</t>
  </si>
  <si>
    <t xml:space="preserve">ITM10449</t>
  </si>
  <si>
    <t xml:space="preserve">ITM10450</t>
  </si>
  <si>
    <t xml:space="preserve">ITM10451</t>
  </si>
  <si>
    <t xml:space="preserve">ITM10452</t>
  </si>
  <si>
    <t xml:space="preserve">ITM10453</t>
  </si>
  <si>
    <t xml:space="preserve">ITM10454</t>
  </si>
  <si>
    <t xml:space="preserve">ITM10455</t>
  </si>
  <si>
    <t xml:space="preserve">ITM10456</t>
  </si>
  <si>
    <t xml:space="preserve">ITM10457</t>
  </si>
  <si>
    <t xml:space="preserve">ITM10458</t>
  </si>
  <si>
    <t xml:space="preserve">ITM10459</t>
  </si>
  <si>
    <t xml:space="preserve">ITM10460</t>
  </si>
  <si>
    <t xml:space="preserve">ITM10461</t>
  </si>
  <si>
    <t xml:space="preserve">ITM10462</t>
  </si>
  <si>
    <t xml:space="preserve">ITM10463</t>
  </si>
  <si>
    <t xml:space="preserve">ITM10464</t>
  </si>
  <si>
    <t xml:space="preserve">ITM10465</t>
  </si>
  <si>
    <t xml:space="preserve">ITM10466</t>
  </si>
  <si>
    <t xml:space="preserve">ITM10467</t>
  </si>
  <si>
    <t xml:space="preserve">ITM10468</t>
  </si>
  <si>
    <t xml:space="preserve">ITM10469</t>
  </si>
  <si>
    <t xml:space="preserve">ITM10470</t>
  </si>
  <si>
    <t xml:space="preserve">ITM10471</t>
  </si>
  <si>
    <t xml:space="preserve">ITM10472</t>
  </si>
  <si>
    <t xml:space="preserve">ITM10473</t>
  </si>
  <si>
    <t xml:space="preserve">ITM10474</t>
  </si>
  <si>
    <t xml:space="preserve">ITM10475</t>
  </si>
  <si>
    <t xml:space="preserve">ITM10476</t>
  </si>
  <si>
    <t xml:space="preserve">ITM10477</t>
  </si>
  <si>
    <t xml:space="preserve">ITM10478</t>
  </si>
  <si>
    <t xml:space="preserve">ITM10479</t>
  </si>
  <si>
    <t xml:space="preserve">ITM10480</t>
  </si>
  <si>
    <t xml:space="preserve">ITM10481</t>
  </si>
  <si>
    <t xml:space="preserve">ITM10482</t>
  </si>
  <si>
    <t xml:space="preserve">ITM10483</t>
  </si>
  <si>
    <t xml:space="preserve">ITM10484</t>
  </si>
  <si>
    <t xml:space="preserve">ITM10485</t>
  </si>
  <si>
    <t xml:space="preserve">ITM10486</t>
  </si>
  <si>
    <t xml:space="preserve">ITM10487</t>
  </si>
  <si>
    <t xml:space="preserve">ITM10488</t>
  </si>
  <si>
    <t xml:space="preserve">ITM10489</t>
  </si>
  <si>
    <t xml:space="preserve">ITM10490</t>
  </si>
  <si>
    <t xml:space="preserve">ITM10491</t>
  </si>
  <si>
    <t xml:space="preserve">ITM10492</t>
  </si>
  <si>
    <t xml:space="preserve">ITM10493</t>
  </si>
  <si>
    <t xml:space="preserve">ITM10494</t>
  </si>
  <si>
    <t xml:space="preserve">ITM10495</t>
  </si>
  <si>
    <t xml:space="preserve">ITM10496</t>
  </si>
  <si>
    <t xml:space="preserve">ITM10497</t>
  </si>
  <si>
    <t xml:space="preserve">ITM10498</t>
  </si>
  <si>
    <t xml:space="preserve">ITM10499</t>
  </si>
  <si>
    <t xml:space="preserve">ITM10500</t>
  </si>
  <si>
    <t xml:space="preserve">ITM10501</t>
  </si>
  <si>
    <t xml:space="preserve">ITM10502</t>
  </si>
  <si>
    <t xml:space="preserve">ITM10503</t>
  </si>
  <si>
    <t xml:space="preserve">ITM10504</t>
  </si>
  <si>
    <t xml:space="preserve">ITM10505</t>
  </si>
  <si>
    <t xml:space="preserve">ITM10506</t>
  </si>
  <si>
    <t xml:space="preserve">ITM10507</t>
  </si>
  <si>
    <t xml:space="preserve">ITM10508</t>
  </si>
  <si>
    <t xml:space="preserve">ITM10509</t>
  </si>
  <si>
    <t xml:space="preserve">ITM10510</t>
  </si>
  <si>
    <t xml:space="preserve">ITM10511</t>
  </si>
  <si>
    <t xml:space="preserve">ITM10512</t>
  </si>
  <si>
    <t xml:space="preserve">ITM10513</t>
  </si>
  <si>
    <t xml:space="preserve">ITM10514</t>
  </si>
  <si>
    <t xml:space="preserve">ITM10515</t>
  </si>
  <si>
    <t xml:space="preserve">ITM10516</t>
  </si>
  <si>
    <t xml:space="preserve">ITM10517</t>
  </si>
  <si>
    <t xml:space="preserve">ITM10518</t>
  </si>
  <si>
    <t xml:space="preserve">ITM10519</t>
  </si>
  <si>
    <t xml:space="preserve">ITM10520</t>
  </si>
  <si>
    <t xml:space="preserve">ITM10521</t>
  </si>
  <si>
    <t xml:space="preserve">ITM10522</t>
  </si>
  <si>
    <t xml:space="preserve">ITM10523</t>
  </si>
  <si>
    <t xml:space="preserve">ITM10524</t>
  </si>
  <si>
    <t xml:space="preserve">ITM10525</t>
  </si>
  <si>
    <t xml:space="preserve">ITM10526</t>
  </si>
  <si>
    <t xml:space="preserve">ITM10527</t>
  </si>
  <si>
    <t xml:space="preserve">ITM10528</t>
  </si>
  <si>
    <t xml:space="preserve">ITM10529</t>
  </si>
  <si>
    <t xml:space="preserve">ITM10530</t>
  </si>
  <si>
    <t xml:space="preserve">ITM10531</t>
  </si>
  <si>
    <t xml:space="preserve">ITM10532</t>
  </si>
  <si>
    <t xml:space="preserve">ITM10533</t>
  </si>
  <si>
    <t xml:space="preserve">ITM10534</t>
  </si>
  <si>
    <t xml:space="preserve">ITM10535</t>
  </si>
  <si>
    <t xml:space="preserve">ITM10536</t>
  </si>
  <si>
    <t xml:space="preserve">ITM10537</t>
  </si>
  <si>
    <t xml:space="preserve">ITM10538</t>
  </si>
  <si>
    <t xml:space="preserve">ITM10539</t>
  </si>
  <si>
    <t xml:space="preserve">ITM10540</t>
  </si>
  <si>
    <t xml:space="preserve">ITM10541</t>
  </si>
  <si>
    <t xml:space="preserve">ITM10542</t>
  </si>
  <si>
    <t xml:space="preserve">ITM10543</t>
  </si>
  <si>
    <t xml:space="preserve">ITM10544</t>
  </si>
  <si>
    <t xml:space="preserve">ITM10545</t>
  </si>
  <si>
    <t xml:space="preserve">ITM10546</t>
  </si>
  <si>
    <t xml:space="preserve">ITM10547</t>
  </si>
  <si>
    <t xml:space="preserve">ITM10548</t>
  </si>
  <si>
    <t xml:space="preserve">ITM10549</t>
  </si>
  <si>
    <t xml:space="preserve">ITM10550</t>
  </si>
  <si>
    <t xml:space="preserve">ITM10551</t>
  </si>
  <si>
    <t xml:space="preserve">ITM10552</t>
  </si>
  <si>
    <t xml:space="preserve">ITM10553</t>
  </si>
  <si>
    <t xml:space="preserve">ITM10554</t>
  </si>
  <si>
    <t xml:space="preserve">ITM10555</t>
  </si>
  <si>
    <t xml:space="preserve">ITM10556</t>
  </si>
  <si>
    <t xml:space="preserve">ITM10557</t>
  </si>
  <si>
    <t xml:space="preserve">ITM10558</t>
  </si>
  <si>
    <t xml:space="preserve">ITM10559</t>
  </si>
  <si>
    <t xml:space="preserve">ITM10560</t>
  </si>
  <si>
    <t xml:space="preserve">ITM10561</t>
  </si>
  <si>
    <t xml:space="preserve">ITM10562</t>
  </si>
  <si>
    <t xml:space="preserve">ITM10563</t>
  </si>
  <si>
    <t xml:space="preserve">ITM10564</t>
  </si>
  <si>
    <t xml:space="preserve">ITM10565</t>
  </si>
  <si>
    <t xml:space="preserve">ITM10566</t>
  </si>
  <si>
    <t xml:space="preserve">ITM10567</t>
  </si>
  <si>
    <t xml:space="preserve">ITM10568</t>
  </si>
  <si>
    <t xml:space="preserve">ITM10569</t>
  </si>
  <si>
    <t xml:space="preserve">ITM10570</t>
  </si>
  <si>
    <t xml:space="preserve">ITM10571</t>
  </si>
  <si>
    <t xml:space="preserve">ITM10572</t>
  </si>
  <si>
    <t xml:space="preserve">ITM10573</t>
  </si>
  <si>
    <t xml:space="preserve">ITM10574</t>
  </si>
  <si>
    <t xml:space="preserve">ITM10575</t>
  </si>
  <si>
    <t xml:space="preserve">ITM10576</t>
  </si>
  <si>
    <t xml:space="preserve">ITM10577</t>
  </si>
  <si>
    <t xml:space="preserve">ITM10578</t>
  </si>
  <si>
    <t xml:space="preserve">ITM10579</t>
  </si>
  <si>
    <t xml:space="preserve">ITM10580</t>
  </si>
  <si>
    <t xml:space="preserve">ITM10581</t>
  </si>
  <si>
    <t xml:space="preserve">ITM10582</t>
  </si>
  <si>
    <t xml:space="preserve">ITM10583</t>
  </si>
  <si>
    <t xml:space="preserve">ITM10584</t>
  </si>
  <si>
    <t xml:space="preserve">ITM10585</t>
  </si>
  <si>
    <t xml:space="preserve">ITM10586</t>
  </si>
  <si>
    <t xml:space="preserve">ITM10587</t>
  </si>
  <si>
    <t xml:space="preserve">ITM10588</t>
  </si>
  <si>
    <t xml:space="preserve">ITM10589</t>
  </si>
  <si>
    <t xml:space="preserve">ITM10590</t>
  </si>
  <si>
    <t xml:space="preserve">ITM10591</t>
  </si>
  <si>
    <t xml:space="preserve">ITM10592</t>
  </si>
  <si>
    <t xml:space="preserve">ITM10593</t>
  </si>
  <si>
    <t xml:space="preserve">ITM10594</t>
  </si>
  <si>
    <t xml:space="preserve">ITM10595</t>
  </si>
  <si>
    <t xml:space="preserve">ITM10596</t>
  </si>
  <si>
    <t xml:space="preserve">ITM10597</t>
  </si>
  <si>
    <t xml:space="preserve">ITM10598</t>
  </si>
  <si>
    <t xml:space="preserve">ITM10599</t>
  </si>
  <si>
    <t xml:space="preserve">ITM10600</t>
  </si>
  <si>
    <t xml:space="preserve">ITM10601</t>
  </si>
  <si>
    <t xml:space="preserve">ITM10602</t>
  </si>
  <si>
    <t xml:space="preserve">ITM10603</t>
  </si>
  <si>
    <t xml:space="preserve">ITM10604</t>
  </si>
  <si>
    <t xml:space="preserve">ITM10605</t>
  </si>
  <si>
    <t xml:space="preserve">ITM10606</t>
  </si>
  <si>
    <t xml:space="preserve">ITM10607</t>
  </si>
  <si>
    <t xml:space="preserve">ITM10608</t>
  </si>
  <si>
    <t xml:space="preserve">ITM10609</t>
  </si>
  <si>
    <t xml:space="preserve">ITM10610</t>
  </si>
  <si>
    <t xml:space="preserve">ITM10611</t>
  </si>
  <si>
    <t xml:space="preserve">ITM10612</t>
  </si>
  <si>
    <t xml:space="preserve">ITM10613</t>
  </si>
  <si>
    <t xml:space="preserve">ITM10614</t>
  </si>
  <si>
    <t xml:space="preserve">ITM10615</t>
  </si>
  <si>
    <t xml:space="preserve">ITM10616</t>
  </si>
  <si>
    <t xml:space="preserve">ITM10617</t>
  </si>
  <si>
    <t xml:space="preserve">ITM10618</t>
  </si>
  <si>
    <t xml:space="preserve">ITM10619</t>
  </si>
  <si>
    <t xml:space="preserve">ITM10620</t>
  </si>
  <si>
    <t xml:space="preserve">ITM10621</t>
  </si>
  <si>
    <t xml:space="preserve">ITM10622</t>
  </si>
  <si>
    <t xml:space="preserve">ITM10623</t>
  </si>
  <si>
    <t xml:space="preserve">ITM10624</t>
  </si>
  <si>
    <t xml:space="preserve">ITM10625</t>
  </si>
  <si>
    <t xml:space="preserve">ITM10626</t>
  </si>
  <si>
    <t xml:space="preserve">ITM10627</t>
  </si>
  <si>
    <t xml:space="preserve">ITM10628</t>
  </si>
  <si>
    <t xml:space="preserve">ITM10629</t>
  </si>
  <si>
    <t xml:space="preserve">ITM10630</t>
  </si>
  <si>
    <t xml:space="preserve">ITM10631</t>
  </si>
  <si>
    <t xml:space="preserve">ITM10632</t>
  </si>
  <si>
    <t xml:space="preserve">ITM10633</t>
  </si>
  <si>
    <t xml:space="preserve">ITM10634</t>
  </si>
  <si>
    <t xml:space="preserve">ITM10635</t>
  </si>
  <si>
    <t xml:space="preserve">ITM10636</t>
  </si>
  <si>
    <t xml:space="preserve">ITM10637</t>
  </si>
  <si>
    <t xml:space="preserve">ITM10638</t>
  </si>
  <si>
    <t xml:space="preserve">ITM10639</t>
  </si>
  <si>
    <t xml:space="preserve">ITM10640</t>
  </si>
  <si>
    <t xml:space="preserve">ITM10641</t>
  </si>
  <si>
    <t xml:space="preserve">ITM10642</t>
  </si>
  <si>
    <t xml:space="preserve">ITM10643</t>
  </si>
  <si>
    <t xml:space="preserve">ITM10644</t>
  </si>
  <si>
    <t xml:space="preserve">ITM10645</t>
  </si>
  <si>
    <t xml:space="preserve">ITM10646</t>
  </si>
  <si>
    <t xml:space="preserve">ITM10647</t>
  </si>
  <si>
    <t xml:space="preserve">ITM10648</t>
  </si>
  <si>
    <t xml:space="preserve">ITM10649</t>
  </si>
  <si>
    <t xml:space="preserve">ITM10650</t>
  </si>
  <si>
    <t xml:space="preserve">ITM10651</t>
  </si>
  <si>
    <t xml:space="preserve">ITM10652</t>
  </si>
  <si>
    <t xml:space="preserve">ITM10653</t>
  </si>
  <si>
    <t xml:space="preserve">ITM10654</t>
  </si>
  <si>
    <t xml:space="preserve">ITM10655</t>
  </si>
  <si>
    <t xml:space="preserve">ITM10656</t>
  </si>
  <si>
    <t xml:space="preserve">ITM10657</t>
  </si>
  <si>
    <t xml:space="preserve">ITM10658</t>
  </si>
  <si>
    <t xml:space="preserve">ITM10659</t>
  </si>
  <si>
    <t xml:space="preserve">ITM10660</t>
  </si>
  <si>
    <t xml:space="preserve">ITM10661</t>
  </si>
  <si>
    <t xml:space="preserve">ITM10662</t>
  </si>
  <si>
    <t xml:space="preserve">ITM10663</t>
  </si>
  <si>
    <t xml:space="preserve">ITM10664</t>
  </si>
  <si>
    <t xml:space="preserve">ITM10665</t>
  </si>
  <si>
    <t xml:space="preserve">ITM10666</t>
  </si>
  <si>
    <t xml:space="preserve">ITM10667</t>
  </si>
  <si>
    <t xml:space="preserve">ITM10668</t>
  </si>
  <si>
    <t xml:space="preserve">ITM10669</t>
  </si>
  <si>
    <t xml:space="preserve">ITM10670</t>
  </si>
  <si>
    <t xml:space="preserve">ITM10671</t>
  </si>
  <si>
    <t xml:space="preserve">ITM10672</t>
  </si>
  <si>
    <t xml:space="preserve">ITM10673</t>
  </si>
  <si>
    <t xml:space="preserve">ITM10674</t>
  </si>
  <si>
    <t xml:space="preserve">ITM10675</t>
  </si>
  <si>
    <t xml:space="preserve">ITM10676</t>
  </si>
  <si>
    <t xml:space="preserve">ITM10677</t>
  </si>
  <si>
    <t xml:space="preserve">ITM10678</t>
  </si>
  <si>
    <t xml:space="preserve">ITM10679</t>
  </si>
  <si>
    <t xml:space="preserve">ITM10680</t>
  </si>
  <si>
    <t xml:space="preserve">ITM10681</t>
  </si>
  <si>
    <t xml:space="preserve">ITM10682</t>
  </si>
  <si>
    <t xml:space="preserve">ITM10683</t>
  </si>
  <si>
    <t xml:space="preserve">ITM10684</t>
  </si>
  <si>
    <t xml:space="preserve">ITM10685</t>
  </si>
  <si>
    <t xml:space="preserve">ITM10686</t>
  </si>
  <si>
    <t xml:space="preserve">ITM10687</t>
  </si>
  <si>
    <t xml:space="preserve">ITM10688</t>
  </si>
  <si>
    <t xml:space="preserve">ITM10689</t>
  </si>
  <si>
    <t xml:space="preserve">ITM10690</t>
  </si>
  <si>
    <t xml:space="preserve">ITM10691</t>
  </si>
  <si>
    <t xml:space="preserve">ITM10692</t>
  </si>
  <si>
    <t xml:space="preserve">ITM10693</t>
  </si>
  <si>
    <t xml:space="preserve">ITM10694</t>
  </si>
  <si>
    <t xml:space="preserve">ITM10695</t>
  </si>
  <si>
    <t xml:space="preserve">ITM10696</t>
  </si>
  <si>
    <t xml:space="preserve">ITM10697</t>
  </si>
  <si>
    <t xml:space="preserve">ITM10698</t>
  </si>
  <si>
    <t xml:space="preserve">ITM10699</t>
  </si>
  <si>
    <t xml:space="preserve">ITM10700</t>
  </si>
  <si>
    <t xml:space="preserve">ITM10701</t>
  </si>
  <si>
    <t xml:space="preserve">ITM10702</t>
  </si>
  <si>
    <t xml:space="preserve">ITM10703</t>
  </si>
  <si>
    <t xml:space="preserve">ITM10704</t>
  </si>
  <si>
    <t xml:space="preserve">ITM10705</t>
  </si>
  <si>
    <t xml:space="preserve">ITM10706</t>
  </si>
  <si>
    <t xml:space="preserve">ITM10707</t>
  </si>
  <si>
    <t xml:space="preserve">ITM10708</t>
  </si>
  <si>
    <t xml:space="preserve">ITM10709</t>
  </si>
  <si>
    <t xml:space="preserve">ITM10710</t>
  </si>
  <si>
    <t xml:space="preserve">ITM10711</t>
  </si>
  <si>
    <t xml:space="preserve">ITM10712</t>
  </si>
  <si>
    <t xml:space="preserve">ITM10713</t>
  </si>
  <si>
    <t xml:space="preserve">ITM10714</t>
  </si>
  <si>
    <t xml:space="preserve">ITM10715</t>
  </si>
  <si>
    <t xml:space="preserve">ITM10716</t>
  </si>
  <si>
    <t xml:space="preserve">ITM10717</t>
  </si>
  <si>
    <t xml:space="preserve">ITM10718</t>
  </si>
  <si>
    <t xml:space="preserve">ITM10719</t>
  </si>
  <si>
    <t xml:space="preserve">ITM10720</t>
  </si>
  <si>
    <t xml:space="preserve">ITM10721</t>
  </si>
  <si>
    <t xml:space="preserve">ITM10722</t>
  </si>
  <si>
    <t xml:space="preserve">ITM10723</t>
  </si>
  <si>
    <t xml:space="preserve">ITM10724</t>
  </si>
  <si>
    <t xml:space="preserve">ITM10725</t>
  </si>
  <si>
    <t xml:space="preserve">ITM10726</t>
  </si>
  <si>
    <t xml:space="preserve">ITM10727</t>
  </si>
  <si>
    <t xml:space="preserve">ITM10728</t>
  </si>
  <si>
    <t xml:space="preserve">ITM10729</t>
  </si>
  <si>
    <t xml:space="preserve">ITM10730</t>
  </si>
  <si>
    <t xml:space="preserve">ITM10731</t>
  </si>
  <si>
    <t xml:space="preserve">ITM10732</t>
  </si>
  <si>
    <t xml:space="preserve">ITM10733</t>
  </si>
  <si>
    <t xml:space="preserve">ITM10734</t>
  </si>
  <si>
    <t xml:space="preserve">ITM10735</t>
  </si>
  <si>
    <t xml:space="preserve">ITM10736</t>
  </si>
  <si>
    <t xml:space="preserve">ITM10737</t>
  </si>
  <si>
    <t xml:space="preserve">ITM10738</t>
  </si>
  <si>
    <t xml:space="preserve">ITM10739</t>
  </si>
  <si>
    <t xml:space="preserve">ITM10740</t>
  </si>
  <si>
    <t xml:space="preserve">ITM10741</t>
  </si>
  <si>
    <t xml:space="preserve">ITM10742</t>
  </si>
  <si>
    <t xml:space="preserve">ITM10743</t>
  </si>
  <si>
    <t xml:space="preserve">ITM10744</t>
  </si>
  <si>
    <t xml:space="preserve">ITM10745</t>
  </si>
  <si>
    <t xml:space="preserve">ITM10746</t>
  </si>
  <si>
    <t xml:space="preserve">ITM10747</t>
  </si>
  <si>
    <t xml:space="preserve">ITM10748</t>
  </si>
  <si>
    <t xml:space="preserve">ITM10749</t>
  </si>
  <si>
    <t xml:space="preserve">ITM10750</t>
  </si>
  <si>
    <t xml:space="preserve">ITM10751</t>
  </si>
  <si>
    <t xml:space="preserve">ITM10752</t>
  </si>
  <si>
    <t xml:space="preserve">ITM10753</t>
  </si>
  <si>
    <t xml:space="preserve">ITM10754</t>
  </si>
  <si>
    <t xml:space="preserve">ITM10755</t>
  </si>
  <si>
    <t xml:space="preserve">ITM10756</t>
  </si>
  <si>
    <t xml:space="preserve">ITM10757</t>
  </si>
  <si>
    <t xml:space="preserve">ITM10758</t>
  </si>
  <si>
    <t xml:space="preserve">ITM10759</t>
  </si>
  <si>
    <t xml:space="preserve">ITM10760</t>
  </si>
  <si>
    <t xml:space="preserve">ITM10761</t>
  </si>
  <si>
    <t xml:space="preserve">ITM10762</t>
  </si>
  <si>
    <t xml:space="preserve">ITM10763</t>
  </si>
  <si>
    <t xml:space="preserve">ITM10764</t>
  </si>
  <si>
    <t xml:space="preserve">ITM10765</t>
  </si>
  <si>
    <t xml:space="preserve">ITM10766</t>
  </si>
  <si>
    <t xml:space="preserve">ITM10767</t>
  </si>
  <si>
    <t xml:space="preserve">ITM10768</t>
  </si>
  <si>
    <t xml:space="preserve">ITM10769</t>
  </si>
  <si>
    <t xml:space="preserve">ITM10770</t>
  </si>
  <si>
    <t xml:space="preserve">ITM10771</t>
  </si>
  <si>
    <t xml:space="preserve">ITM10772</t>
  </si>
  <si>
    <t xml:space="preserve">ITM10773</t>
  </si>
  <si>
    <t xml:space="preserve">ITM10774</t>
  </si>
  <si>
    <t xml:space="preserve">ITM10775</t>
  </si>
  <si>
    <t xml:space="preserve">ITM10776</t>
  </si>
  <si>
    <t xml:space="preserve">ITM10777</t>
  </si>
  <si>
    <t xml:space="preserve">ITM10778</t>
  </si>
  <si>
    <t xml:space="preserve">ITM10779</t>
  </si>
  <si>
    <t xml:space="preserve">ITM10780</t>
  </si>
  <si>
    <t xml:space="preserve">ITM10781</t>
  </si>
  <si>
    <t xml:space="preserve">ITM10782</t>
  </si>
  <si>
    <t xml:space="preserve">ITM10783</t>
  </si>
  <si>
    <t xml:space="preserve">ITM10784</t>
  </si>
  <si>
    <t xml:space="preserve">ITM10785</t>
  </si>
  <si>
    <t xml:space="preserve">ITM10786</t>
  </si>
  <si>
    <t xml:space="preserve">ITM10787</t>
  </si>
  <si>
    <t xml:space="preserve">ITM10788</t>
  </si>
  <si>
    <t xml:space="preserve">ITM10789</t>
  </si>
  <si>
    <t xml:space="preserve">ITM10790</t>
  </si>
  <si>
    <t xml:space="preserve">ITM10791</t>
  </si>
  <si>
    <t xml:space="preserve">ITM10792</t>
  </si>
  <si>
    <t xml:space="preserve">ITM10793</t>
  </si>
  <si>
    <t xml:space="preserve">ITM10794</t>
  </si>
  <si>
    <t xml:space="preserve">ITM10795</t>
  </si>
  <si>
    <t xml:space="preserve">ITM10796</t>
  </si>
  <si>
    <t xml:space="preserve">ITM10797</t>
  </si>
  <si>
    <t xml:space="preserve">ITM10798</t>
  </si>
  <si>
    <t xml:space="preserve">ITM10799</t>
  </si>
  <si>
    <t xml:space="preserve">ITM10800</t>
  </si>
  <si>
    <t xml:space="preserve">ITM10801</t>
  </si>
  <si>
    <t xml:space="preserve">ITM10802</t>
  </si>
  <si>
    <t xml:space="preserve">ITM10803</t>
  </si>
  <si>
    <t xml:space="preserve">ITM10804</t>
  </si>
  <si>
    <t xml:space="preserve">ITM10805</t>
  </si>
  <si>
    <t xml:space="preserve">ITM10806</t>
  </si>
  <si>
    <t xml:space="preserve">ITM10807</t>
  </si>
  <si>
    <t xml:space="preserve">ITM10808</t>
  </si>
  <si>
    <t xml:space="preserve">ITM10809</t>
  </si>
  <si>
    <t xml:space="preserve">ITM10810</t>
  </si>
  <si>
    <t xml:space="preserve">ITM10811</t>
  </si>
  <si>
    <t xml:space="preserve">ITM10812</t>
  </si>
  <si>
    <t xml:space="preserve">ITM10813</t>
  </si>
  <si>
    <t xml:space="preserve">ITM10814</t>
  </si>
  <si>
    <t xml:space="preserve">ITM10815</t>
  </si>
  <si>
    <t xml:space="preserve">ITM10816</t>
  </si>
  <si>
    <t xml:space="preserve">ITM10817</t>
  </si>
  <si>
    <t xml:space="preserve">ITM10818</t>
  </si>
  <si>
    <t xml:space="preserve">ITM10819</t>
  </si>
  <si>
    <t xml:space="preserve">ITM10820</t>
  </si>
  <si>
    <t xml:space="preserve">ITM10821</t>
  </si>
  <si>
    <t xml:space="preserve">ITM10822</t>
  </si>
  <si>
    <t xml:space="preserve">ITM10823</t>
  </si>
  <si>
    <t xml:space="preserve">ITM10824</t>
  </si>
  <si>
    <t xml:space="preserve">ITM10825</t>
  </si>
  <si>
    <t xml:space="preserve">ITM10826</t>
  </si>
  <si>
    <t xml:space="preserve">ITM10827</t>
  </si>
  <si>
    <t xml:space="preserve">ITM10828</t>
  </si>
  <si>
    <t xml:space="preserve">ITM10829</t>
  </si>
  <si>
    <t xml:space="preserve">ITM10830</t>
  </si>
  <si>
    <t xml:space="preserve">ITM10831</t>
  </si>
  <si>
    <t xml:space="preserve">ITM10832</t>
  </si>
  <si>
    <t xml:space="preserve">ITM10833</t>
  </si>
  <si>
    <t xml:space="preserve">ITM10834</t>
  </si>
  <si>
    <t xml:space="preserve">ITM10835</t>
  </si>
  <si>
    <t xml:space="preserve">ITM10836</t>
  </si>
  <si>
    <t xml:space="preserve">ITM10837</t>
  </si>
  <si>
    <t xml:space="preserve">ITM10838</t>
  </si>
  <si>
    <t xml:space="preserve">ITM10839</t>
  </si>
  <si>
    <t xml:space="preserve">ITM10840</t>
  </si>
  <si>
    <t xml:space="preserve">ITM10841</t>
  </si>
  <si>
    <t xml:space="preserve">ITM10842</t>
  </si>
  <si>
    <t xml:space="preserve">ITM10843</t>
  </si>
  <si>
    <t xml:space="preserve">ITM10844</t>
  </si>
  <si>
    <t xml:space="preserve">ITM10845</t>
  </si>
  <si>
    <t xml:space="preserve">ITM10846</t>
  </si>
  <si>
    <t xml:space="preserve">ITM10847</t>
  </si>
  <si>
    <t xml:space="preserve">ITM10848</t>
  </si>
  <si>
    <t xml:space="preserve">ITM10849</t>
  </si>
  <si>
    <t xml:space="preserve">ITM10850</t>
  </si>
  <si>
    <t xml:space="preserve">ITM10851</t>
  </si>
  <si>
    <t xml:space="preserve">ITM10852</t>
  </si>
  <si>
    <t xml:space="preserve">ITM10853</t>
  </si>
  <si>
    <t xml:space="preserve">ITM10854</t>
  </si>
  <si>
    <t xml:space="preserve">ITM10855</t>
  </si>
  <si>
    <t xml:space="preserve">ITM10856</t>
  </si>
  <si>
    <t xml:space="preserve">ITM10857</t>
  </si>
  <si>
    <t xml:space="preserve">ITM10858</t>
  </si>
  <si>
    <t xml:space="preserve">ITM10859</t>
  </si>
  <si>
    <t xml:space="preserve">ITM10860</t>
  </si>
  <si>
    <t xml:space="preserve">ITM10861</t>
  </si>
  <si>
    <t xml:space="preserve">ITM10862</t>
  </si>
  <si>
    <t xml:space="preserve">ITM10863</t>
  </si>
  <si>
    <t xml:space="preserve">ITM10864</t>
  </si>
  <si>
    <t xml:space="preserve">ITM10865</t>
  </si>
  <si>
    <t xml:space="preserve">ITM10866</t>
  </si>
  <si>
    <t xml:space="preserve">ITM10867</t>
  </si>
  <si>
    <t xml:space="preserve">ITM10868</t>
  </si>
  <si>
    <t xml:space="preserve">ITM10869</t>
  </si>
  <si>
    <t xml:space="preserve">ITM10870</t>
  </si>
  <si>
    <t xml:space="preserve">ITM10871</t>
  </si>
  <si>
    <t xml:space="preserve">ITM10872</t>
  </si>
  <si>
    <t xml:space="preserve">ITM10873</t>
  </si>
  <si>
    <t xml:space="preserve">ITM10874</t>
  </si>
  <si>
    <t xml:space="preserve">ITM10875</t>
  </si>
  <si>
    <t xml:space="preserve">ITM10876</t>
  </si>
  <si>
    <t xml:space="preserve">ITM10877</t>
  </si>
  <si>
    <t xml:space="preserve">ITM10878</t>
  </si>
  <si>
    <t xml:space="preserve">ITM10879</t>
  </si>
  <si>
    <t xml:space="preserve">ITM10880</t>
  </si>
  <si>
    <t xml:space="preserve">ITM10881</t>
  </si>
  <si>
    <t xml:space="preserve">ITM10882</t>
  </si>
  <si>
    <t xml:space="preserve">ITM10883</t>
  </si>
  <si>
    <t xml:space="preserve">ITM10884</t>
  </si>
  <si>
    <t xml:space="preserve">ITM10885</t>
  </si>
  <si>
    <t xml:space="preserve">ITM10886</t>
  </si>
  <si>
    <t xml:space="preserve">ITM10887</t>
  </si>
  <si>
    <t xml:space="preserve">ITM10888</t>
  </si>
  <si>
    <t xml:space="preserve">ITM10889</t>
  </si>
  <si>
    <t xml:space="preserve">ITM10890</t>
  </si>
  <si>
    <t xml:space="preserve">ITM10891</t>
  </si>
  <si>
    <t xml:space="preserve">ITM10892</t>
  </si>
  <si>
    <t xml:space="preserve">ITM10893</t>
  </si>
  <si>
    <t xml:space="preserve">ITM10894</t>
  </si>
  <si>
    <t xml:space="preserve">ITM10895</t>
  </si>
  <si>
    <t xml:space="preserve">ITM10896</t>
  </si>
  <si>
    <t xml:space="preserve">ITM10897</t>
  </si>
  <si>
    <t xml:space="preserve">ITM10898</t>
  </si>
  <si>
    <t xml:space="preserve">ITM10899</t>
  </si>
  <si>
    <t xml:space="preserve">ITM10900</t>
  </si>
  <si>
    <t xml:space="preserve">ITM10901</t>
  </si>
  <si>
    <t xml:space="preserve">ITM10902</t>
  </si>
  <si>
    <t xml:space="preserve">ITM10903</t>
  </si>
  <si>
    <t xml:space="preserve">ITM10904</t>
  </si>
  <si>
    <t xml:space="preserve">ITM10905</t>
  </si>
  <si>
    <t xml:space="preserve">ITM10906</t>
  </si>
  <si>
    <t xml:space="preserve">ITM10907</t>
  </si>
  <si>
    <t xml:space="preserve">ITM10908</t>
  </si>
  <si>
    <t xml:space="preserve">ITM10909</t>
  </si>
  <si>
    <t xml:space="preserve">ITM10910</t>
  </si>
  <si>
    <t xml:space="preserve">ITM10911</t>
  </si>
  <si>
    <t xml:space="preserve">ITM10912</t>
  </si>
  <si>
    <t xml:space="preserve">ITM10913</t>
  </si>
  <si>
    <t xml:space="preserve">ITM10914</t>
  </si>
  <si>
    <t xml:space="preserve">ITM10915</t>
  </si>
  <si>
    <t xml:space="preserve">ITM10916</t>
  </si>
  <si>
    <t xml:space="preserve">ITM10917</t>
  </si>
  <si>
    <t xml:space="preserve">ITM10918</t>
  </si>
  <si>
    <t xml:space="preserve">ITM10919</t>
  </si>
  <si>
    <t xml:space="preserve">ITM10920</t>
  </si>
  <si>
    <t xml:space="preserve">ITM10921</t>
  </si>
  <si>
    <t xml:space="preserve">ITM10922</t>
  </si>
  <si>
    <t xml:space="preserve">ITM10923</t>
  </si>
  <si>
    <t xml:space="preserve">ITM10924</t>
  </si>
  <si>
    <t xml:space="preserve">ITM10925</t>
  </si>
  <si>
    <t xml:space="preserve">ITM10926</t>
  </si>
  <si>
    <t xml:space="preserve">ITM10927</t>
  </si>
  <si>
    <t xml:space="preserve">ITM10928</t>
  </si>
  <si>
    <t xml:space="preserve">ITM10929</t>
  </si>
  <si>
    <t xml:space="preserve">ITM10930</t>
  </si>
  <si>
    <t xml:space="preserve">ITM10931</t>
  </si>
  <si>
    <t xml:space="preserve">ITM10932</t>
  </si>
  <si>
    <t xml:space="preserve">ITM10933</t>
  </si>
  <si>
    <t xml:space="preserve">ITM10934</t>
  </si>
  <si>
    <t xml:space="preserve">ITM10935</t>
  </si>
  <si>
    <t xml:space="preserve">ITM10936</t>
  </si>
  <si>
    <t xml:space="preserve">ITM10937</t>
  </si>
  <si>
    <t xml:space="preserve">ITM10938</t>
  </si>
  <si>
    <t xml:space="preserve">ITM10939</t>
  </si>
  <si>
    <t xml:space="preserve">ITM10940</t>
  </si>
  <si>
    <t xml:space="preserve">ITM10941</t>
  </si>
  <si>
    <t xml:space="preserve">ITM10942</t>
  </si>
  <si>
    <t xml:space="preserve">ITM10943</t>
  </si>
  <si>
    <t xml:space="preserve">ITM10944</t>
  </si>
  <si>
    <t xml:space="preserve">ITM10945</t>
  </si>
  <si>
    <t xml:space="preserve">ITM10946</t>
  </si>
  <si>
    <t xml:space="preserve">ITM10947</t>
  </si>
  <si>
    <t xml:space="preserve">ITM10948</t>
  </si>
  <si>
    <t xml:space="preserve">ITM10949</t>
  </si>
  <si>
    <t xml:space="preserve">ITM10950</t>
  </si>
  <si>
    <t xml:space="preserve">ITM10951</t>
  </si>
  <si>
    <t xml:space="preserve">ITM10952</t>
  </si>
  <si>
    <t xml:space="preserve">ITM10953</t>
  </si>
  <si>
    <t xml:space="preserve">ITM10954</t>
  </si>
  <si>
    <t xml:space="preserve">ITM10955</t>
  </si>
  <si>
    <t xml:space="preserve">ITM10956</t>
  </si>
  <si>
    <t xml:space="preserve">ITM10957</t>
  </si>
  <si>
    <t xml:space="preserve">ITM10958</t>
  </si>
  <si>
    <t xml:space="preserve">ITM10959</t>
  </si>
  <si>
    <t xml:space="preserve">ITM10960</t>
  </si>
  <si>
    <t xml:space="preserve">ITM10961</t>
  </si>
  <si>
    <t xml:space="preserve">ITM10962</t>
  </si>
  <si>
    <t xml:space="preserve">ITM10963</t>
  </si>
  <si>
    <t xml:space="preserve">ITM10964</t>
  </si>
  <si>
    <t xml:space="preserve">ITM10965</t>
  </si>
  <si>
    <t xml:space="preserve">ITM10966</t>
  </si>
  <si>
    <t xml:space="preserve">ITM10967</t>
  </si>
  <si>
    <t xml:space="preserve">ITM10968</t>
  </si>
  <si>
    <t xml:space="preserve">ITM10969</t>
  </si>
  <si>
    <t xml:space="preserve">ITM10970</t>
  </si>
  <si>
    <t xml:space="preserve">ITM10971</t>
  </si>
  <si>
    <t xml:space="preserve">ITM10972</t>
  </si>
  <si>
    <t xml:space="preserve">ITM10973</t>
  </si>
  <si>
    <t xml:space="preserve">ITM10974</t>
  </si>
  <si>
    <t xml:space="preserve">ITM10975</t>
  </si>
  <si>
    <t xml:space="preserve">ITM10976</t>
  </si>
  <si>
    <t xml:space="preserve">ITM10977</t>
  </si>
  <si>
    <t xml:space="preserve">ITM10978</t>
  </si>
  <si>
    <t xml:space="preserve">ITM10979</t>
  </si>
  <si>
    <t xml:space="preserve">ITM10980</t>
  </si>
  <si>
    <t xml:space="preserve">ITM10981</t>
  </si>
  <si>
    <t xml:space="preserve">ITM10982</t>
  </si>
  <si>
    <t xml:space="preserve">ITM10983</t>
  </si>
  <si>
    <t xml:space="preserve">ITM10984</t>
  </si>
  <si>
    <t xml:space="preserve">ITM10985</t>
  </si>
  <si>
    <t xml:space="preserve">ITM10986</t>
  </si>
  <si>
    <t xml:space="preserve">ITM10987</t>
  </si>
  <si>
    <t xml:space="preserve">ITM10988</t>
  </si>
  <si>
    <t xml:space="preserve">ITM10989</t>
  </si>
  <si>
    <t xml:space="preserve">ITM10990</t>
  </si>
  <si>
    <t xml:space="preserve">ITM10991</t>
  </si>
  <si>
    <t xml:space="preserve">ITM10992</t>
  </si>
  <si>
    <t xml:space="preserve">ITM10993</t>
  </si>
  <si>
    <t xml:space="preserve">ITM10994</t>
  </si>
  <si>
    <t xml:space="preserve">ITM10995</t>
  </si>
  <si>
    <t xml:space="preserve">ITM10996</t>
  </si>
  <si>
    <t xml:space="preserve">ITM10997</t>
  </si>
  <si>
    <t xml:space="preserve">ITM10998</t>
  </si>
  <si>
    <t xml:space="preserve">ITM10999</t>
  </si>
  <si>
    <t xml:space="preserve">ITM11000</t>
  </si>
  <si>
    <t xml:space="preserve">ITM11001</t>
  </si>
  <si>
    <t xml:space="preserve">ITM11002</t>
  </si>
  <si>
    <t xml:space="preserve">ITM11003</t>
  </si>
  <si>
    <t xml:space="preserve">ITM11004</t>
  </si>
  <si>
    <t xml:space="preserve">ITM11005</t>
  </si>
  <si>
    <t xml:space="preserve">ITM11006</t>
  </si>
  <si>
    <t xml:space="preserve">ITM11007</t>
  </si>
  <si>
    <t xml:space="preserve">ITM11008</t>
  </si>
  <si>
    <t xml:space="preserve">ITM11009</t>
  </si>
  <si>
    <t xml:space="preserve">ITM11010</t>
  </si>
  <si>
    <t xml:space="preserve">ITM11011</t>
  </si>
  <si>
    <t xml:space="preserve">ITM11012</t>
  </si>
  <si>
    <t xml:space="preserve">ITM11013</t>
  </si>
  <si>
    <t xml:space="preserve">ITM11014</t>
  </si>
  <si>
    <t xml:space="preserve">ITM11015</t>
  </si>
  <si>
    <t xml:space="preserve">ITM11016</t>
  </si>
  <si>
    <t xml:space="preserve">ITM11017</t>
  </si>
  <si>
    <t xml:space="preserve">ITM11018</t>
  </si>
  <si>
    <t xml:space="preserve">ITM11019</t>
  </si>
  <si>
    <t xml:space="preserve">ITM11020</t>
  </si>
  <si>
    <t xml:space="preserve">ITM11021</t>
  </si>
  <si>
    <t xml:space="preserve">ITM11022</t>
  </si>
  <si>
    <t xml:space="preserve">ITM11023</t>
  </si>
  <si>
    <t xml:space="preserve">ITM11024</t>
  </si>
  <si>
    <t xml:space="preserve">ITM11025</t>
  </si>
  <si>
    <t xml:space="preserve">ITM11026</t>
  </si>
  <si>
    <t xml:space="preserve">ITM11027</t>
  </si>
  <si>
    <t xml:space="preserve">ITM11028</t>
  </si>
  <si>
    <t xml:space="preserve">ITM11029</t>
  </si>
  <si>
    <t xml:space="preserve">ITM11030</t>
  </si>
  <si>
    <t xml:space="preserve">ITM11031</t>
  </si>
  <si>
    <t xml:space="preserve">ITM11032</t>
  </si>
  <si>
    <t xml:space="preserve">ITM11033</t>
  </si>
  <si>
    <t xml:space="preserve">ITM11034</t>
  </si>
  <si>
    <t xml:space="preserve">ITM11035</t>
  </si>
  <si>
    <t xml:space="preserve">ITM11036</t>
  </si>
  <si>
    <t xml:space="preserve">ITM11037</t>
  </si>
  <si>
    <t xml:space="preserve">ITM11038</t>
  </si>
  <si>
    <t xml:space="preserve">ITM11039</t>
  </si>
  <si>
    <t xml:space="preserve">ITM11040</t>
  </si>
  <si>
    <t xml:space="preserve">ITM11041</t>
  </si>
  <si>
    <t xml:space="preserve">ITM11042</t>
  </si>
  <si>
    <t xml:space="preserve">ITM11043</t>
  </si>
  <si>
    <t xml:space="preserve">ITM11044</t>
  </si>
  <si>
    <t xml:space="preserve">ITM11045</t>
  </si>
  <si>
    <t xml:space="preserve">ITM11046</t>
  </si>
  <si>
    <t xml:space="preserve">ITM11047</t>
  </si>
  <si>
    <t xml:space="preserve">ITM11048</t>
  </si>
  <si>
    <t xml:space="preserve">ITM11049</t>
  </si>
  <si>
    <t xml:space="preserve">ITM11050</t>
  </si>
  <si>
    <t xml:space="preserve">ITM11051</t>
  </si>
  <si>
    <t xml:space="preserve">ITM11052</t>
  </si>
  <si>
    <t xml:space="preserve">ITM11053</t>
  </si>
  <si>
    <t xml:space="preserve">ITM11054</t>
  </si>
  <si>
    <t xml:space="preserve">ITM11055</t>
  </si>
  <si>
    <t xml:space="preserve">ITM11056</t>
  </si>
  <si>
    <t xml:space="preserve">ITM11057</t>
  </si>
  <si>
    <t xml:space="preserve">ITM11058</t>
  </si>
  <si>
    <t xml:space="preserve">ITM11059</t>
  </si>
  <si>
    <t xml:space="preserve">ITM11060</t>
  </si>
  <si>
    <t xml:space="preserve">ITM11061</t>
  </si>
  <si>
    <t xml:space="preserve">ITM11062</t>
  </si>
  <si>
    <t xml:space="preserve">ITM11063</t>
  </si>
  <si>
    <t xml:space="preserve">ITM11064</t>
  </si>
  <si>
    <t xml:space="preserve">ITM11065</t>
  </si>
  <si>
    <t xml:space="preserve">ITM11066</t>
  </si>
  <si>
    <t xml:space="preserve">ITM11067</t>
  </si>
  <si>
    <t xml:space="preserve">ITM11068</t>
  </si>
  <si>
    <t xml:space="preserve">ITM11069</t>
  </si>
  <si>
    <t xml:space="preserve">ITM11070</t>
  </si>
  <si>
    <t xml:space="preserve">ITM11071</t>
  </si>
  <si>
    <t xml:space="preserve">ITM11072</t>
  </si>
  <si>
    <t xml:space="preserve">ITM11073</t>
  </si>
  <si>
    <t xml:space="preserve">ITM11074</t>
  </si>
  <si>
    <t xml:space="preserve">ITM11075</t>
  </si>
  <si>
    <t xml:space="preserve">ITM11076</t>
  </si>
  <si>
    <t xml:space="preserve">ITM11077</t>
  </si>
  <si>
    <t xml:space="preserve">ITM11078</t>
  </si>
  <si>
    <t xml:space="preserve">ITM11079</t>
  </si>
  <si>
    <t xml:space="preserve">ITM11080</t>
  </si>
  <si>
    <t xml:space="preserve">ITM11081</t>
  </si>
  <si>
    <t xml:space="preserve">ITM11082</t>
  </si>
  <si>
    <t xml:space="preserve">ITM11083</t>
  </si>
  <si>
    <t xml:space="preserve">ITM11084</t>
  </si>
  <si>
    <t xml:space="preserve">ITM11085</t>
  </si>
  <si>
    <t xml:space="preserve">ITM11086</t>
  </si>
  <si>
    <t xml:space="preserve">ITM11087</t>
  </si>
  <si>
    <t xml:space="preserve">ITM11088</t>
  </si>
  <si>
    <t xml:space="preserve">ITM11089</t>
  </si>
  <si>
    <t xml:space="preserve">ITM11090</t>
  </si>
  <si>
    <t xml:space="preserve">ITM11091</t>
  </si>
  <si>
    <t xml:space="preserve">ITM11092</t>
  </si>
  <si>
    <t xml:space="preserve">ITM11093</t>
  </si>
  <si>
    <t xml:space="preserve">ITM11094</t>
  </si>
  <si>
    <t xml:space="preserve">ITM11095</t>
  </si>
  <si>
    <t xml:space="preserve">ITM11096</t>
  </si>
  <si>
    <t xml:space="preserve">ITM11097</t>
  </si>
  <si>
    <t xml:space="preserve">ITM11098</t>
  </si>
  <si>
    <t xml:space="preserve">ITM11099</t>
  </si>
  <si>
    <t xml:space="preserve">ITM11100</t>
  </si>
  <si>
    <t xml:space="preserve">ITM11101</t>
  </si>
  <si>
    <t xml:space="preserve">ITM11102</t>
  </si>
  <si>
    <t xml:space="preserve">ITM11103</t>
  </si>
  <si>
    <t xml:space="preserve">ITM11104</t>
  </si>
  <si>
    <t xml:space="preserve">ITM11105</t>
  </si>
  <si>
    <t xml:space="preserve">ITM11106</t>
  </si>
  <si>
    <t xml:space="preserve">ITM11107</t>
  </si>
  <si>
    <t xml:space="preserve">ITM11108</t>
  </si>
  <si>
    <t xml:space="preserve">ITM11109</t>
  </si>
  <si>
    <t xml:space="preserve">ITM11110</t>
  </si>
  <si>
    <t xml:space="preserve">ITM11111</t>
  </si>
  <si>
    <t xml:space="preserve">ITM11112</t>
  </si>
  <si>
    <t xml:space="preserve">ITM11113</t>
  </si>
  <si>
    <t xml:space="preserve">ITM11114</t>
  </si>
  <si>
    <t xml:space="preserve">ITM11115</t>
  </si>
  <si>
    <t xml:space="preserve">ITM11116</t>
  </si>
  <si>
    <t xml:space="preserve">ITM11117</t>
  </si>
  <si>
    <t xml:space="preserve">ITM11118</t>
  </si>
  <si>
    <t xml:space="preserve">ITM11119</t>
  </si>
  <si>
    <t xml:space="preserve">ITM11120</t>
  </si>
  <si>
    <t xml:space="preserve">ITM11121</t>
  </si>
  <si>
    <t xml:space="preserve">ITM11122</t>
  </si>
  <si>
    <t xml:space="preserve">ITM11123</t>
  </si>
  <si>
    <t xml:space="preserve">ITM11124</t>
  </si>
  <si>
    <t xml:space="preserve">ITM11125</t>
  </si>
  <si>
    <t xml:space="preserve">ITM11126</t>
  </si>
  <si>
    <t xml:space="preserve">ITM11127</t>
  </si>
  <si>
    <t xml:space="preserve">ITM11128</t>
  </si>
  <si>
    <t xml:space="preserve">ITM11129</t>
  </si>
  <si>
    <t xml:space="preserve">ITM11130</t>
  </si>
  <si>
    <t xml:space="preserve">ITM11131</t>
  </si>
  <si>
    <t xml:space="preserve">ITM11132</t>
  </si>
  <si>
    <t xml:space="preserve">ITM11133</t>
  </si>
  <si>
    <t xml:space="preserve">ITM11134</t>
  </si>
  <si>
    <t xml:space="preserve">ITM11135</t>
  </si>
  <si>
    <t xml:space="preserve">ITM11136</t>
  </si>
  <si>
    <t xml:space="preserve">ITM11137</t>
  </si>
  <si>
    <t xml:space="preserve">ITM11138</t>
  </si>
  <si>
    <t xml:space="preserve">ITM11139</t>
  </si>
  <si>
    <t xml:space="preserve">ITM11140</t>
  </si>
  <si>
    <t xml:space="preserve">ITM11141</t>
  </si>
  <si>
    <t xml:space="preserve">ITM11142</t>
  </si>
  <si>
    <t xml:space="preserve">ITM11143</t>
  </si>
  <si>
    <t xml:space="preserve">ITM11144</t>
  </si>
  <si>
    <t xml:space="preserve">ITM11145</t>
  </si>
  <si>
    <t xml:space="preserve">ITM11146</t>
  </si>
  <si>
    <t xml:space="preserve">ITM11147</t>
  </si>
  <si>
    <t xml:space="preserve">ITM11148</t>
  </si>
  <si>
    <t xml:space="preserve">ITM11149</t>
  </si>
  <si>
    <t xml:space="preserve">ITM11150</t>
  </si>
  <si>
    <t xml:space="preserve">ITM11151</t>
  </si>
  <si>
    <t xml:space="preserve">ITM11152</t>
  </si>
  <si>
    <t xml:space="preserve">ITM11153</t>
  </si>
  <si>
    <t xml:space="preserve">ITM11154</t>
  </si>
  <si>
    <t xml:space="preserve">ITM11155</t>
  </si>
  <si>
    <t xml:space="preserve">ITM11156</t>
  </si>
  <si>
    <t xml:space="preserve">ITM11157</t>
  </si>
  <si>
    <t xml:space="preserve">ITM11158</t>
  </si>
  <si>
    <t xml:space="preserve">ITM11159</t>
  </si>
  <si>
    <t xml:space="preserve">ITM11160</t>
  </si>
  <si>
    <t xml:space="preserve">ITM11161</t>
  </si>
  <si>
    <t xml:space="preserve">ITM11162</t>
  </si>
  <si>
    <t xml:space="preserve">ITM11163</t>
  </si>
  <si>
    <t xml:space="preserve">ITM11164</t>
  </si>
  <si>
    <t xml:space="preserve">ITM11165</t>
  </si>
  <si>
    <t xml:space="preserve">ITM11166</t>
  </si>
  <si>
    <t xml:space="preserve">ITM11167</t>
  </si>
  <si>
    <t xml:space="preserve">ITM11168</t>
  </si>
  <si>
    <t xml:space="preserve">ITM11169</t>
  </si>
  <si>
    <t xml:space="preserve">ITM11170</t>
  </si>
  <si>
    <t xml:space="preserve">ITM11171</t>
  </si>
  <si>
    <t xml:space="preserve">ITM11172</t>
  </si>
  <si>
    <t xml:space="preserve">ITM11173</t>
  </si>
  <si>
    <t xml:space="preserve">ITM11174</t>
  </si>
  <si>
    <t xml:space="preserve">ITM11175</t>
  </si>
  <si>
    <t xml:space="preserve">ITM11176</t>
  </si>
  <si>
    <t xml:space="preserve">ITM11177</t>
  </si>
  <si>
    <t xml:space="preserve">ITM11178</t>
  </si>
  <si>
    <t xml:space="preserve">ITM11179</t>
  </si>
  <si>
    <t xml:space="preserve">ITM11180</t>
  </si>
  <si>
    <t xml:space="preserve">ITM11181</t>
  </si>
  <si>
    <t xml:space="preserve">ITM11182</t>
  </si>
  <si>
    <t xml:space="preserve">ITM11183</t>
  </si>
  <si>
    <t xml:space="preserve">ITM11184</t>
  </si>
  <si>
    <t xml:space="preserve">ITM11185</t>
  </si>
  <si>
    <t xml:space="preserve">ITM11186</t>
  </si>
  <si>
    <t xml:space="preserve">ITM11187</t>
  </si>
  <si>
    <t xml:space="preserve">ITM11188</t>
  </si>
  <si>
    <t xml:space="preserve">ITM11189</t>
  </si>
  <si>
    <t xml:space="preserve">ITM11190</t>
  </si>
  <si>
    <t xml:space="preserve">ITM11191</t>
  </si>
  <si>
    <t xml:space="preserve">ITM11192</t>
  </si>
  <si>
    <t xml:space="preserve">ITM11193</t>
  </si>
  <si>
    <t xml:space="preserve">ITM11194</t>
  </si>
  <si>
    <t xml:space="preserve">ITM11195</t>
  </si>
  <si>
    <t xml:space="preserve">ITM11196</t>
  </si>
  <si>
    <t xml:space="preserve">ITM11197</t>
  </si>
  <si>
    <t xml:space="preserve">ITM11198</t>
  </si>
  <si>
    <t xml:space="preserve">ITM11199</t>
  </si>
  <si>
    <t xml:space="preserve">ITM11200</t>
  </si>
  <si>
    <t xml:space="preserve">ITM11201</t>
  </si>
  <si>
    <t xml:space="preserve">ITM11202</t>
  </si>
  <si>
    <t xml:space="preserve">ITM11203</t>
  </si>
  <si>
    <t xml:space="preserve">ITM11204</t>
  </si>
  <si>
    <t xml:space="preserve">ITM11205</t>
  </si>
  <si>
    <t xml:space="preserve">ITM11206</t>
  </si>
  <si>
    <t xml:space="preserve">ITM11207</t>
  </si>
  <si>
    <t xml:space="preserve">ITM11208</t>
  </si>
  <si>
    <t xml:space="preserve">ITM11209</t>
  </si>
  <si>
    <t xml:space="preserve">ITM11210</t>
  </si>
  <si>
    <t xml:space="preserve">ITM11211</t>
  </si>
  <si>
    <t xml:space="preserve">ITM11212</t>
  </si>
  <si>
    <t xml:space="preserve">ITM11213</t>
  </si>
  <si>
    <t xml:space="preserve">ITM11214</t>
  </si>
  <si>
    <t xml:space="preserve">ITM11215</t>
  </si>
  <si>
    <t xml:space="preserve">ITM11216</t>
  </si>
  <si>
    <t xml:space="preserve">ITM11217</t>
  </si>
  <si>
    <t xml:space="preserve">ITM11218</t>
  </si>
  <si>
    <t xml:space="preserve">ITM11219</t>
  </si>
  <si>
    <t xml:space="preserve">ITM11220</t>
  </si>
  <si>
    <t xml:space="preserve">ITM11221</t>
  </si>
  <si>
    <t xml:space="preserve">ITM11222</t>
  </si>
  <si>
    <t xml:space="preserve">ITM11223</t>
  </si>
  <si>
    <t xml:space="preserve">ITM11224</t>
  </si>
  <si>
    <t xml:space="preserve">ITM11225</t>
  </si>
  <si>
    <t xml:space="preserve">ITM11226</t>
  </si>
  <si>
    <t xml:space="preserve">ITM11227</t>
  </si>
  <si>
    <t xml:space="preserve">ITM11228</t>
  </si>
  <si>
    <t xml:space="preserve">ITM11229</t>
  </si>
  <si>
    <t xml:space="preserve">ITM11230</t>
  </si>
  <si>
    <t xml:space="preserve">ITM11231</t>
  </si>
  <si>
    <t xml:space="preserve">ITM11232</t>
  </si>
  <si>
    <t xml:space="preserve">ITM11233</t>
  </si>
  <si>
    <t xml:space="preserve">ITM11234</t>
  </si>
  <si>
    <t xml:space="preserve">ITM11235</t>
  </si>
  <si>
    <t xml:space="preserve">ITM11236</t>
  </si>
  <si>
    <t xml:space="preserve">ITM11237</t>
  </si>
  <si>
    <t xml:space="preserve">ITM11238</t>
  </si>
  <si>
    <t xml:space="preserve">ITM11239</t>
  </si>
  <si>
    <t xml:space="preserve">ITM11240</t>
  </si>
  <si>
    <t xml:space="preserve">ITM11241</t>
  </si>
  <si>
    <t xml:space="preserve">ITM11242</t>
  </si>
  <si>
    <t xml:space="preserve">ITM11243</t>
  </si>
  <si>
    <t xml:space="preserve">ITM11244</t>
  </si>
  <si>
    <t xml:space="preserve">ITM11245</t>
  </si>
  <si>
    <t xml:space="preserve">ITM11246</t>
  </si>
  <si>
    <t xml:space="preserve">ITM11247</t>
  </si>
  <si>
    <t xml:space="preserve">ITM11248</t>
  </si>
  <si>
    <t xml:space="preserve">ITM11249</t>
  </si>
  <si>
    <t xml:space="preserve">ITM11250</t>
  </si>
  <si>
    <t xml:space="preserve">ITM11251</t>
  </si>
  <si>
    <t xml:space="preserve">ITM11252</t>
  </si>
  <si>
    <t xml:space="preserve">ITM11253</t>
  </si>
  <si>
    <t xml:space="preserve">ITM11254</t>
  </si>
  <si>
    <t xml:space="preserve">ITM11255</t>
  </si>
  <si>
    <t xml:space="preserve">ITM11256</t>
  </si>
  <si>
    <t xml:space="preserve">ITM11257</t>
  </si>
  <si>
    <t xml:space="preserve">ITM11258</t>
  </si>
  <si>
    <t xml:space="preserve">ITM11259</t>
  </si>
  <si>
    <t xml:space="preserve">ITM11260</t>
  </si>
  <si>
    <t xml:space="preserve">ITM11261</t>
  </si>
  <si>
    <t xml:space="preserve">ITM11262</t>
  </si>
  <si>
    <t xml:space="preserve">ITM11263</t>
  </si>
  <si>
    <t xml:space="preserve">ITM11264</t>
  </si>
  <si>
    <t xml:space="preserve">ITM11265</t>
  </si>
  <si>
    <t xml:space="preserve">ITM11266</t>
  </si>
  <si>
    <t xml:space="preserve">ITM11267</t>
  </si>
  <si>
    <t xml:space="preserve">ITM11268</t>
  </si>
  <si>
    <t xml:space="preserve">ITM11269</t>
  </si>
  <si>
    <t xml:space="preserve">ITM11270</t>
  </si>
  <si>
    <t xml:space="preserve">ITM11271</t>
  </si>
  <si>
    <t xml:space="preserve">ITM11272</t>
  </si>
  <si>
    <t xml:space="preserve">ITM11273</t>
  </si>
  <si>
    <t xml:space="preserve">ITM11274</t>
  </si>
  <si>
    <t xml:space="preserve">ITM11275</t>
  </si>
  <si>
    <t xml:space="preserve">ITM11276</t>
  </si>
  <si>
    <t xml:space="preserve">ITM11277</t>
  </si>
  <si>
    <t xml:space="preserve">ITM11278</t>
  </si>
  <si>
    <t xml:space="preserve">ITM11279</t>
  </si>
  <si>
    <t xml:space="preserve">ITM11280</t>
  </si>
  <si>
    <t xml:space="preserve">ITM11281</t>
  </si>
  <si>
    <t xml:space="preserve">ITM11282</t>
  </si>
  <si>
    <t xml:space="preserve">ITM11283</t>
  </si>
  <si>
    <t xml:space="preserve">ITM11284</t>
  </si>
  <si>
    <t xml:space="preserve">ITM11285</t>
  </si>
  <si>
    <t xml:space="preserve">ITM11286</t>
  </si>
  <si>
    <t xml:space="preserve">ITM11287</t>
  </si>
  <si>
    <t xml:space="preserve">ITM11288</t>
  </si>
  <si>
    <t xml:space="preserve">ITM11289</t>
  </si>
  <si>
    <t xml:space="preserve">ITM11290</t>
  </si>
  <si>
    <t xml:space="preserve">ITM11291</t>
  </si>
  <si>
    <t xml:space="preserve">ITM11292</t>
  </si>
  <si>
    <t xml:space="preserve">ITM11293</t>
  </si>
  <si>
    <t xml:space="preserve">ITM11294</t>
  </si>
  <si>
    <t xml:space="preserve">ITM11295</t>
  </si>
  <si>
    <t xml:space="preserve">ITM11296</t>
  </si>
  <si>
    <t xml:space="preserve">ITM11297</t>
  </si>
  <si>
    <t xml:space="preserve">ITM11298</t>
  </si>
  <si>
    <t xml:space="preserve">ITM11299</t>
  </si>
  <si>
    <t xml:space="preserve">ITM11300</t>
  </si>
  <si>
    <t xml:space="preserve">ITM11301</t>
  </si>
  <si>
    <t xml:space="preserve">ITM11302</t>
  </si>
  <si>
    <t xml:space="preserve">ITM11303</t>
  </si>
  <si>
    <t xml:space="preserve">ITM11304</t>
  </si>
  <si>
    <t xml:space="preserve">ITM11305</t>
  </si>
  <si>
    <t xml:space="preserve">ITM11306</t>
  </si>
  <si>
    <t xml:space="preserve">ITM11307</t>
  </si>
  <si>
    <t xml:space="preserve">ITM11308</t>
  </si>
  <si>
    <t xml:space="preserve">ITM11309</t>
  </si>
  <si>
    <t xml:space="preserve">ITM11310</t>
  </si>
  <si>
    <t xml:space="preserve">ITM11311</t>
  </si>
  <si>
    <t xml:space="preserve">ITM11312</t>
  </si>
  <si>
    <t xml:space="preserve">ITM11313</t>
  </si>
  <si>
    <t xml:space="preserve">ITM11314</t>
  </si>
  <si>
    <t xml:space="preserve">ITM11315</t>
  </si>
  <si>
    <t xml:space="preserve">ITM11316</t>
  </si>
  <si>
    <t xml:space="preserve">ITM11317</t>
  </si>
  <si>
    <t xml:space="preserve">ITM11318</t>
  </si>
  <si>
    <t xml:space="preserve">ITM11319</t>
  </si>
  <si>
    <t xml:space="preserve">ITM11320</t>
  </si>
  <si>
    <t xml:space="preserve">ITM11321</t>
  </si>
  <si>
    <t xml:space="preserve">ITM11322</t>
  </si>
  <si>
    <t xml:space="preserve">ITM11323</t>
  </si>
  <si>
    <t xml:space="preserve">ITM11324</t>
  </si>
  <si>
    <t xml:space="preserve">ITM11325</t>
  </si>
  <si>
    <t xml:space="preserve">ITM11326</t>
  </si>
  <si>
    <t xml:space="preserve">ITM11327</t>
  </si>
  <si>
    <t xml:space="preserve">ITM11328</t>
  </si>
  <si>
    <t xml:space="preserve">ITM11329</t>
  </si>
  <si>
    <t xml:space="preserve">ITM11330</t>
  </si>
  <si>
    <t xml:space="preserve">ITM11331</t>
  </si>
  <si>
    <t xml:space="preserve">ITM11332</t>
  </si>
  <si>
    <t xml:space="preserve">ITM11333</t>
  </si>
  <si>
    <t xml:space="preserve">ITM11334</t>
  </si>
  <si>
    <t xml:space="preserve">ITM11335</t>
  </si>
  <si>
    <t xml:space="preserve">ITM11336</t>
  </si>
  <si>
    <t xml:space="preserve">ITM11337</t>
  </si>
  <si>
    <t xml:space="preserve">ITM11338</t>
  </si>
  <si>
    <t xml:space="preserve">ITM11339</t>
  </si>
  <si>
    <t xml:space="preserve">ITM11340</t>
  </si>
  <si>
    <t xml:space="preserve">ITM11341</t>
  </si>
  <si>
    <t xml:space="preserve">ITM11342</t>
  </si>
  <si>
    <t xml:space="preserve">ITM11343</t>
  </si>
  <si>
    <t xml:space="preserve">ITM11344</t>
  </si>
  <si>
    <t xml:space="preserve">ITM11345</t>
  </si>
  <si>
    <t xml:space="preserve">ITM11346</t>
  </si>
  <si>
    <t xml:space="preserve">ITM11347</t>
  </si>
  <si>
    <t xml:space="preserve">ITM11348</t>
  </si>
  <si>
    <t xml:space="preserve">ITM11349</t>
  </si>
  <si>
    <t xml:space="preserve">ITM11350</t>
  </si>
  <si>
    <t xml:space="preserve">ITM11351</t>
  </si>
  <si>
    <t xml:space="preserve">ITM11352</t>
  </si>
  <si>
    <t xml:space="preserve">ITM11353</t>
  </si>
  <si>
    <t xml:space="preserve">ITM11354</t>
  </si>
  <si>
    <t xml:space="preserve">ITM11355</t>
  </si>
  <si>
    <t xml:space="preserve">ITM11356</t>
  </si>
  <si>
    <t xml:space="preserve">ITM11357</t>
  </si>
  <si>
    <t xml:space="preserve">ITM11358</t>
  </si>
  <si>
    <t xml:space="preserve">ITM11359</t>
  </si>
  <si>
    <t xml:space="preserve">ITM11360</t>
  </si>
  <si>
    <t xml:space="preserve">ITM11361</t>
  </si>
  <si>
    <t xml:space="preserve">ITM11362</t>
  </si>
  <si>
    <t xml:space="preserve">ITM11363</t>
  </si>
  <si>
    <t xml:space="preserve">ITM11364</t>
  </si>
  <si>
    <t xml:space="preserve">ITM11365</t>
  </si>
  <si>
    <t xml:space="preserve">ITM11366</t>
  </si>
  <si>
    <t xml:space="preserve">ITM11367</t>
  </si>
  <si>
    <t xml:space="preserve">ITM11368</t>
  </si>
  <si>
    <t xml:space="preserve">ITM11369</t>
  </si>
  <si>
    <t xml:space="preserve">ITM11370</t>
  </si>
  <si>
    <t xml:space="preserve">ITM11371</t>
  </si>
  <si>
    <t xml:space="preserve">ITM11372</t>
  </si>
  <si>
    <t xml:space="preserve">ITM11373</t>
  </si>
  <si>
    <t xml:space="preserve">ITM11374</t>
  </si>
  <si>
    <t xml:space="preserve">ITM11375</t>
  </si>
  <si>
    <t xml:space="preserve">ITM11376</t>
  </si>
  <si>
    <t xml:space="preserve">ITM11377</t>
  </si>
  <si>
    <t xml:space="preserve">ITM11378</t>
  </si>
  <si>
    <t xml:space="preserve">ITM11379</t>
  </si>
  <si>
    <t xml:space="preserve">ITM11380</t>
  </si>
  <si>
    <t xml:space="preserve">ITM11381</t>
  </si>
  <si>
    <t xml:space="preserve">ITM11382</t>
  </si>
  <si>
    <t xml:space="preserve">ITM11383</t>
  </si>
  <si>
    <t xml:space="preserve">ITM11384</t>
  </si>
  <si>
    <t xml:space="preserve">ITM11385</t>
  </si>
  <si>
    <t xml:space="preserve">ITM11386</t>
  </si>
  <si>
    <t xml:space="preserve">ITM11387</t>
  </si>
  <si>
    <t xml:space="preserve">ITM11388</t>
  </si>
  <si>
    <t xml:space="preserve">ITM11389</t>
  </si>
  <si>
    <t xml:space="preserve">ITM11390</t>
  </si>
  <si>
    <t xml:space="preserve">ITM11391</t>
  </si>
  <si>
    <t xml:space="preserve">ITM11392</t>
  </si>
  <si>
    <t xml:space="preserve">ITM11393</t>
  </si>
  <si>
    <t xml:space="preserve">ITM11394</t>
  </si>
  <si>
    <t xml:space="preserve">ITM11395</t>
  </si>
  <si>
    <t xml:space="preserve">ITM11396</t>
  </si>
  <si>
    <t xml:space="preserve">ITM11397</t>
  </si>
  <si>
    <t xml:space="preserve">ITM11398</t>
  </si>
  <si>
    <t xml:space="preserve">ITM11399</t>
  </si>
  <si>
    <t xml:space="preserve">ITM11400</t>
  </si>
  <si>
    <t xml:space="preserve">ITM11401</t>
  </si>
  <si>
    <t xml:space="preserve">ITM11402</t>
  </si>
  <si>
    <t xml:space="preserve">ITM11403</t>
  </si>
  <si>
    <t xml:space="preserve">ITM11404</t>
  </si>
  <si>
    <t xml:space="preserve">ITM11405</t>
  </si>
  <si>
    <t xml:space="preserve">ITM11406</t>
  </si>
  <si>
    <t xml:space="preserve">ITM11407</t>
  </si>
  <si>
    <t xml:space="preserve">ITM11408</t>
  </si>
  <si>
    <t xml:space="preserve">ITM11409</t>
  </si>
  <si>
    <t xml:space="preserve">ITM11410</t>
  </si>
  <si>
    <t xml:space="preserve">ITM11411</t>
  </si>
  <si>
    <t xml:space="preserve">ITM11412</t>
  </si>
  <si>
    <t xml:space="preserve">ITM11413</t>
  </si>
  <si>
    <t xml:space="preserve">ITM11414</t>
  </si>
  <si>
    <t xml:space="preserve">ITM11415</t>
  </si>
  <si>
    <t xml:space="preserve">ITM11416</t>
  </si>
  <si>
    <t xml:space="preserve">ITM11417</t>
  </si>
  <si>
    <t xml:space="preserve">ITM11418</t>
  </si>
  <si>
    <t xml:space="preserve">ITM11419</t>
  </si>
  <si>
    <t xml:space="preserve">ITM11420</t>
  </si>
  <si>
    <t xml:space="preserve">ITM11421</t>
  </si>
  <si>
    <t xml:space="preserve">ITM11422</t>
  </si>
  <si>
    <t xml:space="preserve">ITM11423</t>
  </si>
  <si>
    <t xml:space="preserve">ITM11424</t>
  </si>
  <si>
    <t xml:space="preserve">ITM11425</t>
  </si>
  <si>
    <t xml:space="preserve">ITM11426</t>
  </si>
  <si>
    <t xml:space="preserve">ITM11427</t>
  </si>
  <si>
    <t xml:space="preserve">ITM11428</t>
  </si>
  <si>
    <t xml:space="preserve">ITM11429</t>
  </si>
  <si>
    <t xml:space="preserve">ITM11430</t>
  </si>
  <si>
    <t xml:space="preserve">ITM11431</t>
  </si>
  <si>
    <t xml:space="preserve">ITM11432</t>
  </si>
  <si>
    <t xml:space="preserve">ITM11433</t>
  </si>
  <si>
    <t xml:space="preserve">ITM11434</t>
  </si>
  <si>
    <t xml:space="preserve">ITM11435</t>
  </si>
  <si>
    <t xml:space="preserve">ITM11436</t>
  </si>
  <si>
    <t xml:space="preserve">ITM11437</t>
  </si>
  <si>
    <t xml:space="preserve">ITM11438</t>
  </si>
  <si>
    <t xml:space="preserve">ITM11439</t>
  </si>
  <si>
    <t xml:space="preserve">ITM11440</t>
  </si>
  <si>
    <t xml:space="preserve">ITM11441</t>
  </si>
  <si>
    <t xml:space="preserve">ITM11442</t>
  </si>
  <si>
    <t xml:space="preserve">ITM11443</t>
  </si>
  <si>
    <t xml:space="preserve">ITM11444</t>
  </si>
  <si>
    <t xml:space="preserve">ITM11445</t>
  </si>
  <si>
    <t xml:space="preserve">ITM11446</t>
  </si>
  <si>
    <t xml:space="preserve">ITM11447</t>
  </si>
  <si>
    <t xml:space="preserve">ITM11448</t>
  </si>
  <si>
    <t xml:space="preserve">ITM11449</t>
  </si>
  <si>
    <t xml:space="preserve">ITM11450</t>
  </si>
  <si>
    <t xml:space="preserve">ITM11451</t>
  </si>
  <si>
    <t xml:space="preserve">ITM11452</t>
  </si>
  <si>
    <t xml:space="preserve">ITM11453</t>
  </si>
  <si>
    <t xml:space="preserve">ITM11454</t>
  </si>
  <si>
    <t xml:space="preserve">ITM11455</t>
  </si>
  <si>
    <t xml:space="preserve">ITM11456</t>
  </si>
  <si>
    <t xml:space="preserve">ITM11457</t>
  </si>
  <si>
    <t xml:space="preserve">ITM11458</t>
  </si>
  <si>
    <t xml:space="preserve">ITM11459</t>
  </si>
  <si>
    <t xml:space="preserve">ITM11460</t>
  </si>
  <si>
    <t xml:space="preserve">ITM11461</t>
  </si>
  <si>
    <t xml:space="preserve">ITM11462</t>
  </si>
  <si>
    <t xml:space="preserve">ITM11463</t>
  </si>
  <si>
    <t xml:space="preserve">ITM11464</t>
  </si>
  <si>
    <t xml:space="preserve">ITM11465</t>
  </si>
  <si>
    <t xml:space="preserve">ITM11466</t>
  </si>
  <si>
    <t xml:space="preserve">ITM11467</t>
  </si>
  <si>
    <t xml:space="preserve">ITM11468</t>
  </si>
  <si>
    <t xml:space="preserve">ITM11469</t>
  </si>
  <si>
    <t xml:space="preserve">ITM11470</t>
  </si>
  <si>
    <t xml:space="preserve">ITM11471</t>
  </si>
  <si>
    <t xml:space="preserve">ITM11472</t>
  </si>
  <si>
    <t xml:space="preserve">ITM11473</t>
  </si>
  <si>
    <t xml:space="preserve">ITM11474</t>
  </si>
  <si>
    <t xml:space="preserve">ITM11475</t>
  </si>
  <si>
    <t xml:space="preserve">ITM11476</t>
  </si>
  <si>
    <t xml:space="preserve">ITM11477</t>
  </si>
  <si>
    <t xml:space="preserve">ITM11478</t>
  </si>
  <si>
    <t xml:space="preserve">ITM11479</t>
  </si>
  <si>
    <t xml:space="preserve">ITM11480</t>
  </si>
  <si>
    <t xml:space="preserve">ITM11481</t>
  </si>
  <si>
    <t xml:space="preserve">ITM11482</t>
  </si>
  <si>
    <t xml:space="preserve">ITM11483</t>
  </si>
  <si>
    <t xml:space="preserve">ITM11484</t>
  </si>
  <si>
    <t xml:space="preserve">ITM11485</t>
  </si>
  <si>
    <t xml:space="preserve">ITM11486</t>
  </si>
  <si>
    <t xml:space="preserve">ITM11487</t>
  </si>
  <si>
    <t xml:space="preserve">ITM11488</t>
  </si>
  <si>
    <t xml:space="preserve">ITM11489</t>
  </si>
  <si>
    <t xml:space="preserve">ITM11490</t>
  </si>
  <si>
    <t xml:space="preserve">ITM11491</t>
  </si>
  <si>
    <t xml:space="preserve">ITM11492</t>
  </si>
  <si>
    <t xml:space="preserve">ITM11493</t>
  </si>
  <si>
    <t xml:space="preserve">ITM11494</t>
  </si>
  <si>
    <t xml:space="preserve">ITM11495</t>
  </si>
  <si>
    <t xml:space="preserve">ITM11496</t>
  </si>
  <si>
    <t xml:space="preserve">ITM11497</t>
  </si>
  <si>
    <t xml:space="preserve">ITM11498</t>
  </si>
  <si>
    <t xml:space="preserve">ITM11499</t>
  </si>
  <si>
    <t xml:space="preserve">ITM11500</t>
  </si>
  <si>
    <t xml:space="preserve">ITM11501</t>
  </si>
  <si>
    <t xml:space="preserve">ITM11502</t>
  </si>
  <si>
    <t xml:space="preserve">ITM11503</t>
  </si>
  <si>
    <t xml:space="preserve">ITM11504</t>
  </si>
  <si>
    <t xml:space="preserve">ITM11505</t>
  </si>
  <si>
    <t xml:space="preserve">ITM11506</t>
  </si>
  <si>
    <t xml:space="preserve">ITM11507</t>
  </si>
  <si>
    <t xml:space="preserve">ITM11508</t>
  </si>
  <si>
    <t xml:space="preserve">ITM11509</t>
  </si>
  <si>
    <t xml:space="preserve">ITM11510</t>
  </si>
  <si>
    <t xml:space="preserve">ITM11511</t>
  </si>
  <si>
    <t xml:space="preserve">ITM11512</t>
  </si>
  <si>
    <t xml:space="preserve">ITM11513</t>
  </si>
  <si>
    <t xml:space="preserve">ITM11514</t>
  </si>
  <si>
    <t xml:space="preserve">ITM11515</t>
  </si>
  <si>
    <t xml:space="preserve">ITM11516</t>
  </si>
  <si>
    <t xml:space="preserve">ITM11517</t>
  </si>
  <si>
    <t xml:space="preserve">ITM11518</t>
  </si>
  <si>
    <t xml:space="preserve">ITM11519</t>
  </si>
  <si>
    <t xml:space="preserve">ITM11520</t>
  </si>
  <si>
    <t xml:space="preserve">ITM11521</t>
  </si>
  <si>
    <t xml:space="preserve">ITM11522</t>
  </si>
  <si>
    <t xml:space="preserve">ITM11523</t>
  </si>
  <si>
    <t xml:space="preserve">ITM11524</t>
  </si>
  <si>
    <t xml:space="preserve">ITM11525</t>
  </si>
  <si>
    <t xml:space="preserve">ITM11526</t>
  </si>
  <si>
    <t xml:space="preserve">ITM11527</t>
  </si>
  <si>
    <t xml:space="preserve">ITM11528</t>
  </si>
  <si>
    <t xml:space="preserve">ITM11529</t>
  </si>
  <si>
    <t xml:space="preserve">ITM11530</t>
  </si>
  <si>
    <t xml:space="preserve">ITM11531</t>
  </si>
  <si>
    <t xml:space="preserve">ITM11532</t>
  </si>
  <si>
    <t xml:space="preserve">ITM11533</t>
  </si>
  <si>
    <t xml:space="preserve">ITM11534</t>
  </si>
  <si>
    <t xml:space="preserve">ITM11535</t>
  </si>
  <si>
    <t xml:space="preserve">ITM11536</t>
  </si>
  <si>
    <t xml:space="preserve">ITM11537</t>
  </si>
  <si>
    <t xml:space="preserve">ITM11538</t>
  </si>
  <si>
    <t xml:space="preserve">ITM11539</t>
  </si>
  <si>
    <t xml:space="preserve">ITM11540</t>
  </si>
  <si>
    <t xml:space="preserve">ITM11541</t>
  </si>
  <si>
    <t xml:space="preserve">ITM11542</t>
  </si>
  <si>
    <t xml:space="preserve">ITM11543</t>
  </si>
  <si>
    <t xml:space="preserve">ITM11544</t>
  </si>
  <si>
    <t xml:space="preserve">ITM11545</t>
  </si>
  <si>
    <t xml:space="preserve">ITM11546</t>
  </si>
  <si>
    <t xml:space="preserve">ITM11547</t>
  </si>
  <si>
    <t xml:space="preserve">ITM11548</t>
  </si>
  <si>
    <t xml:space="preserve">ITM11549</t>
  </si>
  <si>
    <t xml:space="preserve">ITM11550</t>
  </si>
  <si>
    <t xml:space="preserve">ITM11551</t>
  </si>
  <si>
    <t xml:space="preserve">ITM11552</t>
  </si>
  <si>
    <t xml:space="preserve">ITM11553</t>
  </si>
  <si>
    <t xml:space="preserve">ITM11554</t>
  </si>
  <si>
    <t xml:space="preserve">ITM11555</t>
  </si>
  <si>
    <t xml:space="preserve">ITM11556</t>
  </si>
  <si>
    <t xml:space="preserve">ITM11557</t>
  </si>
  <si>
    <t xml:space="preserve">ITM11558</t>
  </si>
  <si>
    <t xml:space="preserve">ITM11559</t>
  </si>
  <si>
    <t xml:space="preserve">ITM11560</t>
  </si>
  <si>
    <t xml:space="preserve">ITM11561</t>
  </si>
  <si>
    <t xml:space="preserve">ITM11562</t>
  </si>
  <si>
    <t xml:space="preserve">ITM11563</t>
  </si>
  <si>
    <t xml:space="preserve">ITM11564</t>
  </si>
  <si>
    <t xml:space="preserve">ITM11565</t>
  </si>
  <si>
    <t xml:space="preserve">ITM11566</t>
  </si>
  <si>
    <t xml:space="preserve">ITM11567</t>
  </si>
  <si>
    <t xml:space="preserve">ITM11568</t>
  </si>
  <si>
    <t xml:space="preserve">ITM11569</t>
  </si>
  <si>
    <t xml:space="preserve">ITM11570</t>
  </si>
  <si>
    <t xml:space="preserve">ITM11571</t>
  </si>
  <si>
    <t xml:space="preserve">ITM11572</t>
  </si>
  <si>
    <t xml:space="preserve">ITM11573</t>
  </si>
  <si>
    <t xml:space="preserve">ITM11574</t>
  </si>
  <si>
    <t xml:space="preserve">ITM11575</t>
  </si>
  <si>
    <t xml:space="preserve">ITM11576</t>
  </si>
  <si>
    <t xml:space="preserve">ITM11577</t>
  </si>
  <si>
    <t xml:space="preserve">ITM11578</t>
  </si>
  <si>
    <t xml:space="preserve">ITM11579</t>
  </si>
  <si>
    <t xml:space="preserve">ITM11580</t>
  </si>
  <si>
    <t xml:space="preserve">ITM11581</t>
  </si>
  <si>
    <t xml:space="preserve">ITM11582</t>
  </si>
  <si>
    <t xml:space="preserve">ITM11583</t>
  </si>
  <si>
    <t xml:space="preserve">ITM11584</t>
  </si>
  <si>
    <t xml:space="preserve">ITM11585</t>
  </si>
  <si>
    <t xml:space="preserve">ITM11586</t>
  </si>
  <si>
    <t xml:space="preserve">ITM11587</t>
  </si>
  <si>
    <t xml:space="preserve">ITM11588</t>
  </si>
  <si>
    <t xml:space="preserve">ITM11589</t>
  </si>
  <si>
    <t xml:space="preserve">ITM11590</t>
  </si>
  <si>
    <t xml:space="preserve">ITM11591</t>
  </si>
  <si>
    <t xml:space="preserve">ITM11592</t>
  </si>
  <si>
    <t xml:space="preserve">ITM11593</t>
  </si>
  <si>
    <t xml:space="preserve">ITM11594</t>
  </si>
  <si>
    <t xml:space="preserve">ITM11595</t>
  </si>
  <si>
    <t xml:space="preserve">ITM11596</t>
  </si>
  <si>
    <t xml:space="preserve">ITM11597</t>
  </si>
  <si>
    <t xml:space="preserve">ITM11598</t>
  </si>
  <si>
    <t xml:space="preserve">ITM11599</t>
  </si>
  <si>
    <t xml:space="preserve">ITM11600</t>
  </si>
  <si>
    <t xml:space="preserve">ITM11601</t>
  </si>
  <si>
    <t xml:space="preserve">ITM11602</t>
  </si>
  <si>
    <t xml:space="preserve">ITM11603</t>
  </si>
  <si>
    <t xml:space="preserve">ITM11604</t>
  </si>
  <si>
    <t xml:space="preserve">ITM11605</t>
  </si>
  <si>
    <t xml:space="preserve">ITM11606</t>
  </si>
  <si>
    <t xml:space="preserve">ITM11607</t>
  </si>
  <si>
    <t xml:space="preserve">ITM11608</t>
  </si>
  <si>
    <t xml:space="preserve">ITM11609</t>
  </si>
  <si>
    <t xml:space="preserve">ITM11610</t>
  </si>
  <si>
    <t xml:space="preserve">ITM11611</t>
  </si>
  <si>
    <t xml:space="preserve">ITM11612</t>
  </si>
  <si>
    <t xml:space="preserve">ITM11613</t>
  </si>
  <si>
    <t xml:space="preserve">ITM11614</t>
  </si>
  <si>
    <t xml:space="preserve">ITM11615</t>
  </si>
  <si>
    <t xml:space="preserve">ITM11616</t>
  </si>
  <si>
    <t xml:space="preserve">ITM11617</t>
  </si>
  <si>
    <t xml:space="preserve">ITM11618</t>
  </si>
  <si>
    <t xml:space="preserve">ITM11619</t>
  </si>
  <si>
    <t xml:space="preserve">ITM11620</t>
  </si>
  <si>
    <t xml:space="preserve">ITM11621</t>
  </si>
  <si>
    <t xml:space="preserve">ITM11622</t>
  </si>
  <si>
    <t xml:space="preserve">ITM11623</t>
  </si>
  <si>
    <t xml:space="preserve">ITM11624</t>
  </si>
  <si>
    <t xml:space="preserve">ITM11625</t>
  </si>
  <si>
    <t xml:space="preserve">ITM11626</t>
  </si>
  <si>
    <t xml:space="preserve">ITM11627</t>
  </si>
  <si>
    <t xml:space="preserve">ITM11628</t>
  </si>
  <si>
    <t xml:space="preserve">ITM11629</t>
  </si>
  <si>
    <t xml:space="preserve">ITM11630</t>
  </si>
  <si>
    <t xml:space="preserve">ITM11631</t>
  </si>
  <si>
    <t xml:space="preserve">ITM11632</t>
  </si>
  <si>
    <t xml:space="preserve">ITM11633</t>
  </si>
  <si>
    <t xml:space="preserve">ITM11634</t>
  </si>
  <si>
    <t xml:space="preserve">ITM11635</t>
  </si>
  <si>
    <t xml:space="preserve">ITM11636</t>
  </si>
  <si>
    <t xml:space="preserve">ITM11637</t>
  </si>
  <si>
    <t xml:space="preserve">ITM11638</t>
  </si>
  <si>
    <t xml:space="preserve">ITM11639</t>
  </si>
  <si>
    <t xml:space="preserve">ITM11640</t>
  </si>
  <si>
    <t xml:space="preserve">ITM11641</t>
  </si>
  <si>
    <t xml:space="preserve">ITM11642</t>
  </si>
  <si>
    <t xml:space="preserve">ITM11643</t>
  </si>
  <si>
    <t xml:space="preserve">ITM11644</t>
  </si>
  <si>
    <t xml:space="preserve">ITM11645</t>
  </si>
  <si>
    <t xml:space="preserve">ITM11646</t>
  </si>
  <si>
    <t xml:space="preserve">ITM11647</t>
  </si>
  <si>
    <t xml:space="preserve">ITM11648</t>
  </si>
  <si>
    <t xml:space="preserve">ITM11649</t>
  </si>
  <si>
    <t xml:space="preserve">ITM11650</t>
  </si>
  <si>
    <t xml:space="preserve">ITM11651</t>
  </si>
  <si>
    <t xml:space="preserve">ITM11652</t>
  </si>
  <si>
    <t xml:space="preserve">ITM11653</t>
  </si>
  <si>
    <t xml:space="preserve">ITM11654</t>
  </si>
  <si>
    <t xml:space="preserve">ITM11655</t>
  </si>
  <si>
    <t xml:space="preserve">ITM11656</t>
  </si>
  <si>
    <t xml:space="preserve">ITM11657</t>
  </si>
  <si>
    <t xml:space="preserve">ITM11658</t>
  </si>
  <si>
    <t xml:space="preserve">ITM11659</t>
  </si>
  <si>
    <t xml:space="preserve">ITM11660</t>
  </si>
  <si>
    <t xml:space="preserve">ITM11661</t>
  </si>
  <si>
    <t xml:space="preserve">ITM11662</t>
  </si>
  <si>
    <t xml:space="preserve">ITM11663</t>
  </si>
  <si>
    <t xml:space="preserve">ITM11664</t>
  </si>
  <si>
    <t xml:space="preserve">ITM11665</t>
  </si>
  <si>
    <t xml:space="preserve">ITM11666</t>
  </si>
  <si>
    <t xml:space="preserve">ITM11667</t>
  </si>
  <si>
    <t xml:space="preserve">ITM11668</t>
  </si>
  <si>
    <t xml:space="preserve">ITM11669</t>
  </si>
  <si>
    <t xml:space="preserve">ITM11670</t>
  </si>
  <si>
    <t xml:space="preserve">ITM11671</t>
  </si>
  <si>
    <t xml:space="preserve">ITM11672</t>
  </si>
  <si>
    <t xml:space="preserve">ITM11673</t>
  </si>
  <si>
    <t xml:space="preserve">ITM11674</t>
  </si>
  <si>
    <t xml:space="preserve">ITM11675</t>
  </si>
  <si>
    <t xml:space="preserve">ITM11676</t>
  </si>
  <si>
    <t xml:space="preserve">ITM11677</t>
  </si>
  <si>
    <t xml:space="preserve">ITM11678</t>
  </si>
  <si>
    <t xml:space="preserve">ITM11679</t>
  </si>
  <si>
    <t xml:space="preserve">ITM11680</t>
  </si>
  <si>
    <t xml:space="preserve">ITM11681</t>
  </si>
  <si>
    <t xml:space="preserve">ITM11682</t>
  </si>
  <si>
    <t xml:space="preserve">ITM11683</t>
  </si>
  <si>
    <t xml:space="preserve">ITM11684</t>
  </si>
  <si>
    <t xml:space="preserve">ITM11685</t>
  </si>
  <si>
    <t xml:space="preserve">ITM11686</t>
  </si>
  <si>
    <t xml:space="preserve">ITM11687</t>
  </si>
  <si>
    <t xml:space="preserve">ITM11688</t>
  </si>
  <si>
    <t xml:space="preserve">ITM11689</t>
  </si>
  <si>
    <t xml:space="preserve">ITM11690</t>
  </si>
  <si>
    <t xml:space="preserve">ITM11691</t>
  </si>
  <si>
    <t xml:space="preserve">ITM11692</t>
  </si>
  <si>
    <t xml:space="preserve">ITM11693</t>
  </si>
  <si>
    <t xml:space="preserve">ITM11694</t>
  </si>
  <si>
    <t xml:space="preserve">ITM11695</t>
  </si>
  <si>
    <t xml:space="preserve">ITM11696</t>
  </si>
  <si>
    <t xml:space="preserve">ITM11697</t>
  </si>
  <si>
    <t xml:space="preserve">ITM11698</t>
  </si>
  <si>
    <t xml:space="preserve">ITM11699</t>
  </si>
  <si>
    <t xml:space="preserve">ITM11700</t>
  </si>
  <si>
    <t xml:space="preserve">ITM11701</t>
  </si>
  <si>
    <t xml:space="preserve">ITM11702</t>
  </si>
  <si>
    <t xml:space="preserve">ITM11703</t>
  </si>
  <si>
    <t xml:space="preserve">ITM11704</t>
  </si>
  <si>
    <t xml:space="preserve">ITM11705</t>
  </si>
  <si>
    <t xml:space="preserve">ITM11706</t>
  </si>
  <si>
    <t xml:space="preserve">ITM11707</t>
  </si>
  <si>
    <t xml:space="preserve">ITM11708</t>
  </si>
  <si>
    <t xml:space="preserve">ITM11709</t>
  </si>
  <si>
    <t xml:space="preserve">ITM11710</t>
  </si>
  <si>
    <t xml:space="preserve">ITM11711</t>
  </si>
  <si>
    <t xml:space="preserve">ITM11712</t>
  </si>
  <si>
    <t xml:space="preserve">ITM11713</t>
  </si>
  <si>
    <t xml:space="preserve">ITM11714</t>
  </si>
  <si>
    <t xml:space="preserve">ITM11715</t>
  </si>
  <si>
    <t xml:space="preserve">ITM11716</t>
  </si>
  <si>
    <t xml:space="preserve">ITM11717</t>
  </si>
  <si>
    <t xml:space="preserve">ITM11718</t>
  </si>
  <si>
    <t xml:space="preserve">ITM11719</t>
  </si>
  <si>
    <t xml:space="preserve">ITM11720</t>
  </si>
  <si>
    <t xml:space="preserve">ITM11721</t>
  </si>
  <si>
    <t xml:space="preserve">ITM11722</t>
  </si>
  <si>
    <t xml:space="preserve">ITM11723</t>
  </si>
  <si>
    <t xml:space="preserve">ITM11724</t>
  </si>
  <si>
    <t xml:space="preserve">ITM11725</t>
  </si>
  <si>
    <t xml:space="preserve">ITM11726</t>
  </si>
  <si>
    <t xml:space="preserve">ITM11727</t>
  </si>
  <si>
    <t xml:space="preserve">ITM11728</t>
  </si>
  <si>
    <t xml:space="preserve">ITM11729</t>
  </si>
  <si>
    <t xml:space="preserve">ITM11730</t>
  </si>
  <si>
    <t xml:space="preserve">ITM11731</t>
  </si>
  <si>
    <t xml:space="preserve">ITM11732</t>
  </si>
  <si>
    <t xml:space="preserve">ITM11733</t>
  </si>
  <si>
    <t xml:space="preserve">ITM11734</t>
  </si>
  <si>
    <t xml:space="preserve">ITM11735</t>
  </si>
  <si>
    <t xml:space="preserve">ITM11736</t>
  </si>
  <si>
    <t xml:space="preserve">ITM11737</t>
  </si>
  <si>
    <t xml:space="preserve">ITM11738</t>
  </si>
  <si>
    <t xml:space="preserve">ITM11739</t>
  </si>
  <si>
    <t xml:space="preserve">ITM11740</t>
  </si>
  <si>
    <t xml:space="preserve">ITM11741</t>
  </si>
  <si>
    <t xml:space="preserve">ITM11742</t>
  </si>
  <si>
    <t xml:space="preserve">ITM11743</t>
  </si>
  <si>
    <t xml:space="preserve">ITM11744</t>
  </si>
  <si>
    <t xml:space="preserve">ITM11745</t>
  </si>
  <si>
    <t xml:space="preserve">ITM11746</t>
  </si>
  <si>
    <t xml:space="preserve">ITM11747</t>
  </si>
  <si>
    <t xml:space="preserve">ITM11748</t>
  </si>
  <si>
    <t xml:space="preserve">ITM11749</t>
  </si>
  <si>
    <t xml:space="preserve">ITM11750</t>
  </si>
  <si>
    <t xml:space="preserve">ITM11751</t>
  </si>
  <si>
    <t xml:space="preserve">ITM11752</t>
  </si>
  <si>
    <t xml:space="preserve">ITM11753</t>
  </si>
  <si>
    <t xml:space="preserve">ITM11754</t>
  </si>
  <si>
    <t xml:space="preserve">ITM11755</t>
  </si>
  <si>
    <t xml:space="preserve">ITM11756</t>
  </si>
  <si>
    <t xml:space="preserve">ITM11757</t>
  </si>
  <si>
    <t xml:space="preserve">ITM11758</t>
  </si>
  <si>
    <t xml:space="preserve">ITM11759</t>
  </si>
  <si>
    <t xml:space="preserve">ITM11760</t>
  </si>
  <si>
    <t xml:space="preserve">ITM11761</t>
  </si>
  <si>
    <t xml:space="preserve">ITM11762</t>
  </si>
  <si>
    <t xml:space="preserve">ITM11763</t>
  </si>
  <si>
    <t xml:space="preserve">ITM11764</t>
  </si>
  <si>
    <t xml:space="preserve">ITM11765</t>
  </si>
  <si>
    <t xml:space="preserve">ITM11766</t>
  </si>
  <si>
    <t xml:space="preserve">ITM11767</t>
  </si>
  <si>
    <t xml:space="preserve">ITM11768</t>
  </si>
  <si>
    <t xml:space="preserve">ITM11769</t>
  </si>
  <si>
    <t xml:space="preserve">ITM11770</t>
  </si>
  <si>
    <t xml:space="preserve">ITM11771</t>
  </si>
  <si>
    <t xml:space="preserve">ITM11772</t>
  </si>
  <si>
    <t xml:space="preserve">ITM11773</t>
  </si>
  <si>
    <t xml:space="preserve">ITM11774</t>
  </si>
  <si>
    <t xml:space="preserve">ITM11775</t>
  </si>
  <si>
    <t xml:space="preserve">ITM11776</t>
  </si>
  <si>
    <t xml:space="preserve">ITM11777</t>
  </si>
  <si>
    <t xml:space="preserve">ITM11778</t>
  </si>
  <si>
    <t xml:space="preserve">ITM11779</t>
  </si>
  <si>
    <t xml:space="preserve">ITM11780</t>
  </si>
  <si>
    <t xml:space="preserve">ITM11781</t>
  </si>
  <si>
    <t xml:space="preserve">ITM11782</t>
  </si>
  <si>
    <t xml:space="preserve">ITM11783</t>
  </si>
  <si>
    <t xml:space="preserve">ITM11784</t>
  </si>
  <si>
    <t xml:space="preserve">ITM11785</t>
  </si>
  <si>
    <t xml:space="preserve">ITM11786</t>
  </si>
  <si>
    <t xml:space="preserve">ITM11787</t>
  </si>
  <si>
    <t xml:space="preserve">ITM11788</t>
  </si>
  <si>
    <t xml:space="preserve">ITM11789</t>
  </si>
  <si>
    <t xml:space="preserve">ITM11790</t>
  </si>
  <si>
    <t xml:space="preserve">ITM11791</t>
  </si>
  <si>
    <t xml:space="preserve">ITM11792</t>
  </si>
  <si>
    <t xml:space="preserve">ITM11793</t>
  </si>
  <si>
    <t xml:space="preserve">ITM11794</t>
  </si>
  <si>
    <t xml:space="preserve">ITM11795</t>
  </si>
  <si>
    <t xml:space="preserve">ITM11796</t>
  </si>
  <si>
    <t xml:space="preserve">ITM11797</t>
  </si>
  <si>
    <t xml:space="preserve">ITM11798</t>
  </si>
  <si>
    <t xml:space="preserve">ITM11799</t>
  </si>
  <si>
    <t xml:space="preserve">ITM11800</t>
  </si>
  <si>
    <t xml:space="preserve">ITM11801</t>
  </si>
  <si>
    <t xml:space="preserve">ITM11802</t>
  </si>
  <si>
    <t xml:space="preserve">ITM11803</t>
  </si>
  <si>
    <t xml:space="preserve">ITM11804</t>
  </si>
  <si>
    <t xml:space="preserve">ITM11805</t>
  </si>
  <si>
    <t xml:space="preserve">ITM11806</t>
  </si>
  <si>
    <t xml:space="preserve">ITM11807</t>
  </si>
  <si>
    <t xml:space="preserve">ITM11808</t>
  </si>
  <si>
    <t xml:space="preserve">ITM11809</t>
  </si>
  <si>
    <t xml:space="preserve">ITM11810</t>
  </si>
  <si>
    <t xml:space="preserve">ITM11811</t>
  </si>
  <si>
    <t xml:space="preserve">ITM11812</t>
  </si>
  <si>
    <t xml:space="preserve">ITM11813</t>
  </si>
  <si>
    <t xml:space="preserve">ITM11814</t>
  </si>
  <si>
    <t xml:space="preserve">ITM11815</t>
  </si>
  <si>
    <t xml:space="preserve">ITM11816</t>
  </si>
  <si>
    <t xml:space="preserve">ITM11817</t>
  </si>
  <si>
    <t xml:space="preserve">ITM11818</t>
  </si>
  <si>
    <t xml:space="preserve">ITM11819</t>
  </si>
  <si>
    <t xml:space="preserve">ITM11820</t>
  </si>
  <si>
    <t xml:space="preserve">ITM11821</t>
  </si>
  <si>
    <t xml:space="preserve">ITM11822</t>
  </si>
  <si>
    <t xml:space="preserve">ITM11823</t>
  </si>
  <si>
    <t xml:space="preserve">ITM11824</t>
  </si>
  <si>
    <t xml:space="preserve">ITM11825</t>
  </si>
  <si>
    <t xml:space="preserve">ITM11826</t>
  </si>
  <si>
    <t xml:space="preserve">ITM11827</t>
  </si>
  <si>
    <t xml:space="preserve">ITM11828</t>
  </si>
  <si>
    <t xml:space="preserve">ITM11829</t>
  </si>
  <si>
    <t xml:space="preserve">ITM11830</t>
  </si>
  <si>
    <t xml:space="preserve">ITM11831</t>
  </si>
  <si>
    <t xml:space="preserve">ITM11832</t>
  </si>
  <si>
    <t xml:space="preserve">ITM11833</t>
  </si>
  <si>
    <t xml:space="preserve">ITM11834</t>
  </si>
  <si>
    <t xml:space="preserve">ITM11835</t>
  </si>
  <si>
    <t xml:space="preserve">ITM11836</t>
  </si>
  <si>
    <t xml:space="preserve">ITM11837</t>
  </si>
  <si>
    <t xml:space="preserve">ITM11838</t>
  </si>
  <si>
    <t xml:space="preserve">ITM11839</t>
  </si>
  <si>
    <t xml:space="preserve">ITM11840</t>
  </si>
  <si>
    <t xml:space="preserve">ITM11841</t>
  </si>
  <si>
    <t xml:space="preserve">ITM11842</t>
  </si>
  <si>
    <t xml:space="preserve">ITM11843</t>
  </si>
  <si>
    <t xml:space="preserve">ITM11844</t>
  </si>
  <si>
    <t xml:space="preserve">ITM11845</t>
  </si>
  <si>
    <t xml:space="preserve">ITM11846</t>
  </si>
  <si>
    <t xml:space="preserve">ITM11847</t>
  </si>
  <si>
    <t xml:space="preserve">ITM11848</t>
  </si>
  <si>
    <t xml:space="preserve">ITM11849</t>
  </si>
  <si>
    <t xml:space="preserve">ITM11850</t>
  </si>
  <si>
    <t xml:space="preserve">ITM11851</t>
  </si>
  <si>
    <t xml:space="preserve">ITM11852</t>
  </si>
  <si>
    <t xml:space="preserve">ITM11853</t>
  </si>
  <si>
    <t xml:space="preserve">ITM11854</t>
  </si>
  <si>
    <t xml:space="preserve">ITM11855</t>
  </si>
  <si>
    <t xml:space="preserve">ITM11856</t>
  </si>
  <si>
    <t xml:space="preserve">ITM11857</t>
  </si>
  <si>
    <t xml:space="preserve">ITM11858</t>
  </si>
  <si>
    <t xml:space="preserve">ITM11859</t>
  </si>
  <si>
    <t xml:space="preserve">ITM11860</t>
  </si>
  <si>
    <t xml:space="preserve">ITM11861</t>
  </si>
  <si>
    <t xml:space="preserve">ITM11862</t>
  </si>
  <si>
    <t xml:space="preserve">ITM11863</t>
  </si>
  <si>
    <t xml:space="preserve">ITM11864</t>
  </si>
  <si>
    <t xml:space="preserve">ITM11865</t>
  </si>
  <si>
    <t xml:space="preserve">ITM11866</t>
  </si>
  <si>
    <t xml:space="preserve">ITM11867</t>
  </si>
  <si>
    <t xml:space="preserve">ITM11868</t>
  </si>
  <si>
    <t xml:space="preserve">ITM11869</t>
  </si>
  <si>
    <t xml:space="preserve">ITM11870</t>
  </si>
  <si>
    <t xml:space="preserve">ITM11871</t>
  </si>
  <si>
    <t xml:space="preserve">ITM11872</t>
  </si>
  <si>
    <t xml:space="preserve">ITM11873</t>
  </si>
  <si>
    <t xml:space="preserve">ITM11874</t>
  </si>
  <si>
    <t xml:space="preserve">ITM11875</t>
  </si>
  <si>
    <t xml:space="preserve">ITM11876</t>
  </si>
  <si>
    <t xml:space="preserve">ITM11877</t>
  </si>
  <si>
    <t xml:space="preserve">ITM11878</t>
  </si>
  <si>
    <t xml:space="preserve">ITM11879</t>
  </si>
  <si>
    <t xml:space="preserve">ITM11880</t>
  </si>
  <si>
    <t xml:space="preserve">ITM11881</t>
  </si>
  <si>
    <t xml:space="preserve">ITM11882</t>
  </si>
  <si>
    <t xml:space="preserve">ITM11883</t>
  </si>
  <si>
    <t xml:space="preserve">ITM11884</t>
  </si>
  <si>
    <t xml:space="preserve">ITM11885</t>
  </si>
  <si>
    <t xml:space="preserve">ITM11886</t>
  </si>
  <si>
    <t xml:space="preserve">ITM11887</t>
  </si>
  <si>
    <t xml:space="preserve">ITM11888</t>
  </si>
  <si>
    <t xml:space="preserve">ITM11889</t>
  </si>
  <si>
    <t xml:space="preserve">ITM11890</t>
  </si>
  <si>
    <t xml:space="preserve">ITM11891</t>
  </si>
  <si>
    <t xml:space="preserve">ITM11892</t>
  </si>
  <si>
    <t xml:space="preserve">ITM11893</t>
  </si>
  <si>
    <t xml:space="preserve">ITM11894</t>
  </si>
  <si>
    <t xml:space="preserve">ITM11895</t>
  </si>
  <si>
    <t xml:space="preserve">ITM11896</t>
  </si>
  <si>
    <t xml:space="preserve">ITM11897</t>
  </si>
  <si>
    <t xml:space="preserve">ITM11898</t>
  </si>
  <si>
    <t xml:space="preserve">ITM11899</t>
  </si>
  <si>
    <t xml:space="preserve">ITM11900</t>
  </si>
  <si>
    <t xml:space="preserve">ITM11901</t>
  </si>
  <si>
    <t xml:space="preserve">ITM11902</t>
  </si>
  <si>
    <t xml:space="preserve">ITM11903</t>
  </si>
  <si>
    <t xml:space="preserve">ITM11904</t>
  </si>
  <si>
    <t xml:space="preserve">ITM11905</t>
  </si>
  <si>
    <t xml:space="preserve">ITM11906</t>
  </si>
  <si>
    <t xml:space="preserve">ITM11907</t>
  </si>
  <si>
    <t xml:space="preserve">ITM11908</t>
  </si>
  <si>
    <t xml:space="preserve">ITM11909</t>
  </si>
  <si>
    <t xml:space="preserve">ITM11910</t>
  </si>
  <si>
    <t xml:space="preserve">ITM11911</t>
  </si>
  <si>
    <t xml:space="preserve">ITM11912</t>
  </si>
  <si>
    <t xml:space="preserve">ITM11913</t>
  </si>
  <si>
    <t xml:space="preserve">ITM11914</t>
  </si>
  <si>
    <t xml:space="preserve">ITM11915</t>
  </si>
  <si>
    <t xml:space="preserve">ITM11916</t>
  </si>
  <si>
    <t xml:space="preserve">ITM11917</t>
  </si>
  <si>
    <t xml:space="preserve">ITM11918</t>
  </si>
  <si>
    <t xml:space="preserve">ITM11919</t>
  </si>
  <si>
    <t xml:space="preserve">ITM11920</t>
  </si>
  <si>
    <t xml:space="preserve">ITM11921</t>
  </si>
  <si>
    <t xml:space="preserve">ITM11922</t>
  </si>
  <si>
    <t xml:space="preserve">ITM11923</t>
  </si>
  <si>
    <t xml:space="preserve">ITM11924</t>
  </si>
  <si>
    <t xml:space="preserve">ITM11925</t>
  </si>
  <si>
    <t xml:space="preserve">ITM11926</t>
  </si>
  <si>
    <t xml:space="preserve">ITM11927</t>
  </si>
  <si>
    <t xml:space="preserve">ITM11928</t>
  </si>
  <si>
    <t xml:space="preserve">ITM11929</t>
  </si>
  <si>
    <t xml:space="preserve">ITM11930</t>
  </si>
  <si>
    <t xml:space="preserve">ITM11931</t>
  </si>
  <si>
    <t xml:space="preserve">ITM11932</t>
  </si>
  <si>
    <t xml:space="preserve">ITM11933</t>
  </si>
  <si>
    <t xml:space="preserve">ITM11934</t>
  </si>
  <si>
    <t xml:space="preserve">ITM11935</t>
  </si>
  <si>
    <t xml:space="preserve">ITM11936</t>
  </si>
  <si>
    <t xml:space="preserve">ITM11937</t>
  </si>
  <si>
    <t xml:space="preserve">ITM11938</t>
  </si>
  <si>
    <t xml:space="preserve">ITM11939</t>
  </si>
  <si>
    <t xml:space="preserve">ITM11940</t>
  </si>
  <si>
    <t xml:space="preserve">ITM11941</t>
  </si>
  <si>
    <t xml:space="preserve">ITM11942</t>
  </si>
  <si>
    <t xml:space="preserve">ITM11943</t>
  </si>
  <si>
    <t xml:space="preserve">ITM11944</t>
  </si>
  <si>
    <t xml:space="preserve">ITM11945</t>
  </si>
  <si>
    <t xml:space="preserve">ITM11946</t>
  </si>
  <si>
    <t xml:space="preserve">ITM11947</t>
  </si>
  <si>
    <t xml:space="preserve">ITM11948</t>
  </si>
  <si>
    <t xml:space="preserve">ITM11949</t>
  </si>
  <si>
    <t xml:space="preserve">ITM11950</t>
  </si>
  <si>
    <t xml:space="preserve">ITM11951</t>
  </si>
  <si>
    <t xml:space="preserve">ITM11952</t>
  </si>
  <si>
    <t xml:space="preserve">ITM11953</t>
  </si>
  <si>
    <t xml:space="preserve">ITM11954</t>
  </si>
  <si>
    <t xml:space="preserve">ITM11955</t>
  </si>
  <si>
    <t xml:space="preserve">ITM11956</t>
  </si>
  <si>
    <t xml:space="preserve">ITM11957</t>
  </si>
  <si>
    <t xml:space="preserve">ITM11958</t>
  </si>
  <si>
    <t xml:space="preserve">ITM11959</t>
  </si>
  <si>
    <t xml:space="preserve">ITM11960</t>
  </si>
  <si>
    <t xml:space="preserve">ITM11961</t>
  </si>
  <si>
    <t xml:space="preserve">ITM11962</t>
  </si>
  <si>
    <t xml:space="preserve">ITM11963</t>
  </si>
  <si>
    <t xml:space="preserve">ITM11964</t>
  </si>
  <si>
    <t xml:space="preserve">ITM11965</t>
  </si>
  <si>
    <t xml:space="preserve">ITM11966</t>
  </si>
  <si>
    <t xml:space="preserve">ITM11967</t>
  </si>
  <si>
    <t xml:space="preserve">ITM11968</t>
  </si>
  <si>
    <t xml:space="preserve">ITM11969</t>
  </si>
  <si>
    <t xml:space="preserve">ITM11970</t>
  </si>
  <si>
    <t xml:space="preserve">ITM11971</t>
  </si>
  <si>
    <t xml:space="preserve">ITM11972</t>
  </si>
  <si>
    <t xml:space="preserve">ITM11973</t>
  </si>
  <si>
    <t xml:space="preserve">ITM11974</t>
  </si>
  <si>
    <t xml:space="preserve">ITM11975</t>
  </si>
  <si>
    <t xml:space="preserve">ITM11976</t>
  </si>
  <si>
    <t xml:space="preserve">ITM11977</t>
  </si>
  <si>
    <t xml:space="preserve">ITM11978</t>
  </si>
  <si>
    <t xml:space="preserve">ITM11979</t>
  </si>
  <si>
    <t xml:space="preserve">ITM11980</t>
  </si>
  <si>
    <t xml:space="preserve">ITM11981</t>
  </si>
  <si>
    <t xml:space="preserve">ITM11982</t>
  </si>
  <si>
    <t xml:space="preserve">ITM11983</t>
  </si>
  <si>
    <t xml:space="preserve">ITM11984</t>
  </si>
  <si>
    <t xml:space="preserve">ITM11985</t>
  </si>
  <si>
    <t xml:space="preserve">ITM11986</t>
  </si>
  <si>
    <t xml:space="preserve">ITM11987</t>
  </si>
  <si>
    <t xml:space="preserve">ITM11988</t>
  </si>
  <si>
    <t xml:space="preserve">ITM11989</t>
  </si>
  <si>
    <t xml:space="preserve">ITM11990</t>
  </si>
  <si>
    <t xml:space="preserve">ITM11991</t>
  </si>
  <si>
    <t xml:space="preserve">ITM11992</t>
  </si>
  <si>
    <t xml:space="preserve">ITM11993</t>
  </si>
  <si>
    <t xml:space="preserve">ITM11994</t>
  </si>
  <si>
    <t xml:space="preserve">ITM11995</t>
  </si>
  <si>
    <t xml:space="preserve">ITM11996</t>
  </si>
  <si>
    <t xml:space="preserve">ITM11997</t>
  </si>
  <si>
    <t xml:space="preserve">ITM11998</t>
  </si>
  <si>
    <t xml:space="preserve">ITM11999</t>
  </si>
  <si>
    <t xml:space="preserve">ITM12000</t>
  </si>
  <si>
    <t xml:space="preserve">ITM12001</t>
  </si>
  <si>
    <t xml:space="preserve">ITM12002</t>
  </si>
  <si>
    <t xml:space="preserve">ITM12003</t>
  </si>
  <si>
    <t xml:space="preserve">ITM12004</t>
  </si>
  <si>
    <t xml:space="preserve">ITM12005</t>
  </si>
  <si>
    <t xml:space="preserve">ITM12006</t>
  </si>
  <si>
    <t xml:space="preserve">ITM12007</t>
  </si>
  <si>
    <t xml:space="preserve">ITM12008</t>
  </si>
  <si>
    <t xml:space="preserve">ITM12009</t>
  </si>
  <si>
    <t xml:space="preserve">ITM12010</t>
  </si>
  <si>
    <t xml:space="preserve">ITM12011</t>
  </si>
  <si>
    <t xml:space="preserve">ITM12012</t>
  </si>
  <si>
    <t xml:space="preserve">ITM12013</t>
  </si>
  <si>
    <t xml:space="preserve">ITM12014</t>
  </si>
  <si>
    <t xml:space="preserve">ITM12015</t>
  </si>
  <si>
    <t xml:space="preserve">ITM12016</t>
  </si>
  <si>
    <t xml:space="preserve">ITM12017</t>
  </si>
  <si>
    <t xml:space="preserve">ITM12018</t>
  </si>
  <si>
    <t xml:space="preserve">ITM12019</t>
  </si>
  <si>
    <t xml:space="preserve">ITM12020</t>
  </si>
  <si>
    <t xml:space="preserve">ITM12021</t>
  </si>
  <si>
    <t xml:space="preserve">ITM12022</t>
  </si>
  <si>
    <t xml:space="preserve">ITM12023</t>
  </si>
  <si>
    <t xml:space="preserve">ITM12024</t>
  </si>
  <si>
    <t xml:space="preserve">ITM12025</t>
  </si>
  <si>
    <t xml:space="preserve">ITM12026</t>
  </si>
  <si>
    <t xml:space="preserve">ITM12027</t>
  </si>
  <si>
    <t xml:space="preserve">ITM12028</t>
  </si>
  <si>
    <t xml:space="preserve">ITM12029</t>
  </si>
  <si>
    <t xml:space="preserve">ITM12030</t>
  </si>
  <si>
    <t xml:space="preserve">ITM12031</t>
  </si>
  <si>
    <t xml:space="preserve">ITM12032</t>
  </si>
  <si>
    <t xml:space="preserve">ITM12033</t>
  </si>
  <si>
    <t xml:space="preserve">ITM12034</t>
  </si>
  <si>
    <t xml:space="preserve">ITM12035</t>
  </si>
  <si>
    <t xml:space="preserve">ITM12036</t>
  </si>
  <si>
    <t xml:space="preserve">ITM12037</t>
  </si>
  <si>
    <t xml:space="preserve">ITM12038</t>
  </si>
  <si>
    <t xml:space="preserve">ITM12039</t>
  </si>
  <si>
    <t xml:space="preserve">ITM12040</t>
  </si>
  <si>
    <t xml:space="preserve">ITM12041</t>
  </si>
  <si>
    <t xml:space="preserve">ITM12042</t>
  </si>
  <si>
    <t xml:space="preserve">ITM12043</t>
  </si>
  <si>
    <t xml:space="preserve">ITM12044</t>
  </si>
  <si>
    <t xml:space="preserve">ITM12045</t>
  </si>
  <si>
    <t xml:space="preserve">ITM12046</t>
  </si>
  <si>
    <t xml:space="preserve">ITM12047</t>
  </si>
  <si>
    <t xml:space="preserve">ITM12048</t>
  </si>
  <si>
    <t xml:space="preserve">ITM12049</t>
  </si>
  <si>
    <t xml:space="preserve">ITM12050</t>
  </si>
  <si>
    <t xml:space="preserve">ITM12051</t>
  </si>
  <si>
    <t xml:space="preserve">ITM12052</t>
  </si>
  <si>
    <t xml:space="preserve">ITM12053</t>
  </si>
  <si>
    <t xml:space="preserve">ITM12054</t>
  </si>
  <si>
    <t xml:space="preserve">ITM12055</t>
  </si>
  <si>
    <t xml:space="preserve">ITM12056</t>
  </si>
  <si>
    <t xml:space="preserve">ITM12057</t>
  </si>
  <si>
    <t xml:space="preserve">ITM12058</t>
  </si>
  <si>
    <t xml:space="preserve">ITM12059</t>
  </si>
  <si>
    <t xml:space="preserve">ITM12060</t>
  </si>
  <si>
    <t xml:space="preserve">ITM12061</t>
  </si>
  <si>
    <t xml:space="preserve">ITM12062</t>
  </si>
  <si>
    <t xml:space="preserve">ITM12063</t>
  </si>
  <si>
    <t xml:space="preserve">ITM12064</t>
  </si>
  <si>
    <t xml:space="preserve">ITM12065</t>
  </si>
  <si>
    <t xml:space="preserve">ITM12066</t>
  </si>
  <si>
    <t xml:space="preserve">ITM12067</t>
  </si>
  <si>
    <t xml:space="preserve">ITM12068</t>
  </si>
  <si>
    <t xml:space="preserve">ITM12069</t>
  </si>
  <si>
    <t xml:space="preserve">ITM12070</t>
  </si>
  <si>
    <t xml:space="preserve">ITM12071</t>
  </si>
  <si>
    <t xml:space="preserve">ITM12072</t>
  </si>
  <si>
    <t xml:space="preserve">ITM12073</t>
  </si>
  <si>
    <t xml:space="preserve">ITM12074</t>
  </si>
  <si>
    <t xml:space="preserve">ITM12075</t>
  </si>
  <si>
    <t xml:space="preserve">ITM12076</t>
  </si>
  <si>
    <t xml:space="preserve">ITM12077</t>
  </si>
  <si>
    <t xml:space="preserve">ITM12078</t>
  </si>
  <si>
    <t xml:space="preserve">ITM12079</t>
  </si>
  <si>
    <t xml:space="preserve">ITM12080</t>
  </si>
  <si>
    <t xml:space="preserve">ITM12081</t>
  </si>
  <si>
    <t xml:space="preserve">ITM12082</t>
  </si>
  <si>
    <t xml:space="preserve">ITM12083</t>
  </si>
  <si>
    <t xml:space="preserve">ITM12084</t>
  </si>
  <si>
    <t xml:space="preserve">ITM12085</t>
  </si>
  <si>
    <t xml:space="preserve">ITM12086</t>
  </si>
  <si>
    <t xml:space="preserve">ITM12087</t>
  </si>
  <si>
    <t xml:space="preserve">ITM12088</t>
  </si>
  <si>
    <t xml:space="preserve">ITM12089</t>
  </si>
  <si>
    <t xml:space="preserve">ITM12090</t>
  </si>
  <si>
    <t xml:space="preserve">ITM12091</t>
  </si>
  <si>
    <t xml:space="preserve">ITM12092</t>
  </si>
  <si>
    <t xml:space="preserve">ITM12093</t>
  </si>
  <si>
    <t xml:space="preserve">ITM12094</t>
  </si>
  <si>
    <t xml:space="preserve">ITM12095</t>
  </si>
  <si>
    <t xml:space="preserve">ITM12096</t>
  </si>
  <si>
    <t xml:space="preserve">ITM12097</t>
  </si>
  <si>
    <t xml:space="preserve">ITM12098</t>
  </si>
  <si>
    <t xml:space="preserve">ITM12099</t>
  </si>
  <si>
    <t xml:space="preserve">ITM12100</t>
  </si>
  <si>
    <t xml:space="preserve">ITM12101</t>
  </si>
  <si>
    <t xml:space="preserve">ITM12102</t>
  </si>
  <si>
    <t xml:space="preserve">ITM12103</t>
  </si>
  <si>
    <t xml:space="preserve">ITM12104</t>
  </si>
  <si>
    <t xml:space="preserve">ITM12105</t>
  </si>
  <si>
    <t xml:space="preserve">ITM12106</t>
  </si>
  <si>
    <t xml:space="preserve">ITM12107</t>
  </si>
  <si>
    <t xml:space="preserve">ITM12108</t>
  </si>
  <si>
    <t xml:space="preserve">ITM12109</t>
  </si>
  <si>
    <t xml:space="preserve">ITM12110</t>
  </si>
  <si>
    <t xml:space="preserve">ITM12111</t>
  </si>
  <si>
    <t xml:space="preserve">ITM12112</t>
  </si>
  <si>
    <t xml:space="preserve">ITM12113</t>
  </si>
  <si>
    <t xml:space="preserve">ITM12114</t>
  </si>
  <si>
    <t xml:space="preserve">ITM12115</t>
  </si>
  <si>
    <t xml:space="preserve">ITM12116</t>
  </si>
  <si>
    <t xml:space="preserve">ITM12117</t>
  </si>
  <si>
    <t xml:space="preserve">ITM12118</t>
  </si>
  <si>
    <t xml:space="preserve">ITM12119</t>
  </si>
  <si>
    <t xml:space="preserve">ITM12120</t>
  </si>
  <si>
    <t xml:space="preserve">ITM12121</t>
  </si>
  <si>
    <t xml:space="preserve">ITM12122</t>
  </si>
  <si>
    <t xml:space="preserve">ITM12123</t>
  </si>
  <si>
    <t xml:space="preserve">ITM12124</t>
  </si>
  <si>
    <t xml:space="preserve">ITM12125</t>
  </si>
  <si>
    <t xml:space="preserve">ITM12126</t>
  </si>
  <si>
    <t xml:space="preserve">ITM12127</t>
  </si>
  <si>
    <t xml:space="preserve">ITM12128</t>
  </si>
  <si>
    <t xml:space="preserve">ITM12129</t>
  </si>
  <si>
    <t xml:space="preserve">ITM12130</t>
  </si>
  <si>
    <t xml:space="preserve">ITM12131</t>
  </si>
  <si>
    <t xml:space="preserve">ITM12132</t>
  </si>
  <si>
    <t xml:space="preserve">ITM12133</t>
  </si>
  <si>
    <t xml:space="preserve">ITM12134</t>
  </si>
  <si>
    <t xml:space="preserve">ITM12135</t>
  </si>
  <si>
    <t xml:space="preserve">ITM12136</t>
  </si>
  <si>
    <t xml:space="preserve">ITM12137</t>
  </si>
  <si>
    <t xml:space="preserve">ITM12138</t>
  </si>
  <si>
    <t xml:space="preserve">ITM12139</t>
  </si>
  <si>
    <t xml:space="preserve">ITM12140</t>
  </si>
  <si>
    <t xml:space="preserve">ITM12141</t>
  </si>
  <si>
    <t xml:space="preserve">ITM12142</t>
  </si>
  <si>
    <t xml:space="preserve">ITM12143</t>
  </si>
  <si>
    <t xml:space="preserve">ITM12144</t>
  </si>
  <si>
    <t xml:space="preserve">ITM12145</t>
  </si>
  <si>
    <t xml:space="preserve">ITM12146</t>
  </si>
  <si>
    <t xml:space="preserve">ITM12147</t>
  </si>
  <si>
    <t xml:space="preserve">ITM12148</t>
  </si>
  <si>
    <t xml:space="preserve">ITM12149</t>
  </si>
  <si>
    <t xml:space="preserve">ITM12150</t>
  </si>
  <si>
    <t xml:space="preserve">ITM12151</t>
  </si>
  <si>
    <t xml:space="preserve">ITM12152</t>
  </si>
  <si>
    <t xml:space="preserve">ITM12153</t>
  </si>
  <si>
    <t xml:space="preserve">ITM12154</t>
  </si>
  <si>
    <t xml:space="preserve">ITM12155</t>
  </si>
  <si>
    <t xml:space="preserve">ITM12156</t>
  </si>
  <si>
    <t xml:space="preserve">ITM12157</t>
  </si>
  <si>
    <t xml:space="preserve">ITM12158</t>
  </si>
  <si>
    <t xml:space="preserve">ITM12159</t>
  </si>
  <si>
    <t xml:space="preserve">ITM12160</t>
  </si>
  <si>
    <t xml:space="preserve">ITM12161</t>
  </si>
  <si>
    <t xml:space="preserve">ITM12162</t>
  </si>
  <si>
    <t xml:space="preserve">ITM12163</t>
  </si>
  <si>
    <t xml:space="preserve">ITM12164</t>
  </si>
  <si>
    <t xml:space="preserve">ITM12165</t>
  </si>
  <si>
    <t xml:space="preserve">ITM12166</t>
  </si>
  <si>
    <t xml:space="preserve">ITM12167</t>
  </si>
  <si>
    <t xml:space="preserve">ITM12168</t>
  </si>
  <si>
    <t xml:space="preserve">ITM12169</t>
  </si>
  <si>
    <t xml:space="preserve">ITM12170</t>
  </si>
  <si>
    <t xml:space="preserve">ITM12171</t>
  </si>
  <si>
    <t xml:space="preserve">ITM12172</t>
  </si>
  <si>
    <t xml:space="preserve">ITM12173</t>
  </si>
  <si>
    <t xml:space="preserve">ITM12174</t>
  </si>
  <si>
    <t xml:space="preserve">ITM12175</t>
  </si>
  <si>
    <t xml:space="preserve">ITM12176</t>
  </si>
  <si>
    <t xml:space="preserve">ITM12177</t>
  </si>
  <si>
    <t xml:space="preserve">ITM12178</t>
  </si>
  <si>
    <t xml:space="preserve">ITM12179</t>
  </si>
  <si>
    <t xml:space="preserve">ITM12180</t>
  </si>
  <si>
    <t xml:space="preserve">ITM12181</t>
  </si>
  <si>
    <t xml:space="preserve">ITM12182</t>
  </si>
  <si>
    <t xml:space="preserve">ITM12183</t>
  </si>
  <si>
    <t xml:space="preserve">ITM12184</t>
  </si>
  <si>
    <t xml:space="preserve">ITM12185</t>
  </si>
  <si>
    <t xml:space="preserve">ITM12186</t>
  </si>
  <si>
    <t xml:space="preserve">ITM12187</t>
  </si>
  <si>
    <t xml:space="preserve">ITM12188</t>
  </si>
  <si>
    <t xml:space="preserve">ITM12189</t>
  </si>
  <si>
    <t xml:space="preserve">ITM12190</t>
  </si>
  <si>
    <t xml:space="preserve">ITM12191</t>
  </si>
  <si>
    <t xml:space="preserve">ITM12192</t>
  </si>
  <si>
    <t xml:space="preserve">ITM12193</t>
  </si>
  <si>
    <t xml:space="preserve">ITM12194</t>
  </si>
  <si>
    <t xml:space="preserve">ITM12195</t>
  </si>
  <si>
    <t xml:space="preserve">ITM12196</t>
  </si>
  <si>
    <t xml:space="preserve">ITM12197</t>
  </si>
  <si>
    <t xml:space="preserve">ITM12198</t>
  </si>
  <si>
    <t xml:space="preserve">ITM12199</t>
  </si>
  <si>
    <t xml:space="preserve">ITM12200</t>
  </si>
  <si>
    <t xml:space="preserve">ITM12201</t>
  </si>
  <si>
    <t xml:space="preserve">ITM12202</t>
  </si>
  <si>
    <t xml:space="preserve">ITM12203</t>
  </si>
  <si>
    <t xml:space="preserve">ITM12204</t>
  </si>
  <si>
    <t xml:space="preserve">ITM12205</t>
  </si>
  <si>
    <t xml:space="preserve">ITM12206</t>
  </si>
  <si>
    <t xml:space="preserve">ITM12207</t>
  </si>
  <si>
    <t xml:space="preserve">ITM12208</t>
  </si>
  <si>
    <t xml:space="preserve">ITM12209</t>
  </si>
  <si>
    <t xml:space="preserve">ITM12210</t>
  </si>
  <si>
    <t xml:space="preserve">ITM12211</t>
  </si>
  <si>
    <t xml:space="preserve">ITM12212</t>
  </si>
  <si>
    <t xml:space="preserve">ITM12213</t>
  </si>
  <si>
    <t xml:space="preserve">ITM12214</t>
  </si>
  <si>
    <t xml:space="preserve">ITM12215</t>
  </si>
  <si>
    <t xml:space="preserve">ITM12216</t>
  </si>
  <si>
    <t xml:space="preserve">ITM12217</t>
  </si>
  <si>
    <t xml:space="preserve">ITM12218</t>
  </si>
  <si>
    <t xml:space="preserve">ITM12219</t>
  </si>
  <si>
    <t xml:space="preserve">ITM12220</t>
  </si>
  <si>
    <t xml:space="preserve">ITM12221</t>
  </si>
  <si>
    <t xml:space="preserve">ITM12222</t>
  </si>
  <si>
    <t xml:space="preserve">ITM12223</t>
  </si>
  <si>
    <t xml:space="preserve">ITM12224</t>
  </si>
  <si>
    <t xml:space="preserve">ITM12225</t>
  </si>
  <si>
    <t xml:space="preserve">ITM12226</t>
  </si>
  <si>
    <t xml:space="preserve">ITM12227</t>
  </si>
  <si>
    <t xml:space="preserve">ITM12228</t>
  </si>
  <si>
    <t xml:space="preserve">ITM12229</t>
  </si>
  <si>
    <t xml:space="preserve">ITM12230</t>
  </si>
  <si>
    <t xml:space="preserve">ITM12231</t>
  </si>
  <si>
    <t xml:space="preserve">ITM12232</t>
  </si>
  <si>
    <t xml:space="preserve">ITM12233</t>
  </si>
  <si>
    <t xml:space="preserve">ITM12234</t>
  </si>
  <si>
    <t xml:space="preserve">ITM12235</t>
  </si>
  <si>
    <t xml:space="preserve">ITM12236</t>
  </si>
  <si>
    <t xml:space="preserve">ITM12237</t>
  </si>
  <si>
    <t xml:space="preserve">ITM12238</t>
  </si>
  <si>
    <t xml:space="preserve">ITM12239</t>
  </si>
  <si>
    <t xml:space="preserve">ITM12240</t>
  </si>
  <si>
    <t xml:space="preserve">ITM12241</t>
  </si>
  <si>
    <t xml:space="preserve">ITM12242</t>
  </si>
  <si>
    <t xml:space="preserve">ITM12243</t>
  </si>
  <si>
    <t xml:space="preserve">ITM12244</t>
  </si>
  <si>
    <t xml:space="preserve">ITM12245</t>
  </si>
  <si>
    <t xml:space="preserve">ITM12246</t>
  </si>
  <si>
    <t xml:space="preserve">ITM12247</t>
  </si>
  <si>
    <t xml:space="preserve">ITM12248</t>
  </si>
  <si>
    <t xml:space="preserve">ITM12249</t>
  </si>
  <si>
    <t xml:space="preserve">ITM12250</t>
  </si>
  <si>
    <t xml:space="preserve">ITM12251</t>
  </si>
  <si>
    <t xml:space="preserve">ITM12252</t>
  </si>
  <si>
    <t xml:space="preserve">ITM12253</t>
  </si>
  <si>
    <t xml:space="preserve">ITM12254</t>
  </si>
  <si>
    <t xml:space="preserve">ITM12255</t>
  </si>
  <si>
    <t xml:space="preserve">ITM12256</t>
  </si>
  <si>
    <t xml:space="preserve">ITM12257</t>
  </si>
  <si>
    <t xml:space="preserve">ITM12258</t>
  </si>
  <si>
    <t xml:space="preserve">ITM12259</t>
  </si>
  <si>
    <t xml:space="preserve">ITM12260</t>
  </si>
  <si>
    <t xml:space="preserve">ITM12261</t>
  </si>
  <si>
    <t xml:space="preserve">ITM12262</t>
  </si>
  <si>
    <t xml:space="preserve">ITM12263</t>
  </si>
  <si>
    <t xml:space="preserve">ITM12264</t>
  </si>
  <si>
    <t xml:space="preserve">ITM12265</t>
  </si>
  <si>
    <t xml:space="preserve">ITM12266</t>
  </si>
  <si>
    <t xml:space="preserve">ITM12267</t>
  </si>
  <si>
    <t xml:space="preserve">ITM12268</t>
  </si>
  <si>
    <t xml:space="preserve">ITM12269</t>
  </si>
  <si>
    <t xml:space="preserve">ITM12270</t>
  </si>
  <si>
    <t xml:space="preserve">ITM12271</t>
  </si>
  <si>
    <t xml:space="preserve">ITM12272</t>
  </si>
  <si>
    <t xml:space="preserve">ITM12273</t>
  </si>
  <si>
    <t xml:space="preserve">ITM12274</t>
  </si>
  <si>
    <t xml:space="preserve">ITM12275</t>
  </si>
  <si>
    <t xml:space="preserve">ITM12276</t>
  </si>
  <si>
    <t xml:space="preserve">ITM12277</t>
  </si>
  <si>
    <t xml:space="preserve">ITM12278</t>
  </si>
  <si>
    <t xml:space="preserve">ITM12279</t>
  </si>
  <si>
    <t xml:space="preserve">ITM12280</t>
  </si>
  <si>
    <t xml:space="preserve">ITM12281</t>
  </si>
  <si>
    <t xml:space="preserve">ITM12282</t>
  </si>
  <si>
    <t xml:space="preserve">ITM12283</t>
  </si>
  <si>
    <t xml:space="preserve">ITM12284</t>
  </si>
  <si>
    <t xml:space="preserve">ITM12285</t>
  </si>
  <si>
    <t xml:space="preserve">ITM12286</t>
  </si>
  <si>
    <t xml:space="preserve">ITM12287</t>
  </si>
  <si>
    <t xml:space="preserve">ITM12288</t>
  </si>
  <si>
    <t xml:space="preserve">ITM12289</t>
  </si>
  <si>
    <t xml:space="preserve">ITM12290</t>
  </si>
  <si>
    <t xml:space="preserve">ITM12291</t>
  </si>
  <si>
    <t xml:space="preserve">ITM12292</t>
  </si>
  <si>
    <t xml:space="preserve">ITM12293</t>
  </si>
  <si>
    <t xml:space="preserve">ITM12294</t>
  </si>
  <si>
    <t xml:space="preserve">ITM12295</t>
  </si>
  <si>
    <t xml:space="preserve">ITM12296</t>
  </si>
  <si>
    <t xml:space="preserve">ITM12297</t>
  </si>
  <si>
    <t xml:space="preserve">ITM12298</t>
  </si>
  <si>
    <t xml:space="preserve">ITM12299</t>
  </si>
  <si>
    <t xml:space="preserve">ITM12300</t>
  </si>
  <si>
    <t xml:space="preserve">ITM12301</t>
  </si>
  <si>
    <t xml:space="preserve">ITM12302</t>
  </si>
  <si>
    <t xml:space="preserve">ITM12303</t>
  </si>
  <si>
    <t xml:space="preserve">ITM12304</t>
  </si>
  <si>
    <t xml:space="preserve">ITM12305</t>
  </si>
  <si>
    <t xml:space="preserve">ITM12306</t>
  </si>
  <si>
    <t xml:space="preserve">ITM12307</t>
  </si>
  <si>
    <t xml:space="preserve">ITM12308</t>
  </si>
  <si>
    <t xml:space="preserve">ITM12309</t>
  </si>
  <si>
    <t xml:space="preserve">ITM12310</t>
  </si>
  <si>
    <t xml:space="preserve">ITM12311</t>
  </si>
  <si>
    <t xml:space="preserve">ITM12312</t>
  </si>
  <si>
    <t xml:space="preserve">ITM12313</t>
  </si>
  <si>
    <t xml:space="preserve">ITM12314</t>
  </si>
  <si>
    <t xml:space="preserve">ITM12315</t>
  </si>
  <si>
    <t xml:space="preserve">ITM12316</t>
  </si>
  <si>
    <t xml:space="preserve">ITM12317</t>
  </si>
  <si>
    <t xml:space="preserve">ITM12318</t>
  </si>
  <si>
    <t xml:space="preserve">ITM12319</t>
  </si>
  <si>
    <t xml:space="preserve">ITM12320</t>
  </si>
  <si>
    <t xml:space="preserve">ITM12321</t>
  </si>
  <si>
    <t xml:space="preserve">ITM12322</t>
  </si>
  <si>
    <t xml:space="preserve">ITM12323</t>
  </si>
  <si>
    <t xml:space="preserve">ITM12324</t>
  </si>
  <si>
    <t xml:space="preserve">ITM12325</t>
  </si>
  <si>
    <t xml:space="preserve">ITM12326</t>
  </si>
  <si>
    <t xml:space="preserve">ITM12327</t>
  </si>
  <si>
    <t xml:space="preserve">ITM12328</t>
  </si>
  <si>
    <t xml:space="preserve">ITM12329</t>
  </si>
  <si>
    <t xml:space="preserve">ITM12330</t>
  </si>
  <si>
    <t xml:space="preserve">ITM12331</t>
  </si>
  <si>
    <t xml:space="preserve">ITM12332</t>
  </si>
  <si>
    <t xml:space="preserve">ITM12333</t>
  </si>
  <si>
    <t xml:space="preserve">ITM12334</t>
  </si>
  <si>
    <t xml:space="preserve">ITM12335</t>
  </si>
  <si>
    <t xml:space="preserve">ITM12336</t>
  </si>
  <si>
    <t xml:space="preserve">ITM12337</t>
  </si>
  <si>
    <t xml:space="preserve">ITM12338</t>
  </si>
  <si>
    <t xml:space="preserve">ITM12339</t>
  </si>
  <si>
    <t xml:space="preserve">ITM12340</t>
  </si>
  <si>
    <t xml:space="preserve">ITM12341</t>
  </si>
  <si>
    <t xml:space="preserve">ITM12342</t>
  </si>
  <si>
    <t xml:space="preserve">ITM12343</t>
  </si>
  <si>
    <t xml:space="preserve">ITM12344</t>
  </si>
  <si>
    <t xml:space="preserve">ITM12345</t>
  </si>
  <si>
    <t xml:space="preserve">ITM12346</t>
  </si>
  <si>
    <t xml:space="preserve">ITM12347</t>
  </si>
  <si>
    <t xml:space="preserve">ITM12348</t>
  </si>
  <si>
    <t xml:space="preserve">ITM12349</t>
  </si>
  <si>
    <t xml:space="preserve">ITM12350</t>
  </si>
  <si>
    <t xml:space="preserve">ITM12351</t>
  </si>
  <si>
    <t xml:space="preserve">ITM12352</t>
  </si>
  <si>
    <t xml:space="preserve">ITM12353</t>
  </si>
  <si>
    <t xml:space="preserve">ITM12354</t>
  </si>
  <si>
    <t xml:space="preserve">ITM12355</t>
  </si>
  <si>
    <t xml:space="preserve">ITM12356</t>
  </si>
  <si>
    <t xml:space="preserve">ITM12357</t>
  </si>
  <si>
    <t xml:space="preserve">ITM12358</t>
  </si>
  <si>
    <t xml:space="preserve">ITM12359</t>
  </si>
  <si>
    <t xml:space="preserve">ITM12360</t>
  </si>
  <si>
    <t xml:space="preserve">ITM12361</t>
  </si>
  <si>
    <t xml:space="preserve">ITM12362</t>
  </si>
  <si>
    <t xml:space="preserve">ITM12363</t>
  </si>
  <si>
    <t xml:space="preserve">ITM12364</t>
  </si>
  <si>
    <t xml:space="preserve">ITM12365</t>
  </si>
  <si>
    <t xml:space="preserve">ITM12366</t>
  </si>
  <si>
    <t xml:space="preserve">ITM12367</t>
  </si>
  <si>
    <t xml:space="preserve">ITM12368</t>
  </si>
  <si>
    <t xml:space="preserve">ITM12369</t>
  </si>
  <si>
    <t xml:space="preserve">ITM12370</t>
  </si>
  <si>
    <t xml:space="preserve">ITM12371</t>
  </si>
  <si>
    <t xml:space="preserve">ITM12372</t>
  </si>
  <si>
    <t xml:space="preserve">ITM12373</t>
  </si>
  <si>
    <t xml:space="preserve">ITM12374</t>
  </si>
  <si>
    <t xml:space="preserve">ITM12375</t>
  </si>
  <si>
    <t xml:space="preserve">ITM12376</t>
  </si>
  <si>
    <t xml:space="preserve">ITM12377</t>
  </si>
  <si>
    <t xml:space="preserve">ITM12378</t>
  </si>
  <si>
    <t xml:space="preserve">ITM12379</t>
  </si>
  <si>
    <t xml:space="preserve">ITM12380</t>
  </si>
  <si>
    <t xml:space="preserve">ITM12381</t>
  </si>
  <si>
    <t xml:space="preserve">ITM12382</t>
  </si>
  <si>
    <t xml:space="preserve">ITM12383</t>
  </si>
  <si>
    <t xml:space="preserve">ITM12384</t>
  </si>
  <si>
    <t xml:space="preserve">ITM12385</t>
  </si>
  <si>
    <t xml:space="preserve">ITM12386</t>
  </si>
  <si>
    <t xml:space="preserve">ITM12387</t>
  </si>
  <si>
    <t xml:space="preserve">ITM12388</t>
  </si>
  <si>
    <t xml:space="preserve">ITM12389</t>
  </si>
  <si>
    <t xml:space="preserve">ITM12390</t>
  </si>
  <si>
    <t xml:space="preserve">ITM12391</t>
  </si>
  <si>
    <t xml:space="preserve">ITM12392</t>
  </si>
  <si>
    <t xml:space="preserve">ITM12393</t>
  </si>
  <si>
    <t xml:space="preserve">ITM12394</t>
  </si>
  <si>
    <t xml:space="preserve">ITM12395</t>
  </si>
  <si>
    <t xml:space="preserve">ITM12396</t>
  </si>
  <si>
    <t xml:space="preserve">ITM12397</t>
  </si>
  <si>
    <t xml:space="preserve">ITM12398</t>
  </si>
  <si>
    <t xml:space="preserve">ITM12399</t>
  </si>
  <si>
    <t xml:space="preserve">ITM12400</t>
  </si>
  <si>
    <t xml:space="preserve">ITM12401</t>
  </si>
  <si>
    <t xml:space="preserve">ITM12402</t>
  </si>
  <si>
    <t xml:space="preserve">ITM12403</t>
  </si>
  <si>
    <t xml:space="preserve">ITM12404</t>
  </si>
  <si>
    <t xml:space="preserve">ITM12405</t>
  </si>
  <si>
    <t xml:space="preserve">ITM12406</t>
  </si>
  <si>
    <t xml:space="preserve">ITM12407</t>
  </si>
  <si>
    <t xml:space="preserve">ITM12408</t>
  </si>
  <si>
    <t xml:space="preserve">ITM12409</t>
  </si>
  <si>
    <t xml:space="preserve">ITM12410</t>
  </si>
  <si>
    <t xml:space="preserve">ITM12411</t>
  </si>
  <si>
    <t xml:space="preserve">ITM12412</t>
  </si>
  <si>
    <t xml:space="preserve">ITM12413</t>
  </si>
  <si>
    <t xml:space="preserve">ITM12414</t>
  </si>
  <si>
    <t xml:space="preserve">ITM12415</t>
  </si>
  <si>
    <t xml:space="preserve">ITM12416</t>
  </si>
  <si>
    <t xml:space="preserve">ITM12417</t>
  </si>
  <si>
    <t xml:space="preserve">ITM12418</t>
  </si>
  <si>
    <t xml:space="preserve">ITM12419</t>
  </si>
  <si>
    <t xml:space="preserve">ITM12420</t>
  </si>
  <si>
    <t xml:space="preserve">ITM12421</t>
  </si>
  <si>
    <t xml:space="preserve">ITM12422</t>
  </si>
  <si>
    <t xml:space="preserve">ITM12423</t>
  </si>
  <si>
    <t xml:space="preserve">ITM12424</t>
  </si>
  <si>
    <t xml:space="preserve">ITM12425</t>
  </si>
  <si>
    <t xml:space="preserve">ITM12426</t>
  </si>
  <si>
    <t xml:space="preserve">ITM12427</t>
  </si>
  <si>
    <t xml:space="preserve">ITM12428</t>
  </si>
  <si>
    <t xml:space="preserve">ITM12429</t>
  </si>
  <si>
    <t xml:space="preserve">ITM12430</t>
  </si>
  <si>
    <t xml:space="preserve">ITM12431</t>
  </si>
  <si>
    <t xml:space="preserve">ITM12432</t>
  </si>
  <si>
    <t xml:space="preserve">ITM12433</t>
  </si>
  <si>
    <t xml:space="preserve">ITM12434</t>
  </si>
  <si>
    <t xml:space="preserve">ITM12435</t>
  </si>
  <si>
    <t xml:space="preserve">ITM12436</t>
  </si>
  <si>
    <t xml:space="preserve">ITM12437</t>
  </si>
  <si>
    <t xml:space="preserve">ITM12438</t>
  </si>
  <si>
    <t xml:space="preserve">ITM12439</t>
  </si>
  <si>
    <t xml:space="preserve">ITM12440</t>
  </si>
  <si>
    <t xml:space="preserve">ITM12441</t>
  </si>
  <si>
    <t xml:space="preserve">ITM12442</t>
  </si>
  <si>
    <t xml:space="preserve">ITM12443</t>
  </si>
  <si>
    <t xml:space="preserve">ITM12444</t>
  </si>
  <si>
    <t xml:space="preserve">ITM12445</t>
  </si>
  <si>
    <t xml:space="preserve">ITM12446</t>
  </si>
  <si>
    <t xml:space="preserve">ITM12447</t>
  </si>
  <si>
    <t xml:space="preserve">ITM12448</t>
  </si>
  <si>
    <t xml:space="preserve">ITM12449</t>
  </si>
  <si>
    <t xml:space="preserve">ITM12450</t>
  </si>
  <si>
    <t xml:space="preserve">ITM12451</t>
  </si>
  <si>
    <t xml:space="preserve">ITM12452</t>
  </si>
  <si>
    <t xml:space="preserve">ITM12453</t>
  </si>
  <si>
    <t xml:space="preserve">ITM12454</t>
  </si>
  <si>
    <t xml:space="preserve">ITM12455</t>
  </si>
  <si>
    <t xml:space="preserve">ITM12456</t>
  </si>
  <si>
    <t xml:space="preserve">ITM12457</t>
  </si>
  <si>
    <t xml:space="preserve">ITM12458</t>
  </si>
  <si>
    <t xml:space="preserve">ITM12459</t>
  </si>
  <si>
    <t xml:space="preserve">ITM12460</t>
  </si>
  <si>
    <t xml:space="preserve">ITM12461</t>
  </si>
  <si>
    <t xml:space="preserve">ITM12462</t>
  </si>
  <si>
    <t xml:space="preserve">ITM12463</t>
  </si>
  <si>
    <t xml:space="preserve">ITM12464</t>
  </si>
  <si>
    <t xml:space="preserve">ITM12465</t>
  </si>
  <si>
    <t xml:space="preserve">ITM12466</t>
  </si>
  <si>
    <t xml:space="preserve">ITM12467</t>
  </si>
  <si>
    <t xml:space="preserve">ITM12468</t>
  </si>
  <si>
    <t xml:space="preserve">ITM12469</t>
  </si>
  <si>
    <t xml:space="preserve">ITM12470</t>
  </si>
  <si>
    <t xml:space="preserve">ITM12471</t>
  </si>
  <si>
    <t xml:space="preserve">ITM12472</t>
  </si>
  <si>
    <t xml:space="preserve">ITM12473</t>
  </si>
  <si>
    <t xml:space="preserve">ITM12474</t>
  </si>
  <si>
    <t xml:space="preserve">ITM12475</t>
  </si>
  <si>
    <t xml:space="preserve">ITM12476</t>
  </si>
  <si>
    <t xml:space="preserve">ITM12477</t>
  </si>
  <si>
    <t xml:space="preserve">ITM12478</t>
  </si>
  <si>
    <t xml:space="preserve">ITM12479</t>
  </si>
  <si>
    <t xml:space="preserve">ITM12480</t>
  </si>
  <si>
    <t xml:space="preserve">ITM12481</t>
  </si>
  <si>
    <t xml:space="preserve">ITM12482</t>
  </si>
  <si>
    <t xml:space="preserve">ITM12483</t>
  </si>
  <si>
    <t xml:space="preserve">ITM12484</t>
  </si>
  <si>
    <t xml:space="preserve">ITM12485</t>
  </si>
  <si>
    <t xml:space="preserve">ITM12486</t>
  </si>
  <si>
    <t xml:space="preserve">ITM12487</t>
  </si>
  <si>
    <t xml:space="preserve">ITM12488</t>
  </si>
  <si>
    <t xml:space="preserve">ITM12489</t>
  </si>
  <si>
    <t xml:space="preserve">ITM12490</t>
  </si>
  <si>
    <t xml:space="preserve">ITM12491</t>
  </si>
  <si>
    <t xml:space="preserve">ITM12492</t>
  </si>
  <si>
    <t xml:space="preserve">ITM12493</t>
  </si>
  <si>
    <t xml:space="preserve">ITM12494</t>
  </si>
  <si>
    <t xml:space="preserve">ITM12495</t>
  </si>
  <si>
    <t xml:space="preserve">ITM12496</t>
  </si>
  <si>
    <t xml:space="preserve">ITM12497</t>
  </si>
  <si>
    <t xml:space="preserve">ITM12498</t>
  </si>
  <si>
    <t xml:space="preserve">ITM12499</t>
  </si>
  <si>
    <t xml:space="preserve">ITM12500</t>
  </si>
  <si>
    <t xml:space="preserve">ITM12501</t>
  </si>
  <si>
    <t xml:space="preserve">ITM12502</t>
  </si>
  <si>
    <t xml:space="preserve">ITM12503</t>
  </si>
  <si>
    <t xml:space="preserve">ITM12504</t>
  </si>
  <si>
    <t xml:space="preserve">ITM12505</t>
  </si>
  <si>
    <t xml:space="preserve">ITM12506</t>
  </si>
  <si>
    <t xml:space="preserve">ITM12507</t>
  </si>
  <si>
    <t xml:space="preserve">ITM12508</t>
  </si>
  <si>
    <t xml:space="preserve">ITM12509</t>
  </si>
  <si>
    <t xml:space="preserve">ITM12510</t>
  </si>
  <si>
    <t xml:space="preserve">ITM12511</t>
  </si>
  <si>
    <t xml:space="preserve">ITM12512</t>
  </si>
  <si>
    <t xml:space="preserve">ITM12513</t>
  </si>
  <si>
    <t xml:space="preserve">ITM12514</t>
  </si>
  <si>
    <t xml:space="preserve">ITM12515</t>
  </si>
  <si>
    <t xml:space="preserve">ITM12516</t>
  </si>
  <si>
    <t xml:space="preserve">ITM12517</t>
  </si>
  <si>
    <t xml:space="preserve">ITM12518</t>
  </si>
  <si>
    <t xml:space="preserve">ITM12519</t>
  </si>
  <si>
    <t xml:space="preserve">ITM12520</t>
  </si>
  <si>
    <t xml:space="preserve">ITM12521</t>
  </si>
  <si>
    <t xml:space="preserve">ITM12522</t>
  </si>
  <si>
    <t xml:space="preserve">ITM12523</t>
  </si>
  <si>
    <t xml:space="preserve">ITM12524</t>
  </si>
  <si>
    <t xml:space="preserve">ITM12525</t>
  </si>
  <si>
    <t xml:space="preserve">ITM12526</t>
  </si>
  <si>
    <t xml:space="preserve">ITM12527</t>
  </si>
  <si>
    <t xml:space="preserve">ITM12528</t>
  </si>
  <si>
    <t xml:space="preserve">ITM12529</t>
  </si>
  <si>
    <t xml:space="preserve">ITM12530</t>
  </si>
  <si>
    <t xml:space="preserve">ITM12531</t>
  </si>
  <si>
    <t xml:space="preserve">ITM12532</t>
  </si>
  <si>
    <t xml:space="preserve">ITM12533</t>
  </si>
  <si>
    <t xml:space="preserve">ITM12534</t>
  </si>
  <si>
    <t xml:space="preserve">ITM12535</t>
  </si>
  <si>
    <t xml:space="preserve">ITM12536</t>
  </si>
  <si>
    <t xml:space="preserve">ITM12537</t>
  </si>
  <si>
    <t xml:space="preserve">ITM12538</t>
  </si>
  <si>
    <t xml:space="preserve">ITM12539</t>
  </si>
  <si>
    <t xml:space="preserve">ITM12540</t>
  </si>
  <si>
    <t xml:space="preserve">ITM12541</t>
  </si>
  <si>
    <t xml:space="preserve">ITM12542</t>
  </si>
  <si>
    <t xml:space="preserve">ITM12543</t>
  </si>
  <si>
    <t xml:space="preserve">ITM12544</t>
  </si>
  <si>
    <t xml:space="preserve">ITM12545</t>
  </si>
  <si>
    <t xml:space="preserve">ITM12546</t>
  </si>
  <si>
    <t xml:space="preserve">ITM12547</t>
  </si>
  <si>
    <t xml:space="preserve">ITM12548</t>
  </si>
  <si>
    <t xml:space="preserve">ITM12549</t>
  </si>
  <si>
    <t xml:space="preserve">ITM12550</t>
  </si>
  <si>
    <t xml:space="preserve">ITM12551</t>
  </si>
  <si>
    <t xml:space="preserve">ITM12552</t>
  </si>
  <si>
    <t xml:space="preserve">ITM12553</t>
  </si>
  <si>
    <t xml:space="preserve">ITM12554</t>
  </si>
  <si>
    <t xml:space="preserve">ITM12555</t>
  </si>
  <si>
    <t xml:space="preserve">ITM12556</t>
  </si>
  <si>
    <t xml:space="preserve">ITM12557</t>
  </si>
  <si>
    <t xml:space="preserve">ITM12558</t>
  </si>
  <si>
    <t xml:space="preserve">ITM12559</t>
  </si>
  <si>
    <t xml:space="preserve">ITM12560</t>
  </si>
  <si>
    <t xml:space="preserve">ITM12561</t>
  </si>
  <si>
    <t xml:space="preserve">ITM12562</t>
  </si>
  <si>
    <t xml:space="preserve">ITM12563</t>
  </si>
  <si>
    <t xml:space="preserve">ITM12564</t>
  </si>
  <si>
    <t xml:space="preserve">ITM12565</t>
  </si>
  <si>
    <t xml:space="preserve">ITM12566</t>
  </si>
  <si>
    <t xml:space="preserve">ITM12567</t>
  </si>
  <si>
    <t xml:space="preserve">ITM12568</t>
  </si>
  <si>
    <t xml:space="preserve">ITM12569</t>
  </si>
  <si>
    <t xml:space="preserve">ITM12570</t>
  </si>
  <si>
    <t xml:space="preserve">ITM12571</t>
  </si>
  <si>
    <t xml:space="preserve">ITM12572</t>
  </si>
  <si>
    <t xml:space="preserve">ITM12573</t>
  </si>
  <si>
    <t xml:space="preserve">ITM12574</t>
  </si>
  <si>
    <t xml:space="preserve">ITM12575</t>
  </si>
  <si>
    <t xml:space="preserve">ITM12576</t>
  </si>
  <si>
    <t xml:space="preserve">ITM12577</t>
  </si>
  <si>
    <t xml:space="preserve">ITM12578</t>
  </si>
  <si>
    <t xml:space="preserve">ITM12579</t>
  </si>
  <si>
    <t xml:space="preserve">ITM12580</t>
  </si>
  <si>
    <t xml:space="preserve">ITM12581</t>
  </si>
  <si>
    <t xml:space="preserve">ITM12582</t>
  </si>
  <si>
    <t xml:space="preserve">ITM12583</t>
  </si>
  <si>
    <t xml:space="preserve">ITM12584</t>
  </si>
  <si>
    <t xml:space="preserve">ITM12585</t>
  </si>
  <si>
    <t xml:space="preserve">ITM12586</t>
  </si>
  <si>
    <t xml:space="preserve">ITM12587</t>
  </si>
  <si>
    <t xml:space="preserve">ITM12588</t>
  </si>
  <si>
    <t xml:space="preserve">ITM12589</t>
  </si>
  <si>
    <t xml:space="preserve">ITM12590</t>
  </si>
  <si>
    <t xml:space="preserve">ITM12591</t>
  </si>
  <si>
    <t xml:space="preserve">ITM12592</t>
  </si>
  <si>
    <t xml:space="preserve">ITM12593</t>
  </si>
  <si>
    <t xml:space="preserve">ITM12594</t>
  </si>
  <si>
    <t xml:space="preserve">ITM12595</t>
  </si>
  <si>
    <t xml:space="preserve">ITM12596</t>
  </si>
  <si>
    <t xml:space="preserve">ITM12597</t>
  </si>
  <si>
    <t xml:space="preserve">ITM12598</t>
  </si>
  <si>
    <t xml:space="preserve">ITM12599</t>
  </si>
  <si>
    <t xml:space="preserve">ITM12600</t>
  </si>
  <si>
    <t xml:space="preserve">ITM12601</t>
  </si>
  <si>
    <t xml:space="preserve">ITM12602</t>
  </si>
  <si>
    <t xml:space="preserve">ITM12603</t>
  </si>
  <si>
    <t xml:space="preserve">ITM12604</t>
  </si>
  <si>
    <t xml:space="preserve">ITM12605</t>
  </si>
  <si>
    <t xml:space="preserve">ITM12606</t>
  </si>
  <si>
    <t xml:space="preserve">ITM12607</t>
  </si>
  <si>
    <t xml:space="preserve">ITM12608</t>
  </si>
  <si>
    <t xml:space="preserve">ITM12609</t>
  </si>
  <si>
    <t xml:space="preserve">ITM12610</t>
  </si>
  <si>
    <t xml:space="preserve">ITM12611</t>
  </si>
  <si>
    <t xml:space="preserve">ITM12612</t>
  </si>
  <si>
    <t xml:space="preserve">ITM12613</t>
  </si>
  <si>
    <t xml:space="preserve">ITM12614</t>
  </si>
  <si>
    <t xml:space="preserve">ITM12615</t>
  </si>
  <si>
    <t xml:space="preserve">ITM12616</t>
  </si>
  <si>
    <t xml:space="preserve">ITM12617</t>
  </si>
  <si>
    <t xml:space="preserve">ITM12618</t>
  </si>
  <si>
    <t xml:space="preserve">ITM12619</t>
  </si>
  <si>
    <t xml:space="preserve">ITM12620</t>
  </si>
  <si>
    <t xml:space="preserve">ITM12621</t>
  </si>
  <si>
    <t xml:space="preserve">ITM12622</t>
  </si>
  <si>
    <t xml:space="preserve">ITM12623</t>
  </si>
  <si>
    <t xml:space="preserve">ITM12624</t>
  </si>
  <si>
    <t xml:space="preserve">ITM12625</t>
  </si>
  <si>
    <t xml:space="preserve">ITM12626</t>
  </si>
  <si>
    <t xml:space="preserve">ITM12627</t>
  </si>
  <si>
    <t xml:space="preserve">ITM12628</t>
  </si>
  <si>
    <t xml:space="preserve">ITM12629</t>
  </si>
  <si>
    <t xml:space="preserve">ITM12630</t>
  </si>
  <si>
    <t xml:space="preserve">ITM12631</t>
  </si>
  <si>
    <t xml:space="preserve">ITM12632</t>
  </si>
  <si>
    <t xml:space="preserve">ITM12633</t>
  </si>
  <si>
    <t xml:space="preserve">ITM12634</t>
  </si>
  <si>
    <t xml:space="preserve">ITM12635</t>
  </si>
  <si>
    <t xml:space="preserve">ITM12636</t>
  </si>
  <si>
    <t xml:space="preserve">ITM12637</t>
  </si>
  <si>
    <t xml:space="preserve">ITM12638</t>
  </si>
  <si>
    <t xml:space="preserve">ITM12639</t>
  </si>
  <si>
    <t xml:space="preserve">ITM12640</t>
  </si>
  <si>
    <t xml:space="preserve">ITM12641</t>
  </si>
  <si>
    <t xml:space="preserve">ITM12642</t>
  </si>
  <si>
    <t xml:space="preserve">ITM12643</t>
  </si>
  <si>
    <t xml:space="preserve">ITM12644</t>
  </si>
  <si>
    <t xml:space="preserve">ITM12645</t>
  </si>
  <si>
    <t xml:space="preserve">ITM12646</t>
  </si>
  <si>
    <t xml:space="preserve">ITM12647</t>
  </si>
  <si>
    <t xml:space="preserve">ITM12648</t>
  </si>
  <si>
    <t xml:space="preserve">ITM12649</t>
  </si>
  <si>
    <t xml:space="preserve">ITM12650</t>
  </si>
  <si>
    <t xml:space="preserve">ITM12651</t>
  </si>
  <si>
    <t xml:space="preserve">ITM12652</t>
  </si>
  <si>
    <t xml:space="preserve">ITM12653</t>
  </si>
  <si>
    <t xml:space="preserve">ITM12654</t>
  </si>
  <si>
    <t xml:space="preserve">ITM12655</t>
  </si>
  <si>
    <t xml:space="preserve">ITM12656</t>
  </si>
  <si>
    <t xml:space="preserve">ITM12657</t>
  </si>
  <si>
    <t xml:space="preserve">ITM12658</t>
  </si>
  <si>
    <t xml:space="preserve">ITM12659</t>
  </si>
  <si>
    <t xml:space="preserve">ITM12660</t>
  </si>
  <si>
    <t xml:space="preserve">ITM12661</t>
  </si>
  <si>
    <t xml:space="preserve">ITM12662</t>
  </si>
  <si>
    <t xml:space="preserve">ITM12663</t>
  </si>
  <si>
    <t xml:space="preserve">ITM12664</t>
  </si>
  <si>
    <t xml:space="preserve">ITM12665</t>
  </si>
  <si>
    <t xml:space="preserve">ITM12666</t>
  </si>
  <si>
    <t xml:space="preserve">ITM12667</t>
  </si>
  <si>
    <t xml:space="preserve">ITM12668</t>
  </si>
  <si>
    <t xml:space="preserve">ITM12669</t>
  </si>
  <si>
    <t xml:space="preserve">ITM12670</t>
  </si>
  <si>
    <t xml:space="preserve">ITM12671</t>
  </si>
  <si>
    <t xml:space="preserve">ITM12672</t>
  </si>
  <si>
    <t xml:space="preserve">ITM12673</t>
  </si>
  <si>
    <t xml:space="preserve">ITM12674</t>
  </si>
  <si>
    <t xml:space="preserve">ITM12675</t>
  </si>
  <si>
    <t xml:space="preserve">ITM12676</t>
  </si>
  <si>
    <t xml:space="preserve">ITM12677</t>
  </si>
  <si>
    <t xml:space="preserve">ITM12678</t>
  </si>
  <si>
    <t xml:space="preserve">ITM12679</t>
  </si>
  <si>
    <t xml:space="preserve">ITM12680</t>
  </si>
  <si>
    <t xml:space="preserve">ITM12681</t>
  </si>
  <si>
    <t xml:space="preserve">ITM12682</t>
  </si>
  <si>
    <t xml:space="preserve">ITM12683</t>
  </si>
  <si>
    <t xml:space="preserve">ITM12684</t>
  </si>
  <si>
    <t xml:space="preserve">ITM12685</t>
  </si>
  <si>
    <t xml:space="preserve">ITM12686</t>
  </si>
  <si>
    <t xml:space="preserve">ITM12687</t>
  </si>
  <si>
    <t xml:space="preserve">ITM12688</t>
  </si>
  <si>
    <t xml:space="preserve">ITM12689</t>
  </si>
  <si>
    <t xml:space="preserve">ITM12690</t>
  </si>
  <si>
    <t xml:space="preserve">ITM12691</t>
  </si>
  <si>
    <t xml:space="preserve">ITM12692</t>
  </si>
  <si>
    <t xml:space="preserve">ITM12693</t>
  </si>
  <si>
    <t xml:space="preserve">ITM12694</t>
  </si>
  <si>
    <t xml:space="preserve">ITM12695</t>
  </si>
  <si>
    <t xml:space="preserve">ITM12696</t>
  </si>
  <si>
    <t xml:space="preserve">ITM12697</t>
  </si>
  <si>
    <t xml:space="preserve">ITM12698</t>
  </si>
  <si>
    <t xml:space="preserve">ITM12699</t>
  </si>
  <si>
    <t xml:space="preserve">ITM12700</t>
  </si>
  <si>
    <t xml:space="preserve">ITM12701</t>
  </si>
  <si>
    <t xml:space="preserve">ITM12702</t>
  </si>
  <si>
    <t xml:space="preserve">ITM12703</t>
  </si>
  <si>
    <t xml:space="preserve">ITM12704</t>
  </si>
  <si>
    <t xml:space="preserve">ITM12705</t>
  </si>
  <si>
    <t xml:space="preserve">ITM12706</t>
  </si>
  <si>
    <t xml:space="preserve">ITM12707</t>
  </si>
  <si>
    <t xml:space="preserve">ITM12708</t>
  </si>
  <si>
    <t xml:space="preserve">ITM12709</t>
  </si>
  <si>
    <t xml:space="preserve">ITM12710</t>
  </si>
  <si>
    <t xml:space="preserve">ITM12711</t>
  </si>
  <si>
    <t xml:space="preserve">ITM12712</t>
  </si>
  <si>
    <t xml:space="preserve">ITM12713</t>
  </si>
  <si>
    <t xml:space="preserve">ITM12714</t>
  </si>
  <si>
    <t xml:space="preserve">ITM12715</t>
  </si>
  <si>
    <t xml:space="preserve">ITM12716</t>
  </si>
  <si>
    <t xml:space="preserve">ITM12717</t>
  </si>
  <si>
    <t xml:space="preserve">ITM12718</t>
  </si>
  <si>
    <t xml:space="preserve">ITM12719</t>
  </si>
  <si>
    <t xml:space="preserve">ITM12720</t>
  </si>
  <si>
    <t xml:space="preserve">ITM12721</t>
  </si>
  <si>
    <t xml:space="preserve">ITM12722</t>
  </si>
  <si>
    <t xml:space="preserve">ITM12723</t>
  </si>
  <si>
    <t xml:space="preserve">ITM12724</t>
  </si>
  <si>
    <t xml:space="preserve">ITM12725</t>
  </si>
  <si>
    <t xml:space="preserve">ITM12726</t>
  </si>
  <si>
    <t xml:space="preserve">ITM12727</t>
  </si>
  <si>
    <t xml:space="preserve">ITM12728</t>
  </si>
  <si>
    <t xml:space="preserve">ITM12729</t>
  </si>
  <si>
    <t xml:space="preserve">ITM12730</t>
  </si>
  <si>
    <t xml:space="preserve">ITM12731</t>
  </si>
  <si>
    <t xml:space="preserve">ITM12732</t>
  </si>
  <si>
    <t xml:space="preserve">ITM12733</t>
  </si>
  <si>
    <t xml:space="preserve">ITM12734</t>
  </si>
  <si>
    <t xml:space="preserve">ITM12735</t>
  </si>
  <si>
    <t xml:space="preserve">ITM12736</t>
  </si>
  <si>
    <t xml:space="preserve">ITM12737</t>
  </si>
  <si>
    <t xml:space="preserve">ITM12738</t>
  </si>
  <si>
    <t xml:space="preserve">ITM12739</t>
  </si>
  <si>
    <t xml:space="preserve">ITM12740</t>
  </si>
  <si>
    <t xml:space="preserve">ITM12741</t>
  </si>
  <si>
    <t xml:space="preserve">ITM12742</t>
  </si>
  <si>
    <t xml:space="preserve">ITM12743</t>
  </si>
  <si>
    <t xml:space="preserve">ITM12744</t>
  </si>
  <si>
    <t xml:space="preserve">ITM12745</t>
  </si>
  <si>
    <t xml:space="preserve">ITM12746</t>
  </si>
  <si>
    <t xml:space="preserve">ITM12747</t>
  </si>
  <si>
    <t xml:space="preserve">ITM12748</t>
  </si>
  <si>
    <t xml:space="preserve">ITM12749</t>
  </si>
  <si>
    <t xml:space="preserve">ITM12750</t>
  </si>
  <si>
    <t xml:space="preserve">ITM12751</t>
  </si>
  <si>
    <t xml:space="preserve">ITM12752</t>
  </si>
  <si>
    <t xml:space="preserve">ITM12753</t>
  </si>
  <si>
    <t xml:space="preserve">ITM12754</t>
  </si>
  <si>
    <t xml:space="preserve">ITM12755</t>
  </si>
  <si>
    <t xml:space="preserve">ITM12756</t>
  </si>
  <si>
    <t xml:space="preserve">ITM12757</t>
  </si>
  <si>
    <t xml:space="preserve">ITM12758</t>
  </si>
  <si>
    <t xml:space="preserve">ITM12759</t>
  </si>
  <si>
    <t xml:space="preserve">ITM12760</t>
  </si>
  <si>
    <t xml:space="preserve">ITM12761</t>
  </si>
  <si>
    <t xml:space="preserve">ITM12762</t>
  </si>
  <si>
    <t xml:space="preserve">ITM12763</t>
  </si>
  <si>
    <t xml:space="preserve">ITM12764</t>
  </si>
  <si>
    <t xml:space="preserve">ITM12765</t>
  </si>
  <si>
    <t xml:space="preserve">ITM12766</t>
  </si>
  <si>
    <t xml:space="preserve">ITM12767</t>
  </si>
  <si>
    <t xml:space="preserve">ITM12768</t>
  </si>
  <si>
    <t xml:space="preserve">ITM12769</t>
  </si>
  <si>
    <t xml:space="preserve">ITM12770</t>
  </si>
  <si>
    <t xml:space="preserve">ITM12771</t>
  </si>
  <si>
    <t xml:space="preserve">ITM12772</t>
  </si>
  <si>
    <t xml:space="preserve">ITM12773</t>
  </si>
  <si>
    <t xml:space="preserve">ITM12774</t>
  </si>
  <si>
    <t xml:space="preserve">ITM12775</t>
  </si>
  <si>
    <t xml:space="preserve">ITM12776</t>
  </si>
  <si>
    <t xml:space="preserve">ITM12777</t>
  </si>
  <si>
    <t xml:space="preserve">ITM12778</t>
  </si>
  <si>
    <t xml:space="preserve">ITM12779</t>
  </si>
  <si>
    <t xml:space="preserve">ITM12780</t>
  </si>
  <si>
    <t xml:space="preserve">ITM12781</t>
  </si>
  <si>
    <t xml:space="preserve">ITM12782</t>
  </si>
  <si>
    <t xml:space="preserve">ITM12783</t>
  </si>
  <si>
    <t xml:space="preserve">ITM12784</t>
  </si>
  <si>
    <t xml:space="preserve">ITM12785</t>
  </si>
  <si>
    <t xml:space="preserve">ITM12786</t>
  </si>
  <si>
    <t xml:space="preserve">ITM12787</t>
  </si>
  <si>
    <t xml:space="preserve">ITM12788</t>
  </si>
  <si>
    <t xml:space="preserve">ITM12789</t>
  </si>
  <si>
    <t xml:space="preserve">ITM12790</t>
  </si>
  <si>
    <t xml:space="preserve">ITM12791</t>
  </si>
  <si>
    <t xml:space="preserve">ITM12792</t>
  </si>
  <si>
    <t xml:space="preserve">ITM12793</t>
  </si>
  <si>
    <t xml:space="preserve">ITM12794</t>
  </si>
  <si>
    <t xml:space="preserve">ITM12795</t>
  </si>
  <si>
    <t xml:space="preserve">ITM12796</t>
  </si>
  <si>
    <t xml:space="preserve">ITM12797</t>
  </si>
  <si>
    <t xml:space="preserve">ITM12798</t>
  </si>
  <si>
    <t xml:space="preserve">ITM12799</t>
  </si>
  <si>
    <t xml:space="preserve">ITM12800</t>
  </si>
  <si>
    <t xml:space="preserve">ITM12801</t>
  </si>
  <si>
    <t xml:space="preserve">ITM12802</t>
  </si>
  <si>
    <t xml:space="preserve">ITM12803</t>
  </si>
  <si>
    <t xml:space="preserve">ITM12804</t>
  </si>
  <si>
    <t xml:space="preserve">ITM12805</t>
  </si>
  <si>
    <t xml:space="preserve">ITM12806</t>
  </si>
  <si>
    <t xml:space="preserve">ITM12807</t>
  </si>
  <si>
    <t xml:space="preserve">ITM12808</t>
  </si>
  <si>
    <t xml:space="preserve">ITM12809</t>
  </si>
  <si>
    <t xml:space="preserve">ITM12810</t>
  </si>
  <si>
    <t xml:space="preserve">ITM12811</t>
  </si>
  <si>
    <t xml:space="preserve">ITM12812</t>
  </si>
  <si>
    <t xml:space="preserve">ITM12813</t>
  </si>
  <si>
    <t xml:space="preserve">ITM12814</t>
  </si>
  <si>
    <t xml:space="preserve">ITM12815</t>
  </si>
  <si>
    <t xml:space="preserve">ITM12816</t>
  </si>
  <si>
    <t xml:space="preserve">ITM12817</t>
  </si>
  <si>
    <t xml:space="preserve">ITM12818</t>
  </si>
  <si>
    <t xml:space="preserve">ITM12819</t>
  </si>
  <si>
    <t xml:space="preserve">ITM12820</t>
  </si>
  <si>
    <t xml:space="preserve">ITM12821</t>
  </si>
  <si>
    <t xml:space="preserve">ITM12822</t>
  </si>
  <si>
    <t xml:space="preserve">ITM12823</t>
  </si>
  <si>
    <t xml:space="preserve">ITM12824</t>
  </si>
  <si>
    <t xml:space="preserve">ITM12825</t>
  </si>
  <si>
    <t xml:space="preserve">ITM12826</t>
  </si>
  <si>
    <t xml:space="preserve">ITM12827</t>
  </si>
  <si>
    <t xml:space="preserve">ITM12828</t>
  </si>
  <si>
    <t xml:space="preserve">ITM12829</t>
  </si>
  <si>
    <t xml:space="preserve">ITM12830</t>
  </si>
  <si>
    <t xml:space="preserve">ITM12831</t>
  </si>
  <si>
    <t xml:space="preserve">ITM12832</t>
  </si>
  <si>
    <t xml:space="preserve">ITM12833</t>
  </si>
  <si>
    <t xml:space="preserve">ITM12834</t>
  </si>
  <si>
    <t xml:space="preserve">ITM12835</t>
  </si>
  <si>
    <t xml:space="preserve">ITM12836</t>
  </si>
  <si>
    <t xml:space="preserve">ITM12837</t>
  </si>
  <si>
    <t xml:space="preserve">ITM12838</t>
  </si>
  <si>
    <t xml:space="preserve">ITM12839</t>
  </si>
  <si>
    <t xml:space="preserve">ITM12840</t>
  </si>
  <si>
    <t xml:space="preserve">ITM12841</t>
  </si>
  <si>
    <t xml:space="preserve">ITM12842</t>
  </si>
  <si>
    <t xml:space="preserve">ITM12843</t>
  </si>
  <si>
    <t xml:space="preserve">ITM12844</t>
  </si>
  <si>
    <t xml:space="preserve">ITM12845</t>
  </si>
  <si>
    <t xml:space="preserve">ITM12846</t>
  </si>
  <si>
    <t xml:space="preserve">ITM12847</t>
  </si>
  <si>
    <t xml:space="preserve">ITM12848</t>
  </si>
  <si>
    <t xml:space="preserve">ITM12849</t>
  </si>
  <si>
    <t xml:space="preserve">ITM12850</t>
  </si>
  <si>
    <t xml:space="preserve">ITM12851</t>
  </si>
  <si>
    <t xml:space="preserve">ITM12852</t>
  </si>
  <si>
    <t xml:space="preserve">ITM12853</t>
  </si>
  <si>
    <t xml:space="preserve">ITM12854</t>
  </si>
  <si>
    <t xml:space="preserve">ITM12855</t>
  </si>
  <si>
    <t xml:space="preserve">ITM12856</t>
  </si>
  <si>
    <t xml:space="preserve">ITM12857</t>
  </si>
  <si>
    <t xml:space="preserve">ITM12858</t>
  </si>
  <si>
    <t xml:space="preserve">ITM12859</t>
  </si>
  <si>
    <t xml:space="preserve">ITM12860</t>
  </si>
  <si>
    <t xml:space="preserve">ITM12861</t>
  </si>
  <si>
    <t xml:space="preserve">ITM12862</t>
  </si>
  <si>
    <t xml:space="preserve">ITM12863</t>
  </si>
  <si>
    <t xml:space="preserve">ITM12864</t>
  </si>
  <si>
    <t xml:space="preserve">ITM12865</t>
  </si>
  <si>
    <t xml:space="preserve">ITM12866</t>
  </si>
  <si>
    <t xml:space="preserve">ITM12867</t>
  </si>
  <si>
    <t xml:space="preserve">ITM12868</t>
  </si>
  <si>
    <t xml:space="preserve">ITM12869</t>
  </si>
  <si>
    <t xml:space="preserve">ITM12870</t>
  </si>
  <si>
    <t xml:space="preserve">ITM12871</t>
  </si>
  <si>
    <t xml:space="preserve">ITM12872</t>
  </si>
  <si>
    <t xml:space="preserve">ITM12873</t>
  </si>
  <si>
    <t xml:space="preserve">ITM12874</t>
  </si>
  <si>
    <t xml:space="preserve">ITM12875</t>
  </si>
  <si>
    <t xml:space="preserve">ITM12876</t>
  </si>
  <si>
    <t xml:space="preserve">ITM12877</t>
  </si>
  <si>
    <t xml:space="preserve">ITM12878</t>
  </si>
  <si>
    <t xml:space="preserve">ITM12879</t>
  </si>
  <si>
    <t xml:space="preserve">ITM12880</t>
  </si>
  <si>
    <t xml:space="preserve">ITM12881</t>
  </si>
  <si>
    <t xml:space="preserve">ITM12882</t>
  </si>
  <si>
    <t xml:space="preserve">ITM12883</t>
  </si>
  <si>
    <t xml:space="preserve">ITM12884</t>
  </si>
  <si>
    <t xml:space="preserve">ITM12885</t>
  </si>
  <si>
    <t xml:space="preserve">ITM12886</t>
  </si>
  <si>
    <t xml:space="preserve">ITM12887</t>
  </si>
  <si>
    <t xml:space="preserve">ITM12888</t>
  </si>
  <si>
    <t xml:space="preserve">ITM12889</t>
  </si>
  <si>
    <t xml:space="preserve">ITM12890</t>
  </si>
  <si>
    <t xml:space="preserve">ITM12891</t>
  </si>
  <si>
    <t xml:space="preserve">ITM12892</t>
  </si>
  <si>
    <t xml:space="preserve">ITM12893</t>
  </si>
  <si>
    <t xml:space="preserve">ITM12894</t>
  </si>
  <si>
    <t xml:space="preserve">ITM12895</t>
  </si>
  <si>
    <t xml:space="preserve">ITM12896</t>
  </si>
  <si>
    <t xml:space="preserve">ITM12897</t>
  </si>
  <si>
    <t xml:space="preserve">ITM12898</t>
  </si>
  <si>
    <t xml:space="preserve">ITM12899</t>
  </si>
  <si>
    <t xml:space="preserve">ITM12900</t>
  </si>
  <si>
    <t xml:space="preserve">ITM12901</t>
  </si>
  <si>
    <t xml:space="preserve">ITM12902</t>
  </si>
  <si>
    <t xml:space="preserve">ITM12903</t>
  </si>
  <si>
    <t xml:space="preserve">ITM12904</t>
  </si>
  <si>
    <t xml:space="preserve">ITM12905</t>
  </si>
  <si>
    <t xml:space="preserve">ITM12906</t>
  </si>
  <si>
    <t xml:space="preserve">ITM12907</t>
  </si>
  <si>
    <t xml:space="preserve">ITM12908</t>
  </si>
  <si>
    <t xml:space="preserve">ITM12909</t>
  </si>
  <si>
    <t xml:space="preserve">ITM12910</t>
  </si>
  <si>
    <t xml:space="preserve">ITM12911</t>
  </si>
  <si>
    <t xml:space="preserve">ITM12912</t>
  </si>
  <si>
    <t xml:space="preserve">ITM12913</t>
  </si>
  <si>
    <t xml:space="preserve">ITM12914</t>
  </si>
  <si>
    <t xml:space="preserve">ITM12915</t>
  </si>
  <si>
    <t xml:space="preserve">ITM12916</t>
  </si>
  <si>
    <t xml:space="preserve">ITM12917</t>
  </si>
  <si>
    <t xml:space="preserve">ITM12918</t>
  </si>
  <si>
    <t xml:space="preserve">ITM12919</t>
  </si>
  <si>
    <t xml:space="preserve">ITM12920</t>
  </si>
  <si>
    <t xml:space="preserve">ITM12921</t>
  </si>
  <si>
    <t xml:space="preserve">ITM12922</t>
  </si>
  <si>
    <t xml:space="preserve">ITM12923</t>
  </si>
  <si>
    <t xml:space="preserve">ITM12924</t>
  </si>
  <si>
    <t xml:space="preserve">ITM12925</t>
  </si>
  <si>
    <t xml:space="preserve">ITM12926</t>
  </si>
  <si>
    <t xml:space="preserve">ITM12927</t>
  </si>
  <si>
    <t xml:space="preserve">ITM12928</t>
  </si>
  <si>
    <t xml:space="preserve">ITM12929</t>
  </si>
  <si>
    <t xml:space="preserve">ITM12930</t>
  </si>
  <si>
    <t xml:space="preserve">ITM12931</t>
  </si>
  <si>
    <t xml:space="preserve">ITM12932</t>
  </si>
  <si>
    <t xml:space="preserve">ITM12933</t>
  </si>
  <si>
    <t xml:space="preserve">ITM12934</t>
  </si>
  <si>
    <t xml:space="preserve">ITM12935</t>
  </si>
  <si>
    <t xml:space="preserve">ITM12936</t>
  </si>
  <si>
    <t xml:space="preserve">ITM12937</t>
  </si>
  <si>
    <t xml:space="preserve">ITM12938</t>
  </si>
  <si>
    <t xml:space="preserve">ITM12939</t>
  </si>
  <si>
    <t xml:space="preserve">ITM12940</t>
  </si>
  <si>
    <t xml:space="preserve">ITM12941</t>
  </si>
  <si>
    <t xml:space="preserve">ITM12942</t>
  </si>
  <si>
    <t xml:space="preserve">ITM12943</t>
  </si>
  <si>
    <t xml:space="preserve">ITM12944</t>
  </si>
  <si>
    <t xml:space="preserve">ITM12945</t>
  </si>
  <si>
    <t xml:space="preserve">ITM12946</t>
  </si>
  <si>
    <t xml:space="preserve">ITM12947</t>
  </si>
  <si>
    <t xml:space="preserve">ITM12948</t>
  </si>
  <si>
    <t xml:space="preserve">ITM12949</t>
  </si>
  <si>
    <t xml:space="preserve">ITM12950</t>
  </si>
  <si>
    <t xml:space="preserve">ITM12951</t>
  </si>
  <si>
    <t xml:space="preserve">ITM12952</t>
  </si>
  <si>
    <t xml:space="preserve">ITM12953</t>
  </si>
  <si>
    <t xml:space="preserve">ITM12954</t>
  </si>
  <si>
    <t xml:space="preserve">ITM12955</t>
  </si>
  <si>
    <t xml:space="preserve">ITM12956</t>
  </si>
  <si>
    <t xml:space="preserve">ITM12957</t>
  </si>
  <si>
    <t xml:space="preserve">ITM12958</t>
  </si>
  <si>
    <t xml:space="preserve">ITM12959</t>
  </si>
  <si>
    <t xml:space="preserve">ITM12960</t>
  </si>
  <si>
    <t xml:space="preserve">ITM12961</t>
  </si>
  <si>
    <t xml:space="preserve">ITM12962</t>
  </si>
  <si>
    <t xml:space="preserve">ITM12963</t>
  </si>
  <si>
    <t xml:space="preserve">ITM12964</t>
  </si>
  <si>
    <t xml:space="preserve">ITM12965</t>
  </si>
  <si>
    <t xml:space="preserve">ITM12966</t>
  </si>
  <si>
    <t xml:space="preserve">ITM12967</t>
  </si>
  <si>
    <t xml:space="preserve">ITM12968</t>
  </si>
  <si>
    <t xml:space="preserve">ITM12969</t>
  </si>
  <si>
    <t xml:space="preserve">ITM12970</t>
  </si>
  <si>
    <t xml:space="preserve">ITM12971</t>
  </si>
  <si>
    <t xml:space="preserve">ITM12972</t>
  </si>
  <si>
    <t xml:space="preserve">ITM12973</t>
  </si>
  <si>
    <t xml:space="preserve">ITM12974</t>
  </si>
  <si>
    <t xml:space="preserve">ITM12975</t>
  </si>
  <si>
    <t xml:space="preserve">ITM12976</t>
  </si>
  <si>
    <t xml:space="preserve">ITM12977</t>
  </si>
  <si>
    <t xml:space="preserve">ITM12978</t>
  </si>
  <si>
    <t xml:space="preserve">ITM12979</t>
  </si>
  <si>
    <t xml:space="preserve">ITM12980</t>
  </si>
  <si>
    <t xml:space="preserve">ITM12981</t>
  </si>
  <si>
    <t xml:space="preserve">ITM12982</t>
  </si>
  <si>
    <t xml:space="preserve">ITM12983</t>
  </si>
  <si>
    <t xml:space="preserve">ITM12984</t>
  </si>
  <si>
    <t xml:space="preserve">ITM12985</t>
  </si>
  <si>
    <t xml:space="preserve">ITM12986</t>
  </si>
  <si>
    <t xml:space="preserve">ITM12987</t>
  </si>
  <si>
    <t xml:space="preserve">ITM12988</t>
  </si>
  <si>
    <t xml:space="preserve">ITM12989</t>
  </si>
  <si>
    <t xml:space="preserve">ITM12990</t>
  </si>
  <si>
    <t xml:space="preserve">ITM12991</t>
  </si>
  <si>
    <t xml:space="preserve">ITM12992</t>
  </si>
  <si>
    <t xml:space="preserve">ITM12993</t>
  </si>
  <si>
    <t xml:space="preserve">ITM12994</t>
  </si>
  <si>
    <t xml:space="preserve">ITM12995</t>
  </si>
  <si>
    <t xml:space="preserve">ITM12996</t>
  </si>
  <si>
    <t xml:space="preserve">ITM12997</t>
  </si>
  <si>
    <t xml:space="preserve">ITM12998</t>
  </si>
  <si>
    <t xml:space="preserve">ITM12999</t>
  </si>
  <si>
    <t xml:space="preserve">ITM13000</t>
  </si>
  <si>
    <t xml:space="preserve">ITM13001</t>
  </si>
  <si>
    <t xml:space="preserve">ITM13002</t>
  </si>
  <si>
    <t xml:space="preserve">ITM13003</t>
  </si>
  <si>
    <t xml:space="preserve">ITM13004</t>
  </si>
  <si>
    <t xml:space="preserve">ITM13005</t>
  </si>
  <si>
    <t xml:space="preserve">ITM13006</t>
  </si>
  <si>
    <t xml:space="preserve">ITM13007</t>
  </si>
  <si>
    <t xml:space="preserve">ITM13008</t>
  </si>
  <si>
    <t xml:space="preserve">ITM13009</t>
  </si>
  <si>
    <t xml:space="preserve">ITM13010</t>
  </si>
  <si>
    <t xml:space="preserve">ITM13011</t>
  </si>
  <si>
    <t xml:space="preserve">ITM13012</t>
  </si>
  <si>
    <t xml:space="preserve">ITM13013</t>
  </si>
  <si>
    <t xml:space="preserve">ITM13014</t>
  </si>
  <si>
    <t xml:space="preserve">ITM13015</t>
  </si>
  <si>
    <t xml:space="preserve">ITM13016</t>
  </si>
  <si>
    <t xml:space="preserve">ITM13017</t>
  </si>
  <si>
    <t xml:space="preserve">ITM13018</t>
  </si>
  <si>
    <t xml:space="preserve">ITM13019</t>
  </si>
  <si>
    <t xml:space="preserve">ITM13020</t>
  </si>
  <si>
    <t xml:space="preserve">ITM13021</t>
  </si>
  <si>
    <t xml:space="preserve">ITM13022</t>
  </si>
  <si>
    <t xml:space="preserve">ITM13023</t>
  </si>
  <si>
    <t xml:space="preserve">ITM13024</t>
  </si>
  <si>
    <t xml:space="preserve">ITM13025</t>
  </si>
  <si>
    <t xml:space="preserve">ITM13026</t>
  </si>
  <si>
    <t xml:space="preserve">ITM13027</t>
  </si>
  <si>
    <t xml:space="preserve">ITM13028</t>
  </si>
  <si>
    <t xml:space="preserve">ITM13029</t>
  </si>
  <si>
    <t xml:space="preserve">ITM13030</t>
  </si>
  <si>
    <t xml:space="preserve">ITM13031</t>
  </si>
  <si>
    <t xml:space="preserve">ITM13032</t>
  </si>
  <si>
    <t xml:space="preserve">ITM13033</t>
  </si>
  <si>
    <t xml:space="preserve">ITM13034</t>
  </si>
  <si>
    <t xml:space="preserve">ITM13035</t>
  </si>
  <si>
    <t xml:space="preserve">ITM13036</t>
  </si>
  <si>
    <t xml:space="preserve">ITM13037</t>
  </si>
  <si>
    <t xml:space="preserve">ITM13038</t>
  </si>
  <si>
    <t xml:space="preserve">ITM13039</t>
  </si>
  <si>
    <t xml:space="preserve">ITM13040</t>
  </si>
  <si>
    <t xml:space="preserve">ITM13041</t>
  </si>
  <si>
    <t xml:space="preserve">ITM13042</t>
  </si>
  <si>
    <t xml:space="preserve">ITM13043</t>
  </si>
  <si>
    <t xml:space="preserve">ITM13044</t>
  </si>
  <si>
    <t xml:space="preserve">ITM13045</t>
  </si>
  <si>
    <t xml:space="preserve">ITM13046</t>
  </si>
  <si>
    <t xml:space="preserve">ITM13047</t>
  </si>
  <si>
    <t xml:space="preserve">ITM13048</t>
  </si>
  <si>
    <t xml:space="preserve">ITM13049</t>
  </si>
  <si>
    <t xml:space="preserve">ITM13050</t>
  </si>
  <si>
    <t xml:space="preserve">ITM13051</t>
  </si>
  <si>
    <t xml:space="preserve">ITM13052</t>
  </si>
  <si>
    <t xml:space="preserve">ITM13053</t>
  </si>
  <si>
    <t xml:space="preserve">ITM13054</t>
  </si>
  <si>
    <t xml:space="preserve">ITM13055</t>
  </si>
  <si>
    <t xml:space="preserve">ITM13056</t>
  </si>
  <si>
    <t xml:space="preserve">ITM13057</t>
  </si>
  <si>
    <t xml:space="preserve">ITM13058</t>
  </si>
  <si>
    <t xml:space="preserve">ITM13059</t>
  </si>
  <si>
    <t xml:space="preserve">ITM13060</t>
  </si>
  <si>
    <t xml:space="preserve">ITM13061</t>
  </si>
  <si>
    <t xml:space="preserve">ITM13062</t>
  </si>
  <si>
    <t xml:space="preserve">ITM13063</t>
  </si>
  <si>
    <t xml:space="preserve">ITM13064</t>
  </si>
  <si>
    <t xml:space="preserve">ITM13065</t>
  </si>
  <si>
    <t xml:space="preserve">ITM13066</t>
  </si>
  <si>
    <t xml:space="preserve">ITM13067</t>
  </si>
  <si>
    <t xml:space="preserve">ITM13068</t>
  </si>
  <si>
    <t xml:space="preserve">ITM13069</t>
  </si>
  <si>
    <t xml:space="preserve">ITM13070</t>
  </si>
  <si>
    <t xml:space="preserve">ITM13071</t>
  </si>
  <si>
    <t xml:space="preserve">ITM13072</t>
  </si>
  <si>
    <t xml:space="preserve">ITM13073</t>
  </si>
  <si>
    <t xml:space="preserve">ITM13074</t>
  </si>
  <si>
    <t xml:space="preserve">ITM13075</t>
  </si>
  <si>
    <t xml:space="preserve">ITM13076</t>
  </si>
  <si>
    <t xml:space="preserve">ITM13077</t>
  </si>
  <si>
    <t xml:space="preserve">ITM13078</t>
  </si>
  <si>
    <t xml:space="preserve">ITM13079</t>
  </si>
  <si>
    <t xml:space="preserve">ITM13080</t>
  </si>
  <si>
    <t xml:space="preserve">ITM13081</t>
  </si>
  <si>
    <t xml:space="preserve">ITM13082</t>
  </si>
  <si>
    <t xml:space="preserve">ITM13083</t>
  </si>
  <si>
    <t xml:space="preserve">ITM13084</t>
  </si>
  <si>
    <t xml:space="preserve">ITM13085</t>
  </si>
  <si>
    <t xml:space="preserve">ITM13086</t>
  </si>
  <si>
    <t xml:space="preserve">ITM13087</t>
  </si>
  <si>
    <t xml:space="preserve">ITM13088</t>
  </si>
  <si>
    <t xml:space="preserve">ITM13089</t>
  </si>
  <si>
    <t xml:space="preserve">ITM13090</t>
  </si>
  <si>
    <t xml:space="preserve">ITM13091</t>
  </si>
  <si>
    <t xml:space="preserve">ITM13092</t>
  </si>
  <si>
    <t xml:space="preserve">ITM13093</t>
  </si>
  <si>
    <t xml:space="preserve">ITM13094</t>
  </si>
  <si>
    <t xml:space="preserve">ITM13095</t>
  </si>
  <si>
    <t xml:space="preserve">ITM13096</t>
  </si>
  <si>
    <t xml:space="preserve">ITM13097</t>
  </si>
  <si>
    <t xml:space="preserve">ITM13098</t>
  </si>
  <si>
    <t xml:space="preserve">ITM13099</t>
  </si>
  <si>
    <t xml:space="preserve">ITM13100</t>
  </si>
  <si>
    <t xml:space="preserve">ITM13101</t>
  </si>
  <si>
    <t xml:space="preserve">ITM13102</t>
  </si>
  <si>
    <t xml:space="preserve">ITM13103</t>
  </si>
  <si>
    <t xml:space="preserve">ITM13104</t>
  </si>
  <si>
    <t xml:space="preserve">ITM13105</t>
  </si>
  <si>
    <t xml:space="preserve">ITM13106</t>
  </si>
  <si>
    <t xml:space="preserve">ITM13107</t>
  </si>
  <si>
    <t xml:space="preserve">ITM13108</t>
  </si>
  <si>
    <t xml:space="preserve">ITM13109</t>
  </si>
  <si>
    <t xml:space="preserve">ITM13110</t>
  </si>
  <si>
    <t xml:space="preserve">ITM13111</t>
  </si>
  <si>
    <t xml:space="preserve">ITM13112</t>
  </si>
  <si>
    <t xml:space="preserve">ITM13113</t>
  </si>
  <si>
    <t xml:space="preserve">ITM13114</t>
  </si>
  <si>
    <t xml:space="preserve">ITM13115</t>
  </si>
  <si>
    <t xml:space="preserve">ITM13116</t>
  </si>
  <si>
    <t xml:space="preserve">ITM13117</t>
  </si>
  <si>
    <t xml:space="preserve">ITM13118</t>
  </si>
  <si>
    <t xml:space="preserve">ITM13119</t>
  </si>
  <si>
    <t xml:space="preserve">ITM13120</t>
  </si>
  <si>
    <t xml:space="preserve">ITM13121</t>
  </si>
  <si>
    <t xml:space="preserve">ITM13122</t>
  </si>
  <si>
    <t xml:space="preserve">ITM13123</t>
  </si>
  <si>
    <t xml:space="preserve">ITM13124</t>
  </si>
  <si>
    <t xml:space="preserve">ITM13125</t>
  </si>
  <si>
    <t xml:space="preserve">ITM13126</t>
  </si>
  <si>
    <t xml:space="preserve">ITM13127</t>
  </si>
  <si>
    <t xml:space="preserve">ITM13128</t>
  </si>
  <si>
    <t xml:space="preserve">ITM13129</t>
  </si>
  <si>
    <t xml:space="preserve">ITM13130</t>
  </si>
  <si>
    <t xml:space="preserve">ITM13131</t>
  </si>
  <si>
    <t xml:space="preserve">ITM13132</t>
  </si>
  <si>
    <t xml:space="preserve">ITM13133</t>
  </si>
  <si>
    <t xml:space="preserve">ITM13134</t>
  </si>
  <si>
    <t xml:space="preserve">ITM13135</t>
  </si>
  <si>
    <t xml:space="preserve">ITM13136</t>
  </si>
  <si>
    <t xml:space="preserve">ITM13137</t>
  </si>
  <si>
    <t xml:space="preserve">ITM13138</t>
  </si>
  <si>
    <t xml:space="preserve">ITM13139</t>
  </si>
  <si>
    <t xml:space="preserve">ITM13140</t>
  </si>
  <si>
    <t xml:space="preserve">ITM13141</t>
  </si>
  <si>
    <t xml:space="preserve">ITM13142</t>
  </si>
  <si>
    <t xml:space="preserve">ITM13143</t>
  </si>
  <si>
    <t xml:space="preserve">ITM13144</t>
  </si>
  <si>
    <t xml:space="preserve">ITM13145</t>
  </si>
  <si>
    <t xml:space="preserve">ITM13146</t>
  </si>
  <si>
    <t xml:space="preserve">ITM13147</t>
  </si>
  <si>
    <t xml:space="preserve">ITM13148</t>
  </si>
  <si>
    <t xml:space="preserve">ITM13149</t>
  </si>
  <si>
    <t xml:space="preserve">ITM13150</t>
  </si>
  <si>
    <t xml:space="preserve">ITM13151</t>
  </si>
  <si>
    <t xml:space="preserve">ITM13152</t>
  </si>
  <si>
    <t xml:space="preserve">ITM13153</t>
  </si>
  <si>
    <t xml:space="preserve">ITM13154</t>
  </si>
  <si>
    <t xml:space="preserve">ITM13155</t>
  </si>
  <si>
    <t xml:space="preserve">ITM13156</t>
  </si>
  <si>
    <t xml:space="preserve">ITM13157</t>
  </si>
  <si>
    <t xml:space="preserve">ITM13158</t>
  </si>
  <si>
    <t xml:space="preserve">ITM13159</t>
  </si>
  <si>
    <t xml:space="preserve">ITM13160</t>
  </si>
  <si>
    <t xml:space="preserve">ITM13161</t>
  </si>
  <si>
    <t xml:space="preserve">ITM13162</t>
  </si>
  <si>
    <t xml:space="preserve">ITM13163</t>
  </si>
  <si>
    <t xml:space="preserve">ITM13164</t>
  </si>
  <si>
    <t xml:space="preserve">ITM13165</t>
  </si>
  <si>
    <t xml:space="preserve">ITM13166</t>
  </si>
  <si>
    <t xml:space="preserve">ITM13167</t>
  </si>
  <si>
    <t xml:space="preserve">ITM13168</t>
  </si>
  <si>
    <t xml:space="preserve">ITM13169</t>
  </si>
  <si>
    <t xml:space="preserve">ITM13170</t>
  </si>
  <si>
    <t xml:space="preserve">ITM13171</t>
  </si>
  <si>
    <t xml:space="preserve">ITM13172</t>
  </si>
  <si>
    <t xml:space="preserve">ITM13173</t>
  </si>
  <si>
    <t xml:space="preserve">ITM13174</t>
  </si>
  <si>
    <t xml:space="preserve">ITM13175</t>
  </si>
  <si>
    <t xml:space="preserve">ITM13176</t>
  </si>
  <si>
    <t xml:space="preserve">ITM13177</t>
  </si>
  <si>
    <t xml:space="preserve">ITM13178</t>
  </si>
  <si>
    <t xml:space="preserve">ITM13179</t>
  </si>
  <si>
    <t xml:space="preserve">ITM13180</t>
  </si>
  <si>
    <t xml:space="preserve">ITM13181</t>
  </si>
  <si>
    <t xml:space="preserve">ITM13182</t>
  </si>
  <si>
    <t xml:space="preserve">ITM13183</t>
  </si>
  <si>
    <t xml:space="preserve">ITM13184</t>
  </si>
  <si>
    <t xml:space="preserve">ITM13185</t>
  </si>
  <si>
    <t xml:space="preserve">ITM13186</t>
  </si>
  <si>
    <t xml:space="preserve">ITM13187</t>
  </si>
  <si>
    <t xml:space="preserve">ITM13188</t>
  </si>
  <si>
    <t xml:space="preserve">ITM13189</t>
  </si>
  <si>
    <t xml:space="preserve">ITM13190</t>
  </si>
  <si>
    <t xml:space="preserve">ITM13191</t>
  </si>
  <si>
    <t xml:space="preserve">ITM13192</t>
  </si>
  <si>
    <t xml:space="preserve">ITM13193</t>
  </si>
  <si>
    <t xml:space="preserve">ITM13194</t>
  </si>
  <si>
    <t xml:space="preserve">ITM13195</t>
  </si>
  <si>
    <t xml:space="preserve">ITM13196</t>
  </si>
  <si>
    <t xml:space="preserve">ITM13197</t>
  </si>
  <si>
    <t xml:space="preserve">ITM13198</t>
  </si>
  <si>
    <t xml:space="preserve">ITM13199</t>
  </si>
  <si>
    <t xml:space="preserve">ITM13200</t>
  </si>
  <si>
    <t xml:space="preserve">ITM13201</t>
  </si>
  <si>
    <t xml:space="preserve">ITM13202</t>
  </si>
  <si>
    <t xml:space="preserve">ITM13203</t>
  </si>
  <si>
    <t xml:space="preserve">Parameter &amp; asumsi</t>
  </si>
  <si>
    <t xml:space="preserve">Parameter</t>
  </si>
  <si>
    <t xml:space="preserve">Nilai</t>
  </si>
  <si>
    <t xml:space="preserve">Keterangan</t>
  </si>
  <si>
    <t xml:space="preserve">Service level target</t>
  </si>
  <si>
    <t xml:space="preserve">Peluang stok tidak habis selama lead time. Input.</t>
  </si>
  <si>
    <t xml:space="preserve">z (faktor safety stock)</t>
  </si>
  <si>
    <t xml:space="preserve">Dihitung dari service level.</t>
  </si>
  <si>
    <t xml:space="preserve">Hari per tahun</t>
  </si>
  <si>
    <t xml:space="preserve">Untuk nilai demand tahunan.</t>
  </si>
  <si>
    <t xml:space="preserve">Hari per bulan</t>
  </si>
  <si>
    <t xml:space="preserve">Untuk biaya simpan per bulan.</t>
  </si>
  <si>
    <t xml:space="preserve">Batas kumulatif kelas A</t>
  </si>
  <si>
    <t xml:space="preserve">Item dengan kumulatif nilai tahunan &lt;= 80% = A.</t>
  </si>
  <si>
    <t xml:space="preserve">Batas kumulatif kelas B</t>
  </si>
  <si>
    <t xml:space="preserve">&gt; 80% sampai 95% = B, sisanya C.</t>
  </si>
  <si>
    <t xml:space="preserve">Batas CV kelas X</t>
  </si>
  <si>
    <t xml:space="preserve">CV = std dev / demand harian. CV &lt;= 0,25 = X (stabil).</t>
  </si>
  <si>
    <t xml:space="preserve">Batas CV kelas Y</t>
  </si>
  <si>
    <t xml:space="preserve">CV &gt; 0,25 sampai 0,50 = Y, di atasnya Z (tidak stabil).</t>
  </si>
  <si>
    <t xml:space="preserve">Persentil item populer</t>
  </si>
  <si>
    <t xml:space="preserve">Item dengan skor popularitas &gt;= persentil ini dianggap paling populer.</t>
  </si>
  <si>
    <t xml:space="preserve">Ambang skor populer</t>
  </si>
  <si>
    <t xml:space="preserve">Dihitung dari data.</t>
  </si>
  <si>
    <t xml:space="preserve">Ambang picking lambat (median, detik)</t>
  </si>
  <si>
    <t xml:space="preserve">Picking time &gt;= median dianggap lambat.</t>
  </si>
  <si>
    <t xml:space="preserve">Kategori</t>
  </si>
  <si>
    <t xml:space="preserve">Stok</t>
  </si>
  <si>
    <t xml:space="preserve">ROP dataset</t>
  </si>
  <si>
    <t xml:space="preserve">Lead time (hari)</t>
  </si>
  <si>
    <t xml:space="preserve">Demand harian</t>
  </si>
  <si>
    <t xml:space="preserve">Std dev demand</t>
  </si>
  <si>
    <t xml:space="preserve">Interval reorder (hari)</t>
  </si>
  <si>
    <t xml:space="preserve">Lead-time demand</t>
  </si>
  <si>
    <t xml:space="preserve">Safety stock</t>
  </si>
  <si>
    <t xml:space="preserve">ROP hitung</t>
  </si>
  <si>
    <t xml:space="preserve">Level maksimum</t>
  </si>
  <si>
    <t xml:space="preserve">Status</t>
  </si>
  <si>
    <t xml:space="preserve">Status versi dataset</t>
  </si>
  <si>
    <t xml:space="preserve">ROP dataset &lt; lead-time demand</t>
  </si>
  <si>
    <t xml:space="preserve">Cover (hari)</t>
  </si>
  <si>
    <t xml:space="preserve">Harga/unit</t>
  </si>
  <si>
    <t xml:space="preserve">Biaya simpan/unit/hari</t>
  </si>
  <si>
    <t xml:space="preserve">Nilai stok</t>
  </si>
  <si>
    <t xml:space="preserve">Biaya simpan/hari</t>
  </si>
  <si>
    <t xml:space="preserve">Kelebihan stok (unit)</t>
  </si>
  <si>
    <t xml:space="preserve">Nilai kelebihan stok</t>
  </si>
  <si>
    <t xml:space="preserve">Biaya simpan kelebihan/hari</t>
  </si>
  <si>
    <t xml:space="preserve">Kekurangan vs ROP (unit)</t>
  </si>
  <si>
    <t xml:space="preserve">Nilai demand tahunan</t>
  </si>
  <si>
    <t xml:space="preserve">Kumulatif nilai (%)</t>
  </si>
  <si>
    <t xml:space="preserve">ABC</t>
  </si>
  <si>
    <t xml:space="preserve">CV demand</t>
  </si>
  <si>
    <t xml:space="preserve">XYZ</t>
  </si>
  <si>
    <t xml:space="preserve">ABC-XYZ</t>
  </si>
  <si>
    <t xml:space="preserve">Skor popularitas</t>
  </si>
  <si>
    <t xml:space="preserve">Picking time (detik)</t>
  </si>
  <si>
    <t xml:space="preserve">Zona</t>
  </si>
  <si>
    <t xml:space="preserve">Item populer</t>
  </si>
  <si>
    <t xml:space="preserve">Picking lambat</t>
  </si>
  <si>
    <t xml:space="preserve">Kandidat pindah lokasi</t>
  </si>
  <si>
    <t xml:space="preserve">Analisis</t>
  </si>
  <si>
    <t xml:space="preserve">Semua angka di sheet ini adalah rumus ke PROCESS/DATA.</t>
  </si>
  <si>
    <t xml:space="preserve">1. Status stok: hitungan ulang vs versi dataset</t>
  </si>
  <si>
    <t xml:space="preserve">Hitung ulang</t>
  </si>
  <si>
    <t xml:space="preserve">% item</t>
  </si>
  <si>
    <t xml:space="preserve">Versi dataset</t>
  </si>
  <si>
    <t xml:space="preserve">REORDER</t>
  </si>
  <si>
    <t xml:space="preserve">OK</t>
  </si>
  <si>
    <t xml:space="preserve">OVERSTOCK</t>
  </si>
  <si>
    <t xml:space="preserve">Total</t>
  </si>
  <si>
    <t xml:space="preserve">Item dengan ROP dataset &lt; lead-time demand</t>
  </si>
  <si>
    <t xml:space="preserve">Perlu reorder (hitung ulang) tapi dataset bilang OK</t>
  </si>
  <si>
    <t xml:space="preserve">Korelasi ROP dataset vs ROP hitung</t>
  </si>
  <si>
    <t xml:space="preserve">Total kekurangan vs ROP (unit)</t>
  </si>
  <si>
    <t xml:space="preserve">2. Inventory cost</t>
  </si>
  <si>
    <t xml:space="preserve">Item</t>
  </si>
  <si>
    <t xml:space="preserve">% biaya simpan</t>
  </si>
  <si>
    <t xml:space="preserve">% nilai stok</t>
  </si>
  <si>
    <t xml:space="preserve">Biaya simpan per bulan</t>
  </si>
  <si>
    <t xml:space="preserve">Biaya simpan kelebihan stok/hari (potensi hemat)</t>
  </si>
  <si>
    <t xml:space="preserve">Potensi hemat per bulan</t>
  </si>
  <si>
    <t xml:space="preserve">Biaya kelebihan/hari</t>
  </si>
  <si>
    <t xml:space="preserve">% kelebihan</t>
  </si>
  <si>
    <t xml:space="preserve">Item overstock</t>
  </si>
  <si>
    <t xml:space="preserve">3. Trade-off service level vs biaya safety stock</t>
  </si>
  <si>
    <t xml:space="preserve">Service level</t>
  </si>
  <si>
    <t xml:space="preserve">z</t>
  </si>
  <si>
    <t xml:space="preserve">Safety stock (unit)</t>
  </si>
  <si>
    <t xml:space="preserve">Biaya SS/hari</t>
  </si>
  <si>
    <t xml:space="preserve">Kenaikan vs baris atas</t>
  </si>
  <si>
    <t xml:space="preserve">4. Matriks ABC-XYZ (jumlah item)</t>
  </si>
  <si>
    <t xml:space="preserve">ABC \ XYZ</t>
  </si>
  <si>
    <t xml:space="preserve">X</t>
  </si>
  <si>
    <t xml:space="preserve">Y</t>
  </si>
  <si>
    <t xml:space="preserve">Z</t>
  </si>
  <si>
    <t xml:space="preserve">% nilai tahunan</t>
  </si>
  <si>
    <t xml:space="preserve">AX: nilai tinggi, demand stabil (replenishment rutin). AZ: nilai tinggi, tidak stabil (pantau paling ketat). CZ: nilai rendah, tidak stabil (stok minimum / pesan saat perlu).</t>
  </si>
  <si>
    <t xml:space="preserve">5. Penempatan barang (slotting)</t>
  </si>
  <si>
    <t xml:space="preserve">Korelasi popularitas vs picking time</t>
  </si>
  <si>
    <t xml:space="preserve">Item paling populer</t>
  </si>
  <si>
    <t xml:space="preserve">Populer tapi di lokasi picking lambat</t>
  </si>
  <si>
    <t xml:space="preserve">Rata-rata picking (detik)</t>
  </si>
  <si>
    <t xml:space="preserve">Rata-rata skor layout</t>
  </si>
  <si>
    <t xml:space="preserve">Warehouse Inventory Health Dashboard</t>
  </si>
  <si>
    <t xml:space="preserve">Logistics Warehouse Dataset (Kaggle, sintetis) | service level di PARAMETER</t>
  </si>
  <si>
    <t xml:space="preserve">Item dianalisis</t>
  </si>
  <si>
    <t xml:space="preserve">Perlu reorder</t>
  </si>
  <si>
    <t xml:space="preserve">Lolos dari radar dataset</t>
  </si>
  <si>
    <t xml:space="preserve">Overstock</t>
  </si>
  <si>
    <t xml:space="preserve">Biaya kelebihan stok</t>
  </si>
  <si>
    <t xml:space="preserve">Biaya SS 95%→99%</t>
  </si>
  <si>
    <t xml:space="preserve">Insight &amp; rekomendasi</t>
  </si>
  <si>
    <t xml:space="preserve">Angka di bawah dihitung otomatis dari ANALYSIS.</t>
  </si>
  <si>
    <t xml:space="preserve">Reorder point bawaan dataset tidak bisa dipakai</t>
  </si>
  <si>
    <t xml:space="preserve">Banyak item yang seharusnya dipesan terlewat</t>
  </si>
  <si>
    <t xml:space="preserve">Overstock menyedot biaya simpan</t>
  </si>
  <si>
    <t xml:space="preserve">Service level tinggi makin mahal</t>
  </si>
  <si>
    <t xml:space="preserve">Kebijakan stok per kelompok ABC-XYZ</t>
  </si>
  <si>
    <t xml:space="preserve">Penempatan barang belum mengikuti popularitas</t>
  </si>
  <si>
    <t xml:space="preserve">Catatan data</t>
  </si>
  <si>
    <t xml:space="preserve">Dataset sintetis dari Kaggle. Hasil ini menunjukkan metode perencanaan persediaan yang bisa diterapkan ke data perusahaan nyata.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</si>
</sst>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yy"/>
    <numFmt numFmtId="166" formatCode="0.0%"/>
    <numFmt numFmtId="167" formatCode="0.000"/>
    <numFmt numFmtId="168" formatCode="0"/>
    <numFmt numFmtId="169" formatCode="0%"/>
    <numFmt numFmtId="170" formatCode="0.00"/>
    <numFmt numFmtId="171" formatCode="0.0"/>
    <numFmt numFmtId="172" formatCode="@"/>
    <numFmt numFmtId="173" formatCode="#,##0"/>
    <numFmt numFmtId="174" formatCode="#,##0.00"/>
    <numFmt numFmtId="175" formatCode="#,##0.0"/>
    <numFmt numFmtId="176" formatCode="\+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stok (hitung ulang)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</c:f>
              <c:strCache>
                <c:ptCount val="1"/>
                <c:pt idx="0">
                  <c:v>Hitung ulang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ANALYSIS!$A$6:$A$8</c:f>
              <c:strCache>
                <c:ptCount val="3"/>
                <c:pt idx="0">
                  <c:v>REORDER</c:v>
                </c:pt>
                <c:pt idx="1">
                  <c:v>OK</c:v>
                </c:pt>
                <c:pt idx="2">
                  <c:v>OVERSTOCK</c:v>
                </c:pt>
              </c:strCache>
            </c:strRef>
          </c:cat>
          <c:val>
            <c:numRef>
              <c:f>ANALYSIS!$B$6:$B$8</c:f>
              <c:numCache>
                <c:formatCode>#,##0</c:formatCode>
                <c:ptCount val="3"/>
                <c:pt idx="0">
                  <c:v>944</c:v>
                </c:pt>
                <c:pt idx="1">
                  <c:v>1053</c:v>
                </c:pt>
                <c:pt idx="2">
                  <c:v>1207</c:v>
                </c:pt>
              </c:numCache>
            </c:numRef>
          </c:val>
        </c:ser>
        <c:gapWidth val="150"/>
        <c:overlap val="0"/>
        <c:axId val="84181728"/>
        <c:axId val="16898728"/>
      </c:barChart>
      <c:catAx>
        <c:axId val="8418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98728"/>
        <c:crosses val="autoZero"/>
        <c:auto val="1"/>
        <c:lblAlgn val="ctr"/>
        <c:lblOffset val="100"/>
        <c:noMultiLvlLbl val="0"/>
      </c:catAx>
      <c:valAx>
        <c:axId val="16898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817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Biaya simpan per hari menurut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ANALYSIS!C16</c:f>
              <c:strCache>
                <c:ptCount val="1"/>
                <c:pt idx="0">
                  <c:v>Biaya simpan/hari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ANALYSIS!$A$17:$A$19</c:f>
              <c:strCache>
                <c:ptCount val="3"/>
                <c:pt idx="0">
                  <c:v>REORDER</c:v>
                </c:pt>
                <c:pt idx="1">
                  <c:v>OK</c:v>
                </c:pt>
                <c:pt idx="2">
                  <c:v>OVERSTOCK</c:v>
                </c:pt>
              </c:strCache>
            </c:strRef>
          </c:cat>
          <c:val>
            <c:numRef>
              <c:f>ANALYSIS!$C$17:$C$19</c:f>
              <c:numCache>
                <c:formatCode>#,##0</c:formatCode>
                <c:ptCount val="3"/>
                <c:pt idx="0">
                  <c:v>129821.03</c:v>
                </c:pt>
                <c:pt idx="1">
                  <c:v>317386.34</c:v>
                </c:pt>
                <c:pt idx="2">
                  <c:v>434338.74</c:v>
                </c:pt>
              </c:numCache>
            </c:numRef>
          </c:val>
        </c:ser>
        <c:gapWidth val="150"/>
        <c:overlap val="0"/>
        <c:axId val="67948141"/>
        <c:axId val="5214926"/>
      </c:barChart>
      <c:catAx>
        <c:axId val="679481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4926"/>
        <c:crosses val="autoZero"/>
        <c:auto val="1"/>
        <c:lblAlgn val="ctr"/>
        <c:lblOffset val="100"/>
        <c:noMultiLvlLbl val="0"/>
      </c:catAx>
      <c:valAx>
        <c:axId val="52149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Biaya/hari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481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Biaya safety stock per hari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ANALYSIS!D34</c:f>
              <c:strCache>
                <c:ptCount val="1"/>
                <c:pt idx="0">
                  <c:v>Biaya SS/hari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ANALYSIS!$A$35:$A$37</c:f>
              <c:strCache>
                <c:ptCount val="3"/>
                <c:pt idx="0">
                  <c:v>90%</c:v>
                </c:pt>
                <c:pt idx="1">
                  <c:v>95%</c:v>
                </c:pt>
                <c:pt idx="2">
                  <c:v>99%</c:v>
                </c:pt>
              </c:strCache>
            </c:strRef>
          </c:cat>
          <c:val>
            <c:numRef>
              <c:f>ANALYSIS!$D$35:$D$37</c:f>
              <c:numCache>
                <c:formatCode>#,##0</c:formatCode>
                <c:ptCount val="3"/>
                <c:pt idx="0">
                  <c:v>51616.8605409281</c:v>
                </c:pt>
                <c:pt idx="1">
                  <c:v>66249.5232772895</c:v>
                </c:pt>
                <c:pt idx="2">
                  <c:v>93697.9650389819</c:v>
                </c:pt>
              </c:numCache>
            </c:numRef>
          </c:val>
        </c:ser>
        <c:gapWidth val="150"/>
        <c:overlap val="0"/>
        <c:axId val="43595785"/>
        <c:axId val="88058645"/>
      </c:barChart>
      <c:catAx>
        <c:axId val="4359578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58645"/>
        <c:crosses val="autoZero"/>
        <c:auto val="1"/>
        <c:lblAlgn val="ctr"/>
        <c:lblOffset val="100"/>
        <c:noMultiLvlLbl val="0"/>
      </c:catAx>
      <c:valAx>
        <c:axId val="88058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Biaya/hari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957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Item per kelas ABC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ANALYSIS!$A$41:$A$43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ANALYSIS!$E$41:$E$43</c:f>
              <c:numCache>
                <c:formatCode>#,##0</c:formatCode>
                <c:ptCount val="3"/>
                <c:pt idx="0">
                  <c:v>1512</c:v>
                </c:pt>
                <c:pt idx="1">
                  <c:v>837</c:v>
                </c:pt>
                <c:pt idx="2">
                  <c:v>855</c:v>
                </c:pt>
              </c:numCache>
            </c:numRef>
          </c:val>
        </c:ser>
        <c:gapWidth val="150"/>
        <c:overlap val="0"/>
        <c:axId val="6196946"/>
        <c:axId val="10263812"/>
      </c:barChart>
      <c:catAx>
        <c:axId val="6196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63812"/>
        <c:crosses val="autoZero"/>
        <c:auto val="1"/>
        <c:lblAlgn val="ctr"/>
        <c:lblOffset val="100"/>
        <c:noMultiLvlLbl val="0"/>
      </c:catAx>
      <c:valAx>
        <c:axId val="10263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6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160560</xdr:rowOff>
    </xdr:from>
    <xdr:to>
      <xdr:col>4</xdr:col>
      <xdr:colOff>450360</xdr:colOff>
      <xdr:row>20</xdr:row>
      <xdr:rowOff>2880</xdr:rowOff>
    </xdr:to>
    <xdr:graphicFrame>
      <xdr:nvGraphicFramePr>
        <xdr:cNvPr id="0" name="Chart 1"/>
        <xdr:cNvGraphicFramePr/>
      </xdr:nvGraphicFramePr>
      <xdr:xfrm>
        <a:off x="0" y="13525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</xdr:row>
      <xdr:rowOff>160560</xdr:rowOff>
    </xdr:from>
    <xdr:to>
      <xdr:col>10</xdr:col>
      <xdr:colOff>450360</xdr:colOff>
      <xdr:row>20</xdr:row>
      <xdr:rowOff>2880</xdr:rowOff>
    </xdr:to>
    <xdr:graphicFrame>
      <xdr:nvGraphicFramePr>
        <xdr:cNvPr id="1" name="Chart 2"/>
        <xdr:cNvGraphicFramePr/>
      </xdr:nvGraphicFramePr>
      <xdr:xfrm>
        <a:off x="6343560" y="13525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160920</xdr:rowOff>
    </xdr:from>
    <xdr:to>
      <xdr:col>4</xdr:col>
      <xdr:colOff>450360</xdr:colOff>
      <xdr:row>36</xdr:row>
      <xdr:rowOff>2880</xdr:rowOff>
    </xdr:to>
    <xdr:graphicFrame>
      <xdr:nvGraphicFramePr>
        <xdr:cNvPr id="2" name="Chart 3"/>
        <xdr:cNvGraphicFramePr/>
      </xdr:nvGraphicFramePr>
      <xdr:xfrm>
        <a:off x="0" y="44006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21</xdr:row>
      <xdr:rowOff>160920</xdr:rowOff>
    </xdr:from>
    <xdr:to>
      <xdr:col>10</xdr:col>
      <xdr:colOff>450360</xdr:colOff>
      <xdr:row>36</xdr:row>
      <xdr:rowOff>2880</xdr:rowOff>
    </xdr:to>
    <xdr:graphicFrame>
      <xdr:nvGraphicFramePr>
        <xdr:cNvPr id="3" name="Chart 4"/>
        <xdr:cNvGraphicFramePr/>
      </xdr:nvGraphicFramePr>
      <xdr:xfrm>
        <a:off x="6343560" y="44006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45" hidden="false" customHeight="true" outlineLevel="0" collapsed="false">
      <c r="B12" s="4" t="s">
        <v>7</v>
      </c>
    </row>
    <row r="14" customFormat="false" ht="15" hidden="false" customHeight="false" outlineLevel="0" collapsed="false">
      <c r="B14" s="3" t="s">
        <v>8</v>
      </c>
    </row>
    <row r="15" customFormat="false" ht="45" hidden="false" customHeight="true" outlineLevel="0" collapsed="false">
      <c r="B15" s="4" t="s">
        <v>9</v>
      </c>
    </row>
    <row r="17" customFormat="false" ht="15" hidden="false" customHeight="false" outlineLevel="0" collapsed="false">
      <c r="B17" s="3" t="s">
        <v>10</v>
      </c>
    </row>
    <row r="18" customFormat="false" ht="45" hidden="false" customHeight="true" outlineLevel="0" collapsed="false">
      <c r="B18" s="4" t="s">
        <v>11</v>
      </c>
    </row>
    <row r="20" customFormat="false" ht="15" hidden="false" customHeight="false" outlineLevel="0" collapsed="false">
      <c r="B20" s="3" t="s">
        <v>12</v>
      </c>
    </row>
    <row r="21" customFormat="false" ht="45" hidden="false" customHeight="true" outlineLevel="0" collapsed="false">
      <c r="B21" s="4" t="s">
        <v>13</v>
      </c>
    </row>
    <row r="23" customFormat="false" ht="15" hidden="false" customHeight="false" outlineLevel="0" collapsed="false">
      <c r="B23" s="3" t="s">
        <v>14</v>
      </c>
    </row>
    <row r="24" customFormat="false" ht="45" hidden="false" customHeight="true" outlineLevel="0" collapsed="false">
      <c r="B24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14"/>
  </cols>
  <sheetData>
    <row r="1" customFormat="false" ht="35.05" hidden="false" customHeight="fals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  <c r="C2" s="0" t="n">
        <v>283</v>
      </c>
      <c r="D2" s="0" t="n">
        <v>21</v>
      </c>
      <c r="E2" s="0" t="n">
        <v>4</v>
      </c>
      <c r="F2" s="0" t="n">
        <v>4</v>
      </c>
      <c r="G2" s="0" t="n">
        <v>49.85</v>
      </c>
      <c r="H2" s="0" t="n">
        <v>1.56</v>
      </c>
      <c r="I2" s="0" t="n">
        <v>0.43</v>
      </c>
      <c r="J2" s="0" t="s">
        <v>41</v>
      </c>
      <c r="K2" s="0" t="s">
        <v>42</v>
      </c>
      <c r="L2" s="0" t="n">
        <v>106</v>
      </c>
      <c r="M2" s="0" t="n">
        <v>3.61</v>
      </c>
      <c r="N2" s="0" t="n">
        <v>117.8</v>
      </c>
      <c r="O2" s="0" t="n">
        <v>1.14</v>
      </c>
      <c r="P2" s="0" t="n">
        <v>0</v>
      </c>
      <c r="Q2" s="0" t="n">
        <v>0.8</v>
      </c>
      <c r="R2" s="0" t="n">
        <v>700</v>
      </c>
      <c r="S2" s="0" t="n">
        <v>3.33</v>
      </c>
      <c r="T2" s="0" t="n">
        <v>0.33</v>
      </c>
      <c r="U2" s="6" t="n">
        <v>45339</v>
      </c>
      <c r="V2" s="0" t="n">
        <v>184.37</v>
      </c>
      <c r="W2" s="0" t="n">
        <v>0.556</v>
      </c>
    </row>
    <row r="3" customFormat="false" ht="15" hidden="false" customHeight="false" outlineLevel="0" collapsed="false">
      <c r="A3" s="0" t="s">
        <v>43</v>
      </c>
      <c r="B3" s="0" t="s">
        <v>44</v>
      </c>
      <c r="C3" s="0" t="n">
        <v>301</v>
      </c>
      <c r="D3" s="0" t="n">
        <v>52</v>
      </c>
      <c r="E3" s="0" t="n">
        <v>9</v>
      </c>
      <c r="F3" s="0" t="n">
        <v>6</v>
      </c>
      <c r="G3" s="0" t="n">
        <v>23.34</v>
      </c>
      <c r="H3" s="0" t="n">
        <v>2.55</v>
      </c>
      <c r="I3" s="0" t="n">
        <v>0.69</v>
      </c>
      <c r="J3" s="0" t="s">
        <v>45</v>
      </c>
      <c r="K3" s="0" t="s">
        <v>46</v>
      </c>
      <c r="L3" s="0" t="n">
        <v>45</v>
      </c>
      <c r="M3" s="0" t="n">
        <v>3.54</v>
      </c>
      <c r="N3" s="0" t="n">
        <v>178.8</v>
      </c>
      <c r="O3" s="0" t="n">
        <v>1.09</v>
      </c>
      <c r="P3" s="0" t="n">
        <v>3</v>
      </c>
      <c r="Q3" s="0" t="n">
        <v>0.79</v>
      </c>
      <c r="R3" s="0" t="n">
        <v>736</v>
      </c>
      <c r="S3" s="0" t="n">
        <v>10.36</v>
      </c>
      <c r="T3" s="0" t="n">
        <v>0.98</v>
      </c>
      <c r="U3" s="6" t="n">
        <v>45566</v>
      </c>
      <c r="V3" s="0" t="n">
        <v>221.94</v>
      </c>
      <c r="W3" s="0" t="n">
        <v>0.723</v>
      </c>
    </row>
    <row r="4" customFormat="false" ht="15" hidden="false" customHeight="false" outlineLevel="0" collapsed="false">
      <c r="A4" s="0" t="s">
        <v>47</v>
      </c>
      <c r="B4" s="0" t="s">
        <v>48</v>
      </c>
      <c r="C4" s="0" t="n">
        <v>132</v>
      </c>
      <c r="D4" s="0" t="n">
        <v>60</v>
      </c>
      <c r="E4" s="0" t="n">
        <v>11</v>
      </c>
      <c r="F4" s="0" t="n">
        <v>8</v>
      </c>
      <c r="G4" s="0" t="n">
        <v>37.69</v>
      </c>
      <c r="H4" s="0" t="n">
        <v>3.15</v>
      </c>
      <c r="I4" s="0" t="n">
        <v>0.62</v>
      </c>
      <c r="J4" s="0" t="s">
        <v>49</v>
      </c>
      <c r="K4" s="0" t="s">
        <v>42</v>
      </c>
      <c r="L4" s="0" t="n">
        <v>177</v>
      </c>
      <c r="M4" s="0" t="n">
        <v>0.52</v>
      </c>
      <c r="N4" s="0" t="n">
        <v>54.05</v>
      </c>
      <c r="O4" s="0" t="n">
        <v>0.95</v>
      </c>
      <c r="P4" s="0" t="n">
        <v>7</v>
      </c>
      <c r="Q4" s="0" t="n">
        <v>0.75</v>
      </c>
      <c r="R4" s="0" t="n">
        <v>814</v>
      </c>
      <c r="S4" s="0" t="n">
        <v>14.32</v>
      </c>
      <c r="T4" s="0" t="n">
        <v>0.87</v>
      </c>
      <c r="U4" s="6" t="n">
        <v>45389</v>
      </c>
      <c r="V4" s="0" t="n">
        <v>53.85</v>
      </c>
      <c r="W4" s="0" t="n">
        <v>0.68</v>
      </c>
    </row>
    <row r="5" customFormat="false" ht="15" hidden="false" customHeight="false" outlineLevel="0" collapsed="false">
      <c r="A5" s="0" t="s">
        <v>50</v>
      </c>
      <c r="B5" s="0" t="s">
        <v>44</v>
      </c>
      <c r="C5" s="0" t="n">
        <v>346</v>
      </c>
      <c r="D5" s="0" t="n">
        <v>46</v>
      </c>
      <c r="E5" s="0" t="n">
        <v>13</v>
      </c>
      <c r="F5" s="0" t="n">
        <v>5</v>
      </c>
      <c r="G5" s="0" t="n">
        <v>33.69</v>
      </c>
      <c r="H5" s="0" t="n">
        <v>2.79</v>
      </c>
      <c r="I5" s="0" t="n">
        <v>0.21</v>
      </c>
      <c r="J5" s="0" t="s">
        <v>51</v>
      </c>
      <c r="K5" s="0" t="s">
        <v>46</v>
      </c>
      <c r="L5" s="0" t="n">
        <v>39</v>
      </c>
      <c r="M5" s="0" t="n">
        <v>2.64</v>
      </c>
      <c r="N5" s="0" t="n">
        <v>31.1</v>
      </c>
      <c r="O5" s="0" t="n">
        <v>1.9</v>
      </c>
      <c r="P5" s="0" t="n">
        <v>0</v>
      </c>
      <c r="Q5" s="0" t="n">
        <v>0.96</v>
      </c>
      <c r="R5" s="0" t="n">
        <v>994</v>
      </c>
      <c r="S5" s="0" t="n">
        <v>2.08</v>
      </c>
      <c r="T5" s="0" t="n">
        <v>0.29</v>
      </c>
      <c r="U5" s="6" t="n">
        <v>45318</v>
      </c>
      <c r="V5" s="0" t="n">
        <v>92.04</v>
      </c>
      <c r="W5" s="0" t="n">
        <v>0.488</v>
      </c>
    </row>
    <row r="6" customFormat="false" ht="15" hidden="false" customHeight="false" outlineLevel="0" collapsed="false">
      <c r="A6" s="0" t="s">
        <v>52</v>
      </c>
      <c r="B6" s="0" t="s">
        <v>44</v>
      </c>
      <c r="C6" s="0" t="n">
        <v>49</v>
      </c>
      <c r="D6" s="0" t="n">
        <v>55</v>
      </c>
      <c r="E6" s="0" t="n">
        <v>4</v>
      </c>
      <c r="F6" s="0" t="n">
        <v>6</v>
      </c>
      <c r="G6" s="0" t="n">
        <v>49.58</v>
      </c>
      <c r="H6" s="0" t="n">
        <v>5.23</v>
      </c>
      <c r="I6" s="0" t="n">
        <v>0.31</v>
      </c>
      <c r="J6" s="0" t="s">
        <v>53</v>
      </c>
      <c r="K6" s="0" t="s">
        <v>54</v>
      </c>
      <c r="L6" s="0" t="n">
        <v>35</v>
      </c>
      <c r="M6" s="0" t="n">
        <v>1.4</v>
      </c>
      <c r="N6" s="0" t="n">
        <v>104.97</v>
      </c>
      <c r="O6" s="0" t="n">
        <v>0.63</v>
      </c>
      <c r="P6" s="0" t="n">
        <v>5</v>
      </c>
      <c r="Q6" s="0" t="n">
        <v>0.83</v>
      </c>
      <c r="R6" s="0" t="n">
        <v>299</v>
      </c>
      <c r="S6" s="0" t="n">
        <v>5.65</v>
      </c>
      <c r="T6" s="0" t="n">
        <v>0.96</v>
      </c>
      <c r="U6" s="6" t="n">
        <v>45429</v>
      </c>
      <c r="V6" s="0" t="n">
        <v>194.58</v>
      </c>
      <c r="W6" s="0" t="n">
        <v>0.67</v>
      </c>
    </row>
    <row r="7" customFormat="false" ht="15" hidden="false" customHeight="false" outlineLevel="0" collapsed="false">
      <c r="A7" s="0" t="s">
        <v>55</v>
      </c>
      <c r="B7" s="0" t="s">
        <v>56</v>
      </c>
      <c r="C7" s="0" t="n">
        <v>154</v>
      </c>
      <c r="D7" s="0" t="n">
        <v>62</v>
      </c>
      <c r="E7" s="0" t="n">
        <v>9</v>
      </c>
      <c r="F7" s="0" t="n">
        <v>6</v>
      </c>
      <c r="G7" s="0" t="n">
        <v>35.95</v>
      </c>
      <c r="H7" s="0" t="n">
        <v>9.47</v>
      </c>
      <c r="I7" s="0" t="n">
        <v>0.41</v>
      </c>
      <c r="J7" s="0" t="s">
        <v>57</v>
      </c>
      <c r="K7" s="0" t="s">
        <v>46</v>
      </c>
      <c r="L7" s="0" t="n">
        <v>94</v>
      </c>
      <c r="M7" s="0" t="n">
        <v>1.96</v>
      </c>
      <c r="N7" s="0" t="n">
        <v>164.12</v>
      </c>
      <c r="O7" s="0" t="n">
        <v>0.66</v>
      </c>
      <c r="P7" s="0" t="n">
        <v>1</v>
      </c>
      <c r="Q7" s="0" t="n">
        <v>0.99</v>
      </c>
      <c r="R7" s="0" t="n">
        <v>477</v>
      </c>
      <c r="S7" s="0" t="n">
        <v>7.61</v>
      </c>
      <c r="T7" s="0" t="n">
        <v>0.95</v>
      </c>
      <c r="U7" s="6" t="n">
        <v>45485</v>
      </c>
      <c r="V7" s="0" t="n">
        <v>180.65</v>
      </c>
      <c r="W7" s="0" t="n">
        <v>0.803</v>
      </c>
    </row>
    <row r="8" customFormat="false" ht="15" hidden="false" customHeight="false" outlineLevel="0" collapsed="false">
      <c r="A8" s="0" t="s">
        <v>58</v>
      </c>
      <c r="B8" s="0" t="s">
        <v>48</v>
      </c>
      <c r="C8" s="0" t="n">
        <v>86</v>
      </c>
      <c r="D8" s="0" t="n">
        <v>97</v>
      </c>
      <c r="E8" s="0" t="n">
        <v>6</v>
      </c>
      <c r="F8" s="0" t="n">
        <v>4</v>
      </c>
      <c r="G8" s="0" t="n">
        <v>9.04</v>
      </c>
      <c r="H8" s="0" t="n">
        <v>4.72</v>
      </c>
      <c r="I8" s="0" t="n">
        <v>0.28</v>
      </c>
      <c r="J8" s="0" t="s">
        <v>59</v>
      </c>
      <c r="K8" s="0" t="s">
        <v>60</v>
      </c>
      <c r="L8" s="0" t="n">
        <v>110</v>
      </c>
      <c r="M8" s="0" t="n">
        <v>4.9</v>
      </c>
      <c r="N8" s="0" t="n">
        <v>134.38</v>
      </c>
      <c r="O8" s="0" t="n">
        <v>0.37</v>
      </c>
      <c r="P8" s="0" t="n">
        <v>8</v>
      </c>
      <c r="Q8" s="0" t="n">
        <v>0.88</v>
      </c>
      <c r="R8" s="0" t="n">
        <v>418</v>
      </c>
      <c r="S8" s="0" t="n">
        <v>4.25</v>
      </c>
      <c r="T8" s="0" t="n">
        <v>0.45</v>
      </c>
      <c r="U8" s="6" t="n">
        <v>45636</v>
      </c>
      <c r="V8" s="0" t="n">
        <v>223.69</v>
      </c>
      <c r="W8" s="0" t="n">
        <v>0.526</v>
      </c>
    </row>
    <row r="9" customFormat="false" ht="15" hidden="false" customHeight="false" outlineLevel="0" collapsed="false">
      <c r="A9" s="0" t="s">
        <v>61</v>
      </c>
      <c r="B9" s="0" t="s">
        <v>48</v>
      </c>
      <c r="C9" s="0" t="n">
        <v>84</v>
      </c>
      <c r="D9" s="0" t="n">
        <v>89</v>
      </c>
      <c r="E9" s="0" t="n">
        <v>13</v>
      </c>
      <c r="F9" s="0" t="n">
        <v>4</v>
      </c>
      <c r="G9" s="0" t="n">
        <v>47.82</v>
      </c>
      <c r="H9" s="0" t="n">
        <v>6.78</v>
      </c>
      <c r="I9" s="0" t="n">
        <v>0.24</v>
      </c>
      <c r="J9" s="0" t="s">
        <v>62</v>
      </c>
      <c r="K9" s="0" t="s">
        <v>54</v>
      </c>
      <c r="L9" s="0" t="n">
        <v>130</v>
      </c>
      <c r="M9" s="0" t="n">
        <v>0.88</v>
      </c>
      <c r="N9" s="0" t="n">
        <v>131.09</v>
      </c>
      <c r="O9" s="0" t="n">
        <v>1.42</v>
      </c>
      <c r="P9" s="0" t="n">
        <v>7</v>
      </c>
      <c r="Q9" s="0" t="n">
        <v>0.74</v>
      </c>
      <c r="R9" s="0" t="n">
        <v>958</v>
      </c>
      <c r="S9" s="0" t="n">
        <v>11.37</v>
      </c>
      <c r="T9" s="0" t="n">
        <v>0.7</v>
      </c>
      <c r="U9" s="6" t="n">
        <v>45601</v>
      </c>
      <c r="V9" s="0" t="n">
        <v>195.75</v>
      </c>
      <c r="W9" s="0" t="n">
        <v>0.558</v>
      </c>
    </row>
    <row r="10" customFormat="false" ht="15" hidden="false" customHeight="false" outlineLevel="0" collapsed="false">
      <c r="A10" s="0" t="s">
        <v>63</v>
      </c>
      <c r="B10" s="0" t="s">
        <v>48</v>
      </c>
      <c r="C10" s="0" t="n">
        <v>311</v>
      </c>
      <c r="D10" s="0" t="n">
        <v>22</v>
      </c>
      <c r="E10" s="0" t="n">
        <v>4</v>
      </c>
      <c r="F10" s="0" t="n">
        <v>9</v>
      </c>
      <c r="G10" s="0" t="n">
        <v>33.72</v>
      </c>
      <c r="H10" s="0" t="n">
        <v>7.04</v>
      </c>
      <c r="I10" s="0" t="n">
        <v>0.15</v>
      </c>
      <c r="J10" s="0" t="s">
        <v>51</v>
      </c>
      <c r="K10" s="0" t="s">
        <v>54</v>
      </c>
      <c r="L10" s="0" t="n">
        <v>40</v>
      </c>
      <c r="M10" s="0" t="n">
        <v>3.75</v>
      </c>
      <c r="N10" s="0" t="n">
        <v>13.32</v>
      </c>
      <c r="O10" s="0" t="n">
        <v>0.71</v>
      </c>
      <c r="P10" s="0" t="n">
        <v>8</v>
      </c>
      <c r="Q10" s="0" t="n">
        <v>0.86</v>
      </c>
      <c r="R10" s="0" t="n">
        <v>697</v>
      </c>
      <c r="S10" s="0" t="n">
        <v>10.64</v>
      </c>
      <c r="T10" s="0" t="n">
        <v>0.29</v>
      </c>
      <c r="U10" s="6" t="n">
        <v>45600</v>
      </c>
      <c r="V10" s="0" t="n">
        <v>105.74</v>
      </c>
      <c r="W10" s="0" t="n">
        <v>0.541</v>
      </c>
    </row>
    <row r="11" customFormat="false" ht="15" hidden="false" customHeight="false" outlineLevel="0" collapsed="false">
      <c r="A11" s="0" t="s">
        <v>64</v>
      </c>
      <c r="B11" s="0" t="s">
        <v>44</v>
      </c>
      <c r="C11" s="0" t="n">
        <v>44</v>
      </c>
      <c r="D11" s="0" t="n">
        <v>98</v>
      </c>
      <c r="E11" s="0" t="n">
        <v>9</v>
      </c>
      <c r="F11" s="0" t="n">
        <v>8</v>
      </c>
      <c r="G11" s="0" t="n">
        <v>3.91</v>
      </c>
      <c r="H11" s="0" t="n">
        <v>8.78</v>
      </c>
      <c r="I11" s="0" t="n">
        <v>0.89</v>
      </c>
      <c r="J11" s="0" t="s">
        <v>65</v>
      </c>
      <c r="K11" s="0" t="s">
        <v>46</v>
      </c>
      <c r="L11" s="0" t="n">
        <v>26</v>
      </c>
      <c r="M11" s="0" t="n">
        <v>1.28</v>
      </c>
      <c r="N11" s="0" t="n">
        <v>70.32</v>
      </c>
      <c r="O11" s="0" t="n">
        <v>1.63</v>
      </c>
      <c r="P11" s="0" t="n">
        <v>8</v>
      </c>
      <c r="Q11" s="0" t="n">
        <v>1</v>
      </c>
      <c r="R11" s="0" t="n">
        <v>496</v>
      </c>
      <c r="S11" s="0" t="n">
        <v>2.65</v>
      </c>
      <c r="T11" s="0" t="n">
        <v>0.27</v>
      </c>
      <c r="U11" s="6" t="n">
        <v>45312</v>
      </c>
      <c r="V11" s="0" t="n">
        <v>154.78</v>
      </c>
      <c r="W11" s="0" t="n">
        <v>0.366</v>
      </c>
    </row>
    <row r="12" customFormat="false" ht="15" hidden="false" customHeight="false" outlineLevel="0" collapsed="false">
      <c r="A12" s="0" t="s">
        <v>66</v>
      </c>
      <c r="B12" s="0" t="s">
        <v>40</v>
      </c>
      <c r="C12" s="0" t="n">
        <v>56</v>
      </c>
      <c r="D12" s="0" t="n">
        <v>63</v>
      </c>
      <c r="E12" s="0" t="n">
        <v>7</v>
      </c>
      <c r="F12" s="0" t="n">
        <v>2</v>
      </c>
      <c r="G12" s="0" t="n">
        <v>33.22</v>
      </c>
      <c r="H12" s="0" t="n">
        <v>0.82</v>
      </c>
      <c r="I12" s="0" t="n">
        <v>0.36</v>
      </c>
      <c r="J12" s="0" t="s">
        <v>67</v>
      </c>
      <c r="K12" s="0" t="s">
        <v>42</v>
      </c>
      <c r="L12" s="0" t="n">
        <v>107</v>
      </c>
      <c r="M12" s="0" t="n">
        <v>0.53</v>
      </c>
      <c r="N12" s="0" t="n">
        <v>188.5</v>
      </c>
      <c r="O12" s="0" t="n">
        <v>1.95</v>
      </c>
      <c r="P12" s="0" t="n">
        <v>1</v>
      </c>
      <c r="Q12" s="0" t="n">
        <v>0.87</v>
      </c>
      <c r="R12" s="0" t="n">
        <v>71</v>
      </c>
      <c r="S12" s="0" t="n">
        <v>8.97</v>
      </c>
      <c r="T12" s="0" t="n">
        <v>0.6</v>
      </c>
      <c r="U12" s="6" t="n">
        <v>45329</v>
      </c>
      <c r="V12" s="0" t="n">
        <v>266.58</v>
      </c>
      <c r="W12" s="0" t="n">
        <v>0.599</v>
      </c>
    </row>
    <row r="13" customFormat="false" ht="15" hidden="false" customHeight="false" outlineLevel="0" collapsed="false">
      <c r="A13" s="0" t="s">
        <v>68</v>
      </c>
      <c r="B13" s="0" t="s">
        <v>48</v>
      </c>
      <c r="C13" s="0" t="n">
        <v>20</v>
      </c>
      <c r="D13" s="0" t="n">
        <v>66</v>
      </c>
      <c r="E13" s="0" t="n">
        <v>3</v>
      </c>
      <c r="F13" s="0" t="n">
        <v>7</v>
      </c>
      <c r="G13" s="0" t="n">
        <v>44.27</v>
      </c>
      <c r="H13" s="0" t="n">
        <v>4.34</v>
      </c>
      <c r="I13" s="0" t="n">
        <v>0.36</v>
      </c>
      <c r="J13" s="0" t="s">
        <v>51</v>
      </c>
      <c r="K13" s="0" t="s">
        <v>46</v>
      </c>
      <c r="L13" s="0" t="n">
        <v>135</v>
      </c>
      <c r="M13" s="0" t="n">
        <v>2.76</v>
      </c>
      <c r="N13" s="0" t="n">
        <v>35.51</v>
      </c>
      <c r="O13" s="0" t="n">
        <v>0.18</v>
      </c>
      <c r="P13" s="0" t="n">
        <v>1</v>
      </c>
      <c r="Q13" s="0" t="n">
        <v>0.7</v>
      </c>
      <c r="R13" s="0" t="n">
        <v>599</v>
      </c>
      <c r="S13" s="0" t="n">
        <v>6.16</v>
      </c>
      <c r="T13" s="0" t="n">
        <v>0.24</v>
      </c>
      <c r="U13" s="6" t="n">
        <v>45388</v>
      </c>
      <c r="V13" s="0" t="n">
        <v>63.97</v>
      </c>
      <c r="W13" s="0" t="n">
        <v>0.632</v>
      </c>
    </row>
    <row r="14" customFormat="false" ht="15" hidden="false" customHeight="false" outlineLevel="0" collapsed="false">
      <c r="A14" s="0" t="s">
        <v>69</v>
      </c>
      <c r="B14" s="0" t="s">
        <v>44</v>
      </c>
      <c r="C14" s="0" t="n">
        <v>418</v>
      </c>
      <c r="D14" s="0" t="n">
        <v>13</v>
      </c>
      <c r="E14" s="0" t="n">
        <v>7</v>
      </c>
      <c r="F14" s="0" t="n">
        <v>3</v>
      </c>
      <c r="G14" s="0" t="n">
        <v>29.28</v>
      </c>
      <c r="H14" s="0" t="n">
        <v>7.95</v>
      </c>
      <c r="I14" s="0" t="n">
        <v>0.29</v>
      </c>
      <c r="J14" s="0" t="s">
        <v>70</v>
      </c>
      <c r="K14" s="0" t="s">
        <v>46</v>
      </c>
      <c r="L14" s="0" t="n">
        <v>33</v>
      </c>
      <c r="M14" s="0" t="n">
        <v>1.23</v>
      </c>
      <c r="N14" s="0" t="n">
        <v>148.01</v>
      </c>
      <c r="O14" s="0" t="n">
        <v>1.99</v>
      </c>
      <c r="P14" s="0" t="n">
        <v>8</v>
      </c>
      <c r="Q14" s="0" t="n">
        <v>0.98</v>
      </c>
      <c r="R14" s="0" t="n">
        <v>588</v>
      </c>
      <c r="S14" s="0" t="n">
        <v>4.2</v>
      </c>
      <c r="T14" s="0" t="n">
        <v>0.9</v>
      </c>
      <c r="U14" s="6" t="n">
        <v>45592</v>
      </c>
      <c r="V14" s="0" t="n">
        <v>119.26</v>
      </c>
      <c r="W14" s="0" t="n">
        <v>0.473</v>
      </c>
    </row>
    <row r="15" customFormat="false" ht="15" hidden="false" customHeight="false" outlineLevel="0" collapsed="false">
      <c r="A15" s="0" t="s">
        <v>71</v>
      </c>
      <c r="B15" s="0" t="s">
        <v>56</v>
      </c>
      <c r="C15" s="0" t="n">
        <v>56</v>
      </c>
      <c r="D15" s="0" t="n">
        <v>84</v>
      </c>
      <c r="E15" s="0" t="n">
        <v>14</v>
      </c>
      <c r="F15" s="0" t="n">
        <v>5</v>
      </c>
      <c r="G15" s="0" t="n">
        <v>18.35</v>
      </c>
      <c r="H15" s="0" t="n">
        <v>8.24</v>
      </c>
      <c r="I15" s="0" t="n">
        <v>0.53</v>
      </c>
      <c r="J15" s="0" t="s">
        <v>72</v>
      </c>
      <c r="K15" s="0" t="s">
        <v>54</v>
      </c>
      <c r="L15" s="0" t="n">
        <v>131</v>
      </c>
      <c r="M15" s="0" t="n">
        <v>4.84</v>
      </c>
      <c r="N15" s="0" t="n">
        <v>154.27</v>
      </c>
      <c r="O15" s="0" t="n">
        <v>0.58</v>
      </c>
      <c r="P15" s="0" t="n">
        <v>1</v>
      </c>
      <c r="Q15" s="0" t="n">
        <v>0.77</v>
      </c>
      <c r="R15" s="0" t="n">
        <v>331</v>
      </c>
      <c r="S15" s="0" t="n">
        <v>12.88</v>
      </c>
      <c r="T15" s="0" t="n">
        <v>0.94</v>
      </c>
      <c r="U15" s="6" t="n">
        <v>45635</v>
      </c>
      <c r="V15" s="0" t="n">
        <v>254.1</v>
      </c>
      <c r="W15" s="0" t="n">
        <v>0.836</v>
      </c>
    </row>
    <row r="16" customFormat="false" ht="15" hidden="false" customHeight="false" outlineLevel="0" collapsed="false">
      <c r="A16" s="0" t="s">
        <v>73</v>
      </c>
      <c r="B16" s="0" t="s">
        <v>40</v>
      </c>
      <c r="C16" s="0" t="n">
        <v>160</v>
      </c>
      <c r="D16" s="0" t="n">
        <v>58</v>
      </c>
      <c r="E16" s="0" t="n">
        <v>14</v>
      </c>
      <c r="F16" s="0" t="n">
        <v>4</v>
      </c>
      <c r="G16" s="0" t="n">
        <v>41.22</v>
      </c>
      <c r="H16" s="0" t="n">
        <v>9.31</v>
      </c>
      <c r="I16" s="0" t="n">
        <v>0.56</v>
      </c>
      <c r="J16" s="0" t="s">
        <v>74</v>
      </c>
      <c r="K16" s="0" t="s">
        <v>60</v>
      </c>
      <c r="L16" s="0" t="n">
        <v>141</v>
      </c>
      <c r="M16" s="0" t="n">
        <v>1.42</v>
      </c>
      <c r="N16" s="0" t="n">
        <v>149.24</v>
      </c>
      <c r="O16" s="0" t="n">
        <v>0.9</v>
      </c>
      <c r="P16" s="0" t="n">
        <v>3</v>
      </c>
      <c r="Q16" s="0" t="n">
        <v>0.91</v>
      </c>
      <c r="R16" s="0" t="n">
        <v>328</v>
      </c>
      <c r="S16" s="0" t="n">
        <v>1.77</v>
      </c>
      <c r="T16" s="0" t="n">
        <v>0.25</v>
      </c>
      <c r="U16" s="6" t="n">
        <v>45578</v>
      </c>
      <c r="V16" s="0" t="n">
        <v>115.62</v>
      </c>
      <c r="W16" s="0" t="n">
        <v>0.506</v>
      </c>
    </row>
    <row r="17" customFormat="false" ht="15" hidden="false" customHeight="false" outlineLevel="0" collapsed="false">
      <c r="A17" s="0" t="s">
        <v>75</v>
      </c>
      <c r="B17" s="0" t="s">
        <v>56</v>
      </c>
      <c r="C17" s="0" t="n">
        <v>251</v>
      </c>
      <c r="D17" s="0" t="n">
        <v>16</v>
      </c>
      <c r="E17" s="0" t="n">
        <v>5</v>
      </c>
      <c r="F17" s="0" t="n">
        <v>5</v>
      </c>
      <c r="G17" s="0" t="n">
        <v>39.34</v>
      </c>
      <c r="H17" s="0" t="n">
        <v>7.18</v>
      </c>
      <c r="I17" s="0" t="n">
        <v>0.29</v>
      </c>
      <c r="J17" s="0" t="s">
        <v>76</v>
      </c>
      <c r="K17" s="0" t="s">
        <v>42</v>
      </c>
      <c r="L17" s="0" t="n">
        <v>146</v>
      </c>
      <c r="M17" s="0" t="n">
        <v>1.36</v>
      </c>
      <c r="N17" s="0" t="n">
        <v>197.96</v>
      </c>
      <c r="O17" s="0" t="n">
        <v>1.58</v>
      </c>
      <c r="P17" s="0" t="n">
        <v>1</v>
      </c>
      <c r="Q17" s="0" t="n">
        <v>0.85</v>
      </c>
      <c r="R17" s="0" t="n">
        <v>169</v>
      </c>
      <c r="S17" s="0" t="n">
        <v>7.54</v>
      </c>
      <c r="T17" s="0" t="n">
        <v>0.24</v>
      </c>
      <c r="U17" s="6" t="n">
        <v>45403</v>
      </c>
      <c r="V17" s="0" t="n">
        <v>129.55</v>
      </c>
      <c r="W17" s="0" t="n">
        <v>0.541</v>
      </c>
    </row>
    <row r="18" customFormat="false" ht="15" hidden="false" customHeight="false" outlineLevel="0" collapsed="false">
      <c r="A18" s="0" t="s">
        <v>77</v>
      </c>
      <c r="B18" s="0" t="s">
        <v>40</v>
      </c>
      <c r="C18" s="0" t="n">
        <v>155</v>
      </c>
      <c r="D18" s="0" t="n">
        <v>20</v>
      </c>
      <c r="E18" s="0" t="n">
        <v>9</v>
      </c>
      <c r="F18" s="0" t="n">
        <v>7</v>
      </c>
      <c r="G18" s="0" t="n">
        <v>27.66</v>
      </c>
      <c r="H18" s="0" t="n">
        <v>2.83</v>
      </c>
      <c r="I18" s="0" t="n">
        <v>0.65</v>
      </c>
      <c r="J18" s="0" t="s">
        <v>78</v>
      </c>
      <c r="K18" s="0" t="s">
        <v>46</v>
      </c>
      <c r="L18" s="0" t="n">
        <v>139</v>
      </c>
      <c r="M18" s="0" t="n">
        <v>0.64</v>
      </c>
      <c r="N18" s="0" t="n">
        <v>87.75</v>
      </c>
      <c r="O18" s="0" t="n">
        <v>1.36</v>
      </c>
      <c r="P18" s="0" t="n">
        <v>0</v>
      </c>
      <c r="Q18" s="0" t="n">
        <v>0.8</v>
      </c>
      <c r="R18" s="0" t="n">
        <v>302</v>
      </c>
      <c r="S18" s="0" t="n">
        <v>7.65</v>
      </c>
      <c r="T18" s="0" t="n">
        <v>0.38</v>
      </c>
      <c r="U18" s="6" t="n">
        <v>45537</v>
      </c>
      <c r="V18" s="0" t="n">
        <v>102.57</v>
      </c>
      <c r="W18" s="0" t="n">
        <v>0.602</v>
      </c>
    </row>
    <row r="19" customFormat="false" ht="15" hidden="false" customHeight="false" outlineLevel="0" collapsed="false">
      <c r="A19" s="0" t="s">
        <v>79</v>
      </c>
      <c r="B19" s="0" t="s">
        <v>44</v>
      </c>
      <c r="C19" s="0" t="n">
        <v>408</v>
      </c>
      <c r="D19" s="0" t="n">
        <v>63</v>
      </c>
      <c r="E19" s="0" t="n">
        <v>8</v>
      </c>
      <c r="F19" s="0" t="n">
        <v>7</v>
      </c>
      <c r="G19" s="0" t="n">
        <v>8.56</v>
      </c>
      <c r="H19" s="0" t="n">
        <v>5.3</v>
      </c>
      <c r="I19" s="0" t="n">
        <v>0.75</v>
      </c>
      <c r="J19" s="0" t="s">
        <v>49</v>
      </c>
      <c r="K19" s="0" t="s">
        <v>60</v>
      </c>
      <c r="L19" s="0" t="n">
        <v>172</v>
      </c>
      <c r="M19" s="0" t="n">
        <v>1.98</v>
      </c>
      <c r="N19" s="0" t="n">
        <v>139.62</v>
      </c>
      <c r="O19" s="0" t="n">
        <v>1.58</v>
      </c>
      <c r="P19" s="0" t="n">
        <v>9</v>
      </c>
      <c r="Q19" s="0" t="n">
        <v>0.78</v>
      </c>
      <c r="R19" s="0" t="n">
        <v>920</v>
      </c>
      <c r="S19" s="0" t="n">
        <v>8.98</v>
      </c>
      <c r="T19" s="0" t="n">
        <v>0.94</v>
      </c>
      <c r="U19" s="6" t="n">
        <v>45398</v>
      </c>
      <c r="V19" s="0" t="n">
        <v>270.86</v>
      </c>
      <c r="W19" s="0" t="n">
        <v>0.526</v>
      </c>
    </row>
    <row r="20" customFormat="false" ht="15" hidden="false" customHeight="false" outlineLevel="0" collapsed="false">
      <c r="A20" s="0" t="s">
        <v>80</v>
      </c>
      <c r="B20" s="0" t="s">
        <v>81</v>
      </c>
      <c r="C20" s="0" t="n">
        <v>207</v>
      </c>
      <c r="D20" s="0" t="n">
        <v>96</v>
      </c>
      <c r="E20" s="0" t="n">
        <v>10</v>
      </c>
      <c r="F20" s="0" t="n">
        <v>8</v>
      </c>
      <c r="G20" s="0" t="n">
        <v>13.3</v>
      </c>
      <c r="H20" s="0" t="n">
        <v>0.81</v>
      </c>
      <c r="I20" s="0" t="n">
        <v>0.44</v>
      </c>
      <c r="J20" s="0" t="s">
        <v>72</v>
      </c>
      <c r="K20" s="0" t="s">
        <v>60</v>
      </c>
      <c r="L20" s="0" t="n">
        <v>132</v>
      </c>
      <c r="M20" s="0" t="n">
        <v>0.61</v>
      </c>
      <c r="N20" s="0" t="n">
        <v>46.79</v>
      </c>
      <c r="O20" s="0" t="n">
        <v>0.99</v>
      </c>
      <c r="P20" s="0" t="n">
        <v>6</v>
      </c>
      <c r="Q20" s="0" t="n">
        <v>0.98</v>
      </c>
      <c r="R20" s="0" t="n">
        <v>526</v>
      </c>
      <c r="S20" s="0" t="n">
        <v>3.77</v>
      </c>
      <c r="T20" s="0" t="n">
        <v>0.82</v>
      </c>
      <c r="U20" s="6" t="n">
        <v>45462</v>
      </c>
      <c r="V20" s="0" t="n">
        <v>202.37</v>
      </c>
      <c r="W20" s="0" t="n">
        <v>0.591</v>
      </c>
    </row>
    <row r="21" customFormat="false" ht="15" hidden="false" customHeight="false" outlineLevel="0" collapsed="false">
      <c r="A21" s="0" t="s">
        <v>82</v>
      </c>
      <c r="B21" s="0" t="s">
        <v>40</v>
      </c>
      <c r="C21" s="0" t="n">
        <v>147</v>
      </c>
      <c r="D21" s="0" t="n">
        <v>54</v>
      </c>
      <c r="E21" s="0" t="n">
        <v>7</v>
      </c>
      <c r="F21" s="0" t="n">
        <v>6</v>
      </c>
      <c r="G21" s="0" t="n">
        <v>37.19</v>
      </c>
      <c r="H21" s="0" t="n">
        <v>6.65</v>
      </c>
      <c r="I21" s="0" t="n">
        <v>0.63</v>
      </c>
      <c r="J21" s="0" t="s">
        <v>83</v>
      </c>
      <c r="K21" s="0" t="s">
        <v>42</v>
      </c>
      <c r="L21" s="0" t="n">
        <v>47</v>
      </c>
      <c r="M21" s="0" t="n">
        <v>2.74</v>
      </c>
      <c r="N21" s="0" t="n">
        <v>85.94</v>
      </c>
      <c r="O21" s="0" t="n">
        <v>1.84</v>
      </c>
      <c r="P21" s="0" t="n">
        <v>4</v>
      </c>
      <c r="Q21" s="0" t="n">
        <v>0.97</v>
      </c>
      <c r="R21" s="0" t="n">
        <v>114</v>
      </c>
      <c r="S21" s="0" t="n">
        <v>13.2</v>
      </c>
      <c r="T21" s="0" t="n">
        <v>0.74</v>
      </c>
      <c r="U21" s="6" t="n">
        <v>45447</v>
      </c>
      <c r="V21" s="0" t="n">
        <v>70.55</v>
      </c>
      <c r="W21" s="0" t="n">
        <v>0.654</v>
      </c>
    </row>
    <row r="22" customFormat="false" ht="15" hidden="false" customHeight="false" outlineLevel="0" collapsed="false">
      <c r="A22" s="0" t="s">
        <v>84</v>
      </c>
      <c r="B22" s="0" t="s">
        <v>56</v>
      </c>
      <c r="C22" s="0" t="n">
        <v>220</v>
      </c>
      <c r="D22" s="0" t="n">
        <v>32</v>
      </c>
      <c r="E22" s="0" t="n">
        <v>4</v>
      </c>
      <c r="F22" s="0" t="n">
        <v>8</v>
      </c>
      <c r="G22" s="0" t="n">
        <v>40.5</v>
      </c>
      <c r="H22" s="0" t="n">
        <v>5.77</v>
      </c>
      <c r="I22" s="0" t="n">
        <v>0.55</v>
      </c>
      <c r="J22" s="0" t="s">
        <v>85</v>
      </c>
      <c r="K22" s="0" t="s">
        <v>60</v>
      </c>
      <c r="L22" s="0" t="n">
        <v>152</v>
      </c>
      <c r="M22" s="0" t="n">
        <v>2.78</v>
      </c>
      <c r="N22" s="0" t="n">
        <v>103.4</v>
      </c>
      <c r="O22" s="0" t="n">
        <v>1.6</v>
      </c>
      <c r="P22" s="0" t="n">
        <v>2</v>
      </c>
      <c r="Q22" s="0" t="n">
        <v>0.85</v>
      </c>
      <c r="R22" s="0" t="n">
        <v>635</v>
      </c>
      <c r="S22" s="0" t="n">
        <v>14.51</v>
      </c>
      <c r="T22" s="0" t="n">
        <v>0.82</v>
      </c>
      <c r="U22" s="6" t="n">
        <v>45299</v>
      </c>
      <c r="V22" s="0" t="n">
        <v>227.39</v>
      </c>
      <c r="W22" s="0" t="n">
        <v>0.727</v>
      </c>
    </row>
    <row r="23" customFormat="false" ht="15" hidden="false" customHeight="false" outlineLevel="0" collapsed="false">
      <c r="A23" s="0" t="s">
        <v>86</v>
      </c>
      <c r="B23" s="0" t="s">
        <v>44</v>
      </c>
      <c r="C23" s="0" t="n">
        <v>146</v>
      </c>
      <c r="D23" s="0" t="n">
        <v>37</v>
      </c>
      <c r="E23" s="0" t="n">
        <v>11</v>
      </c>
      <c r="F23" s="0" t="n">
        <v>3</v>
      </c>
      <c r="G23" s="0" t="n">
        <v>14.68</v>
      </c>
      <c r="H23" s="0" t="n">
        <v>6.83</v>
      </c>
      <c r="I23" s="0" t="n">
        <v>0.28</v>
      </c>
      <c r="J23" s="0" t="s">
        <v>87</v>
      </c>
      <c r="K23" s="0" t="s">
        <v>46</v>
      </c>
      <c r="L23" s="0" t="n">
        <v>179</v>
      </c>
      <c r="M23" s="0" t="n">
        <v>0.74</v>
      </c>
      <c r="N23" s="0" t="n">
        <v>50.82</v>
      </c>
      <c r="O23" s="0" t="n">
        <v>0.69</v>
      </c>
      <c r="P23" s="0" t="n">
        <v>7</v>
      </c>
      <c r="Q23" s="0" t="n">
        <v>0.78</v>
      </c>
      <c r="R23" s="0" t="n">
        <v>352</v>
      </c>
      <c r="S23" s="0" t="n">
        <v>8.69</v>
      </c>
      <c r="T23" s="0" t="n">
        <v>0.36</v>
      </c>
      <c r="U23" s="6" t="n">
        <v>45400</v>
      </c>
      <c r="V23" s="0" t="n">
        <v>21.17</v>
      </c>
      <c r="W23" s="0" t="n">
        <v>0.535</v>
      </c>
    </row>
    <row r="24" customFormat="false" ht="15" hidden="false" customHeight="false" outlineLevel="0" collapsed="false">
      <c r="A24" s="0" t="s">
        <v>88</v>
      </c>
      <c r="B24" s="0" t="s">
        <v>40</v>
      </c>
      <c r="C24" s="0" t="n">
        <v>276</v>
      </c>
      <c r="D24" s="0" t="n">
        <v>66</v>
      </c>
      <c r="E24" s="0" t="n">
        <v>13</v>
      </c>
      <c r="F24" s="0" t="n">
        <v>2</v>
      </c>
      <c r="G24" s="0" t="n">
        <v>19.03</v>
      </c>
      <c r="H24" s="0" t="n">
        <v>9.34</v>
      </c>
      <c r="I24" s="0" t="n">
        <v>0.76</v>
      </c>
      <c r="J24" s="0" t="s">
        <v>89</v>
      </c>
      <c r="K24" s="0" t="s">
        <v>54</v>
      </c>
      <c r="L24" s="0" t="n">
        <v>140</v>
      </c>
      <c r="M24" s="0" t="n">
        <v>1.58</v>
      </c>
      <c r="N24" s="0" t="n">
        <v>182.29</v>
      </c>
      <c r="O24" s="0" t="n">
        <v>1.9</v>
      </c>
      <c r="P24" s="0" t="n">
        <v>4</v>
      </c>
      <c r="Q24" s="0" t="n">
        <v>0.73</v>
      </c>
      <c r="R24" s="0" t="n">
        <v>366</v>
      </c>
      <c r="S24" s="0" t="n">
        <v>4.59</v>
      </c>
      <c r="T24" s="0" t="n">
        <v>0.41</v>
      </c>
      <c r="U24" s="6" t="n">
        <v>45389</v>
      </c>
      <c r="V24" s="0" t="n">
        <v>124.96</v>
      </c>
      <c r="W24" s="0" t="n">
        <v>0.419</v>
      </c>
    </row>
    <row r="25" customFormat="false" ht="15" hidden="false" customHeight="false" outlineLevel="0" collapsed="false">
      <c r="A25" s="0" t="s">
        <v>90</v>
      </c>
      <c r="B25" s="0" t="s">
        <v>81</v>
      </c>
      <c r="C25" s="0" t="n">
        <v>183</v>
      </c>
      <c r="D25" s="0" t="n">
        <v>35</v>
      </c>
      <c r="E25" s="0" t="n">
        <v>10</v>
      </c>
      <c r="F25" s="0" t="n">
        <v>5</v>
      </c>
      <c r="G25" s="0" t="n">
        <v>4.8</v>
      </c>
      <c r="H25" s="0" t="n">
        <v>7.03</v>
      </c>
      <c r="I25" s="0" t="n">
        <v>0.82</v>
      </c>
      <c r="J25" s="0" t="s">
        <v>49</v>
      </c>
      <c r="K25" s="0" t="s">
        <v>60</v>
      </c>
      <c r="L25" s="0" t="n">
        <v>168</v>
      </c>
      <c r="M25" s="0" t="n">
        <v>4.24</v>
      </c>
      <c r="N25" s="0" t="n">
        <v>146.08</v>
      </c>
      <c r="O25" s="0" t="n">
        <v>1.93</v>
      </c>
      <c r="P25" s="0" t="n">
        <v>0</v>
      </c>
      <c r="Q25" s="0" t="n">
        <v>0.75</v>
      </c>
      <c r="R25" s="0" t="n">
        <v>223</v>
      </c>
      <c r="S25" s="0" t="n">
        <v>13.28</v>
      </c>
      <c r="T25" s="0" t="n">
        <v>0.45</v>
      </c>
      <c r="U25" s="6" t="n">
        <v>45352</v>
      </c>
      <c r="V25" s="0" t="n">
        <v>273.83</v>
      </c>
      <c r="W25" s="0" t="n">
        <v>0.624</v>
      </c>
    </row>
    <row r="26" customFormat="false" ht="15" hidden="false" customHeight="false" outlineLevel="0" collapsed="false">
      <c r="A26" s="0" t="s">
        <v>91</v>
      </c>
      <c r="B26" s="0" t="s">
        <v>81</v>
      </c>
      <c r="C26" s="0" t="n">
        <v>54</v>
      </c>
      <c r="D26" s="0" t="n">
        <v>34</v>
      </c>
      <c r="E26" s="0" t="n">
        <v>8</v>
      </c>
      <c r="F26" s="0" t="n">
        <v>3</v>
      </c>
      <c r="G26" s="0" t="n">
        <v>35.96</v>
      </c>
      <c r="H26" s="0" t="n">
        <v>3.54</v>
      </c>
      <c r="I26" s="0" t="n">
        <v>0.68</v>
      </c>
      <c r="J26" s="0" t="s">
        <v>92</v>
      </c>
      <c r="K26" s="0" t="s">
        <v>54</v>
      </c>
      <c r="L26" s="0" t="n">
        <v>178</v>
      </c>
      <c r="M26" s="0" t="n">
        <v>2.58</v>
      </c>
      <c r="N26" s="0" t="n">
        <v>63.91</v>
      </c>
      <c r="O26" s="0" t="n">
        <v>0.89</v>
      </c>
      <c r="P26" s="0" t="n">
        <v>8</v>
      </c>
      <c r="Q26" s="0" t="n">
        <v>0.86</v>
      </c>
      <c r="R26" s="0" t="n">
        <v>949</v>
      </c>
      <c r="S26" s="0" t="n">
        <v>14.83</v>
      </c>
      <c r="T26" s="0" t="n">
        <v>0.68</v>
      </c>
      <c r="U26" s="6" t="n">
        <v>45537</v>
      </c>
      <c r="V26" s="0" t="n">
        <v>210.04</v>
      </c>
      <c r="W26" s="0" t="n">
        <v>0.657</v>
      </c>
    </row>
    <row r="27" customFormat="false" ht="15" hidden="false" customHeight="false" outlineLevel="0" collapsed="false">
      <c r="A27" s="0" t="s">
        <v>93</v>
      </c>
      <c r="B27" s="0" t="s">
        <v>48</v>
      </c>
      <c r="C27" s="0" t="n">
        <v>213</v>
      </c>
      <c r="D27" s="0" t="n">
        <v>63</v>
      </c>
      <c r="E27" s="0" t="n">
        <v>12</v>
      </c>
      <c r="F27" s="0" t="n">
        <v>9</v>
      </c>
      <c r="G27" s="0" t="n">
        <v>1.18</v>
      </c>
      <c r="H27" s="0" t="n">
        <v>2.39</v>
      </c>
      <c r="I27" s="0" t="n">
        <v>0.39</v>
      </c>
      <c r="J27" s="0" t="s">
        <v>94</v>
      </c>
      <c r="K27" s="0" t="s">
        <v>42</v>
      </c>
      <c r="L27" s="0" t="n">
        <v>66</v>
      </c>
      <c r="M27" s="0" t="n">
        <v>2.46</v>
      </c>
      <c r="N27" s="0" t="n">
        <v>35.64</v>
      </c>
      <c r="O27" s="0" t="n">
        <v>1.34</v>
      </c>
      <c r="P27" s="0" t="n">
        <v>4</v>
      </c>
      <c r="Q27" s="0" t="n">
        <v>0.79</v>
      </c>
      <c r="R27" s="0" t="n">
        <v>464</v>
      </c>
      <c r="S27" s="0" t="n">
        <v>11.39</v>
      </c>
      <c r="T27" s="0" t="n">
        <v>0.69</v>
      </c>
      <c r="U27" s="6" t="n">
        <v>45416</v>
      </c>
      <c r="V27" s="0" t="n">
        <v>240</v>
      </c>
      <c r="W27" s="0" t="n">
        <v>0.634</v>
      </c>
    </row>
    <row r="28" customFormat="false" ht="15" hidden="false" customHeight="false" outlineLevel="0" collapsed="false">
      <c r="A28" s="0" t="s">
        <v>95</v>
      </c>
      <c r="B28" s="0" t="s">
        <v>48</v>
      </c>
      <c r="C28" s="0" t="n">
        <v>210</v>
      </c>
      <c r="D28" s="0" t="n">
        <v>38</v>
      </c>
      <c r="E28" s="0" t="n">
        <v>9</v>
      </c>
      <c r="F28" s="0" t="n">
        <v>2</v>
      </c>
      <c r="G28" s="0" t="n">
        <v>3.28</v>
      </c>
      <c r="H28" s="0" t="n">
        <v>8.62</v>
      </c>
      <c r="I28" s="0" t="n">
        <v>0.93</v>
      </c>
      <c r="J28" s="0" t="s">
        <v>96</v>
      </c>
      <c r="K28" s="0" t="s">
        <v>42</v>
      </c>
      <c r="L28" s="0" t="n">
        <v>51</v>
      </c>
      <c r="M28" s="0" t="n">
        <v>3.64</v>
      </c>
      <c r="N28" s="0" t="n">
        <v>64.69</v>
      </c>
      <c r="O28" s="0" t="n">
        <v>1.65</v>
      </c>
      <c r="P28" s="0" t="n">
        <v>2</v>
      </c>
      <c r="Q28" s="0" t="n">
        <v>0.71</v>
      </c>
      <c r="R28" s="0" t="n">
        <v>309</v>
      </c>
      <c r="S28" s="0" t="n">
        <v>5.67</v>
      </c>
      <c r="T28" s="0" t="n">
        <v>0.37</v>
      </c>
      <c r="U28" s="6" t="n">
        <v>45648</v>
      </c>
      <c r="V28" s="0" t="n">
        <v>280.08</v>
      </c>
      <c r="W28" s="0" t="n">
        <v>0.487</v>
      </c>
    </row>
    <row r="29" customFormat="false" ht="15" hidden="false" customHeight="false" outlineLevel="0" collapsed="false">
      <c r="A29" s="0" t="s">
        <v>97</v>
      </c>
      <c r="B29" s="0" t="s">
        <v>56</v>
      </c>
      <c r="C29" s="0" t="n">
        <v>123</v>
      </c>
      <c r="D29" s="0" t="n">
        <v>92</v>
      </c>
      <c r="E29" s="0" t="n">
        <v>11</v>
      </c>
      <c r="F29" s="0" t="n">
        <v>5</v>
      </c>
      <c r="G29" s="0" t="n">
        <v>1.21</v>
      </c>
      <c r="H29" s="0" t="n">
        <v>2.35</v>
      </c>
      <c r="I29" s="0" t="n">
        <v>0.51</v>
      </c>
      <c r="J29" s="0" t="s">
        <v>98</v>
      </c>
      <c r="K29" s="0" t="s">
        <v>60</v>
      </c>
      <c r="L29" s="0" t="n">
        <v>62</v>
      </c>
      <c r="M29" s="0" t="n">
        <v>3.72</v>
      </c>
      <c r="N29" s="0" t="n">
        <v>128.37</v>
      </c>
      <c r="O29" s="0" t="n">
        <v>1.65</v>
      </c>
      <c r="P29" s="0" t="n">
        <v>5</v>
      </c>
      <c r="Q29" s="0" t="n">
        <v>0.84</v>
      </c>
      <c r="R29" s="0" t="n">
        <v>334</v>
      </c>
      <c r="S29" s="0" t="n">
        <v>4.3</v>
      </c>
      <c r="T29" s="0" t="n">
        <v>0.55</v>
      </c>
      <c r="U29" s="6" t="n">
        <v>45601</v>
      </c>
      <c r="V29" s="0" t="n">
        <v>234.62</v>
      </c>
      <c r="W29" s="0" t="n">
        <v>0.47</v>
      </c>
    </row>
    <row r="30" customFormat="false" ht="15" hidden="false" customHeight="false" outlineLevel="0" collapsed="false">
      <c r="A30" s="0" t="s">
        <v>99</v>
      </c>
      <c r="B30" s="0" t="s">
        <v>40</v>
      </c>
      <c r="C30" s="0" t="n">
        <v>42</v>
      </c>
      <c r="D30" s="0" t="n">
        <v>45</v>
      </c>
      <c r="E30" s="0" t="n">
        <v>9</v>
      </c>
      <c r="F30" s="0" t="n">
        <v>3</v>
      </c>
      <c r="G30" s="0" t="n">
        <v>32.62</v>
      </c>
      <c r="H30" s="0" t="n">
        <v>2.04</v>
      </c>
      <c r="I30" s="0" t="n">
        <v>0.34</v>
      </c>
      <c r="J30" s="0" t="s">
        <v>100</v>
      </c>
      <c r="K30" s="0" t="s">
        <v>54</v>
      </c>
      <c r="L30" s="0" t="n">
        <v>128</v>
      </c>
      <c r="M30" s="0" t="n">
        <v>3.93</v>
      </c>
      <c r="N30" s="0" t="n">
        <v>167.02</v>
      </c>
      <c r="O30" s="0" t="n">
        <v>0.13</v>
      </c>
      <c r="P30" s="0" t="n">
        <v>7</v>
      </c>
      <c r="Q30" s="0" t="n">
        <v>0.92</v>
      </c>
      <c r="R30" s="0" t="n">
        <v>122</v>
      </c>
      <c r="S30" s="0" t="n">
        <v>3.19</v>
      </c>
      <c r="T30" s="0" t="n">
        <v>0.75</v>
      </c>
      <c r="U30" s="6" t="n">
        <v>45652</v>
      </c>
      <c r="V30" s="0" t="n">
        <v>35.69</v>
      </c>
      <c r="W30" s="0" t="n">
        <v>0.624</v>
      </c>
    </row>
    <row r="31" customFormat="false" ht="15" hidden="false" customHeight="false" outlineLevel="0" collapsed="false">
      <c r="A31" s="0" t="s">
        <v>101</v>
      </c>
      <c r="B31" s="0" t="s">
        <v>40</v>
      </c>
      <c r="C31" s="0" t="n">
        <v>284</v>
      </c>
      <c r="D31" s="0" t="n">
        <v>23</v>
      </c>
      <c r="E31" s="0" t="n">
        <v>5</v>
      </c>
      <c r="F31" s="0" t="n">
        <v>4</v>
      </c>
      <c r="G31" s="0" t="n">
        <v>21.45</v>
      </c>
      <c r="H31" s="0" t="n">
        <v>2.46</v>
      </c>
      <c r="I31" s="0" t="n">
        <v>0.47</v>
      </c>
      <c r="J31" s="0" t="s">
        <v>70</v>
      </c>
      <c r="K31" s="0" t="s">
        <v>46</v>
      </c>
      <c r="L31" s="0" t="n">
        <v>130</v>
      </c>
      <c r="M31" s="0" t="n">
        <v>4.24</v>
      </c>
      <c r="N31" s="0" t="n">
        <v>105.6</v>
      </c>
      <c r="O31" s="0" t="n">
        <v>1.3</v>
      </c>
      <c r="P31" s="0" t="n">
        <v>1</v>
      </c>
      <c r="Q31" s="0" t="n">
        <v>0.97</v>
      </c>
      <c r="R31" s="0" t="n">
        <v>128</v>
      </c>
      <c r="S31" s="0" t="n">
        <v>4.29</v>
      </c>
      <c r="T31" s="0" t="n">
        <v>0.45</v>
      </c>
      <c r="U31" s="6" t="n">
        <v>45396</v>
      </c>
      <c r="V31" s="0" t="n">
        <v>76.89</v>
      </c>
      <c r="W31" s="0" t="n">
        <v>0.591</v>
      </c>
    </row>
    <row r="32" customFormat="false" ht="15" hidden="false" customHeight="false" outlineLevel="0" collapsed="false">
      <c r="A32" s="0" t="s">
        <v>102</v>
      </c>
      <c r="B32" s="0" t="s">
        <v>48</v>
      </c>
      <c r="C32" s="0" t="n">
        <v>309</v>
      </c>
      <c r="D32" s="0" t="n">
        <v>87</v>
      </c>
      <c r="E32" s="0" t="n">
        <v>8</v>
      </c>
      <c r="F32" s="0" t="n">
        <v>5</v>
      </c>
      <c r="G32" s="0" t="n">
        <v>15.58</v>
      </c>
      <c r="H32" s="0" t="n">
        <v>5.33</v>
      </c>
      <c r="I32" s="0" t="n">
        <v>0.72</v>
      </c>
      <c r="J32" s="0" t="s">
        <v>103</v>
      </c>
      <c r="K32" s="0" t="s">
        <v>54</v>
      </c>
      <c r="L32" s="0" t="n">
        <v>65</v>
      </c>
      <c r="M32" s="0" t="n">
        <v>1.55</v>
      </c>
      <c r="N32" s="0" t="n">
        <v>29.47</v>
      </c>
      <c r="O32" s="0" t="n">
        <v>1.95</v>
      </c>
      <c r="P32" s="0" t="n">
        <v>2</v>
      </c>
      <c r="Q32" s="0" t="n">
        <v>0.88</v>
      </c>
      <c r="R32" s="0" t="n">
        <v>93</v>
      </c>
      <c r="S32" s="0" t="n">
        <v>4.18</v>
      </c>
      <c r="T32" s="0" t="n">
        <v>0.26</v>
      </c>
      <c r="U32" s="6" t="n">
        <v>45495</v>
      </c>
      <c r="V32" s="0" t="n">
        <v>155</v>
      </c>
      <c r="W32" s="0" t="n">
        <v>0.449</v>
      </c>
    </row>
    <row r="33" customFormat="false" ht="15" hidden="false" customHeight="false" outlineLevel="0" collapsed="false">
      <c r="A33" s="0" t="s">
        <v>104</v>
      </c>
      <c r="B33" s="0" t="s">
        <v>40</v>
      </c>
      <c r="C33" s="0" t="n">
        <v>449</v>
      </c>
      <c r="D33" s="0" t="n">
        <v>44</v>
      </c>
      <c r="E33" s="0" t="n">
        <v>13</v>
      </c>
      <c r="F33" s="0" t="n">
        <v>3</v>
      </c>
      <c r="G33" s="0" t="n">
        <v>45.72</v>
      </c>
      <c r="H33" s="0" t="n">
        <v>1.68</v>
      </c>
      <c r="I33" s="0" t="n">
        <v>0.86</v>
      </c>
      <c r="J33" s="0" t="s">
        <v>59</v>
      </c>
      <c r="K33" s="0" t="s">
        <v>60</v>
      </c>
      <c r="L33" s="0" t="n">
        <v>96</v>
      </c>
      <c r="M33" s="0" t="n">
        <v>0.8</v>
      </c>
      <c r="N33" s="0" t="n">
        <v>57.37</v>
      </c>
      <c r="O33" s="0" t="n">
        <v>0.54</v>
      </c>
      <c r="P33" s="0" t="n">
        <v>6</v>
      </c>
      <c r="Q33" s="0" t="n">
        <v>0.92</v>
      </c>
      <c r="R33" s="0" t="n">
        <v>794</v>
      </c>
      <c r="S33" s="0" t="n">
        <v>14.54</v>
      </c>
      <c r="T33" s="0" t="n">
        <v>0.36</v>
      </c>
      <c r="U33" s="6" t="n">
        <v>45414</v>
      </c>
      <c r="V33" s="0" t="n">
        <v>14.02</v>
      </c>
      <c r="W33" s="0" t="n">
        <v>0.676</v>
      </c>
    </row>
    <row r="34" customFormat="false" ht="15" hidden="false" customHeight="false" outlineLevel="0" collapsed="false">
      <c r="A34" s="0" t="s">
        <v>105</v>
      </c>
      <c r="B34" s="0" t="s">
        <v>40</v>
      </c>
      <c r="C34" s="0" t="n">
        <v>481</v>
      </c>
      <c r="D34" s="0" t="n">
        <v>39</v>
      </c>
      <c r="E34" s="0" t="n">
        <v>13</v>
      </c>
      <c r="F34" s="0" t="n">
        <v>7</v>
      </c>
      <c r="G34" s="0" t="n">
        <v>10.45</v>
      </c>
      <c r="H34" s="0" t="n">
        <v>9.41</v>
      </c>
      <c r="I34" s="0" t="n">
        <v>0.42</v>
      </c>
      <c r="J34" s="0" t="s">
        <v>106</v>
      </c>
      <c r="K34" s="0" t="s">
        <v>54</v>
      </c>
      <c r="L34" s="0" t="n">
        <v>85</v>
      </c>
      <c r="M34" s="0" t="n">
        <v>2.21</v>
      </c>
      <c r="N34" s="0" t="n">
        <v>75.58</v>
      </c>
      <c r="O34" s="0" t="n">
        <v>1.61</v>
      </c>
      <c r="P34" s="0" t="n">
        <v>1</v>
      </c>
      <c r="Q34" s="0" t="n">
        <v>0.81</v>
      </c>
      <c r="R34" s="0" t="n">
        <v>52</v>
      </c>
      <c r="S34" s="0" t="n">
        <v>10.01</v>
      </c>
      <c r="T34" s="0" t="n">
        <v>0.33</v>
      </c>
      <c r="U34" s="6" t="n">
        <v>45574</v>
      </c>
      <c r="V34" s="0" t="n">
        <v>191.13</v>
      </c>
      <c r="W34" s="0" t="n">
        <v>0.58</v>
      </c>
    </row>
    <row r="35" customFormat="false" ht="15" hidden="false" customHeight="false" outlineLevel="0" collapsed="false">
      <c r="A35" s="0" t="s">
        <v>107</v>
      </c>
      <c r="B35" s="0" t="s">
        <v>81</v>
      </c>
      <c r="C35" s="0" t="n">
        <v>403</v>
      </c>
      <c r="D35" s="0" t="n">
        <v>26</v>
      </c>
      <c r="E35" s="0" t="n">
        <v>9</v>
      </c>
      <c r="F35" s="0" t="n">
        <v>2</v>
      </c>
      <c r="G35" s="0" t="n">
        <v>20.08</v>
      </c>
      <c r="H35" s="0" t="n">
        <v>9.68</v>
      </c>
      <c r="I35" s="0" t="n">
        <v>0.31</v>
      </c>
      <c r="J35" s="0" t="s">
        <v>74</v>
      </c>
      <c r="K35" s="0" t="s">
        <v>54</v>
      </c>
      <c r="L35" s="0" t="n">
        <v>94</v>
      </c>
      <c r="M35" s="0" t="n">
        <v>4.35</v>
      </c>
      <c r="N35" s="0" t="n">
        <v>130.87</v>
      </c>
      <c r="O35" s="0" t="n">
        <v>1.12</v>
      </c>
      <c r="P35" s="0" t="n">
        <v>4</v>
      </c>
      <c r="Q35" s="0" t="n">
        <v>0.85</v>
      </c>
      <c r="R35" s="0" t="n">
        <v>492</v>
      </c>
      <c r="S35" s="0" t="n">
        <v>3.34</v>
      </c>
      <c r="T35" s="0" t="n">
        <v>0.71</v>
      </c>
      <c r="U35" s="6" t="n">
        <v>45456</v>
      </c>
      <c r="V35" s="0" t="n">
        <v>200.6</v>
      </c>
      <c r="W35" s="0" t="n">
        <v>0.565</v>
      </c>
    </row>
    <row r="36" customFormat="false" ht="15" hidden="false" customHeight="false" outlineLevel="0" collapsed="false">
      <c r="A36" s="0" t="s">
        <v>108</v>
      </c>
      <c r="B36" s="0" t="s">
        <v>48</v>
      </c>
      <c r="C36" s="0" t="n">
        <v>279</v>
      </c>
      <c r="D36" s="0" t="n">
        <v>76</v>
      </c>
      <c r="E36" s="0" t="n">
        <v>4</v>
      </c>
      <c r="F36" s="0" t="n">
        <v>3</v>
      </c>
      <c r="G36" s="0" t="n">
        <v>47.08</v>
      </c>
      <c r="H36" s="0" t="n">
        <v>9.75</v>
      </c>
      <c r="I36" s="0" t="n">
        <v>0.66</v>
      </c>
      <c r="J36" s="0" t="s">
        <v>53</v>
      </c>
      <c r="K36" s="0" t="s">
        <v>42</v>
      </c>
      <c r="L36" s="0" t="n">
        <v>94</v>
      </c>
      <c r="M36" s="0" t="n">
        <v>0.85</v>
      </c>
      <c r="N36" s="0" t="n">
        <v>56.86</v>
      </c>
      <c r="O36" s="0" t="n">
        <v>0.52</v>
      </c>
      <c r="P36" s="0" t="n">
        <v>8</v>
      </c>
      <c r="Q36" s="0" t="n">
        <v>0.92</v>
      </c>
      <c r="R36" s="0" t="n">
        <v>128</v>
      </c>
      <c r="S36" s="0" t="n">
        <v>7.83</v>
      </c>
      <c r="T36" s="0" t="n">
        <v>0.25</v>
      </c>
      <c r="U36" s="6" t="n">
        <v>45436</v>
      </c>
      <c r="V36" s="0" t="n">
        <v>211.97</v>
      </c>
      <c r="W36" s="0" t="n">
        <v>0.526</v>
      </c>
    </row>
    <row r="37" customFormat="false" ht="15" hidden="false" customHeight="false" outlineLevel="0" collapsed="false">
      <c r="A37" s="0" t="s">
        <v>109</v>
      </c>
      <c r="B37" s="0" t="s">
        <v>44</v>
      </c>
      <c r="C37" s="0" t="n">
        <v>433</v>
      </c>
      <c r="D37" s="0" t="n">
        <v>89</v>
      </c>
      <c r="E37" s="0" t="n">
        <v>5</v>
      </c>
      <c r="F37" s="0" t="n">
        <v>4</v>
      </c>
      <c r="G37" s="0" t="n">
        <v>21.93</v>
      </c>
      <c r="H37" s="0" t="n">
        <v>0.87</v>
      </c>
      <c r="I37" s="0" t="n">
        <v>0.93</v>
      </c>
      <c r="J37" s="0" t="s">
        <v>110</v>
      </c>
      <c r="K37" s="0" t="s">
        <v>60</v>
      </c>
      <c r="L37" s="0" t="n">
        <v>169</v>
      </c>
      <c r="M37" s="0" t="n">
        <v>3.09</v>
      </c>
      <c r="N37" s="0" t="n">
        <v>54.45</v>
      </c>
      <c r="O37" s="0" t="n">
        <v>0.2</v>
      </c>
      <c r="P37" s="0" t="n">
        <v>6</v>
      </c>
      <c r="Q37" s="0" t="n">
        <v>0.92</v>
      </c>
      <c r="R37" s="0" t="n">
        <v>426</v>
      </c>
      <c r="S37" s="0" t="n">
        <v>3.58</v>
      </c>
      <c r="T37" s="0" t="n">
        <v>0.91</v>
      </c>
      <c r="U37" s="6" t="n">
        <v>45486</v>
      </c>
      <c r="V37" s="0" t="n">
        <v>171.16</v>
      </c>
      <c r="W37" s="0" t="n">
        <v>0.674</v>
      </c>
    </row>
    <row r="38" customFormat="false" ht="15" hidden="false" customHeight="false" outlineLevel="0" collapsed="false">
      <c r="A38" s="0" t="s">
        <v>111</v>
      </c>
      <c r="B38" s="0" t="s">
        <v>48</v>
      </c>
      <c r="C38" s="0" t="n">
        <v>498</v>
      </c>
      <c r="D38" s="0" t="n">
        <v>39</v>
      </c>
      <c r="E38" s="0" t="n">
        <v>6</v>
      </c>
      <c r="F38" s="0" t="n">
        <v>8</v>
      </c>
      <c r="G38" s="0" t="n">
        <v>28.18</v>
      </c>
      <c r="H38" s="0" t="n">
        <v>9.49</v>
      </c>
      <c r="I38" s="0" t="n">
        <v>0.26</v>
      </c>
      <c r="J38" s="0" t="s">
        <v>112</v>
      </c>
      <c r="K38" s="0" t="s">
        <v>54</v>
      </c>
      <c r="L38" s="0" t="n">
        <v>90</v>
      </c>
      <c r="M38" s="0" t="n">
        <v>3.65</v>
      </c>
      <c r="N38" s="0" t="n">
        <v>64.38</v>
      </c>
      <c r="O38" s="0" t="n">
        <v>1.54</v>
      </c>
      <c r="P38" s="0" t="n">
        <v>2</v>
      </c>
      <c r="Q38" s="0" t="n">
        <v>0.83</v>
      </c>
      <c r="R38" s="0" t="n">
        <v>742</v>
      </c>
      <c r="S38" s="0" t="n">
        <v>9.48</v>
      </c>
      <c r="T38" s="0" t="n">
        <v>0.27</v>
      </c>
      <c r="U38" s="6" t="n">
        <v>45530</v>
      </c>
      <c r="V38" s="0" t="n">
        <v>141.19</v>
      </c>
      <c r="W38" s="0" t="n">
        <v>0.552</v>
      </c>
    </row>
    <row r="39" customFormat="false" ht="15" hidden="false" customHeight="false" outlineLevel="0" collapsed="false">
      <c r="A39" s="0" t="s">
        <v>113</v>
      </c>
      <c r="B39" s="0" t="s">
        <v>44</v>
      </c>
      <c r="C39" s="0" t="n">
        <v>377</v>
      </c>
      <c r="D39" s="0" t="n">
        <v>54</v>
      </c>
      <c r="E39" s="0" t="n">
        <v>12</v>
      </c>
      <c r="F39" s="0" t="n">
        <v>5</v>
      </c>
      <c r="G39" s="0" t="n">
        <v>4.94</v>
      </c>
      <c r="H39" s="0" t="n">
        <v>9.98</v>
      </c>
      <c r="I39" s="0" t="n">
        <v>0.82</v>
      </c>
      <c r="J39" s="0" t="s">
        <v>114</v>
      </c>
      <c r="K39" s="0" t="s">
        <v>60</v>
      </c>
      <c r="L39" s="0" t="n">
        <v>174</v>
      </c>
      <c r="M39" s="0" t="n">
        <v>2.67</v>
      </c>
      <c r="N39" s="0" t="n">
        <v>122.58</v>
      </c>
      <c r="O39" s="0" t="n">
        <v>0.7</v>
      </c>
      <c r="P39" s="0" t="n">
        <v>1</v>
      </c>
      <c r="Q39" s="0" t="n">
        <v>0.86</v>
      </c>
      <c r="R39" s="0" t="n">
        <v>188</v>
      </c>
      <c r="S39" s="0" t="n">
        <v>5.78</v>
      </c>
      <c r="T39" s="0" t="n">
        <v>0.68</v>
      </c>
      <c r="U39" s="6" t="n">
        <v>45565</v>
      </c>
      <c r="V39" s="0" t="n">
        <v>258.11</v>
      </c>
      <c r="W39" s="0" t="n">
        <v>0.695</v>
      </c>
    </row>
    <row r="40" customFormat="false" ht="15" hidden="false" customHeight="false" outlineLevel="0" collapsed="false">
      <c r="A40" s="0" t="s">
        <v>115</v>
      </c>
      <c r="B40" s="0" t="s">
        <v>81</v>
      </c>
      <c r="C40" s="0" t="n">
        <v>94</v>
      </c>
      <c r="D40" s="0" t="n">
        <v>88</v>
      </c>
      <c r="E40" s="0" t="n">
        <v>8</v>
      </c>
      <c r="F40" s="0" t="n">
        <v>9</v>
      </c>
      <c r="G40" s="0" t="n">
        <v>39.72</v>
      </c>
      <c r="H40" s="0" t="n">
        <v>9.45</v>
      </c>
      <c r="I40" s="0" t="n">
        <v>0.53</v>
      </c>
      <c r="J40" s="0" t="s">
        <v>100</v>
      </c>
      <c r="K40" s="0" t="s">
        <v>46</v>
      </c>
      <c r="L40" s="0" t="n">
        <v>17</v>
      </c>
      <c r="M40" s="0" t="n">
        <v>1.65</v>
      </c>
      <c r="N40" s="0" t="n">
        <v>103.6</v>
      </c>
      <c r="O40" s="0" t="n">
        <v>0.81</v>
      </c>
      <c r="P40" s="0" t="n">
        <v>9</v>
      </c>
      <c r="Q40" s="0" t="n">
        <v>0.98</v>
      </c>
      <c r="R40" s="0" t="n">
        <v>951</v>
      </c>
      <c r="S40" s="0" t="n">
        <v>3.74</v>
      </c>
      <c r="T40" s="0" t="n">
        <v>0.94</v>
      </c>
      <c r="U40" s="6" t="n">
        <v>45624</v>
      </c>
      <c r="V40" s="0" t="n">
        <v>232.53</v>
      </c>
      <c r="W40" s="0" t="n">
        <v>0.573</v>
      </c>
    </row>
    <row r="41" customFormat="false" ht="15" hidden="false" customHeight="false" outlineLevel="0" collapsed="false">
      <c r="A41" s="0" t="s">
        <v>116</v>
      </c>
      <c r="B41" s="0" t="s">
        <v>56</v>
      </c>
      <c r="C41" s="0" t="n">
        <v>374</v>
      </c>
      <c r="D41" s="0" t="n">
        <v>98</v>
      </c>
      <c r="E41" s="0" t="n">
        <v>3</v>
      </c>
      <c r="F41" s="0" t="n">
        <v>5</v>
      </c>
      <c r="G41" s="0" t="n">
        <v>21.72</v>
      </c>
      <c r="H41" s="0" t="n">
        <v>6.87</v>
      </c>
      <c r="I41" s="0" t="n">
        <v>0.82</v>
      </c>
      <c r="J41" s="0" t="s">
        <v>76</v>
      </c>
      <c r="K41" s="0" t="s">
        <v>60</v>
      </c>
      <c r="L41" s="0" t="n">
        <v>20</v>
      </c>
      <c r="M41" s="0" t="n">
        <v>1.97</v>
      </c>
      <c r="N41" s="0" t="n">
        <v>169.91</v>
      </c>
      <c r="O41" s="0" t="n">
        <v>1.02</v>
      </c>
      <c r="P41" s="0" t="n">
        <v>8</v>
      </c>
      <c r="Q41" s="0" t="n">
        <v>0.89</v>
      </c>
      <c r="R41" s="0" t="n">
        <v>864</v>
      </c>
      <c r="S41" s="0" t="n">
        <v>4.4</v>
      </c>
      <c r="T41" s="0" t="n">
        <v>0.25</v>
      </c>
      <c r="U41" s="6" t="n">
        <v>45475</v>
      </c>
      <c r="V41" s="0" t="n">
        <v>187.58</v>
      </c>
      <c r="W41" s="0" t="n">
        <v>0.425</v>
      </c>
    </row>
    <row r="42" customFormat="false" ht="15" hidden="false" customHeight="false" outlineLevel="0" collapsed="false">
      <c r="A42" s="0" t="s">
        <v>117</v>
      </c>
      <c r="B42" s="0" t="s">
        <v>40</v>
      </c>
      <c r="C42" s="0" t="n">
        <v>91</v>
      </c>
      <c r="D42" s="0" t="n">
        <v>60</v>
      </c>
      <c r="E42" s="0" t="n">
        <v>11</v>
      </c>
      <c r="F42" s="0" t="n">
        <v>5</v>
      </c>
      <c r="G42" s="0" t="n">
        <v>40.23</v>
      </c>
      <c r="H42" s="0" t="n">
        <v>7.16</v>
      </c>
      <c r="I42" s="0" t="n">
        <v>0.55</v>
      </c>
      <c r="J42" s="0" t="s">
        <v>118</v>
      </c>
      <c r="K42" s="0" t="s">
        <v>46</v>
      </c>
      <c r="L42" s="0" t="n">
        <v>147</v>
      </c>
      <c r="M42" s="0" t="n">
        <v>0.82</v>
      </c>
      <c r="N42" s="0" t="n">
        <v>142.61</v>
      </c>
      <c r="O42" s="0" t="n">
        <v>1.06</v>
      </c>
      <c r="P42" s="0" t="n">
        <v>8</v>
      </c>
      <c r="Q42" s="0" t="n">
        <v>0.89</v>
      </c>
      <c r="R42" s="0" t="n">
        <v>56</v>
      </c>
      <c r="S42" s="0" t="n">
        <v>10.45</v>
      </c>
      <c r="T42" s="0" t="n">
        <v>0.51</v>
      </c>
      <c r="U42" s="6" t="n">
        <v>45449</v>
      </c>
      <c r="V42" s="0" t="n">
        <v>23.34</v>
      </c>
      <c r="W42" s="0" t="n">
        <v>0.553</v>
      </c>
    </row>
    <row r="43" customFormat="false" ht="15" hidden="false" customHeight="false" outlineLevel="0" collapsed="false">
      <c r="A43" s="0" t="s">
        <v>119</v>
      </c>
      <c r="B43" s="0" t="s">
        <v>81</v>
      </c>
      <c r="C43" s="0" t="n">
        <v>278</v>
      </c>
      <c r="D43" s="0" t="n">
        <v>56</v>
      </c>
      <c r="E43" s="0" t="n">
        <v>7</v>
      </c>
      <c r="F43" s="0" t="n">
        <v>4</v>
      </c>
      <c r="G43" s="0" t="n">
        <v>13.44</v>
      </c>
      <c r="H43" s="0" t="n">
        <v>1.66</v>
      </c>
      <c r="I43" s="0" t="n">
        <v>0.44</v>
      </c>
      <c r="J43" s="0" t="s">
        <v>53</v>
      </c>
      <c r="K43" s="0" t="s">
        <v>60</v>
      </c>
      <c r="L43" s="0" t="n">
        <v>124</v>
      </c>
      <c r="M43" s="0" t="n">
        <v>1.82</v>
      </c>
      <c r="N43" s="0" t="n">
        <v>136.7</v>
      </c>
      <c r="O43" s="0" t="n">
        <v>0.49</v>
      </c>
      <c r="P43" s="0" t="n">
        <v>8</v>
      </c>
      <c r="Q43" s="0" t="n">
        <v>0.94</v>
      </c>
      <c r="R43" s="0" t="n">
        <v>932</v>
      </c>
      <c r="S43" s="0" t="n">
        <v>6.71</v>
      </c>
      <c r="T43" s="0" t="n">
        <v>0.46</v>
      </c>
      <c r="U43" s="6" t="n">
        <v>45425</v>
      </c>
      <c r="V43" s="0" t="n">
        <v>211.24</v>
      </c>
      <c r="W43" s="0" t="n">
        <v>0.56</v>
      </c>
    </row>
    <row r="44" customFormat="false" ht="15" hidden="false" customHeight="false" outlineLevel="0" collapsed="false">
      <c r="A44" s="0" t="s">
        <v>120</v>
      </c>
      <c r="B44" s="0" t="s">
        <v>40</v>
      </c>
      <c r="C44" s="0" t="n">
        <v>417</v>
      </c>
      <c r="D44" s="0" t="n">
        <v>62</v>
      </c>
      <c r="E44" s="0" t="n">
        <v>14</v>
      </c>
      <c r="F44" s="0" t="n">
        <v>2</v>
      </c>
      <c r="G44" s="0" t="n">
        <v>21.7</v>
      </c>
      <c r="H44" s="0" t="n">
        <v>8.81</v>
      </c>
      <c r="I44" s="0" t="n">
        <v>0.73</v>
      </c>
      <c r="J44" s="0" t="s">
        <v>121</v>
      </c>
      <c r="K44" s="0" t="s">
        <v>60</v>
      </c>
      <c r="L44" s="0" t="n">
        <v>90</v>
      </c>
      <c r="M44" s="0" t="n">
        <v>0.7</v>
      </c>
      <c r="N44" s="0" t="n">
        <v>39.38</v>
      </c>
      <c r="O44" s="0" t="n">
        <v>1.37</v>
      </c>
      <c r="P44" s="0" t="n">
        <v>9</v>
      </c>
      <c r="Q44" s="0" t="n">
        <v>0.73</v>
      </c>
      <c r="R44" s="0" t="n">
        <v>927</v>
      </c>
      <c r="S44" s="0" t="n">
        <v>8.18</v>
      </c>
      <c r="T44" s="0" t="n">
        <v>0.48</v>
      </c>
      <c r="U44" s="6" t="n">
        <v>45476</v>
      </c>
      <c r="V44" s="0" t="n">
        <v>171.87</v>
      </c>
      <c r="W44" s="0" t="n">
        <v>0.434</v>
      </c>
    </row>
    <row r="45" customFormat="false" ht="15" hidden="false" customHeight="false" outlineLevel="0" collapsed="false">
      <c r="A45" s="0" t="s">
        <v>122</v>
      </c>
      <c r="B45" s="0" t="s">
        <v>56</v>
      </c>
      <c r="C45" s="0" t="n">
        <v>207</v>
      </c>
      <c r="D45" s="0" t="n">
        <v>73</v>
      </c>
      <c r="E45" s="0" t="n">
        <v>9</v>
      </c>
      <c r="F45" s="0" t="n">
        <v>5</v>
      </c>
      <c r="G45" s="0" t="n">
        <v>39.54</v>
      </c>
      <c r="H45" s="0" t="n">
        <v>1.07</v>
      </c>
      <c r="I45" s="0" t="n">
        <v>0.91</v>
      </c>
      <c r="J45" s="0" t="s">
        <v>83</v>
      </c>
      <c r="K45" s="0" t="s">
        <v>54</v>
      </c>
      <c r="L45" s="0" t="n">
        <v>96</v>
      </c>
      <c r="M45" s="0" t="n">
        <v>3.77</v>
      </c>
      <c r="N45" s="0" t="n">
        <v>20.49</v>
      </c>
      <c r="O45" s="0" t="n">
        <v>1.42</v>
      </c>
      <c r="P45" s="0" t="n">
        <v>2</v>
      </c>
      <c r="Q45" s="0" t="n">
        <v>0.86</v>
      </c>
      <c r="R45" s="0" t="n">
        <v>885</v>
      </c>
      <c r="S45" s="0" t="n">
        <v>12.5</v>
      </c>
      <c r="T45" s="0" t="n">
        <v>0.68</v>
      </c>
      <c r="U45" s="6" t="n">
        <v>45554</v>
      </c>
      <c r="V45" s="0" t="n">
        <v>211.11</v>
      </c>
      <c r="W45" s="0" t="n">
        <v>0.693</v>
      </c>
    </row>
    <row r="46" customFormat="false" ht="15" hidden="false" customHeight="false" outlineLevel="0" collapsed="false">
      <c r="A46" s="0" t="s">
        <v>123</v>
      </c>
      <c r="B46" s="0" t="s">
        <v>56</v>
      </c>
      <c r="C46" s="0" t="n">
        <v>480</v>
      </c>
      <c r="D46" s="0" t="n">
        <v>47</v>
      </c>
      <c r="E46" s="0" t="n">
        <v>11</v>
      </c>
      <c r="F46" s="0" t="n">
        <v>2</v>
      </c>
      <c r="G46" s="0" t="n">
        <v>48.72</v>
      </c>
      <c r="H46" s="0" t="n">
        <v>3.52</v>
      </c>
      <c r="I46" s="0" t="n">
        <v>0.39</v>
      </c>
      <c r="J46" s="0" t="s">
        <v>112</v>
      </c>
      <c r="K46" s="0" t="s">
        <v>54</v>
      </c>
      <c r="L46" s="0" t="n">
        <v>51</v>
      </c>
      <c r="M46" s="0" t="n">
        <v>4.54</v>
      </c>
      <c r="N46" s="0" t="n">
        <v>106.9</v>
      </c>
      <c r="O46" s="0" t="n">
        <v>0.37</v>
      </c>
      <c r="P46" s="0" t="n">
        <v>0</v>
      </c>
      <c r="Q46" s="0" t="n">
        <v>0.99</v>
      </c>
      <c r="R46" s="0" t="n">
        <v>774</v>
      </c>
      <c r="S46" s="0" t="n">
        <v>10.18</v>
      </c>
      <c r="T46" s="0" t="n">
        <v>0.41</v>
      </c>
      <c r="U46" s="6" t="n">
        <v>45546</v>
      </c>
      <c r="V46" s="0" t="n">
        <v>100.31</v>
      </c>
      <c r="W46" s="0" t="n">
        <v>0.779</v>
      </c>
    </row>
    <row r="47" customFormat="false" ht="15" hidden="false" customHeight="false" outlineLevel="0" collapsed="false">
      <c r="A47" s="0" t="s">
        <v>124</v>
      </c>
      <c r="B47" s="0" t="s">
        <v>81</v>
      </c>
      <c r="C47" s="0" t="n">
        <v>192</v>
      </c>
      <c r="D47" s="0" t="n">
        <v>73</v>
      </c>
      <c r="E47" s="0" t="n">
        <v>11</v>
      </c>
      <c r="F47" s="0" t="n">
        <v>3</v>
      </c>
      <c r="G47" s="0" t="n">
        <v>3.92</v>
      </c>
      <c r="H47" s="0" t="n">
        <v>9.92</v>
      </c>
      <c r="I47" s="0" t="n">
        <v>0.51</v>
      </c>
      <c r="J47" s="0" t="s">
        <v>118</v>
      </c>
      <c r="K47" s="0" t="s">
        <v>46</v>
      </c>
      <c r="L47" s="0" t="n">
        <v>46</v>
      </c>
      <c r="M47" s="0" t="n">
        <v>3.35</v>
      </c>
      <c r="N47" s="0" t="n">
        <v>23.61</v>
      </c>
      <c r="O47" s="0" t="n">
        <v>1.11</v>
      </c>
      <c r="P47" s="0" t="n">
        <v>8</v>
      </c>
      <c r="Q47" s="0" t="n">
        <v>0.81</v>
      </c>
      <c r="R47" s="0" t="n">
        <v>562</v>
      </c>
      <c r="S47" s="0" t="n">
        <v>7.47</v>
      </c>
      <c r="T47" s="0" t="n">
        <v>0.22</v>
      </c>
      <c r="U47" s="6" t="n">
        <v>45530</v>
      </c>
      <c r="V47" s="0" t="n">
        <v>235.33</v>
      </c>
      <c r="W47" s="0" t="n">
        <v>0.435</v>
      </c>
    </row>
    <row r="48" customFormat="false" ht="15" hidden="false" customHeight="false" outlineLevel="0" collapsed="false">
      <c r="A48" s="0" t="s">
        <v>125</v>
      </c>
      <c r="B48" s="0" t="s">
        <v>56</v>
      </c>
      <c r="C48" s="0" t="n">
        <v>499</v>
      </c>
      <c r="D48" s="0" t="n">
        <v>96</v>
      </c>
      <c r="E48" s="0" t="n">
        <v>3</v>
      </c>
      <c r="F48" s="0" t="n">
        <v>7</v>
      </c>
      <c r="G48" s="0" t="n">
        <v>40.81</v>
      </c>
      <c r="H48" s="0" t="n">
        <v>4.51</v>
      </c>
      <c r="I48" s="0" t="n">
        <v>0.31</v>
      </c>
      <c r="J48" s="0" t="s">
        <v>65</v>
      </c>
      <c r="K48" s="0" t="s">
        <v>46</v>
      </c>
      <c r="L48" s="0" t="n">
        <v>101</v>
      </c>
      <c r="M48" s="0" t="n">
        <v>3.46</v>
      </c>
      <c r="N48" s="0" t="n">
        <v>79.16</v>
      </c>
      <c r="O48" s="0" t="n">
        <v>1.26</v>
      </c>
      <c r="P48" s="0" t="n">
        <v>6</v>
      </c>
      <c r="Q48" s="0" t="n">
        <v>0.79</v>
      </c>
      <c r="R48" s="0" t="n">
        <v>745</v>
      </c>
      <c r="S48" s="0" t="n">
        <v>14.36</v>
      </c>
      <c r="T48" s="0" t="n">
        <v>0.97</v>
      </c>
      <c r="U48" s="6" t="n">
        <v>45342</v>
      </c>
      <c r="V48" s="0" t="n">
        <v>131.2</v>
      </c>
      <c r="W48" s="0" t="n">
        <v>0.697</v>
      </c>
    </row>
    <row r="49" customFormat="false" ht="15" hidden="false" customHeight="false" outlineLevel="0" collapsed="false">
      <c r="A49" s="0" t="s">
        <v>126</v>
      </c>
      <c r="B49" s="0" t="s">
        <v>44</v>
      </c>
      <c r="C49" s="0" t="n">
        <v>309</v>
      </c>
      <c r="D49" s="0" t="n">
        <v>98</v>
      </c>
      <c r="E49" s="0" t="n">
        <v>3</v>
      </c>
      <c r="F49" s="0" t="n">
        <v>9</v>
      </c>
      <c r="G49" s="0" t="n">
        <v>15.73</v>
      </c>
      <c r="H49" s="0" t="n">
        <v>1.75</v>
      </c>
      <c r="I49" s="0" t="n">
        <v>0.27</v>
      </c>
      <c r="J49" s="0" t="s">
        <v>72</v>
      </c>
      <c r="K49" s="0" t="s">
        <v>42</v>
      </c>
      <c r="L49" s="0" t="n">
        <v>94</v>
      </c>
      <c r="M49" s="0" t="n">
        <v>2.62</v>
      </c>
      <c r="N49" s="0" t="n">
        <v>14.96</v>
      </c>
      <c r="O49" s="0" t="n">
        <v>0.45</v>
      </c>
      <c r="P49" s="0" t="n">
        <v>1</v>
      </c>
      <c r="Q49" s="0" t="n">
        <v>0.88</v>
      </c>
      <c r="R49" s="0" t="n">
        <v>812</v>
      </c>
      <c r="S49" s="0" t="n">
        <v>4</v>
      </c>
      <c r="T49" s="0" t="n">
        <v>0.8</v>
      </c>
      <c r="U49" s="6" t="n">
        <v>45532</v>
      </c>
      <c r="V49" s="0" t="n">
        <v>269.4</v>
      </c>
      <c r="W49" s="0" t="n">
        <v>0.724</v>
      </c>
    </row>
    <row r="50" customFormat="false" ht="15" hidden="false" customHeight="false" outlineLevel="0" collapsed="false">
      <c r="A50" s="0" t="s">
        <v>127</v>
      </c>
      <c r="B50" s="0" t="s">
        <v>56</v>
      </c>
      <c r="C50" s="0" t="n">
        <v>64</v>
      </c>
      <c r="D50" s="0" t="n">
        <v>16</v>
      </c>
      <c r="E50" s="0" t="n">
        <v>5</v>
      </c>
      <c r="F50" s="0" t="n">
        <v>7</v>
      </c>
      <c r="G50" s="0" t="n">
        <v>27.99</v>
      </c>
      <c r="H50" s="0" t="n">
        <v>9.71</v>
      </c>
      <c r="I50" s="0" t="n">
        <v>0.8</v>
      </c>
      <c r="J50" s="0" t="s">
        <v>128</v>
      </c>
      <c r="K50" s="0" t="s">
        <v>54</v>
      </c>
      <c r="L50" s="0" t="n">
        <v>68</v>
      </c>
      <c r="M50" s="0" t="n">
        <v>1.2</v>
      </c>
      <c r="N50" s="0" t="n">
        <v>43.59</v>
      </c>
      <c r="O50" s="0" t="n">
        <v>1.8</v>
      </c>
      <c r="P50" s="0" t="n">
        <v>5</v>
      </c>
      <c r="Q50" s="0" t="n">
        <v>0.77</v>
      </c>
      <c r="R50" s="0" t="n">
        <v>776</v>
      </c>
      <c r="S50" s="0" t="n">
        <v>5.05</v>
      </c>
      <c r="T50" s="0" t="n">
        <v>0.31</v>
      </c>
      <c r="U50" s="6" t="n">
        <v>45455</v>
      </c>
      <c r="V50" s="0" t="n">
        <v>40.16</v>
      </c>
      <c r="W50" s="0" t="n">
        <v>0.403</v>
      </c>
    </row>
    <row r="51" customFormat="false" ht="15" hidden="false" customHeight="false" outlineLevel="0" collapsed="false">
      <c r="A51" s="0" t="s">
        <v>129</v>
      </c>
      <c r="B51" s="0" t="s">
        <v>40</v>
      </c>
      <c r="C51" s="0" t="n">
        <v>80</v>
      </c>
      <c r="D51" s="0" t="n">
        <v>31</v>
      </c>
      <c r="E51" s="0" t="n">
        <v>8</v>
      </c>
      <c r="F51" s="0" t="n">
        <v>2</v>
      </c>
      <c r="G51" s="0" t="n">
        <v>15.21</v>
      </c>
      <c r="H51" s="0" t="n">
        <v>9.85</v>
      </c>
      <c r="I51" s="0" t="n">
        <v>0.28</v>
      </c>
      <c r="J51" s="0" t="s">
        <v>130</v>
      </c>
      <c r="K51" s="0" t="s">
        <v>46</v>
      </c>
      <c r="L51" s="0" t="n">
        <v>161</v>
      </c>
      <c r="M51" s="0" t="n">
        <v>0.53</v>
      </c>
      <c r="N51" s="0" t="n">
        <v>30.97</v>
      </c>
      <c r="O51" s="0" t="n">
        <v>1.02</v>
      </c>
      <c r="P51" s="0" t="n">
        <v>8</v>
      </c>
      <c r="Q51" s="0" t="n">
        <v>0.87</v>
      </c>
      <c r="R51" s="0" t="n">
        <v>126</v>
      </c>
      <c r="S51" s="0" t="n">
        <v>13.76</v>
      </c>
      <c r="T51" s="0" t="n">
        <v>0.56</v>
      </c>
      <c r="U51" s="6" t="n">
        <v>45396</v>
      </c>
      <c r="V51" s="0" t="n">
        <v>150.52</v>
      </c>
      <c r="W51" s="0" t="n">
        <v>0.607</v>
      </c>
    </row>
    <row r="52" customFormat="false" ht="15" hidden="false" customHeight="false" outlineLevel="0" collapsed="false">
      <c r="A52" s="0" t="s">
        <v>131</v>
      </c>
      <c r="B52" s="0" t="s">
        <v>40</v>
      </c>
      <c r="C52" s="0" t="n">
        <v>102</v>
      </c>
      <c r="D52" s="0" t="n">
        <v>90</v>
      </c>
      <c r="E52" s="0" t="n">
        <v>4</v>
      </c>
      <c r="F52" s="0" t="n">
        <v>2</v>
      </c>
      <c r="G52" s="0" t="n">
        <v>31.06</v>
      </c>
      <c r="H52" s="0" t="n">
        <v>2.28</v>
      </c>
      <c r="I52" s="0" t="n">
        <v>0.81</v>
      </c>
      <c r="J52" s="0" t="s">
        <v>132</v>
      </c>
      <c r="K52" s="0" t="s">
        <v>54</v>
      </c>
      <c r="L52" s="0" t="n">
        <v>165</v>
      </c>
      <c r="M52" s="0" t="n">
        <v>2.05</v>
      </c>
      <c r="N52" s="0" t="n">
        <v>162.19</v>
      </c>
      <c r="O52" s="0" t="n">
        <v>0.32</v>
      </c>
      <c r="P52" s="0" t="n">
        <v>7</v>
      </c>
      <c r="Q52" s="0" t="n">
        <v>0.75</v>
      </c>
      <c r="R52" s="0" t="n">
        <v>92</v>
      </c>
      <c r="S52" s="0" t="n">
        <v>12.95</v>
      </c>
      <c r="T52" s="0" t="n">
        <v>0.25</v>
      </c>
      <c r="U52" s="6" t="n">
        <v>45481</v>
      </c>
      <c r="V52" s="0" t="n">
        <v>69.66</v>
      </c>
      <c r="W52" s="0" t="n">
        <v>0.601</v>
      </c>
    </row>
    <row r="53" customFormat="false" ht="15" hidden="false" customHeight="false" outlineLevel="0" collapsed="false">
      <c r="A53" s="0" t="s">
        <v>133</v>
      </c>
      <c r="B53" s="0" t="s">
        <v>40</v>
      </c>
      <c r="C53" s="0" t="n">
        <v>142</v>
      </c>
      <c r="D53" s="0" t="n">
        <v>91</v>
      </c>
      <c r="E53" s="0" t="n">
        <v>12</v>
      </c>
      <c r="F53" s="0" t="n">
        <v>7</v>
      </c>
      <c r="G53" s="0" t="n">
        <v>18.34</v>
      </c>
      <c r="H53" s="0" t="n">
        <v>8.72</v>
      </c>
      <c r="I53" s="0" t="n">
        <v>0.49</v>
      </c>
      <c r="J53" s="0" t="s">
        <v>134</v>
      </c>
      <c r="K53" s="0" t="s">
        <v>60</v>
      </c>
      <c r="L53" s="0" t="n">
        <v>46</v>
      </c>
      <c r="M53" s="0" t="n">
        <v>3.88</v>
      </c>
      <c r="N53" s="0" t="n">
        <v>75.76</v>
      </c>
      <c r="O53" s="0" t="n">
        <v>0.74</v>
      </c>
      <c r="P53" s="0" t="n">
        <v>5</v>
      </c>
      <c r="Q53" s="0" t="n">
        <v>0.87</v>
      </c>
      <c r="R53" s="0" t="n">
        <v>973</v>
      </c>
      <c r="S53" s="0" t="n">
        <v>2.82</v>
      </c>
      <c r="T53" s="0" t="n">
        <v>0.22</v>
      </c>
      <c r="U53" s="6" t="n">
        <v>45452</v>
      </c>
      <c r="V53" s="0" t="n">
        <v>141.51</v>
      </c>
      <c r="W53" s="0" t="n">
        <v>0.482</v>
      </c>
    </row>
    <row r="54" customFormat="false" ht="15" hidden="false" customHeight="false" outlineLevel="0" collapsed="false">
      <c r="A54" s="0" t="s">
        <v>135</v>
      </c>
      <c r="B54" s="0" t="s">
        <v>40</v>
      </c>
      <c r="C54" s="0" t="n">
        <v>377</v>
      </c>
      <c r="D54" s="0" t="n">
        <v>50</v>
      </c>
      <c r="E54" s="0" t="n">
        <v>14</v>
      </c>
      <c r="F54" s="0" t="n">
        <v>5</v>
      </c>
      <c r="G54" s="0" t="n">
        <v>17.35</v>
      </c>
      <c r="H54" s="0" t="n">
        <v>4.21</v>
      </c>
      <c r="I54" s="0" t="n">
        <v>1</v>
      </c>
      <c r="J54" s="0" t="s">
        <v>89</v>
      </c>
      <c r="K54" s="0" t="s">
        <v>42</v>
      </c>
      <c r="L54" s="0" t="n">
        <v>30</v>
      </c>
      <c r="M54" s="0" t="n">
        <v>4.82</v>
      </c>
      <c r="N54" s="0" t="n">
        <v>24.98</v>
      </c>
      <c r="O54" s="0" t="n">
        <v>1.01</v>
      </c>
      <c r="P54" s="0" t="n">
        <v>5</v>
      </c>
      <c r="Q54" s="0" t="n">
        <v>0.88</v>
      </c>
      <c r="R54" s="0" t="n">
        <v>206</v>
      </c>
      <c r="S54" s="0" t="n">
        <v>14.02</v>
      </c>
      <c r="T54" s="0" t="n">
        <v>0.24</v>
      </c>
      <c r="U54" s="6" t="n">
        <v>45503</v>
      </c>
      <c r="V54" s="0" t="n">
        <v>112.59</v>
      </c>
      <c r="W54" s="0" t="n">
        <v>0.61</v>
      </c>
    </row>
    <row r="55" customFormat="false" ht="15" hidden="false" customHeight="false" outlineLevel="0" collapsed="false">
      <c r="A55" s="0" t="s">
        <v>136</v>
      </c>
      <c r="B55" s="0" t="s">
        <v>44</v>
      </c>
      <c r="C55" s="0" t="n">
        <v>35</v>
      </c>
      <c r="D55" s="0" t="n">
        <v>83</v>
      </c>
      <c r="E55" s="0" t="n">
        <v>13</v>
      </c>
      <c r="F55" s="0" t="n">
        <v>6</v>
      </c>
      <c r="G55" s="0" t="n">
        <v>2.86</v>
      </c>
      <c r="H55" s="0" t="n">
        <v>4.12</v>
      </c>
      <c r="I55" s="0" t="n">
        <v>0.28</v>
      </c>
      <c r="J55" s="0" t="s">
        <v>137</v>
      </c>
      <c r="K55" s="0" t="s">
        <v>54</v>
      </c>
      <c r="L55" s="0" t="n">
        <v>170</v>
      </c>
      <c r="M55" s="0" t="n">
        <v>2.44</v>
      </c>
      <c r="N55" s="0" t="n">
        <v>60.44</v>
      </c>
      <c r="O55" s="0" t="n">
        <v>0.12</v>
      </c>
      <c r="P55" s="0" t="n">
        <v>7</v>
      </c>
      <c r="Q55" s="0" t="n">
        <v>0.83</v>
      </c>
      <c r="R55" s="0" t="n">
        <v>579</v>
      </c>
      <c r="S55" s="0" t="n">
        <v>1.14</v>
      </c>
      <c r="T55" s="0" t="n">
        <v>0.8</v>
      </c>
      <c r="U55" s="6" t="n">
        <v>45315</v>
      </c>
      <c r="V55" s="0" t="n">
        <v>243</v>
      </c>
      <c r="W55" s="0" t="n">
        <v>0.589</v>
      </c>
    </row>
    <row r="56" customFormat="false" ht="15" hidden="false" customHeight="false" outlineLevel="0" collapsed="false">
      <c r="A56" s="0" t="s">
        <v>138</v>
      </c>
      <c r="B56" s="0" t="s">
        <v>48</v>
      </c>
      <c r="C56" s="0" t="n">
        <v>85</v>
      </c>
      <c r="D56" s="0" t="n">
        <v>19</v>
      </c>
      <c r="E56" s="0" t="n">
        <v>3</v>
      </c>
      <c r="F56" s="0" t="n">
        <v>6</v>
      </c>
      <c r="G56" s="0" t="n">
        <v>8.2</v>
      </c>
      <c r="H56" s="0" t="n">
        <v>3</v>
      </c>
      <c r="I56" s="0" t="n">
        <v>0.18</v>
      </c>
      <c r="J56" s="0" t="s">
        <v>139</v>
      </c>
      <c r="K56" s="0" t="s">
        <v>54</v>
      </c>
      <c r="L56" s="0" t="n">
        <v>139</v>
      </c>
      <c r="M56" s="0" t="n">
        <v>2.14</v>
      </c>
      <c r="N56" s="0" t="n">
        <v>139.73</v>
      </c>
      <c r="O56" s="0" t="n">
        <v>0.16</v>
      </c>
      <c r="P56" s="0" t="n">
        <v>8</v>
      </c>
      <c r="Q56" s="0" t="n">
        <v>0.81</v>
      </c>
      <c r="R56" s="0" t="n">
        <v>904</v>
      </c>
      <c r="S56" s="0" t="n">
        <v>12.51</v>
      </c>
      <c r="T56" s="0" t="n">
        <v>0.56</v>
      </c>
      <c r="U56" s="6" t="n">
        <v>45580</v>
      </c>
      <c r="V56" s="0" t="n">
        <v>58.48</v>
      </c>
      <c r="W56" s="0" t="n">
        <v>0.665</v>
      </c>
    </row>
    <row r="57" customFormat="false" ht="15" hidden="false" customHeight="false" outlineLevel="0" collapsed="false">
      <c r="A57" s="0" t="s">
        <v>140</v>
      </c>
      <c r="B57" s="0" t="s">
        <v>81</v>
      </c>
      <c r="C57" s="0" t="n">
        <v>443</v>
      </c>
      <c r="D57" s="0" t="n">
        <v>66</v>
      </c>
      <c r="E57" s="0" t="n">
        <v>3</v>
      </c>
      <c r="F57" s="0" t="n">
        <v>4</v>
      </c>
      <c r="G57" s="0" t="n">
        <v>45.94</v>
      </c>
      <c r="H57" s="0" t="n">
        <v>0.92</v>
      </c>
      <c r="I57" s="0" t="n">
        <v>0.17</v>
      </c>
      <c r="J57" s="0" t="s">
        <v>141</v>
      </c>
      <c r="K57" s="0" t="s">
        <v>54</v>
      </c>
      <c r="L57" s="0" t="n">
        <v>92</v>
      </c>
      <c r="M57" s="0" t="n">
        <v>2.51</v>
      </c>
      <c r="N57" s="0" t="n">
        <v>151.67</v>
      </c>
      <c r="O57" s="0" t="n">
        <v>0.21</v>
      </c>
      <c r="P57" s="0" t="n">
        <v>7</v>
      </c>
      <c r="Q57" s="0" t="n">
        <v>0.77</v>
      </c>
      <c r="R57" s="0" t="n">
        <v>269</v>
      </c>
      <c r="S57" s="0" t="n">
        <v>4.9</v>
      </c>
      <c r="T57" s="0" t="n">
        <v>0.88</v>
      </c>
      <c r="U57" s="6" t="n">
        <v>45405</v>
      </c>
      <c r="V57" s="0" t="n">
        <v>183.63</v>
      </c>
      <c r="W57" s="0" t="n">
        <v>0.634</v>
      </c>
    </row>
    <row r="58" customFormat="false" ht="15" hidden="false" customHeight="false" outlineLevel="0" collapsed="false">
      <c r="A58" s="0" t="s">
        <v>142</v>
      </c>
      <c r="B58" s="0" t="s">
        <v>40</v>
      </c>
      <c r="C58" s="0" t="n">
        <v>164</v>
      </c>
      <c r="D58" s="0" t="n">
        <v>16</v>
      </c>
      <c r="E58" s="0" t="n">
        <v>7</v>
      </c>
      <c r="F58" s="0" t="n">
        <v>9</v>
      </c>
      <c r="G58" s="0" t="n">
        <v>49.92</v>
      </c>
      <c r="H58" s="0" t="n">
        <v>3.05</v>
      </c>
      <c r="I58" s="0" t="n">
        <v>0.85</v>
      </c>
      <c r="J58" s="0" t="s">
        <v>143</v>
      </c>
      <c r="K58" s="0" t="s">
        <v>54</v>
      </c>
      <c r="L58" s="0" t="n">
        <v>165</v>
      </c>
      <c r="M58" s="0" t="n">
        <v>2.42</v>
      </c>
      <c r="N58" s="0" t="n">
        <v>32.77</v>
      </c>
      <c r="O58" s="0" t="n">
        <v>1.12</v>
      </c>
      <c r="P58" s="0" t="n">
        <v>0</v>
      </c>
      <c r="Q58" s="0" t="n">
        <v>0.8</v>
      </c>
      <c r="R58" s="0" t="n">
        <v>634</v>
      </c>
      <c r="S58" s="0" t="n">
        <v>3.64</v>
      </c>
      <c r="T58" s="0" t="n">
        <v>0.44</v>
      </c>
      <c r="U58" s="6" t="n">
        <v>45366</v>
      </c>
      <c r="V58" s="0" t="n">
        <v>127.88</v>
      </c>
      <c r="W58" s="0" t="n">
        <v>0.585</v>
      </c>
    </row>
    <row r="59" customFormat="false" ht="15" hidden="false" customHeight="false" outlineLevel="0" collapsed="false">
      <c r="A59" s="0" t="s">
        <v>144</v>
      </c>
      <c r="B59" s="0" t="s">
        <v>56</v>
      </c>
      <c r="C59" s="0" t="n">
        <v>394</v>
      </c>
      <c r="D59" s="0" t="n">
        <v>59</v>
      </c>
      <c r="E59" s="0" t="n">
        <v>6</v>
      </c>
      <c r="F59" s="0" t="n">
        <v>8</v>
      </c>
      <c r="G59" s="0" t="n">
        <v>39.25</v>
      </c>
      <c r="H59" s="0" t="n">
        <v>1.01</v>
      </c>
      <c r="I59" s="0" t="n">
        <v>0.49</v>
      </c>
      <c r="J59" s="0" t="s">
        <v>145</v>
      </c>
      <c r="K59" s="0" t="s">
        <v>46</v>
      </c>
      <c r="L59" s="0" t="n">
        <v>152</v>
      </c>
      <c r="M59" s="0" t="n">
        <v>3.32</v>
      </c>
      <c r="N59" s="0" t="n">
        <v>157.93</v>
      </c>
      <c r="O59" s="0" t="n">
        <v>0.74</v>
      </c>
      <c r="P59" s="0" t="n">
        <v>1</v>
      </c>
      <c r="Q59" s="0" t="n">
        <v>0.85</v>
      </c>
      <c r="R59" s="0" t="n">
        <v>239</v>
      </c>
      <c r="S59" s="0" t="n">
        <v>7.28</v>
      </c>
      <c r="T59" s="0" t="n">
        <v>0.82</v>
      </c>
      <c r="U59" s="6" t="n">
        <v>45300</v>
      </c>
      <c r="V59" s="0" t="n">
        <v>160.24</v>
      </c>
      <c r="W59" s="0" t="n">
        <v>0.737</v>
      </c>
    </row>
    <row r="60" customFormat="false" ht="15" hidden="false" customHeight="false" outlineLevel="0" collapsed="false">
      <c r="A60" s="0" t="s">
        <v>146</v>
      </c>
      <c r="B60" s="0" t="s">
        <v>40</v>
      </c>
      <c r="C60" s="0" t="n">
        <v>181</v>
      </c>
      <c r="D60" s="0" t="n">
        <v>61</v>
      </c>
      <c r="E60" s="0" t="n">
        <v>3</v>
      </c>
      <c r="F60" s="0" t="n">
        <v>7</v>
      </c>
      <c r="G60" s="0" t="n">
        <v>15.05</v>
      </c>
      <c r="H60" s="0" t="n">
        <v>9.28</v>
      </c>
      <c r="I60" s="0" t="n">
        <v>0.1</v>
      </c>
      <c r="J60" s="0" t="s">
        <v>147</v>
      </c>
      <c r="K60" s="0" t="s">
        <v>46</v>
      </c>
      <c r="L60" s="0" t="n">
        <v>10</v>
      </c>
      <c r="M60" s="0" t="n">
        <v>3.8</v>
      </c>
      <c r="N60" s="0" t="n">
        <v>80.41</v>
      </c>
      <c r="O60" s="0" t="n">
        <v>1.8</v>
      </c>
      <c r="P60" s="0" t="n">
        <v>5</v>
      </c>
      <c r="Q60" s="0" t="n">
        <v>0.77</v>
      </c>
      <c r="R60" s="0" t="n">
        <v>924</v>
      </c>
      <c r="S60" s="0" t="n">
        <v>13.56</v>
      </c>
      <c r="T60" s="0" t="n">
        <v>0.26</v>
      </c>
      <c r="U60" s="6" t="n">
        <v>45425</v>
      </c>
      <c r="V60" s="0" t="n">
        <v>217.18</v>
      </c>
      <c r="W60" s="0" t="n">
        <v>0.507</v>
      </c>
    </row>
    <row r="61" customFormat="false" ht="15" hidden="false" customHeight="false" outlineLevel="0" collapsed="false">
      <c r="A61" s="0" t="s">
        <v>148</v>
      </c>
      <c r="B61" s="0" t="s">
        <v>56</v>
      </c>
      <c r="C61" s="0" t="n">
        <v>253</v>
      </c>
      <c r="D61" s="0" t="n">
        <v>42</v>
      </c>
      <c r="E61" s="0" t="n">
        <v>6</v>
      </c>
      <c r="F61" s="0" t="n">
        <v>7</v>
      </c>
      <c r="G61" s="0" t="n">
        <v>20.72</v>
      </c>
      <c r="H61" s="0" t="n">
        <v>6.79</v>
      </c>
      <c r="I61" s="0" t="n">
        <v>0.89</v>
      </c>
      <c r="J61" s="0" t="s">
        <v>128</v>
      </c>
      <c r="K61" s="0" t="s">
        <v>42</v>
      </c>
      <c r="L61" s="0" t="n">
        <v>116</v>
      </c>
      <c r="M61" s="0" t="n">
        <v>4.03</v>
      </c>
      <c r="N61" s="0" t="n">
        <v>139.08</v>
      </c>
      <c r="O61" s="0" t="n">
        <v>1.16</v>
      </c>
      <c r="P61" s="0" t="n">
        <v>7</v>
      </c>
      <c r="Q61" s="0" t="n">
        <v>0.93</v>
      </c>
      <c r="R61" s="0" t="n">
        <v>311</v>
      </c>
      <c r="S61" s="0" t="n">
        <v>12</v>
      </c>
      <c r="T61" s="0" t="n">
        <v>0.71</v>
      </c>
      <c r="U61" s="6" t="n">
        <v>45575</v>
      </c>
      <c r="V61" s="0" t="n">
        <v>113.56</v>
      </c>
      <c r="W61" s="0" t="n">
        <v>0.632</v>
      </c>
    </row>
    <row r="62" customFormat="false" ht="15" hidden="false" customHeight="false" outlineLevel="0" collapsed="false">
      <c r="A62" s="0" t="s">
        <v>149</v>
      </c>
      <c r="B62" s="0" t="s">
        <v>56</v>
      </c>
      <c r="C62" s="0" t="n">
        <v>399</v>
      </c>
      <c r="D62" s="0" t="n">
        <v>10</v>
      </c>
      <c r="E62" s="0" t="n">
        <v>5</v>
      </c>
      <c r="F62" s="0" t="n">
        <v>4</v>
      </c>
      <c r="G62" s="0" t="n">
        <v>37.24</v>
      </c>
      <c r="H62" s="0" t="n">
        <v>8.92</v>
      </c>
      <c r="I62" s="0" t="n">
        <v>0.89</v>
      </c>
      <c r="J62" s="0" t="s">
        <v>150</v>
      </c>
      <c r="K62" s="0" t="s">
        <v>60</v>
      </c>
      <c r="L62" s="0" t="n">
        <v>37</v>
      </c>
      <c r="M62" s="0" t="n">
        <v>3.42</v>
      </c>
      <c r="N62" s="0" t="n">
        <v>137.59</v>
      </c>
      <c r="O62" s="0" t="n">
        <v>1.54</v>
      </c>
      <c r="P62" s="0" t="n">
        <v>3</v>
      </c>
      <c r="Q62" s="0" t="n">
        <v>0.91</v>
      </c>
      <c r="R62" s="0" t="n">
        <v>193</v>
      </c>
      <c r="S62" s="0" t="n">
        <v>14.54</v>
      </c>
      <c r="T62" s="0" t="n">
        <v>0.49</v>
      </c>
      <c r="U62" s="6" t="n">
        <v>45591</v>
      </c>
      <c r="V62" s="0" t="n">
        <v>116.45</v>
      </c>
      <c r="W62" s="0" t="n">
        <v>0.66</v>
      </c>
    </row>
    <row r="63" customFormat="false" ht="15" hidden="false" customHeight="false" outlineLevel="0" collapsed="false">
      <c r="A63" s="0" t="s">
        <v>151</v>
      </c>
      <c r="B63" s="0" t="s">
        <v>40</v>
      </c>
      <c r="C63" s="0" t="n">
        <v>163</v>
      </c>
      <c r="D63" s="0" t="n">
        <v>62</v>
      </c>
      <c r="E63" s="0" t="n">
        <v>4</v>
      </c>
      <c r="F63" s="0" t="n">
        <v>9</v>
      </c>
      <c r="G63" s="0" t="n">
        <v>48.46</v>
      </c>
      <c r="H63" s="0" t="n">
        <v>7.31</v>
      </c>
      <c r="I63" s="0" t="n">
        <v>0.83</v>
      </c>
      <c r="J63" s="0" t="s">
        <v>152</v>
      </c>
      <c r="K63" s="0" t="s">
        <v>60</v>
      </c>
      <c r="L63" s="0" t="n">
        <v>59</v>
      </c>
      <c r="M63" s="0" t="n">
        <v>2.47</v>
      </c>
      <c r="N63" s="0" t="n">
        <v>160.78</v>
      </c>
      <c r="O63" s="0" t="n">
        <v>1.41</v>
      </c>
      <c r="P63" s="0" t="n">
        <v>3</v>
      </c>
      <c r="Q63" s="0" t="n">
        <v>0.78</v>
      </c>
      <c r="R63" s="0" t="n">
        <v>534</v>
      </c>
      <c r="S63" s="0" t="n">
        <v>8.57</v>
      </c>
      <c r="T63" s="0" t="n">
        <v>0.42</v>
      </c>
      <c r="U63" s="6" t="n">
        <v>45588</v>
      </c>
      <c r="V63" s="0" t="n">
        <v>32.27</v>
      </c>
      <c r="W63" s="0" t="n">
        <v>0.553</v>
      </c>
    </row>
    <row r="64" customFormat="false" ht="15" hidden="false" customHeight="false" outlineLevel="0" collapsed="false">
      <c r="A64" s="0" t="s">
        <v>153</v>
      </c>
      <c r="B64" s="0" t="s">
        <v>44</v>
      </c>
      <c r="C64" s="0" t="n">
        <v>377</v>
      </c>
      <c r="D64" s="0" t="n">
        <v>69</v>
      </c>
      <c r="E64" s="0" t="n">
        <v>11</v>
      </c>
      <c r="F64" s="0" t="n">
        <v>6</v>
      </c>
      <c r="G64" s="0" t="n">
        <v>23.32</v>
      </c>
      <c r="H64" s="0" t="n">
        <v>1.75</v>
      </c>
      <c r="I64" s="0" t="n">
        <v>0.32</v>
      </c>
      <c r="J64" s="0" t="s">
        <v>154</v>
      </c>
      <c r="K64" s="0" t="s">
        <v>42</v>
      </c>
      <c r="L64" s="0" t="n">
        <v>44</v>
      </c>
      <c r="M64" s="0" t="n">
        <v>4.78</v>
      </c>
      <c r="N64" s="0" t="n">
        <v>142.46</v>
      </c>
      <c r="O64" s="0" t="n">
        <v>1.09</v>
      </c>
      <c r="P64" s="0" t="n">
        <v>1</v>
      </c>
      <c r="Q64" s="0" t="n">
        <v>0.73</v>
      </c>
      <c r="R64" s="0" t="n">
        <v>690</v>
      </c>
      <c r="S64" s="0" t="n">
        <v>8.15</v>
      </c>
      <c r="T64" s="0" t="n">
        <v>0.85</v>
      </c>
      <c r="U64" s="6" t="n">
        <v>45505</v>
      </c>
      <c r="V64" s="0" t="n">
        <v>170.06</v>
      </c>
      <c r="W64" s="0" t="n">
        <v>0.696</v>
      </c>
    </row>
    <row r="65" customFormat="false" ht="15" hidden="false" customHeight="false" outlineLevel="0" collapsed="false">
      <c r="A65" s="0" t="s">
        <v>155</v>
      </c>
      <c r="B65" s="0" t="s">
        <v>56</v>
      </c>
      <c r="C65" s="0" t="n">
        <v>207</v>
      </c>
      <c r="D65" s="0" t="n">
        <v>43</v>
      </c>
      <c r="E65" s="0" t="n">
        <v>13</v>
      </c>
      <c r="F65" s="0" t="n">
        <v>3</v>
      </c>
      <c r="G65" s="0" t="n">
        <v>41.65</v>
      </c>
      <c r="H65" s="0" t="n">
        <v>9.44</v>
      </c>
      <c r="I65" s="0" t="n">
        <v>0.44</v>
      </c>
      <c r="J65" s="0" t="s">
        <v>156</v>
      </c>
      <c r="K65" s="0" t="s">
        <v>60</v>
      </c>
      <c r="L65" s="0" t="n">
        <v>165</v>
      </c>
      <c r="M65" s="0" t="n">
        <v>3.7</v>
      </c>
      <c r="N65" s="0" t="n">
        <v>17.38</v>
      </c>
      <c r="O65" s="0" t="n">
        <v>1.51</v>
      </c>
      <c r="P65" s="0" t="n">
        <v>9</v>
      </c>
      <c r="Q65" s="0" t="n">
        <v>0.7</v>
      </c>
      <c r="R65" s="0" t="n">
        <v>327</v>
      </c>
      <c r="S65" s="0" t="n">
        <v>1.18</v>
      </c>
      <c r="T65" s="0" t="n">
        <v>0.24</v>
      </c>
      <c r="U65" s="6" t="n">
        <v>45443</v>
      </c>
      <c r="V65" s="0" t="n">
        <v>130.9</v>
      </c>
      <c r="W65" s="0" t="n">
        <v>0.273</v>
      </c>
    </row>
    <row r="66" customFormat="false" ht="15" hidden="false" customHeight="false" outlineLevel="0" collapsed="false">
      <c r="A66" s="0" t="s">
        <v>157</v>
      </c>
      <c r="B66" s="0" t="s">
        <v>56</v>
      </c>
      <c r="C66" s="0" t="n">
        <v>341</v>
      </c>
      <c r="D66" s="0" t="n">
        <v>13</v>
      </c>
      <c r="E66" s="0" t="n">
        <v>3</v>
      </c>
      <c r="F66" s="0" t="n">
        <v>5</v>
      </c>
      <c r="G66" s="0" t="n">
        <v>48.78</v>
      </c>
      <c r="H66" s="0" t="n">
        <v>9.05</v>
      </c>
      <c r="I66" s="0" t="n">
        <v>0.77</v>
      </c>
      <c r="J66" s="0" t="s">
        <v>158</v>
      </c>
      <c r="K66" s="0" t="s">
        <v>46</v>
      </c>
      <c r="L66" s="0" t="n">
        <v>146</v>
      </c>
      <c r="M66" s="0" t="n">
        <v>2.42</v>
      </c>
      <c r="N66" s="0" t="n">
        <v>108.7</v>
      </c>
      <c r="O66" s="0" t="n">
        <v>1.13</v>
      </c>
      <c r="P66" s="0" t="n">
        <v>0</v>
      </c>
      <c r="Q66" s="0" t="n">
        <v>0.88</v>
      </c>
      <c r="R66" s="0" t="n">
        <v>863</v>
      </c>
      <c r="S66" s="0" t="n">
        <v>3.53</v>
      </c>
      <c r="T66" s="0" t="n">
        <v>0.96</v>
      </c>
      <c r="U66" s="6" t="n">
        <v>45370</v>
      </c>
      <c r="V66" s="0" t="n">
        <v>245.56</v>
      </c>
      <c r="W66" s="0" t="n">
        <v>0.702</v>
      </c>
    </row>
    <row r="67" customFormat="false" ht="15" hidden="false" customHeight="false" outlineLevel="0" collapsed="false">
      <c r="A67" s="0" t="s">
        <v>159</v>
      </c>
      <c r="B67" s="0" t="s">
        <v>40</v>
      </c>
      <c r="C67" s="0" t="n">
        <v>469</v>
      </c>
      <c r="D67" s="0" t="n">
        <v>26</v>
      </c>
      <c r="E67" s="0" t="n">
        <v>9</v>
      </c>
      <c r="F67" s="0" t="n">
        <v>5</v>
      </c>
      <c r="G67" s="0" t="n">
        <v>43.8</v>
      </c>
      <c r="H67" s="0" t="n">
        <v>3.81</v>
      </c>
      <c r="I67" s="0" t="n">
        <v>0.54</v>
      </c>
      <c r="J67" s="0" t="s">
        <v>160</v>
      </c>
      <c r="K67" s="0" t="s">
        <v>54</v>
      </c>
      <c r="L67" s="0" t="n">
        <v>161</v>
      </c>
      <c r="M67" s="0" t="n">
        <v>2.51</v>
      </c>
      <c r="N67" s="0" t="n">
        <v>41.57</v>
      </c>
      <c r="O67" s="0" t="n">
        <v>0.83</v>
      </c>
      <c r="P67" s="0" t="n">
        <v>9</v>
      </c>
      <c r="Q67" s="0" t="n">
        <v>0.76</v>
      </c>
      <c r="R67" s="0" t="n">
        <v>751</v>
      </c>
      <c r="S67" s="0" t="n">
        <v>7.97</v>
      </c>
      <c r="T67" s="0" t="n">
        <v>0.83</v>
      </c>
      <c r="U67" s="6" t="n">
        <v>45392</v>
      </c>
      <c r="V67" s="0" t="n">
        <v>137.39</v>
      </c>
      <c r="W67" s="0" t="n">
        <v>0.561</v>
      </c>
    </row>
    <row r="68" customFormat="false" ht="15" hidden="false" customHeight="false" outlineLevel="0" collapsed="false">
      <c r="A68" s="0" t="s">
        <v>161</v>
      </c>
      <c r="B68" s="0" t="s">
        <v>56</v>
      </c>
      <c r="C68" s="0" t="n">
        <v>493</v>
      </c>
      <c r="D68" s="0" t="n">
        <v>13</v>
      </c>
      <c r="E68" s="0" t="n">
        <v>6</v>
      </c>
      <c r="F68" s="0" t="n">
        <v>3</v>
      </c>
      <c r="G68" s="0" t="n">
        <v>12.13</v>
      </c>
      <c r="H68" s="0" t="n">
        <v>1.56</v>
      </c>
      <c r="I68" s="0" t="n">
        <v>0.24</v>
      </c>
      <c r="J68" s="0" t="s">
        <v>162</v>
      </c>
      <c r="K68" s="0" t="s">
        <v>60</v>
      </c>
      <c r="L68" s="0" t="n">
        <v>141</v>
      </c>
      <c r="M68" s="0" t="n">
        <v>4.18</v>
      </c>
      <c r="N68" s="0" t="n">
        <v>194.29</v>
      </c>
      <c r="O68" s="0" t="n">
        <v>0.93</v>
      </c>
      <c r="P68" s="0" t="n">
        <v>8</v>
      </c>
      <c r="Q68" s="0" t="n">
        <v>0.7</v>
      </c>
      <c r="R68" s="0" t="n">
        <v>712</v>
      </c>
      <c r="S68" s="0" t="n">
        <v>11.54</v>
      </c>
      <c r="T68" s="0" t="n">
        <v>0.48</v>
      </c>
      <c r="U68" s="6" t="n">
        <v>45460</v>
      </c>
      <c r="V68" s="0" t="n">
        <v>291.53</v>
      </c>
      <c r="W68" s="0" t="n">
        <v>0.537</v>
      </c>
    </row>
    <row r="69" customFormat="false" ht="15" hidden="false" customHeight="false" outlineLevel="0" collapsed="false">
      <c r="A69" s="0" t="s">
        <v>163</v>
      </c>
      <c r="B69" s="0" t="s">
        <v>56</v>
      </c>
      <c r="C69" s="0" t="n">
        <v>32</v>
      </c>
      <c r="D69" s="0" t="n">
        <v>52</v>
      </c>
      <c r="E69" s="0" t="n">
        <v>7</v>
      </c>
      <c r="F69" s="0" t="n">
        <v>3</v>
      </c>
      <c r="G69" s="0" t="n">
        <v>1.39</v>
      </c>
      <c r="H69" s="0" t="n">
        <v>7.19</v>
      </c>
      <c r="I69" s="0" t="n">
        <v>0.32</v>
      </c>
      <c r="J69" s="0" t="s">
        <v>164</v>
      </c>
      <c r="K69" s="0" t="s">
        <v>54</v>
      </c>
      <c r="L69" s="0" t="n">
        <v>50</v>
      </c>
      <c r="M69" s="0" t="n">
        <v>2.48</v>
      </c>
      <c r="N69" s="0" t="n">
        <v>58.61</v>
      </c>
      <c r="O69" s="0" t="n">
        <v>1.69</v>
      </c>
      <c r="P69" s="0" t="n">
        <v>6</v>
      </c>
      <c r="Q69" s="0" t="n">
        <v>0.81</v>
      </c>
      <c r="R69" s="0" t="n">
        <v>966</v>
      </c>
      <c r="S69" s="0" t="n">
        <v>12.52</v>
      </c>
      <c r="T69" s="0" t="n">
        <v>0.99</v>
      </c>
      <c r="U69" s="6" t="n">
        <v>45409</v>
      </c>
      <c r="V69" s="0" t="n">
        <v>59.82</v>
      </c>
      <c r="W69" s="0" t="n">
        <v>0.638</v>
      </c>
    </row>
    <row r="70" customFormat="false" ht="15" hidden="false" customHeight="false" outlineLevel="0" collapsed="false">
      <c r="A70" s="0" t="s">
        <v>165</v>
      </c>
      <c r="B70" s="0" t="s">
        <v>40</v>
      </c>
      <c r="C70" s="0" t="n">
        <v>203</v>
      </c>
      <c r="D70" s="0" t="n">
        <v>99</v>
      </c>
      <c r="E70" s="0" t="n">
        <v>12</v>
      </c>
      <c r="F70" s="0" t="n">
        <v>9</v>
      </c>
      <c r="G70" s="0" t="n">
        <v>25.11</v>
      </c>
      <c r="H70" s="0" t="n">
        <v>7.42</v>
      </c>
      <c r="I70" s="0" t="n">
        <v>0.98</v>
      </c>
      <c r="J70" s="0" t="s">
        <v>166</v>
      </c>
      <c r="K70" s="0" t="s">
        <v>54</v>
      </c>
      <c r="L70" s="0" t="n">
        <v>76</v>
      </c>
      <c r="M70" s="0" t="n">
        <v>2.82</v>
      </c>
      <c r="N70" s="0" t="n">
        <v>89.82</v>
      </c>
      <c r="O70" s="0" t="n">
        <v>1.17</v>
      </c>
      <c r="P70" s="0" t="n">
        <v>8</v>
      </c>
      <c r="Q70" s="0" t="n">
        <v>0.99</v>
      </c>
      <c r="R70" s="0" t="n">
        <v>356</v>
      </c>
      <c r="S70" s="0" t="n">
        <v>4.97</v>
      </c>
      <c r="T70" s="0" t="n">
        <v>0.36</v>
      </c>
      <c r="U70" s="6" t="n">
        <v>45486</v>
      </c>
      <c r="V70" s="0" t="n">
        <v>87.45</v>
      </c>
      <c r="W70" s="0" t="n">
        <v>0.459</v>
      </c>
    </row>
    <row r="71" customFormat="false" ht="15" hidden="false" customHeight="false" outlineLevel="0" collapsed="false">
      <c r="A71" s="0" t="s">
        <v>167</v>
      </c>
      <c r="B71" s="0" t="s">
        <v>40</v>
      </c>
      <c r="C71" s="0" t="n">
        <v>130</v>
      </c>
      <c r="D71" s="0" t="n">
        <v>13</v>
      </c>
      <c r="E71" s="0" t="n">
        <v>7</v>
      </c>
      <c r="F71" s="0" t="n">
        <v>6</v>
      </c>
      <c r="G71" s="0" t="n">
        <v>27.04</v>
      </c>
      <c r="H71" s="0" t="n">
        <v>9.02</v>
      </c>
      <c r="I71" s="0" t="n">
        <v>0.24</v>
      </c>
      <c r="J71" s="0" t="s">
        <v>168</v>
      </c>
      <c r="K71" s="0" t="s">
        <v>46</v>
      </c>
      <c r="L71" s="0" t="n">
        <v>57</v>
      </c>
      <c r="M71" s="0" t="n">
        <v>1.81</v>
      </c>
      <c r="N71" s="0" t="n">
        <v>47.37</v>
      </c>
      <c r="O71" s="0" t="n">
        <v>0.82</v>
      </c>
      <c r="P71" s="0" t="n">
        <v>1</v>
      </c>
      <c r="Q71" s="0" t="n">
        <v>0.91</v>
      </c>
      <c r="R71" s="0" t="n">
        <v>945</v>
      </c>
      <c r="S71" s="0" t="n">
        <v>10.97</v>
      </c>
      <c r="T71" s="0" t="n">
        <v>0.52</v>
      </c>
      <c r="U71" s="6" t="n">
        <v>45583</v>
      </c>
      <c r="V71" s="0" t="n">
        <v>123.65</v>
      </c>
      <c r="W71" s="0" t="n">
        <v>0.73</v>
      </c>
    </row>
    <row r="72" customFormat="false" ht="15" hidden="false" customHeight="false" outlineLevel="0" collapsed="false">
      <c r="A72" s="0" t="s">
        <v>169</v>
      </c>
      <c r="B72" s="0" t="s">
        <v>81</v>
      </c>
      <c r="C72" s="0" t="n">
        <v>434</v>
      </c>
      <c r="D72" s="0" t="n">
        <v>10</v>
      </c>
      <c r="E72" s="0" t="n">
        <v>3</v>
      </c>
      <c r="F72" s="0" t="n">
        <v>4</v>
      </c>
      <c r="G72" s="0" t="n">
        <v>10.86</v>
      </c>
      <c r="H72" s="0" t="n">
        <v>1</v>
      </c>
      <c r="I72" s="0" t="n">
        <v>0.75</v>
      </c>
      <c r="J72" s="0" t="s">
        <v>139</v>
      </c>
      <c r="K72" s="0" t="s">
        <v>54</v>
      </c>
      <c r="L72" s="0" t="n">
        <v>95</v>
      </c>
      <c r="M72" s="0" t="n">
        <v>4.28</v>
      </c>
      <c r="N72" s="0" t="n">
        <v>35.57</v>
      </c>
      <c r="O72" s="0" t="n">
        <v>0.44</v>
      </c>
      <c r="P72" s="0" t="n">
        <v>9</v>
      </c>
      <c r="Q72" s="0" t="n">
        <v>0.96</v>
      </c>
      <c r="R72" s="0" t="n">
        <v>656</v>
      </c>
      <c r="S72" s="0" t="n">
        <v>12.6</v>
      </c>
      <c r="T72" s="0" t="n">
        <v>0.91</v>
      </c>
      <c r="U72" s="6" t="n">
        <v>45417</v>
      </c>
      <c r="V72" s="0" t="n">
        <v>59.42</v>
      </c>
      <c r="W72" s="0" t="n">
        <v>0.718</v>
      </c>
    </row>
    <row r="73" customFormat="false" ht="15" hidden="false" customHeight="false" outlineLevel="0" collapsed="false">
      <c r="A73" s="0" t="s">
        <v>170</v>
      </c>
      <c r="B73" s="0" t="s">
        <v>44</v>
      </c>
      <c r="C73" s="0" t="n">
        <v>309</v>
      </c>
      <c r="D73" s="0" t="n">
        <v>80</v>
      </c>
      <c r="E73" s="0" t="n">
        <v>8</v>
      </c>
      <c r="F73" s="0" t="n">
        <v>3</v>
      </c>
      <c r="G73" s="0" t="n">
        <v>14.95</v>
      </c>
      <c r="H73" s="0" t="n">
        <v>1.85</v>
      </c>
      <c r="I73" s="0" t="n">
        <v>0.53</v>
      </c>
      <c r="J73" s="0" t="s">
        <v>171</v>
      </c>
      <c r="K73" s="0" t="s">
        <v>60</v>
      </c>
      <c r="L73" s="0" t="n">
        <v>67</v>
      </c>
      <c r="M73" s="0" t="n">
        <v>2.85</v>
      </c>
      <c r="N73" s="0" t="n">
        <v>124.18</v>
      </c>
      <c r="O73" s="0" t="n">
        <v>1.04</v>
      </c>
      <c r="P73" s="0" t="n">
        <v>4</v>
      </c>
      <c r="Q73" s="0" t="n">
        <v>0.74</v>
      </c>
      <c r="R73" s="0" t="n">
        <v>599</v>
      </c>
      <c r="S73" s="0" t="n">
        <v>6.25</v>
      </c>
      <c r="T73" s="0" t="n">
        <v>1</v>
      </c>
      <c r="U73" s="6" t="n">
        <v>45547</v>
      </c>
      <c r="V73" s="0" t="n">
        <v>291.97</v>
      </c>
      <c r="W73" s="0" t="n">
        <v>0.647</v>
      </c>
    </row>
    <row r="74" customFormat="false" ht="15" hidden="false" customHeight="false" outlineLevel="0" collapsed="false">
      <c r="A74" s="0" t="s">
        <v>172</v>
      </c>
      <c r="B74" s="0" t="s">
        <v>44</v>
      </c>
      <c r="C74" s="0" t="n">
        <v>314</v>
      </c>
      <c r="D74" s="0" t="n">
        <v>59</v>
      </c>
      <c r="E74" s="0" t="n">
        <v>11</v>
      </c>
      <c r="F74" s="0" t="n">
        <v>4</v>
      </c>
      <c r="G74" s="0" t="n">
        <v>38.49</v>
      </c>
      <c r="H74" s="0" t="n">
        <v>6.18</v>
      </c>
      <c r="I74" s="0" t="n">
        <v>0.77</v>
      </c>
      <c r="J74" s="0" t="s">
        <v>85</v>
      </c>
      <c r="K74" s="0" t="s">
        <v>46</v>
      </c>
      <c r="L74" s="0" t="n">
        <v>48</v>
      </c>
      <c r="M74" s="0" t="n">
        <v>2.99</v>
      </c>
      <c r="N74" s="0" t="n">
        <v>103.7</v>
      </c>
      <c r="O74" s="0" t="n">
        <v>0.58</v>
      </c>
      <c r="P74" s="0" t="n">
        <v>1</v>
      </c>
      <c r="Q74" s="0" t="n">
        <v>0.72</v>
      </c>
      <c r="R74" s="0" t="n">
        <v>205</v>
      </c>
      <c r="S74" s="0" t="n">
        <v>10.74</v>
      </c>
      <c r="T74" s="0" t="n">
        <v>0.39</v>
      </c>
      <c r="U74" s="6" t="n">
        <v>45573</v>
      </c>
      <c r="V74" s="0" t="n">
        <v>195.88</v>
      </c>
      <c r="W74" s="0" t="n">
        <v>0.687</v>
      </c>
    </row>
    <row r="75" customFormat="false" ht="15" hidden="false" customHeight="false" outlineLevel="0" collapsed="false">
      <c r="A75" s="0" t="s">
        <v>173</v>
      </c>
      <c r="B75" s="0" t="s">
        <v>56</v>
      </c>
      <c r="C75" s="0" t="n">
        <v>470</v>
      </c>
      <c r="D75" s="0" t="n">
        <v>82</v>
      </c>
      <c r="E75" s="0" t="n">
        <v>4</v>
      </c>
      <c r="F75" s="0" t="n">
        <v>9</v>
      </c>
      <c r="G75" s="0" t="n">
        <v>24.05</v>
      </c>
      <c r="H75" s="0" t="n">
        <v>6.38</v>
      </c>
      <c r="I75" s="0" t="n">
        <v>0.7</v>
      </c>
      <c r="J75" s="0" t="s">
        <v>174</v>
      </c>
      <c r="K75" s="0" t="s">
        <v>42</v>
      </c>
      <c r="L75" s="0" t="n">
        <v>34</v>
      </c>
      <c r="M75" s="0" t="n">
        <v>4.46</v>
      </c>
      <c r="N75" s="0" t="n">
        <v>81.19</v>
      </c>
      <c r="O75" s="0" t="n">
        <v>1.92</v>
      </c>
      <c r="P75" s="0" t="n">
        <v>9</v>
      </c>
      <c r="Q75" s="0" t="n">
        <v>0.7</v>
      </c>
      <c r="R75" s="0" t="n">
        <v>349</v>
      </c>
      <c r="S75" s="0" t="n">
        <v>7.12</v>
      </c>
      <c r="T75" s="0" t="n">
        <v>0.79</v>
      </c>
      <c r="U75" s="6" t="n">
        <v>45627</v>
      </c>
      <c r="V75" s="0" t="n">
        <v>13.25</v>
      </c>
      <c r="W75" s="0" t="n">
        <v>0.421</v>
      </c>
    </row>
    <row r="76" customFormat="false" ht="15" hidden="false" customHeight="false" outlineLevel="0" collapsed="false">
      <c r="A76" s="0" t="s">
        <v>175</v>
      </c>
      <c r="B76" s="0" t="s">
        <v>44</v>
      </c>
      <c r="C76" s="0" t="n">
        <v>411</v>
      </c>
      <c r="D76" s="0" t="n">
        <v>70</v>
      </c>
      <c r="E76" s="0" t="n">
        <v>9</v>
      </c>
      <c r="F76" s="0" t="n">
        <v>8</v>
      </c>
      <c r="G76" s="0" t="n">
        <v>16.55</v>
      </c>
      <c r="H76" s="0" t="n">
        <v>0.82</v>
      </c>
      <c r="I76" s="0" t="n">
        <v>0.5</v>
      </c>
      <c r="J76" s="0" t="s">
        <v>154</v>
      </c>
      <c r="K76" s="0" t="s">
        <v>46</v>
      </c>
      <c r="L76" s="0" t="n">
        <v>69</v>
      </c>
      <c r="M76" s="0" t="n">
        <v>4.64</v>
      </c>
      <c r="N76" s="0" t="n">
        <v>26.23</v>
      </c>
      <c r="O76" s="0" t="n">
        <v>1.03</v>
      </c>
      <c r="P76" s="0" t="n">
        <v>6</v>
      </c>
      <c r="Q76" s="0" t="n">
        <v>0.99</v>
      </c>
      <c r="R76" s="0" t="n">
        <v>396</v>
      </c>
      <c r="S76" s="0" t="n">
        <v>14.8</v>
      </c>
      <c r="T76" s="0" t="n">
        <v>0.44</v>
      </c>
      <c r="U76" s="6" t="n">
        <v>45642</v>
      </c>
      <c r="V76" s="0" t="n">
        <v>177.77</v>
      </c>
      <c r="W76" s="0" t="n">
        <v>0.66</v>
      </c>
    </row>
    <row r="77" customFormat="false" ht="15" hidden="false" customHeight="false" outlineLevel="0" collapsed="false">
      <c r="A77" s="0" t="s">
        <v>176</v>
      </c>
      <c r="B77" s="0" t="s">
        <v>56</v>
      </c>
      <c r="C77" s="0" t="n">
        <v>234</v>
      </c>
      <c r="D77" s="0" t="n">
        <v>44</v>
      </c>
      <c r="E77" s="0" t="n">
        <v>8</v>
      </c>
      <c r="F77" s="0" t="n">
        <v>2</v>
      </c>
      <c r="G77" s="0" t="n">
        <v>31.51</v>
      </c>
      <c r="H77" s="0" t="n">
        <v>4.27</v>
      </c>
      <c r="I77" s="0" t="n">
        <v>0.42</v>
      </c>
      <c r="J77" s="0" t="s">
        <v>150</v>
      </c>
      <c r="K77" s="0" t="s">
        <v>60</v>
      </c>
      <c r="L77" s="0" t="n">
        <v>126</v>
      </c>
      <c r="M77" s="0" t="n">
        <v>4.21</v>
      </c>
      <c r="N77" s="0" t="n">
        <v>149.83</v>
      </c>
      <c r="O77" s="0" t="n">
        <v>0.12</v>
      </c>
      <c r="P77" s="0" t="n">
        <v>8</v>
      </c>
      <c r="Q77" s="0" t="n">
        <v>0.79</v>
      </c>
      <c r="R77" s="0" t="n">
        <v>472</v>
      </c>
      <c r="S77" s="0" t="n">
        <v>1.09</v>
      </c>
      <c r="T77" s="0" t="n">
        <v>0.81</v>
      </c>
      <c r="U77" s="6" t="n">
        <v>45464</v>
      </c>
      <c r="V77" s="0" t="n">
        <v>236.56</v>
      </c>
      <c r="W77" s="0" t="n">
        <v>0.563</v>
      </c>
    </row>
    <row r="78" customFormat="false" ht="15" hidden="false" customHeight="false" outlineLevel="0" collapsed="false">
      <c r="A78" s="0" t="s">
        <v>177</v>
      </c>
      <c r="B78" s="0" t="s">
        <v>81</v>
      </c>
      <c r="C78" s="0" t="n">
        <v>481</v>
      </c>
      <c r="D78" s="0" t="n">
        <v>17</v>
      </c>
      <c r="E78" s="0" t="n">
        <v>7</v>
      </c>
      <c r="F78" s="0" t="n">
        <v>5</v>
      </c>
      <c r="G78" s="0" t="n">
        <v>32.99</v>
      </c>
      <c r="H78" s="0" t="n">
        <v>6.05</v>
      </c>
      <c r="I78" s="0" t="n">
        <v>0.78</v>
      </c>
      <c r="J78" s="0" t="s">
        <v>85</v>
      </c>
      <c r="K78" s="0" t="s">
        <v>46</v>
      </c>
      <c r="L78" s="0" t="n">
        <v>95</v>
      </c>
      <c r="M78" s="0" t="n">
        <v>0.79</v>
      </c>
      <c r="N78" s="0" t="n">
        <v>11.11</v>
      </c>
      <c r="O78" s="0" t="n">
        <v>0.28</v>
      </c>
      <c r="P78" s="0" t="n">
        <v>2</v>
      </c>
      <c r="Q78" s="0" t="n">
        <v>0.84</v>
      </c>
      <c r="R78" s="0" t="n">
        <v>475</v>
      </c>
      <c r="S78" s="0" t="n">
        <v>6.8</v>
      </c>
      <c r="T78" s="0" t="n">
        <v>0.3</v>
      </c>
      <c r="U78" s="6" t="n">
        <v>45423</v>
      </c>
      <c r="V78" s="0" t="n">
        <v>24.88</v>
      </c>
      <c r="W78" s="0" t="n">
        <v>0.651</v>
      </c>
    </row>
    <row r="79" customFormat="false" ht="15" hidden="false" customHeight="false" outlineLevel="0" collapsed="false">
      <c r="A79" s="0" t="s">
        <v>178</v>
      </c>
      <c r="B79" s="0" t="s">
        <v>40</v>
      </c>
      <c r="C79" s="0" t="n">
        <v>139</v>
      </c>
      <c r="D79" s="0" t="n">
        <v>33</v>
      </c>
      <c r="E79" s="0" t="n">
        <v>6</v>
      </c>
      <c r="F79" s="0" t="n">
        <v>6</v>
      </c>
      <c r="G79" s="0" t="n">
        <v>38.7</v>
      </c>
      <c r="H79" s="0" t="n">
        <v>7.51</v>
      </c>
      <c r="I79" s="0" t="n">
        <v>0.39</v>
      </c>
      <c r="J79" s="0" t="s">
        <v>130</v>
      </c>
      <c r="K79" s="0" t="s">
        <v>60</v>
      </c>
      <c r="L79" s="0" t="n">
        <v>123</v>
      </c>
      <c r="M79" s="0" t="n">
        <v>2.5</v>
      </c>
      <c r="N79" s="0" t="n">
        <v>96.96</v>
      </c>
      <c r="O79" s="0" t="n">
        <v>0.64</v>
      </c>
      <c r="P79" s="0" t="n">
        <v>0</v>
      </c>
      <c r="Q79" s="0" t="n">
        <v>0.82</v>
      </c>
      <c r="R79" s="0" t="n">
        <v>91</v>
      </c>
      <c r="S79" s="0" t="n">
        <v>4.69</v>
      </c>
      <c r="T79" s="0" t="n">
        <v>0.47</v>
      </c>
      <c r="U79" s="6" t="n">
        <v>45542</v>
      </c>
      <c r="V79" s="0" t="n">
        <v>177.6</v>
      </c>
      <c r="W79" s="0" t="n">
        <v>0.657</v>
      </c>
    </row>
    <row r="80" customFormat="false" ht="15" hidden="false" customHeight="false" outlineLevel="0" collapsed="false">
      <c r="A80" s="0" t="s">
        <v>179</v>
      </c>
      <c r="B80" s="0" t="s">
        <v>40</v>
      </c>
      <c r="C80" s="0" t="n">
        <v>401</v>
      </c>
      <c r="D80" s="0" t="n">
        <v>92</v>
      </c>
      <c r="E80" s="0" t="n">
        <v>6</v>
      </c>
      <c r="F80" s="0" t="n">
        <v>5</v>
      </c>
      <c r="G80" s="0" t="n">
        <v>8.68</v>
      </c>
      <c r="H80" s="0" t="n">
        <v>3.5</v>
      </c>
      <c r="I80" s="0" t="n">
        <v>0.81</v>
      </c>
      <c r="J80" s="0" t="s">
        <v>128</v>
      </c>
      <c r="K80" s="0" t="s">
        <v>60</v>
      </c>
      <c r="L80" s="0" t="n">
        <v>93</v>
      </c>
      <c r="M80" s="0" t="n">
        <v>2.04</v>
      </c>
      <c r="N80" s="0" t="n">
        <v>130.19</v>
      </c>
      <c r="O80" s="0" t="n">
        <v>0.28</v>
      </c>
      <c r="P80" s="0" t="n">
        <v>3</v>
      </c>
      <c r="Q80" s="0" t="n">
        <v>0.92</v>
      </c>
      <c r="R80" s="0" t="n">
        <v>365</v>
      </c>
      <c r="S80" s="0" t="n">
        <v>12.9</v>
      </c>
      <c r="T80" s="0" t="n">
        <v>0.26</v>
      </c>
      <c r="U80" s="6" t="n">
        <v>45620</v>
      </c>
      <c r="V80" s="0" t="n">
        <v>118.55</v>
      </c>
      <c r="W80" s="0" t="n">
        <v>0.72</v>
      </c>
    </row>
    <row r="81" customFormat="false" ht="15" hidden="false" customHeight="false" outlineLevel="0" collapsed="false">
      <c r="A81" s="0" t="s">
        <v>180</v>
      </c>
      <c r="B81" s="0" t="s">
        <v>40</v>
      </c>
      <c r="C81" s="0" t="n">
        <v>74</v>
      </c>
      <c r="D81" s="0" t="n">
        <v>45</v>
      </c>
      <c r="E81" s="0" t="n">
        <v>8</v>
      </c>
      <c r="F81" s="0" t="n">
        <v>6</v>
      </c>
      <c r="G81" s="0" t="n">
        <v>37.33</v>
      </c>
      <c r="H81" s="0" t="n">
        <v>5.1</v>
      </c>
      <c r="I81" s="0" t="n">
        <v>0.71</v>
      </c>
      <c r="J81" s="0" t="s">
        <v>53</v>
      </c>
      <c r="K81" s="0" t="s">
        <v>46</v>
      </c>
      <c r="L81" s="0" t="n">
        <v>164</v>
      </c>
      <c r="M81" s="0" t="n">
        <v>1.46</v>
      </c>
      <c r="N81" s="0" t="n">
        <v>91.84</v>
      </c>
      <c r="O81" s="0" t="n">
        <v>1.8</v>
      </c>
      <c r="P81" s="0" t="n">
        <v>3</v>
      </c>
      <c r="Q81" s="0" t="n">
        <v>0.79</v>
      </c>
      <c r="R81" s="0" t="n">
        <v>687</v>
      </c>
      <c r="S81" s="0" t="n">
        <v>5.02</v>
      </c>
      <c r="T81" s="0" t="n">
        <v>0.59</v>
      </c>
      <c r="U81" s="6" t="n">
        <v>45543</v>
      </c>
      <c r="V81" s="0" t="n">
        <v>178.63</v>
      </c>
      <c r="W81" s="0" t="n">
        <v>0.503</v>
      </c>
    </row>
    <row r="82" customFormat="false" ht="15" hidden="false" customHeight="false" outlineLevel="0" collapsed="false">
      <c r="A82" s="0" t="s">
        <v>181</v>
      </c>
      <c r="B82" s="0" t="s">
        <v>44</v>
      </c>
      <c r="C82" s="0" t="n">
        <v>46</v>
      </c>
      <c r="D82" s="0" t="n">
        <v>59</v>
      </c>
      <c r="E82" s="0" t="n">
        <v>6</v>
      </c>
      <c r="F82" s="0" t="n">
        <v>9</v>
      </c>
      <c r="G82" s="0" t="n">
        <v>30.37</v>
      </c>
      <c r="H82" s="0" t="n">
        <v>8.23</v>
      </c>
      <c r="I82" s="0" t="n">
        <v>0.62</v>
      </c>
      <c r="J82" s="0" t="s">
        <v>143</v>
      </c>
      <c r="K82" s="0" t="s">
        <v>60</v>
      </c>
      <c r="L82" s="0" t="n">
        <v>133</v>
      </c>
      <c r="M82" s="0" t="n">
        <v>4.59</v>
      </c>
      <c r="N82" s="0" t="n">
        <v>33.98</v>
      </c>
      <c r="O82" s="0" t="n">
        <v>1.72</v>
      </c>
      <c r="P82" s="0" t="n">
        <v>5</v>
      </c>
      <c r="Q82" s="0" t="n">
        <v>0.86</v>
      </c>
      <c r="R82" s="0" t="n">
        <v>874</v>
      </c>
      <c r="S82" s="0" t="n">
        <v>8.61</v>
      </c>
      <c r="T82" s="0" t="n">
        <v>0.76</v>
      </c>
      <c r="U82" s="6" t="n">
        <v>45527</v>
      </c>
      <c r="V82" s="0" t="n">
        <v>83.26</v>
      </c>
      <c r="W82" s="0" t="n">
        <v>0.567</v>
      </c>
    </row>
    <row r="83" customFormat="false" ht="15" hidden="false" customHeight="false" outlineLevel="0" collapsed="false">
      <c r="A83" s="0" t="s">
        <v>182</v>
      </c>
      <c r="B83" s="0" t="s">
        <v>81</v>
      </c>
      <c r="C83" s="0" t="n">
        <v>137</v>
      </c>
      <c r="D83" s="0" t="n">
        <v>52</v>
      </c>
      <c r="E83" s="0" t="n">
        <v>7</v>
      </c>
      <c r="F83" s="0" t="n">
        <v>2</v>
      </c>
      <c r="G83" s="0" t="n">
        <v>3.82</v>
      </c>
      <c r="H83" s="0" t="n">
        <v>9.56</v>
      </c>
      <c r="I83" s="0" t="n">
        <v>0.43</v>
      </c>
      <c r="J83" s="0" t="s">
        <v>41</v>
      </c>
      <c r="K83" s="0" t="s">
        <v>42</v>
      </c>
      <c r="L83" s="0" t="n">
        <v>120</v>
      </c>
      <c r="M83" s="0" t="n">
        <v>4.51</v>
      </c>
      <c r="N83" s="0" t="n">
        <v>157.87</v>
      </c>
      <c r="O83" s="0" t="n">
        <v>1.94</v>
      </c>
      <c r="P83" s="0" t="n">
        <v>4</v>
      </c>
      <c r="Q83" s="0" t="n">
        <v>1</v>
      </c>
      <c r="R83" s="0" t="n">
        <v>126</v>
      </c>
      <c r="S83" s="0" t="n">
        <v>11.36</v>
      </c>
      <c r="T83" s="0" t="n">
        <v>0.5</v>
      </c>
      <c r="U83" s="6" t="n">
        <v>45378</v>
      </c>
      <c r="V83" s="0" t="n">
        <v>203.14</v>
      </c>
      <c r="W83" s="0" t="n">
        <v>0.577</v>
      </c>
    </row>
    <row r="84" customFormat="false" ht="15" hidden="false" customHeight="false" outlineLevel="0" collapsed="false">
      <c r="A84" s="0" t="s">
        <v>183</v>
      </c>
      <c r="B84" s="0" t="s">
        <v>44</v>
      </c>
      <c r="C84" s="0" t="n">
        <v>240</v>
      </c>
      <c r="D84" s="0" t="n">
        <v>36</v>
      </c>
      <c r="E84" s="0" t="n">
        <v>8</v>
      </c>
      <c r="F84" s="0" t="n">
        <v>5</v>
      </c>
      <c r="G84" s="0" t="n">
        <v>39.09</v>
      </c>
      <c r="H84" s="0" t="n">
        <v>2.69</v>
      </c>
      <c r="I84" s="0" t="n">
        <v>0.28</v>
      </c>
      <c r="J84" s="0" t="s">
        <v>160</v>
      </c>
      <c r="K84" s="0" t="s">
        <v>60</v>
      </c>
      <c r="L84" s="0" t="n">
        <v>51</v>
      </c>
      <c r="M84" s="0" t="n">
        <v>2.59</v>
      </c>
      <c r="N84" s="0" t="n">
        <v>71.55</v>
      </c>
      <c r="O84" s="0" t="n">
        <v>1.44</v>
      </c>
      <c r="P84" s="0" t="n">
        <v>4</v>
      </c>
      <c r="Q84" s="0" t="n">
        <v>0.83</v>
      </c>
      <c r="R84" s="0" t="n">
        <v>145</v>
      </c>
      <c r="S84" s="0" t="n">
        <v>7.96</v>
      </c>
      <c r="T84" s="0" t="n">
        <v>0.69</v>
      </c>
      <c r="U84" s="6" t="n">
        <v>45472</v>
      </c>
      <c r="V84" s="0" t="n">
        <v>204.69</v>
      </c>
      <c r="W84" s="0" t="n">
        <v>0.586</v>
      </c>
    </row>
    <row r="85" customFormat="false" ht="15" hidden="false" customHeight="false" outlineLevel="0" collapsed="false">
      <c r="A85" s="0" t="s">
        <v>184</v>
      </c>
      <c r="B85" s="0" t="s">
        <v>44</v>
      </c>
      <c r="C85" s="0" t="n">
        <v>250</v>
      </c>
      <c r="D85" s="0" t="n">
        <v>41</v>
      </c>
      <c r="E85" s="0" t="n">
        <v>7</v>
      </c>
      <c r="F85" s="0" t="n">
        <v>2</v>
      </c>
      <c r="G85" s="0" t="n">
        <v>19.77</v>
      </c>
      <c r="H85" s="0" t="n">
        <v>2.9</v>
      </c>
      <c r="I85" s="0" t="n">
        <v>0.74</v>
      </c>
      <c r="J85" s="0" t="s">
        <v>114</v>
      </c>
      <c r="K85" s="0" t="s">
        <v>42</v>
      </c>
      <c r="L85" s="0" t="n">
        <v>61</v>
      </c>
      <c r="M85" s="0" t="n">
        <v>1.11</v>
      </c>
      <c r="N85" s="0" t="n">
        <v>35.6</v>
      </c>
      <c r="O85" s="0" t="n">
        <v>1.33</v>
      </c>
      <c r="P85" s="0" t="n">
        <v>8</v>
      </c>
      <c r="Q85" s="0" t="n">
        <v>0.87</v>
      </c>
      <c r="R85" s="0" t="n">
        <v>312</v>
      </c>
      <c r="S85" s="0" t="n">
        <v>6.75</v>
      </c>
      <c r="T85" s="0" t="n">
        <v>0.66</v>
      </c>
      <c r="U85" s="6" t="n">
        <v>45378</v>
      </c>
      <c r="V85" s="0" t="n">
        <v>166.46</v>
      </c>
      <c r="W85" s="0" t="n">
        <v>0.503</v>
      </c>
    </row>
    <row r="86" customFormat="false" ht="15" hidden="false" customHeight="false" outlineLevel="0" collapsed="false">
      <c r="A86" s="0" t="s">
        <v>185</v>
      </c>
      <c r="B86" s="0" t="s">
        <v>81</v>
      </c>
      <c r="C86" s="0" t="n">
        <v>72</v>
      </c>
      <c r="D86" s="0" t="n">
        <v>87</v>
      </c>
      <c r="E86" s="0" t="n">
        <v>9</v>
      </c>
      <c r="F86" s="0" t="n">
        <v>9</v>
      </c>
      <c r="G86" s="0" t="n">
        <v>17.19</v>
      </c>
      <c r="H86" s="0" t="n">
        <v>9.43</v>
      </c>
      <c r="I86" s="0" t="n">
        <v>0.18</v>
      </c>
      <c r="J86" s="0" t="s">
        <v>186</v>
      </c>
      <c r="K86" s="0" t="s">
        <v>42</v>
      </c>
      <c r="L86" s="0" t="n">
        <v>57</v>
      </c>
      <c r="M86" s="0" t="n">
        <v>0.56</v>
      </c>
      <c r="N86" s="0" t="n">
        <v>114.55</v>
      </c>
      <c r="O86" s="0" t="n">
        <v>1.85</v>
      </c>
      <c r="P86" s="0" t="n">
        <v>0</v>
      </c>
      <c r="Q86" s="0" t="n">
        <v>0.85</v>
      </c>
      <c r="R86" s="0" t="n">
        <v>868</v>
      </c>
      <c r="S86" s="0" t="n">
        <v>1.6</v>
      </c>
      <c r="T86" s="0" t="n">
        <v>0.44</v>
      </c>
      <c r="U86" s="6" t="n">
        <v>45363</v>
      </c>
      <c r="V86" s="0" t="n">
        <v>277.89</v>
      </c>
      <c r="W86" s="0" t="n">
        <v>0.494</v>
      </c>
    </row>
    <row r="87" customFormat="false" ht="15" hidden="false" customHeight="false" outlineLevel="0" collapsed="false">
      <c r="A87" s="0" t="s">
        <v>187</v>
      </c>
      <c r="B87" s="0" t="s">
        <v>81</v>
      </c>
      <c r="C87" s="0" t="n">
        <v>314</v>
      </c>
      <c r="D87" s="0" t="n">
        <v>27</v>
      </c>
      <c r="E87" s="0" t="n">
        <v>11</v>
      </c>
      <c r="F87" s="0" t="n">
        <v>6</v>
      </c>
      <c r="G87" s="0" t="n">
        <v>22.96</v>
      </c>
      <c r="H87" s="0" t="n">
        <v>4.26</v>
      </c>
      <c r="I87" s="0" t="n">
        <v>0.97</v>
      </c>
      <c r="J87" s="0" t="s">
        <v>132</v>
      </c>
      <c r="K87" s="0" t="s">
        <v>60</v>
      </c>
      <c r="L87" s="0" t="n">
        <v>41</v>
      </c>
      <c r="M87" s="0" t="n">
        <v>2.47</v>
      </c>
      <c r="N87" s="0" t="n">
        <v>13.64</v>
      </c>
      <c r="O87" s="0" t="n">
        <v>1.9</v>
      </c>
      <c r="P87" s="0" t="n">
        <v>7</v>
      </c>
      <c r="Q87" s="0" t="n">
        <v>0.94</v>
      </c>
      <c r="R87" s="0" t="n">
        <v>786</v>
      </c>
      <c r="S87" s="0" t="n">
        <v>1.32</v>
      </c>
      <c r="T87" s="0" t="n">
        <v>0.59</v>
      </c>
      <c r="U87" s="6" t="n">
        <v>45571</v>
      </c>
      <c r="V87" s="0" t="n">
        <v>273.75</v>
      </c>
      <c r="W87" s="0" t="n">
        <v>0.394</v>
      </c>
    </row>
    <row r="88" customFormat="false" ht="15" hidden="false" customHeight="false" outlineLevel="0" collapsed="false">
      <c r="A88" s="0" t="s">
        <v>188</v>
      </c>
      <c r="B88" s="0" t="s">
        <v>81</v>
      </c>
      <c r="C88" s="0" t="n">
        <v>340</v>
      </c>
      <c r="D88" s="0" t="n">
        <v>37</v>
      </c>
      <c r="E88" s="0" t="n">
        <v>12</v>
      </c>
      <c r="F88" s="0" t="n">
        <v>3</v>
      </c>
      <c r="G88" s="0" t="n">
        <v>17.96</v>
      </c>
      <c r="H88" s="0" t="n">
        <v>7.32</v>
      </c>
      <c r="I88" s="0" t="n">
        <v>0.98</v>
      </c>
      <c r="J88" s="0" t="s">
        <v>189</v>
      </c>
      <c r="K88" s="0" t="s">
        <v>54</v>
      </c>
      <c r="L88" s="0" t="n">
        <v>161</v>
      </c>
      <c r="M88" s="0" t="n">
        <v>0.68</v>
      </c>
      <c r="N88" s="0" t="n">
        <v>71.57</v>
      </c>
      <c r="O88" s="0" t="n">
        <v>1.77</v>
      </c>
      <c r="P88" s="0" t="n">
        <v>7</v>
      </c>
      <c r="Q88" s="0" t="n">
        <v>0.78</v>
      </c>
      <c r="R88" s="0" t="n">
        <v>672</v>
      </c>
      <c r="S88" s="0" t="n">
        <v>14.4</v>
      </c>
      <c r="T88" s="0" t="n">
        <v>0.26</v>
      </c>
      <c r="U88" s="6" t="n">
        <v>45542</v>
      </c>
      <c r="V88" s="0" t="n">
        <v>23.79</v>
      </c>
      <c r="W88" s="0" t="n">
        <v>0.483</v>
      </c>
    </row>
    <row r="89" customFormat="false" ht="15" hidden="false" customHeight="false" outlineLevel="0" collapsed="false">
      <c r="A89" s="0" t="s">
        <v>190</v>
      </c>
      <c r="B89" s="0" t="s">
        <v>81</v>
      </c>
      <c r="C89" s="0" t="n">
        <v>420</v>
      </c>
      <c r="D89" s="0" t="n">
        <v>38</v>
      </c>
      <c r="E89" s="0" t="n">
        <v>9</v>
      </c>
      <c r="F89" s="0" t="n">
        <v>8</v>
      </c>
      <c r="G89" s="0" t="n">
        <v>17.58</v>
      </c>
      <c r="H89" s="0" t="n">
        <v>6.32</v>
      </c>
      <c r="I89" s="0" t="n">
        <v>0.22</v>
      </c>
      <c r="J89" s="0" t="s">
        <v>191</v>
      </c>
      <c r="K89" s="0" t="s">
        <v>42</v>
      </c>
      <c r="L89" s="0" t="n">
        <v>140</v>
      </c>
      <c r="M89" s="0" t="n">
        <v>3.24</v>
      </c>
      <c r="N89" s="0" t="n">
        <v>152.62</v>
      </c>
      <c r="O89" s="0" t="n">
        <v>1.74</v>
      </c>
      <c r="P89" s="0" t="n">
        <v>7</v>
      </c>
      <c r="Q89" s="0" t="n">
        <v>0.75</v>
      </c>
      <c r="R89" s="0" t="n">
        <v>799</v>
      </c>
      <c r="S89" s="0" t="n">
        <v>10.01</v>
      </c>
      <c r="T89" s="0" t="n">
        <v>0.57</v>
      </c>
      <c r="U89" s="6" t="n">
        <v>45386</v>
      </c>
      <c r="V89" s="0" t="n">
        <v>94.07</v>
      </c>
      <c r="W89" s="0" t="n">
        <v>0.483</v>
      </c>
    </row>
    <row r="90" customFormat="false" ht="15" hidden="false" customHeight="false" outlineLevel="0" collapsed="false">
      <c r="A90" s="0" t="s">
        <v>192</v>
      </c>
      <c r="B90" s="0" t="s">
        <v>40</v>
      </c>
      <c r="C90" s="0" t="n">
        <v>252</v>
      </c>
      <c r="D90" s="0" t="n">
        <v>25</v>
      </c>
      <c r="E90" s="0" t="n">
        <v>9</v>
      </c>
      <c r="F90" s="0" t="n">
        <v>5</v>
      </c>
      <c r="G90" s="0" t="n">
        <v>40.6</v>
      </c>
      <c r="H90" s="0" t="n">
        <v>3.21</v>
      </c>
      <c r="I90" s="0" t="n">
        <v>0.19</v>
      </c>
      <c r="J90" s="0" t="s">
        <v>193</v>
      </c>
      <c r="K90" s="0" t="s">
        <v>42</v>
      </c>
      <c r="L90" s="0" t="n">
        <v>127</v>
      </c>
      <c r="M90" s="0" t="n">
        <v>3.24</v>
      </c>
      <c r="N90" s="0" t="n">
        <v>183.42</v>
      </c>
      <c r="O90" s="0" t="n">
        <v>1.38</v>
      </c>
      <c r="P90" s="0" t="n">
        <v>2</v>
      </c>
      <c r="Q90" s="0" t="n">
        <v>0.93</v>
      </c>
      <c r="R90" s="0" t="n">
        <v>254</v>
      </c>
      <c r="S90" s="0" t="n">
        <v>12.55</v>
      </c>
      <c r="T90" s="0" t="n">
        <v>0.57</v>
      </c>
      <c r="U90" s="6" t="n">
        <v>45569</v>
      </c>
      <c r="V90" s="0" t="n">
        <v>115.64</v>
      </c>
      <c r="W90" s="0" t="n">
        <v>0.689</v>
      </c>
    </row>
    <row r="91" customFormat="false" ht="15" hidden="false" customHeight="false" outlineLevel="0" collapsed="false">
      <c r="A91" s="0" t="s">
        <v>194</v>
      </c>
      <c r="B91" s="0" t="s">
        <v>48</v>
      </c>
      <c r="C91" s="0" t="n">
        <v>177</v>
      </c>
      <c r="D91" s="0" t="n">
        <v>56</v>
      </c>
      <c r="E91" s="0" t="n">
        <v>6</v>
      </c>
      <c r="F91" s="0" t="n">
        <v>2</v>
      </c>
      <c r="G91" s="0" t="n">
        <v>7.1</v>
      </c>
      <c r="H91" s="0" t="n">
        <v>6.71</v>
      </c>
      <c r="I91" s="0" t="n">
        <v>0.47</v>
      </c>
      <c r="J91" s="0" t="s">
        <v>100</v>
      </c>
      <c r="K91" s="0" t="s">
        <v>46</v>
      </c>
      <c r="L91" s="0" t="n">
        <v>164</v>
      </c>
      <c r="M91" s="0" t="n">
        <v>4.55</v>
      </c>
      <c r="N91" s="0" t="n">
        <v>122.43</v>
      </c>
      <c r="O91" s="0" t="n">
        <v>0.1</v>
      </c>
      <c r="P91" s="0" t="n">
        <v>9</v>
      </c>
      <c r="Q91" s="0" t="n">
        <v>0.82</v>
      </c>
      <c r="R91" s="0" t="n">
        <v>337</v>
      </c>
      <c r="S91" s="0" t="n">
        <v>7.73</v>
      </c>
      <c r="T91" s="0" t="n">
        <v>0.22</v>
      </c>
      <c r="U91" s="6" t="n">
        <v>45620</v>
      </c>
      <c r="V91" s="0" t="n">
        <v>26.03</v>
      </c>
      <c r="W91" s="0" t="n">
        <v>0.521</v>
      </c>
    </row>
    <row r="92" customFormat="false" ht="15" hidden="false" customHeight="false" outlineLevel="0" collapsed="false">
      <c r="A92" s="0" t="s">
        <v>195</v>
      </c>
      <c r="B92" s="0" t="s">
        <v>48</v>
      </c>
      <c r="C92" s="0" t="n">
        <v>456</v>
      </c>
      <c r="D92" s="0" t="n">
        <v>68</v>
      </c>
      <c r="E92" s="0" t="n">
        <v>3</v>
      </c>
      <c r="F92" s="0" t="n">
        <v>7</v>
      </c>
      <c r="G92" s="0" t="n">
        <v>48.56</v>
      </c>
      <c r="H92" s="0" t="n">
        <v>6.73</v>
      </c>
      <c r="I92" s="0" t="n">
        <v>0.97</v>
      </c>
      <c r="J92" s="0" t="s">
        <v>196</v>
      </c>
      <c r="K92" s="0" t="s">
        <v>42</v>
      </c>
      <c r="L92" s="0" t="n">
        <v>177</v>
      </c>
      <c r="M92" s="0" t="n">
        <v>1.36</v>
      </c>
      <c r="N92" s="0" t="n">
        <v>51.35</v>
      </c>
      <c r="O92" s="0" t="n">
        <v>0.92</v>
      </c>
      <c r="P92" s="0" t="n">
        <v>7</v>
      </c>
      <c r="Q92" s="0" t="n">
        <v>0.97</v>
      </c>
      <c r="R92" s="0" t="n">
        <v>312</v>
      </c>
      <c r="S92" s="0" t="n">
        <v>4.66</v>
      </c>
      <c r="T92" s="0" t="n">
        <v>0.61</v>
      </c>
      <c r="U92" s="6" t="n">
        <v>45322</v>
      </c>
      <c r="V92" s="0" t="n">
        <v>161.85</v>
      </c>
      <c r="W92" s="0" t="n">
        <v>0.546</v>
      </c>
    </row>
    <row r="93" customFormat="false" ht="15" hidden="false" customHeight="false" outlineLevel="0" collapsed="false">
      <c r="A93" s="0" t="s">
        <v>197</v>
      </c>
      <c r="B93" s="0" t="s">
        <v>81</v>
      </c>
      <c r="C93" s="0" t="n">
        <v>288</v>
      </c>
      <c r="D93" s="0" t="n">
        <v>40</v>
      </c>
      <c r="E93" s="0" t="n">
        <v>10</v>
      </c>
      <c r="F93" s="0" t="n">
        <v>5</v>
      </c>
      <c r="G93" s="0" t="n">
        <v>28.19</v>
      </c>
      <c r="H93" s="0" t="n">
        <v>6.13</v>
      </c>
      <c r="I93" s="0" t="n">
        <v>0.46</v>
      </c>
      <c r="J93" s="0" t="s">
        <v>198</v>
      </c>
      <c r="K93" s="0" t="s">
        <v>42</v>
      </c>
      <c r="L93" s="0" t="n">
        <v>32</v>
      </c>
      <c r="M93" s="0" t="n">
        <v>2.17</v>
      </c>
      <c r="N93" s="0" t="n">
        <v>51.8</v>
      </c>
      <c r="O93" s="0" t="n">
        <v>1.31</v>
      </c>
      <c r="P93" s="0" t="n">
        <v>1</v>
      </c>
      <c r="Q93" s="0" t="n">
        <v>0.89</v>
      </c>
      <c r="R93" s="0" t="n">
        <v>637</v>
      </c>
      <c r="S93" s="0" t="n">
        <v>5.12</v>
      </c>
      <c r="T93" s="0" t="n">
        <v>0.79</v>
      </c>
      <c r="U93" s="6" t="n">
        <v>45560</v>
      </c>
      <c r="V93" s="0" t="n">
        <v>17.13</v>
      </c>
      <c r="W93" s="0" t="n">
        <v>0.653</v>
      </c>
    </row>
    <row r="94" customFormat="false" ht="15" hidden="false" customHeight="false" outlineLevel="0" collapsed="false">
      <c r="A94" s="0" t="s">
        <v>199</v>
      </c>
      <c r="B94" s="0" t="s">
        <v>48</v>
      </c>
      <c r="C94" s="0" t="n">
        <v>40</v>
      </c>
      <c r="D94" s="0" t="n">
        <v>13</v>
      </c>
      <c r="E94" s="0" t="n">
        <v>6</v>
      </c>
      <c r="F94" s="0" t="n">
        <v>5</v>
      </c>
      <c r="G94" s="0" t="n">
        <v>9.96</v>
      </c>
      <c r="H94" s="0" t="n">
        <v>1.45</v>
      </c>
      <c r="I94" s="0" t="n">
        <v>0.43</v>
      </c>
      <c r="J94" s="0" t="s">
        <v>200</v>
      </c>
      <c r="K94" s="0" t="s">
        <v>42</v>
      </c>
      <c r="L94" s="0" t="n">
        <v>144</v>
      </c>
      <c r="M94" s="0" t="n">
        <v>4.37</v>
      </c>
      <c r="N94" s="0" t="n">
        <v>124.74</v>
      </c>
      <c r="O94" s="0" t="n">
        <v>1.14</v>
      </c>
      <c r="P94" s="0" t="n">
        <v>7</v>
      </c>
      <c r="Q94" s="0" t="n">
        <v>0.87</v>
      </c>
      <c r="R94" s="0" t="n">
        <v>985</v>
      </c>
      <c r="S94" s="0" t="n">
        <v>1.61</v>
      </c>
      <c r="T94" s="0" t="n">
        <v>0.56</v>
      </c>
      <c r="U94" s="6" t="n">
        <v>45309</v>
      </c>
      <c r="V94" s="0" t="n">
        <v>206.64</v>
      </c>
      <c r="W94" s="0" t="n">
        <v>0.453</v>
      </c>
    </row>
    <row r="95" customFormat="false" ht="15" hidden="false" customHeight="false" outlineLevel="0" collapsed="false">
      <c r="A95" s="0" t="s">
        <v>201</v>
      </c>
      <c r="B95" s="0" t="s">
        <v>48</v>
      </c>
      <c r="C95" s="0" t="n">
        <v>422</v>
      </c>
      <c r="D95" s="0" t="n">
        <v>46</v>
      </c>
      <c r="E95" s="0" t="n">
        <v>3</v>
      </c>
      <c r="F95" s="0" t="n">
        <v>5</v>
      </c>
      <c r="G95" s="0" t="n">
        <v>7.43</v>
      </c>
      <c r="H95" s="0" t="n">
        <v>9.95</v>
      </c>
      <c r="I95" s="0" t="n">
        <v>0.73</v>
      </c>
      <c r="J95" s="0" t="s">
        <v>89</v>
      </c>
      <c r="K95" s="0" t="s">
        <v>42</v>
      </c>
      <c r="L95" s="0" t="n">
        <v>136</v>
      </c>
      <c r="M95" s="0" t="n">
        <v>2.63</v>
      </c>
      <c r="N95" s="0" t="n">
        <v>87.28</v>
      </c>
      <c r="O95" s="0" t="n">
        <v>1.66</v>
      </c>
      <c r="P95" s="0" t="n">
        <v>7</v>
      </c>
      <c r="Q95" s="0" t="n">
        <v>0.72</v>
      </c>
      <c r="R95" s="0" t="n">
        <v>704</v>
      </c>
      <c r="S95" s="0" t="n">
        <v>12.07</v>
      </c>
      <c r="T95" s="0" t="n">
        <v>0.72</v>
      </c>
      <c r="U95" s="6" t="n">
        <v>45330</v>
      </c>
      <c r="V95" s="0" t="n">
        <v>10.78</v>
      </c>
      <c r="W95" s="0" t="n">
        <v>0.543</v>
      </c>
    </row>
    <row r="96" customFormat="false" ht="15" hidden="false" customHeight="false" outlineLevel="0" collapsed="false">
      <c r="A96" s="0" t="s">
        <v>202</v>
      </c>
      <c r="B96" s="0" t="s">
        <v>81</v>
      </c>
      <c r="C96" s="0" t="n">
        <v>72</v>
      </c>
      <c r="D96" s="0" t="n">
        <v>26</v>
      </c>
      <c r="E96" s="0" t="n">
        <v>7</v>
      </c>
      <c r="F96" s="0" t="n">
        <v>4</v>
      </c>
      <c r="G96" s="0" t="n">
        <v>29.98</v>
      </c>
      <c r="H96" s="0" t="n">
        <v>4.3</v>
      </c>
      <c r="I96" s="0" t="n">
        <v>0.26</v>
      </c>
      <c r="J96" s="0" t="s">
        <v>41</v>
      </c>
      <c r="K96" s="0" t="s">
        <v>54</v>
      </c>
      <c r="L96" s="0" t="n">
        <v>46</v>
      </c>
      <c r="M96" s="0" t="n">
        <v>0.77</v>
      </c>
      <c r="N96" s="0" t="n">
        <v>43.68</v>
      </c>
      <c r="O96" s="0" t="n">
        <v>1.66</v>
      </c>
      <c r="P96" s="0" t="n">
        <v>2</v>
      </c>
      <c r="Q96" s="0" t="n">
        <v>0.92</v>
      </c>
      <c r="R96" s="0" t="n">
        <v>364</v>
      </c>
      <c r="S96" s="0" t="n">
        <v>9.14</v>
      </c>
      <c r="T96" s="0" t="n">
        <v>0.63</v>
      </c>
      <c r="U96" s="6" t="n">
        <v>45634</v>
      </c>
      <c r="V96" s="0" t="n">
        <v>19.26</v>
      </c>
      <c r="W96" s="0" t="n">
        <v>0.626</v>
      </c>
    </row>
    <row r="97" customFormat="false" ht="15" hidden="false" customHeight="false" outlineLevel="0" collapsed="false">
      <c r="A97" s="0" t="s">
        <v>203</v>
      </c>
      <c r="B97" s="0" t="s">
        <v>48</v>
      </c>
      <c r="C97" s="0" t="n">
        <v>294</v>
      </c>
      <c r="D97" s="0" t="n">
        <v>48</v>
      </c>
      <c r="E97" s="0" t="n">
        <v>10</v>
      </c>
      <c r="F97" s="0" t="n">
        <v>2</v>
      </c>
      <c r="G97" s="0" t="n">
        <v>32.02</v>
      </c>
      <c r="H97" s="0" t="n">
        <v>6.56</v>
      </c>
      <c r="I97" s="0" t="n">
        <v>0.43</v>
      </c>
      <c r="J97" s="0" t="s">
        <v>204</v>
      </c>
      <c r="K97" s="0" t="s">
        <v>42</v>
      </c>
      <c r="L97" s="0" t="n">
        <v>16</v>
      </c>
      <c r="M97" s="0" t="n">
        <v>1</v>
      </c>
      <c r="N97" s="0" t="n">
        <v>159.61</v>
      </c>
      <c r="O97" s="0" t="n">
        <v>1.24</v>
      </c>
      <c r="P97" s="0" t="n">
        <v>3</v>
      </c>
      <c r="Q97" s="0" t="n">
        <v>0.91</v>
      </c>
      <c r="R97" s="0" t="n">
        <v>418</v>
      </c>
      <c r="S97" s="0" t="n">
        <v>7.73</v>
      </c>
      <c r="T97" s="0" t="n">
        <v>0.83</v>
      </c>
      <c r="U97" s="6" t="n">
        <v>45316</v>
      </c>
      <c r="V97" s="0" t="n">
        <v>251.79</v>
      </c>
      <c r="W97" s="0" t="n">
        <v>0.667</v>
      </c>
    </row>
    <row r="98" customFormat="false" ht="15" hidden="false" customHeight="false" outlineLevel="0" collapsed="false">
      <c r="A98" s="0" t="s">
        <v>205</v>
      </c>
      <c r="B98" s="0" t="s">
        <v>44</v>
      </c>
      <c r="C98" s="0" t="n">
        <v>332</v>
      </c>
      <c r="D98" s="0" t="n">
        <v>57</v>
      </c>
      <c r="E98" s="0" t="n">
        <v>6</v>
      </c>
      <c r="F98" s="0" t="n">
        <v>2</v>
      </c>
      <c r="G98" s="0" t="n">
        <v>3.6</v>
      </c>
      <c r="H98" s="0" t="n">
        <v>8.91</v>
      </c>
      <c r="I98" s="0" t="n">
        <v>0.36</v>
      </c>
      <c r="J98" s="0" t="s">
        <v>145</v>
      </c>
      <c r="K98" s="0" t="s">
        <v>60</v>
      </c>
      <c r="L98" s="0" t="n">
        <v>86</v>
      </c>
      <c r="M98" s="0" t="n">
        <v>4.16</v>
      </c>
      <c r="N98" s="0" t="n">
        <v>48.05</v>
      </c>
      <c r="O98" s="0" t="n">
        <v>0.14</v>
      </c>
      <c r="P98" s="0" t="n">
        <v>8</v>
      </c>
      <c r="Q98" s="0" t="n">
        <v>0.89</v>
      </c>
      <c r="R98" s="0" t="n">
        <v>646</v>
      </c>
      <c r="S98" s="0" t="n">
        <v>12.93</v>
      </c>
      <c r="T98" s="0" t="n">
        <v>0.61</v>
      </c>
      <c r="U98" s="6" t="n">
        <v>45295</v>
      </c>
      <c r="V98" s="0" t="n">
        <v>83.26</v>
      </c>
      <c r="W98" s="0" t="n">
        <v>0.698</v>
      </c>
    </row>
    <row r="99" customFormat="false" ht="15" hidden="false" customHeight="false" outlineLevel="0" collapsed="false">
      <c r="A99" s="0" t="s">
        <v>206</v>
      </c>
      <c r="B99" s="0" t="s">
        <v>56</v>
      </c>
      <c r="C99" s="0" t="n">
        <v>300</v>
      </c>
      <c r="D99" s="0" t="n">
        <v>55</v>
      </c>
      <c r="E99" s="0" t="n">
        <v>14</v>
      </c>
      <c r="F99" s="0" t="n">
        <v>5</v>
      </c>
      <c r="G99" s="0" t="n">
        <v>12.91</v>
      </c>
      <c r="H99" s="0" t="n">
        <v>4.52</v>
      </c>
      <c r="I99" s="0" t="n">
        <v>0.64</v>
      </c>
      <c r="J99" s="0" t="s">
        <v>141</v>
      </c>
      <c r="K99" s="0" t="s">
        <v>54</v>
      </c>
      <c r="L99" s="0" t="n">
        <v>91</v>
      </c>
      <c r="M99" s="0" t="n">
        <v>3.85</v>
      </c>
      <c r="N99" s="0" t="n">
        <v>71.11</v>
      </c>
      <c r="O99" s="0" t="n">
        <v>0.8</v>
      </c>
      <c r="P99" s="0" t="n">
        <v>8</v>
      </c>
      <c r="Q99" s="0" t="n">
        <v>0.78</v>
      </c>
      <c r="R99" s="0" t="n">
        <v>957</v>
      </c>
      <c r="S99" s="0" t="n">
        <v>7.23</v>
      </c>
      <c r="T99" s="0" t="n">
        <v>0.47</v>
      </c>
      <c r="U99" s="6" t="n">
        <v>45503</v>
      </c>
      <c r="V99" s="0" t="n">
        <v>33.56</v>
      </c>
      <c r="W99" s="0" t="n">
        <v>0.506</v>
      </c>
    </row>
    <row r="100" customFormat="false" ht="15" hidden="false" customHeight="false" outlineLevel="0" collapsed="false">
      <c r="A100" s="0" t="s">
        <v>207</v>
      </c>
      <c r="B100" s="0" t="s">
        <v>56</v>
      </c>
      <c r="C100" s="0" t="n">
        <v>233</v>
      </c>
      <c r="D100" s="0" t="n">
        <v>99</v>
      </c>
      <c r="E100" s="0" t="n">
        <v>10</v>
      </c>
      <c r="F100" s="0" t="n">
        <v>9</v>
      </c>
      <c r="G100" s="0" t="n">
        <v>39.98</v>
      </c>
      <c r="H100" s="0" t="n">
        <v>7.85</v>
      </c>
      <c r="I100" s="0" t="n">
        <v>0.25</v>
      </c>
      <c r="J100" s="0" t="s">
        <v>57</v>
      </c>
      <c r="K100" s="0" t="s">
        <v>42</v>
      </c>
      <c r="L100" s="0" t="n">
        <v>104</v>
      </c>
      <c r="M100" s="0" t="n">
        <v>4.44</v>
      </c>
      <c r="N100" s="0" t="n">
        <v>21.67</v>
      </c>
      <c r="O100" s="0" t="n">
        <v>0.53</v>
      </c>
      <c r="P100" s="0" t="n">
        <v>9</v>
      </c>
      <c r="Q100" s="0" t="n">
        <v>0.98</v>
      </c>
      <c r="R100" s="0" t="n">
        <v>301</v>
      </c>
      <c r="S100" s="0" t="n">
        <v>14.27</v>
      </c>
      <c r="T100" s="0" t="n">
        <v>0.86</v>
      </c>
      <c r="U100" s="6" t="n">
        <v>45362</v>
      </c>
      <c r="V100" s="0" t="n">
        <v>125.85</v>
      </c>
      <c r="W100" s="0" t="n">
        <v>0.725</v>
      </c>
    </row>
    <row r="101" customFormat="false" ht="15" hidden="false" customHeight="false" outlineLevel="0" collapsed="false">
      <c r="A101" s="0" t="s">
        <v>208</v>
      </c>
      <c r="B101" s="0" t="s">
        <v>81</v>
      </c>
      <c r="C101" s="0" t="n">
        <v>50</v>
      </c>
      <c r="D101" s="0" t="n">
        <v>57</v>
      </c>
      <c r="E101" s="0" t="n">
        <v>10</v>
      </c>
      <c r="F101" s="0" t="n">
        <v>9</v>
      </c>
      <c r="G101" s="0" t="n">
        <v>3.43</v>
      </c>
      <c r="H101" s="0" t="n">
        <v>9.73</v>
      </c>
      <c r="I101" s="0" t="n">
        <v>0.59</v>
      </c>
      <c r="J101" s="0" t="s">
        <v>114</v>
      </c>
      <c r="K101" s="0" t="s">
        <v>60</v>
      </c>
      <c r="L101" s="0" t="n">
        <v>31</v>
      </c>
      <c r="M101" s="0" t="n">
        <v>1.03</v>
      </c>
      <c r="N101" s="0" t="n">
        <v>143.26</v>
      </c>
      <c r="O101" s="0" t="n">
        <v>0.74</v>
      </c>
      <c r="P101" s="0" t="n">
        <v>8</v>
      </c>
      <c r="Q101" s="0" t="n">
        <v>0.8</v>
      </c>
      <c r="R101" s="0" t="n">
        <v>382</v>
      </c>
      <c r="S101" s="0" t="n">
        <v>1.19</v>
      </c>
      <c r="T101" s="0" t="n">
        <v>0.25</v>
      </c>
      <c r="U101" s="6" t="n">
        <v>45614</v>
      </c>
      <c r="V101" s="0" t="n">
        <v>24.78</v>
      </c>
      <c r="W101" s="0" t="n">
        <v>0.392</v>
      </c>
    </row>
    <row r="102" customFormat="false" ht="15" hidden="false" customHeight="false" outlineLevel="0" collapsed="false">
      <c r="A102" s="0" t="s">
        <v>209</v>
      </c>
      <c r="B102" s="0" t="s">
        <v>40</v>
      </c>
      <c r="C102" s="0" t="n">
        <v>356</v>
      </c>
      <c r="D102" s="0" t="n">
        <v>48</v>
      </c>
      <c r="E102" s="0" t="n">
        <v>5</v>
      </c>
      <c r="F102" s="0" t="n">
        <v>3</v>
      </c>
      <c r="G102" s="0" t="n">
        <v>42.9</v>
      </c>
      <c r="H102" s="0" t="n">
        <v>3.91</v>
      </c>
      <c r="I102" s="0" t="n">
        <v>0.87</v>
      </c>
      <c r="J102" s="0" t="s">
        <v>210</v>
      </c>
      <c r="K102" s="0" t="s">
        <v>60</v>
      </c>
      <c r="L102" s="0" t="n">
        <v>87</v>
      </c>
      <c r="M102" s="0" t="n">
        <v>3.92</v>
      </c>
      <c r="N102" s="0" t="n">
        <v>62.3</v>
      </c>
      <c r="O102" s="0" t="n">
        <v>1.27</v>
      </c>
      <c r="P102" s="0" t="n">
        <v>9</v>
      </c>
      <c r="Q102" s="0" t="n">
        <v>0.75</v>
      </c>
      <c r="R102" s="0" t="n">
        <v>793</v>
      </c>
      <c r="S102" s="0" t="n">
        <v>14.78</v>
      </c>
      <c r="T102" s="0" t="n">
        <v>0.43</v>
      </c>
      <c r="U102" s="6" t="n">
        <v>45410</v>
      </c>
      <c r="V102" s="0" t="n">
        <v>227.62</v>
      </c>
      <c r="W102" s="0" t="n">
        <v>0.526</v>
      </c>
    </row>
    <row r="103" customFormat="false" ht="15" hidden="false" customHeight="false" outlineLevel="0" collapsed="false">
      <c r="A103" s="0" t="s">
        <v>211</v>
      </c>
      <c r="B103" s="0" t="s">
        <v>81</v>
      </c>
      <c r="C103" s="0" t="n">
        <v>202</v>
      </c>
      <c r="D103" s="0" t="n">
        <v>13</v>
      </c>
      <c r="E103" s="0" t="n">
        <v>11</v>
      </c>
      <c r="F103" s="0" t="n">
        <v>5</v>
      </c>
      <c r="G103" s="0" t="n">
        <v>33.25</v>
      </c>
      <c r="H103" s="0" t="n">
        <v>4.35</v>
      </c>
      <c r="I103" s="0" t="n">
        <v>0.56</v>
      </c>
      <c r="J103" s="0" t="s">
        <v>128</v>
      </c>
      <c r="K103" s="0" t="s">
        <v>54</v>
      </c>
      <c r="L103" s="0" t="n">
        <v>91</v>
      </c>
      <c r="M103" s="0" t="n">
        <v>3.45</v>
      </c>
      <c r="N103" s="0" t="n">
        <v>54.24</v>
      </c>
      <c r="O103" s="0" t="n">
        <v>0.23</v>
      </c>
      <c r="P103" s="0" t="n">
        <v>5</v>
      </c>
      <c r="Q103" s="0" t="n">
        <v>1</v>
      </c>
      <c r="R103" s="0" t="n">
        <v>475</v>
      </c>
      <c r="S103" s="0" t="n">
        <v>12.42</v>
      </c>
      <c r="T103" s="0" t="n">
        <v>0.67</v>
      </c>
      <c r="U103" s="6" t="n">
        <v>45326</v>
      </c>
      <c r="V103" s="0" t="n">
        <v>153.3</v>
      </c>
      <c r="W103" s="0" t="n">
        <v>0.777</v>
      </c>
    </row>
    <row r="104" customFormat="false" ht="15" hidden="false" customHeight="false" outlineLevel="0" collapsed="false">
      <c r="A104" s="0" t="s">
        <v>212</v>
      </c>
      <c r="B104" s="0" t="s">
        <v>40</v>
      </c>
      <c r="C104" s="0" t="n">
        <v>42</v>
      </c>
      <c r="D104" s="0" t="n">
        <v>39</v>
      </c>
      <c r="E104" s="0" t="n">
        <v>5</v>
      </c>
      <c r="F104" s="0" t="n">
        <v>4</v>
      </c>
      <c r="G104" s="0" t="n">
        <v>22.29</v>
      </c>
      <c r="H104" s="0" t="n">
        <v>9.1</v>
      </c>
      <c r="I104" s="0" t="n">
        <v>0.72</v>
      </c>
      <c r="J104" s="0" t="s">
        <v>193</v>
      </c>
      <c r="K104" s="0" t="s">
        <v>54</v>
      </c>
      <c r="L104" s="0" t="n">
        <v>154</v>
      </c>
      <c r="M104" s="0" t="n">
        <v>1.55</v>
      </c>
      <c r="N104" s="0" t="n">
        <v>67.64</v>
      </c>
      <c r="O104" s="0" t="n">
        <v>0.14</v>
      </c>
      <c r="P104" s="0" t="n">
        <v>0</v>
      </c>
      <c r="Q104" s="0" t="n">
        <v>0.92</v>
      </c>
      <c r="R104" s="0" t="n">
        <v>344</v>
      </c>
      <c r="S104" s="0" t="n">
        <v>5.97</v>
      </c>
      <c r="T104" s="0" t="n">
        <v>0.88</v>
      </c>
      <c r="U104" s="6" t="n">
        <v>45654</v>
      </c>
      <c r="V104" s="0" t="n">
        <v>170.06</v>
      </c>
      <c r="W104" s="0" t="n">
        <v>0.826</v>
      </c>
    </row>
    <row r="105" customFormat="false" ht="15" hidden="false" customHeight="false" outlineLevel="0" collapsed="false">
      <c r="A105" s="0" t="s">
        <v>213</v>
      </c>
      <c r="B105" s="0" t="s">
        <v>56</v>
      </c>
      <c r="C105" s="0" t="n">
        <v>51</v>
      </c>
      <c r="D105" s="0" t="n">
        <v>39</v>
      </c>
      <c r="E105" s="0" t="n">
        <v>3</v>
      </c>
      <c r="F105" s="0" t="n">
        <v>6</v>
      </c>
      <c r="G105" s="0" t="n">
        <v>17.98</v>
      </c>
      <c r="H105" s="0" t="n">
        <v>2.02</v>
      </c>
      <c r="I105" s="0" t="n">
        <v>0.17</v>
      </c>
      <c r="J105" s="0" t="s">
        <v>41</v>
      </c>
      <c r="K105" s="0" t="s">
        <v>60</v>
      </c>
      <c r="L105" s="0" t="n">
        <v>28</v>
      </c>
      <c r="M105" s="0" t="n">
        <v>4.88</v>
      </c>
      <c r="N105" s="0" t="n">
        <v>176.08</v>
      </c>
      <c r="O105" s="0" t="n">
        <v>0.93</v>
      </c>
      <c r="P105" s="0" t="n">
        <v>7</v>
      </c>
      <c r="Q105" s="0" t="n">
        <v>0.82</v>
      </c>
      <c r="R105" s="0" t="n">
        <v>880</v>
      </c>
      <c r="S105" s="0" t="n">
        <v>9.34</v>
      </c>
      <c r="T105" s="0" t="n">
        <v>0.26</v>
      </c>
      <c r="U105" s="6" t="n">
        <v>45369</v>
      </c>
      <c r="V105" s="0" t="n">
        <v>228.37</v>
      </c>
      <c r="W105" s="0" t="n">
        <v>0.508</v>
      </c>
    </row>
    <row r="106" customFormat="false" ht="15" hidden="false" customHeight="false" outlineLevel="0" collapsed="false">
      <c r="A106" s="0" t="s">
        <v>214</v>
      </c>
      <c r="B106" s="0" t="s">
        <v>81</v>
      </c>
      <c r="C106" s="0" t="n">
        <v>465</v>
      </c>
      <c r="D106" s="0" t="n">
        <v>31</v>
      </c>
      <c r="E106" s="0" t="n">
        <v>4</v>
      </c>
      <c r="F106" s="0" t="n">
        <v>4</v>
      </c>
      <c r="G106" s="0" t="n">
        <v>1.94</v>
      </c>
      <c r="H106" s="0" t="n">
        <v>0.77</v>
      </c>
      <c r="I106" s="0" t="n">
        <v>0.5</v>
      </c>
      <c r="J106" s="0" t="s">
        <v>215</v>
      </c>
      <c r="K106" s="0" t="s">
        <v>54</v>
      </c>
      <c r="L106" s="0" t="n">
        <v>104</v>
      </c>
      <c r="M106" s="0" t="n">
        <v>3.07</v>
      </c>
      <c r="N106" s="0" t="n">
        <v>108.42</v>
      </c>
      <c r="O106" s="0" t="n">
        <v>1.61</v>
      </c>
      <c r="P106" s="0" t="n">
        <v>8</v>
      </c>
      <c r="Q106" s="0" t="n">
        <v>0.98</v>
      </c>
      <c r="R106" s="0" t="n">
        <v>691</v>
      </c>
      <c r="S106" s="0" t="n">
        <v>13.1</v>
      </c>
      <c r="T106" s="0" t="n">
        <v>0.28</v>
      </c>
      <c r="U106" s="6" t="n">
        <v>45296</v>
      </c>
      <c r="V106" s="0" t="n">
        <v>237.49</v>
      </c>
      <c r="W106" s="0" t="n">
        <v>0.506</v>
      </c>
    </row>
    <row r="107" customFormat="false" ht="15" hidden="false" customHeight="false" outlineLevel="0" collapsed="false">
      <c r="A107" s="0" t="s">
        <v>216</v>
      </c>
      <c r="B107" s="0" t="s">
        <v>44</v>
      </c>
      <c r="C107" s="0" t="n">
        <v>93</v>
      </c>
      <c r="D107" s="0" t="n">
        <v>84</v>
      </c>
      <c r="E107" s="0" t="n">
        <v>8</v>
      </c>
      <c r="F107" s="0" t="n">
        <v>9</v>
      </c>
      <c r="G107" s="0" t="n">
        <v>41.44</v>
      </c>
      <c r="H107" s="0" t="n">
        <v>9.13</v>
      </c>
      <c r="I107" s="0" t="n">
        <v>0.19</v>
      </c>
      <c r="J107" s="0" t="s">
        <v>92</v>
      </c>
      <c r="K107" s="0" t="s">
        <v>54</v>
      </c>
      <c r="L107" s="0" t="n">
        <v>48</v>
      </c>
      <c r="M107" s="0" t="n">
        <v>4.58</v>
      </c>
      <c r="N107" s="0" t="n">
        <v>40</v>
      </c>
      <c r="O107" s="0" t="n">
        <v>0.16</v>
      </c>
      <c r="P107" s="0" t="n">
        <v>7</v>
      </c>
      <c r="Q107" s="0" t="n">
        <v>0.73</v>
      </c>
      <c r="R107" s="0" t="n">
        <v>334</v>
      </c>
      <c r="S107" s="0" t="n">
        <v>7.74</v>
      </c>
      <c r="T107" s="0" t="n">
        <v>0.43</v>
      </c>
      <c r="U107" s="6" t="n">
        <v>45403</v>
      </c>
      <c r="V107" s="0" t="n">
        <v>49.51</v>
      </c>
      <c r="W107" s="0" t="n">
        <v>0.579</v>
      </c>
    </row>
    <row r="108" customFormat="false" ht="15" hidden="false" customHeight="false" outlineLevel="0" collapsed="false">
      <c r="A108" s="0" t="s">
        <v>217</v>
      </c>
      <c r="B108" s="0" t="s">
        <v>48</v>
      </c>
      <c r="C108" s="0" t="n">
        <v>29</v>
      </c>
      <c r="D108" s="0" t="n">
        <v>75</v>
      </c>
      <c r="E108" s="0" t="n">
        <v>14</v>
      </c>
      <c r="F108" s="0" t="n">
        <v>3</v>
      </c>
      <c r="G108" s="0" t="n">
        <v>7.99</v>
      </c>
      <c r="H108" s="0" t="n">
        <v>8.31</v>
      </c>
      <c r="I108" s="0" t="n">
        <v>0.64</v>
      </c>
      <c r="J108" s="0" t="s">
        <v>59</v>
      </c>
      <c r="K108" s="0" t="s">
        <v>46</v>
      </c>
      <c r="L108" s="0" t="n">
        <v>126</v>
      </c>
      <c r="M108" s="0" t="n">
        <v>4.37</v>
      </c>
      <c r="N108" s="0" t="n">
        <v>157.15</v>
      </c>
      <c r="O108" s="0" t="n">
        <v>1.71</v>
      </c>
      <c r="P108" s="0" t="n">
        <v>0</v>
      </c>
      <c r="Q108" s="0" t="n">
        <v>0.73</v>
      </c>
      <c r="R108" s="0" t="n">
        <v>366</v>
      </c>
      <c r="S108" s="0" t="n">
        <v>1.71</v>
      </c>
      <c r="T108" s="0" t="n">
        <v>0.48</v>
      </c>
      <c r="U108" s="6" t="n">
        <v>45550</v>
      </c>
      <c r="V108" s="0" t="n">
        <v>91.28</v>
      </c>
      <c r="W108" s="0" t="n">
        <v>0.494</v>
      </c>
    </row>
    <row r="109" customFormat="false" ht="15" hidden="false" customHeight="false" outlineLevel="0" collapsed="false">
      <c r="A109" s="0" t="s">
        <v>218</v>
      </c>
      <c r="B109" s="0" t="s">
        <v>40</v>
      </c>
      <c r="C109" s="0" t="n">
        <v>475</v>
      </c>
      <c r="D109" s="0" t="n">
        <v>21</v>
      </c>
      <c r="E109" s="0" t="n">
        <v>12</v>
      </c>
      <c r="F109" s="0" t="n">
        <v>9</v>
      </c>
      <c r="G109" s="0" t="n">
        <v>16.17</v>
      </c>
      <c r="H109" s="0" t="n">
        <v>9.74</v>
      </c>
      <c r="I109" s="0" t="n">
        <v>0.35</v>
      </c>
      <c r="J109" s="0" t="s">
        <v>196</v>
      </c>
      <c r="K109" s="0" t="s">
        <v>54</v>
      </c>
      <c r="L109" s="0" t="n">
        <v>45</v>
      </c>
      <c r="M109" s="0" t="n">
        <v>2</v>
      </c>
      <c r="N109" s="0" t="n">
        <v>49.61</v>
      </c>
      <c r="O109" s="0" t="n">
        <v>0.83</v>
      </c>
      <c r="P109" s="0" t="n">
        <v>5</v>
      </c>
      <c r="Q109" s="0" t="n">
        <v>0.9</v>
      </c>
      <c r="R109" s="0" t="n">
        <v>561</v>
      </c>
      <c r="S109" s="0" t="n">
        <v>13.65</v>
      </c>
      <c r="T109" s="0" t="n">
        <v>0.87</v>
      </c>
      <c r="U109" s="6" t="n">
        <v>45525</v>
      </c>
      <c r="V109" s="0" t="n">
        <v>60.94</v>
      </c>
      <c r="W109" s="0" t="n">
        <v>0.753</v>
      </c>
    </row>
    <row r="110" customFormat="false" ht="15" hidden="false" customHeight="false" outlineLevel="0" collapsed="false">
      <c r="A110" s="0" t="s">
        <v>219</v>
      </c>
      <c r="B110" s="0" t="s">
        <v>48</v>
      </c>
      <c r="C110" s="0" t="n">
        <v>73</v>
      </c>
      <c r="D110" s="0" t="n">
        <v>45</v>
      </c>
      <c r="E110" s="0" t="n">
        <v>4</v>
      </c>
      <c r="F110" s="0" t="n">
        <v>9</v>
      </c>
      <c r="G110" s="0" t="n">
        <v>28.89</v>
      </c>
      <c r="H110" s="0" t="n">
        <v>1.05</v>
      </c>
      <c r="I110" s="0" t="n">
        <v>0.36</v>
      </c>
      <c r="J110" s="0" t="s">
        <v>220</v>
      </c>
      <c r="K110" s="0" t="s">
        <v>46</v>
      </c>
      <c r="L110" s="0" t="n">
        <v>24</v>
      </c>
      <c r="M110" s="0" t="n">
        <v>2.91</v>
      </c>
      <c r="N110" s="0" t="n">
        <v>88.37</v>
      </c>
      <c r="O110" s="0" t="n">
        <v>0.32</v>
      </c>
      <c r="P110" s="0" t="n">
        <v>8</v>
      </c>
      <c r="Q110" s="0" t="n">
        <v>0.75</v>
      </c>
      <c r="R110" s="0" t="n">
        <v>78</v>
      </c>
      <c r="S110" s="0" t="n">
        <v>8.24</v>
      </c>
      <c r="T110" s="0" t="n">
        <v>0.97</v>
      </c>
      <c r="U110" s="6" t="n">
        <v>45483</v>
      </c>
      <c r="V110" s="0" t="n">
        <v>25.67</v>
      </c>
      <c r="W110" s="0" t="n">
        <v>0.662</v>
      </c>
    </row>
    <row r="111" customFormat="false" ht="15" hidden="false" customHeight="false" outlineLevel="0" collapsed="false">
      <c r="A111" s="0" t="s">
        <v>221</v>
      </c>
      <c r="B111" s="0" t="s">
        <v>48</v>
      </c>
      <c r="C111" s="0" t="n">
        <v>71</v>
      </c>
      <c r="D111" s="0" t="n">
        <v>27</v>
      </c>
      <c r="E111" s="0" t="n">
        <v>8</v>
      </c>
      <c r="F111" s="0" t="n">
        <v>9</v>
      </c>
      <c r="G111" s="0" t="n">
        <v>13.05</v>
      </c>
      <c r="H111" s="0" t="n">
        <v>1.98</v>
      </c>
      <c r="I111" s="0" t="n">
        <v>0.17</v>
      </c>
      <c r="J111" s="0" t="s">
        <v>174</v>
      </c>
      <c r="K111" s="0" t="s">
        <v>54</v>
      </c>
      <c r="L111" s="0" t="n">
        <v>166</v>
      </c>
      <c r="M111" s="0" t="n">
        <v>2.44</v>
      </c>
      <c r="N111" s="0" t="n">
        <v>117.93</v>
      </c>
      <c r="O111" s="0" t="n">
        <v>1.18</v>
      </c>
      <c r="P111" s="0" t="n">
        <v>8</v>
      </c>
      <c r="Q111" s="0" t="n">
        <v>0.98</v>
      </c>
      <c r="R111" s="0" t="n">
        <v>789</v>
      </c>
      <c r="S111" s="0" t="n">
        <v>8.63</v>
      </c>
      <c r="T111" s="0" t="n">
        <v>0.21</v>
      </c>
      <c r="U111" s="6" t="n">
        <v>45322</v>
      </c>
      <c r="V111" s="0" t="n">
        <v>165.88</v>
      </c>
      <c r="W111" s="0" t="n">
        <v>0.475</v>
      </c>
    </row>
    <row r="112" customFormat="false" ht="15" hidden="false" customHeight="false" outlineLevel="0" collapsed="false">
      <c r="A112" s="0" t="s">
        <v>222</v>
      </c>
      <c r="B112" s="0" t="s">
        <v>81</v>
      </c>
      <c r="C112" s="0" t="n">
        <v>167</v>
      </c>
      <c r="D112" s="0" t="n">
        <v>99</v>
      </c>
      <c r="E112" s="0" t="n">
        <v>3</v>
      </c>
      <c r="F112" s="0" t="n">
        <v>5</v>
      </c>
      <c r="G112" s="0" t="n">
        <v>25.36</v>
      </c>
      <c r="H112" s="0" t="n">
        <v>1.5</v>
      </c>
      <c r="I112" s="0" t="n">
        <v>0.38</v>
      </c>
      <c r="J112" s="0" t="s">
        <v>223</v>
      </c>
      <c r="K112" s="0" t="s">
        <v>54</v>
      </c>
      <c r="L112" s="0" t="n">
        <v>69</v>
      </c>
      <c r="M112" s="0" t="n">
        <v>3.69</v>
      </c>
      <c r="N112" s="0" t="n">
        <v>121.04</v>
      </c>
      <c r="O112" s="0" t="n">
        <v>1.91</v>
      </c>
      <c r="P112" s="0" t="n">
        <v>6</v>
      </c>
      <c r="Q112" s="0" t="n">
        <v>0.95</v>
      </c>
      <c r="R112" s="0" t="n">
        <v>343</v>
      </c>
      <c r="S112" s="0" t="n">
        <v>1.19</v>
      </c>
      <c r="T112" s="0" t="n">
        <v>0.21</v>
      </c>
      <c r="U112" s="6" t="n">
        <v>45608</v>
      </c>
      <c r="V112" s="0" t="n">
        <v>82.44</v>
      </c>
      <c r="W112" s="0" t="n">
        <v>0.337</v>
      </c>
    </row>
    <row r="113" customFormat="false" ht="15" hidden="false" customHeight="false" outlineLevel="0" collapsed="false">
      <c r="A113" s="0" t="s">
        <v>224</v>
      </c>
      <c r="B113" s="0" t="s">
        <v>48</v>
      </c>
      <c r="C113" s="0" t="n">
        <v>179</v>
      </c>
      <c r="D113" s="0" t="n">
        <v>62</v>
      </c>
      <c r="E113" s="0" t="n">
        <v>13</v>
      </c>
      <c r="F113" s="0" t="n">
        <v>9</v>
      </c>
      <c r="G113" s="0" t="n">
        <v>40.66</v>
      </c>
      <c r="H113" s="0" t="n">
        <v>6.99</v>
      </c>
      <c r="I113" s="0" t="n">
        <v>0.56</v>
      </c>
      <c r="J113" s="0" t="s">
        <v>225</v>
      </c>
      <c r="K113" s="0" t="s">
        <v>60</v>
      </c>
      <c r="L113" s="0" t="n">
        <v>177</v>
      </c>
      <c r="M113" s="0" t="n">
        <v>3.15</v>
      </c>
      <c r="N113" s="0" t="n">
        <v>23.12</v>
      </c>
      <c r="O113" s="0" t="n">
        <v>1.13</v>
      </c>
      <c r="P113" s="0" t="n">
        <v>6</v>
      </c>
      <c r="Q113" s="0" t="n">
        <v>0.79</v>
      </c>
      <c r="R113" s="0" t="n">
        <v>56</v>
      </c>
      <c r="S113" s="0" t="n">
        <v>2.4</v>
      </c>
      <c r="T113" s="0" t="n">
        <v>0.89</v>
      </c>
      <c r="U113" s="6" t="n">
        <v>45618</v>
      </c>
      <c r="V113" s="0" t="n">
        <v>54.65</v>
      </c>
      <c r="W113" s="0" t="n">
        <v>0.535</v>
      </c>
    </row>
    <row r="114" customFormat="false" ht="15" hidden="false" customHeight="false" outlineLevel="0" collapsed="false">
      <c r="A114" s="0" t="s">
        <v>226</v>
      </c>
      <c r="B114" s="0" t="s">
        <v>44</v>
      </c>
      <c r="C114" s="0" t="n">
        <v>389</v>
      </c>
      <c r="D114" s="0" t="n">
        <v>80</v>
      </c>
      <c r="E114" s="0" t="n">
        <v>3</v>
      </c>
      <c r="F114" s="0" t="n">
        <v>2</v>
      </c>
      <c r="G114" s="0" t="n">
        <v>24.06</v>
      </c>
      <c r="H114" s="0" t="n">
        <v>6.26</v>
      </c>
      <c r="I114" s="0" t="n">
        <v>0.63</v>
      </c>
      <c r="J114" s="0" t="s">
        <v>85</v>
      </c>
      <c r="K114" s="0" t="s">
        <v>46</v>
      </c>
      <c r="L114" s="0" t="n">
        <v>153</v>
      </c>
      <c r="M114" s="0" t="n">
        <v>4.03</v>
      </c>
      <c r="N114" s="0" t="n">
        <v>168.99</v>
      </c>
      <c r="O114" s="0" t="n">
        <v>1.4</v>
      </c>
      <c r="P114" s="0" t="n">
        <v>3</v>
      </c>
      <c r="Q114" s="0" t="n">
        <v>0.97</v>
      </c>
      <c r="R114" s="0" t="n">
        <v>591</v>
      </c>
      <c r="S114" s="0" t="n">
        <v>11.88</v>
      </c>
      <c r="T114" s="0" t="n">
        <v>0.31</v>
      </c>
      <c r="U114" s="6" t="n">
        <v>45633</v>
      </c>
      <c r="V114" s="0" t="n">
        <v>157.94</v>
      </c>
      <c r="W114" s="0" t="n">
        <v>0.614</v>
      </c>
    </row>
    <row r="115" customFormat="false" ht="15" hidden="false" customHeight="false" outlineLevel="0" collapsed="false">
      <c r="A115" s="0" t="s">
        <v>227</v>
      </c>
      <c r="B115" s="0" t="s">
        <v>48</v>
      </c>
      <c r="C115" s="0" t="n">
        <v>33</v>
      </c>
      <c r="D115" s="0" t="n">
        <v>10</v>
      </c>
      <c r="E115" s="0" t="n">
        <v>7</v>
      </c>
      <c r="F115" s="0" t="n">
        <v>8</v>
      </c>
      <c r="G115" s="0" t="n">
        <v>47.5</v>
      </c>
      <c r="H115" s="0" t="n">
        <v>3.91</v>
      </c>
      <c r="I115" s="0" t="n">
        <v>0.16</v>
      </c>
      <c r="J115" s="0" t="s">
        <v>78</v>
      </c>
      <c r="K115" s="0" t="s">
        <v>54</v>
      </c>
      <c r="L115" s="0" t="n">
        <v>170</v>
      </c>
      <c r="M115" s="0" t="n">
        <v>0.55</v>
      </c>
      <c r="N115" s="0" t="n">
        <v>101.09</v>
      </c>
      <c r="O115" s="0" t="n">
        <v>1.65</v>
      </c>
      <c r="P115" s="0" t="n">
        <v>6</v>
      </c>
      <c r="Q115" s="0" t="n">
        <v>0.71</v>
      </c>
      <c r="R115" s="0" t="n">
        <v>264</v>
      </c>
      <c r="S115" s="0" t="n">
        <v>7.09</v>
      </c>
      <c r="T115" s="0" t="n">
        <v>0.47</v>
      </c>
      <c r="U115" s="6" t="n">
        <v>45607</v>
      </c>
      <c r="V115" s="0" t="n">
        <v>193.86</v>
      </c>
      <c r="W115" s="0" t="n">
        <v>0.446</v>
      </c>
    </row>
    <row r="116" customFormat="false" ht="15" hidden="false" customHeight="false" outlineLevel="0" collapsed="false">
      <c r="A116" s="0" t="s">
        <v>228</v>
      </c>
      <c r="B116" s="0" t="s">
        <v>81</v>
      </c>
      <c r="C116" s="0" t="n">
        <v>197</v>
      </c>
      <c r="D116" s="0" t="n">
        <v>67</v>
      </c>
      <c r="E116" s="0" t="n">
        <v>12</v>
      </c>
      <c r="F116" s="0" t="n">
        <v>7</v>
      </c>
      <c r="G116" s="0" t="n">
        <v>42.53</v>
      </c>
      <c r="H116" s="0" t="n">
        <v>1.05</v>
      </c>
      <c r="I116" s="0" t="n">
        <v>0.69</v>
      </c>
      <c r="J116" s="0" t="s">
        <v>229</v>
      </c>
      <c r="K116" s="0" t="s">
        <v>42</v>
      </c>
      <c r="L116" s="0" t="n">
        <v>98</v>
      </c>
      <c r="M116" s="0" t="n">
        <v>3.6</v>
      </c>
      <c r="N116" s="0" t="n">
        <v>197.96</v>
      </c>
      <c r="O116" s="0" t="n">
        <v>1.62</v>
      </c>
      <c r="P116" s="0" t="n">
        <v>9</v>
      </c>
      <c r="Q116" s="0" t="n">
        <v>0.86</v>
      </c>
      <c r="R116" s="0" t="n">
        <v>676</v>
      </c>
      <c r="S116" s="0" t="n">
        <v>14.97</v>
      </c>
      <c r="T116" s="0" t="n">
        <v>0.42</v>
      </c>
      <c r="U116" s="6" t="n">
        <v>45539</v>
      </c>
      <c r="V116" s="0" t="n">
        <v>233.91</v>
      </c>
      <c r="W116" s="0" t="n">
        <v>0.514</v>
      </c>
    </row>
    <row r="117" customFormat="false" ht="15" hidden="false" customHeight="false" outlineLevel="0" collapsed="false">
      <c r="A117" s="0" t="s">
        <v>230</v>
      </c>
      <c r="B117" s="0" t="s">
        <v>44</v>
      </c>
      <c r="C117" s="0" t="n">
        <v>431</v>
      </c>
      <c r="D117" s="0" t="n">
        <v>99</v>
      </c>
      <c r="E117" s="0" t="n">
        <v>13</v>
      </c>
      <c r="F117" s="0" t="n">
        <v>5</v>
      </c>
      <c r="G117" s="0" t="n">
        <v>17.32</v>
      </c>
      <c r="H117" s="0" t="n">
        <v>6.58</v>
      </c>
      <c r="I117" s="0" t="n">
        <v>0.54</v>
      </c>
      <c r="J117" s="0" t="s">
        <v>231</v>
      </c>
      <c r="K117" s="0" t="s">
        <v>54</v>
      </c>
      <c r="L117" s="0" t="n">
        <v>25</v>
      </c>
      <c r="M117" s="0" t="n">
        <v>1.94</v>
      </c>
      <c r="N117" s="0" t="n">
        <v>146.31</v>
      </c>
      <c r="O117" s="0" t="n">
        <v>0.24</v>
      </c>
      <c r="P117" s="0" t="n">
        <v>4</v>
      </c>
      <c r="Q117" s="0" t="n">
        <v>0.98</v>
      </c>
      <c r="R117" s="0" t="n">
        <v>264</v>
      </c>
      <c r="S117" s="0" t="n">
        <v>10.74</v>
      </c>
      <c r="T117" s="0" t="n">
        <v>0.43</v>
      </c>
      <c r="U117" s="6" t="n">
        <v>45629</v>
      </c>
      <c r="V117" s="0" t="n">
        <v>15.07</v>
      </c>
      <c r="W117" s="0" t="n">
        <v>0.721</v>
      </c>
    </row>
    <row r="118" customFormat="false" ht="15" hidden="false" customHeight="false" outlineLevel="0" collapsed="false">
      <c r="A118" s="0" t="s">
        <v>232</v>
      </c>
      <c r="B118" s="0" t="s">
        <v>56</v>
      </c>
      <c r="C118" s="0" t="n">
        <v>385</v>
      </c>
      <c r="D118" s="0" t="n">
        <v>96</v>
      </c>
      <c r="E118" s="0" t="n">
        <v>11</v>
      </c>
      <c r="F118" s="0" t="n">
        <v>3</v>
      </c>
      <c r="G118" s="0" t="n">
        <v>20.6</v>
      </c>
      <c r="H118" s="0" t="n">
        <v>5.92</v>
      </c>
      <c r="I118" s="0" t="n">
        <v>0.58</v>
      </c>
      <c r="J118" s="0" t="s">
        <v>193</v>
      </c>
      <c r="K118" s="0" t="s">
        <v>60</v>
      </c>
      <c r="L118" s="0" t="n">
        <v>167</v>
      </c>
      <c r="M118" s="0" t="n">
        <v>1.51</v>
      </c>
      <c r="N118" s="0" t="n">
        <v>198.59</v>
      </c>
      <c r="O118" s="0" t="n">
        <v>1.51</v>
      </c>
      <c r="P118" s="0" t="n">
        <v>9</v>
      </c>
      <c r="Q118" s="0" t="n">
        <v>0.96</v>
      </c>
      <c r="R118" s="0" t="n">
        <v>213</v>
      </c>
      <c r="S118" s="0" t="n">
        <v>14.29</v>
      </c>
      <c r="T118" s="0" t="n">
        <v>0.46</v>
      </c>
      <c r="U118" s="6" t="n">
        <v>45541</v>
      </c>
      <c r="V118" s="0" t="n">
        <v>162.62</v>
      </c>
      <c r="W118" s="0" t="n">
        <v>0.544</v>
      </c>
    </row>
    <row r="119" customFormat="false" ht="15" hidden="false" customHeight="false" outlineLevel="0" collapsed="false">
      <c r="A119" s="0" t="s">
        <v>233</v>
      </c>
      <c r="B119" s="0" t="s">
        <v>48</v>
      </c>
      <c r="C119" s="0" t="n">
        <v>72</v>
      </c>
      <c r="D119" s="0" t="n">
        <v>99</v>
      </c>
      <c r="E119" s="0" t="n">
        <v>10</v>
      </c>
      <c r="F119" s="0" t="n">
        <v>2</v>
      </c>
      <c r="G119" s="0" t="n">
        <v>21.74</v>
      </c>
      <c r="H119" s="0" t="n">
        <v>1.57</v>
      </c>
      <c r="I119" s="0" t="n">
        <v>0.85</v>
      </c>
      <c r="J119" s="0" t="s">
        <v>168</v>
      </c>
      <c r="K119" s="0" t="s">
        <v>60</v>
      </c>
      <c r="L119" s="0" t="n">
        <v>107</v>
      </c>
      <c r="M119" s="0" t="n">
        <v>4.11</v>
      </c>
      <c r="N119" s="0" t="n">
        <v>96.16</v>
      </c>
      <c r="O119" s="0" t="n">
        <v>1.9</v>
      </c>
      <c r="P119" s="0" t="n">
        <v>4</v>
      </c>
      <c r="Q119" s="0" t="n">
        <v>0.81</v>
      </c>
      <c r="R119" s="0" t="n">
        <v>219</v>
      </c>
      <c r="S119" s="0" t="n">
        <v>4.91</v>
      </c>
      <c r="T119" s="0" t="n">
        <v>0.47</v>
      </c>
      <c r="U119" s="6" t="n">
        <v>45300</v>
      </c>
      <c r="V119" s="0" t="n">
        <v>87.45</v>
      </c>
      <c r="W119" s="0" t="n">
        <v>0.451</v>
      </c>
    </row>
    <row r="120" customFormat="false" ht="15" hidden="false" customHeight="false" outlineLevel="0" collapsed="false">
      <c r="A120" s="0" t="s">
        <v>234</v>
      </c>
      <c r="B120" s="0" t="s">
        <v>81</v>
      </c>
      <c r="C120" s="0" t="n">
        <v>427</v>
      </c>
      <c r="D120" s="0" t="n">
        <v>15</v>
      </c>
      <c r="E120" s="0" t="n">
        <v>5</v>
      </c>
      <c r="F120" s="0" t="n">
        <v>4</v>
      </c>
      <c r="G120" s="0" t="n">
        <v>31.68</v>
      </c>
      <c r="H120" s="0" t="n">
        <v>9.13</v>
      </c>
      <c r="I120" s="0" t="n">
        <v>0.41</v>
      </c>
      <c r="J120" s="0" t="s">
        <v>83</v>
      </c>
      <c r="K120" s="0" t="s">
        <v>60</v>
      </c>
      <c r="L120" s="0" t="n">
        <v>113</v>
      </c>
      <c r="M120" s="0" t="n">
        <v>0.9</v>
      </c>
      <c r="N120" s="0" t="n">
        <v>36.75</v>
      </c>
      <c r="O120" s="0" t="n">
        <v>1.43</v>
      </c>
      <c r="P120" s="0" t="n">
        <v>0</v>
      </c>
      <c r="Q120" s="0" t="n">
        <v>0.75</v>
      </c>
      <c r="R120" s="0" t="n">
        <v>270</v>
      </c>
      <c r="S120" s="0" t="n">
        <v>3.47</v>
      </c>
      <c r="T120" s="0" t="n">
        <v>0.7</v>
      </c>
      <c r="U120" s="6" t="n">
        <v>45295</v>
      </c>
      <c r="V120" s="0" t="n">
        <v>297.56</v>
      </c>
      <c r="W120" s="0" t="n">
        <v>0.593</v>
      </c>
    </row>
    <row r="121" customFormat="false" ht="15" hidden="false" customHeight="false" outlineLevel="0" collapsed="false">
      <c r="A121" s="0" t="s">
        <v>235</v>
      </c>
      <c r="B121" s="0" t="s">
        <v>56</v>
      </c>
      <c r="C121" s="0" t="n">
        <v>354</v>
      </c>
      <c r="D121" s="0" t="n">
        <v>79</v>
      </c>
      <c r="E121" s="0" t="n">
        <v>5</v>
      </c>
      <c r="F121" s="0" t="n">
        <v>9</v>
      </c>
      <c r="G121" s="0" t="n">
        <v>15.05</v>
      </c>
      <c r="H121" s="0" t="n">
        <v>2.39</v>
      </c>
      <c r="I121" s="0" t="n">
        <v>0.26</v>
      </c>
      <c r="J121" s="0" t="s">
        <v>236</v>
      </c>
      <c r="K121" s="0" t="s">
        <v>46</v>
      </c>
      <c r="L121" s="0" t="n">
        <v>53</v>
      </c>
      <c r="M121" s="0" t="n">
        <v>1.53</v>
      </c>
      <c r="N121" s="0" t="n">
        <v>148.19</v>
      </c>
      <c r="O121" s="0" t="n">
        <v>1.69</v>
      </c>
      <c r="P121" s="0" t="n">
        <v>1</v>
      </c>
      <c r="Q121" s="0" t="n">
        <v>0.76</v>
      </c>
      <c r="R121" s="0" t="n">
        <v>309</v>
      </c>
      <c r="S121" s="0" t="n">
        <v>6.27</v>
      </c>
      <c r="T121" s="0" t="n">
        <v>0.7</v>
      </c>
      <c r="U121" s="6" t="n">
        <v>45564</v>
      </c>
      <c r="V121" s="0" t="n">
        <v>55.51</v>
      </c>
      <c r="W121" s="0" t="n">
        <v>0.587</v>
      </c>
    </row>
    <row r="122" customFormat="false" ht="15" hidden="false" customHeight="false" outlineLevel="0" collapsed="false">
      <c r="A122" s="0" t="s">
        <v>237</v>
      </c>
      <c r="B122" s="0" t="s">
        <v>56</v>
      </c>
      <c r="C122" s="0" t="n">
        <v>41</v>
      </c>
      <c r="D122" s="0" t="n">
        <v>53</v>
      </c>
      <c r="E122" s="0" t="n">
        <v>3</v>
      </c>
      <c r="F122" s="0" t="n">
        <v>6</v>
      </c>
      <c r="G122" s="0" t="n">
        <v>48.49</v>
      </c>
      <c r="H122" s="0" t="n">
        <v>7.56</v>
      </c>
      <c r="I122" s="0" t="n">
        <v>0.6</v>
      </c>
      <c r="J122" s="0" t="s">
        <v>96</v>
      </c>
      <c r="K122" s="0" t="s">
        <v>46</v>
      </c>
      <c r="L122" s="0" t="n">
        <v>175</v>
      </c>
      <c r="M122" s="0" t="n">
        <v>1.42</v>
      </c>
      <c r="N122" s="0" t="n">
        <v>157.77</v>
      </c>
      <c r="O122" s="0" t="n">
        <v>1.02</v>
      </c>
      <c r="P122" s="0" t="n">
        <v>8</v>
      </c>
      <c r="Q122" s="0" t="n">
        <v>0.85</v>
      </c>
      <c r="R122" s="0" t="n">
        <v>773</v>
      </c>
      <c r="S122" s="0" t="n">
        <v>4.71</v>
      </c>
      <c r="T122" s="0" t="n">
        <v>0.62</v>
      </c>
      <c r="U122" s="6" t="n">
        <v>45574</v>
      </c>
      <c r="V122" s="0" t="n">
        <v>136.98</v>
      </c>
      <c r="W122" s="0" t="n">
        <v>0.495</v>
      </c>
    </row>
    <row r="123" customFormat="false" ht="15" hidden="false" customHeight="false" outlineLevel="0" collapsed="false">
      <c r="A123" s="0" t="s">
        <v>238</v>
      </c>
      <c r="B123" s="0" t="s">
        <v>40</v>
      </c>
      <c r="C123" s="0" t="n">
        <v>49</v>
      </c>
      <c r="D123" s="0" t="n">
        <v>81</v>
      </c>
      <c r="E123" s="0" t="n">
        <v>5</v>
      </c>
      <c r="F123" s="0" t="n">
        <v>6</v>
      </c>
      <c r="G123" s="0" t="n">
        <v>30.83</v>
      </c>
      <c r="H123" s="0" t="n">
        <v>8.91</v>
      </c>
      <c r="I123" s="0" t="n">
        <v>0.95</v>
      </c>
      <c r="J123" s="0" t="s">
        <v>229</v>
      </c>
      <c r="K123" s="0" t="s">
        <v>46</v>
      </c>
      <c r="L123" s="0" t="n">
        <v>60</v>
      </c>
      <c r="M123" s="0" t="n">
        <v>2.39</v>
      </c>
      <c r="N123" s="0" t="n">
        <v>172.04</v>
      </c>
      <c r="O123" s="0" t="n">
        <v>0.71</v>
      </c>
      <c r="P123" s="0" t="n">
        <v>1</v>
      </c>
      <c r="Q123" s="0" t="n">
        <v>0.88</v>
      </c>
      <c r="R123" s="0" t="n">
        <v>310</v>
      </c>
      <c r="S123" s="0" t="n">
        <v>9.59</v>
      </c>
      <c r="T123" s="0" t="n">
        <v>0.89</v>
      </c>
      <c r="U123" s="6" t="n">
        <v>45502</v>
      </c>
      <c r="V123" s="0" t="n">
        <v>291.31</v>
      </c>
      <c r="W123" s="0" t="n">
        <v>0.791</v>
      </c>
    </row>
    <row r="124" customFormat="false" ht="15" hidden="false" customHeight="false" outlineLevel="0" collapsed="false">
      <c r="A124" s="0" t="s">
        <v>239</v>
      </c>
      <c r="B124" s="0" t="s">
        <v>44</v>
      </c>
      <c r="C124" s="0" t="n">
        <v>210</v>
      </c>
      <c r="D124" s="0" t="n">
        <v>33</v>
      </c>
      <c r="E124" s="0" t="n">
        <v>14</v>
      </c>
      <c r="F124" s="0" t="n">
        <v>8</v>
      </c>
      <c r="G124" s="0" t="n">
        <v>20.57</v>
      </c>
      <c r="H124" s="0" t="n">
        <v>6.01</v>
      </c>
      <c r="I124" s="0" t="n">
        <v>0.57</v>
      </c>
      <c r="J124" s="0" t="s">
        <v>83</v>
      </c>
      <c r="K124" s="0" t="s">
        <v>42</v>
      </c>
      <c r="L124" s="0" t="n">
        <v>27</v>
      </c>
      <c r="M124" s="0" t="n">
        <v>1.95</v>
      </c>
      <c r="N124" s="0" t="n">
        <v>67.28</v>
      </c>
      <c r="O124" s="0" t="n">
        <v>1.38</v>
      </c>
      <c r="P124" s="0" t="n">
        <v>9</v>
      </c>
      <c r="Q124" s="0" t="n">
        <v>0.71</v>
      </c>
      <c r="R124" s="0" t="n">
        <v>863</v>
      </c>
      <c r="S124" s="0" t="n">
        <v>11.42</v>
      </c>
      <c r="T124" s="0" t="n">
        <v>0.88</v>
      </c>
      <c r="U124" s="6" t="n">
        <v>45298</v>
      </c>
      <c r="V124" s="0" t="n">
        <v>71.8</v>
      </c>
      <c r="W124" s="0" t="n">
        <v>0.552</v>
      </c>
    </row>
    <row r="125" customFormat="false" ht="15" hidden="false" customHeight="false" outlineLevel="0" collapsed="false">
      <c r="A125" s="0" t="s">
        <v>240</v>
      </c>
      <c r="B125" s="0" t="s">
        <v>48</v>
      </c>
      <c r="C125" s="0" t="n">
        <v>279</v>
      </c>
      <c r="D125" s="0" t="n">
        <v>95</v>
      </c>
      <c r="E125" s="0" t="n">
        <v>14</v>
      </c>
      <c r="F125" s="0" t="n">
        <v>5</v>
      </c>
      <c r="G125" s="0" t="n">
        <v>32.61</v>
      </c>
      <c r="H125" s="0" t="n">
        <v>2.85</v>
      </c>
      <c r="I125" s="0" t="n">
        <v>0.85</v>
      </c>
      <c r="J125" s="0" t="s">
        <v>98</v>
      </c>
      <c r="K125" s="0" t="s">
        <v>46</v>
      </c>
      <c r="L125" s="0" t="n">
        <v>14</v>
      </c>
      <c r="M125" s="0" t="n">
        <v>3.74</v>
      </c>
      <c r="N125" s="0" t="n">
        <v>107.03</v>
      </c>
      <c r="O125" s="0" t="n">
        <v>1.04</v>
      </c>
      <c r="P125" s="0" t="n">
        <v>1</v>
      </c>
      <c r="Q125" s="0" t="n">
        <v>0.82</v>
      </c>
      <c r="R125" s="0" t="n">
        <v>892</v>
      </c>
      <c r="S125" s="0" t="n">
        <v>6.63</v>
      </c>
      <c r="T125" s="0" t="n">
        <v>0.37</v>
      </c>
      <c r="U125" s="6" t="n">
        <v>45300</v>
      </c>
      <c r="V125" s="0" t="n">
        <v>244</v>
      </c>
      <c r="W125" s="0" t="n">
        <v>0.602</v>
      </c>
    </row>
    <row r="126" customFormat="false" ht="15" hidden="false" customHeight="false" outlineLevel="0" collapsed="false">
      <c r="A126" s="0" t="s">
        <v>241</v>
      </c>
      <c r="B126" s="0" t="s">
        <v>81</v>
      </c>
      <c r="C126" s="0" t="n">
        <v>224</v>
      </c>
      <c r="D126" s="0" t="n">
        <v>28</v>
      </c>
      <c r="E126" s="0" t="n">
        <v>14</v>
      </c>
      <c r="F126" s="0" t="n">
        <v>4</v>
      </c>
      <c r="G126" s="0" t="n">
        <v>20.37</v>
      </c>
      <c r="H126" s="0" t="n">
        <v>3.44</v>
      </c>
      <c r="I126" s="0" t="n">
        <v>0.78</v>
      </c>
      <c r="J126" s="0" t="s">
        <v>242</v>
      </c>
      <c r="K126" s="0" t="s">
        <v>60</v>
      </c>
      <c r="L126" s="0" t="n">
        <v>177</v>
      </c>
      <c r="M126" s="0" t="n">
        <v>3.65</v>
      </c>
      <c r="N126" s="0" t="n">
        <v>172.93</v>
      </c>
      <c r="O126" s="0" t="n">
        <v>1.8</v>
      </c>
      <c r="P126" s="0" t="n">
        <v>8</v>
      </c>
      <c r="Q126" s="0" t="n">
        <v>0.95</v>
      </c>
      <c r="R126" s="0" t="n">
        <v>691</v>
      </c>
      <c r="S126" s="0" t="n">
        <v>2.26</v>
      </c>
      <c r="T126" s="0" t="n">
        <v>0.63</v>
      </c>
      <c r="U126" s="6" t="n">
        <v>45563</v>
      </c>
      <c r="V126" s="0" t="n">
        <v>80.48</v>
      </c>
      <c r="W126" s="0" t="n">
        <v>0.406</v>
      </c>
    </row>
    <row r="127" customFormat="false" ht="15" hidden="false" customHeight="false" outlineLevel="0" collapsed="false">
      <c r="A127" s="0" t="s">
        <v>243</v>
      </c>
      <c r="B127" s="0" t="s">
        <v>40</v>
      </c>
      <c r="C127" s="0" t="n">
        <v>78</v>
      </c>
      <c r="D127" s="0" t="n">
        <v>27</v>
      </c>
      <c r="E127" s="0" t="n">
        <v>13</v>
      </c>
      <c r="F127" s="0" t="n">
        <v>8</v>
      </c>
      <c r="G127" s="0" t="n">
        <v>41.07</v>
      </c>
      <c r="H127" s="0" t="n">
        <v>8.91</v>
      </c>
      <c r="I127" s="0" t="n">
        <v>0.57</v>
      </c>
      <c r="J127" s="0" t="s">
        <v>244</v>
      </c>
      <c r="K127" s="0" t="s">
        <v>46</v>
      </c>
      <c r="L127" s="0" t="n">
        <v>15</v>
      </c>
      <c r="M127" s="0" t="n">
        <v>1.96</v>
      </c>
      <c r="N127" s="0" t="n">
        <v>174.3</v>
      </c>
      <c r="O127" s="0" t="n">
        <v>1.95</v>
      </c>
      <c r="P127" s="0" t="n">
        <v>2</v>
      </c>
      <c r="Q127" s="0" t="n">
        <v>0.83</v>
      </c>
      <c r="R127" s="0" t="n">
        <v>666</v>
      </c>
      <c r="S127" s="0" t="n">
        <v>1.37</v>
      </c>
      <c r="T127" s="0" t="n">
        <v>0.83</v>
      </c>
      <c r="U127" s="6" t="n">
        <v>45432</v>
      </c>
      <c r="V127" s="0" t="n">
        <v>31.83</v>
      </c>
      <c r="W127" s="0" t="n">
        <v>0.515</v>
      </c>
    </row>
    <row r="128" customFormat="false" ht="15" hidden="false" customHeight="false" outlineLevel="0" collapsed="false">
      <c r="A128" s="0" t="s">
        <v>245</v>
      </c>
      <c r="B128" s="0" t="s">
        <v>44</v>
      </c>
      <c r="C128" s="0" t="n">
        <v>490</v>
      </c>
      <c r="D128" s="0" t="n">
        <v>39</v>
      </c>
      <c r="E128" s="0" t="n">
        <v>3</v>
      </c>
      <c r="F128" s="0" t="n">
        <v>7</v>
      </c>
      <c r="G128" s="0" t="n">
        <v>28.82</v>
      </c>
      <c r="H128" s="0" t="n">
        <v>3.33</v>
      </c>
      <c r="I128" s="0" t="n">
        <v>0.68</v>
      </c>
      <c r="J128" s="0" t="s">
        <v>198</v>
      </c>
      <c r="K128" s="0" t="s">
        <v>46</v>
      </c>
      <c r="L128" s="0" t="n">
        <v>85</v>
      </c>
      <c r="M128" s="0" t="n">
        <v>2.47</v>
      </c>
      <c r="N128" s="0" t="n">
        <v>14.88</v>
      </c>
      <c r="O128" s="0" t="n">
        <v>1.66</v>
      </c>
      <c r="P128" s="0" t="n">
        <v>1</v>
      </c>
      <c r="Q128" s="0" t="n">
        <v>0.75</v>
      </c>
      <c r="R128" s="0" t="n">
        <v>615</v>
      </c>
      <c r="S128" s="0" t="n">
        <v>4.05</v>
      </c>
      <c r="T128" s="0" t="n">
        <v>0.89</v>
      </c>
      <c r="U128" s="6" t="n">
        <v>45566</v>
      </c>
      <c r="V128" s="0" t="n">
        <v>22.4</v>
      </c>
      <c r="W128" s="0" t="n">
        <v>0.596</v>
      </c>
    </row>
    <row r="129" customFormat="false" ht="15" hidden="false" customHeight="false" outlineLevel="0" collapsed="false">
      <c r="A129" s="0" t="s">
        <v>246</v>
      </c>
      <c r="B129" s="0" t="s">
        <v>40</v>
      </c>
      <c r="C129" s="0" t="n">
        <v>283</v>
      </c>
      <c r="D129" s="0" t="n">
        <v>51</v>
      </c>
      <c r="E129" s="0" t="n">
        <v>10</v>
      </c>
      <c r="F129" s="0" t="n">
        <v>7</v>
      </c>
      <c r="G129" s="0" t="n">
        <v>3.06</v>
      </c>
      <c r="H129" s="0" t="n">
        <v>7.59</v>
      </c>
      <c r="I129" s="0" t="n">
        <v>0.47</v>
      </c>
      <c r="J129" s="0" t="s">
        <v>143</v>
      </c>
      <c r="K129" s="0" t="s">
        <v>54</v>
      </c>
      <c r="L129" s="0" t="n">
        <v>124</v>
      </c>
      <c r="M129" s="0" t="n">
        <v>1.44</v>
      </c>
      <c r="N129" s="0" t="n">
        <v>137.47</v>
      </c>
      <c r="O129" s="0" t="n">
        <v>1.99</v>
      </c>
      <c r="P129" s="0" t="n">
        <v>6</v>
      </c>
      <c r="Q129" s="0" t="n">
        <v>0.99</v>
      </c>
      <c r="R129" s="0" t="n">
        <v>669</v>
      </c>
      <c r="S129" s="0" t="n">
        <v>11.25</v>
      </c>
      <c r="T129" s="0" t="n">
        <v>0.4</v>
      </c>
      <c r="U129" s="6" t="n">
        <v>45438</v>
      </c>
      <c r="V129" s="0" t="n">
        <v>285.13</v>
      </c>
      <c r="W129" s="0" t="n">
        <v>0.509</v>
      </c>
    </row>
    <row r="130" customFormat="false" ht="15" hidden="false" customHeight="false" outlineLevel="0" collapsed="false">
      <c r="A130" s="0" t="s">
        <v>247</v>
      </c>
      <c r="B130" s="0" t="s">
        <v>44</v>
      </c>
      <c r="C130" s="0" t="n">
        <v>485</v>
      </c>
      <c r="D130" s="0" t="n">
        <v>42</v>
      </c>
      <c r="E130" s="0" t="n">
        <v>3</v>
      </c>
      <c r="F130" s="0" t="n">
        <v>8</v>
      </c>
      <c r="G130" s="0" t="n">
        <v>9.66</v>
      </c>
      <c r="H130" s="0" t="n">
        <v>9.91</v>
      </c>
      <c r="I130" s="0" t="n">
        <v>0.58</v>
      </c>
      <c r="J130" s="0" t="s">
        <v>248</v>
      </c>
      <c r="K130" s="0" t="s">
        <v>46</v>
      </c>
      <c r="L130" s="0" t="n">
        <v>21</v>
      </c>
      <c r="M130" s="0" t="n">
        <v>3.52</v>
      </c>
      <c r="N130" s="0" t="n">
        <v>124.32</v>
      </c>
      <c r="O130" s="0" t="n">
        <v>0.76</v>
      </c>
      <c r="P130" s="0" t="n">
        <v>8</v>
      </c>
      <c r="Q130" s="0" t="n">
        <v>0.78</v>
      </c>
      <c r="R130" s="0" t="n">
        <v>521</v>
      </c>
      <c r="S130" s="0" t="n">
        <v>4.1</v>
      </c>
      <c r="T130" s="0" t="n">
        <v>0.6</v>
      </c>
      <c r="U130" s="6" t="n">
        <v>45300</v>
      </c>
      <c r="V130" s="0" t="n">
        <v>71.74</v>
      </c>
      <c r="W130" s="0" t="n">
        <v>0.495</v>
      </c>
    </row>
    <row r="131" customFormat="false" ht="15" hidden="false" customHeight="false" outlineLevel="0" collapsed="false">
      <c r="A131" s="0" t="s">
        <v>249</v>
      </c>
      <c r="B131" s="0" t="s">
        <v>44</v>
      </c>
      <c r="C131" s="0" t="n">
        <v>31</v>
      </c>
      <c r="D131" s="0" t="n">
        <v>83</v>
      </c>
      <c r="E131" s="0" t="n">
        <v>7</v>
      </c>
      <c r="F131" s="0" t="n">
        <v>3</v>
      </c>
      <c r="G131" s="0" t="n">
        <v>43.38</v>
      </c>
      <c r="H131" s="0" t="n">
        <v>10</v>
      </c>
      <c r="I131" s="0" t="n">
        <v>0.56</v>
      </c>
      <c r="J131" s="0" t="s">
        <v>137</v>
      </c>
      <c r="K131" s="0" t="s">
        <v>54</v>
      </c>
      <c r="L131" s="0" t="n">
        <v>21</v>
      </c>
      <c r="M131" s="0" t="n">
        <v>2.28</v>
      </c>
      <c r="N131" s="0" t="n">
        <v>25.83</v>
      </c>
      <c r="O131" s="0" t="n">
        <v>1.8</v>
      </c>
      <c r="P131" s="0" t="n">
        <v>5</v>
      </c>
      <c r="Q131" s="0" t="n">
        <v>0.94</v>
      </c>
      <c r="R131" s="0" t="n">
        <v>876</v>
      </c>
      <c r="S131" s="0" t="n">
        <v>13.75</v>
      </c>
      <c r="T131" s="0" t="n">
        <v>0.62</v>
      </c>
      <c r="U131" s="6" t="n">
        <v>45549</v>
      </c>
      <c r="V131" s="0" t="n">
        <v>94.67</v>
      </c>
      <c r="W131" s="0" t="n">
        <v>0.615</v>
      </c>
    </row>
    <row r="132" customFormat="false" ht="15" hidden="false" customHeight="false" outlineLevel="0" collapsed="false">
      <c r="A132" s="0" t="s">
        <v>250</v>
      </c>
      <c r="B132" s="0" t="s">
        <v>48</v>
      </c>
      <c r="C132" s="0" t="n">
        <v>138</v>
      </c>
      <c r="D132" s="0" t="n">
        <v>21</v>
      </c>
      <c r="E132" s="0" t="n">
        <v>11</v>
      </c>
      <c r="F132" s="0" t="n">
        <v>6</v>
      </c>
      <c r="G132" s="0" t="n">
        <v>28.58</v>
      </c>
      <c r="H132" s="0" t="n">
        <v>5.57</v>
      </c>
      <c r="I132" s="0" t="n">
        <v>0.74</v>
      </c>
      <c r="J132" s="0" t="s">
        <v>62</v>
      </c>
      <c r="K132" s="0" t="s">
        <v>46</v>
      </c>
      <c r="L132" s="0" t="n">
        <v>82</v>
      </c>
      <c r="M132" s="0" t="n">
        <v>1.1</v>
      </c>
      <c r="N132" s="0" t="n">
        <v>186.73</v>
      </c>
      <c r="O132" s="0" t="n">
        <v>0.73</v>
      </c>
      <c r="P132" s="0" t="n">
        <v>6</v>
      </c>
      <c r="Q132" s="0" t="n">
        <v>0.76</v>
      </c>
      <c r="R132" s="0" t="n">
        <v>850</v>
      </c>
      <c r="S132" s="0" t="n">
        <v>10.12</v>
      </c>
      <c r="T132" s="0" t="n">
        <v>0.76</v>
      </c>
      <c r="U132" s="6" t="n">
        <v>45649</v>
      </c>
      <c r="V132" s="0" t="n">
        <v>290.4</v>
      </c>
      <c r="W132" s="0" t="n">
        <v>0.646</v>
      </c>
    </row>
    <row r="133" customFormat="false" ht="15" hidden="false" customHeight="false" outlineLevel="0" collapsed="false">
      <c r="A133" s="0" t="s">
        <v>251</v>
      </c>
      <c r="B133" s="0" t="s">
        <v>44</v>
      </c>
      <c r="C133" s="0" t="n">
        <v>434</v>
      </c>
      <c r="D133" s="0" t="n">
        <v>36</v>
      </c>
      <c r="E133" s="0" t="n">
        <v>9</v>
      </c>
      <c r="F133" s="0" t="n">
        <v>4</v>
      </c>
      <c r="G133" s="0" t="n">
        <v>47.57</v>
      </c>
      <c r="H133" s="0" t="n">
        <v>8.35</v>
      </c>
      <c r="I133" s="0" t="n">
        <v>0.47</v>
      </c>
      <c r="J133" s="0" t="s">
        <v>57</v>
      </c>
      <c r="K133" s="0" t="s">
        <v>54</v>
      </c>
      <c r="L133" s="0" t="n">
        <v>115</v>
      </c>
      <c r="M133" s="0" t="n">
        <v>1.07</v>
      </c>
      <c r="N133" s="0" t="n">
        <v>94.62</v>
      </c>
      <c r="O133" s="0" t="n">
        <v>0.32</v>
      </c>
      <c r="P133" s="0" t="n">
        <v>2</v>
      </c>
      <c r="Q133" s="0" t="n">
        <v>0.83</v>
      </c>
      <c r="R133" s="0" t="n">
        <v>304</v>
      </c>
      <c r="S133" s="0" t="n">
        <v>13.07</v>
      </c>
      <c r="T133" s="0" t="n">
        <v>0.46</v>
      </c>
      <c r="U133" s="6" t="n">
        <v>45637</v>
      </c>
      <c r="V133" s="0" t="n">
        <v>200.64</v>
      </c>
      <c r="W133" s="0" t="n">
        <v>0.76</v>
      </c>
    </row>
    <row r="134" customFormat="false" ht="15" hidden="false" customHeight="false" outlineLevel="0" collapsed="false">
      <c r="A134" s="0" t="s">
        <v>252</v>
      </c>
      <c r="B134" s="0" t="s">
        <v>40</v>
      </c>
      <c r="C134" s="0" t="n">
        <v>481</v>
      </c>
      <c r="D134" s="0" t="n">
        <v>48</v>
      </c>
      <c r="E134" s="0" t="n">
        <v>6</v>
      </c>
      <c r="F134" s="0" t="n">
        <v>5</v>
      </c>
      <c r="G134" s="0" t="n">
        <v>4.55</v>
      </c>
      <c r="H134" s="0" t="n">
        <v>9.91</v>
      </c>
      <c r="I134" s="0" t="n">
        <v>0.19</v>
      </c>
      <c r="J134" s="0" t="s">
        <v>253</v>
      </c>
      <c r="K134" s="0" t="s">
        <v>60</v>
      </c>
      <c r="L134" s="0" t="n">
        <v>159</v>
      </c>
      <c r="M134" s="0" t="n">
        <v>1.95</v>
      </c>
      <c r="N134" s="0" t="n">
        <v>138.11</v>
      </c>
      <c r="O134" s="0" t="n">
        <v>1.28</v>
      </c>
      <c r="P134" s="0" t="n">
        <v>2</v>
      </c>
      <c r="Q134" s="0" t="n">
        <v>0.85</v>
      </c>
      <c r="R134" s="0" t="n">
        <v>327</v>
      </c>
      <c r="S134" s="0" t="n">
        <v>6.4</v>
      </c>
      <c r="T134" s="0" t="n">
        <v>0.43</v>
      </c>
      <c r="U134" s="6" t="n">
        <v>45512</v>
      </c>
      <c r="V134" s="0" t="n">
        <v>151.56</v>
      </c>
      <c r="W134" s="0" t="n">
        <v>0.573</v>
      </c>
    </row>
    <row r="135" customFormat="false" ht="15" hidden="false" customHeight="false" outlineLevel="0" collapsed="false">
      <c r="A135" s="0" t="s">
        <v>254</v>
      </c>
      <c r="B135" s="0" t="s">
        <v>44</v>
      </c>
      <c r="C135" s="0" t="n">
        <v>309</v>
      </c>
      <c r="D135" s="0" t="n">
        <v>18</v>
      </c>
      <c r="E135" s="0" t="n">
        <v>13</v>
      </c>
      <c r="F135" s="0" t="n">
        <v>9</v>
      </c>
      <c r="G135" s="0" t="n">
        <v>15.47</v>
      </c>
      <c r="H135" s="0" t="n">
        <v>4.06</v>
      </c>
      <c r="I135" s="0" t="n">
        <v>0.81</v>
      </c>
      <c r="J135" s="0" t="s">
        <v>92</v>
      </c>
      <c r="K135" s="0" t="s">
        <v>46</v>
      </c>
      <c r="L135" s="0" t="n">
        <v>58</v>
      </c>
      <c r="M135" s="0" t="n">
        <v>3.86</v>
      </c>
      <c r="N135" s="0" t="n">
        <v>177.73</v>
      </c>
      <c r="O135" s="0" t="n">
        <v>0.96</v>
      </c>
      <c r="P135" s="0" t="n">
        <v>7</v>
      </c>
      <c r="Q135" s="0" t="n">
        <v>0.85</v>
      </c>
      <c r="R135" s="0" t="n">
        <v>608</v>
      </c>
      <c r="S135" s="0" t="n">
        <v>14.77</v>
      </c>
      <c r="T135" s="0" t="n">
        <v>0.76</v>
      </c>
      <c r="U135" s="6" t="n">
        <v>45383</v>
      </c>
      <c r="V135" s="0" t="n">
        <v>136.27</v>
      </c>
      <c r="W135" s="0" t="n">
        <v>0.683</v>
      </c>
    </row>
    <row r="136" customFormat="false" ht="15" hidden="false" customHeight="false" outlineLevel="0" collapsed="false">
      <c r="A136" s="0" t="s">
        <v>255</v>
      </c>
      <c r="B136" s="0" t="s">
        <v>48</v>
      </c>
      <c r="C136" s="0" t="n">
        <v>357</v>
      </c>
      <c r="D136" s="0" t="n">
        <v>30</v>
      </c>
      <c r="E136" s="0" t="n">
        <v>11</v>
      </c>
      <c r="F136" s="0" t="n">
        <v>2</v>
      </c>
      <c r="G136" s="0" t="n">
        <v>10.48</v>
      </c>
      <c r="H136" s="0" t="n">
        <v>2.9</v>
      </c>
      <c r="I136" s="0" t="n">
        <v>0.72</v>
      </c>
      <c r="J136" s="0" t="s">
        <v>145</v>
      </c>
      <c r="K136" s="0" t="s">
        <v>60</v>
      </c>
      <c r="L136" s="0" t="n">
        <v>13</v>
      </c>
      <c r="M136" s="0" t="n">
        <v>0.61</v>
      </c>
      <c r="N136" s="0" t="n">
        <v>34.72</v>
      </c>
      <c r="O136" s="0" t="n">
        <v>1.85</v>
      </c>
      <c r="P136" s="0" t="n">
        <v>6</v>
      </c>
      <c r="Q136" s="0" t="n">
        <v>0.85</v>
      </c>
      <c r="R136" s="0" t="n">
        <v>695</v>
      </c>
      <c r="S136" s="0" t="n">
        <v>10.51</v>
      </c>
      <c r="T136" s="0" t="n">
        <v>0.52</v>
      </c>
      <c r="U136" s="6" t="n">
        <v>45346</v>
      </c>
      <c r="V136" s="0" t="n">
        <v>24.08</v>
      </c>
      <c r="W136" s="0" t="n">
        <v>0.509</v>
      </c>
    </row>
    <row r="137" customFormat="false" ht="15" hidden="false" customHeight="false" outlineLevel="0" collapsed="false">
      <c r="A137" s="0" t="s">
        <v>256</v>
      </c>
      <c r="B137" s="0" t="s">
        <v>48</v>
      </c>
      <c r="C137" s="0" t="n">
        <v>267</v>
      </c>
      <c r="D137" s="0" t="n">
        <v>85</v>
      </c>
      <c r="E137" s="0" t="n">
        <v>11</v>
      </c>
      <c r="F137" s="0" t="n">
        <v>5</v>
      </c>
      <c r="G137" s="0" t="n">
        <v>28.14</v>
      </c>
      <c r="H137" s="0" t="n">
        <v>1.59</v>
      </c>
      <c r="I137" s="0" t="n">
        <v>0.96</v>
      </c>
      <c r="J137" s="0" t="s">
        <v>137</v>
      </c>
      <c r="K137" s="0" t="s">
        <v>46</v>
      </c>
      <c r="L137" s="0" t="n">
        <v>12</v>
      </c>
      <c r="M137" s="0" t="n">
        <v>1.66</v>
      </c>
      <c r="N137" s="0" t="n">
        <v>172.61</v>
      </c>
      <c r="O137" s="0" t="n">
        <v>1.04</v>
      </c>
      <c r="P137" s="0" t="n">
        <v>4</v>
      </c>
      <c r="Q137" s="0" t="n">
        <v>0.77</v>
      </c>
      <c r="R137" s="0" t="n">
        <v>73</v>
      </c>
      <c r="S137" s="0" t="n">
        <v>6</v>
      </c>
      <c r="T137" s="0" t="n">
        <v>0.2</v>
      </c>
      <c r="U137" s="6" t="n">
        <v>45341</v>
      </c>
      <c r="V137" s="0" t="n">
        <v>253.29</v>
      </c>
      <c r="W137" s="0" t="n">
        <v>0.49</v>
      </c>
    </row>
    <row r="138" customFormat="false" ht="15" hidden="false" customHeight="false" outlineLevel="0" collapsed="false">
      <c r="A138" s="0" t="s">
        <v>257</v>
      </c>
      <c r="B138" s="0" t="s">
        <v>40</v>
      </c>
      <c r="C138" s="0" t="n">
        <v>373</v>
      </c>
      <c r="D138" s="0" t="n">
        <v>38</v>
      </c>
      <c r="E138" s="0" t="n">
        <v>4</v>
      </c>
      <c r="F138" s="0" t="n">
        <v>5</v>
      </c>
      <c r="G138" s="0" t="n">
        <v>19.76</v>
      </c>
      <c r="H138" s="0" t="n">
        <v>1.84</v>
      </c>
      <c r="I138" s="0" t="n">
        <v>0.49</v>
      </c>
      <c r="J138" s="0" t="s">
        <v>253</v>
      </c>
      <c r="K138" s="0" t="s">
        <v>42</v>
      </c>
      <c r="L138" s="0" t="n">
        <v>153</v>
      </c>
      <c r="M138" s="0" t="n">
        <v>1.23</v>
      </c>
      <c r="N138" s="0" t="n">
        <v>147.62</v>
      </c>
      <c r="O138" s="0" t="n">
        <v>1.86</v>
      </c>
      <c r="P138" s="0" t="n">
        <v>5</v>
      </c>
      <c r="Q138" s="0" t="n">
        <v>0.85</v>
      </c>
      <c r="R138" s="0" t="n">
        <v>482</v>
      </c>
      <c r="S138" s="0" t="n">
        <v>3.98</v>
      </c>
      <c r="T138" s="0" t="n">
        <v>0.95</v>
      </c>
      <c r="U138" s="6" t="n">
        <v>45560</v>
      </c>
      <c r="V138" s="0" t="n">
        <v>230.99</v>
      </c>
      <c r="W138" s="0" t="n">
        <v>0.527</v>
      </c>
    </row>
    <row r="139" customFormat="false" ht="15" hidden="false" customHeight="false" outlineLevel="0" collapsed="false">
      <c r="A139" s="0" t="s">
        <v>258</v>
      </c>
      <c r="B139" s="0" t="s">
        <v>56</v>
      </c>
      <c r="C139" s="0" t="n">
        <v>146</v>
      </c>
      <c r="D139" s="0" t="n">
        <v>42</v>
      </c>
      <c r="E139" s="0" t="n">
        <v>12</v>
      </c>
      <c r="F139" s="0" t="n">
        <v>4</v>
      </c>
      <c r="G139" s="0" t="n">
        <v>8.71</v>
      </c>
      <c r="H139" s="0" t="n">
        <v>8.61</v>
      </c>
      <c r="I139" s="0" t="n">
        <v>0.17</v>
      </c>
      <c r="J139" s="0" t="s">
        <v>259</v>
      </c>
      <c r="K139" s="0" t="s">
        <v>42</v>
      </c>
      <c r="L139" s="0" t="n">
        <v>23</v>
      </c>
      <c r="M139" s="0" t="n">
        <v>4.8</v>
      </c>
      <c r="N139" s="0" t="n">
        <v>169.52</v>
      </c>
      <c r="O139" s="0" t="n">
        <v>0.25</v>
      </c>
      <c r="P139" s="0" t="n">
        <v>8</v>
      </c>
      <c r="Q139" s="0" t="n">
        <v>0.84</v>
      </c>
      <c r="R139" s="0" t="n">
        <v>678</v>
      </c>
      <c r="S139" s="0" t="n">
        <v>13.13</v>
      </c>
      <c r="T139" s="0" t="n">
        <v>0.32</v>
      </c>
      <c r="U139" s="6" t="n">
        <v>45368</v>
      </c>
      <c r="V139" s="0" t="n">
        <v>36.3</v>
      </c>
      <c r="W139" s="0" t="n">
        <v>0.622</v>
      </c>
    </row>
    <row r="140" customFormat="false" ht="15" hidden="false" customHeight="false" outlineLevel="0" collapsed="false">
      <c r="A140" s="0" t="s">
        <v>260</v>
      </c>
      <c r="B140" s="0" t="s">
        <v>56</v>
      </c>
      <c r="C140" s="0" t="n">
        <v>94</v>
      </c>
      <c r="D140" s="0" t="n">
        <v>71</v>
      </c>
      <c r="E140" s="0" t="n">
        <v>12</v>
      </c>
      <c r="F140" s="0" t="n">
        <v>6</v>
      </c>
      <c r="G140" s="0" t="n">
        <v>32.49</v>
      </c>
      <c r="H140" s="0" t="n">
        <v>6.09</v>
      </c>
      <c r="I140" s="0" t="n">
        <v>0.21</v>
      </c>
      <c r="J140" s="0" t="s">
        <v>76</v>
      </c>
      <c r="K140" s="0" t="s">
        <v>60</v>
      </c>
      <c r="L140" s="0" t="n">
        <v>73</v>
      </c>
      <c r="M140" s="0" t="n">
        <v>3.67</v>
      </c>
      <c r="N140" s="0" t="n">
        <v>104.02</v>
      </c>
      <c r="O140" s="0" t="n">
        <v>1.68</v>
      </c>
      <c r="P140" s="0" t="n">
        <v>2</v>
      </c>
      <c r="Q140" s="0" t="n">
        <v>0.76</v>
      </c>
      <c r="R140" s="0" t="n">
        <v>800</v>
      </c>
      <c r="S140" s="0" t="n">
        <v>5.45</v>
      </c>
      <c r="T140" s="0" t="n">
        <v>0.32</v>
      </c>
      <c r="U140" s="6" t="n">
        <v>45415</v>
      </c>
      <c r="V140" s="0" t="n">
        <v>112.5</v>
      </c>
      <c r="W140" s="0" t="n">
        <v>0.481</v>
      </c>
    </row>
    <row r="141" customFormat="false" ht="15" hidden="false" customHeight="false" outlineLevel="0" collapsed="false">
      <c r="A141" s="0" t="s">
        <v>261</v>
      </c>
      <c r="B141" s="0" t="s">
        <v>44</v>
      </c>
      <c r="C141" s="0" t="n">
        <v>380</v>
      </c>
      <c r="D141" s="0" t="n">
        <v>24</v>
      </c>
      <c r="E141" s="0" t="n">
        <v>13</v>
      </c>
      <c r="F141" s="0" t="n">
        <v>4</v>
      </c>
      <c r="G141" s="0" t="n">
        <v>27.28</v>
      </c>
      <c r="H141" s="0" t="n">
        <v>8.8</v>
      </c>
      <c r="I141" s="0" t="n">
        <v>0.8</v>
      </c>
      <c r="J141" s="0" t="s">
        <v>259</v>
      </c>
      <c r="K141" s="0" t="s">
        <v>60</v>
      </c>
      <c r="L141" s="0" t="n">
        <v>129</v>
      </c>
      <c r="M141" s="0" t="n">
        <v>1.55</v>
      </c>
      <c r="N141" s="0" t="n">
        <v>16.36</v>
      </c>
      <c r="O141" s="0" t="n">
        <v>1.54</v>
      </c>
      <c r="P141" s="0" t="n">
        <v>2</v>
      </c>
      <c r="Q141" s="0" t="n">
        <v>1</v>
      </c>
      <c r="R141" s="0" t="n">
        <v>527</v>
      </c>
      <c r="S141" s="0" t="n">
        <v>1.62</v>
      </c>
      <c r="T141" s="0" t="n">
        <v>0.85</v>
      </c>
      <c r="U141" s="6" t="n">
        <v>45390</v>
      </c>
      <c r="V141" s="0" t="n">
        <v>266.77</v>
      </c>
      <c r="W141" s="0" t="n">
        <v>0.598</v>
      </c>
    </row>
    <row r="142" customFormat="false" ht="15" hidden="false" customHeight="false" outlineLevel="0" collapsed="false">
      <c r="A142" s="0" t="s">
        <v>262</v>
      </c>
      <c r="B142" s="0" t="s">
        <v>81</v>
      </c>
      <c r="C142" s="0" t="n">
        <v>223</v>
      </c>
      <c r="D142" s="0" t="n">
        <v>11</v>
      </c>
      <c r="E142" s="0" t="n">
        <v>14</v>
      </c>
      <c r="F142" s="0" t="n">
        <v>2</v>
      </c>
      <c r="G142" s="0" t="n">
        <v>14.46</v>
      </c>
      <c r="H142" s="0" t="n">
        <v>8</v>
      </c>
      <c r="I142" s="0" t="n">
        <v>0.16</v>
      </c>
      <c r="J142" s="0" t="s">
        <v>231</v>
      </c>
      <c r="K142" s="0" t="s">
        <v>42</v>
      </c>
      <c r="L142" s="0" t="n">
        <v>178</v>
      </c>
      <c r="M142" s="0" t="n">
        <v>1.43</v>
      </c>
      <c r="N142" s="0" t="n">
        <v>137.4</v>
      </c>
      <c r="O142" s="0" t="n">
        <v>1.47</v>
      </c>
      <c r="P142" s="0" t="n">
        <v>5</v>
      </c>
      <c r="Q142" s="0" t="n">
        <v>0.96</v>
      </c>
      <c r="R142" s="0" t="n">
        <v>543</v>
      </c>
      <c r="S142" s="0" t="n">
        <v>4.9</v>
      </c>
      <c r="T142" s="0" t="n">
        <v>0.47</v>
      </c>
      <c r="U142" s="6" t="n">
        <v>45609</v>
      </c>
      <c r="V142" s="0" t="n">
        <v>78.57</v>
      </c>
      <c r="W142" s="0" t="n">
        <v>0.504</v>
      </c>
    </row>
    <row r="143" customFormat="false" ht="15" hidden="false" customHeight="false" outlineLevel="0" collapsed="false">
      <c r="A143" s="0" t="s">
        <v>263</v>
      </c>
      <c r="B143" s="0" t="s">
        <v>44</v>
      </c>
      <c r="C143" s="0" t="n">
        <v>68</v>
      </c>
      <c r="D143" s="0" t="n">
        <v>61</v>
      </c>
      <c r="E143" s="0" t="n">
        <v>8</v>
      </c>
      <c r="F143" s="0" t="n">
        <v>8</v>
      </c>
      <c r="G143" s="0" t="n">
        <v>24.51</v>
      </c>
      <c r="H143" s="0" t="n">
        <v>6.9</v>
      </c>
      <c r="I143" s="0" t="n">
        <v>0.92</v>
      </c>
      <c r="J143" s="0" t="s">
        <v>160</v>
      </c>
      <c r="K143" s="0" t="s">
        <v>42</v>
      </c>
      <c r="L143" s="0" t="n">
        <v>77</v>
      </c>
      <c r="M143" s="0" t="n">
        <v>4.36</v>
      </c>
      <c r="N143" s="0" t="n">
        <v>81.16</v>
      </c>
      <c r="O143" s="0" t="n">
        <v>0.77</v>
      </c>
      <c r="P143" s="0" t="n">
        <v>7</v>
      </c>
      <c r="Q143" s="0" t="n">
        <v>0.97</v>
      </c>
      <c r="R143" s="0" t="n">
        <v>431</v>
      </c>
      <c r="S143" s="0" t="n">
        <v>3.51</v>
      </c>
      <c r="T143" s="0" t="n">
        <v>0.46</v>
      </c>
      <c r="U143" s="6" t="n">
        <v>45561</v>
      </c>
      <c r="V143" s="0" t="n">
        <v>187.26</v>
      </c>
      <c r="W143" s="0" t="n">
        <v>0.516</v>
      </c>
    </row>
    <row r="144" customFormat="false" ht="15" hidden="false" customHeight="false" outlineLevel="0" collapsed="false">
      <c r="A144" s="0" t="s">
        <v>264</v>
      </c>
      <c r="B144" s="0" t="s">
        <v>40</v>
      </c>
      <c r="C144" s="0" t="n">
        <v>98</v>
      </c>
      <c r="D144" s="0" t="n">
        <v>53</v>
      </c>
      <c r="E144" s="0" t="n">
        <v>6</v>
      </c>
      <c r="F144" s="0" t="n">
        <v>4</v>
      </c>
      <c r="G144" s="0" t="n">
        <v>37.54</v>
      </c>
      <c r="H144" s="0" t="n">
        <v>6.29</v>
      </c>
      <c r="I144" s="0" t="n">
        <v>0.35</v>
      </c>
      <c r="J144" s="0" t="s">
        <v>59</v>
      </c>
      <c r="K144" s="0" t="s">
        <v>54</v>
      </c>
      <c r="L144" s="0" t="n">
        <v>68</v>
      </c>
      <c r="M144" s="0" t="n">
        <v>1.36</v>
      </c>
      <c r="N144" s="0" t="n">
        <v>86.46</v>
      </c>
      <c r="O144" s="0" t="n">
        <v>1.59</v>
      </c>
      <c r="P144" s="0" t="n">
        <v>4</v>
      </c>
      <c r="Q144" s="0" t="n">
        <v>0.91</v>
      </c>
      <c r="R144" s="0" t="n">
        <v>868</v>
      </c>
      <c r="S144" s="0" t="n">
        <v>5.48</v>
      </c>
      <c r="T144" s="0" t="n">
        <v>0.7</v>
      </c>
      <c r="U144" s="6" t="n">
        <v>45421</v>
      </c>
      <c r="V144" s="0" t="n">
        <v>151.5</v>
      </c>
      <c r="W144" s="0" t="n">
        <v>0.556</v>
      </c>
    </row>
    <row r="145" customFormat="false" ht="15" hidden="false" customHeight="false" outlineLevel="0" collapsed="false">
      <c r="A145" s="0" t="s">
        <v>265</v>
      </c>
      <c r="B145" s="0" t="s">
        <v>40</v>
      </c>
      <c r="C145" s="0" t="n">
        <v>460</v>
      </c>
      <c r="D145" s="0" t="n">
        <v>63</v>
      </c>
      <c r="E145" s="0" t="n">
        <v>10</v>
      </c>
      <c r="F145" s="0" t="n">
        <v>3</v>
      </c>
      <c r="G145" s="0" t="n">
        <v>11.06</v>
      </c>
      <c r="H145" s="0" t="n">
        <v>0.96</v>
      </c>
      <c r="I145" s="0" t="n">
        <v>0.91</v>
      </c>
      <c r="J145" s="0" t="s">
        <v>62</v>
      </c>
      <c r="K145" s="0" t="s">
        <v>46</v>
      </c>
      <c r="L145" s="0" t="n">
        <v>139</v>
      </c>
      <c r="M145" s="0" t="n">
        <v>4.99</v>
      </c>
      <c r="N145" s="0" t="n">
        <v>93.84</v>
      </c>
      <c r="O145" s="0" t="n">
        <v>1.02</v>
      </c>
      <c r="P145" s="0" t="n">
        <v>0</v>
      </c>
      <c r="Q145" s="0" t="n">
        <v>0.75</v>
      </c>
      <c r="R145" s="0" t="n">
        <v>423</v>
      </c>
      <c r="S145" s="0" t="n">
        <v>9.59</v>
      </c>
      <c r="T145" s="0" t="n">
        <v>0.25</v>
      </c>
      <c r="U145" s="6" t="n">
        <v>45473</v>
      </c>
      <c r="V145" s="0" t="n">
        <v>247.37</v>
      </c>
      <c r="W145" s="0" t="n">
        <v>0.626</v>
      </c>
    </row>
    <row r="146" customFormat="false" ht="15" hidden="false" customHeight="false" outlineLevel="0" collapsed="false">
      <c r="A146" s="0" t="s">
        <v>266</v>
      </c>
      <c r="B146" s="0" t="s">
        <v>40</v>
      </c>
      <c r="C146" s="0" t="n">
        <v>498</v>
      </c>
      <c r="D146" s="0" t="n">
        <v>27</v>
      </c>
      <c r="E146" s="0" t="n">
        <v>14</v>
      </c>
      <c r="F146" s="0" t="n">
        <v>5</v>
      </c>
      <c r="G146" s="0" t="n">
        <v>15.35</v>
      </c>
      <c r="H146" s="0" t="n">
        <v>8.79</v>
      </c>
      <c r="I146" s="0" t="n">
        <v>0.8</v>
      </c>
      <c r="J146" s="0" t="s">
        <v>267</v>
      </c>
      <c r="K146" s="0" t="s">
        <v>42</v>
      </c>
      <c r="L146" s="0" t="n">
        <v>128</v>
      </c>
      <c r="M146" s="0" t="n">
        <v>1.77</v>
      </c>
      <c r="N146" s="0" t="n">
        <v>103.65</v>
      </c>
      <c r="O146" s="0" t="n">
        <v>1.46</v>
      </c>
      <c r="P146" s="0" t="n">
        <v>2</v>
      </c>
      <c r="Q146" s="0" t="n">
        <v>0.87</v>
      </c>
      <c r="R146" s="0" t="n">
        <v>602</v>
      </c>
      <c r="S146" s="0" t="n">
        <v>8.01</v>
      </c>
      <c r="T146" s="0" t="n">
        <v>0.39</v>
      </c>
      <c r="U146" s="6" t="n">
        <v>45428</v>
      </c>
      <c r="V146" s="0" t="n">
        <v>20.46</v>
      </c>
      <c r="W146" s="0" t="n">
        <v>0.573</v>
      </c>
    </row>
    <row r="147" customFormat="false" ht="15" hidden="false" customHeight="false" outlineLevel="0" collapsed="false">
      <c r="A147" s="0" t="s">
        <v>268</v>
      </c>
      <c r="B147" s="0" t="s">
        <v>40</v>
      </c>
      <c r="C147" s="0" t="n">
        <v>260</v>
      </c>
      <c r="D147" s="0" t="n">
        <v>12</v>
      </c>
      <c r="E147" s="0" t="n">
        <v>13</v>
      </c>
      <c r="F147" s="0" t="n">
        <v>6</v>
      </c>
      <c r="G147" s="0" t="n">
        <v>17.96</v>
      </c>
      <c r="H147" s="0" t="n">
        <v>4.47</v>
      </c>
      <c r="I147" s="0" t="n">
        <v>0.88</v>
      </c>
      <c r="J147" s="0" t="s">
        <v>242</v>
      </c>
      <c r="K147" s="0" t="s">
        <v>60</v>
      </c>
      <c r="L147" s="0" t="n">
        <v>19</v>
      </c>
      <c r="M147" s="0" t="n">
        <v>0.88</v>
      </c>
      <c r="N147" s="0" t="n">
        <v>135.77</v>
      </c>
      <c r="O147" s="0" t="n">
        <v>1.15</v>
      </c>
      <c r="P147" s="0" t="n">
        <v>7</v>
      </c>
      <c r="Q147" s="0" t="n">
        <v>0.95</v>
      </c>
      <c r="R147" s="0" t="n">
        <v>811</v>
      </c>
      <c r="S147" s="0" t="n">
        <v>10.95</v>
      </c>
      <c r="T147" s="0" t="n">
        <v>0.24</v>
      </c>
      <c r="U147" s="6" t="n">
        <v>45495</v>
      </c>
      <c r="V147" s="0" t="n">
        <v>246.68</v>
      </c>
      <c r="W147" s="0" t="n">
        <v>0.529</v>
      </c>
    </row>
    <row r="148" customFormat="false" ht="15" hidden="false" customHeight="false" outlineLevel="0" collapsed="false">
      <c r="A148" s="0" t="s">
        <v>269</v>
      </c>
      <c r="B148" s="0" t="s">
        <v>40</v>
      </c>
      <c r="C148" s="0" t="n">
        <v>368</v>
      </c>
      <c r="D148" s="0" t="n">
        <v>16</v>
      </c>
      <c r="E148" s="0" t="n">
        <v>9</v>
      </c>
      <c r="F148" s="0" t="n">
        <v>9</v>
      </c>
      <c r="G148" s="0" t="n">
        <v>37.59</v>
      </c>
      <c r="H148" s="0" t="n">
        <v>5.82</v>
      </c>
      <c r="I148" s="0" t="n">
        <v>0.29</v>
      </c>
      <c r="J148" s="0" t="s">
        <v>72</v>
      </c>
      <c r="K148" s="0" t="s">
        <v>60</v>
      </c>
      <c r="L148" s="0" t="n">
        <v>84</v>
      </c>
      <c r="M148" s="0" t="n">
        <v>3.61</v>
      </c>
      <c r="N148" s="0" t="n">
        <v>148.09</v>
      </c>
      <c r="O148" s="0" t="n">
        <v>0.4</v>
      </c>
      <c r="P148" s="0" t="n">
        <v>3</v>
      </c>
      <c r="Q148" s="0" t="n">
        <v>0.71</v>
      </c>
      <c r="R148" s="0" t="n">
        <v>372</v>
      </c>
      <c r="S148" s="0" t="n">
        <v>5.67</v>
      </c>
      <c r="T148" s="0" t="n">
        <v>0.43</v>
      </c>
      <c r="U148" s="6" t="n">
        <v>45332</v>
      </c>
      <c r="V148" s="0" t="n">
        <v>49.36</v>
      </c>
      <c r="W148" s="0" t="n">
        <v>0.604</v>
      </c>
    </row>
    <row r="149" customFormat="false" ht="15" hidden="false" customHeight="false" outlineLevel="0" collapsed="false">
      <c r="A149" s="0" t="s">
        <v>270</v>
      </c>
      <c r="B149" s="0" t="s">
        <v>48</v>
      </c>
      <c r="C149" s="0" t="n">
        <v>173</v>
      </c>
      <c r="D149" s="0" t="n">
        <v>52</v>
      </c>
      <c r="E149" s="0" t="n">
        <v>9</v>
      </c>
      <c r="F149" s="0" t="n">
        <v>7</v>
      </c>
      <c r="G149" s="0" t="n">
        <v>42.5</v>
      </c>
      <c r="H149" s="0" t="n">
        <v>0.71</v>
      </c>
      <c r="I149" s="0" t="n">
        <v>0.64</v>
      </c>
      <c r="J149" s="0" t="s">
        <v>271</v>
      </c>
      <c r="K149" s="0" t="s">
        <v>42</v>
      </c>
      <c r="L149" s="0" t="n">
        <v>99</v>
      </c>
      <c r="M149" s="0" t="n">
        <v>3.24</v>
      </c>
      <c r="N149" s="0" t="n">
        <v>157.6</v>
      </c>
      <c r="O149" s="0" t="n">
        <v>0.22</v>
      </c>
      <c r="P149" s="0" t="n">
        <v>8</v>
      </c>
      <c r="Q149" s="0" t="n">
        <v>0.85</v>
      </c>
      <c r="R149" s="0" t="n">
        <v>138</v>
      </c>
      <c r="S149" s="0" t="n">
        <v>2.68</v>
      </c>
      <c r="T149" s="0" t="n">
        <v>0.9</v>
      </c>
      <c r="U149" s="6" t="n">
        <v>45483</v>
      </c>
      <c r="V149" s="0" t="n">
        <v>14.37</v>
      </c>
      <c r="W149" s="0" t="n">
        <v>0.604</v>
      </c>
    </row>
    <row r="150" customFormat="false" ht="15" hidden="false" customHeight="false" outlineLevel="0" collapsed="false">
      <c r="A150" s="0" t="s">
        <v>272</v>
      </c>
      <c r="B150" s="0" t="s">
        <v>56</v>
      </c>
      <c r="C150" s="0" t="n">
        <v>293</v>
      </c>
      <c r="D150" s="0" t="n">
        <v>91</v>
      </c>
      <c r="E150" s="0" t="n">
        <v>13</v>
      </c>
      <c r="F150" s="0" t="n">
        <v>2</v>
      </c>
      <c r="G150" s="0" t="n">
        <v>19.44</v>
      </c>
      <c r="H150" s="0" t="n">
        <v>9.39</v>
      </c>
      <c r="I150" s="0" t="n">
        <v>0.18</v>
      </c>
      <c r="J150" s="0" t="s">
        <v>273</v>
      </c>
      <c r="K150" s="0" t="s">
        <v>60</v>
      </c>
      <c r="L150" s="0" t="n">
        <v>110</v>
      </c>
      <c r="M150" s="0" t="n">
        <v>5</v>
      </c>
      <c r="N150" s="0" t="n">
        <v>137.61</v>
      </c>
      <c r="O150" s="0" t="n">
        <v>0.8</v>
      </c>
      <c r="P150" s="0" t="n">
        <v>5</v>
      </c>
      <c r="Q150" s="0" t="n">
        <v>0.82</v>
      </c>
      <c r="R150" s="0" t="n">
        <v>141</v>
      </c>
      <c r="S150" s="0" t="n">
        <v>3.24</v>
      </c>
      <c r="T150" s="0" t="n">
        <v>0.93</v>
      </c>
      <c r="U150" s="6" t="n">
        <v>45499</v>
      </c>
      <c r="V150" s="0" t="n">
        <v>182.7</v>
      </c>
      <c r="W150" s="0" t="n">
        <v>0.613</v>
      </c>
    </row>
    <row r="151" customFormat="false" ht="15" hidden="false" customHeight="false" outlineLevel="0" collapsed="false">
      <c r="A151" s="0" t="s">
        <v>274</v>
      </c>
      <c r="B151" s="0" t="s">
        <v>40</v>
      </c>
      <c r="C151" s="0" t="n">
        <v>115</v>
      </c>
      <c r="D151" s="0" t="n">
        <v>47</v>
      </c>
      <c r="E151" s="0" t="n">
        <v>12</v>
      </c>
      <c r="F151" s="0" t="n">
        <v>7</v>
      </c>
      <c r="G151" s="0" t="n">
        <v>15.53</v>
      </c>
      <c r="H151" s="0" t="n">
        <v>9.08</v>
      </c>
      <c r="I151" s="0" t="n">
        <v>0.28</v>
      </c>
      <c r="J151" s="0" t="s">
        <v>45</v>
      </c>
      <c r="K151" s="0" t="s">
        <v>46</v>
      </c>
      <c r="L151" s="0" t="n">
        <v>163</v>
      </c>
      <c r="M151" s="0" t="n">
        <v>4.11</v>
      </c>
      <c r="N151" s="0" t="n">
        <v>162.66</v>
      </c>
      <c r="O151" s="0" t="n">
        <v>1.87</v>
      </c>
      <c r="P151" s="0" t="n">
        <v>9</v>
      </c>
      <c r="Q151" s="0" t="n">
        <v>0.76</v>
      </c>
      <c r="R151" s="0" t="n">
        <v>426</v>
      </c>
      <c r="S151" s="0" t="n">
        <v>12.16</v>
      </c>
      <c r="T151" s="0" t="n">
        <v>0.45</v>
      </c>
      <c r="U151" s="6" t="n">
        <v>45527</v>
      </c>
      <c r="V151" s="0" t="n">
        <v>85.01</v>
      </c>
      <c r="W151" s="0" t="n">
        <v>0.437</v>
      </c>
    </row>
    <row r="152" customFormat="false" ht="15" hidden="false" customHeight="false" outlineLevel="0" collapsed="false">
      <c r="A152" s="0" t="s">
        <v>275</v>
      </c>
      <c r="B152" s="0" t="s">
        <v>81</v>
      </c>
      <c r="C152" s="0" t="n">
        <v>233</v>
      </c>
      <c r="D152" s="0" t="n">
        <v>46</v>
      </c>
      <c r="E152" s="0" t="n">
        <v>11</v>
      </c>
      <c r="F152" s="0" t="n">
        <v>5</v>
      </c>
      <c r="G152" s="0" t="n">
        <v>44.58</v>
      </c>
      <c r="H152" s="0" t="n">
        <v>5.66</v>
      </c>
      <c r="I152" s="0" t="n">
        <v>0.38</v>
      </c>
      <c r="J152" s="0" t="s">
        <v>121</v>
      </c>
      <c r="K152" s="0" t="s">
        <v>54</v>
      </c>
      <c r="L152" s="0" t="n">
        <v>141</v>
      </c>
      <c r="M152" s="0" t="n">
        <v>2.43</v>
      </c>
      <c r="N152" s="0" t="n">
        <v>33.21</v>
      </c>
      <c r="O152" s="0" t="n">
        <v>1.11</v>
      </c>
      <c r="P152" s="0" t="n">
        <v>3</v>
      </c>
      <c r="Q152" s="0" t="n">
        <v>0.81</v>
      </c>
      <c r="R152" s="0" t="n">
        <v>130</v>
      </c>
      <c r="S152" s="0" t="n">
        <v>2.37</v>
      </c>
      <c r="T152" s="0" t="n">
        <v>0.35</v>
      </c>
      <c r="U152" s="6" t="n">
        <v>45581</v>
      </c>
      <c r="V152" s="0" t="n">
        <v>215.69</v>
      </c>
      <c r="W152" s="0" t="n">
        <v>0.493</v>
      </c>
    </row>
    <row r="153" customFormat="false" ht="15" hidden="false" customHeight="false" outlineLevel="0" collapsed="false">
      <c r="A153" s="0" t="s">
        <v>276</v>
      </c>
      <c r="B153" s="0" t="s">
        <v>81</v>
      </c>
      <c r="C153" s="0" t="n">
        <v>313</v>
      </c>
      <c r="D153" s="0" t="n">
        <v>67</v>
      </c>
      <c r="E153" s="0" t="n">
        <v>7</v>
      </c>
      <c r="F153" s="0" t="n">
        <v>4</v>
      </c>
      <c r="G153" s="0" t="n">
        <v>49.97</v>
      </c>
      <c r="H153" s="0" t="n">
        <v>5.98</v>
      </c>
      <c r="I153" s="0" t="n">
        <v>0.77</v>
      </c>
      <c r="J153" s="0" t="s">
        <v>156</v>
      </c>
      <c r="K153" s="0" t="s">
        <v>46</v>
      </c>
      <c r="L153" s="0" t="n">
        <v>37</v>
      </c>
      <c r="M153" s="0" t="n">
        <v>3.54</v>
      </c>
      <c r="N153" s="0" t="n">
        <v>169</v>
      </c>
      <c r="O153" s="0" t="n">
        <v>1.62</v>
      </c>
      <c r="P153" s="0" t="n">
        <v>3</v>
      </c>
      <c r="Q153" s="0" t="n">
        <v>1</v>
      </c>
      <c r="R153" s="0" t="n">
        <v>691</v>
      </c>
      <c r="S153" s="0" t="n">
        <v>12.17</v>
      </c>
      <c r="T153" s="0" t="n">
        <v>0.31</v>
      </c>
      <c r="U153" s="6" t="n">
        <v>45416</v>
      </c>
      <c r="V153" s="0" t="n">
        <v>146.24</v>
      </c>
      <c r="W153" s="0" t="n">
        <v>0.602</v>
      </c>
    </row>
    <row r="154" customFormat="false" ht="15" hidden="false" customHeight="false" outlineLevel="0" collapsed="false">
      <c r="A154" s="0" t="s">
        <v>277</v>
      </c>
      <c r="B154" s="0" t="s">
        <v>81</v>
      </c>
      <c r="C154" s="0" t="n">
        <v>228</v>
      </c>
      <c r="D154" s="0" t="n">
        <v>42</v>
      </c>
      <c r="E154" s="0" t="n">
        <v>8</v>
      </c>
      <c r="F154" s="0" t="n">
        <v>7</v>
      </c>
      <c r="G154" s="0" t="n">
        <v>33.85</v>
      </c>
      <c r="H154" s="0" t="n">
        <v>7.2</v>
      </c>
      <c r="I154" s="0" t="n">
        <v>0.12</v>
      </c>
      <c r="J154" s="0" t="s">
        <v>114</v>
      </c>
      <c r="K154" s="0" t="s">
        <v>54</v>
      </c>
      <c r="L154" s="0" t="n">
        <v>139</v>
      </c>
      <c r="M154" s="0" t="n">
        <v>4.18</v>
      </c>
      <c r="N154" s="0" t="n">
        <v>83.58</v>
      </c>
      <c r="O154" s="0" t="n">
        <v>1.19</v>
      </c>
      <c r="P154" s="0" t="n">
        <v>9</v>
      </c>
      <c r="Q154" s="0" t="n">
        <v>0.92</v>
      </c>
      <c r="R154" s="0" t="n">
        <v>652</v>
      </c>
      <c r="S154" s="0" t="n">
        <v>3.98</v>
      </c>
      <c r="T154" s="0" t="n">
        <v>0.52</v>
      </c>
      <c r="U154" s="6" t="n">
        <v>45648</v>
      </c>
      <c r="V154" s="0" t="n">
        <v>185.6</v>
      </c>
      <c r="W154" s="0" t="n">
        <v>0.442</v>
      </c>
    </row>
    <row r="155" customFormat="false" ht="15" hidden="false" customHeight="false" outlineLevel="0" collapsed="false">
      <c r="A155" s="0" t="s">
        <v>278</v>
      </c>
      <c r="B155" s="0" t="s">
        <v>81</v>
      </c>
      <c r="C155" s="0" t="n">
        <v>362</v>
      </c>
      <c r="D155" s="0" t="n">
        <v>68</v>
      </c>
      <c r="E155" s="0" t="n">
        <v>3</v>
      </c>
      <c r="F155" s="0" t="n">
        <v>3</v>
      </c>
      <c r="G155" s="0" t="n">
        <v>49.51</v>
      </c>
      <c r="H155" s="0" t="n">
        <v>3.01</v>
      </c>
      <c r="I155" s="0" t="n">
        <v>0.91</v>
      </c>
      <c r="J155" s="0" t="s">
        <v>196</v>
      </c>
      <c r="K155" s="0" t="s">
        <v>54</v>
      </c>
      <c r="L155" s="0" t="n">
        <v>75</v>
      </c>
      <c r="M155" s="0" t="n">
        <v>2.81</v>
      </c>
      <c r="N155" s="0" t="n">
        <v>110.47</v>
      </c>
      <c r="O155" s="0" t="n">
        <v>1.92</v>
      </c>
      <c r="P155" s="0" t="n">
        <v>4</v>
      </c>
      <c r="Q155" s="0" t="n">
        <v>0.79</v>
      </c>
      <c r="R155" s="0" t="n">
        <v>149</v>
      </c>
      <c r="S155" s="0" t="n">
        <v>10.5</v>
      </c>
      <c r="T155" s="0" t="n">
        <v>0.86</v>
      </c>
      <c r="U155" s="6" t="n">
        <v>45407</v>
      </c>
      <c r="V155" s="0" t="n">
        <v>210.01</v>
      </c>
      <c r="W155" s="0" t="n">
        <v>0.598</v>
      </c>
    </row>
    <row r="156" customFormat="false" ht="15" hidden="false" customHeight="false" outlineLevel="0" collapsed="false">
      <c r="A156" s="0" t="s">
        <v>279</v>
      </c>
      <c r="B156" s="0" t="s">
        <v>48</v>
      </c>
      <c r="C156" s="0" t="n">
        <v>107</v>
      </c>
      <c r="D156" s="0" t="n">
        <v>20</v>
      </c>
      <c r="E156" s="0" t="n">
        <v>8</v>
      </c>
      <c r="F156" s="0" t="n">
        <v>4</v>
      </c>
      <c r="G156" s="0" t="n">
        <v>33.34</v>
      </c>
      <c r="H156" s="0" t="n">
        <v>2.61</v>
      </c>
      <c r="I156" s="0" t="n">
        <v>0.16</v>
      </c>
      <c r="J156" s="0" t="s">
        <v>76</v>
      </c>
      <c r="K156" s="0" t="s">
        <v>42</v>
      </c>
      <c r="L156" s="0" t="n">
        <v>153</v>
      </c>
      <c r="M156" s="0" t="n">
        <v>1.73</v>
      </c>
      <c r="N156" s="0" t="n">
        <v>92.42</v>
      </c>
      <c r="O156" s="0" t="n">
        <v>0.8</v>
      </c>
      <c r="P156" s="0" t="n">
        <v>6</v>
      </c>
      <c r="Q156" s="0" t="n">
        <v>0.88</v>
      </c>
      <c r="R156" s="0" t="n">
        <v>639</v>
      </c>
      <c r="S156" s="0" t="n">
        <v>9.72</v>
      </c>
      <c r="T156" s="0" t="n">
        <v>0.88</v>
      </c>
      <c r="U156" s="6" t="n">
        <v>45445</v>
      </c>
      <c r="V156" s="0" t="n">
        <v>278.81</v>
      </c>
      <c r="W156" s="0" t="n">
        <v>0.682</v>
      </c>
    </row>
    <row r="157" customFormat="false" ht="15" hidden="false" customHeight="false" outlineLevel="0" collapsed="false">
      <c r="A157" s="0" t="s">
        <v>280</v>
      </c>
      <c r="B157" s="0" t="s">
        <v>81</v>
      </c>
      <c r="C157" s="0" t="n">
        <v>325</v>
      </c>
      <c r="D157" s="0" t="n">
        <v>77</v>
      </c>
      <c r="E157" s="0" t="n">
        <v>4</v>
      </c>
      <c r="F157" s="0" t="n">
        <v>5</v>
      </c>
      <c r="G157" s="0" t="n">
        <v>36.94</v>
      </c>
      <c r="H157" s="0" t="n">
        <v>6.9</v>
      </c>
      <c r="I157" s="0" t="n">
        <v>0.44</v>
      </c>
      <c r="J157" s="0" t="s">
        <v>281</v>
      </c>
      <c r="K157" s="0" t="s">
        <v>60</v>
      </c>
      <c r="L157" s="0" t="n">
        <v>133</v>
      </c>
      <c r="M157" s="0" t="n">
        <v>1.45</v>
      </c>
      <c r="N157" s="0" t="n">
        <v>100.39</v>
      </c>
      <c r="O157" s="0" t="n">
        <v>0.21</v>
      </c>
      <c r="P157" s="0" t="n">
        <v>6</v>
      </c>
      <c r="Q157" s="0" t="n">
        <v>0.77</v>
      </c>
      <c r="R157" s="0" t="n">
        <v>604</v>
      </c>
      <c r="S157" s="0" t="n">
        <v>2.38</v>
      </c>
      <c r="T157" s="0" t="n">
        <v>0.24</v>
      </c>
      <c r="U157" s="6" t="n">
        <v>45642</v>
      </c>
      <c r="V157" s="0" t="n">
        <v>248.7</v>
      </c>
      <c r="W157" s="0" t="n">
        <v>0.493</v>
      </c>
    </row>
    <row r="158" customFormat="false" ht="15" hidden="false" customHeight="false" outlineLevel="0" collapsed="false">
      <c r="A158" s="0" t="s">
        <v>282</v>
      </c>
      <c r="B158" s="0" t="s">
        <v>40</v>
      </c>
      <c r="C158" s="0" t="n">
        <v>283</v>
      </c>
      <c r="D158" s="0" t="n">
        <v>91</v>
      </c>
      <c r="E158" s="0" t="n">
        <v>8</v>
      </c>
      <c r="F158" s="0" t="n">
        <v>7</v>
      </c>
      <c r="G158" s="0" t="n">
        <v>20.04</v>
      </c>
      <c r="H158" s="0" t="n">
        <v>1.49</v>
      </c>
      <c r="I158" s="0" t="n">
        <v>0.17</v>
      </c>
      <c r="J158" s="0" t="s">
        <v>168</v>
      </c>
      <c r="K158" s="0" t="s">
        <v>54</v>
      </c>
      <c r="L158" s="0" t="n">
        <v>66</v>
      </c>
      <c r="M158" s="0" t="n">
        <v>1.83</v>
      </c>
      <c r="N158" s="0" t="n">
        <v>64.23</v>
      </c>
      <c r="O158" s="0" t="n">
        <v>1.58</v>
      </c>
      <c r="P158" s="0" t="n">
        <v>9</v>
      </c>
      <c r="Q158" s="0" t="n">
        <v>0.88</v>
      </c>
      <c r="R158" s="0" t="n">
        <v>172</v>
      </c>
      <c r="S158" s="0" t="n">
        <v>10.32</v>
      </c>
      <c r="T158" s="0" t="n">
        <v>0.37</v>
      </c>
      <c r="U158" s="6" t="n">
        <v>45333</v>
      </c>
      <c r="V158" s="0" t="n">
        <v>153.58</v>
      </c>
      <c r="W158" s="0" t="n">
        <v>0.45</v>
      </c>
    </row>
    <row r="159" customFormat="false" ht="15" hidden="false" customHeight="false" outlineLevel="0" collapsed="false">
      <c r="A159" s="0" t="s">
        <v>283</v>
      </c>
      <c r="B159" s="0" t="s">
        <v>44</v>
      </c>
      <c r="C159" s="0" t="n">
        <v>444</v>
      </c>
      <c r="D159" s="0" t="n">
        <v>77</v>
      </c>
      <c r="E159" s="0" t="n">
        <v>11</v>
      </c>
      <c r="F159" s="0" t="n">
        <v>9</v>
      </c>
      <c r="G159" s="0" t="n">
        <v>22.22</v>
      </c>
      <c r="H159" s="0" t="n">
        <v>4.81</v>
      </c>
      <c r="I159" s="0" t="n">
        <v>0.79</v>
      </c>
      <c r="J159" s="0" t="s">
        <v>284</v>
      </c>
      <c r="K159" s="0" t="s">
        <v>42</v>
      </c>
      <c r="L159" s="0" t="n">
        <v>160</v>
      </c>
      <c r="M159" s="0" t="n">
        <v>4.32</v>
      </c>
      <c r="N159" s="0" t="n">
        <v>42.29</v>
      </c>
      <c r="O159" s="0" t="n">
        <v>1.44</v>
      </c>
      <c r="P159" s="0" t="n">
        <v>6</v>
      </c>
      <c r="Q159" s="0" t="n">
        <v>0.97</v>
      </c>
      <c r="R159" s="0" t="n">
        <v>849</v>
      </c>
      <c r="S159" s="0" t="n">
        <v>7.27</v>
      </c>
      <c r="T159" s="0" t="n">
        <v>0.36</v>
      </c>
      <c r="U159" s="6" t="n">
        <v>45626</v>
      </c>
      <c r="V159" s="0" t="n">
        <v>137.02</v>
      </c>
      <c r="W159" s="0" t="n">
        <v>0.499</v>
      </c>
    </row>
    <row r="160" customFormat="false" ht="15" hidden="false" customHeight="false" outlineLevel="0" collapsed="false">
      <c r="A160" s="0" t="s">
        <v>285</v>
      </c>
      <c r="B160" s="0" t="s">
        <v>81</v>
      </c>
      <c r="C160" s="0" t="n">
        <v>409</v>
      </c>
      <c r="D160" s="0" t="n">
        <v>97</v>
      </c>
      <c r="E160" s="0" t="n">
        <v>10</v>
      </c>
      <c r="F160" s="0" t="n">
        <v>8</v>
      </c>
      <c r="G160" s="0" t="n">
        <v>8.06</v>
      </c>
      <c r="H160" s="0" t="n">
        <v>5.18</v>
      </c>
      <c r="I160" s="0" t="n">
        <v>0.23</v>
      </c>
      <c r="J160" s="0" t="s">
        <v>128</v>
      </c>
      <c r="K160" s="0" t="s">
        <v>60</v>
      </c>
      <c r="L160" s="0" t="n">
        <v>160</v>
      </c>
      <c r="M160" s="0" t="n">
        <v>2.21</v>
      </c>
      <c r="N160" s="0" t="n">
        <v>29.93</v>
      </c>
      <c r="O160" s="0" t="n">
        <v>1.1</v>
      </c>
      <c r="P160" s="0" t="n">
        <v>4</v>
      </c>
      <c r="Q160" s="0" t="n">
        <v>0.87</v>
      </c>
      <c r="R160" s="0" t="n">
        <v>445</v>
      </c>
      <c r="S160" s="0" t="n">
        <v>10.9</v>
      </c>
      <c r="T160" s="0" t="n">
        <v>0.86</v>
      </c>
      <c r="U160" s="6" t="n">
        <v>45624</v>
      </c>
      <c r="V160" s="0" t="n">
        <v>199.86</v>
      </c>
      <c r="W160" s="0" t="n">
        <v>0.701</v>
      </c>
    </row>
    <row r="161" customFormat="false" ht="15" hidden="false" customHeight="false" outlineLevel="0" collapsed="false">
      <c r="A161" s="0" t="s">
        <v>286</v>
      </c>
      <c r="B161" s="0" t="s">
        <v>48</v>
      </c>
      <c r="C161" s="0" t="n">
        <v>344</v>
      </c>
      <c r="D161" s="0" t="n">
        <v>31</v>
      </c>
      <c r="E161" s="0" t="n">
        <v>11</v>
      </c>
      <c r="F161" s="0" t="n">
        <v>2</v>
      </c>
      <c r="G161" s="0" t="n">
        <v>41.31</v>
      </c>
      <c r="H161" s="0" t="n">
        <v>4.12</v>
      </c>
      <c r="I161" s="0" t="n">
        <v>0.9</v>
      </c>
      <c r="J161" s="0" t="s">
        <v>281</v>
      </c>
      <c r="K161" s="0" t="s">
        <v>60</v>
      </c>
      <c r="L161" s="0" t="n">
        <v>30</v>
      </c>
      <c r="M161" s="0" t="n">
        <v>1.79</v>
      </c>
      <c r="N161" s="0" t="n">
        <v>95.77</v>
      </c>
      <c r="O161" s="0" t="n">
        <v>0.72</v>
      </c>
      <c r="P161" s="0" t="n">
        <v>8</v>
      </c>
      <c r="Q161" s="0" t="n">
        <v>0.92</v>
      </c>
      <c r="R161" s="0" t="n">
        <v>72</v>
      </c>
      <c r="S161" s="0" t="n">
        <v>12.7</v>
      </c>
      <c r="T161" s="0" t="n">
        <v>0.57</v>
      </c>
      <c r="U161" s="6" t="n">
        <v>45308</v>
      </c>
      <c r="V161" s="0" t="n">
        <v>222.72</v>
      </c>
      <c r="W161" s="0" t="n">
        <v>0.635</v>
      </c>
    </row>
    <row r="162" customFormat="false" ht="15" hidden="false" customHeight="false" outlineLevel="0" collapsed="false">
      <c r="A162" s="0" t="s">
        <v>287</v>
      </c>
      <c r="B162" s="0" t="s">
        <v>48</v>
      </c>
      <c r="C162" s="0" t="n">
        <v>447</v>
      </c>
      <c r="D162" s="0" t="n">
        <v>75</v>
      </c>
      <c r="E162" s="0" t="n">
        <v>12</v>
      </c>
      <c r="F162" s="0" t="n">
        <v>7</v>
      </c>
      <c r="G162" s="0" t="n">
        <v>46.62</v>
      </c>
      <c r="H162" s="0" t="n">
        <v>2.26</v>
      </c>
      <c r="I162" s="0" t="n">
        <v>0.58</v>
      </c>
      <c r="J162" s="0" t="s">
        <v>210</v>
      </c>
      <c r="K162" s="0" t="s">
        <v>54</v>
      </c>
      <c r="L162" s="0" t="n">
        <v>112</v>
      </c>
      <c r="M162" s="0" t="n">
        <v>4.13</v>
      </c>
      <c r="N162" s="0" t="n">
        <v>33.8</v>
      </c>
      <c r="O162" s="0" t="n">
        <v>0.46</v>
      </c>
      <c r="P162" s="0" t="n">
        <v>1</v>
      </c>
      <c r="Q162" s="0" t="n">
        <v>0.84</v>
      </c>
      <c r="R162" s="0" t="n">
        <v>705</v>
      </c>
      <c r="S162" s="0" t="n">
        <v>1.55</v>
      </c>
      <c r="T162" s="0" t="n">
        <v>0.49</v>
      </c>
      <c r="U162" s="6" t="n">
        <v>45339</v>
      </c>
      <c r="V162" s="0" t="n">
        <v>60.07</v>
      </c>
      <c r="W162" s="0" t="n">
        <v>0.621</v>
      </c>
    </row>
    <row r="163" customFormat="false" ht="15" hidden="false" customHeight="false" outlineLevel="0" collapsed="false">
      <c r="A163" s="0" t="s">
        <v>288</v>
      </c>
      <c r="B163" s="0" t="s">
        <v>81</v>
      </c>
      <c r="C163" s="0" t="n">
        <v>396</v>
      </c>
      <c r="D163" s="0" t="n">
        <v>53</v>
      </c>
      <c r="E163" s="0" t="n">
        <v>10</v>
      </c>
      <c r="F163" s="0" t="n">
        <v>9</v>
      </c>
      <c r="G163" s="0" t="n">
        <v>31.55</v>
      </c>
      <c r="H163" s="0" t="n">
        <v>3.88</v>
      </c>
      <c r="I163" s="0" t="n">
        <v>0.95</v>
      </c>
      <c r="J163" s="0" t="s">
        <v>289</v>
      </c>
      <c r="K163" s="0" t="s">
        <v>60</v>
      </c>
      <c r="L163" s="0" t="n">
        <v>162</v>
      </c>
      <c r="M163" s="0" t="n">
        <v>0.64</v>
      </c>
      <c r="N163" s="0" t="n">
        <v>56.55</v>
      </c>
      <c r="O163" s="0" t="n">
        <v>1.02</v>
      </c>
      <c r="P163" s="0" t="n">
        <v>7</v>
      </c>
      <c r="Q163" s="0" t="n">
        <v>0.86</v>
      </c>
      <c r="R163" s="0" t="n">
        <v>989</v>
      </c>
      <c r="S163" s="0" t="n">
        <v>10.07</v>
      </c>
      <c r="T163" s="0" t="n">
        <v>0.97</v>
      </c>
      <c r="U163" s="6" t="n">
        <v>45499</v>
      </c>
      <c r="V163" s="0" t="n">
        <v>19.43</v>
      </c>
      <c r="W163" s="0" t="n">
        <v>0.658</v>
      </c>
    </row>
    <row r="164" customFormat="false" ht="15" hidden="false" customHeight="false" outlineLevel="0" collapsed="false">
      <c r="A164" s="0" t="s">
        <v>290</v>
      </c>
      <c r="B164" s="0" t="s">
        <v>44</v>
      </c>
      <c r="C164" s="0" t="n">
        <v>339</v>
      </c>
      <c r="D164" s="0" t="n">
        <v>15</v>
      </c>
      <c r="E164" s="0" t="n">
        <v>5</v>
      </c>
      <c r="F164" s="0" t="n">
        <v>8</v>
      </c>
      <c r="G164" s="0" t="n">
        <v>17.84</v>
      </c>
      <c r="H164" s="0" t="n">
        <v>3.71</v>
      </c>
      <c r="I164" s="0" t="n">
        <v>0.36</v>
      </c>
      <c r="J164" s="0" t="s">
        <v>291</v>
      </c>
      <c r="K164" s="0" t="s">
        <v>46</v>
      </c>
      <c r="L164" s="0" t="n">
        <v>67</v>
      </c>
      <c r="M164" s="0" t="n">
        <v>3.17</v>
      </c>
      <c r="N164" s="0" t="n">
        <v>35.39</v>
      </c>
      <c r="O164" s="0" t="n">
        <v>1.37</v>
      </c>
      <c r="P164" s="0" t="n">
        <v>9</v>
      </c>
      <c r="Q164" s="0" t="n">
        <v>0.91</v>
      </c>
      <c r="R164" s="0" t="n">
        <v>819</v>
      </c>
      <c r="S164" s="0" t="n">
        <v>2.47</v>
      </c>
      <c r="T164" s="0" t="n">
        <v>0.94</v>
      </c>
      <c r="U164" s="6" t="n">
        <v>45486</v>
      </c>
      <c r="V164" s="0" t="n">
        <v>141.85</v>
      </c>
      <c r="W164" s="0" t="n">
        <v>0.486</v>
      </c>
    </row>
    <row r="165" customFormat="false" ht="15" hidden="false" customHeight="false" outlineLevel="0" collapsed="false">
      <c r="A165" s="0" t="s">
        <v>292</v>
      </c>
      <c r="B165" s="0" t="s">
        <v>81</v>
      </c>
      <c r="C165" s="0" t="n">
        <v>176</v>
      </c>
      <c r="D165" s="0" t="n">
        <v>51</v>
      </c>
      <c r="E165" s="0" t="n">
        <v>10</v>
      </c>
      <c r="F165" s="0" t="n">
        <v>8</v>
      </c>
      <c r="G165" s="0" t="n">
        <v>8.55</v>
      </c>
      <c r="H165" s="0" t="n">
        <v>5.24</v>
      </c>
      <c r="I165" s="0" t="n">
        <v>0.51</v>
      </c>
      <c r="J165" s="0" t="s">
        <v>152</v>
      </c>
      <c r="K165" s="0" t="s">
        <v>60</v>
      </c>
      <c r="L165" s="0" t="n">
        <v>46</v>
      </c>
      <c r="M165" s="0" t="n">
        <v>4.43</v>
      </c>
      <c r="N165" s="0" t="n">
        <v>30.73</v>
      </c>
      <c r="O165" s="0" t="n">
        <v>1.2</v>
      </c>
      <c r="P165" s="0" t="n">
        <v>7</v>
      </c>
      <c r="Q165" s="0" t="n">
        <v>0.94</v>
      </c>
      <c r="R165" s="0" t="n">
        <v>568</v>
      </c>
      <c r="S165" s="0" t="n">
        <v>6.3</v>
      </c>
      <c r="T165" s="0" t="n">
        <v>0.55</v>
      </c>
      <c r="U165" s="6" t="n">
        <v>45485</v>
      </c>
      <c r="V165" s="0" t="n">
        <v>38.84</v>
      </c>
      <c r="W165" s="0" t="n">
        <v>0.522</v>
      </c>
    </row>
    <row r="166" customFormat="false" ht="15" hidden="false" customHeight="false" outlineLevel="0" collapsed="false">
      <c r="A166" s="0" t="s">
        <v>293</v>
      </c>
      <c r="B166" s="0" t="s">
        <v>48</v>
      </c>
      <c r="C166" s="0" t="n">
        <v>175</v>
      </c>
      <c r="D166" s="0" t="n">
        <v>34</v>
      </c>
      <c r="E166" s="0" t="n">
        <v>8</v>
      </c>
      <c r="F166" s="0" t="n">
        <v>7</v>
      </c>
      <c r="G166" s="0" t="n">
        <v>13.99</v>
      </c>
      <c r="H166" s="0" t="n">
        <v>6.91</v>
      </c>
      <c r="I166" s="0" t="n">
        <v>0.72</v>
      </c>
      <c r="J166" s="0" t="s">
        <v>294</v>
      </c>
      <c r="K166" s="0" t="s">
        <v>46</v>
      </c>
      <c r="L166" s="0" t="n">
        <v>152</v>
      </c>
      <c r="M166" s="0" t="n">
        <v>2.35</v>
      </c>
      <c r="N166" s="0" t="n">
        <v>177.67</v>
      </c>
      <c r="O166" s="0" t="n">
        <v>0.93</v>
      </c>
      <c r="P166" s="0" t="n">
        <v>2</v>
      </c>
      <c r="Q166" s="0" t="n">
        <v>0.9</v>
      </c>
      <c r="R166" s="0" t="n">
        <v>326</v>
      </c>
      <c r="S166" s="0" t="n">
        <v>1.18</v>
      </c>
      <c r="T166" s="0" t="n">
        <v>0.3</v>
      </c>
      <c r="U166" s="6" t="n">
        <v>45574</v>
      </c>
      <c r="V166" s="0" t="n">
        <v>89.09</v>
      </c>
      <c r="W166" s="0" t="n">
        <v>0.523</v>
      </c>
    </row>
    <row r="167" customFormat="false" ht="15" hidden="false" customHeight="false" outlineLevel="0" collapsed="false">
      <c r="A167" s="0" t="s">
        <v>295</v>
      </c>
      <c r="B167" s="0" t="s">
        <v>56</v>
      </c>
      <c r="C167" s="0" t="n">
        <v>158</v>
      </c>
      <c r="D167" s="0" t="n">
        <v>66</v>
      </c>
      <c r="E167" s="0" t="n">
        <v>8</v>
      </c>
      <c r="F167" s="0" t="n">
        <v>6</v>
      </c>
      <c r="G167" s="0" t="n">
        <v>13.52</v>
      </c>
      <c r="H167" s="0" t="n">
        <v>9.7</v>
      </c>
      <c r="I167" s="0" t="n">
        <v>0.85</v>
      </c>
      <c r="J167" s="0" t="s">
        <v>196</v>
      </c>
      <c r="K167" s="0" t="s">
        <v>60</v>
      </c>
      <c r="L167" s="0" t="n">
        <v>165</v>
      </c>
      <c r="M167" s="0" t="n">
        <v>1.71</v>
      </c>
      <c r="N167" s="0" t="n">
        <v>138.06</v>
      </c>
      <c r="O167" s="0" t="n">
        <v>1.13</v>
      </c>
      <c r="P167" s="0" t="n">
        <v>4</v>
      </c>
      <c r="Q167" s="0" t="n">
        <v>0.99</v>
      </c>
      <c r="R167" s="0" t="n">
        <v>747</v>
      </c>
      <c r="S167" s="0" t="n">
        <v>5.6</v>
      </c>
      <c r="T167" s="0" t="n">
        <v>0.34</v>
      </c>
      <c r="U167" s="6" t="n">
        <v>45535</v>
      </c>
      <c r="V167" s="0" t="n">
        <v>179.57</v>
      </c>
      <c r="W167" s="0" t="n">
        <v>0.548</v>
      </c>
    </row>
    <row r="168" customFormat="false" ht="15" hidden="false" customHeight="false" outlineLevel="0" collapsed="false">
      <c r="A168" s="0" t="s">
        <v>296</v>
      </c>
      <c r="B168" s="0" t="s">
        <v>40</v>
      </c>
      <c r="C168" s="0" t="n">
        <v>140</v>
      </c>
      <c r="D168" s="0" t="n">
        <v>94</v>
      </c>
      <c r="E168" s="0" t="n">
        <v>8</v>
      </c>
      <c r="F168" s="0" t="n">
        <v>7</v>
      </c>
      <c r="G168" s="0" t="n">
        <v>31.06</v>
      </c>
      <c r="H168" s="0" t="n">
        <v>1.87</v>
      </c>
      <c r="I168" s="0" t="n">
        <v>0.48</v>
      </c>
      <c r="J168" s="0" t="s">
        <v>297</v>
      </c>
      <c r="K168" s="0" t="s">
        <v>54</v>
      </c>
      <c r="L168" s="0" t="n">
        <v>141</v>
      </c>
      <c r="M168" s="0" t="n">
        <v>2.71</v>
      </c>
      <c r="N168" s="0" t="n">
        <v>185.51</v>
      </c>
      <c r="O168" s="0" t="n">
        <v>0.31</v>
      </c>
      <c r="P168" s="0" t="n">
        <v>7</v>
      </c>
      <c r="Q168" s="0" t="n">
        <v>0.95</v>
      </c>
      <c r="R168" s="0" t="n">
        <v>144</v>
      </c>
      <c r="S168" s="0" t="n">
        <v>3.37</v>
      </c>
      <c r="T168" s="0" t="n">
        <v>0.29</v>
      </c>
      <c r="U168" s="6" t="n">
        <v>45320</v>
      </c>
      <c r="V168" s="0" t="n">
        <v>53.92</v>
      </c>
      <c r="W168" s="0" t="n">
        <v>0.522</v>
      </c>
    </row>
    <row r="169" customFormat="false" ht="15" hidden="false" customHeight="false" outlineLevel="0" collapsed="false">
      <c r="A169" s="0" t="s">
        <v>298</v>
      </c>
      <c r="B169" s="0" t="s">
        <v>48</v>
      </c>
      <c r="C169" s="0" t="n">
        <v>84</v>
      </c>
      <c r="D169" s="0" t="n">
        <v>64</v>
      </c>
      <c r="E169" s="0" t="n">
        <v>5</v>
      </c>
      <c r="F169" s="0" t="n">
        <v>5</v>
      </c>
      <c r="G169" s="0" t="n">
        <v>47.31</v>
      </c>
      <c r="H169" s="0" t="n">
        <v>8.79</v>
      </c>
      <c r="I169" s="0" t="n">
        <v>0.9</v>
      </c>
      <c r="J169" s="0" t="s">
        <v>45</v>
      </c>
      <c r="K169" s="0" t="s">
        <v>54</v>
      </c>
      <c r="L169" s="0" t="n">
        <v>56</v>
      </c>
      <c r="M169" s="0" t="n">
        <v>3.73</v>
      </c>
      <c r="N169" s="0" t="n">
        <v>132.36</v>
      </c>
      <c r="O169" s="0" t="n">
        <v>1.42</v>
      </c>
      <c r="P169" s="0" t="n">
        <v>9</v>
      </c>
      <c r="Q169" s="0" t="n">
        <v>0.93</v>
      </c>
      <c r="R169" s="0" t="n">
        <v>968</v>
      </c>
      <c r="S169" s="0" t="n">
        <v>8.79</v>
      </c>
      <c r="T169" s="0" t="n">
        <v>0.74</v>
      </c>
      <c r="U169" s="6" t="n">
        <v>45618</v>
      </c>
      <c r="V169" s="0" t="n">
        <v>18.26</v>
      </c>
      <c r="W169" s="0" t="n">
        <v>0.529</v>
      </c>
    </row>
    <row r="170" customFormat="false" ht="15" hidden="false" customHeight="false" outlineLevel="0" collapsed="false">
      <c r="A170" s="0" t="s">
        <v>299</v>
      </c>
      <c r="B170" s="0" t="s">
        <v>81</v>
      </c>
      <c r="C170" s="0" t="n">
        <v>126</v>
      </c>
      <c r="D170" s="0" t="n">
        <v>25</v>
      </c>
      <c r="E170" s="0" t="n">
        <v>12</v>
      </c>
      <c r="F170" s="0" t="n">
        <v>8</v>
      </c>
      <c r="G170" s="0" t="n">
        <v>3.37</v>
      </c>
      <c r="H170" s="0" t="n">
        <v>3.2</v>
      </c>
      <c r="I170" s="0" t="n">
        <v>0.21</v>
      </c>
      <c r="J170" s="0" t="s">
        <v>196</v>
      </c>
      <c r="K170" s="0" t="s">
        <v>42</v>
      </c>
      <c r="L170" s="0" t="n">
        <v>112</v>
      </c>
      <c r="M170" s="0" t="n">
        <v>2.82</v>
      </c>
      <c r="N170" s="0" t="n">
        <v>170.35</v>
      </c>
      <c r="O170" s="0" t="n">
        <v>1.5</v>
      </c>
      <c r="P170" s="0" t="n">
        <v>8</v>
      </c>
      <c r="Q170" s="0" t="n">
        <v>0.95</v>
      </c>
      <c r="R170" s="0" t="n">
        <v>431</v>
      </c>
      <c r="S170" s="0" t="n">
        <v>8.17</v>
      </c>
      <c r="T170" s="0" t="n">
        <v>0.64</v>
      </c>
      <c r="U170" s="6" t="n">
        <v>45296</v>
      </c>
      <c r="V170" s="0" t="n">
        <v>170.83</v>
      </c>
      <c r="W170" s="0" t="n">
        <v>0.517</v>
      </c>
    </row>
    <row r="171" customFormat="false" ht="15" hidden="false" customHeight="false" outlineLevel="0" collapsed="false">
      <c r="A171" s="0" t="s">
        <v>300</v>
      </c>
      <c r="B171" s="0" t="s">
        <v>40</v>
      </c>
      <c r="C171" s="0" t="n">
        <v>166</v>
      </c>
      <c r="D171" s="0" t="n">
        <v>23</v>
      </c>
      <c r="E171" s="0" t="n">
        <v>3</v>
      </c>
      <c r="F171" s="0" t="n">
        <v>2</v>
      </c>
      <c r="G171" s="0" t="n">
        <v>1.05</v>
      </c>
      <c r="H171" s="0" t="n">
        <v>6.12</v>
      </c>
      <c r="I171" s="0" t="n">
        <v>0.74</v>
      </c>
      <c r="J171" s="0" t="s">
        <v>145</v>
      </c>
      <c r="K171" s="0" t="s">
        <v>46</v>
      </c>
      <c r="L171" s="0" t="n">
        <v>81</v>
      </c>
      <c r="M171" s="0" t="n">
        <v>0.53</v>
      </c>
      <c r="N171" s="0" t="n">
        <v>115.51</v>
      </c>
      <c r="O171" s="0" t="n">
        <v>0.12</v>
      </c>
      <c r="P171" s="0" t="n">
        <v>6</v>
      </c>
      <c r="Q171" s="0" t="n">
        <v>0.78</v>
      </c>
      <c r="R171" s="0" t="n">
        <v>426</v>
      </c>
      <c r="S171" s="0" t="n">
        <v>12.11</v>
      </c>
      <c r="T171" s="0" t="n">
        <v>0.65</v>
      </c>
      <c r="U171" s="6" t="n">
        <v>45651</v>
      </c>
      <c r="V171" s="0" t="n">
        <v>145.21</v>
      </c>
      <c r="W171" s="0" t="n">
        <v>0.715</v>
      </c>
    </row>
    <row r="172" customFormat="false" ht="15" hidden="false" customHeight="false" outlineLevel="0" collapsed="false">
      <c r="A172" s="0" t="s">
        <v>301</v>
      </c>
      <c r="B172" s="0" t="s">
        <v>81</v>
      </c>
      <c r="C172" s="0" t="n">
        <v>156</v>
      </c>
      <c r="D172" s="0" t="n">
        <v>48</v>
      </c>
      <c r="E172" s="0" t="n">
        <v>14</v>
      </c>
      <c r="F172" s="0" t="n">
        <v>5</v>
      </c>
      <c r="G172" s="0" t="n">
        <v>30.41</v>
      </c>
      <c r="H172" s="0" t="n">
        <v>5.69</v>
      </c>
      <c r="I172" s="0" t="n">
        <v>0.41</v>
      </c>
      <c r="J172" s="0" t="s">
        <v>271</v>
      </c>
      <c r="K172" s="0" t="s">
        <v>46</v>
      </c>
      <c r="L172" s="0" t="n">
        <v>98</v>
      </c>
      <c r="M172" s="0" t="n">
        <v>0.85</v>
      </c>
      <c r="N172" s="0" t="n">
        <v>97.9</v>
      </c>
      <c r="O172" s="0" t="n">
        <v>0.61</v>
      </c>
      <c r="P172" s="0" t="n">
        <v>3</v>
      </c>
      <c r="Q172" s="0" t="n">
        <v>0.83</v>
      </c>
      <c r="R172" s="0" t="n">
        <v>74</v>
      </c>
      <c r="S172" s="0" t="n">
        <v>9.96</v>
      </c>
      <c r="T172" s="0" t="n">
        <v>0.28</v>
      </c>
      <c r="U172" s="6" t="n">
        <v>45379</v>
      </c>
      <c r="V172" s="0" t="n">
        <v>98.83</v>
      </c>
      <c r="W172" s="0" t="n">
        <v>0.634</v>
      </c>
    </row>
    <row r="173" customFormat="false" ht="15" hidden="false" customHeight="false" outlineLevel="0" collapsed="false">
      <c r="A173" s="0" t="s">
        <v>302</v>
      </c>
      <c r="B173" s="0" t="s">
        <v>81</v>
      </c>
      <c r="C173" s="0" t="n">
        <v>430</v>
      </c>
      <c r="D173" s="0" t="n">
        <v>37</v>
      </c>
      <c r="E173" s="0" t="n">
        <v>6</v>
      </c>
      <c r="F173" s="0" t="n">
        <v>3</v>
      </c>
      <c r="G173" s="0" t="n">
        <v>14.92</v>
      </c>
      <c r="H173" s="0" t="n">
        <v>5.79</v>
      </c>
      <c r="I173" s="0" t="n">
        <v>0.19</v>
      </c>
      <c r="J173" s="0" t="s">
        <v>193</v>
      </c>
      <c r="K173" s="0" t="s">
        <v>54</v>
      </c>
      <c r="L173" s="0" t="n">
        <v>67</v>
      </c>
      <c r="M173" s="0" t="n">
        <v>3.75</v>
      </c>
      <c r="N173" s="0" t="n">
        <v>110.41</v>
      </c>
      <c r="O173" s="0" t="n">
        <v>0.28</v>
      </c>
      <c r="P173" s="0" t="n">
        <v>3</v>
      </c>
      <c r="Q173" s="0" t="n">
        <v>0.87</v>
      </c>
      <c r="R173" s="0" t="n">
        <v>340</v>
      </c>
      <c r="S173" s="0" t="n">
        <v>11</v>
      </c>
      <c r="T173" s="0" t="n">
        <v>0.83</v>
      </c>
      <c r="U173" s="6" t="n">
        <v>45334</v>
      </c>
      <c r="V173" s="0" t="n">
        <v>145.95</v>
      </c>
      <c r="W173" s="0" t="n">
        <v>0.799</v>
      </c>
    </row>
    <row r="174" customFormat="false" ht="15" hidden="false" customHeight="false" outlineLevel="0" collapsed="false">
      <c r="A174" s="0" t="s">
        <v>303</v>
      </c>
      <c r="B174" s="0" t="s">
        <v>56</v>
      </c>
      <c r="C174" s="0" t="n">
        <v>181</v>
      </c>
      <c r="D174" s="0" t="n">
        <v>60</v>
      </c>
      <c r="E174" s="0" t="n">
        <v>12</v>
      </c>
      <c r="F174" s="0" t="n">
        <v>4</v>
      </c>
      <c r="G174" s="0" t="n">
        <v>44.15</v>
      </c>
      <c r="H174" s="0" t="n">
        <v>7.37</v>
      </c>
      <c r="I174" s="0" t="n">
        <v>0.45</v>
      </c>
      <c r="J174" s="0" t="s">
        <v>174</v>
      </c>
      <c r="K174" s="0" t="s">
        <v>54</v>
      </c>
      <c r="L174" s="0" t="n">
        <v>114</v>
      </c>
      <c r="M174" s="0" t="n">
        <v>2.3</v>
      </c>
      <c r="N174" s="0" t="n">
        <v>70.84</v>
      </c>
      <c r="O174" s="0" t="n">
        <v>2</v>
      </c>
      <c r="P174" s="0" t="n">
        <v>2</v>
      </c>
      <c r="Q174" s="0" t="n">
        <v>0.84</v>
      </c>
      <c r="R174" s="0" t="n">
        <v>276</v>
      </c>
      <c r="S174" s="0" t="n">
        <v>2.29</v>
      </c>
      <c r="T174" s="0" t="n">
        <v>0.63</v>
      </c>
      <c r="U174" s="6" t="n">
        <v>45547</v>
      </c>
      <c r="V174" s="0" t="n">
        <v>208.22</v>
      </c>
      <c r="W174" s="0" t="n">
        <v>0.485</v>
      </c>
    </row>
    <row r="175" customFormat="false" ht="15" hidden="false" customHeight="false" outlineLevel="0" collapsed="false">
      <c r="A175" s="0" t="s">
        <v>304</v>
      </c>
      <c r="B175" s="0" t="s">
        <v>40</v>
      </c>
      <c r="C175" s="0" t="n">
        <v>447</v>
      </c>
      <c r="D175" s="0" t="n">
        <v>58</v>
      </c>
      <c r="E175" s="0" t="n">
        <v>14</v>
      </c>
      <c r="F175" s="0" t="n">
        <v>7</v>
      </c>
      <c r="G175" s="0" t="n">
        <v>17.04</v>
      </c>
      <c r="H175" s="0" t="n">
        <v>4.13</v>
      </c>
      <c r="I175" s="0" t="n">
        <v>0.89</v>
      </c>
      <c r="J175" s="0" t="s">
        <v>198</v>
      </c>
      <c r="K175" s="0" t="s">
        <v>54</v>
      </c>
      <c r="L175" s="0" t="n">
        <v>78</v>
      </c>
      <c r="M175" s="0" t="n">
        <v>4.03</v>
      </c>
      <c r="N175" s="0" t="n">
        <v>135.01</v>
      </c>
      <c r="O175" s="0" t="n">
        <v>1.23</v>
      </c>
      <c r="P175" s="0" t="n">
        <v>7</v>
      </c>
      <c r="Q175" s="0" t="n">
        <v>0.95</v>
      </c>
      <c r="R175" s="0" t="n">
        <v>222</v>
      </c>
      <c r="S175" s="0" t="n">
        <v>1.39</v>
      </c>
      <c r="T175" s="0" t="n">
        <v>0.27</v>
      </c>
      <c r="U175" s="6" t="n">
        <v>45514</v>
      </c>
      <c r="V175" s="0" t="n">
        <v>41.61</v>
      </c>
      <c r="W175" s="0" t="n">
        <v>0.4</v>
      </c>
    </row>
    <row r="176" customFormat="false" ht="15" hidden="false" customHeight="false" outlineLevel="0" collapsed="false">
      <c r="A176" s="0" t="s">
        <v>305</v>
      </c>
      <c r="B176" s="0" t="s">
        <v>40</v>
      </c>
      <c r="C176" s="0" t="n">
        <v>471</v>
      </c>
      <c r="D176" s="0" t="n">
        <v>18</v>
      </c>
      <c r="E176" s="0" t="n">
        <v>8</v>
      </c>
      <c r="F176" s="0" t="n">
        <v>6</v>
      </c>
      <c r="G176" s="0" t="n">
        <v>15.2</v>
      </c>
      <c r="H176" s="0" t="n">
        <v>3.53</v>
      </c>
      <c r="I176" s="0" t="n">
        <v>0.98</v>
      </c>
      <c r="J176" s="0" t="s">
        <v>118</v>
      </c>
      <c r="K176" s="0" t="s">
        <v>46</v>
      </c>
      <c r="L176" s="0" t="n">
        <v>55</v>
      </c>
      <c r="M176" s="0" t="n">
        <v>3.42</v>
      </c>
      <c r="N176" s="0" t="n">
        <v>180.46</v>
      </c>
      <c r="O176" s="0" t="n">
        <v>0.98</v>
      </c>
      <c r="P176" s="0" t="n">
        <v>5</v>
      </c>
      <c r="Q176" s="0" t="n">
        <v>0.71</v>
      </c>
      <c r="R176" s="0" t="n">
        <v>696</v>
      </c>
      <c r="S176" s="0" t="n">
        <v>14.57</v>
      </c>
      <c r="T176" s="0" t="n">
        <v>0.8</v>
      </c>
      <c r="U176" s="6" t="n">
        <v>45622</v>
      </c>
      <c r="V176" s="0" t="n">
        <v>84.15</v>
      </c>
      <c r="W176" s="0" t="n">
        <v>0.698</v>
      </c>
    </row>
    <row r="177" customFormat="false" ht="15" hidden="false" customHeight="false" outlineLevel="0" collapsed="false">
      <c r="A177" s="0" t="s">
        <v>306</v>
      </c>
      <c r="B177" s="0" t="s">
        <v>56</v>
      </c>
      <c r="C177" s="0" t="n">
        <v>119</v>
      </c>
      <c r="D177" s="0" t="n">
        <v>67</v>
      </c>
      <c r="E177" s="0" t="n">
        <v>13</v>
      </c>
      <c r="F177" s="0" t="n">
        <v>2</v>
      </c>
      <c r="G177" s="0" t="n">
        <v>14.21</v>
      </c>
      <c r="H177" s="0" t="n">
        <v>8.6</v>
      </c>
      <c r="I177" s="0" t="n">
        <v>0.45</v>
      </c>
      <c r="J177" s="0" t="s">
        <v>45</v>
      </c>
      <c r="K177" s="0" t="s">
        <v>42</v>
      </c>
      <c r="L177" s="0" t="n">
        <v>162</v>
      </c>
      <c r="M177" s="0" t="n">
        <v>3.12</v>
      </c>
      <c r="N177" s="0" t="n">
        <v>158.65</v>
      </c>
      <c r="O177" s="0" t="n">
        <v>0.98</v>
      </c>
      <c r="P177" s="0" t="n">
        <v>9</v>
      </c>
      <c r="Q177" s="0" t="n">
        <v>0.76</v>
      </c>
      <c r="R177" s="0" t="n">
        <v>502</v>
      </c>
      <c r="S177" s="0" t="n">
        <v>6.98</v>
      </c>
      <c r="T177" s="0" t="n">
        <v>0.99</v>
      </c>
      <c r="U177" s="6" t="n">
        <v>45461</v>
      </c>
      <c r="V177" s="0" t="n">
        <v>240.54</v>
      </c>
      <c r="W177" s="0" t="n">
        <v>0.565</v>
      </c>
    </row>
    <row r="178" customFormat="false" ht="15" hidden="false" customHeight="false" outlineLevel="0" collapsed="false">
      <c r="A178" s="0" t="s">
        <v>307</v>
      </c>
      <c r="B178" s="0" t="s">
        <v>48</v>
      </c>
      <c r="C178" s="0" t="n">
        <v>357</v>
      </c>
      <c r="D178" s="0" t="n">
        <v>54</v>
      </c>
      <c r="E178" s="0" t="n">
        <v>14</v>
      </c>
      <c r="F178" s="0" t="n">
        <v>6</v>
      </c>
      <c r="G178" s="0" t="n">
        <v>8.1</v>
      </c>
      <c r="H178" s="0" t="n">
        <v>2.59</v>
      </c>
      <c r="I178" s="0" t="n">
        <v>0.9</v>
      </c>
      <c r="J178" s="0" t="s">
        <v>154</v>
      </c>
      <c r="K178" s="0" t="s">
        <v>46</v>
      </c>
      <c r="L178" s="0" t="n">
        <v>34</v>
      </c>
      <c r="M178" s="0" t="n">
        <v>4.56</v>
      </c>
      <c r="N178" s="0" t="n">
        <v>97.78</v>
      </c>
      <c r="O178" s="0" t="n">
        <v>1.93</v>
      </c>
      <c r="P178" s="0" t="n">
        <v>5</v>
      </c>
      <c r="Q178" s="0" t="n">
        <v>0.96</v>
      </c>
      <c r="R178" s="0" t="n">
        <v>337</v>
      </c>
      <c r="S178" s="0" t="n">
        <v>6.53</v>
      </c>
      <c r="T178" s="0" t="n">
        <v>0.55</v>
      </c>
      <c r="U178" s="6" t="n">
        <v>45581</v>
      </c>
      <c r="V178" s="0" t="n">
        <v>204.34</v>
      </c>
      <c r="W178" s="0" t="n">
        <v>0.496</v>
      </c>
    </row>
    <row r="179" customFormat="false" ht="15" hidden="false" customHeight="false" outlineLevel="0" collapsed="false">
      <c r="A179" s="0" t="s">
        <v>308</v>
      </c>
      <c r="B179" s="0" t="s">
        <v>81</v>
      </c>
      <c r="C179" s="0" t="n">
        <v>418</v>
      </c>
      <c r="D179" s="0" t="n">
        <v>31</v>
      </c>
      <c r="E179" s="0" t="n">
        <v>12</v>
      </c>
      <c r="F179" s="0" t="n">
        <v>6</v>
      </c>
      <c r="G179" s="0" t="n">
        <v>29.49</v>
      </c>
      <c r="H179" s="0" t="n">
        <v>2.21</v>
      </c>
      <c r="I179" s="0" t="n">
        <v>0.56</v>
      </c>
      <c r="J179" s="0" t="s">
        <v>309</v>
      </c>
      <c r="K179" s="0" t="s">
        <v>54</v>
      </c>
      <c r="L179" s="0" t="n">
        <v>130</v>
      </c>
      <c r="M179" s="0" t="n">
        <v>0.6</v>
      </c>
      <c r="N179" s="0" t="n">
        <v>191.24</v>
      </c>
      <c r="O179" s="0" t="n">
        <v>1.35</v>
      </c>
      <c r="P179" s="0" t="n">
        <v>9</v>
      </c>
      <c r="Q179" s="0" t="n">
        <v>0.72</v>
      </c>
      <c r="R179" s="0" t="n">
        <v>870</v>
      </c>
      <c r="S179" s="0" t="n">
        <v>1.49</v>
      </c>
      <c r="T179" s="0" t="n">
        <v>0.29</v>
      </c>
      <c r="U179" s="6" t="n">
        <v>45340</v>
      </c>
      <c r="V179" s="0" t="n">
        <v>87.21</v>
      </c>
      <c r="W179" s="0" t="n">
        <v>0.307</v>
      </c>
    </row>
    <row r="180" customFormat="false" ht="15" hidden="false" customHeight="false" outlineLevel="0" collapsed="false">
      <c r="A180" s="0" t="s">
        <v>310</v>
      </c>
      <c r="B180" s="0" t="s">
        <v>44</v>
      </c>
      <c r="C180" s="0" t="n">
        <v>326</v>
      </c>
      <c r="D180" s="0" t="n">
        <v>41</v>
      </c>
      <c r="E180" s="0" t="n">
        <v>4</v>
      </c>
      <c r="F180" s="0" t="n">
        <v>6</v>
      </c>
      <c r="G180" s="0" t="n">
        <v>9.24</v>
      </c>
      <c r="H180" s="0" t="n">
        <v>0.65</v>
      </c>
      <c r="I180" s="0" t="n">
        <v>0.75</v>
      </c>
      <c r="J180" s="0" t="s">
        <v>114</v>
      </c>
      <c r="K180" s="0" t="s">
        <v>42</v>
      </c>
      <c r="L180" s="0" t="n">
        <v>44</v>
      </c>
      <c r="M180" s="0" t="n">
        <v>1.2</v>
      </c>
      <c r="N180" s="0" t="n">
        <v>197.23</v>
      </c>
      <c r="O180" s="0" t="n">
        <v>0.42</v>
      </c>
      <c r="P180" s="0" t="n">
        <v>9</v>
      </c>
      <c r="Q180" s="0" t="n">
        <v>0.77</v>
      </c>
      <c r="R180" s="0" t="n">
        <v>118</v>
      </c>
      <c r="S180" s="0" t="n">
        <v>2.66</v>
      </c>
      <c r="T180" s="0" t="n">
        <v>0.28</v>
      </c>
      <c r="U180" s="6" t="n">
        <v>45562</v>
      </c>
      <c r="V180" s="0" t="n">
        <v>125.46</v>
      </c>
      <c r="W180" s="0" t="n">
        <v>0.423</v>
      </c>
    </row>
    <row r="181" customFormat="false" ht="15" hidden="false" customHeight="false" outlineLevel="0" collapsed="false">
      <c r="A181" s="0" t="s">
        <v>311</v>
      </c>
      <c r="B181" s="0" t="s">
        <v>81</v>
      </c>
      <c r="C181" s="0" t="n">
        <v>160</v>
      </c>
      <c r="D181" s="0" t="n">
        <v>78</v>
      </c>
      <c r="E181" s="0" t="n">
        <v>9</v>
      </c>
      <c r="F181" s="0" t="n">
        <v>7</v>
      </c>
      <c r="G181" s="0" t="n">
        <v>21.81</v>
      </c>
      <c r="H181" s="0" t="n">
        <v>2.5</v>
      </c>
      <c r="I181" s="0" t="n">
        <v>0.14</v>
      </c>
      <c r="J181" s="0" t="s">
        <v>143</v>
      </c>
      <c r="K181" s="0" t="s">
        <v>60</v>
      </c>
      <c r="L181" s="0" t="n">
        <v>24</v>
      </c>
      <c r="M181" s="0" t="n">
        <v>3.31</v>
      </c>
      <c r="N181" s="0" t="n">
        <v>103.69</v>
      </c>
      <c r="O181" s="0" t="n">
        <v>0.95</v>
      </c>
      <c r="P181" s="0" t="n">
        <v>8</v>
      </c>
      <c r="Q181" s="0" t="n">
        <v>0.81</v>
      </c>
      <c r="R181" s="0" t="n">
        <v>330</v>
      </c>
      <c r="S181" s="0" t="n">
        <v>14.17</v>
      </c>
      <c r="T181" s="0" t="n">
        <v>0.22</v>
      </c>
      <c r="U181" s="6" t="n">
        <v>45313</v>
      </c>
      <c r="V181" s="0" t="n">
        <v>44.73</v>
      </c>
      <c r="W181" s="0" t="n">
        <v>0.54</v>
      </c>
    </row>
    <row r="182" customFormat="false" ht="15" hidden="false" customHeight="false" outlineLevel="0" collapsed="false">
      <c r="A182" s="0" t="s">
        <v>312</v>
      </c>
      <c r="B182" s="0" t="s">
        <v>81</v>
      </c>
      <c r="C182" s="0" t="n">
        <v>102</v>
      </c>
      <c r="D182" s="0" t="n">
        <v>96</v>
      </c>
      <c r="E182" s="0" t="n">
        <v>9</v>
      </c>
      <c r="F182" s="0" t="n">
        <v>2</v>
      </c>
      <c r="G182" s="0" t="n">
        <v>23.59</v>
      </c>
      <c r="H182" s="0" t="n">
        <v>5.43</v>
      </c>
      <c r="I182" s="0" t="n">
        <v>0.6</v>
      </c>
      <c r="J182" s="0" t="s">
        <v>110</v>
      </c>
      <c r="K182" s="0" t="s">
        <v>60</v>
      </c>
      <c r="L182" s="0" t="n">
        <v>115</v>
      </c>
      <c r="M182" s="0" t="n">
        <v>0.8</v>
      </c>
      <c r="N182" s="0" t="n">
        <v>174.28</v>
      </c>
      <c r="O182" s="0" t="n">
        <v>1.57</v>
      </c>
      <c r="P182" s="0" t="n">
        <v>2</v>
      </c>
      <c r="Q182" s="0" t="n">
        <v>0.93</v>
      </c>
      <c r="R182" s="0" t="n">
        <v>912</v>
      </c>
      <c r="S182" s="0" t="n">
        <v>10.73</v>
      </c>
      <c r="T182" s="0" t="n">
        <v>0.82</v>
      </c>
      <c r="U182" s="6" t="n">
        <v>45409</v>
      </c>
      <c r="V182" s="0" t="n">
        <v>83.41</v>
      </c>
      <c r="W182" s="0" t="n">
        <v>0.696</v>
      </c>
    </row>
    <row r="183" customFormat="false" ht="15" hidden="false" customHeight="false" outlineLevel="0" collapsed="false">
      <c r="A183" s="0" t="s">
        <v>313</v>
      </c>
      <c r="B183" s="0" t="s">
        <v>48</v>
      </c>
      <c r="C183" s="0" t="n">
        <v>196</v>
      </c>
      <c r="D183" s="0" t="n">
        <v>78</v>
      </c>
      <c r="E183" s="0" t="n">
        <v>13</v>
      </c>
      <c r="F183" s="0" t="n">
        <v>2</v>
      </c>
      <c r="G183" s="0" t="n">
        <v>2</v>
      </c>
      <c r="H183" s="0" t="n">
        <v>5.62</v>
      </c>
      <c r="I183" s="0" t="n">
        <v>0.16</v>
      </c>
      <c r="J183" s="0" t="s">
        <v>297</v>
      </c>
      <c r="K183" s="0" t="s">
        <v>54</v>
      </c>
      <c r="L183" s="0" t="n">
        <v>137</v>
      </c>
      <c r="M183" s="0" t="n">
        <v>3.4</v>
      </c>
      <c r="N183" s="0" t="n">
        <v>10.91</v>
      </c>
      <c r="O183" s="0" t="n">
        <v>0.9</v>
      </c>
      <c r="P183" s="0" t="n">
        <v>3</v>
      </c>
      <c r="Q183" s="0" t="n">
        <v>0.87</v>
      </c>
      <c r="R183" s="0" t="n">
        <v>391</v>
      </c>
      <c r="S183" s="0" t="n">
        <v>6.73</v>
      </c>
      <c r="T183" s="0" t="n">
        <v>0.76</v>
      </c>
      <c r="U183" s="6" t="n">
        <v>45400</v>
      </c>
      <c r="V183" s="0" t="n">
        <v>253.93</v>
      </c>
      <c r="W183" s="0" t="n">
        <v>0.666</v>
      </c>
    </row>
    <row r="184" customFormat="false" ht="15" hidden="false" customHeight="false" outlineLevel="0" collapsed="false">
      <c r="A184" s="0" t="s">
        <v>314</v>
      </c>
      <c r="B184" s="0" t="s">
        <v>81</v>
      </c>
      <c r="C184" s="0" t="n">
        <v>217</v>
      </c>
      <c r="D184" s="0" t="n">
        <v>51</v>
      </c>
      <c r="E184" s="0" t="n">
        <v>6</v>
      </c>
      <c r="F184" s="0" t="n">
        <v>8</v>
      </c>
      <c r="G184" s="0" t="n">
        <v>1.82</v>
      </c>
      <c r="H184" s="0" t="n">
        <v>2.92</v>
      </c>
      <c r="I184" s="0" t="n">
        <v>0.34</v>
      </c>
      <c r="J184" s="0" t="s">
        <v>297</v>
      </c>
      <c r="K184" s="0" t="s">
        <v>42</v>
      </c>
      <c r="L184" s="0" t="n">
        <v>83</v>
      </c>
      <c r="M184" s="0" t="n">
        <v>4.93</v>
      </c>
      <c r="N184" s="0" t="n">
        <v>22.66</v>
      </c>
      <c r="O184" s="0" t="n">
        <v>0.69</v>
      </c>
      <c r="P184" s="0" t="n">
        <v>2</v>
      </c>
      <c r="Q184" s="0" t="n">
        <v>0.99</v>
      </c>
      <c r="R184" s="0" t="n">
        <v>919</v>
      </c>
      <c r="S184" s="0" t="n">
        <v>13.66</v>
      </c>
      <c r="T184" s="0" t="n">
        <v>0.67</v>
      </c>
      <c r="U184" s="6" t="n">
        <v>45646</v>
      </c>
      <c r="V184" s="0" t="n">
        <v>137.72</v>
      </c>
      <c r="W184" s="0" t="n">
        <v>0.805</v>
      </c>
    </row>
    <row r="185" customFormat="false" ht="15" hidden="false" customHeight="false" outlineLevel="0" collapsed="false">
      <c r="A185" s="0" t="s">
        <v>315</v>
      </c>
      <c r="B185" s="0" t="s">
        <v>56</v>
      </c>
      <c r="C185" s="0" t="n">
        <v>131</v>
      </c>
      <c r="D185" s="0" t="n">
        <v>62</v>
      </c>
      <c r="E185" s="0" t="n">
        <v>6</v>
      </c>
      <c r="F185" s="0" t="n">
        <v>6</v>
      </c>
      <c r="G185" s="0" t="n">
        <v>26.49</v>
      </c>
      <c r="H185" s="0" t="n">
        <v>1.19</v>
      </c>
      <c r="I185" s="0" t="n">
        <v>0.61</v>
      </c>
      <c r="J185" s="0" t="s">
        <v>137</v>
      </c>
      <c r="K185" s="0" t="s">
        <v>54</v>
      </c>
      <c r="L185" s="0" t="n">
        <v>97</v>
      </c>
      <c r="M185" s="0" t="n">
        <v>4.45</v>
      </c>
      <c r="N185" s="0" t="n">
        <v>14.25</v>
      </c>
      <c r="O185" s="0" t="n">
        <v>1.98</v>
      </c>
      <c r="P185" s="0" t="n">
        <v>2</v>
      </c>
      <c r="Q185" s="0" t="n">
        <v>0.77</v>
      </c>
      <c r="R185" s="0" t="n">
        <v>382</v>
      </c>
      <c r="S185" s="0" t="n">
        <v>9.26</v>
      </c>
      <c r="T185" s="0" t="n">
        <v>0.81</v>
      </c>
      <c r="U185" s="6" t="n">
        <v>45582</v>
      </c>
      <c r="V185" s="0" t="n">
        <v>195.68</v>
      </c>
      <c r="W185" s="0" t="n">
        <v>0.601</v>
      </c>
    </row>
    <row r="186" customFormat="false" ht="15" hidden="false" customHeight="false" outlineLevel="0" collapsed="false">
      <c r="A186" s="0" t="s">
        <v>316</v>
      </c>
      <c r="B186" s="0" t="s">
        <v>56</v>
      </c>
      <c r="C186" s="0" t="n">
        <v>75</v>
      </c>
      <c r="D186" s="0" t="n">
        <v>68</v>
      </c>
      <c r="E186" s="0" t="n">
        <v>3</v>
      </c>
      <c r="F186" s="0" t="n">
        <v>8</v>
      </c>
      <c r="G186" s="0" t="n">
        <v>35.11</v>
      </c>
      <c r="H186" s="0" t="n">
        <v>7.57</v>
      </c>
      <c r="I186" s="0" t="n">
        <v>0.83</v>
      </c>
      <c r="J186" s="0" t="s">
        <v>87</v>
      </c>
      <c r="K186" s="0" t="s">
        <v>46</v>
      </c>
      <c r="L186" s="0" t="n">
        <v>172</v>
      </c>
      <c r="M186" s="0" t="n">
        <v>3.16</v>
      </c>
      <c r="N186" s="0" t="n">
        <v>156.9</v>
      </c>
      <c r="O186" s="0" t="n">
        <v>1.88</v>
      </c>
      <c r="P186" s="0" t="n">
        <v>0</v>
      </c>
      <c r="Q186" s="0" t="n">
        <v>0.96</v>
      </c>
      <c r="R186" s="0" t="n">
        <v>792</v>
      </c>
      <c r="S186" s="0" t="n">
        <v>11.45</v>
      </c>
      <c r="T186" s="0" t="n">
        <v>1</v>
      </c>
      <c r="U186" s="6" t="n">
        <v>45535</v>
      </c>
      <c r="V186" s="0" t="n">
        <v>56.33</v>
      </c>
      <c r="W186" s="0" t="n">
        <v>0.757</v>
      </c>
    </row>
    <row r="187" customFormat="false" ht="15" hidden="false" customHeight="false" outlineLevel="0" collapsed="false">
      <c r="A187" s="0" t="s">
        <v>317</v>
      </c>
      <c r="B187" s="0" t="s">
        <v>40</v>
      </c>
      <c r="C187" s="0" t="n">
        <v>479</v>
      </c>
      <c r="D187" s="0" t="n">
        <v>83</v>
      </c>
      <c r="E187" s="0" t="n">
        <v>4</v>
      </c>
      <c r="F187" s="0" t="n">
        <v>8</v>
      </c>
      <c r="G187" s="0" t="n">
        <v>47.16</v>
      </c>
      <c r="H187" s="0" t="n">
        <v>7.7</v>
      </c>
      <c r="I187" s="0" t="n">
        <v>0.6</v>
      </c>
      <c r="J187" s="0" t="s">
        <v>112</v>
      </c>
      <c r="K187" s="0" t="s">
        <v>46</v>
      </c>
      <c r="L187" s="0" t="n">
        <v>38</v>
      </c>
      <c r="M187" s="0" t="n">
        <v>4.52</v>
      </c>
      <c r="N187" s="0" t="n">
        <v>25.16</v>
      </c>
      <c r="O187" s="0" t="n">
        <v>1.89</v>
      </c>
      <c r="P187" s="0" t="n">
        <v>9</v>
      </c>
      <c r="Q187" s="0" t="n">
        <v>0.78</v>
      </c>
      <c r="R187" s="0" t="n">
        <v>435</v>
      </c>
      <c r="S187" s="0" t="n">
        <v>7.04</v>
      </c>
      <c r="T187" s="0" t="n">
        <v>0.52</v>
      </c>
      <c r="U187" s="6" t="n">
        <v>45430</v>
      </c>
      <c r="V187" s="0" t="n">
        <v>63.16</v>
      </c>
      <c r="W187" s="0" t="n">
        <v>0.385</v>
      </c>
    </row>
    <row r="188" customFormat="false" ht="15" hidden="false" customHeight="false" outlineLevel="0" collapsed="false">
      <c r="A188" s="0" t="s">
        <v>318</v>
      </c>
      <c r="B188" s="0" t="s">
        <v>44</v>
      </c>
      <c r="C188" s="0" t="n">
        <v>198</v>
      </c>
      <c r="D188" s="0" t="n">
        <v>48</v>
      </c>
      <c r="E188" s="0" t="n">
        <v>11</v>
      </c>
      <c r="F188" s="0" t="n">
        <v>4</v>
      </c>
      <c r="G188" s="0" t="n">
        <v>9.78</v>
      </c>
      <c r="H188" s="0" t="n">
        <v>9.98</v>
      </c>
      <c r="I188" s="0" t="n">
        <v>0.94</v>
      </c>
      <c r="J188" s="0" t="s">
        <v>319</v>
      </c>
      <c r="K188" s="0" t="s">
        <v>42</v>
      </c>
      <c r="L188" s="0" t="n">
        <v>47</v>
      </c>
      <c r="M188" s="0" t="n">
        <v>1.02</v>
      </c>
      <c r="N188" s="0" t="n">
        <v>13.24</v>
      </c>
      <c r="O188" s="0" t="n">
        <v>0.35</v>
      </c>
      <c r="P188" s="0" t="n">
        <v>5</v>
      </c>
      <c r="Q188" s="0" t="n">
        <v>0.77</v>
      </c>
      <c r="R188" s="0" t="n">
        <v>391</v>
      </c>
      <c r="S188" s="0" t="n">
        <v>7.04</v>
      </c>
      <c r="T188" s="0" t="n">
        <v>0.76</v>
      </c>
      <c r="U188" s="6" t="n">
        <v>45315</v>
      </c>
      <c r="V188" s="0" t="n">
        <v>282.87</v>
      </c>
      <c r="W188" s="0" t="n">
        <v>0.665</v>
      </c>
    </row>
    <row r="189" customFormat="false" ht="15" hidden="false" customHeight="false" outlineLevel="0" collapsed="false">
      <c r="A189" s="0" t="s">
        <v>320</v>
      </c>
      <c r="B189" s="0" t="s">
        <v>81</v>
      </c>
      <c r="C189" s="0" t="n">
        <v>440</v>
      </c>
      <c r="D189" s="0" t="n">
        <v>24</v>
      </c>
      <c r="E189" s="0" t="n">
        <v>12</v>
      </c>
      <c r="F189" s="0" t="n">
        <v>7</v>
      </c>
      <c r="G189" s="0" t="n">
        <v>6.06</v>
      </c>
      <c r="H189" s="0" t="n">
        <v>9.05</v>
      </c>
      <c r="I189" s="0" t="n">
        <v>0.83</v>
      </c>
      <c r="J189" s="0" t="s">
        <v>87</v>
      </c>
      <c r="K189" s="0" t="s">
        <v>54</v>
      </c>
      <c r="L189" s="0" t="n">
        <v>33</v>
      </c>
      <c r="M189" s="0" t="n">
        <v>2.55</v>
      </c>
      <c r="N189" s="0" t="n">
        <v>38.01</v>
      </c>
      <c r="O189" s="0" t="n">
        <v>0.55</v>
      </c>
      <c r="P189" s="0" t="n">
        <v>8</v>
      </c>
      <c r="Q189" s="0" t="n">
        <v>0.85</v>
      </c>
      <c r="R189" s="0" t="n">
        <v>366</v>
      </c>
      <c r="S189" s="0" t="n">
        <v>1.96</v>
      </c>
      <c r="T189" s="0" t="n">
        <v>0.5</v>
      </c>
      <c r="U189" s="6" t="n">
        <v>45330</v>
      </c>
      <c r="V189" s="0" t="n">
        <v>254.02</v>
      </c>
      <c r="W189" s="0" t="n">
        <v>0.481</v>
      </c>
    </row>
    <row r="190" customFormat="false" ht="15" hidden="false" customHeight="false" outlineLevel="0" collapsed="false">
      <c r="A190" s="0" t="s">
        <v>321</v>
      </c>
      <c r="B190" s="0" t="s">
        <v>81</v>
      </c>
      <c r="C190" s="0" t="n">
        <v>420</v>
      </c>
      <c r="D190" s="0" t="n">
        <v>80</v>
      </c>
      <c r="E190" s="0" t="n">
        <v>10</v>
      </c>
      <c r="F190" s="0" t="n">
        <v>7</v>
      </c>
      <c r="G190" s="0" t="n">
        <v>3.55</v>
      </c>
      <c r="H190" s="0" t="n">
        <v>9.3</v>
      </c>
      <c r="I190" s="0" t="n">
        <v>0.24</v>
      </c>
      <c r="J190" s="0" t="s">
        <v>65</v>
      </c>
      <c r="K190" s="0" t="s">
        <v>54</v>
      </c>
      <c r="L190" s="0" t="n">
        <v>28</v>
      </c>
      <c r="M190" s="0" t="n">
        <v>2.43</v>
      </c>
      <c r="N190" s="0" t="n">
        <v>68.2</v>
      </c>
      <c r="O190" s="0" t="n">
        <v>0.94</v>
      </c>
      <c r="P190" s="0" t="n">
        <v>4</v>
      </c>
      <c r="Q190" s="0" t="n">
        <v>0.72</v>
      </c>
      <c r="R190" s="0" t="n">
        <v>954</v>
      </c>
      <c r="S190" s="0" t="n">
        <v>11.28</v>
      </c>
      <c r="T190" s="0" t="n">
        <v>0.48</v>
      </c>
      <c r="U190" s="6" t="n">
        <v>45642</v>
      </c>
      <c r="V190" s="0" t="n">
        <v>239.2</v>
      </c>
      <c r="W190" s="0" t="n">
        <v>0.616</v>
      </c>
    </row>
    <row r="191" customFormat="false" ht="15" hidden="false" customHeight="false" outlineLevel="0" collapsed="false">
      <c r="A191" s="0" t="s">
        <v>322</v>
      </c>
      <c r="B191" s="0" t="s">
        <v>48</v>
      </c>
      <c r="C191" s="0" t="n">
        <v>205</v>
      </c>
      <c r="D191" s="0" t="n">
        <v>38</v>
      </c>
      <c r="E191" s="0" t="n">
        <v>10</v>
      </c>
      <c r="F191" s="0" t="n">
        <v>5</v>
      </c>
      <c r="G191" s="0" t="n">
        <v>22.37</v>
      </c>
      <c r="H191" s="0" t="n">
        <v>8.08</v>
      </c>
      <c r="I191" s="0" t="n">
        <v>0.45</v>
      </c>
      <c r="J191" s="0" t="s">
        <v>156</v>
      </c>
      <c r="K191" s="0" t="s">
        <v>60</v>
      </c>
      <c r="L191" s="0" t="n">
        <v>58</v>
      </c>
      <c r="M191" s="0" t="n">
        <v>2.01</v>
      </c>
      <c r="N191" s="0" t="n">
        <v>98.29</v>
      </c>
      <c r="O191" s="0" t="n">
        <v>1.68</v>
      </c>
      <c r="P191" s="0" t="n">
        <v>9</v>
      </c>
      <c r="Q191" s="0" t="n">
        <v>0.82</v>
      </c>
      <c r="R191" s="0" t="n">
        <v>356</v>
      </c>
      <c r="S191" s="0" t="n">
        <v>2.39</v>
      </c>
      <c r="T191" s="0" t="n">
        <v>0.88</v>
      </c>
      <c r="U191" s="6" t="n">
        <v>45435</v>
      </c>
      <c r="V191" s="0" t="n">
        <v>105.58</v>
      </c>
      <c r="W191" s="0" t="n">
        <v>0.424</v>
      </c>
    </row>
    <row r="192" customFormat="false" ht="15" hidden="false" customHeight="false" outlineLevel="0" collapsed="false">
      <c r="A192" s="0" t="s">
        <v>323</v>
      </c>
      <c r="B192" s="0" t="s">
        <v>56</v>
      </c>
      <c r="C192" s="0" t="n">
        <v>490</v>
      </c>
      <c r="D192" s="0" t="n">
        <v>12</v>
      </c>
      <c r="E192" s="0" t="n">
        <v>11</v>
      </c>
      <c r="F192" s="0" t="n">
        <v>9</v>
      </c>
      <c r="G192" s="0" t="n">
        <v>31.53</v>
      </c>
      <c r="H192" s="0" t="n">
        <v>6.35</v>
      </c>
      <c r="I192" s="0" t="n">
        <v>0.7</v>
      </c>
      <c r="J192" s="0" t="s">
        <v>324</v>
      </c>
      <c r="K192" s="0" t="s">
        <v>42</v>
      </c>
      <c r="L192" s="0" t="n">
        <v>53</v>
      </c>
      <c r="M192" s="0" t="n">
        <v>0.5</v>
      </c>
      <c r="N192" s="0" t="n">
        <v>22.43</v>
      </c>
      <c r="O192" s="0" t="n">
        <v>1.5</v>
      </c>
      <c r="P192" s="0" t="n">
        <v>1</v>
      </c>
      <c r="Q192" s="0" t="n">
        <v>0.81</v>
      </c>
      <c r="R192" s="0" t="n">
        <v>819</v>
      </c>
      <c r="S192" s="0" t="n">
        <v>11.7</v>
      </c>
      <c r="T192" s="0" t="n">
        <v>0.66</v>
      </c>
      <c r="U192" s="6" t="n">
        <v>45570</v>
      </c>
      <c r="V192" s="0" t="n">
        <v>173.2</v>
      </c>
      <c r="W192" s="0" t="n">
        <v>0.68</v>
      </c>
    </row>
    <row r="193" customFormat="false" ht="15" hidden="false" customHeight="false" outlineLevel="0" collapsed="false">
      <c r="A193" s="0" t="s">
        <v>325</v>
      </c>
      <c r="B193" s="0" t="s">
        <v>44</v>
      </c>
      <c r="C193" s="0" t="n">
        <v>237</v>
      </c>
      <c r="D193" s="0" t="n">
        <v>92</v>
      </c>
      <c r="E193" s="0" t="n">
        <v>9</v>
      </c>
      <c r="F193" s="0" t="n">
        <v>8</v>
      </c>
      <c r="G193" s="0" t="n">
        <v>42.19</v>
      </c>
      <c r="H193" s="0" t="n">
        <v>1.72</v>
      </c>
      <c r="I193" s="0" t="n">
        <v>0.94</v>
      </c>
      <c r="J193" s="0" t="s">
        <v>41</v>
      </c>
      <c r="K193" s="0" t="s">
        <v>54</v>
      </c>
      <c r="L193" s="0" t="n">
        <v>163</v>
      </c>
      <c r="M193" s="0" t="n">
        <v>4.51</v>
      </c>
      <c r="N193" s="0" t="n">
        <v>104.81</v>
      </c>
      <c r="O193" s="0" t="n">
        <v>1.71</v>
      </c>
      <c r="P193" s="0" t="n">
        <v>9</v>
      </c>
      <c r="Q193" s="0" t="n">
        <v>0.75</v>
      </c>
      <c r="R193" s="0" t="n">
        <v>222</v>
      </c>
      <c r="S193" s="0" t="n">
        <v>3.67</v>
      </c>
      <c r="T193" s="0" t="n">
        <v>0.3</v>
      </c>
      <c r="U193" s="6" t="n">
        <v>45580</v>
      </c>
      <c r="V193" s="0" t="n">
        <v>152.78</v>
      </c>
      <c r="W193" s="0" t="n">
        <v>0.308</v>
      </c>
    </row>
    <row r="194" customFormat="false" ht="15" hidden="false" customHeight="false" outlineLevel="0" collapsed="false">
      <c r="A194" s="0" t="s">
        <v>326</v>
      </c>
      <c r="B194" s="0" t="s">
        <v>40</v>
      </c>
      <c r="C194" s="0" t="n">
        <v>432</v>
      </c>
      <c r="D194" s="0" t="n">
        <v>19</v>
      </c>
      <c r="E194" s="0" t="n">
        <v>11</v>
      </c>
      <c r="F194" s="0" t="n">
        <v>7</v>
      </c>
      <c r="G194" s="0" t="n">
        <v>34.45</v>
      </c>
      <c r="H194" s="0" t="n">
        <v>6.41</v>
      </c>
      <c r="I194" s="0" t="n">
        <v>0.99</v>
      </c>
      <c r="J194" s="0" t="s">
        <v>87</v>
      </c>
      <c r="K194" s="0" t="s">
        <v>46</v>
      </c>
      <c r="L194" s="0" t="n">
        <v>162</v>
      </c>
      <c r="M194" s="0" t="n">
        <v>4</v>
      </c>
      <c r="N194" s="0" t="n">
        <v>57.13</v>
      </c>
      <c r="O194" s="0" t="n">
        <v>1.85</v>
      </c>
      <c r="P194" s="0" t="n">
        <v>3</v>
      </c>
      <c r="Q194" s="0" t="n">
        <v>0.96</v>
      </c>
      <c r="R194" s="0" t="n">
        <v>593</v>
      </c>
      <c r="S194" s="0" t="n">
        <v>4.46</v>
      </c>
      <c r="T194" s="0" t="n">
        <v>0.52</v>
      </c>
      <c r="U194" s="6" t="n">
        <v>45628</v>
      </c>
      <c r="V194" s="0" t="n">
        <v>287.31</v>
      </c>
      <c r="W194" s="0" t="n">
        <v>0.51</v>
      </c>
    </row>
    <row r="195" customFormat="false" ht="15" hidden="false" customHeight="false" outlineLevel="0" collapsed="false">
      <c r="A195" s="0" t="s">
        <v>327</v>
      </c>
      <c r="B195" s="0" t="s">
        <v>56</v>
      </c>
      <c r="C195" s="0" t="n">
        <v>436</v>
      </c>
      <c r="D195" s="0" t="n">
        <v>38</v>
      </c>
      <c r="E195" s="0" t="n">
        <v>12</v>
      </c>
      <c r="F195" s="0" t="n">
        <v>6</v>
      </c>
      <c r="G195" s="0" t="n">
        <v>11.21</v>
      </c>
      <c r="H195" s="0" t="n">
        <v>1.03</v>
      </c>
      <c r="I195" s="0" t="n">
        <v>0.79</v>
      </c>
      <c r="J195" s="0" t="s">
        <v>89</v>
      </c>
      <c r="K195" s="0" t="s">
        <v>54</v>
      </c>
      <c r="L195" s="0" t="n">
        <v>44</v>
      </c>
      <c r="M195" s="0" t="n">
        <v>3.44</v>
      </c>
      <c r="N195" s="0" t="n">
        <v>62.13</v>
      </c>
      <c r="O195" s="0" t="n">
        <v>1.58</v>
      </c>
      <c r="P195" s="0" t="n">
        <v>5</v>
      </c>
      <c r="Q195" s="0" t="n">
        <v>0.82</v>
      </c>
      <c r="R195" s="0" t="n">
        <v>249</v>
      </c>
      <c r="S195" s="0" t="n">
        <v>13.85</v>
      </c>
      <c r="T195" s="0" t="n">
        <v>0.84</v>
      </c>
      <c r="U195" s="6" t="n">
        <v>45308</v>
      </c>
      <c r="V195" s="0" t="n">
        <v>79.49</v>
      </c>
      <c r="W195" s="0" t="n">
        <v>0.659</v>
      </c>
    </row>
    <row r="196" customFormat="false" ht="15" hidden="false" customHeight="false" outlineLevel="0" collapsed="false">
      <c r="A196" s="0" t="s">
        <v>328</v>
      </c>
      <c r="B196" s="0" t="s">
        <v>40</v>
      </c>
      <c r="C196" s="0" t="n">
        <v>335</v>
      </c>
      <c r="D196" s="0" t="n">
        <v>88</v>
      </c>
      <c r="E196" s="0" t="n">
        <v>14</v>
      </c>
      <c r="F196" s="0" t="n">
        <v>9</v>
      </c>
      <c r="G196" s="0" t="n">
        <v>23.63</v>
      </c>
      <c r="H196" s="0" t="n">
        <v>8.91</v>
      </c>
      <c r="I196" s="0" t="n">
        <v>0.62</v>
      </c>
      <c r="J196" s="0" t="s">
        <v>94</v>
      </c>
      <c r="K196" s="0" t="s">
        <v>54</v>
      </c>
      <c r="L196" s="0" t="n">
        <v>173</v>
      </c>
      <c r="M196" s="0" t="n">
        <v>1.08</v>
      </c>
      <c r="N196" s="0" t="n">
        <v>166.16</v>
      </c>
      <c r="O196" s="0" t="n">
        <v>0.6</v>
      </c>
      <c r="P196" s="0" t="n">
        <v>6</v>
      </c>
      <c r="Q196" s="0" t="n">
        <v>0.99</v>
      </c>
      <c r="R196" s="0" t="n">
        <v>641</v>
      </c>
      <c r="S196" s="0" t="n">
        <v>7.6</v>
      </c>
      <c r="T196" s="0" t="n">
        <v>0.95</v>
      </c>
      <c r="U196" s="6" t="n">
        <v>45383</v>
      </c>
      <c r="V196" s="0" t="n">
        <v>284.7</v>
      </c>
      <c r="W196" s="0" t="n">
        <v>0.709</v>
      </c>
    </row>
    <row r="197" customFormat="false" ht="15" hidden="false" customHeight="false" outlineLevel="0" collapsed="false">
      <c r="A197" s="0" t="s">
        <v>329</v>
      </c>
      <c r="B197" s="0" t="s">
        <v>48</v>
      </c>
      <c r="C197" s="0" t="n">
        <v>494</v>
      </c>
      <c r="D197" s="0" t="n">
        <v>44</v>
      </c>
      <c r="E197" s="0" t="n">
        <v>4</v>
      </c>
      <c r="F197" s="0" t="n">
        <v>3</v>
      </c>
      <c r="G197" s="0" t="n">
        <v>45.61</v>
      </c>
      <c r="H197" s="0" t="n">
        <v>5.08</v>
      </c>
      <c r="I197" s="0" t="n">
        <v>0.78</v>
      </c>
      <c r="J197" s="0" t="s">
        <v>121</v>
      </c>
      <c r="K197" s="0" t="s">
        <v>46</v>
      </c>
      <c r="L197" s="0" t="n">
        <v>151</v>
      </c>
      <c r="M197" s="0" t="n">
        <v>2.2</v>
      </c>
      <c r="N197" s="0" t="n">
        <v>197.52</v>
      </c>
      <c r="O197" s="0" t="n">
        <v>0.64</v>
      </c>
      <c r="P197" s="0" t="n">
        <v>6</v>
      </c>
      <c r="Q197" s="0" t="n">
        <v>0.97</v>
      </c>
      <c r="R197" s="0" t="n">
        <v>914</v>
      </c>
      <c r="S197" s="0" t="n">
        <v>2.75</v>
      </c>
      <c r="T197" s="0" t="n">
        <v>0.69</v>
      </c>
      <c r="U197" s="6" t="n">
        <v>45453</v>
      </c>
      <c r="V197" s="0" t="n">
        <v>214.99</v>
      </c>
      <c r="W197" s="0" t="n">
        <v>0.585</v>
      </c>
    </row>
    <row r="198" customFormat="false" ht="15" hidden="false" customHeight="false" outlineLevel="0" collapsed="false">
      <c r="A198" s="0" t="s">
        <v>330</v>
      </c>
      <c r="B198" s="0" t="s">
        <v>48</v>
      </c>
      <c r="C198" s="0" t="n">
        <v>236</v>
      </c>
      <c r="D198" s="0" t="n">
        <v>15</v>
      </c>
      <c r="E198" s="0" t="n">
        <v>8</v>
      </c>
      <c r="F198" s="0" t="n">
        <v>6</v>
      </c>
      <c r="G198" s="0" t="n">
        <v>17.01</v>
      </c>
      <c r="H198" s="0" t="n">
        <v>7.13</v>
      </c>
      <c r="I198" s="0" t="n">
        <v>0.35</v>
      </c>
      <c r="J198" s="0" t="s">
        <v>186</v>
      </c>
      <c r="K198" s="0" t="s">
        <v>46</v>
      </c>
      <c r="L198" s="0" t="n">
        <v>65</v>
      </c>
      <c r="M198" s="0" t="n">
        <v>4.66</v>
      </c>
      <c r="N198" s="0" t="n">
        <v>98.13</v>
      </c>
      <c r="O198" s="0" t="n">
        <v>0.77</v>
      </c>
      <c r="P198" s="0" t="n">
        <v>3</v>
      </c>
      <c r="Q198" s="0" t="n">
        <v>0.76</v>
      </c>
      <c r="R198" s="0" t="n">
        <v>124</v>
      </c>
      <c r="S198" s="0" t="n">
        <v>13.67</v>
      </c>
      <c r="T198" s="0" t="n">
        <v>0.52</v>
      </c>
      <c r="U198" s="6" t="n">
        <v>45300</v>
      </c>
      <c r="V198" s="0" t="n">
        <v>129.97</v>
      </c>
      <c r="W198" s="0" t="n">
        <v>0.701</v>
      </c>
    </row>
    <row r="199" customFormat="false" ht="15" hidden="false" customHeight="false" outlineLevel="0" collapsed="false">
      <c r="A199" s="0" t="s">
        <v>331</v>
      </c>
      <c r="B199" s="0" t="s">
        <v>81</v>
      </c>
      <c r="C199" s="0" t="n">
        <v>139</v>
      </c>
      <c r="D199" s="0" t="n">
        <v>21</v>
      </c>
      <c r="E199" s="0" t="n">
        <v>5</v>
      </c>
      <c r="F199" s="0" t="n">
        <v>2</v>
      </c>
      <c r="G199" s="0" t="n">
        <v>25.44</v>
      </c>
      <c r="H199" s="0" t="n">
        <v>1</v>
      </c>
      <c r="I199" s="0" t="n">
        <v>0.36</v>
      </c>
      <c r="J199" s="0" t="s">
        <v>112</v>
      </c>
      <c r="K199" s="0" t="s">
        <v>54</v>
      </c>
      <c r="L199" s="0" t="n">
        <v>143</v>
      </c>
      <c r="M199" s="0" t="n">
        <v>3.28</v>
      </c>
      <c r="N199" s="0" t="n">
        <v>71.14</v>
      </c>
      <c r="O199" s="0" t="n">
        <v>0.68</v>
      </c>
      <c r="P199" s="0" t="n">
        <v>9</v>
      </c>
      <c r="Q199" s="0" t="n">
        <v>0.85</v>
      </c>
      <c r="R199" s="0" t="n">
        <v>977</v>
      </c>
      <c r="S199" s="0" t="n">
        <v>7.33</v>
      </c>
      <c r="T199" s="0" t="n">
        <v>0.4</v>
      </c>
      <c r="U199" s="6" t="n">
        <v>45398</v>
      </c>
      <c r="V199" s="0" t="n">
        <v>87.24</v>
      </c>
      <c r="W199" s="0" t="n">
        <v>0.5</v>
      </c>
    </row>
    <row r="200" customFormat="false" ht="15" hidden="false" customHeight="false" outlineLevel="0" collapsed="false">
      <c r="A200" s="0" t="s">
        <v>332</v>
      </c>
      <c r="B200" s="0" t="s">
        <v>44</v>
      </c>
      <c r="C200" s="0" t="n">
        <v>458</v>
      </c>
      <c r="D200" s="0" t="n">
        <v>47</v>
      </c>
      <c r="E200" s="0" t="n">
        <v>13</v>
      </c>
      <c r="F200" s="0" t="n">
        <v>7</v>
      </c>
      <c r="G200" s="0" t="n">
        <v>47.97</v>
      </c>
      <c r="H200" s="0" t="n">
        <v>5.58</v>
      </c>
      <c r="I200" s="0" t="n">
        <v>0.69</v>
      </c>
      <c r="J200" s="0" t="s">
        <v>114</v>
      </c>
      <c r="K200" s="0" t="s">
        <v>46</v>
      </c>
      <c r="L200" s="0" t="n">
        <v>41</v>
      </c>
      <c r="M200" s="0" t="n">
        <v>3.22</v>
      </c>
      <c r="N200" s="0" t="n">
        <v>186.98</v>
      </c>
      <c r="O200" s="0" t="n">
        <v>0.57</v>
      </c>
      <c r="P200" s="0" t="n">
        <v>9</v>
      </c>
      <c r="Q200" s="0" t="n">
        <v>0.88</v>
      </c>
      <c r="R200" s="0" t="n">
        <v>825</v>
      </c>
      <c r="S200" s="0" t="n">
        <v>2.83</v>
      </c>
      <c r="T200" s="0" t="n">
        <v>0.54</v>
      </c>
      <c r="U200" s="6" t="n">
        <v>45592</v>
      </c>
      <c r="V200" s="0" t="n">
        <v>229.63</v>
      </c>
      <c r="W200" s="0" t="n">
        <v>0.485</v>
      </c>
    </row>
    <row r="201" customFormat="false" ht="15" hidden="false" customHeight="false" outlineLevel="0" collapsed="false">
      <c r="A201" s="0" t="s">
        <v>333</v>
      </c>
      <c r="B201" s="0" t="s">
        <v>40</v>
      </c>
      <c r="C201" s="0" t="n">
        <v>413</v>
      </c>
      <c r="D201" s="0" t="n">
        <v>86</v>
      </c>
      <c r="E201" s="0" t="n">
        <v>8</v>
      </c>
      <c r="F201" s="0" t="n">
        <v>9</v>
      </c>
      <c r="G201" s="0" t="n">
        <v>37</v>
      </c>
      <c r="H201" s="0" t="n">
        <v>3.36</v>
      </c>
      <c r="I201" s="0" t="n">
        <v>0.88</v>
      </c>
      <c r="J201" s="0" t="s">
        <v>70</v>
      </c>
      <c r="K201" s="0" t="s">
        <v>60</v>
      </c>
      <c r="L201" s="0" t="n">
        <v>35</v>
      </c>
      <c r="M201" s="0" t="n">
        <v>4.61</v>
      </c>
      <c r="N201" s="0" t="n">
        <v>105.09</v>
      </c>
      <c r="O201" s="0" t="n">
        <v>1.53</v>
      </c>
      <c r="P201" s="0" t="n">
        <v>4</v>
      </c>
      <c r="Q201" s="0" t="n">
        <v>0.95</v>
      </c>
      <c r="R201" s="0" t="n">
        <v>646</v>
      </c>
      <c r="S201" s="0" t="n">
        <v>6.47</v>
      </c>
      <c r="T201" s="0" t="n">
        <v>0.65</v>
      </c>
      <c r="U201" s="6" t="n">
        <v>45365</v>
      </c>
      <c r="V201" s="0" t="n">
        <v>248.65</v>
      </c>
      <c r="W201" s="0" t="n">
        <v>0.573</v>
      </c>
    </row>
    <row r="202" customFormat="false" ht="15" hidden="false" customHeight="false" outlineLevel="0" collapsed="false">
      <c r="A202" s="0" t="s">
        <v>334</v>
      </c>
      <c r="B202" s="0" t="s">
        <v>56</v>
      </c>
      <c r="C202" s="0" t="n">
        <v>194</v>
      </c>
      <c r="D202" s="0" t="n">
        <v>28</v>
      </c>
      <c r="E202" s="0" t="n">
        <v>5</v>
      </c>
      <c r="F202" s="0" t="n">
        <v>7</v>
      </c>
      <c r="G202" s="0" t="n">
        <v>37.64</v>
      </c>
      <c r="H202" s="0" t="n">
        <v>3.21</v>
      </c>
      <c r="I202" s="0" t="n">
        <v>0.97</v>
      </c>
      <c r="J202" s="0" t="s">
        <v>223</v>
      </c>
      <c r="K202" s="0" t="s">
        <v>60</v>
      </c>
      <c r="L202" s="0" t="n">
        <v>152</v>
      </c>
      <c r="M202" s="0" t="n">
        <v>3.02</v>
      </c>
      <c r="N202" s="0" t="n">
        <v>148.77</v>
      </c>
      <c r="O202" s="0" t="n">
        <v>0.16</v>
      </c>
      <c r="P202" s="0" t="n">
        <v>3</v>
      </c>
      <c r="Q202" s="0" t="n">
        <v>0.97</v>
      </c>
      <c r="R202" s="0" t="n">
        <v>266</v>
      </c>
      <c r="S202" s="0" t="n">
        <v>9.25</v>
      </c>
      <c r="T202" s="0" t="n">
        <v>0.2</v>
      </c>
      <c r="U202" s="6" t="n">
        <v>45656</v>
      </c>
      <c r="V202" s="0" t="n">
        <v>113.68</v>
      </c>
      <c r="W202" s="0" t="n">
        <v>0.681</v>
      </c>
    </row>
    <row r="203" customFormat="false" ht="15" hidden="false" customHeight="false" outlineLevel="0" collapsed="false">
      <c r="A203" s="0" t="s">
        <v>335</v>
      </c>
      <c r="B203" s="0" t="s">
        <v>48</v>
      </c>
      <c r="C203" s="0" t="n">
        <v>42</v>
      </c>
      <c r="D203" s="0" t="n">
        <v>76</v>
      </c>
      <c r="E203" s="0" t="n">
        <v>10</v>
      </c>
      <c r="F203" s="0" t="n">
        <v>5</v>
      </c>
      <c r="G203" s="0" t="n">
        <v>13.36</v>
      </c>
      <c r="H203" s="0" t="n">
        <v>4.2</v>
      </c>
      <c r="I203" s="0" t="n">
        <v>0.41</v>
      </c>
      <c r="J203" s="0" t="s">
        <v>289</v>
      </c>
      <c r="K203" s="0" t="s">
        <v>60</v>
      </c>
      <c r="L203" s="0" t="n">
        <v>65</v>
      </c>
      <c r="M203" s="0" t="n">
        <v>3.19</v>
      </c>
      <c r="N203" s="0" t="n">
        <v>88.61</v>
      </c>
      <c r="O203" s="0" t="n">
        <v>1.48</v>
      </c>
      <c r="P203" s="0" t="n">
        <v>9</v>
      </c>
      <c r="Q203" s="0" t="n">
        <v>0.89</v>
      </c>
      <c r="R203" s="0" t="n">
        <v>682</v>
      </c>
      <c r="S203" s="0" t="n">
        <v>6.07</v>
      </c>
      <c r="T203" s="0" t="n">
        <v>0.41</v>
      </c>
      <c r="U203" s="6" t="n">
        <v>45495</v>
      </c>
      <c r="V203" s="0" t="n">
        <v>59.85</v>
      </c>
      <c r="W203" s="0" t="n">
        <v>0.413</v>
      </c>
    </row>
    <row r="204" customFormat="false" ht="15" hidden="false" customHeight="false" outlineLevel="0" collapsed="false">
      <c r="A204" s="0" t="s">
        <v>336</v>
      </c>
      <c r="B204" s="0" t="s">
        <v>81</v>
      </c>
      <c r="C204" s="0" t="n">
        <v>232</v>
      </c>
      <c r="D204" s="0" t="n">
        <v>17</v>
      </c>
      <c r="E204" s="0" t="n">
        <v>13</v>
      </c>
      <c r="F204" s="0" t="n">
        <v>8</v>
      </c>
      <c r="G204" s="0" t="n">
        <v>21.32</v>
      </c>
      <c r="H204" s="0" t="n">
        <v>0.51</v>
      </c>
      <c r="I204" s="0" t="n">
        <v>0.82</v>
      </c>
      <c r="J204" s="0" t="s">
        <v>110</v>
      </c>
      <c r="K204" s="0" t="s">
        <v>46</v>
      </c>
      <c r="L204" s="0" t="n">
        <v>46</v>
      </c>
      <c r="M204" s="0" t="n">
        <v>2.06</v>
      </c>
      <c r="N204" s="0" t="n">
        <v>48.48</v>
      </c>
      <c r="O204" s="0" t="n">
        <v>1.66</v>
      </c>
      <c r="P204" s="0" t="n">
        <v>5</v>
      </c>
      <c r="Q204" s="0" t="n">
        <v>0.71</v>
      </c>
      <c r="R204" s="0" t="n">
        <v>581</v>
      </c>
      <c r="S204" s="0" t="n">
        <v>13.94</v>
      </c>
      <c r="T204" s="0" t="n">
        <v>0.74</v>
      </c>
      <c r="U204" s="6" t="n">
        <v>45331</v>
      </c>
      <c r="V204" s="0" t="n">
        <v>152.75</v>
      </c>
      <c r="W204" s="0" t="n">
        <v>0.61</v>
      </c>
    </row>
    <row r="205" customFormat="false" ht="15" hidden="false" customHeight="false" outlineLevel="0" collapsed="false">
      <c r="A205" s="0" t="s">
        <v>337</v>
      </c>
      <c r="B205" s="0" t="s">
        <v>81</v>
      </c>
      <c r="C205" s="0" t="n">
        <v>424</v>
      </c>
      <c r="D205" s="0" t="n">
        <v>17</v>
      </c>
      <c r="E205" s="0" t="n">
        <v>6</v>
      </c>
      <c r="F205" s="0" t="n">
        <v>3</v>
      </c>
      <c r="G205" s="0" t="n">
        <v>5.03</v>
      </c>
      <c r="H205" s="0" t="n">
        <v>4.93</v>
      </c>
      <c r="I205" s="0" t="n">
        <v>0.87</v>
      </c>
      <c r="J205" s="0" t="s">
        <v>281</v>
      </c>
      <c r="K205" s="0" t="s">
        <v>46</v>
      </c>
      <c r="L205" s="0" t="n">
        <v>134</v>
      </c>
      <c r="M205" s="0" t="n">
        <v>2.17</v>
      </c>
      <c r="N205" s="0" t="n">
        <v>134.43</v>
      </c>
      <c r="O205" s="0" t="n">
        <v>0.23</v>
      </c>
      <c r="P205" s="0" t="n">
        <v>6</v>
      </c>
      <c r="Q205" s="0" t="n">
        <v>0.84</v>
      </c>
      <c r="R205" s="0" t="n">
        <v>498</v>
      </c>
      <c r="S205" s="0" t="n">
        <v>4.78</v>
      </c>
      <c r="T205" s="0" t="n">
        <v>0.74</v>
      </c>
      <c r="U205" s="6" t="n">
        <v>45445</v>
      </c>
      <c r="V205" s="0" t="n">
        <v>145.87</v>
      </c>
      <c r="W205" s="0" t="n">
        <v>0.637</v>
      </c>
    </row>
    <row r="206" customFormat="false" ht="15" hidden="false" customHeight="false" outlineLevel="0" collapsed="false">
      <c r="A206" s="0" t="s">
        <v>338</v>
      </c>
      <c r="B206" s="0" t="s">
        <v>40</v>
      </c>
      <c r="C206" s="0" t="n">
        <v>254</v>
      </c>
      <c r="D206" s="0" t="n">
        <v>93</v>
      </c>
      <c r="E206" s="0" t="n">
        <v>14</v>
      </c>
      <c r="F206" s="0" t="n">
        <v>7</v>
      </c>
      <c r="G206" s="0" t="n">
        <v>30.72</v>
      </c>
      <c r="H206" s="0" t="n">
        <v>5.12</v>
      </c>
      <c r="I206" s="0" t="n">
        <v>0.66</v>
      </c>
      <c r="J206" s="0" t="s">
        <v>220</v>
      </c>
      <c r="K206" s="0" t="s">
        <v>46</v>
      </c>
      <c r="L206" s="0" t="n">
        <v>62</v>
      </c>
      <c r="M206" s="0" t="n">
        <v>3.59</v>
      </c>
      <c r="N206" s="0" t="n">
        <v>136.32</v>
      </c>
      <c r="O206" s="0" t="n">
        <v>0.22</v>
      </c>
      <c r="P206" s="0" t="n">
        <v>1</v>
      </c>
      <c r="Q206" s="0" t="n">
        <v>0.97</v>
      </c>
      <c r="R206" s="0" t="n">
        <v>710</v>
      </c>
      <c r="S206" s="0" t="n">
        <v>3.46</v>
      </c>
      <c r="T206" s="0" t="n">
        <v>0.72</v>
      </c>
      <c r="U206" s="6" t="n">
        <v>45375</v>
      </c>
      <c r="V206" s="0" t="n">
        <v>220.37</v>
      </c>
      <c r="W206" s="0" t="n">
        <v>0.742</v>
      </c>
    </row>
    <row r="207" customFormat="false" ht="15" hidden="false" customHeight="false" outlineLevel="0" collapsed="false">
      <c r="A207" s="0" t="s">
        <v>339</v>
      </c>
      <c r="B207" s="0" t="s">
        <v>48</v>
      </c>
      <c r="C207" s="0" t="n">
        <v>32</v>
      </c>
      <c r="D207" s="0" t="n">
        <v>56</v>
      </c>
      <c r="E207" s="0" t="n">
        <v>12</v>
      </c>
      <c r="F207" s="0" t="n">
        <v>5</v>
      </c>
      <c r="G207" s="0" t="n">
        <v>6.08</v>
      </c>
      <c r="H207" s="0" t="n">
        <v>8.7</v>
      </c>
      <c r="I207" s="0" t="n">
        <v>0.41</v>
      </c>
      <c r="J207" s="0" t="s">
        <v>340</v>
      </c>
      <c r="K207" s="0" t="s">
        <v>42</v>
      </c>
      <c r="L207" s="0" t="n">
        <v>110</v>
      </c>
      <c r="M207" s="0" t="n">
        <v>1.94</v>
      </c>
      <c r="N207" s="0" t="n">
        <v>97.43</v>
      </c>
      <c r="O207" s="0" t="n">
        <v>0.64</v>
      </c>
      <c r="P207" s="0" t="n">
        <v>9</v>
      </c>
      <c r="Q207" s="0" t="n">
        <v>0.91</v>
      </c>
      <c r="R207" s="0" t="n">
        <v>56</v>
      </c>
      <c r="S207" s="0" t="n">
        <v>4.09</v>
      </c>
      <c r="T207" s="0" t="n">
        <v>0.96</v>
      </c>
      <c r="U207" s="6" t="n">
        <v>45580</v>
      </c>
      <c r="V207" s="0" t="n">
        <v>292.22</v>
      </c>
      <c r="W207" s="0" t="n">
        <v>0.585</v>
      </c>
    </row>
    <row r="208" customFormat="false" ht="15" hidden="false" customHeight="false" outlineLevel="0" collapsed="false">
      <c r="A208" s="0" t="s">
        <v>341</v>
      </c>
      <c r="B208" s="0" t="s">
        <v>44</v>
      </c>
      <c r="C208" s="0" t="n">
        <v>120</v>
      </c>
      <c r="D208" s="0" t="n">
        <v>13</v>
      </c>
      <c r="E208" s="0" t="n">
        <v>8</v>
      </c>
      <c r="F208" s="0" t="n">
        <v>5</v>
      </c>
      <c r="G208" s="0" t="n">
        <v>41.96</v>
      </c>
      <c r="H208" s="0" t="n">
        <v>4.76</v>
      </c>
      <c r="I208" s="0" t="n">
        <v>0.66</v>
      </c>
      <c r="J208" s="0" t="s">
        <v>342</v>
      </c>
      <c r="K208" s="0" t="s">
        <v>46</v>
      </c>
      <c r="L208" s="0" t="n">
        <v>87</v>
      </c>
      <c r="M208" s="0" t="n">
        <v>3.02</v>
      </c>
      <c r="N208" s="0" t="n">
        <v>61.29</v>
      </c>
      <c r="O208" s="0" t="n">
        <v>0.5</v>
      </c>
      <c r="P208" s="0" t="n">
        <v>2</v>
      </c>
      <c r="Q208" s="0" t="n">
        <v>0.96</v>
      </c>
      <c r="R208" s="0" t="n">
        <v>938</v>
      </c>
      <c r="S208" s="0" t="n">
        <v>2.17</v>
      </c>
      <c r="T208" s="0" t="n">
        <v>0.65</v>
      </c>
      <c r="U208" s="6" t="n">
        <v>45415</v>
      </c>
      <c r="V208" s="0" t="n">
        <v>164.07</v>
      </c>
      <c r="W208" s="0" t="n">
        <v>0.661</v>
      </c>
    </row>
    <row r="209" customFormat="false" ht="15" hidden="false" customHeight="false" outlineLevel="0" collapsed="false">
      <c r="A209" s="0" t="s">
        <v>343</v>
      </c>
      <c r="B209" s="0" t="s">
        <v>48</v>
      </c>
      <c r="C209" s="0" t="n">
        <v>436</v>
      </c>
      <c r="D209" s="0" t="n">
        <v>60</v>
      </c>
      <c r="E209" s="0" t="n">
        <v>11</v>
      </c>
      <c r="F209" s="0" t="n">
        <v>3</v>
      </c>
      <c r="G209" s="0" t="n">
        <v>40.91</v>
      </c>
      <c r="H209" s="0" t="n">
        <v>3.95</v>
      </c>
      <c r="I209" s="0" t="n">
        <v>0.63</v>
      </c>
      <c r="J209" s="0" t="s">
        <v>45</v>
      </c>
      <c r="K209" s="0" t="s">
        <v>60</v>
      </c>
      <c r="L209" s="0" t="n">
        <v>45</v>
      </c>
      <c r="M209" s="0" t="n">
        <v>1.76</v>
      </c>
      <c r="N209" s="0" t="n">
        <v>168.04</v>
      </c>
      <c r="O209" s="0" t="n">
        <v>1.2</v>
      </c>
      <c r="P209" s="0" t="n">
        <v>7</v>
      </c>
      <c r="Q209" s="0" t="n">
        <v>0.9</v>
      </c>
      <c r="R209" s="0" t="n">
        <v>939</v>
      </c>
      <c r="S209" s="0" t="n">
        <v>7.33</v>
      </c>
      <c r="T209" s="0" t="n">
        <v>0.42</v>
      </c>
      <c r="U209" s="6" t="n">
        <v>45582</v>
      </c>
      <c r="V209" s="0" t="n">
        <v>222.2</v>
      </c>
      <c r="W209" s="0" t="n">
        <v>0.502</v>
      </c>
    </row>
    <row r="210" customFormat="false" ht="15" hidden="false" customHeight="false" outlineLevel="0" collapsed="false">
      <c r="A210" s="0" t="s">
        <v>344</v>
      </c>
      <c r="B210" s="0" t="s">
        <v>40</v>
      </c>
      <c r="C210" s="0" t="n">
        <v>43</v>
      </c>
      <c r="D210" s="0" t="n">
        <v>94</v>
      </c>
      <c r="E210" s="0" t="n">
        <v>4</v>
      </c>
      <c r="F210" s="0" t="n">
        <v>6</v>
      </c>
      <c r="G210" s="0" t="n">
        <v>27.15</v>
      </c>
      <c r="H210" s="0" t="n">
        <v>9.95</v>
      </c>
      <c r="I210" s="0" t="n">
        <v>0.65</v>
      </c>
      <c r="J210" s="0" t="s">
        <v>160</v>
      </c>
      <c r="K210" s="0" t="s">
        <v>60</v>
      </c>
      <c r="L210" s="0" t="n">
        <v>110</v>
      </c>
      <c r="M210" s="0" t="n">
        <v>1.25</v>
      </c>
      <c r="N210" s="0" t="n">
        <v>62.31</v>
      </c>
      <c r="O210" s="0" t="n">
        <v>1.38</v>
      </c>
      <c r="P210" s="0" t="n">
        <v>6</v>
      </c>
      <c r="Q210" s="0" t="n">
        <v>0.71</v>
      </c>
      <c r="R210" s="0" t="n">
        <v>442</v>
      </c>
      <c r="S210" s="0" t="n">
        <v>13.3</v>
      </c>
      <c r="T210" s="0" t="n">
        <v>0.85</v>
      </c>
      <c r="U210" s="6" t="n">
        <v>45491</v>
      </c>
      <c r="V210" s="0" t="n">
        <v>111.67</v>
      </c>
      <c r="W210" s="0" t="n">
        <v>0.631</v>
      </c>
    </row>
    <row r="211" customFormat="false" ht="15" hidden="false" customHeight="false" outlineLevel="0" collapsed="false">
      <c r="A211" s="0" t="s">
        <v>345</v>
      </c>
      <c r="B211" s="0" t="s">
        <v>40</v>
      </c>
      <c r="C211" s="0" t="n">
        <v>383</v>
      </c>
      <c r="D211" s="0" t="n">
        <v>76</v>
      </c>
      <c r="E211" s="0" t="n">
        <v>4</v>
      </c>
      <c r="F211" s="0" t="n">
        <v>6</v>
      </c>
      <c r="G211" s="0" t="n">
        <v>7.92</v>
      </c>
      <c r="H211" s="0" t="n">
        <v>5.93</v>
      </c>
      <c r="I211" s="0" t="n">
        <v>0.66</v>
      </c>
      <c r="J211" s="0" t="s">
        <v>346</v>
      </c>
      <c r="K211" s="0" t="s">
        <v>60</v>
      </c>
      <c r="L211" s="0" t="n">
        <v>20</v>
      </c>
      <c r="M211" s="0" t="n">
        <v>2.54</v>
      </c>
      <c r="N211" s="0" t="n">
        <v>135.21</v>
      </c>
      <c r="O211" s="0" t="n">
        <v>1.3</v>
      </c>
      <c r="P211" s="0" t="n">
        <v>0</v>
      </c>
      <c r="Q211" s="0" t="n">
        <v>0.99</v>
      </c>
      <c r="R211" s="0" t="n">
        <v>647</v>
      </c>
      <c r="S211" s="0" t="n">
        <v>5.27</v>
      </c>
      <c r="T211" s="0" t="n">
        <v>0.51</v>
      </c>
      <c r="U211" s="6" t="n">
        <v>45638</v>
      </c>
      <c r="V211" s="0" t="n">
        <v>183.88</v>
      </c>
      <c r="W211" s="0" t="n">
        <v>0.64</v>
      </c>
    </row>
    <row r="212" customFormat="false" ht="15" hidden="false" customHeight="false" outlineLevel="0" collapsed="false">
      <c r="A212" s="0" t="s">
        <v>347</v>
      </c>
      <c r="B212" s="0" t="s">
        <v>48</v>
      </c>
      <c r="C212" s="0" t="n">
        <v>30</v>
      </c>
      <c r="D212" s="0" t="n">
        <v>54</v>
      </c>
      <c r="E212" s="0" t="n">
        <v>9</v>
      </c>
      <c r="F212" s="0" t="n">
        <v>6</v>
      </c>
      <c r="G212" s="0" t="n">
        <v>2.25</v>
      </c>
      <c r="H212" s="0" t="n">
        <v>4.99</v>
      </c>
      <c r="I212" s="0" t="n">
        <v>0.86</v>
      </c>
      <c r="J212" s="0" t="s">
        <v>348</v>
      </c>
      <c r="K212" s="0" t="s">
        <v>42</v>
      </c>
      <c r="L212" s="0" t="n">
        <v>36</v>
      </c>
      <c r="M212" s="0" t="n">
        <v>1.48</v>
      </c>
      <c r="N212" s="0" t="n">
        <v>82.96</v>
      </c>
      <c r="O212" s="0" t="n">
        <v>0.78</v>
      </c>
      <c r="P212" s="0" t="n">
        <v>3</v>
      </c>
      <c r="Q212" s="0" t="n">
        <v>0.98</v>
      </c>
      <c r="R212" s="0" t="n">
        <v>435</v>
      </c>
      <c r="S212" s="0" t="n">
        <v>4.62</v>
      </c>
      <c r="T212" s="0" t="n">
        <v>0.39</v>
      </c>
      <c r="U212" s="6" t="n">
        <v>45568</v>
      </c>
      <c r="V212" s="0" t="n">
        <v>43.45</v>
      </c>
      <c r="W212" s="0" t="n">
        <v>0.598</v>
      </c>
    </row>
    <row r="213" customFormat="false" ht="15" hidden="false" customHeight="false" outlineLevel="0" collapsed="false">
      <c r="A213" s="0" t="s">
        <v>349</v>
      </c>
      <c r="B213" s="0" t="s">
        <v>40</v>
      </c>
      <c r="C213" s="0" t="n">
        <v>292</v>
      </c>
      <c r="D213" s="0" t="n">
        <v>17</v>
      </c>
      <c r="E213" s="0" t="n">
        <v>4</v>
      </c>
      <c r="F213" s="0" t="n">
        <v>4</v>
      </c>
      <c r="G213" s="0" t="n">
        <v>40.04</v>
      </c>
      <c r="H213" s="0" t="n">
        <v>5.21</v>
      </c>
      <c r="I213" s="0" t="n">
        <v>0.25</v>
      </c>
      <c r="J213" s="0" t="s">
        <v>225</v>
      </c>
      <c r="K213" s="0" t="s">
        <v>54</v>
      </c>
      <c r="L213" s="0" t="n">
        <v>11</v>
      </c>
      <c r="M213" s="0" t="n">
        <v>4.54</v>
      </c>
      <c r="N213" s="0" t="n">
        <v>99.77</v>
      </c>
      <c r="O213" s="0" t="n">
        <v>1.05</v>
      </c>
      <c r="P213" s="0" t="n">
        <v>4</v>
      </c>
      <c r="Q213" s="0" t="n">
        <v>0.74</v>
      </c>
      <c r="R213" s="0" t="n">
        <v>550</v>
      </c>
      <c r="S213" s="0" t="n">
        <v>12.72</v>
      </c>
      <c r="T213" s="0" t="n">
        <v>0.65</v>
      </c>
      <c r="U213" s="6" t="n">
        <v>45461</v>
      </c>
      <c r="V213" s="0" t="n">
        <v>246.33</v>
      </c>
      <c r="W213" s="0" t="n">
        <v>0.663</v>
      </c>
    </row>
    <row r="214" customFormat="false" ht="15" hidden="false" customHeight="false" outlineLevel="0" collapsed="false">
      <c r="A214" s="0" t="s">
        <v>350</v>
      </c>
      <c r="B214" s="0" t="s">
        <v>48</v>
      </c>
      <c r="C214" s="0" t="n">
        <v>471</v>
      </c>
      <c r="D214" s="0" t="n">
        <v>96</v>
      </c>
      <c r="E214" s="0" t="n">
        <v>4</v>
      </c>
      <c r="F214" s="0" t="n">
        <v>8</v>
      </c>
      <c r="G214" s="0" t="n">
        <v>30.41</v>
      </c>
      <c r="H214" s="0" t="n">
        <v>8.19</v>
      </c>
      <c r="I214" s="0" t="n">
        <v>0.43</v>
      </c>
      <c r="J214" s="0" t="s">
        <v>348</v>
      </c>
      <c r="K214" s="0" t="s">
        <v>60</v>
      </c>
      <c r="L214" s="0" t="n">
        <v>31</v>
      </c>
      <c r="M214" s="0" t="n">
        <v>1.87</v>
      </c>
      <c r="N214" s="0" t="n">
        <v>50.17</v>
      </c>
      <c r="O214" s="0" t="n">
        <v>1.32</v>
      </c>
      <c r="P214" s="0" t="n">
        <v>2</v>
      </c>
      <c r="Q214" s="0" t="n">
        <v>0.73</v>
      </c>
      <c r="R214" s="0" t="n">
        <v>196</v>
      </c>
      <c r="S214" s="0" t="n">
        <v>5.28</v>
      </c>
      <c r="T214" s="0" t="n">
        <v>0.43</v>
      </c>
      <c r="U214" s="6" t="n">
        <v>45488</v>
      </c>
      <c r="V214" s="0" t="n">
        <v>109.85</v>
      </c>
      <c r="W214" s="0" t="n">
        <v>0.53</v>
      </c>
    </row>
    <row r="215" customFormat="false" ht="15" hidden="false" customHeight="false" outlineLevel="0" collapsed="false">
      <c r="A215" s="0" t="s">
        <v>351</v>
      </c>
      <c r="B215" s="0" t="s">
        <v>56</v>
      </c>
      <c r="C215" s="0" t="n">
        <v>450</v>
      </c>
      <c r="D215" s="0" t="n">
        <v>25</v>
      </c>
      <c r="E215" s="0" t="n">
        <v>6</v>
      </c>
      <c r="F215" s="0" t="n">
        <v>9</v>
      </c>
      <c r="G215" s="0" t="n">
        <v>35.84</v>
      </c>
      <c r="H215" s="0" t="n">
        <v>3.74</v>
      </c>
      <c r="I215" s="0" t="n">
        <v>0.63</v>
      </c>
      <c r="J215" s="0" t="s">
        <v>236</v>
      </c>
      <c r="K215" s="0" t="s">
        <v>42</v>
      </c>
      <c r="L215" s="0" t="n">
        <v>75</v>
      </c>
      <c r="M215" s="0" t="n">
        <v>3.19</v>
      </c>
      <c r="N215" s="0" t="n">
        <v>133.4</v>
      </c>
      <c r="O215" s="0" t="n">
        <v>0.33</v>
      </c>
      <c r="P215" s="0" t="n">
        <v>3</v>
      </c>
      <c r="Q215" s="0" t="n">
        <v>0.86</v>
      </c>
      <c r="R215" s="0" t="n">
        <v>365</v>
      </c>
      <c r="S215" s="0" t="n">
        <v>7.68</v>
      </c>
      <c r="T215" s="0" t="n">
        <v>0.52</v>
      </c>
      <c r="U215" s="6" t="n">
        <v>45363</v>
      </c>
      <c r="V215" s="0" t="n">
        <v>33.21</v>
      </c>
      <c r="W215" s="0" t="n">
        <v>0.685</v>
      </c>
    </row>
    <row r="216" customFormat="false" ht="15" hidden="false" customHeight="false" outlineLevel="0" collapsed="false">
      <c r="A216" s="0" t="s">
        <v>352</v>
      </c>
      <c r="B216" s="0" t="s">
        <v>48</v>
      </c>
      <c r="C216" s="0" t="n">
        <v>300</v>
      </c>
      <c r="D216" s="0" t="n">
        <v>86</v>
      </c>
      <c r="E216" s="0" t="n">
        <v>11</v>
      </c>
      <c r="F216" s="0" t="n">
        <v>8</v>
      </c>
      <c r="G216" s="0" t="n">
        <v>15.89</v>
      </c>
      <c r="H216" s="0" t="n">
        <v>4.2</v>
      </c>
      <c r="I216" s="0" t="n">
        <v>0.35</v>
      </c>
      <c r="J216" s="0" t="s">
        <v>150</v>
      </c>
      <c r="K216" s="0" t="s">
        <v>54</v>
      </c>
      <c r="L216" s="0" t="n">
        <v>121</v>
      </c>
      <c r="M216" s="0" t="n">
        <v>1.69</v>
      </c>
      <c r="N216" s="0" t="n">
        <v>52.91</v>
      </c>
      <c r="O216" s="0" t="n">
        <v>0.54</v>
      </c>
      <c r="P216" s="0" t="n">
        <v>9</v>
      </c>
      <c r="Q216" s="0" t="n">
        <v>0.93</v>
      </c>
      <c r="R216" s="0" t="n">
        <v>503</v>
      </c>
      <c r="S216" s="0" t="n">
        <v>1.44</v>
      </c>
      <c r="T216" s="0" t="n">
        <v>0.75</v>
      </c>
      <c r="U216" s="6" t="n">
        <v>45644</v>
      </c>
      <c r="V216" s="0" t="n">
        <v>297.26</v>
      </c>
      <c r="W216" s="0" t="n">
        <v>0.521</v>
      </c>
    </row>
    <row r="217" customFormat="false" ht="15" hidden="false" customHeight="false" outlineLevel="0" collapsed="false">
      <c r="A217" s="0" t="s">
        <v>353</v>
      </c>
      <c r="B217" s="0" t="s">
        <v>48</v>
      </c>
      <c r="C217" s="0" t="n">
        <v>113</v>
      </c>
      <c r="D217" s="0" t="n">
        <v>76</v>
      </c>
      <c r="E217" s="0" t="n">
        <v>10</v>
      </c>
      <c r="F217" s="0" t="n">
        <v>6</v>
      </c>
      <c r="G217" s="0" t="n">
        <v>25.96</v>
      </c>
      <c r="H217" s="0" t="n">
        <v>7.68</v>
      </c>
      <c r="I217" s="0" t="n">
        <v>0.98</v>
      </c>
      <c r="J217" s="0" t="s">
        <v>150</v>
      </c>
      <c r="K217" s="0" t="s">
        <v>42</v>
      </c>
      <c r="L217" s="0" t="n">
        <v>26</v>
      </c>
      <c r="M217" s="0" t="n">
        <v>1.66</v>
      </c>
      <c r="N217" s="0" t="n">
        <v>102.29</v>
      </c>
      <c r="O217" s="0" t="n">
        <v>1.79</v>
      </c>
      <c r="P217" s="0" t="n">
        <v>9</v>
      </c>
      <c r="Q217" s="0" t="n">
        <v>0.81</v>
      </c>
      <c r="R217" s="0" t="n">
        <v>236</v>
      </c>
      <c r="S217" s="0" t="n">
        <v>5.02</v>
      </c>
      <c r="T217" s="0" t="n">
        <v>1</v>
      </c>
      <c r="U217" s="6" t="n">
        <v>45332</v>
      </c>
      <c r="V217" s="0" t="n">
        <v>271.52</v>
      </c>
      <c r="W217" s="0" t="n">
        <v>0.47</v>
      </c>
    </row>
    <row r="218" customFormat="false" ht="15" hidden="false" customHeight="false" outlineLevel="0" collapsed="false">
      <c r="A218" s="0" t="s">
        <v>354</v>
      </c>
      <c r="B218" s="0" t="s">
        <v>40</v>
      </c>
      <c r="C218" s="0" t="n">
        <v>220</v>
      </c>
      <c r="D218" s="0" t="n">
        <v>18</v>
      </c>
      <c r="E218" s="0" t="n">
        <v>4</v>
      </c>
      <c r="F218" s="0" t="n">
        <v>3</v>
      </c>
      <c r="G218" s="0" t="n">
        <v>37.61</v>
      </c>
      <c r="H218" s="0" t="n">
        <v>1.19</v>
      </c>
      <c r="I218" s="0" t="n">
        <v>0.34</v>
      </c>
      <c r="J218" s="0" t="s">
        <v>141</v>
      </c>
      <c r="K218" s="0" t="s">
        <v>42</v>
      </c>
      <c r="L218" s="0" t="n">
        <v>141</v>
      </c>
      <c r="M218" s="0" t="n">
        <v>2.08</v>
      </c>
      <c r="N218" s="0" t="n">
        <v>72.41</v>
      </c>
      <c r="O218" s="0" t="n">
        <v>0.75</v>
      </c>
      <c r="P218" s="0" t="n">
        <v>9</v>
      </c>
      <c r="Q218" s="0" t="n">
        <v>0.74</v>
      </c>
      <c r="R218" s="0" t="n">
        <v>374</v>
      </c>
      <c r="S218" s="0" t="n">
        <v>2.83</v>
      </c>
      <c r="T218" s="0" t="n">
        <v>0.72</v>
      </c>
      <c r="U218" s="6" t="n">
        <v>45548</v>
      </c>
      <c r="V218" s="0" t="n">
        <v>67.26</v>
      </c>
      <c r="W218" s="0" t="n">
        <v>0.475</v>
      </c>
    </row>
    <row r="219" customFormat="false" ht="15" hidden="false" customHeight="false" outlineLevel="0" collapsed="false">
      <c r="A219" s="0" t="s">
        <v>355</v>
      </c>
      <c r="B219" s="0" t="s">
        <v>40</v>
      </c>
      <c r="C219" s="0" t="n">
        <v>40</v>
      </c>
      <c r="D219" s="0" t="n">
        <v>69</v>
      </c>
      <c r="E219" s="0" t="n">
        <v>10</v>
      </c>
      <c r="F219" s="0" t="n">
        <v>4</v>
      </c>
      <c r="G219" s="0" t="n">
        <v>23.67</v>
      </c>
      <c r="H219" s="0" t="n">
        <v>8.72</v>
      </c>
      <c r="I219" s="0" t="n">
        <v>0.52</v>
      </c>
      <c r="J219" s="0" t="s">
        <v>340</v>
      </c>
      <c r="K219" s="0" t="s">
        <v>54</v>
      </c>
      <c r="L219" s="0" t="n">
        <v>23</v>
      </c>
      <c r="M219" s="0" t="n">
        <v>4.62</v>
      </c>
      <c r="N219" s="0" t="n">
        <v>193.09</v>
      </c>
      <c r="O219" s="0" t="n">
        <v>1.62</v>
      </c>
      <c r="P219" s="0" t="n">
        <v>6</v>
      </c>
      <c r="Q219" s="0" t="n">
        <v>0.85</v>
      </c>
      <c r="R219" s="0" t="n">
        <v>862</v>
      </c>
      <c r="S219" s="0" t="n">
        <v>2.48</v>
      </c>
      <c r="T219" s="0" t="n">
        <v>0.42</v>
      </c>
      <c r="U219" s="6" t="n">
        <v>45469</v>
      </c>
      <c r="V219" s="0" t="n">
        <v>115.33</v>
      </c>
      <c r="W219" s="0" t="n">
        <v>0.405</v>
      </c>
    </row>
    <row r="220" customFormat="false" ht="15" hidden="false" customHeight="false" outlineLevel="0" collapsed="false">
      <c r="A220" s="0" t="s">
        <v>356</v>
      </c>
      <c r="B220" s="0" t="s">
        <v>81</v>
      </c>
      <c r="C220" s="0" t="n">
        <v>359</v>
      </c>
      <c r="D220" s="0" t="n">
        <v>87</v>
      </c>
      <c r="E220" s="0" t="n">
        <v>6</v>
      </c>
      <c r="F220" s="0" t="n">
        <v>8</v>
      </c>
      <c r="G220" s="0" t="n">
        <v>30.47</v>
      </c>
      <c r="H220" s="0" t="n">
        <v>4.59</v>
      </c>
      <c r="I220" s="0" t="n">
        <v>0.89</v>
      </c>
      <c r="J220" s="0" t="s">
        <v>168</v>
      </c>
      <c r="K220" s="0" t="s">
        <v>46</v>
      </c>
      <c r="L220" s="0" t="n">
        <v>16</v>
      </c>
      <c r="M220" s="0" t="n">
        <v>2.26</v>
      </c>
      <c r="N220" s="0" t="n">
        <v>196.62</v>
      </c>
      <c r="O220" s="0" t="n">
        <v>0.58</v>
      </c>
      <c r="P220" s="0" t="n">
        <v>7</v>
      </c>
      <c r="Q220" s="0" t="n">
        <v>0.8</v>
      </c>
      <c r="R220" s="0" t="n">
        <v>367</v>
      </c>
      <c r="S220" s="0" t="n">
        <v>7.04</v>
      </c>
      <c r="T220" s="0" t="n">
        <v>0.27</v>
      </c>
      <c r="U220" s="6" t="n">
        <v>45319</v>
      </c>
      <c r="V220" s="0" t="n">
        <v>281.65</v>
      </c>
      <c r="W220" s="0" t="n">
        <v>0.51</v>
      </c>
    </row>
    <row r="221" customFormat="false" ht="15" hidden="false" customHeight="false" outlineLevel="0" collapsed="false">
      <c r="A221" s="0" t="s">
        <v>357</v>
      </c>
      <c r="B221" s="0" t="s">
        <v>81</v>
      </c>
      <c r="C221" s="0" t="n">
        <v>486</v>
      </c>
      <c r="D221" s="0" t="n">
        <v>86</v>
      </c>
      <c r="E221" s="0" t="n">
        <v>4</v>
      </c>
      <c r="F221" s="0" t="n">
        <v>6</v>
      </c>
      <c r="G221" s="0" t="n">
        <v>39.7</v>
      </c>
      <c r="H221" s="0" t="n">
        <v>6.02</v>
      </c>
      <c r="I221" s="0" t="n">
        <v>0.17</v>
      </c>
      <c r="J221" s="0" t="s">
        <v>112</v>
      </c>
      <c r="K221" s="0" t="s">
        <v>46</v>
      </c>
      <c r="L221" s="0" t="n">
        <v>88</v>
      </c>
      <c r="M221" s="0" t="n">
        <v>4.2</v>
      </c>
      <c r="N221" s="0" t="n">
        <v>153.16</v>
      </c>
      <c r="O221" s="0" t="n">
        <v>0.18</v>
      </c>
      <c r="P221" s="0" t="n">
        <v>8</v>
      </c>
      <c r="Q221" s="0" t="n">
        <v>0.81</v>
      </c>
      <c r="R221" s="0" t="n">
        <v>443</v>
      </c>
      <c r="S221" s="0" t="n">
        <v>4.88</v>
      </c>
      <c r="T221" s="0" t="n">
        <v>0.49</v>
      </c>
      <c r="U221" s="6" t="n">
        <v>45342</v>
      </c>
      <c r="V221" s="0" t="n">
        <v>240.94</v>
      </c>
      <c r="W221" s="0" t="n">
        <v>0.547</v>
      </c>
    </row>
    <row r="222" customFormat="false" ht="15" hidden="false" customHeight="false" outlineLevel="0" collapsed="false">
      <c r="A222" s="0" t="s">
        <v>358</v>
      </c>
      <c r="B222" s="0" t="s">
        <v>56</v>
      </c>
      <c r="C222" s="0" t="n">
        <v>230</v>
      </c>
      <c r="D222" s="0" t="n">
        <v>80</v>
      </c>
      <c r="E222" s="0" t="n">
        <v>13</v>
      </c>
      <c r="F222" s="0" t="n">
        <v>4</v>
      </c>
      <c r="G222" s="0" t="n">
        <v>11.55</v>
      </c>
      <c r="H222" s="0" t="n">
        <v>7.7</v>
      </c>
      <c r="I222" s="0" t="n">
        <v>0.84</v>
      </c>
      <c r="J222" s="0" t="s">
        <v>145</v>
      </c>
      <c r="K222" s="0" t="s">
        <v>60</v>
      </c>
      <c r="L222" s="0" t="n">
        <v>153</v>
      </c>
      <c r="M222" s="0" t="n">
        <v>1.39</v>
      </c>
      <c r="N222" s="0" t="n">
        <v>196.94</v>
      </c>
      <c r="O222" s="0" t="n">
        <v>1.05</v>
      </c>
      <c r="P222" s="0" t="n">
        <v>1</v>
      </c>
      <c r="Q222" s="0" t="n">
        <v>0.89</v>
      </c>
      <c r="R222" s="0" t="n">
        <v>428</v>
      </c>
      <c r="S222" s="0" t="n">
        <v>3.33</v>
      </c>
      <c r="T222" s="0" t="n">
        <v>0.22</v>
      </c>
      <c r="U222" s="6" t="n">
        <v>45515</v>
      </c>
      <c r="V222" s="0" t="n">
        <v>272.86</v>
      </c>
      <c r="W222" s="0" t="n">
        <v>0.541</v>
      </c>
    </row>
    <row r="223" customFormat="false" ht="15" hidden="false" customHeight="false" outlineLevel="0" collapsed="false">
      <c r="A223" s="0" t="s">
        <v>359</v>
      </c>
      <c r="B223" s="0" t="s">
        <v>81</v>
      </c>
      <c r="C223" s="0" t="n">
        <v>159</v>
      </c>
      <c r="D223" s="0" t="n">
        <v>24</v>
      </c>
      <c r="E223" s="0" t="n">
        <v>12</v>
      </c>
      <c r="F223" s="0" t="n">
        <v>9</v>
      </c>
      <c r="G223" s="0" t="n">
        <v>4.23</v>
      </c>
      <c r="H223" s="0" t="n">
        <v>3.03</v>
      </c>
      <c r="I223" s="0" t="n">
        <v>0.61</v>
      </c>
      <c r="J223" s="0" t="s">
        <v>174</v>
      </c>
      <c r="K223" s="0" t="s">
        <v>54</v>
      </c>
      <c r="L223" s="0" t="n">
        <v>113</v>
      </c>
      <c r="M223" s="0" t="n">
        <v>0.72</v>
      </c>
      <c r="N223" s="0" t="n">
        <v>31.57</v>
      </c>
      <c r="O223" s="0" t="n">
        <v>1.8</v>
      </c>
      <c r="P223" s="0" t="n">
        <v>3</v>
      </c>
      <c r="Q223" s="0" t="n">
        <v>0.97</v>
      </c>
      <c r="R223" s="0" t="n">
        <v>754</v>
      </c>
      <c r="S223" s="0" t="n">
        <v>8.16</v>
      </c>
      <c r="T223" s="0" t="n">
        <v>0.57</v>
      </c>
      <c r="U223" s="6" t="n">
        <v>45410</v>
      </c>
      <c r="V223" s="0" t="n">
        <v>173.14</v>
      </c>
      <c r="W223" s="0" t="n">
        <v>0.577</v>
      </c>
    </row>
    <row r="224" customFormat="false" ht="15" hidden="false" customHeight="false" outlineLevel="0" collapsed="false">
      <c r="A224" s="0" t="s">
        <v>360</v>
      </c>
      <c r="B224" s="0" t="s">
        <v>48</v>
      </c>
      <c r="C224" s="0" t="n">
        <v>312</v>
      </c>
      <c r="D224" s="0" t="n">
        <v>80</v>
      </c>
      <c r="E224" s="0" t="n">
        <v>9</v>
      </c>
      <c r="F224" s="0" t="n">
        <v>3</v>
      </c>
      <c r="G224" s="0" t="n">
        <v>27.06</v>
      </c>
      <c r="H224" s="0" t="n">
        <v>8.96</v>
      </c>
      <c r="I224" s="0" t="n">
        <v>0.13</v>
      </c>
      <c r="J224" s="0" t="s">
        <v>361</v>
      </c>
      <c r="K224" s="0" t="s">
        <v>60</v>
      </c>
      <c r="L224" s="0" t="n">
        <v>156</v>
      </c>
      <c r="M224" s="0" t="n">
        <v>4.02</v>
      </c>
      <c r="N224" s="0" t="n">
        <v>198.54</v>
      </c>
      <c r="O224" s="0" t="n">
        <v>1.66</v>
      </c>
      <c r="P224" s="0" t="n">
        <v>0</v>
      </c>
      <c r="Q224" s="0" t="n">
        <v>0.87</v>
      </c>
      <c r="R224" s="0" t="n">
        <v>843</v>
      </c>
      <c r="S224" s="0" t="n">
        <v>11.98</v>
      </c>
      <c r="T224" s="0" t="n">
        <v>0.73</v>
      </c>
      <c r="U224" s="6" t="n">
        <v>45330</v>
      </c>
      <c r="V224" s="0" t="n">
        <v>80.5</v>
      </c>
      <c r="W224" s="0" t="n">
        <v>0.714</v>
      </c>
    </row>
    <row r="225" customFormat="false" ht="15" hidden="false" customHeight="false" outlineLevel="0" collapsed="false">
      <c r="A225" s="0" t="s">
        <v>362</v>
      </c>
      <c r="B225" s="0" t="s">
        <v>40</v>
      </c>
      <c r="C225" s="0" t="n">
        <v>317</v>
      </c>
      <c r="D225" s="0" t="n">
        <v>50</v>
      </c>
      <c r="E225" s="0" t="n">
        <v>8</v>
      </c>
      <c r="F225" s="0" t="n">
        <v>6</v>
      </c>
      <c r="G225" s="0" t="n">
        <v>4.04</v>
      </c>
      <c r="H225" s="0" t="n">
        <v>9.8</v>
      </c>
      <c r="I225" s="0" t="n">
        <v>0.91</v>
      </c>
      <c r="J225" s="0" t="s">
        <v>361</v>
      </c>
      <c r="K225" s="0" t="s">
        <v>42</v>
      </c>
      <c r="L225" s="0" t="n">
        <v>10</v>
      </c>
      <c r="M225" s="0" t="n">
        <v>2.94</v>
      </c>
      <c r="N225" s="0" t="n">
        <v>29.68</v>
      </c>
      <c r="O225" s="0" t="n">
        <v>0.58</v>
      </c>
      <c r="P225" s="0" t="n">
        <v>2</v>
      </c>
      <c r="Q225" s="0" t="n">
        <v>0.91</v>
      </c>
      <c r="R225" s="0" t="n">
        <v>523</v>
      </c>
      <c r="S225" s="0" t="n">
        <v>11.29</v>
      </c>
      <c r="T225" s="0" t="n">
        <v>0.61</v>
      </c>
      <c r="U225" s="6" t="n">
        <v>45466</v>
      </c>
      <c r="V225" s="0" t="n">
        <v>75.85</v>
      </c>
      <c r="W225" s="0" t="n">
        <v>0.757</v>
      </c>
    </row>
    <row r="226" customFormat="false" ht="15" hidden="false" customHeight="false" outlineLevel="0" collapsed="false">
      <c r="A226" s="0" t="s">
        <v>363</v>
      </c>
      <c r="B226" s="0" t="s">
        <v>81</v>
      </c>
      <c r="C226" s="0" t="n">
        <v>420</v>
      </c>
      <c r="D226" s="0" t="n">
        <v>31</v>
      </c>
      <c r="E226" s="0" t="n">
        <v>12</v>
      </c>
      <c r="F226" s="0" t="n">
        <v>9</v>
      </c>
      <c r="G226" s="0" t="n">
        <v>38.56</v>
      </c>
      <c r="H226" s="0" t="n">
        <v>5.2</v>
      </c>
      <c r="I226" s="0" t="n">
        <v>0.14</v>
      </c>
      <c r="J226" s="0" t="s">
        <v>171</v>
      </c>
      <c r="K226" s="0" t="s">
        <v>46</v>
      </c>
      <c r="L226" s="0" t="n">
        <v>40</v>
      </c>
      <c r="M226" s="0" t="n">
        <v>2.77</v>
      </c>
      <c r="N226" s="0" t="n">
        <v>88.94</v>
      </c>
      <c r="O226" s="0" t="n">
        <v>1.83</v>
      </c>
      <c r="P226" s="0" t="n">
        <v>7</v>
      </c>
      <c r="Q226" s="0" t="n">
        <v>0.9</v>
      </c>
      <c r="R226" s="0" t="n">
        <v>749</v>
      </c>
      <c r="S226" s="0" t="n">
        <v>4.51</v>
      </c>
      <c r="T226" s="0" t="n">
        <v>0.89</v>
      </c>
      <c r="U226" s="6" t="n">
        <v>45601</v>
      </c>
      <c r="V226" s="0" t="n">
        <v>162.44</v>
      </c>
      <c r="W226" s="0" t="n">
        <v>0.495</v>
      </c>
    </row>
    <row r="227" customFormat="false" ht="15" hidden="false" customHeight="false" outlineLevel="0" collapsed="false">
      <c r="A227" s="0" t="s">
        <v>364</v>
      </c>
      <c r="B227" s="0" t="s">
        <v>81</v>
      </c>
      <c r="C227" s="0" t="n">
        <v>120</v>
      </c>
      <c r="D227" s="0" t="n">
        <v>33</v>
      </c>
      <c r="E227" s="0" t="n">
        <v>7</v>
      </c>
      <c r="F227" s="0" t="n">
        <v>2</v>
      </c>
      <c r="G227" s="0" t="n">
        <v>36.24</v>
      </c>
      <c r="H227" s="0" t="n">
        <v>9.4</v>
      </c>
      <c r="I227" s="0" t="n">
        <v>0.56</v>
      </c>
      <c r="J227" s="0" t="s">
        <v>365</v>
      </c>
      <c r="K227" s="0" t="s">
        <v>60</v>
      </c>
      <c r="L227" s="0" t="n">
        <v>137</v>
      </c>
      <c r="M227" s="0" t="n">
        <v>1.72</v>
      </c>
      <c r="N227" s="0" t="n">
        <v>55.4</v>
      </c>
      <c r="O227" s="0" t="n">
        <v>1.01</v>
      </c>
      <c r="P227" s="0" t="n">
        <v>6</v>
      </c>
      <c r="Q227" s="0" t="n">
        <v>0.87</v>
      </c>
      <c r="R227" s="0" t="n">
        <v>67</v>
      </c>
      <c r="S227" s="0" t="n">
        <v>4.68</v>
      </c>
      <c r="T227" s="0" t="n">
        <v>0.6</v>
      </c>
      <c r="U227" s="6" t="n">
        <v>45606</v>
      </c>
      <c r="V227" s="0" t="n">
        <v>277.96</v>
      </c>
      <c r="W227" s="0" t="n">
        <v>0.535</v>
      </c>
    </row>
    <row r="228" customFormat="false" ht="15" hidden="false" customHeight="false" outlineLevel="0" collapsed="false">
      <c r="A228" s="0" t="s">
        <v>366</v>
      </c>
      <c r="B228" s="0" t="s">
        <v>56</v>
      </c>
      <c r="C228" s="0" t="n">
        <v>323</v>
      </c>
      <c r="D228" s="0" t="n">
        <v>53</v>
      </c>
      <c r="E228" s="0" t="n">
        <v>13</v>
      </c>
      <c r="F228" s="0" t="n">
        <v>9</v>
      </c>
      <c r="G228" s="0" t="n">
        <v>44.2</v>
      </c>
      <c r="H228" s="0" t="n">
        <v>0.51</v>
      </c>
      <c r="I228" s="0" t="n">
        <v>0.14</v>
      </c>
      <c r="J228" s="0" t="s">
        <v>152</v>
      </c>
      <c r="K228" s="0" t="s">
        <v>60</v>
      </c>
      <c r="L228" s="0" t="n">
        <v>141</v>
      </c>
      <c r="M228" s="0" t="n">
        <v>0.83</v>
      </c>
      <c r="N228" s="0" t="n">
        <v>191.23</v>
      </c>
      <c r="O228" s="0" t="n">
        <v>0.19</v>
      </c>
      <c r="P228" s="0" t="n">
        <v>7</v>
      </c>
      <c r="Q228" s="0" t="n">
        <v>0.79</v>
      </c>
      <c r="R228" s="0" t="n">
        <v>876</v>
      </c>
      <c r="S228" s="0" t="n">
        <v>11.25</v>
      </c>
      <c r="T228" s="0" t="n">
        <v>0.57</v>
      </c>
      <c r="U228" s="6" t="n">
        <v>45596</v>
      </c>
      <c r="V228" s="0" t="n">
        <v>193.16</v>
      </c>
      <c r="W228" s="0" t="n">
        <v>0.663</v>
      </c>
    </row>
    <row r="229" customFormat="false" ht="15" hidden="false" customHeight="false" outlineLevel="0" collapsed="false">
      <c r="A229" s="0" t="s">
        <v>367</v>
      </c>
      <c r="B229" s="0" t="s">
        <v>56</v>
      </c>
      <c r="C229" s="0" t="n">
        <v>378</v>
      </c>
      <c r="D229" s="0" t="n">
        <v>10</v>
      </c>
      <c r="E229" s="0" t="n">
        <v>3</v>
      </c>
      <c r="F229" s="0" t="n">
        <v>7</v>
      </c>
      <c r="G229" s="0" t="n">
        <v>32.34</v>
      </c>
      <c r="H229" s="0" t="n">
        <v>9</v>
      </c>
      <c r="I229" s="0" t="n">
        <v>0.16</v>
      </c>
      <c r="J229" s="0" t="s">
        <v>204</v>
      </c>
      <c r="K229" s="0" t="s">
        <v>46</v>
      </c>
      <c r="L229" s="0" t="n">
        <v>100</v>
      </c>
      <c r="M229" s="0" t="n">
        <v>2.67</v>
      </c>
      <c r="N229" s="0" t="n">
        <v>130.8</v>
      </c>
      <c r="O229" s="0" t="n">
        <v>0.15</v>
      </c>
      <c r="P229" s="0" t="n">
        <v>5</v>
      </c>
      <c r="Q229" s="0" t="n">
        <v>0.81</v>
      </c>
      <c r="R229" s="0" t="n">
        <v>198</v>
      </c>
      <c r="S229" s="0" t="n">
        <v>8.8</v>
      </c>
      <c r="T229" s="0" t="n">
        <v>0.45</v>
      </c>
      <c r="U229" s="6" t="n">
        <v>45495</v>
      </c>
      <c r="V229" s="0" t="n">
        <v>19.97</v>
      </c>
      <c r="W229" s="0" t="n">
        <v>0.654</v>
      </c>
    </row>
    <row r="230" customFormat="false" ht="15" hidden="false" customHeight="false" outlineLevel="0" collapsed="false">
      <c r="A230" s="0" t="s">
        <v>368</v>
      </c>
      <c r="B230" s="0" t="s">
        <v>48</v>
      </c>
      <c r="C230" s="0" t="n">
        <v>47</v>
      </c>
      <c r="D230" s="0" t="n">
        <v>19</v>
      </c>
      <c r="E230" s="0" t="n">
        <v>4</v>
      </c>
      <c r="F230" s="0" t="n">
        <v>3</v>
      </c>
      <c r="G230" s="0" t="n">
        <v>4.29</v>
      </c>
      <c r="H230" s="0" t="n">
        <v>3.45</v>
      </c>
      <c r="I230" s="0" t="n">
        <v>0.9</v>
      </c>
      <c r="J230" s="0" t="s">
        <v>137</v>
      </c>
      <c r="K230" s="0" t="s">
        <v>42</v>
      </c>
      <c r="L230" s="0" t="n">
        <v>67</v>
      </c>
      <c r="M230" s="0" t="n">
        <v>4.4</v>
      </c>
      <c r="N230" s="0" t="n">
        <v>123.45</v>
      </c>
      <c r="O230" s="0" t="n">
        <v>1.02</v>
      </c>
      <c r="P230" s="0" t="n">
        <v>4</v>
      </c>
      <c r="Q230" s="0" t="n">
        <v>0.79</v>
      </c>
      <c r="R230" s="0" t="n">
        <v>607</v>
      </c>
      <c r="S230" s="0" t="n">
        <v>11.39</v>
      </c>
      <c r="T230" s="0" t="n">
        <v>0.87</v>
      </c>
      <c r="U230" s="6" t="n">
        <v>45459</v>
      </c>
      <c r="V230" s="0" t="n">
        <v>172.54</v>
      </c>
      <c r="W230" s="0" t="n">
        <v>0.702</v>
      </c>
    </row>
    <row r="231" customFormat="false" ht="15" hidden="false" customHeight="false" outlineLevel="0" collapsed="false">
      <c r="A231" s="0" t="s">
        <v>369</v>
      </c>
      <c r="B231" s="0" t="s">
        <v>40</v>
      </c>
      <c r="C231" s="0" t="n">
        <v>60</v>
      </c>
      <c r="D231" s="0" t="n">
        <v>89</v>
      </c>
      <c r="E231" s="0" t="n">
        <v>10</v>
      </c>
      <c r="F231" s="0" t="n">
        <v>9</v>
      </c>
      <c r="G231" s="0" t="n">
        <v>13.4</v>
      </c>
      <c r="H231" s="0" t="n">
        <v>3.46</v>
      </c>
      <c r="I231" s="0" t="n">
        <v>0.79</v>
      </c>
      <c r="J231" s="0" t="s">
        <v>289</v>
      </c>
      <c r="K231" s="0" t="s">
        <v>60</v>
      </c>
      <c r="L231" s="0" t="n">
        <v>65</v>
      </c>
      <c r="M231" s="0" t="n">
        <v>1.04</v>
      </c>
      <c r="N231" s="0" t="n">
        <v>199.51</v>
      </c>
      <c r="O231" s="0" t="n">
        <v>1.14</v>
      </c>
      <c r="P231" s="0" t="n">
        <v>9</v>
      </c>
      <c r="Q231" s="0" t="n">
        <v>0.98</v>
      </c>
      <c r="R231" s="0" t="n">
        <v>61</v>
      </c>
      <c r="S231" s="0" t="n">
        <v>1.02</v>
      </c>
      <c r="T231" s="0" t="n">
        <v>0.92</v>
      </c>
      <c r="U231" s="6" t="n">
        <v>45307</v>
      </c>
      <c r="V231" s="0" t="n">
        <v>186.45</v>
      </c>
      <c r="W231" s="0" t="n">
        <v>0.5</v>
      </c>
    </row>
    <row r="232" customFormat="false" ht="15" hidden="false" customHeight="false" outlineLevel="0" collapsed="false">
      <c r="A232" s="0" t="s">
        <v>370</v>
      </c>
      <c r="B232" s="0" t="s">
        <v>56</v>
      </c>
      <c r="C232" s="0" t="n">
        <v>374</v>
      </c>
      <c r="D232" s="0" t="n">
        <v>81</v>
      </c>
      <c r="E232" s="0" t="n">
        <v>3</v>
      </c>
      <c r="F232" s="0" t="n">
        <v>9</v>
      </c>
      <c r="G232" s="0" t="n">
        <v>40.59</v>
      </c>
      <c r="H232" s="0" t="n">
        <v>2.67</v>
      </c>
      <c r="I232" s="0" t="n">
        <v>0.28</v>
      </c>
      <c r="J232" s="0" t="s">
        <v>89</v>
      </c>
      <c r="K232" s="0" t="s">
        <v>60</v>
      </c>
      <c r="L232" s="0" t="n">
        <v>52</v>
      </c>
      <c r="M232" s="0" t="n">
        <v>4.68</v>
      </c>
      <c r="N232" s="0" t="n">
        <v>126.36</v>
      </c>
      <c r="O232" s="0" t="n">
        <v>0.25</v>
      </c>
      <c r="P232" s="0" t="n">
        <v>8</v>
      </c>
      <c r="Q232" s="0" t="n">
        <v>0.95</v>
      </c>
      <c r="R232" s="0" t="n">
        <v>791</v>
      </c>
      <c r="S232" s="0" t="n">
        <v>2.22</v>
      </c>
      <c r="T232" s="0" t="n">
        <v>0.98</v>
      </c>
      <c r="U232" s="6" t="n">
        <v>45616</v>
      </c>
      <c r="V232" s="0" t="n">
        <v>178.65</v>
      </c>
      <c r="W232" s="0" t="n">
        <v>0.631</v>
      </c>
    </row>
    <row r="233" customFormat="false" ht="15" hidden="false" customHeight="false" outlineLevel="0" collapsed="false">
      <c r="A233" s="0" t="s">
        <v>371</v>
      </c>
      <c r="B233" s="0" t="s">
        <v>81</v>
      </c>
      <c r="C233" s="0" t="n">
        <v>322</v>
      </c>
      <c r="D233" s="0" t="n">
        <v>65</v>
      </c>
      <c r="E233" s="0" t="n">
        <v>5</v>
      </c>
      <c r="F233" s="0" t="n">
        <v>5</v>
      </c>
      <c r="G233" s="0" t="n">
        <v>9.19</v>
      </c>
      <c r="H233" s="0" t="n">
        <v>3.51</v>
      </c>
      <c r="I233" s="0" t="n">
        <v>0.66</v>
      </c>
      <c r="J233" s="0" t="s">
        <v>76</v>
      </c>
      <c r="K233" s="0" t="s">
        <v>54</v>
      </c>
      <c r="L233" s="0" t="n">
        <v>83</v>
      </c>
      <c r="M233" s="0" t="n">
        <v>1.74</v>
      </c>
      <c r="N233" s="0" t="n">
        <v>132.77</v>
      </c>
      <c r="O233" s="0" t="n">
        <v>1.85</v>
      </c>
      <c r="P233" s="0" t="n">
        <v>4</v>
      </c>
      <c r="Q233" s="0" t="n">
        <v>0.87</v>
      </c>
      <c r="R233" s="0" t="n">
        <v>511</v>
      </c>
      <c r="S233" s="0" t="n">
        <v>12.23</v>
      </c>
      <c r="T233" s="0" t="n">
        <v>0.98</v>
      </c>
      <c r="U233" s="6" t="n">
        <v>45431</v>
      </c>
      <c r="V233" s="0" t="n">
        <v>210.41</v>
      </c>
      <c r="W233" s="0" t="n">
        <v>0.668</v>
      </c>
    </row>
    <row r="234" customFormat="false" ht="15" hidden="false" customHeight="false" outlineLevel="0" collapsed="false">
      <c r="A234" s="0" t="s">
        <v>372</v>
      </c>
      <c r="B234" s="0" t="s">
        <v>40</v>
      </c>
      <c r="C234" s="0" t="n">
        <v>165</v>
      </c>
      <c r="D234" s="0" t="n">
        <v>98</v>
      </c>
      <c r="E234" s="0" t="n">
        <v>4</v>
      </c>
      <c r="F234" s="0" t="n">
        <v>5</v>
      </c>
      <c r="G234" s="0" t="n">
        <v>35.23</v>
      </c>
      <c r="H234" s="0" t="n">
        <v>2.53</v>
      </c>
      <c r="I234" s="0" t="n">
        <v>0.82</v>
      </c>
      <c r="J234" s="0" t="s">
        <v>83</v>
      </c>
      <c r="K234" s="0" t="s">
        <v>54</v>
      </c>
      <c r="L234" s="0" t="n">
        <v>58</v>
      </c>
      <c r="M234" s="0" t="n">
        <v>2.89</v>
      </c>
      <c r="N234" s="0" t="n">
        <v>18.51</v>
      </c>
      <c r="O234" s="0" t="n">
        <v>1.46</v>
      </c>
      <c r="P234" s="0" t="n">
        <v>8</v>
      </c>
      <c r="Q234" s="0" t="n">
        <v>0.97</v>
      </c>
      <c r="R234" s="0" t="n">
        <v>674</v>
      </c>
      <c r="S234" s="0" t="n">
        <v>12.92</v>
      </c>
      <c r="T234" s="0" t="n">
        <v>0.98</v>
      </c>
      <c r="U234" s="6" t="n">
        <v>45522</v>
      </c>
      <c r="V234" s="0" t="n">
        <v>95.12</v>
      </c>
      <c r="W234" s="0" t="n">
        <v>0.656</v>
      </c>
    </row>
    <row r="235" customFormat="false" ht="15" hidden="false" customHeight="false" outlineLevel="0" collapsed="false">
      <c r="A235" s="0" t="s">
        <v>373</v>
      </c>
      <c r="B235" s="0" t="s">
        <v>40</v>
      </c>
      <c r="C235" s="0" t="n">
        <v>275</v>
      </c>
      <c r="D235" s="0" t="n">
        <v>59</v>
      </c>
      <c r="E235" s="0" t="n">
        <v>7</v>
      </c>
      <c r="F235" s="0" t="n">
        <v>9</v>
      </c>
      <c r="G235" s="0" t="n">
        <v>39.23</v>
      </c>
      <c r="H235" s="0" t="n">
        <v>9.11</v>
      </c>
      <c r="I235" s="0" t="n">
        <v>0.9</v>
      </c>
      <c r="J235" s="0" t="s">
        <v>70</v>
      </c>
      <c r="K235" s="0" t="s">
        <v>46</v>
      </c>
      <c r="L235" s="0" t="n">
        <v>121</v>
      </c>
      <c r="M235" s="0" t="n">
        <v>0.8</v>
      </c>
      <c r="N235" s="0" t="n">
        <v>173.22</v>
      </c>
      <c r="O235" s="0" t="n">
        <v>1.62</v>
      </c>
      <c r="P235" s="0" t="n">
        <v>3</v>
      </c>
      <c r="Q235" s="0" t="n">
        <v>0.97</v>
      </c>
      <c r="R235" s="0" t="n">
        <v>209</v>
      </c>
      <c r="S235" s="0" t="n">
        <v>5.81</v>
      </c>
      <c r="T235" s="0" t="n">
        <v>0.77</v>
      </c>
      <c r="U235" s="6" t="n">
        <v>45543</v>
      </c>
      <c r="V235" s="0" t="n">
        <v>51.69</v>
      </c>
      <c r="W235" s="0" t="n">
        <v>0.603</v>
      </c>
    </row>
    <row r="236" customFormat="false" ht="15" hidden="false" customHeight="false" outlineLevel="0" collapsed="false">
      <c r="A236" s="0" t="s">
        <v>374</v>
      </c>
      <c r="B236" s="0" t="s">
        <v>81</v>
      </c>
      <c r="C236" s="0" t="n">
        <v>481</v>
      </c>
      <c r="D236" s="0" t="n">
        <v>21</v>
      </c>
      <c r="E236" s="0" t="n">
        <v>6</v>
      </c>
      <c r="F236" s="0" t="n">
        <v>9</v>
      </c>
      <c r="G236" s="0" t="n">
        <v>17.18</v>
      </c>
      <c r="H236" s="0" t="n">
        <v>9.04</v>
      </c>
      <c r="I236" s="0" t="n">
        <v>0.52</v>
      </c>
      <c r="J236" s="0" t="s">
        <v>271</v>
      </c>
      <c r="K236" s="0" t="s">
        <v>46</v>
      </c>
      <c r="L236" s="0" t="n">
        <v>117</v>
      </c>
      <c r="M236" s="0" t="n">
        <v>2.41</v>
      </c>
      <c r="N236" s="0" t="n">
        <v>194.32</v>
      </c>
      <c r="O236" s="0" t="n">
        <v>1.21</v>
      </c>
      <c r="P236" s="0" t="n">
        <v>4</v>
      </c>
      <c r="Q236" s="0" t="n">
        <v>0.98</v>
      </c>
      <c r="R236" s="0" t="n">
        <v>984</v>
      </c>
      <c r="S236" s="0" t="n">
        <v>14.42</v>
      </c>
      <c r="T236" s="0" t="n">
        <v>0.65</v>
      </c>
      <c r="U236" s="6" t="n">
        <v>45408</v>
      </c>
      <c r="V236" s="0" t="n">
        <v>227.51</v>
      </c>
      <c r="W236" s="0" t="n">
        <v>0.717</v>
      </c>
    </row>
    <row r="237" customFormat="false" ht="15" hidden="false" customHeight="false" outlineLevel="0" collapsed="false">
      <c r="A237" s="0" t="s">
        <v>375</v>
      </c>
      <c r="B237" s="0" t="s">
        <v>56</v>
      </c>
      <c r="C237" s="0" t="n">
        <v>246</v>
      </c>
      <c r="D237" s="0" t="n">
        <v>98</v>
      </c>
      <c r="E237" s="0" t="n">
        <v>9</v>
      </c>
      <c r="F237" s="0" t="n">
        <v>3</v>
      </c>
      <c r="G237" s="0" t="n">
        <v>16.79</v>
      </c>
      <c r="H237" s="0" t="n">
        <v>1.47</v>
      </c>
      <c r="I237" s="0" t="n">
        <v>0.91</v>
      </c>
      <c r="J237" s="0" t="s">
        <v>141</v>
      </c>
      <c r="K237" s="0" t="s">
        <v>42</v>
      </c>
      <c r="L237" s="0" t="n">
        <v>69</v>
      </c>
      <c r="M237" s="0" t="n">
        <v>1.07</v>
      </c>
      <c r="N237" s="0" t="n">
        <v>192.46</v>
      </c>
      <c r="O237" s="0" t="n">
        <v>1.36</v>
      </c>
      <c r="P237" s="0" t="n">
        <v>0</v>
      </c>
      <c r="Q237" s="0" t="n">
        <v>0.77</v>
      </c>
      <c r="R237" s="0" t="n">
        <v>788</v>
      </c>
      <c r="S237" s="0" t="n">
        <v>5.22</v>
      </c>
      <c r="T237" s="0" t="n">
        <v>0.34</v>
      </c>
      <c r="U237" s="6" t="n">
        <v>45474</v>
      </c>
      <c r="V237" s="0" t="n">
        <v>66.94</v>
      </c>
      <c r="W237" s="0" t="n">
        <v>0.556</v>
      </c>
    </row>
    <row r="238" customFormat="false" ht="15" hidden="false" customHeight="false" outlineLevel="0" collapsed="false">
      <c r="A238" s="0" t="s">
        <v>376</v>
      </c>
      <c r="B238" s="0" t="s">
        <v>81</v>
      </c>
      <c r="C238" s="0" t="n">
        <v>255</v>
      </c>
      <c r="D238" s="0" t="n">
        <v>90</v>
      </c>
      <c r="E238" s="0" t="n">
        <v>7</v>
      </c>
      <c r="F238" s="0" t="n">
        <v>5</v>
      </c>
      <c r="G238" s="0" t="n">
        <v>28.33</v>
      </c>
      <c r="H238" s="0" t="n">
        <v>1.86</v>
      </c>
      <c r="I238" s="0" t="n">
        <v>0.56</v>
      </c>
      <c r="J238" s="0" t="s">
        <v>215</v>
      </c>
      <c r="K238" s="0" t="s">
        <v>42</v>
      </c>
      <c r="L238" s="0" t="n">
        <v>103</v>
      </c>
      <c r="M238" s="0" t="n">
        <v>0.72</v>
      </c>
      <c r="N238" s="0" t="n">
        <v>52.01</v>
      </c>
      <c r="O238" s="0" t="n">
        <v>0.84</v>
      </c>
      <c r="P238" s="0" t="n">
        <v>5</v>
      </c>
      <c r="Q238" s="0" t="n">
        <v>0.92</v>
      </c>
      <c r="R238" s="0" t="n">
        <v>744</v>
      </c>
      <c r="S238" s="0" t="n">
        <v>13.46</v>
      </c>
      <c r="T238" s="0" t="n">
        <v>0.81</v>
      </c>
      <c r="U238" s="6" t="n">
        <v>45575</v>
      </c>
      <c r="V238" s="0" t="n">
        <v>43.11</v>
      </c>
      <c r="W238" s="0" t="n">
        <v>0.741</v>
      </c>
    </row>
    <row r="239" customFormat="false" ht="15" hidden="false" customHeight="false" outlineLevel="0" collapsed="false">
      <c r="A239" s="0" t="s">
        <v>377</v>
      </c>
      <c r="B239" s="0" t="s">
        <v>40</v>
      </c>
      <c r="C239" s="0" t="n">
        <v>380</v>
      </c>
      <c r="D239" s="0" t="n">
        <v>69</v>
      </c>
      <c r="E239" s="0" t="n">
        <v>10</v>
      </c>
      <c r="F239" s="0" t="n">
        <v>8</v>
      </c>
      <c r="G239" s="0" t="n">
        <v>43.2</v>
      </c>
      <c r="H239" s="0" t="n">
        <v>8.69</v>
      </c>
      <c r="I239" s="0" t="n">
        <v>0.72</v>
      </c>
      <c r="J239" s="0" t="s">
        <v>94</v>
      </c>
      <c r="K239" s="0" t="s">
        <v>60</v>
      </c>
      <c r="L239" s="0" t="n">
        <v>153</v>
      </c>
      <c r="M239" s="0" t="n">
        <v>4.85</v>
      </c>
      <c r="N239" s="0" t="n">
        <v>52.92</v>
      </c>
      <c r="O239" s="0" t="n">
        <v>1.39</v>
      </c>
      <c r="P239" s="0" t="n">
        <v>2</v>
      </c>
      <c r="Q239" s="0" t="n">
        <v>0.88</v>
      </c>
      <c r="R239" s="0" t="n">
        <v>616</v>
      </c>
      <c r="S239" s="0" t="n">
        <v>6.9</v>
      </c>
      <c r="T239" s="0" t="n">
        <v>0.79</v>
      </c>
      <c r="U239" s="6" t="n">
        <v>45484</v>
      </c>
      <c r="V239" s="0" t="n">
        <v>114.22</v>
      </c>
      <c r="W239" s="0" t="n">
        <v>0.647</v>
      </c>
    </row>
    <row r="240" customFormat="false" ht="15" hidden="false" customHeight="false" outlineLevel="0" collapsed="false">
      <c r="A240" s="0" t="s">
        <v>378</v>
      </c>
      <c r="B240" s="0" t="s">
        <v>44</v>
      </c>
      <c r="C240" s="0" t="n">
        <v>399</v>
      </c>
      <c r="D240" s="0" t="n">
        <v>35</v>
      </c>
      <c r="E240" s="0" t="n">
        <v>6</v>
      </c>
      <c r="F240" s="0" t="n">
        <v>3</v>
      </c>
      <c r="G240" s="0" t="n">
        <v>11.97</v>
      </c>
      <c r="H240" s="0" t="n">
        <v>4.29</v>
      </c>
      <c r="I240" s="0" t="n">
        <v>0.98</v>
      </c>
      <c r="J240" s="0" t="s">
        <v>96</v>
      </c>
      <c r="K240" s="0" t="s">
        <v>54</v>
      </c>
      <c r="L240" s="0" t="n">
        <v>82</v>
      </c>
      <c r="M240" s="0" t="n">
        <v>3.79</v>
      </c>
      <c r="N240" s="0" t="n">
        <v>79.55</v>
      </c>
      <c r="O240" s="0" t="n">
        <v>1.96</v>
      </c>
      <c r="P240" s="0" t="n">
        <v>9</v>
      </c>
      <c r="Q240" s="0" t="n">
        <v>0.92</v>
      </c>
      <c r="R240" s="0" t="n">
        <v>315</v>
      </c>
      <c r="S240" s="0" t="n">
        <v>8.87</v>
      </c>
      <c r="T240" s="0" t="n">
        <v>0.87</v>
      </c>
      <c r="U240" s="6" t="n">
        <v>45513</v>
      </c>
      <c r="V240" s="0" t="n">
        <v>251.5</v>
      </c>
      <c r="W240" s="0" t="n">
        <v>0.5</v>
      </c>
    </row>
    <row r="241" customFormat="false" ht="15" hidden="false" customHeight="false" outlineLevel="0" collapsed="false">
      <c r="A241" s="0" t="s">
        <v>379</v>
      </c>
      <c r="B241" s="0" t="s">
        <v>44</v>
      </c>
      <c r="C241" s="0" t="n">
        <v>474</v>
      </c>
      <c r="D241" s="0" t="n">
        <v>87</v>
      </c>
      <c r="E241" s="0" t="n">
        <v>14</v>
      </c>
      <c r="F241" s="0" t="n">
        <v>2</v>
      </c>
      <c r="G241" s="0" t="n">
        <v>47.12</v>
      </c>
      <c r="H241" s="0" t="n">
        <v>2.11</v>
      </c>
      <c r="I241" s="0" t="n">
        <v>0.31</v>
      </c>
      <c r="J241" s="0" t="s">
        <v>346</v>
      </c>
      <c r="K241" s="0" t="s">
        <v>42</v>
      </c>
      <c r="L241" s="0" t="n">
        <v>108</v>
      </c>
      <c r="M241" s="0" t="n">
        <v>3.74</v>
      </c>
      <c r="N241" s="0" t="n">
        <v>68.94</v>
      </c>
      <c r="O241" s="0" t="n">
        <v>1.33</v>
      </c>
      <c r="P241" s="0" t="n">
        <v>1</v>
      </c>
      <c r="Q241" s="0" t="n">
        <v>0.78</v>
      </c>
      <c r="R241" s="0" t="n">
        <v>596</v>
      </c>
      <c r="S241" s="0" t="n">
        <v>10.01</v>
      </c>
      <c r="T241" s="0" t="n">
        <v>0.57</v>
      </c>
      <c r="U241" s="6" t="n">
        <v>45387</v>
      </c>
      <c r="V241" s="0" t="n">
        <v>33.81</v>
      </c>
      <c r="W241" s="0" t="n">
        <v>0.65</v>
      </c>
    </row>
    <row r="242" customFormat="false" ht="15" hidden="false" customHeight="false" outlineLevel="0" collapsed="false">
      <c r="A242" s="0" t="s">
        <v>380</v>
      </c>
      <c r="B242" s="0" t="s">
        <v>48</v>
      </c>
      <c r="C242" s="0" t="n">
        <v>32</v>
      </c>
      <c r="D242" s="0" t="n">
        <v>50</v>
      </c>
      <c r="E242" s="0" t="n">
        <v>8</v>
      </c>
      <c r="F242" s="0" t="n">
        <v>3</v>
      </c>
      <c r="G242" s="0" t="n">
        <v>30.36</v>
      </c>
      <c r="H242" s="0" t="n">
        <v>5.35</v>
      </c>
      <c r="I242" s="0" t="n">
        <v>0.25</v>
      </c>
      <c r="J242" s="0" t="s">
        <v>231</v>
      </c>
      <c r="K242" s="0" t="s">
        <v>60</v>
      </c>
      <c r="L242" s="0" t="n">
        <v>123</v>
      </c>
      <c r="M242" s="0" t="n">
        <v>0.91</v>
      </c>
      <c r="N242" s="0" t="n">
        <v>68.07</v>
      </c>
      <c r="O242" s="0" t="n">
        <v>0.75</v>
      </c>
      <c r="P242" s="0" t="n">
        <v>5</v>
      </c>
      <c r="Q242" s="0" t="n">
        <v>0.91</v>
      </c>
      <c r="R242" s="0" t="n">
        <v>129</v>
      </c>
      <c r="S242" s="0" t="n">
        <v>2.86</v>
      </c>
      <c r="T242" s="0" t="n">
        <v>0.91</v>
      </c>
      <c r="U242" s="6" t="n">
        <v>45640</v>
      </c>
      <c r="V242" s="0" t="n">
        <v>66.71</v>
      </c>
      <c r="W242" s="0" t="n">
        <v>0.627</v>
      </c>
    </row>
    <row r="243" customFormat="false" ht="15" hidden="false" customHeight="false" outlineLevel="0" collapsed="false">
      <c r="A243" s="0" t="s">
        <v>381</v>
      </c>
      <c r="B243" s="0" t="s">
        <v>81</v>
      </c>
      <c r="C243" s="0" t="n">
        <v>229</v>
      </c>
      <c r="D243" s="0" t="n">
        <v>45</v>
      </c>
      <c r="E243" s="0" t="n">
        <v>6</v>
      </c>
      <c r="F243" s="0" t="n">
        <v>6</v>
      </c>
      <c r="G243" s="0" t="n">
        <v>49.61</v>
      </c>
      <c r="H243" s="0" t="n">
        <v>4.46</v>
      </c>
      <c r="I243" s="0" t="n">
        <v>0.41</v>
      </c>
      <c r="J243" s="0" t="s">
        <v>191</v>
      </c>
      <c r="K243" s="0" t="s">
        <v>60</v>
      </c>
      <c r="L243" s="0" t="n">
        <v>24</v>
      </c>
      <c r="M243" s="0" t="n">
        <v>4.68</v>
      </c>
      <c r="N243" s="0" t="n">
        <v>124.99</v>
      </c>
      <c r="O243" s="0" t="n">
        <v>0.64</v>
      </c>
      <c r="P243" s="0" t="n">
        <v>0</v>
      </c>
      <c r="Q243" s="0" t="n">
        <v>0.82</v>
      </c>
      <c r="R243" s="0" t="n">
        <v>567</v>
      </c>
      <c r="S243" s="0" t="n">
        <v>1.52</v>
      </c>
      <c r="T243" s="0" t="n">
        <v>0.77</v>
      </c>
      <c r="U243" s="6" t="n">
        <v>45591</v>
      </c>
      <c r="V243" s="0" t="n">
        <v>147.83</v>
      </c>
      <c r="W243" s="0" t="n">
        <v>0.674</v>
      </c>
    </row>
    <row r="244" customFormat="false" ht="15" hidden="false" customHeight="false" outlineLevel="0" collapsed="false">
      <c r="A244" s="0" t="s">
        <v>382</v>
      </c>
      <c r="B244" s="0" t="s">
        <v>81</v>
      </c>
      <c r="C244" s="0" t="n">
        <v>248</v>
      </c>
      <c r="D244" s="0" t="n">
        <v>32</v>
      </c>
      <c r="E244" s="0" t="n">
        <v>4</v>
      </c>
      <c r="F244" s="0" t="n">
        <v>6</v>
      </c>
      <c r="G244" s="0" t="n">
        <v>5.39</v>
      </c>
      <c r="H244" s="0" t="n">
        <v>2.58</v>
      </c>
      <c r="I244" s="0" t="n">
        <v>0.25</v>
      </c>
      <c r="J244" s="0" t="s">
        <v>98</v>
      </c>
      <c r="K244" s="0" t="s">
        <v>46</v>
      </c>
      <c r="L244" s="0" t="n">
        <v>72</v>
      </c>
      <c r="M244" s="0" t="n">
        <v>2.61</v>
      </c>
      <c r="N244" s="0" t="n">
        <v>163.07</v>
      </c>
      <c r="O244" s="0" t="n">
        <v>1.93</v>
      </c>
      <c r="P244" s="0" t="n">
        <v>8</v>
      </c>
      <c r="Q244" s="0" t="n">
        <v>0.95</v>
      </c>
      <c r="R244" s="0" t="n">
        <v>688</v>
      </c>
      <c r="S244" s="0" t="n">
        <v>6.98</v>
      </c>
      <c r="T244" s="0" t="n">
        <v>0.34</v>
      </c>
      <c r="U244" s="6" t="n">
        <v>45630</v>
      </c>
      <c r="V244" s="0" t="n">
        <v>93.42</v>
      </c>
      <c r="W244" s="0" t="n">
        <v>0.398</v>
      </c>
    </row>
    <row r="245" customFormat="false" ht="15" hidden="false" customHeight="false" outlineLevel="0" collapsed="false">
      <c r="A245" s="0" t="s">
        <v>383</v>
      </c>
      <c r="B245" s="0" t="s">
        <v>48</v>
      </c>
      <c r="C245" s="0" t="n">
        <v>416</v>
      </c>
      <c r="D245" s="0" t="n">
        <v>52</v>
      </c>
      <c r="E245" s="0" t="n">
        <v>3</v>
      </c>
      <c r="F245" s="0" t="n">
        <v>4</v>
      </c>
      <c r="G245" s="0" t="n">
        <v>7.2</v>
      </c>
      <c r="H245" s="0" t="n">
        <v>7.35</v>
      </c>
      <c r="I245" s="0" t="n">
        <v>0.36</v>
      </c>
      <c r="J245" s="0" t="s">
        <v>186</v>
      </c>
      <c r="K245" s="0" t="s">
        <v>54</v>
      </c>
      <c r="L245" s="0" t="n">
        <v>37</v>
      </c>
      <c r="M245" s="0" t="n">
        <v>4.34</v>
      </c>
      <c r="N245" s="0" t="n">
        <v>187.99</v>
      </c>
      <c r="O245" s="0" t="n">
        <v>0.45</v>
      </c>
      <c r="P245" s="0" t="n">
        <v>4</v>
      </c>
      <c r="Q245" s="0" t="n">
        <v>0.94</v>
      </c>
      <c r="R245" s="0" t="n">
        <v>117</v>
      </c>
      <c r="S245" s="0" t="n">
        <v>3.24</v>
      </c>
      <c r="T245" s="0" t="n">
        <v>0.37</v>
      </c>
      <c r="U245" s="6" t="n">
        <v>45486</v>
      </c>
      <c r="V245" s="0" t="n">
        <v>219.28</v>
      </c>
      <c r="W245" s="0" t="n">
        <v>0.58</v>
      </c>
    </row>
    <row r="246" customFormat="false" ht="15" hidden="false" customHeight="false" outlineLevel="0" collapsed="false">
      <c r="A246" s="0" t="s">
        <v>384</v>
      </c>
      <c r="B246" s="0" t="s">
        <v>48</v>
      </c>
      <c r="C246" s="0" t="n">
        <v>119</v>
      </c>
      <c r="D246" s="0" t="n">
        <v>15</v>
      </c>
      <c r="E246" s="0" t="n">
        <v>3</v>
      </c>
      <c r="F246" s="0" t="n">
        <v>5</v>
      </c>
      <c r="G246" s="0" t="n">
        <v>41.51</v>
      </c>
      <c r="H246" s="0" t="n">
        <v>6.5</v>
      </c>
      <c r="I246" s="0" t="n">
        <v>0.77</v>
      </c>
      <c r="J246" s="0" t="s">
        <v>385</v>
      </c>
      <c r="K246" s="0" t="s">
        <v>60</v>
      </c>
      <c r="L246" s="0" t="n">
        <v>157</v>
      </c>
      <c r="M246" s="0" t="n">
        <v>0.56</v>
      </c>
      <c r="N246" s="0" t="n">
        <v>22.89</v>
      </c>
      <c r="O246" s="0" t="n">
        <v>1.63</v>
      </c>
      <c r="P246" s="0" t="n">
        <v>6</v>
      </c>
      <c r="Q246" s="0" t="n">
        <v>0.76</v>
      </c>
      <c r="R246" s="0" t="n">
        <v>751</v>
      </c>
      <c r="S246" s="0" t="n">
        <v>8.69</v>
      </c>
      <c r="T246" s="0" t="n">
        <v>0.85</v>
      </c>
      <c r="U246" s="6" t="n">
        <v>45335</v>
      </c>
      <c r="V246" s="0" t="n">
        <v>205.72</v>
      </c>
      <c r="W246" s="0" t="n">
        <v>0.555</v>
      </c>
    </row>
    <row r="247" customFormat="false" ht="15" hidden="false" customHeight="false" outlineLevel="0" collapsed="false">
      <c r="A247" s="0" t="s">
        <v>386</v>
      </c>
      <c r="B247" s="0" t="s">
        <v>48</v>
      </c>
      <c r="C247" s="0" t="n">
        <v>50</v>
      </c>
      <c r="D247" s="0" t="n">
        <v>78</v>
      </c>
      <c r="E247" s="0" t="n">
        <v>10</v>
      </c>
      <c r="F247" s="0" t="n">
        <v>9</v>
      </c>
      <c r="G247" s="0" t="n">
        <v>43.37</v>
      </c>
      <c r="H247" s="0" t="n">
        <v>1.45</v>
      </c>
      <c r="I247" s="0" t="n">
        <v>0.53</v>
      </c>
      <c r="J247" s="0" t="s">
        <v>387</v>
      </c>
      <c r="K247" s="0" t="s">
        <v>46</v>
      </c>
      <c r="L247" s="0" t="n">
        <v>170</v>
      </c>
      <c r="M247" s="0" t="n">
        <v>1.84</v>
      </c>
      <c r="N247" s="0" t="n">
        <v>62.82</v>
      </c>
      <c r="O247" s="0" t="n">
        <v>0.98</v>
      </c>
      <c r="P247" s="0" t="n">
        <v>9</v>
      </c>
      <c r="Q247" s="0" t="n">
        <v>0.76</v>
      </c>
      <c r="R247" s="0" t="n">
        <v>293</v>
      </c>
      <c r="S247" s="0" t="n">
        <v>7.35</v>
      </c>
      <c r="T247" s="0" t="n">
        <v>0.54</v>
      </c>
      <c r="U247" s="6" t="n">
        <v>45608</v>
      </c>
      <c r="V247" s="0" t="n">
        <v>254.33</v>
      </c>
      <c r="W247" s="0" t="n">
        <v>0.48</v>
      </c>
    </row>
    <row r="248" customFormat="false" ht="15" hidden="false" customHeight="false" outlineLevel="0" collapsed="false">
      <c r="A248" s="0" t="s">
        <v>388</v>
      </c>
      <c r="B248" s="0" t="s">
        <v>40</v>
      </c>
      <c r="C248" s="0" t="n">
        <v>405</v>
      </c>
      <c r="D248" s="0" t="n">
        <v>52</v>
      </c>
      <c r="E248" s="0" t="n">
        <v>6</v>
      </c>
      <c r="F248" s="0" t="n">
        <v>7</v>
      </c>
      <c r="G248" s="0" t="n">
        <v>22.83</v>
      </c>
      <c r="H248" s="0" t="n">
        <v>9.29</v>
      </c>
      <c r="I248" s="0" t="n">
        <v>0.44</v>
      </c>
      <c r="J248" s="0" t="s">
        <v>106</v>
      </c>
      <c r="K248" s="0" t="s">
        <v>60</v>
      </c>
      <c r="L248" s="0" t="n">
        <v>45</v>
      </c>
      <c r="M248" s="0" t="n">
        <v>4.98</v>
      </c>
      <c r="N248" s="0" t="n">
        <v>58.45</v>
      </c>
      <c r="O248" s="0" t="n">
        <v>0.94</v>
      </c>
      <c r="P248" s="0" t="n">
        <v>8</v>
      </c>
      <c r="Q248" s="0" t="n">
        <v>0.92</v>
      </c>
      <c r="R248" s="0" t="n">
        <v>58</v>
      </c>
      <c r="S248" s="0" t="n">
        <v>2.71</v>
      </c>
      <c r="T248" s="0" t="n">
        <v>0.4</v>
      </c>
      <c r="U248" s="6" t="n">
        <v>45443</v>
      </c>
      <c r="V248" s="0" t="n">
        <v>69.11</v>
      </c>
      <c r="W248" s="0" t="n">
        <v>0.446</v>
      </c>
    </row>
    <row r="249" customFormat="false" ht="15" hidden="false" customHeight="false" outlineLevel="0" collapsed="false">
      <c r="A249" s="0" t="s">
        <v>389</v>
      </c>
      <c r="B249" s="0" t="s">
        <v>81</v>
      </c>
      <c r="C249" s="0" t="n">
        <v>35</v>
      </c>
      <c r="D249" s="0" t="n">
        <v>34</v>
      </c>
      <c r="E249" s="0" t="n">
        <v>7</v>
      </c>
      <c r="F249" s="0" t="n">
        <v>5</v>
      </c>
      <c r="G249" s="0" t="n">
        <v>35.99</v>
      </c>
      <c r="H249" s="0" t="n">
        <v>5.81</v>
      </c>
      <c r="I249" s="0" t="n">
        <v>0.43</v>
      </c>
      <c r="J249" s="0" t="s">
        <v>147</v>
      </c>
      <c r="K249" s="0" t="s">
        <v>54</v>
      </c>
      <c r="L249" s="0" t="n">
        <v>134</v>
      </c>
      <c r="M249" s="0" t="n">
        <v>2.43</v>
      </c>
      <c r="N249" s="0" t="n">
        <v>77.91</v>
      </c>
      <c r="O249" s="0" t="n">
        <v>1.52</v>
      </c>
      <c r="P249" s="0" t="n">
        <v>8</v>
      </c>
      <c r="Q249" s="0" t="n">
        <v>0.87</v>
      </c>
      <c r="R249" s="0" t="n">
        <v>206</v>
      </c>
      <c r="S249" s="0" t="n">
        <v>10.32</v>
      </c>
      <c r="T249" s="0" t="n">
        <v>0.54</v>
      </c>
      <c r="U249" s="6" t="n">
        <v>45418</v>
      </c>
      <c r="V249" s="0" t="n">
        <v>198.19</v>
      </c>
      <c r="W249" s="0" t="n">
        <v>0.508</v>
      </c>
    </row>
    <row r="250" customFormat="false" ht="15" hidden="false" customHeight="false" outlineLevel="0" collapsed="false">
      <c r="A250" s="0" t="s">
        <v>390</v>
      </c>
      <c r="B250" s="0" t="s">
        <v>40</v>
      </c>
      <c r="C250" s="0" t="n">
        <v>156</v>
      </c>
      <c r="D250" s="0" t="n">
        <v>27</v>
      </c>
      <c r="E250" s="0" t="n">
        <v>13</v>
      </c>
      <c r="F250" s="0" t="n">
        <v>8</v>
      </c>
      <c r="G250" s="0" t="n">
        <v>43.51</v>
      </c>
      <c r="H250" s="0" t="n">
        <v>2.88</v>
      </c>
      <c r="I250" s="0" t="n">
        <v>0.28</v>
      </c>
      <c r="J250" s="0" t="s">
        <v>57</v>
      </c>
      <c r="K250" s="0" t="s">
        <v>60</v>
      </c>
      <c r="L250" s="0" t="n">
        <v>150</v>
      </c>
      <c r="M250" s="0" t="n">
        <v>4.5</v>
      </c>
      <c r="N250" s="0" t="n">
        <v>90.62</v>
      </c>
      <c r="O250" s="0" t="n">
        <v>0.38</v>
      </c>
      <c r="P250" s="0" t="n">
        <v>6</v>
      </c>
      <c r="Q250" s="0" t="n">
        <v>0.87</v>
      </c>
      <c r="R250" s="0" t="n">
        <v>632</v>
      </c>
      <c r="S250" s="0" t="n">
        <v>1.29</v>
      </c>
      <c r="T250" s="0" t="n">
        <v>0.33</v>
      </c>
      <c r="U250" s="6" t="n">
        <v>45329</v>
      </c>
      <c r="V250" s="0" t="n">
        <v>234.67</v>
      </c>
      <c r="W250" s="0" t="n">
        <v>0.499</v>
      </c>
    </row>
    <row r="251" customFormat="false" ht="15" hidden="false" customHeight="false" outlineLevel="0" collapsed="false">
      <c r="A251" s="0" t="s">
        <v>391</v>
      </c>
      <c r="B251" s="0" t="s">
        <v>48</v>
      </c>
      <c r="C251" s="0" t="n">
        <v>348</v>
      </c>
      <c r="D251" s="0" t="n">
        <v>71</v>
      </c>
      <c r="E251" s="0" t="n">
        <v>10</v>
      </c>
      <c r="F251" s="0" t="n">
        <v>3</v>
      </c>
      <c r="G251" s="0" t="n">
        <v>3.11</v>
      </c>
      <c r="H251" s="0" t="n">
        <v>2.46</v>
      </c>
      <c r="I251" s="0" t="n">
        <v>0.5</v>
      </c>
      <c r="J251" s="0" t="s">
        <v>59</v>
      </c>
      <c r="K251" s="0" t="s">
        <v>60</v>
      </c>
      <c r="L251" s="0" t="n">
        <v>71</v>
      </c>
      <c r="M251" s="0" t="n">
        <v>1.98</v>
      </c>
      <c r="N251" s="0" t="n">
        <v>83.94</v>
      </c>
      <c r="O251" s="0" t="n">
        <v>0.99</v>
      </c>
      <c r="P251" s="0" t="n">
        <v>3</v>
      </c>
      <c r="Q251" s="0" t="n">
        <v>0.93</v>
      </c>
      <c r="R251" s="0" t="n">
        <v>513</v>
      </c>
      <c r="S251" s="0" t="n">
        <v>2.77</v>
      </c>
      <c r="T251" s="0" t="n">
        <v>0.91</v>
      </c>
      <c r="U251" s="6" t="n">
        <v>45334</v>
      </c>
      <c r="V251" s="0" t="n">
        <v>28.17</v>
      </c>
      <c r="W251" s="0" t="n">
        <v>0.646</v>
      </c>
    </row>
    <row r="252" customFormat="false" ht="15" hidden="false" customHeight="false" outlineLevel="0" collapsed="false">
      <c r="A252" s="0" t="s">
        <v>392</v>
      </c>
      <c r="B252" s="0" t="s">
        <v>81</v>
      </c>
      <c r="C252" s="0" t="n">
        <v>185</v>
      </c>
      <c r="D252" s="0" t="n">
        <v>22</v>
      </c>
      <c r="E252" s="0" t="n">
        <v>14</v>
      </c>
      <c r="F252" s="0" t="n">
        <v>7</v>
      </c>
      <c r="G252" s="0" t="n">
        <v>29.12</v>
      </c>
      <c r="H252" s="0" t="n">
        <v>1.79</v>
      </c>
      <c r="I252" s="0" t="n">
        <v>0.66</v>
      </c>
      <c r="J252" s="0" t="s">
        <v>168</v>
      </c>
      <c r="K252" s="0" t="s">
        <v>42</v>
      </c>
      <c r="L252" s="0" t="n">
        <v>160</v>
      </c>
      <c r="M252" s="0" t="n">
        <v>2.86</v>
      </c>
      <c r="N252" s="0" t="n">
        <v>190.91</v>
      </c>
      <c r="O252" s="0" t="n">
        <v>0.17</v>
      </c>
      <c r="P252" s="0" t="n">
        <v>3</v>
      </c>
      <c r="Q252" s="0" t="n">
        <v>0.96</v>
      </c>
      <c r="R252" s="0" t="n">
        <v>695</v>
      </c>
      <c r="S252" s="0" t="n">
        <v>10.8</v>
      </c>
      <c r="T252" s="0" t="n">
        <v>0.26</v>
      </c>
      <c r="U252" s="6" t="n">
        <v>45429</v>
      </c>
      <c r="V252" s="0" t="n">
        <v>20.68</v>
      </c>
      <c r="W252" s="0" t="n">
        <v>0.711</v>
      </c>
    </row>
    <row r="253" customFormat="false" ht="15" hidden="false" customHeight="false" outlineLevel="0" collapsed="false">
      <c r="A253" s="0" t="s">
        <v>393</v>
      </c>
      <c r="B253" s="0" t="s">
        <v>40</v>
      </c>
      <c r="C253" s="0" t="n">
        <v>478</v>
      </c>
      <c r="D253" s="0" t="n">
        <v>52</v>
      </c>
      <c r="E253" s="0" t="n">
        <v>9</v>
      </c>
      <c r="F253" s="0" t="n">
        <v>7</v>
      </c>
      <c r="G253" s="0" t="n">
        <v>42.82</v>
      </c>
      <c r="H253" s="0" t="n">
        <v>4.53</v>
      </c>
      <c r="I253" s="0" t="n">
        <v>0.23</v>
      </c>
      <c r="J253" s="0" t="s">
        <v>118</v>
      </c>
      <c r="K253" s="0" t="s">
        <v>42</v>
      </c>
      <c r="L253" s="0" t="n">
        <v>22</v>
      </c>
      <c r="M253" s="0" t="n">
        <v>4.34</v>
      </c>
      <c r="N253" s="0" t="n">
        <v>93.05</v>
      </c>
      <c r="O253" s="0" t="n">
        <v>1.37</v>
      </c>
      <c r="P253" s="0" t="n">
        <v>6</v>
      </c>
      <c r="Q253" s="0" t="n">
        <v>0.77</v>
      </c>
      <c r="R253" s="0" t="n">
        <v>349</v>
      </c>
      <c r="S253" s="0" t="n">
        <v>8.39</v>
      </c>
      <c r="T253" s="0" t="n">
        <v>0.48</v>
      </c>
      <c r="U253" s="6" t="n">
        <v>45370</v>
      </c>
      <c r="V253" s="0" t="n">
        <v>172.18</v>
      </c>
      <c r="W253" s="0" t="n">
        <v>0.505</v>
      </c>
    </row>
    <row r="254" customFormat="false" ht="15" hidden="false" customHeight="false" outlineLevel="0" collapsed="false">
      <c r="A254" s="0" t="s">
        <v>394</v>
      </c>
      <c r="B254" s="0" t="s">
        <v>40</v>
      </c>
      <c r="C254" s="0" t="n">
        <v>329</v>
      </c>
      <c r="D254" s="0" t="n">
        <v>87</v>
      </c>
      <c r="E254" s="0" t="n">
        <v>10</v>
      </c>
      <c r="F254" s="0" t="n">
        <v>9</v>
      </c>
      <c r="G254" s="0" t="n">
        <v>20.51</v>
      </c>
      <c r="H254" s="0" t="n">
        <v>1.79</v>
      </c>
      <c r="I254" s="0" t="n">
        <v>0.98</v>
      </c>
      <c r="J254" s="0" t="s">
        <v>342</v>
      </c>
      <c r="K254" s="0" t="s">
        <v>46</v>
      </c>
      <c r="L254" s="0" t="n">
        <v>97</v>
      </c>
      <c r="M254" s="0" t="n">
        <v>3.23</v>
      </c>
      <c r="N254" s="0" t="n">
        <v>114.8</v>
      </c>
      <c r="O254" s="0" t="n">
        <v>0.21</v>
      </c>
      <c r="P254" s="0" t="n">
        <v>7</v>
      </c>
      <c r="Q254" s="0" t="n">
        <v>0.87</v>
      </c>
      <c r="R254" s="0" t="n">
        <v>369</v>
      </c>
      <c r="S254" s="0" t="n">
        <v>4.95</v>
      </c>
      <c r="T254" s="0" t="n">
        <v>0.65</v>
      </c>
      <c r="U254" s="6" t="n">
        <v>45486</v>
      </c>
      <c r="V254" s="0" t="n">
        <v>180.48</v>
      </c>
      <c r="W254" s="0" t="n">
        <v>0.609</v>
      </c>
    </row>
    <row r="255" customFormat="false" ht="15" hidden="false" customHeight="false" outlineLevel="0" collapsed="false">
      <c r="A255" s="0" t="s">
        <v>395</v>
      </c>
      <c r="B255" s="0" t="s">
        <v>48</v>
      </c>
      <c r="C255" s="0" t="n">
        <v>459</v>
      </c>
      <c r="D255" s="0" t="n">
        <v>37</v>
      </c>
      <c r="E255" s="0" t="n">
        <v>10</v>
      </c>
      <c r="F255" s="0" t="n">
        <v>9</v>
      </c>
      <c r="G255" s="0" t="n">
        <v>15.82</v>
      </c>
      <c r="H255" s="0" t="n">
        <v>4.45</v>
      </c>
      <c r="I255" s="0" t="n">
        <v>0.5</v>
      </c>
      <c r="J255" s="0" t="s">
        <v>74</v>
      </c>
      <c r="K255" s="0" t="s">
        <v>60</v>
      </c>
      <c r="L255" s="0" t="n">
        <v>49</v>
      </c>
      <c r="M255" s="0" t="n">
        <v>3.76</v>
      </c>
      <c r="N255" s="0" t="n">
        <v>152.24</v>
      </c>
      <c r="O255" s="0" t="n">
        <v>0.27</v>
      </c>
      <c r="P255" s="0" t="n">
        <v>6</v>
      </c>
      <c r="Q255" s="0" t="n">
        <v>0.95</v>
      </c>
      <c r="R255" s="0" t="n">
        <v>298</v>
      </c>
      <c r="S255" s="0" t="n">
        <v>3.52</v>
      </c>
      <c r="T255" s="0" t="n">
        <v>0.9</v>
      </c>
      <c r="U255" s="6" t="n">
        <v>45656</v>
      </c>
      <c r="V255" s="0" t="n">
        <v>123.91</v>
      </c>
      <c r="W255" s="0" t="n">
        <v>0.67</v>
      </c>
    </row>
    <row r="256" customFormat="false" ht="15" hidden="false" customHeight="false" outlineLevel="0" collapsed="false">
      <c r="A256" s="0" t="s">
        <v>396</v>
      </c>
      <c r="B256" s="0" t="s">
        <v>81</v>
      </c>
      <c r="C256" s="0" t="n">
        <v>489</v>
      </c>
      <c r="D256" s="0" t="n">
        <v>27</v>
      </c>
      <c r="E256" s="0" t="n">
        <v>8</v>
      </c>
      <c r="F256" s="0" t="n">
        <v>5</v>
      </c>
      <c r="G256" s="0" t="n">
        <v>39.99</v>
      </c>
      <c r="H256" s="0" t="n">
        <v>1.91</v>
      </c>
      <c r="I256" s="0" t="n">
        <v>0.95</v>
      </c>
      <c r="J256" s="0" t="s">
        <v>152</v>
      </c>
      <c r="K256" s="0" t="s">
        <v>46</v>
      </c>
      <c r="L256" s="0" t="n">
        <v>167</v>
      </c>
      <c r="M256" s="0" t="n">
        <v>1.53</v>
      </c>
      <c r="N256" s="0" t="n">
        <v>147.77</v>
      </c>
      <c r="O256" s="0" t="n">
        <v>1.71</v>
      </c>
      <c r="P256" s="0" t="n">
        <v>9</v>
      </c>
      <c r="Q256" s="0" t="n">
        <v>0.96</v>
      </c>
      <c r="R256" s="0" t="n">
        <v>372</v>
      </c>
      <c r="S256" s="0" t="n">
        <v>9.99</v>
      </c>
      <c r="T256" s="0" t="n">
        <v>0.83</v>
      </c>
      <c r="U256" s="6" t="n">
        <v>45616</v>
      </c>
      <c r="V256" s="0" t="n">
        <v>20.46</v>
      </c>
      <c r="W256" s="0" t="n">
        <v>0.54</v>
      </c>
    </row>
    <row r="257" customFormat="false" ht="15" hidden="false" customHeight="false" outlineLevel="0" collapsed="false">
      <c r="A257" s="0" t="s">
        <v>397</v>
      </c>
      <c r="B257" s="0" t="s">
        <v>48</v>
      </c>
      <c r="C257" s="0" t="n">
        <v>119</v>
      </c>
      <c r="D257" s="0" t="n">
        <v>68</v>
      </c>
      <c r="E257" s="0" t="n">
        <v>12</v>
      </c>
      <c r="F257" s="0" t="n">
        <v>7</v>
      </c>
      <c r="G257" s="0" t="n">
        <v>17.45</v>
      </c>
      <c r="H257" s="0" t="n">
        <v>6.74</v>
      </c>
      <c r="I257" s="0" t="n">
        <v>0.22</v>
      </c>
      <c r="J257" s="0" t="s">
        <v>85</v>
      </c>
      <c r="K257" s="0" t="s">
        <v>54</v>
      </c>
      <c r="L257" s="0" t="n">
        <v>133</v>
      </c>
      <c r="M257" s="0" t="n">
        <v>1.2</v>
      </c>
      <c r="N257" s="0" t="n">
        <v>120.76</v>
      </c>
      <c r="O257" s="0" t="n">
        <v>0.94</v>
      </c>
      <c r="P257" s="0" t="n">
        <v>3</v>
      </c>
      <c r="Q257" s="0" t="n">
        <v>0.79</v>
      </c>
      <c r="R257" s="0" t="n">
        <v>605</v>
      </c>
      <c r="S257" s="0" t="n">
        <v>3.88</v>
      </c>
      <c r="T257" s="0" t="n">
        <v>0.22</v>
      </c>
      <c r="U257" s="6" t="n">
        <v>45370</v>
      </c>
      <c r="V257" s="0" t="n">
        <v>126.56</v>
      </c>
      <c r="W257" s="0" t="n">
        <v>0.5</v>
      </c>
    </row>
    <row r="258" customFormat="false" ht="15" hidden="false" customHeight="false" outlineLevel="0" collapsed="false">
      <c r="A258" s="0" t="s">
        <v>398</v>
      </c>
      <c r="B258" s="0" t="s">
        <v>81</v>
      </c>
      <c r="C258" s="0" t="n">
        <v>128</v>
      </c>
      <c r="D258" s="0" t="n">
        <v>69</v>
      </c>
      <c r="E258" s="0" t="n">
        <v>4</v>
      </c>
      <c r="F258" s="0" t="n">
        <v>7</v>
      </c>
      <c r="G258" s="0" t="n">
        <v>1.16</v>
      </c>
      <c r="H258" s="0" t="n">
        <v>7.96</v>
      </c>
      <c r="I258" s="0" t="n">
        <v>0.79</v>
      </c>
      <c r="J258" s="0" t="s">
        <v>74</v>
      </c>
      <c r="K258" s="0" t="s">
        <v>46</v>
      </c>
      <c r="L258" s="0" t="n">
        <v>34</v>
      </c>
      <c r="M258" s="0" t="n">
        <v>1.54</v>
      </c>
      <c r="N258" s="0" t="n">
        <v>173.56</v>
      </c>
      <c r="O258" s="0" t="n">
        <v>0.48</v>
      </c>
      <c r="P258" s="0" t="n">
        <v>3</v>
      </c>
      <c r="Q258" s="0" t="n">
        <v>0.73</v>
      </c>
      <c r="R258" s="0" t="n">
        <v>677</v>
      </c>
      <c r="S258" s="0" t="n">
        <v>14.78</v>
      </c>
      <c r="T258" s="0" t="n">
        <v>0.86</v>
      </c>
      <c r="U258" s="6" t="n">
        <v>45491</v>
      </c>
      <c r="V258" s="0" t="n">
        <v>196.21</v>
      </c>
      <c r="W258" s="0" t="n">
        <v>0.807</v>
      </c>
    </row>
    <row r="259" customFormat="false" ht="15" hidden="false" customHeight="false" outlineLevel="0" collapsed="false">
      <c r="A259" s="0" t="s">
        <v>399</v>
      </c>
      <c r="B259" s="0" t="s">
        <v>44</v>
      </c>
      <c r="C259" s="0" t="n">
        <v>362</v>
      </c>
      <c r="D259" s="0" t="n">
        <v>72</v>
      </c>
      <c r="E259" s="0" t="n">
        <v>8</v>
      </c>
      <c r="F259" s="0" t="n">
        <v>6</v>
      </c>
      <c r="G259" s="0" t="n">
        <v>48.02</v>
      </c>
      <c r="H259" s="0" t="n">
        <v>5.72</v>
      </c>
      <c r="I259" s="0" t="n">
        <v>0.66</v>
      </c>
      <c r="J259" s="0" t="s">
        <v>59</v>
      </c>
      <c r="K259" s="0" t="s">
        <v>60</v>
      </c>
      <c r="L259" s="0" t="n">
        <v>163</v>
      </c>
      <c r="M259" s="0" t="n">
        <v>2.72</v>
      </c>
      <c r="N259" s="0" t="n">
        <v>128.59</v>
      </c>
      <c r="O259" s="0" t="n">
        <v>1.23</v>
      </c>
      <c r="P259" s="0" t="n">
        <v>7</v>
      </c>
      <c r="Q259" s="0" t="n">
        <v>0.77</v>
      </c>
      <c r="R259" s="0" t="n">
        <v>511</v>
      </c>
      <c r="S259" s="0" t="n">
        <v>13.17</v>
      </c>
      <c r="T259" s="0" t="n">
        <v>0.71</v>
      </c>
      <c r="U259" s="6" t="n">
        <v>45454</v>
      </c>
      <c r="V259" s="0" t="n">
        <v>213.55</v>
      </c>
      <c r="W259" s="0" t="n">
        <v>0.609</v>
      </c>
    </row>
    <row r="260" customFormat="false" ht="15" hidden="false" customHeight="false" outlineLevel="0" collapsed="false">
      <c r="A260" s="0" t="s">
        <v>400</v>
      </c>
      <c r="B260" s="0" t="s">
        <v>56</v>
      </c>
      <c r="C260" s="0" t="n">
        <v>192</v>
      </c>
      <c r="D260" s="0" t="n">
        <v>66</v>
      </c>
      <c r="E260" s="0" t="n">
        <v>3</v>
      </c>
      <c r="F260" s="0" t="n">
        <v>2</v>
      </c>
      <c r="G260" s="0" t="n">
        <v>30.01</v>
      </c>
      <c r="H260" s="0" t="n">
        <v>6.96</v>
      </c>
      <c r="I260" s="0" t="n">
        <v>0.84</v>
      </c>
      <c r="J260" s="0" t="s">
        <v>110</v>
      </c>
      <c r="K260" s="0" t="s">
        <v>42</v>
      </c>
      <c r="L260" s="0" t="n">
        <v>33</v>
      </c>
      <c r="M260" s="0" t="n">
        <v>4.1</v>
      </c>
      <c r="N260" s="0" t="n">
        <v>176.2</v>
      </c>
      <c r="O260" s="0" t="n">
        <v>1.09</v>
      </c>
      <c r="P260" s="0" t="n">
        <v>8</v>
      </c>
      <c r="Q260" s="0" t="n">
        <v>0.98</v>
      </c>
      <c r="R260" s="0" t="n">
        <v>447</v>
      </c>
      <c r="S260" s="0" t="n">
        <v>2.85</v>
      </c>
      <c r="T260" s="0" t="n">
        <v>0.31</v>
      </c>
      <c r="U260" s="6" t="n">
        <v>45476</v>
      </c>
      <c r="V260" s="0" t="n">
        <v>152.91</v>
      </c>
      <c r="W260" s="0" t="n">
        <v>0.427</v>
      </c>
    </row>
    <row r="261" customFormat="false" ht="15" hidden="false" customHeight="false" outlineLevel="0" collapsed="false">
      <c r="A261" s="0" t="s">
        <v>401</v>
      </c>
      <c r="B261" s="0" t="s">
        <v>56</v>
      </c>
      <c r="C261" s="0" t="n">
        <v>256</v>
      </c>
      <c r="D261" s="0" t="n">
        <v>60</v>
      </c>
      <c r="E261" s="0" t="n">
        <v>3</v>
      </c>
      <c r="F261" s="0" t="n">
        <v>9</v>
      </c>
      <c r="G261" s="0" t="n">
        <v>41.16</v>
      </c>
      <c r="H261" s="0" t="n">
        <v>9.41</v>
      </c>
      <c r="I261" s="0" t="n">
        <v>0.64</v>
      </c>
      <c r="J261" s="0" t="s">
        <v>200</v>
      </c>
      <c r="K261" s="0" t="s">
        <v>42</v>
      </c>
      <c r="L261" s="0" t="n">
        <v>106</v>
      </c>
      <c r="M261" s="0" t="n">
        <v>2.09</v>
      </c>
      <c r="N261" s="0" t="n">
        <v>67.53</v>
      </c>
      <c r="O261" s="0" t="n">
        <v>0.88</v>
      </c>
      <c r="P261" s="0" t="n">
        <v>6</v>
      </c>
      <c r="Q261" s="0" t="n">
        <v>0.84</v>
      </c>
      <c r="R261" s="0" t="n">
        <v>442</v>
      </c>
      <c r="S261" s="0" t="n">
        <v>13.03</v>
      </c>
      <c r="T261" s="0" t="n">
        <v>0.69</v>
      </c>
      <c r="U261" s="6" t="n">
        <v>45346</v>
      </c>
      <c r="V261" s="0" t="n">
        <v>162.26</v>
      </c>
      <c r="W261" s="0" t="n">
        <v>0.672</v>
      </c>
    </row>
    <row r="262" customFormat="false" ht="15" hidden="false" customHeight="false" outlineLevel="0" collapsed="false">
      <c r="A262" s="0" t="s">
        <v>402</v>
      </c>
      <c r="B262" s="0" t="s">
        <v>56</v>
      </c>
      <c r="C262" s="0" t="n">
        <v>181</v>
      </c>
      <c r="D262" s="0" t="n">
        <v>65</v>
      </c>
      <c r="E262" s="0" t="n">
        <v>13</v>
      </c>
      <c r="F262" s="0" t="n">
        <v>3</v>
      </c>
      <c r="G262" s="0" t="n">
        <v>41.44</v>
      </c>
      <c r="H262" s="0" t="n">
        <v>6.56</v>
      </c>
      <c r="I262" s="0" t="n">
        <v>0.97</v>
      </c>
      <c r="J262" s="0" t="s">
        <v>166</v>
      </c>
      <c r="K262" s="0" t="s">
        <v>46</v>
      </c>
      <c r="L262" s="0" t="n">
        <v>48</v>
      </c>
      <c r="M262" s="0" t="n">
        <v>3.04</v>
      </c>
      <c r="N262" s="0" t="n">
        <v>35.08</v>
      </c>
      <c r="O262" s="0" t="n">
        <v>1.82</v>
      </c>
      <c r="P262" s="0" t="n">
        <v>2</v>
      </c>
      <c r="Q262" s="0" t="n">
        <v>0.83</v>
      </c>
      <c r="R262" s="0" t="n">
        <v>277</v>
      </c>
      <c r="S262" s="0" t="n">
        <v>5.83</v>
      </c>
      <c r="T262" s="0" t="n">
        <v>0.85</v>
      </c>
      <c r="U262" s="6" t="n">
        <v>45338</v>
      </c>
      <c r="V262" s="0" t="n">
        <v>205.08</v>
      </c>
      <c r="W262" s="0" t="n">
        <v>0.592</v>
      </c>
    </row>
    <row r="263" customFormat="false" ht="15" hidden="false" customHeight="false" outlineLevel="0" collapsed="false">
      <c r="A263" s="0" t="s">
        <v>403</v>
      </c>
      <c r="B263" s="0" t="s">
        <v>48</v>
      </c>
      <c r="C263" s="0" t="n">
        <v>412</v>
      </c>
      <c r="D263" s="0" t="n">
        <v>36</v>
      </c>
      <c r="E263" s="0" t="n">
        <v>5</v>
      </c>
      <c r="F263" s="0" t="n">
        <v>5</v>
      </c>
      <c r="G263" s="0" t="n">
        <v>4.25</v>
      </c>
      <c r="H263" s="0" t="n">
        <v>3.96</v>
      </c>
      <c r="I263" s="0" t="n">
        <v>0.66</v>
      </c>
      <c r="J263" s="0" t="s">
        <v>156</v>
      </c>
      <c r="K263" s="0" t="s">
        <v>42</v>
      </c>
      <c r="L263" s="0" t="n">
        <v>118</v>
      </c>
      <c r="M263" s="0" t="n">
        <v>4.12</v>
      </c>
      <c r="N263" s="0" t="n">
        <v>165.71</v>
      </c>
      <c r="O263" s="0" t="n">
        <v>1.52</v>
      </c>
      <c r="P263" s="0" t="n">
        <v>9</v>
      </c>
      <c r="Q263" s="0" t="n">
        <v>0.7</v>
      </c>
      <c r="R263" s="0" t="n">
        <v>968</v>
      </c>
      <c r="S263" s="0" t="n">
        <v>7.86</v>
      </c>
      <c r="T263" s="0" t="n">
        <v>0.68</v>
      </c>
      <c r="U263" s="6" t="n">
        <v>45294</v>
      </c>
      <c r="V263" s="0" t="n">
        <v>140.3</v>
      </c>
      <c r="W263" s="0" t="n">
        <v>0.449</v>
      </c>
    </row>
    <row r="264" customFormat="false" ht="15" hidden="false" customHeight="false" outlineLevel="0" collapsed="false">
      <c r="A264" s="0" t="s">
        <v>404</v>
      </c>
      <c r="B264" s="0" t="s">
        <v>44</v>
      </c>
      <c r="C264" s="0" t="n">
        <v>235</v>
      </c>
      <c r="D264" s="0" t="n">
        <v>41</v>
      </c>
      <c r="E264" s="0" t="n">
        <v>5</v>
      </c>
      <c r="F264" s="0" t="n">
        <v>9</v>
      </c>
      <c r="G264" s="0" t="n">
        <v>9.37</v>
      </c>
      <c r="H264" s="0" t="n">
        <v>4.77</v>
      </c>
      <c r="I264" s="0" t="n">
        <v>0.81</v>
      </c>
      <c r="J264" s="0" t="s">
        <v>225</v>
      </c>
      <c r="K264" s="0" t="s">
        <v>60</v>
      </c>
      <c r="L264" s="0" t="n">
        <v>70</v>
      </c>
      <c r="M264" s="0" t="n">
        <v>1.57</v>
      </c>
      <c r="N264" s="0" t="n">
        <v>82.68</v>
      </c>
      <c r="O264" s="0" t="n">
        <v>0.39</v>
      </c>
      <c r="P264" s="0" t="n">
        <v>0</v>
      </c>
      <c r="Q264" s="0" t="n">
        <v>0.72</v>
      </c>
      <c r="R264" s="0" t="n">
        <v>618</v>
      </c>
      <c r="S264" s="0" t="n">
        <v>3</v>
      </c>
      <c r="T264" s="0" t="n">
        <v>1</v>
      </c>
      <c r="U264" s="6" t="n">
        <v>45449</v>
      </c>
      <c r="V264" s="0" t="n">
        <v>86.42</v>
      </c>
      <c r="W264" s="0" t="n">
        <v>0.745</v>
      </c>
    </row>
    <row r="265" customFormat="false" ht="15" hidden="false" customHeight="false" outlineLevel="0" collapsed="false">
      <c r="A265" s="0" t="s">
        <v>405</v>
      </c>
      <c r="B265" s="0" t="s">
        <v>81</v>
      </c>
      <c r="C265" s="0" t="n">
        <v>283</v>
      </c>
      <c r="D265" s="0" t="n">
        <v>18</v>
      </c>
      <c r="E265" s="0" t="n">
        <v>13</v>
      </c>
      <c r="F265" s="0" t="n">
        <v>6</v>
      </c>
      <c r="G265" s="0" t="n">
        <v>16.24</v>
      </c>
      <c r="H265" s="0" t="n">
        <v>8.67</v>
      </c>
      <c r="I265" s="0" t="n">
        <v>0.89</v>
      </c>
      <c r="J265" s="0" t="s">
        <v>85</v>
      </c>
      <c r="K265" s="0" t="s">
        <v>60</v>
      </c>
      <c r="L265" s="0" t="n">
        <v>178</v>
      </c>
      <c r="M265" s="0" t="n">
        <v>4.47</v>
      </c>
      <c r="N265" s="0" t="n">
        <v>133.71</v>
      </c>
      <c r="O265" s="0" t="n">
        <v>1.18</v>
      </c>
      <c r="P265" s="0" t="n">
        <v>4</v>
      </c>
      <c r="Q265" s="0" t="n">
        <v>0.9</v>
      </c>
      <c r="R265" s="0" t="n">
        <v>293</v>
      </c>
      <c r="S265" s="0" t="n">
        <v>2.66</v>
      </c>
      <c r="T265" s="0" t="n">
        <v>0.61</v>
      </c>
      <c r="U265" s="6" t="n">
        <v>45519</v>
      </c>
      <c r="V265" s="0" t="n">
        <v>74.66</v>
      </c>
      <c r="W265" s="0" t="n">
        <v>0.539</v>
      </c>
    </row>
    <row r="266" customFormat="false" ht="15" hidden="false" customHeight="false" outlineLevel="0" collapsed="false">
      <c r="A266" s="0" t="s">
        <v>406</v>
      </c>
      <c r="B266" s="0" t="s">
        <v>40</v>
      </c>
      <c r="C266" s="0" t="n">
        <v>282</v>
      </c>
      <c r="D266" s="0" t="n">
        <v>93</v>
      </c>
      <c r="E266" s="0" t="n">
        <v>7</v>
      </c>
      <c r="F266" s="0" t="n">
        <v>8</v>
      </c>
      <c r="G266" s="0" t="n">
        <v>16.71</v>
      </c>
      <c r="H266" s="0" t="n">
        <v>1.74</v>
      </c>
      <c r="I266" s="0" t="n">
        <v>0.74</v>
      </c>
      <c r="J266" s="0" t="s">
        <v>168</v>
      </c>
      <c r="K266" s="0" t="s">
        <v>54</v>
      </c>
      <c r="L266" s="0" t="n">
        <v>29</v>
      </c>
      <c r="M266" s="0" t="n">
        <v>4.79</v>
      </c>
      <c r="N266" s="0" t="n">
        <v>150.09</v>
      </c>
      <c r="O266" s="0" t="n">
        <v>0.27</v>
      </c>
      <c r="P266" s="0" t="n">
        <v>5</v>
      </c>
      <c r="Q266" s="0" t="n">
        <v>0.88</v>
      </c>
      <c r="R266" s="0" t="n">
        <v>106</v>
      </c>
      <c r="S266" s="0" t="n">
        <v>13.12</v>
      </c>
      <c r="T266" s="0" t="n">
        <v>0.74</v>
      </c>
      <c r="U266" s="6" t="n">
        <v>45476</v>
      </c>
      <c r="V266" s="0" t="n">
        <v>228.3</v>
      </c>
      <c r="W266" s="0" t="n">
        <v>0.772</v>
      </c>
    </row>
    <row r="267" customFormat="false" ht="15" hidden="false" customHeight="false" outlineLevel="0" collapsed="false">
      <c r="A267" s="0" t="s">
        <v>407</v>
      </c>
      <c r="B267" s="0" t="s">
        <v>81</v>
      </c>
      <c r="C267" s="0" t="n">
        <v>311</v>
      </c>
      <c r="D267" s="0" t="n">
        <v>77</v>
      </c>
      <c r="E267" s="0" t="n">
        <v>3</v>
      </c>
      <c r="F267" s="0" t="n">
        <v>9</v>
      </c>
      <c r="G267" s="0" t="n">
        <v>33.28</v>
      </c>
      <c r="H267" s="0" t="n">
        <v>3.59</v>
      </c>
      <c r="I267" s="0" t="n">
        <v>0.57</v>
      </c>
      <c r="J267" s="0" t="s">
        <v>78</v>
      </c>
      <c r="K267" s="0" t="s">
        <v>42</v>
      </c>
      <c r="L267" s="0" t="n">
        <v>25</v>
      </c>
      <c r="M267" s="0" t="n">
        <v>0.68</v>
      </c>
      <c r="N267" s="0" t="n">
        <v>72.07</v>
      </c>
      <c r="O267" s="0" t="n">
        <v>0.56</v>
      </c>
      <c r="P267" s="0" t="n">
        <v>8</v>
      </c>
      <c r="Q267" s="0" t="n">
        <v>0.87</v>
      </c>
      <c r="R267" s="0" t="n">
        <v>192</v>
      </c>
      <c r="S267" s="0" t="n">
        <v>9.82</v>
      </c>
      <c r="T267" s="0" t="n">
        <v>0.26</v>
      </c>
      <c r="U267" s="6" t="n">
        <v>45430</v>
      </c>
      <c r="V267" s="0" t="n">
        <v>151.39</v>
      </c>
      <c r="W267" s="0" t="n">
        <v>0.541</v>
      </c>
    </row>
    <row r="268" customFormat="false" ht="15" hidden="false" customHeight="false" outlineLevel="0" collapsed="false">
      <c r="A268" s="0" t="s">
        <v>408</v>
      </c>
      <c r="B268" s="0" t="s">
        <v>40</v>
      </c>
      <c r="C268" s="0" t="n">
        <v>293</v>
      </c>
      <c r="D268" s="0" t="n">
        <v>55</v>
      </c>
      <c r="E268" s="0" t="n">
        <v>12</v>
      </c>
      <c r="F268" s="0" t="n">
        <v>8</v>
      </c>
      <c r="G268" s="0" t="n">
        <v>31.53</v>
      </c>
      <c r="H268" s="0" t="n">
        <v>5.98</v>
      </c>
      <c r="I268" s="0" t="n">
        <v>0.35</v>
      </c>
      <c r="J268" s="0" t="s">
        <v>409</v>
      </c>
      <c r="K268" s="0" t="s">
        <v>42</v>
      </c>
      <c r="L268" s="0" t="n">
        <v>158</v>
      </c>
      <c r="M268" s="0" t="n">
        <v>0.77</v>
      </c>
      <c r="N268" s="0" t="n">
        <v>105.98</v>
      </c>
      <c r="O268" s="0" t="n">
        <v>1.83</v>
      </c>
      <c r="P268" s="0" t="n">
        <v>4</v>
      </c>
      <c r="Q268" s="0" t="n">
        <v>0.73</v>
      </c>
      <c r="R268" s="0" t="n">
        <v>241</v>
      </c>
      <c r="S268" s="0" t="n">
        <v>7.45</v>
      </c>
      <c r="T268" s="0" t="n">
        <v>0.85</v>
      </c>
      <c r="U268" s="6" t="n">
        <v>45344</v>
      </c>
      <c r="V268" s="0" t="n">
        <v>190.98</v>
      </c>
      <c r="W268" s="0" t="n">
        <v>0.552</v>
      </c>
    </row>
    <row r="269" customFormat="false" ht="15" hidden="false" customHeight="false" outlineLevel="0" collapsed="false">
      <c r="A269" s="0" t="s">
        <v>410</v>
      </c>
      <c r="B269" s="0" t="s">
        <v>81</v>
      </c>
      <c r="C269" s="0" t="n">
        <v>22</v>
      </c>
      <c r="D269" s="0" t="n">
        <v>76</v>
      </c>
      <c r="E269" s="0" t="n">
        <v>8</v>
      </c>
      <c r="F269" s="0" t="n">
        <v>4</v>
      </c>
      <c r="G269" s="0" t="n">
        <v>25.23</v>
      </c>
      <c r="H269" s="0" t="n">
        <v>6.93</v>
      </c>
      <c r="I269" s="0" t="n">
        <v>0.87</v>
      </c>
      <c r="J269" s="0" t="s">
        <v>200</v>
      </c>
      <c r="K269" s="0" t="s">
        <v>54</v>
      </c>
      <c r="L269" s="0" t="n">
        <v>24</v>
      </c>
      <c r="M269" s="0" t="n">
        <v>0.91</v>
      </c>
      <c r="N269" s="0" t="n">
        <v>180.04</v>
      </c>
      <c r="O269" s="0" t="n">
        <v>0.98</v>
      </c>
      <c r="P269" s="0" t="n">
        <v>0</v>
      </c>
      <c r="Q269" s="0" t="n">
        <v>0.81</v>
      </c>
      <c r="R269" s="0" t="n">
        <v>568</v>
      </c>
      <c r="S269" s="0" t="n">
        <v>1.51</v>
      </c>
      <c r="T269" s="0" t="n">
        <v>0.7</v>
      </c>
      <c r="U269" s="6" t="n">
        <v>45359</v>
      </c>
      <c r="V269" s="0" t="n">
        <v>146.62</v>
      </c>
      <c r="W269" s="0" t="n">
        <v>0.624</v>
      </c>
    </row>
    <row r="270" customFormat="false" ht="15" hidden="false" customHeight="false" outlineLevel="0" collapsed="false">
      <c r="A270" s="0" t="s">
        <v>411</v>
      </c>
      <c r="B270" s="0" t="s">
        <v>44</v>
      </c>
      <c r="C270" s="0" t="n">
        <v>47</v>
      </c>
      <c r="D270" s="0" t="n">
        <v>35</v>
      </c>
      <c r="E270" s="0" t="n">
        <v>9</v>
      </c>
      <c r="F270" s="0" t="n">
        <v>7</v>
      </c>
      <c r="G270" s="0" t="n">
        <v>11.35</v>
      </c>
      <c r="H270" s="0" t="n">
        <v>7.75</v>
      </c>
      <c r="I270" s="0" t="n">
        <v>0.53</v>
      </c>
      <c r="J270" s="0" t="s">
        <v>267</v>
      </c>
      <c r="K270" s="0" t="s">
        <v>46</v>
      </c>
      <c r="L270" s="0" t="n">
        <v>176</v>
      </c>
      <c r="M270" s="0" t="n">
        <v>4</v>
      </c>
      <c r="N270" s="0" t="n">
        <v>177.16</v>
      </c>
      <c r="O270" s="0" t="n">
        <v>1.8</v>
      </c>
      <c r="P270" s="0" t="n">
        <v>3</v>
      </c>
      <c r="Q270" s="0" t="n">
        <v>0.94</v>
      </c>
      <c r="R270" s="0" t="n">
        <v>453</v>
      </c>
      <c r="S270" s="0" t="n">
        <v>13.91</v>
      </c>
      <c r="T270" s="0" t="n">
        <v>0.65</v>
      </c>
      <c r="U270" s="6" t="n">
        <v>45336</v>
      </c>
      <c r="V270" s="0" t="n">
        <v>247.46</v>
      </c>
      <c r="W270" s="0" t="n">
        <v>0.663</v>
      </c>
    </row>
    <row r="271" customFormat="false" ht="15" hidden="false" customHeight="false" outlineLevel="0" collapsed="false">
      <c r="A271" s="0" t="s">
        <v>412</v>
      </c>
      <c r="B271" s="0" t="s">
        <v>40</v>
      </c>
      <c r="C271" s="0" t="n">
        <v>345</v>
      </c>
      <c r="D271" s="0" t="n">
        <v>17</v>
      </c>
      <c r="E271" s="0" t="n">
        <v>12</v>
      </c>
      <c r="F271" s="0" t="n">
        <v>7</v>
      </c>
      <c r="G271" s="0" t="n">
        <v>19.72</v>
      </c>
      <c r="H271" s="0" t="n">
        <v>3.52</v>
      </c>
      <c r="I271" s="0" t="n">
        <v>0.66</v>
      </c>
      <c r="J271" s="0" t="s">
        <v>348</v>
      </c>
      <c r="K271" s="0" t="s">
        <v>54</v>
      </c>
      <c r="L271" s="0" t="n">
        <v>51</v>
      </c>
      <c r="M271" s="0" t="n">
        <v>1.35</v>
      </c>
      <c r="N271" s="0" t="n">
        <v>152.38</v>
      </c>
      <c r="O271" s="0" t="n">
        <v>0.42</v>
      </c>
      <c r="P271" s="0" t="n">
        <v>1</v>
      </c>
      <c r="Q271" s="0" t="n">
        <v>0.75</v>
      </c>
      <c r="R271" s="0" t="n">
        <v>324</v>
      </c>
      <c r="S271" s="0" t="n">
        <v>6.27</v>
      </c>
      <c r="T271" s="0" t="n">
        <v>0.77</v>
      </c>
      <c r="U271" s="6" t="n">
        <v>45387</v>
      </c>
      <c r="V271" s="0" t="n">
        <v>154.09</v>
      </c>
      <c r="W271" s="0" t="n">
        <v>0.726</v>
      </c>
    </row>
    <row r="272" customFormat="false" ht="15" hidden="false" customHeight="false" outlineLevel="0" collapsed="false">
      <c r="A272" s="0" t="s">
        <v>413</v>
      </c>
      <c r="B272" s="0" t="s">
        <v>48</v>
      </c>
      <c r="C272" s="0" t="n">
        <v>447</v>
      </c>
      <c r="D272" s="0" t="n">
        <v>15</v>
      </c>
      <c r="E272" s="0" t="n">
        <v>14</v>
      </c>
      <c r="F272" s="0" t="n">
        <v>5</v>
      </c>
      <c r="G272" s="0" t="n">
        <v>27.64</v>
      </c>
      <c r="H272" s="0" t="n">
        <v>1.89</v>
      </c>
      <c r="I272" s="0" t="n">
        <v>0.17</v>
      </c>
      <c r="J272" s="0" t="s">
        <v>53</v>
      </c>
      <c r="K272" s="0" t="s">
        <v>42</v>
      </c>
      <c r="L272" s="0" t="n">
        <v>13</v>
      </c>
      <c r="M272" s="0" t="n">
        <v>3.77</v>
      </c>
      <c r="N272" s="0" t="n">
        <v>154.92</v>
      </c>
      <c r="O272" s="0" t="n">
        <v>0.49</v>
      </c>
      <c r="P272" s="0" t="n">
        <v>3</v>
      </c>
      <c r="Q272" s="0" t="n">
        <v>0.96</v>
      </c>
      <c r="R272" s="0" t="n">
        <v>695</v>
      </c>
      <c r="S272" s="0" t="n">
        <v>6.83</v>
      </c>
      <c r="T272" s="0" t="n">
        <v>0.65</v>
      </c>
      <c r="U272" s="6" t="n">
        <v>45512</v>
      </c>
      <c r="V272" s="0" t="n">
        <v>296.54</v>
      </c>
      <c r="W272" s="0" t="n">
        <v>0.704</v>
      </c>
    </row>
    <row r="273" customFormat="false" ht="15" hidden="false" customHeight="false" outlineLevel="0" collapsed="false">
      <c r="A273" s="0" t="s">
        <v>414</v>
      </c>
      <c r="B273" s="0" t="s">
        <v>81</v>
      </c>
      <c r="C273" s="0" t="n">
        <v>168</v>
      </c>
      <c r="D273" s="0" t="n">
        <v>89</v>
      </c>
      <c r="E273" s="0" t="n">
        <v>13</v>
      </c>
      <c r="F273" s="0" t="n">
        <v>2</v>
      </c>
      <c r="G273" s="0" t="n">
        <v>23.93</v>
      </c>
      <c r="H273" s="0" t="n">
        <v>9.57</v>
      </c>
      <c r="I273" s="0" t="n">
        <v>0.55</v>
      </c>
      <c r="J273" s="0" t="s">
        <v>191</v>
      </c>
      <c r="K273" s="0" t="s">
        <v>46</v>
      </c>
      <c r="L273" s="0" t="n">
        <v>161</v>
      </c>
      <c r="M273" s="0" t="n">
        <v>2.49</v>
      </c>
      <c r="N273" s="0" t="n">
        <v>180.56</v>
      </c>
      <c r="O273" s="0" t="n">
        <v>0.77</v>
      </c>
      <c r="P273" s="0" t="n">
        <v>6</v>
      </c>
      <c r="Q273" s="0" t="n">
        <v>0.74</v>
      </c>
      <c r="R273" s="0" t="n">
        <v>996</v>
      </c>
      <c r="S273" s="0" t="n">
        <v>5.06</v>
      </c>
      <c r="T273" s="0" t="n">
        <v>0.81</v>
      </c>
      <c r="U273" s="6" t="n">
        <v>45521</v>
      </c>
      <c r="V273" s="0" t="n">
        <v>80.36</v>
      </c>
      <c r="W273" s="0" t="n">
        <v>0.58</v>
      </c>
    </row>
    <row r="274" customFormat="false" ht="15" hidden="false" customHeight="false" outlineLevel="0" collapsed="false">
      <c r="A274" s="0" t="s">
        <v>415</v>
      </c>
      <c r="B274" s="0" t="s">
        <v>81</v>
      </c>
      <c r="C274" s="0" t="n">
        <v>47</v>
      </c>
      <c r="D274" s="0" t="n">
        <v>33</v>
      </c>
      <c r="E274" s="0" t="n">
        <v>5</v>
      </c>
      <c r="F274" s="0" t="n">
        <v>2</v>
      </c>
      <c r="G274" s="0" t="n">
        <v>7.24</v>
      </c>
      <c r="H274" s="0" t="n">
        <v>1.23</v>
      </c>
      <c r="I274" s="0" t="n">
        <v>0.73</v>
      </c>
      <c r="J274" s="0" t="s">
        <v>340</v>
      </c>
      <c r="K274" s="0" t="s">
        <v>60</v>
      </c>
      <c r="L274" s="0" t="n">
        <v>140</v>
      </c>
      <c r="M274" s="0" t="n">
        <v>4.26</v>
      </c>
      <c r="N274" s="0" t="n">
        <v>149.9</v>
      </c>
      <c r="O274" s="0" t="n">
        <v>0.8</v>
      </c>
      <c r="P274" s="0" t="n">
        <v>8</v>
      </c>
      <c r="Q274" s="0" t="n">
        <v>0.75</v>
      </c>
      <c r="R274" s="0" t="n">
        <v>88</v>
      </c>
      <c r="S274" s="0" t="n">
        <v>13.48</v>
      </c>
      <c r="T274" s="0" t="n">
        <v>0.67</v>
      </c>
      <c r="U274" s="6" t="n">
        <v>45577</v>
      </c>
      <c r="V274" s="0" t="n">
        <v>50.17</v>
      </c>
      <c r="W274" s="0" t="n">
        <v>0.624</v>
      </c>
    </row>
    <row r="275" customFormat="false" ht="15" hidden="false" customHeight="false" outlineLevel="0" collapsed="false">
      <c r="A275" s="0" t="s">
        <v>416</v>
      </c>
      <c r="B275" s="0" t="s">
        <v>40</v>
      </c>
      <c r="C275" s="0" t="n">
        <v>329</v>
      </c>
      <c r="D275" s="0" t="n">
        <v>57</v>
      </c>
      <c r="E275" s="0" t="n">
        <v>6</v>
      </c>
      <c r="F275" s="0" t="n">
        <v>5</v>
      </c>
      <c r="G275" s="0" t="n">
        <v>32.83</v>
      </c>
      <c r="H275" s="0" t="n">
        <v>1.41</v>
      </c>
      <c r="I275" s="0" t="n">
        <v>0.63</v>
      </c>
      <c r="J275" s="0" t="s">
        <v>83</v>
      </c>
      <c r="K275" s="0" t="s">
        <v>60</v>
      </c>
      <c r="L275" s="0" t="n">
        <v>123</v>
      </c>
      <c r="M275" s="0" t="n">
        <v>4.14</v>
      </c>
      <c r="N275" s="0" t="n">
        <v>74.52</v>
      </c>
      <c r="O275" s="0" t="n">
        <v>1.52</v>
      </c>
      <c r="P275" s="0" t="n">
        <v>2</v>
      </c>
      <c r="Q275" s="0" t="n">
        <v>0.84</v>
      </c>
      <c r="R275" s="0" t="n">
        <v>242</v>
      </c>
      <c r="S275" s="0" t="n">
        <v>5.82</v>
      </c>
      <c r="T275" s="0" t="n">
        <v>0.62</v>
      </c>
      <c r="U275" s="6" t="n">
        <v>45576</v>
      </c>
      <c r="V275" s="0" t="n">
        <v>118.34</v>
      </c>
      <c r="W275" s="0" t="n">
        <v>0.578</v>
      </c>
    </row>
    <row r="276" customFormat="false" ht="15" hidden="false" customHeight="false" outlineLevel="0" collapsed="false">
      <c r="A276" s="0" t="s">
        <v>417</v>
      </c>
      <c r="B276" s="0" t="s">
        <v>48</v>
      </c>
      <c r="C276" s="0" t="n">
        <v>457</v>
      </c>
      <c r="D276" s="0" t="n">
        <v>54</v>
      </c>
      <c r="E276" s="0" t="n">
        <v>12</v>
      </c>
      <c r="F276" s="0" t="n">
        <v>5</v>
      </c>
      <c r="G276" s="0" t="n">
        <v>4.58</v>
      </c>
      <c r="H276" s="0" t="n">
        <v>5.2</v>
      </c>
      <c r="I276" s="0" t="n">
        <v>0.5</v>
      </c>
      <c r="J276" s="0" t="s">
        <v>70</v>
      </c>
      <c r="K276" s="0" t="s">
        <v>54</v>
      </c>
      <c r="L276" s="0" t="n">
        <v>138</v>
      </c>
      <c r="M276" s="0" t="n">
        <v>4.82</v>
      </c>
      <c r="N276" s="0" t="n">
        <v>32.95</v>
      </c>
      <c r="O276" s="0" t="n">
        <v>1.24</v>
      </c>
      <c r="P276" s="0" t="n">
        <v>2</v>
      </c>
      <c r="Q276" s="0" t="n">
        <v>0.98</v>
      </c>
      <c r="R276" s="0" t="n">
        <v>376</v>
      </c>
      <c r="S276" s="0" t="n">
        <v>3.44</v>
      </c>
      <c r="T276" s="0" t="n">
        <v>0.31</v>
      </c>
      <c r="U276" s="6" t="n">
        <v>45554</v>
      </c>
      <c r="V276" s="0" t="n">
        <v>276.41</v>
      </c>
      <c r="W276" s="0" t="n">
        <v>0.54</v>
      </c>
    </row>
    <row r="277" customFormat="false" ht="15" hidden="false" customHeight="false" outlineLevel="0" collapsed="false">
      <c r="A277" s="0" t="s">
        <v>418</v>
      </c>
      <c r="B277" s="0" t="s">
        <v>48</v>
      </c>
      <c r="C277" s="0" t="n">
        <v>84</v>
      </c>
      <c r="D277" s="0" t="n">
        <v>22</v>
      </c>
      <c r="E277" s="0" t="n">
        <v>13</v>
      </c>
      <c r="F277" s="0" t="n">
        <v>6</v>
      </c>
      <c r="G277" s="0" t="n">
        <v>19.53</v>
      </c>
      <c r="H277" s="0" t="n">
        <v>8.28</v>
      </c>
      <c r="I277" s="0" t="n">
        <v>0.3</v>
      </c>
      <c r="J277" s="0" t="s">
        <v>361</v>
      </c>
      <c r="K277" s="0" t="s">
        <v>60</v>
      </c>
      <c r="L277" s="0" t="n">
        <v>150</v>
      </c>
      <c r="M277" s="0" t="n">
        <v>1.63</v>
      </c>
      <c r="N277" s="0" t="n">
        <v>90.16</v>
      </c>
      <c r="O277" s="0" t="n">
        <v>1.15</v>
      </c>
      <c r="P277" s="0" t="n">
        <v>3</v>
      </c>
      <c r="Q277" s="0" t="n">
        <v>0.8</v>
      </c>
      <c r="R277" s="0" t="n">
        <v>532</v>
      </c>
      <c r="S277" s="0" t="n">
        <v>8.01</v>
      </c>
      <c r="T277" s="0" t="n">
        <v>0.58</v>
      </c>
      <c r="U277" s="6" t="n">
        <v>45500</v>
      </c>
      <c r="V277" s="0" t="n">
        <v>257.17</v>
      </c>
      <c r="W277" s="0" t="n">
        <v>0.608</v>
      </c>
    </row>
    <row r="278" customFormat="false" ht="15" hidden="false" customHeight="false" outlineLevel="0" collapsed="false">
      <c r="A278" s="0" t="s">
        <v>419</v>
      </c>
      <c r="B278" s="0" t="s">
        <v>44</v>
      </c>
      <c r="C278" s="0" t="n">
        <v>375</v>
      </c>
      <c r="D278" s="0" t="n">
        <v>78</v>
      </c>
      <c r="E278" s="0" t="n">
        <v>12</v>
      </c>
      <c r="F278" s="0" t="n">
        <v>8</v>
      </c>
      <c r="G278" s="0" t="n">
        <v>35.79</v>
      </c>
      <c r="H278" s="0" t="n">
        <v>7.86</v>
      </c>
      <c r="I278" s="0" t="n">
        <v>0.38</v>
      </c>
      <c r="J278" s="0" t="s">
        <v>297</v>
      </c>
      <c r="K278" s="0" t="s">
        <v>42</v>
      </c>
      <c r="L278" s="0" t="n">
        <v>63</v>
      </c>
      <c r="M278" s="0" t="n">
        <v>1.53</v>
      </c>
      <c r="N278" s="0" t="n">
        <v>26.6</v>
      </c>
      <c r="O278" s="0" t="n">
        <v>1.24</v>
      </c>
      <c r="P278" s="0" t="n">
        <v>6</v>
      </c>
      <c r="Q278" s="0" t="n">
        <v>0.9</v>
      </c>
      <c r="R278" s="0" t="n">
        <v>74</v>
      </c>
      <c r="S278" s="0" t="n">
        <v>11.94</v>
      </c>
      <c r="T278" s="0" t="n">
        <v>0.63</v>
      </c>
      <c r="U278" s="6" t="n">
        <v>45344</v>
      </c>
      <c r="V278" s="0" t="n">
        <v>81.73</v>
      </c>
      <c r="W278" s="0" t="n">
        <v>0.621</v>
      </c>
    </row>
    <row r="279" customFormat="false" ht="15" hidden="false" customHeight="false" outlineLevel="0" collapsed="false">
      <c r="A279" s="0" t="s">
        <v>420</v>
      </c>
      <c r="B279" s="0" t="s">
        <v>48</v>
      </c>
      <c r="C279" s="0" t="n">
        <v>40</v>
      </c>
      <c r="D279" s="0" t="n">
        <v>34</v>
      </c>
      <c r="E279" s="0" t="n">
        <v>14</v>
      </c>
      <c r="F279" s="0" t="n">
        <v>5</v>
      </c>
      <c r="G279" s="0" t="n">
        <v>1.98</v>
      </c>
      <c r="H279" s="0" t="n">
        <v>9.41</v>
      </c>
      <c r="I279" s="0" t="n">
        <v>0.73</v>
      </c>
      <c r="J279" s="0" t="s">
        <v>162</v>
      </c>
      <c r="K279" s="0" t="s">
        <v>54</v>
      </c>
      <c r="L279" s="0" t="n">
        <v>91</v>
      </c>
      <c r="M279" s="0" t="n">
        <v>0.64</v>
      </c>
      <c r="N279" s="0" t="n">
        <v>32</v>
      </c>
      <c r="O279" s="0" t="n">
        <v>1.49</v>
      </c>
      <c r="P279" s="0" t="n">
        <v>5</v>
      </c>
      <c r="Q279" s="0" t="n">
        <v>0.88</v>
      </c>
      <c r="R279" s="0" t="n">
        <v>151</v>
      </c>
      <c r="S279" s="0" t="n">
        <v>6.2</v>
      </c>
      <c r="T279" s="0" t="n">
        <v>0.7</v>
      </c>
      <c r="U279" s="6" t="n">
        <v>45305</v>
      </c>
      <c r="V279" s="0" t="n">
        <v>183.91</v>
      </c>
      <c r="W279" s="0" t="n">
        <v>0.55</v>
      </c>
    </row>
    <row r="280" customFormat="false" ht="15" hidden="false" customHeight="false" outlineLevel="0" collapsed="false">
      <c r="A280" s="0" t="s">
        <v>421</v>
      </c>
      <c r="B280" s="0" t="s">
        <v>48</v>
      </c>
      <c r="C280" s="0" t="n">
        <v>271</v>
      </c>
      <c r="D280" s="0" t="n">
        <v>29</v>
      </c>
      <c r="E280" s="0" t="n">
        <v>12</v>
      </c>
      <c r="F280" s="0" t="n">
        <v>8</v>
      </c>
      <c r="G280" s="0" t="n">
        <v>28.93</v>
      </c>
      <c r="H280" s="0" t="n">
        <v>1.85</v>
      </c>
      <c r="I280" s="0" t="n">
        <v>0.3</v>
      </c>
      <c r="J280" s="0" t="s">
        <v>162</v>
      </c>
      <c r="K280" s="0" t="s">
        <v>42</v>
      </c>
      <c r="L280" s="0" t="n">
        <v>49</v>
      </c>
      <c r="M280" s="0" t="n">
        <v>2.35</v>
      </c>
      <c r="N280" s="0" t="n">
        <v>190.53</v>
      </c>
      <c r="O280" s="0" t="n">
        <v>1.8</v>
      </c>
      <c r="P280" s="0" t="n">
        <v>4</v>
      </c>
      <c r="Q280" s="0" t="n">
        <v>0.74</v>
      </c>
      <c r="R280" s="0" t="n">
        <v>712</v>
      </c>
      <c r="S280" s="0" t="n">
        <v>10.13</v>
      </c>
      <c r="T280" s="0" t="n">
        <v>0.56</v>
      </c>
      <c r="U280" s="6" t="n">
        <v>45337</v>
      </c>
      <c r="V280" s="0" t="n">
        <v>180.79</v>
      </c>
      <c r="W280" s="0" t="n">
        <v>0.535</v>
      </c>
    </row>
    <row r="281" customFormat="false" ht="15" hidden="false" customHeight="false" outlineLevel="0" collapsed="false">
      <c r="A281" s="0" t="s">
        <v>422</v>
      </c>
      <c r="B281" s="0" t="s">
        <v>48</v>
      </c>
      <c r="C281" s="0" t="n">
        <v>254</v>
      </c>
      <c r="D281" s="0" t="n">
        <v>91</v>
      </c>
      <c r="E281" s="0" t="n">
        <v>12</v>
      </c>
      <c r="F281" s="0" t="n">
        <v>9</v>
      </c>
      <c r="G281" s="0" t="n">
        <v>17.39</v>
      </c>
      <c r="H281" s="0" t="n">
        <v>4.07</v>
      </c>
      <c r="I281" s="0" t="n">
        <v>0.66</v>
      </c>
      <c r="J281" s="0" t="s">
        <v>365</v>
      </c>
      <c r="K281" s="0" t="s">
        <v>42</v>
      </c>
      <c r="L281" s="0" t="n">
        <v>136</v>
      </c>
      <c r="M281" s="0" t="n">
        <v>2.57</v>
      </c>
      <c r="N281" s="0" t="n">
        <v>138.42</v>
      </c>
      <c r="O281" s="0" t="n">
        <v>0.89</v>
      </c>
      <c r="P281" s="0" t="n">
        <v>3</v>
      </c>
      <c r="Q281" s="0" t="n">
        <v>0.77</v>
      </c>
      <c r="R281" s="0" t="n">
        <v>266</v>
      </c>
      <c r="S281" s="0" t="n">
        <v>5.26</v>
      </c>
      <c r="T281" s="0" t="n">
        <v>0.32</v>
      </c>
      <c r="U281" s="6" t="n">
        <v>45473</v>
      </c>
      <c r="V281" s="0" t="n">
        <v>95.09</v>
      </c>
      <c r="W281" s="0" t="n">
        <v>0.539</v>
      </c>
    </row>
    <row r="282" customFormat="false" ht="15" hidden="false" customHeight="false" outlineLevel="0" collapsed="false">
      <c r="A282" s="0" t="s">
        <v>423</v>
      </c>
      <c r="B282" s="0" t="s">
        <v>56</v>
      </c>
      <c r="C282" s="0" t="n">
        <v>246</v>
      </c>
      <c r="D282" s="0" t="n">
        <v>91</v>
      </c>
      <c r="E282" s="0" t="n">
        <v>12</v>
      </c>
      <c r="F282" s="0" t="n">
        <v>9</v>
      </c>
      <c r="G282" s="0" t="n">
        <v>1.43</v>
      </c>
      <c r="H282" s="0" t="n">
        <v>3.18</v>
      </c>
      <c r="I282" s="0" t="n">
        <v>0.63</v>
      </c>
      <c r="J282" s="0" t="s">
        <v>57</v>
      </c>
      <c r="K282" s="0" t="s">
        <v>46</v>
      </c>
      <c r="L282" s="0" t="n">
        <v>148</v>
      </c>
      <c r="M282" s="0" t="n">
        <v>4.84</v>
      </c>
      <c r="N282" s="0" t="n">
        <v>171.81</v>
      </c>
      <c r="O282" s="0" t="n">
        <v>1.63</v>
      </c>
      <c r="P282" s="0" t="n">
        <v>7</v>
      </c>
      <c r="Q282" s="0" t="n">
        <v>0.98</v>
      </c>
      <c r="R282" s="0" t="n">
        <v>791</v>
      </c>
      <c r="S282" s="0" t="n">
        <v>11.08</v>
      </c>
      <c r="T282" s="0" t="n">
        <v>0.32</v>
      </c>
      <c r="U282" s="6" t="n">
        <v>45575</v>
      </c>
      <c r="V282" s="0" t="n">
        <v>78.26</v>
      </c>
      <c r="W282" s="0" t="n">
        <v>0.505</v>
      </c>
    </row>
    <row r="283" customFormat="false" ht="15" hidden="false" customHeight="false" outlineLevel="0" collapsed="false">
      <c r="A283" s="0" t="s">
        <v>424</v>
      </c>
      <c r="B283" s="0" t="s">
        <v>44</v>
      </c>
      <c r="C283" s="0" t="n">
        <v>32</v>
      </c>
      <c r="D283" s="0" t="n">
        <v>75</v>
      </c>
      <c r="E283" s="0" t="n">
        <v>5</v>
      </c>
      <c r="F283" s="0" t="n">
        <v>4</v>
      </c>
      <c r="G283" s="0" t="n">
        <v>10.33</v>
      </c>
      <c r="H283" s="0" t="n">
        <v>8.68</v>
      </c>
      <c r="I283" s="0" t="n">
        <v>0.97</v>
      </c>
      <c r="J283" s="0" t="s">
        <v>365</v>
      </c>
      <c r="K283" s="0" t="s">
        <v>46</v>
      </c>
      <c r="L283" s="0" t="n">
        <v>51</v>
      </c>
      <c r="M283" s="0" t="n">
        <v>4.24</v>
      </c>
      <c r="N283" s="0" t="n">
        <v>132.15</v>
      </c>
      <c r="O283" s="0" t="n">
        <v>1.04</v>
      </c>
      <c r="P283" s="0" t="n">
        <v>3</v>
      </c>
      <c r="Q283" s="0" t="n">
        <v>0.76</v>
      </c>
      <c r="R283" s="0" t="n">
        <v>316</v>
      </c>
      <c r="S283" s="0" t="n">
        <v>10.36</v>
      </c>
      <c r="T283" s="0" t="n">
        <v>0.78</v>
      </c>
      <c r="U283" s="6" t="n">
        <v>45339</v>
      </c>
      <c r="V283" s="0" t="n">
        <v>123.11</v>
      </c>
      <c r="W283" s="0" t="n">
        <v>0.682</v>
      </c>
    </row>
    <row r="284" customFormat="false" ht="15" hidden="false" customHeight="false" outlineLevel="0" collapsed="false">
      <c r="A284" s="0" t="s">
        <v>425</v>
      </c>
      <c r="B284" s="0" t="s">
        <v>81</v>
      </c>
      <c r="C284" s="0" t="n">
        <v>332</v>
      </c>
      <c r="D284" s="0" t="n">
        <v>83</v>
      </c>
      <c r="E284" s="0" t="n">
        <v>3</v>
      </c>
      <c r="F284" s="0" t="n">
        <v>8</v>
      </c>
      <c r="G284" s="0" t="n">
        <v>47.11</v>
      </c>
      <c r="H284" s="0" t="n">
        <v>5.14</v>
      </c>
      <c r="I284" s="0" t="n">
        <v>0.15</v>
      </c>
      <c r="J284" s="0" t="s">
        <v>426</v>
      </c>
      <c r="K284" s="0" t="s">
        <v>46</v>
      </c>
      <c r="L284" s="0" t="n">
        <v>102</v>
      </c>
      <c r="M284" s="0" t="n">
        <v>1.25</v>
      </c>
      <c r="N284" s="0" t="n">
        <v>89.52</v>
      </c>
      <c r="O284" s="0" t="n">
        <v>1.47</v>
      </c>
      <c r="P284" s="0" t="n">
        <v>2</v>
      </c>
      <c r="Q284" s="0" t="n">
        <v>0.91</v>
      </c>
      <c r="R284" s="0" t="n">
        <v>211</v>
      </c>
      <c r="S284" s="0" t="n">
        <v>10.53</v>
      </c>
      <c r="T284" s="0" t="n">
        <v>0.73</v>
      </c>
      <c r="U284" s="6" t="n">
        <v>45597</v>
      </c>
      <c r="V284" s="0" t="n">
        <v>238.7</v>
      </c>
      <c r="W284" s="0" t="n">
        <v>0.681</v>
      </c>
    </row>
    <row r="285" customFormat="false" ht="15" hidden="false" customHeight="false" outlineLevel="0" collapsed="false">
      <c r="A285" s="0" t="s">
        <v>427</v>
      </c>
      <c r="B285" s="0" t="s">
        <v>40</v>
      </c>
      <c r="C285" s="0" t="n">
        <v>68</v>
      </c>
      <c r="D285" s="0" t="n">
        <v>54</v>
      </c>
      <c r="E285" s="0" t="n">
        <v>10</v>
      </c>
      <c r="F285" s="0" t="n">
        <v>6</v>
      </c>
      <c r="G285" s="0" t="n">
        <v>26.54</v>
      </c>
      <c r="H285" s="0" t="n">
        <v>0.76</v>
      </c>
      <c r="I285" s="0" t="n">
        <v>0.2</v>
      </c>
      <c r="J285" s="0" t="s">
        <v>164</v>
      </c>
      <c r="K285" s="0" t="s">
        <v>60</v>
      </c>
      <c r="L285" s="0" t="n">
        <v>13</v>
      </c>
      <c r="M285" s="0" t="n">
        <v>4.09</v>
      </c>
      <c r="N285" s="0" t="n">
        <v>14.78</v>
      </c>
      <c r="O285" s="0" t="n">
        <v>1.76</v>
      </c>
      <c r="P285" s="0" t="n">
        <v>6</v>
      </c>
      <c r="Q285" s="0" t="n">
        <v>0.99</v>
      </c>
      <c r="R285" s="0" t="n">
        <v>336</v>
      </c>
      <c r="S285" s="0" t="n">
        <v>10.04</v>
      </c>
      <c r="T285" s="0" t="n">
        <v>0.41</v>
      </c>
      <c r="U285" s="6" t="n">
        <v>45598</v>
      </c>
      <c r="V285" s="0" t="n">
        <v>65.6</v>
      </c>
      <c r="W285" s="0" t="n">
        <v>0.518</v>
      </c>
    </row>
    <row r="286" customFormat="false" ht="15" hidden="false" customHeight="false" outlineLevel="0" collapsed="false">
      <c r="A286" s="0" t="s">
        <v>428</v>
      </c>
      <c r="B286" s="0" t="s">
        <v>81</v>
      </c>
      <c r="C286" s="0" t="n">
        <v>137</v>
      </c>
      <c r="D286" s="0" t="n">
        <v>56</v>
      </c>
      <c r="E286" s="0" t="n">
        <v>12</v>
      </c>
      <c r="F286" s="0" t="n">
        <v>9</v>
      </c>
      <c r="G286" s="0" t="n">
        <v>49.86</v>
      </c>
      <c r="H286" s="0" t="n">
        <v>7.23</v>
      </c>
      <c r="I286" s="0" t="n">
        <v>0.56</v>
      </c>
      <c r="J286" s="0" t="s">
        <v>130</v>
      </c>
      <c r="K286" s="0" t="s">
        <v>46</v>
      </c>
      <c r="L286" s="0" t="n">
        <v>34</v>
      </c>
      <c r="M286" s="0" t="n">
        <v>1.3</v>
      </c>
      <c r="N286" s="0" t="n">
        <v>191.61</v>
      </c>
      <c r="O286" s="0" t="n">
        <v>0.16</v>
      </c>
      <c r="P286" s="0" t="n">
        <v>1</v>
      </c>
      <c r="Q286" s="0" t="n">
        <v>0.74</v>
      </c>
      <c r="R286" s="0" t="n">
        <v>727</v>
      </c>
      <c r="S286" s="0" t="n">
        <v>3.19</v>
      </c>
      <c r="T286" s="0" t="n">
        <v>0.56</v>
      </c>
      <c r="U286" s="6" t="n">
        <v>45458</v>
      </c>
      <c r="V286" s="0" t="n">
        <v>139.26</v>
      </c>
      <c r="W286" s="0" t="n">
        <v>0.667</v>
      </c>
    </row>
    <row r="287" customFormat="false" ht="15" hidden="false" customHeight="false" outlineLevel="0" collapsed="false">
      <c r="A287" s="0" t="s">
        <v>429</v>
      </c>
      <c r="B287" s="0" t="s">
        <v>44</v>
      </c>
      <c r="C287" s="0" t="n">
        <v>73</v>
      </c>
      <c r="D287" s="0" t="n">
        <v>72</v>
      </c>
      <c r="E287" s="0" t="n">
        <v>12</v>
      </c>
      <c r="F287" s="0" t="n">
        <v>7</v>
      </c>
      <c r="G287" s="0" t="n">
        <v>26.72</v>
      </c>
      <c r="H287" s="0" t="n">
        <v>4.19</v>
      </c>
      <c r="I287" s="0" t="n">
        <v>0.57</v>
      </c>
      <c r="J287" s="0" t="s">
        <v>130</v>
      </c>
      <c r="K287" s="0" t="s">
        <v>42</v>
      </c>
      <c r="L287" s="0" t="n">
        <v>109</v>
      </c>
      <c r="M287" s="0" t="n">
        <v>0.85</v>
      </c>
      <c r="N287" s="0" t="n">
        <v>23.48</v>
      </c>
      <c r="O287" s="0" t="n">
        <v>1.14</v>
      </c>
      <c r="P287" s="0" t="n">
        <v>3</v>
      </c>
      <c r="Q287" s="0" t="n">
        <v>0.82</v>
      </c>
      <c r="R287" s="0" t="n">
        <v>935</v>
      </c>
      <c r="S287" s="0" t="n">
        <v>13.43</v>
      </c>
      <c r="T287" s="0" t="n">
        <v>0.45</v>
      </c>
      <c r="U287" s="6" t="n">
        <v>45489</v>
      </c>
      <c r="V287" s="0" t="n">
        <v>149.69</v>
      </c>
      <c r="W287" s="0" t="n">
        <v>0.659</v>
      </c>
    </row>
    <row r="288" customFormat="false" ht="15" hidden="false" customHeight="false" outlineLevel="0" collapsed="false">
      <c r="A288" s="0" t="s">
        <v>430</v>
      </c>
      <c r="B288" s="0" t="s">
        <v>40</v>
      </c>
      <c r="C288" s="0" t="n">
        <v>157</v>
      </c>
      <c r="D288" s="0" t="n">
        <v>85</v>
      </c>
      <c r="E288" s="0" t="n">
        <v>4</v>
      </c>
      <c r="F288" s="0" t="n">
        <v>7</v>
      </c>
      <c r="G288" s="0" t="n">
        <v>27.65</v>
      </c>
      <c r="H288" s="0" t="n">
        <v>5.55</v>
      </c>
      <c r="I288" s="0" t="n">
        <v>0.14</v>
      </c>
      <c r="J288" s="0" t="s">
        <v>171</v>
      </c>
      <c r="K288" s="0" t="s">
        <v>54</v>
      </c>
      <c r="L288" s="0" t="n">
        <v>173</v>
      </c>
      <c r="M288" s="0" t="n">
        <v>4.27</v>
      </c>
      <c r="N288" s="0" t="n">
        <v>125.93</v>
      </c>
      <c r="O288" s="0" t="n">
        <v>1.98</v>
      </c>
      <c r="P288" s="0" t="n">
        <v>7</v>
      </c>
      <c r="Q288" s="0" t="n">
        <v>0.77</v>
      </c>
      <c r="R288" s="0" t="n">
        <v>931</v>
      </c>
      <c r="S288" s="0" t="n">
        <v>9.2</v>
      </c>
      <c r="T288" s="0" t="n">
        <v>0.34</v>
      </c>
      <c r="U288" s="6" t="n">
        <v>45298</v>
      </c>
      <c r="V288" s="0" t="n">
        <v>282.35</v>
      </c>
      <c r="W288" s="0" t="n">
        <v>0.407</v>
      </c>
    </row>
    <row r="289" customFormat="false" ht="15" hidden="false" customHeight="false" outlineLevel="0" collapsed="false">
      <c r="A289" s="0" t="s">
        <v>431</v>
      </c>
      <c r="B289" s="0" t="s">
        <v>44</v>
      </c>
      <c r="C289" s="0" t="n">
        <v>72</v>
      </c>
      <c r="D289" s="0" t="n">
        <v>86</v>
      </c>
      <c r="E289" s="0" t="n">
        <v>3</v>
      </c>
      <c r="F289" s="0" t="n">
        <v>9</v>
      </c>
      <c r="G289" s="0" t="n">
        <v>20.2</v>
      </c>
      <c r="H289" s="0" t="n">
        <v>8.99</v>
      </c>
      <c r="I289" s="0" t="n">
        <v>0.84</v>
      </c>
      <c r="J289" s="0" t="s">
        <v>309</v>
      </c>
      <c r="K289" s="0" t="s">
        <v>54</v>
      </c>
      <c r="L289" s="0" t="n">
        <v>134</v>
      </c>
      <c r="M289" s="0" t="n">
        <v>4.89</v>
      </c>
      <c r="N289" s="0" t="n">
        <v>29.42</v>
      </c>
      <c r="O289" s="0" t="n">
        <v>1.04</v>
      </c>
      <c r="P289" s="0" t="n">
        <v>3</v>
      </c>
      <c r="Q289" s="0" t="n">
        <v>0.77</v>
      </c>
      <c r="R289" s="0" t="n">
        <v>296</v>
      </c>
      <c r="S289" s="0" t="n">
        <v>6.35</v>
      </c>
      <c r="T289" s="0" t="n">
        <v>0.46</v>
      </c>
      <c r="U289" s="6" t="n">
        <v>45441</v>
      </c>
      <c r="V289" s="0" t="n">
        <v>98.02</v>
      </c>
      <c r="W289" s="0" t="n">
        <v>0.567</v>
      </c>
    </row>
    <row r="290" customFormat="false" ht="15" hidden="false" customHeight="false" outlineLevel="0" collapsed="false">
      <c r="A290" s="0" t="s">
        <v>432</v>
      </c>
      <c r="B290" s="0" t="s">
        <v>48</v>
      </c>
      <c r="C290" s="0" t="n">
        <v>63</v>
      </c>
      <c r="D290" s="0" t="n">
        <v>64</v>
      </c>
      <c r="E290" s="0" t="n">
        <v>10</v>
      </c>
      <c r="F290" s="0" t="n">
        <v>9</v>
      </c>
      <c r="G290" s="0" t="n">
        <v>16.19</v>
      </c>
      <c r="H290" s="0" t="n">
        <v>2.94</v>
      </c>
      <c r="I290" s="0" t="n">
        <v>0.55</v>
      </c>
      <c r="J290" s="0" t="s">
        <v>132</v>
      </c>
      <c r="K290" s="0" t="s">
        <v>42</v>
      </c>
      <c r="L290" s="0" t="n">
        <v>49</v>
      </c>
      <c r="M290" s="0" t="n">
        <v>0.9</v>
      </c>
      <c r="N290" s="0" t="n">
        <v>63.99</v>
      </c>
      <c r="O290" s="0" t="n">
        <v>1.74</v>
      </c>
      <c r="P290" s="0" t="n">
        <v>9</v>
      </c>
      <c r="Q290" s="0" t="n">
        <v>0.74</v>
      </c>
      <c r="R290" s="0" t="n">
        <v>223</v>
      </c>
      <c r="S290" s="0" t="n">
        <v>3.41</v>
      </c>
      <c r="T290" s="0" t="n">
        <v>0.41</v>
      </c>
      <c r="U290" s="6" t="n">
        <v>45503</v>
      </c>
      <c r="V290" s="0" t="n">
        <v>15.7</v>
      </c>
      <c r="W290" s="0" t="n">
        <v>0.321</v>
      </c>
    </row>
    <row r="291" customFormat="false" ht="15" hidden="false" customHeight="false" outlineLevel="0" collapsed="false">
      <c r="A291" s="0" t="s">
        <v>433</v>
      </c>
      <c r="B291" s="0" t="s">
        <v>40</v>
      </c>
      <c r="C291" s="0" t="n">
        <v>322</v>
      </c>
      <c r="D291" s="0" t="n">
        <v>84</v>
      </c>
      <c r="E291" s="0" t="n">
        <v>9</v>
      </c>
      <c r="F291" s="0" t="n">
        <v>9</v>
      </c>
      <c r="G291" s="0" t="n">
        <v>13.33</v>
      </c>
      <c r="H291" s="0" t="n">
        <v>2.78</v>
      </c>
      <c r="I291" s="0" t="n">
        <v>0.41</v>
      </c>
      <c r="J291" s="0" t="s">
        <v>76</v>
      </c>
      <c r="K291" s="0" t="s">
        <v>60</v>
      </c>
      <c r="L291" s="0" t="n">
        <v>101</v>
      </c>
      <c r="M291" s="0" t="n">
        <v>4.16</v>
      </c>
      <c r="N291" s="0" t="n">
        <v>45.31</v>
      </c>
      <c r="O291" s="0" t="n">
        <v>0.45</v>
      </c>
      <c r="P291" s="0" t="n">
        <v>6</v>
      </c>
      <c r="Q291" s="0" t="n">
        <v>0.89</v>
      </c>
      <c r="R291" s="0" t="n">
        <v>445</v>
      </c>
      <c r="S291" s="0" t="n">
        <v>11.97</v>
      </c>
      <c r="T291" s="0" t="n">
        <v>0.27</v>
      </c>
      <c r="U291" s="6" t="n">
        <v>45490</v>
      </c>
      <c r="V291" s="0" t="n">
        <v>211.18</v>
      </c>
      <c r="W291" s="0" t="n">
        <v>0.627</v>
      </c>
    </row>
    <row r="292" customFormat="false" ht="15" hidden="false" customHeight="false" outlineLevel="0" collapsed="false">
      <c r="A292" s="0" t="s">
        <v>434</v>
      </c>
      <c r="B292" s="0" t="s">
        <v>48</v>
      </c>
      <c r="C292" s="0" t="n">
        <v>72</v>
      </c>
      <c r="D292" s="0" t="n">
        <v>28</v>
      </c>
      <c r="E292" s="0" t="n">
        <v>9</v>
      </c>
      <c r="F292" s="0" t="n">
        <v>8</v>
      </c>
      <c r="G292" s="0" t="n">
        <v>17.83</v>
      </c>
      <c r="H292" s="0" t="n">
        <v>3</v>
      </c>
      <c r="I292" s="0" t="n">
        <v>0.39</v>
      </c>
      <c r="J292" s="0" t="s">
        <v>426</v>
      </c>
      <c r="K292" s="0" t="s">
        <v>54</v>
      </c>
      <c r="L292" s="0" t="n">
        <v>145</v>
      </c>
      <c r="M292" s="0" t="n">
        <v>4.37</v>
      </c>
      <c r="N292" s="0" t="n">
        <v>115.21</v>
      </c>
      <c r="O292" s="0" t="n">
        <v>1.25</v>
      </c>
      <c r="P292" s="0" t="n">
        <v>1</v>
      </c>
      <c r="Q292" s="0" t="n">
        <v>0.92</v>
      </c>
      <c r="R292" s="0" t="n">
        <v>58</v>
      </c>
      <c r="S292" s="0" t="n">
        <v>8.13</v>
      </c>
      <c r="T292" s="0" t="n">
        <v>0.6</v>
      </c>
      <c r="U292" s="6" t="n">
        <v>45335</v>
      </c>
      <c r="V292" s="0" t="n">
        <v>229.18</v>
      </c>
      <c r="W292" s="0" t="n">
        <v>0.667</v>
      </c>
    </row>
    <row r="293" customFormat="false" ht="15" hidden="false" customHeight="false" outlineLevel="0" collapsed="false">
      <c r="A293" s="0" t="s">
        <v>435</v>
      </c>
      <c r="B293" s="0" t="s">
        <v>81</v>
      </c>
      <c r="C293" s="0" t="n">
        <v>93</v>
      </c>
      <c r="D293" s="0" t="n">
        <v>44</v>
      </c>
      <c r="E293" s="0" t="n">
        <v>6</v>
      </c>
      <c r="F293" s="0" t="n">
        <v>7</v>
      </c>
      <c r="G293" s="0" t="n">
        <v>23.53</v>
      </c>
      <c r="H293" s="0" t="n">
        <v>3.71</v>
      </c>
      <c r="I293" s="0" t="n">
        <v>0.88</v>
      </c>
      <c r="J293" s="0" t="s">
        <v>210</v>
      </c>
      <c r="K293" s="0" t="s">
        <v>42</v>
      </c>
      <c r="L293" s="0" t="n">
        <v>94</v>
      </c>
      <c r="M293" s="0" t="n">
        <v>1.03</v>
      </c>
      <c r="N293" s="0" t="n">
        <v>178.54</v>
      </c>
      <c r="O293" s="0" t="n">
        <v>1.75</v>
      </c>
      <c r="P293" s="0" t="n">
        <v>4</v>
      </c>
      <c r="Q293" s="0" t="n">
        <v>0.9</v>
      </c>
      <c r="R293" s="0" t="n">
        <v>958</v>
      </c>
      <c r="S293" s="0" t="n">
        <v>3.06</v>
      </c>
      <c r="T293" s="0" t="n">
        <v>0.56</v>
      </c>
      <c r="U293" s="6" t="n">
        <v>45578</v>
      </c>
      <c r="V293" s="0" t="n">
        <v>213.88</v>
      </c>
      <c r="W293" s="0" t="n">
        <v>0.478</v>
      </c>
    </row>
    <row r="294" customFormat="false" ht="15" hidden="false" customHeight="false" outlineLevel="0" collapsed="false">
      <c r="A294" s="0" t="s">
        <v>436</v>
      </c>
      <c r="B294" s="0" t="s">
        <v>81</v>
      </c>
      <c r="C294" s="0" t="n">
        <v>65</v>
      </c>
      <c r="D294" s="0" t="n">
        <v>62</v>
      </c>
      <c r="E294" s="0" t="n">
        <v>13</v>
      </c>
      <c r="F294" s="0" t="n">
        <v>7</v>
      </c>
      <c r="G294" s="0" t="n">
        <v>10.41</v>
      </c>
      <c r="H294" s="0" t="n">
        <v>1.52</v>
      </c>
      <c r="I294" s="0" t="n">
        <v>0.28</v>
      </c>
      <c r="J294" s="0" t="s">
        <v>141</v>
      </c>
      <c r="K294" s="0" t="s">
        <v>42</v>
      </c>
      <c r="L294" s="0" t="n">
        <v>44</v>
      </c>
      <c r="M294" s="0" t="n">
        <v>1.77</v>
      </c>
      <c r="N294" s="0" t="n">
        <v>130.77</v>
      </c>
      <c r="O294" s="0" t="n">
        <v>0.92</v>
      </c>
      <c r="P294" s="0" t="n">
        <v>3</v>
      </c>
      <c r="Q294" s="0" t="n">
        <v>0.98</v>
      </c>
      <c r="R294" s="0" t="n">
        <v>497</v>
      </c>
      <c r="S294" s="0" t="n">
        <v>13.9</v>
      </c>
      <c r="T294" s="0" t="n">
        <v>0.77</v>
      </c>
      <c r="U294" s="6" t="n">
        <v>45416</v>
      </c>
      <c r="V294" s="0" t="n">
        <v>213.21</v>
      </c>
      <c r="W294" s="0" t="n">
        <v>0.783</v>
      </c>
    </row>
    <row r="295" customFormat="false" ht="15" hidden="false" customHeight="false" outlineLevel="0" collapsed="false">
      <c r="A295" s="0" t="s">
        <v>437</v>
      </c>
      <c r="B295" s="0" t="s">
        <v>40</v>
      </c>
      <c r="C295" s="0" t="n">
        <v>32</v>
      </c>
      <c r="D295" s="0" t="n">
        <v>35</v>
      </c>
      <c r="E295" s="0" t="n">
        <v>11</v>
      </c>
      <c r="F295" s="0" t="n">
        <v>3</v>
      </c>
      <c r="G295" s="0" t="n">
        <v>12.02</v>
      </c>
      <c r="H295" s="0" t="n">
        <v>7.12</v>
      </c>
      <c r="I295" s="0" t="n">
        <v>0.24</v>
      </c>
      <c r="J295" s="0" t="s">
        <v>273</v>
      </c>
      <c r="K295" s="0" t="s">
        <v>42</v>
      </c>
      <c r="L295" s="0" t="n">
        <v>155</v>
      </c>
      <c r="M295" s="0" t="n">
        <v>3.8</v>
      </c>
      <c r="N295" s="0" t="n">
        <v>136.2</v>
      </c>
      <c r="O295" s="0" t="n">
        <v>1.02</v>
      </c>
      <c r="P295" s="0" t="n">
        <v>8</v>
      </c>
      <c r="Q295" s="0" t="n">
        <v>0.74</v>
      </c>
      <c r="R295" s="0" t="n">
        <v>837</v>
      </c>
      <c r="S295" s="0" t="n">
        <v>2.49</v>
      </c>
      <c r="T295" s="0" t="n">
        <v>0.7</v>
      </c>
      <c r="U295" s="6" t="n">
        <v>45584</v>
      </c>
      <c r="V295" s="0" t="n">
        <v>150.14</v>
      </c>
      <c r="W295" s="0" t="n">
        <v>0.459</v>
      </c>
    </row>
    <row r="296" customFormat="false" ht="15" hidden="false" customHeight="false" outlineLevel="0" collapsed="false">
      <c r="A296" s="0" t="s">
        <v>438</v>
      </c>
      <c r="B296" s="0" t="s">
        <v>40</v>
      </c>
      <c r="C296" s="0" t="n">
        <v>184</v>
      </c>
      <c r="D296" s="0" t="n">
        <v>23</v>
      </c>
      <c r="E296" s="0" t="n">
        <v>8</v>
      </c>
      <c r="F296" s="0" t="n">
        <v>9</v>
      </c>
      <c r="G296" s="0" t="n">
        <v>14.31</v>
      </c>
      <c r="H296" s="0" t="n">
        <v>2.47</v>
      </c>
      <c r="I296" s="0" t="n">
        <v>0.29</v>
      </c>
      <c r="J296" s="0" t="s">
        <v>67</v>
      </c>
      <c r="K296" s="0" t="s">
        <v>54</v>
      </c>
      <c r="L296" s="0" t="n">
        <v>56</v>
      </c>
      <c r="M296" s="0" t="n">
        <v>4.13</v>
      </c>
      <c r="N296" s="0" t="n">
        <v>182.7</v>
      </c>
      <c r="O296" s="0" t="n">
        <v>0.26</v>
      </c>
      <c r="P296" s="0" t="n">
        <v>6</v>
      </c>
      <c r="Q296" s="0" t="n">
        <v>0.8</v>
      </c>
      <c r="R296" s="0" t="n">
        <v>620</v>
      </c>
      <c r="S296" s="0" t="n">
        <v>8.34</v>
      </c>
      <c r="T296" s="0" t="n">
        <v>0.47</v>
      </c>
      <c r="U296" s="6" t="n">
        <v>45558</v>
      </c>
      <c r="V296" s="0" t="n">
        <v>15.41</v>
      </c>
      <c r="W296" s="0" t="n">
        <v>0.619</v>
      </c>
    </row>
    <row r="297" customFormat="false" ht="15" hidden="false" customHeight="false" outlineLevel="0" collapsed="false">
      <c r="A297" s="0" t="s">
        <v>439</v>
      </c>
      <c r="B297" s="0" t="s">
        <v>44</v>
      </c>
      <c r="C297" s="0" t="n">
        <v>121</v>
      </c>
      <c r="D297" s="0" t="n">
        <v>54</v>
      </c>
      <c r="E297" s="0" t="n">
        <v>4</v>
      </c>
      <c r="F297" s="0" t="n">
        <v>4</v>
      </c>
      <c r="G297" s="0" t="n">
        <v>23.01</v>
      </c>
      <c r="H297" s="0" t="n">
        <v>9.3</v>
      </c>
      <c r="I297" s="0" t="n">
        <v>0.66</v>
      </c>
      <c r="J297" s="0" t="s">
        <v>98</v>
      </c>
      <c r="K297" s="0" t="s">
        <v>54</v>
      </c>
      <c r="L297" s="0" t="n">
        <v>162</v>
      </c>
      <c r="M297" s="0" t="n">
        <v>2.09</v>
      </c>
      <c r="N297" s="0" t="n">
        <v>152.39</v>
      </c>
      <c r="O297" s="0" t="n">
        <v>0.18</v>
      </c>
      <c r="P297" s="0" t="n">
        <v>8</v>
      </c>
      <c r="Q297" s="0" t="n">
        <v>0.8</v>
      </c>
      <c r="R297" s="0" t="n">
        <v>646</v>
      </c>
      <c r="S297" s="0" t="n">
        <v>9.55</v>
      </c>
      <c r="T297" s="0" t="n">
        <v>0.6</v>
      </c>
      <c r="U297" s="6" t="n">
        <v>45378</v>
      </c>
      <c r="V297" s="0" t="n">
        <v>221.68</v>
      </c>
      <c r="W297" s="0" t="n">
        <v>0.629</v>
      </c>
    </row>
    <row r="298" customFormat="false" ht="15" hidden="false" customHeight="false" outlineLevel="0" collapsed="false">
      <c r="A298" s="0" t="s">
        <v>440</v>
      </c>
      <c r="B298" s="0" t="s">
        <v>44</v>
      </c>
      <c r="C298" s="0" t="n">
        <v>299</v>
      </c>
      <c r="D298" s="0" t="n">
        <v>53</v>
      </c>
      <c r="E298" s="0" t="n">
        <v>3</v>
      </c>
      <c r="F298" s="0" t="n">
        <v>9</v>
      </c>
      <c r="G298" s="0" t="n">
        <v>32.99</v>
      </c>
      <c r="H298" s="0" t="n">
        <v>2.55</v>
      </c>
      <c r="I298" s="0" t="n">
        <v>0.83</v>
      </c>
      <c r="J298" s="0" t="s">
        <v>198</v>
      </c>
      <c r="K298" s="0" t="s">
        <v>46</v>
      </c>
      <c r="L298" s="0" t="n">
        <v>178</v>
      </c>
      <c r="M298" s="0" t="n">
        <v>1.22</v>
      </c>
      <c r="N298" s="0" t="n">
        <v>174.53</v>
      </c>
      <c r="O298" s="0" t="n">
        <v>0.99</v>
      </c>
      <c r="P298" s="0" t="n">
        <v>9</v>
      </c>
      <c r="Q298" s="0" t="n">
        <v>0.77</v>
      </c>
      <c r="R298" s="0" t="n">
        <v>711</v>
      </c>
      <c r="S298" s="0" t="n">
        <v>14.99</v>
      </c>
      <c r="T298" s="0" t="n">
        <v>0.63</v>
      </c>
      <c r="U298" s="6" t="n">
        <v>45642</v>
      </c>
      <c r="V298" s="0" t="n">
        <v>281.59</v>
      </c>
      <c r="W298" s="0" t="n">
        <v>0.601</v>
      </c>
    </row>
    <row r="299" customFormat="false" ht="15" hidden="false" customHeight="false" outlineLevel="0" collapsed="false">
      <c r="A299" s="0" t="s">
        <v>441</v>
      </c>
      <c r="B299" s="0" t="s">
        <v>48</v>
      </c>
      <c r="C299" s="0" t="n">
        <v>277</v>
      </c>
      <c r="D299" s="0" t="n">
        <v>97</v>
      </c>
      <c r="E299" s="0" t="n">
        <v>3</v>
      </c>
      <c r="F299" s="0" t="n">
        <v>6</v>
      </c>
      <c r="G299" s="0" t="n">
        <v>42.95</v>
      </c>
      <c r="H299" s="0" t="n">
        <v>2.93</v>
      </c>
      <c r="I299" s="0" t="n">
        <v>0.4</v>
      </c>
      <c r="J299" s="0" t="s">
        <v>130</v>
      </c>
      <c r="K299" s="0" t="s">
        <v>46</v>
      </c>
      <c r="L299" s="0" t="n">
        <v>14</v>
      </c>
      <c r="M299" s="0" t="n">
        <v>3.42</v>
      </c>
      <c r="N299" s="0" t="n">
        <v>89.11</v>
      </c>
      <c r="O299" s="0" t="n">
        <v>1.7</v>
      </c>
      <c r="P299" s="0" t="n">
        <v>6</v>
      </c>
      <c r="Q299" s="0" t="n">
        <v>0.74</v>
      </c>
      <c r="R299" s="0" t="n">
        <v>370</v>
      </c>
      <c r="S299" s="0" t="n">
        <v>2.97</v>
      </c>
      <c r="T299" s="0" t="n">
        <v>0.93</v>
      </c>
      <c r="U299" s="6" t="n">
        <v>45486</v>
      </c>
      <c r="V299" s="0" t="n">
        <v>55.64</v>
      </c>
      <c r="W299" s="0" t="n">
        <v>0.484</v>
      </c>
    </row>
    <row r="300" customFormat="false" ht="15" hidden="false" customHeight="false" outlineLevel="0" collapsed="false">
      <c r="A300" s="0" t="s">
        <v>442</v>
      </c>
      <c r="B300" s="0" t="s">
        <v>40</v>
      </c>
      <c r="C300" s="0" t="n">
        <v>489</v>
      </c>
      <c r="D300" s="0" t="n">
        <v>74</v>
      </c>
      <c r="E300" s="0" t="n">
        <v>11</v>
      </c>
      <c r="F300" s="0" t="n">
        <v>6</v>
      </c>
      <c r="G300" s="0" t="n">
        <v>15.07</v>
      </c>
      <c r="H300" s="0" t="n">
        <v>3.32</v>
      </c>
      <c r="I300" s="0" t="n">
        <v>0.26</v>
      </c>
      <c r="J300" s="0" t="s">
        <v>225</v>
      </c>
      <c r="K300" s="0" t="s">
        <v>42</v>
      </c>
      <c r="L300" s="0" t="n">
        <v>134</v>
      </c>
      <c r="M300" s="0" t="n">
        <v>3.66</v>
      </c>
      <c r="N300" s="0" t="n">
        <v>174.42</v>
      </c>
      <c r="O300" s="0" t="n">
        <v>1.87</v>
      </c>
      <c r="P300" s="0" t="n">
        <v>1</v>
      </c>
      <c r="Q300" s="0" t="n">
        <v>0.85</v>
      </c>
      <c r="R300" s="0" t="n">
        <v>621</v>
      </c>
      <c r="S300" s="0" t="n">
        <v>9.59</v>
      </c>
      <c r="T300" s="0" t="n">
        <v>0.99</v>
      </c>
      <c r="U300" s="6" t="n">
        <v>45378</v>
      </c>
      <c r="V300" s="0" t="n">
        <v>29.7</v>
      </c>
      <c r="W300" s="0" t="n">
        <v>0.689</v>
      </c>
    </row>
    <row r="301" customFormat="false" ht="15" hidden="false" customHeight="false" outlineLevel="0" collapsed="false">
      <c r="A301" s="0" t="s">
        <v>443</v>
      </c>
      <c r="B301" s="0" t="s">
        <v>81</v>
      </c>
      <c r="C301" s="0" t="n">
        <v>356</v>
      </c>
      <c r="D301" s="0" t="n">
        <v>60</v>
      </c>
      <c r="E301" s="0" t="n">
        <v>6</v>
      </c>
      <c r="F301" s="0" t="n">
        <v>7</v>
      </c>
      <c r="G301" s="0" t="n">
        <v>10</v>
      </c>
      <c r="H301" s="0" t="n">
        <v>7.8</v>
      </c>
      <c r="I301" s="0" t="n">
        <v>0.29</v>
      </c>
      <c r="J301" s="0" t="s">
        <v>231</v>
      </c>
      <c r="K301" s="0" t="s">
        <v>42</v>
      </c>
      <c r="L301" s="0" t="n">
        <v>120</v>
      </c>
      <c r="M301" s="0" t="n">
        <v>2.77</v>
      </c>
      <c r="N301" s="0" t="n">
        <v>132.71</v>
      </c>
      <c r="O301" s="0" t="n">
        <v>1.35</v>
      </c>
      <c r="P301" s="0" t="n">
        <v>1</v>
      </c>
      <c r="Q301" s="0" t="n">
        <v>0.95</v>
      </c>
      <c r="R301" s="0" t="n">
        <v>174</v>
      </c>
      <c r="S301" s="0" t="n">
        <v>7.67</v>
      </c>
      <c r="T301" s="0" t="n">
        <v>0.85</v>
      </c>
      <c r="U301" s="6" t="n">
        <v>45363</v>
      </c>
      <c r="V301" s="0" t="n">
        <v>86.91</v>
      </c>
      <c r="W301" s="0" t="n">
        <v>0.707</v>
      </c>
    </row>
    <row r="302" customFormat="false" ht="15" hidden="false" customHeight="false" outlineLevel="0" collapsed="false">
      <c r="A302" s="0" t="s">
        <v>444</v>
      </c>
      <c r="B302" s="0" t="s">
        <v>44</v>
      </c>
      <c r="C302" s="0" t="n">
        <v>375</v>
      </c>
      <c r="D302" s="0" t="n">
        <v>52</v>
      </c>
      <c r="E302" s="0" t="n">
        <v>7</v>
      </c>
      <c r="F302" s="0" t="n">
        <v>9</v>
      </c>
      <c r="G302" s="0" t="n">
        <v>19.56</v>
      </c>
      <c r="H302" s="0" t="n">
        <v>4.56</v>
      </c>
      <c r="I302" s="0" t="n">
        <v>0.66</v>
      </c>
      <c r="J302" s="0" t="s">
        <v>141</v>
      </c>
      <c r="K302" s="0" t="s">
        <v>42</v>
      </c>
      <c r="L302" s="0" t="n">
        <v>81</v>
      </c>
      <c r="M302" s="0" t="n">
        <v>1.15</v>
      </c>
      <c r="N302" s="0" t="n">
        <v>35.77</v>
      </c>
      <c r="O302" s="0" t="n">
        <v>1.67</v>
      </c>
      <c r="P302" s="0" t="n">
        <v>1</v>
      </c>
      <c r="Q302" s="0" t="n">
        <v>0.99</v>
      </c>
      <c r="R302" s="0" t="n">
        <v>90</v>
      </c>
      <c r="S302" s="0" t="n">
        <v>4.6</v>
      </c>
      <c r="T302" s="0" t="n">
        <v>0.65</v>
      </c>
      <c r="U302" s="6" t="n">
        <v>45429</v>
      </c>
      <c r="V302" s="0" t="n">
        <v>256.44</v>
      </c>
      <c r="W302" s="0" t="n">
        <v>0.602</v>
      </c>
    </row>
    <row r="303" customFormat="false" ht="15" hidden="false" customHeight="false" outlineLevel="0" collapsed="false">
      <c r="A303" s="0" t="s">
        <v>445</v>
      </c>
      <c r="B303" s="0" t="s">
        <v>44</v>
      </c>
      <c r="C303" s="0" t="n">
        <v>417</v>
      </c>
      <c r="D303" s="0" t="n">
        <v>95</v>
      </c>
      <c r="E303" s="0" t="n">
        <v>5</v>
      </c>
      <c r="F303" s="0" t="n">
        <v>2</v>
      </c>
      <c r="G303" s="0" t="n">
        <v>44.82</v>
      </c>
      <c r="H303" s="0" t="n">
        <v>8.28</v>
      </c>
      <c r="I303" s="0" t="n">
        <v>0.32</v>
      </c>
      <c r="J303" s="0" t="s">
        <v>118</v>
      </c>
      <c r="K303" s="0" t="s">
        <v>42</v>
      </c>
      <c r="L303" s="0" t="n">
        <v>96</v>
      </c>
      <c r="M303" s="0" t="n">
        <v>4.3</v>
      </c>
      <c r="N303" s="0" t="n">
        <v>17.36</v>
      </c>
      <c r="O303" s="0" t="n">
        <v>1.5</v>
      </c>
      <c r="P303" s="0" t="n">
        <v>4</v>
      </c>
      <c r="Q303" s="0" t="n">
        <v>0.74</v>
      </c>
      <c r="R303" s="0" t="n">
        <v>386</v>
      </c>
      <c r="S303" s="0" t="n">
        <v>14.19</v>
      </c>
      <c r="T303" s="0" t="n">
        <v>0.94</v>
      </c>
      <c r="U303" s="6" t="n">
        <v>45446</v>
      </c>
      <c r="V303" s="0" t="n">
        <v>40.78</v>
      </c>
      <c r="W303" s="0" t="n">
        <v>0.695</v>
      </c>
    </row>
    <row r="304" customFormat="false" ht="15" hidden="false" customHeight="false" outlineLevel="0" collapsed="false">
      <c r="A304" s="0" t="s">
        <v>446</v>
      </c>
      <c r="B304" s="0" t="s">
        <v>81</v>
      </c>
      <c r="C304" s="0" t="n">
        <v>157</v>
      </c>
      <c r="D304" s="0" t="n">
        <v>32</v>
      </c>
      <c r="E304" s="0" t="n">
        <v>6</v>
      </c>
      <c r="F304" s="0" t="n">
        <v>6</v>
      </c>
      <c r="G304" s="0" t="n">
        <v>1.48</v>
      </c>
      <c r="H304" s="0" t="n">
        <v>7.96</v>
      </c>
      <c r="I304" s="0" t="n">
        <v>0.89</v>
      </c>
      <c r="J304" s="0" t="s">
        <v>65</v>
      </c>
      <c r="K304" s="0" t="s">
        <v>54</v>
      </c>
      <c r="L304" s="0" t="n">
        <v>12</v>
      </c>
      <c r="M304" s="0" t="n">
        <v>3.4</v>
      </c>
      <c r="N304" s="0" t="n">
        <v>56.37</v>
      </c>
      <c r="O304" s="0" t="n">
        <v>1.43</v>
      </c>
      <c r="P304" s="0" t="n">
        <v>0</v>
      </c>
      <c r="Q304" s="0" t="n">
        <v>0.95</v>
      </c>
      <c r="R304" s="0" t="n">
        <v>734</v>
      </c>
      <c r="S304" s="0" t="n">
        <v>12.07</v>
      </c>
      <c r="T304" s="0" t="n">
        <v>0.34</v>
      </c>
      <c r="U304" s="6" t="n">
        <v>45429</v>
      </c>
      <c r="V304" s="0" t="n">
        <v>217.4</v>
      </c>
      <c r="W304" s="0" t="n">
        <v>0.676</v>
      </c>
    </row>
    <row r="305" customFormat="false" ht="15" hidden="false" customHeight="false" outlineLevel="0" collapsed="false">
      <c r="A305" s="0" t="s">
        <v>447</v>
      </c>
      <c r="B305" s="0" t="s">
        <v>44</v>
      </c>
      <c r="C305" s="0" t="n">
        <v>182</v>
      </c>
      <c r="D305" s="0" t="n">
        <v>65</v>
      </c>
      <c r="E305" s="0" t="n">
        <v>14</v>
      </c>
      <c r="F305" s="0" t="n">
        <v>9</v>
      </c>
      <c r="G305" s="0" t="n">
        <v>34.22</v>
      </c>
      <c r="H305" s="0" t="n">
        <v>9.33</v>
      </c>
      <c r="I305" s="0" t="n">
        <v>0.19</v>
      </c>
      <c r="J305" s="0" t="s">
        <v>57</v>
      </c>
      <c r="K305" s="0" t="s">
        <v>46</v>
      </c>
      <c r="L305" s="0" t="n">
        <v>174</v>
      </c>
      <c r="M305" s="0" t="n">
        <v>4.41</v>
      </c>
      <c r="N305" s="0" t="n">
        <v>81.89</v>
      </c>
      <c r="O305" s="0" t="n">
        <v>1.56</v>
      </c>
      <c r="P305" s="0" t="n">
        <v>6</v>
      </c>
      <c r="Q305" s="0" t="n">
        <v>0.95</v>
      </c>
      <c r="R305" s="0" t="n">
        <v>821</v>
      </c>
      <c r="S305" s="0" t="n">
        <v>11.88</v>
      </c>
      <c r="T305" s="0" t="n">
        <v>0.76</v>
      </c>
      <c r="U305" s="6" t="n">
        <v>45544</v>
      </c>
      <c r="V305" s="0" t="n">
        <v>28.25</v>
      </c>
      <c r="W305" s="0" t="n">
        <v>0.624</v>
      </c>
    </row>
    <row r="306" customFormat="false" ht="15" hidden="false" customHeight="false" outlineLevel="0" collapsed="false">
      <c r="A306" s="0" t="s">
        <v>448</v>
      </c>
      <c r="B306" s="0" t="s">
        <v>48</v>
      </c>
      <c r="C306" s="0" t="n">
        <v>428</v>
      </c>
      <c r="D306" s="0" t="n">
        <v>28</v>
      </c>
      <c r="E306" s="0" t="n">
        <v>10</v>
      </c>
      <c r="F306" s="0" t="n">
        <v>4</v>
      </c>
      <c r="G306" s="0" t="n">
        <v>24.38</v>
      </c>
      <c r="H306" s="0" t="n">
        <v>7.69</v>
      </c>
      <c r="I306" s="0" t="n">
        <v>0.13</v>
      </c>
      <c r="J306" s="0" t="s">
        <v>164</v>
      </c>
      <c r="K306" s="0" t="s">
        <v>60</v>
      </c>
      <c r="L306" s="0" t="n">
        <v>102</v>
      </c>
      <c r="M306" s="0" t="n">
        <v>4.7</v>
      </c>
      <c r="N306" s="0" t="n">
        <v>169.14</v>
      </c>
      <c r="O306" s="0" t="n">
        <v>1.06</v>
      </c>
      <c r="P306" s="0" t="n">
        <v>1</v>
      </c>
      <c r="Q306" s="0" t="n">
        <v>0.82</v>
      </c>
      <c r="R306" s="0" t="n">
        <v>375</v>
      </c>
      <c r="S306" s="0" t="n">
        <v>13.59</v>
      </c>
      <c r="T306" s="0" t="n">
        <v>0.57</v>
      </c>
      <c r="U306" s="6" t="n">
        <v>45366</v>
      </c>
      <c r="V306" s="0" t="n">
        <v>19.51</v>
      </c>
      <c r="W306" s="0" t="n">
        <v>0.733</v>
      </c>
    </row>
    <row r="307" customFormat="false" ht="15" hidden="false" customHeight="false" outlineLevel="0" collapsed="false">
      <c r="A307" s="0" t="s">
        <v>449</v>
      </c>
      <c r="B307" s="0" t="s">
        <v>40</v>
      </c>
      <c r="C307" s="0" t="n">
        <v>406</v>
      </c>
      <c r="D307" s="0" t="n">
        <v>91</v>
      </c>
      <c r="E307" s="0" t="n">
        <v>6</v>
      </c>
      <c r="F307" s="0" t="n">
        <v>5</v>
      </c>
      <c r="G307" s="0" t="n">
        <v>8.89</v>
      </c>
      <c r="H307" s="0" t="n">
        <v>0.99</v>
      </c>
      <c r="I307" s="0" t="n">
        <v>0.18</v>
      </c>
      <c r="J307" s="0" t="s">
        <v>164</v>
      </c>
      <c r="K307" s="0" t="s">
        <v>42</v>
      </c>
      <c r="L307" s="0" t="n">
        <v>50</v>
      </c>
      <c r="M307" s="0" t="n">
        <v>4.13</v>
      </c>
      <c r="N307" s="0" t="n">
        <v>150.84</v>
      </c>
      <c r="O307" s="0" t="n">
        <v>0.97</v>
      </c>
      <c r="P307" s="0" t="n">
        <v>3</v>
      </c>
      <c r="Q307" s="0" t="n">
        <v>0.73</v>
      </c>
      <c r="R307" s="0" t="n">
        <v>734</v>
      </c>
      <c r="S307" s="0" t="n">
        <v>11.15</v>
      </c>
      <c r="T307" s="0" t="n">
        <v>0.32</v>
      </c>
      <c r="U307" s="6" t="n">
        <v>45324</v>
      </c>
      <c r="V307" s="0" t="n">
        <v>268.48</v>
      </c>
      <c r="W307" s="0" t="n">
        <v>0.602</v>
      </c>
    </row>
    <row r="308" customFormat="false" ht="15" hidden="false" customHeight="false" outlineLevel="0" collapsed="false">
      <c r="A308" s="0" t="s">
        <v>450</v>
      </c>
      <c r="B308" s="0" t="s">
        <v>81</v>
      </c>
      <c r="C308" s="0" t="n">
        <v>130</v>
      </c>
      <c r="D308" s="0" t="n">
        <v>85</v>
      </c>
      <c r="E308" s="0" t="n">
        <v>11</v>
      </c>
      <c r="F308" s="0" t="n">
        <v>9</v>
      </c>
      <c r="G308" s="0" t="n">
        <v>16.73</v>
      </c>
      <c r="H308" s="0" t="n">
        <v>8.45</v>
      </c>
      <c r="I308" s="0" t="n">
        <v>0.86</v>
      </c>
      <c r="J308" s="0" t="s">
        <v>145</v>
      </c>
      <c r="K308" s="0" t="s">
        <v>46</v>
      </c>
      <c r="L308" s="0" t="n">
        <v>157</v>
      </c>
      <c r="M308" s="0" t="n">
        <v>4.81</v>
      </c>
      <c r="N308" s="0" t="n">
        <v>191.52</v>
      </c>
      <c r="O308" s="0" t="n">
        <v>0.4</v>
      </c>
      <c r="P308" s="0" t="n">
        <v>8</v>
      </c>
      <c r="Q308" s="0" t="n">
        <v>1</v>
      </c>
      <c r="R308" s="0" t="n">
        <v>235</v>
      </c>
      <c r="S308" s="0" t="n">
        <v>8.09</v>
      </c>
      <c r="T308" s="0" t="n">
        <v>0.26</v>
      </c>
      <c r="U308" s="6" t="n">
        <v>45377</v>
      </c>
      <c r="V308" s="0" t="n">
        <v>233.46</v>
      </c>
      <c r="W308" s="0" t="n">
        <v>0.56</v>
      </c>
    </row>
    <row r="309" customFormat="false" ht="15" hidden="false" customHeight="false" outlineLevel="0" collapsed="false">
      <c r="A309" s="0" t="s">
        <v>451</v>
      </c>
      <c r="B309" s="0" t="s">
        <v>40</v>
      </c>
      <c r="C309" s="0" t="n">
        <v>121</v>
      </c>
      <c r="D309" s="0" t="n">
        <v>64</v>
      </c>
      <c r="E309" s="0" t="n">
        <v>11</v>
      </c>
      <c r="F309" s="0" t="n">
        <v>4</v>
      </c>
      <c r="G309" s="0" t="n">
        <v>12.02</v>
      </c>
      <c r="H309" s="0" t="n">
        <v>9.41</v>
      </c>
      <c r="I309" s="0" t="n">
        <v>0.69</v>
      </c>
      <c r="J309" s="0" t="s">
        <v>106</v>
      </c>
      <c r="K309" s="0" t="s">
        <v>42</v>
      </c>
      <c r="L309" s="0" t="n">
        <v>96</v>
      </c>
      <c r="M309" s="0" t="n">
        <v>4.79</v>
      </c>
      <c r="N309" s="0" t="n">
        <v>116.24</v>
      </c>
      <c r="O309" s="0" t="n">
        <v>1.7</v>
      </c>
      <c r="P309" s="0" t="n">
        <v>7</v>
      </c>
      <c r="Q309" s="0" t="n">
        <v>0.9</v>
      </c>
      <c r="R309" s="0" t="n">
        <v>290</v>
      </c>
      <c r="S309" s="0" t="n">
        <v>6.48</v>
      </c>
      <c r="T309" s="0" t="n">
        <v>0.58</v>
      </c>
      <c r="U309" s="6" t="n">
        <v>45514</v>
      </c>
      <c r="V309" s="0" t="n">
        <v>183.59</v>
      </c>
      <c r="W309" s="0" t="n">
        <v>0.472</v>
      </c>
    </row>
    <row r="310" customFormat="false" ht="15" hidden="false" customHeight="false" outlineLevel="0" collapsed="false">
      <c r="A310" s="0" t="s">
        <v>452</v>
      </c>
      <c r="B310" s="0" t="s">
        <v>44</v>
      </c>
      <c r="C310" s="0" t="n">
        <v>36</v>
      </c>
      <c r="D310" s="0" t="n">
        <v>69</v>
      </c>
      <c r="E310" s="0" t="n">
        <v>8</v>
      </c>
      <c r="F310" s="0" t="n">
        <v>7</v>
      </c>
      <c r="G310" s="0" t="n">
        <v>44.01</v>
      </c>
      <c r="H310" s="0" t="n">
        <v>9.94</v>
      </c>
      <c r="I310" s="0" t="n">
        <v>0.96</v>
      </c>
      <c r="J310" s="0" t="s">
        <v>62</v>
      </c>
      <c r="K310" s="0" t="s">
        <v>54</v>
      </c>
      <c r="L310" s="0" t="n">
        <v>177</v>
      </c>
      <c r="M310" s="0" t="n">
        <v>3.29</v>
      </c>
      <c r="N310" s="0" t="n">
        <v>152.07</v>
      </c>
      <c r="O310" s="0" t="n">
        <v>0.18</v>
      </c>
      <c r="P310" s="0" t="n">
        <v>9</v>
      </c>
      <c r="Q310" s="0" t="n">
        <v>0.99</v>
      </c>
      <c r="R310" s="0" t="n">
        <v>388</v>
      </c>
      <c r="S310" s="0" t="n">
        <v>10.86</v>
      </c>
      <c r="T310" s="0" t="n">
        <v>0.39</v>
      </c>
      <c r="U310" s="6" t="n">
        <v>45433</v>
      </c>
      <c r="V310" s="0" t="n">
        <v>59.88</v>
      </c>
      <c r="W310" s="0" t="n">
        <v>0.623</v>
      </c>
    </row>
    <row r="311" customFormat="false" ht="15" hidden="false" customHeight="false" outlineLevel="0" collapsed="false">
      <c r="A311" s="0" t="s">
        <v>453</v>
      </c>
      <c r="B311" s="0" t="s">
        <v>44</v>
      </c>
      <c r="C311" s="0" t="n">
        <v>287</v>
      </c>
      <c r="D311" s="0" t="n">
        <v>68</v>
      </c>
      <c r="E311" s="0" t="n">
        <v>4</v>
      </c>
      <c r="F311" s="0" t="n">
        <v>7</v>
      </c>
      <c r="G311" s="0" t="n">
        <v>24.61</v>
      </c>
      <c r="H311" s="0" t="n">
        <v>1.69</v>
      </c>
      <c r="I311" s="0" t="n">
        <v>0.4</v>
      </c>
      <c r="J311" s="0" t="s">
        <v>76</v>
      </c>
      <c r="K311" s="0" t="s">
        <v>60</v>
      </c>
      <c r="L311" s="0" t="n">
        <v>94</v>
      </c>
      <c r="M311" s="0" t="n">
        <v>3.78</v>
      </c>
      <c r="N311" s="0" t="n">
        <v>62.3</v>
      </c>
      <c r="O311" s="0" t="n">
        <v>0.61</v>
      </c>
      <c r="P311" s="0" t="n">
        <v>1</v>
      </c>
      <c r="Q311" s="0" t="n">
        <v>0.85</v>
      </c>
      <c r="R311" s="0" t="n">
        <v>143</v>
      </c>
      <c r="S311" s="0" t="n">
        <v>9.44</v>
      </c>
      <c r="T311" s="0" t="n">
        <v>0.4</v>
      </c>
      <c r="U311" s="6" t="n">
        <v>45507</v>
      </c>
      <c r="V311" s="0" t="n">
        <v>90.87</v>
      </c>
      <c r="W311" s="0" t="n">
        <v>0.695</v>
      </c>
    </row>
    <row r="312" customFormat="false" ht="15" hidden="false" customHeight="false" outlineLevel="0" collapsed="false">
      <c r="A312" s="0" t="s">
        <v>454</v>
      </c>
      <c r="B312" s="0" t="s">
        <v>81</v>
      </c>
      <c r="C312" s="0" t="n">
        <v>201</v>
      </c>
      <c r="D312" s="0" t="n">
        <v>42</v>
      </c>
      <c r="E312" s="0" t="n">
        <v>14</v>
      </c>
      <c r="F312" s="0" t="n">
        <v>3</v>
      </c>
      <c r="G312" s="0" t="n">
        <v>28.59</v>
      </c>
      <c r="H312" s="0" t="n">
        <v>6.33</v>
      </c>
      <c r="I312" s="0" t="n">
        <v>0.29</v>
      </c>
      <c r="J312" s="0" t="s">
        <v>455</v>
      </c>
      <c r="K312" s="0" t="s">
        <v>46</v>
      </c>
      <c r="L312" s="0" t="n">
        <v>145</v>
      </c>
      <c r="M312" s="0" t="n">
        <v>3.65</v>
      </c>
      <c r="N312" s="0" t="n">
        <v>139.12</v>
      </c>
      <c r="O312" s="0" t="n">
        <v>1.09</v>
      </c>
      <c r="P312" s="0" t="n">
        <v>3</v>
      </c>
      <c r="Q312" s="0" t="n">
        <v>0.82</v>
      </c>
      <c r="R312" s="0" t="n">
        <v>968</v>
      </c>
      <c r="S312" s="0" t="n">
        <v>8.6</v>
      </c>
      <c r="T312" s="0" t="n">
        <v>0.46</v>
      </c>
      <c r="U312" s="6" t="n">
        <v>45445</v>
      </c>
      <c r="V312" s="0" t="n">
        <v>24.1</v>
      </c>
      <c r="W312" s="0" t="n">
        <v>0.602</v>
      </c>
    </row>
    <row r="313" customFormat="false" ht="15" hidden="false" customHeight="false" outlineLevel="0" collapsed="false">
      <c r="A313" s="0" t="s">
        <v>456</v>
      </c>
      <c r="B313" s="0" t="s">
        <v>48</v>
      </c>
      <c r="C313" s="0" t="n">
        <v>391</v>
      </c>
      <c r="D313" s="0" t="n">
        <v>28</v>
      </c>
      <c r="E313" s="0" t="n">
        <v>12</v>
      </c>
      <c r="F313" s="0" t="n">
        <v>8</v>
      </c>
      <c r="G313" s="0" t="n">
        <v>30.09</v>
      </c>
      <c r="H313" s="0" t="n">
        <v>2.39</v>
      </c>
      <c r="I313" s="0" t="n">
        <v>0.61</v>
      </c>
      <c r="J313" s="0" t="s">
        <v>53</v>
      </c>
      <c r="K313" s="0" t="s">
        <v>46</v>
      </c>
      <c r="L313" s="0" t="n">
        <v>142</v>
      </c>
      <c r="M313" s="0" t="n">
        <v>3.3</v>
      </c>
      <c r="N313" s="0" t="n">
        <v>144.17</v>
      </c>
      <c r="O313" s="0" t="n">
        <v>1.95</v>
      </c>
      <c r="P313" s="0" t="n">
        <v>3</v>
      </c>
      <c r="Q313" s="0" t="n">
        <v>0.77</v>
      </c>
      <c r="R313" s="0" t="n">
        <v>465</v>
      </c>
      <c r="S313" s="0" t="n">
        <v>9.25</v>
      </c>
      <c r="T313" s="0" t="n">
        <v>0.77</v>
      </c>
      <c r="U313" s="6" t="n">
        <v>45539</v>
      </c>
      <c r="V313" s="0" t="n">
        <v>197.16</v>
      </c>
      <c r="W313" s="0" t="n">
        <v>0.576</v>
      </c>
    </row>
    <row r="314" customFormat="false" ht="15" hidden="false" customHeight="false" outlineLevel="0" collapsed="false">
      <c r="A314" s="0" t="s">
        <v>457</v>
      </c>
      <c r="B314" s="0" t="s">
        <v>56</v>
      </c>
      <c r="C314" s="0" t="n">
        <v>43</v>
      </c>
      <c r="D314" s="0" t="n">
        <v>37</v>
      </c>
      <c r="E314" s="0" t="n">
        <v>13</v>
      </c>
      <c r="F314" s="0" t="n">
        <v>6</v>
      </c>
      <c r="G314" s="0" t="n">
        <v>32.34</v>
      </c>
      <c r="H314" s="0" t="n">
        <v>2.99</v>
      </c>
      <c r="I314" s="0" t="n">
        <v>0.58</v>
      </c>
      <c r="J314" s="0" t="s">
        <v>210</v>
      </c>
      <c r="K314" s="0" t="s">
        <v>60</v>
      </c>
      <c r="L314" s="0" t="n">
        <v>34</v>
      </c>
      <c r="M314" s="0" t="n">
        <v>0.59</v>
      </c>
      <c r="N314" s="0" t="n">
        <v>171.2</v>
      </c>
      <c r="O314" s="0" t="n">
        <v>1.59</v>
      </c>
      <c r="P314" s="0" t="n">
        <v>1</v>
      </c>
      <c r="Q314" s="0" t="n">
        <v>1</v>
      </c>
      <c r="R314" s="0" t="n">
        <v>112</v>
      </c>
      <c r="S314" s="0" t="n">
        <v>10.17</v>
      </c>
      <c r="T314" s="0" t="n">
        <v>0.33</v>
      </c>
      <c r="U314" s="6" t="n">
        <v>45331</v>
      </c>
      <c r="V314" s="0" t="n">
        <v>208.96</v>
      </c>
      <c r="W314" s="0" t="n">
        <v>0.623</v>
      </c>
    </row>
    <row r="315" customFormat="false" ht="15" hidden="false" customHeight="false" outlineLevel="0" collapsed="false">
      <c r="A315" s="0" t="s">
        <v>458</v>
      </c>
      <c r="B315" s="0" t="s">
        <v>81</v>
      </c>
      <c r="C315" s="0" t="n">
        <v>48</v>
      </c>
      <c r="D315" s="0" t="n">
        <v>61</v>
      </c>
      <c r="E315" s="0" t="n">
        <v>9</v>
      </c>
      <c r="F315" s="0" t="n">
        <v>8</v>
      </c>
      <c r="G315" s="0" t="n">
        <v>25.28</v>
      </c>
      <c r="H315" s="0" t="n">
        <v>7.58</v>
      </c>
      <c r="I315" s="0" t="n">
        <v>0.63</v>
      </c>
      <c r="J315" s="0" t="s">
        <v>57</v>
      </c>
      <c r="K315" s="0" t="s">
        <v>54</v>
      </c>
      <c r="L315" s="0" t="n">
        <v>48</v>
      </c>
      <c r="M315" s="0" t="n">
        <v>2.1</v>
      </c>
      <c r="N315" s="0" t="n">
        <v>111.92</v>
      </c>
      <c r="O315" s="0" t="n">
        <v>0.8</v>
      </c>
      <c r="P315" s="0" t="n">
        <v>1</v>
      </c>
      <c r="Q315" s="0" t="n">
        <v>0.78</v>
      </c>
      <c r="R315" s="0" t="n">
        <v>782</v>
      </c>
      <c r="S315" s="0" t="n">
        <v>14.56</v>
      </c>
      <c r="T315" s="0" t="n">
        <v>0.77</v>
      </c>
      <c r="U315" s="6" t="n">
        <v>45476</v>
      </c>
      <c r="V315" s="0" t="n">
        <v>104.77</v>
      </c>
      <c r="W315" s="0" t="n">
        <v>0.804</v>
      </c>
    </row>
    <row r="316" customFormat="false" ht="15" hidden="false" customHeight="false" outlineLevel="0" collapsed="false">
      <c r="A316" s="0" t="s">
        <v>459</v>
      </c>
      <c r="B316" s="0" t="s">
        <v>56</v>
      </c>
      <c r="C316" s="0" t="n">
        <v>190</v>
      </c>
      <c r="D316" s="0" t="n">
        <v>58</v>
      </c>
      <c r="E316" s="0" t="n">
        <v>11</v>
      </c>
      <c r="F316" s="0" t="n">
        <v>9</v>
      </c>
      <c r="G316" s="0" t="n">
        <v>1.88</v>
      </c>
      <c r="H316" s="0" t="n">
        <v>9.79</v>
      </c>
      <c r="I316" s="0" t="n">
        <v>0.41</v>
      </c>
      <c r="J316" s="0" t="s">
        <v>200</v>
      </c>
      <c r="K316" s="0" t="s">
        <v>60</v>
      </c>
      <c r="L316" s="0" t="n">
        <v>174</v>
      </c>
      <c r="M316" s="0" t="n">
        <v>0.95</v>
      </c>
      <c r="N316" s="0" t="n">
        <v>133.31</v>
      </c>
      <c r="O316" s="0" t="n">
        <v>1.46</v>
      </c>
      <c r="P316" s="0" t="n">
        <v>4</v>
      </c>
      <c r="Q316" s="0" t="n">
        <v>0.71</v>
      </c>
      <c r="R316" s="0" t="n">
        <v>569</v>
      </c>
      <c r="S316" s="0" t="n">
        <v>11.54</v>
      </c>
      <c r="T316" s="0" t="n">
        <v>0.83</v>
      </c>
      <c r="U316" s="6" t="n">
        <v>45420</v>
      </c>
      <c r="V316" s="0" t="n">
        <v>108.14</v>
      </c>
      <c r="W316" s="0" t="n">
        <v>0.636</v>
      </c>
    </row>
    <row r="317" customFormat="false" ht="15" hidden="false" customHeight="false" outlineLevel="0" collapsed="false">
      <c r="A317" s="0" t="s">
        <v>460</v>
      </c>
      <c r="B317" s="0" t="s">
        <v>56</v>
      </c>
      <c r="C317" s="0" t="n">
        <v>428</v>
      </c>
      <c r="D317" s="0" t="n">
        <v>46</v>
      </c>
      <c r="E317" s="0" t="n">
        <v>8</v>
      </c>
      <c r="F317" s="0" t="n">
        <v>8</v>
      </c>
      <c r="G317" s="0" t="n">
        <v>17.4</v>
      </c>
      <c r="H317" s="0" t="n">
        <v>6.15</v>
      </c>
      <c r="I317" s="0" t="n">
        <v>0.11</v>
      </c>
      <c r="J317" s="0" t="s">
        <v>385</v>
      </c>
      <c r="K317" s="0" t="s">
        <v>46</v>
      </c>
      <c r="L317" s="0" t="n">
        <v>134</v>
      </c>
      <c r="M317" s="0" t="n">
        <v>1.85</v>
      </c>
      <c r="N317" s="0" t="n">
        <v>48.58</v>
      </c>
      <c r="O317" s="0" t="n">
        <v>1.87</v>
      </c>
      <c r="P317" s="0" t="n">
        <v>3</v>
      </c>
      <c r="Q317" s="0" t="n">
        <v>0.85</v>
      </c>
      <c r="R317" s="0" t="n">
        <v>774</v>
      </c>
      <c r="S317" s="0" t="n">
        <v>3.47</v>
      </c>
      <c r="T317" s="0" t="n">
        <v>0.68</v>
      </c>
      <c r="U317" s="6" t="n">
        <v>45418</v>
      </c>
      <c r="V317" s="0" t="n">
        <v>192.4</v>
      </c>
      <c r="W317" s="0" t="n">
        <v>0.505</v>
      </c>
    </row>
    <row r="318" customFormat="false" ht="15" hidden="false" customHeight="false" outlineLevel="0" collapsed="false">
      <c r="A318" s="0" t="s">
        <v>461</v>
      </c>
      <c r="B318" s="0" t="s">
        <v>48</v>
      </c>
      <c r="C318" s="0" t="n">
        <v>247</v>
      </c>
      <c r="D318" s="0" t="n">
        <v>35</v>
      </c>
      <c r="E318" s="0" t="n">
        <v>5</v>
      </c>
      <c r="F318" s="0" t="n">
        <v>6</v>
      </c>
      <c r="G318" s="0" t="n">
        <v>10.01</v>
      </c>
      <c r="H318" s="0" t="n">
        <v>8.58</v>
      </c>
      <c r="I318" s="0" t="n">
        <v>0.13</v>
      </c>
      <c r="J318" s="0" t="s">
        <v>152</v>
      </c>
      <c r="K318" s="0" t="s">
        <v>60</v>
      </c>
      <c r="L318" s="0" t="n">
        <v>114</v>
      </c>
      <c r="M318" s="0" t="n">
        <v>0.81</v>
      </c>
      <c r="N318" s="0" t="n">
        <v>149.98</v>
      </c>
      <c r="O318" s="0" t="n">
        <v>1.12</v>
      </c>
      <c r="P318" s="0" t="n">
        <v>7</v>
      </c>
      <c r="Q318" s="0" t="n">
        <v>0.81</v>
      </c>
      <c r="R318" s="0" t="n">
        <v>258</v>
      </c>
      <c r="S318" s="0" t="n">
        <v>7.53</v>
      </c>
      <c r="T318" s="0" t="n">
        <v>0.4</v>
      </c>
      <c r="U318" s="6" t="n">
        <v>45612</v>
      </c>
      <c r="V318" s="0" t="n">
        <v>284.24</v>
      </c>
      <c r="W318" s="0" t="n">
        <v>0.49</v>
      </c>
    </row>
    <row r="319" customFormat="false" ht="15" hidden="false" customHeight="false" outlineLevel="0" collapsed="false">
      <c r="A319" s="0" t="s">
        <v>462</v>
      </c>
      <c r="B319" s="0" t="s">
        <v>56</v>
      </c>
      <c r="C319" s="0" t="n">
        <v>397</v>
      </c>
      <c r="D319" s="0" t="n">
        <v>49</v>
      </c>
      <c r="E319" s="0" t="n">
        <v>9</v>
      </c>
      <c r="F319" s="0" t="n">
        <v>6</v>
      </c>
      <c r="G319" s="0" t="n">
        <v>34.33</v>
      </c>
      <c r="H319" s="0" t="n">
        <v>0.58</v>
      </c>
      <c r="I319" s="0" t="n">
        <v>0.7</v>
      </c>
      <c r="J319" s="0" t="s">
        <v>130</v>
      </c>
      <c r="K319" s="0" t="s">
        <v>54</v>
      </c>
      <c r="L319" s="0" t="n">
        <v>14</v>
      </c>
      <c r="M319" s="0" t="n">
        <v>4.64</v>
      </c>
      <c r="N319" s="0" t="n">
        <v>169.3</v>
      </c>
      <c r="O319" s="0" t="n">
        <v>0.98</v>
      </c>
      <c r="P319" s="0" t="n">
        <v>3</v>
      </c>
      <c r="Q319" s="0" t="n">
        <v>0.78</v>
      </c>
      <c r="R319" s="0" t="n">
        <v>258</v>
      </c>
      <c r="S319" s="0" t="n">
        <v>10.5</v>
      </c>
      <c r="T319" s="0" t="n">
        <v>0.24</v>
      </c>
      <c r="U319" s="6" t="n">
        <v>45545</v>
      </c>
      <c r="V319" s="0" t="n">
        <v>124.47</v>
      </c>
      <c r="W319" s="0" t="n">
        <v>0.586</v>
      </c>
    </row>
    <row r="320" customFormat="false" ht="15" hidden="false" customHeight="false" outlineLevel="0" collapsed="false">
      <c r="A320" s="0" t="s">
        <v>463</v>
      </c>
      <c r="B320" s="0" t="s">
        <v>56</v>
      </c>
      <c r="C320" s="0" t="n">
        <v>207</v>
      </c>
      <c r="D320" s="0" t="n">
        <v>89</v>
      </c>
      <c r="E320" s="0" t="n">
        <v>7</v>
      </c>
      <c r="F320" s="0" t="n">
        <v>9</v>
      </c>
      <c r="G320" s="0" t="n">
        <v>3.78</v>
      </c>
      <c r="H320" s="0" t="n">
        <v>0.85</v>
      </c>
      <c r="I320" s="0" t="n">
        <v>0.57</v>
      </c>
      <c r="J320" s="0" t="s">
        <v>273</v>
      </c>
      <c r="K320" s="0" t="s">
        <v>54</v>
      </c>
      <c r="L320" s="0" t="n">
        <v>145</v>
      </c>
      <c r="M320" s="0" t="n">
        <v>2.53</v>
      </c>
      <c r="N320" s="0" t="n">
        <v>122.81</v>
      </c>
      <c r="O320" s="0" t="n">
        <v>1.15</v>
      </c>
      <c r="P320" s="0" t="n">
        <v>7</v>
      </c>
      <c r="Q320" s="0" t="n">
        <v>0.89</v>
      </c>
      <c r="R320" s="0" t="n">
        <v>425</v>
      </c>
      <c r="S320" s="0" t="n">
        <v>3.46</v>
      </c>
      <c r="T320" s="0" t="n">
        <v>0.53</v>
      </c>
      <c r="U320" s="6" t="n">
        <v>45596</v>
      </c>
      <c r="V320" s="0" t="n">
        <v>153.14</v>
      </c>
      <c r="W320" s="0" t="n">
        <v>0.475</v>
      </c>
    </row>
    <row r="321" customFormat="false" ht="15" hidden="false" customHeight="false" outlineLevel="0" collapsed="false">
      <c r="A321" s="0" t="s">
        <v>464</v>
      </c>
      <c r="B321" s="0" t="s">
        <v>48</v>
      </c>
      <c r="C321" s="0" t="n">
        <v>365</v>
      </c>
      <c r="D321" s="0" t="n">
        <v>47</v>
      </c>
      <c r="E321" s="0" t="n">
        <v>3</v>
      </c>
      <c r="F321" s="0" t="n">
        <v>7</v>
      </c>
      <c r="G321" s="0" t="n">
        <v>28.63</v>
      </c>
      <c r="H321" s="0" t="n">
        <v>6.17</v>
      </c>
      <c r="I321" s="0" t="n">
        <v>0.84</v>
      </c>
      <c r="J321" s="0" t="s">
        <v>98</v>
      </c>
      <c r="K321" s="0" t="s">
        <v>42</v>
      </c>
      <c r="L321" s="0" t="n">
        <v>13</v>
      </c>
      <c r="M321" s="0" t="n">
        <v>1.35</v>
      </c>
      <c r="N321" s="0" t="n">
        <v>31.98</v>
      </c>
      <c r="O321" s="0" t="n">
        <v>0.69</v>
      </c>
      <c r="P321" s="0" t="n">
        <v>4</v>
      </c>
      <c r="Q321" s="0" t="n">
        <v>0.81</v>
      </c>
      <c r="R321" s="0" t="n">
        <v>134</v>
      </c>
      <c r="S321" s="0" t="n">
        <v>14.06</v>
      </c>
      <c r="T321" s="0" t="n">
        <v>0.88</v>
      </c>
      <c r="U321" s="6" t="n">
        <v>45607</v>
      </c>
      <c r="V321" s="0" t="n">
        <v>212.5</v>
      </c>
      <c r="W321" s="0" t="n">
        <v>0.776</v>
      </c>
    </row>
    <row r="322" customFormat="false" ht="15" hidden="false" customHeight="false" outlineLevel="0" collapsed="false">
      <c r="A322" s="0" t="s">
        <v>465</v>
      </c>
      <c r="B322" s="0" t="s">
        <v>56</v>
      </c>
      <c r="C322" s="0" t="n">
        <v>249</v>
      </c>
      <c r="D322" s="0" t="n">
        <v>86</v>
      </c>
      <c r="E322" s="0" t="n">
        <v>5</v>
      </c>
      <c r="F322" s="0" t="n">
        <v>6</v>
      </c>
      <c r="G322" s="0" t="n">
        <v>11.32</v>
      </c>
      <c r="H322" s="0" t="n">
        <v>4.2</v>
      </c>
      <c r="I322" s="0" t="n">
        <v>0.37</v>
      </c>
      <c r="J322" s="0" t="s">
        <v>70</v>
      </c>
      <c r="K322" s="0" t="s">
        <v>60</v>
      </c>
      <c r="L322" s="0" t="n">
        <v>178</v>
      </c>
      <c r="M322" s="0" t="n">
        <v>3.13</v>
      </c>
      <c r="N322" s="0" t="n">
        <v>69.44</v>
      </c>
      <c r="O322" s="0" t="n">
        <v>1.82</v>
      </c>
      <c r="P322" s="0" t="n">
        <v>0</v>
      </c>
      <c r="Q322" s="0" t="n">
        <v>0.82</v>
      </c>
      <c r="R322" s="0" t="n">
        <v>256</v>
      </c>
      <c r="S322" s="0" t="n">
        <v>2.08</v>
      </c>
      <c r="T322" s="0" t="n">
        <v>0.28</v>
      </c>
      <c r="U322" s="6" t="n">
        <v>45392</v>
      </c>
      <c r="V322" s="0" t="n">
        <v>109.27</v>
      </c>
      <c r="W322" s="0" t="n">
        <v>0.466</v>
      </c>
    </row>
    <row r="323" customFormat="false" ht="15" hidden="false" customHeight="false" outlineLevel="0" collapsed="false">
      <c r="A323" s="0" t="s">
        <v>466</v>
      </c>
      <c r="B323" s="0" t="s">
        <v>56</v>
      </c>
      <c r="C323" s="0" t="n">
        <v>340</v>
      </c>
      <c r="D323" s="0" t="n">
        <v>96</v>
      </c>
      <c r="E323" s="0" t="n">
        <v>7</v>
      </c>
      <c r="F323" s="0" t="n">
        <v>2</v>
      </c>
      <c r="G323" s="0" t="n">
        <v>47.49</v>
      </c>
      <c r="H323" s="0" t="n">
        <v>8.95</v>
      </c>
      <c r="I323" s="0" t="n">
        <v>0.83</v>
      </c>
      <c r="J323" s="0" t="s">
        <v>294</v>
      </c>
      <c r="K323" s="0" t="s">
        <v>60</v>
      </c>
      <c r="L323" s="0" t="n">
        <v>69</v>
      </c>
      <c r="M323" s="0" t="n">
        <v>1.38</v>
      </c>
      <c r="N323" s="0" t="n">
        <v>100.35</v>
      </c>
      <c r="O323" s="0" t="n">
        <v>1.61</v>
      </c>
      <c r="P323" s="0" t="n">
        <v>8</v>
      </c>
      <c r="Q323" s="0" t="n">
        <v>0.71</v>
      </c>
      <c r="R323" s="0" t="n">
        <v>396</v>
      </c>
      <c r="S323" s="0" t="n">
        <v>9.55</v>
      </c>
      <c r="T323" s="0" t="n">
        <v>0.8</v>
      </c>
      <c r="U323" s="6" t="n">
        <v>45526</v>
      </c>
      <c r="V323" s="0" t="n">
        <v>261.97</v>
      </c>
      <c r="W323" s="0" t="n">
        <v>0.508</v>
      </c>
    </row>
    <row r="324" customFormat="false" ht="15" hidden="false" customHeight="false" outlineLevel="0" collapsed="false">
      <c r="A324" s="0" t="s">
        <v>467</v>
      </c>
      <c r="B324" s="0" t="s">
        <v>56</v>
      </c>
      <c r="C324" s="0" t="n">
        <v>359</v>
      </c>
      <c r="D324" s="0" t="n">
        <v>63</v>
      </c>
      <c r="E324" s="0" t="n">
        <v>9</v>
      </c>
      <c r="F324" s="0" t="n">
        <v>2</v>
      </c>
      <c r="G324" s="0" t="n">
        <v>17.44</v>
      </c>
      <c r="H324" s="0" t="n">
        <v>3.37</v>
      </c>
      <c r="I324" s="0" t="n">
        <v>0.48</v>
      </c>
      <c r="J324" s="0" t="s">
        <v>72</v>
      </c>
      <c r="K324" s="0" t="s">
        <v>46</v>
      </c>
      <c r="L324" s="0" t="n">
        <v>63</v>
      </c>
      <c r="M324" s="0" t="n">
        <v>4.12</v>
      </c>
      <c r="N324" s="0" t="n">
        <v>138.66</v>
      </c>
      <c r="O324" s="0" t="n">
        <v>1.44</v>
      </c>
      <c r="P324" s="0" t="n">
        <v>7</v>
      </c>
      <c r="Q324" s="0" t="n">
        <v>0.88</v>
      </c>
      <c r="R324" s="0" t="n">
        <v>714</v>
      </c>
      <c r="S324" s="0" t="n">
        <v>14.66</v>
      </c>
      <c r="T324" s="0" t="n">
        <v>0.57</v>
      </c>
      <c r="U324" s="6" t="n">
        <v>45346</v>
      </c>
      <c r="V324" s="0" t="n">
        <v>255.39</v>
      </c>
      <c r="W324" s="0" t="n">
        <v>0.601</v>
      </c>
    </row>
    <row r="325" customFormat="false" ht="15" hidden="false" customHeight="false" outlineLevel="0" collapsed="false">
      <c r="A325" s="0" t="s">
        <v>468</v>
      </c>
      <c r="B325" s="0" t="s">
        <v>81</v>
      </c>
      <c r="C325" s="0" t="n">
        <v>138</v>
      </c>
      <c r="D325" s="0" t="n">
        <v>31</v>
      </c>
      <c r="E325" s="0" t="n">
        <v>5</v>
      </c>
      <c r="F325" s="0" t="n">
        <v>5</v>
      </c>
      <c r="G325" s="0" t="n">
        <v>16.94</v>
      </c>
      <c r="H325" s="0" t="n">
        <v>4.6</v>
      </c>
      <c r="I325" s="0" t="n">
        <v>0.19</v>
      </c>
      <c r="J325" s="0" t="s">
        <v>271</v>
      </c>
      <c r="K325" s="0" t="s">
        <v>54</v>
      </c>
      <c r="L325" s="0" t="n">
        <v>159</v>
      </c>
      <c r="M325" s="0" t="n">
        <v>1.88</v>
      </c>
      <c r="N325" s="0" t="n">
        <v>70.86</v>
      </c>
      <c r="O325" s="0" t="n">
        <v>1.22</v>
      </c>
      <c r="P325" s="0" t="n">
        <v>0</v>
      </c>
      <c r="Q325" s="0" t="n">
        <v>0.74</v>
      </c>
      <c r="R325" s="0" t="n">
        <v>210</v>
      </c>
      <c r="S325" s="0" t="n">
        <v>11.19</v>
      </c>
      <c r="T325" s="0" t="n">
        <v>0.92</v>
      </c>
      <c r="U325" s="6" t="n">
        <v>45361</v>
      </c>
      <c r="V325" s="0" t="n">
        <v>205.54</v>
      </c>
      <c r="W325" s="0" t="n">
        <v>0.759</v>
      </c>
    </row>
    <row r="326" customFormat="false" ht="15" hidden="false" customHeight="false" outlineLevel="0" collapsed="false">
      <c r="A326" s="0" t="s">
        <v>469</v>
      </c>
      <c r="B326" s="0" t="s">
        <v>81</v>
      </c>
      <c r="C326" s="0" t="n">
        <v>175</v>
      </c>
      <c r="D326" s="0" t="n">
        <v>25</v>
      </c>
      <c r="E326" s="0" t="n">
        <v>8</v>
      </c>
      <c r="F326" s="0" t="n">
        <v>6</v>
      </c>
      <c r="G326" s="0" t="n">
        <v>46.25</v>
      </c>
      <c r="H326" s="0" t="n">
        <v>5.52</v>
      </c>
      <c r="I326" s="0" t="n">
        <v>0.98</v>
      </c>
      <c r="J326" s="0" t="s">
        <v>348</v>
      </c>
      <c r="K326" s="0" t="s">
        <v>60</v>
      </c>
      <c r="L326" s="0" t="n">
        <v>87</v>
      </c>
      <c r="M326" s="0" t="n">
        <v>1.92</v>
      </c>
      <c r="N326" s="0" t="n">
        <v>169.66</v>
      </c>
      <c r="O326" s="0" t="n">
        <v>1.94</v>
      </c>
      <c r="P326" s="0" t="n">
        <v>2</v>
      </c>
      <c r="Q326" s="0" t="n">
        <v>0.76</v>
      </c>
      <c r="R326" s="0" t="n">
        <v>499</v>
      </c>
      <c r="S326" s="0" t="n">
        <v>10.48</v>
      </c>
      <c r="T326" s="0" t="n">
        <v>0.48</v>
      </c>
      <c r="U326" s="6" t="n">
        <v>45447</v>
      </c>
      <c r="V326" s="0" t="n">
        <v>165.71</v>
      </c>
      <c r="W326" s="0" t="n">
        <v>0.554</v>
      </c>
    </row>
    <row r="327" customFormat="false" ht="15" hidden="false" customHeight="false" outlineLevel="0" collapsed="false">
      <c r="A327" s="0" t="s">
        <v>470</v>
      </c>
      <c r="B327" s="0" t="s">
        <v>81</v>
      </c>
      <c r="C327" s="0" t="n">
        <v>291</v>
      </c>
      <c r="D327" s="0" t="n">
        <v>37</v>
      </c>
      <c r="E327" s="0" t="n">
        <v>7</v>
      </c>
      <c r="F327" s="0" t="n">
        <v>3</v>
      </c>
      <c r="G327" s="0" t="n">
        <v>21.45</v>
      </c>
      <c r="H327" s="0" t="n">
        <v>3.09</v>
      </c>
      <c r="I327" s="0" t="n">
        <v>0.56</v>
      </c>
      <c r="J327" s="0" t="s">
        <v>204</v>
      </c>
      <c r="K327" s="0" t="s">
        <v>46</v>
      </c>
      <c r="L327" s="0" t="n">
        <v>28</v>
      </c>
      <c r="M327" s="0" t="n">
        <v>4.41</v>
      </c>
      <c r="N327" s="0" t="n">
        <v>80.64</v>
      </c>
      <c r="O327" s="0" t="n">
        <v>0.67</v>
      </c>
      <c r="P327" s="0" t="n">
        <v>2</v>
      </c>
      <c r="Q327" s="0" t="n">
        <v>0.92</v>
      </c>
      <c r="R327" s="0" t="n">
        <v>165</v>
      </c>
      <c r="S327" s="0" t="n">
        <v>14.96</v>
      </c>
      <c r="T327" s="0" t="n">
        <v>0.76</v>
      </c>
      <c r="U327" s="6" t="n">
        <v>45295</v>
      </c>
      <c r="V327" s="0" t="n">
        <v>295.22</v>
      </c>
      <c r="W327" s="0" t="n">
        <v>0.828</v>
      </c>
    </row>
    <row r="328" customFormat="false" ht="15" hidden="false" customHeight="false" outlineLevel="0" collapsed="false">
      <c r="A328" s="0" t="s">
        <v>471</v>
      </c>
      <c r="B328" s="0" t="s">
        <v>48</v>
      </c>
      <c r="C328" s="0" t="n">
        <v>194</v>
      </c>
      <c r="D328" s="0" t="n">
        <v>44</v>
      </c>
      <c r="E328" s="0" t="n">
        <v>3</v>
      </c>
      <c r="F328" s="0" t="n">
        <v>5</v>
      </c>
      <c r="G328" s="0" t="n">
        <v>48.18</v>
      </c>
      <c r="H328" s="0" t="n">
        <v>9.13</v>
      </c>
      <c r="I328" s="0" t="n">
        <v>0.67</v>
      </c>
      <c r="J328" s="0" t="s">
        <v>426</v>
      </c>
      <c r="K328" s="0" t="s">
        <v>42</v>
      </c>
      <c r="L328" s="0" t="n">
        <v>108</v>
      </c>
      <c r="M328" s="0" t="n">
        <v>3.02</v>
      </c>
      <c r="N328" s="0" t="n">
        <v>18.14</v>
      </c>
      <c r="O328" s="0" t="n">
        <v>0.64</v>
      </c>
      <c r="P328" s="0" t="n">
        <v>4</v>
      </c>
      <c r="Q328" s="0" t="n">
        <v>0.79</v>
      </c>
      <c r="R328" s="0" t="n">
        <v>411</v>
      </c>
      <c r="S328" s="0" t="n">
        <v>12.09</v>
      </c>
      <c r="T328" s="0" t="n">
        <v>0.79</v>
      </c>
      <c r="U328" s="6" t="n">
        <v>45494</v>
      </c>
      <c r="V328" s="0" t="n">
        <v>213.69</v>
      </c>
      <c r="W328" s="0" t="n">
        <v>0.733</v>
      </c>
    </row>
    <row r="329" customFormat="false" ht="15" hidden="false" customHeight="false" outlineLevel="0" collapsed="false">
      <c r="A329" s="0" t="s">
        <v>472</v>
      </c>
      <c r="B329" s="0" t="s">
        <v>44</v>
      </c>
      <c r="C329" s="0" t="n">
        <v>484</v>
      </c>
      <c r="D329" s="0" t="n">
        <v>69</v>
      </c>
      <c r="E329" s="0" t="n">
        <v>12</v>
      </c>
      <c r="F329" s="0" t="n">
        <v>7</v>
      </c>
      <c r="G329" s="0" t="n">
        <v>2.18</v>
      </c>
      <c r="H329" s="0" t="n">
        <v>4.91</v>
      </c>
      <c r="I329" s="0" t="n">
        <v>0.7</v>
      </c>
      <c r="J329" s="0" t="s">
        <v>340</v>
      </c>
      <c r="K329" s="0" t="s">
        <v>60</v>
      </c>
      <c r="L329" s="0" t="n">
        <v>77</v>
      </c>
      <c r="M329" s="0" t="n">
        <v>4.49</v>
      </c>
      <c r="N329" s="0" t="n">
        <v>160.86</v>
      </c>
      <c r="O329" s="0" t="n">
        <v>0.56</v>
      </c>
      <c r="P329" s="0" t="n">
        <v>6</v>
      </c>
      <c r="Q329" s="0" t="n">
        <v>0.75</v>
      </c>
      <c r="R329" s="0" t="n">
        <v>300</v>
      </c>
      <c r="S329" s="0" t="n">
        <v>14.58</v>
      </c>
      <c r="T329" s="0" t="n">
        <v>0.36</v>
      </c>
      <c r="U329" s="6" t="n">
        <v>45462</v>
      </c>
      <c r="V329" s="0" t="n">
        <v>196.54</v>
      </c>
      <c r="W329" s="0" t="n">
        <v>0.64</v>
      </c>
    </row>
    <row r="330" customFormat="false" ht="15" hidden="false" customHeight="false" outlineLevel="0" collapsed="false">
      <c r="A330" s="0" t="s">
        <v>473</v>
      </c>
      <c r="B330" s="0" t="s">
        <v>56</v>
      </c>
      <c r="C330" s="0" t="n">
        <v>123</v>
      </c>
      <c r="D330" s="0" t="n">
        <v>54</v>
      </c>
      <c r="E330" s="0" t="n">
        <v>8</v>
      </c>
      <c r="F330" s="0" t="n">
        <v>6</v>
      </c>
      <c r="G330" s="0" t="n">
        <v>16.01</v>
      </c>
      <c r="H330" s="0" t="n">
        <v>4.53</v>
      </c>
      <c r="I330" s="0" t="n">
        <v>0.43</v>
      </c>
      <c r="J330" s="0" t="s">
        <v>474</v>
      </c>
      <c r="K330" s="0" t="s">
        <v>60</v>
      </c>
      <c r="L330" s="0" t="n">
        <v>42</v>
      </c>
      <c r="M330" s="0" t="n">
        <v>2.36</v>
      </c>
      <c r="N330" s="0" t="n">
        <v>132.4</v>
      </c>
      <c r="O330" s="0" t="n">
        <v>1.51</v>
      </c>
      <c r="P330" s="0" t="n">
        <v>0</v>
      </c>
      <c r="Q330" s="0" t="n">
        <v>0.87</v>
      </c>
      <c r="R330" s="0" t="n">
        <v>961</v>
      </c>
      <c r="S330" s="0" t="n">
        <v>10.78</v>
      </c>
      <c r="T330" s="0" t="n">
        <v>0.33</v>
      </c>
      <c r="U330" s="6" t="n">
        <v>45609</v>
      </c>
      <c r="V330" s="0" t="n">
        <v>264.28</v>
      </c>
      <c r="W330" s="0" t="n">
        <v>0.633</v>
      </c>
    </row>
    <row r="331" customFormat="false" ht="15" hidden="false" customHeight="false" outlineLevel="0" collapsed="false">
      <c r="A331" s="0" t="s">
        <v>475</v>
      </c>
      <c r="B331" s="0" t="s">
        <v>56</v>
      </c>
      <c r="C331" s="0" t="n">
        <v>111</v>
      </c>
      <c r="D331" s="0" t="n">
        <v>55</v>
      </c>
      <c r="E331" s="0" t="n">
        <v>10</v>
      </c>
      <c r="F331" s="0" t="n">
        <v>2</v>
      </c>
      <c r="G331" s="0" t="n">
        <v>33.64</v>
      </c>
      <c r="H331" s="0" t="n">
        <v>8.57</v>
      </c>
      <c r="I331" s="0" t="n">
        <v>0.77</v>
      </c>
      <c r="J331" s="0" t="s">
        <v>83</v>
      </c>
      <c r="K331" s="0" t="s">
        <v>46</v>
      </c>
      <c r="L331" s="0" t="n">
        <v>159</v>
      </c>
      <c r="M331" s="0" t="n">
        <v>2.05</v>
      </c>
      <c r="N331" s="0" t="n">
        <v>162.37</v>
      </c>
      <c r="O331" s="0" t="n">
        <v>1.61</v>
      </c>
      <c r="P331" s="0" t="n">
        <v>0</v>
      </c>
      <c r="Q331" s="0" t="n">
        <v>0.76</v>
      </c>
      <c r="R331" s="0" t="n">
        <v>232</v>
      </c>
      <c r="S331" s="0" t="n">
        <v>10.32</v>
      </c>
      <c r="T331" s="0" t="n">
        <v>0.27</v>
      </c>
      <c r="U331" s="6" t="n">
        <v>45486</v>
      </c>
      <c r="V331" s="0" t="n">
        <v>170.95</v>
      </c>
      <c r="W331" s="0" t="n">
        <v>0.583</v>
      </c>
    </row>
    <row r="332" customFormat="false" ht="15" hidden="false" customHeight="false" outlineLevel="0" collapsed="false">
      <c r="A332" s="0" t="s">
        <v>476</v>
      </c>
      <c r="B332" s="0" t="s">
        <v>48</v>
      </c>
      <c r="C332" s="0" t="n">
        <v>205</v>
      </c>
      <c r="D332" s="0" t="n">
        <v>81</v>
      </c>
      <c r="E332" s="0" t="n">
        <v>3</v>
      </c>
      <c r="F332" s="0" t="n">
        <v>3</v>
      </c>
      <c r="G332" s="0" t="n">
        <v>44.65</v>
      </c>
      <c r="H332" s="0" t="n">
        <v>3.46</v>
      </c>
      <c r="I332" s="0" t="n">
        <v>0.88</v>
      </c>
      <c r="J332" s="0" t="s">
        <v>231</v>
      </c>
      <c r="K332" s="0" t="s">
        <v>46</v>
      </c>
      <c r="L332" s="0" t="n">
        <v>148</v>
      </c>
      <c r="M332" s="0" t="n">
        <v>2.78</v>
      </c>
      <c r="N332" s="0" t="n">
        <v>76.29</v>
      </c>
      <c r="O332" s="0" t="n">
        <v>1.23</v>
      </c>
      <c r="P332" s="0" t="n">
        <v>9</v>
      </c>
      <c r="Q332" s="0" t="n">
        <v>0.78</v>
      </c>
      <c r="R332" s="0" t="n">
        <v>725</v>
      </c>
      <c r="S332" s="0" t="n">
        <v>11.68</v>
      </c>
      <c r="T332" s="0" t="n">
        <v>0.76</v>
      </c>
      <c r="U332" s="6" t="n">
        <v>45460</v>
      </c>
      <c r="V332" s="0" t="n">
        <v>80.45</v>
      </c>
      <c r="W332" s="0" t="n">
        <v>0.561</v>
      </c>
    </row>
    <row r="333" customFormat="false" ht="15" hidden="false" customHeight="false" outlineLevel="0" collapsed="false">
      <c r="A333" s="0" t="s">
        <v>477</v>
      </c>
      <c r="B333" s="0" t="s">
        <v>56</v>
      </c>
      <c r="C333" s="0" t="n">
        <v>479</v>
      </c>
      <c r="D333" s="0" t="n">
        <v>64</v>
      </c>
      <c r="E333" s="0" t="n">
        <v>4</v>
      </c>
      <c r="F333" s="0" t="n">
        <v>9</v>
      </c>
      <c r="G333" s="0" t="n">
        <v>13.56</v>
      </c>
      <c r="H333" s="0" t="n">
        <v>8.27</v>
      </c>
      <c r="I333" s="0" t="n">
        <v>0.45</v>
      </c>
      <c r="J333" s="0" t="s">
        <v>225</v>
      </c>
      <c r="K333" s="0" t="s">
        <v>54</v>
      </c>
      <c r="L333" s="0" t="n">
        <v>25</v>
      </c>
      <c r="M333" s="0" t="n">
        <v>0.78</v>
      </c>
      <c r="N333" s="0" t="n">
        <v>13.35</v>
      </c>
      <c r="O333" s="0" t="n">
        <v>1.34</v>
      </c>
      <c r="P333" s="0" t="n">
        <v>5</v>
      </c>
      <c r="Q333" s="0" t="n">
        <v>0.89</v>
      </c>
      <c r="R333" s="0" t="n">
        <v>377</v>
      </c>
      <c r="S333" s="0" t="n">
        <v>3.64</v>
      </c>
      <c r="T333" s="0" t="n">
        <v>0.64</v>
      </c>
      <c r="U333" s="6" t="n">
        <v>45517</v>
      </c>
      <c r="V333" s="0" t="n">
        <v>49.95</v>
      </c>
      <c r="W333" s="0" t="n">
        <v>0.521</v>
      </c>
    </row>
    <row r="334" customFormat="false" ht="15" hidden="false" customHeight="false" outlineLevel="0" collapsed="false">
      <c r="A334" s="0" t="s">
        <v>478</v>
      </c>
      <c r="B334" s="0" t="s">
        <v>81</v>
      </c>
      <c r="C334" s="0" t="n">
        <v>302</v>
      </c>
      <c r="D334" s="0" t="n">
        <v>95</v>
      </c>
      <c r="E334" s="0" t="n">
        <v>6</v>
      </c>
      <c r="F334" s="0" t="n">
        <v>5</v>
      </c>
      <c r="G334" s="0" t="n">
        <v>46.59</v>
      </c>
      <c r="H334" s="0" t="n">
        <v>1.66</v>
      </c>
      <c r="I334" s="0" t="n">
        <v>0.69</v>
      </c>
      <c r="J334" s="0" t="s">
        <v>204</v>
      </c>
      <c r="K334" s="0" t="s">
        <v>54</v>
      </c>
      <c r="L334" s="0" t="n">
        <v>136</v>
      </c>
      <c r="M334" s="0" t="n">
        <v>1.19</v>
      </c>
      <c r="N334" s="0" t="n">
        <v>24.01</v>
      </c>
      <c r="O334" s="0" t="n">
        <v>0.76</v>
      </c>
      <c r="P334" s="0" t="n">
        <v>4</v>
      </c>
      <c r="Q334" s="0" t="n">
        <v>0.92</v>
      </c>
      <c r="R334" s="0" t="n">
        <v>641</v>
      </c>
      <c r="S334" s="0" t="n">
        <v>12.28</v>
      </c>
      <c r="T334" s="0" t="n">
        <v>0.27</v>
      </c>
      <c r="U334" s="6" t="n">
        <v>45463</v>
      </c>
      <c r="V334" s="0" t="n">
        <v>146.6</v>
      </c>
      <c r="W334" s="0" t="n">
        <v>0.646</v>
      </c>
    </row>
    <row r="335" customFormat="false" ht="15" hidden="false" customHeight="false" outlineLevel="0" collapsed="false">
      <c r="A335" s="0" t="s">
        <v>479</v>
      </c>
      <c r="B335" s="0" t="s">
        <v>44</v>
      </c>
      <c r="C335" s="0" t="n">
        <v>200</v>
      </c>
      <c r="D335" s="0" t="n">
        <v>94</v>
      </c>
      <c r="E335" s="0" t="n">
        <v>14</v>
      </c>
      <c r="F335" s="0" t="n">
        <v>3</v>
      </c>
      <c r="G335" s="0" t="n">
        <v>30.11</v>
      </c>
      <c r="H335" s="0" t="n">
        <v>2.24</v>
      </c>
      <c r="I335" s="0" t="n">
        <v>0.78</v>
      </c>
      <c r="J335" s="0" t="s">
        <v>128</v>
      </c>
      <c r="K335" s="0" t="s">
        <v>54</v>
      </c>
      <c r="L335" s="0" t="n">
        <v>102</v>
      </c>
      <c r="M335" s="0" t="n">
        <v>1.49</v>
      </c>
      <c r="N335" s="0" t="n">
        <v>31.24</v>
      </c>
      <c r="O335" s="0" t="n">
        <v>0.18</v>
      </c>
      <c r="P335" s="0" t="n">
        <v>2</v>
      </c>
      <c r="Q335" s="0" t="n">
        <v>0.92</v>
      </c>
      <c r="R335" s="0" t="n">
        <v>56</v>
      </c>
      <c r="S335" s="0" t="n">
        <v>14.58</v>
      </c>
      <c r="T335" s="0" t="n">
        <v>0.45</v>
      </c>
      <c r="U335" s="6" t="n">
        <v>45512</v>
      </c>
      <c r="V335" s="0" t="n">
        <v>159.54</v>
      </c>
      <c r="W335" s="0" t="n">
        <v>0.81</v>
      </c>
    </row>
    <row r="336" customFormat="false" ht="15" hidden="false" customHeight="false" outlineLevel="0" collapsed="false">
      <c r="A336" s="0" t="s">
        <v>480</v>
      </c>
      <c r="B336" s="0" t="s">
        <v>40</v>
      </c>
      <c r="C336" s="0" t="n">
        <v>189</v>
      </c>
      <c r="D336" s="0" t="n">
        <v>35</v>
      </c>
      <c r="E336" s="0" t="n">
        <v>4</v>
      </c>
      <c r="F336" s="0" t="n">
        <v>6</v>
      </c>
      <c r="G336" s="0" t="n">
        <v>40.25</v>
      </c>
      <c r="H336" s="0" t="n">
        <v>9.53</v>
      </c>
      <c r="I336" s="0" t="n">
        <v>0.27</v>
      </c>
      <c r="J336" s="0" t="s">
        <v>110</v>
      </c>
      <c r="K336" s="0" t="s">
        <v>60</v>
      </c>
      <c r="L336" s="0" t="n">
        <v>53</v>
      </c>
      <c r="M336" s="0" t="n">
        <v>4.18</v>
      </c>
      <c r="N336" s="0" t="n">
        <v>162.98</v>
      </c>
      <c r="O336" s="0" t="n">
        <v>0.58</v>
      </c>
      <c r="P336" s="0" t="n">
        <v>2</v>
      </c>
      <c r="Q336" s="0" t="n">
        <v>0.84</v>
      </c>
      <c r="R336" s="0" t="n">
        <v>886</v>
      </c>
      <c r="S336" s="0" t="n">
        <v>9.56</v>
      </c>
      <c r="T336" s="0" t="n">
        <v>0.31</v>
      </c>
      <c r="U336" s="6" t="n">
        <v>45625</v>
      </c>
      <c r="V336" s="0" t="n">
        <v>250.03</v>
      </c>
      <c r="W336" s="0" t="n">
        <v>0.659</v>
      </c>
    </row>
    <row r="337" customFormat="false" ht="15" hidden="false" customHeight="false" outlineLevel="0" collapsed="false">
      <c r="A337" s="0" t="s">
        <v>481</v>
      </c>
      <c r="B337" s="0" t="s">
        <v>56</v>
      </c>
      <c r="C337" s="0" t="n">
        <v>206</v>
      </c>
      <c r="D337" s="0" t="n">
        <v>94</v>
      </c>
      <c r="E337" s="0" t="n">
        <v>13</v>
      </c>
      <c r="F337" s="0" t="n">
        <v>4</v>
      </c>
      <c r="G337" s="0" t="n">
        <v>20.46</v>
      </c>
      <c r="H337" s="0" t="n">
        <v>8.5</v>
      </c>
      <c r="I337" s="0" t="n">
        <v>0.4</v>
      </c>
      <c r="J337" s="0" t="s">
        <v>284</v>
      </c>
      <c r="K337" s="0" t="s">
        <v>46</v>
      </c>
      <c r="L337" s="0" t="n">
        <v>18</v>
      </c>
      <c r="M337" s="0" t="n">
        <v>3.8</v>
      </c>
      <c r="N337" s="0" t="n">
        <v>67.27</v>
      </c>
      <c r="O337" s="0" t="n">
        <v>1.21</v>
      </c>
      <c r="P337" s="0" t="n">
        <v>3</v>
      </c>
      <c r="Q337" s="0" t="n">
        <v>0.84</v>
      </c>
      <c r="R337" s="0" t="n">
        <v>648</v>
      </c>
      <c r="S337" s="0" t="n">
        <v>1.17</v>
      </c>
      <c r="T337" s="0" t="n">
        <v>0.27</v>
      </c>
      <c r="U337" s="6" t="n">
        <v>45596</v>
      </c>
      <c r="V337" s="0" t="n">
        <v>50.45</v>
      </c>
      <c r="W337" s="0" t="n">
        <v>0.457</v>
      </c>
    </row>
    <row r="338" customFormat="false" ht="15" hidden="false" customHeight="false" outlineLevel="0" collapsed="false">
      <c r="A338" s="0" t="s">
        <v>482</v>
      </c>
      <c r="B338" s="0" t="s">
        <v>81</v>
      </c>
      <c r="C338" s="0" t="n">
        <v>194</v>
      </c>
      <c r="D338" s="0" t="n">
        <v>34</v>
      </c>
      <c r="E338" s="0" t="n">
        <v>11</v>
      </c>
      <c r="F338" s="0" t="n">
        <v>3</v>
      </c>
      <c r="G338" s="0" t="n">
        <v>11.4</v>
      </c>
      <c r="H338" s="0" t="n">
        <v>4.19</v>
      </c>
      <c r="I338" s="0" t="n">
        <v>0.2</v>
      </c>
      <c r="J338" s="0" t="s">
        <v>137</v>
      </c>
      <c r="K338" s="0" t="s">
        <v>54</v>
      </c>
      <c r="L338" s="0" t="n">
        <v>87</v>
      </c>
      <c r="M338" s="0" t="n">
        <v>1.37</v>
      </c>
      <c r="N338" s="0" t="n">
        <v>199.6</v>
      </c>
      <c r="O338" s="0" t="n">
        <v>1.64</v>
      </c>
      <c r="P338" s="0" t="n">
        <v>9</v>
      </c>
      <c r="Q338" s="0" t="n">
        <v>0.94</v>
      </c>
      <c r="R338" s="0" t="n">
        <v>569</v>
      </c>
      <c r="S338" s="0" t="n">
        <v>2.01</v>
      </c>
      <c r="T338" s="0" t="n">
        <v>0.44</v>
      </c>
      <c r="U338" s="6" t="n">
        <v>45361</v>
      </c>
      <c r="V338" s="0" t="n">
        <v>207.56</v>
      </c>
      <c r="W338" s="0" t="n">
        <v>0.359</v>
      </c>
    </row>
    <row r="339" customFormat="false" ht="15" hidden="false" customHeight="false" outlineLevel="0" collapsed="false">
      <c r="A339" s="0" t="s">
        <v>483</v>
      </c>
      <c r="B339" s="0" t="s">
        <v>40</v>
      </c>
      <c r="C339" s="0" t="n">
        <v>241</v>
      </c>
      <c r="D339" s="0" t="n">
        <v>74</v>
      </c>
      <c r="E339" s="0" t="n">
        <v>12</v>
      </c>
      <c r="F339" s="0" t="n">
        <v>3</v>
      </c>
      <c r="G339" s="0" t="n">
        <v>45.65</v>
      </c>
      <c r="H339" s="0" t="n">
        <v>6.57</v>
      </c>
      <c r="I339" s="0" t="n">
        <v>0.64</v>
      </c>
      <c r="J339" s="0" t="s">
        <v>143</v>
      </c>
      <c r="K339" s="0" t="s">
        <v>60</v>
      </c>
      <c r="L339" s="0" t="n">
        <v>88</v>
      </c>
      <c r="M339" s="0" t="n">
        <v>1.75</v>
      </c>
      <c r="N339" s="0" t="n">
        <v>154.09</v>
      </c>
      <c r="O339" s="0" t="n">
        <v>1.58</v>
      </c>
      <c r="P339" s="0" t="n">
        <v>1</v>
      </c>
      <c r="Q339" s="0" t="n">
        <v>0.76</v>
      </c>
      <c r="R339" s="0" t="n">
        <v>436</v>
      </c>
      <c r="S339" s="0" t="n">
        <v>4.29</v>
      </c>
      <c r="T339" s="0" t="n">
        <v>0.28</v>
      </c>
      <c r="U339" s="6" t="n">
        <v>45445</v>
      </c>
      <c r="V339" s="0" t="n">
        <v>98.2</v>
      </c>
      <c r="W339" s="0" t="n">
        <v>0.487</v>
      </c>
    </row>
    <row r="340" customFormat="false" ht="15" hidden="false" customHeight="false" outlineLevel="0" collapsed="false">
      <c r="A340" s="0" t="s">
        <v>484</v>
      </c>
      <c r="B340" s="0" t="s">
        <v>44</v>
      </c>
      <c r="C340" s="0" t="n">
        <v>252</v>
      </c>
      <c r="D340" s="0" t="n">
        <v>15</v>
      </c>
      <c r="E340" s="0" t="n">
        <v>10</v>
      </c>
      <c r="F340" s="0" t="n">
        <v>7</v>
      </c>
      <c r="G340" s="0" t="n">
        <v>46.72</v>
      </c>
      <c r="H340" s="0" t="n">
        <v>9.46</v>
      </c>
      <c r="I340" s="0" t="n">
        <v>0.82</v>
      </c>
      <c r="J340" s="0" t="s">
        <v>485</v>
      </c>
      <c r="K340" s="0" t="s">
        <v>54</v>
      </c>
      <c r="L340" s="0" t="n">
        <v>95</v>
      </c>
      <c r="M340" s="0" t="n">
        <v>4.75</v>
      </c>
      <c r="N340" s="0" t="n">
        <v>124.22</v>
      </c>
      <c r="O340" s="0" t="n">
        <v>0.44</v>
      </c>
      <c r="P340" s="0" t="n">
        <v>8</v>
      </c>
      <c r="Q340" s="0" t="n">
        <v>0.75</v>
      </c>
      <c r="R340" s="0" t="n">
        <v>980</v>
      </c>
      <c r="S340" s="0" t="n">
        <v>7.88</v>
      </c>
      <c r="T340" s="0" t="n">
        <v>0.41</v>
      </c>
      <c r="U340" s="6" t="n">
        <v>45456</v>
      </c>
      <c r="V340" s="0" t="n">
        <v>282.32</v>
      </c>
      <c r="W340" s="0" t="n">
        <v>0.533</v>
      </c>
    </row>
    <row r="341" customFormat="false" ht="15" hidden="false" customHeight="false" outlineLevel="0" collapsed="false">
      <c r="A341" s="0" t="s">
        <v>486</v>
      </c>
      <c r="B341" s="0" t="s">
        <v>40</v>
      </c>
      <c r="C341" s="0" t="n">
        <v>181</v>
      </c>
      <c r="D341" s="0" t="n">
        <v>32</v>
      </c>
      <c r="E341" s="0" t="n">
        <v>10</v>
      </c>
      <c r="F341" s="0" t="n">
        <v>2</v>
      </c>
      <c r="G341" s="0" t="n">
        <v>25.38</v>
      </c>
      <c r="H341" s="0" t="n">
        <v>2.51</v>
      </c>
      <c r="I341" s="0" t="n">
        <v>0.65</v>
      </c>
      <c r="J341" s="0" t="s">
        <v>76</v>
      </c>
      <c r="K341" s="0" t="s">
        <v>42</v>
      </c>
      <c r="L341" s="0" t="n">
        <v>24</v>
      </c>
      <c r="M341" s="0" t="n">
        <v>0.89</v>
      </c>
      <c r="N341" s="0" t="n">
        <v>196.89</v>
      </c>
      <c r="O341" s="0" t="n">
        <v>0.2</v>
      </c>
      <c r="P341" s="0" t="n">
        <v>3</v>
      </c>
      <c r="Q341" s="0" t="n">
        <v>0.9</v>
      </c>
      <c r="R341" s="0" t="n">
        <v>419</v>
      </c>
      <c r="S341" s="0" t="n">
        <v>6.79</v>
      </c>
      <c r="T341" s="0" t="n">
        <v>0.64</v>
      </c>
      <c r="U341" s="6" t="n">
        <v>45600</v>
      </c>
      <c r="V341" s="0" t="n">
        <v>146.42</v>
      </c>
      <c r="W341" s="0" t="n">
        <v>0.719</v>
      </c>
    </row>
    <row r="342" customFormat="false" ht="15" hidden="false" customHeight="false" outlineLevel="0" collapsed="false">
      <c r="A342" s="0" t="s">
        <v>487</v>
      </c>
      <c r="B342" s="0" t="s">
        <v>81</v>
      </c>
      <c r="C342" s="0" t="n">
        <v>440</v>
      </c>
      <c r="D342" s="0" t="n">
        <v>73</v>
      </c>
      <c r="E342" s="0" t="n">
        <v>6</v>
      </c>
      <c r="F342" s="0" t="n">
        <v>9</v>
      </c>
      <c r="G342" s="0" t="n">
        <v>1.32</v>
      </c>
      <c r="H342" s="0" t="n">
        <v>1.06</v>
      </c>
      <c r="I342" s="0" t="n">
        <v>0.26</v>
      </c>
      <c r="J342" s="0" t="s">
        <v>100</v>
      </c>
      <c r="K342" s="0" t="s">
        <v>60</v>
      </c>
      <c r="L342" s="0" t="n">
        <v>15</v>
      </c>
      <c r="M342" s="0" t="n">
        <v>2.96</v>
      </c>
      <c r="N342" s="0" t="n">
        <v>70.1</v>
      </c>
      <c r="O342" s="0" t="n">
        <v>1.72</v>
      </c>
      <c r="P342" s="0" t="n">
        <v>9</v>
      </c>
      <c r="Q342" s="0" t="n">
        <v>0.82</v>
      </c>
      <c r="R342" s="0" t="n">
        <v>597</v>
      </c>
      <c r="S342" s="0" t="n">
        <v>14.71</v>
      </c>
      <c r="T342" s="0" t="n">
        <v>0.65</v>
      </c>
      <c r="U342" s="6" t="n">
        <v>45647</v>
      </c>
      <c r="V342" s="0" t="n">
        <v>190.5</v>
      </c>
      <c r="W342" s="0" t="n">
        <v>0.538</v>
      </c>
    </row>
    <row r="343" customFormat="false" ht="15" hidden="false" customHeight="false" outlineLevel="0" collapsed="false">
      <c r="A343" s="0" t="s">
        <v>488</v>
      </c>
      <c r="B343" s="0" t="s">
        <v>40</v>
      </c>
      <c r="C343" s="0" t="n">
        <v>153</v>
      </c>
      <c r="D343" s="0" t="n">
        <v>96</v>
      </c>
      <c r="E343" s="0" t="n">
        <v>7</v>
      </c>
      <c r="F343" s="0" t="n">
        <v>6</v>
      </c>
      <c r="G343" s="0" t="n">
        <v>6.38</v>
      </c>
      <c r="H343" s="0" t="n">
        <v>5.61</v>
      </c>
      <c r="I343" s="0" t="n">
        <v>0.59</v>
      </c>
      <c r="J343" s="0" t="s">
        <v>141</v>
      </c>
      <c r="K343" s="0" t="s">
        <v>54</v>
      </c>
      <c r="L343" s="0" t="n">
        <v>10</v>
      </c>
      <c r="M343" s="0" t="n">
        <v>2.85</v>
      </c>
      <c r="N343" s="0" t="n">
        <v>41.47</v>
      </c>
      <c r="O343" s="0" t="n">
        <v>0.24</v>
      </c>
      <c r="P343" s="0" t="n">
        <v>2</v>
      </c>
      <c r="Q343" s="0" t="n">
        <v>0.91</v>
      </c>
      <c r="R343" s="0" t="n">
        <v>812</v>
      </c>
      <c r="S343" s="0" t="n">
        <v>14.24</v>
      </c>
      <c r="T343" s="0" t="n">
        <v>0.33</v>
      </c>
      <c r="U343" s="6" t="n">
        <v>45394</v>
      </c>
      <c r="V343" s="0" t="n">
        <v>198.53</v>
      </c>
      <c r="W343" s="0" t="n">
        <v>0.774</v>
      </c>
    </row>
    <row r="344" customFormat="false" ht="15" hidden="false" customHeight="false" outlineLevel="0" collapsed="false">
      <c r="A344" s="0" t="s">
        <v>489</v>
      </c>
      <c r="B344" s="0" t="s">
        <v>48</v>
      </c>
      <c r="C344" s="0" t="n">
        <v>410</v>
      </c>
      <c r="D344" s="0" t="n">
        <v>52</v>
      </c>
      <c r="E344" s="0" t="n">
        <v>6</v>
      </c>
      <c r="F344" s="0" t="n">
        <v>3</v>
      </c>
      <c r="G344" s="0" t="n">
        <v>29.08</v>
      </c>
      <c r="H344" s="0" t="n">
        <v>1.85</v>
      </c>
      <c r="I344" s="0" t="n">
        <v>0.85</v>
      </c>
      <c r="J344" s="0" t="s">
        <v>92</v>
      </c>
      <c r="K344" s="0" t="s">
        <v>54</v>
      </c>
      <c r="L344" s="0" t="n">
        <v>29</v>
      </c>
      <c r="M344" s="0" t="n">
        <v>3.77</v>
      </c>
      <c r="N344" s="0" t="n">
        <v>150.08</v>
      </c>
      <c r="O344" s="0" t="n">
        <v>0.85</v>
      </c>
      <c r="P344" s="0" t="n">
        <v>9</v>
      </c>
      <c r="Q344" s="0" t="n">
        <v>0.78</v>
      </c>
      <c r="R344" s="0" t="n">
        <v>661</v>
      </c>
      <c r="S344" s="0" t="n">
        <v>6.5</v>
      </c>
      <c r="T344" s="0" t="n">
        <v>0.35</v>
      </c>
      <c r="U344" s="6" t="n">
        <v>45537</v>
      </c>
      <c r="V344" s="0" t="n">
        <v>36.39</v>
      </c>
      <c r="W344" s="0" t="n">
        <v>0.448</v>
      </c>
    </row>
    <row r="345" customFormat="false" ht="15" hidden="false" customHeight="false" outlineLevel="0" collapsed="false">
      <c r="A345" s="0" t="s">
        <v>490</v>
      </c>
      <c r="B345" s="0" t="s">
        <v>40</v>
      </c>
      <c r="C345" s="0" t="n">
        <v>499</v>
      </c>
      <c r="D345" s="0" t="n">
        <v>32</v>
      </c>
      <c r="E345" s="0" t="n">
        <v>11</v>
      </c>
      <c r="F345" s="0" t="n">
        <v>6</v>
      </c>
      <c r="G345" s="0" t="n">
        <v>2.17</v>
      </c>
      <c r="H345" s="0" t="n">
        <v>2.28</v>
      </c>
      <c r="I345" s="0" t="n">
        <v>0.37</v>
      </c>
      <c r="J345" s="0" t="s">
        <v>171</v>
      </c>
      <c r="K345" s="0" t="s">
        <v>42</v>
      </c>
      <c r="L345" s="0" t="n">
        <v>173</v>
      </c>
      <c r="M345" s="0" t="n">
        <v>1.68</v>
      </c>
      <c r="N345" s="0" t="n">
        <v>62.84</v>
      </c>
      <c r="O345" s="0" t="n">
        <v>0.28</v>
      </c>
      <c r="P345" s="0" t="n">
        <v>6</v>
      </c>
      <c r="Q345" s="0" t="n">
        <v>0.8</v>
      </c>
      <c r="R345" s="0" t="n">
        <v>128</v>
      </c>
      <c r="S345" s="0" t="n">
        <v>12.12</v>
      </c>
      <c r="T345" s="0" t="n">
        <v>0.88</v>
      </c>
      <c r="U345" s="6" t="n">
        <v>45452</v>
      </c>
      <c r="V345" s="0" t="n">
        <v>257.14</v>
      </c>
      <c r="W345" s="0" t="n">
        <v>0.75</v>
      </c>
    </row>
    <row r="346" customFormat="false" ht="15" hidden="false" customHeight="false" outlineLevel="0" collapsed="false">
      <c r="A346" s="0" t="s">
        <v>491</v>
      </c>
      <c r="B346" s="0" t="s">
        <v>56</v>
      </c>
      <c r="C346" s="0" t="n">
        <v>243</v>
      </c>
      <c r="D346" s="0" t="n">
        <v>39</v>
      </c>
      <c r="E346" s="0" t="n">
        <v>4</v>
      </c>
      <c r="F346" s="0" t="n">
        <v>2</v>
      </c>
      <c r="G346" s="0" t="n">
        <v>20.45</v>
      </c>
      <c r="H346" s="0" t="n">
        <v>8.97</v>
      </c>
      <c r="I346" s="0" t="n">
        <v>0.85</v>
      </c>
      <c r="J346" s="0" t="s">
        <v>96</v>
      </c>
      <c r="K346" s="0" t="s">
        <v>42</v>
      </c>
      <c r="L346" s="0" t="n">
        <v>139</v>
      </c>
      <c r="M346" s="0" t="n">
        <v>4.71</v>
      </c>
      <c r="N346" s="0" t="n">
        <v>192.6</v>
      </c>
      <c r="O346" s="0" t="n">
        <v>1.17</v>
      </c>
      <c r="P346" s="0" t="n">
        <v>8</v>
      </c>
      <c r="Q346" s="0" t="n">
        <v>0.97</v>
      </c>
      <c r="R346" s="0" t="n">
        <v>847</v>
      </c>
      <c r="S346" s="0" t="n">
        <v>9.91</v>
      </c>
      <c r="T346" s="0" t="n">
        <v>0.33</v>
      </c>
      <c r="U346" s="6" t="n">
        <v>45382</v>
      </c>
      <c r="V346" s="0" t="n">
        <v>57.63</v>
      </c>
      <c r="W346" s="0" t="n">
        <v>0.515</v>
      </c>
    </row>
    <row r="347" customFormat="false" ht="15" hidden="false" customHeight="false" outlineLevel="0" collapsed="false">
      <c r="A347" s="0" t="s">
        <v>492</v>
      </c>
      <c r="B347" s="0" t="s">
        <v>56</v>
      </c>
      <c r="C347" s="0" t="n">
        <v>172</v>
      </c>
      <c r="D347" s="0" t="n">
        <v>86</v>
      </c>
      <c r="E347" s="0" t="n">
        <v>13</v>
      </c>
      <c r="F347" s="0" t="n">
        <v>7</v>
      </c>
      <c r="G347" s="0" t="n">
        <v>15.87</v>
      </c>
      <c r="H347" s="0" t="n">
        <v>0.57</v>
      </c>
      <c r="I347" s="0" t="n">
        <v>0.81</v>
      </c>
      <c r="J347" s="0" t="s">
        <v>340</v>
      </c>
      <c r="K347" s="0" t="s">
        <v>54</v>
      </c>
      <c r="L347" s="0" t="n">
        <v>79</v>
      </c>
      <c r="M347" s="0" t="n">
        <v>2.35</v>
      </c>
      <c r="N347" s="0" t="n">
        <v>197.73</v>
      </c>
      <c r="O347" s="0" t="n">
        <v>0.79</v>
      </c>
      <c r="P347" s="0" t="n">
        <v>1</v>
      </c>
      <c r="Q347" s="0" t="n">
        <v>0.83</v>
      </c>
      <c r="R347" s="0" t="n">
        <v>832</v>
      </c>
      <c r="S347" s="0" t="n">
        <v>4.4</v>
      </c>
      <c r="T347" s="0" t="n">
        <v>0.24</v>
      </c>
      <c r="U347" s="6" t="n">
        <v>45495</v>
      </c>
      <c r="V347" s="0" t="n">
        <v>125.25</v>
      </c>
      <c r="W347" s="0" t="n">
        <v>0.574</v>
      </c>
    </row>
    <row r="348" customFormat="false" ht="15" hidden="false" customHeight="false" outlineLevel="0" collapsed="false">
      <c r="A348" s="0" t="s">
        <v>493</v>
      </c>
      <c r="B348" s="0" t="s">
        <v>48</v>
      </c>
      <c r="C348" s="0" t="n">
        <v>52</v>
      </c>
      <c r="D348" s="0" t="n">
        <v>27</v>
      </c>
      <c r="E348" s="0" t="n">
        <v>10</v>
      </c>
      <c r="F348" s="0" t="n">
        <v>6</v>
      </c>
      <c r="G348" s="0" t="n">
        <v>36</v>
      </c>
      <c r="H348" s="0" t="n">
        <v>8.26</v>
      </c>
      <c r="I348" s="0" t="n">
        <v>0.12</v>
      </c>
      <c r="J348" s="0" t="s">
        <v>121</v>
      </c>
      <c r="K348" s="0" t="s">
        <v>54</v>
      </c>
      <c r="L348" s="0" t="n">
        <v>11</v>
      </c>
      <c r="M348" s="0" t="n">
        <v>1.79</v>
      </c>
      <c r="N348" s="0" t="n">
        <v>186.02</v>
      </c>
      <c r="O348" s="0" t="n">
        <v>0.48</v>
      </c>
      <c r="P348" s="0" t="n">
        <v>5</v>
      </c>
      <c r="Q348" s="0" t="n">
        <v>0.88</v>
      </c>
      <c r="R348" s="0" t="n">
        <v>270</v>
      </c>
      <c r="S348" s="0" t="n">
        <v>14.04</v>
      </c>
      <c r="T348" s="0" t="n">
        <v>0.4</v>
      </c>
      <c r="U348" s="6" t="n">
        <v>45455</v>
      </c>
      <c r="V348" s="0" t="n">
        <v>205.04</v>
      </c>
      <c r="W348" s="0" t="n">
        <v>0.695</v>
      </c>
    </row>
    <row r="349" customFormat="false" ht="15" hidden="false" customHeight="false" outlineLevel="0" collapsed="false">
      <c r="A349" s="0" t="s">
        <v>494</v>
      </c>
      <c r="B349" s="0" t="s">
        <v>81</v>
      </c>
      <c r="C349" s="0" t="n">
        <v>74</v>
      </c>
      <c r="D349" s="0" t="n">
        <v>96</v>
      </c>
      <c r="E349" s="0" t="n">
        <v>4</v>
      </c>
      <c r="F349" s="0" t="n">
        <v>8</v>
      </c>
      <c r="G349" s="0" t="n">
        <v>3.72</v>
      </c>
      <c r="H349" s="0" t="n">
        <v>5.41</v>
      </c>
      <c r="I349" s="0" t="n">
        <v>0.32</v>
      </c>
      <c r="J349" s="0" t="s">
        <v>164</v>
      </c>
      <c r="K349" s="0" t="s">
        <v>46</v>
      </c>
      <c r="L349" s="0" t="n">
        <v>140</v>
      </c>
      <c r="M349" s="0" t="n">
        <v>2.02</v>
      </c>
      <c r="N349" s="0" t="n">
        <v>189.5</v>
      </c>
      <c r="O349" s="0" t="n">
        <v>1.23</v>
      </c>
      <c r="P349" s="0" t="n">
        <v>4</v>
      </c>
      <c r="Q349" s="0" t="n">
        <v>0.73</v>
      </c>
      <c r="R349" s="0" t="n">
        <v>757</v>
      </c>
      <c r="S349" s="0" t="n">
        <v>4.63</v>
      </c>
      <c r="T349" s="0" t="n">
        <v>0.66</v>
      </c>
      <c r="U349" s="6" t="n">
        <v>45441</v>
      </c>
      <c r="V349" s="0" t="n">
        <v>26.01</v>
      </c>
      <c r="W349" s="0" t="n">
        <v>0.537</v>
      </c>
    </row>
    <row r="350" customFormat="false" ht="15" hidden="false" customHeight="false" outlineLevel="0" collapsed="false">
      <c r="A350" s="0" t="s">
        <v>495</v>
      </c>
      <c r="B350" s="0" t="s">
        <v>56</v>
      </c>
      <c r="C350" s="0" t="n">
        <v>461</v>
      </c>
      <c r="D350" s="0" t="n">
        <v>88</v>
      </c>
      <c r="E350" s="0" t="n">
        <v>3</v>
      </c>
      <c r="F350" s="0" t="n">
        <v>2</v>
      </c>
      <c r="G350" s="0" t="n">
        <v>24.95</v>
      </c>
      <c r="H350" s="0" t="n">
        <v>5.81</v>
      </c>
      <c r="I350" s="0" t="n">
        <v>0.59</v>
      </c>
      <c r="J350" s="0" t="s">
        <v>154</v>
      </c>
      <c r="K350" s="0" t="s">
        <v>54</v>
      </c>
      <c r="L350" s="0" t="n">
        <v>16</v>
      </c>
      <c r="M350" s="0" t="n">
        <v>2.07</v>
      </c>
      <c r="N350" s="0" t="n">
        <v>126.97</v>
      </c>
      <c r="O350" s="0" t="n">
        <v>0.79</v>
      </c>
      <c r="P350" s="0" t="n">
        <v>0</v>
      </c>
      <c r="Q350" s="0" t="n">
        <v>0.75</v>
      </c>
      <c r="R350" s="0" t="n">
        <v>787</v>
      </c>
      <c r="S350" s="0" t="n">
        <v>13.18</v>
      </c>
      <c r="T350" s="0" t="n">
        <v>0.21</v>
      </c>
      <c r="U350" s="6" t="n">
        <v>45647</v>
      </c>
      <c r="V350" s="0" t="n">
        <v>178.32</v>
      </c>
      <c r="W350" s="0" t="n">
        <v>0.689</v>
      </c>
    </row>
    <row r="351" customFormat="false" ht="15" hidden="false" customHeight="false" outlineLevel="0" collapsed="false">
      <c r="A351" s="0" t="s">
        <v>496</v>
      </c>
      <c r="B351" s="0" t="s">
        <v>44</v>
      </c>
      <c r="C351" s="0" t="n">
        <v>26</v>
      </c>
      <c r="D351" s="0" t="n">
        <v>30</v>
      </c>
      <c r="E351" s="0" t="n">
        <v>12</v>
      </c>
      <c r="F351" s="0" t="n">
        <v>2</v>
      </c>
      <c r="G351" s="0" t="n">
        <v>29.38</v>
      </c>
      <c r="H351" s="0" t="n">
        <v>6.88</v>
      </c>
      <c r="I351" s="0" t="n">
        <v>0.75</v>
      </c>
      <c r="J351" s="0" t="s">
        <v>83</v>
      </c>
      <c r="K351" s="0" t="s">
        <v>54</v>
      </c>
      <c r="L351" s="0" t="n">
        <v>93</v>
      </c>
      <c r="M351" s="0" t="n">
        <v>1.4</v>
      </c>
      <c r="N351" s="0" t="n">
        <v>141.5</v>
      </c>
      <c r="O351" s="0" t="n">
        <v>0.42</v>
      </c>
      <c r="P351" s="0" t="n">
        <v>6</v>
      </c>
      <c r="Q351" s="0" t="n">
        <v>0.71</v>
      </c>
      <c r="R351" s="0" t="n">
        <v>648</v>
      </c>
      <c r="S351" s="0" t="n">
        <v>9.93</v>
      </c>
      <c r="T351" s="0" t="n">
        <v>0.99</v>
      </c>
      <c r="U351" s="6" t="n">
        <v>45616</v>
      </c>
      <c r="V351" s="0" t="n">
        <v>128.88</v>
      </c>
      <c r="W351" s="0" t="n">
        <v>0.71</v>
      </c>
    </row>
    <row r="352" customFormat="false" ht="15" hidden="false" customHeight="false" outlineLevel="0" collapsed="false">
      <c r="A352" s="0" t="s">
        <v>497</v>
      </c>
      <c r="B352" s="0" t="s">
        <v>56</v>
      </c>
      <c r="C352" s="0" t="n">
        <v>263</v>
      </c>
      <c r="D352" s="0" t="n">
        <v>66</v>
      </c>
      <c r="E352" s="0" t="n">
        <v>5</v>
      </c>
      <c r="F352" s="0" t="n">
        <v>9</v>
      </c>
      <c r="G352" s="0" t="n">
        <v>31.25</v>
      </c>
      <c r="H352" s="0" t="n">
        <v>4.6</v>
      </c>
      <c r="I352" s="0" t="n">
        <v>0.89</v>
      </c>
      <c r="J352" s="0" t="s">
        <v>225</v>
      </c>
      <c r="K352" s="0" t="s">
        <v>46</v>
      </c>
      <c r="L352" s="0" t="n">
        <v>178</v>
      </c>
      <c r="M352" s="0" t="n">
        <v>4.68</v>
      </c>
      <c r="N352" s="0" t="n">
        <v>27.91</v>
      </c>
      <c r="O352" s="0" t="n">
        <v>1.43</v>
      </c>
      <c r="P352" s="0" t="n">
        <v>0</v>
      </c>
      <c r="Q352" s="0" t="n">
        <v>0.83</v>
      </c>
      <c r="R352" s="0" t="n">
        <v>619</v>
      </c>
      <c r="S352" s="0" t="n">
        <v>9.7</v>
      </c>
      <c r="T352" s="0" t="n">
        <v>0.38</v>
      </c>
      <c r="U352" s="6" t="n">
        <v>45543</v>
      </c>
      <c r="V352" s="0" t="n">
        <v>28.52</v>
      </c>
      <c r="W352" s="0" t="n">
        <v>0.628</v>
      </c>
    </row>
    <row r="353" customFormat="false" ht="15" hidden="false" customHeight="false" outlineLevel="0" collapsed="false">
      <c r="A353" s="0" t="s">
        <v>498</v>
      </c>
      <c r="B353" s="0" t="s">
        <v>56</v>
      </c>
      <c r="C353" s="0" t="n">
        <v>332</v>
      </c>
      <c r="D353" s="0" t="n">
        <v>32</v>
      </c>
      <c r="E353" s="0" t="n">
        <v>11</v>
      </c>
      <c r="F353" s="0" t="n">
        <v>5</v>
      </c>
      <c r="G353" s="0" t="n">
        <v>20.85</v>
      </c>
      <c r="H353" s="0" t="n">
        <v>1.6</v>
      </c>
      <c r="I353" s="0" t="n">
        <v>0.68</v>
      </c>
      <c r="J353" s="0" t="s">
        <v>259</v>
      </c>
      <c r="K353" s="0" t="s">
        <v>46</v>
      </c>
      <c r="L353" s="0" t="n">
        <v>63</v>
      </c>
      <c r="M353" s="0" t="n">
        <v>1.29</v>
      </c>
      <c r="N353" s="0" t="n">
        <v>154.98</v>
      </c>
      <c r="O353" s="0" t="n">
        <v>1.69</v>
      </c>
      <c r="P353" s="0" t="n">
        <v>9</v>
      </c>
      <c r="Q353" s="0" t="n">
        <v>1</v>
      </c>
      <c r="R353" s="0" t="n">
        <v>461</v>
      </c>
      <c r="S353" s="0" t="n">
        <v>12.74</v>
      </c>
      <c r="T353" s="0" t="n">
        <v>0.39</v>
      </c>
      <c r="U353" s="6" t="n">
        <v>45586</v>
      </c>
      <c r="V353" s="0" t="n">
        <v>220.65</v>
      </c>
      <c r="W353" s="0" t="n">
        <v>0.499</v>
      </c>
    </row>
    <row r="354" customFormat="false" ht="15" hidden="false" customHeight="false" outlineLevel="0" collapsed="false">
      <c r="A354" s="0" t="s">
        <v>499</v>
      </c>
      <c r="B354" s="0" t="s">
        <v>81</v>
      </c>
      <c r="C354" s="0" t="n">
        <v>145</v>
      </c>
      <c r="D354" s="0" t="n">
        <v>54</v>
      </c>
      <c r="E354" s="0" t="n">
        <v>14</v>
      </c>
      <c r="F354" s="0" t="n">
        <v>7</v>
      </c>
      <c r="G354" s="0" t="n">
        <v>15.91</v>
      </c>
      <c r="H354" s="0" t="n">
        <v>1.48</v>
      </c>
      <c r="I354" s="0" t="n">
        <v>0.44</v>
      </c>
      <c r="J354" s="0" t="s">
        <v>51</v>
      </c>
      <c r="K354" s="0" t="s">
        <v>54</v>
      </c>
      <c r="L354" s="0" t="n">
        <v>50</v>
      </c>
      <c r="M354" s="0" t="n">
        <v>4.47</v>
      </c>
      <c r="N354" s="0" t="n">
        <v>48.39</v>
      </c>
      <c r="O354" s="0" t="n">
        <v>0.62</v>
      </c>
      <c r="P354" s="0" t="n">
        <v>8</v>
      </c>
      <c r="Q354" s="0" t="n">
        <v>0.96</v>
      </c>
      <c r="R354" s="0" t="n">
        <v>528</v>
      </c>
      <c r="S354" s="0" t="n">
        <v>7.92</v>
      </c>
      <c r="T354" s="0" t="n">
        <v>0.79</v>
      </c>
      <c r="U354" s="6" t="n">
        <v>45416</v>
      </c>
      <c r="V354" s="0" t="n">
        <v>155.39</v>
      </c>
      <c r="W354" s="0" t="n">
        <v>0.634</v>
      </c>
    </row>
    <row r="355" customFormat="false" ht="15" hidden="false" customHeight="false" outlineLevel="0" collapsed="false">
      <c r="A355" s="0" t="s">
        <v>500</v>
      </c>
      <c r="B355" s="0" t="s">
        <v>40</v>
      </c>
      <c r="C355" s="0" t="n">
        <v>31</v>
      </c>
      <c r="D355" s="0" t="n">
        <v>53</v>
      </c>
      <c r="E355" s="0" t="n">
        <v>5</v>
      </c>
      <c r="F355" s="0" t="n">
        <v>7</v>
      </c>
      <c r="G355" s="0" t="n">
        <v>34.44</v>
      </c>
      <c r="H355" s="0" t="n">
        <v>7.67</v>
      </c>
      <c r="I355" s="0" t="n">
        <v>0.27</v>
      </c>
      <c r="J355" s="0" t="s">
        <v>70</v>
      </c>
      <c r="K355" s="0" t="s">
        <v>46</v>
      </c>
      <c r="L355" s="0" t="n">
        <v>124</v>
      </c>
      <c r="M355" s="0" t="n">
        <v>2.32</v>
      </c>
      <c r="N355" s="0" t="n">
        <v>169.66</v>
      </c>
      <c r="O355" s="0" t="n">
        <v>0.45</v>
      </c>
      <c r="P355" s="0" t="n">
        <v>3</v>
      </c>
      <c r="Q355" s="0" t="n">
        <v>0.89</v>
      </c>
      <c r="R355" s="0" t="n">
        <v>731</v>
      </c>
      <c r="S355" s="0" t="n">
        <v>12.95</v>
      </c>
      <c r="T355" s="0" t="n">
        <v>0.4</v>
      </c>
      <c r="U355" s="6" t="n">
        <v>45458</v>
      </c>
      <c r="V355" s="0" t="n">
        <v>98</v>
      </c>
      <c r="W355" s="0" t="n">
        <v>0.726</v>
      </c>
    </row>
    <row r="356" customFormat="false" ht="15" hidden="false" customHeight="false" outlineLevel="0" collapsed="false">
      <c r="A356" s="0" t="s">
        <v>501</v>
      </c>
      <c r="B356" s="0" t="s">
        <v>56</v>
      </c>
      <c r="C356" s="0" t="n">
        <v>35</v>
      </c>
      <c r="D356" s="0" t="n">
        <v>91</v>
      </c>
      <c r="E356" s="0" t="n">
        <v>11</v>
      </c>
      <c r="F356" s="0" t="n">
        <v>9</v>
      </c>
      <c r="G356" s="0" t="n">
        <v>42.53</v>
      </c>
      <c r="H356" s="0" t="n">
        <v>2.6</v>
      </c>
      <c r="I356" s="0" t="n">
        <v>0.78</v>
      </c>
      <c r="J356" s="0" t="s">
        <v>225</v>
      </c>
      <c r="K356" s="0" t="s">
        <v>60</v>
      </c>
      <c r="L356" s="0" t="n">
        <v>142</v>
      </c>
      <c r="M356" s="0" t="n">
        <v>1.71</v>
      </c>
      <c r="N356" s="0" t="n">
        <v>192.69</v>
      </c>
      <c r="O356" s="0" t="n">
        <v>0.24</v>
      </c>
      <c r="P356" s="0" t="n">
        <v>7</v>
      </c>
      <c r="Q356" s="0" t="n">
        <v>0.96</v>
      </c>
      <c r="R356" s="0" t="n">
        <v>146</v>
      </c>
      <c r="S356" s="0" t="n">
        <v>8.7</v>
      </c>
      <c r="T356" s="0" t="n">
        <v>0.52</v>
      </c>
      <c r="U356" s="6" t="n">
        <v>45484</v>
      </c>
      <c r="V356" s="0" t="n">
        <v>34.46</v>
      </c>
      <c r="W356" s="0" t="n">
        <v>0.648</v>
      </c>
    </row>
    <row r="357" customFormat="false" ht="15" hidden="false" customHeight="false" outlineLevel="0" collapsed="false">
      <c r="A357" s="0" t="s">
        <v>502</v>
      </c>
      <c r="B357" s="0" t="s">
        <v>48</v>
      </c>
      <c r="C357" s="0" t="n">
        <v>227</v>
      </c>
      <c r="D357" s="0" t="n">
        <v>97</v>
      </c>
      <c r="E357" s="0" t="n">
        <v>9</v>
      </c>
      <c r="F357" s="0" t="n">
        <v>8</v>
      </c>
      <c r="G357" s="0" t="n">
        <v>34.99</v>
      </c>
      <c r="H357" s="0" t="n">
        <v>0.77</v>
      </c>
      <c r="I357" s="0" t="n">
        <v>0.29</v>
      </c>
      <c r="J357" s="0" t="s">
        <v>253</v>
      </c>
      <c r="K357" s="0" t="s">
        <v>42</v>
      </c>
      <c r="L357" s="0" t="n">
        <v>111</v>
      </c>
      <c r="M357" s="0" t="n">
        <v>1.39</v>
      </c>
      <c r="N357" s="0" t="n">
        <v>50.35</v>
      </c>
      <c r="O357" s="0" t="n">
        <v>1.1</v>
      </c>
      <c r="P357" s="0" t="n">
        <v>0</v>
      </c>
      <c r="Q357" s="0" t="n">
        <v>0.88</v>
      </c>
      <c r="R357" s="0" t="n">
        <v>707</v>
      </c>
      <c r="S357" s="0" t="n">
        <v>14.79</v>
      </c>
      <c r="T357" s="0" t="n">
        <v>0.64</v>
      </c>
      <c r="U357" s="6" t="n">
        <v>45435</v>
      </c>
      <c r="V357" s="0" t="n">
        <v>168.77</v>
      </c>
      <c r="W357" s="0" t="n">
        <v>0.791</v>
      </c>
    </row>
    <row r="358" customFormat="false" ht="15" hidden="false" customHeight="false" outlineLevel="0" collapsed="false">
      <c r="A358" s="0" t="s">
        <v>503</v>
      </c>
      <c r="B358" s="0" t="s">
        <v>40</v>
      </c>
      <c r="C358" s="0" t="n">
        <v>62</v>
      </c>
      <c r="D358" s="0" t="n">
        <v>56</v>
      </c>
      <c r="E358" s="0" t="n">
        <v>12</v>
      </c>
      <c r="F358" s="0" t="n">
        <v>6</v>
      </c>
      <c r="G358" s="0" t="n">
        <v>46.67</v>
      </c>
      <c r="H358" s="0" t="n">
        <v>9.81</v>
      </c>
      <c r="I358" s="0" t="n">
        <v>0.73</v>
      </c>
      <c r="J358" s="0" t="s">
        <v>229</v>
      </c>
      <c r="K358" s="0" t="s">
        <v>60</v>
      </c>
      <c r="L358" s="0" t="n">
        <v>91</v>
      </c>
      <c r="M358" s="0" t="n">
        <v>2.77</v>
      </c>
      <c r="N358" s="0" t="n">
        <v>24.83</v>
      </c>
      <c r="O358" s="0" t="n">
        <v>1.68</v>
      </c>
      <c r="P358" s="0" t="n">
        <v>4</v>
      </c>
      <c r="Q358" s="0" t="n">
        <v>0.81</v>
      </c>
      <c r="R358" s="0" t="n">
        <v>950</v>
      </c>
      <c r="S358" s="0" t="n">
        <v>10.24</v>
      </c>
      <c r="T358" s="0" t="n">
        <v>0.22</v>
      </c>
      <c r="U358" s="6" t="n">
        <v>45493</v>
      </c>
      <c r="V358" s="0" t="n">
        <v>98.73</v>
      </c>
      <c r="W358" s="0" t="n">
        <v>0.495</v>
      </c>
    </row>
    <row r="359" customFormat="false" ht="15" hidden="false" customHeight="false" outlineLevel="0" collapsed="false">
      <c r="A359" s="0" t="s">
        <v>504</v>
      </c>
      <c r="B359" s="0" t="s">
        <v>44</v>
      </c>
      <c r="C359" s="0" t="n">
        <v>392</v>
      </c>
      <c r="D359" s="0" t="n">
        <v>49</v>
      </c>
      <c r="E359" s="0" t="n">
        <v>3</v>
      </c>
      <c r="F359" s="0" t="n">
        <v>4</v>
      </c>
      <c r="G359" s="0" t="n">
        <v>36.15</v>
      </c>
      <c r="H359" s="0" t="n">
        <v>9.81</v>
      </c>
      <c r="I359" s="0" t="n">
        <v>0.26</v>
      </c>
      <c r="J359" s="0" t="s">
        <v>225</v>
      </c>
      <c r="K359" s="0" t="s">
        <v>42</v>
      </c>
      <c r="L359" s="0" t="n">
        <v>72</v>
      </c>
      <c r="M359" s="0" t="n">
        <v>3.51</v>
      </c>
      <c r="N359" s="0" t="n">
        <v>101.94</v>
      </c>
      <c r="O359" s="0" t="n">
        <v>0.58</v>
      </c>
      <c r="P359" s="0" t="n">
        <v>2</v>
      </c>
      <c r="Q359" s="0" t="n">
        <v>0.75</v>
      </c>
      <c r="R359" s="0" t="n">
        <v>442</v>
      </c>
      <c r="S359" s="0" t="n">
        <v>6.24</v>
      </c>
      <c r="T359" s="0" t="n">
        <v>0.87</v>
      </c>
      <c r="U359" s="6" t="n">
        <v>45478</v>
      </c>
      <c r="V359" s="0" t="n">
        <v>284.54</v>
      </c>
      <c r="W359" s="0" t="n">
        <v>0.709</v>
      </c>
    </row>
    <row r="360" customFormat="false" ht="15" hidden="false" customHeight="false" outlineLevel="0" collapsed="false">
      <c r="A360" s="0" t="s">
        <v>505</v>
      </c>
      <c r="B360" s="0" t="s">
        <v>81</v>
      </c>
      <c r="C360" s="0" t="n">
        <v>480</v>
      </c>
      <c r="D360" s="0" t="n">
        <v>60</v>
      </c>
      <c r="E360" s="0" t="n">
        <v>12</v>
      </c>
      <c r="F360" s="0" t="n">
        <v>8</v>
      </c>
      <c r="G360" s="0" t="n">
        <v>38.47</v>
      </c>
      <c r="H360" s="0" t="n">
        <v>4.09</v>
      </c>
      <c r="I360" s="0" t="n">
        <v>0.18</v>
      </c>
      <c r="J360" s="0" t="s">
        <v>273</v>
      </c>
      <c r="K360" s="0" t="s">
        <v>42</v>
      </c>
      <c r="L360" s="0" t="n">
        <v>10</v>
      </c>
      <c r="M360" s="0" t="n">
        <v>4.54</v>
      </c>
      <c r="N360" s="0" t="n">
        <v>160.39</v>
      </c>
      <c r="O360" s="0" t="n">
        <v>0.98</v>
      </c>
      <c r="P360" s="0" t="n">
        <v>3</v>
      </c>
      <c r="Q360" s="0" t="n">
        <v>0.9</v>
      </c>
      <c r="R360" s="0" t="n">
        <v>517</v>
      </c>
      <c r="S360" s="0" t="n">
        <v>11.69</v>
      </c>
      <c r="T360" s="0" t="n">
        <v>0.61</v>
      </c>
      <c r="U360" s="6" t="n">
        <v>45350</v>
      </c>
      <c r="V360" s="0" t="n">
        <v>181.54</v>
      </c>
      <c r="W360" s="0" t="n">
        <v>0.7</v>
      </c>
    </row>
    <row r="361" customFormat="false" ht="15" hidden="false" customHeight="false" outlineLevel="0" collapsed="false">
      <c r="A361" s="0" t="s">
        <v>506</v>
      </c>
      <c r="B361" s="0" t="s">
        <v>44</v>
      </c>
      <c r="C361" s="0" t="n">
        <v>154</v>
      </c>
      <c r="D361" s="0" t="n">
        <v>51</v>
      </c>
      <c r="E361" s="0" t="n">
        <v>7</v>
      </c>
      <c r="F361" s="0" t="n">
        <v>5</v>
      </c>
      <c r="G361" s="0" t="n">
        <v>9.23</v>
      </c>
      <c r="H361" s="0" t="n">
        <v>0.74</v>
      </c>
      <c r="I361" s="0" t="n">
        <v>0.33</v>
      </c>
      <c r="J361" s="0" t="s">
        <v>259</v>
      </c>
      <c r="K361" s="0" t="s">
        <v>54</v>
      </c>
      <c r="L361" s="0" t="n">
        <v>34</v>
      </c>
      <c r="M361" s="0" t="n">
        <v>3.44</v>
      </c>
      <c r="N361" s="0" t="n">
        <v>156.42</v>
      </c>
      <c r="O361" s="0" t="n">
        <v>0.41</v>
      </c>
      <c r="P361" s="0" t="n">
        <v>3</v>
      </c>
      <c r="Q361" s="0" t="n">
        <v>0.76</v>
      </c>
      <c r="R361" s="0" t="n">
        <v>919</v>
      </c>
      <c r="S361" s="0" t="n">
        <v>8.14</v>
      </c>
      <c r="T361" s="0" t="n">
        <v>0.45</v>
      </c>
      <c r="U361" s="6" t="n">
        <v>45580</v>
      </c>
      <c r="V361" s="0" t="n">
        <v>92.67</v>
      </c>
      <c r="W361" s="0" t="n">
        <v>0.65</v>
      </c>
    </row>
    <row r="362" customFormat="false" ht="15" hidden="false" customHeight="false" outlineLevel="0" collapsed="false">
      <c r="A362" s="0" t="s">
        <v>507</v>
      </c>
      <c r="B362" s="0" t="s">
        <v>40</v>
      </c>
      <c r="C362" s="0" t="n">
        <v>247</v>
      </c>
      <c r="D362" s="0" t="n">
        <v>16</v>
      </c>
      <c r="E362" s="0" t="n">
        <v>11</v>
      </c>
      <c r="F362" s="0" t="n">
        <v>7</v>
      </c>
      <c r="G362" s="0" t="n">
        <v>21.56</v>
      </c>
      <c r="H362" s="0" t="n">
        <v>7.41</v>
      </c>
      <c r="I362" s="0" t="n">
        <v>0.36</v>
      </c>
      <c r="J362" s="0" t="s">
        <v>474</v>
      </c>
      <c r="K362" s="0" t="s">
        <v>42</v>
      </c>
      <c r="L362" s="0" t="n">
        <v>152</v>
      </c>
      <c r="M362" s="0" t="n">
        <v>2.68</v>
      </c>
      <c r="N362" s="0" t="n">
        <v>142.4</v>
      </c>
      <c r="O362" s="0" t="n">
        <v>0.87</v>
      </c>
      <c r="P362" s="0" t="n">
        <v>7</v>
      </c>
      <c r="Q362" s="0" t="n">
        <v>0.83</v>
      </c>
      <c r="R362" s="0" t="n">
        <v>420</v>
      </c>
      <c r="S362" s="0" t="n">
        <v>12.28</v>
      </c>
      <c r="T362" s="0" t="n">
        <v>0.52</v>
      </c>
      <c r="U362" s="6" t="n">
        <v>45394</v>
      </c>
      <c r="V362" s="0" t="n">
        <v>163.3</v>
      </c>
      <c r="W362" s="0" t="n">
        <v>0.607</v>
      </c>
    </row>
    <row r="363" customFormat="false" ht="15" hidden="false" customHeight="false" outlineLevel="0" collapsed="false">
      <c r="A363" s="0" t="s">
        <v>508</v>
      </c>
      <c r="B363" s="0" t="s">
        <v>40</v>
      </c>
      <c r="C363" s="0" t="n">
        <v>130</v>
      </c>
      <c r="D363" s="0" t="n">
        <v>59</v>
      </c>
      <c r="E363" s="0" t="n">
        <v>14</v>
      </c>
      <c r="F363" s="0" t="n">
        <v>2</v>
      </c>
      <c r="G363" s="0" t="n">
        <v>24.77</v>
      </c>
      <c r="H363" s="0" t="n">
        <v>8.39</v>
      </c>
      <c r="I363" s="0" t="n">
        <v>0.68</v>
      </c>
      <c r="J363" s="0" t="s">
        <v>87</v>
      </c>
      <c r="K363" s="0" t="s">
        <v>60</v>
      </c>
      <c r="L363" s="0" t="n">
        <v>154</v>
      </c>
      <c r="M363" s="0" t="n">
        <v>0.65</v>
      </c>
      <c r="N363" s="0" t="n">
        <v>165.93</v>
      </c>
      <c r="O363" s="0" t="n">
        <v>0.13</v>
      </c>
      <c r="P363" s="0" t="n">
        <v>9</v>
      </c>
      <c r="Q363" s="0" t="n">
        <v>0.95</v>
      </c>
      <c r="R363" s="0" t="n">
        <v>442</v>
      </c>
      <c r="S363" s="0" t="n">
        <v>12.67</v>
      </c>
      <c r="T363" s="0" t="n">
        <v>0.24</v>
      </c>
      <c r="U363" s="6" t="n">
        <v>45595</v>
      </c>
      <c r="V363" s="0" t="n">
        <v>166.45</v>
      </c>
      <c r="W363" s="0" t="n">
        <v>0.614</v>
      </c>
    </row>
    <row r="364" customFormat="false" ht="15" hidden="false" customHeight="false" outlineLevel="0" collapsed="false">
      <c r="A364" s="0" t="s">
        <v>509</v>
      </c>
      <c r="B364" s="0" t="s">
        <v>40</v>
      </c>
      <c r="C364" s="0" t="n">
        <v>326</v>
      </c>
      <c r="D364" s="0" t="n">
        <v>57</v>
      </c>
      <c r="E364" s="0" t="n">
        <v>5</v>
      </c>
      <c r="F364" s="0" t="n">
        <v>7</v>
      </c>
      <c r="G364" s="0" t="n">
        <v>13.56</v>
      </c>
      <c r="H364" s="0" t="n">
        <v>1.69</v>
      </c>
      <c r="I364" s="0" t="n">
        <v>0.24</v>
      </c>
      <c r="J364" s="0" t="s">
        <v>289</v>
      </c>
      <c r="K364" s="0" t="s">
        <v>54</v>
      </c>
      <c r="L364" s="0" t="n">
        <v>158</v>
      </c>
      <c r="M364" s="0" t="n">
        <v>4.62</v>
      </c>
      <c r="N364" s="0" t="n">
        <v>43.25</v>
      </c>
      <c r="O364" s="0" t="n">
        <v>1.83</v>
      </c>
      <c r="P364" s="0" t="n">
        <v>9</v>
      </c>
      <c r="Q364" s="0" t="n">
        <v>0.74</v>
      </c>
      <c r="R364" s="0" t="n">
        <v>67</v>
      </c>
      <c r="S364" s="0" t="n">
        <v>9.64</v>
      </c>
      <c r="T364" s="0" t="n">
        <v>0.77</v>
      </c>
      <c r="U364" s="6" t="n">
        <v>45571</v>
      </c>
      <c r="V364" s="0" t="n">
        <v>220.76</v>
      </c>
      <c r="W364" s="0" t="n">
        <v>0.468</v>
      </c>
    </row>
    <row r="365" customFormat="false" ht="15" hidden="false" customHeight="false" outlineLevel="0" collapsed="false">
      <c r="A365" s="0" t="s">
        <v>510</v>
      </c>
      <c r="B365" s="0" t="s">
        <v>44</v>
      </c>
      <c r="C365" s="0" t="n">
        <v>476</v>
      </c>
      <c r="D365" s="0" t="n">
        <v>93</v>
      </c>
      <c r="E365" s="0" t="n">
        <v>11</v>
      </c>
      <c r="F365" s="0" t="n">
        <v>8</v>
      </c>
      <c r="G365" s="0" t="n">
        <v>26.9</v>
      </c>
      <c r="H365" s="0" t="n">
        <v>1.79</v>
      </c>
      <c r="I365" s="0" t="n">
        <v>0.94</v>
      </c>
      <c r="J365" s="0" t="s">
        <v>114</v>
      </c>
      <c r="K365" s="0" t="s">
        <v>46</v>
      </c>
      <c r="L365" s="0" t="n">
        <v>64</v>
      </c>
      <c r="M365" s="0" t="n">
        <v>4.56</v>
      </c>
      <c r="N365" s="0" t="n">
        <v>133.87</v>
      </c>
      <c r="O365" s="0" t="n">
        <v>1.39</v>
      </c>
      <c r="P365" s="0" t="n">
        <v>2</v>
      </c>
      <c r="Q365" s="0" t="n">
        <v>0.74</v>
      </c>
      <c r="R365" s="0" t="n">
        <v>233</v>
      </c>
      <c r="S365" s="0" t="n">
        <v>13.21</v>
      </c>
      <c r="T365" s="0" t="n">
        <v>0.63</v>
      </c>
      <c r="U365" s="6" t="n">
        <v>45384</v>
      </c>
      <c r="V365" s="0" t="n">
        <v>271.64</v>
      </c>
      <c r="W365" s="0" t="n">
        <v>0.671</v>
      </c>
    </row>
    <row r="366" customFormat="false" ht="15" hidden="false" customHeight="false" outlineLevel="0" collapsed="false">
      <c r="A366" s="0" t="s">
        <v>511</v>
      </c>
      <c r="B366" s="0" t="s">
        <v>40</v>
      </c>
      <c r="C366" s="0" t="n">
        <v>179</v>
      </c>
      <c r="D366" s="0" t="n">
        <v>15</v>
      </c>
      <c r="E366" s="0" t="n">
        <v>7</v>
      </c>
      <c r="F366" s="0" t="n">
        <v>4</v>
      </c>
      <c r="G366" s="0" t="n">
        <v>15.25</v>
      </c>
      <c r="H366" s="0" t="n">
        <v>8.31</v>
      </c>
      <c r="I366" s="0" t="n">
        <v>0.6</v>
      </c>
      <c r="J366" s="0" t="s">
        <v>225</v>
      </c>
      <c r="K366" s="0" t="s">
        <v>60</v>
      </c>
      <c r="L366" s="0" t="n">
        <v>116</v>
      </c>
      <c r="M366" s="0" t="n">
        <v>2.2</v>
      </c>
      <c r="N366" s="0" t="n">
        <v>125.08</v>
      </c>
      <c r="O366" s="0" t="n">
        <v>0.73</v>
      </c>
      <c r="P366" s="0" t="n">
        <v>0</v>
      </c>
      <c r="Q366" s="0" t="n">
        <v>0.77</v>
      </c>
      <c r="R366" s="0" t="n">
        <v>192</v>
      </c>
      <c r="S366" s="0" t="n">
        <v>6.65</v>
      </c>
      <c r="T366" s="0" t="n">
        <v>0.93</v>
      </c>
      <c r="U366" s="6" t="n">
        <v>45641</v>
      </c>
      <c r="V366" s="0" t="n">
        <v>289.15</v>
      </c>
      <c r="W366" s="0" t="n">
        <v>0.756</v>
      </c>
    </row>
    <row r="367" customFormat="false" ht="15" hidden="false" customHeight="false" outlineLevel="0" collapsed="false">
      <c r="A367" s="0" t="s">
        <v>512</v>
      </c>
      <c r="B367" s="0" t="s">
        <v>44</v>
      </c>
      <c r="C367" s="0" t="n">
        <v>350</v>
      </c>
      <c r="D367" s="0" t="n">
        <v>18</v>
      </c>
      <c r="E367" s="0" t="n">
        <v>11</v>
      </c>
      <c r="F367" s="0" t="n">
        <v>3</v>
      </c>
      <c r="G367" s="0" t="n">
        <v>34.69</v>
      </c>
      <c r="H367" s="0" t="n">
        <v>9.26</v>
      </c>
      <c r="I367" s="0" t="n">
        <v>0.54</v>
      </c>
      <c r="J367" s="0" t="s">
        <v>267</v>
      </c>
      <c r="K367" s="0" t="s">
        <v>54</v>
      </c>
      <c r="L367" s="0" t="n">
        <v>147</v>
      </c>
      <c r="M367" s="0" t="n">
        <v>0.63</v>
      </c>
      <c r="N367" s="0" t="n">
        <v>39.15</v>
      </c>
      <c r="O367" s="0" t="n">
        <v>1.77</v>
      </c>
      <c r="P367" s="0" t="n">
        <v>4</v>
      </c>
      <c r="Q367" s="0" t="n">
        <v>0.87</v>
      </c>
      <c r="R367" s="0" t="n">
        <v>512</v>
      </c>
      <c r="S367" s="0" t="n">
        <v>1.8</v>
      </c>
      <c r="T367" s="0" t="n">
        <v>0.57</v>
      </c>
      <c r="U367" s="6" t="n">
        <v>45573</v>
      </c>
      <c r="V367" s="0" t="n">
        <v>218.19</v>
      </c>
      <c r="W367" s="0" t="n">
        <v>0.455</v>
      </c>
    </row>
    <row r="368" customFormat="false" ht="15" hidden="false" customHeight="false" outlineLevel="0" collapsed="false">
      <c r="A368" s="0" t="s">
        <v>513</v>
      </c>
      <c r="B368" s="0" t="s">
        <v>40</v>
      </c>
      <c r="C368" s="0" t="n">
        <v>283</v>
      </c>
      <c r="D368" s="0" t="n">
        <v>66</v>
      </c>
      <c r="E368" s="0" t="n">
        <v>12</v>
      </c>
      <c r="F368" s="0" t="n">
        <v>3</v>
      </c>
      <c r="G368" s="0" t="n">
        <v>24.04</v>
      </c>
      <c r="H368" s="0" t="n">
        <v>8.01</v>
      </c>
      <c r="I368" s="0" t="n">
        <v>0.49</v>
      </c>
      <c r="J368" s="0" t="s">
        <v>150</v>
      </c>
      <c r="K368" s="0" t="s">
        <v>42</v>
      </c>
      <c r="L368" s="0" t="n">
        <v>74</v>
      </c>
      <c r="M368" s="0" t="n">
        <v>3.8</v>
      </c>
      <c r="N368" s="0" t="n">
        <v>88.74</v>
      </c>
      <c r="O368" s="0" t="n">
        <v>0.45</v>
      </c>
      <c r="P368" s="0" t="n">
        <v>1</v>
      </c>
      <c r="Q368" s="0" t="n">
        <v>0.78</v>
      </c>
      <c r="R368" s="0" t="n">
        <v>556</v>
      </c>
      <c r="S368" s="0" t="n">
        <v>10.28</v>
      </c>
      <c r="T368" s="0" t="n">
        <v>0.86</v>
      </c>
      <c r="U368" s="6" t="n">
        <v>45305</v>
      </c>
      <c r="V368" s="0" t="n">
        <v>168.31</v>
      </c>
      <c r="W368" s="0" t="n">
        <v>0.8</v>
      </c>
    </row>
    <row r="369" customFormat="false" ht="15" hidden="false" customHeight="false" outlineLevel="0" collapsed="false">
      <c r="A369" s="0" t="s">
        <v>514</v>
      </c>
      <c r="B369" s="0" t="s">
        <v>48</v>
      </c>
      <c r="C369" s="0" t="n">
        <v>244</v>
      </c>
      <c r="D369" s="0" t="n">
        <v>40</v>
      </c>
      <c r="E369" s="0" t="n">
        <v>8</v>
      </c>
      <c r="F369" s="0" t="n">
        <v>9</v>
      </c>
      <c r="G369" s="0" t="n">
        <v>23.48</v>
      </c>
      <c r="H369" s="0" t="n">
        <v>2.41</v>
      </c>
      <c r="I369" s="0" t="n">
        <v>0.61</v>
      </c>
      <c r="J369" s="0" t="s">
        <v>455</v>
      </c>
      <c r="K369" s="0" t="s">
        <v>60</v>
      </c>
      <c r="L369" s="0" t="n">
        <v>46</v>
      </c>
      <c r="M369" s="0" t="n">
        <v>4.06</v>
      </c>
      <c r="N369" s="0" t="n">
        <v>171.98</v>
      </c>
      <c r="O369" s="0" t="n">
        <v>0.25</v>
      </c>
      <c r="P369" s="0" t="n">
        <v>5</v>
      </c>
      <c r="Q369" s="0" t="n">
        <v>0.85</v>
      </c>
      <c r="R369" s="0" t="n">
        <v>383</v>
      </c>
      <c r="S369" s="0" t="n">
        <v>11.7</v>
      </c>
      <c r="T369" s="0" t="n">
        <v>0.35</v>
      </c>
      <c r="U369" s="6" t="n">
        <v>45528</v>
      </c>
      <c r="V369" s="0" t="n">
        <v>75.23</v>
      </c>
      <c r="W369" s="0" t="n">
        <v>0.671</v>
      </c>
    </row>
    <row r="370" customFormat="false" ht="15" hidden="false" customHeight="false" outlineLevel="0" collapsed="false">
      <c r="A370" s="0" t="s">
        <v>515</v>
      </c>
      <c r="B370" s="0" t="s">
        <v>40</v>
      </c>
      <c r="C370" s="0" t="n">
        <v>490</v>
      </c>
      <c r="D370" s="0" t="n">
        <v>30</v>
      </c>
      <c r="E370" s="0" t="n">
        <v>11</v>
      </c>
      <c r="F370" s="0" t="n">
        <v>7</v>
      </c>
      <c r="G370" s="0" t="n">
        <v>49.2</v>
      </c>
      <c r="H370" s="0" t="n">
        <v>4.41</v>
      </c>
      <c r="I370" s="0" t="n">
        <v>0.12</v>
      </c>
      <c r="J370" s="0" t="s">
        <v>168</v>
      </c>
      <c r="K370" s="0" t="s">
        <v>42</v>
      </c>
      <c r="L370" s="0" t="n">
        <v>121</v>
      </c>
      <c r="M370" s="0" t="n">
        <v>2.94</v>
      </c>
      <c r="N370" s="0" t="n">
        <v>194.64</v>
      </c>
      <c r="O370" s="0" t="n">
        <v>1.89</v>
      </c>
      <c r="P370" s="0" t="n">
        <v>3</v>
      </c>
      <c r="Q370" s="0" t="n">
        <v>0.79</v>
      </c>
      <c r="R370" s="0" t="n">
        <v>111</v>
      </c>
      <c r="S370" s="0" t="n">
        <v>2.02</v>
      </c>
      <c r="T370" s="0" t="n">
        <v>0.25</v>
      </c>
      <c r="U370" s="6" t="n">
        <v>45654</v>
      </c>
      <c r="V370" s="0" t="n">
        <v>126.88</v>
      </c>
      <c r="W370" s="0" t="n">
        <v>0.386</v>
      </c>
    </row>
    <row r="371" customFormat="false" ht="15" hidden="false" customHeight="false" outlineLevel="0" collapsed="false">
      <c r="A371" s="0" t="s">
        <v>516</v>
      </c>
      <c r="B371" s="0" t="s">
        <v>44</v>
      </c>
      <c r="C371" s="0" t="n">
        <v>236</v>
      </c>
      <c r="D371" s="0" t="n">
        <v>99</v>
      </c>
      <c r="E371" s="0" t="n">
        <v>9</v>
      </c>
      <c r="F371" s="0" t="n">
        <v>7</v>
      </c>
      <c r="G371" s="0" t="n">
        <v>20.23</v>
      </c>
      <c r="H371" s="0" t="n">
        <v>6.21</v>
      </c>
      <c r="I371" s="0" t="n">
        <v>0.99</v>
      </c>
      <c r="J371" s="0" t="s">
        <v>281</v>
      </c>
      <c r="K371" s="0" t="s">
        <v>54</v>
      </c>
      <c r="L371" s="0" t="n">
        <v>16</v>
      </c>
      <c r="M371" s="0" t="n">
        <v>2.31</v>
      </c>
      <c r="N371" s="0" t="n">
        <v>136.43</v>
      </c>
      <c r="O371" s="0" t="n">
        <v>0.69</v>
      </c>
      <c r="P371" s="0" t="n">
        <v>8</v>
      </c>
      <c r="Q371" s="0" t="n">
        <v>0.85</v>
      </c>
      <c r="R371" s="0" t="n">
        <v>212</v>
      </c>
      <c r="S371" s="0" t="n">
        <v>11.79</v>
      </c>
      <c r="T371" s="0" t="n">
        <v>0.96</v>
      </c>
      <c r="U371" s="6" t="n">
        <v>45399</v>
      </c>
      <c r="V371" s="0" t="n">
        <v>151.75</v>
      </c>
      <c r="W371" s="0" t="n">
        <v>0.69</v>
      </c>
    </row>
    <row r="372" customFormat="false" ht="15" hidden="false" customHeight="false" outlineLevel="0" collapsed="false">
      <c r="A372" s="0" t="s">
        <v>517</v>
      </c>
      <c r="B372" s="0" t="s">
        <v>56</v>
      </c>
      <c r="C372" s="0" t="n">
        <v>475</v>
      </c>
      <c r="D372" s="0" t="n">
        <v>49</v>
      </c>
      <c r="E372" s="0" t="n">
        <v>9</v>
      </c>
      <c r="F372" s="0" t="n">
        <v>5</v>
      </c>
      <c r="G372" s="0" t="n">
        <v>18.75</v>
      </c>
      <c r="H372" s="0" t="n">
        <v>2.02</v>
      </c>
      <c r="I372" s="0" t="n">
        <v>0.6</v>
      </c>
      <c r="J372" s="0" t="s">
        <v>168</v>
      </c>
      <c r="K372" s="0" t="s">
        <v>54</v>
      </c>
      <c r="L372" s="0" t="n">
        <v>85</v>
      </c>
      <c r="M372" s="0" t="n">
        <v>4.33</v>
      </c>
      <c r="N372" s="0" t="n">
        <v>185.17</v>
      </c>
      <c r="O372" s="0" t="n">
        <v>1.88</v>
      </c>
      <c r="P372" s="0" t="n">
        <v>6</v>
      </c>
      <c r="Q372" s="0" t="n">
        <v>0.78</v>
      </c>
      <c r="R372" s="0" t="n">
        <v>601</v>
      </c>
      <c r="S372" s="0" t="n">
        <v>9.95</v>
      </c>
      <c r="T372" s="0" t="n">
        <v>0.41</v>
      </c>
      <c r="U372" s="6" t="n">
        <v>45516</v>
      </c>
      <c r="V372" s="0" t="n">
        <v>47.23</v>
      </c>
      <c r="W372" s="0" t="n">
        <v>0.463</v>
      </c>
    </row>
    <row r="373" customFormat="false" ht="15" hidden="false" customHeight="false" outlineLevel="0" collapsed="false">
      <c r="A373" s="0" t="s">
        <v>518</v>
      </c>
      <c r="B373" s="0" t="s">
        <v>40</v>
      </c>
      <c r="C373" s="0" t="n">
        <v>64</v>
      </c>
      <c r="D373" s="0" t="n">
        <v>54</v>
      </c>
      <c r="E373" s="0" t="n">
        <v>10</v>
      </c>
      <c r="F373" s="0" t="n">
        <v>7</v>
      </c>
      <c r="G373" s="0" t="n">
        <v>16.61</v>
      </c>
      <c r="H373" s="0" t="n">
        <v>2.5</v>
      </c>
      <c r="I373" s="0" t="n">
        <v>0.13</v>
      </c>
      <c r="J373" s="0" t="s">
        <v>67</v>
      </c>
      <c r="K373" s="0" t="s">
        <v>46</v>
      </c>
      <c r="L373" s="0" t="n">
        <v>49</v>
      </c>
      <c r="M373" s="0" t="n">
        <v>1.37</v>
      </c>
      <c r="N373" s="0" t="n">
        <v>35.09</v>
      </c>
      <c r="O373" s="0" t="n">
        <v>1.31</v>
      </c>
      <c r="P373" s="0" t="n">
        <v>1</v>
      </c>
      <c r="Q373" s="0" t="n">
        <v>0.99</v>
      </c>
      <c r="R373" s="0" t="n">
        <v>228</v>
      </c>
      <c r="S373" s="0" t="n">
        <v>2.63</v>
      </c>
      <c r="T373" s="0" t="n">
        <v>0.87</v>
      </c>
      <c r="U373" s="6" t="n">
        <v>45441</v>
      </c>
      <c r="V373" s="0" t="n">
        <v>84.36</v>
      </c>
      <c r="W373" s="0" t="n">
        <v>0.656</v>
      </c>
    </row>
    <row r="374" customFormat="false" ht="15" hidden="false" customHeight="false" outlineLevel="0" collapsed="false">
      <c r="A374" s="0" t="s">
        <v>519</v>
      </c>
      <c r="B374" s="0" t="s">
        <v>56</v>
      </c>
      <c r="C374" s="0" t="n">
        <v>233</v>
      </c>
      <c r="D374" s="0" t="n">
        <v>86</v>
      </c>
      <c r="E374" s="0" t="n">
        <v>9</v>
      </c>
      <c r="F374" s="0" t="n">
        <v>4</v>
      </c>
      <c r="G374" s="0" t="n">
        <v>44.84</v>
      </c>
      <c r="H374" s="0" t="n">
        <v>3.19</v>
      </c>
      <c r="I374" s="0" t="n">
        <v>0.63</v>
      </c>
      <c r="J374" s="0" t="s">
        <v>348</v>
      </c>
      <c r="K374" s="0" t="s">
        <v>46</v>
      </c>
      <c r="L374" s="0" t="n">
        <v>10</v>
      </c>
      <c r="M374" s="0" t="n">
        <v>2.48</v>
      </c>
      <c r="N374" s="0" t="n">
        <v>195.26</v>
      </c>
      <c r="O374" s="0" t="n">
        <v>1.96</v>
      </c>
      <c r="P374" s="0" t="n">
        <v>6</v>
      </c>
      <c r="Q374" s="0" t="n">
        <v>0.85</v>
      </c>
      <c r="R374" s="0" t="n">
        <v>284</v>
      </c>
      <c r="S374" s="0" t="n">
        <v>8.56</v>
      </c>
      <c r="T374" s="0" t="n">
        <v>0.41</v>
      </c>
      <c r="U374" s="6" t="n">
        <v>45646</v>
      </c>
      <c r="V374" s="0" t="n">
        <v>295.49</v>
      </c>
      <c r="W374" s="0" t="n">
        <v>0.45</v>
      </c>
    </row>
    <row r="375" customFormat="false" ht="15" hidden="false" customHeight="false" outlineLevel="0" collapsed="false">
      <c r="A375" s="0" t="s">
        <v>520</v>
      </c>
      <c r="B375" s="0" t="s">
        <v>48</v>
      </c>
      <c r="C375" s="0" t="n">
        <v>78</v>
      </c>
      <c r="D375" s="0" t="n">
        <v>58</v>
      </c>
      <c r="E375" s="0" t="n">
        <v>14</v>
      </c>
      <c r="F375" s="0" t="n">
        <v>7</v>
      </c>
      <c r="G375" s="0" t="n">
        <v>25.34</v>
      </c>
      <c r="H375" s="0" t="n">
        <v>5.34</v>
      </c>
      <c r="I375" s="0" t="n">
        <v>0.49</v>
      </c>
      <c r="J375" s="0" t="s">
        <v>231</v>
      </c>
      <c r="K375" s="0" t="s">
        <v>60</v>
      </c>
      <c r="L375" s="0" t="n">
        <v>157</v>
      </c>
      <c r="M375" s="0" t="n">
        <v>0.61</v>
      </c>
      <c r="N375" s="0" t="n">
        <v>16.37</v>
      </c>
      <c r="O375" s="0" t="n">
        <v>1.53</v>
      </c>
      <c r="P375" s="0" t="n">
        <v>9</v>
      </c>
      <c r="Q375" s="0" t="n">
        <v>0.92</v>
      </c>
      <c r="R375" s="0" t="n">
        <v>941</v>
      </c>
      <c r="S375" s="0" t="n">
        <v>2.52</v>
      </c>
      <c r="T375" s="0" t="n">
        <v>0.32</v>
      </c>
      <c r="U375" s="6" t="n">
        <v>45327</v>
      </c>
      <c r="V375" s="0" t="n">
        <v>229.44</v>
      </c>
      <c r="W375" s="0" t="n">
        <v>0.349</v>
      </c>
    </row>
    <row r="376" customFormat="false" ht="15" hidden="false" customHeight="false" outlineLevel="0" collapsed="false">
      <c r="A376" s="0" t="s">
        <v>521</v>
      </c>
      <c r="B376" s="0" t="s">
        <v>81</v>
      </c>
      <c r="C376" s="0" t="n">
        <v>151</v>
      </c>
      <c r="D376" s="0" t="n">
        <v>96</v>
      </c>
      <c r="E376" s="0" t="n">
        <v>11</v>
      </c>
      <c r="F376" s="0" t="n">
        <v>6</v>
      </c>
      <c r="G376" s="0" t="n">
        <v>30.4</v>
      </c>
      <c r="H376" s="0" t="n">
        <v>5.35</v>
      </c>
      <c r="I376" s="0" t="n">
        <v>0.12</v>
      </c>
      <c r="J376" s="0" t="s">
        <v>147</v>
      </c>
      <c r="K376" s="0" t="s">
        <v>46</v>
      </c>
      <c r="L376" s="0" t="n">
        <v>117</v>
      </c>
      <c r="M376" s="0" t="n">
        <v>1.24</v>
      </c>
      <c r="N376" s="0" t="n">
        <v>110.18</v>
      </c>
      <c r="O376" s="0" t="n">
        <v>0.3</v>
      </c>
      <c r="P376" s="0" t="n">
        <v>7</v>
      </c>
      <c r="Q376" s="0" t="n">
        <v>0.91</v>
      </c>
      <c r="R376" s="0" t="n">
        <v>109</v>
      </c>
      <c r="S376" s="0" t="n">
        <v>5.5</v>
      </c>
      <c r="T376" s="0" t="n">
        <v>0.79</v>
      </c>
      <c r="U376" s="6" t="n">
        <v>45501</v>
      </c>
      <c r="V376" s="0" t="n">
        <v>149.78</v>
      </c>
      <c r="W376" s="0" t="n">
        <v>0.643</v>
      </c>
    </row>
    <row r="377" customFormat="false" ht="15" hidden="false" customHeight="false" outlineLevel="0" collapsed="false">
      <c r="A377" s="0" t="s">
        <v>522</v>
      </c>
      <c r="B377" s="0" t="s">
        <v>48</v>
      </c>
      <c r="C377" s="0" t="n">
        <v>123</v>
      </c>
      <c r="D377" s="0" t="n">
        <v>29</v>
      </c>
      <c r="E377" s="0" t="n">
        <v>13</v>
      </c>
      <c r="F377" s="0" t="n">
        <v>8</v>
      </c>
      <c r="G377" s="0" t="n">
        <v>9.86</v>
      </c>
      <c r="H377" s="0" t="n">
        <v>8.24</v>
      </c>
      <c r="I377" s="0" t="n">
        <v>0.93</v>
      </c>
      <c r="J377" s="0" t="s">
        <v>236</v>
      </c>
      <c r="K377" s="0" t="s">
        <v>42</v>
      </c>
      <c r="L377" s="0" t="n">
        <v>168</v>
      </c>
      <c r="M377" s="0" t="n">
        <v>4.73</v>
      </c>
      <c r="N377" s="0" t="n">
        <v>65.29</v>
      </c>
      <c r="O377" s="0" t="n">
        <v>1.72</v>
      </c>
      <c r="P377" s="0" t="n">
        <v>2</v>
      </c>
      <c r="Q377" s="0" t="n">
        <v>0.85</v>
      </c>
      <c r="R377" s="0" t="n">
        <v>277</v>
      </c>
      <c r="S377" s="0" t="n">
        <v>12.26</v>
      </c>
      <c r="T377" s="0" t="n">
        <v>0.82</v>
      </c>
      <c r="U377" s="6" t="n">
        <v>45636</v>
      </c>
      <c r="V377" s="0" t="n">
        <v>75.55</v>
      </c>
      <c r="W377" s="0" t="n">
        <v>0.685</v>
      </c>
    </row>
    <row r="378" customFormat="false" ht="15" hidden="false" customHeight="false" outlineLevel="0" collapsed="false">
      <c r="A378" s="0" t="s">
        <v>523</v>
      </c>
      <c r="B378" s="0" t="s">
        <v>40</v>
      </c>
      <c r="C378" s="0" t="n">
        <v>214</v>
      </c>
      <c r="D378" s="0" t="n">
        <v>26</v>
      </c>
      <c r="E378" s="0" t="n">
        <v>11</v>
      </c>
      <c r="F378" s="0" t="n">
        <v>9</v>
      </c>
      <c r="G378" s="0" t="n">
        <v>27.51</v>
      </c>
      <c r="H378" s="0" t="n">
        <v>7.65</v>
      </c>
      <c r="I378" s="0" t="n">
        <v>0.11</v>
      </c>
      <c r="J378" s="0" t="s">
        <v>57</v>
      </c>
      <c r="K378" s="0" t="s">
        <v>42</v>
      </c>
      <c r="L378" s="0" t="n">
        <v>77</v>
      </c>
      <c r="M378" s="0" t="n">
        <v>3.1</v>
      </c>
      <c r="N378" s="0" t="n">
        <v>164.64</v>
      </c>
      <c r="O378" s="0" t="n">
        <v>0.38</v>
      </c>
      <c r="P378" s="0" t="n">
        <v>2</v>
      </c>
      <c r="Q378" s="0" t="n">
        <v>0.77</v>
      </c>
      <c r="R378" s="0" t="n">
        <v>288</v>
      </c>
      <c r="S378" s="0" t="n">
        <v>2.41</v>
      </c>
      <c r="T378" s="0" t="n">
        <v>0.87</v>
      </c>
      <c r="U378" s="6" t="n">
        <v>45547</v>
      </c>
      <c r="V378" s="0" t="n">
        <v>176.3</v>
      </c>
      <c r="W378" s="0" t="n">
        <v>0.682</v>
      </c>
    </row>
    <row r="379" customFormat="false" ht="15" hidden="false" customHeight="false" outlineLevel="0" collapsed="false">
      <c r="A379" s="0" t="s">
        <v>524</v>
      </c>
      <c r="B379" s="0" t="s">
        <v>56</v>
      </c>
      <c r="C379" s="0" t="n">
        <v>432</v>
      </c>
      <c r="D379" s="0" t="n">
        <v>37</v>
      </c>
      <c r="E379" s="0" t="n">
        <v>8</v>
      </c>
      <c r="F379" s="0" t="n">
        <v>4</v>
      </c>
      <c r="G379" s="0" t="n">
        <v>14.46</v>
      </c>
      <c r="H379" s="0" t="n">
        <v>9.18</v>
      </c>
      <c r="I379" s="0" t="n">
        <v>0.62</v>
      </c>
      <c r="J379" s="0" t="s">
        <v>259</v>
      </c>
      <c r="K379" s="0" t="s">
        <v>46</v>
      </c>
      <c r="L379" s="0" t="n">
        <v>21</v>
      </c>
      <c r="M379" s="0" t="n">
        <v>4.13</v>
      </c>
      <c r="N379" s="0" t="n">
        <v>51.33</v>
      </c>
      <c r="O379" s="0" t="n">
        <v>1.42</v>
      </c>
      <c r="P379" s="0" t="n">
        <v>1</v>
      </c>
      <c r="Q379" s="0" t="n">
        <v>0.85</v>
      </c>
      <c r="R379" s="0" t="n">
        <v>617</v>
      </c>
      <c r="S379" s="0" t="n">
        <v>7.43</v>
      </c>
      <c r="T379" s="0" t="n">
        <v>0.89</v>
      </c>
      <c r="U379" s="6" t="n">
        <v>45363</v>
      </c>
      <c r="V379" s="0" t="n">
        <v>77.24</v>
      </c>
      <c r="W379" s="0" t="n">
        <v>0.685</v>
      </c>
    </row>
    <row r="380" customFormat="false" ht="15" hidden="false" customHeight="false" outlineLevel="0" collapsed="false">
      <c r="A380" s="0" t="s">
        <v>525</v>
      </c>
      <c r="B380" s="0" t="s">
        <v>56</v>
      </c>
      <c r="C380" s="0" t="n">
        <v>176</v>
      </c>
      <c r="D380" s="0" t="n">
        <v>50</v>
      </c>
      <c r="E380" s="0" t="n">
        <v>9</v>
      </c>
      <c r="F380" s="0" t="n">
        <v>5</v>
      </c>
      <c r="G380" s="0" t="n">
        <v>36.8</v>
      </c>
      <c r="H380" s="0" t="n">
        <v>8.41</v>
      </c>
      <c r="I380" s="0" t="n">
        <v>0.97</v>
      </c>
      <c r="J380" s="0" t="s">
        <v>281</v>
      </c>
      <c r="K380" s="0" t="s">
        <v>46</v>
      </c>
      <c r="L380" s="0" t="n">
        <v>159</v>
      </c>
      <c r="M380" s="0" t="n">
        <v>2.69</v>
      </c>
      <c r="N380" s="0" t="n">
        <v>12.19</v>
      </c>
      <c r="O380" s="0" t="n">
        <v>1.05</v>
      </c>
      <c r="P380" s="0" t="n">
        <v>0</v>
      </c>
      <c r="Q380" s="0" t="n">
        <v>0.9</v>
      </c>
      <c r="R380" s="0" t="n">
        <v>795</v>
      </c>
      <c r="S380" s="0" t="n">
        <v>9.48</v>
      </c>
      <c r="T380" s="0" t="n">
        <v>0.59</v>
      </c>
      <c r="U380" s="6" t="n">
        <v>45616</v>
      </c>
      <c r="V380" s="0" t="n">
        <v>66</v>
      </c>
      <c r="W380" s="0" t="n">
        <v>0.719</v>
      </c>
    </row>
    <row r="381" customFormat="false" ht="15" hidden="false" customHeight="false" outlineLevel="0" collapsed="false">
      <c r="A381" s="0" t="s">
        <v>526</v>
      </c>
      <c r="B381" s="0" t="s">
        <v>44</v>
      </c>
      <c r="C381" s="0" t="n">
        <v>117</v>
      </c>
      <c r="D381" s="0" t="n">
        <v>75</v>
      </c>
      <c r="E381" s="0" t="n">
        <v>4</v>
      </c>
      <c r="F381" s="0" t="n">
        <v>6</v>
      </c>
      <c r="G381" s="0" t="n">
        <v>41.79</v>
      </c>
      <c r="H381" s="0" t="n">
        <v>2.91</v>
      </c>
      <c r="I381" s="0" t="n">
        <v>0.31</v>
      </c>
      <c r="J381" s="0" t="s">
        <v>139</v>
      </c>
      <c r="K381" s="0" t="s">
        <v>46</v>
      </c>
      <c r="L381" s="0" t="n">
        <v>138</v>
      </c>
      <c r="M381" s="0" t="n">
        <v>4.26</v>
      </c>
      <c r="N381" s="0" t="n">
        <v>88.78</v>
      </c>
      <c r="O381" s="0" t="n">
        <v>1.44</v>
      </c>
      <c r="P381" s="0" t="n">
        <v>2</v>
      </c>
      <c r="Q381" s="0" t="n">
        <v>0.84</v>
      </c>
      <c r="R381" s="0" t="n">
        <v>133</v>
      </c>
      <c r="S381" s="0" t="n">
        <v>14.17</v>
      </c>
      <c r="T381" s="0" t="n">
        <v>0.52</v>
      </c>
      <c r="U381" s="6" t="n">
        <v>45447</v>
      </c>
      <c r="V381" s="0" t="n">
        <v>37.19</v>
      </c>
      <c r="W381" s="0" t="n">
        <v>0.677</v>
      </c>
    </row>
    <row r="382" customFormat="false" ht="15" hidden="false" customHeight="false" outlineLevel="0" collapsed="false">
      <c r="A382" s="0" t="s">
        <v>527</v>
      </c>
      <c r="B382" s="0" t="s">
        <v>56</v>
      </c>
      <c r="C382" s="0" t="n">
        <v>245</v>
      </c>
      <c r="D382" s="0" t="n">
        <v>34</v>
      </c>
      <c r="E382" s="0" t="n">
        <v>11</v>
      </c>
      <c r="F382" s="0" t="n">
        <v>6</v>
      </c>
      <c r="G382" s="0" t="n">
        <v>36.03</v>
      </c>
      <c r="H382" s="0" t="n">
        <v>3.65</v>
      </c>
      <c r="I382" s="0" t="n">
        <v>0.33</v>
      </c>
      <c r="J382" s="0" t="s">
        <v>158</v>
      </c>
      <c r="K382" s="0" t="s">
        <v>60</v>
      </c>
      <c r="L382" s="0" t="n">
        <v>135</v>
      </c>
      <c r="M382" s="0" t="n">
        <v>2.93</v>
      </c>
      <c r="N382" s="0" t="n">
        <v>22.18</v>
      </c>
      <c r="O382" s="0" t="n">
        <v>1.55</v>
      </c>
      <c r="P382" s="0" t="n">
        <v>9</v>
      </c>
      <c r="Q382" s="0" t="n">
        <v>0.72</v>
      </c>
      <c r="R382" s="0" t="n">
        <v>764</v>
      </c>
      <c r="S382" s="0" t="n">
        <v>11.32</v>
      </c>
      <c r="T382" s="0" t="n">
        <v>0.8</v>
      </c>
      <c r="U382" s="6" t="n">
        <v>45415</v>
      </c>
      <c r="V382" s="0" t="n">
        <v>110.3</v>
      </c>
      <c r="W382" s="0" t="n">
        <v>0.52</v>
      </c>
    </row>
    <row r="383" customFormat="false" ht="15" hidden="false" customHeight="false" outlineLevel="0" collapsed="false">
      <c r="A383" s="0" t="s">
        <v>528</v>
      </c>
      <c r="B383" s="0" t="s">
        <v>44</v>
      </c>
      <c r="C383" s="0" t="n">
        <v>431</v>
      </c>
      <c r="D383" s="0" t="n">
        <v>67</v>
      </c>
      <c r="E383" s="0" t="n">
        <v>14</v>
      </c>
      <c r="F383" s="0" t="n">
        <v>8</v>
      </c>
      <c r="G383" s="0" t="n">
        <v>36.78</v>
      </c>
      <c r="H383" s="0" t="n">
        <v>5.25</v>
      </c>
      <c r="I383" s="0" t="n">
        <v>0.1</v>
      </c>
      <c r="J383" s="0" t="s">
        <v>150</v>
      </c>
      <c r="K383" s="0" t="s">
        <v>60</v>
      </c>
      <c r="L383" s="0" t="n">
        <v>10</v>
      </c>
      <c r="M383" s="0" t="n">
        <v>0.52</v>
      </c>
      <c r="N383" s="0" t="n">
        <v>65.12</v>
      </c>
      <c r="O383" s="0" t="n">
        <v>1.63</v>
      </c>
      <c r="P383" s="0" t="n">
        <v>6</v>
      </c>
      <c r="Q383" s="0" t="n">
        <v>0.71</v>
      </c>
      <c r="R383" s="0" t="n">
        <v>90</v>
      </c>
      <c r="S383" s="0" t="n">
        <v>2.95</v>
      </c>
      <c r="T383" s="0" t="n">
        <v>0.66</v>
      </c>
      <c r="U383" s="6" t="n">
        <v>45421</v>
      </c>
      <c r="V383" s="0" t="n">
        <v>167.1</v>
      </c>
      <c r="W383" s="0" t="n">
        <v>0.43</v>
      </c>
    </row>
    <row r="384" customFormat="false" ht="15" hidden="false" customHeight="false" outlineLevel="0" collapsed="false">
      <c r="A384" s="0" t="s">
        <v>529</v>
      </c>
      <c r="B384" s="0" t="s">
        <v>81</v>
      </c>
      <c r="C384" s="0" t="n">
        <v>224</v>
      </c>
      <c r="D384" s="0" t="n">
        <v>50</v>
      </c>
      <c r="E384" s="0" t="n">
        <v>3</v>
      </c>
      <c r="F384" s="0" t="n">
        <v>3</v>
      </c>
      <c r="G384" s="0" t="n">
        <v>26.11</v>
      </c>
      <c r="H384" s="0" t="n">
        <v>0.64</v>
      </c>
      <c r="I384" s="0" t="n">
        <v>0.16</v>
      </c>
      <c r="J384" s="0" t="s">
        <v>103</v>
      </c>
      <c r="K384" s="0" t="s">
        <v>42</v>
      </c>
      <c r="L384" s="0" t="n">
        <v>140</v>
      </c>
      <c r="M384" s="0" t="n">
        <v>4.55</v>
      </c>
      <c r="N384" s="0" t="n">
        <v>132.31</v>
      </c>
      <c r="O384" s="0" t="n">
        <v>1.69</v>
      </c>
      <c r="P384" s="0" t="n">
        <v>8</v>
      </c>
      <c r="Q384" s="0" t="n">
        <v>0.8</v>
      </c>
      <c r="R384" s="0" t="n">
        <v>487</v>
      </c>
      <c r="S384" s="0" t="n">
        <v>14.56</v>
      </c>
      <c r="T384" s="0" t="n">
        <v>0.97</v>
      </c>
      <c r="U384" s="6" t="n">
        <v>45629</v>
      </c>
      <c r="V384" s="0" t="n">
        <v>56.21</v>
      </c>
      <c r="W384" s="0" t="n">
        <v>0.619</v>
      </c>
    </row>
    <row r="385" customFormat="false" ht="15" hidden="false" customHeight="false" outlineLevel="0" collapsed="false">
      <c r="A385" s="0" t="s">
        <v>530</v>
      </c>
      <c r="B385" s="0" t="s">
        <v>40</v>
      </c>
      <c r="C385" s="0" t="n">
        <v>98</v>
      </c>
      <c r="D385" s="0" t="n">
        <v>15</v>
      </c>
      <c r="E385" s="0" t="n">
        <v>3</v>
      </c>
      <c r="F385" s="0" t="n">
        <v>4</v>
      </c>
      <c r="G385" s="0" t="n">
        <v>35.89</v>
      </c>
      <c r="H385" s="0" t="n">
        <v>9.09</v>
      </c>
      <c r="I385" s="0" t="n">
        <v>0.14</v>
      </c>
      <c r="J385" s="0" t="s">
        <v>171</v>
      </c>
      <c r="K385" s="0" t="s">
        <v>60</v>
      </c>
      <c r="L385" s="0" t="n">
        <v>126</v>
      </c>
      <c r="M385" s="0" t="n">
        <v>1.17</v>
      </c>
      <c r="N385" s="0" t="n">
        <v>65.99</v>
      </c>
      <c r="O385" s="0" t="n">
        <v>1.71</v>
      </c>
      <c r="P385" s="0" t="n">
        <v>8</v>
      </c>
      <c r="Q385" s="0" t="n">
        <v>0.75</v>
      </c>
      <c r="R385" s="0" t="n">
        <v>578</v>
      </c>
      <c r="S385" s="0" t="n">
        <v>7.69</v>
      </c>
      <c r="T385" s="0" t="n">
        <v>0.5</v>
      </c>
      <c r="U385" s="6" t="n">
        <v>45370</v>
      </c>
      <c r="V385" s="0" t="n">
        <v>68.13</v>
      </c>
      <c r="W385" s="0" t="n">
        <v>0.422</v>
      </c>
    </row>
    <row r="386" customFormat="false" ht="15" hidden="false" customHeight="false" outlineLevel="0" collapsed="false">
      <c r="A386" s="0" t="s">
        <v>531</v>
      </c>
      <c r="B386" s="0" t="s">
        <v>44</v>
      </c>
      <c r="C386" s="0" t="n">
        <v>143</v>
      </c>
      <c r="D386" s="0" t="n">
        <v>84</v>
      </c>
      <c r="E386" s="0" t="n">
        <v>5</v>
      </c>
      <c r="F386" s="0" t="n">
        <v>8</v>
      </c>
      <c r="G386" s="0" t="n">
        <v>21.71</v>
      </c>
      <c r="H386" s="0" t="n">
        <v>0.92</v>
      </c>
      <c r="I386" s="0" t="n">
        <v>0.84</v>
      </c>
      <c r="J386" s="0" t="s">
        <v>259</v>
      </c>
      <c r="K386" s="0" t="s">
        <v>60</v>
      </c>
      <c r="L386" s="0" t="n">
        <v>158</v>
      </c>
      <c r="M386" s="0" t="n">
        <v>2.53</v>
      </c>
      <c r="N386" s="0" t="n">
        <v>56.7</v>
      </c>
      <c r="O386" s="0" t="n">
        <v>0.88</v>
      </c>
      <c r="P386" s="0" t="n">
        <v>5</v>
      </c>
      <c r="Q386" s="0" t="n">
        <v>0.97</v>
      </c>
      <c r="R386" s="0" t="n">
        <v>154</v>
      </c>
      <c r="S386" s="0" t="n">
        <v>6.18</v>
      </c>
      <c r="T386" s="0" t="n">
        <v>0.23</v>
      </c>
      <c r="U386" s="6" t="n">
        <v>45508</v>
      </c>
      <c r="V386" s="0" t="n">
        <v>123.43</v>
      </c>
      <c r="W386" s="0" t="n">
        <v>0.534</v>
      </c>
    </row>
    <row r="387" customFormat="false" ht="15" hidden="false" customHeight="false" outlineLevel="0" collapsed="false">
      <c r="A387" s="0" t="s">
        <v>532</v>
      </c>
      <c r="B387" s="0" t="s">
        <v>81</v>
      </c>
      <c r="C387" s="0" t="n">
        <v>490</v>
      </c>
      <c r="D387" s="0" t="n">
        <v>47</v>
      </c>
      <c r="E387" s="0" t="n">
        <v>14</v>
      </c>
      <c r="F387" s="0" t="n">
        <v>6</v>
      </c>
      <c r="G387" s="0" t="n">
        <v>32.92</v>
      </c>
      <c r="H387" s="0" t="n">
        <v>3.56</v>
      </c>
      <c r="I387" s="0" t="n">
        <v>0.85</v>
      </c>
      <c r="J387" s="0" t="s">
        <v>236</v>
      </c>
      <c r="K387" s="0" t="s">
        <v>54</v>
      </c>
      <c r="L387" s="0" t="n">
        <v>22</v>
      </c>
      <c r="M387" s="0" t="n">
        <v>2.65</v>
      </c>
      <c r="N387" s="0" t="n">
        <v>39.54</v>
      </c>
      <c r="O387" s="0" t="n">
        <v>1.79</v>
      </c>
      <c r="P387" s="0" t="n">
        <v>5</v>
      </c>
      <c r="Q387" s="0" t="n">
        <v>0.75</v>
      </c>
      <c r="R387" s="0" t="n">
        <v>586</v>
      </c>
      <c r="S387" s="0" t="n">
        <v>2.8</v>
      </c>
      <c r="T387" s="0" t="n">
        <v>0.67</v>
      </c>
      <c r="U387" s="6" t="n">
        <v>45485</v>
      </c>
      <c r="V387" s="0" t="n">
        <v>151.96</v>
      </c>
      <c r="W387" s="0" t="n">
        <v>0.442</v>
      </c>
    </row>
    <row r="388" customFormat="false" ht="15" hidden="false" customHeight="false" outlineLevel="0" collapsed="false">
      <c r="A388" s="0" t="s">
        <v>533</v>
      </c>
      <c r="B388" s="0" t="s">
        <v>56</v>
      </c>
      <c r="C388" s="0" t="n">
        <v>447</v>
      </c>
      <c r="D388" s="0" t="n">
        <v>15</v>
      </c>
      <c r="E388" s="0" t="n">
        <v>8</v>
      </c>
      <c r="F388" s="0" t="n">
        <v>5</v>
      </c>
      <c r="G388" s="0" t="n">
        <v>13.69</v>
      </c>
      <c r="H388" s="0" t="n">
        <v>5.91</v>
      </c>
      <c r="I388" s="0" t="n">
        <v>0.75</v>
      </c>
      <c r="J388" s="0" t="s">
        <v>387</v>
      </c>
      <c r="K388" s="0" t="s">
        <v>42</v>
      </c>
      <c r="L388" s="0" t="n">
        <v>150</v>
      </c>
      <c r="M388" s="0" t="n">
        <v>0.71</v>
      </c>
      <c r="N388" s="0" t="n">
        <v>35.68</v>
      </c>
      <c r="O388" s="0" t="n">
        <v>1.47</v>
      </c>
      <c r="P388" s="0" t="n">
        <v>4</v>
      </c>
      <c r="Q388" s="0" t="n">
        <v>0.82</v>
      </c>
      <c r="R388" s="0" t="n">
        <v>431</v>
      </c>
      <c r="S388" s="0" t="n">
        <v>14.07</v>
      </c>
      <c r="T388" s="0" t="n">
        <v>0.48</v>
      </c>
      <c r="U388" s="6" t="n">
        <v>45329</v>
      </c>
      <c r="V388" s="0" t="n">
        <v>231.06</v>
      </c>
      <c r="W388" s="0" t="n">
        <v>0.621</v>
      </c>
    </row>
    <row r="389" customFormat="false" ht="15" hidden="false" customHeight="false" outlineLevel="0" collapsed="false">
      <c r="A389" s="0" t="s">
        <v>534</v>
      </c>
      <c r="B389" s="0" t="s">
        <v>56</v>
      </c>
      <c r="C389" s="0" t="n">
        <v>237</v>
      </c>
      <c r="D389" s="0" t="n">
        <v>54</v>
      </c>
      <c r="E389" s="0" t="n">
        <v>7</v>
      </c>
      <c r="F389" s="0" t="n">
        <v>8</v>
      </c>
      <c r="G389" s="0" t="n">
        <v>4.42</v>
      </c>
      <c r="H389" s="0" t="n">
        <v>5.42</v>
      </c>
      <c r="I389" s="0" t="n">
        <v>0.42</v>
      </c>
      <c r="J389" s="0" t="s">
        <v>229</v>
      </c>
      <c r="K389" s="0" t="s">
        <v>42</v>
      </c>
      <c r="L389" s="0" t="n">
        <v>114</v>
      </c>
      <c r="M389" s="0" t="n">
        <v>0.74</v>
      </c>
      <c r="N389" s="0" t="n">
        <v>109.91</v>
      </c>
      <c r="O389" s="0" t="n">
        <v>1.69</v>
      </c>
      <c r="P389" s="0" t="n">
        <v>1</v>
      </c>
      <c r="Q389" s="0" t="n">
        <v>0.91</v>
      </c>
      <c r="R389" s="0" t="n">
        <v>142</v>
      </c>
      <c r="S389" s="0" t="n">
        <v>9.21</v>
      </c>
      <c r="T389" s="0" t="n">
        <v>0.47</v>
      </c>
      <c r="U389" s="6" t="n">
        <v>45521</v>
      </c>
      <c r="V389" s="0" t="n">
        <v>174.32</v>
      </c>
      <c r="W389" s="0" t="n">
        <v>0.61</v>
      </c>
    </row>
    <row r="390" customFormat="false" ht="15" hidden="false" customHeight="false" outlineLevel="0" collapsed="false">
      <c r="A390" s="0" t="s">
        <v>535</v>
      </c>
      <c r="B390" s="0" t="s">
        <v>81</v>
      </c>
      <c r="C390" s="0" t="n">
        <v>23</v>
      </c>
      <c r="D390" s="0" t="n">
        <v>84</v>
      </c>
      <c r="E390" s="0" t="n">
        <v>4</v>
      </c>
      <c r="F390" s="0" t="n">
        <v>3</v>
      </c>
      <c r="G390" s="0" t="n">
        <v>21.26</v>
      </c>
      <c r="H390" s="0" t="n">
        <v>6.72</v>
      </c>
      <c r="I390" s="0" t="n">
        <v>0.84</v>
      </c>
      <c r="J390" s="0" t="s">
        <v>137</v>
      </c>
      <c r="K390" s="0" t="s">
        <v>46</v>
      </c>
      <c r="L390" s="0" t="n">
        <v>170</v>
      </c>
      <c r="M390" s="0" t="n">
        <v>3.93</v>
      </c>
      <c r="N390" s="0" t="n">
        <v>139.49</v>
      </c>
      <c r="O390" s="0" t="n">
        <v>1.98</v>
      </c>
      <c r="P390" s="0" t="n">
        <v>6</v>
      </c>
      <c r="Q390" s="0" t="n">
        <v>0.94</v>
      </c>
      <c r="R390" s="0" t="n">
        <v>264</v>
      </c>
      <c r="S390" s="0" t="n">
        <v>14.83</v>
      </c>
      <c r="T390" s="0" t="n">
        <v>0.65</v>
      </c>
      <c r="U390" s="6" t="n">
        <v>45598</v>
      </c>
      <c r="V390" s="0" t="n">
        <v>189.13</v>
      </c>
      <c r="W390" s="0" t="n">
        <v>0.598</v>
      </c>
    </row>
    <row r="391" customFormat="false" ht="15" hidden="false" customHeight="false" outlineLevel="0" collapsed="false">
      <c r="A391" s="0" t="s">
        <v>536</v>
      </c>
      <c r="B391" s="0" t="s">
        <v>56</v>
      </c>
      <c r="C391" s="0" t="n">
        <v>109</v>
      </c>
      <c r="D391" s="0" t="n">
        <v>23</v>
      </c>
      <c r="E391" s="0" t="n">
        <v>11</v>
      </c>
      <c r="F391" s="0" t="n">
        <v>6</v>
      </c>
      <c r="G391" s="0" t="n">
        <v>23.63</v>
      </c>
      <c r="H391" s="0" t="n">
        <v>5.51</v>
      </c>
      <c r="I391" s="0" t="n">
        <v>0.59</v>
      </c>
      <c r="J391" s="0" t="s">
        <v>189</v>
      </c>
      <c r="K391" s="0" t="s">
        <v>54</v>
      </c>
      <c r="L391" s="0" t="n">
        <v>143</v>
      </c>
      <c r="M391" s="0" t="n">
        <v>1.85</v>
      </c>
      <c r="N391" s="0" t="n">
        <v>96.02</v>
      </c>
      <c r="O391" s="0" t="n">
        <v>0.32</v>
      </c>
      <c r="P391" s="0" t="n">
        <v>0</v>
      </c>
      <c r="Q391" s="0" t="n">
        <v>0.84</v>
      </c>
      <c r="R391" s="0" t="n">
        <v>954</v>
      </c>
      <c r="S391" s="0" t="n">
        <v>3.43</v>
      </c>
      <c r="T391" s="0" t="n">
        <v>0.94</v>
      </c>
      <c r="U391" s="6" t="n">
        <v>45537</v>
      </c>
      <c r="V391" s="0" t="n">
        <v>211.9</v>
      </c>
      <c r="W391" s="0" t="n">
        <v>0.77</v>
      </c>
    </row>
    <row r="392" customFormat="false" ht="15" hidden="false" customHeight="false" outlineLevel="0" collapsed="false">
      <c r="A392" s="0" t="s">
        <v>537</v>
      </c>
      <c r="B392" s="0" t="s">
        <v>81</v>
      </c>
      <c r="C392" s="0" t="n">
        <v>123</v>
      </c>
      <c r="D392" s="0" t="n">
        <v>75</v>
      </c>
      <c r="E392" s="0" t="n">
        <v>12</v>
      </c>
      <c r="F392" s="0" t="n">
        <v>8</v>
      </c>
      <c r="G392" s="0" t="n">
        <v>13.56</v>
      </c>
      <c r="H392" s="0" t="n">
        <v>2.68</v>
      </c>
      <c r="I392" s="0" t="n">
        <v>0.37</v>
      </c>
      <c r="J392" s="0" t="s">
        <v>191</v>
      </c>
      <c r="K392" s="0" t="s">
        <v>46</v>
      </c>
      <c r="L392" s="0" t="n">
        <v>34</v>
      </c>
      <c r="M392" s="0" t="n">
        <v>2.34</v>
      </c>
      <c r="N392" s="0" t="n">
        <v>33.48</v>
      </c>
      <c r="O392" s="0" t="n">
        <v>0.8</v>
      </c>
      <c r="P392" s="0" t="n">
        <v>5</v>
      </c>
      <c r="Q392" s="0" t="n">
        <v>0.75</v>
      </c>
      <c r="R392" s="0" t="n">
        <v>745</v>
      </c>
      <c r="S392" s="0" t="n">
        <v>8.64</v>
      </c>
      <c r="T392" s="0" t="n">
        <v>0.41</v>
      </c>
      <c r="U392" s="6" t="n">
        <v>45590</v>
      </c>
      <c r="V392" s="0" t="n">
        <v>140.79</v>
      </c>
      <c r="W392" s="0" t="n">
        <v>0.567</v>
      </c>
    </row>
    <row r="393" customFormat="false" ht="15" hidden="false" customHeight="false" outlineLevel="0" collapsed="false">
      <c r="A393" s="0" t="s">
        <v>538</v>
      </c>
      <c r="B393" s="0" t="s">
        <v>44</v>
      </c>
      <c r="C393" s="0" t="n">
        <v>412</v>
      </c>
      <c r="D393" s="0" t="n">
        <v>49</v>
      </c>
      <c r="E393" s="0" t="n">
        <v>6</v>
      </c>
      <c r="F393" s="0" t="n">
        <v>4</v>
      </c>
      <c r="G393" s="0" t="n">
        <v>36.66</v>
      </c>
      <c r="H393" s="0" t="n">
        <v>2.41</v>
      </c>
      <c r="I393" s="0" t="n">
        <v>0.49</v>
      </c>
      <c r="J393" s="0" t="s">
        <v>96</v>
      </c>
      <c r="K393" s="0" t="s">
        <v>60</v>
      </c>
      <c r="L393" s="0" t="n">
        <v>160</v>
      </c>
      <c r="M393" s="0" t="n">
        <v>3.04</v>
      </c>
      <c r="N393" s="0" t="n">
        <v>133.07</v>
      </c>
      <c r="O393" s="0" t="n">
        <v>1.63</v>
      </c>
      <c r="P393" s="0" t="n">
        <v>3</v>
      </c>
      <c r="Q393" s="0" t="n">
        <v>0.78</v>
      </c>
      <c r="R393" s="0" t="n">
        <v>266</v>
      </c>
      <c r="S393" s="0" t="n">
        <v>2.54</v>
      </c>
      <c r="T393" s="0" t="n">
        <v>0.5</v>
      </c>
      <c r="U393" s="6" t="n">
        <v>45497</v>
      </c>
      <c r="V393" s="0" t="n">
        <v>109.51</v>
      </c>
      <c r="W393" s="0" t="n">
        <v>0.467</v>
      </c>
    </row>
    <row r="394" customFormat="false" ht="15" hidden="false" customHeight="false" outlineLevel="0" collapsed="false">
      <c r="A394" s="0" t="s">
        <v>539</v>
      </c>
      <c r="B394" s="0" t="s">
        <v>44</v>
      </c>
      <c r="C394" s="0" t="n">
        <v>138</v>
      </c>
      <c r="D394" s="0" t="n">
        <v>12</v>
      </c>
      <c r="E394" s="0" t="n">
        <v>6</v>
      </c>
      <c r="F394" s="0" t="n">
        <v>3</v>
      </c>
      <c r="G394" s="0" t="n">
        <v>4.6</v>
      </c>
      <c r="H394" s="0" t="n">
        <v>9.12</v>
      </c>
      <c r="I394" s="0" t="n">
        <v>0.16</v>
      </c>
      <c r="J394" s="0" t="s">
        <v>229</v>
      </c>
      <c r="K394" s="0" t="s">
        <v>42</v>
      </c>
      <c r="L394" s="0" t="n">
        <v>97</v>
      </c>
      <c r="M394" s="0" t="n">
        <v>2.18</v>
      </c>
      <c r="N394" s="0" t="n">
        <v>115.85</v>
      </c>
      <c r="O394" s="0" t="n">
        <v>0.26</v>
      </c>
      <c r="P394" s="0" t="n">
        <v>2</v>
      </c>
      <c r="Q394" s="0" t="n">
        <v>0.83</v>
      </c>
      <c r="R394" s="0" t="n">
        <v>538</v>
      </c>
      <c r="S394" s="0" t="n">
        <v>8.34</v>
      </c>
      <c r="T394" s="0" t="n">
        <v>0.91</v>
      </c>
      <c r="U394" s="6" t="n">
        <v>45565</v>
      </c>
      <c r="V394" s="0" t="n">
        <v>242.12</v>
      </c>
      <c r="W394" s="0" t="n">
        <v>0.793</v>
      </c>
    </row>
    <row r="395" customFormat="false" ht="15" hidden="false" customHeight="false" outlineLevel="0" collapsed="false">
      <c r="A395" s="0" t="s">
        <v>540</v>
      </c>
      <c r="B395" s="0" t="s">
        <v>81</v>
      </c>
      <c r="C395" s="0" t="n">
        <v>152</v>
      </c>
      <c r="D395" s="0" t="n">
        <v>33</v>
      </c>
      <c r="E395" s="0" t="n">
        <v>7</v>
      </c>
      <c r="F395" s="0" t="n">
        <v>4</v>
      </c>
      <c r="G395" s="0" t="n">
        <v>11.91</v>
      </c>
      <c r="H395" s="0" t="n">
        <v>3.01</v>
      </c>
      <c r="I395" s="0" t="n">
        <v>0.95</v>
      </c>
      <c r="J395" s="0" t="s">
        <v>348</v>
      </c>
      <c r="K395" s="0" t="s">
        <v>60</v>
      </c>
      <c r="L395" s="0" t="n">
        <v>110</v>
      </c>
      <c r="M395" s="0" t="n">
        <v>3.99</v>
      </c>
      <c r="N395" s="0" t="n">
        <v>82.44</v>
      </c>
      <c r="O395" s="0" t="n">
        <v>1.13</v>
      </c>
      <c r="P395" s="0" t="n">
        <v>0</v>
      </c>
      <c r="Q395" s="0" t="n">
        <v>0.81</v>
      </c>
      <c r="R395" s="0" t="n">
        <v>200</v>
      </c>
      <c r="S395" s="0" t="n">
        <v>13.46</v>
      </c>
      <c r="T395" s="0" t="n">
        <v>0.92</v>
      </c>
      <c r="U395" s="6" t="n">
        <v>45551</v>
      </c>
      <c r="V395" s="0" t="n">
        <v>250.21</v>
      </c>
      <c r="W395" s="0" t="n">
        <v>0.812</v>
      </c>
    </row>
    <row r="396" customFormat="false" ht="15" hidden="false" customHeight="false" outlineLevel="0" collapsed="false">
      <c r="A396" s="0" t="s">
        <v>541</v>
      </c>
      <c r="B396" s="0" t="s">
        <v>44</v>
      </c>
      <c r="C396" s="0" t="n">
        <v>331</v>
      </c>
      <c r="D396" s="0" t="n">
        <v>28</v>
      </c>
      <c r="E396" s="0" t="n">
        <v>10</v>
      </c>
      <c r="F396" s="0" t="n">
        <v>4</v>
      </c>
      <c r="G396" s="0" t="n">
        <v>37.68</v>
      </c>
      <c r="H396" s="0" t="n">
        <v>3.17</v>
      </c>
      <c r="I396" s="0" t="n">
        <v>0.66</v>
      </c>
      <c r="J396" s="0" t="s">
        <v>137</v>
      </c>
      <c r="K396" s="0" t="s">
        <v>60</v>
      </c>
      <c r="L396" s="0" t="n">
        <v>35</v>
      </c>
      <c r="M396" s="0" t="n">
        <v>4.48</v>
      </c>
      <c r="N396" s="0" t="n">
        <v>72.71</v>
      </c>
      <c r="O396" s="0" t="n">
        <v>1.73</v>
      </c>
      <c r="P396" s="0" t="n">
        <v>5</v>
      </c>
      <c r="Q396" s="0" t="n">
        <v>0.8</v>
      </c>
      <c r="R396" s="0" t="n">
        <v>423</v>
      </c>
      <c r="S396" s="0" t="n">
        <v>2.53</v>
      </c>
      <c r="T396" s="0" t="n">
        <v>0.39</v>
      </c>
      <c r="U396" s="6" t="n">
        <v>45646</v>
      </c>
      <c r="V396" s="0" t="n">
        <v>54.65</v>
      </c>
      <c r="W396" s="0" t="n">
        <v>0.399</v>
      </c>
    </row>
    <row r="397" customFormat="false" ht="15" hidden="false" customHeight="false" outlineLevel="0" collapsed="false">
      <c r="A397" s="0" t="s">
        <v>542</v>
      </c>
      <c r="B397" s="0" t="s">
        <v>44</v>
      </c>
      <c r="C397" s="0" t="n">
        <v>115</v>
      </c>
      <c r="D397" s="0" t="n">
        <v>27</v>
      </c>
      <c r="E397" s="0" t="n">
        <v>12</v>
      </c>
      <c r="F397" s="0" t="n">
        <v>4</v>
      </c>
      <c r="G397" s="0" t="n">
        <v>22.42</v>
      </c>
      <c r="H397" s="0" t="n">
        <v>4.42</v>
      </c>
      <c r="I397" s="0" t="n">
        <v>0.76</v>
      </c>
      <c r="J397" s="0" t="s">
        <v>244</v>
      </c>
      <c r="K397" s="0" t="s">
        <v>54</v>
      </c>
      <c r="L397" s="0" t="n">
        <v>141</v>
      </c>
      <c r="M397" s="0" t="n">
        <v>0.77</v>
      </c>
      <c r="N397" s="0" t="n">
        <v>44.8</v>
      </c>
      <c r="O397" s="0" t="n">
        <v>0.14</v>
      </c>
      <c r="P397" s="0" t="n">
        <v>6</v>
      </c>
      <c r="Q397" s="0" t="n">
        <v>0.74</v>
      </c>
      <c r="R397" s="0" t="n">
        <v>819</v>
      </c>
      <c r="S397" s="0" t="n">
        <v>4.78</v>
      </c>
      <c r="T397" s="0" t="n">
        <v>0.77</v>
      </c>
      <c r="U397" s="6" t="n">
        <v>45506</v>
      </c>
      <c r="V397" s="0" t="n">
        <v>286.48</v>
      </c>
      <c r="W397" s="0" t="n">
        <v>0.632</v>
      </c>
    </row>
    <row r="398" customFormat="false" ht="15" hidden="false" customHeight="false" outlineLevel="0" collapsed="false">
      <c r="A398" s="0" t="s">
        <v>543</v>
      </c>
      <c r="B398" s="0" t="s">
        <v>44</v>
      </c>
      <c r="C398" s="0" t="n">
        <v>487</v>
      </c>
      <c r="D398" s="0" t="n">
        <v>73</v>
      </c>
      <c r="E398" s="0" t="n">
        <v>6</v>
      </c>
      <c r="F398" s="0" t="n">
        <v>8</v>
      </c>
      <c r="G398" s="0" t="n">
        <v>35.56</v>
      </c>
      <c r="H398" s="0" t="n">
        <v>1.82</v>
      </c>
      <c r="I398" s="0" t="n">
        <v>0.71</v>
      </c>
      <c r="J398" s="0" t="s">
        <v>361</v>
      </c>
      <c r="K398" s="0" t="s">
        <v>54</v>
      </c>
      <c r="L398" s="0" t="n">
        <v>111</v>
      </c>
      <c r="M398" s="0" t="n">
        <v>3.36</v>
      </c>
      <c r="N398" s="0" t="n">
        <v>37.8</v>
      </c>
      <c r="O398" s="0" t="n">
        <v>1.89</v>
      </c>
      <c r="P398" s="0" t="n">
        <v>0</v>
      </c>
      <c r="Q398" s="0" t="n">
        <v>0.97</v>
      </c>
      <c r="R398" s="0" t="n">
        <v>862</v>
      </c>
      <c r="S398" s="0" t="n">
        <v>10.55</v>
      </c>
      <c r="T398" s="0" t="n">
        <v>0.53</v>
      </c>
      <c r="U398" s="6" t="n">
        <v>45570</v>
      </c>
      <c r="V398" s="0" t="n">
        <v>279.68</v>
      </c>
      <c r="W398" s="0" t="n">
        <v>0.652</v>
      </c>
    </row>
    <row r="399" customFormat="false" ht="15" hidden="false" customHeight="false" outlineLevel="0" collapsed="false">
      <c r="A399" s="0" t="s">
        <v>544</v>
      </c>
      <c r="B399" s="0" t="s">
        <v>48</v>
      </c>
      <c r="C399" s="0" t="n">
        <v>453</v>
      </c>
      <c r="D399" s="0" t="n">
        <v>97</v>
      </c>
      <c r="E399" s="0" t="n">
        <v>7</v>
      </c>
      <c r="F399" s="0" t="n">
        <v>3</v>
      </c>
      <c r="G399" s="0" t="n">
        <v>28.81</v>
      </c>
      <c r="H399" s="0" t="n">
        <v>5.32</v>
      </c>
      <c r="I399" s="0" t="n">
        <v>0.7</v>
      </c>
      <c r="J399" s="0" t="s">
        <v>191</v>
      </c>
      <c r="K399" s="0" t="s">
        <v>42</v>
      </c>
      <c r="L399" s="0" t="n">
        <v>172</v>
      </c>
      <c r="M399" s="0" t="n">
        <v>1.93</v>
      </c>
      <c r="N399" s="0" t="n">
        <v>74.37</v>
      </c>
      <c r="O399" s="0" t="n">
        <v>1.96</v>
      </c>
      <c r="P399" s="0" t="n">
        <v>0</v>
      </c>
      <c r="Q399" s="0" t="n">
        <v>0.71</v>
      </c>
      <c r="R399" s="0" t="n">
        <v>680</v>
      </c>
      <c r="S399" s="0" t="n">
        <v>2.07</v>
      </c>
      <c r="T399" s="0" t="n">
        <v>0.95</v>
      </c>
      <c r="U399" s="6" t="n">
        <v>45310</v>
      </c>
      <c r="V399" s="0" t="n">
        <v>262.55</v>
      </c>
      <c r="W399" s="0" t="n">
        <v>0.564</v>
      </c>
    </row>
    <row r="400" customFormat="false" ht="15" hidden="false" customHeight="false" outlineLevel="0" collapsed="false">
      <c r="A400" s="0" t="s">
        <v>545</v>
      </c>
      <c r="B400" s="0" t="s">
        <v>40</v>
      </c>
      <c r="C400" s="0" t="n">
        <v>350</v>
      </c>
      <c r="D400" s="0" t="n">
        <v>44</v>
      </c>
      <c r="E400" s="0" t="n">
        <v>14</v>
      </c>
      <c r="F400" s="0" t="n">
        <v>8</v>
      </c>
      <c r="G400" s="0" t="n">
        <v>47.58</v>
      </c>
      <c r="H400" s="0" t="n">
        <v>6.82</v>
      </c>
      <c r="I400" s="0" t="n">
        <v>0.12</v>
      </c>
      <c r="J400" s="0" t="s">
        <v>198</v>
      </c>
      <c r="K400" s="0" t="s">
        <v>42</v>
      </c>
      <c r="L400" s="0" t="n">
        <v>109</v>
      </c>
      <c r="M400" s="0" t="n">
        <v>3.12</v>
      </c>
      <c r="N400" s="0" t="n">
        <v>17.91</v>
      </c>
      <c r="O400" s="0" t="n">
        <v>0.71</v>
      </c>
      <c r="P400" s="0" t="n">
        <v>6</v>
      </c>
      <c r="Q400" s="0" t="n">
        <v>0.83</v>
      </c>
      <c r="R400" s="0" t="n">
        <v>498</v>
      </c>
      <c r="S400" s="0" t="n">
        <v>7.36</v>
      </c>
      <c r="T400" s="0" t="n">
        <v>0.79</v>
      </c>
      <c r="U400" s="6" t="n">
        <v>45476</v>
      </c>
      <c r="V400" s="0" t="n">
        <v>132.57</v>
      </c>
      <c r="W400" s="0" t="n">
        <v>0.631</v>
      </c>
    </row>
    <row r="401" customFormat="false" ht="15" hidden="false" customHeight="false" outlineLevel="0" collapsed="false">
      <c r="A401" s="0" t="s">
        <v>546</v>
      </c>
      <c r="B401" s="0" t="s">
        <v>56</v>
      </c>
      <c r="C401" s="0" t="n">
        <v>162</v>
      </c>
      <c r="D401" s="0" t="n">
        <v>71</v>
      </c>
      <c r="E401" s="0" t="n">
        <v>6</v>
      </c>
      <c r="F401" s="0" t="n">
        <v>8</v>
      </c>
      <c r="G401" s="0" t="n">
        <v>30.29</v>
      </c>
      <c r="H401" s="0" t="n">
        <v>7.97</v>
      </c>
      <c r="I401" s="0" t="n">
        <v>0.57</v>
      </c>
      <c r="J401" s="0" t="s">
        <v>324</v>
      </c>
      <c r="K401" s="0" t="s">
        <v>54</v>
      </c>
      <c r="L401" s="0" t="n">
        <v>34</v>
      </c>
      <c r="M401" s="0" t="n">
        <v>2.68</v>
      </c>
      <c r="N401" s="0" t="n">
        <v>92.96</v>
      </c>
      <c r="O401" s="0" t="n">
        <v>1.56</v>
      </c>
      <c r="P401" s="0" t="n">
        <v>5</v>
      </c>
      <c r="Q401" s="0" t="n">
        <v>0.99</v>
      </c>
      <c r="R401" s="0" t="n">
        <v>471</v>
      </c>
      <c r="S401" s="0" t="n">
        <v>5.66</v>
      </c>
      <c r="T401" s="0" t="n">
        <v>0.6</v>
      </c>
      <c r="U401" s="6" t="n">
        <v>45651</v>
      </c>
      <c r="V401" s="0" t="n">
        <v>254.23</v>
      </c>
      <c r="W401" s="0" t="n">
        <v>0.537</v>
      </c>
    </row>
    <row r="402" customFormat="false" ht="15" hidden="false" customHeight="false" outlineLevel="0" collapsed="false">
      <c r="A402" s="0" t="s">
        <v>547</v>
      </c>
      <c r="B402" s="0" t="s">
        <v>48</v>
      </c>
      <c r="C402" s="0" t="n">
        <v>307</v>
      </c>
      <c r="D402" s="0" t="n">
        <v>10</v>
      </c>
      <c r="E402" s="0" t="n">
        <v>8</v>
      </c>
      <c r="F402" s="0" t="n">
        <v>8</v>
      </c>
      <c r="G402" s="0" t="n">
        <v>1.73</v>
      </c>
      <c r="H402" s="0" t="n">
        <v>7.26</v>
      </c>
      <c r="I402" s="0" t="n">
        <v>0.84</v>
      </c>
      <c r="J402" s="0" t="s">
        <v>143</v>
      </c>
      <c r="K402" s="0" t="s">
        <v>54</v>
      </c>
      <c r="L402" s="0" t="n">
        <v>157</v>
      </c>
      <c r="M402" s="0" t="n">
        <v>2</v>
      </c>
      <c r="N402" s="0" t="n">
        <v>124.3</v>
      </c>
      <c r="O402" s="0" t="n">
        <v>0.34</v>
      </c>
      <c r="P402" s="0" t="n">
        <v>6</v>
      </c>
      <c r="Q402" s="0" t="n">
        <v>0.9</v>
      </c>
      <c r="R402" s="0" t="n">
        <v>695</v>
      </c>
      <c r="S402" s="0" t="n">
        <v>12.73</v>
      </c>
      <c r="T402" s="0" t="n">
        <v>0.85</v>
      </c>
      <c r="U402" s="6" t="n">
        <v>45566</v>
      </c>
      <c r="V402" s="0" t="n">
        <v>192.14</v>
      </c>
      <c r="W402" s="0" t="n">
        <v>0.766</v>
      </c>
    </row>
    <row r="403" customFormat="false" ht="15" hidden="false" customHeight="false" outlineLevel="0" collapsed="false">
      <c r="A403" s="0" t="s">
        <v>548</v>
      </c>
      <c r="B403" s="0" t="s">
        <v>44</v>
      </c>
      <c r="C403" s="0" t="n">
        <v>47</v>
      </c>
      <c r="D403" s="0" t="n">
        <v>34</v>
      </c>
      <c r="E403" s="0" t="n">
        <v>14</v>
      </c>
      <c r="F403" s="0" t="n">
        <v>6</v>
      </c>
      <c r="G403" s="0" t="n">
        <v>18.29</v>
      </c>
      <c r="H403" s="0" t="n">
        <v>1.9</v>
      </c>
      <c r="I403" s="0" t="n">
        <v>0.14</v>
      </c>
      <c r="J403" s="0" t="s">
        <v>229</v>
      </c>
      <c r="K403" s="0" t="s">
        <v>54</v>
      </c>
      <c r="L403" s="0" t="n">
        <v>10</v>
      </c>
      <c r="M403" s="0" t="n">
        <v>0.93</v>
      </c>
      <c r="N403" s="0" t="n">
        <v>188.91</v>
      </c>
      <c r="O403" s="0" t="n">
        <v>1.57</v>
      </c>
      <c r="P403" s="0" t="n">
        <v>7</v>
      </c>
      <c r="Q403" s="0" t="n">
        <v>0.81</v>
      </c>
      <c r="R403" s="0" t="n">
        <v>993</v>
      </c>
      <c r="S403" s="0" t="n">
        <v>1.69</v>
      </c>
      <c r="T403" s="0" t="n">
        <v>1</v>
      </c>
      <c r="U403" s="6" t="n">
        <v>45596</v>
      </c>
      <c r="V403" s="0" t="n">
        <v>69.56</v>
      </c>
      <c r="W403" s="0" t="n">
        <v>0.488</v>
      </c>
    </row>
    <row r="404" customFormat="false" ht="15" hidden="false" customHeight="false" outlineLevel="0" collapsed="false">
      <c r="A404" s="0" t="s">
        <v>549</v>
      </c>
      <c r="B404" s="0" t="s">
        <v>81</v>
      </c>
      <c r="C404" s="0" t="n">
        <v>297</v>
      </c>
      <c r="D404" s="0" t="n">
        <v>54</v>
      </c>
      <c r="E404" s="0" t="n">
        <v>5</v>
      </c>
      <c r="F404" s="0" t="n">
        <v>7</v>
      </c>
      <c r="G404" s="0" t="n">
        <v>8.01</v>
      </c>
      <c r="H404" s="0" t="n">
        <v>4.83</v>
      </c>
      <c r="I404" s="0" t="n">
        <v>0.96</v>
      </c>
      <c r="J404" s="0" t="s">
        <v>271</v>
      </c>
      <c r="K404" s="0" t="s">
        <v>54</v>
      </c>
      <c r="L404" s="0" t="n">
        <v>103</v>
      </c>
      <c r="M404" s="0" t="n">
        <v>3.02</v>
      </c>
      <c r="N404" s="0" t="n">
        <v>128.91</v>
      </c>
      <c r="O404" s="0" t="n">
        <v>1.01</v>
      </c>
      <c r="P404" s="0" t="n">
        <v>7</v>
      </c>
      <c r="Q404" s="0" t="n">
        <v>0.74</v>
      </c>
      <c r="R404" s="0" t="n">
        <v>989</v>
      </c>
      <c r="S404" s="0" t="n">
        <v>13.09</v>
      </c>
      <c r="T404" s="0" t="n">
        <v>0.56</v>
      </c>
      <c r="U404" s="6" t="n">
        <v>45618</v>
      </c>
      <c r="V404" s="0" t="n">
        <v>234.72</v>
      </c>
      <c r="W404" s="0" t="n">
        <v>0.594</v>
      </c>
    </row>
    <row r="405" customFormat="false" ht="15" hidden="false" customHeight="false" outlineLevel="0" collapsed="false">
      <c r="A405" s="0" t="s">
        <v>550</v>
      </c>
      <c r="B405" s="0" t="s">
        <v>44</v>
      </c>
      <c r="C405" s="0" t="n">
        <v>252</v>
      </c>
      <c r="D405" s="0" t="n">
        <v>58</v>
      </c>
      <c r="E405" s="0" t="n">
        <v>10</v>
      </c>
      <c r="F405" s="0" t="n">
        <v>2</v>
      </c>
      <c r="G405" s="0" t="n">
        <v>46.31</v>
      </c>
      <c r="H405" s="0" t="n">
        <v>0.87</v>
      </c>
      <c r="I405" s="0" t="n">
        <v>0.48</v>
      </c>
      <c r="J405" s="0" t="s">
        <v>200</v>
      </c>
      <c r="K405" s="0" t="s">
        <v>42</v>
      </c>
      <c r="L405" s="0" t="n">
        <v>77</v>
      </c>
      <c r="M405" s="0" t="n">
        <v>1.01</v>
      </c>
      <c r="N405" s="0" t="n">
        <v>128.57</v>
      </c>
      <c r="O405" s="0" t="n">
        <v>1.73</v>
      </c>
      <c r="P405" s="0" t="n">
        <v>8</v>
      </c>
      <c r="Q405" s="0" t="n">
        <v>0.99</v>
      </c>
      <c r="R405" s="0" t="n">
        <v>256</v>
      </c>
      <c r="S405" s="0" t="n">
        <v>10.85</v>
      </c>
      <c r="T405" s="0" t="n">
        <v>0.5</v>
      </c>
      <c r="U405" s="6" t="n">
        <v>45335</v>
      </c>
      <c r="V405" s="0" t="n">
        <v>127.77</v>
      </c>
      <c r="W405" s="0" t="n">
        <v>0.51</v>
      </c>
    </row>
    <row r="406" customFormat="false" ht="15" hidden="false" customHeight="false" outlineLevel="0" collapsed="false">
      <c r="A406" s="0" t="s">
        <v>551</v>
      </c>
      <c r="B406" s="0" t="s">
        <v>40</v>
      </c>
      <c r="C406" s="0" t="n">
        <v>36</v>
      </c>
      <c r="D406" s="0" t="n">
        <v>98</v>
      </c>
      <c r="E406" s="0" t="n">
        <v>8</v>
      </c>
      <c r="F406" s="0" t="n">
        <v>6</v>
      </c>
      <c r="G406" s="0" t="n">
        <v>6.1</v>
      </c>
      <c r="H406" s="0" t="n">
        <v>0.67</v>
      </c>
      <c r="I406" s="0" t="n">
        <v>0.36</v>
      </c>
      <c r="J406" s="0" t="s">
        <v>294</v>
      </c>
      <c r="K406" s="0" t="s">
        <v>42</v>
      </c>
      <c r="L406" s="0" t="n">
        <v>32</v>
      </c>
      <c r="M406" s="0" t="n">
        <v>1.2</v>
      </c>
      <c r="N406" s="0" t="n">
        <v>81.14</v>
      </c>
      <c r="O406" s="0" t="n">
        <v>0.5</v>
      </c>
      <c r="P406" s="0" t="n">
        <v>8</v>
      </c>
      <c r="Q406" s="0" t="n">
        <v>0.7</v>
      </c>
      <c r="R406" s="0" t="n">
        <v>824</v>
      </c>
      <c r="S406" s="0" t="n">
        <v>5.16</v>
      </c>
      <c r="T406" s="0" t="n">
        <v>0.69</v>
      </c>
      <c r="U406" s="6" t="n">
        <v>45347</v>
      </c>
      <c r="V406" s="0" t="n">
        <v>94.73</v>
      </c>
      <c r="W406" s="0" t="n">
        <v>0.537</v>
      </c>
    </row>
    <row r="407" customFormat="false" ht="15" hidden="false" customHeight="false" outlineLevel="0" collapsed="false">
      <c r="A407" s="0" t="s">
        <v>552</v>
      </c>
      <c r="B407" s="0" t="s">
        <v>44</v>
      </c>
      <c r="C407" s="0" t="n">
        <v>78</v>
      </c>
      <c r="D407" s="0" t="n">
        <v>25</v>
      </c>
      <c r="E407" s="0" t="n">
        <v>12</v>
      </c>
      <c r="F407" s="0" t="n">
        <v>3</v>
      </c>
      <c r="G407" s="0" t="n">
        <v>20</v>
      </c>
      <c r="H407" s="0" t="n">
        <v>4.68</v>
      </c>
      <c r="I407" s="0" t="n">
        <v>0.58</v>
      </c>
      <c r="J407" s="0" t="s">
        <v>143</v>
      </c>
      <c r="K407" s="0" t="s">
        <v>60</v>
      </c>
      <c r="L407" s="0" t="n">
        <v>115</v>
      </c>
      <c r="M407" s="0" t="n">
        <v>4.92</v>
      </c>
      <c r="N407" s="0" t="n">
        <v>35.33</v>
      </c>
      <c r="O407" s="0" t="n">
        <v>1.38</v>
      </c>
      <c r="P407" s="0" t="n">
        <v>6</v>
      </c>
      <c r="Q407" s="0" t="n">
        <v>0.9</v>
      </c>
      <c r="R407" s="0" t="n">
        <v>883</v>
      </c>
      <c r="S407" s="0" t="n">
        <v>3.77</v>
      </c>
      <c r="T407" s="0" t="n">
        <v>0.75</v>
      </c>
      <c r="U407" s="6" t="n">
        <v>45419</v>
      </c>
      <c r="V407" s="0" t="n">
        <v>264.7</v>
      </c>
      <c r="W407" s="0" t="n">
        <v>0.522</v>
      </c>
    </row>
    <row r="408" customFormat="false" ht="15" hidden="false" customHeight="false" outlineLevel="0" collapsed="false">
      <c r="A408" s="0" t="s">
        <v>553</v>
      </c>
      <c r="B408" s="0" t="s">
        <v>81</v>
      </c>
      <c r="C408" s="0" t="n">
        <v>109</v>
      </c>
      <c r="D408" s="0" t="n">
        <v>28</v>
      </c>
      <c r="E408" s="0" t="n">
        <v>7</v>
      </c>
      <c r="F408" s="0" t="n">
        <v>2</v>
      </c>
      <c r="G408" s="0" t="n">
        <v>12.08</v>
      </c>
      <c r="H408" s="0" t="n">
        <v>2.9</v>
      </c>
      <c r="I408" s="0" t="n">
        <v>0.82</v>
      </c>
      <c r="J408" s="0" t="s">
        <v>158</v>
      </c>
      <c r="K408" s="0" t="s">
        <v>60</v>
      </c>
      <c r="L408" s="0" t="n">
        <v>159</v>
      </c>
      <c r="M408" s="0" t="n">
        <v>1.93</v>
      </c>
      <c r="N408" s="0" t="n">
        <v>94.92</v>
      </c>
      <c r="O408" s="0" t="n">
        <v>1.59</v>
      </c>
      <c r="P408" s="0" t="n">
        <v>8</v>
      </c>
      <c r="Q408" s="0" t="n">
        <v>0.96</v>
      </c>
      <c r="R408" s="0" t="n">
        <v>751</v>
      </c>
      <c r="S408" s="0" t="n">
        <v>14.3</v>
      </c>
      <c r="T408" s="0" t="n">
        <v>0.76</v>
      </c>
      <c r="U408" s="6" t="n">
        <v>45628</v>
      </c>
      <c r="V408" s="0" t="n">
        <v>260.06</v>
      </c>
      <c r="W408" s="0" t="n">
        <v>0.616</v>
      </c>
    </row>
    <row r="409" customFormat="false" ht="15" hidden="false" customHeight="false" outlineLevel="0" collapsed="false">
      <c r="A409" s="0" t="s">
        <v>554</v>
      </c>
      <c r="B409" s="0" t="s">
        <v>40</v>
      </c>
      <c r="C409" s="0" t="n">
        <v>218</v>
      </c>
      <c r="D409" s="0" t="n">
        <v>32</v>
      </c>
      <c r="E409" s="0" t="n">
        <v>4</v>
      </c>
      <c r="F409" s="0" t="n">
        <v>2</v>
      </c>
      <c r="G409" s="0" t="n">
        <v>42.49</v>
      </c>
      <c r="H409" s="0" t="n">
        <v>6.99</v>
      </c>
      <c r="I409" s="0" t="n">
        <v>0.53</v>
      </c>
      <c r="J409" s="0" t="s">
        <v>236</v>
      </c>
      <c r="K409" s="0" t="s">
        <v>60</v>
      </c>
      <c r="L409" s="0" t="n">
        <v>104</v>
      </c>
      <c r="M409" s="0" t="n">
        <v>3.13</v>
      </c>
      <c r="N409" s="0" t="n">
        <v>123.75</v>
      </c>
      <c r="O409" s="0" t="n">
        <v>0.48</v>
      </c>
      <c r="P409" s="0" t="n">
        <v>5</v>
      </c>
      <c r="Q409" s="0" t="n">
        <v>0.71</v>
      </c>
      <c r="R409" s="0" t="n">
        <v>719</v>
      </c>
      <c r="S409" s="0" t="n">
        <v>8.75</v>
      </c>
      <c r="T409" s="0" t="n">
        <v>0.58</v>
      </c>
      <c r="U409" s="6" t="n">
        <v>45632</v>
      </c>
      <c r="V409" s="0" t="n">
        <v>260.67</v>
      </c>
      <c r="W409" s="0" t="n">
        <v>0.627</v>
      </c>
    </row>
    <row r="410" customFormat="false" ht="15" hidden="false" customHeight="false" outlineLevel="0" collapsed="false">
      <c r="A410" s="0" t="s">
        <v>555</v>
      </c>
      <c r="B410" s="0" t="s">
        <v>44</v>
      </c>
      <c r="C410" s="0" t="n">
        <v>381</v>
      </c>
      <c r="D410" s="0" t="n">
        <v>92</v>
      </c>
      <c r="E410" s="0" t="n">
        <v>12</v>
      </c>
      <c r="F410" s="0" t="n">
        <v>2</v>
      </c>
      <c r="G410" s="0" t="n">
        <v>16.12</v>
      </c>
      <c r="H410" s="0" t="n">
        <v>7.38</v>
      </c>
      <c r="I410" s="0" t="n">
        <v>0.68</v>
      </c>
      <c r="J410" s="0" t="s">
        <v>130</v>
      </c>
      <c r="K410" s="0" t="s">
        <v>42</v>
      </c>
      <c r="L410" s="0" t="n">
        <v>71</v>
      </c>
      <c r="M410" s="0" t="n">
        <v>1.73</v>
      </c>
      <c r="N410" s="0" t="n">
        <v>147.57</v>
      </c>
      <c r="O410" s="0" t="n">
        <v>1.65</v>
      </c>
      <c r="P410" s="0" t="n">
        <v>8</v>
      </c>
      <c r="Q410" s="0" t="n">
        <v>0.92</v>
      </c>
      <c r="R410" s="0" t="n">
        <v>526</v>
      </c>
      <c r="S410" s="0" t="n">
        <v>5.83</v>
      </c>
      <c r="T410" s="0" t="n">
        <v>0.47</v>
      </c>
      <c r="U410" s="6" t="n">
        <v>45473</v>
      </c>
      <c r="V410" s="0" t="n">
        <v>259.26</v>
      </c>
      <c r="W410" s="0" t="n">
        <v>0.431</v>
      </c>
    </row>
    <row r="411" customFormat="false" ht="15" hidden="false" customHeight="false" outlineLevel="0" collapsed="false">
      <c r="A411" s="0" t="s">
        <v>556</v>
      </c>
      <c r="B411" s="0" t="s">
        <v>40</v>
      </c>
      <c r="C411" s="0" t="n">
        <v>460</v>
      </c>
      <c r="D411" s="0" t="n">
        <v>34</v>
      </c>
      <c r="E411" s="0" t="n">
        <v>12</v>
      </c>
      <c r="F411" s="0" t="n">
        <v>7</v>
      </c>
      <c r="G411" s="0" t="n">
        <v>49.6</v>
      </c>
      <c r="H411" s="0" t="n">
        <v>9.01</v>
      </c>
      <c r="I411" s="0" t="n">
        <v>0.55</v>
      </c>
      <c r="J411" s="0" t="s">
        <v>200</v>
      </c>
      <c r="K411" s="0" t="s">
        <v>46</v>
      </c>
      <c r="L411" s="0" t="n">
        <v>138</v>
      </c>
      <c r="M411" s="0" t="n">
        <v>4.39</v>
      </c>
      <c r="N411" s="0" t="n">
        <v>166.96</v>
      </c>
      <c r="O411" s="0" t="n">
        <v>1.92</v>
      </c>
      <c r="P411" s="0" t="n">
        <v>1</v>
      </c>
      <c r="Q411" s="0" t="n">
        <v>1</v>
      </c>
      <c r="R411" s="0" t="n">
        <v>637</v>
      </c>
      <c r="S411" s="0" t="n">
        <v>1.62</v>
      </c>
      <c r="T411" s="0" t="n">
        <v>0.86</v>
      </c>
      <c r="U411" s="6" t="n">
        <v>45377</v>
      </c>
      <c r="V411" s="0" t="n">
        <v>170.73</v>
      </c>
      <c r="W411" s="0" t="n">
        <v>0.582</v>
      </c>
    </row>
    <row r="412" customFormat="false" ht="15" hidden="false" customHeight="false" outlineLevel="0" collapsed="false">
      <c r="A412" s="0" t="s">
        <v>557</v>
      </c>
      <c r="B412" s="0" t="s">
        <v>56</v>
      </c>
      <c r="C412" s="0" t="n">
        <v>45</v>
      </c>
      <c r="D412" s="0" t="n">
        <v>25</v>
      </c>
      <c r="E412" s="0" t="n">
        <v>9</v>
      </c>
      <c r="F412" s="0" t="n">
        <v>8</v>
      </c>
      <c r="G412" s="0" t="n">
        <v>2.89</v>
      </c>
      <c r="H412" s="0" t="n">
        <v>7.73</v>
      </c>
      <c r="I412" s="0" t="n">
        <v>0.67</v>
      </c>
      <c r="J412" s="0" t="s">
        <v>145</v>
      </c>
      <c r="K412" s="0" t="s">
        <v>60</v>
      </c>
      <c r="L412" s="0" t="n">
        <v>77</v>
      </c>
      <c r="M412" s="0" t="n">
        <v>1.78</v>
      </c>
      <c r="N412" s="0" t="n">
        <v>58.63</v>
      </c>
      <c r="O412" s="0" t="n">
        <v>1.27</v>
      </c>
      <c r="P412" s="0" t="n">
        <v>1</v>
      </c>
      <c r="Q412" s="0" t="n">
        <v>0.89</v>
      </c>
      <c r="R412" s="0" t="n">
        <v>613</v>
      </c>
      <c r="S412" s="0" t="n">
        <v>3.32</v>
      </c>
      <c r="T412" s="0" t="n">
        <v>0.97</v>
      </c>
      <c r="U412" s="6" t="n">
        <v>45623</v>
      </c>
      <c r="V412" s="0" t="n">
        <v>188.91</v>
      </c>
      <c r="W412" s="0" t="n">
        <v>0.669</v>
      </c>
    </row>
    <row r="413" customFormat="false" ht="15" hidden="false" customHeight="false" outlineLevel="0" collapsed="false">
      <c r="A413" s="0" t="s">
        <v>558</v>
      </c>
      <c r="B413" s="0" t="s">
        <v>56</v>
      </c>
      <c r="C413" s="0" t="n">
        <v>44</v>
      </c>
      <c r="D413" s="0" t="n">
        <v>63</v>
      </c>
      <c r="E413" s="0" t="n">
        <v>4</v>
      </c>
      <c r="F413" s="0" t="n">
        <v>9</v>
      </c>
      <c r="G413" s="0" t="n">
        <v>7.29</v>
      </c>
      <c r="H413" s="0" t="n">
        <v>0.96</v>
      </c>
      <c r="I413" s="0" t="n">
        <v>0.22</v>
      </c>
      <c r="J413" s="0" t="s">
        <v>83</v>
      </c>
      <c r="K413" s="0" t="s">
        <v>46</v>
      </c>
      <c r="L413" s="0" t="n">
        <v>156</v>
      </c>
      <c r="M413" s="0" t="n">
        <v>2.15</v>
      </c>
      <c r="N413" s="0" t="n">
        <v>55.83</v>
      </c>
      <c r="O413" s="0" t="n">
        <v>1.59</v>
      </c>
      <c r="P413" s="0" t="n">
        <v>5</v>
      </c>
      <c r="Q413" s="0" t="n">
        <v>0.82</v>
      </c>
      <c r="R413" s="0" t="n">
        <v>275</v>
      </c>
      <c r="S413" s="0" t="n">
        <v>9.37</v>
      </c>
      <c r="T413" s="0" t="n">
        <v>0.89</v>
      </c>
      <c r="U413" s="6" t="n">
        <v>45605</v>
      </c>
      <c r="V413" s="0" t="n">
        <v>285.17</v>
      </c>
      <c r="W413" s="0" t="n">
        <v>0.608</v>
      </c>
    </row>
    <row r="414" customFormat="false" ht="15" hidden="false" customHeight="false" outlineLevel="0" collapsed="false">
      <c r="A414" s="0" t="s">
        <v>559</v>
      </c>
      <c r="B414" s="0" t="s">
        <v>44</v>
      </c>
      <c r="C414" s="0" t="n">
        <v>413</v>
      </c>
      <c r="D414" s="0" t="n">
        <v>82</v>
      </c>
      <c r="E414" s="0" t="n">
        <v>3</v>
      </c>
      <c r="F414" s="0" t="n">
        <v>5</v>
      </c>
      <c r="G414" s="0" t="n">
        <v>12.01</v>
      </c>
      <c r="H414" s="0" t="n">
        <v>4.03</v>
      </c>
      <c r="I414" s="0" t="n">
        <v>0.13</v>
      </c>
      <c r="J414" s="0" t="s">
        <v>87</v>
      </c>
      <c r="K414" s="0" t="s">
        <v>46</v>
      </c>
      <c r="L414" s="0" t="n">
        <v>39</v>
      </c>
      <c r="M414" s="0" t="n">
        <v>3.24</v>
      </c>
      <c r="N414" s="0" t="n">
        <v>117.41</v>
      </c>
      <c r="O414" s="0" t="n">
        <v>1.11</v>
      </c>
      <c r="P414" s="0" t="n">
        <v>2</v>
      </c>
      <c r="Q414" s="0" t="n">
        <v>0.96</v>
      </c>
      <c r="R414" s="0" t="n">
        <v>655</v>
      </c>
      <c r="S414" s="0" t="n">
        <v>8.18</v>
      </c>
      <c r="T414" s="0" t="n">
        <v>0.75</v>
      </c>
      <c r="U414" s="6" t="n">
        <v>45314</v>
      </c>
      <c r="V414" s="0" t="n">
        <v>47.51</v>
      </c>
      <c r="W414" s="0" t="n">
        <v>0.7</v>
      </c>
    </row>
    <row r="415" customFormat="false" ht="15" hidden="false" customHeight="false" outlineLevel="0" collapsed="false">
      <c r="A415" s="0" t="s">
        <v>560</v>
      </c>
      <c r="B415" s="0" t="s">
        <v>40</v>
      </c>
      <c r="C415" s="0" t="n">
        <v>320</v>
      </c>
      <c r="D415" s="0" t="n">
        <v>10</v>
      </c>
      <c r="E415" s="0" t="n">
        <v>9</v>
      </c>
      <c r="F415" s="0" t="n">
        <v>3</v>
      </c>
      <c r="G415" s="0" t="n">
        <v>40.74</v>
      </c>
      <c r="H415" s="0" t="n">
        <v>3.09</v>
      </c>
      <c r="I415" s="0" t="n">
        <v>0.22</v>
      </c>
      <c r="J415" s="0" t="s">
        <v>137</v>
      </c>
      <c r="K415" s="0" t="s">
        <v>46</v>
      </c>
      <c r="L415" s="0" t="n">
        <v>138</v>
      </c>
      <c r="M415" s="0" t="n">
        <v>4.41</v>
      </c>
      <c r="N415" s="0" t="n">
        <v>117.54</v>
      </c>
      <c r="O415" s="0" t="n">
        <v>1.24</v>
      </c>
      <c r="P415" s="0" t="n">
        <v>1</v>
      </c>
      <c r="Q415" s="0" t="n">
        <v>0.87</v>
      </c>
      <c r="R415" s="0" t="n">
        <v>853</v>
      </c>
      <c r="S415" s="0" t="n">
        <v>11.61</v>
      </c>
      <c r="T415" s="0" t="n">
        <v>0.49</v>
      </c>
      <c r="U415" s="6" t="n">
        <v>45580</v>
      </c>
      <c r="V415" s="0" t="n">
        <v>243.82</v>
      </c>
      <c r="W415" s="0" t="n">
        <v>0.683</v>
      </c>
    </row>
    <row r="416" customFormat="false" ht="15" hidden="false" customHeight="false" outlineLevel="0" collapsed="false">
      <c r="A416" s="0" t="s">
        <v>561</v>
      </c>
      <c r="B416" s="0" t="s">
        <v>81</v>
      </c>
      <c r="C416" s="0" t="n">
        <v>358</v>
      </c>
      <c r="D416" s="0" t="n">
        <v>51</v>
      </c>
      <c r="E416" s="0" t="n">
        <v>7</v>
      </c>
      <c r="F416" s="0" t="n">
        <v>9</v>
      </c>
      <c r="G416" s="0" t="n">
        <v>44.05</v>
      </c>
      <c r="H416" s="0" t="n">
        <v>4.17</v>
      </c>
      <c r="I416" s="0" t="n">
        <v>0.36</v>
      </c>
      <c r="J416" s="0" t="s">
        <v>361</v>
      </c>
      <c r="K416" s="0" t="s">
        <v>54</v>
      </c>
      <c r="L416" s="0" t="n">
        <v>57</v>
      </c>
      <c r="M416" s="0" t="n">
        <v>4.17</v>
      </c>
      <c r="N416" s="0" t="n">
        <v>51.41</v>
      </c>
      <c r="O416" s="0" t="n">
        <v>0.13</v>
      </c>
      <c r="P416" s="0" t="n">
        <v>7</v>
      </c>
      <c r="Q416" s="0" t="n">
        <v>0.92</v>
      </c>
      <c r="R416" s="0" t="n">
        <v>852</v>
      </c>
      <c r="S416" s="0" t="n">
        <v>12.69</v>
      </c>
      <c r="T416" s="0" t="n">
        <v>0.7</v>
      </c>
      <c r="U416" s="6" t="n">
        <v>45622</v>
      </c>
      <c r="V416" s="0" t="n">
        <v>162.62</v>
      </c>
      <c r="W416" s="0" t="n">
        <v>0.74</v>
      </c>
    </row>
    <row r="417" customFormat="false" ht="15" hidden="false" customHeight="false" outlineLevel="0" collapsed="false">
      <c r="A417" s="0" t="s">
        <v>562</v>
      </c>
      <c r="B417" s="0" t="s">
        <v>44</v>
      </c>
      <c r="C417" s="0" t="n">
        <v>286</v>
      </c>
      <c r="D417" s="0" t="n">
        <v>28</v>
      </c>
      <c r="E417" s="0" t="n">
        <v>3</v>
      </c>
      <c r="F417" s="0" t="n">
        <v>7</v>
      </c>
      <c r="G417" s="0" t="n">
        <v>4.5</v>
      </c>
      <c r="H417" s="0" t="n">
        <v>2.02</v>
      </c>
      <c r="I417" s="0" t="n">
        <v>0.33</v>
      </c>
      <c r="J417" s="0" t="s">
        <v>134</v>
      </c>
      <c r="K417" s="0" t="s">
        <v>42</v>
      </c>
      <c r="L417" s="0" t="n">
        <v>28</v>
      </c>
      <c r="M417" s="0" t="n">
        <v>1.69</v>
      </c>
      <c r="N417" s="0" t="n">
        <v>121.62</v>
      </c>
      <c r="O417" s="0" t="n">
        <v>1.1</v>
      </c>
      <c r="P417" s="0" t="n">
        <v>6</v>
      </c>
      <c r="Q417" s="0" t="n">
        <v>0.88</v>
      </c>
      <c r="R417" s="0" t="n">
        <v>883</v>
      </c>
      <c r="S417" s="0" t="n">
        <v>6.56</v>
      </c>
      <c r="T417" s="0" t="n">
        <v>0.28</v>
      </c>
      <c r="U417" s="6" t="n">
        <v>45638</v>
      </c>
      <c r="V417" s="0" t="n">
        <v>293.74</v>
      </c>
      <c r="W417" s="0" t="n">
        <v>0.489</v>
      </c>
    </row>
    <row r="418" customFormat="false" ht="15" hidden="false" customHeight="false" outlineLevel="0" collapsed="false">
      <c r="A418" s="0" t="s">
        <v>563</v>
      </c>
      <c r="B418" s="0" t="s">
        <v>56</v>
      </c>
      <c r="C418" s="0" t="n">
        <v>480</v>
      </c>
      <c r="D418" s="0" t="n">
        <v>43</v>
      </c>
      <c r="E418" s="0" t="n">
        <v>6</v>
      </c>
      <c r="F418" s="0" t="n">
        <v>7</v>
      </c>
      <c r="G418" s="0" t="n">
        <v>2.59</v>
      </c>
      <c r="H418" s="0" t="n">
        <v>1.43</v>
      </c>
      <c r="I418" s="0" t="n">
        <v>0.65</v>
      </c>
      <c r="J418" s="0" t="s">
        <v>168</v>
      </c>
      <c r="K418" s="0" t="s">
        <v>42</v>
      </c>
      <c r="L418" s="0" t="n">
        <v>136</v>
      </c>
      <c r="M418" s="0" t="n">
        <v>4.23</v>
      </c>
      <c r="N418" s="0" t="n">
        <v>75.72</v>
      </c>
      <c r="O418" s="0" t="n">
        <v>1.19</v>
      </c>
      <c r="P418" s="0" t="n">
        <v>7</v>
      </c>
      <c r="Q418" s="0" t="n">
        <v>0.71</v>
      </c>
      <c r="R418" s="0" t="n">
        <v>739</v>
      </c>
      <c r="S418" s="0" t="n">
        <v>2.41</v>
      </c>
      <c r="T418" s="0" t="n">
        <v>0.63</v>
      </c>
      <c r="U418" s="6" t="n">
        <v>45623</v>
      </c>
      <c r="V418" s="0" t="n">
        <v>195.37</v>
      </c>
      <c r="W418" s="0" t="n">
        <v>0.441</v>
      </c>
    </row>
    <row r="419" customFormat="false" ht="15" hidden="false" customHeight="false" outlineLevel="0" collapsed="false">
      <c r="A419" s="0" t="s">
        <v>564</v>
      </c>
      <c r="B419" s="0" t="s">
        <v>56</v>
      </c>
      <c r="C419" s="0" t="n">
        <v>200</v>
      </c>
      <c r="D419" s="0" t="n">
        <v>89</v>
      </c>
      <c r="E419" s="0" t="n">
        <v>14</v>
      </c>
      <c r="F419" s="0" t="n">
        <v>5</v>
      </c>
      <c r="G419" s="0" t="n">
        <v>37.48</v>
      </c>
      <c r="H419" s="0" t="n">
        <v>5.45</v>
      </c>
      <c r="I419" s="0" t="n">
        <v>0.51</v>
      </c>
      <c r="J419" s="0" t="s">
        <v>57</v>
      </c>
      <c r="K419" s="0" t="s">
        <v>60</v>
      </c>
      <c r="L419" s="0" t="n">
        <v>159</v>
      </c>
      <c r="M419" s="0" t="n">
        <v>3.66</v>
      </c>
      <c r="N419" s="0" t="n">
        <v>131.47</v>
      </c>
      <c r="O419" s="0" t="n">
        <v>1.37</v>
      </c>
      <c r="P419" s="0" t="n">
        <v>5</v>
      </c>
      <c r="Q419" s="0" t="n">
        <v>0.76</v>
      </c>
      <c r="R419" s="0" t="n">
        <v>436</v>
      </c>
      <c r="S419" s="0" t="n">
        <v>12.08</v>
      </c>
      <c r="T419" s="0" t="n">
        <v>0.82</v>
      </c>
      <c r="U419" s="6" t="n">
        <v>45496</v>
      </c>
      <c r="V419" s="0" t="n">
        <v>57.14</v>
      </c>
      <c r="W419" s="0" t="n">
        <v>0.64</v>
      </c>
    </row>
    <row r="420" customFormat="false" ht="15" hidden="false" customHeight="false" outlineLevel="0" collapsed="false">
      <c r="A420" s="0" t="s">
        <v>565</v>
      </c>
      <c r="B420" s="0" t="s">
        <v>44</v>
      </c>
      <c r="C420" s="0" t="n">
        <v>475</v>
      </c>
      <c r="D420" s="0" t="n">
        <v>64</v>
      </c>
      <c r="E420" s="0" t="n">
        <v>6</v>
      </c>
      <c r="F420" s="0" t="n">
        <v>2</v>
      </c>
      <c r="G420" s="0" t="n">
        <v>7.53</v>
      </c>
      <c r="H420" s="0" t="n">
        <v>7.34</v>
      </c>
      <c r="I420" s="0" t="n">
        <v>0.13</v>
      </c>
      <c r="J420" s="0" t="s">
        <v>186</v>
      </c>
      <c r="K420" s="0" t="s">
        <v>60</v>
      </c>
      <c r="L420" s="0" t="n">
        <v>59</v>
      </c>
      <c r="M420" s="0" t="n">
        <v>4.95</v>
      </c>
      <c r="N420" s="0" t="n">
        <v>65.3</v>
      </c>
      <c r="O420" s="0" t="n">
        <v>0.42</v>
      </c>
      <c r="P420" s="0" t="n">
        <v>8</v>
      </c>
      <c r="Q420" s="0" t="n">
        <v>0.72</v>
      </c>
      <c r="R420" s="0" t="n">
        <v>155</v>
      </c>
      <c r="S420" s="0" t="n">
        <v>8.75</v>
      </c>
      <c r="T420" s="0" t="n">
        <v>0.4</v>
      </c>
      <c r="U420" s="6" t="n">
        <v>45461</v>
      </c>
      <c r="V420" s="0" t="n">
        <v>246.49</v>
      </c>
      <c r="W420" s="0" t="n">
        <v>0.539</v>
      </c>
    </row>
    <row r="421" customFormat="false" ht="15" hidden="false" customHeight="false" outlineLevel="0" collapsed="false">
      <c r="A421" s="0" t="s">
        <v>566</v>
      </c>
      <c r="B421" s="0" t="s">
        <v>40</v>
      </c>
      <c r="C421" s="0" t="n">
        <v>379</v>
      </c>
      <c r="D421" s="0" t="n">
        <v>27</v>
      </c>
      <c r="E421" s="0" t="n">
        <v>12</v>
      </c>
      <c r="F421" s="0" t="n">
        <v>8</v>
      </c>
      <c r="G421" s="0" t="n">
        <v>7.52</v>
      </c>
      <c r="H421" s="0" t="n">
        <v>7.17</v>
      </c>
      <c r="I421" s="0" t="n">
        <v>0.13</v>
      </c>
      <c r="J421" s="0" t="s">
        <v>485</v>
      </c>
      <c r="K421" s="0" t="s">
        <v>42</v>
      </c>
      <c r="L421" s="0" t="n">
        <v>143</v>
      </c>
      <c r="M421" s="0" t="n">
        <v>4.71</v>
      </c>
      <c r="N421" s="0" t="n">
        <v>122.54</v>
      </c>
      <c r="O421" s="0" t="n">
        <v>0.56</v>
      </c>
      <c r="P421" s="0" t="n">
        <v>8</v>
      </c>
      <c r="Q421" s="0" t="n">
        <v>0.73</v>
      </c>
      <c r="R421" s="0" t="n">
        <v>125</v>
      </c>
      <c r="S421" s="0" t="n">
        <v>14.72</v>
      </c>
      <c r="T421" s="0" t="n">
        <v>0.6</v>
      </c>
      <c r="U421" s="6" t="n">
        <v>45512</v>
      </c>
      <c r="V421" s="0" t="n">
        <v>205.07</v>
      </c>
      <c r="W421" s="0" t="n">
        <v>0.646</v>
      </c>
    </row>
    <row r="422" customFormat="false" ht="15" hidden="false" customHeight="false" outlineLevel="0" collapsed="false">
      <c r="A422" s="0" t="s">
        <v>567</v>
      </c>
      <c r="B422" s="0" t="s">
        <v>56</v>
      </c>
      <c r="C422" s="0" t="n">
        <v>87</v>
      </c>
      <c r="D422" s="0" t="n">
        <v>43</v>
      </c>
      <c r="E422" s="0" t="n">
        <v>9</v>
      </c>
      <c r="F422" s="0" t="n">
        <v>5</v>
      </c>
      <c r="G422" s="0" t="n">
        <v>2.1</v>
      </c>
      <c r="H422" s="0" t="n">
        <v>4.78</v>
      </c>
      <c r="I422" s="0" t="n">
        <v>0.18</v>
      </c>
      <c r="J422" s="0" t="s">
        <v>114</v>
      </c>
      <c r="K422" s="0" t="s">
        <v>54</v>
      </c>
      <c r="L422" s="0" t="n">
        <v>158</v>
      </c>
      <c r="M422" s="0" t="n">
        <v>2.9</v>
      </c>
      <c r="N422" s="0" t="n">
        <v>155.98</v>
      </c>
      <c r="O422" s="0" t="n">
        <v>1.54</v>
      </c>
      <c r="P422" s="0" t="n">
        <v>1</v>
      </c>
      <c r="Q422" s="0" t="n">
        <v>0.7</v>
      </c>
      <c r="R422" s="0" t="n">
        <v>565</v>
      </c>
      <c r="S422" s="0" t="n">
        <v>12.15</v>
      </c>
      <c r="T422" s="0" t="n">
        <v>0.26</v>
      </c>
      <c r="U422" s="6" t="n">
        <v>45346</v>
      </c>
      <c r="V422" s="0" t="n">
        <v>53.19</v>
      </c>
      <c r="W422" s="0" t="n">
        <v>0.58</v>
      </c>
    </row>
    <row r="423" customFormat="false" ht="15" hidden="false" customHeight="false" outlineLevel="0" collapsed="false">
      <c r="A423" s="0" t="s">
        <v>568</v>
      </c>
      <c r="B423" s="0" t="s">
        <v>40</v>
      </c>
      <c r="C423" s="0" t="n">
        <v>370</v>
      </c>
      <c r="D423" s="0" t="n">
        <v>98</v>
      </c>
      <c r="E423" s="0" t="n">
        <v>11</v>
      </c>
      <c r="F423" s="0" t="n">
        <v>9</v>
      </c>
      <c r="G423" s="0" t="n">
        <v>3.44</v>
      </c>
      <c r="H423" s="0" t="n">
        <v>5.46</v>
      </c>
      <c r="I423" s="0" t="n">
        <v>0.42</v>
      </c>
      <c r="J423" s="0" t="s">
        <v>385</v>
      </c>
      <c r="K423" s="0" t="s">
        <v>42</v>
      </c>
      <c r="L423" s="0" t="n">
        <v>156</v>
      </c>
      <c r="M423" s="0" t="n">
        <v>3.87</v>
      </c>
      <c r="N423" s="0" t="n">
        <v>196.23</v>
      </c>
      <c r="O423" s="0" t="n">
        <v>0.42</v>
      </c>
      <c r="P423" s="0" t="n">
        <v>9</v>
      </c>
      <c r="Q423" s="0" t="n">
        <v>0.83</v>
      </c>
      <c r="R423" s="0" t="n">
        <v>872</v>
      </c>
      <c r="S423" s="0" t="n">
        <v>5.61</v>
      </c>
      <c r="T423" s="0" t="n">
        <v>0.87</v>
      </c>
      <c r="U423" s="6" t="n">
        <v>45297</v>
      </c>
      <c r="V423" s="0" t="n">
        <v>12.61</v>
      </c>
      <c r="W423" s="0" t="n">
        <v>0.593</v>
      </c>
    </row>
    <row r="424" customFormat="false" ht="15" hidden="false" customHeight="false" outlineLevel="0" collapsed="false">
      <c r="A424" s="0" t="s">
        <v>569</v>
      </c>
      <c r="B424" s="0" t="s">
        <v>56</v>
      </c>
      <c r="C424" s="0" t="n">
        <v>431</v>
      </c>
      <c r="D424" s="0" t="n">
        <v>54</v>
      </c>
      <c r="E424" s="0" t="n">
        <v>4</v>
      </c>
      <c r="F424" s="0" t="n">
        <v>9</v>
      </c>
      <c r="G424" s="0" t="n">
        <v>13.92</v>
      </c>
      <c r="H424" s="0" t="n">
        <v>5.41</v>
      </c>
      <c r="I424" s="0" t="n">
        <v>0.11</v>
      </c>
      <c r="J424" s="0" t="s">
        <v>70</v>
      </c>
      <c r="K424" s="0" t="s">
        <v>46</v>
      </c>
      <c r="L424" s="0" t="n">
        <v>174</v>
      </c>
      <c r="M424" s="0" t="n">
        <v>3.07</v>
      </c>
      <c r="N424" s="0" t="n">
        <v>183.1</v>
      </c>
      <c r="O424" s="0" t="n">
        <v>0.89</v>
      </c>
      <c r="P424" s="0" t="n">
        <v>4</v>
      </c>
      <c r="Q424" s="0" t="n">
        <v>0.75</v>
      </c>
      <c r="R424" s="0" t="n">
        <v>997</v>
      </c>
      <c r="S424" s="0" t="n">
        <v>7</v>
      </c>
      <c r="T424" s="0" t="n">
        <v>0.48</v>
      </c>
      <c r="U424" s="6" t="n">
        <v>45342</v>
      </c>
      <c r="V424" s="0" t="n">
        <v>167.66</v>
      </c>
      <c r="W424" s="0" t="n">
        <v>0.57</v>
      </c>
    </row>
    <row r="425" customFormat="false" ht="15" hidden="false" customHeight="false" outlineLevel="0" collapsed="false">
      <c r="A425" s="0" t="s">
        <v>570</v>
      </c>
      <c r="B425" s="0" t="s">
        <v>56</v>
      </c>
      <c r="C425" s="0" t="n">
        <v>478</v>
      </c>
      <c r="D425" s="0" t="n">
        <v>15</v>
      </c>
      <c r="E425" s="0" t="n">
        <v>14</v>
      </c>
      <c r="F425" s="0" t="n">
        <v>5</v>
      </c>
      <c r="G425" s="0" t="n">
        <v>4.19</v>
      </c>
      <c r="H425" s="0" t="n">
        <v>7.07</v>
      </c>
      <c r="I425" s="0" t="n">
        <v>0.54</v>
      </c>
      <c r="J425" s="0" t="s">
        <v>166</v>
      </c>
      <c r="K425" s="0" t="s">
        <v>42</v>
      </c>
      <c r="L425" s="0" t="n">
        <v>72</v>
      </c>
      <c r="M425" s="0" t="n">
        <v>3.18</v>
      </c>
      <c r="N425" s="0" t="n">
        <v>105.67</v>
      </c>
      <c r="O425" s="0" t="n">
        <v>0.58</v>
      </c>
      <c r="P425" s="0" t="n">
        <v>8</v>
      </c>
      <c r="Q425" s="0" t="n">
        <v>0.96</v>
      </c>
      <c r="R425" s="0" t="n">
        <v>236</v>
      </c>
      <c r="S425" s="0" t="n">
        <v>4.3</v>
      </c>
      <c r="T425" s="0" t="n">
        <v>0.67</v>
      </c>
      <c r="U425" s="6" t="n">
        <v>45424</v>
      </c>
      <c r="V425" s="0" t="n">
        <v>80.03</v>
      </c>
      <c r="W425" s="0" t="n">
        <v>0.565</v>
      </c>
    </row>
    <row r="426" customFormat="false" ht="15" hidden="false" customHeight="false" outlineLevel="0" collapsed="false">
      <c r="A426" s="0" t="s">
        <v>571</v>
      </c>
      <c r="B426" s="0" t="s">
        <v>48</v>
      </c>
      <c r="C426" s="0" t="n">
        <v>340</v>
      </c>
      <c r="D426" s="0" t="n">
        <v>30</v>
      </c>
      <c r="E426" s="0" t="n">
        <v>3</v>
      </c>
      <c r="F426" s="0" t="n">
        <v>7</v>
      </c>
      <c r="G426" s="0" t="n">
        <v>19.08</v>
      </c>
      <c r="H426" s="0" t="n">
        <v>0.96</v>
      </c>
      <c r="I426" s="0" t="n">
        <v>0.42</v>
      </c>
      <c r="J426" s="0" t="s">
        <v>324</v>
      </c>
      <c r="K426" s="0" t="s">
        <v>54</v>
      </c>
      <c r="L426" s="0" t="n">
        <v>166</v>
      </c>
      <c r="M426" s="0" t="n">
        <v>0.96</v>
      </c>
      <c r="N426" s="0" t="n">
        <v>102.79</v>
      </c>
      <c r="O426" s="0" t="n">
        <v>1.14</v>
      </c>
      <c r="P426" s="0" t="n">
        <v>2</v>
      </c>
      <c r="Q426" s="0" t="n">
        <v>0.93</v>
      </c>
      <c r="R426" s="0" t="n">
        <v>581</v>
      </c>
      <c r="S426" s="0" t="n">
        <v>8.17</v>
      </c>
      <c r="T426" s="0" t="n">
        <v>0.5</v>
      </c>
      <c r="U426" s="6" t="n">
        <v>45405</v>
      </c>
      <c r="V426" s="0" t="n">
        <v>261.5</v>
      </c>
      <c r="W426" s="0" t="n">
        <v>0.641</v>
      </c>
    </row>
    <row r="427" customFormat="false" ht="15" hidden="false" customHeight="false" outlineLevel="0" collapsed="false">
      <c r="A427" s="0" t="s">
        <v>572</v>
      </c>
      <c r="B427" s="0" t="s">
        <v>56</v>
      </c>
      <c r="C427" s="0" t="n">
        <v>68</v>
      </c>
      <c r="D427" s="0" t="n">
        <v>79</v>
      </c>
      <c r="E427" s="0" t="n">
        <v>4</v>
      </c>
      <c r="F427" s="0" t="n">
        <v>3</v>
      </c>
      <c r="G427" s="0" t="n">
        <v>41.81</v>
      </c>
      <c r="H427" s="0" t="n">
        <v>7.24</v>
      </c>
      <c r="I427" s="0" t="n">
        <v>0.6</v>
      </c>
      <c r="J427" s="0" t="s">
        <v>573</v>
      </c>
      <c r="K427" s="0" t="s">
        <v>42</v>
      </c>
      <c r="L427" s="0" t="n">
        <v>171</v>
      </c>
      <c r="M427" s="0" t="n">
        <v>0.51</v>
      </c>
      <c r="N427" s="0" t="n">
        <v>93.16</v>
      </c>
      <c r="O427" s="0" t="n">
        <v>1.98</v>
      </c>
      <c r="P427" s="0" t="n">
        <v>4</v>
      </c>
      <c r="Q427" s="0" t="n">
        <v>0.87</v>
      </c>
      <c r="R427" s="0" t="n">
        <v>324</v>
      </c>
      <c r="S427" s="0" t="n">
        <v>10.95</v>
      </c>
      <c r="T427" s="0" t="n">
        <v>0.68</v>
      </c>
      <c r="U427" s="6" t="n">
        <v>45553</v>
      </c>
      <c r="V427" s="0" t="n">
        <v>82.77</v>
      </c>
      <c r="W427" s="0" t="n">
        <v>0.578</v>
      </c>
    </row>
    <row r="428" customFormat="false" ht="15" hidden="false" customHeight="false" outlineLevel="0" collapsed="false">
      <c r="A428" s="0" t="s">
        <v>574</v>
      </c>
      <c r="B428" s="0" t="s">
        <v>81</v>
      </c>
      <c r="C428" s="0" t="n">
        <v>194</v>
      </c>
      <c r="D428" s="0" t="n">
        <v>57</v>
      </c>
      <c r="E428" s="0" t="n">
        <v>9</v>
      </c>
      <c r="F428" s="0" t="n">
        <v>4</v>
      </c>
      <c r="G428" s="0" t="n">
        <v>16.99</v>
      </c>
      <c r="H428" s="0" t="n">
        <v>6.03</v>
      </c>
      <c r="I428" s="0" t="n">
        <v>0.75</v>
      </c>
      <c r="J428" s="0" t="s">
        <v>98</v>
      </c>
      <c r="K428" s="0" t="s">
        <v>42</v>
      </c>
      <c r="L428" s="0" t="n">
        <v>138</v>
      </c>
      <c r="M428" s="0" t="n">
        <v>0.72</v>
      </c>
      <c r="N428" s="0" t="n">
        <v>15.27</v>
      </c>
      <c r="O428" s="0" t="n">
        <v>1.72</v>
      </c>
      <c r="P428" s="0" t="n">
        <v>7</v>
      </c>
      <c r="Q428" s="0" t="n">
        <v>0.85</v>
      </c>
      <c r="R428" s="0" t="n">
        <v>697</v>
      </c>
      <c r="S428" s="0" t="n">
        <v>9.57</v>
      </c>
      <c r="T428" s="0" t="n">
        <v>0.8</v>
      </c>
      <c r="U428" s="6" t="n">
        <v>45557</v>
      </c>
      <c r="V428" s="0" t="n">
        <v>202.23</v>
      </c>
      <c r="W428" s="0" t="n">
        <v>0.546</v>
      </c>
    </row>
    <row r="429" customFormat="false" ht="15" hidden="false" customHeight="false" outlineLevel="0" collapsed="false">
      <c r="A429" s="0" t="s">
        <v>575</v>
      </c>
      <c r="B429" s="0" t="s">
        <v>44</v>
      </c>
      <c r="C429" s="0" t="n">
        <v>71</v>
      </c>
      <c r="D429" s="0" t="n">
        <v>48</v>
      </c>
      <c r="E429" s="0" t="n">
        <v>12</v>
      </c>
      <c r="F429" s="0" t="n">
        <v>8</v>
      </c>
      <c r="G429" s="0" t="n">
        <v>36.66</v>
      </c>
      <c r="H429" s="0" t="n">
        <v>2.38</v>
      </c>
      <c r="I429" s="0" t="n">
        <v>0.33</v>
      </c>
      <c r="J429" s="0" t="s">
        <v>289</v>
      </c>
      <c r="K429" s="0" t="s">
        <v>42</v>
      </c>
      <c r="L429" s="0" t="n">
        <v>57</v>
      </c>
      <c r="M429" s="0" t="n">
        <v>4.85</v>
      </c>
      <c r="N429" s="0" t="n">
        <v>41.53</v>
      </c>
      <c r="O429" s="0" t="n">
        <v>0.61</v>
      </c>
      <c r="P429" s="0" t="n">
        <v>1</v>
      </c>
      <c r="Q429" s="0" t="n">
        <v>0.78</v>
      </c>
      <c r="R429" s="0" t="n">
        <v>588</v>
      </c>
      <c r="S429" s="0" t="n">
        <v>5.79</v>
      </c>
      <c r="T429" s="0" t="n">
        <v>0.46</v>
      </c>
      <c r="U429" s="6" t="n">
        <v>45577</v>
      </c>
      <c r="V429" s="0" t="n">
        <v>110.09</v>
      </c>
      <c r="W429" s="0" t="n">
        <v>0.644</v>
      </c>
    </row>
    <row r="430" customFormat="false" ht="15" hidden="false" customHeight="false" outlineLevel="0" collapsed="false">
      <c r="A430" s="0" t="s">
        <v>576</v>
      </c>
      <c r="B430" s="0" t="s">
        <v>44</v>
      </c>
      <c r="C430" s="0" t="n">
        <v>121</v>
      </c>
      <c r="D430" s="0" t="n">
        <v>40</v>
      </c>
      <c r="E430" s="0" t="n">
        <v>8</v>
      </c>
      <c r="F430" s="0" t="n">
        <v>9</v>
      </c>
      <c r="G430" s="0" t="n">
        <v>5.6</v>
      </c>
      <c r="H430" s="0" t="n">
        <v>0.97</v>
      </c>
      <c r="I430" s="0" t="n">
        <v>0.24</v>
      </c>
      <c r="J430" s="0" t="s">
        <v>294</v>
      </c>
      <c r="K430" s="0" t="s">
        <v>46</v>
      </c>
      <c r="L430" s="0" t="n">
        <v>98</v>
      </c>
      <c r="M430" s="0" t="n">
        <v>1.07</v>
      </c>
      <c r="N430" s="0" t="n">
        <v>21.25</v>
      </c>
      <c r="O430" s="0" t="n">
        <v>0.8</v>
      </c>
      <c r="P430" s="0" t="n">
        <v>5</v>
      </c>
      <c r="Q430" s="0" t="n">
        <v>0.84</v>
      </c>
      <c r="R430" s="0" t="n">
        <v>697</v>
      </c>
      <c r="S430" s="0" t="n">
        <v>12.53</v>
      </c>
      <c r="T430" s="0" t="n">
        <v>0.62</v>
      </c>
      <c r="U430" s="6" t="n">
        <v>45589</v>
      </c>
      <c r="V430" s="0" t="n">
        <v>111.59</v>
      </c>
      <c r="W430" s="0" t="n">
        <v>0.679</v>
      </c>
    </row>
    <row r="431" customFormat="false" ht="15" hidden="false" customHeight="false" outlineLevel="0" collapsed="false">
      <c r="A431" s="0" t="s">
        <v>577</v>
      </c>
      <c r="B431" s="0" t="s">
        <v>40</v>
      </c>
      <c r="C431" s="0" t="n">
        <v>235</v>
      </c>
      <c r="D431" s="0" t="n">
        <v>19</v>
      </c>
      <c r="E431" s="0" t="n">
        <v>6</v>
      </c>
      <c r="F431" s="0" t="n">
        <v>9</v>
      </c>
      <c r="G431" s="0" t="n">
        <v>33.31</v>
      </c>
      <c r="H431" s="0" t="n">
        <v>1.53</v>
      </c>
      <c r="I431" s="0" t="n">
        <v>0.35</v>
      </c>
      <c r="J431" s="0" t="s">
        <v>191</v>
      </c>
      <c r="K431" s="0" t="s">
        <v>60</v>
      </c>
      <c r="L431" s="0" t="n">
        <v>136</v>
      </c>
      <c r="M431" s="0" t="n">
        <v>0.7</v>
      </c>
      <c r="N431" s="0" t="n">
        <v>142.31</v>
      </c>
      <c r="O431" s="0" t="n">
        <v>1.85</v>
      </c>
      <c r="P431" s="0" t="n">
        <v>3</v>
      </c>
      <c r="Q431" s="0" t="n">
        <v>0.89</v>
      </c>
      <c r="R431" s="0" t="n">
        <v>67</v>
      </c>
      <c r="S431" s="0" t="n">
        <v>2.47</v>
      </c>
      <c r="T431" s="0" t="n">
        <v>0.84</v>
      </c>
      <c r="U431" s="6" t="n">
        <v>45644</v>
      </c>
      <c r="V431" s="0" t="n">
        <v>62.73</v>
      </c>
      <c r="W431" s="0" t="n">
        <v>0.534</v>
      </c>
    </row>
    <row r="432" customFormat="false" ht="15" hidden="false" customHeight="false" outlineLevel="0" collapsed="false">
      <c r="A432" s="0" t="s">
        <v>578</v>
      </c>
      <c r="B432" s="0" t="s">
        <v>56</v>
      </c>
      <c r="C432" s="0" t="n">
        <v>457</v>
      </c>
      <c r="D432" s="0" t="n">
        <v>39</v>
      </c>
      <c r="E432" s="0" t="n">
        <v>3</v>
      </c>
      <c r="F432" s="0" t="n">
        <v>5</v>
      </c>
      <c r="G432" s="0" t="n">
        <v>16.52</v>
      </c>
      <c r="H432" s="0" t="n">
        <v>5.48</v>
      </c>
      <c r="I432" s="0" t="n">
        <v>0.1</v>
      </c>
      <c r="J432" s="0" t="s">
        <v>152</v>
      </c>
      <c r="K432" s="0" t="s">
        <v>54</v>
      </c>
      <c r="L432" s="0" t="n">
        <v>158</v>
      </c>
      <c r="M432" s="0" t="n">
        <v>1.89</v>
      </c>
      <c r="N432" s="0" t="n">
        <v>88.51</v>
      </c>
      <c r="O432" s="0" t="n">
        <v>1.81</v>
      </c>
      <c r="P432" s="0" t="n">
        <v>5</v>
      </c>
      <c r="Q432" s="0" t="n">
        <v>0.93</v>
      </c>
      <c r="R432" s="0" t="n">
        <v>334</v>
      </c>
      <c r="S432" s="0" t="n">
        <v>3</v>
      </c>
      <c r="T432" s="0" t="n">
        <v>0.75</v>
      </c>
      <c r="U432" s="6" t="n">
        <v>45586</v>
      </c>
      <c r="V432" s="0" t="n">
        <v>155.79</v>
      </c>
      <c r="W432" s="0" t="n">
        <v>0.495</v>
      </c>
    </row>
    <row r="433" customFormat="false" ht="15" hidden="false" customHeight="false" outlineLevel="0" collapsed="false">
      <c r="A433" s="0" t="s">
        <v>579</v>
      </c>
      <c r="B433" s="0" t="s">
        <v>81</v>
      </c>
      <c r="C433" s="0" t="n">
        <v>207</v>
      </c>
      <c r="D433" s="0" t="n">
        <v>27</v>
      </c>
      <c r="E433" s="0" t="n">
        <v>3</v>
      </c>
      <c r="F433" s="0" t="n">
        <v>8</v>
      </c>
      <c r="G433" s="0" t="n">
        <v>37.74</v>
      </c>
      <c r="H433" s="0" t="n">
        <v>7.7</v>
      </c>
      <c r="I433" s="0" t="n">
        <v>0.21</v>
      </c>
      <c r="J433" s="0" t="s">
        <v>324</v>
      </c>
      <c r="K433" s="0" t="s">
        <v>46</v>
      </c>
      <c r="L433" s="0" t="n">
        <v>171</v>
      </c>
      <c r="M433" s="0" t="n">
        <v>3.15</v>
      </c>
      <c r="N433" s="0" t="n">
        <v>22.12</v>
      </c>
      <c r="O433" s="0" t="n">
        <v>0.41</v>
      </c>
      <c r="P433" s="0" t="n">
        <v>2</v>
      </c>
      <c r="Q433" s="0" t="n">
        <v>0.72</v>
      </c>
      <c r="R433" s="0" t="n">
        <v>351</v>
      </c>
      <c r="S433" s="0" t="n">
        <v>6.66</v>
      </c>
      <c r="T433" s="0" t="n">
        <v>0.25</v>
      </c>
      <c r="U433" s="6" t="n">
        <v>45405</v>
      </c>
      <c r="V433" s="0" t="n">
        <v>177.99</v>
      </c>
      <c r="W433" s="0" t="n">
        <v>0.602</v>
      </c>
    </row>
    <row r="434" customFormat="false" ht="15" hidden="false" customHeight="false" outlineLevel="0" collapsed="false">
      <c r="A434" s="0" t="s">
        <v>580</v>
      </c>
      <c r="B434" s="0" t="s">
        <v>40</v>
      </c>
      <c r="C434" s="0" t="n">
        <v>76</v>
      </c>
      <c r="D434" s="0" t="n">
        <v>69</v>
      </c>
      <c r="E434" s="0" t="n">
        <v>7</v>
      </c>
      <c r="F434" s="0" t="n">
        <v>5</v>
      </c>
      <c r="G434" s="0" t="n">
        <v>7.68</v>
      </c>
      <c r="H434" s="0" t="n">
        <v>3.68</v>
      </c>
      <c r="I434" s="0" t="n">
        <v>0.78</v>
      </c>
      <c r="J434" s="0" t="s">
        <v>171</v>
      </c>
      <c r="K434" s="0" t="s">
        <v>42</v>
      </c>
      <c r="L434" s="0" t="n">
        <v>163</v>
      </c>
      <c r="M434" s="0" t="n">
        <v>4.77</v>
      </c>
      <c r="N434" s="0" t="n">
        <v>141.21</v>
      </c>
      <c r="O434" s="0" t="n">
        <v>1.68</v>
      </c>
      <c r="P434" s="0" t="n">
        <v>5</v>
      </c>
      <c r="Q434" s="0" t="n">
        <v>0.91</v>
      </c>
      <c r="R434" s="0" t="n">
        <v>548</v>
      </c>
      <c r="S434" s="0" t="n">
        <v>10.83</v>
      </c>
      <c r="T434" s="0" t="n">
        <v>0.66</v>
      </c>
      <c r="U434" s="6" t="n">
        <v>45520</v>
      </c>
      <c r="V434" s="0" t="n">
        <v>178.49</v>
      </c>
      <c r="W434" s="0" t="n">
        <v>0.59</v>
      </c>
    </row>
    <row r="435" customFormat="false" ht="15" hidden="false" customHeight="false" outlineLevel="0" collapsed="false">
      <c r="A435" s="0" t="s">
        <v>581</v>
      </c>
      <c r="B435" s="0" t="s">
        <v>48</v>
      </c>
      <c r="C435" s="0" t="n">
        <v>66</v>
      </c>
      <c r="D435" s="0" t="n">
        <v>97</v>
      </c>
      <c r="E435" s="0" t="n">
        <v>3</v>
      </c>
      <c r="F435" s="0" t="n">
        <v>2</v>
      </c>
      <c r="G435" s="0" t="n">
        <v>45</v>
      </c>
      <c r="H435" s="0" t="n">
        <v>4.1</v>
      </c>
      <c r="I435" s="0" t="n">
        <v>0.3</v>
      </c>
      <c r="J435" s="0" t="s">
        <v>65</v>
      </c>
      <c r="K435" s="0" t="s">
        <v>42</v>
      </c>
      <c r="L435" s="0" t="n">
        <v>45</v>
      </c>
      <c r="M435" s="0" t="n">
        <v>3.65</v>
      </c>
      <c r="N435" s="0" t="n">
        <v>132.44</v>
      </c>
      <c r="O435" s="0" t="n">
        <v>0.67</v>
      </c>
      <c r="P435" s="0" t="n">
        <v>6</v>
      </c>
      <c r="Q435" s="0" t="n">
        <v>0.92</v>
      </c>
      <c r="R435" s="0" t="n">
        <v>981</v>
      </c>
      <c r="S435" s="0" t="n">
        <v>10.72</v>
      </c>
      <c r="T435" s="0" t="n">
        <v>0.5</v>
      </c>
      <c r="U435" s="6" t="n">
        <v>45483</v>
      </c>
      <c r="V435" s="0" t="n">
        <v>258.42</v>
      </c>
      <c r="W435" s="0" t="n">
        <v>0.64</v>
      </c>
    </row>
    <row r="436" customFormat="false" ht="15" hidden="false" customHeight="false" outlineLevel="0" collapsed="false">
      <c r="A436" s="0" t="s">
        <v>582</v>
      </c>
      <c r="B436" s="0" t="s">
        <v>40</v>
      </c>
      <c r="C436" s="0" t="n">
        <v>178</v>
      </c>
      <c r="D436" s="0" t="n">
        <v>82</v>
      </c>
      <c r="E436" s="0" t="n">
        <v>14</v>
      </c>
      <c r="F436" s="0" t="n">
        <v>8</v>
      </c>
      <c r="G436" s="0" t="n">
        <v>12.89</v>
      </c>
      <c r="H436" s="0" t="n">
        <v>9.37</v>
      </c>
      <c r="I436" s="0" t="n">
        <v>0.99</v>
      </c>
      <c r="J436" s="0" t="s">
        <v>62</v>
      </c>
      <c r="K436" s="0" t="s">
        <v>60</v>
      </c>
      <c r="L436" s="0" t="n">
        <v>160</v>
      </c>
      <c r="M436" s="0" t="n">
        <v>1.74</v>
      </c>
      <c r="N436" s="0" t="n">
        <v>146.79</v>
      </c>
      <c r="O436" s="0" t="n">
        <v>1.13</v>
      </c>
      <c r="P436" s="0" t="n">
        <v>9</v>
      </c>
      <c r="Q436" s="0" t="n">
        <v>0.87</v>
      </c>
      <c r="R436" s="0" t="n">
        <v>948</v>
      </c>
      <c r="S436" s="0" t="n">
        <v>6.13</v>
      </c>
      <c r="T436" s="0" t="n">
        <v>0.77</v>
      </c>
      <c r="U436" s="6" t="n">
        <v>45492</v>
      </c>
      <c r="V436" s="0" t="n">
        <v>199.18</v>
      </c>
      <c r="W436" s="0" t="n">
        <v>0.517</v>
      </c>
    </row>
    <row r="437" customFormat="false" ht="15" hidden="false" customHeight="false" outlineLevel="0" collapsed="false">
      <c r="A437" s="0" t="s">
        <v>583</v>
      </c>
      <c r="B437" s="0" t="s">
        <v>40</v>
      </c>
      <c r="C437" s="0" t="n">
        <v>193</v>
      </c>
      <c r="D437" s="0" t="n">
        <v>24</v>
      </c>
      <c r="E437" s="0" t="n">
        <v>9</v>
      </c>
      <c r="F437" s="0" t="n">
        <v>2</v>
      </c>
      <c r="G437" s="0" t="n">
        <v>18.3</v>
      </c>
      <c r="H437" s="0" t="n">
        <v>2.52</v>
      </c>
      <c r="I437" s="0" t="n">
        <v>0.25</v>
      </c>
      <c r="J437" s="0" t="s">
        <v>137</v>
      </c>
      <c r="K437" s="0" t="s">
        <v>60</v>
      </c>
      <c r="L437" s="0" t="n">
        <v>90</v>
      </c>
      <c r="M437" s="0" t="n">
        <v>4.73</v>
      </c>
      <c r="N437" s="0" t="n">
        <v>123.97</v>
      </c>
      <c r="O437" s="0" t="n">
        <v>0.11</v>
      </c>
      <c r="P437" s="0" t="n">
        <v>2</v>
      </c>
      <c r="Q437" s="0" t="n">
        <v>0.76</v>
      </c>
      <c r="R437" s="0" t="n">
        <v>954</v>
      </c>
      <c r="S437" s="0" t="n">
        <v>10.75</v>
      </c>
      <c r="T437" s="0" t="n">
        <v>0.21</v>
      </c>
      <c r="U437" s="6" t="n">
        <v>45529</v>
      </c>
      <c r="V437" s="0" t="n">
        <v>224.67</v>
      </c>
      <c r="W437" s="0" t="n">
        <v>0.686</v>
      </c>
    </row>
    <row r="438" customFormat="false" ht="15" hidden="false" customHeight="false" outlineLevel="0" collapsed="false">
      <c r="A438" s="0" t="s">
        <v>584</v>
      </c>
      <c r="B438" s="0" t="s">
        <v>56</v>
      </c>
      <c r="C438" s="0" t="n">
        <v>261</v>
      </c>
      <c r="D438" s="0" t="n">
        <v>13</v>
      </c>
      <c r="E438" s="0" t="n">
        <v>13</v>
      </c>
      <c r="F438" s="0" t="n">
        <v>9</v>
      </c>
      <c r="G438" s="0" t="n">
        <v>47.56</v>
      </c>
      <c r="H438" s="0" t="n">
        <v>1.49</v>
      </c>
      <c r="I438" s="0" t="n">
        <v>0.81</v>
      </c>
      <c r="J438" s="0" t="s">
        <v>45</v>
      </c>
      <c r="K438" s="0" t="s">
        <v>60</v>
      </c>
      <c r="L438" s="0" t="n">
        <v>56</v>
      </c>
      <c r="M438" s="0" t="n">
        <v>0.66</v>
      </c>
      <c r="N438" s="0" t="n">
        <v>40.69</v>
      </c>
      <c r="O438" s="0" t="n">
        <v>2</v>
      </c>
      <c r="P438" s="0" t="n">
        <v>4</v>
      </c>
      <c r="Q438" s="0" t="n">
        <v>0.86</v>
      </c>
      <c r="R438" s="0" t="n">
        <v>699</v>
      </c>
      <c r="S438" s="0" t="n">
        <v>1.85</v>
      </c>
      <c r="T438" s="0" t="n">
        <v>0.46</v>
      </c>
      <c r="U438" s="6" t="n">
        <v>45639</v>
      </c>
      <c r="V438" s="0" t="n">
        <v>103.8</v>
      </c>
      <c r="W438" s="0" t="n">
        <v>0.409</v>
      </c>
    </row>
    <row r="439" customFormat="false" ht="15" hidden="false" customHeight="false" outlineLevel="0" collapsed="false">
      <c r="A439" s="0" t="s">
        <v>585</v>
      </c>
      <c r="B439" s="0" t="s">
        <v>48</v>
      </c>
      <c r="C439" s="0" t="n">
        <v>301</v>
      </c>
      <c r="D439" s="0" t="n">
        <v>72</v>
      </c>
      <c r="E439" s="0" t="n">
        <v>3</v>
      </c>
      <c r="F439" s="0" t="n">
        <v>7</v>
      </c>
      <c r="G439" s="0" t="n">
        <v>29.35</v>
      </c>
      <c r="H439" s="0" t="n">
        <v>3.76</v>
      </c>
      <c r="I439" s="0" t="n">
        <v>0.73</v>
      </c>
      <c r="J439" s="0" t="s">
        <v>65</v>
      </c>
      <c r="K439" s="0" t="s">
        <v>46</v>
      </c>
      <c r="L439" s="0" t="n">
        <v>157</v>
      </c>
      <c r="M439" s="0" t="n">
        <v>4.91</v>
      </c>
      <c r="N439" s="0" t="n">
        <v>21.66</v>
      </c>
      <c r="O439" s="0" t="n">
        <v>1.55</v>
      </c>
      <c r="P439" s="0" t="n">
        <v>7</v>
      </c>
      <c r="Q439" s="0" t="n">
        <v>0.85</v>
      </c>
      <c r="R439" s="0" t="n">
        <v>793</v>
      </c>
      <c r="S439" s="0" t="n">
        <v>5.06</v>
      </c>
      <c r="T439" s="0" t="n">
        <v>0.27</v>
      </c>
      <c r="U439" s="6" t="n">
        <v>45593</v>
      </c>
      <c r="V439" s="0" t="n">
        <v>132</v>
      </c>
      <c r="W439" s="0" t="n">
        <v>0.396</v>
      </c>
    </row>
    <row r="440" customFormat="false" ht="15" hidden="false" customHeight="false" outlineLevel="0" collapsed="false">
      <c r="A440" s="0" t="s">
        <v>586</v>
      </c>
      <c r="B440" s="0" t="s">
        <v>40</v>
      </c>
      <c r="C440" s="0" t="n">
        <v>260</v>
      </c>
      <c r="D440" s="0" t="n">
        <v>49</v>
      </c>
      <c r="E440" s="0" t="n">
        <v>3</v>
      </c>
      <c r="F440" s="0" t="n">
        <v>2</v>
      </c>
      <c r="G440" s="0" t="n">
        <v>18.92</v>
      </c>
      <c r="H440" s="0" t="n">
        <v>7.59</v>
      </c>
      <c r="I440" s="0" t="n">
        <v>0.39</v>
      </c>
      <c r="J440" s="0" t="s">
        <v>253</v>
      </c>
      <c r="K440" s="0" t="s">
        <v>54</v>
      </c>
      <c r="L440" s="0" t="n">
        <v>36</v>
      </c>
      <c r="M440" s="0" t="n">
        <v>0.76</v>
      </c>
      <c r="N440" s="0" t="n">
        <v>165.26</v>
      </c>
      <c r="O440" s="0" t="n">
        <v>0.56</v>
      </c>
      <c r="P440" s="0" t="n">
        <v>1</v>
      </c>
      <c r="Q440" s="0" t="n">
        <v>0.84</v>
      </c>
      <c r="R440" s="0" t="n">
        <v>901</v>
      </c>
      <c r="S440" s="0" t="n">
        <v>10.71</v>
      </c>
      <c r="T440" s="0" t="n">
        <v>0.94</v>
      </c>
      <c r="U440" s="6" t="n">
        <v>45645</v>
      </c>
      <c r="V440" s="0" t="n">
        <v>15.3</v>
      </c>
      <c r="W440" s="0" t="n">
        <v>0.823</v>
      </c>
    </row>
    <row r="441" customFormat="false" ht="15" hidden="false" customHeight="false" outlineLevel="0" collapsed="false">
      <c r="A441" s="0" t="s">
        <v>587</v>
      </c>
      <c r="B441" s="0" t="s">
        <v>81</v>
      </c>
      <c r="C441" s="0" t="n">
        <v>389</v>
      </c>
      <c r="D441" s="0" t="n">
        <v>18</v>
      </c>
      <c r="E441" s="0" t="n">
        <v>4</v>
      </c>
      <c r="F441" s="0" t="n">
        <v>8</v>
      </c>
      <c r="G441" s="0" t="n">
        <v>47.53</v>
      </c>
      <c r="H441" s="0" t="n">
        <v>6.45</v>
      </c>
      <c r="I441" s="0" t="n">
        <v>0.4</v>
      </c>
      <c r="J441" s="0" t="s">
        <v>152</v>
      </c>
      <c r="K441" s="0" t="s">
        <v>60</v>
      </c>
      <c r="L441" s="0" t="n">
        <v>174</v>
      </c>
      <c r="M441" s="0" t="n">
        <v>3.89</v>
      </c>
      <c r="N441" s="0" t="n">
        <v>51</v>
      </c>
      <c r="O441" s="0" t="n">
        <v>1.4</v>
      </c>
      <c r="P441" s="0" t="n">
        <v>6</v>
      </c>
      <c r="Q441" s="0" t="n">
        <v>0.84</v>
      </c>
      <c r="R441" s="0" t="n">
        <v>306</v>
      </c>
      <c r="S441" s="0" t="n">
        <v>3.58</v>
      </c>
      <c r="T441" s="0" t="n">
        <v>0.9</v>
      </c>
      <c r="U441" s="6" t="n">
        <v>45548</v>
      </c>
      <c r="V441" s="0" t="n">
        <v>32.94</v>
      </c>
      <c r="W441" s="0" t="n">
        <v>0.536</v>
      </c>
    </row>
    <row r="442" customFormat="false" ht="15" hidden="false" customHeight="false" outlineLevel="0" collapsed="false">
      <c r="A442" s="0" t="s">
        <v>588</v>
      </c>
      <c r="B442" s="0" t="s">
        <v>81</v>
      </c>
      <c r="C442" s="0" t="n">
        <v>24</v>
      </c>
      <c r="D442" s="0" t="n">
        <v>18</v>
      </c>
      <c r="E442" s="0" t="n">
        <v>13</v>
      </c>
      <c r="F442" s="0" t="n">
        <v>6</v>
      </c>
      <c r="G442" s="0" t="n">
        <v>17.12</v>
      </c>
      <c r="H442" s="0" t="n">
        <v>4.45</v>
      </c>
      <c r="I442" s="0" t="n">
        <v>0.61</v>
      </c>
      <c r="J442" s="0" t="s">
        <v>121</v>
      </c>
      <c r="K442" s="0" t="s">
        <v>42</v>
      </c>
      <c r="L442" s="0" t="n">
        <v>61</v>
      </c>
      <c r="M442" s="0" t="n">
        <v>0.7</v>
      </c>
      <c r="N442" s="0" t="n">
        <v>113.08</v>
      </c>
      <c r="O442" s="0" t="n">
        <v>0.66</v>
      </c>
      <c r="P442" s="0" t="n">
        <v>0</v>
      </c>
      <c r="Q442" s="0" t="n">
        <v>0.73</v>
      </c>
      <c r="R442" s="0" t="n">
        <v>268</v>
      </c>
      <c r="S442" s="0" t="n">
        <v>3.98</v>
      </c>
      <c r="T442" s="0" t="n">
        <v>0.97</v>
      </c>
      <c r="U442" s="6" t="n">
        <v>45369</v>
      </c>
      <c r="V442" s="0" t="n">
        <v>121.68</v>
      </c>
      <c r="W442" s="0" t="n">
        <v>0.727</v>
      </c>
    </row>
    <row r="443" customFormat="false" ht="15" hidden="false" customHeight="false" outlineLevel="0" collapsed="false">
      <c r="A443" s="0" t="s">
        <v>589</v>
      </c>
      <c r="B443" s="0" t="s">
        <v>44</v>
      </c>
      <c r="C443" s="0" t="n">
        <v>103</v>
      </c>
      <c r="D443" s="0" t="n">
        <v>35</v>
      </c>
      <c r="E443" s="0" t="n">
        <v>14</v>
      </c>
      <c r="F443" s="0" t="n">
        <v>8</v>
      </c>
      <c r="G443" s="0" t="n">
        <v>5.65</v>
      </c>
      <c r="H443" s="0" t="n">
        <v>9.67</v>
      </c>
      <c r="I443" s="0" t="n">
        <v>0.87</v>
      </c>
      <c r="J443" s="0" t="s">
        <v>193</v>
      </c>
      <c r="K443" s="0" t="s">
        <v>54</v>
      </c>
      <c r="L443" s="0" t="n">
        <v>84</v>
      </c>
      <c r="M443" s="0" t="n">
        <v>4.69</v>
      </c>
      <c r="N443" s="0" t="n">
        <v>102.19</v>
      </c>
      <c r="O443" s="0" t="n">
        <v>0.27</v>
      </c>
      <c r="P443" s="0" t="n">
        <v>6</v>
      </c>
      <c r="Q443" s="0" t="n">
        <v>0.75</v>
      </c>
      <c r="R443" s="0" t="n">
        <v>693</v>
      </c>
      <c r="S443" s="0" t="n">
        <v>2.22</v>
      </c>
      <c r="T443" s="0" t="n">
        <v>0.71</v>
      </c>
      <c r="U443" s="6" t="n">
        <v>45468</v>
      </c>
      <c r="V443" s="0" t="n">
        <v>70.82</v>
      </c>
      <c r="W443" s="0" t="n">
        <v>0.575</v>
      </c>
    </row>
    <row r="444" customFormat="false" ht="15" hidden="false" customHeight="false" outlineLevel="0" collapsed="false">
      <c r="A444" s="0" t="s">
        <v>590</v>
      </c>
      <c r="B444" s="0" t="s">
        <v>48</v>
      </c>
      <c r="C444" s="0" t="n">
        <v>327</v>
      </c>
      <c r="D444" s="0" t="n">
        <v>13</v>
      </c>
      <c r="E444" s="0" t="n">
        <v>12</v>
      </c>
      <c r="F444" s="0" t="n">
        <v>5</v>
      </c>
      <c r="G444" s="0" t="n">
        <v>49.85</v>
      </c>
      <c r="H444" s="0" t="n">
        <v>7.48</v>
      </c>
      <c r="I444" s="0" t="n">
        <v>0.45</v>
      </c>
      <c r="J444" s="0" t="s">
        <v>485</v>
      </c>
      <c r="K444" s="0" t="s">
        <v>42</v>
      </c>
      <c r="L444" s="0" t="n">
        <v>101</v>
      </c>
      <c r="M444" s="0" t="n">
        <v>0.99</v>
      </c>
      <c r="N444" s="0" t="n">
        <v>185</v>
      </c>
      <c r="O444" s="0" t="n">
        <v>0.91</v>
      </c>
      <c r="P444" s="0" t="n">
        <v>0</v>
      </c>
      <c r="Q444" s="0" t="n">
        <v>0.73</v>
      </c>
      <c r="R444" s="0" t="n">
        <v>993</v>
      </c>
      <c r="S444" s="0" t="n">
        <v>6.1</v>
      </c>
      <c r="T444" s="0" t="n">
        <v>0.85</v>
      </c>
      <c r="U444" s="6" t="n">
        <v>45304</v>
      </c>
      <c r="V444" s="0" t="n">
        <v>245.76</v>
      </c>
      <c r="W444" s="0" t="n">
        <v>0.706</v>
      </c>
    </row>
    <row r="445" customFormat="false" ht="15" hidden="false" customHeight="false" outlineLevel="0" collapsed="false">
      <c r="A445" s="0" t="s">
        <v>591</v>
      </c>
      <c r="B445" s="0" t="s">
        <v>48</v>
      </c>
      <c r="C445" s="0" t="n">
        <v>380</v>
      </c>
      <c r="D445" s="0" t="n">
        <v>90</v>
      </c>
      <c r="E445" s="0" t="n">
        <v>5</v>
      </c>
      <c r="F445" s="0" t="n">
        <v>2</v>
      </c>
      <c r="G445" s="0" t="n">
        <v>14.12</v>
      </c>
      <c r="H445" s="0" t="n">
        <v>1.09</v>
      </c>
      <c r="I445" s="0" t="n">
        <v>0.16</v>
      </c>
      <c r="J445" s="0" t="s">
        <v>89</v>
      </c>
      <c r="K445" s="0" t="s">
        <v>42</v>
      </c>
      <c r="L445" s="0" t="n">
        <v>71</v>
      </c>
      <c r="M445" s="0" t="n">
        <v>0.73</v>
      </c>
      <c r="N445" s="0" t="n">
        <v>114.96</v>
      </c>
      <c r="O445" s="0" t="n">
        <v>1.27</v>
      </c>
      <c r="P445" s="0" t="n">
        <v>3</v>
      </c>
      <c r="Q445" s="0" t="n">
        <v>0.77</v>
      </c>
      <c r="R445" s="0" t="n">
        <v>406</v>
      </c>
      <c r="S445" s="0" t="n">
        <v>12.55</v>
      </c>
      <c r="T445" s="0" t="n">
        <v>0.69</v>
      </c>
      <c r="U445" s="6" t="n">
        <v>45539</v>
      </c>
      <c r="V445" s="0" t="n">
        <v>206.18</v>
      </c>
      <c r="W445" s="0" t="n">
        <v>0.672</v>
      </c>
    </row>
    <row r="446" customFormat="false" ht="15" hidden="false" customHeight="false" outlineLevel="0" collapsed="false">
      <c r="A446" s="0" t="s">
        <v>592</v>
      </c>
      <c r="B446" s="0" t="s">
        <v>44</v>
      </c>
      <c r="C446" s="0" t="n">
        <v>478</v>
      </c>
      <c r="D446" s="0" t="n">
        <v>25</v>
      </c>
      <c r="E446" s="0" t="n">
        <v>13</v>
      </c>
      <c r="F446" s="0" t="n">
        <v>3</v>
      </c>
      <c r="G446" s="0" t="n">
        <v>42.71</v>
      </c>
      <c r="H446" s="0" t="n">
        <v>7.57</v>
      </c>
      <c r="I446" s="0" t="n">
        <v>0.44</v>
      </c>
      <c r="J446" s="0" t="s">
        <v>189</v>
      </c>
      <c r="K446" s="0" t="s">
        <v>54</v>
      </c>
      <c r="L446" s="0" t="n">
        <v>75</v>
      </c>
      <c r="M446" s="0" t="n">
        <v>4.5</v>
      </c>
      <c r="N446" s="0" t="n">
        <v>120.2</v>
      </c>
      <c r="O446" s="0" t="n">
        <v>0.27</v>
      </c>
      <c r="P446" s="0" t="n">
        <v>3</v>
      </c>
      <c r="Q446" s="0" t="n">
        <v>0.78</v>
      </c>
      <c r="R446" s="0" t="n">
        <v>305</v>
      </c>
      <c r="S446" s="0" t="n">
        <v>12.71</v>
      </c>
      <c r="T446" s="0" t="n">
        <v>0.59</v>
      </c>
      <c r="U446" s="6" t="n">
        <v>45345</v>
      </c>
      <c r="V446" s="0" t="n">
        <v>291.39</v>
      </c>
      <c r="W446" s="0" t="n">
        <v>0.756</v>
      </c>
    </row>
    <row r="447" customFormat="false" ht="15" hidden="false" customHeight="false" outlineLevel="0" collapsed="false">
      <c r="A447" s="0" t="s">
        <v>593</v>
      </c>
      <c r="B447" s="0" t="s">
        <v>40</v>
      </c>
      <c r="C447" s="0" t="n">
        <v>267</v>
      </c>
      <c r="D447" s="0" t="n">
        <v>24</v>
      </c>
      <c r="E447" s="0" t="n">
        <v>3</v>
      </c>
      <c r="F447" s="0" t="n">
        <v>6</v>
      </c>
      <c r="G447" s="0" t="n">
        <v>9.11</v>
      </c>
      <c r="H447" s="0" t="n">
        <v>0.73</v>
      </c>
      <c r="I447" s="0" t="n">
        <v>0.29</v>
      </c>
      <c r="J447" s="0" t="s">
        <v>96</v>
      </c>
      <c r="K447" s="0" t="s">
        <v>46</v>
      </c>
      <c r="L447" s="0" t="n">
        <v>161</v>
      </c>
      <c r="M447" s="0" t="n">
        <v>0.93</v>
      </c>
      <c r="N447" s="0" t="n">
        <v>70.71</v>
      </c>
      <c r="O447" s="0" t="n">
        <v>1.08</v>
      </c>
      <c r="P447" s="0" t="n">
        <v>4</v>
      </c>
      <c r="Q447" s="0" t="n">
        <v>0.77</v>
      </c>
      <c r="R447" s="0" t="n">
        <v>657</v>
      </c>
      <c r="S447" s="0" t="n">
        <v>13.07</v>
      </c>
      <c r="T447" s="0" t="n">
        <v>0.87</v>
      </c>
      <c r="U447" s="6" t="n">
        <v>45443</v>
      </c>
      <c r="V447" s="0" t="n">
        <v>267.24</v>
      </c>
      <c r="W447" s="0" t="n">
        <v>0.714</v>
      </c>
    </row>
    <row r="448" customFormat="false" ht="15" hidden="false" customHeight="false" outlineLevel="0" collapsed="false">
      <c r="A448" s="0" t="s">
        <v>594</v>
      </c>
      <c r="B448" s="0" t="s">
        <v>48</v>
      </c>
      <c r="C448" s="0" t="n">
        <v>73</v>
      </c>
      <c r="D448" s="0" t="n">
        <v>61</v>
      </c>
      <c r="E448" s="0" t="n">
        <v>11</v>
      </c>
      <c r="F448" s="0" t="n">
        <v>7</v>
      </c>
      <c r="G448" s="0" t="n">
        <v>36.84</v>
      </c>
      <c r="H448" s="0" t="n">
        <v>6.68</v>
      </c>
      <c r="I448" s="0" t="n">
        <v>0.95</v>
      </c>
      <c r="J448" s="0" t="s">
        <v>118</v>
      </c>
      <c r="K448" s="0" t="s">
        <v>54</v>
      </c>
      <c r="L448" s="0" t="n">
        <v>89</v>
      </c>
      <c r="M448" s="0" t="n">
        <v>4.09</v>
      </c>
      <c r="N448" s="0" t="n">
        <v>192.15</v>
      </c>
      <c r="O448" s="0" t="n">
        <v>1.08</v>
      </c>
      <c r="P448" s="0" t="n">
        <v>1</v>
      </c>
      <c r="Q448" s="0" t="n">
        <v>0.76</v>
      </c>
      <c r="R448" s="0" t="n">
        <v>323</v>
      </c>
      <c r="S448" s="0" t="n">
        <v>1.51</v>
      </c>
      <c r="T448" s="0" t="n">
        <v>0.82</v>
      </c>
      <c r="U448" s="6" t="n">
        <v>45504</v>
      </c>
      <c r="V448" s="0" t="n">
        <v>293.52</v>
      </c>
      <c r="W448" s="0" t="n">
        <v>0.608</v>
      </c>
    </row>
    <row r="449" customFormat="false" ht="15" hidden="false" customHeight="false" outlineLevel="0" collapsed="false">
      <c r="A449" s="0" t="s">
        <v>595</v>
      </c>
      <c r="B449" s="0" t="s">
        <v>81</v>
      </c>
      <c r="C449" s="0" t="n">
        <v>180</v>
      </c>
      <c r="D449" s="0" t="n">
        <v>78</v>
      </c>
      <c r="E449" s="0" t="n">
        <v>12</v>
      </c>
      <c r="F449" s="0" t="n">
        <v>4</v>
      </c>
      <c r="G449" s="0" t="n">
        <v>26.7</v>
      </c>
      <c r="H449" s="0" t="n">
        <v>2.5</v>
      </c>
      <c r="I449" s="0" t="n">
        <v>0.73</v>
      </c>
      <c r="J449" s="0" t="s">
        <v>189</v>
      </c>
      <c r="K449" s="0" t="s">
        <v>60</v>
      </c>
      <c r="L449" s="0" t="n">
        <v>149</v>
      </c>
      <c r="M449" s="0" t="n">
        <v>3.86</v>
      </c>
      <c r="N449" s="0" t="n">
        <v>126.35</v>
      </c>
      <c r="O449" s="0" t="n">
        <v>1.29</v>
      </c>
      <c r="P449" s="0" t="n">
        <v>5</v>
      </c>
      <c r="Q449" s="0" t="n">
        <v>0.92</v>
      </c>
      <c r="R449" s="0" t="n">
        <v>383</v>
      </c>
      <c r="S449" s="0" t="n">
        <v>14.91</v>
      </c>
      <c r="T449" s="0" t="n">
        <v>0.79</v>
      </c>
      <c r="U449" s="6" t="n">
        <v>45335</v>
      </c>
      <c r="V449" s="0" t="n">
        <v>115.93</v>
      </c>
      <c r="W449" s="0" t="n">
        <v>0.712</v>
      </c>
    </row>
    <row r="450" customFormat="false" ht="15" hidden="false" customHeight="false" outlineLevel="0" collapsed="false">
      <c r="A450" s="0" t="s">
        <v>596</v>
      </c>
      <c r="B450" s="0" t="s">
        <v>81</v>
      </c>
      <c r="C450" s="0" t="n">
        <v>453</v>
      </c>
      <c r="D450" s="0" t="n">
        <v>14</v>
      </c>
      <c r="E450" s="0" t="n">
        <v>10</v>
      </c>
      <c r="F450" s="0" t="n">
        <v>5</v>
      </c>
      <c r="G450" s="0" t="n">
        <v>49.06</v>
      </c>
      <c r="H450" s="0" t="n">
        <v>7.12</v>
      </c>
      <c r="I450" s="0" t="n">
        <v>0.15</v>
      </c>
      <c r="J450" s="0" t="s">
        <v>196</v>
      </c>
      <c r="K450" s="0" t="s">
        <v>54</v>
      </c>
      <c r="L450" s="0" t="n">
        <v>153</v>
      </c>
      <c r="M450" s="0" t="n">
        <v>3.19</v>
      </c>
      <c r="N450" s="0" t="n">
        <v>10.95</v>
      </c>
      <c r="O450" s="0" t="n">
        <v>0.56</v>
      </c>
      <c r="P450" s="0" t="n">
        <v>5</v>
      </c>
      <c r="Q450" s="0" t="n">
        <v>0.95</v>
      </c>
      <c r="R450" s="0" t="n">
        <v>862</v>
      </c>
      <c r="S450" s="0" t="n">
        <v>8.04</v>
      </c>
      <c r="T450" s="0" t="n">
        <v>0.92</v>
      </c>
      <c r="U450" s="6" t="n">
        <v>45351</v>
      </c>
      <c r="V450" s="0" t="n">
        <v>150.47</v>
      </c>
      <c r="W450" s="0" t="n">
        <v>0.725</v>
      </c>
    </row>
    <row r="451" customFormat="false" ht="15" hidden="false" customHeight="false" outlineLevel="0" collapsed="false">
      <c r="A451" s="0" t="s">
        <v>597</v>
      </c>
      <c r="B451" s="0" t="s">
        <v>56</v>
      </c>
      <c r="C451" s="0" t="n">
        <v>441</v>
      </c>
      <c r="D451" s="0" t="n">
        <v>29</v>
      </c>
      <c r="E451" s="0" t="n">
        <v>7</v>
      </c>
      <c r="F451" s="0" t="n">
        <v>5</v>
      </c>
      <c r="G451" s="0" t="n">
        <v>28.09</v>
      </c>
      <c r="H451" s="0" t="n">
        <v>3.44</v>
      </c>
      <c r="I451" s="0" t="n">
        <v>0.36</v>
      </c>
      <c r="J451" s="0" t="s">
        <v>41</v>
      </c>
      <c r="K451" s="0" t="s">
        <v>60</v>
      </c>
      <c r="L451" s="0" t="n">
        <v>173</v>
      </c>
      <c r="M451" s="0" t="n">
        <v>2.2</v>
      </c>
      <c r="N451" s="0" t="n">
        <v>115.66</v>
      </c>
      <c r="O451" s="0" t="n">
        <v>0.14</v>
      </c>
      <c r="P451" s="0" t="n">
        <v>7</v>
      </c>
      <c r="Q451" s="0" t="n">
        <v>0.8</v>
      </c>
      <c r="R451" s="0" t="n">
        <v>417</v>
      </c>
      <c r="S451" s="0" t="n">
        <v>13.22</v>
      </c>
      <c r="T451" s="0" t="n">
        <v>0.94</v>
      </c>
      <c r="U451" s="6" t="n">
        <v>45364</v>
      </c>
      <c r="V451" s="0" t="n">
        <v>118.06</v>
      </c>
      <c r="W451" s="0" t="n">
        <v>0.77</v>
      </c>
    </row>
    <row r="452" customFormat="false" ht="15" hidden="false" customHeight="false" outlineLevel="0" collapsed="false">
      <c r="A452" s="0" t="s">
        <v>598</v>
      </c>
      <c r="B452" s="0" t="s">
        <v>48</v>
      </c>
      <c r="C452" s="0" t="n">
        <v>430</v>
      </c>
      <c r="D452" s="0" t="n">
        <v>88</v>
      </c>
      <c r="E452" s="0" t="n">
        <v>13</v>
      </c>
      <c r="F452" s="0" t="n">
        <v>3</v>
      </c>
      <c r="G452" s="0" t="n">
        <v>2.23</v>
      </c>
      <c r="H452" s="0" t="n">
        <v>8.79</v>
      </c>
      <c r="I452" s="0" t="n">
        <v>0.15</v>
      </c>
      <c r="J452" s="0" t="s">
        <v>137</v>
      </c>
      <c r="K452" s="0" t="s">
        <v>60</v>
      </c>
      <c r="L452" s="0" t="n">
        <v>139</v>
      </c>
      <c r="M452" s="0" t="n">
        <v>4.62</v>
      </c>
      <c r="N452" s="0" t="n">
        <v>79.13</v>
      </c>
      <c r="O452" s="0" t="n">
        <v>0.72</v>
      </c>
      <c r="P452" s="0" t="n">
        <v>9</v>
      </c>
      <c r="Q452" s="0" t="n">
        <v>0.79</v>
      </c>
      <c r="R452" s="0" t="n">
        <v>64</v>
      </c>
      <c r="S452" s="0" t="n">
        <v>13.67</v>
      </c>
      <c r="T452" s="0" t="n">
        <v>0.56</v>
      </c>
      <c r="U452" s="6" t="n">
        <v>45470</v>
      </c>
      <c r="V452" s="0" t="n">
        <v>289.65</v>
      </c>
      <c r="W452" s="0" t="n">
        <v>0.6</v>
      </c>
    </row>
    <row r="453" customFormat="false" ht="15" hidden="false" customHeight="false" outlineLevel="0" collapsed="false">
      <c r="A453" s="0" t="s">
        <v>599</v>
      </c>
      <c r="B453" s="0" t="s">
        <v>40</v>
      </c>
      <c r="C453" s="0" t="n">
        <v>245</v>
      </c>
      <c r="D453" s="0" t="n">
        <v>27</v>
      </c>
      <c r="E453" s="0" t="n">
        <v>4</v>
      </c>
      <c r="F453" s="0" t="n">
        <v>4</v>
      </c>
      <c r="G453" s="0" t="n">
        <v>30.59</v>
      </c>
      <c r="H453" s="0" t="n">
        <v>3.7</v>
      </c>
      <c r="I453" s="0" t="n">
        <v>0.85</v>
      </c>
      <c r="J453" s="0" t="s">
        <v>87</v>
      </c>
      <c r="K453" s="0" t="s">
        <v>54</v>
      </c>
      <c r="L453" s="0" t="n">
        <v>73</v>
      </c>
      <c r="M453" s="0" t="n">
        <v>4.42</v>
      </c>
      <c r="N453" s="0" t="n">
        <v>16.1</v>
      </c>
      <c r="O453" s="0" t="n">
        <v>0.86</v>
      </c>
      <c r="P453" s="0" t="n">
        <v>0</v>
      </c>
      <c r="Q453" s="0" t="n">
        <v>0.95</v>
      </c>
      <c r="R453" s="0" t="n">
        <v>228</v>
      </c>
      <c r="S453" s="0" t="n">
        <v>8.2</v>
      </c>
      <c r="T453" s="0" t="n">
        <v>0.43</v>
      </c>
      <c r="U453" s="6" t="n">
        <v>45451</v>
      </c>
      <c r="V453" s="0" t="n">
        <v>126.79</v>
      </c>
      <c r="W453" s="0" t="n">
        <v>0.699</v>
      </c>
    </row>
    <row r="454" customFormat="false" ht="15" hidden="false" customHeight="false" outlineLevel="0" collapsed="false">
      <c r="A454" s="0" t="s">
        <v>600</v>
      </c>
      <c r="B454" s="0" t="s">
        <v>44</v>
      </c>
      <c r="C454" s="0" t="n">
        <v>34</v>
      </c>
      <c r="D454" s="0" t="n">
        <v>11</v>
      </c>
      <c r="E454" s="0" t="n">
        <v>7</v>
      </c>
      <c r="F454" s="0" t="n">
        <v>9</v>
      </c>
      <c r="G454" s="0" t="n">
        <v>8.12</v>
      </c>
      <c r="H454" s="0" t="n">
        <v>6.39</v>
      </c>
      <c r="I454" s="0" t="n">
        <v>0.92</v>
      </c>
      <c r="J454" s="0" t="s">
        <v>340</v>
      </c>
      <c r="K454" s="0" t="s">
        <v>54</v>
      </c>
      <c r="L454" s="0" t="n">
        <v>38</v>
      </c>
      <c r="M454" s="0" t="n">
        <v>2.42</v>
      </c>
      <c r="N454" s="0" t="n">
        <v>91.99</v>
      </c>
      <c r="O454" s="0" t="n">
        <v>1.31</v>
      </c>
      <c r="P454" s="0" t="n">
        <v>3</v>
      </c>
      <c r="Q454" s="0" t="n">
        <v>0.89</v>
      </c>
      <c r="R454" s="0" t="n">
        <v>494</v>
      </c>
      <c r="S454" s="0" t="n">
        <v>1.72</v>
      </c>
      <c r="T454" s="0" t="n">
        <v>0.61</v>
      </c>
      <c r="U454" s="6" t="n">
        <v>45467</v>
      </c>
      <c r="V454" s="0" t="n">
        <v>43.86</v>
      </c>
      <c r="W454" s="0" t="n">
        <v>0.532</v>
      </c>
    </row>
    <row r="455" customFormat="false" ht="15" hidden="false" customHeight="false" outlineLevel="0" collapsed="false">
      <c r="A455" s="0" t="s">
        <v>601</v>
      </c>
      <c r="B455" s="0" t="s">
        <v>44</v>
      </c>
      <c r="C455" s="0" t="n">
        <v>243</v>
      </c>
      <c r="D455" s="0" t="n">
        <v>22</v>
      </c>
      <c r="E455" s="0" t="n">
        <v>8</v>
      </c>
      <c r="F455" s="0" t="n">
        <v>4</v>
      </c>
      <c r="G455" s="0" t="n">
        <v>40.13</v>
      </c>
      <c r="H455" s="0" t="n">
        <v>3.22</v>
      </c>
      <c r="I455" s="0" t="n">
        <v>0.2</v>
      </c>
      <c r="J455" s="0" t="s">
        <v>291</v>
      </c>
      <c r="K455" s="0" t="s">
        <v>60</v>
      </c>
      <c r="L455" s="0" t="n">
        <v>96</v>
      </c>
      <c r="M455" s="0" t="n">
        <v>1.54</v>
      </c>
      <c r="N455" s="0" t="n">
        <v>156.98</v>
      </c>
      <c r="O455" s="0" t="n">
        <v>1.87</v>
      </c>
      <c r="P455" s="0" t="n">
        <v>1</v>
      </c>
      <c r="Q455" s="0" t="n">
        <v>0.79</v>
      </c>
      <c r="R455" s="0" t="n">
        <v>821</v>
      </c>
      <c r="S455" s="0" t="n">
        <v>9.36</v>
      </c>
      <c r="T455" s="0" t="n">
        <v>0.27</v>
      </c>
      <c r="U455" s="6" t="n">
        <v>45525</v>
      </c>
      <c r="V455" s="0" t="n">
        <v>82.65</v>
      </c>
      <c r="W455" s="0" t="n">
        <v>0.53</v>
      </c>
    </row>
    <row r="456" customFormat="false" ht="15" hidden="false" customHeight="false" outlineLevel="0" collapsed="false">
      <c r="A456" s="0" t="s">
        <v>602</v>
      </c>
      <c r="B456" s="0" t="s">
        <v>40</v>
      </c>
      <c r="C456" s="0" t="n">
        <v>80</v>
      </c>
      <c r="D456" s="0" t="n">
        <v>13</v>
      </c>
      <c r="E456" s="0" t="n">
        <v>3</v>
      </c>
      <c r="F456" s="0" t="n">
        <v>7</v>
      </c>
      <c r="G456" s="0" t="n">
        <v>42.97</v>
      </c>
      <c r="H456" s="0" t="n">
        <v>9.21</v>
      </c>
      <c r="I456" s="0" t="n">
        <v>0.5</v>
      </c>
      <c r="J456" s="0" t="s">
        <v>273</v>
      </c>
      <c r="K456" s="0" t="s">
        <v>42</v>
      </c>
      <c r="L456" s="0" t="n">
        <v>105</v>
      </c>
      <c r="M456" s="0" t="n">
        <v>1.73</v>
      </c>
      <c r="N456" s="0" t="n">
        <v>105.72</v>
      </c>
      <c r="O456" s="0" t="n">
        <v>0.49</v>
      </c>
      <c r="P456" s="0" t="n">
        <v>7</v>
      </c>
      <c r="Q456" s="0" t="n">
        <v>0.91</v>
      </c>
      <c r="R456" s="0" t="n">
        <v>452</v>
      </c>
      <c r="S456" s="0" t="n">
        <v>5.68</v>
      </c>
      <c r="T456" s="0" t="n">
        <v>0.95</v>
      </c>
      <c r="U456" s="6" t="n">
        <v>45397</v>
      </c>
      <c r="V456" s="0" t="n">
        <v>133.2</v>
      </c>
      <c r="W456" s="0" t="n">
        <v>0.659</v>
      </c>
    </row>
    <row r="457" customFormat="false" ht="15" hidden="false" customHeight="false" outlineLevel="0" collapsed="false">
      <c r="A457" s="0" t="s">
        <v>603</v>
      </c>
      <c r="B457" s="0" t="s">
        <v>56</v>
      </c>
      <c r="C457" s="0" t="n">
        <v>141</v>
      </c>
      <c r="D457" s="0" t="n">
        <v>51</v>
      </c>
      <c r="E457" s="0" t="n">
        <v>13</v>
      </c>
      <c r="F457" s="0" t="n">
        <v>7</v>
      </c>
      <c r="G457" s="0" t="n">
        <v>24.62</v>
      </c>
      <c r="H457" s="0" t="n">
        <v>7.92</v>
      </c>
      <c r="I457" s="0" t="n">
        <v>0.94</v>
      </c>
      <c r="J457" s="0" t="s">
        <v>72</v>
      </c>
      <c r="K457" s="0" t="s">
        <v>54</v>
      </c>
      <c r="L457" s="0" t="n">
        <v>40</v>
      </c>
      <c r="M457" s="0" t="n">
        <v>1.49</v>
      </c>
      <c r="N457" s="0" t="n">
        <v>131.5</v>
      </c>
      <c r="O457" s="0" t="n">
        <v>1.41</v>
      </c>
      <c r="P457" s="0" t="n">
        <v>3</v>
      </c>
      <c r="Q457" s="0" t="n">
        <v>0.8</v>
      </c>
      <c r="R457" s="0" t="n">
        <v>137</v>
      </c>
      <c r="S457" s="0" t="n">
        <v>3.89</v>
      </c>
      <c r="T457" s="0" t="n">
        <v>0.99</v>
      </c>
      <c r="U457" s="6" t="n">
        <v>45558</v>
      </c>
      <c r="V457" s="0" t="n">
        <v>184.87</v>
      </c>
      <c r="W457" s="0" t="n">
        <v>0.609</v>
      </c>
    </row>
    <row r="458" customFormat="false" ht="15" hidden="false" customHeight="false" outlineLevel="0" collapsed="false">
      <c r="A458" s="0" t="s">
        <v>604</v>
      </c>
      <c r="B458" s="0" t="s">
        <v>44</v>
      </c>
      <c r="C458" s="0" t="n">
        <v>296</v>
      </c>
      <c r="D458" s="0" t="n">
        <v>83</v>
      </c>
      <c r="E458" s="0" t="n">
        <v>6</v>
      </c>
      <c r="F458" s="0" t="n">
        <v>6</v>
      </c>
      <c r="G458" s="0" t="n">
        <v>39.38</v>
      </c>
      <c r="H458" s="0" t="n">
        <v>2.81</v>
      </c>
      <c r="I458" s="0" t="n">
        <v>0.23</v>
      </c>
      <c r="J458" s="0" t="s">
        <v>41</v>
      </c>
      <c r="K458" s="0" t="s">
        <v>46</v>
      </c>
      <c r="L458" s="0" t="n">
        <v>92</v>
      </c>
      <c r="M458" s="0" t="n">
        <v>2.94</v>
      </c>
      <c r="N458" s="0" t="n">
        <v>131.55</v>
      </c>
      <c r="O458" s="0" t="n">
        <v>0.29</v>
      </c>
      <c r="P458" s="0" t="n">
        <v>7</v>
      </c>
      <c r="Q458" s="0" t="n">
        <v>0.88</v>
      </c>
      <c r="R458" s="0" t="n">
        <v>143</v>
      </c>
      <c r="S458" s="0" t="n">
        <v>3.56</v>
      </c>
      <c r="T458" s="0" t="n">
        <v>0.72</v>
      </c>
      <c r="U458" s="6" t="n">
        <v>45539</v>
      </c>
      <c r="V458" s="0" t="n">
        <v>189.25</v>
      </c>
      <c r="W458" s="0" t="n">
        <v>0.598</v>
      </c>
    </row>
    <row r="459" customFormat="false" ht="15" hidden="false" customHeight="false" outlineLevel="0" collapsed="false">
      <c r="A459" s="0" t="s">
        <v>605</v>
      </c>
      <c r="B459" s="0" t="s">
        <v>48</v>
      </c>
      <c r="C459" s="0" t="n">
        <v>65</v>
      </c>
      <c r="D459" s="0" t="n">
        <v>70</v>
      </c>
      <c r="E459" s="0" t="n">
        <v>11</v>
      </c>
      <c r="F459" s="0" t="n">
        <v>9</v>
      </c>
      <c r="G459" s="0" t="n">
        <v>8.11</v>
      </c>
      <c r="H459" s="0" t="n">
        <v>9.51</v>
      </c>
      <c r="I459" s="0" t="n">
        <v>0.36</v>
      </c>
      <c r="J459" s="0" t="s">
        <v>76</v>
      </c>
      <c r="K459" s="0" t="s">
        <v>60</v>
      </c>
      <c r="L459" s="0" t="n">
        <v>152</v>
      </c>
      <c r="M459" s="0" t="n">
        <v>4.41</v>
      </c>
      <c r="N459" s="0" t="n">
        <v>137.49</v>
      </c>
      <c r="O459" s="0" t="n">
        <v>0.46</v>
      </c>
      <c r="P459" s="0" t="n">
        <v>1</v>
      </c>
      <c r="Q459" s="0" t="n">
        <v>1</v>
      </c>
      <c r="R459" s="0" t="n">
        <v>894</v>
      </c>
      <c r="S459" s="0" t="n">
        <v>8.83</v>
      </c>
      <c r="T459" s="0" t="n">
        <v>0.8</v>
      </c>
      <c r="U459" s="6" t="n">
        <v>45470</v>
      </c>
      <c r="V459" s="0" t="n">
        <v>230.05</v>
      </c>
      <c r="W459" s="0" t="n">
        <v>0.812</v>
      </c>
    </row>
    <row r="460" customFormat="false" ht="15" hidden="false" customHeight="false" outlineLevel="0" collapsed="false">
      <c r="A460" s="0" t="s">
        <v>606</v>
      </c>
      <c r="B460" s="0" t="s">
        <v>56</v>
      </c>
      <c r="C460" s="0" t="n">
        <v>472</v>
      </c>
      <c r="D460" s="0" t="n">
        <v>17</v>
      </c>
      <c r="E460" s="0" t="n">
        <v>4</v>
      </c>
      <c r="F460" s="0" t="n">
        <v>5</v>
      </c>
      <c r="G460" s="0" t="n">
        <v>25.11</v>
      </c>
      <c r="H460" s="0" t="n">
        <v>3.89</v>
      </c>
      <c r="I460" s="0" t="n">
        <v>0.37</v>
      </c>
      <c r="J460" s="0" t="s">
        <v>53</v>
      </c>
      <c r="K460" s="0" t="s">
        <v>42</v>
      </c>
      <c r="L460" s="0" t="n">
        <v>42</v>
      </c>
      <c r="M460" s="0" t="n">
        <v>3.98</v>
      </c>
      <c r="N460" s="0" t="n">
        <v>83.64</v>
      </c>
      <c r="O460" s="0" t="n">
        <v>1.07</v>
      </c>
      <c r="P460" s="0" t="n">
        <v>3</v>
      </c>
      <c r="Q460" s="0" t="n">
        <v>0.79</v>
      </c>
      <c r="R460" s="0" t="n">
        <v>444</v>
      </c>
      <c r="S460" s="0" t="n">
        <v>2.46</v>
      </c>
      <c r="T460" s="0" t="n">
        <v>0.46</v>
      </c>
      <c r="U460" s="6" t="n">
        <v>45535</v>
      </c>
      <c r="V460" s="0" t="n">
        <v>197.88</v>
      </c>
      <c r="W460" s="0" t="n">
        <v>0.516</v>
      </c>
    </row>
    <row r="461" customFormat="false" ht="15" hidden="false" customHeight="false" outlineLevel="0" collapsed="false">
      <c r="A461" s="0" t="s">
        <v>607</v>
      </c>
      <c r="B461" s="0" t="s">
        <v>48</v>
      </c>
      <c r="C461" s="0" t="n">
        <v>409</v>
      </c>
      <c r="D461" s="0" t="n">
        <v>76</v>
      </c>
      <c r="E461" s="0" t="n">
        <v>7</v>
      </c>
      <c r="F461" s="0" t="n">
        <v>2</v>
      </c>
      <c r="G461" s="0" t="n">
        <v>20.3</v>
      </c>
      <c r="H461" s="0" t="n">
        <v>6.69</v>
      </c>
      <c r="I461" s="0" t="n">
        <v>0.13</v>
      </c>
      <c r="J461" s="0" t="s">
        <v>139</v>
      </c>
      <c r="K461" s="0" t="s">
        <v>54</v>
      </c>
      <c r="L461" s="0" t="n">
        <v>109</v>
      </c>
      <c r="M461" s="0" t="n">
        <v>4.08</v>
      </c>
      <c r="N461" s="0" t="n">
        <v>80.3</v>
      </c>
      <c r="O461" s="0" t="n">
        <v>1.45</v>
      </c>
      <c r="P461" s="0" t="n">
        <v>8</v>
      </c>
      <c r="Q461" s="0" t="n">
        <v>0.98</v>
      </c>
      <c r="R461" s="0" t="n">
        <v>77</v>
      </c>
      <c r="S461" s="0" t="n">
        <v>12.5</v>
      </c>
      <c r="T461" s="0" t="n">
        <v>0.89</v>
      </c>
      <c r="U461" s="6" t="n">
        <v>45341</v>
      </c>
      <c r="V461" s="0" t="n">
        <v>152.54</v>
      </c>
      <c r="W461" s="0" t="n">
        <v>0.636</v>
      </c>
    </row>
    <row r="462" customFormat="false" ht="15" hidden="false" customHeight="false" outlineLevel="0" collapsed="false">
      <c r="A462" s="0" t="s">
        <v>608</v>
      </c>
      <c r="B462" s="0" t="s">
        <v>81</v>
      </c>
      <c r="C462" s="0" t="n">
        <v>313</v>
      </c>
      <c r="D462" s="0" t="n">
        <v>72</v>
      </c>
      <c r="E462" s="0" t="n">
        <v>3</v>
      </c>
      <c r="F462" s="0" t="n">
        <v>7</v>
      </c>
      <c r="G462" s="0" t="n">
        <v>30.95</v>
      </c>
      <c r="H462" s="0" t="n">
        <v>7.56</v>
      </c>
      <c r="I462" s="0" t="n">
        <v>0.13</v>
      </c>
      <c r="J462" s="0" t="s">
        <v>110</v>
      </c>
      <c r="K462" s="0" t="s">
        <v>54</v>
      </c>
      <c r="L462" s="0" t="n">
        <v>157</v>
      </c>
      <c r="M462" s="0" t="n">
        <v>2.52</v>
      </c>
      <c r="N462" s="0" t="n">
        <v>10.87</v>
      </c>
      <c r="O462" s="0" t="n">
        <v>1.73</v>
      </c>
      <c r="P462" s="0" t="n">
        <v>4</v>
      </c>
      <c r="Q462" s="0" t="n">
        <v>0.8</v>
      </c>
      <c r="R462" s="0" t="n">
        <v>746</v>
      </c>
      <c r="S462" s="0" t="n">
        <v>4.18</v>
      </c>
      <c r="T462" s="0" t="n">
        <v>0.92</v>
      </c>
      <c r="U462" s="6" t="n">
        <v>45516</v>
      </c>
      <c r="V462" s="0" t="n">
        <v>18.75</v>
      </c>
      <c r="W462" s="0" t="n">
        <v>0.547</v>
      </c>
    </row>
    <row r="463" customFormat="false" ht="15" hidden="false" customHeight="false" outlineLevel="0" collapsed="false">
      <c r="A463" s="0" t="s">
        <v>609</v>
      </c>
      <c r="B463" s="0" t="s">
        <v>56</v>
      </c>
      <c r="C463" s="0" t="n">
        <v>81</v>
      </c>
      <c r="D463" s="0" t="n">
        <v>18</v>
      </c>
      <c r="E463" s="0" t="n">
        <v>6</v>
      </c>
      <c r="F463" s="0" t="n">
        <v>3</v>
      </c>
      <c r="G463" s="0" t="n">
        <v>3.18</v>
      </c>
      <c r="H463" s="0" t="n">
        <v>0.72</v>
      </c>
      <c r="I463" s="0" t="n">
        <v>0.96</v>
      </c>
      <c r="J463" s="0" t="s">
        <v>409</v>
      </c>
      <c r="K463" s="0" t="s">
        <v>42</v>
      </c>
      <c r="L463" s="0" t="n">
        <v>82</v>
      </c>
      <c r="M463" s="0" t="n">
        <v>1.95</v>
      </c>
      <c r="N463" s="0" t="n">
        <v>39.3</v>
      </c>
      <c r="O463" s="0" t="n">
        <v>1.51</v>
      </c>
      <c r="P463" s="0" t="n">
        <v>5</v>
      </c>
      <c r="Q463" s="0" t="n">
        <v>0.86</v>
      </c>
      <c r="R463" s="0" t="n">
        <v>124</v>
      </c>
      <c r="S463" s="0" t="n">
        <v>8.69</v>
      </c>
      <c r="T463" s="0" t="n">
        <v>0.26</v>
      </c>
      <c r="U463" s="6" t="n">
        <v>45648</v>
      </c>
      <c r="V463" s="0" t="n">
        <v>211.56</v>
      </c>
      <c r="W463" s="0" t="n">
        <v>0.489</v>
      </c>
    </row>
    <row r="464" customFormat="false" ht="15" hidden="false" customHeight="false" outlineLevel="0" collapsed="false">
      <c r="A464" s="0" t="s">
        <v>610</v>
      </c>
      <c r="B464" s="0" t="s">
        <v>44</v>
      </c>
      <c r="C464" s="0" t="n">
        <v>105</v>
      </c>
      <c r="D464" s="0" t="n">
        <v>20</v>
      </c>
      <c r="E464" s="0" t="n">
        <v>6</v>
      </c>
      <c r="F464" s="0" t="n">
        <v>3</v>
      </c>
      <c r="G464" s="0" t="n">
        <v>37.85</v>
      </c>
      <c r="H464" s="0" t="n">
        <v>9.61</v>
      </c>
      <c r="I464" s="0" t="n">
        <v>0.61</v>
      </c>
      <c r="J464" s="0" t="s">
        <v>174</v>
      </c>
      <c r="K464" s="0" t="s">
        <v>46</v>
      </c>
      <c r="L464" s="0" t="n">
        <v>175</v>
      </c>
      <c r="M464" s="0" t="n">
        <v>3.91</v>
      </c>
      <c r="N464" s="0" t="n">
        <v>190.65</v>
      </c>
      <c r="O464" s="0" t="n">
        <v>0.13</v>
      </c>
      <c r="P464" s="0" t="n">
        <v>9</v>
      </c>
      <c r="Q464" s="0" t="n">
        <v>0.84</v>
      </c>
      <c r="R464" s="0" t="n">
        <v>103</v>
      </c>
      <c r="S464" s="0" t="n">
        <v>2.76</v>
      </c>
      <c r="T464" s="0" t="n">
        <v>0.31</v>
      </c>
      <c r="U464" s="6" t="n">
        <v>45523</v>
      </c>
      <c r="V464" s="0" t="n">
        <v>34.78</v>
      </c>
      <c r="W464" s="0" t="n">
        <v>0.474</v>
      </c>
    </row>
    <row r="465" customFormat="false" ht="15" hidden="false" customHeight="false" outlineLevel="0" collapsed="false">
      <c r="A465" s="0" t="s">
        <v>611</v>
      </c>
      <c r="B465" s="0" t="s">
        <v>56</v>
      </c>
      <c r="C465" s="0" t="n">
        <v>465</v>
      </c>
      <c r="D465" s="0" t="n">
        <v>51</v>
      </c>
      <c r="E465" s="0" t="n">
        <v>8</v>
      </c>
      <c r="F465" s="0" t="n">
        <v>3</v>
      </c>
      <c r="G465" s="0" t="n">
        <v>4.88</v>
      </c>
      <c r="H465" s="0" t="n">
        <v>3.77</v>
      </c>
      <c r="I465" s="0" t="n">
        <v>0.38</v>
      </c>
      <c r="J465" s="0" t="s">
        <v>361</v>
      </c>
      <c r="K465" s="0" t="s">
        <v>60</v>
      </c>
      <c r="L465" s="0" t="n">
        <v>140</v>
      </c>
      <c r="M465" s="0" t="n">
        <v>4.07</v>
      </c>
      <c r="N465" s="0" t="n">
        <v>170.06</v>
      </c>
      <c r="O465" s="0" t="n">
        <v>1.4</v>
      </c>
      <c r="P465" s="0" t="n">
        <v>8</v>
      </c>
      <c r="Q465" s="0" t="n">
        <v>0.93</v>
      </c>
      <c r="R465" s="0" t="n">
        <v>370</v>
      </c>
      <c r="S465" s="0" t="n">
        <v>13.03</v>
      </c>
      <c r="T465" s="0" t="n">
        <v>0.41</v>
      </c>
      <c r="U465" s="6" t="n">
        <v>45455</v>
      </c>
      <c r="V465" s="0" t="n">
        <v>145.96</v>
      </c>
      <c r="W465" s="0" t="n">
        <v>0.542</v>
      </c>
    </row>
    <row r="466" customFormat="false" ht="15" hidden="false" customHeight="false" outlineLevel="0" collapsed="false">
      <c r="A466" s="0" t="s">
        <v>612</v>
      </c>
      <c r="B466" s="0" t="s">
        <v>56</v>
      </c>
      <c r="C466" s="0" t="n">
        <v>229</v>
      </c>
      <c r="D466" s="0" t="n">
        <v>22</v>
      </c>
      <c r="E466" s="0" t="n">
        <v>12</v>
      </c>
      <c r="F466" s="0" t="n">
        <v>8</v>
      </c>
      <c r="G466" s="0" t="n">
        <v>33.17</v>
      </c>
      <c r="H466" s="0" t="n">
        <v>2.3</v>
      </c>
      <c r="I466" s="0" t="n">
        <v>0.44</v>
      </c>
      <c r="J466" s="0" t="s">
        <v>41</v>
      </c>
      <c r="K466" s="0" t="s">
        <v>54</v>
      </c>
      <c r="L466" s="0" t="n">
        <v>27</v>
      </c>
      <c r="M466" s="0" t="n">
        <v>3.63</v>
      </c>
      <c r="N466" s="0" t="n">
        <v>62.27</v>
      </c>
      <c r="O466" s="0" t="n">
        <v>1.67</v>
      </c>
      <c r="P466" s="0" t="n">
        <v>8</v>
      </c>
      <c r="Q466" s="0" t="n">
        <v>0.72</v>
      </c>
      <c r="R466" s="0" t="n">
        <v>608</v>
      </c>
      <c r="S466" s="0" t="n">
        <v>10.69</v>
      </c>
      <c r="T466" s="0" t="n">
        <v>0.76</v>
      </c>
      <c r="U466" s="6" t="n">
        <v>45326</v>
      </c>
      <c r="V466" s="0" t="n">
        <v>269.95</v>
      </c>
      <c r="W466" s="0" t="n">
        <v>0.512</v>
      </c>
    </row>
    <row r="467" customFormat="false" ht="15" hidden="false" customHeight="false" outlineLevel="0" collapsed="false">
      <c r="A467" s="0" t="s">
        <v>613</v>
      </c>
      <c r="B467" s="0" t="s">
        <v>56</v>
      </c>
      <c r="C467" s="0" t="n">
        <v>97</v>
      </c>
      <c r="D467" s="0" t="n">
        <v>45</v>
      </c>
      <c r="E467" s="0" t="n">
        <v>11</v>
      </c>
      <c r="F467" s="0" t="n">
        <v>9</v>
      </c>
      <c r="G467" s="0" t="n">
        <v>1.9</v>
      </c>
      <c r="H467" s="0" t="n">
        <v>8.58</v>
      </c>
      <c r="I467" s="0" t="n">
        <v>0.74</v>
      </c>
      <c r="J467" s="0" t="s">
        <v>137</v>
      </c>
      <c r="K467" s="0" t="s">
        <v>46</v>
      </c>
      <c r="L467" s="0" t="n">
        <v>135</v>
      </c>
      <c r="M467" s="0" t="n">
        <v>0.64</v>
      </c>
      <c r="N467" s="0" t="n">
        <v>86.23</v>
      </c>
      <c r="O467" s="0" t="n">
        <v>1.1</v>
      </c>
      <c r="P467" s="0" t="n">
        <v>6</v>
      </c>
      <c r="Q467" s="0" t="n">
        <v>0.89</v>
      </c>
      <c r="R467" s="0" t="n">
        <v>809</v>
      </c>
      <c r="S467" s="0" t="n">
        <v>3.89</v>
      </c>
      <c r="T467" s="0" t="n">
        <v>0.35</v>
      </c>
      <c r="U467" s="6" t="n">
        <v>45445</v>
      </c>
      <c r="V467" s="0" t="n">
        <v>183.09</v>
      </c>
      <c r="W467" s="0" t="n">
        <v>0.47</v>
      </c>
    </row>
    <row r="468" customFormat="false" ht="15" hidden="false" customHeight="false" outlineLevel="0" collapsed="false">
      <c r="A468" s="0" t="s">
        <v>614</v>
      </c>
      <c r="B468" s="0" t="s">
        <v>56</v>
      </c>
      <c r="C468" s="0" t="n">
        <v>221</v>
      </c>
      <c r="D468" s="0" t="n">
        <v>22</v>
      </c>
      <c r="E468" s="0" t="n">
        <v>5</v>
      </c>
      <c r="F468" s="0" t="n">
        <v>9</v>
      </c>
      <c r="G468" s="0" t="n">
        <v>41.76</v>
      </c>
      <c r="H468" s="0" t="n">
        <v>7.18</v>
      </c>
      <c r="I468" s="0" t="n">
        <v>0.43</v>
      </c>
      <c r="J468" s="0" t="s">
        <v>114</v>
      </c>
      <c r="K468" s="0" t="s">
        <v>60</v>
      </c>
      <c r="L468" s="0" t="n">
        <v>16</v>
      </c>
      <c r="M468" s="0" t="n">
        <v>3.15</v>
      </c>
      <c r="N468" s="0" t="n">
        <v>188.59</v>
      </c>
      <c r="O468" s="0" t="n">
        <v>1.93</v>
      </c>
      <c r="P468" s="0" t="n">
        <v>1</v>
      </c>
      <c r="Q468" s="0" t="n">
        <v>0.93</v>
      </c>
      <c r="R468" s="0" t="n">
        <v>283</v>
      </c>
      <c r="S468" s="0" t="n">
        <v>11.02</v>
      </c>
      <c r="T468" s="0" t="n">
        <v>0.38</v>
      </c>
      <c r="U468" s="6" t="n">
        <v>45314</v>
      </c>
      <c r="V468" s="0" t="n">
        <v>67.7</v>
      </c>
      <c r="W468" s="0" t="n">
        <v>0.596</v>
      </c>
    </row>
    <row r="469" customFormat="false" ht="15" hidden="false" customHeight="false" outlineLevel="0" collapsed="false">
      <c r="A469" s="0" t="s">
        <v>615</v>
      </c>
      <c r="B469" s="0" t="s">
        <v>48</v>
      </c>
      <c r="C469" s="0" t="n">
        <v>321</v>
      </c>
      <c r="D469" s="0" t="n">
        <v>21</v>
      </c>
      <c r="E469" s="0" t="n">
        <v>11</v>
      </c>
      <c r="F469" s="0" t="n">
        <v>7</v>
      </c>
      <c r="G469" s="0" t="n">
        <v>9.56</v>
      </c>
      <c r="H469" s="0" t="n">
        <v>1.32</v>
      </c>
      <c r="I469" s="0" t="n">
        <v>0.3</v>
      </c>
      <c r="J469" s="0" t="s">
        <v>51</v>
      </c>
      <c r="K469" s="0" t="s">
        <v>46</v>
      </c>
      <c r="L469" s="0" t="n">
        <v>172</v>
      </c>
      <c r="M469" s="0" t="n">
        <v>2.06</v>
      </c>
      <c r="N469" s="0" t="n">
        <v>57.58</v>
      </c>
      <c r="O469" s="0" t="n">
        <v>0.11</v>
      </c>
      <c r="P469" s="0" t="n">
        <v>6</v>
      </c>
      <c r="Q469" s="0" t="n">
        <v>0.84</v>
      </c>
      <c r="R469" s="0" t="n">
        <v>679</v>
      </c>
      <c r="S469" s="0" t="n">
        <v>2.16</v>
      </c>
      <c r="T469" s="0" t="n">
        <v>0.51</v>
      </c>
      <c r="U469" s="6" t="n">
        <v>45655</v>
      </c>
      <c r="V469" s="0" t="n">
        <v>244.31</v>
      </c>
      <c r="W469" s="0" t="n">
        <v>0.568</v>
      </c>
    </row>
    <row r="470" customFormat="false" ht="15" hidden="false" customHeight="false" outlineLevel="0" collapsed="false">
      <c r="A470" s="0" t="s">
        <v>616</v>
      </c>
      <c r="B470" s="0" t="s">
        <v>81</v>
      </c>
      <c r="C470" s="0" t="n">
        <v>416</v>
      </c>
      <c r="D470" s="0" t="n">
        <v>46</v>
      </c>
      <c r="E470" s="0" t="n">
        <v>8</v>
      </c>
      <c r="F470" s="0" t="n">
        <v>7</v>
      </c>
      <c r="G470" s="0" t="n">
        <v>26.26</v>
      </c>
      <c r="H470" s="0" t="n">
        <v>1.61</v>
      </c>
      <c r="I470" s="0" t="n">
        <v>0.19</v>
      </c>
      <c r="J470" s="0" t="s">
        <v>385</v>
      </c>
      <c r="K470" s="0" t="s">
        <v>60</v>
      </c>
      <c r="L470" s="0" t="n">
        <v>133</v>
      </c>
      <c r="M470" s="0" t="n">
        <v>1.38</v>
      </c>
      <c r="N470" s="0" t="n">
        <v>111.18</v>
      </c>
      <c r="O470" s="0" t="n">
        <v>1.66</v>
      </c>
      <c r="P470" s="0" t="n">
        <v>8</v>
      </c>
      <c r="Q470" s="0" t="n">
        <v>0.73</v>
      </c>
      <c r="R470" s="0" t="n">
        <v>821</v>
      </c>
      <c r="S470" s="0" t="n">
        <v>11.81</v>
      </c>
      <c r="T470" s="0" t="n">
        <v>0.69</v>
      </c>
      <c r="U470" s="6" t="n">
        <v>45350</v>
      </c>
      <c r="V470" s="0" t="n">
        <v>97.12</v>
      </c>
      <c r="W470" s="0" t="n">
        <v>0.515</v>
      </c>
    </row>
    <row r="471" customFormat="false" ht="15" hidden="false" customHeight="false" outlineLevel="0" collapsed="false">
      <c r="A471" s="0" t="s">
        <v>617</v>
      </c>
      <c r="B471" s="0" t="s">
        <v>40</v>
      </c>
      <c r="C471" s="0" t="n">
        <v>242</v>
      </c>
      <c r="D471" s="0" t="n">
        <v>83</v>
      </c>
      <c r="E471" s="0" t="n">
        <v>9</v>
      </c>
      <c r="F471" s="0" t="n">
        <v>3</v>
      </c>
      <c r="G471" s="0" t="n">
        <v>13.81</v>
      </c>
      <c r="H471" s="0" t="n">
        <v>7.29</v>
      </c>
      <c r="I471" s="0" t="n">
        <v>0.76</v>
      </c>
      <c r="J471" s="0" t="s">
        <v>152</v>
      </c>
      <c r="K471" s="0" t="s">
        <v>60</v>
      </c>
      <c r="L471" s="0" t="n">
        <v>123</v>
      </c>
      <c r="M471" s="0" t="n">
        <v>3.62</v>
      </c>
      <c r="N471" s="0" t="n">
        <v>14.2</v>
      </c>
      <c r="O471" s="0" t="n">
        <v>0.74</v>
      </c>
      <c r="P471" s="0" t="n">
        <v>1</v>
      </c>
      <c r="Q471" s="0" t="n">
        <v>0.77</v>
      </c>
      <c r="R471" s="0" t="n">
        <v>279</v>
      </c>
      <c r="S471" s="0" t="n">
        <v>7.86</v>
      </c>
      <c r="T471" s="0" t="n">
        <v>0.98</v>
      </c>
      <c r="U471" s="6" t="n">
        <v>45303</v>
      </c>
      <c r="V471" s="0" t="n">
        <v>177.41</v>
      </c>
      <c r="W471" s="0" t="n">
        <v>0.761</v>
      </c>
    </row>
    <row r="472" customFormat="false" ht="15" hidden="false" customHeight="false" outlineLevel="0" collapsed="false">
      <c r="A472" s="0" t="s">
        <v>618</v>
      </c>
      <c r="B472" s="0" t="s">
        <v>56</v>
      </c>
      <c r="C472" s="0" t="n">
        <v>241</v>
      </c>
      <c r="D472" s="0" t="n">
        <v>82</v>
      </c>
      <c r="E472" s="0" t="n">
        <v>14</v>
      </c>
      <c r="F472" s="0" t="n">
        <v>9</v>
      </c>
      <c r="G472" s="0" t="n">
        <v>36.41</v>
      </c>
      <c r="H472" s="0" t="n">
        <v>1.21</v>
      </c>
      <c r="I472" s="0" t="n">
        <v>0.26</v>
      </c>
      <c r="J472" s="0" t="s">
        <v>166</v>
      </c>
      <c r="K472" s="0" t="s">
        <v>46</v>
      </c>
      <c r="L472" s="0" t="n">
        <v>93</v>
      </c>
      <c r="M472" s="0" t="n">
        <v>1.71</v>
      </c>
      <c r="N472" s="0" t="n">
        <v>127.75</v>
      </c>
      <c r="O472" s="0" t="n">
        <v>1.34</v>
      </c>
      <c r="P472" s="0" t="n">
        <v>6</v>
      </c>
      <c r="Q472" s="0" t="n">
        <v>0.9</v>
      </c>
      <c r="R472" s="0" t="n">
        <v>851</v>
      </c>
      <c r="S472" s="0" t="n">
        <v>2.68</v>
      </c>
      <c r="T472" s="0" t="n">
        <v>0.83</v>
      </c>
      <c r="U472" s="6" t="n">
        <v>45467</v>
      </c>
      <c r="V472" s="0" t="n">
        <v>194.4</v>
      </c>
      <c r="W472" s="0" t="n">
        <v>0.528</v>
      </c>
    </row>
    <row r="473" customFormat="false" ht="15" hidden="false" customHeight="false" outlineLevel="0" collapsed="false">
      <c r="A473" s="0" t="s">
        <v>619</v>
      </c>
      <c r="B473" s="0" t="s">
        <v>44</v>
      </c>
      <c r="C473" s="0" t="n">
        <v>22</v>
      </c>
      <c r="D473" s="0" t="n">
        <v>61</v>
      </c>
      <c r="E473" s="0" t="n">
        <v>12</v>
      </c>
      <c r="F473" s="0" t="n">
        <v>9</v>
      </c>
      <c r="G473" s="0" t="n">
        <v>16.75</v>
      </c>
      <c r="H473" s="0" t="n">
        <v>9.21</v>
      </c>
      <c r="I473" s="0" t="n">
        <v>0.16</v>
      </c>
      <c r="J473" s="0" t="s">
        <v>76</v>
      </c>
      <c r="K473" s="0" t="s">
        <v>60</v>
      </c>
      <c r="L473" s="0" t="n">
        <v>93</v>
      </c>
      <c r="M473" s="0" t="n">
        <v>4.61</v>
      </c>
      <c r="N473" s="0" t="n">
        <v>186.71</v>
      </c>
      <c r="O473" s="0" t="n">
        <v>1.42</v>
      </c>
      <c r="P473" s="0" t="n">
        <v>6</v>
      </c>
      <c r="Q473" s="0" t="n">
        <v>0.97</v>
      </c>
      <c r="R473" s="0" t="n">
        <v>802</v>
      </c>
      <c r="S473" s="0" t="n">
        <v>8.71</v>
      </c>
      <c r="T473" s="0" t="n">
        <v>0.65</v>
      </c>
      <c r="U473" s="6" t="n">
        <v>45623</v>
      </c>
      <c r="V473" s="0" t="n">
        <v>222.03</v>
      </c>
      <c r="W473" s="0" t="n">
        <v>0.578</v>
      </c>
    </row>
    <row r="474" customFormat="false" ht="15" hidden="false" customHeight="false" outlineLevel="0" collapsed="false">
      <c r="A474" s="0" t="s">
        <v>620</v>
      </c>
      <c r="B474" s="0" t="s">
        <v>56</v>
      </c>
      <c r="C474" s="0" t="n">
        <v>497</v>
      </c>
      <c r="D474" s="0" t="n">
        <v>80</v>
      </c>
      <c r="E474" s="0" t="n">
        <v>4</v>
      </c>
      <c r="F474" s="0" t="n">
        <v>7</v>
      </c>
      <c r="G474" s="0" t="n">
        <v>36.51</v>
      </c>
      <c r="H474" s="0" t="n">
        <v>7.54</v>
      </c>
      <c r="I474" s="0" t="n">
        <v>0.48</v>
      </c>
      <c r="J474" s="0" t="s">
        <v>92</v>
      </c>
      <c r="K474" s="0" t="s">
        <v>54</v>
      </c>
      <c r="L474" s="0" t="n">
        <v>92</v>
      </c>
      <c r="M474" s="0" t="n">
        <v>1.84</v>
      </c>
      <c r="N474" s="0" t="n">
        <v>178.1</v>
      </c>
      <c r="O474" s="0" t="n">
        <v>0.68</v>
      </c>
      <c r="P474" s="0" t="n">
        <v>2</v>
      </c>
      <c r="Q474" s="0" t="n">
        <v>0.83</v>
      </c>
      <c r="R474" s="0" t="n">
        <v>381</v>
      </c>
      <c r="S474" s="0" t="n">
        <v>3.81</v>
      </c>
      <c r="T474" s="0" t="n">
        <v>0.24</v>
      </c>
      <c r="U474" s="6" t="n">
        <v>45347</v>
      </c>
      <c r="V474" s="0" t="n">
        <v>28.84</v>
      </c>
      <c r="W474" s="0" t="n">
        <v>0.557</v>
      </c>
    </row>
    <row r="475" customFormat="false" ht="15" hidden="false" customHeight="false" outlineLevel="0" collapsed="false">
      <c r="A475" s="0" t="s">
        <v>621</v>
      </c>
      <c r="B475" s="0" t="s">
        <v>44</v>
      </c>
      <c r="C475" s="0" t="n">
        <v>25</v>
      </c>
      <c r="D475" s="0" t="n">
        <v>11</v>
      </c>
      <c r="E475" s="0" t="n">
        <v>13</v>
      </c>
      <c r="F475" s="0" t="n">
        <v>8</v>
      </c>
      <c r="G475" s="0" t="n">
        <v>14.96</v>
      </c>
      <c r="H475" s="0" t="n">
        <v>3.69</v>
      </c>
      <c r="I475" s="0" t="n">
        <v>0.14</v>
      </c>
      <c r="J475" s="0" t="s">
        <v>294</v>
      </c>
      <c r="K475" s="0" t="s">
        <v>54</v>
      </c>
      <c r="L475" s="0" t="n">
        <v>114</v>
      </c>
      <c r="M475" s="0" t="n">
        <v>3</v>
      </c>
      <c r="N475" s="0" t="n">
        <v>105.37</v>
      </c>
      <c r="O475" s="0" t="n">
        <v>1.99</v>
      </c>
      <c r="P475" s="0" t="n">
        <v>5</v>
      </c>
      <c r="Q475" s="0" t="n">
        <v>0.87</v>
      </c>
      <c r="R475" s="0" t="n">
        <v>743</v>
      </c>
      <c r="S475" s="0" t="n">
        <v>10.42</v>
      </c>
      <c r="T475" s="0" t="n">
        <v>0.61</v>
      </c>
      <c r="U475" s="6" t="n">
        <v>45638</v>
      </c>
      <c r="V475" s="0" t="n">
        <v>257.74</v>
      </c>
      <c r="W475" s="0" t="n">
        <v>0.536</v>
      </c>
    </row>
    <row r="476" customFormat="false" ht="15" hidden="false" customHeight="false" outlineLevel="0" collapsed="false">
      <c r="A476" s="0" t="s">
        <v>622</v>
      </c>
      <c r="B476" s="0" t="s">
        <v>48</v>
      </c>
      <c r="C476" s="0" t="n">
        <v>112</v>
      </c>
      <c r="D476" s="0" t="n">
        <v>65</v>
      </c>
      <c r="E476" s="0" t="n">
        <v>12</v>
      </c>
      <c r="F476" s="0" t="n">
        <v>2</v>
      </c>
      <c r="G476" s="0" t="n">
        <v>37.87</v>
      </c>
      <c r="H476" s="0" t="n">
        <v>3.95</v>
      </c>
      <c r="I476" s="0" t="n">
        <v>0.97</v>
      </c>
      <c r="J476" s="0" t="s">
        <v>45</v>
      </c>
      <c r="K476" s="0" t="s">
        <v>46</v>
      </c>
      <c r="L476" s="0" t="n">
        <v>111</v>
      </c>
      <c r="M476" s="0" t="n">
        <v>4.22</v>
      </c>
      <c r="N476" s="0" t="n">
        <v>133.43</v>
      </c>
      <c r="O476" s="0" t="n">
        <v>0.3</v>
      </c>
      <c r="P476" s="0" t="n">
        <v>7</v>
      </c>
      <c r="Q476" s="0" t="n">
        <v>0.77</v>
      </c>
      <c r="R476" s="0" t="n">
        <v>521</v>
      </c>
      <c r="S476" s="0" t="n">
        <v>10.92</v>
      </c>
      <c r="T476" s="0" t="n">
        <v>0.36</v>
      </c>
      <c r="U476" s="6" t="n">
        <v>45376</v>
      </c>
      <c r="V476" s="0" t="n">
        <v>43.02</v>
      </c>
      <c r="W476" s="0" t="n">
        <v>0.602</v>
      </c>
    </row>
    <row r="477" customFormat="false" ht="15" hidden="false" customHeight="false" outlineLevel="0" collapsed="false">
      <c r="A477" s="0" t="s">
        <v>623</v>
      </c>
      <c r="B477" s="0" t="s">
        <v>44</v>
      </c>
      <c r="C477" s="0" t="n">
        <v>27</v>
      </c>
      <c r="D477" s="0" t="n">
        <v>69</v>
      </c>
      <c r="E477" s="0" t="n">
        <v>8</v>
      </c>
      <c r="F477" s="0" t="n">
        <v>2</v>
      </c>
      <c r="G477" s="0" t="n">
        <v>2.5</v>
      </c>
      <c r="H477" s="0" t="n">
        <v>5.31</v>
      </c>
      <c r="I477" s="0" t="n">
        <v>0.66</v>
      </c>
      <c r="J477" s="0" t="s">
        <v>200</v>
      </c>
      <c r="K477" s="0" t="s">
        <v>46</v>
      </c>
      <c r="L477" s="0" t="n">
        <v>102</v>
      </c>
      <c r="M477" s="0" t="n">
        <v>2.31</v>
      </c>
      <c r="N477" s="0" t="n">
        <v>118.26</v>
      </c>
      <c r="O477" s="0" t="n">
        <v>0.4</v>
      </c>
      <c r="P477" s="0" t="n">
        <v>9</v>
      </c>
      <c r="Q477" s="0" t="n">
        <v>0.82</v>
      </c>
      <c r="R477" s="0" t="n">
        <v>366</v>
      </c>
      <c r="S477" s="0" t="n">
        <v>11.65</v>
      </c>
      <c r="T477" s="0" t="n">
        <v>0.44</v>
      </c>
      <c r="U477" s="6" t="n">
        <v>45416</v>
      </c>
      <c r="V477" s="0" t="n">
        <v>37.41</v>
      </c>
      <c r="W477" s="0" t="n">
        <v>0.587</v>
      </c>
    </row>
    <row r="478" customFormat="false" ht="15" hidden="false" customHeight="false" outlineLevel="0" collapsed="false">
      <c r="A478" s="0" t="s">
        <v>624</v>
      </c>
      <c r="B478" s="0" t="s">
        <v>40</v>
      </c>
      <c r="C478" s="0" t="n">
        <v>447</v>
      </c>
      <c r="D478" s="0" t="n">
        <v>32</v>
      </c>
      <c r="E478" s="0" t="n">
        <v>8</v>
      </c>
      <c r="F478" s="0" t="n">
        <v>6</v>
      </c>
      <c r="G478" s="0" t="n">
        <v>14.88</v>
      </c>
      <c r="H478" s="0" t="n">
        <v>3.93</v>
      </c>
      <c r="I478" s="0" t="n">
        <v>0.24</v>
      </c>
      <c r="J478" s="0" t="s">
        <v>215</v>
      </c>
      <c r="K478" s="0" t="s">
        <v>60</v>
      </c>
      <c r="L478" s="0" t="n">
        <v>69</v>
      </c>
      <c r="M478" s="0" t="n">
        <v>4.23</v>
      </c>
      <c r="N478" s="0" t="n">
        <v>22.73</v>
      </c>
      <c r="O478" s="0" t="n">
        <v>1.8</v>
      </c>
      <c r="P478" s="0" t="n">
        <v>7</v>
      </c>
      <c r="Q478" s="0" t="n">
        <v>0.8</v>
      </c>
      <c r="R478" s="0" t="n">
        <v>150</v>
      </c>
      <c r="S478" s="0" t="n">
        <v>13.53</v>
      </c>
      <c r="T478" s="0" t="n">
        <v>0.4</v>
      </c>
      <c r="U478" s="6" t="n">
        <v>45556</v>
      </c>
      <c r="V478" s="0" t="n">
        <v>142.5</v>
      </c>
      <c r="W478" s="0" t="n">
        <v>0.5</v>
      </c>
    </row>
    <row r="479" customFormat="false" ht="15" hidden="false" customHeight="false" outlineLevel="0" collapsed="false">
      <c r="A479" s="0" t="s">
        <v>625</v>
      </c>
      <c r="B479" s="0" t="s">
        <v>81</v>
      </c>
      <c r="C479" s="0" t="n">
        <v>254</v>
      </c>
      <c r="D479" s="0" t="n">
        <v>49</v>
      </c>
      <c r="E479" s="0" t="n">
        <v>4</v>
      </c>
      <c r="F479" s="0" t="n">
        <v>9</v>
      </c>
      <c r="G479" s="0" t="n">
        <v>25.43</v>
      </c>
      <c r="H479" s="0" t="n">
        <v>7.94</v>
      </c>
      <c r="I479" s="0" t="n">
        <v>0.26</v>
      </c>
      <c r="J479" s="0" t="s">
        <v>121</v>
      </c>
      <c r="K479" s="0" t="s">
        <v>60</v>
      </c>
      <c r="L479" s="0" t="n">
        <v>111</v>
      </c>
      <c r="M479" s="0" t="n">
        <v>3.76</v>
      </c>
      <c r="N479" s="0" t="n">
        <v>40.16</v>
      </c>
      <c r="O479" s="0" t="n">
        <v>0.33</v>
      </c>
      <c r="P479" s="0" t="n">
        <v>2</v>
      </c>
      <c r="Q479" s="0" t="n">
        <v>0.9</v>
      </c>
      <c r="R479" s="0" t="n">
        <v>297</v>
      </c>
      <c r="S479" s="0" t="n">
        <v>10.17</v>
      </c>
      <c r="T479" s="0" t="n">
        <v>0.48</v>
      </c>
      <c r="U479" s="6" t="n">
        <v>45381</v>
      </c>
      <c r="V479" s="0" t="n">
        <v>117.93</v>
      </c>
      <c r="W479" s="0" t="n">
        <v>0.739</v>
      </c>
    </row>
    <row r="480" customFormat="false" ht="15" hidden="false" customHeight="false" outlineLevel="0" collapsed="false">
      <c r="A480" s="0" t="s">
        <v>626</v>
      </c>
      <c r="B480" s="0" t="s">
        <v>44</v>
      </c>
      <c r="C480" s="0" t="n">
        <v>127</v>
      </c>
      <c r="D480" s="0" t="n">
        <v>73</v>
      </c>
      <c r="E480" s="0" t="n">
        <v>4</v>
      </c>
      <c r="F480" s="0" t="n">
        <v>5</v>
      </c>
      <c r="G480" s="0" t="n">
        <v>3.21</v>
      </c>
      <c r="H480" s="0" t="n">
        <v>9.76</v>
      </c>
      <c r="I480" s="0" t="n">
        <v>0.61</v>
      </c>
      <c r="J480" s="0" t="s">
        <v>70</v>
      </c>
      <c r="K480" s="0" t="s">
        <v>46</v>
      </c>
      <c r="L480" s="0" t="n">
        <v>33</v>
      </c>
      <c r="M480" s="0" t="n">
        <v>4.64</v>
      </c>
      <c r="N480" s="0" t="n">
        <v>193.13</v>
      </c>
      <c r="O480" s="0" t="n">
        <v>0.82</v>
      </c>
      <c r="P480" s="0" t="n">
        <v>5</v>
      </c>
      <c r="Q480" s="0" t="n">
        <v>1</v>
      </c>
      <c r="R480" s="0" t="n">
        <v>529</v>
      </c>
      <c r="S480" s="0" t="n">
        <v>7.88</v>
      </c>
      <c r="T480" s="0" t="n">
        <v>0.25</v>
      </c>
      <c r="U480" s="6" t="n">
        <v>45574</v>
      </c>
      <c r="V480" s="0" t="n">
        <v>25.84</v>
      </c>
      <c r="W480" s="0" t="n">
        <v>0.573</v>
      </c>
    </row>
    <row r="481" customFormat="false" ht="15" hidden="false" customHeight="false" outlineLevel="0" collapsed="false">
      <c r="A481" s="0" t="s">
        <v>627</v>
      </c>
      <c r="B481" s="0" t="s">
        <v>44</v>
      </c>
      <c r="C481" s="0" t="n">
        <v>180</v>
      </c>
      <c r="D481" s="0" t="n">
        <v>94</v>
      </c>
      <c r="E481" s="0" t="n">
        <v>4</v>
      </c>
      <c r="F481" s="0" t="n">
        <v>2</v>
      </c>
      <c r="G481" s="0" t="n">
        <v>10.12</v>
      </c>
      <c r="H481" s="0" t="n">
        <v>6.05</v>
      </c>
      <c r="I481" s="0" t="n">
        <v>0.42</v>
      </c>
      <c r="J481" s="0" t="s">
        <v>78</v>
      </c>
      <c r="K481" s="0" t="s">
        <v>42</v>
      </c>
      <c r="L481" s="0" t="n">
        <v>118</v>
      </c>
      <c r="M481" s="0" t="n">
        <v>1.97</v>
      </c>
      <c r="N481" s="0" t="n">
        <v>58.63</v>
      </c>
      <c r="O481" s="0" t="n">
        <v>1.49</v>
      </c>
      <c r="P481" s="0" t="n">
        <v>1</v>
      </c>
      <c r="Q481" s="0" t="n">
        <v>0.94</v>
      </c>
      <c r="R481" s="0" t="n">
        <v>910</v>
      </c>
      <c r="S481" s="0" t="n">
        <v>12.96</v>
      </c>
      <c r="T481" s="0" t="n">
        <v>0.66</v>
      </c>
      <c r="U481" s="6" t="n">
        <v>45373</v>
      </c>
      <c r="V481" s="0" t="n">
        <v>58.14</v>
      </c>
      <c r="W481" s="0" t="n">
        <v>0.724</v>
      </c>
    </row>
    <row r="482" customFormat="false" ht="15" hidden="false" customHeight="false" outlineLevel="0" collapsed="false">
      <c r="A482" s="0" t="s">
        <v>628</v>
      </c>
      <c r="B482" s="0" t="s">
        <v>81</v>
      </c>
      <c r="C482" s="0" t="n">
        <v>228</v>
      </c>
      <c r="D482" s="0" t="n">
        <v>32</v>
      </c>
      <c r="E482" s="0" t="n">
        <v>12</v>
      </c>
      <c r="F482" s="0" t="n">
        <v>6</v>
      </c>
      <c r="G482" s="0" t="n">
        <v>46.79</v>
      </c>
      <c r="H482" s="0" t="n">
        <v>4.74</v>
      </c>
      <c r="I482" s="0" t="n">
        <v>0.8</v>
      </c>
      <c r="J482" s="0" t="s">
        <v>186</v>
      </c>
      <c r="K482" s="0" t="s">
        <v>46</v>
      </c>
      <c r="L482" s="0" t="n">
        <v>176</v>
      </c>
      <c r="M482" s="0" t="n">
        <v>0.97</v>
      </c>
      <c r="N482" s="0" t="n">
        <v>83.05</v>
      </c>
      <c r="O482" s="0" t="n">
        <v>1.6</v>
      </c>
      <c r="P482" s="0" t="n">
        <v>1</v>
      </c>
      <c r="Q482" s="0" t="n">
        <v>0.76</v>
      </c>
      <c r="R482" s="0" t="n">
        <v>919</v>
      </c>
      <c r="S482" s="0" t="n">
        <v>13.6</v>
      </c>
      <c r="T482" s="0" t="n">
        <v>0.24</v>
      </c>
      <c r="U482" s="6" t="n">
        <v>45461</v>
      </c>
      <c r="V482" s="0" t="n">
        <v>137.37</v>
      </c>
      <c r="W482" s="0" t="n">
        <v>0.601</v>
      </c>
    </row>
    <row r="483" customFormat="false" ht="15" hidden="false" customHeight="false" outlineLevel="0" collapsed="false">
      <c r="A483" s="0" t="s">
        <v>629</v>
      </c>
      <c r="B483" s="0" t="s">
        <v>40</v>
      </c>
      <c r="C483" s="0" t="n">
        <v>259</v>
      </c>
      <c r="D483" s="0" t="n">
        <v>38</v>
      </c>
      <c r="E483" s="0" t="n">
        <v>14</v>
      </c>
      <c r="F483" s="0" t="n">
        <v>4</v>
      </c>
      <c r="G483" s="0" t="n">
        <v>48.86</v>
      </c>
      <c r="H483" s="0" t="n">
        <v>2.62</v>
      </c>
      <c r="I483" s="0" t="n">
        <v>0.59</v>
      </c>
      <c r="J483" s="0" t="s">
        <v>259</v>
      </c>
      <c r="K483" s="0" t="s">
        <v>42</v>
      </c>
      <c r="L483" s="0" t="n">
        <v>149</v>
      </c>
      <c r="M483" s="0" t="n">
        <v>2.44</v>
      </c>
      <c r="N483" s="0" t="n">
        <v>106.7</v>
      </c>
      <c r="O483" s="0" t="n">
        <v>1.91</v>
      </c>
      <c r="P483" s="0" t="n">
        <v>7</v>
      </c>
      <c r="Q483" s="0" t="n">
        <v>0.87</v>
      </c>
      <c r="R483" s="0" t="n">
        <v>674</v>
      </c>
      <c r="S483" s="0" t="n">
        <v>11.94</v>
      </c>
      <c r="T483" s="0" t="n">
        <v>0.73</v>
      </c>
      <c r="U483" s="6" t="n">
        <v>45578</v>
      </c>
      <c r="V483" s="0" t="n">
        <v>250.43</v>
      </c>
      <c r="W483" s="0" t="n">
        <v>0.548</v>
      </c>
    </row>
    <row r="484" customFormat="false" ht="15" hidden="false" customHeight="false" outlineLevel="0" collapsed="false">
      <c r="A484" s="0" t="s">
        <v>630</v>
      </c>
      <c r="B484" s="0" t="s">
        <v>56</v>
      </c>
      <c r="C484" s="0" t="n">
        <v>350</v>
      </c>
      <c r="D484" s="0" t="n">
        <v>87</v>
      </c>
      <c r="E484" s="0" t="n">
        <v>3</v>
      </c>
      <c r="F484" s="0" t="n">
        <v>5</v>
      </c>
      <c r="G484" s="0" t="n">
        <v>37.25</v>
      </c>
      <c r="H484" s="0" t="n">
        <v>6.71</v>
      </c>
      <c r="I484" s="0" t="n">
        <v>0.49</v>
      </c>
      <c r="J484" s="0" t="s">
        <v>152</v>
      </c>
      <c r="K484" s="0" t="s">
        <v>42</v>
      </c>
      <c r="L484" s="0" t="n">
        <v>103</v>
      </c>
      <c r="M484" s="0" t="n">
        <v>4.04</v>
      </c>
      <c r="N484" s="0" t="n">
        <v>196.04</v>
      </c>
      <c r="O484" s="0" t="n">
        <v>1.6</v>
      </c>
      <c r="P484" s="0" t="n">
        <v>9</v>
      </c>
      <c r="Q484" s="0" t="n">
        <v>0.72</v>
      </c>
      <c r="R484" s="0" t="n">
        <v>270</v>
      </c>
      <c r="S484" s="0" t="n">
        <v>14.19</v>
      </c>
      <c r="T484" s="0" t="n">
        <v>0.78</v>
      </c>
      <c r="U484" s="6" t="n">
        <v>45510</v>
      </c>
      <c r="V484" s="0" t="n">
        <v>45.18</v>
      </c>
      <c r="W484" s="0" t="n">
        <v>0.549</v>
      </c>
    </row>
    <row r="485" customFormat="false" ht="15" hidden="false" customHeight="false" outlineLevel="0" collapsed="false">
      <c r="A485" s="0" t="s">
        <v>631</v>
      </c>
      <c r="B485" s="0" t="s">
        <v>44</v>
      </c>
      <c r="C485" s="0" t="n">
        <v>352</v>
      </c>
      <c r="D485" s="0" t="n">
        <v>99</v>
      </c>
      <c r="E485" s="0" t="n">
        <v>7</v>
      </c>
      <c r="F485" s="0" t="n">
        <v>9</v>
      </c>
      <c r="G485" s="0" t="n">
        <v>13.36</v>
      </c>
      <c r="H485" s="0" t="n">
        <v>7.01</v>
      </c>
      <c r="I485" s="0" t="n">
        <v>0.97</v>
      </c>
      <c r="J485" s="0" t="s">
        <v>248</v>
      </c>
      <c r="K485" s="0" t="s">
        <v>46</v>
      </c>
      <c r="L485" s="0" t="n">
        <v>73</v>
      </c>
      <c r="M485" s="0" t="n">
        <v>2.53</v>
      </c>
      <c r="N485" s="0" t="n">
        <v>141.1</v>
      </c>
      <c r="O485" s="0" t="n">
        <v>1.7</v>
      </c>
      <c r="P485" s="0" t="n">
        <v>4</v>
      </c>
      <c r="Q485" s="0" t="n">
        <v>0.77</v>
      </c>
      <c r="R485" s="0" t="n">
        <v>388</v>
      </c>
      <c r="S485" s="0" t="n">
        <v>14.71</v>
      </c>
      <c r="T485" s="0" t="n">
        <v>0.59</v>
      </c>
      <c r="U485" s="6" t="n">
        <v>45528</v>
      </c>
      <c r="V485" s="0" t="n">
        <v>40.31</v>
      </c>
      <c r="W485" s="0" t="n">
        <v>0.618</v>
      </c>
    </row>
    <row r="486" customFormat="false" ht="15" hidden="false" customHeight="false" outlineLevel="0" collapsed="false">
      <c r="A486" s="0" t="s">
        <v>632</v>
      </c>
      <c r="B486" s="0" t="s">
        <v>81</v>
      </c>
      <c r="C486" s="0" t="n">
        <v>69</v>
      </c>
      <c r="D486" s="0" t="n">
        <v>60</v>
      </c>
      <c r="E486" s="0" t="n">
        <v>10</v>
      </c>
      <c r="F486" s="0" t="n">
        <v>2</v>
      </c>
      <c r="G486" s="0" t="n">
        <v>13.77</v>
      </c>
      <c r="H486" s="0" t="n">
        <v>7.01</v>
      </c>
      <c r="I486" s="0" t="n">
        <v>0.45</v>
      </c>
      <c r="J486" s="0" t="s">
        <v>309</v>
      </c>
      <c r="K486" s="0" t="s">
        <v>46</v>
      </c>
      <c r="L486" s="0" t="n">
        <v>13</v>
      </c>
      <c r="M486" s="0" t="n">
        <v>1.68</v>
      </c>
      <c r="N486" s="0" t="n">
        <v>129.62</v>
      </c>
      <c r="O486" s="0" t="n">
        <v>1.9</v>
      </c>
      <c r="P486" s="0" t="n">
        <v>4</v>
      </c>
      <c r="Q486" s="0" t="n">
        <v>0.75</v>
      </c>
      <c r="R486" s="0" t="n">
        <v>197</v>
      </c>
      <c r="S486" s="0" t="n">
        <v>4.52</v>
      </c>
      <c r="T486" s="0" t="n">
        <v>0.83</v>
      </c>
      <c r="U486" s="6" t="n">
        <v>45410</v>
      </c>
      <c r="V486" s="0" t="n">
        <v>243.4</v>
      </c>
      <c r="W486" s="0" t="n">
        <v>0.506</v>
      </c>
    </row>
    <row r="487" customFormat="false" ht="15" hidden="false" customHeight="false" outlineLevel="0" collapsed="false">
      <c r="A487" s="0" t="s">
        <v>633</v>
      </c>
      <c r="B487" s="0" t="s">
        <v>48</v>
      </c>
      <c r="C487" s="0" t="n">
        <v>30</v>
      </c>
      <c r="D487" s="0" t="n">
        <v>78</v>
      </c>
      <c r="E487" s="0" t="n">
        <v>4</v>
      </c>
      <c r="F487" s="0" t="n">
        <v>8</v>
      </c>
      <c r="G487" s="0" t="n">
        <v>32.64</v>
      </c>
      <c r="H487" s="0" t="n">
        <v>0.76</v>
      </c>
      <c r="I487" s="0" t="n">
        <v>0.46</v>
      </c>
      <c r="J487" s="0" t="s">
        <v>361</v>
      </c>
      <c r="K487" s="0" t="s">
        <v>46</v>
      </c>
      <c r="L487" s="0" t="n">
        <v>103</v>
      </c>
      <c r="M487" s="0" t="n">
        <v>0.62</v>
      </c>
      <c r="N487" s="0" t="n">
        <v>109.64</v>
      </c>
      <c r="O487" s="0" t="n">
        <v>1.15</v>
      </c>
      <c r="P487" s="0" t="n">
        <v>3</v>
      </c>
      <c r="Q487" s="0" t="n">
        <v>0.8</v>
      </c>
      <c r="R487" s="0" t="n">
        <v>948</v>
      </c>
      <c r="S487" s="0" t="n">
        <v>3.57</v>
      </c>
      <c r="T487" s="0" t="n">
        <v>0.97</v>
      </c>
      <c r="U487" s="6" t="n">
        <v>45499</v>
      </c>
      <c r="V487" s="0" t="n">
        <v>152.77</v>
      </c>
      <c r="W487" s="0" t="n">
        <v>0.627</v>
      </c>
    </row>
    <row r="488" customFormat="false" ht="15" hidden="false" customHeight="false" outlineLevel="0" collapsed="false">
      <c r="A488" s="0" t="s">
        <v>634</v>
      </c>
      <c r="B488" s="0" t="s">
        <v>81</v>
      </c>
      <c r="C488" s="0" t="n">
        <v>370</v>
      </c>
      <c r="D488" s="0" t="n">
        <v>98</v>
      </c>
      <c r="E488" s="0" t="n">
        <v>7</v>
      </c>
      <c r="F488" s="0" t="n">
        <v>4</v>
      </c>
      <c r="G488" s="0" t="n">
        <v>6.76</v>
      </c>
      <c r="H488" s="0" t="n">
        <v>9.04</v>
      </c>
      <c r="I488" s="0" t="n">
        <v>0.7</v>
      </c>
      <c r="J488" s="0" t="s">
        <v>139</v>
      </c>
      <c r="K488" s="0" t="s">
        <v>42</v>
      </c>
      <c r="L488" s="0" t="n">
        <v>142</v>
      </c>
      <c r="M488" s="0" t="n">
        <v>1.91</v>
      </c>
      <c r="N488" s="0" t="n">
        <v>143.13</v>
      </c>
      <c r="O488" s="0" t="n">
        <v>0.75</v>
      </c>
      <c r="P488" s="0" t="n">
        <v>9</v>
      </c>
      <c r="Q488" s="0" t="n">
        <v>0.9</v>
      </c>
      <c r="R488" s="0" t="n">
        <v>345</v>
      </c>
      <c r="S488" s="0" t="n">
        <v>7.28</v>
      </c>
      <c r="T488" s="0" t="n">
        <v>0.47</v>
      </c>
      <c r="U488" s="6" t="n">
        <v>45614</v>
      </c>
      <c r="V488" s="0" t="n">
        <v>114.47</v>
      </c>
      <c r="W488" s="0" t="n">
        <v>0.516</v>
      </c>
    </row>
    <row r="489" customFormat="false" ht="15" hidden="false" customHeight="false" outlineLevel="0" collapsed="false">
      <c r="A489" s="0" t="s">
        <v>635</v>
      </c>
      <c r="B489" s="0" t="s">
        <v>48</v>
      </c>
      <c r="C489" s="0" t="n">
        <v>175</v>
      </c>
      <c r="D489" s="0" t="n">
        <v>40</v>
      </c>
      <c r="E489" s="0" t="n">
        <v>14</v>
      </c>
      <c r="F489" s="0" t="n">
        <v>6</v>
      </c>
      <c r="G489" s="0" t="n">
        <v>47.47</v>
      </c>
      <c r="H489" s="0" t="n">
        <v>3.71</v>
      </c>
      <c r="I489" s="0" t="n">
        <v>0.83</v>
      </c>
      <c r="J489" s="0" t="s">
        <v>346</v>
      </c>
      <c r="K489" s="0" t="s">
        <v>54</v>
      </c>
      <c r="L489" s="0" t="n">
        <v>25</v>
      </c>
      <c r="M489" s="0" t="n">
        <v>3.71</v>
      </c>
      <c r="N489" s="0" t="n">
        <v>136.16</v>
      </c>
      <c r="O489" s="0" t="n">
        <v>1.55</v>
      </c>
      <c r="P489" s="0" t="n">
        <v>3</v>
      </c>
      <c r="Q489" s="0" t="n">
        <v>0.85</v>
      </c>
      <c r="R489" s="0" t="n">
        <v>758</v>
      </c>
      <c r="S489" s="0" t="n">
        <v>14.96</v>
      </c>
      <c r="T489" s="0" t="n">
        <v>0.7</v>
      </c>
      <c r="U489" s="6" t="n">
        <v>45386</v>
      </c>
      <c r="V489" s="0" t="n">
        <v>143.79</v>
      </c>
      <c r="W489" s="0" t="n">
        <v>0.694</v>
      </c>
    </row>
    <row r="490" customFormat="false" ht="15" hidden="false" customHeight="false" outlineLevel="0" collapsed="false">
      <c r="A490" s="0" t="s">
        <v>636</v>
      </c>
      <c r="B490" s="0" t="s">
        <v>40</v>
      </c>
      <c r="C490" s="0" t="n">
        <v>89</v>
      </c>
      <c r="D490" s="0" t="n">
        <v>59</v>
      </c>
      <c r="E490" s="0" t="n">
        <v>10</v>
      </c>
      <c r="F490" s="0" t="n">
        <v>2</v>
      </c>
      <c r="G490" s="0" t="n">
        <v>12.02</v>
      </c>
      <c r="H490" s="0" t="n">
        <v>7.57</v>
      </c>
      <c r="I490" s="0" t="n">
        <v>0.66</v>
      </c>
      <c r="J490" s="0" t="s">
        <v>160</v>
      </c>
      <c r="K490" s="0" t="s">
        <v>54</v>
      </c>
      <c r="L490" s="0" t="n">
        <v>36</v>
      </c>
      <c r="M490" s="0" t="n">
        <v>1.16</v>
      </c>
      <c r="N490" s="0" t="n">
        <v>181.54</v>
      </c>
      <c r="O490" s="0" t="n">
        <v>0.41</v>
      </c>
      <c r="P490" s="0" t="n">
        <v>7</v>
      </c>
      <c r="Q490" s="0" t="n">
        <v>0.98</v>
      </c>
      <c r="R490" s="0" t="n">
        <v>456</v>
      </c>
      <c r="S490" s="0" t="n">
        <v>2.24</v>
      </c>
      <c r="T490" s="0" t="n">
        <v>0.46</v>
      </c>
      <c r="U490" s="6" t="n">
        <v>45387</v>
      </c>
      <c r="V490" s="0" t="n">
        <v>129.15</v>
      </c>
      <c r="W490" s="0" t="n">
        <v>0.537</v>
      </c>
    </row>
    <row r="491" customFormat="false" ht="15" hidden="false" customHeight="false" outlineLevel="0" collapsed="false">
      <c r="A491" s="0" t="s">
        <v>637</v>
      </c>
      <c r="B491" s="0" t="s">
        <v>56</v>
      </c>
      <c r="C491" s="0" t="n">
        <v>188</v>
      </c>
      <c r="D491" s="0" t="n">
        <v>29</v>
      </c>
      <c r="E491" s="0" t="n">
        <v>12</v>
      </c>
      <c r="F491" s="0" t="n">
        <v>9</v>
      </c>
      <c r="G491" s="0" t="n">
        <v>49.98</v>
      </c>
      <c r="H491" s="0" t="n">
        <v>7.72</v>
      </c>
      <c r="I491" s="0" t="n">
        <v>0.73</v>
      </c>
      <c r="J491" s="0" t="s">
        <v>139</v>
      </c>
      <c r="K491" s="0" t="s">
        <v>46</v>
      </c>
      <c r="L491" s="0" t="n">
        <v>141</v>
      </c>
      <c r="M491" s="0" t="n">
        <v>2.03</v>
      </c>
      <c r="N491" s="0" t="n">
        <v>112.95</v>
      </c>
      <c r="O491" s="0" t="n">
        <v>0.23</v>
      </c>
      <c r="P491" s="0" t="n">
        <v>2</v>
      </c>
      <c r="Q491" s="0" t="n">
        <v>0.76</v>
      </c>
      <c r="R491" s="0" t="n">
        <v>630</v>
      </c>
      <c r="S491" s="0" t="n">
        <v>10.97</v>
      </c>
      <c r="T491" s="0" t="n">
        <v>0.55</v>
      </c>
      <c r="U491" s="6" t="n">
        <v>45619</v>
      </c>
      <c r="V491" s="0" t="n">
        <v>236.75</v>
      </c>
      <c r="W491" s="0" t="n">
        <v>0.745</v>
      </c>
    </row>
    <row r="492" customFormat="false" ht="15" hidden="false" customHeight="false" outlineLevel="0" collapsed="false">
      <c r="A492" s="0" t="s">
        <v>638</v>
      </c>
      <c r="B492" s="0" t="s">
        <v>81</v>
      </c>
      <c r="C492" s="0" t="n">
        <v>291</v>
      </c>
      <c r="D492" s="0" t="n">
        <v>64</v>
      </c>
      <c r="E492" s="0" t="n">
        <v>7</v>
      </c>
      <c r="F492" s="0" t="n">
        <v>2</v>
      </c>
      <c r="G492" s="0" t="n">
        <v>25.29</v>
      </c>
      <c r="H492" s="0" t="n">
        <v>6.68</v>
      </c>
      <c r="I492" s="0" t="n">
        <v>0.44</v>
      </c>
      <c r="J492" s="0" t="s">
        <v>132</v>
      </c>
      <c r="K492" s="0" t="s">
        <v>46</v>
      </c>
      <c r="L492" s="0" t="n">
        <v>81</v>
      </c>
      <c r="M492" s="0" t="n">
        <v>0.59</v>
      </c>
      <c r="N492" s="0" t="n">
        <v>90.09</v>
      </c>
      <c r="O492" s="0" t="n">
        <v>1.59</v>
      </c>
      <c r="P492" s="0" t="n">
        <v>2</v>
      </c>
      <c r="Q492" s="0" t="n">
        <v>0.81</v>
      </c>
      <c r="R492" s="0" t="n">
        <v>527</v>
      </c>
      <c r="S492" s="0" t="n">
        <v>12.91</v>
      </c>
      <c r="T492" s="0" t="n">
        <v>0.22</v>
      </c>
      <c r="U492" s="6" t="n">
        <v>45628</v>
      </c>
      <c r="V492" s="0" t="n">
        <v>12.7</v>
      </c>
      <c r="W492" s="0" t="n">
        <v>0.579</v>
      </c>
    </row>
    <row r="493" customFormat="false" ht="15" hidden="false" customHeight="false" outlineLevel="0" collapsed="false">
      <c r="A493" s="0" t="s">
        <v>639</v>
      </c>
      <c r="B493" s="0" t="s">
        <v>44</v>
      </c>
      <c r="C493" s="0" t="n">
        <v>87</v>
      </c>
      <c r="D493" s="0" t="n">
        <v>90</v>
      </c>
      <c r="E493" s="0" t="n">
        <v>4</v>
      </c>
      <c r="F493" s="0" t="n">
        <v>7</v>
      </c>
      <c r="G493" s="0" t="n">
        <v>38.8</v>
      </c>
      <c r="H493" s="0" t="n">
        <v>4.25</v>
      </c>
      <c r="I493" s="0" t="n">
        <v>0.53</v>
      </c>
      <c r="J493" s="0" t="s">
        <v>189</v>
      </c>
      <c r="K493" s="0" t="s">
        <v>60</v>
      </c>
      <c r="L493" s="0" t="n">
        <v>57</v>
      </c>
      <c r="M493" s="0" t="n">
        <v>3.75</v>
      </c>
      <c r="N493" s="0" t="n">
        <v>163.36</v>
      </c>
      <c r="O493" s="0" t="n">
        <v>1.91</v>
      </c>
      <c r="P493" s="0" t="n">
        <v>7</v>
      </c>
      <c r="Q493" s="0" t="n">
        <v>0.8</v>
      </c>
      <c r="R493" s="0" t="n">
        <v>849</v>
      </c>
      <c r="S493" s="0" t="n">
        <v>14.95</v>
      </c>
      <c r="T493" s="0" t="n">
        <v>0.26</v>
      </c>
      <c r="U493" s="6" t="n">
        <v>45513</v>
      </c>
      <c r="V493" s="0" t="n">
        <v>135.62</v>
      </c>
      <c r="W493" s="0" t="n">
        <v>0.48</v>
      </c>
    </row>
    <row r="494" customFormat="false" ht="15" hidden="false" customHeight="false" outlineLevel="0" collapsed="false">
      <c r="A494" s="0" t="s">
        <v>640</v>
      </c>
      <c r="B494" s="0" t="s">
        <v>40</v>
      </c>
      <c r="C494" s="0" t="n">
        <v>374</v>
      </c>
      <c r="D494" s="0" t="n">
        <v>11</v>
      </c>
      <c r="E494" s="0" t="n">
        <v>5</v>
      </c>
      <c r="F494" s="0" t="n">
        <v>4</v>
      </c>
      <c r="G494" s="0" t="n">
        <v>1.11</v>
      </c>
      <c r="H494" s="0" t="n">
        <v>6.28</v>
      </c>
      <c r="I494" s="0" t="n">
        <v>0.28</v>
      </c>
      <c r="J494" s="0" t="s">
        <v>196</v>
      </c>
      <c r="K494" s="0" t="s">
        <v>60</v>
      </c>
      <c r="L494" s="0" t="n">
        <v>145</v>
      </c>
      <c r="M494" s="0" t="n">
        <v>4.46</v>
      </c>
      <c r="N494" s="0" t="n">
        <v>161.96</v>
      </c>
      <c r="O494" s="0" t="n">
        <v>0.94</v>
      </c>
      <c r="P494" s="0" t="n">
        <v>2</v>
      </c>
      <c r="Q494" s="0" t="n">
        <v>0.77</v>
      </c>
      <c r="R494" s="0" t="n">
        <v>73</v>
      </c>
      <c r="S494" s="0" t="n">
        <v>9.68</v>
      </c>
      <c r="T494" s="0" t="n">
        <v>0.84</v>
      </c>
      <c r="U494" s="6" t="n">
        <v>45494</v>
      </c>
      <c r="V494" s="0" t="n">
        <v>56.07</v>
      </c>
      <c r="W494" s="0" t="n">
        <v>0.717</v>
      </c>
    </row>
    <row r="495" customFormat="false" ht="15" hidden="false" customHeight="false" outlineLevel="0" collapsed="false">
      <c r="A495" s="0" t="s">
        <v>641</v>
      </c>
      <c r="B495" s="0" t="s">
        <v>81</v>
      </c>
      <c r="C495" s="0" t="n">
        <v>271</v>
      </c>
      <c r="D495" s="0" t="n">
        <v>34</v>
      </c>
      <c r="E495" s="0" t="n">
        <v>8</v>
      </c>
      <c r="F495" s="0" t="n">
        <v>2</v>
      </c>
      <c r="G495" s="0" t="n">
        <v>44.55</v>
      </c>
      <c r="H495" s="0" t="n">
        <v>0.88</v>
      </c>
      <c r="I495" s="0" t="n">
        <v>0.71</v>
      </c>
      <c r="J495" s="0" t="s">
        <v>57</v>
      </c>
      <c r="K495" s="0" t="s">
        <v>60</v>
      </c>
      <c r="L495" s="0" t="n">
        <v>90</v>
      </c>
      <c r="M495" s="0" t="n">
        <v>3.06</v>
      </c>
      <c r="N495" s="0" t="n">
        <v>42.27</v>
      </c>
      <c r="O495" s="0" t="n">
        <v>0.41</v>
      </c>
      <c r="P495" s="0" t="n">
        <v>1</v>
      </c>
      <c r="Q495" s="0" t="n">
        <v>1</v>
      </c>
      <c r="R495" s="0" t="n">
        <v>930</v>
      </c>
      <c r="S495" s="0" t="n">
        <v>6.32</v>
      </c>
      <c r="T495" s="0" t="n">
        <v>0.31</v>
      </c>
      <c r="U495" s="6" t="n">
        <v>45306</v>
      </c>
      <c r="V495" s="0" t="n">
        <v>99.4</v>
      </c>
      <c r="W495" s="0" t="n">
        <v>0.685</v>
      </c>
    </row>
    <row r="496" customFormat="false" ht="15" hidden="false" customHeight="false" outlineLevel="0" collapsed="false">
      <c r="A496" s="0" t="s">
        <v>642</v>
      </c>
      <c r="B496" s="0" t="s">
        <v>44</v>
      </c>
      <c r="C496" s="0" t="n">
        <v>67</v>
      </c>
      <c r="D496" s="0" t="n">
        <v>22</v>
      </c>
      <c r="E496" s="0" t="n">
        <v>13</v>
      </c>
      <c r="F496" s="0" t="n">
        <v>3</v>
      </c>
      <c r="G496" s="0" t="n">
        <v>14.23</v>
      </c>
      <c r="H496" s="0" t="n">
        <v>7.74</v>
      </c>
      <c r="I496" s="0" t="n">
        <v>0.3</v>
      </c>
      <c r="J496" s="0" t="s">
        <v>191</v>
      </c>
      <c r="K496" s="0" t="s">
        <v>46</v>
      </c>
      <c r="L496" s="0" t="n">
        <v>53</v>
      </c>
      <c r="M496" s="0" t="n">
        <v>0.62</v>
      </c>
      <c r="N496" s="0" t="n">
        <v>54.99</v>
      </c>
      <c r="O496" s="0" t="n">
        <v>1.04</v>
      </c>
      <c r="P496" s="0" t="n">
        <v>4</v>
      </c>
      <c r="Q496" s="0" t="n">
        <v>0.82</v>
      </c>
      <c r="R496" s="0" t="n">
        <v>996</v>
      </c>
      <c r="S496" s="0" t="n">
        <v>3.33</v>
      </c>
      <c r="T496" s="0" t="n">
        <v>0.76</v>
      </c>
      <c r="U496" s="6" t="n">
        <v>45606</v>
      </c>
      <c r="V496" s="0" t="n">
        <v>42.53</v>
      </c>
      <c r="W496" s="0" t="n">
        <v>0.576</v>
      </c>
    </row>
    <row r="497" customFormat="false" ht="15" hidden="false" customHeight="false" outlineLevel="0" collapsed="false">
      <c r="A497" s="0" t="s">
        <v>643</v>
      </c>
      <c r="B497" s="0" t="s">
        <v>81</v>
      </c>
      <c r="C497" s="0" t="n">
        <v>203</v>
      </c>
      <c r="D497" s="0" t="n">
        <v>79</v>
      </c>
      <c r="E497" s="0" t="n">
        <v>13</v>
      </c>
      <c r="F497" s="0" t="n">
        <v>8</v>
      </c>
      <c r="G497" s="0" t="n">
        <v>33.73</v>
      </c>
      <c r="H497" s="0" t="n">
        <v>1.45</v>
      </c>
      <c r="I497" s="0" t="n">
        <v>0.1</v>
      </c>
      <c r="J497" s="0" t="s">
        <v>65</v>
      </c>
      <c r="K497" s="0" t="s">
        <v>54</v>
      </c>
      <c r="L497" s="0" t="n">
        <v>61</v>
      </c>
      <c r="M497" s="0" t="n">
        <v>1.48</v>
      </c>
      <c r="N497" s="0" t="n">
        <v>192.14</v>
      </c>
      <c r="O497" s="0" t="n">
        <v>0.85</v>
      </c>
      <c r="P497" s="0" t="n">
        <v>2</v>
      </c>
      <c r="Q497" s="0" t="n">
        <v>0.98</v>
      </c>
      <c r="R497" s="0" t="n">
        <v>932</v>
      </c>
      <c r="S497" s="0" t="n">
        <v>14.74</v>
      </c>
      <c r="T497" s="0" t="n">
        <v>0.77</v>
      </c>
      <c r="U497" s="6" t="n">
        <v>45393</v>
      </c>
      <c r="V497" s="0" t="n">
        <v>133.83</v>
      </c>
      <c r="W497" s="0" t="n">
        <v>0.822</v>
      </c>
    </row>
    <row r="498" customFormat="false" ht="15" hidden="false" customHeight="false" outlineLevel="0" collapsed="false">
      <c r="A498" s="0" t="s">
        <v>644</v>
      </c>
      <c r="B498" s="0" t="s">
        <v>48</v>
      </c>
      <c r="C498" s="0" t="n">
        <v>339</v>
      </c>
      <c r="D498" s="0" t="n">
        <v>76</v>
      </c>
      <c r="E498" s="0" t="n">
        <v>7</v>
      </c>
      <c r="F498" s="0" t="n">
        <v>7</v>
      </c>
      <c r="G498" s="0" t="n">
        <v>40.51</v>
      </c>
      <c r="H498" s="0" t="n">
        <v>4.27</v>
      </c>
      <c r="I498" s="0" t="n">
        <v>0.94</v>
      </c>
      <c r="J498" s="0" t="s">
        <v>132</v>
      </c>
      <c r="K498" s="0" t="s">
        <v>54</v>
      </c>
      <c r="L498" s="0" t="n">
        <v>43</v>
      </c>
      <c r="M498" s="0" t="n">
        <v>2.47</v>
      </c>
      <c r="N498" s="0" t="n">
        <v>94.38</v>
      </c>
      <c r="O498" s="0" t="n">
        <v>0.81</v>
      </c>
      <c r="P498" s="0" t="n">
        <v>5</v>
      </c>
      <c r="Q498" s="0" t="n">
        <v>0.82</v>
      </c>
      <c r="R498" s="0" t="n">
        <v>235</v>
      </c>
      <c r="S498" s="0" t="n">
        <v>13.94</v>
      </c>
      <c r="T498" s="0" t="n">
        <v>1</v>
      </c>
      <c r="U498" s="6" t="n">
        <v>45522</v>
      </c>
      <c r="V498" s="0" t="n">
        <v>196.56</v>
      </c>
      <c r="W498" s="0" t="n">
        <v>0.769</v>
      </c>
    </row>
    <row r="499" customFormat="false" ht="15" hidden="false" customHeight="false" outlineLevel="0" collapsed="false">
      <c r="A499" s="0" t="s">
        <v>645</v>
      </c>
      <c r="B499" s="0" t="s">
        <v>81</v>
      </c>
      <c r="C499" s="0" t="n">
        <v>206</v>
      </c>
      <c r="D499" s="0" t="n">
        <v>67</v>
      </c>
      <c r="E499" s="0" t="n">
        <v>13</v>
      </c>
      <c r="F499" s="0" t="n">
        <v>7</v>
      </c>
      <c r="G499" s="0" t="n">
        <v>9.04</v>
      </c>
      <c r="H499" s="0" t="n">
        <v>1.48</v>
      </c>
      <c r="I499" s="0" t="n">
        <v>0.38</v>
      </c>
      <c r="J499" s="0" t="s">
        <v>223</v>
      </c>
      <c r="K499" s="0" t="s">
        <v>46</v>
      </c>
      <c r="L499" s="0" t="n">
        <v>30</v>
      </c>
      <c r="M499" s="0" t="n">
        <v>3.14</v>
      </c>
      <c r="N499" s="0" t="n">
        <v>108.74</v>
      </c>
      <c r="O499" s="0" t="n">
        <v>1.29</v>
      </c>
      <c r="P499" s="0" t="n">
        <v>6</v>
      </c>
      <c r="Q499" s="0" t="n">
        <v>0.76</v>
      </c>
      <c r="R499" s="0" t="n">
        <v>219</v>
      </c>
      <c r="S499" s="0" t="n">
        <v>12.26</v>
      </c>
      <c r="T499" s="0" t="n">
        <v>0.76</v>
      </c>
      <c r="U499" s="6" t="n">
        <v>45595</v>
      </c>
      <c r="V499" s="0" t="n">
        <v>201.86</v>
      </c>
      <c r="W499" s="0" t="n">
        <v>0.618</v>
      </c>
    </row>
    <row r="500" customFormat="false" ht="15" hidden="false" customHeight="false" outlineLevel="0" collapsed="false">
      <c r="A500" s="0" t="s">
        <v>646</v>
      </c>
      <c r="B500" s="0" t="s">
        <v>81</v>
      </c>
      <c r="C500" s="0" t="n">
        <v>109</v>
      </c>
      <c r="D500" s="0" t="n">
        <v>91</v>
      </c>
      <c r="E500" s="0" t="n">
        <v>6</v>
      </c>
      <c r="F500" s="0" t="n">
        <v>2</v>
      </c>
      <c r="G500" s="0" t="n">
        <v>22.68</v>
      </c>
      <c r="H500" s="0" t="n">
        <v>8.45</v>
      </c>
      <c r="I500" s="0" t="n">
        <v>0.28</v>
      </c>
      <c r="J500" s="0" t="s">
        <v>92</v>
      </c>
      <c r="K500" s="0" t="s">
        <v>46</v>
      </c>
      <c r="L500" s="0" t="n">
        <v>33</v>
      </c>
      <c r="M500" s="0" t="n">
        <v>2.73</v>
      </c>
      <c r="N500" s="0" t="n">
        <v>68.93</v>
      </c>
      <c r="O500" s="0" t="n">
        <v>0.43</v>
      </c>
      <c r="P500" s="0" t="n">
        <v>2</v>
      </c>
      <c r="Q500" s="0" t="n">
        <v>0.74</v>
      </c>
      <c r="R500" s="0" t="n">
        <v>852</v>
      </c>
      <c r="S500" s="0" t="n">
        <v>14.21</v>
      </c>
      <c r="T500" s="0" t="n">
        <v>0.3</v>
      </c>
      <c r="U500" s="6" t="n">
        <v>45511</v>
      </c>
      <c r="V500" s="0" t="n">
        <v>241.06</v>
      </c>
      <c r="W500" s="0" t="n">
        <v>0.714</v>
      </c>
    </row>
    <row r="501" customFormat="false" ht="15" hidden="false" customHeight="false" outlineLevel="0" collapsed="false">
      <c r="A501" s="0" t="s">
        <v>647</v>
      </c>
      <c r="B501" s="0" t="s">
        <v>81</v>
      </c>
      <c r="C501" s="0" t="n">
        <v>465</v>
      </c>
      <c r="D501" s="0" t="n">
        <v>84</v>
      </c>
      <c r="E501" s="0" t="n">
        <v>6</v>
      </c>
      <c r="F501" s="0" t="n">
        <v>8</v>
      </c>
      <c r="G501" s="0" t="n">
        <v>25.2</v>
      </c>
      <c r="H501" s="0" t="n">
        <v>5.73</v>
      </c>
      <c r="I501" s="0" t="n">
        <v>0.34</v>
      </c>
      <c r="J501" s="0" t="s">
        <v>426</v>
      </c>
      <c r="K501" s="0" t="s">
        <v>42</v>
      </c>
      <c r="L501" s="0" t="n">
        <v>53</v>
      </c>
      <c r="M501" s="0" t="n">
        <v>4.62</v>
      </c>
      <c r="N501" s="0" t="n">
        <v>101.4</v>
      </c>
      <c r="O501" s="0" t="n">
        <v>0.82</v>
      </c>
      <c r="P501" s="0" t="n">
        <v>8</v>
      </c>
      <c r="Q501" s="0" t="n">
        <v>0.96</v>
      </c>
      <c r="R501" s="0" t="n">
        <v>593</v>
      </c>
      <c r="S501" s="0" t="n">
        <v>1.85</v>
      </c>
      <c r="T501" s="0" t="n">
        <v>0.7</v>
      </c>
      <c r="U501" s="6" t="n">
        <v>45491</v>
      </c>
      <c r="V501" s="0" t="n">
        <v>246.35</v>
      </c>
      <c r="W501" s="0" t="n">
        <v>0.515</v>
      </c>
    </row>
    <row r="502" customFormat="false" ht="15" hidden="false" customHeight="false" outlineLevel="0" collapsed="false">
      <c r="A502" s="0" t="s">
        <v>648</v>
      </c>
      <c r="B502" s="0" t="s">
        <v>40</v>
      </c>
      <c r="C502" s="0" t="n">
        <v>351</v>
      </c>
      <c r="D502" s="0" t="n">
        <v>93</v>
      </c>
      <c r="E502" s="0" t="n">
        <v>7</v>
      </c>
      <c r="F502" s="0" t="n">
        <v>7</v>
      </c>
      <c r="G502" s="0" t="n">
        <v>16.29</v>
      </c>
      <c r="H502" s="0" t="n">
        <v>7.06</v>
      </c>
      <c r="I502" s="0" t="n">
        <v>0.4</v>
      </c>
      <c r="J502" s="0" t="s">
        <v>158</v>
      </c>
      <c r="K502" s="0" t="s">
        <v>42</v>
      </c>
      <c r="L502" s="0" t="n">
        <v>123</v>
      </c>
      <c r="M502" s="0" t="n">
        <v>4.72</v>
      </c>
      <c r="N502" s="0" t="n">
        <v>151.24</v>
      </c>
      <c r="O502" s="0" t="n">
        <v>1.75</v>
      </c>
      <c r="P502" s="0" t="n">
        <v>9</v>
      </c>
      <c r="Q502" s="0" t="n">
        <v>0.71</v>
      </c>
      <c r="R502" s="0" t="n">
        <v>487</v>
      </c>
      <c r="S502" s="0" t="n">
        <v>9.84</v>
      </c>
      <c r="T502" s="0" t="n">
        <v>0.62</v>
      </c>
      <c r="U502" s="6" t="n">
        <v>45294</v>
      </c>
      <c r="V502" s="0" t="n">
        <v>183.34</v>
      </c>
      <c r="W502" s="0" t="n">
        <v>0.442</v>
      </c>
    </row>
    <row r="503" customFormat="false" ht="15" hidden="false" customHeight="false" outlineLevel="0" collapsed="false">
      <c r="A503" s="0" t="s">
        <v>649</v>
      </c>
      <c r="B503" s="0" t="s">
        <v>81</v>
      </c>
      <c r="C503" s="0" t="n">
        <v>158</v>
      </c>
      <c r="D503" s="0" t="n">
        <v>73</v>
      </c>
      <c r="E503" s="0" t="n">
        <v>4</v>
      </c>
      <c r="F503" s="0" t="n">
        <v>5</v>
      </c>
      <c r="G503" s="0" t="n">
        <v>24.61</v>
      </c>
      <c r="H503" s="0" t="n">
        <v>6.98</v>
      </c>
      <c r="I503" s="0" t="n">
        <v>0.53</v>
      </c>
      <c r="J503" s="0" t="s">
        <v>253</v>
      </c>
      <c r="K503" s="0" t="s">
        <v>54</v>
      </c>
      <c r="L503" s="0" t="n">
        <v>178</v>
      </c>
      <c r="M503" s="0" t="n">
        <v>0.98</v>
      </c>
      <c r="N503" s="0" t="n">
        <v>101.65</v>
      </c>
      <c r="O503" s="0" t="n">
        <v>1.49</v>
      </c>
      <c r="P503" s="0" t="n">
        <v>0</v>
      </c>
      <c r="Q503" s="0" t="n">
        <v>0.99</v>
      </c>
      <c r="R503" s="0" t="n">
        <v>350</v>
      </c>
      <c r="S503" s="0" t="n">
        <v>4.85</v>
      </c>
      <c r="T503" s="0" t="n">
        <v>0.93</v>
      </c>
      <c r="U503" s="6" t="n">
        <v>45652</v>
      </c>
      <c r="V503" s="0" t="n">
        <v>112.41</v>
      </c>
      <c r="W503" s="0" t="n">
        <v>0.7</v>
      </c>
    </row>
    <row r="504" customFormat="false" ht="15" hidden="false" customHeight="false" outlineLevel="0" collapsed="false">
      <c r="A504" s="0" t="s">
        <v>650</v>
      </c>
      <c r="B504" s="0" t="s">
        <v>44</v>
      </c>
      <c r="C504" s="0" t="n">
        <v>376</v>
      </c>
      <c r="D504" s="0" t="n">
        <v>78</v>
      </c>
      <c r="E504" s="0" t="n">
        <v>11</v>
      </c>
      <c r="F504" s="0" t="n">
        <v>4</v>
      </c>
      <c r="G504" s="0" t="n">
        <v>16.56</v>
      </c>
      <c r="H504" s="0" t="n">
        <v>8.5</v>
      </c>
      <c r="I504" s="0" t="n">
        <v>0.16</v>
      </c>
      <c r="J504" s="0" t="s">
        <v>121</v>
      </c>
      <c r="K504" s="0" t="s">
        <v>60</v>
      </c>
      <c r="L504" s="0" t="n">
        <v>166</v>
      </c>
      <c r="M504" s="0" t="n">
        <v>1.12</v>
      </c>
      <c r="N504" s="0" t="n">
        <v>69.81</v>
      </c>
      <c r="O504" s="0" t="n">
        <v>0.21</v>
      </c>
      <c r="P504" s="0" t="n">
        <v>6</v>
      </c>
      <c r="Q504" s="0" t="n">
        <v>0.83</v>
      </c>
      <c r="R504" s="0" t="n">
        <v>737</v>
      </c>
      <c r="S504" s="0" t="n">
        <v>11.72</v>
      </c>
      <c r="T504" s="0" t="n">
        <v>0.75</v>
      </c>
      <c r="U504" s="6" t="n">
        <v>45401</v>
      </c>
      <c r="V504" s="0" t="n">
        <v>24.88</v>
      </c>
      <c r="W504" s="0" t="n">
        <v>0.731</v>
      </c>
    </row>
    <row r="505" customFormat="false" ht="15" hidden="false" customHeight="false" outlineLevel="0" collapsed="false">
      <c r="A505" s="0" t="s">
        <v>651</v>
      </c>
      <c r="B505" s="0" t="s">
        <v>48</v>
      </c>
      <c r="C505" s="0" t="n">
        <v>108</v>
      </c>
      <c r="D505" s="0" t="n">
        <v>92</v>
      </c>
      <c r="E505" s="0" t="n">
        <v>4</v>
      </c>
      <c r="F505" s="0" t="n">
        <v>5</v>
      </c>
      <c r="G505" s="0" t="n">
        <v>18.68</v>
      </c>
      <c r="H505" s="0" t="n">
        <v>1.76</v>
      </c>
      <c r="I505" s="0" t="n">
        <v>0.15</v>
      </c>
      <c r="J505" s="0" t="s">
        <v>348</v>
      </c>
      <c r="K505" s="0" t="s">
        <v>54</v>
      </c>
      <c r="L505" s="0" t="n">
        <v>112</v>
      </c>
      <c r="M505" s="0" t="n">
        <v>2.11</v>
      </c>
      <c r="N505" s="0" t="n">
        <v>28.24</v>
      </c>
      <c r="O505" s="0" t="n">
        <v>1.08</v>
      </c>
      <c r="P505" s="0" t="n">
        <v>3</v>
      </c>
      <c r="Q505" s="0" t="n">
        <v>0.77</v>
      </c>
      <c r="R505" s="0" t="n">
        <v>413</v>
      </c>
      <c r="S505" s="0" t="n">
        <v>2.34</v>
      </c>
      <c r="T505" s="0" t="n">
        <v>0.61</v>
      </c>
      <c r="U505" s="6" t="n">
        <v>45397</v>
      </c>
      <c r="V505" s="0" t="n">
        <v>20.4</v>
      </c>
      <c r="W505" s="0" t="n">
        <v>0.539</v>
      </c>
    </row>
    <row r="506" customFormat="false" ht="15" hidden="false" customHeight="false" outlineLevel="0" collapsed="false">
      <c r="A506" s="0" t="s">
        <v>652</v>
      </c>
      <c r="B506" s="0" t="s">
        <v>48</v>
      </c>
      <c r="C506" s="0" t="n">
        <v>293</v>
      </c>
      <c r="D506" s="0" t="n">
        <v>95</v>
      </c>
      <c r="E506" s="0" t="n">
        <v>12</v>
      </c>
      <c r="F506" s="0" t="n">
        <v>6</v>
      </c>
      <c r="G506" s="0" t="n">
        <v>33.8</v>
      </c>
      <c r="H506" s="0" t="n">
        <v>6.77</v>
      </c>
      <c r="I506" s="0" t="n">
        <v>0.36</v>
      </c>
      <c r="J506" s="0" t="s">
        <v>114</v>
      </c>
      <c r="K506" s="0" t="s">
        <v>42</v>
      </c>
      <c r="L506" s="0" t="n">
        <v>143</v>
      </c>
      <c r="M506" s="0" t="n">
        <v>2.4</v>
      </c>
      <c r="N506" s="0" t="n">
        <v>186.37</v>
      </c>
      <c r="O506" s="0" t="n">
        <v>0.27</v>
      </c>
      <c r="P506" s="0" t="n">
        <v>6</v>
      </c>
      <c r="Q506" s="0" t="n">
        <v>0.89</v>
      </c>
      <c r="R506" s="0" t="n">
        <v>903</v>
      </c>
      <c r="S506" s="0" t="n">
        <v>4.62</v>
      </c>
      <c r="T506" s="0" t="n">
        <v>0.7</v>
      </c>
      <c r="U506" s="6" t="n">
        <v>45434</v>
      </c>
      <c r="V506" s="0" t="n">
        <v>42.85</v>
      </c>
      <c r="W506" s="0" t="n">
        <v>0.633</v>
      </c>
    </row>
    <row r="507" customFormat="false" ht="15" hidden="false" customHeight="false" outlineLevel="0" collapsed="false">
      <c r="A507" s="0" t="s">
        <v>653</v>
      </c>
      <c r="B507" s="0" t="s">
        <v>81</v>
      </c>
      <c r="C507" s="0" t="n">
        <v>38</v>
      </c>
      <c r="D507" s="0" t="n">
        <v>68</v>
      </c>
      <c r="E507" s="0" t="n">
        <v>4</v>
      </c>
      <c r="F507" s="0" t="n">
        <v>5</v>
      </c>
      <c r="G507" s="0" t="n">
        <v>32</v>
      </c>
      <c r="H507" s="0" t="n">
        <v>5.96</v>
      </c>
      <c r="I507" s="0" t="n">
        <v>0.37</v>
      </c>
      <c r="J507" s="0" t="s">
        <v>319</v>
      </c>
      <c r="K507" s="0" t="s">
        <v>54</v>
      </c>
      <c r="L507" s="0" t="n">
        <v>65</v>
      </c>
      <c r="M507" s="0" t="n">
        <v>3.14</v>
      </c>
      <c r="N507" s="0" t="n">
        <v>175.61</v>
      </c>
      <c r="O507" s="0" t="n">
        <v>1.92</v>
      </c>
      <c r="P507" s="0" t="n">
        <v>8</v>
      </c>
      <c r="Q507" s="0" t="n">
        <v>0.74</v>
      </c>
      <c r="R507" s="0" t="n">
        <v>226</v>
      </c>
      <c r="S507" s="0" t="n">
        <v>12.9</v>
      </c>
      <c r="T507" s="0" t="n">
        <v>0.55</v>
      </c>
      <c r="U507" s="6" t="n">
        <v>45652</v>
      </c>
      <c r="V507" s="0" t="n">
        <v>295.31</v>
      </c>
      <c r="W507" s="0" t="n">
        <v>0.478</v>
      </c>
    </row>
    <row r="508" customFormat="false" ht="15" hidden="false" customHeight="false" outlineLevel="0" collapsed="false">
      <c r="A508" s="0" t="s">
        <v>654</v>
      </c>
      <c r="B508" s="0" t="s">
        <v>40</v>
      </c>
      <c r="C508" s="0" t="n">
        <v>490</v>
      </c>
      <c r="D508" s="0" t="n">
        <v>69</v>
      </c>
      <c r="E508" s="0" t="n">
        <v>12</v>
      </c>
      <c r="F508" s="0" t="n">
        <v>8</v>
      </c>
      <c r="G508" s="0" t="n">
        <v>12.38</v>
      </c>
      <c r="H508" s="0" t="n">
        <v>0.79</v>
      </c>
      <c r="I508" s="0" t="n">
        <v>0.21</v>
      </c>
      <c r="J508" s="0" t="s">
        <v>426</v>
      </c>
      <c r="K508" s="0" t="s">
        <v>42</v>
      </c>
      <c r="L508" s="0" t="n">
        <v>23</v>
      </c>
      <c r="M508" s="0" t="n">
        <v>3.98</v>
      </c>
      <c r="N508" s="0" t="n">
        <v>160.36</v>
      </c>
      <c r="O508" s="0" t="n">
        <v>0.56</v>
      </c>
      <c r="P508" s="0" t="n">
        <v>8</v>
      </c>
      <c r="Q508" s="0" t="n">
        <v>0.72</v>
      </c>
      <c r="R508" s="0" t="n">
        <v>851</v>
      </c>
      <c r="S508" s="0" t="n">
        <v>11.49</v>
      </c>
      <c r="T508" s="0" t="n">
        <v>0.61</v>
      </c>
      <c r="U508" s="6" t="n">
        <v>45324</v>
      </c>
      <c r="V508" s="0" t="n">
        <v>237.93</v>
      </c>
      <c r="W508" s="0" t="n">
        <v>0.603</v>
      </c>
    </row>
    <row r="509" customFormat="false" ht="15" hidden="false" customHeight="false" outlineLevel="0" collapsed="false">
      <c r="A509" s="0" t="s">
        <v>655</v>
      </c>
      <c r="B509" s="0" t="s">
        <v>40</v>
      </c>
      <c r="C509" s="0" t="n">
        <v>330</v>
      </c>
      <c r="D509" s="0" t="n">
        <v>92</v>
      </c>
      <c r="E509" s="0" t="n">
        <v>11</v>
      </c>
      <c r="F509" s="0" t="n">
        <v>3</v>
      </c>
      <c r="G509" s="0" t="n">
        <v>44.98</v>
      </c>
      <c r="H509" s="0" t="n">
        <v>2.41</v>
      </c>
      <c r="I509" s="0" t="n">
        <v>0.46</v>
      </c>
      <c r="J509" s="0" t="s">
        <v>49</v>
      </c>
      <c r="K509" s="0" t="s">
        <v>42</v>
      </c>
      <c r="L509" s="0" t="n">
        <v>110</v>
      </c>
      <c r="M509" s="0" t="n">
        <v>1.11</v>
      </c>
      <c r="N509" s="0" t="n">
        <v>141.87</v>
      </c>
      <c r="O509" s="0" t="n">
        <v>1.87</v>
      </c>
      <c r="P509" s="0" t="n">
        <v>0</v>
      </c>
      <c r="Q509" s="0" t="n">
        <v>0.95</v>
      </c>
      <c r="R509" s="0" t="n">
        <v>193</v>
      </c>
      <c r="S509" s="0" t="n">
        <v>14.89</v>
      </c>
      <c r="T509" s="0" t="n">
        <v>0.78</v>
      </c>
      <c r="U509" s="6" t="n">
        <v>45587</v>
      </c>
      <c r="V509" s="0" t="n">
        <v>127.41</v>
      </c>
      <c r="W509" s="0" t="n">
        <v>0.758</v>
      </c>
    </row>
    <row r="510" customFormat="false" ht="15" hidden="false" customHeight="false" outlineLevel="0" collapsed="false">
      <c r="A510" s="0" t="s">
        <v>656</v>
      </c>
      <c r="B510" s="0" t="s">
        <v>44</v>
      </c>
      <c r="C510" s="0" t="n">
        <v>377</v>
      </c>
      <c r="D510" s="0" t="n">
        <v>71</v>
      </c>
      <c r="E510" s="0" t="n">
        <v>5</v>
      </c>
      <c r="F510" s="0" t="n">
        <v>7</v>
      </c>
      <c r="G510" s="0" t="n">
        <v>43.28</v>
      </c>
      <c r="H510" s="0" t="n">
        <v>3.04</v>
      </c>
      <c r="I510" s="0" t="n">
        <v>0.36</v>
      </c>
      <c r="J510" s="0" t="s">
        <v>319</v>
      </c>
      <c r="K510" s="0" t="s">
        <v>60</v>
      </c>
      <c r="L510" s="0" t="n">
        <v>10</v>
      </c>
      <c r="M510" s="0" t="n">
        <v>4.11</v>
      </c>
      <c r="N510" s="0" t="n">
        <v>107.95</v>
      </c>
      <c r="O510" s="0" t="n">
        <v>1.68</v>
      </c>
      <c r="P510" s="0" t="n">
        <v>9</v>
      </c>
      <c r="Q510" s="0" t="n">
        <v>0.83</v>
      </c>
      <c r="R510" s="0" t="n">
        <v>572</v>
      </c>
      <c r="S510" s="0" t="n">
        <v>10.02</v>
      </c>
      <c r="T510" s="0" t="n">
        <v>0.26</v>
      </c>
      <c r="U510" s="6" t="n">
        <v>45344</v>
      </c>
      <c r="V510" s="0" t="n">
        <v>145.2</v>
      </c>
      <c r="W510" s="0" t="n">
        <v>0.404</v>
      </c>
    </row>
    <row r="511" customFormat="false" ht="15" hidden="false" customHeight="false" outlineLevel="0" collapsed="false">
      <c r="A511" s="0" t="s">
        <v>657</v>
      </c>
      <c r="B511" s="0" t="s">
        <v>81</v>
      </c>
      <c r="C511" s="0" t="n">
        <v>393</v>
      </c>
      <c r="D511" s="0" t="n">
        <v>25</v>
      </c>
      <c r="E511" s="0" t="n">
        <v>12</v>
      </c>
      <c r="F511" s="0" t="n">
        <v>8</v>
      </c>
      <c r="G511" s="0" t="n">
        <v>25.95</v>
      </c>
      <c r="H511" s="0" t="n">
        <v>1.19</v>
      </c>
      <c r="I511" s="0" t="n">
        <v>0.12</v>
      </c>
      <c r="J511" s="0" t="s">
        <v>51</v>
      </c>
      <c r="K511" s="0" t="s">
        <v>60</v>
      </c>
      <c r="L511" s="0" t="n">
        <v>21</v>
      </c>
      <c r="M511" s="0" t="n">
        <v>3.25</v>
      </c>
      <c r="N511" s="0" t="n">
        <v>180.51</v>
      </c>
      <c r="O511" s="0" t="n">
        <v>1.15</v>
      </c>
      <c r="P511" s="0" t="n">
        <v>3</v>
      </c>
      <c r="Q511" s="0" t="n">
        <v>0.86</v>
      </c>
      <c r="R511" s="0" t="n">
        <v>530</v>
      </c>
      <c r="S511" s="0" t="n">
        <v>5.24</v>
      </c>
      <c r="T511" s="0" t="n">
        <v>0.69</v>
      </c>
      <c r="U511" s="6" t="n">
        <v>45566</v>
      </c>
      <c r="V511" s="0" t="n">
        <v>223.84</v>
      </c>
      <c r="W511" s="0" t="n">
        <v>0.605</v>
      </c>
    </row>
    <row r="512" customFormat="false" ht="15" hidden="false" customHeight="false" outlineLevel="0" collapsed="false">
      <c r="A512" s="0" t="s">
        <v>658</v>
      </c>
      <c r="B512" s="0" t="s">
        <v>48</v>
      </c>
      <c r="C512" s="0" t="n">
        <v>485</v>
      </c>
      <c r="D512" s="0" t="n">
        <v>97</v>
      </c>
      <c r="E512" s="0" t="n">
        <v>9</v>
      </c>
      <c r="F512" s="0" t="n">
        <v>7</v>
      </c>
      <c r="G512" s="0" t="n">
        <v>22.23</v>
      </c>
      <c r="H512" s="0" t="n">
        <v>3.87</v>
      </c>
      <c r="I512" s="0" t="n">
        <v>0.9</v>
      </c>
      <c r="J512" s="0" t="s">
        <v>409</v>
      </c>
      <c r="K512" s="0" t="s">
        <v>42</v>
      </c>
      <c r="L512" s="0" t="n">
        <v>124</v>
      </c>
      <c r="M512" s="0" t="n">
        <v>4.91</v>
      </c>
      <c r="N512" s="0" t="n">
        <v>160.42</v>
      </c>
      <c r="O512" s="0" t="n">
        <v>0.74</v>
      </c>
      <c r="P512" s="0" t="n">
        <v>6</v>
      </c>
      <c r="Q512" s="0" t="n">
        <v>0.75</v>
      </c>
      <c r="R512" s="0" t="n">
        <v>541</v>
      </c>
      <c r="S512" s="0" t="n">
        <v>8.67</v>
      </c>
      <c r="T512" s="0" t="n">
        <v>0.27</v>
      </c>
      <c r="U512" s="6" t="n">
        <v>45387</v>
      </c>
      <c r="V512" s="0" t="n">
        <v>159.18</v>
      </c>
      <c r="W512" s="0" t="n">
        <v>0.526</v>
      </c>
    </row>
    <row r="513" customFormat="false" ht="15" hidden="false" customHeight="false" outlineLevel="0" collapsed="false">
      <c r="A513" s="0" t="s">
        <v>659</v>
      </c>
      <c r="B513" s="0" t="s">
        <v>40</v>
      </c>
      <c r="C513" s="0" t="n">
        <v>173</v>
      </c>
      <c r="D513" s="0" t="n">
        <v>77</v>
      </c>
      <c r="E513" s="0" t="n">
        <v>6</v>
      </c>
      <c r="F513" s="0" t="n">
        <v>9</v>
      </c>
      <c r="G513" s="0" t="n">
        <v>19.47</v>
      </c>
      <c r="H513" s="0" t="n">
        <v>0.76</v>
      </c>
      <c r="I513" s="0" t="n">
        <v>0.9</v>
      </c>
      <c r="J513" s="0" t="s">
        <v>426</v>
      </c>
      <c r="K513" s="0" t="s">
        <v>46</v>
      </c>
      <c r="L513" s="0" t="n">
        <v>115</v>
      </c>
      <c r="M513" s="0" t="n">
        <v>3.43</v>
      </c>
      <c r="N513" s="0" t="n">
        <v>165.04</v>
      </c>
      <c r="O513" s="0" t="n">
        <v>1.73</v>
      </c>
      <c r="P513" s="0" t="n">
        <v>9</v>
      </c>
      <c r="Q513" s="0" t="n">
        <v>0.72</v>
      </c>
      <c r="R513" s="0" t="n">
        <v>535</v>
      </c>
      <c r="S513" s="0" t="n">
        <v>14.22</v>
      </c>
      <c r="T513" s="0" t="n">
        <v>0.88</v>
      </c>
      <c r="U513" s="6" t="n">
        <v>45479</v>
      </c>
      <c r="V513" s="0" t="n">
        <v>114.52</v>
      </c>
      <c r="W513" s="0" t="n">
        <v>0.557</v>
      </c>
    </row>
    <row r="514" customFormat="false" ht="15" hidden="false" customHeight="false" outlineLevel="0" collapsed="false">
      <c r="A514" s="0" t="s">
        <v>660</v>
      </c>
      <c r="B514" s="0" t="s">
        <v>81</v>
      </c>
      <c r="C514" s="0" t="n">
        <v>409</v>
      </c>
      <c r="D514" s="0" t="n">
        <v>24</v>
      </c>
      <c r="E514" s="0" t="n">
        <v>8</v>
      </c>
      <c r="F514" s="0" t="n">
        <v>3</v>
      </c>
      <c r="G514" s="0" t="n">
        <v>35.66</v>
      </c>
      <c r="H514" s="0" t="n">
        <v>5.76</v>
      </c>
      <c r="I514" s="0" t="n">
        <v>0.29</v>
      </c>
      <c r="J514" s="0" t="s">
        <v>191</v>
      </c>
      <c r="K514" s="0" t="s">
        <v>60</v>
      </c>
      <c r="L514" s="0" t="n">
        <v>161</v>
      </c>
      <c r="M514" s="0" t="n">
        <v>3.72</v>
      </c>
      <c r="N514" s="0" t="n">
        <v>68.81</v>
      </c>
      <c r="O514" s="0" t="n">
        <v>0.39</v>
      </c>
      <c r="P514" s="0" t="n">
        <v>5</v>
      </c>
      <c r="Q514" s="0" t="n">
        <v>0.81</v>
      </c>
      <c r="R514" s="0" t="n">
        <v>708</v>
      </c>
      <c r="S514" s="0" t="n">
        <v>10.12</v>
      </c>
      <c r="T514" s="0" t="n">
        <v>0.95</v>
      </c>
      <c r="U514" s="6" t="n">
        <v>45458</v>
      </c>
      <c r="V514" s="0" t="n">
        <v>111.37</v>
      </c>
      <c r="W514" s="0" t="n">
        <v>0.748</v>
      </c>
    </row>
    <row r="515" customFormat="false" ht="15" hidden="false" customHeight="false" outlineLevel="0" collapsed="false">
      <c r="A515" s="0" t="s">
        <v>661</v>
      </c>
      <c r="B515" s="0" t="s">
        <v>40</v>
      </c>
      <c r="C515" s="0" t="n">
        <v>279</v>
      </c>
      <c r="D515" s="0" t="n">
        <v>98</v>
      </c>
      <c r="E515" s="0" t="n">
        <v>6</v>
      </c>
      <c r="F515" s="0" t="n">
        <v>7</v>
      </c>
      <c r="G515" s="0" t="n">
        <v>33.91</v>
      </c>
      <c r="H515" s="0" t="n">
        <v>2.51</v>
      </c>
      <c r="I515" s="0" t="n">
        <v>0.25</v>
      </c>
      <c r="J515" s="0" t="s">
        <v>51</v>
      </c>
      <c r="K515" s="0" t="s">
        <v>42</v>
      </c>
      <c r="L515" s="0" t="n">
        <v>46</v>
      </c>
      <c r="M515" s="0" t="n">
        <v>1.38</v>
      </c>
      <c r="N515" s="0" t="n">
        <v>90.46</v>
      </c>
      <c r="O515" s="0" t="n">
        <v>0.44</v>
      </c>
      <c r="P515" s="0" t="n">
        <v>8</v>
      </c>
      <c r="Q515" s="0" t="n">
        <v>0.85</v>
      </c>
      <c r="R515" s="0" t="n">
        <v>909</v>
      </c>
      <c r="S515" s="0" t="n">
        <v>13.34</v>
      </c>
      <c r="T515" s="0" t="n">
        <v>0.82</v>
      </c>
      <c r="U515" s="6" t="n">
        <v>45392</v>
      </c>
      <c r="V515" s="0" t="n">
        <v>70.8</v>
      </c>
      <c r="W515" s="0" t="n">
        <v>0.708</v>
      </c>
    </row>
    <row r="516" customFormat="false" ht="15" hidden="false" customHeight="false" outlineLevel="0" collapsed="false">
      <c r="A516" s="0" t="s">
        <v>662</v>
      </c>
      <c r="B516" s="0" t="s">
        <v>40</v>
      </c>
      <c r="C516" s="0" t="n">
        <v>127</v>
      </c>
      <c r="D516" s="0" t="n">
        <v>64</v>
      </c>
      <c r="E516" s="0" t="n">
        <v>12</v>
      </c>
      <c r="F516" s="0" t="n">
        <v>5</v>
      </c>
      <c r="G516" s="0" t="n">
        <v>10.61</v>
      </c>
      <c r="H516" s="0" t="n">
        <v>3.23</v>
      </c>
      <c r="I516" s="0" t="n">
        <v>0.59</v>
      </c>
      <c r="J516" s="0" t="s">
        <v>57</v>
      </c>
      <c r="K516" s="0" t="s">
        <v>46</v>
      </c>
      <c r="L516" s="0" t="n">
        <v>12</v>
      </c>
      <c r="M516" s="0" t="n">
        <v>3.96</v>
      </c>
      <c r="N516" s="0" t="n">
        <v>144.29</v>
      </c>
      <c r="O516" s="0" t="n">
        <v>0.53</v>
      </c>
      <c r="P516" s="0" t="n">
        <v>6</v>
      </c>
      <c r="Q516" s="0" t="n">
        <v>0.93</v>
      </c>
      <c r="R516" s="0" t="n">
        <v>974</v>
      </c>
      <c r="S516" s="0" t="n">
        <v>1.32</v>
      </c>
      <c r="T516" s="0" t="n">
        <v>0.77</v>
      </c>
      <c r="U516" s="6" t="n">
        <v>45526</v>
      </c>
      <c r="V516" s="0" t="n">
        <v>266.83</v>
      </c>
      <c r="W516" s="0" t="n">
        <v>0.585</v>
      </c>
    </row>
    <row r="517" customFormat="false" ht="15" hidden="false" customHeight="false" outlineLevel="0" collapsed="false">
      <c r="A517" s="0" t="s">
        <v>663</v>
      </c>
      <c r="B517" s="0" t="s">
        <v>48</v>
      </c>
      <c r="C517" s="0" t="n">
        <v>390</v>
      </c>
      <c r="D517" s="0" t="n">
        <v>44</v>
      </c>
      <c r="E517" s="0" t="n">
        <v>9</v>
      </c>
      <c r="F517" s="0" t="n">
        <v>9</v>
      </c>
      <c r="G517" s="0" t="n">
        <v>33.9</v>
      </c>
      <c r="H517" s="0" t="n">
        <v>9.15</v>
      </c>
      <c r="I517" s="0" t="n">
        <v>0.67</v>
      </c>
      <c r="J517" s="0" t="s">
        <v>193</v>
      </c>
      <c r="K517" s="0" t="s">
        <v>46</v>
      </c>
      <c r="L517" s="0" t="n">
        <v>164</v>
      </c>
      <c r="M517" s="0" t="n">
        <v>0.86</v>
      </c>
      <c r="N517" s="0" t="n">
        <v>80.5</v>
      </c>
      <c r="O517" s="0" t="n">
        <v>1.24</v>
      </c>
      <c r="P517" s="0" t="n">
        <v>2</v>
      </c>
      <c r="Q517" s="0" t="n">
        <v>0.85</v>
      </c>
      <c r="R517" s="0" t="n">
        <v>534</v>
      </c>
      <c r="S517" s="0" t="n">
        <v>6.17</v>
      </c>
      <c r="T517" s="0" t="n">
        <v>0.95</v>
      </c>
      <c r="U517" s="6" t="n">
        <v>45350</v>
      </c>
      <c r="V517" s="0" t="n">
        <v>130.1</v>
      </c>
      <c r="W517" s="0" t="n">
        <v>0.678</v>
      </c>
    </row>
    <row r="518" customFormat="false" ht="15" hidden="false" customHeight="false" outlineLevel="0" collapsed="false">
      <c r="A518" s="0" t="s">
        <v>664</v>
      </c>
      <c r="B518" s="0" t="s">
        <v>56</v>
      </c>
      <c r="C518" s="0" t="n">
        <v>304</v>
      </c>
      <c r="D518" s="0" t="n">
        <v>64</v>
      </c>
      <c r="E518" s="0" t="n">
        <v>3</v>
      </c>
      <c r="F518" s="0" t="n">
        <v>9</v>
      </c>
      <c r="G518" s="0" t="n">
        <v>13.37</v>
      </c>
      <c r="H518" s="0" t="n">
        <v>5.28</v>
      </c>
      <c r="I518" s="0" t="n">
        <v>0.96</v>
      </c>
      <c r="J518" s="0" t="s">
        <v>114</v>
      </c>
      <c r="K518" s="0" t="s">
        <v>54</v>
      </c>
      <c r="L518" s="0" t="n">
        <v>62</v>
      </c>
      <c r="M518" s="0" t="n">
        <v>3.45</v>
      </c>
      <c r="N518" s="0" t="n">
        <v>103.86</v>
      </c>
      <c r="O518" s="0" t="n">
        <v>0.7</v>
      </c>
      <c r="P518" s="0" t="n">
        <v>6</v>
      </c>
      <c r="Q518" s="0" t="n">
        <v>0.93</v>
      </c>
      <c r="R518" s="0" t="n">
        <v>871</v>
      </c>
      <c r="S518" s="0" t="n">
        <v>14.09</v>
      </c>
      <c r="T518" s="0" t="n">
        <v>0.37</v>
      </c>
      <c r="U518" s="6" t="n">
        <v>45426</v>
      </c>
      <c r="V518" s="0" t="n">
        <v>228.19</v>
      </c>
      <c r="W518" s="0" t="n">
        <v>0.658</v>
      </c>
    </row>
    <row r="519" customFormat="false" ht="15" hidden="false" customHeight="false" outlineLevel="0" collapsed="false">
      <c r="A519" s="0" t="s">
        <v>665</v>
      </c>
      <c r="B519" s="0" t="s">
        <v>44</v>
      </c>
      <c r="C519" s="0" t="n">
        <v>78</v>
      </c>
      <c r="D519" s="0" t="n">
        <v>23</v>
      </c>
      <c r="E519" s="0" t="n">
        <v>5</v>
      </c>
      <c r="F519" s="0" t="n">
        <v>6</v>
      </c>
      <c r="G519" s="0" t="n">
        <v>1.91</v>
      </c>
      <c r="H519" s="0" t="n">
        <v>3.06</v>
      </c>
      <c r="I519" s="0" t="n">
        <v>0.44</v>
      </c>
      <c r="J519" s="0" t="s">
        <v>100</v>
      </c>
      <c r="K519" s="0" t="s">
        <v>54</v>
      </c>
      <c r="L519" s="0" t="n">
        <v>109</v>
      </c>
      <c r="M519" s="0" t="n">
        <v>0.75</v>
      </c>
      <c r="N519" s="0" t="n">
        <v>132.84</v>
      </c>
      <c r="O519" s="0" t="n">
        <v>1.98</v>
      </c>
      <c r="P519" s="0" t="n">
        <v>9</v>
      </c>
      <c r="Q519" s="0" t="n">
        <v>0.73</v>
      </c>
      <c r="R519" s="0" t="n">
        <v>486</v>
      </c>
      <c r="S519" s="0" t="n">
        <v>1.55</v>
      </c>
      <c r="T519" s="0" t="n">
        <v>0.38</v>
      </c>
      <c r="U519" s="6" t="n">
        <v>45635</v>
      </c>
      <c r="V519" s="0" t="n">
        <v>176.39</v>
      </c>
      <c r="W519" s="0" t="n">
        <v>0.265</v>
      </c>
    </row>
    <row r="520" customFormat="false" ht="15" hidden="false" customHeight="false" outlineLevel="0" collapsed="false">
      <c r="A520" s="0" t="s">
        <v>666</v>
      </c>
      <c r="B520" s="0" t="s">
        <v>44</v>
      </c>
      <c r="C520" s="0" t="n">
        <v>144</v>
      </c>
      <c r="D520" s="0" t="n">
        <v>58</v>
      </c>
      <c r="E520" s="0" t="n">
        <v>5</v>
      </c>
      <c r="F520" s="0" t="n">
        <v>9</v>
      </c>
      <c r="G520" s="0" t="n">
        <v>35.26</v>
      </c>
      <c r="H520" s="0" t="n">
        <v>6.19</v>
      </c>
      <c r="I520" s="0" t="n">
        <v>0.66</v>
      </c>
      <c r="J520" s="0" t="s">
        <v>65</v>
      </c>
      <c r="K520" s="0" t="s">
        <v>60</v>
      </c>
      <c r="L520" s="0" t="n">
        <v>26</v>
      </c>
      <c r="M520" s="0" t="n">
        <v>1.02</v>
      </c>
      <c r="N520" s="0" t="n">
        <v>93.17</v>
      </c>
      <c r="O520" s="0" t="n">
        <v>0.47</v>
      </c>
      <c r="P520" s="0" t="n">
        <v>4</v>
      </c>
      <c r="Q520" s="0" t="n">
        <v>0.72</v>
      </c>
      <c r="R520" s="0" t="n">
        <v>244</v>
      </c>
      <c r="S520" s="0" t="n">
        <v>8.27</v>
      </c>
      <c r="T520" s="0" t="n">
        <v>0.58</v>
      </c>
      <c r="U520" s="6" t="n">
        <v>45542</v>
      </c>
      <c r="V520" s="0" t="n">
        <v>228.69</v>
      </c>
      <c r="W520" s="0" t="n">
        <v>0.643</v>
      </c>
    </row>
    <row r="521" customFormat="false" ht="15" hidden="false" customHeight="false" outlineLevel="0" collapsed="false">
      <c r="A521" s="0" t="s">
        <v>667</v>
      </c>
      <c r="B521" s="0" t="s">
        <v>48</v>
      </c>
      <c r="C521" s="0" t="n">
        <v>373</v>
      </c>
      <c r="D521" s="0" t="n">
        <v>92</v>
      </c>
      <c r="E521" s="0" t="n">
        <v>3</v>
      </c>
      <c r="F521" s="0" t="n">
        <v>9</v>
      </c>
      <c r="G521" s="0" t="n">
        <v>32.59</v>
      </c>
      <c r="H521" s="0" t="n">
        <v>2.42</v>
      </c>
      <c r="I521" s="0" t="n">
        <v>0.89</v>
      </c>
      <c r="J521" s="0" t="s">
        <v>128</v>
      </c>
      <c r="K521" s="0" t="s">
        <v>46</v>
      </c>
      <c r="L521" s="0" t="n">
        <v>122</v>
      </c>
      <c r="M521" s="0" t="n">
        <v>0.99</v>
      </c>
      <c r="N521" s="0" t="n">
        <v>160.68</v>
      </c>
      <c r="O521" s="0" t="n">
        <v>1.63</v>
      </c>
      <c r="P521" s="0" t="n">
        <v>1</v>
      </c>
      <c r="Q521" s="0" t="n">
        <v>0.75</v>
      </c>
      <c r="R521" s="0" t="n">
        <v>515</v>
      </c>
      <c r="S521" s="0" t="n">
        <v>5.85</v>
      </c>
      <c r="T521" s="0" t="n">
        <v>0.21</v>
      </c>
      <c r="U521" s="6" t="n">
        <v>45562</v>
      </c>
      <c r="V521" s="0" t="n">
        <v>103.06</v>
      </c>
      <c r="W521" s="0" t="n">
        <v>0.487</v>
      </c>
    </row>
    <row r="522" customFormat="false" ht="15" hidden="false" customHeight="false" outlineLevel="0" collapsed="false">
      <c r="A522" s="0" t="s">
        <v>668</v>
      </c>
      <c r="B522" s="0" t="s">
        <v>40</v>
      </c>
      <c r="C522" s="0" t="n">
        <v>292</v>
      </c>
      <c r="D522" s="0" t="n">
        <v>16</v>
      </c>
      <c r="E522" s="0" t="n">
        <v>8</v>
      </c>
      <c r="F522" s="0" t="n">
        <v>2</v>
      </c>
      <c r="G522" s="0" t="n">
        <v>21.13</v>
      </c>
      <c r="H522" s="0" t="n">
        <v>1.21</v>
      </c>
      <c r="I522" s="0" t="n">
        <v>0.5</v>
      </c>
      <c r="J522" s="0" t="s">
        <v>78</v>
      </c>
      <c r="K522" s="0" t="s">
        <v>60</v>
      </c>
      <c r="L522" s="0" t="n">
        <v>119</v>
      </c>
      <c r="M522" s="0" t="n">
        <v>0.74</v>
      </c>
      <c r="N522" s="0" t="n">
        <v>32.09</v>
      </c>
      <c r="O522" s="0" t="n">
        <v>0.28</v>
      </c>
      <c r="P522" s="0" t="n">
        <v>9</v>
      </c>
      <c r="Q522" s="0" t="n">
        <v>0.93</v>
      </c>
      <c r="R522" s="0" t="n">
        <v>125</v>
      </c>
      <c r="S522" s="0" t="n">
        <v>10.05</v>
      </c>
      <c r="T522" s="0" t="n">
        <v>0.97</v>
      </c>
      <c r="U522" s="6" t="n">
        <v>45619</v>
      </c>
      <c r="V522" s="0" t="n">
        <v>228.08</v>
      </c>
      <c r="W522" s="0" t="n">
        <v>0.706</v>
      </c>
    </row>
    <row r="523" customFormat="false" ht="15" hidden="false" customHeight="false" outlineLevel="0" collapsed="false">
      <c r="A523" s="0" t="s">
        <v>669</v>
      </c>
      <c r="B523" s="0" t="s">
        <v>81</v>
      </c>
      <c r="C523" s="0" t="n">
        <v>126</v>
      </c>
      <c r="D523" s="0" t="n">
        <v>39</v>
      </c>
      <c r="E523" s="0" t="n">
        <v>13</v>
      </c>
      <c r="F523" s="0" t="n">
        <v>3</v>
      </c>
      <c r="G523" s="0" t="n">
        <v>26.76</v>
      </c>
      <c r="H523" s="0" t="n">
        <v>0.7</v>
      </c>
      <c r="I523" s="0" t="n">
        <v>0.21</v>
      </c>
      <c r="J523" s="0" t="s">
        <v>365</v>
      </c>
      <c r="K523" s="0" t="s">
        <v>42</v>
      </c>
      <c r="L523" s="0" t="n">
        <v>152</v>
      </c>
      <c r="M523" s="0" t="n">
        <v>1.95</v>
      </c>
      <c r="N523" s="0" t="n">
        <v>146.43</v>
      </c>
      <c r="O523" s="0" t="n">
        <v>0.77</v>
      </c>
      <c r="P523" s="0" t="n">
        <v>2</v>
      </c>
      <c r="Q523" s="0" t="n">
        <v>0.93</v>
      </c>
      <c r="R523" s="0" t="n">
        <v>209</v>
      </c>
      <c r="S523" s="0" t="n">
        <v>3.27</v>
      </c>
      <c r="T523" s="0" t="n">
        <v>0.23</v>
      </c>
      <c r="U523" s="6" t="n">
        <v>45452</v>
      </c>
      <c r="V523" s="0" t="n">
        <v>239.09</v>
      </c>
      <c r="W523" s="0" t="n">
        <v>0.559</v>
      </c>
    </row>
    <row r="524" customFormat="false" ht="15" hidden="false" customHeight="false" outlineLevel="0" collapsed="false">
      <c r="A524" s="0" t="s">
        <v>670</v>
      </c>
      <c r="B524" s="0" t="s">
        <v>40</v>
      </c>
      <c r="C524" s="0" t="n">
        <v>318</v>
      </c>
      <c r="D524" s="0" t="n">
        <v>92</v>
      </c>
      <c r="E524" s="0" t="n">
        <v>11</v>
      </c>
      <c r="F524" s="0" t="n">
        <v>5</v>
      </c>
      <c r="G524" s="0" t="n">
        <v>47.41</v>
      </c>
      <c r="H524" s="0" t="n">
        <v>9.54</v>
      </c>
      <c r="I524" s="0" t="n">
        <v>0.44</v>
      </c>
      <c r="J524" s="0" t="s">
        <v>59</v>
      </c>
      <c r="K524" s="0" t="s">
        <v>60</v>
      </c>
      <c r="L524" s="0" t="n">
        <v>176</v>
      </c>
      <c r="M524" s="0" t="n">
        <v>4.97</v>
      </c>
      <c r="N524" s="0" t="n">
        <v>37.59</v>
      </c>
      <c r="O524" s="0" t="n">
        <v>0.56</v>
      </c>
      <c r="P524" s="0" t="n">
        <v>5</v>
      </c>
      <c r="Q524" s="0" t="n">
        <v>0.74</v>
      </c>
      <c r="R524" s="0" t="n">
        <v>539</v>
      </c>
      <c r="S524" s="0" t="n">
        <v>10.15</v>
      </c>
      <c r="T524" s="0" t="n">
        <v>0.68</v>
      </c>
      <c r="U524" s="6" t="n">
        <v>45597</v>
      </c>
      <c r="V524" s="0" t="n">
        <v>40.24</v>
      </c>
      <c r="W524" s="0" t="n">
        <v>0.663</v>
      </c>
    </row>
    <row r="525" customFormat="false" ht="15" hidden="false" customHeight="false" outlineLevel="0" collapsed="false">
      <c r="A525" s="0" t="s">
        <v>671</v>
      </c>
      <c r="B525" s="0" t="s">
        <v>48</v>
      </c>
      <c r="C525" s="0" t="n">
        <v>264</v>
      </c>
      <c r="D525" s="0" t="n">
        <v>58</v>
      </c>
      <c r="E525" s="0" t="n">
        <v>10</v>
      </c>
      <c r="F525" s="0" t="n">
        <v>8</v>
      </c>
      <c r="G525" s="0" t="n">
        <v>30.16</v>
      </c>
      <c r="H525" s="0" t="n">
        <v>7.38</v>
      </c>
      <c r="I525" s="0" t="n">
        <v>0.22</v>
      </c>
      <c r="J525" s="0" t="s">
        <v>94</v>
      </c>
      <c r="K525" s="0" t="s">
        <v>46</v>
      </c>
      <c r="L525" s="0" t="n">
        <v>13</v>
      </c>
      <c r="M525" s="0" t="n">
        <v>2.07</v>
      </c>
      <c r="N525" s="0" t="n">
        <v>188.19</v>
      </c>
      <c r="O525" s="0" t="n">
        <v>1.96</v>
      </c>
      <c r="P525" s="0" t="n">
        <v>5</v>
      </c>
      <c r="Q525" s="0" t="n">
        <v>0.71</v>
      </c>
      <c r="R525" s="0" t="n">
        <v>149</v>
      </c>
      <c r="S525" s="0" t="n">
        <v>14.89</v>
      </c>
      <c r="T525" s="0" t="n">
        <v>0.48</v>
      </c>
      <c r="U525" s="6" t="n">
        <v>45490</v>
      </c>
      <c r="V525" s="0" t="n">
        <v>36.52</v>
      </c>
      <c r="W525" s="0" t="n">
        <v>0.541</v>
      </c>
    </row>
    <row r="526" customFormat="false" ht="15" hidden="false" customHeight="false" outlineLevel="0" collapsed="false">
      <c r="A526" s="0" t="s">
        <v>672</v>
      </c>
      <c r="B526" s="0" t="s">
        <v>44</v>
      </c>
      <c r="C526" s="0" t="n">
        <v>355</v>
      </c>
      <c r="D526" s="0" t="n">
        <v>98</v>
      </c>
      <c r="E526" s="0" t="n">
        <v>13</v>
      </c>
      <c r="F526" s="0" t="n">
        <v>5</v>
      </c>
      <c r="G526" s="0" t="n">
        <v>33.24</v>
      </c>
      <c r="H526" s="0" t="n">
        <v>8.1</v>
      </c>
      <c r="I526" s="0" t="n">
        <v>0.11</v>
      </c>
      <c r="J526" s="0" t="s">
        <v>143</v>
      </c>
      <c r="K526" s="0" t="s">
        <v>54</v>
      </c>
      <c r="L526" s="0" t="n">
        <v>154</v>
      </c>
      <c r="M526" s="0" t="n">
        <v>3.92</v>
      </c>
      <c r="N526" s="0" t="n">
        <v>69.67</v>
      </c>
      <c r="O526" s="0" t="n">
        <v>0.15</v>
      </c>
      <c r="P526" s="0" t="n">
        <v>6</v>
      </c>
      <c r="Q526" s="0" t="n">
        <v>0.91</v>
      </c>
      <c r="R526" s="0" t="n">
        <v>165</v>
      </c>
      <c r="S526" s="0" t="n">
        <v>4.8</v>
      </c>
      <c r="T526" s="0" t="n">
        <v>0.28</v>
      </c>
      <c r="U526" s="6" t="n">
        <v>45604</v>
      </c>
      <c r="V526" s="0" t="n">
        <v>295.79</v>
      </c>
      <c r="W526" s="0" t="n">
        <v>0.567</v>
      </c>
    </row>
    <row r="527" customFormat="false" ht="15" hidden="false" customHeight="false" outlineLevel="0" collapsed="false">
      <c r="A527" s="0" t="s">
        <v>673</v>
      </c>
      <c r="B527" s="0" t="s">
        <v>40</v>
      </c>
      <c r="C527" s="0" t="n">
        <v>469</v>
      </c>
      <c r="D527" s="0" t="n">
        <v>25</v>
      </c>
      <c r="E527" s="0" t="n">
        <v>9</v>
      </c>
      <c r="F527" s="0" t="n">
        <v>5</v>
      </c>
      <c r="G527" s="0" t="n">
        <v>4.13</v>
      </c>
      <c r="H527" s="0" t="n">
        <v>9.82</v>
      </c>
      <c r="I527" s="0" t="n">
        <v>0.78</v>
      </c>
      <c r="J527" s="0" t="s">
        <v>134</v>
      </c>
      <c r="K527" s="0" t="s">
        <v>60</v>
      </c>
      <c r="L527" s="0" t="n">
        <v>148</v>
      </c>
      <c r="M527" s="0" t="n">
        <v>1.1</v>
      </c>
      <c r="N527" s="0" t="n">
        <v>161.13</v>
      </c>
      <c r="O527" s="0" t="n">
        <v>1.47</v>
      </c>
      <c r="P527" s="0" t="n">
        <v>5</v>
      </c>
      <c r="Q527" s="0" t="n">
        <v>0.96</v>
      </c>
      <c r="R527" s="0" t="n">
        <v>429</v>
      </c>
      <c r="S527" s="0" t="n">
        <v>7.46</v>
      </c>
      <c r="T527" s="0" t="n">
        <v>0.22</v>
      </c>
      <c r="U527" s="6" t="n">
        <v>45492</v>
      </c>
      <c r="V527" s="0" t="n">
        <v>44.21</v>
      </c>
      <c r="W527" s="0" t="n">
        <v>0.488</v>
      </c>
    </row>
    <row r="528" customFormat="false" ht="15" hidden="false" customHeight="false" outlineLevel="0" collapsed="false">
      <c r="A528" s="0" t="s">
        <v>674</v>
      </c>
      <c r="B528" s="0" t="s">
        <v>44</v>
      </c>
      <c r="C528" s="0" t="n">
        <v>437</v>
      </c>
      <c r="D528" s="0" t="n">
        <v>60</v>
      </c>
      <c r="E528" s="0" t="n">
        <v>12</v>
      </c>
      <c r="F528" s="0" t="n">
        <v>2</v>
      </c>
      <c r="G528" s="0" t="n">
        <v>9.13</v>
      </c>
      <c r="H528" s="0" t="n">
        <v>9.35</v>
      </c>
      <c r="I528" s="0" t="n">
        <v>0.31</v>
      </c>
      <c r="J528" s="0" t="s">
        <v>346</v>
      </c>
      <c r="K528" s="0" t="s">
        <v>54</v>
      </c>
      <c r="L528" s="0" t="n">
        <v>21</v>
      </c>
      <c r="M528" s="0" t="n">
        <v>2.55</v>
      </c>
      <c r="N528" s="0" t="n">
        <v>109.07</v>
      </c>
      <c r="O528" s="0" t="n">
        <v>0.57</v>
      </c>
      <c r="P528" s="0" t="n">
        <v>8</v>
      </c>
      <c r="Q528" s="0" t="n">
        <v>0.93</v>
      </c>
      <c r="R528" s="0" t="n">
        <v>644</v>
      </c>
      <c r="S528" s="0" t="n">
        <v>1.42</v>
      </c>
      <c r="T528" s="0" t="n">
        <v>0.41</v>
      </c>
      <c r="U528" s="6" t="n">
        <v>45592</v>
      </c>
      <c r="V528" s="0" t="n">
        <v>208.6</v>
      </c>
      <c r="W528" s="0" t="n">
        <v>0.47</v>
      </c>
    </row>
    <row r="529" customFormat="false" ht="15" hidden="false" customHeight="false" outlineLevel="0" collapsed="false">
      <c r="A529" s="0" t="s">
        <v>675</v>
      </c>
      <c r="B529" s="0" t="s">
        <v>81</v>
      </c>
      <c r="C529" s="0" t="n">
        <v>266</v>
      </c>
      <c r="D529" s="0" t="n">
        <v>81</v>
      </c>
      <c r="E529" s="0" t="n">
        <v>10</v>
      </c>
      <c r="F529" s="0" t="n">
        <v>4</v>
      </c>
      <c r="G529" s="0" t="n">
        <v>15.75</v>
      </c>
      <c r="H529" s="0" t="n">
        <v>7.5</v>
      </c>
      <c r="I529" s="0" t="n">
        <v>0.1</v>
      </c>
      <c r="J529" s="0" t="s">
        <v>85</v>
      </c>
      <c r="K529" s="0" t="s">
        <v>60</v>
      </c>
      <c r="L529" s="0" t="n">
        <v>41</v>
      </c>
      <c r="M529" s="0" t="n">
        <v>1.33</v>
      </c>
      <c r="N529" s="0" t="n">
        <v>27.31</v>
      </c>
      <c r="O529" s="0" t="n">
        <v>1.64</v>
      </c>
      <c r="P529" s="0" t="n">
        <v>4</v>
      </c>
      <c r="Q529" s="0" t="n">
        <v>0.76</v>
      </c>
      <c r="R529" s="0" t="n">
        <v>873</v>
      </c>
      <c r="S529" s="0" t="n">
        <v>7.08</v>
      </c>
      <c r="T529" s="0" t="n">
        <v>0.29</v>
      </c>
      <c r="U529" s="6" t="n">
        <v>45350</v>
      </c>
      <c r="V529" s="0" t="n">
        <v>226.87</v>
      </c>
      <c r="W529" s="0" t="n">
        <v>0.46</v>
      </c>
    </row>
    <row r="530" customFormat="false" ht="15" hidden="false" customHeight="false" outlineLevel="0" collapsed="false">
      <c r="A530" s="0" t="s">
        <v>676</v>
      </c>
      <c r="B530" s="0" t="s">
        <v>44</v>
      </c>
      <c r="C530" s="0" t="n">
        <v>27</v>
      </c>
      <c r="D530" s="0" t="n">
        <v>91</v>
      </c>
      <c r="E530" s="0" t="n">
        <v>8</v>
      </c>
      <c r="F530" s="0" t="n">
        <v>7</v>
      </c>
      <c r="G530" s="0" t="n">
        <v>27.43</v>
      </c>
      <c r="H530" s="0" t="n">
        <v>7.09</v>
      </c>
      <c r="I530" s="0" t="n">
        <v>0.89</v>
      </c>
      <c r="J530" s="0" t="s">
        <v>59</v>
      </c>
      <c r="K530" s="0" t="s">
        <v>42</v>
      </c>
      <c r="L530" s="0" t="n">
        <v>164</v>
      </c>
      <c r="M530" s="0" t="n">
        <v>1.36</v>
      </c>
      <c r="N530" s="0" t="n">
        <v>120.69</v>
      </c>
      <c r="O530" s="0" t="n">
        <v>0.69</v>
      </c>
      <c r="P530" s="0" t="n">
        <v>4</v>
      </c>
      <c r="Q530" s="0" t="n">
        <v>0.88</v>
      </c>
      <c r="R530" s="0" t="n">
        <v>112</v>
      </c>
      <c r="S530" s="0" t="n">
        <v>6.68</v>
      </c>
      <c r="T530" s="0" t="n">
        <v>0.95</v>
      </c>
      <c r="U530" s="6" t="n">
        <v>45470</v>
      </c>
      <c r="V530" s="0" t="n">
        <v>28.42</v>
      </c>
      <c r="W530" s="0" t="n">
        <v>0.706</v>
      </c>
    </row>
    <row r="531" customFormat="false" ht="15" hidden="false" customHeight="false" outlineLevel="0" collapsed="false">
      <c r="A531" s="0" t="s">
        <v>677</v>
      </c>
      <c r="B531" s="0" t="s">
        <v>44</v>
      </c>
      <c r="C531" s="0" t="n">
        <v>160</v>
      </c>
      <c r="D531" s="0" t="n">
        <v>89</v>
      </c>
      <c r="E531" s="0" t="n">
        <v>11</v>
      </c>
      <c r="F531" s="0" t="n">
        <v>7</v>
      </c>
      <c r="G531" s="0" t="n">
        <v>39.05</v>
      </c>
      <c r="H531" s="0" t="n">
        <v>3.7</v>
      </c>
      <c r="I531" s="0" t="n">
        <v>0.5</v>
      </c>
      <c r="J531" s="0" t="s">
        <v>49</v>
      </c>
      <c r="K531" s="0" t="s">
        <v>46</v>
      </c>
      <c r="L531" s="0" t="n">
        <v>52</v>
      </c>
      <c r="M531" s="0" t="n">
        <v>0.95</v>
      </c>
      <c r="N531" s="0" t="n">
        <v>183.31</v>
      </c>
      <c r="O531" s="0" t="n">
        <v>0.46</v>
      </c>
      <c r="P531" s="0" t="n">
        <v>7</v>
      </c>
      <c r="Q531" s="0" t="n">
        <v>0.93</v>
      </c>
      <c r="R531" s="0" t="n">
        <v>181</v>
      </c>
      <c r="S531" s="0" t="n">
        <v>8.91</v>
      </c>
      <c r="T531" s="0" t="n">
        <v>0.4</v>
      </c>
      <c r="U531" s="6" t="n">
        <v>45472</v>
      </c>
      <c r="V531" s="0" t="n">
        <v>226.49</v>
      </c>
      <c r="W531" s="0" t="n">
        <v>0.599</v>
      </c>
    </row>
    <row r="532" customFormat="false" ht="15" hidden="false" customHeight="false" outlineLevel="0" collapsed="false">
      <c r="A532" s="0" t="s">
        <v>678</v>
      </c>
      <c r="B532" s="0" t="s">
        <v>56</v>
      </c>
      <c r="C532" s="0" t="n">
        <v>381</v>
      </c>
      <c r="D532" s="0" t="n">
        <v>92</v>
      </c>
      <c r="E532" s="0" t="n">
        <v>5</v>
      </c>
      <c r="F532" s="0" t="n">
        <v>8</v>
      </c>
      <c r="G532" s="0" t="n">
        <v>16.74</v>
      </c>
      <c r="H532" s="0" t="n">
        <v>1.49</v>
      </c>
      <c r="I532" s="0" t="n">
        <v>0.31</v>
      </c>
      <c r="J532" s="0" t="s">
        <v>171</v>
      </c>
      <c r="K532" s="0" t="s">
        <v>60</v>
      </c>
      <c r="L532" s="0" t="n">
        <v>113</v>
      </c>
      <c r="M532" s="0" t="n">
        <v>2.44</v>
      </c>
      <c r="N532" s="0" t="n">
        <v>39.87</v>
      </c>
      <c r="O532" s="0" t="n">
        <v>1.42</v>
      </c>
      <c r="P532" s="0" t="n">
        <v>7</v>
      </c>
      <c r="Q532" s="0" t="n">
        <v>0.78</v>
      </c>
      <c r="R532" s="0" t="n">
        <v>297</v>
      </c>
      <c r="S532" s="0" t="n">
        <v>4.59</v>
      </c>
      <c r="T532" s="0" t="n">
        <v>0.28</v>
      </c>
      <c r="U532" s="6" t="n">
        <v>45526</v>
      </c>
      <c r="V532" s="0" t="n">
        <v>131.66</v>
      </c>
      <c r="W532" s="0" t="n">
        <v>0.391</v>
      </c>
    </row>
    <row r="533" customFormat="false" ht="15" hidden="false" customHeight="false" outlineLevel="0" collapsed="false">
      <c r="A533" s="0" t="s">
        <v>679</v>
      </c>
      <c r="B533" s="0" t="s">
        <v>56</v>
      </c>
      <c r="C533" s="0" t="n">
        <v>27</v>
      </c>
      <c r="D533" s="0" t="n">
        <v>51</v>
      </c>
      <c r="E533" s="0" t="n">
        <v>12</v>
      </c>
      <c r="F533" s="0" t="n">
        <v>9</v>
      </c>
      <c r="G533" s="0" t="n">
        <v>18.46</v>
      </c>
      <c r="H533" s="0" t="n">
        <v>5.95</v>
      </c>
      <c r="I533" s="0" t="n">
        <v>0.34</v>
      </c>
      <c r="J533" s="0" t="s">
        <v>164</v>
      </c>
      <c r="K533" s="0" t="s">
        <v>42</v>
      </c>
      <c r="L533" s="0" t="n">
        <v>102</v>
      </c>
      <c r="M533" s="0" t="n">
        <v>0.84</v>
      </c>
      <c r="N533" s="0" t="n">
        <v>71.05</v>
      </c>
      <c r="O533" s="0" t="n">
        <v>0.59</v>
      </c>
      <c r="P533" s="0" t="n">
        <v>0</v>
      </c>
      <c r="Q533" s="0" t="n">
        <v>0.86</v>
      </c>
      <c r="R533" s="0" t="n">
        <v>444</v>
      </c>
      <c r="S533" s="0" t="n">
        <v>5.6</v>
      </c>
      <c r="T533" s="0" t="n">
        <v>0.82</v>
      </c>
      <c r="U533" s="6" t="n">
        <v>45608</v>
      </c>
      <c r="V533" s="0" t="n">
        <v>89.66</v>
      </c>
      <c r="W533" s="0" t="n">
        <v>0.752</v>
      </c>
    </row>
    <row r="534" customFormat="false" ht="15" hidden="false" customHeight="false" outlineLevel="0" collapsed="false">
      <c r="A534" s="0" t="s">
        <v>680</v>
      </c>
      <c r="B534" s="0" t="s">
        <v>56</v>
      </c>
      <c r="C534" s="0" t="n">
        <v>497</v>
      </c>
      <c r="D534" s="0" t="n">
        <v>26</v>
      </c>
      <c r="E534" s="0" t="n">
        <v>12</v>
      </c>
      <c r="F534" s="0" t="n">
        <v>6</v>
      </c>
      <c r="G534" s="0" t="n">
        <v>13.55</v>
      </c>
      <c r="H534" s="0" t="n">
        <v>5.97</v>
      </c>
      <c r="I534" s="0" t="n">
        <v>0.32</v>
      </c>
      <c r="J534" s="0" t="s">
        <v>231</v>
      </c>
      <c r="K534" s="0" t="s">
        <v>42</v>
      </c>
      <c r="L534" s="0" t="n">
        <v>52</v>
      </c>
      <c r="M534" s="0" t="n">
        <v>4.59</v>
      </c>
      <c r="N534" s="0" t="n">
        <v>93.44</v>
      </c>
      <c r="O534" s="0" t="n">
        <v>1.02</v>
      </c>
      <c r="P534" s="0" t="n">
        <v>2</v>
      </c>
      <c r="Q534" s="0" t="n">
        <v>0.79</v>
      </c>
      <c r="R534" s="0" t="n">
        <v>692</v>
      </c>
      <c r="S534" s="0" t="n">
        <v>9.54</v>
      </c>
      <c r="T534" s="0" t="n">
        <v>0.53</v>
      </c>
      <c r="U534" s="6" t="n">
        <v>45380</v>
      </c>
      <c r="V534" s="0" t="n">
        <v>202.95</v>
      </c>
      <c r="W534" s="0" t="n">
        <v>0.649</v>
      </c>
    </row>
    <row r="535" customFormat="false" ht="15" hidden="false" customHeight="false" outlineLevel="0" collapsed="false">
      <c r="A535" s="0" t="s">
        <v>681</v>
      </c>
      <c r="B535" s="0" t="s">
        <v>44</v>
      </c>
      <c r="C535" s="0" t="n">
        <v>371</v>
      </c>
      <c r="D535" s="0" t="n">
        <v>72</v>
      </c>
      <c r="E535" s="0" t="n">
        <v>11</v>
      </c>
      <c r="F535" s="0" t="n">
        <v>8</v>
      </c>
      <c r="G535" s="0" t="n">
        <v>13.48</v>
      </c>
      <c r="H535" s="0" t="n">
        <v>9.55</v>
      </c>
      <c r="I535" s="0" t="n">
        <v>0.28</v>
      </c>
      <c r="J535" s="0" t="s">
        <v>409</v>
      </c>
      <c r="K535" s="0" t="s">
        <v>42</v>
      </c>
      <c r="L535" s="0" t="n">
        <v>140</v>
      </c>
      <c r="M535" s="0" t="n">
        <v>2.52</v>
      </c>
      <c r="N535" s="0" t="n">
        <v>62.26</v>
      </c>
      <c r="O535" s="0" t="n">
        <v>0.35</v>
      </c>
      <c r="P535" s="0" t="n">
        <v>5</v>
      </c>
      <c r="Q535" s="0" t="n">
        <v>0.77</v>
      </c>
      <c r="R535" s="0" t="n">
        <v>460</v>
      </c>
      <c r="S535" s="0" t="n">
        <v>13.72</v>
      </c>
      <c r="T535" s="0" t="n">
        <v>0.87</v>
      </c>
      <c r="U535" s="6" t="n">
        <v>45636</v>
      </c>
      <c r="V535" s="0" t="n">
        <v>251.61</v>
      </c>
      <c r="W535" s="0" t="n">
        <v>0.776</v>
      </c>
    </row>
    <row r="536" customFormat="false" ht="15" hidden="false" customHeight="false" outlineLevel="0" collapsed="false">
      <c r="A536" s="0" t="s">
        <v>682</v>
      </c>
      <c r="B536" s="0" t="s">
        <v>48</v>
      </c>
      <c r="C536" s="0" t="n">
        <v>113</v>
      </c>
      <c r="D536" s="0" t="n">
        <v>54</v>
      </c>
      <c r="E536" s="0" t="n">
        <v>6</v>
      </c>
      <c r="F536" s="0" t="n">
        <v>4</v>
      </c>
      <c r="G536" s="0" t="n">
        <v>47.49</v>
      </c>
      <c r="H536" s="0" t="n">
        <v>4.7</v>
      </c>
      <c r="I536" s="0" t="n">
        <v>0.86</v>
      </c>
      <c r="J536" s="0" t="s">
        <v>53</v>
      </c>
      <c r="K536" s="0" t="s">
        <v>54</v>
      </c>
      <c r="L536" s="0" t="n">
        <v>166</v>
      </c>
      <c r="M536" s="0" t="n">
        <v>4.27</v>
      </c>
      <c r="N536" s="0" t="n">
        <v>189.32</v>
      </c>
      <c r="O536" s="0" t="n">
        <v>1.48</v>
      </c>
      <c r="P536" s="0" t="n">
        <v>5</v>
      </c>
      <c r="Q536" s="0" t="n">
        <v>0.99</v>
      </c>
      <c r="R536" s="0" t="n">
        <v>928</v>
      </c>
      <c r="S536" s="0" t="n">
        <v>4.29</v>
      </c>
      <c r="T536" s="0" t="n">
        <v>0.87</v>
      </c>
      <c r="U536" s="6" t="n">
        <v>45653</v>
      </c>
      <c r="V536" s="0" t="n">
        <v>176.11</v>
      </c>
      <c r="W536" s="0" t="n">
        <v>0.581</v>
      </c>
    </row>
    <row r="537" customFormat="false" ht="15" hidden="false" customHeight="false" outlineLevel="0" collapsed="false">
      <c r="A537" s="0" t="s">
        <v>683</v>
      </c>
      <c r="B537" s="0" t="s">
        <v>44</v>
      </c>
      <c r="C537" s="0" t="n">
        <v>340</v>
      </c>
      <c r="D537" s="0" t="n">
        <v>86</v>
      </c>
      <c r="E537" s="0" t="n">
        <v>9</v>
      </c>
      <c r="F537" s="0" t="n">
        <v>7</v>
      </c>
      <c r="G537" s="0" t="n">
        <v>32.14</v>
      </c>
      <c r="H537" s="0" t="n">
        <v>7.06</v>
      </c>
      <c r="I537" s="0" t="n">
        <v>0.25</v>
      </c>
      <c r="J537" s="0" t="s">
        <v>168</v>
      </c>
      <c r="K537" s="0" t="s">
        <v>54</v>
      </c>
      <c r="L537" s="0" t="n">
        <v>94</v>
      </c>
      <c r="M537" s="0" t="n">
        <v>4.91</v>
      </c>
      <c r="N537" s="0" t="n">
        <v>81.73</v>
      </c>
      <c r="O537" s="0" t="n">
        <v>0.87</v>
      </c>
      <c r="P537" s="0" t="n">
        <v>0</v>
      </c>
      <c r="Q537" s="0" t="n">
        <v>0.97</v>
      </c>
      <c r="R537" s="0" t="n">
        <v>477</v>
      </c>
      <c r="S537" s="0" t="n">
        <v>10.48</v>
      </c>
      <c r="T537" s="0" t="n">
        <v>0.99</v>
      </c>
      <c r="U537" s="6" t="n">
        <v>45444</v>
      </c>
      <c r="V537" s="0" t="n">
        <v>262.48</v>
      </c>
      <c r="W537" s="0" t="n">
        <v>0.845</v>
      </c>
    </row>
    <row r="538" customFormat="false" ht="15" hidden="false" customHeight="false" outlineLevel="0" collapsed="false">
      <c r="A538" s="0" t="s">
        <v>684</v>
      </c>
      <c r="B538" s="0" t="s">
        <v>48</v>
      </c>
      <c r="C538" s="0" t="n">
        <v>446</v>
      </c>
      <c r="D538" s="0" t="n">
        <v>16</v>
      </c>
      <c r="E538" s="0" t="n">
        <v>11</v>
      </c>
      <c r="F538" s="0" t="n">
        <v>6</v>
      </c>
      <c r="G538" s="0" t="n">
        <v>8.64</v>
      </c>
      <c r="H538" s="0" t="n">
        <v>5.96</v>
      </c>
      <c r="I538" s="0" t="n">
        <v>0.61</v>
      </c>
      <c r="J538" s="0" t="s">
        <v>174</v>
      </c>
      <c r="K538" s="0" t="s">
        <v>42</v>
      </c>
      <c r="L538" s="0" t="n">
        <v>44</v>
      </c>
      <c r="M538" s="0" t="n">
        <v>3.55</v>
      </c>
      <c r="N538" s="0" t="n">
        <v>135.03</v>
      </c>
      <c r="O538" s="0" t="n">
        <v>0.37</v>
      </c>
      <c r="P538" s="0" t="n">
        <v>1</v>
      </c>
      <c r="Q538" s="0" t="n">
        <v>0.83</v>
      </c>
      <c r="R538" s="0" t="n">
        <v>963</v>
      </c>
      <c r="S538" s="0" t="n">
        <v>8.33</v>
      </c>
      <c r="T538" s="0" t="n">
        <v>0.84</v>
      </c>
      <c r="U538" s="6" t="n">
        <v>45606</v>
      </c>
      <c r="V538" s="0" t="n">
        <v>16.48</v>
      </c>
      <c r="W538" s="0" t="n">
        <v>0.788</v>
      </c>
    </row>
    <row r="539" customFormat="false" ht="15" hidden="false" customHeight="false" outlineLevel="0" collapsed="false">
      <c r="A539" s="0" t="s">
        <v>685</v>
      </c>
      <c r="B539" s="0" t="s">
        <v>48</v>
      </c>
      <c r="C539" s="0" t="n">
        <v>58</v>
      </c>
      <c r="D539" s="0" t="n">
        <v>36</v>
      </c>
      <c r="E539" s="0" t="n">
        <v>4</v>
      </c>
      <c r="F539" s="0" t="n">
        <v>8</v>
      </c>
      <c r="G539" s="0" t="n">
        <v>36.39</v>
      </c>
      <c r="H539" s="0" t="n">
        <v>2.18</v>
      </c>
      <c r="I539" s="0" t="n">
        <v>0.17</v>
      </c>
      <c r="J539" s="0" t="s">
        <v>53</v>
      </c>
      <c r="K539" s="0" t="s">
        <v>42</v>
      </c>
      <c r="L539" s="0" t="n">
        <v>126</v>
      </c>
      <c r="M539" s="0" t="n">
        <v>4.56</v>
      </c>
      <c r="N539" s="0" t="n">
        <v>52.54</v>
      </c>
      <c r="O539" s="0" t="n">
        <v>1.51</v>
      </c>
      <c r="P539" s="0" t="n">
        <v>9</v>
      </c>
      <c r="Q539" s="0" t="n">
        <v>0.74</v>
      </c>
      <c r="R539" s="0" t="n">
        <v>719</v>
      </c>
      <c r="S539" s="0" t="n">
        <v>2.46</v>
      </c>
      <c r="T539" s="0" t="n">
        <v>0.37</v>
      </c>
      <c r="U539" s="6" t="n">
        <v>45594</v>
      </c>
      <c r="V539" s="0" t="n">
        <v>224.2</v>
      </c>
      <c r="W539" s="0" t="n">
        <v>0.324</v>
      </c>
    </row>
    <row r="540" customFormat="false" ht="15" hidden="false" customHeight="false" outlineLevel="0" collapsed="false">
      <c r="A540" s="0" t="s">
        <v>686</v>
      </c>
      <c r="B540" s="0" t="s">
        <v>56</v>
      </c>
      <c r="C540" s="0" t="n">
        <v>100</v>
      </c>
      <c r="D540" s="0" t="n">
        <v>19</v>
      </c>
      <c r="E540" s="0" t="n">
        <v>4</v>
      </c>
      <c r="F540" s="0" t="n">
        <v>6</v>
      </c>
      <c r="G540" s="0" t="n">
        <v>36.38</v>
      </c>
      <c r="H540" s="0" t="n">
        <v>6.12</v>
      </c>
      <c r="I540" s="0" t="n">
        <v>0.95</v>
      </c>
      <c r="J540" s="0" t="s">
        <v>134</v>
      </c>
      <c r="K540" s="0" t="s">
        <v>60</v>
      </c>
      <c r="L540" s="0" t="n">
        <v>176</v>
      </c>
      <c r="M540" s="0" t="n">
        <v>1.11</v>
      </c>
      <c r="N540" s="0" t="n">
        <v>51.74</v>
      </c>
      <c r="O540" s="0" t="n">
        <v>0.3</v>
      </c>
      <c r="P540" s="0" t="n">
        <v>6</v>
      </c>
      <c r="Q540" s="0" t="n">
        <v>0.92</v>
      </c>
      <c r="R540" s="0" t="n">
        <v>777</v>
      </c>
      <c r="S540" s="0" t="n">
        <v>8.92</v>
      </c>
      <c r="T540" s="0" t="n">
        <v>0.67</v>
      </c>
      <c r="U540" s="6" t="n">
        <v>45335</v>
      </c>
      <c r="V540" s="0" t="n">
        <v>59.13</v>
      </c>
      <c r="W540" s="0" t="n">
        <v>0.687</v>
      </c>
    </row>
    <row r="541" customFormat="false" ht="15" hidden="false" customHeight="false" outlineLevel="0" collapsed="false">
      <c r="A541" s="0" t="s">
        <v>687</v>
      </c>
      <c r="B541" s="0" t="s">
        <v>40</v>
      </c>
      <c r="C541" s="0" t="n">
        <v>206</v>
      </c>
      <c r="D541" s="0" t="n">
        <v>43</v>
      </c>
      <c r="E541" s="0" t="n">
        <v>11</v>
      </c>
      <c r="F541" s="0" t="n">
        <v>5</v>
      </c>
      <c r="G541" s="0" t="n">
        <v>33.66</v>
      </c>
      <c r="H541" s="0" t="n">
        <v>5.63</v>
      </c>
      <c r="I541" s="0" t="n">
        <v>0.64</v>
      </c>
      <c r="J541" s="0" t="s">
        <v>198</v>
      </c>
      <c r="K541" s="0" t="s">
        <v>60</v>
      </c>
      <c r="L541" s="0" t="n">
        <v>161</v>
      </c>
      <c r="M541" s="0" t="n">
        <v>4.23</v>
      </c>
      <c r="N541" s="0" t="n">
        <v>43.41</v>
      </c>
      <c r="O541" s="0" t="n">
        <v>1.19</v>
      </c>
      <c r="P541" s="0" t="n">
        <v>0</v>
      </c>
      <c r="Q541" s="0" t="n">
        <v>0.78</v>
      </c>
      <c r="R541" s="0" t="n">
        <v>375</v>
      </c>
      <c r="S541" s="0" t="n">
        <v>10.92</v>
      </c>
      <c r="T541" s="0" t="n">
        <v>0.62</v>
      </c>
      <c r="U541" s="6" t="n">
        <v>45636</v>
      </c>
      <c r="V541" s="0" t="n">
        <v>92.96</v>
      </c>
      <c r="W541" s="0" t="n">
        <v>0.707</v>
      </c>
    </row>
    <row r="542" customFormat="false" ht="15" hidden="false" customHeight="false" outlineLevel="0" collapsed="false">
      <c r="A542" s="0" t="s">
        <v>688</v>
      </c>
      <c r="B542" s="0" t="s">
        <v>81</v>
      </c>
      <c r="C542" s="0" t="n">
        <v>103</v>
      </c>
      <c r="D542" s="0" t="n">
        <v>45</v>
      </c>
      <c r="E542" s="0" t="n">
        <v>14</v>
      </c>
      <c r="F542" s="0" t="n">
        <v>3</v>
      </c>
      <c r="G542" s="0" t="n">
        <v>7.6</v>
      </c>
      <c r="H542" s="0" t="n">
        <v>5.19</v>
      </c>
      <c r="I542" s="0" t="n">
        <v>0.91</v>
      </c>
      <c r="J542" s="0" t="s">
        <v>267</v>
      </c>
      <c r="K542" s="0" t="s">
        <v>46</v>
      </c>
      <c r="L542" s="0" t="n">
        <v>29</v>
      </c>
      <c r="M542" s="0" t="n">
        <v>1.72</v>
      </c>
      <c r="N542" s="0" t="n">
        <v>92.61</v>
      </c>
      <c r="O542" s="0" t="n">
        <v>1.25</v>
      </c>
      <c r="P542" s="0" t="n">
        <v>9</v>
      </c>
      <c r="Q542" s="0" t="n">
        <v>0.75</v>
      </c>
      <c r="R542" s="0" t="n">
        <v>992</v>
      </c>
      <c r="S542" s="0" t="n">
        <v>9.38</v>
      </c>
      <c r="T542" s="0" t="n">
        <v>0.61</v>
      </c>
      <c r="U542" s="6" t="n">
        <v>45360</v>
      </c>
      <c r="V542" s="0" t="n">
        <v>175.95</v>
      </c>
      <c r="W542" s="0" t="n">
        <v>0.492</v>
      </c>
    </row>
    <row r="543" customFormat="false" ht="15" hidden="false" customHeight="false" outlineLevel="0" collapsed="false">
      <c r="A543" s="0" t="s">
        <v>689</v>
      </c>
      <c r="B543" s="0" t="s">
        <v>56</v>
      </c>
      <c r="C543" s="0" t="n">
        <v>107</v>
      </c>
      <c r="D543" s="0" t="n">
        <v>34</v>
      </c>
      <c r="E543" s="0" t="n">
        <v>5</v>
      </c>
      <c r="F543" s="0" t="n">
        <v>5</v>
      </c>
      <c r="G543" s="0" t="n">
        <v>20.99</v>
      </c>
      <c r="H543" s="0" t="n">
        <v>5.38</v>
      </c>
      <c r="I543" s="0" t="n">
        <v>0.46</v>
      </c>
      <c r="J543" s="0" t="s">
        <v>231</v>
      </c>
      <c r="K543" s="0" t="s">
        <v>60</v>
      </c>
      <c r="L543" s="0" t="n">
        <v>152</v>
      </c>
      <c r="M543" s="0" t="n">
        <v>2.63</v>
      </c>
      <c r="N543" s="0" t="n">
        <v>111.24</v>
      </c>
      <c r="O543" s="0" t="n">
        <v>1.87</v>
      </c>
      <c r="P543" s="0" t="n">
        <v>4</v>
      </c>
      <c r="Q543" s="0" t="n">
        <v>0.81</v>
      </c>
      <c r="R543" s="0" t="n">
        <v>595</v>
      </c>
      <c r="S543" s="0" t="n">
        <v>2.46</v>
      </c>
      <c r="T543" s="0" t="n">
        <v>0.44</v>
      </c>
      <c r="U543" s="6" t="n">
        <v>45452</v>
      </c>
      <c r="V543" s="0" t="n">
        <v>89.59</v>
      </c>
      <c r="W543" s="0" t="n">
        <v>0.416</v>
      </c>
    </row>
    <row r="544" customFormat="false" ht="15" hidden="false" customHeight="false" outlineLevel="0" collapsed="false">
      <c r="A544" s="0" t="s">
        <v>690</v>
      </c>
      <c r="B544" s="0" t="s">
        <v>56</v>
      </c>
      <c r="C544" s="0" t="n">
        <v>261</v>
      </c>
      <c r="D544" s="0" t="n">
        <v>15</v>
      </c>
      <c r="E544" s="0" t="n">
        <v>11</v>
      </c>
      <c r="F544" s="0" t="n">
        <v>2</v>
      </c>
      <c r="G544" s="0" t="n">
        <v>6.23</v>
      </c>
      <c r="H544" s="0" t="n">
        <v>2.06</v>
      </c>
      <c r="I544" s="0" t="n">
        <v>0.83</v>
      </c>
      <c r="J544" s="0" t="s">
        <v>67</v>
      </c>
      <c r="K544" s="0" t="s">
        <v>46</v>
      </c>
      <c r="L544" s="0" t="n">
        <v>94</v>
      </c>
      <c r="M544" s="0" t="n">
        <v>3.41</v>
      </c>
      <c r="N544" s="0" t="n">
        <v>12.04</v>
      </c>
      <c r="O544" s="0" t="n">
        <v>0.39</v>
      </c>
      <c r="P544" s="0" t="n">
        <v>0</v>
      </c>
      <c r="Q544" s="0" t="n">
        <v>0.86</v>
      </c>
      <c r="R544" s="0" t="n">
        <v>424</v>
      </c>
      <c r="S544" s="0" t="n">
        <v>12.96</v>
      </c>
      <c r="T544" s="0" t="n">
        <v>0.37</v>
      </c>
      <c r="U544" s="6" t="n">
        <v>45352</v>
      </c>
      <c r="V544" s="0" t="n">
        <v>58.76</v>
      </c>
      <c r="W544" s="0" t="n">
        <v>0.78</v>
      </c>
    </row>
    <row r="545" customFormat="false" ht="15" hidden="false" customHeight="false" outlineLevel="0" collapsed="false">
      <c r="A545" s="0" t="s">
        <v>691</v>
      </c>
      <c r="B545" s="0" t="s">
        <v>40</v>
      </c>
      <c r="C545" s="0" t="n">
        <v>361</v>
      </c>
      <c r="D545" s="0" t="n">
        <v>33</v>
      </c>
      <c r="E545" s="0" t="n">
        <v>7</v>
      </c>
      <c r="F545" s="0" t="n">
        <v>9</v>
      </c>
      <c r="G545" s="0" t="n">
        <v>41.01</v>
      </c>
      <c r="H545" s="0" t="n">
        <v>4.9</v>
      </c>
      <c r="I545" s="0" t="n">
        <v>0.87</v>
      </c>
      <c r="J545" s="0" t="s">
        <v>145</v>
      </c>
      <c r="K545" s="0" t="s">
        <v>46</v>
      </c>
      <c r="L545" s="0" t="n">
        <v>126</v>
      </c>
      <c r="M545" s="0" t="n">
        <v>4.57</v>
      </c>
      <c r="N545" s="0" t="n">
        <v>168.26</v>
      </c>
      <c r="O545" s="0" t="n">
        <v>1.34</v>
      </c>
      <c r="P545" s="0" t="n">
        <v>5</v>
      </c>
      <c r="Q545" s="0" t="n">
        <v>0.73</v>
      </c>
      <c r="R545" s="0" t="n">
        <v>893</v>
      </c>
      <c r="S545" s="0" t="n">
        <v>1.57</v>
      </c>
      <c r="T545" s="0" t="n">
        <v>0.77</v>
      </c>
      <c r="U545" s="6" t="n">
        <v>45414</v>
      </c>
      <c r="V545" s="0" t="n">
        <v>266.79</v>
      </c>
      <c r="W545" s="0" t="n">
        <v>0.487</v>
      </c>
    </row>
    <row r="546" customFormat="false" ht="15" hidden="false" customHeight="false" outlineLevel="0" collapsed="false">
      <c r="A546" s="0" t="s">
        <v>692</v>
      </c>
      <c r="B546" s="0" t="s">
        <v>81</v>
      </c>
      <c r="C546" s="0" t="n">
        <v>112</v>
      </c>
      <c r="D546" s="0" t="n">
        <v>27</v>
      </c>
      <c r="E546" s="0" t="n">
        <v>8</v>
      </c>
      <c r="F546" s="0" t="n">
        <v>7</v>
      </c>
      <c r="G546" s="0" t="n">
        <v>33.1</v>
      </c>
      <c r="H546" s="0" t="n">
        <v>6.25</v>
      </c>
      <c r="I546" s="0" t="n">
        <v>0.73</v>
      </c>
      <c r="J546" s="0" t="s">
        <v>409</v>
      </c>
      <c r="K546" s="0" t="s">
        <v>46</v>
      </c>
      <c r="L546" s="0" t="n">
        <v>115</v>
      </c>
      <c r="M546" s="0" t="n">
        <v>4.6</v>
      </c>
      <c r="N546" s="0" t="n">
        <v>107.42</v>
      </c>
      <c r="O546" s="0" t="n">
        <v>0.82</v>
      </c>
      <c r="P546" s="0" t="n">
        <v>6</v>
      </c>
      <c r="Q546" s="0" t="n">
        <v>0.87</v>
      </c>
      <c r="R546" s="0" t="n">
        <v>347</v>
      </c>
      <c r="S546" s="0" t="n">
        <v>4.3</v>
      </c>
      <c r="T546" s="0" t="n">
        <v>0.28</v>
      </c>
      <c r="U546" s="6" t="n">
        <v>45448</v>
      </c>
      <c r="V546" s="0" t="n">
        <v>272.95</v>
      </c>
      <c r="W546" s="0" t="n">
        <v>0.485</v>
      </c>
    </row>
    <row r="547" customFormat="false" ht="15" hidden="false" customHeight="false" outlineLevel="0" collapsed="false">
      <c r="A547" s="0" t="s">
        <v>693</v>
      </c>
      <c r="B547" s="0" t="s">
        <v>44</v>
      </c>
      <c r="C547" s="0" t="n">
        <v>105</v>
      </c>
      <c r="D547" s="0" t="n">
        <v>96</v>
      </c>
      <c r="E547" s="0" t="n">
        <v>4</v>
      </c>
      <c r="F547" s="0" t="n">
        <v>6</v>
      </c>
      <c r="G547" s="0" t="n">
        <v>25.85</v>
      </c>
      <c r="H547" s="0" t="n">
        <v>5.15</v>
      </c>
      <c r="I547" s="0" t="n">
        <v>0.18</v>
      </c>
      <c r="J547" s="0" t="s">
        <v>49</v>
      </c>
      <c r="K547" s="0" t="s">
        <v>54</v>
      </c>
      <c r="L547" s="0" t="n">
        <v>155</v>
      </c>
      <c r="M547" s="0" t="n">
        <v>0.91</v>
      </c>
      <c r="N547" s="0" t="n">
        <v>39.87</v>
      </c>
      <c r="O547" s="0" t="n">
        <v>0.86</v>
      </c>
      <c r="P547" s="0" t="n">
        <v>7</v>
      </c>
      <c r="Q547" s="0" t="n">
        <v>0.7</v>
      </c>
      <c r="R547" s="0" t="n">
        <v>328</v>
      </c>
      <c r="S547" s="0" t="n">
        <v>9.62</v>
      </c>
      <c r="T547" s="0" t="n">
        <v>0.24</v>
      </c>
      <c r="U547" s="6" t="n">
        <v>45351</v>
      </c>
      <c r="V547" s="0" t="n">
        <v>20.55</v>
      </c>
      <c r="W547" s="0" t="n">
        <v>0.49</v>
      </c>
    </row>
    <row r="548" customFormat="false" ht="15" hidden="false" customHeight="false" outlineLevel="0" collapsed="false">
      <c r="A548" s="0" t="s">
        <v>694</v>
      </c>
      <c r="B548" s="0" t="s">
        <v>44</v>
      </c>
      <c r="C548" s="0" t="n">
        <v>63</v>
      </c>
      <c r="D548" s="0" t="n">
        <v>15</v>
      </c>
      <c r="E548" s="0" t="n">
        <v>10</v>
      </c>
      <c r="F548" s="0" t="n">
        <v>8</v>
      </c>
      <c r="G548" s="0" t="n">
        <v>17.81</v>
      </c>
      <c r="H548" s="0" t="n">
        <v>5.14</v>
      </c>
      <c r="I548" s="0" t="n">
        <v>0.11</v>
      </c>
      <c r="J548" s="0" t="s">
        <v>45</v>
      </c>
      <c r="K548" s="0" t="s">
        <v>60</v>
      </c>
      <c r="L548" s="0" t="n">
        <v>114</v>
      </c>
      <c r="M548" s="0" t="n">
        <v>2.14</v>
      </c>
      <c r="N548" s="0" t="n">
        <v>22.79</v>
      </c>
      <c r="O548" s="0" t="n">
        <v>1.05</v>
      </c>
      <c r="P548" s="0" t="n">
        <v>2</v>
      </c>
      <c r="Q548" s="0" t="n">
        <v>0.97</v>
      </c>
      <c r="R548" s="0" t="n">
        <v>345</v>
      </c>
      <c r="S548" s="0" t="n">
        <v>4.05</v>
      </c>
      <c r="T548" s="0" t="n">
        <v>0.5</v>
      </c>
      <c r="U548" s="6" t="n">
        <v>45385</v>
      </c>
      <c r="V548" s="0" t="n">
        <v>155.04</v>
      </c>
      <c r="W548" s="0" t="n">
        <v>0.603</v>
      </c>
    </row>
    <row r="549" customFormat="false" ht="15" hidden="false" customHeight="false" outlineLevel="0" collapsed="false">
      <c r="A549" s="0" t="s">
        <v>695</v>
      </c>
      <c r="B549" s="0" t="s">
        <v>56</v>
      </c>
      <c r="C549" s="0" t="n">
        <v>156</v>
      </c>
      <c r="D549" s="0" t="n">
        <v>38</v>
      </c>
      <c r="E549" s="0" t="n">
        <v>13</v>
      </c>
      <c r="F549" s="0" t="n">
        <v>9</v>
      </c>
      <c r="G549" s="0" t="n">
        <v>10.03</v>
      </c>
      <c r="H549" s="0" t="n">
        <v>1.24</v>
      </c>
      <c r="I549" s="0" t="n">
        <v>0.25</v>
      </c>
      <c r="J549" s="0" t="s">
        <v>137</v>
      </c>
      <c r="K549" s="0" t="s">
        <v>42</v>
      </c>
      <c r="L549" s="0" t="n">
        <v>102</v>
      </c>
      <c r="M549" s="0" t="n">
        <v>4.07</v>
      </c>
      <c r="N549" s="0" t="n">
        <v>22.01</v>
      </c>
      <c r="O549" s="0" t="n">
        <v>0.54</v>
      </c>
      <c r="P549" s="0" t="n">
        <v>2</v>
      </c>
      <c r="Q549" s="0" t="n">
        <v>0.98</v>
      </c>
      <c r="R549" s="0" t="n">
        <v>576</v>
      </c>
      <c r="S549" s="0" t="n">
        <v>2.43</v>
      </c>
      <c r="T549" s="0" t="n">
        <v>0.8</v>
      </c>
      <c r="U549" s="6" t="n">
        <v>45483</v>
      </c>
      <c r="V549" s="0" t="n">
        <v>69.07</v>
      </c>
      <c r="W549" s="0" t="n">
        <v>0.694</v>
      </c>
    </row>
    <row r="550" customFormat="false" ht="15" hidden="false" customHeight="false" outlineLevel="0" collapsed="false">
      <c r="A550" s="0" t="s">
        <v>696</v>
      </c>
      <c r="B550" s="0" t="s">
        <v>81</v>
      </c>
      <c r="C550" s="0" t="n">
        <v>440</v>
      </c>
      <c r="D550" s="0" t="n">
        <v>34</v>
      </c>
      <c r="E550" s="0" t="n">
        <v>11</v>
      </c>
      <c r="F550" s="0" t="n">
        <v>3</v>
      </c>
      <c r="G550" s="0" t="n">
        <v>6.22</v>
      </c>
      <c r="H550" s="0" t="n">
        <v>2.31</v>
      </c>
      <c r="I550" s="0" t="n">
        <v>0.21</v>
      </c>
      <c r="J550" s="0" t="s">
        <v>319</v>
      </c>
      <c r="K550" s="0" t="s">
        <v>46</v>
      </c>
      <c r="L550" s="0" t="n">
        <v>50</v>
      </c>
      <c r="M550" s="0" t="n">
        <v>3.66</v>
      </c>
      <c r="N550" s="0" t="n">
        <v>58.95</v>
      </c>
      <c r="O550" s="0" t="n">
        <v>0.98</v>
      </c>
      <c r="P550" s="0" t="n">
        <v>0</v>
      </c>
      <c r="Q550" s="0" t="n">
        <v>0.92</v>
      </c>
      <c r="R550" s="0" t="n">
        <v>164</v>
      </c>
      <c r="S550" s="0" t="n">
        <v>8.17</v>
      </c>
      <c r="T550" s="0" t="n">
        <v>0.89</v>
      </c>
      <c r="U550" s="6" t="n">
        <v>45647</v>
      </c>
      <c r="V550" s="0" t="n">
        <v>260.39</v>
      </c>
      <c r="W550" s="0" t="n">
        <v>0.773</v>
      </c>
    </row>
    <row r="551" customFormat="false" ht="15" hidden="false" customHeight="false" outlineLevel="0" collapsed="false">
      <c r="A551" s="0" t="s">
        <v>697</v>
      </c>
      <c r="B551" s="0" t="s">
        <v>56</v>
      </c>
      <c r="C551" s="0" t="n">
        <v>93</v>
      </c>
      <c r="D551" s="0" t="n">
        <v>64</v>
      </c>
      <c r="E551" s="0" t="n">
        <v>4</v>
      </c>
      <c r="F551" s="0" t="n">
        <v>8</v>
      </c>
      <c r="G551" s="0" t="n">
        <v>48.49</v>
      </c>
      <c r="H551" s="0" t="n">
        <v>3.55</v>
      </c>
      <c r="I551" s="0" t="n">
        <v>0.75</v>
      </c>
      <c r="J551" s="0" t="s">
        <v>259</v>
      </c>
      <c r="K551" s="0" t="s">
        <v>42</v>
      </c>
      <c r="L551" s="0" t="n">
        <v>109</v>
      </c>
      <c r="M551" s="0" t="n">
        <v>0.62</v>
      </c>
      <c r="N551" s="0" t="n">
        <v>104.87</v>
      </c>
      <c r="O551" s="0" t="n">
        <v>1.41</v>
      </c>
      <c r="P551" s="0" t="n">
        <v>2</v>
      </c>
      <c r="Q551" s="0" t="n">
        <v>0.84</v>
      </c>
      <c r="R551" s="0" t="n">
        <v>542</v>
      </c>
      <c r="S551" s="0" t="n">
        <v>11.11</v>
      </c>
      <c r="T551" s="0" t="n">
        <v>0.63</v>
      </c>
      <c r="U551" s="6" t="n">
        <v>45364</v>
      </c>
      <c r="V551" s="0" t="n">
        <v>144.13</v>
      </c>
      <c r="W551" s="0" t="n">
        <v>0.661</v>
      </c>
    </row>
    <row r="552" customFormat="false" ht="15" hidden="false" customHeight="false" outlineLevel="0" collapsed="false">
      <c r="A552" s="0" t="s">
        <v>698</v>
      </c>
      <c r="B552" s="0" t="s">
        <v>48</v>
      </c>
      <c r="C552" s="0" t="n">
        <v>55</v>
      </c>
      <c r="D552" s="0" t="n">
        <v>90</v>
      </c>
      <c r="E552" s="0" t="n">
        <v>8</v>
      </c>
      <c r="F552" s="0" t="n">
        <v>7</v>
      </c>
      <c r="G552" s="0" t="n">
        <v>10.78</v>
      </c>
      <c r="H552" s="0" t="n">
        <v>4.48</v>
      </c>
      <c r="I552" s="0" t="n">
        <v>0.6</v>
      </c>
      <c r="J552" s="0" t="s">
        <v>137</v>
      </c>
      <c r="K552" s="0" t="s">
        <v>46</v>
      </c>
      <c r="L552" s="0" t="n">
        <v>78</v>
      </c>
      <c r="M552" s="0" t="n">
        <v>2.52</v>
      </c>
      <c r="N552" s="0" t="n">
        <v>173.45</v>
      </c>
      <c r="O552" s="0" t="n">
        <v>0.97</v>
      </c>
      <c r="P552" s="0" t="n">
        <v>4</v>
      </c>
      <c r="Q552" s="0" t="n">
        <v>0.78</v>
      </c>
      <c r="R552" s="0" t="n">
        <v>106</v>
      </c>
      <c r="S552" s="0" t="n">
        <v>6.75</v>
      </c>
      <c r="T552" s="0" t="n">
        <v>0.87</v>
      </c>
      <c r="U552" s="6" t="n">
        <v>45553</v>
      </c>
      <c r="V552" s="0" t="n">
        <v>148.75</v>
      </c>
      <c r="W552" s="0" t="n">
        <v>0.643</v>
      </c>
    </row>
    <row r="553" customFormat="false" ht="15" hidden="false" customHeight="false" outlineLevel="0" collapsed="false">
      <c r="A553" s="0" t="s">
        <v>699</v>
      </c>
      <c r="B553" s="0" t="s">
        <v>56</v>
      </c>
      <c r="C553" s="0" t="n">
        <v>120</v>
      </c>
      <c r="D553" s="0" t="n">
        <v>55</v>
      </c>
      <c r="E553" s="0" t="n">
        <v>8</v>
      </c>
      <c r="F553" s="0" t="n">
        <v>6</v>
      </c>
      <c r="G553" s="0" t="n">
        <v>3.93</v>
      </c>
      <c r="H553" s="0" t="n">
        <v>6.14</v>
      </c>
      <c r="I553" s="0" t="n">
        <v>0.57</v>
      </c>
      <c r="J553" s="0" t="s">
        <v>78</v>
      </c>
      <c r="K553" s="0" t="s">
        <v>60</v>
      </c>
      <c r="L553" s="0" t="n">
        <v>115</v>
      </c>
      <c r="M553" s="0" t="n">
        <v>4.23</v>
      </c>
      <c r="N553" s="0" t="n">
        <v>181.56</v>
      </c>
      <c r="O553" s="0" t="n">
        <v>0.18</v>
      </c>
      <c r="P553" s="0" t="n">
        <v>5</v>
      </c>
      <c r="Q553" s="0" t="n">
        <v>0.92</v>
      </c>
      <c r="R553" s="0" t="n">
        <v>928</v>
      </c>
      <c r="S553" s="0" t="n">
        <v>10.78</v>
      </c>
      <c r="T553" s="0" t="n">
        <v>0.22</v>
      </c>
      <c r="U553" s="6" t="n">
        <v>45490</v>
      </c>
      <c r="V553" s="0" t="n">
        <v>191.97</v>
      </c>
      <c r="W553" s="0" t="n">
        <v>0.654</v>
      </c>
    </row>
    <row r="554" customFormat="false" ht="15" hidden="false" customHeight="false" outlineLevel="0" collapsed="false">
      <c r="A554" s="0" t="s">
        <v>700</v>
      </c>
      <c r="B554" s="0" t="s">
        <v>56</v>
      </c>
      <c r="C554" s="0" t="n">
        <v>495</v>
      </c>
      <c r="D554" s="0" t="n">
        <v>33</v>
      </c>
      <c r="E554" s="0" t="n">
        <v>10</v>
      </c>
      <c r="F554" s="0" t="n">
        <v>6</v>
      </c>
      <c r="G554" s="0" t="n">
        <v>48.12</v>
      </c>
      <c r="H554" s="0" t="n">
        <v>8.7</v>
      </c>
      <c r="I554" s="0" t="n">
        <v>0.33</v>
      </c>
      <c r="J554" s="0" t="s">
        <v>65</v>
      </c>
      <c r="K554" s="0" t="s">
        <v>46</v>
      </c>
      <c r="L554" s="0" t="n">
        <v>148</v>
      </c>
      <c r="M554" s="0" t="n">
        <v>3.82</v>
      </c>
      <c r="N554" s="0" t="n">
        <v>168.14</v>
      </c>
      <c r="O554" s="0" t="n">
        <v>0.59</v>
      </c>
      <c r="P554" s="0" t="n">
        <v>2</v>
      </c>
      <c r="Q554" s="0" t="n">
        <v>0.98</v>
      </c>
      <c r="R554" s="0" t="n">
        <v>191</v>
      </c>
      <c r="S554" s="0" t="n">
        <v>13.05</v>
      </c>
      <c r="T554" s="0" t="n">
        <v>0.56</v>
      </c>
      <c r="U554" s="6" t="n">
        <v>45506</v>
      </c>
      <c r="V554" s="0" t="n">
        <v>26.13</v>
      </c>
      <c r="W554" s="0" t="n">
        <v>0.783</v>
      </c>
    </row>
    <row r="555" customFormat="false" ht="15" hidden="false" customHeight="false" outlineLevel="0" collapsed="false">
      <c r="A555" s="0" t="s">
        <v>701</v>
      </c>
      <c r="B555" s="0" t="s">
        <v>44</v>
      </c>
      <c r="C555" s="0" t="n">
        <v>175</v>
      </c>
      <c r="D555" s="0" t="n">
        <v>84</v>
      </c>
      <c r="E555" s="0" t="n">
        <v>12</v>
      </c>
      <c r="F555" s="0" t="n">
        <v>5</v>
      </c>
      <c r="G555" s="0" t="n">
        <v>27.9</v>
      </c>
      <c r="H555" s="0" t="n">
        <v>2.01</v>
      </c>
      <c r="I555" s="0" t="n">
        <v>0.24</v>
      </c>
      <c r="J555" s="0" t="s">
        <v>281</v>
      </c>
      <c r="K555" s="0" t="s">
        <v>60</v>
      </c>
      <c r="L555" s="0" t="n">
        <v>155</v>
      </c>
      <c r="M555" s="0" t="n">
        <v>2.35</v>
      </c>
      <c r="N555" s="0" t="n">
        <v>72.43</v>
      </c>
      <c r="O555" s="0" t="n">
        <v>0.77</v>
      </c>
      <c r="P555" s="0" t="n">
        <v>3</v>
      </c>
      <c r="Q555" s="0" t="n">
        <v>0.75</v>
      </c>
      <c r="R555" s="0" t="n">
        <v>768</v>
      </c>
      <c r="S555" s="0" t="n">
        <v>14.42</v>
      </c>
      <c r="T555" s="0" t="n">
        <v>0.31</v>
      </c>
      <c r="U555" s="6" t="n">
        <v>45597</v>
      </c>
      <c r="V555" s="0" t="n">
        <v>46.92</v>
      </c>
      <c r="W555" s="0" t="n">
        <v>0.667</v>
      </c>
    </row>
    <row r="556" customFormat="false" ht="15" hidden="false" customHeight="false" outlineLevel="0" collapsed="false">
      <c r="A556" s="0" t="s">
        <v>702</v>
      </c>
      <c r="B556" s="0" t="s">
        <v>44</v>
      </c>
      <c r="C556" s="0" t="n">
        <v>445</v>
      </c>
      <c r="D556" s="0" t="n">
        <v>35</v>
      </c>
      <c r="E556" s="0" t="n">
        <v>14</v>
      </c>
      <c r="F556" s="0" t="n">
        <v>3</v>
      </c>
      <c r="G556" s="0" t="n">
        <v>40.04</v>
      </c>
      <c r="H556" s="0" t="n">
        <v>0.64</v>
      </c>
      <c r="I556" s="0" t="n">
        <v>0.29</v>
      </c>
      <c r="J556" s="0" t="s">
        <v>309</v>
      </c>
      <c r="K556" s="0" t="s">
        <v>42</v>
      </c>
      <c r="L556" s="0" t="n">
        <v>149</v>
      </c>
      <c r="M556" s="0" t="n">
        <v>3.81</v>
      </c>
      <c r="N556" s="0" t="n">
        <v>68.25</v>
      </c>
      <c r="O556" s="0" t="n">
        <v>0.77</v>
      </c>
      <c r="P556" s="0" t="n">
        <v>4</v>
      </c>
      <c r="Q556" s="0" t="n">
        <v>0.84</v>
      </c>
      <c r="R556" s="0" t="n">
        <v>701</v>
      </c>
      <c r="S556" s="0" t="n">
        <v>4.27</v>
      </c>
      <c r="T556" s="0" t="n">
        <v>0.67</v>
      </c>
      <c r="U556" s="6" t="n">
        <v>45362</v>
      </c>
      <c r="V556" s="0" t="n">
        <v>154.53</v>
      </c>
      <c r="W556" s="0" t="n">
        <v>0.602</v>
      </c>
    </row>
    <row r="557" customFormat="false" ht="15" hidden="false" customHeight="false" outlineLevel="0" collapsed="false">
      <c r="A557" s="0" t="s">
        <v>703</v>
      </c>
      <c r="B557" s="0" t="s">
        <v>44</v>
      </c>
      <c r="C557" s="0" t="n">
        <v>274</v>
      </c>
      <c r="D557" s="0" t="n">
        <v>37</v>
      </c>
      <c r="E557" s="0" t="n">
        <v>7</v>
      </c>
      <c r="F557" s="0" t="n">
        <v>3</v>
      </c>
      <c r="G557" s="0" t="n">
        <v>3.14</v>
      </c>
      <c r="H557" s="0" t="n">
        <v>4.77</v>
      </c>
      <c r="I557" s="0" t="n">
        <v>0.46</v>
      </c>
      <c r="J557" s="0" t="s">
        <v>134</v>
      </c>
      <c r="K557" s="0" t="s">
        <v>60</v>
      </c>
      <c r="L557" s="0" t="n">
        <v>153</v>
      </c>
      <c r="M557" s="0" t="n">
        <v>2.98</v>
      </c>
      <c r="N557" s="0" t="n">
        <v>197.62</v>
      </c>
      <c r="O557" s="0" t="n">
        <v>0.25</v>
      </c>
      <c r="P557" s="0" t="n">
        <v>4</v>
      </c>
      <c r="Q557" s="0" t="n">
        <v>0.79</v>
      </c>
      <c r="R557" s="0" t="n">
        <v>668</v>
      </c>
      <c r="S557" s="0" t="n">
        <v>9.48</v>
      </c>
      <c r="T557" s="0" t="n">
        <v>0.94</v>
      </c>
      <c r="U557" s="6" t="n">
        <v>45586</v>
      </c>
      <c r="V557" s="0" t="n">
        <v>290.35</v>
      </c>
      <c r="W557" s="0" t="n">
        <v>0.767</v>
      </c>
    </row>
    <row r="558" customFormat="false" ht="15" hidden="false" customHeight="false" outlineLevel="0" collapsed="false">
      <c r="A558" s="0" t="s">
        <v>704</v>
      </c>
      <c r="B558" s="0" t="s">
        <v>48</v>
      </c>
      <c r="C558" s="0" t="n">
        <v>190</v>
      </c>
      <c r="D558" s="0" t="n">
        <v>12</v>
      </c>
      <c r="E558" s="0" t="n">
        <v>11</v>
      </c>
      <c r="F558" s="0" t="n">
        <v>7</v>
      </c>
      <c r="G558" s="0" t="n">
        <v>28.78</v>
      </c>
      <c r="H558" s="0" t="n">
        <v>4.6</v>
      </c>
      <c r="I558" s="0" t="n">
        <v>0.77</v>
      </c>
      <c r="J558" s="0" t="s">
        <v>141</v>
      </c>
      <c r="K558" s="0" t="s">
        <v>42</v>
      </c>
      <c r="L558" s="0" t="n">
        <v>36</v>
      </c>
      <c r="M558" s="0" t="n">
        <v>4.61</v>
      </c>
      <c r="N558" s="0" t="n">
        <v>139.44</v>
      </c>
      <c r="O558" s="0" t="n">
        <v>0.95</v>
      </c>
      <c r="P558" s="0" t="n">
        <v>8</v>
      </c>
      <c r="Q558" s="0" t="n">
        <v>0.81</v>
      </c>
      <c r="R558" s="0" t="n">
        <v>934</v>
      </c>
      <c r="S558" s="0" t="n">
        <v>4.74</v>
      </c>
      <c r="T558" s="0" t="n">
        <v>0.21</v>
      </c>
      <c r="U558" s="6" t="n">
        <v>45488</v>
      </c>
      <c r="V558" s="0" t="n">
        <v>254.65</v>
      </c>
      <c r="W558" s="0" t="n">
        <v>0.412</v>
      </c>
    </row>
    <row r="559" customFormat="false" ht="15" hidden="false" customHeight="false" outlineLevel="0" collapsed="false">
      <c r="A559" s="0" t="s">
        <v>705</v>
      </c>
      <c r="B559" s="0" t="s">
        <v>44</v>
      </c>
      <c r="C559" s="0" t="n">
        <v>488</v>
      </c>
      <c r="D559" s="0" t="n">
        <v>84</v>
      </c>
      <c r="E559" s="0" t="n">
        <v>3</v>
      </c>
      <c r="F559" s="0" t="n">
        <v>6</v>
      </c>
      <c r="G559" s="0" t="n">
        <v>20.51</v>
      </c>
      <c r="H559" s="0" t="n">
        <v>5.74</v>
      </c>
      <c r="I559" s="0" t="n">
        <v>0.33</v>
      </c>
      <c r="J559" s="0" t="s">
        <v>229</v>
      </c>
      <c r="K559" s="0" t="s">
        <v>60</v>
      </c>
      <c r="L559" s="0" t="n">
        <v>109</v>
      </c>
      <c r="M559" s="0" t="n">
        <v>3.14</v>
      </c>
      <c r="N559" s="0" t="n">
        <v>67.94</v>
      </c>
      <c r="O559" s="0" t="n">
        <v>1.41</v>
      </c>
      <c r="P559" s="0" t="n">
        <v>7</v>
      </c>
      <c r="Q559" s="0" t="n">
        <v>0.82</v>
      </c>
      <c r="R559" s="0" t="n">
        <v>852</v>
      </c>
      <c r="S559" s="0" t="n">
        <v>13.19</v>
      </c>
      <c r="T559" s="0" t="n">
        <v>0.73</v>
      </c>
      <c r="U559" s="6" t="n">
        <v>45508</v>
      </c>
      <c r="V559" s="0" t="n">
        <v>267.91</v>
      </c>
      <c r="W559" s="0" t="n">
        <v>0.605</v>
      </c>
    </row>
    <row r="560" customFormat="false" ht="15" hidden="false" customHeight="false" outlineLevel="0" collapsed="false">
      <c r="A560" s="0" t="s">
        <v>706</v>
      </c>
      <c r="B560" s="0" t="s">
        <v>81</v>
      </c>
      <c r="C560" s="0" t="n">
        <v>235</v>
      </c>
      <c r="D560" s="0" t="n">
        <v>47</v>
      </c>
      <c r="E560" s="0" t="n">
        <v>11</v>
      </c>
      <c r="F560" s="0" t="n">
        <v>9</v>
      </c>
      <c r="G560" s="0" t="n">
        <v>38.83</v>
      </c>
      <c r="H560" s="0" t="n">
        <v>8.42</v>
      </c>
      <c r="I560" s="0" t="n">
        <v>0.73</v>
      </c>
      <c r="J560" s="0" t="s">
        <v>309</v>
      </c>
      <c r="K560" s="0" t="s">
        <v>46</v>
      </c>
      <c r="L560" s="0" t="n">
        <v>154</v>
      </c>
      <c r="M560" s="0" t="n">
        <v>2.3</v>
      </c>
      <c r="N560" s="0" t="n">
        <v>72.53</v>
      </c>
      <c r="O560" s="0" t="n">
        <v>0.19</v>
      </c>
      <c r="P560" s="0" t="n">
        <v>0</v>
      </c>
      <c r="Q560" s="0" t="n">
        <v>0.99</v>
      </c>
      <c r="R560" s="0" t="n">
        <v>458</v>
      </c>
      <c r="S560" s="0" t="n">
        <v>13.46</v>
      </c>
      <c r="T560" s="0" t="n">
        <v>0.83</v>
      </c>
      <c r="U560" s="6" t="n">
        <v>45387</v>
      </c>
      <c r="V560" s="0" t="n">
        <v>49.77</v>
      </c>
      <c r="W560" s="0" t="n">
        <v>0.924</v>
      </c>
    </row>
    <row r="561" customFormat="false" ht="15" hidden="false" customHeight="false" outlineLevel="0" collapsed="false">
      <c r="A561" s="0" t="s">
        <v>707</v>
      </c>
      <c r="B561" s="0" t="s">
        <v>40</v>
      </c>
      <c r="C561" s="0" t="n">
        <v>189</v>
      </c>
      <c r="D561" s="0" t="n">
        <v>70</v>
      </c>
      <c r="E561" s="0" t="n">
        <v>12</v>
      </c>
      <c r="F561" s="0" t="n">
        <v>3</v>
      </c>
      <c r="G561" s="0" t="n">
        <v>2.88</v>
      </c>
      <c r="H561" s="0" t="n">
        <v>8.12</v>
      </c>
      <c r="I561" s="0" t="n">
        <v>0.54</v>
      </c>
      <c r="J561" s="0" t="s">
        <v>89</v>
      </c>
      <c r="K561" s="0" t="s">
        <v>46</v>
      </c>
      <c r="L561" s="0" t="n">
        <v>94</v>
      </c>
      <c r="M561" s="0" t="n">
        <v>4.38</v>
      </c>
      <c r="N561" s="0" t="n">
        <v>92.58</v>
      </c>
      <c r="O561" s="0" t="n">
        <v>1.53</v>
      </c>
      <c r="P561" s="0" t="n">
        <v>1</v>
      </c>
      <c r="Q561" s="0" t="n">
        <v>0.78</v>
      </c>
      <c r="R561" s="0" t="n">
        <v>127</v>
      </c>
      <c r="S561" s="0" t="n">
        <v>5.51</v>
      </c>
      <c r="T561" s="0" t="n">
        <v>0.8</v>
      </c>
      <c r="U561" s="6" t="n">
        <v>45541</v>
      </c>
      <c r="V561" s="0" t="n">
        <v>288</v>
      </c>
      <c r="W561" s="0" t="n">
        <v>0.616</v>
      </c>
    </row>
    <row r="562" customFormat="false" ht="15" hidden="false" customHeight="false" outlineLevel="0" collapsed="false">
      <c r="A562" s="0" t="s">
        <v>708</v>
      </c>
      <c r="B562" s="0" t="s">
        <v>81</v>
      </c>
      <c r="C562" s="0" t="n">
        <v>271</v>
      </c>
      <c r="D562" s="0" t="n">
        <v>87</v>
      </c>
      <c r="E562" s="0" t="n">
        <v>9</v>
      </c>
      <c r="F562" s="0" t="n">
        <v>3</v>
      </c>
      <c r="G562" s="0" t="n">
        <v>20.68</v>
      </c>
      <c r="H562" s="0" t="n">
        <v>1.45</v>
      </c>
      <c r="I562" s="0" t="n">
        <v>0.9</v>
      </c>
      <c r="J562" s="0" t="s">
        <v>267</v>
      </c>
      <c r="K562" s="0" t="s">
        <v>60</v>
      </c>
      <c r="L562" s="0" t="n">
        <v>128</v>
      </c>
      <c r="M562" s="0" t="n">
        <v>0.72</v>
      </c>
      <c r="N562" s="0" t="n">
        <v>128.14</v>
      </c>
      <c r="O562" s="0" t="n">
        <v>1.91</v>
      </c>
      <c r="P562" s="0" t="n">
        <v>4</v>
      </c>
      <c r="Q562" s="0" t="n">
        <v>0.85</v>
      </c>
      <c r="R562" s="0" t="n">
        <v>51</v>
      </c>
      <c r="S562" s="0" t="n">
        <v>10.03</v>
      </c>
      <c r="T562" s="0" t="n">
        <v>0.22</v>
      </c>
      <c r="U562" s="6" t="n">
        <v>45617</v>
      </c>
      <c r="V562" s="0" t="n">
        <v>221.7</v>
      </c>
      <c r="W562" s="0" t="n">
        <v>0.477</v>
      </c>
    </row>
    <row r="563" customFormat="false" ht="15" hidden="false" customHeight="false" outlineLevel="0" collapsed="false">
      <c r="A563" s="0" t="s">
        <v>709</v>
      </c>
      <c r="B563" s="0" t="s">
        <v>81</v>
      </c>
      <c r="C563" s="0" t="n">
        <v>379</v>
      </c>
      <c r="D563" s="0" t="n">
        <v>60</v>
      </c>
      <c r="E563" s="0" t="n">
        <v>6</v>
      </c>
      <c r="F563" s="0" t="n">
        <v>8</v>
      </c>
      <c r="G563" s="0" t="n">
        <v>40.15</v>
      </c>
      <c r="H563" s="0" t="n">
        <v>9.37</v>
      </c>
      <c r="I563" s="0" t="n">
        <v>0.31</v>
      </c>
      <c r="J563" s="0" t="s">
        <v>45</v>
      </c>
      <c r="K563" s="0" t="s">
        <v>42</v>
      </c>
      <c r="L563" s="0" t="n">
        <v>40</v>
      </c>
      <c r="M563" s="0" t="n">
        <v>4.55</v>
      </c>
      <c r="N563" s="0" t="n">
        <v>180.62</v>
      </c>
      <c r="O563" s="0" t="n">
        <v>0.12</v>
      </c>
      <c r="P563" s="0" t="n">
        <v>2</v>
      </c>
      <c r="Q563" s="0" t="n">
        <v>0.99</v>
      </c>
      <c r="R563" s="0" t="n">
        <v>835</v>
      </c>
      <c r="S563" s="0" t="n">
        <v>13.43</v>
      </c>
      <c r="T563" s="0" t="n">
        <v>0.34</v>
      </c>
      <c r="U563" s="6" t="n">
        <v>45567</v>
      </c>
      <c r="V563" s="0" t="n">
        <v>104.45</v>
      </c>
      <c r="W563" s="0" t="n">
        <v>0.793</v>
      </c>
    </row>
    <row r="564" customFormat="false" ht="15" hidden="false" customHeight="false" outlineLevel="0" collapsed="false">
      <c r="A564" s="0" t="s">
        <v>710</v>
      </c>
      <c r="B564" s="0" t="s">
        <v>44</v>
      </c>
      <c r="C564" s="0" t="n">
        <v>341</v>
      </c>
      <c r="D564" s="0" t="n">
        <v>99</v>
      </c>
      <c r="E564" s="0" t="n">
        <v>5</v>
      </c>
      <c r="F564" s="0" t="n">
        <v>7</v>
      </c>
      <c r="G564" s="0" t="n">
        <v>26.61</v>
      </c>
      <c r="H564" s="0" t="n">
        <v>1.55</v>
      </c>
      <c r="I564" s="0" t="n">
        <v>0.51</v>
      </c>
      <c r="J564" s="0" t="s">
        <v>284</v>
      </c>
      <c r="K564" s="0" t="s">
        <v>42</v>
      </c>
      <c r="L564" s="0" t="n">
        <v>118</v>
      </c>
      <c r="M564" s="0" t="n">
        <v>3.63</v>
      </c>
      <c r="N564" s="0" t="n">
        <v>47.68</v>
      </c>
      <c r="O564" s="0" t="n">
        <v>0.47</v>
      </c>
      <c r="P564" s="0" t="n">
        <v>6</v>
      </c>
      <c r="Q564" s="0" t="n">
        <v>0.84</v>
      </c>
      <c r="R564" s="0" t="n">
        <v>84</v>
      </c>
      <c r="S564" s="0" t="n">
        <v>8.12</v>
      </c>
      <c r="T564" s="0" t="n">
        <v>0.28</v>
      </c>
      <c r="U564" s="6" t="n">
        <v>45647</v>
      </c>
      <c r="V564" s="0" t="n">
        <v>260.7</v>
      </c>
      <c r="W564" s="0" t="n">
        <v>0.565</v>
      </c>
    </row>
    <row r="565" customFormat="false" ht="15" hidden="false" customHeight="false" outlineLevel="0" collapsed="false">
      <c r="A565" s="0" t="s">
        <v>711</v>
      </c>
      <c r="B565" s="0" t="s">
        <v>40</v>
      </c>
      <c r="C565" s="0" t="n">
        <v>74</v>
      </c>
      <c r="D565" s="0" t="n">
        <v>57</v>
      </c>
      <c r="E565" s="0" t="n">
        <v>12</v>
      </c>
      <c r="F565" s="0" t="n">
        <v>5</v>
      </c>
      <c r="G565" s="0" t="n">
        <v>27.95</v>
      </c>
      <c r="H565" s="0" t="n">
        <v>6.53</v>
      </c>
      <c r="I565" s="0" t="n">
        <v>0.19</v>
      </c>
      <c r="J565" s="0" t="s">
        <v>162</v>
      </c>
      <c r="K565" s="0" t="s">
        <v>42</v>
      </c>
      <c r="L565" s="0" t="n">
        <v>172</v>
      </c>
      <c r="M565" s="0" t="n">
        <v>4.73</v>
      </c>
      <c r="N565" s="0" t="n">
        <v>26.04</v>
      </c>
      <c r="O565" s="0" t="n">
        <v>1.13</v>
      </c>
      <c r="P565" s="0" t="n">
        <v>5</v>
      </c>
      <c r="Q565" s="0" t="n">
        <v>0.96</v>
      </c>
      <c r="R565" s="0" t="n">
        <v>826</v>
      </c>
      <c r="S565" s="0" t="n">
        <v>11.09</v>
      </c>
      <c r="T565" s="0" t="n">
        <v>0.27</v>
      </c>
      <c r="U565" s="6" t="n">
        <v>45622</v>
      </c>
      <c r="V565" s="0" t="n">
        <v>226.72</v>
      </c>
      <c r="W565" s="0" t="n">
        <v>0.581</v>
      </c>
    </row>
    <row r="566" customFormat="false" ht="15" hidden="false" customHeight="false" outlineLevel="0" collapsed="false">
      <c r="A566" s="0" t="s">
        <v>712</v>
      </c>
      <c r="B566" s="0" t="s">
        <v>40</v>
      </c>
      <c r="C566" s="0" t="n">
        <v>475</v>
      </c>
      <c r="D566" s="0" t="n">
        <v>30</v>
      </c>
      <c r="E566" s="0" t="n">
        <v>13</v>
      </c>
      <c r="F566" s="0" t="n">
        <v>8</v>
      </c>
      <c r="G566" s="0" t="n">
        <v>5.76</v>
      </c>
      <c r="H566" s="0" t="n">
        <v>6.89</v>
      </c>
      <c r="I566" s="0" t="n">
        <v>0.4</v>
      </c>
      <c r="J566" s="0" t="s">
        <v>164</v>
      </c>
      <c r="K566" s="0" t="s">
        <v>60</v>
      </c>
      <c r="L566" s="0" t="n">
        <v>36</v>
      </c>
      <c r="M566" s="0" t="n">
        <v>1.63</v>
      </c>
      <c r="N566" s="0" t="n">
        <v>87.09</v>
      </c>
      <c r="O566" s="0" t="n">
        <v>0.51</v>
      </c>
      <c r="P566" s="0" t="n">
        <v>1</v>
      </c>
      <c r="Q566" s="0" t="n">
        <v>0.72</v>
      </c>
      <c r="R566" s="0" t="n">
        <v>444</v>
      </c>
      <c r="S566" s="0" t="n">
        <v>12.21</v>
      </c>
      <c r="T566" s="0" t="n">
        <v>0.78</v>
      </c>
      <c r="U566" s="6" t="n">
        <v>45380</v>
      </c>
      <c r="V566" s="0" t="n">
        <v>223.59</v>
      </c>
      <c r="W566" s="0" t="n">
        <v>0.792</v>
      </c>
    </row>
    <row r="567" customFormat="false" ht="15" hidden="false" customHeight="false" outlineLevel="0" collapsed="false">
      <c r="A567" s="0" t="s">
        <v>713</v>
      </c>
      <c r="B567" s="0" t="s">
        <v>40</v>
      </c>
      <c r="C567" s="0" t="n">
        <v>451</v>
      </c>
      <c r="D567" s="0" t="n">
        <v>63</v>
      </c>
      <c r="E567" s="0" t="n">
        <v>8</v>
      </c>
      <c r="F567" s="0" t="n">
        <v>8</v>
      </c>
      <c r="G567" s="0" t="n">
        <v>7.48</v>
      </c>
      <c r="H567" s="0" t="n">
        <v>6.96</v>
      </c>
      <c r="I567" s="0" t="n">
        <v>0.56</v>
      </c>
      <c r="J567" s="0" t="s">
        <v>291</v>
      </c>
      <c r="K567" s="0" t="s">
        <v>60</v>
      </c>
      <c r="L567" s="0" t="n">
        <v>96</v>
      </c>
      <c r="M567" s="0" t="n">
        <v>3.63</v>
      </c>
      <c r="N567" s="0" t="n">
        <v>56.64</v>
      </c>
      <c r="O567" s="0" t="n">
        <v>1.55</v>
      </c>
      <c r="P567" s="0" t="n">
        <v>7</v>
      </c>
      <c r="Q567" s="0" t="n">
        <v>0.99</v>
      </c>
      <c r="R567" s="0" t="n">
        <v>267</v>
      </c>
      <c r="S567" s="0" t="n">
        <v>13.21</v>
      </c>
      <c r="T567" s="0" t="n">
        <v>0.54</v>
      </c>
      <c r="U567" s="6" t="n">
        <v>45576</v>
      </c>
      <c r="V567" s="0" t="n">
        <v>223.04</v>
      </c>
      <c r="W567" s="0" t="n">
        <v>0.587</v>
      </c>
    </row>
    <row r="568" customFormat="false" ht="15" hidden="false" customHeight="false" outlineLevel="0" collapsed="false">
      <c r="A568" s="0" t="s">
        <v>714</v>
      </c>
      <c r="B568" s="0" t="s">
        <v>48</v>
      </c>
      <c r="C568" s="0" t="n">
        <v>110</v>
      </c>
      <c r="D568" s="0" t="n">
        <v>65</v>
      </c>
      <c r="E568" s="0" t="n">
        <v>14</v>
      </c>
      <c r="F568" s="0" t="n">
        <v>4</v>
      </c>
      <c r="G568" s="0" t="n">
        <v>34.17</v>
      </c>
      <c r="H568" s="0" t="n">
        <v>3.02</v>
      </c>
      <c r="I568" s="0" t="n">
        <v>0.76</v>
      </c>
      <c r="J568" s="0" t="s">
        <v>139</v>
      </c>
      <c r="K568" s="0" t="s">
        <v>60</v>
      </c>
      <c r="L568" s="0" t="n">
        <v>169</v>
      </c>
      <c r="M568" s="0" t="n">
        <v>4.14</v>
      </c>
      <c r="N568" s="0" t="n">
        <v>119.45</v>
      </c>
      <c r="O568" s="0" t="n">
        <v>0.69</v>
      </c>
      <c r="P568" s="0" t="n">
        <v>4</v>
      </c>
      <c r="Q568" s="0" t="n">
        <v>0.76</v>
      </c>
      <c r="R568" s="0" t="n">
        <v>116</v>
      </c>
      <c r="S568" s="0" t="n">
        <v>8.21</v>
      </c>
      <c r="T568" s="0" t="n">
        <v>0.78</v>
      </c>
      <c r="U568" s="6" t="n">
        <v>45377</v>
      </c>
      <c r="V568" s="0" t="n">
        <v>242.25</v>
      </c>
      <c r="W568" s="0" t="n">
        <v>0.668</v>
      </c>
    </row>
    <row r="569" customFormat="false" ht="15" hidden="false" customHeight="false" outlineLevel="0" collapsed="false">
      <c r="A569" s="0" t="s">
        <v>715</v>
      </c>
      <c r="B569" s="0" t="s">
        <v>44</v>
      </c>
      <c r="C569" s="0" t="n">
        <v>297</v>
      </c>
      <c r="D569" s="0" t="n">
        <v>68</v>
      </c>
      <c r="E569" s="0" t="n">
        <v>3</v>
      </c>
      <c r="F569" s="0" t="n">
        <v>2</v>
      </c>
      <c r="G569" s="0" t="n">
        <v>34.08</v>
      </c>
      <c r="H569" s="0" t="n">
        <v>3.64</v>
      </c>
      <c r="I569" s="0" t="n">
        <v>0.28</v>
      </c>
      <c r="J569" s="0" t="s">
        <v>166</v>
      </c>
      <c r="K569" s="0" t="s">
        <v>60</v>
      </c>
      <c r="L569" s="0" t="n">
        <v>26</v>
      </c>
      <c r="M569" s="0" t="n">
        <v>3.66</v>
      </c>
      <c r="N569" s="0" t="n">
        <v>142.85</v>
      </c>
      <c r="O569" s="0" t="n">
        <v>0.66</v>
      </c>
      <c r="P569" s="0" t="n">
        <v>5</v>
      </c>
      <c r="Q569" s="0" t="n">
        <v>0.99</v>
      </c>
      <c r="R569" s="0" t="n">
        <v>118</v>
      </c>
      <c r="S569" s="0" t="n">
        <v>14.19</v>
      </c>
      <c r="T569" s="0" t="n">
        <v>0.49</v>
      </c>
      <c r="U569" s="6" t="n">
        <v>45542</v>
      </c>
      <c r="V569" s="0" t="n">
        <v>285.07</v>
      </c>
      <c r="W569" s="0" t="n">
        <v>0.719</v>
      </c>
    </row>
    <row r="570" customFormat="false" ht="15" hidden="false" customHeight="false" outlineLevel="0" collapsed="false">
      <c r="A570" s="0" t="s">
        <v>716</v>
      </c>
      <c r="B570" s="0" t="s">
        <v>40</v>
      </c>
      <c r="C570" s="0" t="n">
        <v>120</v>
      </c>
      <c r="D570" s="0" t="n">
        <v>81</v>
      </c>
      <c r="E570" s="0" t="n">
        <v>5</v>
      </c>
      <c r="F570" s="0" t="n">
        <v>4</v>
      </c>
      <c r="G570" s="0" t="n">
        <v>48.98</v>
      </c>
      <c r="H570" s="0" t="n">
        <v>5.71</v>
      </c>
      <c r="I570" s="0" t="n">
        <v>0.3</v>
      </c>
      <c r="J570" s="0" t="s">
        <v>309</v>
      </c>
      <c r="K570" s="0" t="s">
        <v>42</v>
      </c>
      <c r="L570" s="0" t="n">
        <v>20</v>
      </c>
      <c r="M570" s="0" t="n">
        <v>1.45</v>
      </c>
      <c r="N570" s="0" t="n">
        <v>69.04</v>
      </c>
      <c r="O570" s="0" t="n">
        <v>0.1</v>
      </c>
      <c r="P570" s="0" t="n">
        <v>7</v>
      </c>
      <c r="Q570" s="0" t="n">
        <v>0.75</v>
      </c>
      <c r="R570" s="0" t="n">
        <v>273</v>
      </c>
      <c r="S570" s="0" t="n">
        <v>9.81</v>
      </c>
      <c r="T570" s="0" t="n">
        <v>0.29</v>
      </c>
      <c r="U570" s="6" t="n">
        <v>45439</v>
      </c>
      <c r="V570" s="0" t="n">
        <v>49.69</v>
      </c>
      <c r="W570" s="0" t="n">
        <v>0.589</v>
      </c>
    </row>
    <row r="571" customFormat="false" ht="15" hidden="false" customHeight="false" outlineLevel="0" collapsed="false">
      <c r="A571" s="0" t="s">
        <v>717</v>
      </c>
      <c r="B571" s="0" t="s">
        <v>48</v>
      </c>
      <c r="C571" s="0" t="n">
        <v>174</v>
      </c>
      <c r="D571" s="0" t="n">
        <v>60</v>
      </c>
      <c r="E571" s="0" t="n">
        <v>4</v>
      </c>
      <c r="F571" s="0" t="n">
        <v>3</v>
      </c>
      <c r="G571" s="0" t="n">
        <v>35.89</v>
      </c>
      <c r="H571" s="0" t="n">
        <v>2.4</v>
      </c>
      <c r="I571" s="0" t="n">
        <v>0.67</v>
      </c>
      <c r="J571" s="0" t="s">
        <v>110</v>
      </c>
      <c r="K571" s="0" t="s">
        <v>42</v>
      </c>
      <c r="L571" s="0" t="n">
        <v>138</v>
      </c>
      <c r="M571" s="0" t="n">
        <v>1.74</v>
      </c>
      <c r="N571" s="0" t="n">
        <v>140.24</v>
      </c>
      <c r="O571" s="0" t="n">
        <v>0.61</v>
      </c>
      <c r="P571" s="0" t="n">
        <v>5</v>
      </c>
      <c r="Q571" s="0" t="n">
        <v>0.83</v>
      </c>
      <c r="R571" s="0" t="n">
        <v>410</v>
      </c>
      <c r="S571" s="0" t="n">
        <v>3.12</v>
      </c>
      <c r="T571" s="0" t="n">
        <v>0.77</v>
      </c>
      <c r="U571" s="6" t="n">
        <v>45363</v>
      </c>
      <c r="V571" s="0" t="n">
        <v>299.86</v>
      </c>
      <c r="W571" s="0" t="n">
        <v>0.601</v>
      </c>
    </row>
    <row r="572" customFormat="false" ht="15" hidden="false" customHeight="false" outlineLevel="0" collapsed="false">
      <c r="A572" s="0" t="s">
        <v>718</v>
      </c>
      <c r="B572" s="0" t="s">
        <v>56</v>
      </c>
      <c r="C572" s="0" t="n">
        <v>396</v>
      </c>
      <c r="D572" s="0" t="n">
        <v>29</v>
      </c>
      <c r="E572" s="0" t="n">
        <v>13</v>
      </c>
      <c r="F572" s="0" t="n">
        <v>6</v>
      </c>
      <c r="G572" s="0" t="n">
        <v>25.17</v>
      </c>
      <c r="H572" s="0" t="n">
        <v>0.69</v>
      </c>
      <c r="I572" s="0" t="n">
        <v>0.44</v>
      </c>
      <c r="J572" s="0" t="s">
        <v>387</v>
      </c>
      <c r="K572" s="0" t="s">
        <v>54</v>
      </c>
      <c r="L572" s="0" t="n">
        <v>91</v>
      </c>
      <c r="M572" s="0" t="n">
        <v>3.05</v>
      </c>
      <c r="N572" s="0" t="n">
        <v>75.2</v>
      </c>
      <c r="O572" s="0" t="n">
        <v>0.51</v>
      </c>
      <c r="P572" s="0" t="n">
        <v>9</v>
      </c>
      <c r="Q572" s="0" t="n">
        <v>0.79</v>
      </c>
      <c r="R572" s="0" t="n">
        <v>507</v>
      </c>
      <c r="S572" s="0" t="n">
        <v>9.57</v>
      </c>
      <c r="T572" s="0" t="n">
        <v>0.7</v>
      </c>
      <c r="U572" s="6" t="n">
        <v>45387</v>
      </c>
      <c r="V572" s="0" t="n">
        <v>262.98</v>
      </c>
      <c r="W572" s="0" t="n">
        <v>0.595</v>
      </c>
    </row>
    <row r="573" customFormat="false" ht="15" hidden="false" customHeight="false" outlineLevel="0" collapsed="false">
      <c r="A573" s="0" t="s">
        <v>719</v>
      </c>
      <c r="B573" s="0" t="s">
        <v>56</v>
      </c>
      <c r="C573" s="0" t="n">
        <v>368</v>
      </c>
      <c r="D573" s="0" t="n">
        <v>95</v>
      </c>
      <c r="E573" s="0" t="n">
        <v>11</v>
      </c>
      <c r="F573" s="0" t="n">
        <v>2</v>
      </c>
      <c r="G573" s="0" t="n">
        <v>43.01</v>
      </c>
      <c r="H573" s="0" t="n">
        <v>5.84</v>
      </c>
      <c r="I573" s="0" t="n">
        <v>0.53</v>
      </c>
      <c r="J573" s="0" t="s">
        <v>145</v>
      </c>
      <c r="K573" s="0" t="s">
        <v>60</v>
      </c>
      <c r="L573" s="0" t="n">
        <v>58</v>
      </c>
      <c r="M573" s="0" t="n">
        <v>2.51</v>
      </c>
      <c r="N573" s="0" t="n">
        <v>130.64</v>
      </c>
      <c r="O573" s="0" t="n">
        <v>0.75</v>
      </c>
      <c r="P573" s="0" t="n">
        <v>2</v>
      </c>
      <c r="Q573" s="0" t="n">
        <v>0.83</v>
      </c>
      <c r="R573" s="0" t="n">
        <v>343</v>
      </c>
      <c r="S573" s="0" t="n">
        <v>5.18</v>
      </c>
      <c r="T573" s="0" t="n">
        <v>0.29</v>
      </c>
      <c r="U573" s="6" t="n">
        <v>45453</v>
      </c>
      <c r="V573" s="0" t="n">
        <v>138.07</v>
      </c>
      <c r="W573" s="0" t="n">
        <v>0.578</v>
      </c>
    </row>
    <row r="574" customFormat="false" ht="15" hidden="false" customHeight="false" outlineLevel="0" collapsed="false">
      <c r="A574" s="0" t="s">
        <v>720</v>
      </c>
      <c r="B574" s="0" t="s">
        <v>48</v>
      </c>
      <c r="C574" s="0" t="n">
        <v>470</v>
      </c>
      <c r="D574" s="0" t="n">
        <v>68</v>
      </c>
      <c r="E574" s="0" t="n">
        <v>5</v>
      </c>
      <c r="F574" s="0" t="n">
        <v>2</v>
      </c>
      <c r="G574" s="0" t="n">
        <v>6.12</v>
      </c>
      <c r="H574" s="0" t="n">
        <v>4.92</v>
      </c>
      <c r="I574" s="0" t="n">
        <v>0.85</v>
      </c>
      <c r="J574" s="0" t="s">
        <v>196</v>
      </c>
      <c r="K574" s="0" t="s">
        <v>54</v>
      </c>
      <c r="L574" s="0" t="n">
        <v>50</v>
      </c>
      <c r="M574" s="0" t="n">
        <v>3.81</v>
      </c>
      <c r="N574" s="0" t="n">
        <v>130.28</v>
      </c>
      <c r="O574" s="0" t="n">
        <v>0.38</v>
      </c>
      <c r="P574" s="0" t="n">
        <v>6</v>
      </c>
      <c r="Q574" s="0" t="n">
        <v>0.78</v>
      </c>
      <c r="R574" s="0" t="n">
        <v>375</v>
      </c>
      <c r="S574" s="0" t="n">
        <v>6.21</v>
      </c>
      <c r="T574" s="0" t="n">
        <v>0.94</v>
      </c>
      <c r="U574" s="6" t="n">
        <v>45522</v>
      </c>
      <c r="V574" s="0" t="n">
        <v>55.66</v>
      </c>
      <c r="W574" s="0" t="n">
        <v>0.669</v>
      </c>
    </row>
    <row r="575" customFormat="false" ht="15" hidden="false" customHeight="false" outlineLevel="0" collapsed="false">
      <c r="A575" s="0" t="s">
        <v>721</v>
      </c>
      <c r="B575" s="0" t="s">
        <v>48</v>
      </c>
      <c r="C575" s="0" t="n">
        <v>383</v>
      </c>
      <c r="D575" s="0" t="n">
        <v>80</v>
      </c>
      <c r="E575" s="0" t="n">
        <v>4</v>
      </c>
      <c r="F575" s="0" t="n">
        <v>6</v>
      </c>
      <c r="G575" s="0" t="n">
        <v>23.02</v>
      </c>
      <c r="H575" s="0" t="n">
        <v>6.74</v>
      </c>
      <c r="I575" s="0" t="n">
        <v>0.55</v>
      </c>
      <c r="J575" s="0" t="s">
        <v>297</v>
      </c>
      <c r="K575" s="0" t="s">
        <v>60</v>
      </c>
      <c r="L575" s="0" t="n">
        <v>29</v>
      </c>
      <c r="M575" s="0" t="n">
        <v>2.2</v>
      </c>
      <c r="N575" s="0" t="n">
        <v>62.85</v>
      </c>
      <c r="O575" s="0" t="n">
        <v>1.23</v>
      </c>
      <c r="P575" s="0" t="n">
        <v>3</v>
      </c>
      <c r="Q575" s="0" t="n">
        <v>0.99</v>
      </c>
      <c r="R575" s="0" t="n">
        <v>252</v>
      </c>
      <c r="S575" s="0" t="n">
        <v>12.32</v>
      </c>
      <c r="T575" s="0" t="n">
        <v>0.45</v>
      </c>
      <c r="U575" s="6" t="n">
        <v>45609</v>
      </c>
      <c r="V575" s="0" t="n">
        <v>141.6</v>
      </c>
      <c r="W575" s="0" t="n">
        <v>0.669</v>
      </c>
    </row>
    <row r="576" customFormat="false" ht="15" hidden="false" customHeight="false" outlineLevel="0" collapsed="false">
      <c r="A576" s="0" t="s">
        <v>722</v>
      </c>
      <c r="B576" s="0" t="s">
        <v>44</v>
      </c>
      <c r="C576" s="0" t="n">
        <v>160</v>
      </c>
      <c r="D576" s="0" t="n">
        <v>18</v>
      </c>
      <c r="E576" s="0" t="n">
        <v>6</v>
      </c>
      <c r="F576" s="0" t="n">
        <v>2</v>
      </c>
      <c r="G576" s="0" t="n">
        <v>15.07</v>
      </c>
      <c r="H576" s="0" t="n">
        <v>1.89</v>
      </c>
      <c r="I576" s="0" t="n">
        <v>0.69</v>
      </c>
      <c r="J576" s="0" t="s">
        <v>51</v>
      </c>
      <c r="K576" s="0" t="s">
        <v>54</v>
      </c>
      <c r="L576" s="0" t="n">
        <v>80</v>
      </c>
      <c r="M576" s="0" t="n">
        <v>4.37</v>
      </c>
      <c r="N576" s="0" t="n">
        <v>130.79</v>
      </c>
      <c r="O576" s="0" t="n">
        <v>0.55</v>
      </c>
      <c r="P576" s="0" t="n">
        <v>5</v>
      </c>
      <c r="Q576" s="0" t="n">
        <v>0.79</v>
      </c>
      <c r="R576" s="0" t="n">
        <v>642</v>
      </c>
      <c r="S576" s="0" t="n">
        <v>14.63</v>
      </c>
      <c r="T576" s="0" t="n">
        <v>0.72</v>
      </c>
      <c r="U576" s="6" t="n">
        <v>45319</v>
      </c>
      <c r="V576" s="0" t="n">
        <v>235.8</v>
      </c>
      <c r="W576" s="0" t="n">
        <v>0.742</v>
      </c>
    </row>
    <row r="577" customFormat="false" ht="15" hidden="false" customHeight="false" outlineLevel="0" collapsed="false">
      <c r="A577" s="0" t="s">
        <v>723</v>
      </c>
      <c r="B577" s="0" t="s">
        <v>44</v>
      </c>
      <c r="C577" s="0" t="n">
        <v>192</v>
      </c>
      <c r="D577" s="0" t="n">
        <v>10</v>
      </c>
      <c r="E577" s="0" t="n">
        <v>4</v>
      </c>
      <c r="F577" s="0" t="n">
        <v>6</v>
      </c>
      <c r="G577" s="0" t="n">
        <v>6.13</v>
      </c>
      <c r="H577" s="0" t="n">
        <v>8.49</v>
      </c>
      <c r="I577" s="0" t="n">
        <v>0.69</v>
      </c>
      <c r="J577" s="0" t="s">
        <v>51</v>
      </c>
      <c r="K577" s="0" t="s">
        <v>42</v>
      </c>
      <c r="L577" s="0" t="n">
        <v>46</v>
      </c>
      <c r="M577" s="0" t="n">
        <v>2.44</v>
      </c>
      <c r="N577" s="0" t="n">
        <v>82.38</v>
      </c>
      <c r="O577" s="0" t="n">
        <v>1.68</v>
      </c>
      <c r="P577" s="0" t="n">
        <v>5</v>
      </c>
      <c r="Q577" s="0" t="n">
        <v>0.9</v>
      </c>
      <c r="R577" s="0" t="n">
        <v>627</v>
      </c>
      <c r="S577" s="0" t="n">
        <v>13.18</v>
      </c>
      <c r="T577" s="0" t="n">
        <v>0.23</v>
      </c>
      <c r="U577" s="6" t="n">
        <v>45475</v>
      </c>
      <c r="V577" s="0" t="n">
        <v>184.71</v>
      </c>
      <c r="W577" s="0" t="n">
        <v>0.534</v>
      </c>
    </row>
    <row r="578" customFormat="false" ht="15" hidden="false" customHeight="false" outlineLevel="0" collapsed="false">
      <c r="A578" s="0" t="s">
        <v>724</v>
      </c>
      <c r="B578" s="0" t="s">
        <v>56</v>
      </c>
      <c r="C578" s="0" t="n">
        <v>29</v>
      </c>
      <c r="D578" s="0" t="n">
        <v>38</v>
      </c>
      <c r="E578" s="0" t="n">
        <v>3</v>
      </c>
      <c r="F578" s="0" t="n">
        <v>2</v>
      </c>
      <c r="G578" s="0" t="n">
        <v>38.41</v>
      </c>
      <c r="H578" s="0" t="n">
        <v>1.89</v>
      </c>
      <c r="I578" s="0" t="n">
        <v>0.82</v>
      </c>
      <c r="J578" s="0" t="s">
        <v>191</v>
      </c>
      <c r="K578" s="0" t="s">
        <v>42</v>
      </c>
      <c r="L578" s="0" t="n">
        <v>135</v>
      </c>
      <c r="M578" s="0" t="n">
        <v>0.68</v>
      </c>
      <c r="N578" s="0" t="n">
        <v>73.93</v>
      </c>
      <c r="O578" s="0" t="n">
        <v>0.64</v>
      </c>
      <c r="P578" s="0" t="n">
        <v>4</v>
      </c>
      <c r="Q578" s="0" t="n">
        <v>0.74</v>
      </c>
      <c r="R578" s="0" t="n">
        <v>346</v>
      </c>
      <c r="S578" s="0" t="n">
        <v>5.56</v>
      </c>
      <c r="T578" s="0" t="n">
        <v>0.55</v>
      </c>
      <c r="U578" s="6" t="n">
        <v>45296</v>
      </c>
      <c r="V578" s="0" t="n">
        <v>91.07</v>
      </c>
      <c r="W578" s="0" t="n">
        <v>0.588</v>
      </c>
    </row>
    <row r="579" customFormat="false" ht="15" hidden="false" customHeight="false" outlineLevel="0" collapsed="false">
      <c r="A579" s="0" t="s">
        <v>725</v>
      </c>
      <c r="B579" s="0" t="s">
        <v>40</v>
      </c>
      <c r="C579" s="0" t="n">
        <v>247</v>
      </c>
      <c r="D579" s="0" t="n">
        <v>72</v>
      </c>
      <c r="E579" s="0" t="n">
        <v>8</v>
      </c>
      <c r="F579" s="0" t="n">
        <v>8</v>
      </c>
      <c r="G579" s="0" t="n">
        <v>26.03</v>
      </c>
      <c r="H579" s="0" t="n">
        <v>8.97</v>
      </c>
      <c r="I579" s="0" t="n">
        <v>0.67</v>
      </c>
      <c r="J579" s="0" t="s">
        <v>94</v>
      </c>
      <c r="K579" s="0" t="s">
        <v>54</v>
      </c>
      <c r="L579" s="0" t="n">
        <v>153</v>
      </c>
      <c r="M579" s="0" t="n">
        <v>0.58</v>
      </c>
      <c r="N579" s="0" t="n">
        <v>64.96</v>
      </c>
      <c r="O579" s="0" t="n">
        <v>0.5</v>
      </c>
      <c r="P579" s="0" t="n">
        <v>0</v>
      </c>
      <c r="Q579" s="0" t="n">
        <v>0.95</v>
      </c>
      <c r="R579" s="0" t="n">
        <v>841</v>
      </c>
      <c r="S579" s="0" t="n">
        <v>7.35</v>
      </c>
      <c r="T579" s="0" t="n">
        <v>0.97</v>
      </c>
      <c r="U579" s="6" t="n">
        <v>45540</v>
      </c>
      <c r="V579" s="0" t="n">
        <v>127.97</v>
      </c>
      <c r="W579" s="0" t="n">
        <v>0.832</v>
      </c>
    </row>
    <row r="580" customFormat="false" ht="15" hidden="false" customHeight="false" outlineLevel="0" collapsed="false">
      <c r="A580" s="0" t="s">
        <v>726</v>
      </c>
      <c r="B580" s="0" t="s">
        <v>56</v>
      </c>
      <c r="C580" s="0" t="n">
        <v>284</v>
      </c>
      <c r="D580" s="0" t="n">
        <v>81</v>
      </c>
      <c r="E580" s="0" t="n">
        <v>12</v>
      </c>
      <c r="F580" s="0" t="n">
        <v>9</v>
      </c>
      <c r="G580" s="0" t="n">
        <v>28.28</v>
      </c>
      <c r="H580" s="0" t="n">
        <v>4.77</v>
      </c>
      <c r="I580" s="0" t="n">
        <v>0.16</v>
      </c>
      <c r="J580" s="0" t="s">
        <v>160</v>
      </c>
      <c r="K580" s="0" t="s">
        <v>46</v>
      </c>
      <c r="L580" s="0" t="n">
        <v>48</v>
      </c>
      <c r="M580" s="0" t="n">
        <v>3.41</v>
      </c>
      <c r="N580" s="0" t="n">
        <v>75.67</v>
      </c>
      <c r="O580" s="0" t="n">
        <v>0.21</v>
      </c>
      <c r="P580" s="0" t="n">
        <v>7</v>
      </c>
      <c r="Q580" s="0" t="n">
        <v>0.86</v>
      </c>
      <c r="R580" s="0" t="n">
        <v>995</v>
      </c>
      <c r="S580" s="0" t="n">
        <v>14.77</v>
      </c>
      <c r="T580" s="0" t="n">
        <v>0.91</v>
      </c>
      <c r="U580" s="6" t="n">
        <v>45361</v>
      </c>
      <c r="V580" s="0" t="n">
        <v>286.75</v>
      </c>
      <c r="W580" s="0" t="n">
        <v>0.79</v>
      </c>
    </row>
    <row r="581" customFormat="false" ht="15" hidden="false" customHeight="false" outlineLevel="0" collapsed="false">
      <c r="A581" s="0" t="s">
        <v>727</v>
      </c>
      <c r="B581" s="0" t="s">
        <v>40</v>
      </c>
      <c r="C581" s="0" t="n">
        <v>457</v>
      </c>
      <c r="D581" s="0" t="n">
        <v>65</v>
      </c>
      <c r="E581" s="0" t="n">
        <v>10</v>
      </c>
      <c r="F581" s="0" t="n">
        <v>7</v>
      </c>
      <c r="G581" s="0" t="n">
        <v>21.15</v>
      </c>
      <c r="H581" s="0" t="n">
        <v>5.72</v>
      </c>
      <c r="I581" s="0" t="n">
        <v>0.41</v>
      </c>
      <c r="J581" s="0" t="s">
        <v>309</v>
      </c>
      <c r="K581" s="0" t="s">
        <v>60</v>
      </c>
      <c r="L581" s="0" t="n">
        <v>118</v>
      </c>
      <c r="M581" s="0" t="n">
        <v>2.93</v>
      </c>
      <c r="N581" s="0" t="n">
        <v>159.48</v>
      </c>
      <c r="O581" s="0" t="n">
        <v>1.51</v>
      </c>
      <c r="P581" s="0" t="n">
        <v>9</v>
      </c>
      <c r="Q581" s="0" t="n">
        <v>0.99</v>
      </c>
      <c r="R581" s="0" t="n">
        <v>310</v>
      </c>
      <c r="S581" s="0" t="n">
        <v>13.93</v>
      </c>
      <c r="T581" s="0" t="n">
        <v>0.38</v>
      </c>
      <c r="U581" s="6" t="n">
        <v>45391</v>
      </c>
      <c r="V581" s="0" t="n">
        <v>243.11</v>
      </c>
      <c r="W581" s="0" t="n">
        <v>0.529</v>
      </c>
    </row>
    <row r="582" customFormat="false" ht="15" hidden="false" customHeight="false" outlineLevel="0" collapsed="false">
      <c r="A582" s="0" t="s">
        <v>728</v>
      </c>
      <c r="B582" s="0" t="s">
        <v>40</v>
      </c>
      <c r="C582" s="0" t="n">
        <v>267</v>
      </c>
      <c r="D582" s="0" t="n">
        <v>77</v>
      </c>
      <c r="E582" s="0" t="n">
        <v>12</v>
      </c>
      <c r="F582" s="0" t="n">
        <v>7</v>
      </c>
      <c r="G582" s="0" t="n">
        <v>23.56</v>
      </c>
      <c r="H582" s="0" t="n">
        <v>9.02</v>
      </c>
      <c r="I582" s="0" t="n">
        <v>0.99</v>
      </c>
      <c r="J582" s="0" t="s">
        <v>168</v>
      </c>
      <c r="K582" s="0" t="s">
        <v>54</v>
      </c>
      <c r="L582" s="0" t="n">
        <v>73</v>
      </c>
      <c r="M582" s="0" t="n">
        <v>2.94</v>
      </c>
      <c r="N582" s="0" t="n">
        <v>56.58</v>
      </c>
      <c r="O582" s="0" t="n">
        <v>1.07</v>
      </c>
      <c r="P582" s="0" t="n">
        <v>1</v>
      </c>
      <c r="Q582" s="0" t="n">
        <v>0.83</v>
      </c>
      <c r="R582" s="0" t="n">
        <v>838</v>
      </c>
      <c r="S582" s="0" t="n">
        <v>14.68</v>
      </c>
      <c r="T582" s="0" t="n">
        <v>0.9</v>
      </c>
      <c r="U582" s="6" t="n">
        <v>45488</v>
      </c>
      <c r="V582" s="0" t="n">
        <v>45.98</v>
      </c>
      <c r="W582" s="0" t="n">
        <v>0.815</v>
      </c>
    </row>
    <row r="583" customFormat="false" ht="15" hidden="false" customHeight="false" outlineLevel="0" collapsed="false">
      <c r="A583" s="0" t="s">
        <v>729</v>
      </c>
      <c r="B583" s="0" t="s">
        <v>44</v>
      </c>
      <c r="C583" s="0" t="n">
        <v>266</v>
      </c>
      <c r="D583" s="0" t="n">
        <v>44</v>
      </c>
      <c r="E583" s="0" t="n">
        <v>12</v>
      </c>
      <c r="F583" s="0" t="n">
        <v>4</v>
      </c>
      <c r="G583" s="0" t="n">
        <v>6.68</v>
      </c>
      <c r="H583" s="0" t="n">
        <v>3.35</v>
      </c>
      <c r="I583" s="0" t="n">
        <v>0.28</v>
      </c>
      <c r="J583" s="0" t="s">
        <v>191</v>
      </c>
      <c r="K583" s="0" t="s">
        <v>54</v>
      </c>
      <c r="L583" s="0" t="n">
        <v>32</v>
      </c>
      <c r="M583" s="0" t="n">
        <v>4.06</v>
      </c>
      <c r="N583" s="0" t="n">
        <v>139.58</v>
      </c>
      <c r="O583" s="0" t="n">
        <v>0.32</v>
      </c>
      <c r="P583" s="0" t="n">
        <v>3</v>
      </c>
      <c r="Q583" s="0" t="n">
        <v>0.76</v>
      </c>
      <c r="R583" s="0" t="n">
        <v>567</v>
      </c>
      <c r="S583" s="0" t="n">
        <v>7.06</v>
      </c>
      <c r="T583" s="0" t="n">
        <v>0.43</v>
      </c>
      <c r="U583" s="6" t="n">
        <v>45579</v>
      </c>
      <c r="V583" s="0" t="n">
        <v>168.16</v>
      </c>
      <c r="W583" s="0" t="n">
        <v>0.64</v>
      </c>
    </row>
    <row r="584" customFormat="false" ht="15" hidden="false" customHeight="false" outlineLevel="0" collapsed="false">
      <c r="A584" s="0" t="s">
        <v>730</v>
      </c>
      <c r="B584" s="0" t="s">
        <v>81</v>
      </c>
      <c r="C584" s="0" t="n">
        <v>174</v>
      </c>
      <c r="D584" s="0" t="n">
        <v>12</v>
      </c>
      <c r="E584" s="0" t="n">
        <v>4</v>
      </c>
      <c r="F584" s="0" t="n">
        <v>8</v>
      </c>
      <c r="G584" s="0" t="n">
        <v>33.97</v>
      </c>
      <c r="H584" s="0" t="n">
        <v>2.23</v>
      </c>
      <c r="I584" s="0" t="n">
        <v>0.63</v>
      </c>
      <c r="J584" s="0" t="s">
        <v>409</v>
      </c>
      <c r="K584" s="0" t="s">
        <v>46</v>
      </c>
      <c r="L584" s="0" t="n">
        <v>41</v>
      </c>
      <c r="M584" s="0" t="n">
        <v>2.19</v>
      </c>
      <c r="N584" s="0" t="n">
        <v>181.12</v>
      </c>
      <c r="O584" s="0" t="n">
        <v>0.52</v>
      </c>
      <c r="P584" s="0" t="n">
        <v>2</v>
      </c>
      <c r="Q584" s="0" t="n">
        <v>0.8</v>
      </c>
      <c r="R584" s="0" t="n">
        <v>181</v>
      </c>
      <c r="S584" s="0" t="n">
        <v>12.21</v>
      </c>
      <c r="T584" s="0" t="n">
        <v>0.88</v>
      </c>
      <c r="U584" s="6" t="n">
        <v>45550</v>
      </c>
      <c r="V584" s="0" t="n">
        <v>279.99</v>
      </c>
      <c r="W584" s="0" t="n">
        <v>0.807</v>
      </c>
    </row>
    <row r="585" customFormat="false" ht="15" hidden="false" customHeight="false" outlineLevel="0" collapsed="false">
      <c r="A585" s="0" t="s">
        <v>731</v>
      </c>
      <c r="B585" s="0" t="s">
        <v>81</v>
      </c>
      <c r="C585" s="0" t="n">
        <v>53</v>
      </c>
      <c r="D585" s="0" t="n">
        <v>16</v>
      </c>
      <c r="E585" s="0" t="n">
        <v>11</v>
      </c>
      <c r="F585" s="0" t="n">
        <v>2</v>
      </c>
      <c r="G585" s="0" t="n">
        <v>22.19</v>
      </c>
      <c r="H585" s="0" t="n">
        <v>4.73</v>
      </c>
      <c r="I585" s="0" t="n">
        <v>0.86</v>
      </c>
      <c r="J585" s="0" t="s">
        <v>158</v>
      </c>
      <c r="K585" s="0" t="s">
        <v>42</v>
      </c>
      <c r="L585" s="0" t="n">
        <v>132</v>
      </c>
      <c r="M585" s="0" t="n">
        <v>4.98</v>
      </c>
      <c r="N585" s="0" t="n">
        <v>76.58</v>
      </c>
      <c r="O585" s="0" t="n">
        <v>2</v>
      </c>
      <c r="P585" s="0" t="n">
        <v>5</v>
      </c>
      <c r="Q585" s="0" t="n">
        <v>0.92</v>
      </c>
      <c r="R585" s="0" t="n">
        <v>826</v>
      </c>
      <c r="S585" s="0" t="n">
        <v>13.2</v>
      </c>
      <c r="T585" s="0" t="n">
        <v>0.78</v>
      </c>
      <c r="U585" s="6" t="n">
        <v>45626</v>
      </c>
      <c r="V585" s="0" t="n">
        <v>19.95</v>
      </c>
      <c r="W585" s="0" t="n">
        <v>0.616</v>
      </c>
    </row>
    <row r="586" customFormat="false" ht="15" hidden="false" customHeight="false" outlineLevel="0" collapsed="false">
      <c r="A586" s="0" t="s">
        <v>732</v>
      </c>
      <c r="B586" s="0" t="s">
        <v>48</v>
      </c>
      <c r="C586" s="0" t="n">
        <v>148</v>
      </c>
      <c r="D586" s="0" t="n">
        <v>36</v>
      </c>
      <c r="E586" s="0" t="n">
        <v>5</v>
      </c>
      <c r="F586" s="0" t="n">
        <v>5</v>
      </c>
      <c r="G586" s="0" t="n">
        <v>41.02</v>
      </c>
      <c r="H586" s="0" t="n">
        <v>2.82</v>
      </c>
      <c r="I586" s="0" t="n">
        <v>0.63</v>
      </c>
      <c r="J586" s="0" t="s">
        <v>229</v>
      </c>
      <c r="K586" s="0" t="s">
        <v>54</v>
      </c>
      <c r="L586" s="0" t="n">
        <v>28</v>
      </c>
      <c r="M586" s="0" t="n">
        <v>4.75</v>
      </c>
      <c r="N586" s="0" t="n">
        <v>15.61</v>
      </c>
      <c r="O586" s="0" t="n">
        <v>1.63</v>
      </c>
      <c r="P586" s="0" t="n">
        <v>0</v>
      </c>
      <c r="Q586" s="0" t="n">
        <v>0.9</v>
      </c>
      <c r="R586" s="0" t="n">
        <v>374</v>
      </c>
      <c r="S586" s="0" t="n">
        <v>1.62</v>
      </c>
      <c r="T586" s="0" t="n">
        <v>0.48</v>
      </c>
      <c r="U586" s="6" t="n">
        <v>45545</v>
      </c>
      <c r="V586" s="0" t="n">
        <v>22.34</v>
      </c>
      <c r="W586" s="0" t="n">
        <v>0.535</v>
      </c>
    </row>
    <row r="587" customFormat="false" ht="15" hidden="false" customHeight="false" outlineLevel="0" collapsed="false">
      <c r="A587" s="0" t="s">
        <v>733</v>
      </c>
      <c r="B587" s="0" t="s">
        <v>44</v>
      </c>
      <c r="C587" s="0" t="n">
        <v>179</v>
      </c>
      <c r="D587" s="0" t="n">
        <v>10</v>
      </c>
      <c r="E587" s="0" t="n">
        <v>10</v>
      </c>
      <c r="F587" s="0" t="n">
        <v>6</v>
      </c>
      <c r="G587" s="0" t="n">
        <v>10.62</v>
      </c>
      <c r="H587" s="0" t="n">
        <v>5.51</v>
      </c>
      <c r="I587" s="0" t="n">
        <v>0.44</v>
      </c>
      <c r="J587" s="0" t="s">
        <v>171</v>
      </c>
      <c r="K587" s="0" t="s">
        <v>42</v>
      </c>
      <c r="L587" s="0" t="n">
        <v>115</v>
      </c>
      <c r="M587" s="0" t="n">
        <v>0.56</v>
      </c>
      <c r="N587" s="0" t="n">
        <v>14.68</v>
      </c>
      <c r="O587" s="0" t="n">
        <v>0.76</v>
      </c>
      <c r="P587" s="0" t="n">
        <v>8</v>
      </c>
      <c r="Q587" s="0" t="n">
        <v>0.93</v>
      </c>
      <c r="R587" s="0" t="n">
        <v>117</v>
      </c>
      <c r="S587" s="0" t="n">
        <v>4.73</v>
      </c>
      <c r="T587" s="0" t="n">
        <v>0.93</v>
      </c>
      <c r="U587" s="6" t="n">
        <v>45501</v>
      </c>
      <c r="V587" s="0" t="n">
        <v>217.85</v>
      </c>
      <c r="W587" s="0" t="n">
        <v>0.599</v>
      </c>
    </row>
    <row r="588" customFormat="false" ht="15" hidden="false" customHeight="false" outlineLevel="0" collapsed="false">
      <c r="A588" s="0" t="s">
        <v>734</v>
      </c>
      <c r="B588" s="0" t="s">
        <v>40</v>
      </c>
      <c r="C588" s="0" t="n">
        <v>108</v>
      </c>
      <c r="D588" s="0" t="n">
        <v>89</v>
      </c>
      <c r="E588" s="0" t="n">
        <v>14</v>
      </c>
      <c r="F588" s="0" t="n">
        <v>8</v>
      </c>
      <c r="G588" s="0" t="n">
        <v>11.05</v>
      </c>
      <c r="H588" s="0" t="n">
        <v>3.11</v>
      </c>
      <c r="I588" s="0" t="n">
        <v>0.17</v>
      </c>
      <c r="J588" s="0" t="s">
        <v>147</v>
      </c>
      <c r="K588" s="0" t="s">
        <v>60</v>
      </c>
      <c r="L588" s="0" t="n">
        <v>76</v>
      </c>
      <c r="M588" s="0" t="n">
        <v>4.53</v>
      </c>
      <c r="N588" s="0" t="n">
        <v>36.51</v>
      </c>
      <c r="O588" s="0" t="n">
        <v>1.13</v>
      </c>
      <c r="P588" s="0" t="n">
        <v>4</v>
      </c>
      <c r="Q588" s="0" t="n">
        <v>0.72</v>
      </c>
      <c r="R588" s="0" t="n">
        <v>175</v>
      </c>
      <c r="S588" s="0" t="n">
        <v>13.37</v>
      </c>
      <c r="T588" s="0" t="n">
        <v>0.59</v>
      </c>
      <c r="U588" s="6" t="n">
        <v>45642</v>
      </c>
      <c r="V588" s="0" t="n">
        <v>176.91</v>
      </c>
      <c r="W588" s="0" t="n">
        <v>0.647</v>
      </c>
    </row>
    <row r="589" customFormat="false" ht="15" hidden="false" customHeight="false" outlineLevel="0" collapsed="false">
      <c r="A589" s="0" t="s">
        <v>735</v>
      </c>
      <c r="B589" s="0" t="s">
        <v>81</v>
      </c>
      <c r="C589" s="0" t="n">
        <v>112</v>
      </c>
      <c r="D589" s="0" t="n">
        <v>80</v>
      </c>
      <c r="E589" s="0" t="n">
        <v>10</v>
      </c>
      <c r="F589" s="0" t="n">
        <v>2</v>
      </c>
      <c r="G589" s="0" t="n">
        <v>32.64</v>
      </c>
      <c r="H589" s="0" t="n">
        <v>8.71</v>
      </c>
      <c r="I589" s="0" t="n">
        <v>0.43</v>
      </c>
      <c r="J589" s="0" t="s">
        <v>297</v>
      </c>
      <c r="K589" s="0" t="s">
        <v>46</v>
      </c>
      <c r="L589" s="0" t="n">
        <v>176</v>
      </c>
      <c r="M589" s="0" t="n">
        <v>3.56</v>
      </c>
      <c r="N589" s="0" t="n">
        <v>30.91</v>
      </c>
      <c r="O589" s="0" t="n">
        <v>0.89</v>
      </c>
      <c r="P589" s="0" t="n">
        <v>4</v>
      </c>
      <c r="Q589" s="0" t="n">
        <v>0.87</v>
      </c>
      <c r="R589" s="0" t="n">
        <v>442</v>
      </c>
      <c r="S589" s="0" t="n">
        <v>6.44</v>
      </c>
      <c r="T589" s="0" t="n">
        <v>0.45</v>
      </c>
      <c r="U589" s="6" t="n">
        <v>45543</v>
      </c>
      <c r="V589" s="0" t="n">
        <v>23.34</v>
      </c>
      <c r="W589" s="0" t="n">
        <v>0.581</v>
      </c>
    </row>
    <row r="590" customFormat="false" ht="15" hidden="false" customHeight="false" outlineLevel="0" collapsed="false">
      <c r="A590" s="0" t="s">
        <v>736</v>
      </c>
      <c r="B590" s="0" t="s">
        <v>40</v>
      </c>
      <c r="C590" s="0" t="n">
        <v>346</v>
      </c>
      <c r="D590" s="0" t="n">
        <v>53</v>
      </c>
      <c r="E590" s="0" t="n">
        <v>5</v>
      </c>
      <c r="F590" s="0" t="n">
        <v>7</v>
      </c>
      <c r="G590" s="0" t="n">
        <v>42.45</v>
      </c>
      <c r="H590" s="0" t="n">
        <v>6.27</v>
      </c>
      <c r="I590" s="0" t="n">
        <v>0.26</v>
      </c>
      <c r="J590" s="0" t="s">
        <v>324</v>
      </c>
      <c r="K590" s="0" t="s">
        <v>42</v>
      </c>
      <c r="L590" s="0" t="n">
        <v>98</v>
      </c>
      <c r="M590" s="0" t="n">
        <v>2.76</v>
      </c>
      <c r="N590" s="0" t="n">
        <v>152.14</v>
      </c>
      <c r="O590" s="0" t="n">
        <v>0.17</v>
      </c>
      <c r="P590" s="0" t="n">
        <v>3</v>
      </c>
      <c r="Q590" s="0" t="n">
        <v>0.98</v>
      </c>
      <c r="R590" s="0" t="n">
        <v>451</v>
      </c>
      <c r="S590" s="0" t="n">
        <v>4.9</v>
      </c>
      <c r="T590" s="0" t="n">
        <v>0.42</v>
      </c>
      <c r="U590" s="6" t="n">
        <v>45504</v>
      </c>
      <c r="V590" s="0" t="n">
        <v>298.84</v>
      </c>
      <c r="W590" s="0" t="n">
        <v>0.668</v>
      </c>
    </row>
    <row r="591" customFormat="false" ht="15" hidden="false" customHeight="false" outlineLevel="0" collapsed="false">
      <c r="A591" s="0" t="s">
        <v>737</v>
      </c>
      <c r="B591" s="0" t="s">
        <v>81</v>
      </c>
      <c r="C591" s="0" t="n">
        <v>260</v>
      </c>
      <c r="D591" s="0" t="n">
        <v>96</v>
      </c>
      <c r="E591" s="0" t="n">
        <v>5</v>
      </c>
      <c r="F591" s="0" t="n">
        <v>7</v>
      </c>
      <c r="G591" s="0" t="n">
        <v>24.14</v>
      </c>
      <c r="H591" s="0" t="n">
        <v>0.5</v>
      </c>
      <c r="I591" s="0" t="n">
        <v>0.96</v>
      </c>
      <c r="J591" s="0" t="s">
        <v>87</v>
      </c>
      <c r="K591" s="0" t="s">
        <v>54</v>
      </c>
      <c r="L591" s="0" t="n">
        <v>69</v>
      </c>
      <c r="M591" s="0" t="n">
        <v>3.12</v>
      </c>
      <c r="N591" s="0" t="n">
        <v>66.02</v>
      </c>
      <c r="O591" s="0" t="n">
        <v>1.58</v>
      </c>
      <c r="P591" s="0" t="n">
        <v>3</v>
      </c>
      <c r="Q591" s="0" t="n">
        <v>0.73</v>
      </c>
      <c r="R591" s="0" t="n">
        <v>876</v>
      </c>
      <c r="S591" s="0" t="n">
        <v>4.82</v>
      </c>
      <c r="T591" s="0" t="n">
        <v>0.95</v>
      </c>
      <c r="U591" s="6" t="n">
        <v>45655</v>
      </c>
      <c r="V591" s="0" t="n">
        <v>178.23</v>
      </c>
      <c r="W591" s="0" t="n">
        <v>0.582</v>
      </c>
    </row>
    <row r="592" customFormat="false" ht="15" hidden="false" customHeight="false" outlineLevel="0" collapsed="false">
      <c r="A592" s="0" t="s">
        <v>738</v>
      </c>
      <c r="B592" s="0" t="s">
        <v>81</v>
      </c>
      <c r="C592" s="0" t="n">
        <v>342</v>
      </c>
      <c r="D592" s="0" t="n">
        <v>50</v>
      </c>
      <c r="E592" s="0" t="n">
        <v>14</v>
      </c>
      <c r="F592" s="0" t="n">
        <v>6</v>
      </c>
      <c r="G592" s="0" t="n">
        <v>36.62</v>
      </c>
      <c r="H592" s="0" t="n">
        <v>8.15</v>
      </c>
      <c r="I592" s="0" t="n">
        <v>0.74</v>
      </c>
      <c r="J592" s="0" t="s">
        <v>346</v>
      </c>
      <c r="K592" s="0" t="s">
        <v>46</v>
      </c>
      <c r="L592" s="0" t="n">
        <v>20</v>
      </c>
      <c r="M592" s="0" t="n">
        <v>4.29</v>
      </c>
      <c r="N592" s="0" t="n">
        <v>133.98</v>
      </c>
      <c r="O592" s="0" t="n">
        <v>1.46</v>
      </c>
      <c r="P592" s="0" t="n">
        <v>0</v>
      </c>
      <c r="Q592" s="0" t="n">
        <v>0.73</v>
      </c>
      <c r="R592" s="0" t="n">
        <v>732</v>
      </c>
      <c r="S592" s="0" t="n">
        <v>6.26</v>
      </c>
      <c r="T592" s="0" t="n">
        <v>0.81</v>
      </c>
      <c r="U592" s="6" t="n">
        <v>45519</v>
      </c>
      <c r="V592" s="0" t="n">
        <v>152.66</v>
      </c>
      <c r="W592" s="0" t="n">
        <v>0.645</v>
      </c>
    </row>
    <row r="593" customFormat="false" ht="15" hidden="false" customHeight="false" outlineLevel="0" collapsed="false">
      <c r="A593" s="0" t="s">
        <v>739</v>
      </c>
      <c r="B593" s="0" t="s">
        <v>81</v>
      </c>
      <c r="C593" s="0" t="n">
        <v>487</v>
      </c>
      <c r="D593" s="0" t="n">
        <v>84</v>
      </c>
      <c r="E593" s="0" t="n">
        <v>8</v>
      </c>
      <c r="F593" s="0" t="n">
        <v>5</v>
      </c>
      <c r="G593" s="0" t="n">
        <v>49.97</v>
      </c>
      <c r="H593" s="0" t="n">
        <v>3.64</v>
      </c>
      <c r="I593" s="0" t="n">
        <v>0.77</v>
      </c>
      <c r="J593" s="0" t="s">
        <v>191</v>
      </c>
      <c r="K593" s="0" t="s">
        <v>46</v>
      </c>
      <c r="L593" s="0" t="n">
        <v>58</v>
      </c>
      <c r="M593" s="0" t="n">
        <v>4.78</v>
      </c>
      <c r="N593" s="0" t="n">
        <v>18.07</v>
      </c>
      <c r="O593" s="0" t="n">
        <v>0.88</v>
      </c>
      <c r="P593" s="0" t="n">
        <v>8</v>
      </c>
      <c r="Q593" s="0" t="n">
        <v>0.91</v>
      </c>
      <c r="R593" s="0" t="n">
        <v>385</v>
      </c>
      <c r="S593" s="0" t="n">
        <v>4.42</v>
      </c>
      <c r="T593" s="0" t="n">
        <v>0.48</v>
      </c>
      <c r="U593" s="6" t="n">
        <v>45542</v>
      </c>
      <c r="V593" s="0" t="n">
        <v>139.83</v>
      </c>
      <c r="W593" s="0" t="n">
        <v>0.489</v>
      </c>
    </row>
    <row r="594" customFormat="false" ht="15" hidden="false" customHeight="false" outlineLevel="0" collapsed="false">
      <c r="A594" s="0" t="s">
        <v>740</v>
      </c>
      <c r="B594" s="0" t="s">
        <v>44</v>
      </c>
      <c r="C594" s="0" t="n">
        <v>423</v>
      </c>
      <c r="D594" s="0" t="n">
        <v>51</v>
      </c>
      <c r="E594" s="0" t="n">
        <v>3</v>
      </c>
      <c r="F594" s="0" t="n">
        <v>2</v>
      </c>
      <c r="G594" s="0" t="n">
        <v>49.52</v>
      </c>
      <c r="H594" s="0" t="n">
        <v>3.54</v>
      </c>
      <c r="I594" s="0" t="n">
        <v>0.49</v>
      </c>
      <c r="J594" s="0" t="s">
        <v>426</v>
      </c>
      <c r="K594" s="0" t="s">
        <v>46</v>
      </c>
      <c r="L594" s="0" t="n">
        <v>152</v>
      </c>
      <c r="M594" s="0" t="n">
        <v>3.02</v>
      </c>
      <c r="N594" s="0" t="n">
        <v>66.19</v>
      </c>
      <c r="O594" s="0" t="n">
        <v>1.71</v>
      </c>
      <c r="P594" s="0" t="n">
        <v>8</v>
      </c>
      <c r="Q594" s="0" t="n">
        <v>0.79</v>
      </c>
      <c r="R594" s="0" t="n">
        <v>78</v>
      </c>
      <c r="S594" s="0" t="n">
        <v>1.05</v>
      </c>
      <c r="T594" s="0" t="n">
        <v>0.4</v>
      </c>
      <c r="U594" s="6" t="n">
        <v>45377</v>
      </c>
      <c r="V594" s="0" t="n">
        <v>213.2</v>
      </c>
      <c r="W594" s="0" t="n">
        <v>0.321</v>
      </c>
    </row>
    <row r="595" customFormat="false" ht="15" hidden="false" customHeight="false" outlineLevel="0" collapsed="false">
      <c r="A595" s="0" t="s">
        <v>741</v>
      </c>
      <c r="B595" s="0" t="s">
        <v>56</v>
      </c>
      <c r="C595" s="0" t="n">
        <v>136</v>
      </c>
      <c r="D595" s="0" t="n">
        <v>42</v>
      </c>
      <c r="E595" s="0" t="n">
        <v>6</v>
      </c>
      <c r="F595" s="0" t="n">
        <v>2</v>
      </c>
      <c r="G595" s="0" t="n">
        <v>37.47</v>
      </c>
      <c r="H595" s="0" t="n">
        <v>4.14</v>
      </c>
      <c r="I595" s="0" t="n">
        <v>0.2</v>
      </c>
      <c r="J595" s="0" t="s">
        <v>220</v>
      </c>
      <c r="K595" s="0" t="s">
        <v>46</v>
      </c>
      <c r="L595" s="0" t="n">
        <v>137</v>
      </c>
      <c r="M595" s="0" t="n">
        <v>1.32</v>
      </c>
      <c r="N595" s="0" t="n">
        <v>54.49</v>
      </c>
      <c r="O595" s="0" t="n">
        <v>1.12</v>
      </c>
      <c r="P595" s="0" t="n">
        <v>3</v>
      </c>
      <c r="Q595" s="0" t="n">
        <v>0.9</v>
      </c>
      <c r="R595" s="0" t="n">
        <v>737</v>
      </c>
      <c r="S595" s="0" t="n">
        <v>3.42</v>
      </c>
      <c r="T595" s="0" t="n">
        <v>0.37</v>
      </c>
      <c r="U595" s="6" t="n">
        <v>45334</v>
      </c>
      <c r="V595" s="0" t="n">
        <v>142.92</v>
      </c>
      <c r="W595" s="0" t="n">
        <v>0.528</v>
      </c>
    </row>
    <row r="596" customFormat="false" ht="15" hidden="false" customHeight="false" outlineLevel="0" collapsed="false">
      <c r="A596" s="0" t="s">
        <v>742</v>
      </c>
      <c r="B596" s="0" t="s">
        <v>40</v>
      </c>
      <c r="C596" s="0" t="n">
        <v>113</v>
      </c>
      <c r="D596" s="0" t="n">
        <v>59</v>
      </c>
      <c r="E596" s="0" t="n">
        <v>3</v>
      </c>
      <c r="F596" s="0" t="n">
        <v>5</v>
      </c>
      <c r="G596" s="0" t="n">
        <v>37.24</v>
      </c>
      <c r="H596" s="0" t="n">
        <v>6.49</v>
      </c>
      <c r="I596" s="0" t="n">
        <v>0.34</v>
      </c>
      <c r="J596" s="0" t="s">
        <v>231</v>
      </c>
      <c r="K596" s="0" t="s">
        <v>46</v>
      </c>
      <c r="L596" s="0" t="n">
        <v>70</v>
      </c>
      <c r="M596" s="0" t="n">
        <v>3.38</v>
      </c>
      <c r="N596" s="0" t="n">
        <v>62.61</v>
      </c>
      <c r="O596" s="0" t="n">
        <v>0.22</v>
      </c>
      <c r="P596" s="0" t="n">
        <v>9</v>
      </c>
      <c r="Q596" s="0" t="n">
        <v>0.86</v>
      </c>
      <c r="R596" s="0" t="n">
        <v>868</v>
      </c>
      <c r="S596" s="0" t="n">
        <v>13.36</v>
      </c>
      <c r="T596" s="0" t="n">
        <v>0.4</v>
      </c>
      <c r="U596" s="6" t="n">
        <v>45581</v>
      </c>
      <c r="V596" s="0" t="n">
        <v>201.13</v>
      </c>
      <c r="W596" s="0" t="n">
        <v>0.628</v>
      </c>
    </row>
    <row r="597" customFormat="false" ht="15" hidden="false" customHeight="false" outlineLevel="0" collapsed="false">
      <c r="A597" s="0" t="s">
        <v>743</v>
      </c>
      <c r="B597" s="0" t="s">
        <v>44</v>
      </c>
      <c r="C597" s="0" t="n">
        <v>182</v>
      </c>
      <c r="D597" s="0" t="n">
        <v>72</v>
      </c>
      <c r="E597" s="0" t="n">
        <v>5</v>
      </c>
      <c r="F597" s="0" t="n">
        <v>5</v>
      </c>
      <c r="G597" s="0" t="n">
        <v>13.13</v>
      </c>
      <c r="H597" s="0" t="n">
        <v>4.7</v>
      </c>
      <c r="I597" s="0" t="n">
        <v>0.33</v>
      </c>
      <c r="J597" s="0" t="s">
        <v>100</v>
      </c>
      <c r="K597" s="0" t="s">
        <v>60</v>
      </c>
      <c r="L597" s="0" t="n">
        <v>152</v>
      </c>
      <c r="M597" s="0" t="n">
        <v>0.84</v>
      </c>
      <c r="N597" s="0" t="n">
        <v>46.24</v>
      </c>
      <c r="O597" s="0" t="n">
        <v>0.59</v>
      </c>
      <c r="P597" s="0" t="n">
        <v>9</v>
      </c>
      <c r="Q597" s="0" t="n">
        <v>1</v>
      </c>
      <c r="R597" s="0" t="n">
        <v>987</v>
      </c>
      <c r="S597" s="0" t="n">
        <v>2.06</v>
      </c>
      <c r="T597" s="0" t="n">
        <v>0.29</v>
      </c>
      <c r="U597" s="6" t="n">
        <v>45307</v>
      </c>
      <c r="V597" s="0" t="n">
        <v>151.62</v>
      </c>
      <c r="W597" s="0" t="n">
        <v>0.446</v>
      </c>
    </row>
    <row r="598" customFormat="false" ht="15" hidden="false" customHeight="false" outlineLevel="0" collapsed="false">
      <c r="A598" s="0" t="s">
        <v>744</v>
      </c>
      <c r="B598" s="0" t="s">
        <v>44</v>
      </c>
      <c r="C598" s="0" t="n">
        <v>118</v>
      </c>
      <c r="D598" s="0" t="n">
        <v>46</v>
      </c>
      <c r="E598" s="0" t="n">
        <v>11</v>
      </c>
      <c r="F598" s="0" t="n">
        <v>5</v>
      </c>
      <c r="G598" s="0" t="n">
        <v>41.84</v>
      </c>
      <c r="H598" s="0" t="n">
        <v>6.47</v>
      </c>
      <c r="I598" s="0" t="n">
        <v>0.54</v>
      </c>
      <c r="J598" s="0" t="s">
        <v>154</v>
      </c>
      <c r="K598" s="0" t="s">
        <v>60</v>
      </c>
      <c r="L598" s="0" t="n">
        <v>14</v>
      </c>
      <c r="M598" s="0" t="n">
        <v>3.36</v>
      </c>
      <c r="N598" s="0" t="n">
        <v>127.4</v>
      </c>
      <c r="O598" s="0" t="n">
        <v>0.98</v>
      </c>
      <c r="P598" s="0" t="n">
        <v>3</v>
      </c>
      <c r="Q598" s="0" t="n">
        <v>0.97</v>
      </c>
      <c r="R598" s="0" t="n">
        <v>853</v>
      </c>
      <c r="S598" s="0" t="n">
        <v>6.78</v>
      </c>
      <c r="T598" s="0" t="n">
        <v>0.59</v>
      </c>
      <c r="U598" s="6" t="n">
        <v>45404</v>
      </c>
      <c r="V598" s="0" t="n">
        <v>187.11</v>
      </c>
      <c r="W598" s="0" t="n">
        <v>0.644</v>
      </c>
    </row>
    <row r="599" customFormat="false" ht="15" hidden="false" customHeight="false" outlineLevel="0" collapsed="false">
      <c r="A599" s="0" t="s">
        <v>745</v>
      </c>
      <c r="B599" s="0" t="s">
        <v>44</v>
      </c>
      <c r="C599" s="0" t="n">
        <v>132</v>
      </c>
      <c r="D599" s="0" t="n">
        <v>68</v>
      </c>
      <c r="E599" s="0" t="n">
        <v>7</v>
      </c>
      <c r="F599" s="0" t="n">
        <v>7</v>
      </c>
      <c r="G599" s="0" t="n">
        <v>20.85</v>
      </c>
      <c r="H599" s="0" t="n">
        <v>1.89</v>
      </c>
      <c r="I599" s="0" t="n">
        <v>0.51</v>
      </c>
      <c r="J599" s="0" t="s">
        <v>152</v>
      </c>
      <c r="K599" s="0" t="s">
        <v>46</v>
      </c>
      <c r="L599" s="0" t="n">
        <v>38</v>
      </c>
      <c r="M599" s="0" t="n">
        <v>4.14</v>
      </c>
      <c r="N599" s="0" t="n">
        <v>135.91</v>
      </c>
      <c r="O599" s="0" t="n">
        <v>0.3</v>
      </c>
      <c r="P599" s="0" t="n">
        <v>6</v>
      </c>
      <c r="Q599" s="0" t="n">
        <v>0.9</v>
      </c>
      <c r="R599" s="0" t="n">
        <v>893</v>
      </c>
      <c r="S599" s="0" t="n">
        <v>7.39</v>
      </c>
      <c r="T599" s="0" t="n">
        <v>0.23</v>
      </c>
      <c r="U599" s="6" t="n">
        <v>45441</v>
      </c>
      <c r="V599" s="0" t="n">
        <v>243.5</v>
      </c>
      <c r="W599" s="0" t="n">
        <v>0.575</v>
      </c>
    </row>
    <row r="600" customFormat="false" ht="15" hidden="false" customHeight="false" outlineLevel="0" collapsed="false">
      <c r="A600" s="0" t="s">
        <v>746</v>
      </c>
      <c r="B600" s="0" t="s">
        <v>44</v>
      </c>
      <c r="C600" s="0" t="n">
        <v>378</v>
      </c>
      <c r="D600" s="0" t="n">
        <v>90</v>
      </c>
      <c r="E600" s="0" t="n">
        <v>14</v>
      </c>
      <c r="F600" s="0" t="n">
        <v>6</v>
      </c>
      <c r="G600" s="0" t="n">
        <v>48.14</v>
      </c>
      <c r="H600" s="0" t="n">
        <v>9.72</v>
      </c>
      <c r="I600" s="0" t="n">
        <v>0.49</v>
      </c>
      <c r="J600" s="0" t="s">
        <v>361</v>
      </c>
      <c r="K600" s="0" t="s">
        <v>54</v>
      </c>
      <c r="L600" s="0" t="n">
        <v>78</v>
      </c>
      <c r="M600" s="0" t="n">
        <v>2.09</v>
      </c>
      <c r="N600" s="0" t="n">
        <v>38.21</v>
      </c>
      <c r="O600" s="0" t="n">
        <v>1.19</v>
      </c>
      <c r="P600" s="0" t="n">
        <v>3</v>
      </c>
      <c r="Q600" s="0" t="n">
        <v>0.78</v>
      </c>
      <c r="R600" s="0" t="n">
        <v>666</v>
      </c>
      <c r="S600" s="0" t="n">
        <v>11.89</v>
      </c>
      <c r="T600" s="0" t="n">
        <v>0.21</v>
      </c>
      <c r="U600" s="6" t="n">
        <v>45308</v>
      </c>
      <c r="V600" s="0" t="n">
        <v>246.98</v>
      </c>
      <c r="W600" s="0" t="n">
        <v>0.578</v>
      </c>
    </row>
    <row r="601" customFormat="false" ht="15" hidden="false" customHeight="false" outlineLevel="0" collapsed="false">
      <c r="A601" s="0" t="s">
        <v>747</v>
      </c>
      <c r="B601" s="0" t="s">
        <v>44</v>
      </c>
      <c r="C601" s="0" t="n">
        <v>110</v>
      </c>
      <c r="D601" s="0" t="n">
        <v>57</v>
      </c>
      <c r="E601" s="0" t="n">
        <v>7</v>
      </c>
      <c r="F601" s="0" t="n">
        <v>8</v>
      </c>
      <c r="G601" s="0" t="n">
        <v>4.99</v>
      </c>
      <c r="H601" s="0" t="n">
        <v>7.43</v>
      </c>
      <c r="I601" s="0" t="n">
        <v>0.55</v>
      </c>
      <c r="J601" s="0" t="s">
        <v>164</v>
      </c>
      <c r="K601" s="0" t="s">
        <v>54</v>
      </c>
      <c r="L601" s="0" t="n">
        <v>159</v>
      </c>
      <c r="M601" s="0" t="n">
        <v>0.82</v>
      </c>
      <c r="N601" s="0" t="n">
        <v>150.82</v>
      </c>
      <c r="O601" s="0" t="n">
        <v>0.33</v>
      </c>
      <c r="P601" s="0" t="n">
        <v>0</v>
      </c>
      <c r="Q601" s="0" t="n">
        <v>0.78</v>
      </c>
      <c r="R601" s="0" t="n">
        <v>94</v>
      </c>
      <c r="S601" s="0" t="n">
        <v>4.54</v>
      </c>
      <c r="T601" s="0" t="n">
        <v>0.69</v>
      </c>
      <c r="U601" s="6" t="n">
        <v>45432</v>
      </c>
      <c r="V601" s="0" t="n">
        <v>256.22</v>
      </c>
      <c r="W601" s="0" t="n">
        <v>0.722</v>
      </c>
    </row>
    <row r="602" customFormat="false" ht="15" hidden="false" customHeight="false" outlineLevel="0" collapsed="false">
      <c r="A602" s="0" t="s">
        <v>748</v>
      </c>
      <c r="B602" s="0" t="s">
        <v>48</v>
      </c>
      <c r="C602" s="0" t="n">
        <v>365</v>
      </c>
      <c r="D602" s="0" t="n">
        <v>14</v>
      </c>
      <c r="E602" s="0" t="n">
        <v>13</v>
      </c>
      <c r="F602" s="0" t="n">
        <v>9</v>
      </c>
      <c r="G602" s="0" t="n">
        <v>22.36</v>
      </c>
      <c r="H602" s="0" t="n">
        <v>2.88</v>
      </c>
      <c r="I602" s="0" t="n">
        <v>0.99</v>
      </c>
      <c r="J602" s="0" t="s">
        <v>103</v>
      </c>
      <c r="K602" s="0" t="s">
        <v>60</v>
      </c>
      <c r="L602" s="0" t="n">
        <v>22</v>
      </c>
      <c r="M602" s="0" t="n">
        <v>3.62</v>
      </c>
      <c r="N602" s="0" t="n">
        <v>57.51</v>
      </c>
      <c r="O602" s="0" t="n">
        <v>0.48</v>
      </c>
      <c r="P602" s="0" t="n">
        <v>8</v>
      </c>
      <c r="Q602" s="0" t="n">
        <v>0.96</v>
      </c>
      <c r="R602" s="0" t="n">
        <v>150</v>
      </c>
      <c r="S602" s="0" t="n">
        <v>5.33</v>
      </c>
      <c r="T602" s="0" t="n">
        <v>0.27</v>
      </c>
      <c r="U602" s="6" t="n">
        <v>45407</v>
      </c>
      <c r="V602" s="0" t="n">
        <v>68.86</v>
      </c>
      <c r="W602" s="0" t="n">
        <v>0.509</v>
      </c>
    </row>
    <row r="603" customFormat="false" ht="15" hidden="false" customHeight="false" outlineLevel="0" collapsed="false">
      <c r="A603" s="0" t="s">
        <v>749</v>
      </c>
      <c r="B603" s="0" t="s">
        <v>40</v>
      </c>
      <c r="C603" s="0" t="n">
        <v>225</v>
      </c>
      <c r="D603" s="0" t="n">
        <v>57</v>
      </c>
      <c r="E603" s="0" t="n">
        <v>6</v>
      </c>
      <c r="F603" s="0" t="n">
        <v>5</v>
      </c>
      <c r="G603" s="0" t="n">
        <v>28.24</v>
      </c>
      <c r="H603" s="0" t="n">
        <v>7.38</v>
      </c>
      <c r="I603" s="0" t="n">
        <v>0.37</v>
      </c>
      <c r="J603" s="0" t="s">
        <v>191</v>
      </c>
      <c r="K603" s="0" t="s">
        <v>42</v>
      </c>
      <c r="L603" s="0" t="n">
        <v>125</v>
      </c>
      <c r="M603" s="0" t="n">
        <v>2.03</v>
      </c>
      <c r="N603" s="0" t="n">
        <v>63.76</v>
      </c>
      <c r="O603" s="0" t="n">
        <v>1.8</v>
      </c>
      <c r="P603" s="0" t="n">
        <v>1</v>
      </c>
      <c r="Q603" s="0" t="n">
        <v>0.88</v>
      </c>
      <c r="R603" s="0" t="n">
        <v>275</v>
      </c>
      <c r="S603" s="0" t="n">
        <v>1.2</v>
      </c>
      <c r="T603" s="0" t="n">
        <v>0.88</v>
      </c>
      <c r="U603" s="6" t="n">
        <v>45567</v>
      </c>
      <c r="V603" s="0" t="n">
        <v>27.72</v>
      </c>
      <c r="W603" s="0" t="n">
        <v>0.568</v>
      </c>
    </row>
    <row r="604" customFormat="false" ht="15" hidden="false" customHeight="false" outlineLevel="0" collapsed="false">
      <c r="A604" s="0" t="s">
        <v>750</v>
      </c>
      <c r="B604" s="0" t="s">
        <v>44</v>
      </c>
      <c r="C604" s="0" t="n">
        <v>36</v>
      </c>
      <c r="D604" s="0" t="n">
        <v>12</v>
      </c>
      <c r="E604" s="0" t="n">
        <v>5</v>
      </c>
      <c r="F604" s="0" t="n">
        <v>6</v>
      </c>
      <c r="G604" s="0" t="n">
        <v>20.85</v>
      </c>
      <c r="H604" s="0" t="n">
        <v>5.96</v>
      </c>
      <c r="I604" s="0" t="n">
        <v>0.65</v>
      </c>
      <c r="J604" s="0" t="s">
        <v>128</v>
      </c>
      <c r="K604" s="0" t="s">
        <v>46</v>
      </c>
      <c r="L604" s="0" t="n">
        <v>119</v>
      </c>
      <c r="M604" s="0" t="n">
        <v>1.62</v>
      </c>
      <c r="N604" s="0" t="n">
        <v>167.47</v>
      </c>
      <c r="O604" s="0" t="n">
        <v>2</v>
      </c>
      <c r="P604" s="0" t="n">
        <v>4</v>
      </c>
      <c r="Q604" s="0" t="n">
        <v>0.94</v>
      </c>
      <c r="R604" s="0" t="n">
        <v>468</v>
      </c>
      <c r="S604" s="0" t="n">
        <v>13.64</v>
      </c>
      <c r="T604" s="0" t="n">
        <v>0.29</v>
      </c>
      <c r="U604" s="6" t="n">
        <v>45439</v>
      </c>
      <c r="V604" s="0" t="n">
        <v>252.48</v>
      </c>
      <c r="W604" s="0" t="n">
        <v>0.548</v>
      </c>
    </row>
    <row r="605" customFormat="false" ht="15" hidden="false" customHeight="false" outlineLevel="0" collapsed="false">
      <c r="A605" s="0" t="s">
        <v>751</v>
      </c>
      <c r="B605" s="0" t="s">
        <v>40</v>
      </c>
      <c r="C605" s="0" t="n">
        <v>293</v>
      </c>
      <c r="D605" s="0" t="n">
        <v>56</v>
      </c>
      <c r="E605" s="0" t="n">
        <v>7</v>
      </c>
      <c r="F605" s="0" t="n">
        <v>4</v>
      </c>
      <c r="G605" s="0" t="n">
        <v>11.32</v>
      </c>
      <c r="H605" s="0" t="n">
        <v>1.54</v>
      </c>
      <c r="I605" s="0" t="n">
        <v>0.32</v>
      </c>
      <c r="J605" s="0" t="s">
        <v>67</v>
      </c>
      <c r="K605" s="0" t="s">
        <v>54</v>
      </c>
      <c r="L605" s="0" t="n">
        <v>166</v>
      </c>
      <c r="M605" s="0" t="n">
        <v>3.6</v>
      </c>
      <c r="N605" s="0" t="n">
        <v>181.22</v>
      </c>
      <c r="O605" s="0" t="n">
        <v>1.15</v>
      </c>
      <c r="P605" s="0" t="n">
        <v>3</v>
      </c>
      <c r="Q605" s="0" t="n">
        <v>0.83</v>
      </c>
      <c r="R605" s="0" t="n">
        <v>665</v>
      </c>
      <c r="S605" s="0" t="n">
        <v>10.6</v>
      </c>
      <c r="T605" s="0" t="n">
        <v>0.63</v>
      </c>
      <c r="U605" s="6" t="n">
        <v>45378</v>
      </c>
      <c r="V605" s="0" t="n">
        <v>22.27</v>
      </c>
      <c r="W605" s="0" t="n">
        <v>0.658</v>
      </c>
    </row>
    <row r="606" customFormat="false" ht="15" hidden="false" customHeight="false" outlineLevel="0" collapsed="false">
      <c r="A606" s="0" t="s">
        <v>752</v>
      </c>
      <c r="B606" s="0" t="s">
        <v>48</v>
      </c>
      <c r="C606" s="0" t="n">
        <v>192</v>
      </c>
      <c r="D606" s="0" t="n">
        <v>71</v>
      </c>
      <c r="E606" s="0" t="n">
        <v>13</v>
      </c>
      <c r="F606" s="0" t="n">
        <v>2</v>
      </c>
      <c r="G606" s="0" t="n">
        <v>30.06</v>
      </c>
      <c r="H606" s="0" t="n">
        <v>2.19</v>
      </c>
      <c r="I606" s="0" t="n">
        <v>0.52</v>
      </c>
      <c r="J606" s="0" t="s">
        <v>253</v>
      </c>
      <c r="K606" s="0" t="s">
        <v>60</v>
      </c>
      <c r="L606" s="0" t="n">
        <v>89</v>
      </c>
      <c r="M606" s="0" t="n">
        <v>4.86</v>
      </c>
      <c r="N606" s="0" t="n">
        <v>166.7</v>
      </c>
      <c r="O606" s="0" t="n">
        <v>1.28</v>
      </c>
      <c r="P606" s="0" t="n">
        <v>7</v>
      </c>
      <c r="Q606" s="0" t="n">
        <v>0.73</v>
      </c>
      <c r="R606" s="0" t="n">
        <v>311</v>
      </c>
      <c r="S606" s="0" t="n">
        <v>4.68</v>
      </c>
      <c r="T606" s="0" t="n">
        <v>0.74</v>
      </c>
      <c r="U606" s="6" t="n">
        <v>45526</v>
      </c>
      <c r="V606" s="0" t="n">
        <v>71.91</v>
      </c>
      <c r="W606" s="0" t="n">
        <v>0.488</v>
      </c>
    </row>
    <row r="607" customFormat="false" ht="15" hidden="false" customHeight="false" outlineLevel="0" collapsed="false">
      <c r="A607" s="0" t="s">
        <v>753</v>
      </c>
      <c r="B607" s="0" t="s">
        <v>48</v>
      </c>
      <c r="C607" s="0" t="n">
        <v>135</v>
      </c>
      <c r="D607" s="0" t="n">
        <v>23</v>
      </c>
      <c r="E607" s="0" t="n">
        <v>6</v>
      </c>
      <c r="F607" s="0" t="n">
        <v>2</v>
      </c>
      <c r="G607" s="0" t="n">
        <v>38.04</v>
      </c>
      <c r="H607" s="0" t="n">
        <v>0.89</v>
      </c>
      <c r="I607" s="0" t="n">
        <v>0.28</v>
      </c>
      <c r="J607" s="0" t="s">
        <v>319</v>
      </c>
      <c r="K607" s="0" t="s">
        <v>60</v>
      </c>
      <c r="L607" s="0" t="n">
        <v>109</v>
      </c>
      <c r="M607" s="0" t="n">
        <v>3.85</v>
      </c>
      <c r="N607" s="0" t="n">
        <v>38.07</v>
      </c>
      <c r="O607" s="0" t="n">
        <v>1.62</v>
      </c>
      <c r="P607" s="0" t="n">
        <v>5</v>
      </c>
      <c r="Q607" s="0" t="n">
        <v>0.8</v>
      </c>
      <c r="R607" s="0" t="n">
        <v>814</v>
      </c>
      <c r="S607" s="0" t="n">
        <v>13.43</v>
      </c>
      <c r="T607" s="0" t="n">
        <v>0.38</v>
      </c>
      <c r="U607" s="6" t="n">
        <v>45581</v>
      </c>
      <c r="V607" s="0" t="n">
        <v>162.6</v>
      </c>
      <c r="W607" s="0" t="n">
        <v>0.553</v>
      </c>
    </row>
    <row r="608" customFormat="false" ht="15" hidden="false" customHeight="false" outlineLevel="0" collapsed="false">
      <c r="A608" s="0" t="s">
        <v>754</v>
      </c>
      <c r="B608" s="0" t="s">
        <v>40</v>
      </c>
      <c r="C608" s="0" t="n">
        <v>368</v>
      </c>
      <c r="D608" s="0" t="n">
        <v>72</v>
      </c>
      <c r="E608" s="0" t="n">
        <v>10</v>
      </c>
      <c r="F608" s="0" t="n">
        <v>9</v>
      </c>
      <c r="G608" s="0" t="n">
        <v>32.6</v>
      </c>
      <c r="H608" s="0" t="n">
        <v>8.19</v>
      </c>
      <c r="I608" s="0" t="n">
        <v>0.6</v>
      </c>
      <c r="J608" s="0" t="s">
        <v>573</v>
      </c>
      <c r="K608" s="0" t="s">
        <v>42</v>
      </c>
      <c r="L608" s="0" t="n">
        <v>26</v>
      </c>
      <c r="M608" s="0" t="n">
        <v>2.71</v>
      </c>
      <c r="N608" s="0" t="n">
        <v>199.86</v>
      </c>
      <c r="O608" s="0" t="n">
        <v>1.42</v>
      </c>
      <c r="P608" s="0" t="n">
        <v>6</v>
      </c>
      <c r="Q608" s="0" t="n">
        <v>0.75</v>
      </c>
      <c r="R608" s="0" t="n">
        <v>726</v>
      </c>
      <c r="S608" s="0" t="n">
        <v>2.21</v>
      </c>
      <c r="T608" s="0" t="n">
        <v>0.91</v>
      </c>
      <c r="U608" s="6" t="n">
        <v>45545</v>
      </c>
      <c r="V608" s="0" t="n">
        <v>258.08</v>
      </c>
      <c r="W608" s="0" t="n">
        <v>0.499</v>
      </c>
    </row>
    <row r="609" customFormat="false" ht="15" hidden="false" customHeight="false" outlineLevel="0" collapsed="false">
      <c r="A609" s="0" t="s">
        <v>755</v>
      </c>
      <c r="B609" s="0" t="s">
        <v>81</v>
      </c>
      <c r="C609" s="0" t="n">
        <v>487</v>
      </c>
      <c r="D609" s="0" t="n">
        <v>70</v>
      </c>
      <c r="E609" s="0" t="n">
        <v>6</v>
      </c>
      <c r="F609" s="0" t="n">
        <v>9</v>
      </c>
      <c r="G609" s="0" t="n">
        <v>12.49</v>
      </c>
      <c r="H609" s="0" t="n">
        <v>5.74</v>
      </c>
      <c r="I609" s="0" t="n">
        <v>0.34</v>
      </c>
      <c r="J609" s="0" t="s">
        <v>236</v>
      </c>
      <c r="K609" s="0" t="s">
        <v>42</v>
      </c>
      <c r="L609" s="0" t="n">
        <v>157</v>
      </c>
      <c r="M609" s="0" t="n">
        <v>3.2</v>
      </c>
      <c r="N609" s="0" t="n">
        <v>137.71</v>
      </c>
      <c r="O609" s="0" t="n">
        <v>0.45</v>
      </c>
      <c r="P609" s="0" t="n">
        <v>1</v>
      </c>
      <c r="Q609" s="0" t="n">
        <v>0.93</v>
      </c>
      <c r="R609" s="0" t="n">
        <v>341</v>
      </c>
      <c r="S609" s="0" t="n">
        <v>6.16</v>
      </c>
      <c r="T609" s="0" t="n">
        <v>0.59</v>
      </c>
      <c r="U609" s="6" t="n">
        <v>45573</v>
      </c>
      <c r="V609" s="0" t="n">
        <v>270.07</v>
      </c>
      <c r="W609" s="0" t="n">
        <v>0.721</v>
      </c>
    </row>
    <row r="610" customFormat="false" ht="15" hidden="false" customHeight="false" outlineLevel="0" collapsed="false">
      <c r="A610" s="0" t="s">
        <v>756</v>
      </c>
      <c r="B610" s="0" t="s">
        <v>56</v>
      </c>
      <c r="C610" s="0" t="n">
        <v>200</v>
      </c>
      <c r="D610" s="0" t="n">
        <v>40</v>
      </c>
      <c r="E610" s="0" t="n">
        <v>13</v>
      </c>
      <c r="F610" s="0" t="n">
        <v>3</v>
      </c>
      <c r="G610" s="0" t="n">
        <v>36.85</v>
      </c>
      <c r="H610" s="0" t="n">
        <v>3.51</v>
      </c>
      <c r="I610" s="0" t="n">
        <v>0.13</v>
      </c>
      <c r="J610" s="0" t="s">
        <v>324</v>
      </c>
      <c r="K610" s="0" t="s">
        <v>54</v>
      </c>
      <c r="L610" s="0" t="n">
        <v>123</v>
      </c>
      <c r="M610" s="0" t="n">
        <v>1.14</v>
      </c>
      <c r="N610" s="0" t="n">
        <v>107.03</v>
      </c>
      <c r="O610" s="0" t="n">
        <v>0.88</v>
      </c>
      <c r="P610" s="0" t="n">
        <v>3</v>
      </c>
      <c r="Q610" s="0" t="n">
        <v>0.91</v>
      </c>
      <c r="R610" s="0" t="n">
        <v>261</v>
      </c>
      <c r="S610" s="0" t="n">
        <v>8.89</v>
      </c>
      <c r="T610" s="0" t="n">
        <v>0.45</v>
      </c>
      <c r="U610" s="6" t="n">
        <v>45553</v>
      </c>
      <c r="V610" s="0" t="n">
        <v>192.13</v>
      </c>
      <c r="W610" s="0" t="n">
        <v>0.643</v>
      </c>
    </row>
    <row r="611" customFormat="false" ht="15" hidden="false" customHeight="false" outlineLevel="0" collapsed="false">
      <c r="A611" s="0" t="s">
        <v>757</v>
      </c>
      <c r="B611" s="0" t="s">
        <v>81</v>
      </c>
      <c r="C611" s="0" t="n">
        <v>110</v>
      </c>
      <c r="D611" s="0" t="n">
        <v>26</v>
      </c>
      <c r="E611" s="0" t="n">
        <v>14</v>
      </c>
      <c r="F611" s="0" t="n">
        <v>4</v>
      </c>
      <c r="G611" s="0" t="n">
        <v>13.59</v>
      </c>
      <c r="H611" s="0" t="n">
        <v>1.7</v>
      </c>
      <c r="I611" s="0" t="n">
        <v>0.83</v>
      </c>
      <c r="J611" s="0" t="s">
        <v>231</v>
      </c>
      <c r="K611" s="0" t="s">
        <v>42</v>
      </c>
      <c r="L611" s="0" t="n">
        <v>15</v>
      </c>
      <c r="M611" s="0" t="n">
        <v>4.16</v>
      </c>
      <c r="N611" s="0" t="n">
        <v>191.42</v>
      </c>
      <c r="O611" s="0" t="n">
        <v>1.12</v>
      </c>
      <c r="P611" s="0" t="n">
        <v>3</v>
      </c>
      <c r="Q611" s="0" t="n">
        <v>0.73</v>
      </c>
      <c r="R611" s="0" t="n">
        <v>705</v>
      </c>
      <c r="S611" s="0" t="n">
        <v>8.08</v>
      </c>
      <c r="T611" s="0" t="n">
        <v>0.92</v>
      </c>
      <c r="U611" s="6" t="n">
        <v>45349</v>
      </c>
      <c r="V611" s="0" t="n">
        <v>290.36</v>
      </c>
      <c r="W611" s="0" t="n">
        <v>0.666</v>
      </c>
    </row>
    <row r="612" customFormat="false" ht="15" hidden="false" customHeight="false" outlineLevel="0" collapsed="false">
      <c r="A612" s="0" t="s">
        <v>758</v>
      </c>
      <c r="B612" s="0" t="s">
        <v>81</v>
      </c>
      <c r="C612" s="0" t="n">
        <v>101</v>
      </c>
      <c r="D612" s="0" t="n">
        <v>33</v>
      </c>
      <c r="E612" s="0" t="n">
        <v>10</v>
      </c>
      <c r="F612" s="0" t="n">
        <v>8</v>
      </c>
      <c r="G612" s="0" t="n">
        <v>9.58</v>
      </c>
      <c r="H612" s="0" t="n">
        <v>5.1</v>
      </c>
      <c r="I612" s="0" t="n">
        <v>0.22</v>
      </c>
      <c r="J612" s="0" t="s">
        <v>152</v>
      </c>
      <c r="K612" s="0" t="s">
        <v>42</v>
      </c>
      <c r="L612" s="0" t="n">
        <v>31</v>
      </c>
      <c r="M612" s="0" t="n">
        <v>3.22</v>
      </c>
      <c r="N612" s="0" t="n">
        <v>165.3</v>
      </c>
      <c r="O612" s="0" t="n">
        <v>0.78</v>
      </c>
      <c r="P612" s="0" t="n">
        <v>1</v>
      </c>
      <c r="Q612" s="0" t="n">
        <v>0.89</v>
      </c>
      <c r="R612" s="0" t="n">
        <v>505</v>
      </c>
      <c r="S612" s="0" t="n">
        <v>10.17</v>
      </c>
      <c r="T612" s="0" t="n">
        <v>0.89</v>
      </c>
      <c r="U612" s="6" t="n">
        <v>45585</v>
      </c>
      <c r="V612" s="0" t="n">
        <v>221.68</v>
      </c>
      <c r="W612" s="0" t="n">
        <v>0.794</v>
      </c>
    </row>
    <row r="613" customFormat="false" ht="15" hidden="false" customHeight="false" outlineLevel="0" collapsed="false">
      <c r="A613" s="0" t="s">
        <v>759</v>
      </c>
      <c r="B613" s="0" t="s">
        <v>81</v>
      </c>
      <c r="C613" s="0" t="n">
        <v>343</v>
      </c>
      <c r="D613" s="0" t="n">
        <v>32</v>
      </c>
      <c r="E613" s="0" t="n">
        <v>8</v>
      </c>
      <c r="F613" s="0" t="n">
        <v>9</v>
      </c>
      <c r="G613" s="0" t="n">
        <v>34.84</v>
      </c>
      <c r="H613" s="0" t="n">
        <v>5.49</v>
      </c>
      <c r="I613" s="0" t="n">
        <v>0.43</v>
      </c>
      <c r="J613" s="0" t="s">
        <v>110</v>
      </c>
      <c r="K613" s="0" t="s">
        <v>46</v>
      </c>
      <c r="L613" s="0" t="n">
        <v>146</v>
      </c>
      <c r="M613" s="0" t="n">
        <v>4.85</v>
      </c>
      <c r="N613" s="0" t="n">
        <v>141.43</v>
      </c>
      <c r="O613" s="0" t="n">
        <v>0.43</v>
      </c>
      <c r="P613" s="0" t="n">
        <v>9</v>
      </c>
      <c r="Q613" s="0" t="n">
        <v>0.96</v>
      </c>
      <c r="R613" s="0" t="n">
        <v>285</v>
      </c>
      <c r="S613" s="0" t="n">
        <v>5.17</v>
      </c>
      <c r="T613" s="0" t="n">
        <v>0.77</v>
      </c>
      <c r="U613" s="6" t="n">
        <v>45350</v>
      </c>
      <c r="V613" s="0" t="n">
        <v>163.04</v>
      </c>
      <c r="W613" s="0" t="n">
        <v>0.592</v>
      </c>
    </row>
    <row r="614" customFormat="false" ht="15" hidden="false" customHeight="false" outlineLevel="0" collapsed="false">
      <c r="A614" s="0" t="s">
        <v>760</v>
      </c>
      <c r="B614" s="0" t="s">
        <v>44</v>
      </c>
      <c r="C614" s="0" t="n">
        <v>468</v>
      </c>
      <c r="D614" s="0" t="n">
        <v>91</v>
      </c>
      <c r="E614" s="0" t="n">
        <v>14</v>
      </c>
      <c r="F614" s="0" t="n">
        <v>5</v>
      </c>
      <c r="G614" s="0" t="n">
        <v>42.3</v>
      </c>
      <c r="H614" s="0" t="n">
        <v>7.17</v>
      </c>
      <c r="I614" s="0" t="n">
        <v>0.53</v>
      </c>
      <c r="J614" s="0" t="s">
        <v>324</v>
      </c>
      <c r="K614" s="0" t="s">
        <v>60</v>
      </c>
      <c r="L614" s="0" t="n">
        <v>169</v>
      </c>
      <c r="M614" s="0" t="n">
        <v>4.91</v>
      </c>
      <c r="N614" s="0" t="n">
        <v>169.3</v>
      </c>
      <c r="O614" s="0" t="n">
        <v>1.5</v>
      </c>
      <c r="P614" s="0" t="n">
        <v>3</v>
      </c>
      <c r="Q614" s="0" t="n">
        <v>0.91</v>
      </c>
      <c r="R614" s="0" t="n">
        <v>583</v>
      </c>
      <c r="S614" s="0" t="n">
        <v>11.61</v>
      </c>
      <c r="T614" s="0" t="n">
        <v>0.43</v>
      </c>
      <c r="U614" s="6" t="n">
        <v>45429</v>
      </c>
      <c r="V614" s="0" t="n">
        <v>48.97</v>
      </c>
      <c r="W614" s="0" t="n">
        <v>0.613</v>
      </c>
    </row>
    <row r="615" customFormat="false" ht="15" hidden="false" customHeight="false" outlineLevel="0" collapsed="false">
      <c r="A615" s="0" t="s">
        <v>761</v>
      </c>
      <c r="B615" s="0" t="s">
        <v>48</v>
      </c>
      <c r="C615" s="0" t="n">
        <v>133</v>
      </c>
      <c r="D615" s="0" t="n">
        <v>59</v>
      </c>
      <c r="E615" s="0" t="n">
        <v>13</v>
      </c>
      <c r="F615" s="0" t="n">
        <v>5</v>
      </c>
      <c r="G615" s="0" t="n">
        <v>24.6</v>
      </c>
      <c r="H615" s="0" t="n">
        <v>9.71</v>
      </c>
      <c r="I615" s="0" t="n">
        <v>0.49</v>
      </c>
      <c r="J615" s="0" t="s">
        <v>485</v>
      </c>
      <c r="K615" s="0" t="s">
        <v>60</v>
      </c>
      <c r="L615" s="0" t="n">
        <v>97</v>
      </c>
      <c r="M615" s="0" t="n">
        <v>2.1</v>
      </c>
      <c r="N615" s="0" t="n">
        <v>83.24</v>
      </c>
      <c r="O615" s="0" t="n">
        <v>0.48</v>
      </c>
      <c r="P615" s="0" t="n">
        <v>8</v>
      </c>
      <c r="Q615" s="0" t="n">
        <v>0.85</v>
      </c>
      <c r="R615" s="0" t="n">
        <v>118</v>
      </c>
      <c r="S615" s="0" t="n">
        <v>6.68</v>
      </c>
      <c r="T615" s="0" t="n">
        <v>0.51</v>
      </c>
      <c r="U615" s="6" t="n">
        <v>45570</v>
      </c>
      <c r="V615" s="0" t="n">
        <v>134.35</v>
      </c>
      <c r="W615" s="0" t="n">
        <v>0.553</v>
      </c>
    </row>
    <row r="616" customFormat="false" ht="15" hidden="false" customHeight="false" outlineLevel="0" collapsed="false">
      <c r="A616" s="0" t="s">
        <v>762</v>
      </c>
      <c r="B616" s="0" t="s">
        <v>81</v>
      </c>
      <c r="C616" s="0" t="n">
        <v>276</v>
      </c>
      <c r="D616" s="0" t="n">
        <v>87</v>
      </c>
      <c r="E616" s="0" t="n">
        <v>7</v>
      </c>
      <c r="F616" s="0" t="n">
        <v>8</v>
      </c>
      <c r="G616" s="0" t="n">
        <v>27.04</v>
      </c>
      <c r="H616" s="0" t="n">
        <v>4.63</v>
      </c>
      <c r="I616" s="0" t="n">
        <v>0.75</v>
      </c>
      <c r="J616" s="0" t="s">
        <v>189</v>
      </c>
      <c r="K616" s="0" t="s">
        <v>42</v>
      </c>
      <c r="L616" s="0" t="n">
        <v>42</v>
      </c>
      <c r="M616" s="0" t="n">
        <v>4.95</v>
      </c>
      <c r="N616" s="0" t="n">
        <v>140.04</v>
      </c>
      <c r="O616" s="0" t="n">
        <v>0.59</v>
      </c>
      <c r="P616" s="0" t="n">
        <v>7</v>
      </c>
      <c r="Q616" s="0" t="n">
        <v>0.79</v>
      </c>
      <c r="R616" s="0" t="n">
        <v>630</v>
      </c>
      <c r="S616" s="0" t="n">
        <v>2.75</v>
      </c>
      <c r="T616" s="0" t="n">
        <v>0.75</v>
      </c>
      <c r="U616" s="6" t="n">
        <v>45479</v>
      </c>
      <c r="V616" s="0" t="n">
        <v>248.48</v>
      </c>
      <c r="W616" s="0" t="n">
        <v>0.546</v>
      </c>
    </row>
    <row r="617" customFormat="false" ht="15" hidden="false" customHeight="false" outlineLevel="0" collapsed="false">
      <c r="A617" s="0" t="s">
        <v>763</v>
      </c>
      <c r="B617" s="0" t="s">
        <v>48</v>
      </c>
      <c r="C617" s="0" t="n">
        <v>77</v>
      </c>
      <c r="D617" s="0" t="n">
        <v>88</v>
      </c>
      <c r="E617" s="0" t="n">
        <v>6</v>
      </c>
      <c r="F617" s="0" t="n">
        <v>7</v>
      </c>
      <c r="G617" s="0" t="n">
        <v>15.83</v>
      </c>
      <c r="H617" s="0" t="n">
        <v>4.36</v>
      </c>
      <c r="I617" s="0" t="n">
        <v>0.64</v>
      </c>
      <c r="J617" s="0" t="s">
        <v>309</v>
      </c>
      <c r="K617" s="0" t="s">
        <v>60</v>
      </c>
      <c r="L617" s="0" t="n">
        <v>79</v>
      </c>
      <c r="M617" s="0" t="n">
        <v>4.81</v>
      </c>
      <c r="N617" s="0" t="n">
        <v>46.21</v>
      </c>
      <c r="O617" s="0" t="n">
        <v>0.64</v>
      </c>
      <c r="P617" s="0" t="n">
        <v>0</v>
      </c>
      <c r="Q617" s="0" t="n">
        <v>0.97</v>
      </c>
      <c r="R617" s="0" t="n">
        <v>295</v>
      </c>
      <c r="S617" s="0" t="n">
        <v>11.37</v>
      </c>
      <c r="T617" s="0" t="n">
        <v>0.35</v>
      </c>
      <c r="U617" s="6" t="n">
        <v>45569</v>
      </c>
      <c r="V617" s="0" t="n">
        <v>92.26</v>
      </c>
      <c r="W617" s="0" t="n">
        <v>0.752</v>
      </c>
    </row>
    <row r="618" customFormat="false" ht="15" hidden="false" customHeight="false" outlineLevel="0" collapsed="false">
      <c r="A618" s="0" t="s">
        <v>764</v>
      </c>
      <c r="B618" s="0" t="s">
        <v>40</v>
      </c>
      <c r="C618" s="0" t="n">
        <v>173</v>
      </c>
      <c r="D618" s="0" t="n">
        <v>88</v>
      </c>
      <c r="E618" s="0" t="n">
        <v>6</v>
      </c>
      <c r="F618" s="0" t="n">
        <v>4</v>
      </c>
      <c r="G618" s="0" t="n">
        <v>25.24</v>
      </c>
      <c r="H618" s="0" t="n">
        <v>4.01</v>
      </c>
      <c r="I618" s="0" t="n">
        <v>0.37</v>
      </c>
      <c r="J618" s="0" t="s">
        <v>259</v>
      </c>
      <c r="K618" s="0" t="s">
        <v>60</v>
      </c>
      <c r="L618" s="0" t="n">
        <v>58</v>
      </c>
      <c r="M618" s="0" t="n">
        <v>3.38</v>
      </c>
      <c r="N618" s="0" t="n">
        <v>197.72</v>
      </c>
      <c r="O618" s="0" t="n">
        <v>0.41</v>
      </c>
      <c r="P618" s="0" t="n">
        <v>7</v>
      </c>
      <c r="Q618" s="0" t="n">
        <v>0.83</v>
      </c>
      <c r="R618" s="0" t="n">
        <v>624</v>
      </c>
      <c r="S618" s="0" t="n">
        <v>13.77</v>
      </c>
      <c r="T618" s="0" t="n">
        <v>0.6</v>
      </c>
      <c r="U618" s="6" t="n">
        <v>45313</v>
      </c>
      <c r="V618" s="0" t="n">
        <v>177.7</v>
      </c>
      <c r="W618" s="0" t="n">
        <v>0.689</v>
      </c>
    </row>
    <row r="619" customFormat="false" ht="15" hidden="false" customHeight="false" outlineLevel="0" collapsed="false">
      <c r="A619" s="0" t="s">
        <v>765</v>
      </c>
      <c r="B619" s="0" t="s">
        <v>56</v>
      </c>
      <c r="C619" s="0" t="n">
        <v>384</v>
      </c>
      <c r="D619" s="0" t="n">
        <v>79</v>
      </c>
      <c r="E619" s="0" t="n">
        <v>14</v>
      </c>
      <c r="F619" s="0" t="n">
        <v>5</v>
      </c>
      <c r="G619" s="0" t="n">
        <v>7.47</v>
      </c>
      <c r="H619" s="0" t="n">
        <v>8.36</v>
      </c>
      <c r="I619" s="0" t="n">
        <v>0.15</v>
      </c>
      <c r="J619" s="0" t="s">
        <v>89</v>
      </c>
      <c r="K619" s="0" t="s">
        <v>54</v>
      </c>
      <c r="L619" s="0" t="n">
        <v>113</v>
      </c>
      <c r="M619" s="0" t="n">
        <v>2</v>
      </c>
      <c r="N619" s="0" t="n">
        <v>121.91</v>
      </c>
      <c r="O619" s="0" t="n">
        <v>1.71</v>
      </c>
      <c r="P619" s="0" t="n">
        <v>8</v>
      </c>
      <c r="Q619" s="0" t="n">
        <v>0.96</v>
      </c>
      <c r="R619" s="0" t="n">
        <v>286</v>
      </c>
      <c r="S619" s="0" t="n">
        <v>6.1</v>
      </c>
      <c r="T619" s="0" t="n">
        <v>0.79</v>
      </c>
      <c r="U619" s="6" t="n">
        <v>45517</v>
      </c>
      <c r="V619" s="0" t="n">
        <v>295.2</v>
      </c>
      <c r="W619" s="0" t="n">
        <v>0.5</v>
      </c>
    </row>
    <row r="620" customFormat="false" ht="15" hidden="false" customHeight="false" outlineLevel="0" collapsed="false">
      <c r="A620" s="0" t="s">
        <v>766</v>
      </c>
      <c r="B620" s="0" t="s">
        <v>40</v>
      </c>
      <c r="C620" s="0" t="n">
        <v>423</v>
      </c>
      <c r="D620" s="0" t="n">
        <v>36</v>
      </c>
      <c r="E620" s="0" t="n">
        <v>6</v>
      </c>
      <c r="F620" s="0" t="n">
        <v>9</v>
      </c>
      <c r="G620" s="0" t="n">
        <v>47.84</v>
      </c>
      <c r="H620" s="0" t="n">
        <v>1.99</v>
      </c>
      <c r="I620" s="0" t="n">
        <v>0.79</v>
      </c>
      <c r="J620" s="0" t="s">
        <v>98</v>
      </c>
      <c r="K620" s="0" t="s">
        <v>60</v>
      </c>
      <c r="L620" s="0" t="n">
        <v>167</v>
      </c>
      <c r="M620" s="0" t="n">
        <v>3.89</v>
      </c>
      <c r="N620" s="0" t="n">
        <v>164.71</v>
      </c>
      <c r="O620" s="0" t="n">
        <v>1.26</v>
      </c>
      <c r="P620" s="0" t="n">
        <v>7</v>
      </c>
      <c r="Q620" s="0" t="n">
        <v>0.93</v>
      </c>
      <c r="R620" s="0" t="n">
        <v>380</v>
      </c>
      <c r="S620" s="0" t="n">
        <v>9.26</v>
      </c>
      <c r="T620" s="0" t="n">
        <v>0.73</v>
      </c>
      <c r="U620" s="6" t="n">
        <v>45571</v>
      </c>
      <c r="V620" s="0" t="n">
        <v>60.58</v>
      </c>
      <c r="W620" s="0" t="n">
        <v>0.589</v>
      </c>
    </row>
    <row r="621" customFormat="false" ht="15" hidden="false" customHeight="false" outlineLevel="0" collapsed="false">
      <c r="A621" s="0" t="s">
        <v>767</v>
      </c>
      <c r="B621" s="0" t="s">
        <v>40</v>
      </c>
      <c r="C621" s="0" t="n">
        <v>135</v>
      </c>
      <c r="D621" s="0" t="n">
        <v>24</v>
      </c>
      <c r="E621" s="0" t="n">
        <v>13</v>
      </c>
      <c r="F621" s="0" t="n">
        <v>3</v>
      </c>
      <c r="G621" s="0" t="n">
        <v>40.22</v>
      </c>
      <c r="H621" s="0" t="n">
        <v>3.77</v>
      </c>
      <c r="I621" s="0" t="n">
        <v>0.42</v>
      </c>
      <c r="J621" s="0" t="s">
        <v>220</v>
      </c>
      <c r="K621" s="0" t="s">
        <v>42</v>
      </c>
      <c r="L621" s="0" t="n">
        <v>111</v>
      </c>
      <c r="M621" s="0" t="n">
        <v>1.72</v>
      </c>
      <c r="N621" s="0" t="n">
        <v>87.39</v>
      </c>
      <c r="O621" s="0" t="n">
        <v>1.69</v>
      </c>
      <c r="P621" s="0" t="n">
        <v>9</v>
      </c>
      <c r="Q621" s="0" t="n">
        <v>0.94</v>
      </c>
      <c r="R621" s="0" t="n">
        <v>412</v>
      </c>
      <c r="S621" s="0" t="n">
        <v>10.63</v>
      </c>
      <c r="T621" s="0" t="n">
        <v>0.78</v>
      </c>
      <c r="U621" s="6" t="n">
        <v>45403</v>
      </c>
      <c r="V621" s="0" t="n">
        <v>39.42</v>
      </c>
      <c r="W621" s="0" t="n">
        <v>0.537</v>
      </c>
    </row>
    <row r="622" customFormat="false" ht="15" hidden="false" customHeight="false" outlineLevel="0" collapsed="false">
      <c r="A622" s="0" t="s">
        <v>768</v>
      </c>
      <c r="B622" s="0" t="s">
        <v>44</v>
      </c>
      <c r="C622" s="0" t="n">
        <v>362</v>
      </c>
      <c r="D622" s="0" t="n">
        <v>59</v>
      </c>
      <c r="E622" s="0" t="n">
        <v>11</v>
      </c>
      <c r="F622" s="0" t="n">
        <v>6</v>
      </c>
      <c r="G622" s="0" t="n">
        <v>33.73</v>
      </c>
      <c r="H622" s="0" t="n">
        <v>7.39</v>
      </c>
      <c r="I622" s="0" t="n">
        <v>0.9</v>
      </c>
      <c r="J622" s="0" t="s">
        <v>210</v>
      </c>
      <c r="K622" s="0" t="s">
        <v>54</v>
      </c>
      <c r="L622" s="0" t="n">
        <v>153</v>
      </c>
      <c r="M622" s="0" t="n">
        <v>3.33</v>
      </c>
      <c r="N622" s="0" t="n">
        <v>154.13</v>
      </c>
      <c r="O622" s="0" t="n">
        <v>1.04</v>
      </c>
      <c r="P622" s="0" t="n">
        <v>0</v>
      </c>
      <c r="Q622" s="0" t="n">
        <v>1</v>
      </c>
      <c r="R622" s="0" t="n">
        <v>580</v>
      </c>
      <c r="S622" s="0" t="n">
        <v>12.64</v>
      </c>
      <c r="T622" s="0" t="n">
        <v>0.91</v>
      </c>
      <c r="U622" s="6" t="n">
        <v>45509</v>
      </c>
      <c r="V622" s="0" t="n">
        <v>240.72</v>
      </c>
      <c r="W622" s="0" t="n">
        <v>0.847</v>
      </c>
    </row>
    <row r="623" customFormat="false" ht="15" hidden="false" customHeight="false" outlineLevel="0" collapsed="false">
      <c r="A623" s="0" t="s">
        <v>769</v>
      </c>
      <c r="B623" s="0" t="s">
        <v>56</v>
      </c>
      <c r="C623" s="0" t="n">
        <v>285</v>
      </c>
      <c r="D623" s="0" t="n">
        <v>45</v>
      </c>
      <c r="E623" s="0" t="n">
        <v>6</v>
      </c>
      <c r="F623" s="0" t="n">
        <v>2</v>
      </c>
      <c r="G623" s="0" t="n">
        <v>27.37</v>
      </c>
      <c r="H623" s="0" t="n">
        <v>0.65</v>
      </c>
      <c r="I623" s="0" t="n">
        <v>0.46</v>
      </c>
      <c r="J623" s="0" t="s">
        <v>385</v>
      </c>
      <c r="K623" s="0" t="s">
        <v>60</v>
      </c>
      <c r="L623" s="0" t="n">
        <v>115</v>
      </c>
      <c r="M623" s="0" t="n">
        <v>0.61</v>
      </c>
      <c r="N623" s="0" t="n">
        <v>83.6</v>
      </c>
      <c r="O623" s="0" t="n">
        <v>1.09</v>
      </c>
      <c r="P623" s="0" t="n">
        <v>7</v>
      </c>
      <c r="Q623" s="0" t="n">
        <v>0.92</v>
      </c>
      <c r="R623" s="0" t="n">
        <v>792</v>
      </c>
      <c r="S623" s="0" t="n">
        <v>3.77</v>
      </c>
      <c r="T623" s="0" t="n">
        <v>0.97</v>
      </c>
      <c r="U623" s="6" t="n">
        <v>45344</v>
      </c>
      <c r="V623" s="0" t="n">
        <v>17.23</v>
      </c>
      <c r="W623" s="0" t="n">
        <v>0.579</v>
      </c>
    </row>
    <row r="624" customFormat="false" ht="15" hidden="false" customHeight="false" outlineLevel="0" collapsed="false">
      <c r="A624" s="0" t="s">
        <v>770</v>
      </c>
      <c r="B624" s="0" t="s">
        <v>40</v>
      </c>
      <c r="C624" s="0" t="n">
        <v>334</v>
      </c>
      <c r="D624" s="0" t="n">
        <v>17</v>
      </c>
      <c r="E624" s="0" t="n">
        <v>14</v>
      </c>
      <c r="F624" s="0" t="n">
        <v>4</v>
      </c>
      <c r="G624" s="0" t="n">
        <v>39.82</v>
      </c>
      <c r="H624" s="0" t="n">
        <v>3.25</v>
      </c>
      <c r="I624" s="0" t="n">
        <v>0.75</v>
      </c>
      <c r="J624" s="0" t="s">
        <v>385</v>
      </c>
      <c r="K624" s="0" t="s">
        <v>60</v>
      </c>
      <c r="L624" s="0" t="n">
        <v>91</v>
      </c>
      <c r="M624" s="0" t="n">
        <v>3.33</v>
      </c>
      <c r="N624" s="0" t="n">
        <v>122.1</v>
      </c>
      <c r="O624" s="0" t="n">
        <v>1.27</v>
      </c>
      <c r="P624" s="0" t="n">
        <v>4</v>
      </c>
      <c r="Q624" s="0" t="n">
        <v>0.71</v>
      </c>
      <c r="R624" s="0" t="n">
        <v>514</v>
      </c>
      <c r="S624" s="0" t="n">
        <v>8.98</v>
      </c>
      <c r="T624" s="0" t="n">
        <v>0.57</v>
      </c>
      <c r="U624" s="6" t="n">
        <v>45626</v>
      </c>
      <c r="V624" s="0" t="n">
        <v>196.54</v>
      </c>
      <c r="W624" s="0" t="n">
        <v>0.569</v>
      </c>
    </row>
    <row r="625" customFormat="false" ht="15" hidden="false" customHeight="false" outlineLevel="0" collapsed="false">
      <c r="A625" s="0" t="s">
        <v>771</v>
      </c>
      <c r="B625" s="0" t="s">
        <v>40</v>
      </c>
      <c r="C625" s="0" t="n">
        <v>222</v>
      </c>
      <c r="D625" s="0" t="n">
        <v>88</v>
      </c>
      <c r="E625" s="0" t="n">
        <v>11</v>
      </c>
      <c r="F625" s="0" t="n">
        <v>2</v>
      </c>
      <c r="G625" s="0" t="n">
        <v>25.24</v>
      </c>
      <c r="H625" s="0" t="n">
        <v>6.59</v>
      </c>
      <c r="I625" s="0" t="n">
        <v>0.95</v>
      </c>
      <c r="J625" s="0" t="s">
        <v>67</v>
      </c>
      <c r="K625" s="0" t="s">
        <v>54</v>
      </c>
      <c r="L625" s="0" t="n">
        <v>95</v>
      </c>
      <c r="M625" s="0" t="n">
        <v>4.78</v>
      </c>
      <c r="N625" s="0" t="n">
        <v>157.85</v>
      </c>
      <c r="O625" s="0" t="n">
        <v>0.8</v>
      </c>
      <c r="P625" s="0" t="n">
        <v>8</v>
      </c>
      <c r="Q625" s="0" t="n">
        <v>0.76</v>
      </c>
      <c r="R625" s="0" t="n">
        <v>278</v>
      </c>
      <c r="S625" s="0" t="n">
        <v>11.37</v>
      </c>
      <c r="T625" s="0" t="n">
        <v>0.25</v>
      </c>
      <c r="U625" s="6" t="n">
        <v>45418</v>
      </c>
      <c r="V625" s="0" t="n">
        <v>107.37</v>
      </c>
      <c r="W625" s="0" t="n">
        <v>0.514</v>
      </c>
    </row>
    <row r="626" customFormat="false" ht="15" hidden="false" customHeight="false" outlineLevel="0" collapsed="false">
      <c r="A626" s="0" t="s">
        <v>772</v>
      </c>
      <c r="B626" s="0" t="s">
        <v>56</v>
      </c>
      <c r="C626" s="0" t="n">
        <v>60</v>
      </c>
      <c r="D626" s="0" t="n">
        <v>12</v>
      </c>
      <c r="E626" s="0" t="n">
        <v>12</v>
      </c>
      <c r="F626" s="0" t="n">
        <v>6</v>
      </c>
      <c r="G626" s="0" t="n">
        <v>15.7</v>
      </c>
      <c r="H626" s="0" t="n">
        <v>2.27</v>
      </c>
      <c r="I626" s="0" t="n">
        <v>0.69</v>
      </c>
      <c r="J626" s="0" t="s">
        <v>83</v>
      </c>
      <c r="K626" s="0" t="s">
        <v>54</v>
      </c>
      <c r="L626" s="0" t="n">
        <v>23</v>
      </c>
      <c r="M626" s="0" t="n">
        <v>1.56</v>
      </c>
      <c r="N626" s="0" t="n">
        <v>32.13</v>
      </c>
      <c r="O626" s="0" t="n">
        <v>1.04</v>
      </c>
      <c r="P626" s="0" t="n">
        <v>8</v>
      </c>
      <c r="Q626" s="0" t="n">
        <v>0.71</v>
      </c>
      <c r="R626" s="0" t="n">
        <v>919</v>
      </c>
      <c r="S626" s="0" t="n">
        <v>3.79</v>
      </c>
      <c r="T626" s="0" t="n">
        <v>0.87</v>
      </c>
      <c r="U626" s="6" t="n">
        <v>45444</v>
      </c>
      <c r="V626" s="0" t="n">
        <v>219.91</v>
      </c>
      <c r="W626" s="0" t="n">
        <v>0.503</v>
      </c>
    </row>
    <row r="627" customFormat="false" ht="15" hidden="false" customHeight="false" outlineLevel="0" collapsed="false">
      <c r="A627" s="0" t="s">
        <v>773</v>
      </c>
      <c r="B627" s="0" t="s">
        <v>56</v>
      </c>
      <c r="C627" s="0" t="n">
        <v>124</v>
      </c>
      <c r="D627" s="0" t="n">
        <v>71</v>
      </c>
      <c r="E627" s="0" t="n">
        <v>8</v>
      </c>
      <c r="F627" s="0" t="n">
        <v>4</v>
      </c>
      <c r="G627" s="0" t="n">
        <v>8.86</v>
      </c>
      <c r="H627" s="0" t="n">
        <v>3.38</v>
      </c>
      <c r="I627" s="0" t="n">
        <v>0.47</v>
      </c>
      <c r="J627" s="0" t="s">
        <v>267</v>
      </c>
      <c r="K627" s="0" t="s">
        <v>60</v>
      </c>
      <c r="L627" s="0" t="n">
        <v>174</v>
      </c>
      <c r="M627" s="0" t="n">
        <v>4</v>
      </c>
      <c r="N627" s="0" t="n">
        <v>77.79</v>
      </c>
      <c r="O627" s="0" t="n">
        <v>1.14</v>
      </c>
      <c r="P627" s="0" t="n">
        <v>5</v>
      </c>
      <c r="Q627" s="0" t="n">
        <v>0.76</v>
      </c>
      <c r="R627" s="0" t="n">
        <v>558</v>
      </c>
      <c r="S627" s="0" t="n">
        <v>7.61</v>
      </c>
      <c r="T627" s="0" t="n">
        <v>0.29</v>
      </c>
      <c r="U627" s="6" t="n">
        <v>45308</v>
      </c>
      <c r="V627" s="0" t="n">
        <v>44.87</v>
      </c>
      <c r="W627" s="0" t="n">
        <v>0.497</v>
      </c>
    </row>
    <row r="628" customFormat="false" ht="15" hidden="false" customHeight="false" outlineLevel="0" collapsed="false">
      <c r="A628" s="0" t="s">
        <v>774</v>
      </c>
      <c r="B628" s="0" t="s">
        <v>40</v>
      </c>
      <c r="C628" s="0" t="n">
        <v>408</v>
      </c>
      <c r="D628" s="0" t="n">
        <v>56</v>
      </c>
      <c r="E628" s="0" t="n">
        <v>12</v>
      </c>
      <c r="F628" s="0" t="n">
        <v>9</v>
      </c>
      <c r="G628" s="0" t="n">
        <v>32.73</v>
      </c>
      <c r="H628" s="0" t="n">
        <v>5.12</v>
      </c>
      <c r="I628" s="0" t="n">
        <v>0.61</v>
      </c>
      <c r="J628" s="0" t="s">
        <v>365</v>
      </c>
      <c r="K628" s="0" t="s">
        <v>46</v>
      </c>
      <c r="L628" s="0" t="n">
        <v>58</v>
      </c>
      <c r="M628" s="0" t="n">
        <v>1.82</v>
      </c>
      <c r="N628" s="0" t="n">
        <v>113.54</v>
      </c>
      <c r="O628" s="0" t="n">
        <v>1.91</v>
      </c>
      <c r="P628" s="0" t="n">
        <v>2</v>
      </c>
      <c r="Q628" s="0" t="n">
        <v>0.72</v>
      </c>
      <c r="R628" s="0" t="n">
        <v>431</v>
      </c>
      <c r="S628" s="0" t="n">
        <v>7.5</v>
      </c>
      <c r="T628" s="0" t="n">
        <v>0.38</v>
      </c>
      <c r="U628" s="6" t="n">
        <v>45522</v>
      </c>
      <c r="V628" s="0" t="n">
        <v>105.71</v>
      </c>
      <c r="W628" s="0" t="n">
        <v>0.489</v>
      </c>
    </row>
    <row r="629" customFormat="false" ht="15" hidden="false" customHeight="false" outlineLevel="0" collapsed="false">
      <c r="A629" s="0" t="s">
        <v>775</v>
      </c>
      <c r="B629" s="0" t="s">
        <v>56</v>
      </c>
      <c r="C629" s="0" t="n">
        <v>397</v>
      </c>
      <c r="D629" s="0" t="n">
        <v>86</v>
      </c>
      <c r="E629" s="0" t="n">
        <v>9</v>
      </c>
      <c r="F629" s="0" t="n">
        <v>6</v>
      </c>
      <c r="G629" s="0" t="n">
        <v>46.54</v>
      </c>
      <c r="H629" s="0" t="n">
        <v>4.51</v>
      </c>
      <c r="I629" s="0" t="n">
        <v>0.59</v>
      </c>
      <c r="J629" s="0" t="s">
        <v>51</v>
      </c>
      <c r="K629" s="0" t="s">
        <v>46</v>
      </c>
      <c r="L629" s="0" t="n">
        <v>59</v>
      </c>
      <c r="M629" s="0" t="n">
        <v>3.69</v>
      </c>
      <c r="N629" s="0" t="n">
        <v>73.46</v>
      </c>
      <c r="O629" s="0" t="n">
        <v>1.78</v>
      </c>
      <c r="P629" s="0" t="n">
        <v>6</v>
      </c>
      <c r="Q629" s="0" t="n">
        <v>0.85</v>
      </c>
      <c r="R629" s="0" t="n">
        <v>176</v>
      </c>
      <c r="S629" s="0" t="n">
        <v>12.75</v>
      </c>
      <c r="T629" s="0" t="n">
        <v>0.72</v>
      </c>
      <c r="U629" s="6" t="n">
        <v>45426</v>
      </c>
      <c r="V629" s="0" t="n">
        <v>14.94</v>
      </c>
      <c r="W629" s="0" t="n">
        <v>0.586</v>
      </c>
    </row>
    <row r="630" customFormat="false" ht="15" hidden="false" customHeight="false" outlineLevel="0" collapsed="false">
      <c r="A630" s="0" t="s">
        <v>776</v>
      </c>
      <c r="B630" s="0" t="s">
        <v>40</v>
      </c>
      <c r="C630" s="0" t="n">
        <v>212</v>
      </c>
      <c r="D630" s="0" t="n">
        <v>97</v>
      </c>
      <c r="E630" s="0" t="n">
        <v>14</v>
      </c>
      <c r="F630" s="0" t="n">
        <v>5</v>
      </c>
      <c r="G630" s="0" t="n">
        <v>8.53</v>
      </c>
      <c r="H630" s="0" t="n">
        <v>1.51</v>
      </c>
      <c r="I630" s="0" t="n">
        <v>0.63</v>
      </c>
      <c r="J630" s="0" t="s">
        <v>204</v>
      </c>
      <c r="K630" s="0" t="s">
        <v>60</v>
      </c>
      <c r="L630" s="0" t="n">
        <v>173</v>
      </c>
      <c r="M630" s="0" t="n">
        <v>3.65</v>
      </c>
      <c r="N630" s="0" t="n">
        <v>68.74</v>
      </c>
      <c r="O630" s="0" t="n">
        <v>0.35</v>
      </c>
      <c r="P630" s="0" t="n">
        <v>2</v>
      </c>
      <c r="Q630" s="0" t="n">
        <v>0.71</v>
      </c>
      <c r="R630" s="0" t="n">
        <v>707</v>
      </c>
      <c r="S630" s="0" t="n">
        <v>11.88</v>
      </c>
      <c r="T630" s="0" t="n">
        <v>0.8</v>
      </c>
      <c r="U630" s="6" t="n">
        <v>45470</v>
      </c>
      <c r="V630" s="0" t="n">
        <v>78.18</v>
      </c>
      <c r="W630" s="0" t="n">
        <v>0.785</v>
      </c>
    </row>
    <row r="631" customFormat="false" ht="15" hidden="false" customHeight="false" outlineLevel="0" collapsed="false">
      <c r="A631" s="0" t="s">
        <v>777</v>
      </c>
      <c r="B631" s="0" t="s">
        <v>40</v>
      </c>
      <c r="C631" s="0" t="n">
        <v>420</v>
      </c>
      <c r="D631" s="0" t="n">
        <v>70</v>
      </c>
      <c r="E631" s="0" t="n">
        <v>12</v>
      </c>
      <c r="F631" s="0" t="n">
        <v>8</v>
      </c>
      <c r="G631" s="0" t="n">
        <v>9.82</v>
      </c>
      <c r="H631" s="0" t="n">
        <v>9.41</v>
      </c>
      <c r="I631" s="0" t="n">
        <v>0.23</v>
      </c>
      <c r="J631" s="0" t="s">
        <v>171</v>
      </c>
      <c r="K631" s="0" t="s">
        <v>60</v>
      </c>
      <c r="L631" s="0" t="n">
        <v>32</v>
      </c>
      <c r="M631" s="0" t="n">
        <v>1.33</v>
      </c>
      <c r="N631" s="0" t="n">
        <v>63.52</v>
      </c>
      <c r="O631" s="0" t="n">
        <v>0.18</v>
      </c>
      <c r="P631" s="0" t="n">
        <v>6</v>
      </c>
      <c r="Q631" s="0" t="n">
        <v>0.84</v>
      </c>
      <c r="R631" s="0" t="n">
        <v>931</v>
      </c>
      <c r="S631" s="0" t="n">
        <v>4.25</v>
      </c>
      <c r="T631" s="0" t="n">
        <v>0.76</v>
      </c>
      <c r="U631" s="6" t="n">
        <v>45336</v>
      </c>
      <c r="V631" s="0" t="n">
        <v>150.15</v>
      </c>
      <c r="W631" s="0" t="n">
        <v>0.639</v>
      </c>
    </row>
    <row r="632" customFormat="false" ht="15" hidden="false" customHeight="false" outlineLevel="0" collapsed="false">
      <c r="A632" s="0" t="s">
        <v>778</v>
      </c>
      <c r="B632" s="0" t="s">
        <v>44</v>
      </c>
      <c r="C632" s="0" t="n">
        <v>297</v>
      </c>
      <c r="D632" s="0" t="n">
        <v>41</v>
      </c>
      <c r="E632" s="0" t="n">
        <v>5</v>
      </c>
      <c r="F632" s="0" t="n">
        <v>5</v>
      </c>
      <c r="G632" s="0" t="n">
        <v>22.25</v>
      </c>
      <c r="H632" s="0" t="n">
        <v>0.92</v>
      </c>
      <c r="I632" s="0" t="n">
        <v>0.73</v>
      </c>
      <c r="J632" s="0" t="s">
        <v>150</v>
      </c>
      <c r="K632" s="0" t="s">
        <v>54</v>
      </c>
      <c r="L632" s="0" t="n">
        <v>75</v>
      </c>
      <c r="M632" s="0" t="n">
        <v>3.19</v>
      </c>
      <c r="N632" s="0" t="n">
        <v>53.28</v>
      </c>
      <c r="O632" s="0" t="n">
        <v>1.39</v>
      </c>
      <c r="P632" s="0" t="n">
        <v>7</v>
      </c>
      <c r="Q632" s="0" t="n">
        <v>0.97</v>
      </c>
      <c r="R632" s="0" t="n">
        <v>890</v>
      </c>
      <c r="S632" s="0" t="n">
        <v>4.26</v>
      </c>
      <c r="T632" s="0" t="n">
        <v>0.55</v>
      </c>
      <c r="U632" s="6" t="n">
        <v>45516</v>
      </c>
      <c r="V632" s="0" t="n">
        <v>61.51</v>
      </c>
      <c r="W632" s="0" t="n">
        <v>0.482</v>
      </c>
    </row>
    <row r="633" customFormat="false" ht="15" hidden="false" customHeight="false" outlineLevel="0" collapsed="false">
      <c r="A633" s="0" t="s">
        <v>779</v>
      </c>
      <c r="B633" s="0" t="s">
        <v>81</v>
      </c>
      <c r="C633" s="0" t="n">
        <v>373</v>
      </c>
      <c r="D633" s="0" t="n">
        <v>22</v>
      </c>
      <c r="E633" s="0" t="n">
        <v>10</v>
      </c>
      <c r="F633" s="0" t="n">
        <v>9</v>
      </c>
      <c r="G633" s="0" t="n">
        <v>40.54</v>
      </c>
      <c r="H633" s="0" t="n">
        <v>7.62</v>
      </c>
      <c r="I633" s="0" t="n">
        <v>0.23</v>
      </c>
      <c r="J633" s="0" t="s">
        <v>485</v>
      </c>
      <c r="K633" s="0" t="s">
        <v>54</v>
      </c>
      <c r="L633" s="0" t="n">
        <v>124</v>
      </c>
      <c r="M633" s="0" t="n">
        <v>4.37</v>
      </c>
      <c r="N633" s="0" t="n">
        <v>171.29</v>
      </c>
      <c r="O633" s="0" t="n">
        <v>0.19</v>
      </c>
      <c r="P633" s="0" t="n">
        <v>4</v>
      </c>
      <c r="Q633" s="0" t="n">
        <v>0.92</v>
      </c>
      <c r="R633" s="0" t="n">
        <v>163</v>
      </c>
      <c r="S633" s="0" t="n">
        <v>11.13</v>
      </c>
      <c r="T633" s="0" t="n">
        <v>0.93</v>
      </c>
      <c r="U633" s="6" t="n">
        <v>45352</v>
      </c>
      <c r="V633" s="0" t="n">
        <v>183.9</v>
      </c>
      <c r="W633" s="0" t="n">
        <v>0.819</v>
      </c>
    </row>
    <row r="634" customFormat="false" ht="15" hidden="false" customHeight="false" outlineLevel="0" collapsed="false">
      <c r="A634" s="0" t="s">
        <v>780</v>
      </c>
      <c r="B634" s="0" t="s">
        <v>40</v>
      </c>
      <c r="C634" s="0" t="n">
        <v>256</v>
      </c>
      <c r="D634" s="0" t="n">
        <v>10</v>
      </c>
      <c r="E634" s="0" t="n">
        <v>5</v>
      </c>
      <c r="F634" s="0" t="n">
        <v>8</v>
      </c>
      <c r="G634" s="0" t="n">
        <v>15.4</v>
      </c>
      <c r="H634" s="0" t="n">
        <v>1.18</v>
      </c>
      <c r="I634" s="0" t="n">
        <v>0.11</v>
      </c>
      <c r="J634" s="0" t="s">
        <v>267</v>
      </c>
      <c r="K634" s="0" t="s">
        <v>60</v>
      </c>
      <c r="L634" s="0" t="n">
        <v>37</v>
      </c>
      <c r="M634" s="0" t="n">
        <v>2.22</v>
      </c>
      <c r="N634" s="0" t="n">
        <v>185.5</v>
      </c>
      <c r="O634" s="0" t="n">
        <v>0.21</v>
      </c>
      <c r="P634" s="0" t="n">
        <v>4</v>
      </c>
      <c r="Q634" s="0" t="n">
        <v>0.98</v>
      </c>
      <c r="R634" s="0" t="n">
        <v>292</v>
      </c>
      <c r="S634" s="0" t="n">
        <v>11.35</v>
      </c>
      <c r="T634" s="0" t="n">
        <v>0.87</v>
      </c>
      <c r="U634" s="6" t="n">
        <v>45413</v>
      </c>
      <c r="V634" s="0" t="n">
        <v>44.26</v>
      </c>
      <c r="W634" s="0" t="n">
        <v>0.82</v>
      </c>
    </row>
    <row r="635" customFormat="false" ht="15" hidden="false" customHeight="false" outlineLevel="0" collapsed="false">
      <c r="A635" s="0" t="s">
        <v>781</v>
      </c>
      <c r="B635" s="0" t="s">
        <v>48</v>
      </c>
      <c r="C635" s="0" t="n">
        <v>444</v>
      </c>
      <c r="D635" s="0" t="n">
        <v>43</v>
      </c>
      <c r="E635" s="0" t="n">
        <v>3</v>
      </c>
      <c r="F635" s="0" t="n">
        <v>5</v>
      </c>
      <c r="G635" s="0" t="n">
        <v>13.44</v>
      </c>
      <c r="H635" s="0" t="n">
        <v>4.94</v>
      </c>
      <c r="I635" s="0" t="n">
        <v>0.66</v>
      </c>
      <c r="J635" s="0" t="s">
        <v>171</v>
      </c>
      <c r="K635" s="0" t="s">
        <v>60</v>
      </c>
      <c r="L635" s="0" t="n">
        <v>29</v>
      </c>
      <c r="M635" s="0" t="n">
        <v>3.7</v>
      </c>
      <c r="N635" s="0" t="n">
        <v>143.03</v>
      </c>
      <c r="O635" s="0" t="n">
        <v>0.4</v>
      </c>
      <c r="P635" s="0" t="n">
        <v>3</v>
      </c>
      <c r="Q635" s="0" t="n">
        <v>0.77</v>
      </c>
      <c r="R635" s="0" t="n">
        <v>194</v>
      </c>
      <c r="S635" s="0" t="n">
        <v>3.5</v>
      </c>
      <c r="T635" s="0" t="n">
        <v>0.73</v>
      </c>
      <c r="U635" s="6" t="n">
        <v>45399</v>
      </c>
      <c r="V635" s="0" t="n">
        <v>226.11</v>
      </c>
      <c r="W635" s="0" t="n">
        <v>0.647</v>
      </c>
    </row>
    <row r="636" customFormat="false" ht="15" hidden="false" customHeight="false" outlineLevel="0" collapsed="false">
      <c r="A636" s="0" t="s">
        <v>782</v>
      </c>
      <c r="B636" s="0" t="s">
        <v>81</v>
      </c>
      <c r="C636" s="0" t="n">
        <v>240</v>
      </c>
      <c r="D636" s="0" t="n">
        <v>71</v>
      </c>
      <c r="E636" s="0" t="n">
        <v>12</v>
      </c>
      <c r="F636" s="0" t="n">
        <v>6</v>
      </c>
      <c r="G636" s="0" t="n">
        <v>31.38</v>
      </c>
      <c r="H636" s="0" t="n">
        <v>2.17</v>
      </c>
      <c r="I636" s="0" t="n">
        <v>0.21</v>
      </c>
      <c r="J636" s="0" t="s">
        <v>41</v>
      </c>
      <c r="K636" s="0" t="s">
        <v>60</v>
      </c>
      <c r="L636" s="0" t="n">
        <v>130</v>
      </c>
      <c r="M636" s="0" t="n">
        <v>3.53</v>
      </c>
      <c r="N636" s="0" t="n">
        <v>15.7</v>
      </c>
      <c r="O636" s="0" t="n">
        <v>0.77</v>
      </c>
      <c r="P636" s="0" t="n">
        <v>2</v>
      </c>
      <c r="Q636" s="0" t="n">
        <v>0.86</v>
      </c>
      <c r="R636" s="0" t="n">
        <v>602</v>
      </c>
      <c r="S636" s="0" t="n">
        <v>6.76</v>
      </c>
      <c r="T636" s="0" t="n">
        <v>0.55</v>
      </c>
      <c r="U636" s="6" t="n">
        <v>45593</v>
      </c>
      <c r="V636" s="0" t="n">
        <v>277.28</v>
      </c>
      <c r="W636" s="0" t="n">
        <v>0.655</v>
      </c>
    </row>
    <row r="637" customFormat="false" ht="15" hidden="false" customHeight="false" outlineLevel="0" collapsed="false">
      <c r="A637" s="0" t="s">
        <v>783</v>
      </c>
      <c r="B637" s="0" t="s">
        <v>81</v>
      </c>
      <c r="C637" s="0" t="n">
        <v>87</v>
      </c>
      <c r="D637" s="0" t="n">
        <v>88</v>
      </c>
      <c r="E637" s="0" t="n">
        <v>14</v>
      </c>
      <c r="F637" s="0" t="n">
        <v>6</v>
      </c>
      <c r="G637" s="0" t="n">
        <v>27.25</v>
      </c>
      <c r="H637" s="0" t="n">
        <v>1.84</v>
      </c>
      <c r="I637" s="0" t="n">
        <v>0.79</v>
      </c>
      <c r="J637" s="0" t="s">
        <v>158</v>
      </c>
      <c r="K637" s="0" t="s">
        <v>60</v>
      </c>
      <c r="L637" s="0" t="n">
        <v>106</v>
      </c>
      <c r="M637" s="0" t="n">
        <v>1.66</v>
      </c>
      <c r="N637" s="0" t="n">
        <v>159.38</v>
      </c>
      <c r="O637" s="0" t="n">
        <v>0.93</v>
      </c>
      <c r="P637" s="0" t="n">
        <v>7</v>
      </c>
      <c r="Q637" s="0" t="n">
        <v>0.8</v>
      </c>
      <c r="R637" s="0" t="n">
        <v>722</v>
      </c>
      <c r="S637" s="0" t="n">
        <v>12.56</v>
      </c>
      <c r="T637" s="0" t="n">
        <v>0.57</v>
      </c>
      <c r="U637" s="6" t="n">
        <v>45644</v>
      </c>
      <c r="V637" s="0" t="n">
        <v>121.92</v>
      </c>
      <c r="W637" s="0" t="n">
        <v>0.608</v>
      </c>
    </row>
    <row r="638" customFormat="false" ht="15" hidden="false" customHeight="false" outlineLevel="0" collapsed="false">
      <c r="A638" s="0" t="s">
        <v>784</v>
      </c>
      <c r="B638" s="0" t="s">
        <v>81</v>
      </c>
      <c r="C638" s="0" t="n">
        <v>216</v>
      </c>
      <c r="D638" s="0" t="n">
        <v>87</v>
      </c>
      <c r="E638" s="0" t="n">
        <v>7</v>
      </c>
      <c r="F638" s="0" t="n">
        <v>6</v>
      </c>
      <c r="G638" s="0" t="n">
        <v>3.95</v>
      </c>
      <c r="H638" s="0" t="n">
        <v>1.7</v>
      </c>
      <c r="I638" s="0" t="n">
        <v>0.88</v>
      </c>
      <c r="J638" s="0" t="s">
        <v>409</v>
      </c>
      <c r="K638" s="0" t="s">
        <v>46</v>
      </c>
      <c r="L638" s="0" t="n">
        <v>128</v>
      </c>
      <c r="M638" s="0" t="n">
        <v>4.63</v>
      </c>
      <c r="N638" s="0" t="n">
        <v>111.07</v>
      </c>
      <c r="O638" s="0" t="n">
        <v>1.09</v>
      </c>
      <c r="P638" s="0" t="n">
        <v>5</v>
      </c>
      <c r="Q638" s="0" t="n">
        <v>0.85</v>
      </c>
      <c r="R638" s="0" t="n">
        <v>488</v>
      </c>
      <c r="S638" s="0" t="n">
        <v>2.11</v>
      </c>
      <c r="T638" s="0" t="n">
        <v>0.34</v>
      </c>
      <c r="U638" s="6" t="n">
        <v>45471</v>
      </c>
      <c r="V638" s="0" t="n">
        <v>163.18</v>
      </c>
      <c r="W638" s="0" t="n">
        <v>0.457</v>
      </c>
    </row>
    <row r="639" customFormat="false" ht="15" hidden="false" customHeight="false" outlineLevel="0" collapsed="false">
      <c r="A639" s="0" t="s">
        <v>785</v>
      </c>
      <c r="B639" s="0" t="s">
        <v>44</v>
      </c>
      <c r="C639" s="0" t="n">
        <v>275</v>
      </c>
      <c r="D639" s="0" t="n">
        <v>91</v>
      </c>
      <c r="E639" s="0" t="n">
        <v>4</v>
      </c>
      <c r="F639" s="0" t="n">
        <v>2</v>
      </c>
      <c r="G639" s="0" t="n">
        <v>4.99</v>
      </c>
      <c r="H639" s="0" t="n">
        <v>4.8</v>
      </c>
      <c r="I639" s="0" t="n">
        <v>0.95</v>
      </c>
      <c r="J639" s="0" t="s">
        <v>72</v>
      </c>
      <c r="K639" s="0" t="s">
        <v>54</v>
      </c>
      <c r="L639" s="0" t="n">
        <v>118</v>
      </c>
      <c r="M639" s="0" t="n">
        <v>3.04</v>
      </c>
      <c r="N639" s="0" t="n">
        <v>154.04</v>
      </c>
      <c r="O639" s="0" t="n">
        <v>1.99</v>
      </c>
      <c r="P639" s="0" t="n">
        <v>5</v>
      </c>
      <c r="Q639" s="0" t="n">
        <v>0.87</v>
      </c>
      <c r="R639" s="0" t="n">
        <v>387</v>
      </c>
      <c r="S639" s="0" t="n">
        <v>6.23</v>
      </c>
      <c r="T639" s="0" t="n">
        <v>0.82</v>
      </c>
      <c r="U639" s="6" t="n">
        <v>45655</v>
      </c>
      <c r="V639" s="0" t="n">
        <v>151.67</v>
      </c>
      <c r="W639" s="0" t="n">
        <v>0.522</v>
      </c>
    </row>
    <row r="640" customFormat="false" ht="15" hidden="false" customHeight="false" outlineLevel="0" collapsed="false">
      <c r="A640" s="0" t="s">
        <v>786</v>
      </c>
      <c r="B640" s="0" t="s">
        <v>40</v>
      </c>
      <c r="C640" s="0" t="n">
        <v>158</v>
      </c>
      <c r="D640" s="0" t="n">
        <v>80</v>
      </c>
      <c r="E640" s="0" t="n">
        <v>12</v>
      </c>
      <c r="F640" s="0" t="n">
        <v>9</v>
      </c>
      <c r="G640" s="0" t="n">
        <v>32.51</v>
      </c>
      <c r="H640" s="0" t="n">
        <v>5.4</v>
      </c>
      <c r="I640" s="0" t="n">
        <v>0.7</v>
      </c>
      <c r="J640" s="0" t="s">
        <v>271</v>
      </c>
      <c r="K640" s="0" t="s">
        <v>42</v>
      </c>
      <c r="L640" s="0" t="n">
        <v>35</v>
      </c>
      <c r="M640" s="0" t="n">
        <v>2.1</v>
      </c>
      <c r="N640" s="0" t="n">
        <v>93.09</v>
      </c>
      <c r="O640" s="0" t="n">
        <v>0.83</v>
      </c>
      <c r="P640" s="0" t="n">
        <v>1</v>
      </c>
      <c r="Q640" s="0" t="n">
        <v>0.71</v>
      </c>
      <c r="R640" s="0" t="n">
        <v>457</v>
      </c>
      <c r="S640" s="0" t="n">
        <v>10.02</v>
      </c>
      <c r="T640" s="0" t="n">
        <v>0.89</v>
      </c>
      <c r="U640" s="6" t="n">
        <v>45604</v>
      </c>
      <c r="V640" s="0" t="n">
        <v>237.76</v>
      </c>
      <c r="W640" s="0" t="n">
        <v>0.751</v>
      </c>
    </row>
    <row r="641" customFormat="false" ht="15" hidden="false" customHeight="false" outlineLevel="0" collapsed="false">
      <c r="A641" s="0" t="s">
        <v>787</v>
      </c>
      <c r="B641" s="0" t="s">
        <v>44</v>
      </c>
      <c r="C641" s="0" t="n">
        <v>331</v>
      </c>
      <c r="D641" s="0" t="n">
        <v>40</v>
      </c>
      <c r="E641" s="0" t="n">
        <v>8</v>
      </c>
      <c r="F641" s="0" t="n">
        <v>6</v>
      </c>
      <c r="G641" s="0" t="n">
        <v>23.79</v>
      </c>
      <c r="H641" s="0" t="n">
        <v>1.77</v>
      </c>
      <c r="I641" s="0" t="n">
        <v>0.53</v>
      </c>
      <c r="J641" s="0" t="s">
        <v>348</v>
      </c>
      <c r="K641" s="0" t="s">
        <v>60</v>
      </c>
      <c r="L641" s="0" t="n">
        <v>156</v>
      </c>
      <c r="M641" s="0" t="n">
        <v>1.24</v>
      </c>
      <c r="N641" s="0" t="n">
        <v>17.84</v>
      </c>
      <c r="O641" s="0" t="n">
        <v>0.56</v>
      </c>
      <c r="P641" s="0" t="n">
        <v>3</v>
      </c>
      <c r="Q641" s="0" t="n">
        <v>0.77</v>
      </c>
      <c r="R641" s="0" t="n">
        <v>638</v>
      </c>
      <c r="S641" s="0" t="n">
        <v>11.8</v>
      </c>
      <c r="T641" s="0" t="n">
        <v>0.86</v>
      </c>
      <c r="U641" s="6" t="n">
        <v>45615</v>
      </c>
      <c r="V641" s="0" t="n">
        <v>298.32</v>
      </c>
      <c r="W641" s="0" t="n">
        <v>0.767</v>
      </c>
    </row>
    <row r="642" customFormat="false" ht="15" hidden="false" customHeight="false" outlineLevel="0" collapsed="false">
      <c r="A642" s="0" t="s">
        <v>788</v>
      </c>
      <c r="B642" s="0" t="s">
        <v>40</v>
      </c>
      <c r="C642" s="0" t="n">
        <v>454</v>
      </c>
      <c r="D642" s="0" t="n">
        <v>73</v>
      </c>
      <c r="E642" s="0" t="n">
        <v>12</v>
      </c>
      <c r="F642" s="0" t="n">
        <v>5</v>
      </c>
      <c r="G642" s="0" t="n">
        <v>48.58</v>
      </c>
      <c r="H642" s="0" t="n">
        <v>9.8</v>
      </c>
      <c r="I642" s="0" t="n">
        <v>0.42</v>
      </c>
      <c r="J642" s="0" t="s">
        <v>67</v>
      </c>
      <c r="K642" s="0" t="s">
        <v>60</v>
      </c>
      <c r="L642" s="0" t="n">
        <v>115</v>
      </c>
      <c r="M642" s="0" t="n">
        <v>2.63</v>
      </c>
      <c r="N642" s="0" t="n">
        <v>139.53</v>
      </c>
      <c r="O642" s="0" t="n">
        <v>1.19</v>
      </c>
      <c r="P642" s="0" t="n">
        <v>4</v>
      </c>
      <c r="Q642" s="0" t="n">
        <v>0.91</v>
      </c>
      <c r="R642" s="0" t="n">
        <v>217</v>
      </c>
      <c r="S642" s="0" t="n">
        <v>10.14</v>
      </c>
      <c r="T642" s="0" t="n">
        <v>0.64</v>
      </c>
      <c r="U642" s="6" t="n">
        <v>45511</v>
      </c>
      <c r="V642" s="0" t="n">
        <v>223.35</v>
      </c>
      <c r="W642" s="0" t="n">
        <v>0.646</v>
      </c>
    </row>
    <row r="643" customFormat="false" ht="15" hidden="false" customHeight="false" outlineLevel="0" collapsed="false">
      <c r="A643" s="0" t="s">
        <v>789</v>
      </c>
      <c r="B643" s="0" t="s">
        <v>44</v>
      </c>
      <c r="C643" s="0" t="n">
        <v>168</v>
      </c>
      <c r="D643" s="0" t="n">
        <v>34</v>
      </c>
      <c r="E643" s="0" t="n">
        <v>11</v>
      </c>
      <c r="F643" s="0" t="n">
        <v>3</v>
      </c>
      <c r="G643" s="0" t="n">
        <v>34.25</v>
      </c>
      <c r="H643" s="0" t="n">
        <v>2.95</v>
      </c>
      <c r="I643" s="0" t="n">
        <v>0.54</v>
      </c>
      <c r="J643" s="0" t="s">
        <v>346</v>
      </c>
      <c r="K643" s="0" t="s">
        <v>60</v>
      </c>
      <c r="L643" s="0" t="n">
        <v>150</v>
      </c>
      <c r="M643" s="0" t="n">
        <v>3.79</v>
      </c>
      <c r="N643" s="0" t="n">
        <v>94.38</v>
      </c>
      <c r="O643" s="0" t="n">
        <v>0.51</v>
      </c>
      <c r="P643" s="0" t="n">
        <v>9</v>
      </c>
      <c r="Q643" s="0" t="n">
        <v>0.93</v>
      </c>
      <c r="R643" s="0" t="n">
        <v>845</v>
      </c>
      <c r="S643" s="0" t="n">
        <v>6.57</v>
      </c>
      <c r="T643" s="0" t="n">
        <v>0.87</v>
      </c>
      <c r="U643" s="6" t="n">
        <v>45376</v>
      </c>
      <c r="V643" s="0" t="n">
        <v>72.21</v>
      </c>
      <c r="W643" s="0" t="n">
        <v>0.617</v>
      </c>
    </row>
    <row r="644" customFormat="false" ht="15" hidden="false" customHeight="false" outlineLevel="0" collapsed="false">
      <c r="A644" s="0" t="s">
        <v>790</v>
      </c>
      <c r="B644" s="0" t="s">
        <v>44</v>
      </c>
      <c r="C644" s="0" t="n">
        <v>118</v>
      </c>
      <c r="D644" s="0" t="n">
        <v>47</v>
      </c>
      <c r="E644" s="0" t="n">
        <v>3</v>
      </c>
      <c r="F644" s="0" t="n">
        <v>9</v>
      </c>
      <c r="G644" s="0" t="n">
        <v>1.49</v>
      </c>
      <c r="H644" s="0" t="n">
        <v>4.86</v>
      </c>
      <c r="I644" s="0" t="n">
        <v>0.27</v>
      </c>
      <c r="J644" s="0" t="s">
        <v>59</v>
      </c>
      <c r="K644" s="0" t="s">
        <v>42</v>
      </c>
      <c r="L644" s="0" t="n">
        <v>71</v>
      </c>
      <c r="M644" s="0" t="n">
        <v>3.31</v>
      </c>
      <c r="N644" s="0" t="n">
        <v>176.07</v>
      </c>
      <c r="O644" s="0" t="n">
        <v>1.89</v>
      </c>
      <c r="P644" s="0" t="n">
        <v>4</v>
      </c>
      <c r="Q644" s="0" t="n">
        <v>0.87</v>
      </c>
      <c r="R644" s="0" t="n">
        <v>671</v>
      </c>
      <c r="S644" s="0" t="n">
        <v>14.89</v>
      </c>
      <c r="T644" s="0" t="n">
        <v>0.83</v>
      </c>
      <c r="U644" s="6" t="n">
        <v>45607</v>
      </c>
      <c r="V644" s="0" t="n">
        <v>211.86</v>
      </c>
      <c r="W644" s="0" t="n">
        <v>0.67</v>
      </c>
    </row>
    <row r="645" customFormat="false" ht="15" hidden="false" customHeight="false" outlineLevel="0" collapsed="false">
      <c r="A645" s="0" t="s">
        <v>791</v>
      </c>
      <c r="B645" s="0" t="s">
        <v>48</v>
      </c>
      <c r="C645" s="0" t="n">
        <v>95</v>
      </c>
      <c r="D645" s="0" t="n">
        <v>23</v>
      </c>
      <c r="E645" s="0" t="n">
        <v>6</v>
      </c>
      <c r="F645" s="0" t="n">
        <v>6</v>
      </c>
      <c r="G645" s="0" t="n">
        <v>24.57</v>
      </c>
      <c r="H645" s="0" t="n">
        <v>2.55</v>
      </c>
      <c r="I645" s="0" t="n">
        <v>0.41</v>
      </c>
      <c r="J645" s="0" t="s">
        <v>94</v>
      </c>
      <c r="K645" s="0" t="s">
        <v>54</v>
      </c>
      <c r="L645" s="0" t="n">
        <v>135</v>
      </c>
      <c r="M645" s="0" t="n">
        <v>3.77</v>
      </c>
      <c r="N645" s="0" t="n">
        <v>150.25</v>
      </c>
      <c r="O645" s="0" t="n">
        <v>0.59</v>
      </c>
      <c r="P645" s="0" t="n">
        <v>2</v>
      </c>
      <c r="Q645" s="0" t="n">
        <v>0.78</v>
      </c>
      <c r="R645" s="0" t="n">
        <v>756</v>
      </c>
      <c r="S645" s="0" t="n">
        <v>1.58</v>
      </c>
      <c r="T645" s="0" t="n">
        <v>0.87</v>
      </c>
      <c r="U645" s="6" t="n">
        <v>45363</v>
      </c>
      <c r="V645" s="0" t="n">
        <v>188.57</v>
      </c>
      <c r="W645" s="0" t="n">
        <v>0.652</v>
      </c>
    </row>
    <row r="646" customFormat="false" ht="15" hidden="false" customHeight="false" outlineLevel="0" collapsed="false">
      <c r="A646" s="0" t="s">
        <v>792</v>
      </c>
      <c r="B646" s="0" t="s">
        <v>44</v>
      </c>
      <c r="C646" s="0" t="n">
        <v>301</v>
      </c>
      <c r="D646" s="0" t="n">
        <v>17</v>
      </c>
      <c r="E646" s="0" t="n">
        <v>3</v>
      </c>
      <c r="F646" s="0" t="n">
        <v>3</v>
      </c>
      <c r="G646" s="0" t="n">
        <v>21.31</v>
      </c>
      <c r="H646" s="0" t="n">
        <v>5.19</v>
      </c>
      <c r="I646" s="0" t="n">
        <v>0.75</v>
      </c>
      <c r="J646" s="0" t="s">
        <v>248</v>
      </c>
      <c r="K646" s="0" t="s">
        <v>54</v>
      </c>
      <c r="L646" s="0" t="n">
        <v>151</v>
      </c>
      <c r="M646" s="0" t="n">
        <v>4.06</v>
      </c>
      <c r="N646" s="0" t="n">
        <v>78.32</v>
      </c>
      <c r="O646" s="0" t="n">
        <v>1.98</v>
      </c>
      <c r="P646" s="0" t="n">
        <v>9</v>
      </c>
      <c r="Q646" s="0" t="n">
        <v>0.82</v>
      </c>
      <c r="R646" s="0" t="n">
        <v>789</v>
      </c>
      <c r="S646" s="0" t="n">
        <v>7.93</v>
      </c>
      <c r="T646" s="0" t="n">
        <v>0.99</v>
      </c>
      <c r="U646" s="6" t="n">
        <v>45397</v>
      </c>
      <c r="V646" s="0" t="n">
        <v>70.93</v>
      </c>
      <c r="W646" s="0" t="n">
        <v>0.49</v>
      </c>
    </row>
    <row r="647" customFormat="false" ht="15" hidden="false" customHeight="false" outlineLevel="0" collapsed="false">
      <c r="A647" s="0" t="s">
        <v>793</v>
      </c>
      <c r="B647" s="0" t="s">
        <v>56</v>
      </c>
      <c r="C647" s="0" t="n">
        <v>390</v>
      </c>
      <c r="D647" s="0" t="n">
        <v>63</v>
      </c>
      <c r="E647" s="0" t="n">
        <v>3</v>
      </c>
      <c r="F647" s="0" t="n">
        <v>8</v>
      </c>
      <c r="G647" s="0" t="n">
        <v>6.23</v>
      </c>
      <c r="H647" s="0" t="n">
        <v>7.68</v>
      </c>
      <c r="I647" s="0" t="n">
        <v>0.3</v>
      </c>
      <c r="J647" s="0" t="s">
        <v>49</v>
      </c>
      <c r="K647" s="0" t="s">
        <v>60</v>
      </c>
      <c r="L647" s="0" t="n">
        <v>148</v>
      </c>
      <c r="M647" s="0" t="n">
        <v>2.48</v>
      </c>
      <c r="N647" s="0" t="n">
        <v>147.58</v>
      </c>
      <c r="O647" s="0" t="n">
        <v>0.9</v>
      </c>
      <c r="P647" s="0" t="n">
        <v>4</v>
      </c>
      <c r="Q647" s="0" t="n">
        <v>0.73</v>
      </c>
      <c r="R647" s="0" t="n">
        <v>216</v>
      </c>
      <c r="S647" s="0" t="n">
        <v>8.14</v>
      </c>
      <c r="T647" s="0" t="n">
        <v>0.85</v>
      </c>
      <c r="U647" s="6" t="n">
        <v>45397</v>
      </c>
      <c r="V647" s="0" t="n">
        <v>79.88</v>
      </c>
      <c r="W647" s="0" t="n">
        <v>0.655</v>
      </c>
    </row>
    <row r="648" customFormat="false" ht="15" hidden="false" customHeight="false" outlineLevel="0" collapsed="false">
      <c r="A648" s="0" t="s">
        <v>794</v>
      </c>
      <c r="B648" s="0" t="s">
        <v>48</v>
      </c>
      <c r="C648" s="0" t="n">
        <v>422</v>
      </c>
      <c r="D648" s="0" t="n">
        <v>11</v>
      </c>
      <c r="E648" s="0" t="n">
        <v>10</v>
      </c>
      <c r="F648" s="0" t="n">
        <v>5</v>
      </c>
      <c r="G648" s="0" t="n">
        <v>46.24</v>
      </c>
      <c r="H648" s="0" t="n">
        <v>5.45</v>
      </c>
      <c r="I648" s="0" t="n">
        <v>0.34</v>
      </c>
      <c r="J648" s="0" t="s">
        <v>139</v>
      </c>
      <c r="K648" s="0" t="s">
        <v>60</v>
      </c>
      <c r="L648" s="0" t="n">
        <v>76</v>
      </c>
      <c r="M648" s="0" t="n">
        <v>2.84</v>
      </c>
      <c r="N648" s="0" t="n">
        <v>104.09</v>
      </c>
      <c r="O648" s="0" t="n">
        <v>1.64</v>
      </c>
      <c r="P648" s="0" t="n">
        <v>4</v>
      </c>
      <c r="Q648" s="0" t="n">
        <v>0.99</v>
      </c>
      <c r="R648" s="0" t="n">
        <v>582</v>
      </c>
      <c r="S648" s="0" t="n">
        <v>4.36</v>
      </c>
      <c r="T648" s="0" t="n">
        <v>0.42</v>
      </c>
      <c r="U648" s="6" t="n">
        <v>45322</v>
      </c>
      <c r="V648" s="0" t="n">
        <v>199.31</v>
      </c>
      <c r="W648" s="0" t="n">
        <v>0.496</v>
      </c>
    </row>
    <row r="649" customFormat="false" ht="15" hidden="false" customHeight="false" outlineLevel="0" collapsed="false">
      <c r="A649" s="0" t="s">
        <v>795</v>
      </c>
      <c r="B649" s="0" t="s">
        <v>44</v>
      </c>
      <c r="C649" s="0" t="n">
        <v>128</v>
      </c>
      <c r="D649" s="0" t="n">
        <v>90</v>
      </c>
      <c r="E649" s="0" t="n">
        <v>13</v>
      </c>
      <c r="F649" s="0" t="n">
        <v>6</v>
      </c>
      <c r="G649" s="0" t="n">
        <v>40.45</v>
      </c>
      <c r="H649" s="0" t="n">
        <v>3.21</v>
      </c>
      <c r="I649" s="0" t="n">
        <v>0.77</v>
      </c>
      <c r="J649" s="0" t="s">
        <v>57</v>
      </c>
      <c r="K649" s="0" t="s">
        <v>54</v>
      </c>
      <c r="L649" s="0" t="n">
        <v>21</v>
      </c>
      <c r="M649" s="0" t="n">
        <v>4.94</v>
      </c>
      <c r="N649" s="0" t="n">
        <v>47.89</v>
      </c>
      <c r="O649" s="0" t="n">
        <v>1.33</v>
      </c>
      <c r="P649" s="0" t="n">
        <v>1</v>
      </c>
      <c r="Q649" s="0" t="n">
        <v>0.96</v>
      </c>
      <c r="R649" s="0" t="n">
        <v>214</v>
      </c>
      <c r="S649" s="0" t="n">
        <v>8.82</v>
      </c>
      <c r="T649" s="0" t="n">
        <v>0.86</v>
      </c>
      <c r="U649" s="6" t="n">
        <v>45583</v>
      </c>
      <c r="V649" s="0" t="n">
        <v>244.27</v>
      </c>
      <c r="W649" s="0" t="n">
        <v>0.729</v>
      </c>
    </row>
    <row r="650" customFormat="false" ht="15" hidden="false" customHeight="false" outlineLevel="0" collapsed="false">
      <c r="A650" s="0" t="s">
        <v>796</v>
      </c>
      <c r="B650" s="0" t="s">
        <v>81</v>
      </c>
      <c r="C650" s="0" t="n">
        <v>207</v>
      </c>
      <c r="D650" s="0" t="n">
        <v>87</v>
      </c>
      <c r="E650" s="0" t="n">
        <v>4</v>
      </c>
      <c r="F650" s="0" t="n">
        <v>2</v>
      </c>
      <c r="G650" s="0" t="n">
        <v>12.27</v>
      </c>
      <c r="H650" s="0" t="n">
        <v>2.86</v>
      </c>
      <c r="I650" s="0" t="n">
        <v>0.26</v>
      </c>
      <c r="J650" s="0" t="s">
        <v>365</v>
      </c>
      <c r="K650" s="0" t="s">
        <v>42</v>
      </c>
      <c r="L650" s="0" t="n">
        <v>44</v>
      </c>
      <c r="M650" s="0" t="n">
        <v>4.86</v>
      </c>
      <c r="N650" s="0" t="n">
        <v>89.78</v>
      </c>
      <c r="O650" s="0" t="n">
        <v>1.87</v>
      </c>
      <c r="P650" s="0" t="n">
        <v>4</v>
      </c>
      <c r="Q650" s="0" t="n">
        <v>0.72</v>
      </c>
      <c r="R650" s="0" t="n">
        <v>691</v>
      </c>
      <c r="S650" s="0" t="n">
        <v>4.08</v>
      </c>
      <c r="T650" s="0" t="n">
        <v>0.5</v>
      </c>
      <c r="U650" s="6" t="n">
        <v>45471</v>
      </c>
      <c r="V650" s="0" t="n">
        <v>231.1</v>
      </c>
      <c r="W650" s="0" t="n">
        <v>0.431</v>
      </c>
    </row>
    <row r="651" customFormat="false" ht="15" hidden="false" customHeight="false" outlineLevel="0" collapsed="false">
      <c r="A651" s="0" t="s">
        <v>797</v>
      </c>
      <c r="B651" s="0" t="s">
        <v>56</v>
      </c>
      <c r="C651" s="0" t="n">
        <v>218</v>
      </c>
      <c r="D651" s="0" t="n">
        <v>98</v>
      </c>
      <c r="E651" s="0" t="n">
        <v>3</v>
      </c>
      <c r="F651" s="0" t="n">
        <v>2</v>
      </c>
      <c r="G651" s="0" t="n">
        <v>13.54</v>
      </c>
      <c r="H651" s="0" t="n">
        <v>7.71</v>
      </c>
      <c r="I651" s="0" t="n">
        <v>0.32</v>
      </c>
      <c r="J651" s="0" t="s">
        <v>573</v>
      </c>
      <c r="K651" s="0" t="s">
        <v>60</v>
      </c>
      <c r="L651" s="0" t="n">
        <v>119</v>
      </c>
      <c r="M651" s="0" t="n">
        <v>2.37</v>
      </c>
      <c r="N651" s="0" t="n">
        <v>52.29</v>
      </c>
      <c r="O651" s="0" t="n">
        <v>1.29</v>
      </c>
      <c r="P651" s="0" t="n">
        <v>2</v>
      </c>
      <c r="Q651" s="0" t="n">
        <v>0.75</v>
      </c>
      <c r="R651" s="0" t="n">
        <v>311</v>
      </c>
      <c r="S651" s="0" t="n">
        <v>7.21</v>
      </c>
      <c r="T651" s="0" t="n">
        <v>0.61</v>
      </c>
      <c r="U651" s="6" t="n">
        <v>45564</v>
      </c>
      <c r="V651" s="0" t="n">
        <v>185.86</v>
      </c>
      <c r="W651" s="0" t="n">
        <v>0.599</v>
      </c>
    </row>
    <row r="652" customFormat="false" ht="15" hidden="false" customHeight="false" outlineLevel="0" collapsed="false">
      <c r="A652" s="0" t="s">
        <v>798</v>
      </c>
      <c r="B652" s="0" t="s">
        <v>56</v>
      </c>
      <c r="C652" s="0" t="n">
        <v>322</v>
      </c>
      <c r="D652" s="0" t="n">
        <v>65</v>
      </c>
      <c r="E652" s="0" t="n">
        <v>13</v>
      </c>
      <c r="F652" s="0" t="n">
        <v>8</v>
      </c>
      <c r="G652" s="0" t="n">
        <v>2.57</v>
      </c>
      <c r="H652" s="0" t="n">
        <v>1.62</v>
      </c>
      <c r="I652" s="0" t="n">
        <v>0.12</v>
      </c>
      <c r="J652" s="0" t="s">
        <v>174</v>
      </c>
      <c r="K652" s="0" t="s">
        <v>42</v>
      </c>
      <c r="L652" s="0" t="n">
        <v>176</v>
      </c>
      <c r="M652" s="0" t="n">
        <v>3.58</v>
      </c>
      <c r="N652" s="0" t="n">
        <v>10.95</v>
      </c>
      <c r="O652" s="0" t="n">
        <v>1.2</v>
      </c>
      <c r="P652" s="0" t="n">
        <v>2</v>
      </c>
      <c r="Q652" s="0" t="n">
        <v>0.87</v>
      </c>
      <c r="R652" s="0" t="n">
        <v>613</v>
      </c>
      <c r="S652" s="0" t="n">
        <v>7.04</v>
      </c>
      <c r="T652" s="0" t="n">
        <v>0.84</v>
      </c>
      <c r="U652" s="6" t="n">
        <v>45435</v>
      </c>
      <c r="V652" s="0" t="n">
        <v>281.89</v>
      </c>
      <c r="W652" s="0" t="n">
        <v>0.676</v>
      </c>
    </row>
    <row r="653" customFormat="false" ht="15" hidden="false" customHeight="false" outlineLevel="0" collapsed="false">
      <c r="A653" s="0" t="s">
        <v>799</v>
      </c>
      <c r="B653" s="0" t="s">
        <v>56</v>
      </c>
      <c r="C653" s="0" t="n">
        <v>346</v>
      </c>
      <c r="D653" s="0" t="n">
        <v>93</v>
      </c>
      <c r="E653" s="0" t="n">
        <v>10</v>
      </c>
      <c r="F653" s="0" t="n">
        <v>3</v>
      </c>
      <c r="G653" s="0" t="n">
        <v>15.54</v>
      </c>
      <c r="H653" s="0" t="n">
        <v>4.01</v>
      </c>
      <c r="I653" s="0" t="n">
        <v>0.75</v>
      </c>
      <c r="J653" s="0" t="s">
        <v>200</v>
      </c>
      <c r="K653" s="0" t="s">
        <v>42</v>
      </c>
      <c r="L653" s="0" t="n">
        <v>169</v>
      </c>
      <c r="M653" s="0" t="n">
        <v>1.7</v>
      </c>
      <c r="N653" s="0" t="n">
        <v>56.89</v>
      </c>
      <c r="O653" s="0" t="n">
        <v>1.34</v>
      </c>
      <c r="P653" s="0" t="n">
        <v>4</v>
      </c>
      <c r="Q653" s="0" t="n">
        <v>0.77</v>
      </c>
      <c r="R653" s="0" t="n">
        <v>310</v>
      </c>
      <c r="S653" s="0" t="n">
        <v>11.82</v>
      </c>
      <c r="T653" s="0" t="n">
        <v>0.45</v>
      </c>
      <c r="U653" s="6" t="n">
        <v>45597</v>
      </c>
      <c r="V653" s="0" t="n">
        <v>222</v>
      </c>
      <c r="W653" s="0" t="n">
        <v>0.588</v>
      </c>
    </row>
    <row r="654" customFormat="false" ht="15" hidden="false" customHeight="false" outlineLevel="0" collapsed="false">
      <c r="A654" s="0" t="s">
        <v>800</v>
      </c>
      <c r="B654" s="0" t="s">
        <v>48</v>
      </c>
      <c r="C654" s="0" t="n">
        <v>173</v>
      </c>
      <c r="D654" s="0" t="n">
        <v>94</v>
      </c>
      <c r="E654" s="0" t="n">
        <v>6</v>
      </c>
      <c r="F654" s="0" t="n">
        <v>7</v>
      </c>
      <c r="G654" s="0" t="n">
        <v>29.65</v>
      </c>
      <c r="H654" s="0" t="n">
        <v>1.94</v>
      </c>
      <c r="I654" s="0" t="n">
        <v>0.66</v>
      </c>
      <c r="J654" s="0" t="s">
        <v>143</v>
      </c>
      <c r="K654" s="0" t="s">
        <v>54</v>
      </c>
      <c r="L654" s="0" t="n">
        <v>23</v>
      </c>
      <c r="M654" s="0" t="n">
        <v>1.19</v>
      </c>
      <c r="N654" s="0" t="n">
        <v>49.81</v>
      </c>
      <c r="O654" s="0" t="n">
        <v>1.59</v>
      </c>
      <c r="P654" s="0" t="n">
        <v>8</v>
      </c>
      <c r="Q654" s="0" t="n">
        <v>0.98</v>
      </c>
      <c r="R654" s="0" t="n">
        <v>224</v>
      </c>
      <c r="S654" s="0" t="n">
        <v>14.2</v>
      </c>
      <c r="T654" s="0" t="n">
        <v>0.22</v>
      </c>
      <c r="U654" s="6" t="n">
        <v>45567</v>
      </c>
      <c r="V654" s="0" t="n">
        <v>167.16</v>
      </c>
      <c r="W654" s="0" t="n">
        <v>0.51</v>
      </c>
    </row>
    <row r="655" customFormat="false" ht="15" hidden="false" customHeight="false" outlineLevel="0" collapsed="false">
      <c r="A655" s="0" t="s">
        <v>801</v>
      </c>
      <c r="B655" s="0" t="s">
        <v>44</v>
      </c>
      <c r="C655" s="0" t="n">
        <v>59</v>
      </c>
      <c r="D655" s="0" t="n">
        <v>70</v>
      </c>
      <c r="E655" s="0" t="n">
        <v>5</v>
      </c>
      <c r="F655" s="0" t="n">
        <v>2</v>
      </c>
      <c r="G655" s="0" t="n">
        <v>21.62</v>
      </c>
      <c r="H655" s="0" t="n">
        <v>2.95</v>
      </c>
      <c r="I655" s="0" t="n">
        <v>0.72</v>
      </c>
      <c r="J655" s="0" t="s">
        <v>103</v>
      </c>
      <c r="K655" s="0" t="s">
        <v>60</v>
      </c>
      <c r="L655" s="0" t="n">
        <v>164</v>
      </c>
      <c r="M655" s="0" t="n">
        <v>3.96</v>
      </c>
      <c r="N655" s="0" t="n">
        <v>10.82</v>
      </c>
      <c r="O655" s="0" t="n">
        <v>1.81</v>
      </c>
      <c r="P655" s="0" t="n">
        <v>1</v>
      </c>
      <c r="Q655" s="0" t="n">
        <v>0.93</v>
      </c>
      <c r="R655" s="0" t="n">
        <v>860</v>
      </c>
      <c r="S655" s="0" t="n">
        <v>3.84</v>
      </c>
      <c r="T655" s="0" t="n">
        <v>0.77</v>
      </c>
      <c r="U655" s="6" t="n">
        <v>45378</v>
      </c>
      <c r="V655" s="0" t="n">
        <v>246.7</v>
      </c>
      <c r="W655" s="0" t="n">
        <v>0.59</v>
      </c>
    </row>
    <row r="656" customFormat="false" ht="15" hidden="false" customHeight="false" outlineLevel="0" collapsed="false">
      <c r="A656" s="0" t="s">
        <v>802</v>
      </c>
      <c r="B656" s="0" t="s">
        <v>44</v>
      </c>
      <c r="C656" s="0" t="n">
        <v>152</v>
      </c>
      <c r="D656" s="0" t="n">
        <v>31</v>
      </c>
      <c r="E656" s="0" t="n">
        <v>14</v>
      </c>
      <c r="F656" s="0" t="n">
        <v>9</v>
      </c>
      <c r="G656" s="0" t="n">
        <v>48.49</v>
      </c>
      <c r="H656" s="0" t="n">
        <v>1.95</v>
      </c>
      <c r="I656" s="0" t="n">
        <v>0.29</v>
      </c>
      <c r="J656" s="0" t="s">
        <v>156</v>
      </c>
      <c r="K656" s="0" t="s">
        <v>46</v>
      </c>
      <c r="L656" s="0" t="n">
        <v>110</v>
      </c>
      <c r="M656" s="0" t="n">
        <v>2.46</v>
      </c>
      <c r="N656" s="0" t="n">
        <v>158.95</v>
      </c>
      <c r="O656" s="0" t="n">
        <v>0.61</v>
      </c>
      <c r="P656" s="0" t="n">
        <v>8</v>
      </c>
      <c r="Q656" s="0" t="n">
        <v>0.78</v>
      </c>
      <c r="R656" s="0" t="n">
        <v>145</v>
      </c>
      <c r="S656" s="0" t="n">
        <v>14.88</v>
      </c>
      <c r="T656" s="0" t="n">
        <v>0.92</v>
      </c>
      <c r="U656" s="6" t="n">
        <v>45457</v>
      </c>
      <c r="V656" s="0" t="n">
        <v>94.24</v>
      </c>
      <c r="W656" s="0" t="n">
        <v>0.717</v>
      </c>
    </row>
    <row r="657" customFormat="false" ht="15" hidden="false" customHeight="false" outlineLevel="0" collapsed="false">
      <c r="A657" s="0" t="s">
        <v>803</v>
      </c>
      <c r="B657" s="0" t="s">
        <v>81</v>
      </c>
      <c r="C657" s="0" t="n">
        <v>424</v>
      </c>
      <c r="D657" s="0" t="n">
        <v>44</v>
      </c>
      <c r="E657" s="0" t="n">
        <v>6</v>
      </c>
      <c r="F657" s="0" t="n">
        <v>2</v>
      </c>
      <c r="G657" s="0" t="n">
        <v>3.75</v>
      </c>
      <c r="H657" s="0" t="n">
        <v>8.92</v>
      </c>
      <c r="I657" s="0" t="n">
        <v>0.72</v>
      </c>
      <c r="J657" s="0" t="s">
        <v>162</v>
      </c>
      <c r="K657" s="0" t="s">
        <v>54</v>
      </c>
      <c r="L657" s="0" t="n">
        <v>69</v>
      </c>
      <c r="M657" s="0" t="n">
        <v>1.3</v>
      </c>
      <c r="N657" s="0" t="n">
        <v>24.63</v>
      </c>
      <c r="O657" s="0" t="n">
        <v>0.48</v>
      </c>
      <c r="P657" s="0" t="n">
        <v>2</v>
      </c>
      <c r="Q657" s="0" t="n">
        <v>0.7</v>
      </c>
      <c r="R657" s="0" t="n">
        <v>406</v>
      </c>
      <c r="S657" s="0" t="n">
        <v>14.16</v>
      </c>
      <c r="T657" s="0" t="n">
        <v>0.94</v>
      </c>
      <c r="U657" s="6" t="n">
        <v>45652</v>
      </c>
      <c r="V657" s="0" t="n">
        <v>86.41</v>
      </c>
      <c r="W657" s="0" t="n">
        <v>0.829</v>
      </c>
    </row>
    <row r="658" customFormat="false" ht="15" hidden="false" customHeight="false" outlineLevel="0" collapsed="false">
      <c r="A658" s="0" t="s">
        <v>804</v>
      </c>
      <c r="B658" s="0" t="s">
        <v>81</v>
      </c>
      <c r="C658" s="0" t="n">
        <v>481</v>
      </c>
      <c r="D658" s="0" t="n">
        <v>25</v>
      </c>
      <c r="E658" s="0" t="n">
        <v>13</v>
      </c>
      <c r="F658" s="0" t="n">
        <v>2</v>
      </c>
      <c r="G658" s="0" t="n">
        <v>29.98</v>
      </c>
      <c r="H658" s="0" t="n">
        <v>7.45</v>
      </c>
      <c r="I658" s="0" t="n">
        <v>0.64</v>
      </c>
      <c r="J658" s="0" t="s">
        <v>164</v>
      </c>
      <c r="K658" s="0" t="s">
        <v>54</v>
      </c>
      <c r="L658" s="0" t="n">
        <v>52</v>
      </c>
      <c r="M658" s="0" t="n">
        <v>3.91</v>
      </c>
      <c r="N658" s="0" t="n">
        <v>95.32</v>
      </c>
      <c r="O658" s="0" t="n">
        <v>0.17</v>
      </c>
      <c r="P658" s="0" t="n">
        <v>6</v>
      </c>
      <c r="Q658" s="0" t="n">
        <v>0.94</v>
      </c>
      <c r="R658" s="0" t="n">
        <v>419</v>
      </c>
      <c r="S658" s="0" t="n">
        <v>2.58</v>
      </c>
      <c r="T658" s="0" t="n">
        <v>0.84</v>
      </c>
      <c r="U658" s="6" t="n">
        <v>45441</v>
      </c>
      <c r="V658" s="0" t="n">
        <v>291.72</v>
      </c>
      <c r="W658" s="0" t="n">
        <v>0.653</v>
      </c>
    </row>
    <row r="659" customFormat="false" ht="15" hidden="false" customHeight="false" outlineLevel="0" collapsed="false">
      <c r="A659" s="0" t="s">
        <v>805</v>
      </c>
      <c r="B659" s="0" t="s">
        <v>56</v>
      </c>
      <c r="C659" s="0" t="n">
        <v>151</v>
      </c>
      <c r="D659" s="0" t="n">
        <v>59</v>
      </c>
      <c r="E659" s="0" t="n">
        <v>7</v>
      </c>
      <c r="F659" s="0" t="n">
        <v>5</v>
      </c>
      <c r="G659" s="0" t="n">
        <v>43.06</v>
      </c>
      <c r="H659" s="0" t="n">
        <v>5.83</v>
      </c>
      <c r="I659" s="0" t="n">
        <v>0.43</v>
      </c>
      <c r="J659" s="0" t="s">
        <v>96</v>
      </c>
      <c r="K659" s="0" t="s">
        <v>46</v>
      </c>
      <c r="L659" s="0" t="n">
        <v>64</v>
      </c>
      <c r="M659" s="0" t="n">
        <v>4.62</v>
      </c>
      <c r="N659" s="0" t="n">
        <v>89.4</v>
      </c>
      <c r="O659" s="0" t="n">
        <v>0.8</v>
      </c>
      <c r="P659" s="0" t="n">
        <v>0</v>
      </c>
      <c r="Q659" s="0" t="n">
        <v>0.83</v>
      </c>
      <c r="R659" s="0" t="n">
        <v>601</v>
      </c>
      <c r="S659" s="0" t="n">
        <v>13.77</v>
      </c>
      <c r="T659" s="0" t="n">
        <v>0.95</v>
      </c>
      <c r="U659" s="6" t="n">
        <v>45440</v>
      </c>
      <c r="V659" s="0" t="n">
        <v>285.45</v>
      </c>
      <c r="W659" s="0" t="n">
        <v>0.86</v>
      </c>
    </row>
    <row r="660" customFormat="false" ht="15" hidden="false" customHeight="false" outlineLevel="0" collapsed="false">
      <c r="A660" s="0" t="s">
        <v>806</v>
      </c>
      <c r="B660" s="0" t="s">
        <v>81</v>
      </c>
      <c r="C660" s="0" t="n">
        <v>298</v>
      </c>
      <c r="D660" s="0" t="n">
        <v>52</v>
      </c>
      <c r="E660" s="0" t="n">
        <v>3</v>
      </c>
      <c r="F660" s="0" t="n">
        <v>2</v>
      </c>
      <c r="G660" s="0" t="n">
        <v>24.56</v>
      </c>
      <c r="H660" s="0" t="n">
        <v>2.63</v>
      </c>
      <c r="I660" s="0" t="n">
        <v>0.49</v>
      </c>
      <c r="J660" s="0" t="s">
        <v>100</v>
      </c>
      <c r="K660" s="0" t="s">
        <v>60</v>
      </c>
      <c r="L660" s="0" t="n">
        <v>118</v>
      </c>
      <c r="M660" s="0" t="n">
        <v>4.7</v>
      </c>
      <c r="N660" s="0" t="n">
        <v>44.47</v>
      </c>
      <c r="O660" s="0" t="n">
        <v>1.71</v>
      </c>
      <c r="P660" s="0" t="n">
        <v>0</v>
      </c>
      <c r="Q660" s="0" t="n">
        <v>0.89</v>
      </c>
      <c r="R660" s="0" t="n">
        <v>956</v>
      </c>
      <c r="S660" s="0" t="n">
        <v>8.9</v>
      </c>
      <c r="T660" s="0" t="n">
        <v>0.86</v>
      </c>
      <c r="U660" s="6" t="n">
        <v>45585</v>
      </c>
      <c r="V660" s="0" t="n">
        <v>265.35</v>
      </c>
      <c r="W660" s="0" t="n">
        <v>0.698</v>
      </c>
    </row>
    <row r="661" customFormat="false" ht="15" hidden="false" customHeight="false" outlineLevel="0" collapsed="false">
      <c r="A661" s="0" t="s">
        <v>807</v>
      </c>
      <c r="B661" s="0" t="s">
        <v>48</v>
      </c>
      <c r="C661" s="0" t="n">
        <v>381</v>
      </c>
      <c r="D661" s="0" t="n">
        <v>26</v>
      </c>
      <c r="E661" s="0" t="n">
        <v>13</v>
      </c>
      <c r="F661" s="0" t="n">
        <v>4</v>
      </c>
      <c r="G661" s="0" t="n">
        <v>1.15</v>
      </c>
      <c r="H661" s="0" t="n">
        <v>5.35</v>
      </c>
      <c r="I661" s="0" t="n">
        <v>0.61</v>
      </c>
      <c r="J661" s="0" t="s">
        <v>284</v>
      </c>
      <c r="K661" s="0" t="s">
        <v>42</v>
      </c>
      <c r="L661" s="0" t="n">
        <v>102</v>
      </c>
      <c r="M661" s="0" t="n">
        <v>3.18</v>
      </c>
      <c r="N661" s="0" t="n">
        <v>193.71</v>
      </c>
      <c r="O661" s="0" t="n">
        <v>0.23</v>
      </c>
      <c r="P661" s="0" t="n">
        <v>7</v>
      </c>
      <c r="Q661" s="0" t="n">
        <v>0.79</v>
      </c>
      <c r="R661" s="0" t="n">
        <v>770</v>
      </c>
      <c r="S661" s="0" t="n">
        <v>13.31</v>
      </c>
      <c r="T661" s="0" t="n">
        <v>0.22</v>
      </c>
      <c r="U661" s="6" t="n">
        <v>45428</v>
      </c>
      <c r="V661" s="0" t="n">
        <v>72.17</v>
      </c>
      <c r="W661" s="0" t="n">
        <v>0.616</v>
      </c>
    </row>
    <row r="662" customFormat="false" ht="15" hidden="false" customHeight="false" outlineLevel="0" collapsed="false">
      <c r="A662" s="0" t="s">
        <v>808</v>
      </c>
      <c r="B662" s="0" t="s">
        <v>44</v>
      </c>
      <c r="C662" s="0" t="n">
        <v>103</v>
      </c>
      <c r="D662" s="0" t="n">
        <v>89</v>
      </c>
      <c r="E662" s="0" t="n">
        <v>3</v>
      </c>
      <c r="F662" s="0" t="n">
        <v>6</v>
      </c>
      <c r="G662" s="0" t="n">
        <v>12.9</v>
      </c>
      <c r="H662" s="0" t="n">
        <v>5.45</v>
      </c>
      <c r="I662" s="0" t="n">
        <v>0.54</v>
      </c>
      <c r="J662" s="0" t="s">
        <v>242</v>
      </c>
      <c r="K662" s="0" t="s">
        <v>42</v>
      </c>
      <c r="L662" s="0" t="n">
        <v>172</v>
      </c>
      <c r="M662" s="0" t="n">
        <v>2.66</v>
      </c>
      <c r="N662" s="0" t="n">
        <v>124.71</v>
      </c>
      <c r="O662" s="0" t="n">
        <v>1.12</v>
      </c>
      <c r="P662" s="0" t="n">
        <v>8</v>
      </c>
      <c r="Q662" s="0" t="n">
        <v>0.74</v>
      </c>
      <c r="R662" s="0" t="n">
        <v>191</v>
      </c>
      <c r="S662" s="0" t="n">
        <v>14.24</v>
      </c>
      <c r="T662" s="0" t="n">
        <v>0.48</v>
      </c>
      <c r="U662" s="6" t="n">
        <v>45555</v>
      </c>
      <c r="V662" s="0" t="n">
        <v>180.43</v>
      </c>
      <c r="W662" s="0" t="n">
        <v>0.562</v>
      </c>
    </row>
    <row r="663" customFormat="false" ht="15" hidden="false" customHeight="false" outlineLevel="0" collapsed="false">
      <c r="A663" s="0" t="s">
        <v>809</v>
      </c>
      <c r="B663" s="0" t="s">
        <v>56</v>
      </c>
      <c r="C663" s="0" t="n">
        <v>418</v>
      </c>
      <c r="D663" s="0" t="n">
        <v>67</v>
      </c>
      <c r="E663" s="0" t="n">
        <v>5</v>
      </c>
      <c r="F663" s="0" t="n">
        <v>8</v>
      </c>
      <c r="G663" s="0" t="n">
        <v>16.86</v>
      </c>
      <c r="H663" s="0" t="n">
        <v>6.11</v>
      </c>
      <c r="I663" s="0" t="n">
        <v>0.68</v>
      </c>
      <c r="J663" s="0" t="s">
        <v>231</v>
      </c>
      <c r="K663" s="0" t="s">
        <v>42</v>
      </c>
      <c r="L663" s="0" t="n">
        <v>104</v>
      </c>
      <c r="M663" s="0" t="n">
        <v>1.14</v>
      </c>
      <c r="N663" s="0" t="n">
        <v>164.57</v>
      </c>
      <c r="O663" s="0" t="n">
        <v>1.42</v>
      </c>
      <c r="P663" s="0" t="n">
        <v>2</v>
      </c>
      <c r="Q663" s="0" t="n">
        <v>0.9</v>
      </c>
      <c r="R663" s="0" t="n">
        <v>819</v>
      </c>
      <c r="S663" s="0" t="n">
        <v>13.02</v>
      </c>
      <c r="T663" s="0" t="n">
        <v>0.47</v>
      </c>
      <c r="U663" s="6" t="n">
        <v>45639</v>
      </c>
      <c r="V663" s="0" t="n">
        <v>165.16</v>
      </c>
      <c r="W663" s="0" t="n">
        <v>0.666</v>
      </c>
    </row>
    <row r="664" customFormat="false" ht="15" hidden="false" customHeight="false" outlineLevel="0" collapsed="false">
      <c r="A664" s="0" t="s">
        <v>810</v>
      </c>
      <c r="B664" s="0" t="s">
        <v>81</v>
      </c>
      <c r="C664" s="0" t="n">
        <v>261</v>
      </c>
      <c r="D664" s="0" t="n">
        <v>11</v>
      </c>
      <c r="E664" s="0" t="n">
        <v>8</v>
      </c>
      <c r="F664" s="0" t="n">
        <v>2</v>
      </c>
      <c r="G664" s="0" t="n">
        <v>48.33</v>
      </c>
      <c r="H664" s="0" t="n">
        <v>1.07</v>
      </c>
      <c r="I664" s="0" t="n">
        <v>0.26</v>
      </c>
      <c r="J664" s="0" t="s">
        <v>57</v>
      </c>
      <c r="K664" s="0" t="s">
        <v>60</v>
      </c>
      <c r="L664" s="0" t="n">
        <v>169</v>
      </c>
      <c r="M664" s="0" t="n">
        <v>4.07</v>
      </c>
      <c r="N664" s="0" t="n">
        <v>104.27</v>
      </c>
      <c r="O664" s="0" t="n">
        <v>1.69</v>
      </c>
      <c r="P664" s="0" t="n">
        <v>5</v>
      </c>
      <c r="Q664" s="0" t="n">
        <v>0.84</v>
      </c>
      <c r="R664" s="0" t="n">
        <v>216</v>
      </c>
      <c r="S664" s="0" t="n">
        <v>6.64</v>
      </c>
      <c r="T664" s="0" t="n">
        <v>0.38</v>
      </c>
      <c r="U664" s="6" t="n">
        <v>45340</v>
      </c>
      <c r="V664" s="0" t="n">
        <v>68.9</v>
      </c>
      <c r="W664" s="0" t="n">
        <v>0.464</v>
      </c>
    </row>
    <row r="665" customFormat="false" ht="15" hidden="false" customHeight="false" outlineLevel="0" collapsed="false">
      <c r="A665" s="0" t="s">
        <v>811</v>
      </c>
      <c r="B665" s="0" t="s">
        <v>48</v>
      </c>
      <c r="C665" s="0" t="n">
        <v>135</v>
      </c>
      <c r="D665" s="0" t="n">
        <v>13</v>
      </c>
      <c r="E665" s="0" t="n">
        <v>3</v>
      </c>
      <c r="F665" s="0" t="n">
        <v>7</v>
      </c>
      <c r="G665" s="0" t="n">
        <v>45.68</v>
      </c>
      <c r="H665" s="0" t="n">
        <v>9.74</v>
      </c>
      <c r="I665" s="0" t="n">
        <v>0.59</v>
      </c>
      <c r="J665" s="0" t="s">
        <v>248</v>
      </c>
      <c r="K665" s="0" t="s">
        <v>54</v>
      </c>
      <c r="L665" s="0" t="n">
        <v>156</v>
      </c>
      <c r="M665" s="0" t="n">
        <v>4.75</v>
      </c>
      <c r="N665" s="0" t="n">
        <v>147.33</v>
      </c>
      <c r="O665" s="0" t="n">
        <v>1.21</v>
      </c>
      <c r="P665" s="0" t="n">
        <v>2</v>
      </c>
      <c r="Q665" s="0" t="n">
        <v>0.77</v>
      </c>
      <c r="R665" s="0" t="n">
        <v>752</v>
      </c>
      <c r="S665" s="0" t="n">
        <v>9.91</v>
      </c>
      <c r="T665" s="0" t="n">
        <v>0.84</v>
      </c>
      <c r="U665" s="6" t="n">
        <v>45361</v>
      </c>
      <c r="V665" s="0" t="n">
        <v>139.86</v>
      </c>
      <c r="W665" s="0" t="n">
        <v>0.693</v>
      </c>
    </row>
    <row r="666" customFormat="false" ht="15" hidden="false" customHeight="false" outlineLevel="0" collapsed="false">
      <c r="A666" s="0" t="s">
        <v>812</v>
      </c>
      <c r="B666" s="0" t="s">
        <v>48</v>
      </c>
      <c r="C666" s="0" t="n">
        <v>128</v>
      </c>
      <c r="D666" s="0" t="n">
        <v>94</v>
      </c>
      <c r="E666" s="0" t="n">
        <v>13</v>
      </c>
      <c r="F666" s="0" t="n">
        <v>9</v>
      </c>
      <c r="G666" s="0" t="n">
        <v>47.51</v>
      </c>
      <c r="H666" s="0" t="n">
        <v>4.92</v>
      </c>
      <c r="I666" s="0" t="n">
        <v>0.51</v>
      </c>
      <c r="J666" s="0" t="s">
        <v>98</v>
      </c>
      <c r="K666" s="0" t="s">
        <v>54</v>
      </c>
      <c r="L666" s="0" t="n">
        <v>104</v>
      </c>
      <c r="M666" s="0" t="n">
        <v>4.5</v>
      </c>
      <c r="N666" s="0" t="n">
        <v>194.26</v>
      </c>
      <c r="O666" s="0" t="n">
        <v>0.45</v>
      </c>
      <c r="P666" s="0" t="n">
        <v>5</v>
      </c>
      <c r="Q666" s="0" t="n">
        <v>0.74</v>
      </c>
      <c r="R666" s="0" t="n">
        <v>368</v>
      </c>
      <c r="S666" s="0" t="n">
        <v>7.51</v>
      </c>
      <c r="T666" s="0" t="n">
        <v>0.62</v>
      </c>
      <c r="U666" s="6" t="n">
        <v>45502</v>
      </c>
      <c r="V666" s="0" t="n">
        <v>144.89</v>
      </c>
      <c r="W666" s="0" t="n">
        <v>0.627</v>
      </c>
    </row>
    <row r="667" customFormat="false" ht="15" hidden="false" customHeight="false" outlineLevel="0" collapsed="false">
      <c r="A667" s="0" t="s">
        <v>813</v>
      </c>
      <c r="B667" s="0" t="s">
        <v>81</v>
      </c>
      <c r="C667" s="0" t="n">
        <v>240</v>
      </c>
      <c r="D667" s="0" t="n">
        <v>48</v>
      </c>
      <c r="E667" s="0" t="n">
        <v>14</v>
      </c>
      <c r="F667" s="0" t="n">
        <v>7</v>
      </c>
      <c r="G667" s="0" t="n">
        <v>41.46</v>
      </c>
      <c r="H667" s="0" t="n">
        <v>9.3</v>
      </c>
      <c r="I667" s="0" t="n">
        <v>0.51</v>
      </c>
      <c r="J667" s="0" t="s">
        <v>215</v>
      </c>
      <c r="K667" s="0" t="s">
        <v>54</v>
      </c>
      <c r="L667" s="0" t="n">
        <v>176</v>
      </c>
      <c r="M667" s="0" t="n">
        <v>3.88</v>
      </c>
      <c r="N667" s="0" t="n">
        <v>76.2</v>
      </c>
      <c r="O667" s="0" t="n">
        <v>1.93</v>
      </c>
      <c r="P667" s="0" t="n">
        <v>6</v>
      </c>
      <c r="Q667" s="0" t="n">
        <v>0.87</v>
      </c>
      <c r="R667" s="0" t="n">
        <v>680</v>
      </c>
      <c r="S667" s="0" t="n">
        <v>6.13</v>
      </c>
      <c r="T667" s="0" t="n">
        <v>0.87</v>
      </c>
      <c r="U667" s="6" t="n">
        <v>45322</v>
      </c>
      <c r="V667" s="0" t="n">
        <v>79.78</v>
      </c>
      <c r="W667" s="0" t="n">
        <v>0.517</v>
      </c>
    </row>
    <row r="668" customFormat="false" ht="15" hidden="false" customHeight="false" outlineLevel="0" collapsed="false">
      <c r="A668" s="0" t="s">
        <v>814</v>
      </c>
      <c r="B668" s="0" t="s">
        <v>44</v>
      </c>
      <c r="C668" s="0" t="n">
        <v>411</v>
      </c>
      <c r="D668" s="0" t="n">
        <v>15</v>
      </c>
      <c r="E668" s="0" t="n">
        <v>4</v>
      </c>
      <c r="F668" s="0" t="n">
        <v>2</v>
      </c>
      <c r="G668" s="0" t="n">
        <v>18.23</v>
      </c>
      <c r="H668" s="0" t="n">
        <v>0.59</v>
      </c>
      <c r="I668" s="0" t="n">
        <v>0.52</v>
      </c>
      <c r="J668" s="0" t="s">
        <v>110</v>
      </c>
      <c r="K668" s="0" t="s">
        <v>54</v>
      </c>
      <c r="L668" s="0" t="n">
        <v>157</v>
      </c>
      <c r="M668" s="0" t="n">
        <v>0.52</v>
      </c>
      <c r="N668" s="0" t="n">
        <v>105.81</v>
      </c>
      <c r="O668" s="0" t="n">
        <v>0.28</v>
      </c>
      <c r="P668" s="0" t="n">
        <v>4</v>
      </c>
      <c r="Q668" s="0" t="n">
        <v>0.92</v>
      </c>
      <c r="R668" s="0" t="n">
        <v>707</v>
      </c>
      <c r="S668" s="0" t="n">
        <v>4.51</v>
      </c>
      <c r="T668" s="0" t="n">
        <v>0.68</v>
      </c>
      <c r="U668" s="6" t="n">
        <v>45433</v>
      </c>
      <c r="V668" s="0" t="n">
        <v>286.92</v>
      </c>
      <c r="W668" s="0" t="n">
        <v>0.672</v>
      </c>
    </row>
    <row r="669" customFormat="false" ht="15" hidden="false" customHeight="false" outlineLevel="0" collapsed="false">
      <c r="A669" s="0" t="s">
        <v>815</v>
      </c>
      <c r="B669" s="0" t="s">
        <v>81</v>
      </c>
      <c r="C669" s="0" t="n">
        <v>60</v>
      </c>
      <c r="D669" s="0" t="n">
        <v>90</v>
      </c>
      <c r="E669" s="0" t="n">
        <v>14</v>
      </c>
      <c r="F669" s="0" t="n">
        <v>2</v>
      </c>
      <c r="G669" s="0" t="n">
        <v>45.39</v>
      </c>
      <c r="H669" s="0" t="n">
        <v>2.85</v>
      </c>
      <c r="I669" s="0" t="n">
        <v>0.89</v>
      </c>
      <c r="J669" s="0" t="s">
        <v>271</v>
      </c>
      <c r="K669" s="0" t="s">
        <v>54</v>
      </c>
      <c r="L669" s="0" t="n">
        <v>37</v>
      </c>
      <c r="M669" s="0" t="n">
        <v>2.33</v>
      </c>
      <c r="N669" s="0" t="n">
        <v>107.76</v>
      </c>
      <c r="O669" s="0" t="n">
        <v>1.56</v>
      </c>
      <c r="P669" s="0" t="n">
        <v>2</v>
      </c>
      <c r="Q669" s="0" t="n">
        <v>0.79</v>
      </c>
      <c r="R669" s="0" t="n">
        <v>911</v>
      </c>
      <c r="S669" s="0" t="n">
        <v>7.18</v>
      </c>
      <c r="T669" s="0" t="n">
        <v>0.67</v>
      </c>
      <c r="U669" s="6" t="n">
        <v>45627</v>
      </c>
      <c r="V669" s="0" t="n">
        <v>152.89</v>
      </c>
      <c r="W669" s="0" t="n">
        <v>0.592</v>
      </c>
    </row>
    <row r="670" customFormat="false" ht="15" hidden="false" customHeight="false" outlineLevel="0" collapsed="false">
      <c r="A670" s="0" t="s">
        <v>816</v>
      </c>
      <c r="B670" s="0" t="s">
        <v>56</v>
      </c>
      <c r="C670" s="0" t="n">
        <v>387</v>
      </c>
      <c r="D670" s="0" t="n">
        <v>98</v>
      </c>
      <c r="E670" s="0" t="n">
        <v>9</v>
      </c>
      <c r="F670" s="0" t="n">
        <v>4</v>
      </c>
      <c r="G670" s="0" t="n">
        <v>49.1</v>
      </c>
      <c r="H670" s="0" t="n">
        <v>1.49</v>
      </c>
      <c r="I670" s="0" t="n">
        <v>0.84</v>
      </c>
      <c r="J670" s="0" t="s">
        <v>174</v>
      </c>
      <c r="K670" s="0" t="s">
        <v>46</v>
      </c>
      <c r="L670" s="0" t="n">
        <v>12</v>
      </c>
      <c r="M670" s="0" t="n">
        <v>2.35</v>
      </c>
      <c r="N670" s="0" t="n">
        <v>198.48</v>
      </c>
      <c r="O670" s="0" t="n">
        <v>0.26</v>
      </c>
      <c r="P670" s="0" t="n">
        <v>7</v>
      </c>
      <c r="Q670" s="0" t="n">
        <v>0.92</v>
      </c>
      <c r="R670" s="0" t="n">
        <v>384</v>
      </c>
      <c r="S670" s="0" t="n">
        <v>12.28</v>
      </c>
      <c r="T670" s="0" t="n">
        <v>0.51</v>
      </c>
      <c r="U670" s="6" t="n">
        <v>45356</v>
      </c>
      <c r="V670" s="0" t="n">
        <v>162.22</v>
      </c>
      <c r="W670" s="0" t="n">
        <v>0.684</v>
      </c>
    </row>
    <row r="671" customFormat="false" ht="15" hidden="false" customHeight="false" outlineLevel="0" collapsed="false">
      <c r="A671" s="0" t="s">
        <v>817</v>
      </c>
      <c r="B671" s="0" t="s">
        <v>81</v>
      </c>
      <c r="C671" s="0" t="n">
        <v>166</v>
      </c>
      <c r="D671" s="0" t="n">
        <v>78</v>
      </c>
      <c r="E671" s="0" t="n">
        <v>3</v>
      </c>
      <c r="F671" s="0" t="n">
        <v>2</v>
      </c>
      <c r="G671" s="0" t="n">
        <v>18.15</v>
      </c>
      <c r="H671" s="0" t="n">
        <v>7.81</v>
      </c>
      <c r="I671" s="0" t="n">
        <v>0.67</v>
      </c>
      <c r="J671" s="0" t="s">
        <v>65</v>
      </c>
      <c r="K671" s="0" t="s">
        <v>42</v>
      </c>
      <c r="L671" s="0" t="n">
        <v>169</v>
      </c>
      <c r="M671" s="0" t="n">
        <v>4.52</v>
      </c>
      <c r="N671" s="0" t="n">
        <v>54.29</v>
      </c>
      <c r="O671" s="0" t="n">
        <v>0.37</v>
      </c>
      <c r="P671" s="0" t="n">
        <v>4</v>
      </c>
      <c r="Q671" s="0" t="n">
        <v>0.75</v>
      </c>
      <c r="R671" s="0" t="n">
        <v>523</v>
      </c>
      <c r="S671" s="0" t="n">
        <v>12.82</v>
      </c>
      <c r="T671" s="0" t="n">
        <v>0.83</v>
      </c>
      <c r="U671" s="6" t="n">
        <v>45651</v>
      </c>
      <c r="V671" s="0" t="n">
        <v>183.59</v>
      </c>
      <c r="W671" s="0" t="n">
        <v>0.77</v>
      </c>
    </row>
    <row r="672" customFormat="false" ht="15" hidden="false" customHeight="false" outlineLevel="0" collapsed="false">
      <c r="A672" s="0" t="s">
        <v>818</v>
      </c>
      <c r="B672" s="0" t="s">
        <v>48</v>
      </c>
      <c r="C672" s="0" t="n">
        <v>131</v>
      </c>
      <c r="D672" s="0" t="n">
        <v>78</v>
      </c>
      <c r="E672" s="0" t="n">
        <v>9</v>
      </c>
      <c r="F672" s="0" t="n">
        <v>2</v>
      </c>
      <c r="G672" s="0" t="n">
        <v>13.77</v>
      </c>
      <c r="H672" s="0" t="n">
        <v>3.54</v>
      </c>
      <c r="I672" s="0" t="n">
        <v>0.74</v>
      </c>
      <c r="J672" s="0" t="s">
        <v>223</v>
      </c>
      <c r="K672" s="0" t="s">
        <v>42</v>
      </c>
      <c r="L672" s="0" t="n">
        <v>95</v>
      </c>
      <c r="M672" s="0" t="n">
        <v>0.8</v>
      </c>
      <c r="N672" s="0" t="n">
        <v>138.31</v>
      </c>
      <c r="O672" s="0" t="n">
        <v>1.81</v>
      </c>
      <c r="P672" s="0" t="n">
        <v>0</v>
      </c>
      <c r="Q672" s="0" t="n">
        <v>0.8</v>
      </c>
      <c r="R672" s="0" t="n">
        <v>690</v>
      </c>
      <c r="S672" s="0" t="n">
        <v>14.41</v>
      </c>
      <c r="T672" s="0" t="n">
        <v>0.75</v>
      </c>
      <c r="U672" s="6" t="n">
        <v>45359</v>
      </c>
      <c r="V672" s="0" t="n">
        <v>267.22</v>
      </c>
      <c r="W672" s="0" t="n">
        <v>0.721</v>
      </c>
    </row>
    <row r="673" customFormat="false" ht="15" hidden="false" customHeight="false" outlineLevel="0" collapsed="false">
      <c r="A673" s="0" t="s">
        <v>819</v>
      </c>
      <c r="B673" s="0" t="s">
        <v>81</v>
      </c>
      <c r="C673" s="0" t="n">
        <v>122</v>
      </c>
      <c r="D673" s="0" t="n">
        <v>29</v>
      </c>
      <c r="E673" s="0" t="n">
        <v>6</v>
      </c>
      <c r="F673" s="0" t="n">
        <v>6</v>
      </c>
      <c r="G673" s="0" t="n">
        <v>27.8</v>
      </c>
      <c r="H673" s="0" t="n">
        <v>8.48</v>
      </c>
      <c r="I673" s="0" t="n">
        <v>0.14</v>
      </c>
      <c r="J673" s="0" t="s">
        <v>76</v>
      </c>
      <c r="K673" s="0" t="s">
        <v>60</v>
      </c>
      <c r="L673" s="0" t="n">
        <v>117</v>
      </c>
      <c r="M673" s="0" t="n">
        <v>2.89</v>
      </c>
      <c r="N673" s="0" t="n">
        <v>36.26</v>
      </c>
      <c r="O673" s="0" t="n">
        <v>1.53</v>
      </c>
      <c r="P673" s="0" t="n">
        <v>8</v>
      </c>
      <c r="Q673" s="0" t="n">
        <v>0.92</v>
      </c>
      <c r="R673" s="0" t="n">
        <v>194</v>
      </c>
      <c r="S673" s="0" t="n">
        <v>5.07</v>
      </c>
      <c r="T673" s="0" t="n">
        <v>0.47</v>
      </c>
      <c r="U673" s="6" t="n">
        <v>45419</v>
      </c>
      <c r="V673" s="0" t="n">
        <v>164.66</v>
      </c>
      <c r="W673" s="0" t="n">
        <v>0.433</v>
      </c>
    </row>
    <row r="674" customFormat="false" ht="15" hidden="false" customHeight="false" outlineLevel="0" collapsed="false">
      <c r="A674" s="0" t="s">
        <v>820</v>
      </c>
      <c r="B674" s="0" t="s">
        <v>44</v>
      </c>
      <c r="C674" s="0" t="n">
        <v>65</v>
      </c>
      <c r="D674" s="0" t="n">
        <v>73</v>
      </c>
      <c r="E674" s="0" t="n">
        <v>12</v>
      </c>
      <c r="F674" s="0" t="n">
        <v>7</v>
      </c>
      <c r="G674" s="0" t="n">
        <v>10.17</v>
      </c>
      <c r="H674" s="0" t="n">
        <v>8.41</v>
      </c>
      <c r="I674" s="0" t="n">
        <v>0.77</v>
      </c>
      <c r="J674" s="0" t="s">
        <v>59</v>
      </c>
      <c r="K674" s="0" t="s">
        <v>46</v>
      </c>
      <c r="L674" s="0" t="n">
        <v>179</v>
      </c>
      <c r="M674" s="0" t="n">
        <v>1.11</v>
      </c>
      <c r="N674" s="0" t="n">
        <v>186.14</v>
      </c>
      <c r="O674" s="0" t="n">
        <v>0.79</v>
      </c>
      <c r="P674" s="0" t="n">
        <v>2</v>
      </c>
      <c r="Q674" s="0" t="n">
        <v>0.9</v>
      </c>
      <c r="R674" s="0" t="n">
        <v>103</v>
      </c>
      <c r="S674" s="0" t="n">
        <v>10.11</v>
      </c>
      <c r="T674" s="0" t="n">
        <v>0.99</v>
      </c>
      <c r="U674" s="6" t="n">
        <v>45366</v>
      </c>
      <c r="V674" s="0" t="n">
        <v>166.88</v>
      </c>
      <c r="W674" s="0" t="n">
        <v>0.794</v>
      </c>
    </row>
    <row r="675" customFormat="false" ht="15" hidden="false" customHeight="false" outlineLevel="0" collapsed="false">
      <c r="A675" s="0" t="s">
        <v>821</v>
      </c>
      <c r="B675" s="0" t="s">
        <v>40</v>
      </c>
      <c r="C675" s="0" t="n">
        <v>431</v>
      </c>
      <c r="D675" s="0" t="n">
        <v>25</v>
      </c>
      <c r="E675" s="0" t="n">
        <v>8</v>
      </c>
      <c r="F675" s="0" t="n">
        <v>4</v>
      </c>
      <c r="G675" s="0" t="n">
        <v>2.6</v>
      </c>
      <c r="H675" s="0" t="n">
        <v>6.84</v>
      </c>
      <c r="I675" s="0" t="n">
        <v>0.54</v>
      </c>
      <c r="J675" s="0" t="s">
        <v>319</v>
      </c>
      <c r="K675" s="0" t="s">
        <v>54</v>
      </c>
      <c r="L675" s="0" t="n">
        <v>126</v>
      </c>
      <c r="M675" s="0" t="n">
        <v>3.48</v>
      </c>
      <c r="N675" s="0" t="n">
        <v>122.17</v>
      </c>
      <c r="O675" s="0" t="n">
        <v>1.31</v>
      </c>
      <c r="P675" s="0" t="n">
        <v>1</v>
      </c>
      <c r="Q675" s="0" t="n">
        <v>0.78</v>
      </c>
      <c r="R675" s="0" t="n">
        <v>171</v>
      </c>
      <c r="S675" s="0" t="n">
        <v>10.71</v>
      </c>
      <c r="T675" s="0" t="n">
        <v>0.57</v>
      </c>
      <c r="U675" s="6" t="n">
        <v>45656</v>
      </c>
      <c r="V675" s="0" t="n">
        <v>79.66</v>
      </c>
      <c r="W675" s="0" t="n">
        <v>0.662</v>
      </c>
    </row>
    <row r="676" customFormat="false" ht="15" hidden="false" customHeight="false" outlineLevel="0" collapsed="false">
      <c r="A676" s="0" t="s">
        <v>822</v>
      </c>
      <c r="B676" s="0" t="s">
        <v>81</v>
      </c>
      <c r="C676" s="0" t="n">
        <v>494</v>
      </c>
      <c r="D676" s="0" t="n">
        <v>60</v>
      </c>
      <c r="E676" s="0" t="n">
        <v>10</v>
      </c>
      <c r="F676" s="0" t="n">
        <v>7</v>
      </c>
      <c r="G676" s="0" t="n">
        <v>47.35</v>
      </c>
      <c r="H676" s="0" t="n">
        <v>6.82</v>
      </c>
      <c r="I676" s="0" t="n">
        <v>0.39</v>
      </c>
      <c r="J676" s="0" t="s">
        <v>100</v>
      </c>
      <c r="K676" s="0" t="s">
        <v>54</v>
      </c>
      <c r="L676" s="0" t="n">
        <v>117</v>
      </c>
      <c r="M676" s="0" t="n">
        <v>4.07</v>
      </c>
      <c r="N676" s="0" t="n">
        <v>173.29</v>
      </c>
      <c r="O676" s="0" t="n">
        <v>0.97</v>
      </c>
      <c r="P676" s="0" t="n">
        <v>2</v>
      </c>
      <c r="Q676" s="0" t="n">
        <v>0.74</v>
      </c>
      <c r="R676" s="0" t="n">
        <v>173</v>
      </c>
      <c r="S676" s="0" t="n">
        <v>3.68</v>
      </c>
      <c r="T676" s="0" t="n">
        <v>0.45</v>
      </c>
      <c r="U676" s="6" t="n">
        <v>45456</v>
      </c>
      <c r="V676" s="0" t="n">
        <v>184.82</v>
      </c>
      <c r="W676" s="0" t="n">
        <v>0.55</v>
      </c>
    </row>
    <row r="677" customFormat="false" ht="15" hidden="false" customHeight="false" outlineLevel="0" collapsed="false">
      <c r="A677" s="0" t="s">
        <v>823</v>
      </c>
      <c r="B677" s="0" t="s">
        <v>44</v>
      </c>
      <c r="C677" s="0" t="n">
        <v>343</v>
      </c>
      <c r="D677" s="0" t="n">
        <v>46</v>
      </c>
      <c r="E677" s="0" t="n">
        <v>11</v>
      </c>
      <c r="F677" s="0" t="n">
        <v>4</v>
      </c>
      <c r="G677" s="0" t="n">
        <v>46.36</v>
      </c>
      <c r="H677" s="0" t="n">
        <v>7.15</v>
      </c>
      <c r="I677" s="0" t="n">
        <v>0.23</v>
      </c>
      <c r="J677" s="0" t="s">
        <v>387</v>
      </c>
      <c r="K677" s="0" t="s">
        <v>54</v>
      </c>
      <c r="L677" s="0" t="n">
        <v>24</v>
      </c>
      <c r="M677" s="0" t="n">
        <v>3.39</v>
      </c>
      <c r="N677" s="0" t="n">
        <v>180.1</v>
      </c>
      <c r="O677" s="0" t="n">
        <v>0.23</v>
      </c>
      <c r="P677" s="0" t="n">
        <v>6</v>
      </c>
      <c r="Q677" s="0" t="n">
        <v>0.71</v>
      </c>
      <c r="R677" s="0" t="n">
        <v>216</v>
      </c>
      <c r="S677" s="0" t="n">
        <v>6.14</v>
      </c>
      <c r="T677" s="0" t="n">
        <v>0.75</v>
      </c>
      <c r="U677" s="6" t="n">
        <v>45418</v>
      </c>
      <c r="V677" s="0" t="n">
        <v>120.53</v>
      </c>
      <c r="W677" s="0" t="n">
        <v>0.631</v>
      </c>
    </row>
    <row r="678" customFormat="false" ht="15" hidden="false" customHeight="false" outlineLevel="0" collapsed="false">
      <c r="A678" s="0" t="s">
        <v>824</v>
      </c>
      <c r="B678" s="0" t="s">
        <v>44</v>
      </c>
      <c r="C678" s="0" t="n">
        <v>397</v>
      </c>
      <c r="D678" s="0" t="n">
        <v>82</v>
      </c>
      <c r="E678" s="0" t="n">
        <v>8</v>
      </c>
      <c r="F678" s="0" t="n">
        <v>7</v>
      </c>
      <c r="G678" s="0" t="n">
        <v>8.97</v>
      </c>
      <c r="H678" s="0" t="n">
        <v>6.9</v>
      </c>
      <c r="I678" s="0" t="n">
        <v>0.17</v>
      </c>
      <c r="J678" s="0" t="s">
        <v>210</v>
      </c>
      <c r="K678" s="0" t="s">
        <v>46</v>
      </c>
      <c r="L678" s="0" t="n">
        <v>71</v>
      </c>
      <c r="M678" s="0" t="n">
        <v>4.08</v>
      </c>
      <c r="N678" s="0" t="n">
        <v>115.85</v>
      </c>
      <c r="O678" s="0" t="n">
        <v>1.47</v>
      </c>
      <c r="P678" s="0" t="n">
        <v>9</v>
      </c>
      <c r="Q678" s="0" t="n">
        <v>0.95</v>
      </c>
      <c r="R678" s="0" t="n">
        <v>993</v>
      </c>
      <c r="S678" s="0" t="n">
        <v>5.79</v>
      </c>
      <c r="T678" s="0" t="n">
        <v>0.38</v>
      </c>
      <c r="U678" s="6" t="n">
        <v>45638</v>
      </c>
      <c r="V678" s="0" t="n">
        <v>197.57</v>
      </c>
      <c r="W678" s="0" t="n">
        <v>0.416</v>
      </c>
    </row>
    <row r="679" customFormat="false" ht="15" hidden="false" customHeight="false" outlineLevel="0" collapsed="false">
      <c r="A679" s="0" t="s">
        <v>825</v>
      </c>
      <c r="B679" s="0" t="s">
        <v>48</v>
      </c>
      <c r="C679" s="0" t="n">
        <v>290</v>
      </c>
      <c r="D679" s="0" t="n">
        <v>78</v>
      </c>
      <c r="E679" s="0" t="n">
        <v>14</v>
      </c>
      <c r="F679" s="0" t="n">
        <v>2</v>
      </c>
      <c r="G679" s="0" t="n">
        <v>20.98</v>
      </c>
      <c r="H679" s="0" t="n">
        <v>4.18</v>
      </c>
      <c r="I679" s="0" t="n">
        <v>0.14</v>
      </c>
      <c r="J679" s="0" t="s">
        <v>273</v>
      </c>
      <c r="K679" s="0" t="s">
        <v>60</v>
      </c>
      <c r="L679" s="0" t="n">
        <v>40</v>
      </c>
      <c r="M679" s="0" t="n">
        <v>3.23</v>
      </c>
      <c r="N679" s="0" t="n">
        <v>139.58</v>
      </c>
      <c r="O679" s="0" t="n">
        <v>1.55</v>
      </c>
      <c r="P679" s="0" t="n">
        <v>7</v>
      </c>
      <c r="Q679" s="0" t="n">
        <v>0.72</v>
      </c>
      <c r="R679" s="0" t="n">
        <v>883</v>
      </c>
      <c r="S679" s="0" t="n">
        <v>14.8</v>
      </c>
      <c r="T679" s="0" t="n">
        <v>0.86</v>
      </c>
      <c r="U679" s="6" t="n">
        <v>45493</v>
      </c>
      <c r="V679" s="0" t="n">
        <v>97.22</v>
      </c>
      <c r="W679" s="0" t="n">
        <v>0.618</v>
      </c>
    </row>
    <row r="680" customFormat="false" ht="15" hidden="false" customHeight="false" outlineLevel="0" collapsed="false">
      <c r="A680" s="0" t="s">
        <v>826</v>
      </c>
      <c r="B680" s="0" t="s">
        <v>44</v>
      </c>
      <c r="C680" s="0" t="n">
        <v>440</v>
      </c>
      <c r="D680" s="0" t="n">
        <v>51</v>
      </c>
      <c r="E680" s="0" t="n">
        <v>13</v>
      </c>
      <c r="F680" s="0" t="n">
        <v>7</v>
      </c>
      <c r="G680" s="0" t="n">
        <v>41.72</v>
      </c>
      <c r="H680" s="0" t="n">
        <v>6.99</v>
      </c>
      <c r="I680" s="0" t="n">
        <v>0.25</v>
      </c>
      <c r="J680" s="0" t="s">
        <v>92</v>
      </c>
      <c r="K680" s="0" t="s">
        <v>46</v>
      </c>
      <c r="L680" s="0" t="n">
        <v>35</v>
      </c>
      <c r="M680" s="0" t="n">
        <v>1.35</v>
      </c>
      <c r="N680" s="0" t="n">
        <v>142.76</v>
      </c>
      <c r="O680" s="0" t="n">
        <v>1.78</v>
      </c>
      <c r="P680" s="0" t="n">
        <v>1</v>
      </c>
      <c r="Q680" s="0" t="n">
        <v>0.73</v>
      </c>
      <c r="R680" s="0" t="n">
        <v>704</v>
      </c>
      <c r="S680" s="0" t="n">
        <v>14.42</v>
      </c>
      <c r="T680" s="0" t="n">
        <v>0.74</v>
      </c>
      <c r="U680" s="6" t="n">
        <v>45542</v>
      </c>
      <c r="V680" s="0" t="n">
        <v>217.56</v>
      </c>
      <c r="W680" s="0" t="n">
        <v>0.688</v>
      </c>
    </row>
    <row r="681" customFormat="false" ht="15" hidden="false" customHeight="false" outlineLevel="0" collapsed="false">
      <c r="A681" s="0" t="s">
        <v>827</v>
      </c>
      <c r="B681" s="0" t="s">
        <v>44</v>
      </c>
      <c r="C681" s="0" t="n">
        <v>404</v>
      </c>
      <c r="D681" s="0" t="n">
        <v>66</v>
      </c>
      <c r="E681" s="0" t="n">
        <v>11</v>
      </c>
      <c r="F681" s="0" t="n">
        <v>7</v>
      </c>
      <c r="G681" s="0" t="n">
        <v>33.39</v>
      </c>
      <c r="H681" s="0" t="n">
        <v>9.03</v>
      </c>
      <c r="I681" s="0" t="n">
        <v>0.13</v>
      </c>
      <c r="J681" s="0" t="s">
        <v>57</v>
      </c>
      <c r="K681" s="0" t="s">
        <v>60</v>
      </c>
      <c r="L681" s="0" t="n">
        <v>157</v>
      </c>
      <c r="M681" s="0" t="n">
        <v>2.22</v>
      </c>
      <c r="N681" s="0" t="n">
        <v>97.49</v>
      </c>
      <c r="O681" s="0" t="n">
        <v>1.13</v>
      </c>
      <c r="P681" s="0" t="n">
        <v>6</v>
      </c>
      <c r="Q681" s="0" t="n">
        <v>0.77</v>
      </c>
      <c r="R681" s="0" t="n">
        <v>71</v>
      </c>
      <c r="S681" s="0" t="n">
        <v>12.5</v>
      </c>
      <c r="T681" s="0" t="n">
        <v>0.9</v>
      </c>
      <c r="U681" s="6" t="n">
        <v>45364</v>
      </c>
      <c r="V681" s="0" t="n">
        <v>189.48</v>
      </c>
      <c r="W681" s="0" t="n">
        <v>0.668</v>
      </c>
    </row>
    <row r="682" customFormat="false" ht="15" hidden="false" customHeight="false" outlineLevel="0" collapsed="false">
      <c r="A682" s="0" t="s">
        <v>828</v>
      </c>
      <c r="B682" s="0" t="s">
        <v>44</v>
      </c>
      <c r="C682" s="0" t="n">
        <v>214</v>
      </c>
      <c r="D682" s="0" t="n">
        <v>75</v>
      </c>
      <c r="E682" s="0" t="n">
        <v>6</v>
      </c>
      <c r="F682" s="0" t="n">
        <v>4</v>
      </c>
      <c r="G682" s="0" t="n">
        <v>20.34</v>
      </c>
      <c r="H682" s="0" t="n">
        <v>3.66</v>
      </c>
      <c r="I682" s="0" t="n">
        <v>0.76</v>
      </c>
      <c r="J682" s="0" t="s">
        <v>147</v>
      </c>
      <c r="K682" s="0" t="s">
        <v>42</v>
      </c>
      <c r="L682" s="0" t="n">
        <v>75</v>
      </c>
      <c r="M682" s="0" t="n">
        <v>4.81</v>
      </c>
      <c r="N682" s="0" t="n">
        <v>92.62</v>
      </c>
      <c r="O682" s="0" t="n">
        <v>1.38</v>
      </c>
      <c r="P682" s="0" t="n">
        <v>4</v>
      </c>
      <c r="Q682" s="0" t="n">
        <v>0.83</v>
      </c>
      <c r="R682" s="0" t="n">
        <v>325</v>
      </c>
      <c r="S682" s="0" t="n">
        <v>7.62</v>
      </c>
      <c r="T682" s="0" t="n">
        <v>0.46</v>
      </c>
      <c r="U682" s="6" t="n">
        <v>45587</v>
      </c>
      <c r="V682" s="0" t="n">
        <v>147.6</v>
      </c>
      <c r="W682" s="0" t="n">
        <v>0.542</v>
      </c>
    </row>
    <row r="683" customFormat="false" ht="15" hidden="false" customHeight="false" outlineLevel="0" collapsed="false">
      <c r="A683" s="0" t="s">
        <v>829</v>
      </c>
      <c r="B683" s="0" t="s">
        <v>44</v>
      </c>
      <c r="C683" s="0" t="n">
        <v>386</v>
      </c>
      <c r="D683" s="0" t="n">
        <v>18</v>
      </c>
      <c r="E683" s="0" t="n">
        <v>8</v>
      </c>
      <c r="F683" s="0" t="n">
        <v>8</v>
      </c>
      <c r="G683" s="0" t="n">
        <v>37.46</v>
      </c>
      <c r="H683" s="0" t="n">
        <v>9.48</v>
      </c>
      <c r="I683" s="0" t="n">
        <v>0.32</v>
      </c>
      <c r="J683" s="0" t="s">
        <v>143</v>
      </c>
      <c r="K683" s="0" t="s">
        <v>60</v>
      </c>
      <c r="L683" s="0" t="n">
        <v>158</v>
      </c>
      <c r="M683" s="0" t="n">
        <v>1.8</v>
      </c>
      <c r="N683" s="0" t="n">
        <v>45.38</v>
      </c>
      <c r="O683" s="0" t="n">
        <v>0.93</v>
      </c>
      <c r="P683" s="0" t="n">
        <v>8</v>
      </c>
      <c r="Q683" s="0" t="n">
        <v>0.94</v>
      </c>
      <c r="R683" s="0" t="n">
        <v>910</v>
      </c>
      <c r="S683" s="0" t="n">
        <v>4.7</v>
      </c>
      <c r="T683" s="0" t="n">
        <v>0.88</v>
      </c>
      <c r="U683" s="6" t="n">
        <v>45615</v>
      </c>
      <c r="V683" s="0" t="n">
        <v>38.04</v>
      </c>
      <c r="W683" s="0" t="n">
        <v>0.574</v>
      </c>
    </row>
    <row r="684" customFormat="false" ht="15" hidden="false" customHeight="false" outlineLevel="0" collapsed="false">
      <c r="A684" s="0" t="s">
        <v>830</v>
      </c>
      <c r="B684" s="0" t="s">
        <v>56</v>
      </c>
      <c r="C684" s="0" t="n">
        <v>299</v>
      </c>
      <c r="D684" s="0" t="n">
        <v>95</v>
      </c>
      <c r="E684" s="0" t="n">
        <v>10</v>
      </c>
      <c r="F684" s="0" t="n">
        <v>3</v>
      </c>
      <c r="G684" s="0" t="n">
        <v>44.96</v>
      </c>
      <c r="H684" s="0" t="n">
        <v>0.63</v>
      </c>
      <c r="I684" s="0" t="n">
        <v>0.43</v>
      </c>
      <c r="J684" s="0" t="s">
        <v>62</v>
      </c>
      <c r="K684" s="0" t="s">
        <v>42</v>
      </c>
      <c r="L684" s="0" t="n">
        <v>124</v>
      </c>
      <c r="M684" s="0" t="n">
        <v>0.78</v>
      </c>
      <c r="N684" s="0" t="n">
        <v>82.94</v>
      </c>
      <c r="O684" s="0" t="n">
        <v>0.71</v>
      </c>
      <c r="P684" s="0" t="n">
        <v>6</v>
      </c>
      <c r="Q684" s="0" t="n">
        <v>0.77</v>
      </c>
      <c r="R684" s="0" t="n">
        <v>988</v>
      </c>
      <c r="S684" s="0" t="n">
        <v>13.82</v>
      </c>
      <c r="T684" s="0" t="n">
        <v>0.6</v>
      </c>
      <c r="U684" s="6" t="n">
        <v>45429</v>
      </c>
      <c r="V684" s="0" t="n">
        <v>191.82</v>
      </c>
      <c r="W684" s="0" t="n">
        <v>0.667</v>
      </c>
    </row>
    <row r="685" customFormat="false" ht="15" hidden="false" customHeight="false" outlineLevel="0" collapsed="false">
      <c r="A685" s="0" t="s">
        <v>831</v>
      </c>
      <c r="B685" s="0" t="s">
        <v>56</v>
      </c>
      <c r="C685" s="0" t="n">
        <v>302</v>
      </c>
      <c r="D685" s="0" t="n">
        <v>73</v>
      </c>
      <c r="E685" s="0" t="n">
        <v>11</v>
      </c>
      <c r="F685" s="0" t="n">
        <v>4</v>
      </c>
      <c r="G685" s="0" t="n">
        <v>46.38</v>
      </c>
      <c r="H685" s="0" t="n">
        <v>3.82</v>
      </c>
      <c r="I685" s="0" t="n">
        <v>0.84</v>
      </c>
      <c r="J685" s="0" t="s">
        <v>210</v>
      </c>
      <c r="K685" s="0" t="s">
        <v>60</v>
      </c>
      <c r="L685" s="0" t="n">
        <v>69</v>
      </c>
      <c r="M685" s="0" t="n">
        <v>2.23</v>
      </c>
      <c r="N685" s="0" t="n">
        <v>198.24</v>
      </c>
      <c r="O685" s="0" t="n">
        <v>0.88</v>
      </c>
      <c r="P685" s="0" t="n">
        <v>0</v>
      </c>
      <c r="Q685" s="0" t="n">
        <v>0.86</v>
      </c>
      <c r="R685" s="0" t="n">
        <v>457</v>
      </c>
      <c r="S685" s="0" t="n">
        <v>4.75</v>
      </c>
      <c r="T685" s="0" t="n">
        <v>0.25</v>
      </c>
      <c r="U685" s="6" t="n">
        <v>45613</v>
      </c>
      <c r="V685" s="0" t="n">
        <v>259.19</v>
      </c>
      <c r="W685" s="0" t="n">
        <v>0.597</v>
      </c>
    </row>
    <row r="686" customFormat="false" ht="15" hidden="false" customHeight="false" outlineLevel="0" collapsed="false">
      <c r="A686" s="0" t="s">
        <v>832</v>
      </c>
      <c r="B686" s="0" t="s">
        <v>48</v>
      </c>
      <c r="C686" s="0" t="n">
        <v>59</v>
      </c>
      <c r="D686" s="0" t="n">
        <v>95</v>
      </c>
      <c r="E686" s="0" t="n">
        <v>5</v>
      </c>
      <c r="F686" s="0" t="n">
        <v>4</v>
      </c>
      <c r="G686" s="0" t="n">
        <v>19.56</v>
      </c>
      <c r="H686" s="0" t="n">
        <v>1.75</v>
      </c>
      <c r="I686" s="0" t="n">
        <v>0.2</v>
      </c>
      <c r="J686" s="0" t="s">
        <v>191</v>
      </c>
      <c r="K686" s="0" t="s">
        <v>42</v>
      </c>
      <c r="L686" s="0" t="n">
        <v>72</v>
      </c>
      <c r="M686" s="0" t="n">
        <v>2.15</v>
      </c>
      <c r="N686" s="0" t="n">
        <v>61.27</v>
      </c>
      <c r="O686" s="0" t="n">
        <v>1.83</v>
      </c>
      <c r="P686" s="0" t="n">
        <v>0</v>
      </c>
      <c r="Q686" s="0" t="n">
        <v>0.73</v>
      </c>
      <c r="R686" s="0" t="n">
        <v>531</v>
      </c>
      <c r="S686" s="0" t="n">
        <v>8.31</v>
      </c>
      <c r="T686" s="0" t="n">
        <v>0.36</v>
      </c>
      <c r="U686" s="6" t="n">
        <v>45504</v>
      </c>
      <c r="V686" s="0" t="n">
        <v>59.61</v>
      </c>
      <c r="W686" s="0" t="n">
        <v>0.546</v>
      </c>
    </row>
    <row r="687" customFormat="false" ht="15" hidden="false" customHeight="false" outlineLevel="0" collapsed="false">
      <c r="A687" s="0" t="s">
        <v>833</v>
      </c>
      <c r="B687" s="0" t="s">
        <v>81</v>
      </c>
      <c r="C687" s="0" t="n">
        <v>466</v>
      </c>
      <c r="D687" s="0" t="n">
        <v>31</v>
      </c>
      <c r="E687" s="0" t="n">
        <v>4</v>
      </c>
      <c r="F687" s="0" t="n">
        <v>4</v>
      </c>
      <c r="G687" s="0" t="n">
        <v>9.5</v>
      </c>
      <c r="H687" s="0" t="n">
        <v>1.7</v>
      </c>
      <c r="I687" s="0" t="n">
        <v>0.85</v>
      </c>
      <c r="J687" s="0" t="s">
        <v>289</v>
      </c>
      <c r="K687" s="0" t="s">
        <v>42</v>
      </c>
      <c r="L687" s="0" t="n">
        <v>110</v>
      </c>
      <c r="M687" s="0" t="n">
        <v>2.62</v>
      </c>
      <c r="N687" s="0" t="n">
        <v>154.86</v>
      </c>
      <c r="O687" s="0" t="n">
        <v>0.41</v>
      </c>
      <c r="P687" s="0" t="n">
        <v>5</v>
      </c>
      <c r="Q687" s="0" t="n">
        <v>0.84</v>
      </c>
      <c r="R687" s="0" t="n">
        <v>348</v>
      </c>
      <c r="S687" s="0" t="n">
        <v>4.43</v>
      </c>
      <c r="T687" s="0" t="n">
        <v>0.37</v>
      </c>
      <c r="U687" s="6" t="n">
        <v>45484</v>
      </c>
      <c r="V687" s="0" t="n">
        <v>34.57</v>
      </c>
      <c r="W687" s="0" t="n">
        <v>0.56</v>
      </c>
    </row>
    <row r="688" customFormat="false" ht="15" hidden="false" customHeight="false" outlineLevel="0" collapsed="false">
      <c r="A688" s="0" t="s">
        <v>834</v>
      </c>
      <c r="B688" s="0" t="s">
        <v>44</v>
      </c>
      <c r="C688" s="0" t="n">
        <v>208</v>
      </c>
      <c r="D688" s="0" t="n">
        <v>43</v>
      </c>
      <c r="E688" s="0" t="n">
        <v>8</v>
      </c>
      <c r="F688" s="0" t="n">
        <v>5</v>
      </c>
      <c r="G688" s="0" t="n">
        <v>45.73</v>
      </c>
      <c r="H688" s="0" t="n">
        <v>8.25</v>
      </c>
      <c r="I688" s="0" t="n">
        <v>0.68</v>
      </c>
      <c r="J688" s="0" t="s">
        <v>92</v>
      </c>
      <c r="K688" s="0" t="s">
        <v>54</v>
      </c>
      <c r="L688" s="0" t="n">
        <v>176</v>
      </c>
      <c r="M688" s="0" t="n">
        <v>3.02</v>
      </c>
      <c r="N688" s="0" t="n">
        <v>21.28</v>
      </c>
      <c r="O688" s="0" t="n">
        <v>0.57</v>
      </c>
      <c r="P688" s="0" t="n">
        <v>8</v>
      </c>
      <c r="Q688" s="0" t="n">
        <v>0.75</v>
      </c>
      <c r="R688" s="0" t="n">
        <v>326</v>
      </c>
      <c r="S688" s="0" t="n">
        <v>14.6</v>
      </c>
      <c r="T688" s="0" t="n">
        <v>0.81</v>
      </c>
      <c r="U688" s="6" t="n">
        <v>45523</v>
      </c>
      <c r="V688" s="0" t="n">
        <v>21.47</v>
      </c>
      <c r="W688" s="0" t="n">
        <v>0.69</v>
      </c>
    </row>
    <row r="689" customFormat="false" ht="15" hidden="false" customHeight="false" outlineLevel="0" collapsed="false">
      <c r="A689" s="0" t="s">
        <v>835</v>
      </c>
      <c r="B689" s="0" t="s">
        <v>81</v>
      </c>
      <c r="C689" s="0" t="n">
        <v>183</v>
      </c>
      <c r="D689" s="0" t="n">
        <v>64</v>
      </c>
      <c r="E689" s="0" t="n">
        <v>6</v>
      </c>
      <c r="F689" s="0" t="n">
        <v>8</v>
      </c>
      <c r="G689" s="0" t="n">
        <v>5.54</v>
      </c>
      <c r="H689" s="0" t="n">
        <v>9.22</v>
      </c>
      <c r="I689" s="0" t="n">
        <v>0.41</v>
      </c>
      <c r="J689" s="0" t="s">
        <v>281</v>
      </c>
      <c r="K689" s="0" t="s">
        <v>60</v>
      </c>
      <c r="L689" s="0" t="n">
        <v>109</v>
      </c>
      <c r="M689" s="0" t="n">
        <v>4.97</v>
      </c>
      <c r="N689" s="0" t="n">
        <v>98.82</v>
      </c>
      <c r="O689" s="0" t="n">
        <v>1.25</v>
      </c>
      <c r="P689" s="0" t="n">
        <v>0</v>
      </c>
      <c r="Q689" s="0" t="n">
        <v>0.76</v>
      </c>
      <c r="R689" s="0" t="n">
        <v>865</v>
      </c>
      <c r="S689" s="0" t="n">
        <v>1.58</v>
      </c>
      <c r="T689" s="0" t="n">
        <v>0.36</v>
      </c>
      <c r="U689" s="6" t="n">
        <v>45330</v>
      </c>
      <c r="V689" s="0" t="n">
        <v>19.23</v>
      </c>
      <c r="W689" s="0" t="n">
        <v>0.52</v>
      </c>
    </row>
    <row r="690" customFormat="false" ht="15" hidden="false" customHeight="false" outlineLevel="0" collapsed="false">
      <c r="A690" s="0" t="s">
        <v>836</v>
      </c>
      <c r="B690" s="0" t="s">
        <v>81</v>
      </c>
      <c r="C690" s="0" t="n">
        <v>496</v>
      </c>
      <c r="D690" s="0" t="n">
        <v>38</v>
      </c>
      <c r="E690" s="0" t="n">
        <v>3</v>
      </c>
      <c r="F690" s="0" t="n">
        <v>5</v>
      </c>
      <c r="G690" s="0" t="n">
        <v>36.36</v>
      </c>
      <c r="H690" s="0" t="n">
        <v>7.89</v>
      </c>
      <c r="I690" s="0" t="n">
        <v>0.21</v>
      </c>
      <c r="J690" s="0" t="s">
        <v>229</v>
      </c>
      <c r="K690" s="0" t="s">
        <v>54</v>
      </c>
      <c r="L690" s="0" t="n">
        <v>148</v>
      </c>
      <c r="M690" s="0" t="n">
        <v>3.9</v>
      </c>
      <c r="N690" s="0" t="n">
        <v>21.1</v>
      </c>
      <c r="O690" s="0" t="n">
        <v>0.32</v>
      </c>
      <c r="P690" s="0" t="n">
        <v>2</v>
      </c>
      <c r="Q690" s="0" t="n">
        <v>0.81</v>
      </c>
      <c r="R690" s="0" t="n">
        <v>371</v>
      </c>
      <c r="S690" s="0" t="n">
        <v>3.44</v>
      </c>
      <c r="T690" s="0" t="n">
        <v>0.65</v>
      </c>
      <c r="U690" s="6" t="n">
        <v>45616</v>
      </c>
      <c r="V690" s="0" t="n">
        <v>254.2</v>
      </c>
      <c r="W690" s="0" t="n">
        <v>0.666</v>
      </c>
    </row>
    <row r="691" customFormat="false" ht="15" hidden="false" customHeight="false" outlineLevel="0" collapsed="false">
      <c r="A691" s="0" t="s">
        <v>837</v>
      </c>
      <c r="B691" s="0" t="s">
        <v>48</v>
      </c>
      <c r="C691" s="0" t="n">
        <v>43</v>
      </c>
      <c r="D691" s="0" t="n">
        <v>47</v>
      </c>
      <c r="E691" s="0" t="n">
        <v>10</v>
      </c>
      <c r="F691" s="0" t="n">
        <v>5</v>
      </c>
      <c r="G691" s="0" t="n">
        <v>7.88</v>
      </c>
      <c r="H691" s="0" t="n">
        <v>9.78</v>
      </c>
      <c r="I691" s="0" t="n">
        <v>0.18</v>
      </c>
      <c r="J691" s="0" t="s">
        <v>271</v>
      </c>
      <c r="K691" s="0" t="s">
        <v>42</v>
      </c>
      <c r="L691" s="0" t="n">
        <v>128</v>
      </c>
      <c r="M691" s="0" t="n">
        <v>0.66</v>
      </c>
      <c r="N691" s="0" t="n">
        <v>100.4</v>
      </c>
      <c r="O691" s="0" t="n">
        <v>1.79</v>
      </c>
      <c r="P691" s="0" t="n">
        <v>4</v>
      </c>
      <c r="Q691" s="0" t="n">
        <v>0.93</v>
      </c>
      <c r="R691" s="0" t="n">
        <v>164</v>
      </c>
      <c r="S691" s="0" t="n">
        <v>11.71</v>
      </c>
      <c r="T691" s="0" t="n">
        <v>0.72</v>
      </c>
      <c r="U691" s="6" t="n">
        <v>45339</v>
      </c>
      <c r="V691" s="0" t="n">
        <v>221.01</v>
      </c>
      <c r="W691" s="0" t="n">
        <v>0.627</v>
      </c>
    </row>
    <row r="692" customFormat="false" ht="15" hidden="false" customHeight="false" outlineLevel="0" collapsed="false">
      <c r="A692" s="0" t="s">
        <v>838</v>
      </c>
      <c r="B692" s="0" t="s">
        <v>44</v>
      </c>
      <c r="C692" s="0" t="n">
        <v>43</v>
      </c>
      <c r="D692" s="0" t="n">
        <v>27</v>
      </c>
      <c r="E692" s="0" t="n">
        <v>11</v>
      </c>
      <c r="F692" s="0" t="n">
        <v>4</v>
      </c>
      <c r="G692" s="0" t="n">
        <v>20.08</v>
      </c>
      <c r="H692" s="0" t="n">
        <v>2.56</v>
      </c>
      <c r="I692" s="0" t="n">
        <v>0.4</v>
      </c>
      <c r="J692" s="0" t="s">
        <v>385</v>
      </c>
      <c r="K692" s="0" t="s">
        <v>54</v>
      </c>
      <c r="L692" s="0" t="n">
        <v>66</v>
      </c>
      <c r="M692" s="0" t="n">
        <v>3.71</v>
      </c>
      <c r="N692" s="0" t="n">
        <v>15.23</v>
      </c>
      <c r="O692" s="0" t="n">
        <v>0.19</v>
      </c>
      <c r="P692" s="0" t="n">
        <v>3</v>
      </c>
      <c r="Q692" s="0" t="n">
        <v>0.92</v>
      </c>
      <c r="R692" s="0" t="n">
        <v>321</v>
      </c>
      <c r="S692" s="0" t="n">
        <v>3.12</v>
      </c>
      <c r="T692" s="0" t="n">
        <v>0.82</v>
      </c>
      <c r="U692" s="6" t="n">
        <v>45498</v>
      </c>
      <c r="V692" s="0" t="n">
        <v>68.67</v>
      </c>
      <c r="W692" s="0" t="n">
        <v>0.711</v>
      </c>
    </row>
    <row r="693" customFormat="false" ht="15" hidden="false" customHeight="false" outlineLevel="0" collapsed="false">
      <c r="A693" s="0" t="s">
        <v>839</v>
      </c>
      <c r="B693" s="0" t="s">
        <v>44</v>
      </c>
      <c r="C693" s="0" t="n">
        <v>23</v>
      </c>
      <c r="D693" s="0" t="n">
        <v>80</v>
      </c>
      <c r="E693" s="0" t="n">
        <v>11</v>
      </c>
      <c r="F693" s="0" t="n">
        <v>3</v>
      </c>
      <c r="G693" s="0" t="n">
        <v>21.17</v>
      </c>
      <c r="H693" s="0" t="n">
        <v>1.84</v>
      </c>
      <c r="I693" s="0" t="n">
        <v>0.23</v>
      </c>
      <c r="J693" s="0" t="s">
        <v>573</v>
      </c>
      <c r="K693" s="0" t="s">
        <v>46</v>
      </c>
      <c r="L693" s="0" t="n">
        <v>140</v>
      </c>
      <c r="M693" s="0" t="n">
        <v>4.21</v>
      </c>
      <c r="N693" s="0" t="n">
        <v>126.53</v>
      </c>
      <c r="O693" s="0" t="n">
        <v>1.54</v>
      </c>
      <c r="P693" s="0" t="n">
        <v>0</v>
      </c>
      <c r="Q693" s="0" t="n">
        <v>0.82</v>
      </c>
      <c r="R693" s="0" t="n">
        <v>217</v>
      </c>
      <c r="S693" s="0" t="n">
        <v>14.71</v>
      </c>
      <c r="T693" s="0" t="n">
        <v>0.83</v>
      </c>
      <c r="U693" s="6" t="n">
        <v>45555</v>
      </c>
      <c r="V693" s="0" t="n">
        <v>275.96</v>
      </c>
      <c r="W693" s="0" t="n">
        <v>0.772</v>
      </c>
    </row>
    <row r="694" customFormat="false" ht="15" hidden="false" customHeight="false" outlineLevel="0" collapsed="false">
      <c r="A694" s="0" t="s">
        <v>840</v>
      </c>
      <c r="B694" s="0" t="s">
        <v>40</v>
      </c>
      <c r="C694" s="0" t="n">
        <v>342</v>
      </c>
      <c r="D694" s="0" t="n">
        <v>74</v>
      </c>
      <c r="E694" s="0" t="n">
        <v>4</v>
      </c>
      <c r="F694" s="0" t="n">
        <v>4</v>
      </c>
      <c r="G694" s="0" t="n">
        <v>8.78</v>
      </c>
      <c r="H694" s="0" t="n">
        <v>5.45</v>
      </c>
      <c r="I694" s="0" t="n">
        <v>0.34</v>
      </c>
      <c r="J694" s="0" t="s">
        <v>297</v>
      </c>
      <c r="K694" s="0" t="s">
        <v>54</v>
      </c>
      <c r="L694" s="0" t="n">
        <v>46</v>
      </c>
      <c r="M694" s="0" t="n">
        <v>4.53</v>
      </c>
      <c r="N694" s="0" t="n">
        <v>121.44</v>
      </c>
      <c r="O694" s="0" t="n">
        <v>0.81</v>
      </c>
      <c r="P694" s="0" t="n">
        <v>9</v>
      </c>
      <c r="Q694" s="0" t="n">
        <v>0.74</v>
      </c>
      <c r="R694" s="0" t="n">
        <v>838</v>
      </c>
      <c r="S694" s="0" t="n">
        <v>5.5</v>
      </c>
      <c r="T694" s="0" t="n">
        <v>0.77</v>
      </c>
      <c r="U694" s="6" t="n">
        <v>45434</v>
      </c>
      <c r="V694" s="0" t="n">
        <v>49.25</v>
      </c>
      <c r="W694" s="0" t="n">
        <v>0.514</v>
      </c>
    </row>
    <row r="695" customFormat="false" ht="15" hidden="false" customHeight="false" outlineLevel="0" collapsed="false">
      <c r="A695" s="0" t="s">
        <v>841</v>
      </c>
      <c r="B695" s="0" t="s">
        <v>81</v>
      </c>
      <c r="C695" s="0" t="n">
        <v>309</v>
      </c>
      <c r="D695" s="0" t="n">
        <v>10</v>
      </c>
      <c r="E695" s="0" t="n">
        <v>11</v>
      </c>
      <c r="F695" s="0" t="n">
        <v>2</v>
      </c>
      <c r="G695" s="0" t="n">
        <v>46.21</v>
      </c>
      <c r="H695" s="0" t="n">
        <v>8.38</v>
      </c>
      <c r="I695" s="0" t="n">
        <v>0.15</v>
      </c>
      <c r="J695" s="0" t="s">
        <v>87</v>
      </c>
      <c r="K695" s="0" t="s">
        <v>60</v>
      </c>
      <c r="L695" s="0" t="n">
        <v>120</v>
      </c>
      <c r="M695" s="0" t="n">
        <v>2.41</v>
      </c>
      <c r="N695" s="0" t="n">
        <v>161.59</v>
      </c>
      <c r="O695" s="0" t="n">
        <v>0.2</v>
      </c>
      <c r="P695" s="0" t="n">
        <v>3</v>
      </c>
      <c r="Q695" s="0" t="n">
        <v>0.78</v>
      </c>
      <c r="R695" s="0" t="n">
        <v>485</v>
      </c>
      <c r="S695" s="0" t="n">
        <v>13.86</v>
      </c>
      <c r="T695" s="0" t="n">
        <v>0.37</v>
      </c>
      <c r="U695" s="6" t="n">
        <v>45647</v>
      </c>
      <c r="V695" s="0" t="n">
        <v>118.51</v>
      </c>
      <c r="W695" s="0" t="n">
        <v>0.735</v>
      </c>
    </row>
    <row r="696" customFormat="false" ht="15" hidden="false" customHeight="false" outlineLevel="0" collapsed="false">
      <c r="A696" s="0" t="s">
        <v>842</v>
      </c>
      <c r="B696" s="0" t="s">
        <v>81</v>
      </c>
      <c r="C696" s="0" t="n">
        <v>460</v>
      </c>
      <c r="D696" s="0" t="n">
        <v>97</v>
      </c>
      <c r="E696" s="0" t="n">
        <v>9</v>
      </c>
      <c r="F696" s="0" t="n">
        <v>3</v>
      </c>
      <c r="G696" s="0" t="n">
        <v>1.13</v>
      </c>
      <c r="H696" s="0" t="n">
        <v>0.88</v>
      </c>
      <c r="I696" s="0" t="n">
        <v>0.64</v>
      </c>
      <c r="J696" s="0" t="s">
        <v>76</v>
      </c>
      <c r="K696" s="0" t="s">
        <v>54</v>
      </c>
      <c r="L696" s="0" t="n">
        <v>162</v>
      </c>
      <c r="M696" s="0" t="n">
        <v>1.91</v>
      </c>
      <c r="N696" s="0" t="n">
        <v>120.82</v>
      </c>
      <c r="O696" s="0" t="n">
        <v>1.7</v>
      </c>
      <c r="P696" s="0" t="n">
        <v>3</v>
      </c>
      <c r="Q696" s="0" t="n">
        <v>0.85</v>
      </c>
      <c r="R696" s="0" t="n">
        <v>918</v>
      </c>
      <c r="S696" s="0" t="n">
        <v>10.27</v>
      </c>
      <c r="T696" s="0" t="n">
        <v>0.63</v>
      </c>
      <c r="U696" s="6" t="n">
        <v>45480</v>
      </c>
      <c r="V696" s="0" t="n">
        <v>141.11</v>
      </c>
      <c r="W696" s="0" t="n">
        <v>0.603</v>
      </c>
    </row>
    <row r="697" customFormat="false" ht="15" hidden="false" customHeight="false" outlineLevel="0" collapsed="false">
      <c r="A697" s="0" t="s">
        <v>843</v>
      </c>
      <c r="B697" s="0" t="s">
        <v>56</v>
      </c>
      <c r="C697" s="0" t="n">
        <v>452</v>
      </c>
      <c r="D697" s="0" t="n">
        <v>13</v>
      </c>
      <c r="E697" s="0" t="n">
        <v>7</v>
      </c>
      <c r="F697" s="0" t="n">
        <v>5</v>
      </c>
      <c r="G697" s="0" t="n">
        <v>44.8</v>
      </c>
      <c r="H697" s="0" t="n">
        <v>9.96</v>
      </c>
      <c r="I697" s="0" t="n">
        <v>0.23</v>
      </c>
      <c r="J697" s="0" t="s">
        <v>152</v>
      </c>
      <c r="K697" s="0" t="s">
        <v>46</v>
      </c>
      <c r="L697" s="0" t="n">
        <v>158</v>
      </c>
      <c r="M697" s="0" t="n">
        <v>4.28</v>
      </c>
      <c r="N697" s="0" t="n">
        <v>185.94</v>
      </c>
      <c r="O697" s="0" t="n">
        <v>1.32</v>
      </c>
      <c r="P697" s="0" t="n">
        <v>9</v>
      </c>
      <c r="Q697" s="0" t="n">
        <v>0.96</v>
      </c>
      <c r="R697" s="0" t="n">
        <v>313</v>
      </c>
      <c r="S697" s="0" t="n">
        <v>9.88</v>
      </c>
      <c r="T697" s="0" t="n">
        <v>0.43</v>
      </c>
      <c r="U697" s="6" t="n">
        <v>45524</v>
      </c>
      <c r="V697" s="0" t="n">
        <v>32.01</v>
      </c>
      <c r="W697" s="0" t="n">
        <v>0.498</v>
      </c>
    </row>
    <row r="698" customFormat="false" ht="15" hidden="false" customHeight="false" outlineLevel="0" collapsed="false">
      <c r="A698" s="0" t="s">
        <v>844</v>
      </c>
      <c r="B698" s="0" t="s">
        <v>40</v>
      </c>
      <c r="C698" s="0" t="n">
        <v>490</v>
      </c>
      <c r="D698" s="0" t="n">
        <v>13</v>
      </c>
      <c r="E698" s="0" t="n">
        <v>9</v>
      </c>
      <c r="F698" s="0" t="n">
        <v>9</v>
      </c>
      <c r="G698" s="0" t="n">
        <v>44.31</v>
      </c>
      <c r="H698" s="0" t="n">
        <v>6.22</v>
      </c>
      <c r="I698" s="0" t="n">
        <v>0.78</v>
      </c>
      <c r="J698" s="0" t="s">
        <v>106</v>
      </c>
      <c r="K698" s="0" t="s">
        <v>54</v>
      </c>
      <c r="L698" s="0" t="n">
        <v>121</v>
      </c>
      <c r="M698" s="0" t="n">
        <v>4</v>
      </c>
      <c r="N698" s="0" t="n">
        <v>158.79</v>
      </c>
      <c r="O698" s="0" t="n">
        <v>0.12</v>
      </c>
      <c r="P698" s="0" t="n">
        <v>3</v>
      </c>
      <c r="Q698" s="0" t="n">
        <v>0.99</v>
      </c>
      <c r="R698" s="0" t="n">
        <v>299</v>
      </c>
      <c r="S698" s="0" t="n">
        <v>13.82</v>
      </c>
      <c r="T698" s="0" t="n">
        <v>0.82</v>
      </c>
      <c r="U698" s="6" t="n">
        <v>45541</v>
      </c>
      <c r="V698" s="0" t="n">
        <v>110.77</v>
      </c>
      <c r="W698" s="0" t="n">
        <v>0.874</v>
      </c>
    </row>
    <row r="699" customFormat="false" ht="15" hidden="false" customHeight="false" outlineLevel="0" collapsed="false">
      <c r="A699" s="0" t="s">
        <v>845</v>
      </c>
      <c r="B699" s="0" t="s">
        <v>56</v>
      </c>
      <c r="C699" s="0" t="n">
        <v>200</v>
      </c>
      <c r="D699" s="0" t="n">
        <v>91</v>
      </c>
      <c r="E699" s="0" t="n">
        <v>11</v>
      </c>
      <c r="F699" s="0" t="n">
        <v>7</v>
      </c>
      <c r="G699" s="0" t="n">
        <v>16.53</v>
      </c>
      <c r="H699" s="0" t="n">
        <v>9.8</v>
      </c>
      <c r="I699" s="0" t="n">
        <v>0.3</v>
      </c>
      <c r="J699" s="0" t="s">
        <v>114</v>
      </c>
      <c r="K699" s="0" t="s">
        <v>42</v>
      </c>
      <c r="L699" s="0" t="n">
        <v>179</v>
      </c>
      <c r="M699" s="0" t="n">
        <v>2.91</v>
      </c>
      <c r="N699" s="0" t="n">
        <v>35.2</v>
      </c>
      <c r="O699" s="0" t="n">
        <v>0.61</v>
      </c>
      <c r="P699" s="0" t="n">
        <v>2</v>
      </c>
      <c r="Q699" s="0" t="n">
        <v>0.89</v>
      </c>
      <c r="R699" s="0" t="n">
        <v>511</v>
      </c>
      <c r="S699" s="0" t="n">
        <v>8.19</v>
      </c>
      <c r="T699" s="0" t="n">
        <v>0.8</v>
      </c>
      <c r="U699" s="6" t="n">
        <v>45459</v>
      </c>
      <c r="V699" s="0" t="n">
        <v>39.55</v>
      </c>
      <c r="W699" s="0" t="n">
        <v>0.746</v>
      </c>
    </row>
    <row r="700" customFormat="false" ht="15" hidden="false" customHeight="false" outlineLevel="0" collapsed="false">
      <c r="A700" s="0" t="s">
        <v>846</v>
      </c>
      <c r="B700" s="0" t="s">
        <v>56</v>
      </c>
      <c r="C700" s="0" t="n">
        <v>267</v>
      </c>
      <c r="D700" s="0" t="n">
        <v>36</v>
      </c>
      <c r="E700" s="0" t="n">
        <v>10</v>
      </c>
      <c r="F700" s="0" t="n">
        <v>7</v>
      </c>
      <c r="G700" s="0" t="n">
        <v>35.51</v>
      </c>
      <c r="H700" s="0" t="n">
        <v>3.97</v>
      </c>
      <c r="I700" s="0" t="n">
        <v>0.82</v>
      </c>
      <c r="J700" s="0" t="s">
        <v>253</v>
      </c>
      <c r="K700" s="0" t="s">
        <v>42</v>
      </c>
      <c r="L700" s="0" t="n">
        <v>10</v>
      </c>
      <c r="M700" s="0" t="n">
        <v>1.03</v>
      </c>
      <c r="N700" s="0" t="n">
        <v>60.44</v>
      </c>
      <c r="O700" s="0" t="n">
        <v>0.77</v>
      </c>
      <c r="P700" s="0" t="n">
        <v>6</v>
      </c>
      <c r="Q700" s="0" t="n">
        <v>0.81</v>
      </c>
      <c r="R700" s="0" t="n">
        <v>927</v>
      </c>
      <c r="S700" s="0" t="n">
        <v>6.61</v>
      </c>
      <c r="T700" s="0" t="n">
        <v>0.38</v>
      </c>
      <c r="U700" s="6" t="n">
        <v>45589</v>
      </c>
      <c r="V700" s="0" t="n">
        <v>239.03</v>
      </c>
      <c r="W700" s="0" t="n">
        <v>0.529</v>
      </c>
    </row>
    <row r="701" customFormat="false" ht="15" hidden="false" customHeight="false" outlineLevel="0" collapsed="false">
      <c r="A701" s="0" t="s">
        <v>847</v>
      </c>
      <c r="B701" s="0" t="s">
        <v>56</v>
      </c>
      <c r="C701" s="0" t="n">
        <v>135</v>
      </c>
      <c r="D701" s="0" t="n">
        <v>52</v>
      </c>
      <c r="E701" s="0" t="n">
        <v>8</v>
      </c>
      <c r="F701" s="0" t="n">
        <v>8</v>
      </c>
      <c r="G701" s="0" t="n">
        <v>13.39</v>
      </c>
      <c r="H701" s="0" t="n">
        <v>4.85</v>
      </c>
      <c r="I701" s="0" t="n">
        <v>0.27</v>
      </c>
      <c r="J701" s="0" t="s">
        <v>365</v>
      </c>
      <c r="K701" s="0" t="s">
        <v>42</v>
      </c>
      <c r="L701" s="0" t="n">
        <v>32</v>
      </c>
      <c r="M701" s="0" t="n">
        <v>3.43</v>
      </c>
      <c r="N701" s="0" t="n">
        <v>14.98</v>
      </c>
      <c r="O701" s="0" t="n">
        <v>0.71</v>
      </c>
      <c r="P701" s="0" t="n">
        <v>0</v>
      </c>
      <c r="Q701" s="0" t="n">
        <v>0.91</v>
      </c>
      <c r="R701" s="0" t="n">
        <v>488</v>
      </c>
      <c r="S701" s="0" t="n">
        <v>4.05</v>
      </c>
      <c r="T701" s="0" t="n">
        <v>0.71</v>
      </c>
      <c r="U701" s="6" t="n">
        <v>45293</v>
      </c>
      <c r="V701" s="0" t="n">
        <v>23.58</v>
      </c>
      <c r="W701" s="0" t="n">
        <v>0.707</v>
      </c>
    </row>
    <row r="702" customFormat="false" ht="15" hidden="false" customHeight="false" outlineLevel="0" collapsed="false">
      <c r="A702" s="0" t="s">
        <v>848</v>
      </c>
      <c r="B702" s="0" t="s">
        <v>48</v>
      </c>
      <c r="C702" s="0" t="n">
        <v>298</v>
      </c>
      <c r="D702" s="0" t="n">
        <v>68</v>
      </c>
      <c r="E702" s="0" t="n">
        <v>6</v>
      </c>
      <c r="F702" s="0" t="n">
        <v>9</v>
      </c>
      <c r="G702" s="0" t="n">
        <v>38.18</v>
      </c>
      <c r="H702" s="0" t="n">
        <v>7.65</v>
      </c>
      <c r="I702" s="0" t="n">
        <v>0.75</v>
      </c>
      <c r="J702" s="0" t="s">
        <v>106</v>
      </c>
      <c r="K702" s="0" t="s">
        <v>60</v>
      </c>
      <c r="L702" s="0" t="n">
        <v>116</v>
      </c>
      <c r="M702" s="0" t="n">
        <v>0.8</v>
      </c>
      <c r="N702" s="0" t="n">
        <v>83.37</v>
      </c>
      <c r="O702" s="0" t="n">
        <v>1.05</v>
      </c>
      <c r="P702" s="0" t="n">
        <v>1</v>
      </c>
      <c r="Q702" s="0" t="n">
        <v>0.8</v>
      </c>
      <c r="R702" s="0" t="n">
        <v>816</v>
      </c>
      <c r="S702" s="0" t="n">
        <v>3.02</v>
      </c>
      <c r="T702" s="0" t="n">
        <v>0.25</v>
      </c>
      <c r="U702" s="6" t="n">
        <v>45339</v>
      </c>
      <c r="V702" s="0" t="n">
        <v>14.97</v>
      </c>
      <c r="W702" s="0" t="n">
        <v>0.525</v>
      </c>
    </row>
    <row r="703" customFormat="false" ht="15" hidden="false" customHeight="false" outlineLevel="0" collapsed="false">
      <c r="A703" s="0" t="s">
        <v>849</v>
      </c>
      <c r="B703" s="0" t="s">
        <v>48</v>
      </c>
      <c r="C703" s="0" t="n">
        <v>384</v>
      </c>
      <c r="D703" s="0" t="n">
        <v>41</v>
      </c>
      <c r="E703" s="0" t="n">
        <v>3</v>
      </c>
      <c r="F703" s="0" t="n">
        <v>6</v>
      </c>
      <c r="G703" s="0" t="n">
        <v>28.49</v>
      </c>
      <c r="H703" s="0" t="n">
        <v>8.03</v>
      </c>
      <c r="I703" s="0" t="n">
        <v>0.4</v>
      </c>
      <c r="J703" s="0" t="s">
        <v>137</v>
      </c>
      <c r="K703" s="0" t="s">
        <v>54</v>
      </c>
      <c r="L703" s="0" t="n">
        <v>122</v>
      </c>
      <c r="M703" s="0" t="n">
        <v>0.95</v>
      </c>
      <c r="N703" s="0" t="n">
        <v>106.81</v>
      </c>
      <c r="O703" s="0" t="n">
        <v>1.1</v>
      </c>
      <c r="P703" s="0" t="n">
        <v>0</v>
      </c>
      <c r="Q703" s="0" t="n">
        <v>0.89</v>
      </c>
      <c r="R703" s="0" t="n">
        <v>391</v>
      </c>
      <c r="S703" s="0" t="n">
        <v>12.08</v>
      </c>
      <c r="T703" s="0" t="n">
        <v>0.81</v>
      </c>
      <c r="U703" s="6" t="n">
        <v>45526</v>
      </c>
      <c r="V703" s="0" t="n">
        <v>222.42</v>
      </c>
      <c r="W703" s="0" t="n">
        <v>0.791</v>
      </c>
    </row>
    <row r="704" customFormat="false" ht="15" hidden="false" customHeight="false" outlineLevel="0" collapsed="false">
      <c r="A704" s="0" t="s">
        <v>850</v>
      </c>
      <c r="B704" s="0" t="s">
        <v>56</v>
      </c>
      <c r="C704" s="0" t="n">
        <v>88</v>
      </c>
      <c r="D704" s="0" t="n">
        <v>42</v>
      </c>
      <c r="E704" s="0" t="n">
        <v>8</v>
      </c>
      <c r="F704" s="0" t="n">
        <v>8</v>
      </c>
      <c r="G704" s="0" t="n">
        <v>15.71</v>
      </c>
      <c r="H704" s="0" t="n">
        <v>2.71</v>
      </c>
      <c r="I704" s="0" t="n">
        <v>0.62</v>
      </c>
      <c r="J704" s="0" t="s">
        <v>271</v>
      </c>
      <c r="K704" s="0" t="s">
        <v>42</v>
      </c>
      <c r="L704" s="0" t="n">
        <v>161</v>
      </c>
      <c r="M704" s="0" t="n">
        <v>1.99</v>
      </c>
      <c r="N704" s="0" t="n">
        <v>189.73</v>
      </c>
      <c r="O704" s="0" t="n">
        <v>0.85</v>
      </c>
      <c r="P704" s="0" t="n">
        <v>3</v>
      </c>
      <c r="Q704" s="0" t="n">
        <v>0.77</v>
      </c>
      <c r="R704" s="0" t="n">
        <v>515</v>
      </c>
      <c r="S704" s="0" t="n">
        <v>2.79</v>
      </c>
      <c r="T704" s="0" t="n">
        <v>0.82</v>
      </c>
      <c r="U704" s="6" t="n">
        <v>45617</v>
      </c>
      <c r="V704" s="0" t="n">
        <v>236.45</v>
      </c>
      <c r="W704" s="0" t="n">
        <v>0.61</v>
      </c>
    </row>
    <row r="705" customFormat="false" ht="15" hidden="false" customHeight="false" outlineLevel="0" collapsed="false">
      <c r="A705" s="0" t="s">
        <v>851</v>
      </c>
      <c r="B705" s="0" t="s">
        <v>40</v>
      </c>
      <c r="C705" s="0" t="n">
        <v>370</v>
      </c>
      <c r="D705" s="0" t="n">
        <v>37</v>
      </c>
      <c r="E705" s="0" t="n">
        <v>5</v>
      </c>
      <c r="F705" s="0" t="n">
        <v>3</v>
      </c>
      <c r="G705" s="0" t="n">
        <v>20.61</v>
      </c>
      <c r="H705" s="0" t="n">
        <v>9.33</v>
      </c>
      <c r="I705" s="0" t="n">
        <v>0.13</v>
      </c>
      <c r="J705" s="0" t="s">
        <v>57</v>
      </c>
      <c r="K705" s="0" t="s">
        <v>54</v>
      </c>
      <c r="L705" s="0" t="n">
        <v>98</v>
      </c>
      <c r="M705" s="0" t="n">
        <v>2.17</v>
      </c>
      <c r="N705" s="0" t="n">
        <v>109.23</v>
      </c>
      <c r="O705" s="0" t="n">
        <v>0.73</v>
      </c>
      <c r="P705" s="0" t="n">
        <v>4</v>
      </c>
      <c r="Q705" s="0" t="n">
        <v>0.78</v>
      </c>
      <c r="R705" s="0" t="n">
        <v>107</v>
      </c>
      <c r="S705" s="0" t="n">
        <v>6.52</v>
      </c>
      <c r="T705" s="0" t="n">
        <v>0.48</v>
      </c>
      <c r="U705" s="6" t="n">
        <v>45632</v>
      </c>
      <c r="V705" s="0" t="n">
        <v>153.73</v>
      </c>
      <c r="W705" s="0" t="n">
        <v>0.586</v>
      </c>
    </row>
    <row r="706" customFormat="false" ht="15" hidden="false" customHeight="false" outlineLevel="0" collapsed="false">
      <c r="A706" s="0" t="s">
        <v>852</v>
      </c>
      <c r="B706" s="0" t="s">
        <v>81</v>
      </c>
      <c r="C706" s="0" t="n">
        <v>273</v>
      </c>
      <c r="D706" s="0" t="n">
        <v>64</v>
      </c>
      <c r="E706" s="0" t="n">
        <v>8</v>
      </c>
      <c r="F706" s="0" t="n">
        <v>5</v>
      </c>
      <c r="G706" s="0" t="n">
        <v>34.8</v>
      </c>
      <c r="H706" s="0" t="n">
        <v>8.74</v>
      </c>
      <c r="I706" s="0" t="n">
        <v>0.55</v>
      </c>
      <c r="J706" s="0" t="s">
        <v>41</v>
      </c>
      <c r="K706" s="0" t="s">
        <v>46</v>
      </c>
      <c r="L706" s="0" t="n">
        <v>144</v>
      </c>
      <c r="M706" s="0" t="n">
        <v>2.58</v>
      </c>
      <c r="N706" s="0" t="n">
        <v>158.4</v>
      </c>
      <c r="O706" s="0" t="n">
        <v>1.06</v>
      </c>
      <c r="P706" s="0" t="n">
        <v>9</v>
      </c>
      <c r="Q706" s="0" t="n">
        <v>0.72</v>
      </c>
      <c r="R706" s="0" t="n">
        <v>54</v>
      </c>
      <c r="S706" s="0" t="n">
        <v>6.73</v>
      </c>
      <c r="T706" s="0" t="n">
        <v>0.85</v>
      </c>
      <c r="U706" s="6" t="n">
        <v>45649</v>
      </c>
      <c r="V706" s="0" t="n">
        <v>102.18</v>
      </c>
      <c r="W706" s="0" t="n">
        <v>0.518</v>
      </c>
    </row>
    <row r="707" customFormat="false" ht="15" hidden="false" customHeight="false" outlineLevel="0" collapsed="false">
      <c r="A707" s="0" t="s">
        <v>853</v>
      </c>
      <c r="B707" s="0" t="s">
        <v>40</v>
      </c>
      <c r="C707" s="0" t="n">
        <v>200</v>
      </c>
      <c r="D707" s="0" t="n">
        <v>69</v>
      </c>
      <c r="E707" s="0" t="n">
        <v>8</v>
      </c>
      <c r="F707" s="0" t="n">
        <v>3</v>
      </c>
      <c r="G707" s="0" t="n">
        <v>45.4</v>
      </c>
      <c r="H707" s="0" t="n">
        <v>0.67</v>
      </c>
      <c r="I707" s="0" t="n">
        <v>0.23</v>
      </c>
      <c r="J707" s="0" t="s">
        <v>53</v>
      </c>
      <c r="K707" s="0" t="s">
        <v>46</v>
      </c>
      <c r="L707" s="0" t="n">
        <v>47</v>
      </c>
      <c r="M707" s="0" t="n">
        <v>2.03</v>
      </c>
      <c r="N707" s="0" t="n">
        <v>60.92</v>
      </c>
      <c r="O707" s="0" t="n">
        <v>0.16</v>
      </c>
      <c r="P707" s="0" t="n">
        <v>4</v>
      </c>
      <c r="Q707" s="0" t="n">
        <v>0.83</v>
      </c>
      <c r="R707" s="0" t="n">
        <v>987</v>
      </c>
      <c r="S707" s="0" t="n">
        <v>10.3</v>
      </c>
      <c r="T707" s="0" t="n">
        <v>0.89</v>
      </c>
      <c r="U707" s="6" t="n">
        <v>45475</v>
      </c>
      <c r="V707" s="0" t="n">
        <v>78.57</v>
      </c>
      <c r="W707" s="0" t="n">
        <v>0.785</v>
      </c>
    </row>
    <row r="708" customFormat="false" ht="15" hidden="false" customHeight="false" outlineLevel="0" collapsed="false">
      <c r="A708" s="0" t="s">
        <v>854</v>
      </c>
      <c r="B708" s="0" t="s">
        <v>44</v>
      </c>
      <c r="C708" s="0" t="n">
        <v>337</v>
      </c>
      <c r="D708" s="0" t="n">
        <v>79</v>
      </c>
      <c r="E708" s="0" t="n">
        <v>6</v>
      </c>
      <c r="F708" s="0" t="n">
        <v>3</v>
      </c>
      <c r="G708" s="0" t="n">
        <v>7.41</v>
      </c>
      <c r="H708" s="0" t="n">
        <v>1.72</v>
      </c>
      <c r="I708" s="0" t="n">
        <v>0.54</v>
      </c>
      <c r="J708" s="0" t="s">
        <v>174</v>
      </c>
      <c r="K708" s="0" t="s">
        <v>60</v>
      </c>
      <c r="L708" s="0" t="n">
        <v>56</v>
      </c>
      <c r="M708" s="0" t="n">
        <v>0.65</v>
      </c>
      <c r="N708" s="0" t="n">
        <v>39.1</v>
      </c>
      <c r="O708" s="0" t="n">
        <v>1.33</v>
      </c>
      <c r="P708" s="0" t="n">
        <v>1</v>
      </c>
      <c r="Q708" s="0" t="n">
        <v>0.89</v>
      </c>
      <c r="R708" s="0" t="n">
        <v>672</v>
      </c>
      <c r="S708" s="0" t="n">
        <v>4.9</v>
      </c>
      <c r="T708" s="0" t="n">
        <v>0.35</v>
      </c>
      <c r="U708" s="6" t="n">
        <v>45324</v>
      </c>
      <c r="V708" s="0" t="n">
        <v>43.94</v>
      </c>
      <c r="W708" s="0" t="n">
        <v>0.56</v>
      </c>
    </row>
    <row r="709" customFormat="false" ht="15" hidden="false" customHeight="false" outlineLevel="0" collapsed="false">
      <c r="A709" s="0" t="s">
        <v>855</v>
      </c>
      <c r="B709" s="0" t="s">
        <v>48</v>
      </c>
      <c r="C709" s="0" t="n">
        <v>188</v>
      </c>
      <c r="D709" s="0" t="n">
        <v>71</v>
      </c>
      <c r="E709" s="0" t="n">
        <v>4</v>
      </c>
      <c r="F709" s="0" t="n">
        <v>7</v>
      </c>
      <c r="G709" s="0" t="n">
        <v>29</v>
      </c>
      <c r="H709" s="0" t="n">
        <v>5.21</v>
      </c>
      <c r="I709" s="0" t="n">
        <v>0.23</v>
      </c>
      <c r="J709" s="0" t="s">
        <v>223</v>
      </c>
      <c r="K709" s="0" t="s">
        <v>54</v>
      </c>
      <c r="L709" s="0" t="n">
        <v>112</v>
      </c>
      <c r="M709" s="0" t="n">
        <v>1.21</v>
      </c>
      <c r="N709" s="0" t="n">
        <v>164.06</v>
      </c>
      <c r="O709" s="0" t="n">
        <v>1.25</v>
      </c>
      <c r="P709" s="0" t="n">
        <v>2</v>
      </c>
      <c r="Q709" s="0" t="n">
        <v>0.94</v>
      </c>
      <c r="R709" s="0" t="n">
        <v>926</v>
      </c>
      <c r="S709" s="0" t="n">
        <v>12.74</v>
      </c>
      <c r="T709" s="0" t="n">
        <v>0.48</v>
      </c>
      <c r="U709" s="6" t="n">
        <v>45565</v>
      </c>
      <c r="V709" s="0" t="n">
        <v>150.43</v>
      </c>
      <c r="W709" s="0" t="n">
        <v>0.689</v>
      </c>
    </row>
    <row r="710" customFormat="false" ht="15" hidden="false" customHeight="false" outlineLevel="0" collapsed="false">
      <c r="A710" s="0" t="s">
        <v>856</v>
      </c>
      <c r="B710" s="0" t="s">
        <v>81</v>
      </c>
      <c r="C710" s="0" t="n">
        <v>332</v>
      </c>
      <c r="D710" s="0" t="n">
        <v>89</v>
      </c>
      <c r="E710" s="0" t="n">
        <v>11</v>
      </c>
      <c r="F710" s="0" t="n">
        <v>4</v>
      </c>
      <c r="G710" s="0" t="n">
        <v>13.43</v>
      </c>
      <c r="H710" s="0" t="n">
        <v>4.88</v>
      </c>
      <c r="I710" s="0" t="n">
        <v>0.49</v>
      </c>
      <c r="J710" s="0" t="s">
        <v>387</v>
      </c>
      <c r="K710" s="0" t="s">
        <v>46</v>
      </c>
      <c r="L710" s="0" t="n">
        <v>172</v>
      </c>
      <c r="M710" s="0" t="n">
        <v>1.02</v>
      </c>
      <c r="N710" s="0" t="n">
        <v>57.01</v>
      </c>
      <c r="O710" s="0" t="n">
        <v>0.63</v>
      </c>
      <c r="P710" s="0" t="n">
        <v>3</v>
      </c>
      <c r="Q710" s="0" t="n">
        <v>0.94</v>
      </c>
      <c r="R710" s="0" t="n">
        <v>847</v>
      </c>
      <c r="S710" s="0" t="n">
        <v>3.9</v>
      </c>
      <c r="T710" s="0" t="n">
        <v>0.41</v>
      </c>
      <c r="U710" s="6" t="n">
        <v>45495</v>
      </c>
      <c r="V710" s="0" t="n">
        <v>152.42</v>
      </c>
      <c r="W710" s="0" t="n">
        <v>0.599</v>
      </c>
    </row>
    <row r="711" customFormat="false" ht="15" hidden="false" customHeight="false" outlineLevel="0" collapsed="false">
      <c r="A711" s="0" t="s">
        <v>857</v>
      </c>
      <c r="B711" s="0" t="s">
        <v>81</v>
      </c>
      <c r="C711" s="0" t="n">
        <v>268</v>
      </c>
      <c r="D711" s="0" t="n">
        <v>43</v>
      </c>
      <c r="E711" s="0" t="n">
        <v>4</v>
      </c>
      <c r="F711" s="0" t="n">
        <v>2</v>
      </c>
      <c r="G711" s="0" t="n">
        <v>40.27</v>
      </c>
      <c r="H711" s="0" t="n">
        <v>7.23</v>
      </c>
      <c r="I711" s="0" t="n">
        <v>0.2</v>
      </c>
      <c r="J711" s="0" t="s">
        <v>340</v>
      </c>
      <c r="K711" s="0" t="s">
        <v>60</v>
      </c>
      <c r="L711" s="0" t="n">
        <v>71</v>
      </c>
      <c r="M711" s="0" t="n">
        <v>2.44</v>
      </c>
      <c r="N711" s="0" t="n">
        <v>175.55</v>
      </c>
      <c r="O711" s="0" t="n">
        <v>0.44</v>
      </c>
      <c r="P711" s="0" t="n">
        <v>9</v>
      </c>
      <c r="Q711" s="0" t="n">
        <v>1</v>
      </c>
      <c r="R711" s="0" t="n">
        <v>912</v>
      </c>
      <c r="S711" s="0" t="n">
        <v>12.05</v>
      </c>
      <c r="T711" s="0" t="n">
        <v>0.5</v>
      </c>
      <c r="U711" s="6" t="n">
        <v>45403</v>
      </c>
      <c r="V711" s="0" t="n">
        <v>142.23</v>
      </c>
      <c r="W711" s="0" t="n">
        <v>0.637</v>
      </c>
    </row>
    <row r="712" customFormat="false" ht="15" hidden="false" customHeight="false" outlineLevel="0" collapsed="false">
      <c r="A712" s="0" t="s">
        <v>858</v>
      </c>
      <c r="B712" s="0" t="s">
        <v>44</v>
      </c>
      <c r="C712" s="0" t="n">
        <v>207</v>
      </c>
      <c r="D712" s="0" t="n">
        <v>96</v>
      </c>
      <c r="E712" s="0" t="n">
        <v>5</v>
      </c>
      <c r="F712" s="0" t="n">
        <v>6</v>
      </c>
      <c r="G712" s="0" t="n">
        <v>4.44</v>
      </c>
      <c r="H712" s="0" t="n">
        <v>1.35</v>
      </c>
      <c r="I712" s="0" t="n">
        <v>0.3</v>
      </c>
      <c r="J712" s="0" t="s">
        <v>156</v>
      </c>
      <c r="K712" s="0" t="s">
        <v>60</v>
      </c>
      <c r="L712" s="0" t="n">
        <v>82</v>
      </c>
      <c r="M712" s="0" t="n">
        <v>1.45</v>
      </c>
      <c r="N712" s="0" t="n">
        <v>42.27</v>
      </c>
      <c r="O712" s="0" t="n">
        <v>0.24</v>
      </c>
      <c r="P712" s="0" t="n">
        <v>5</v>
      </c>
      <c r="Q712" s="0" t="n">
        <v>0.73</v>
      </c>
      <c r="R712" s="0" t="n">
        <v>314</v>
      </c>
      <c r="S712" s="0" t="n">
        <v>12.9</v>
      </c>
      <c r="T712" s="0" t="n">
        <v>0.56</v>
      </c>
      <c r="U712" s="6" t="n">
        <v>45511</v>
      </c>
      <c r="V712" s="0" t="n">
        <v>235.7</v>
      </c>
      <c r="W712" s="0" t="n">
        <v>0.706</v>
      </c>
    </row>
    <row r="713" customFormat="false" ht="15" hidden="false" customHeight="false" outlineLevel="0" collapsed="false">
      <c r="A713" s="0" t="s">
        <v>859</v>
      </c>
      <c r="B713" s="0" t="s">
        <v>44</v>
      </c>
      <c r="C713" s="0" t="n">
        <v>73</v>
      </c>
      <c r="D713" s="0" t="n">
        <v>97</v>
      </c>
      <c r="E713" s="0" t="n">
        <v>12</v>
      </c>
      <c r="F713" s="0" t="n">
        <v>5</v>
      </c>
      <c r="G713" s="0" t="n">
        <v>34.76</v>
      </c>
      <c r="H713" s="0" t="n">
        <v>6.63</v>
      </c>
      <c r="I713" s="0" t="n">
        <v>0.64</v>
      </c>
      <c r="J713" s="0" t="s">
        <v>348</v>
      </c>
      <c r="K713" s="0" t="s">
        <v>42</v>
      </c>
      <c r="L713" s="0" t="n">
        <v>12</v>
      </c>
      <c r="M713" s="0" t="n">
        <v>1.82</v>
      </c>
      <c r="N713" s="0" t="n">
        <v>171.8</v>
      </c>
      <c r="O713" s="0" t="n">
        <v>1.22</v>
      </c>
      <c r="P713" s="0" t="n">
        <v>5</v>
      </c>
      <c r="Q713" s="0" t="n">
        <v>0.85</v>
      </c>
      <c r="R713" s="0" t="n">
        <v>298</v>
      </c>
      <c r="S713" s="0" t="n">
        <v>3.7</v>
      </c>
      <c r="T713" s="0" t="n">
        <v>0.61</v>
      </c>
      <c r="U713" s="6" t="n">
        <v>45400</v>
      </c>
      <c r="V713" s="0" t="n">
        <v>38.94</v>
      </c>
      <c r="W713" s="0" t="n">
        <v>0.519</v>
      </c>
    </row>
    <row r="714" customFormat="false" ht="15" hidden="false" customHeight="false" outlineLevel="0" collapsed="false">
      <c r="A714" s="0" t="s">
        <v>860</v>
      </c>
      <c r="B714" s="0" t="s">
        <v>56</v>
      </c>
      <c r="C714" s="0" t="n">
        <v>345</v>
      </c>
      <c r="D714" s="0" t="n">
        <v>65</v>
      </c>
      <c r="E714" s="0" t="n">
        <v>3</v>
      </c>
      <c r="F714" s="0" t="n">
        <v>3</v>
      </c>
      <c r="G714" s="0" t="n">
        <v>9.57</v>
      </c>
      <c r="H714" s="0" t="n">
        <v>6.36</v>
      </c>
      <c r="I714" s="0" t="n">
        <v>0.98</v>
      </c>
      <c r="J714" s="0" t="s">
        <v>53</v>
      </c>
      <c r="K714" s="0" t="s">
        <v>46</v>
      </c>
      <c r="L714" s="0" t="n">
        <v>111</v>
      </c>
      <c r="M714" s="0" t="n">
        <v>2.62</v>
      </c>
      <c r="N714" s="0" t="n">
        <v>156.84</v>
      </c>
      <c r="O714" s="0" t="n">
        <v>1.18</v>
      </c>
      <c r="P714" s="0" t="n">
        <v>1</v>
      </c>
      <c r="Q714" s="0" t="n">
        <v>0.86</v>
      </c>
      <c r="R714" s="0" t="n">
        <v>144</v>
      </c>
      <c r="S714" s="0" t="n">
        <v>12.33</v>
      </c>
      <c r="T714" s="0" t="n">
        <v>0.23</v>
      </c>
      <c r="U714" s="6" t="n">
        <v>45545</v>
      </c>
      <c r="V714" s="0" t="n">
        <v>204.3</v>
      </c>
      <c r="W714" s="0" t="n">
        <v>0.644</v>
      </c>
    </row>
    <row r="715" customFormat="false" ht="15" hidden="false" customHeight="false" outlineLevel="0" collapsed="false">
      <c r="A715" s="0" t="s">
        <v>861</v>
      </c>
      <c r="B715" s="0" t="s">
        <v>48</v>
      </c>
      <c r="C715" s="0" t="n">
        <v>376</v>
      </c>
      <c r="D715" s="0" t="n">
        <v>22</v>
      </c>
      <c r="E715" s="0" t="n">
        <v>9</v>
      </c>
      <c r="F715" s="0" t="n">
        <v>6</v>
      </c>
      <c r="G715" s="0" t="n">
        <v>30.22</v>
      </c>
      <c r="H715" s="0" t="n">
        <v>2.72</v>
      </c>
      <c r="I715" s="0" t="n">
        <v>0.5</v>
      </c>
      <c r="J715" s="0" t="s">
        <v>385</v>
      </c>
      <c r="K715" s="0" t="s">
        <v>54</v>
      </c>
      <c r="L715" s="0" t="n">
        <v>157</v>
      </c>
      <c r="M715" s="0" t="n">
        <v>1.56</v>
      </c>
      <c r="N715" s="0" t="n">
        <v>126.13</v>
      </c>
      <c r="O715" s="0" t="n">
        <v>1.11</v>
      </c>
      <c r="P715" s="0" t="n">
        <v>1</v>
      </c>
      <c r="Q715" s="0" t="n">
        <v>0.94</v>
      </c>
      <c r="R715" s="0" t="n">
        <v>912</v>
      </c>
      <c r="S715" s="0" t="n">
        <v>10.99</v>
      </c>
      <c r="T715" s="0" t="n">
        <v>0.24</v>
      </c>
      <c r="U715" s="6" t="n">
        <v>45429</v>
      </c>
      <c r="V715" s="0" t="n">
        <v>126.45</v>
      </c>
      <c r="W715" s="0" t="n">
        <v>0.652</v>
      </c>
    </row>
    <row r="716" customFormat="false" ht="15" hidden="false" customHeight="false" outlineLevel="0" collapsed="false">
      <c r="A716" s="0" t="s">
        <v>862</v>
      </c>
      <c r="B716" s="0" t="s">
        <v>48</v>
      </c>
      <c r="C716" s="0" t="n">
        <v>332</v>
      </c>
      <c r="D716" s="0" t="n">
        <v>65</v>
      </c>
      <c r="E716" s="0" t="n">
        <v>3</v>
      </c>
      <c r="F716" s="0" t="n">
        <v>3</v>
      </c>
      <c r="G716" s="0" t="n">
        <v>41.95</v>
      </c>
      <c r="H716" s="0" t="n">
        <v>5.65</v>
      </c>
      <c r="I716" s="0" t="n">
        <v>0.72</v>
      </c>
      <c r="J716" s="0" t="s">
        <v>200</v>
      </c>
      <c r="K716" s="0" t="s">
        <v>46</v>
      </c>
      <c r="L716" s="0" t="n">
        <v>114</v>
      </c>
      <c r="M716" s="0" t="n">
        <v>1.61</v>
      </c>
      <c r="N716" s="0" t="n">
        <v>171.54</v>
      </c>
      <c r="O716" s="0" t="n">
        <v>1.97</v>
      </c>
      <c r="P716" s="0" t="n">
        <v>8</v>
      </c>
      <c r="Q716" s="0" t="n">
        <v>0.78</v>
      </c>
      <c r="R716" s="0" t="n">
        <v>858</v>
      </c>
      <c r="S716" s="0" t="n">
        <v>13.24</v>
      </c>
      <c r="T716" s="0" t="n">
        <v>0.72</v>
      </c>
      <c r="U716" s="6" t="n">
        <v>45457</v>
      </c>
      <c r="V716" s="0" t="n">
        <v>79.88</v>
      </c>
      <c r="W716" s="0" t="n">
        <v>0.52</v>
      </c>
    </row>
    <row r="717" customFormat="false" ht="15" hidden="false" customHeight="false" outlineLevel="0" collapsed="false">
      <c r="A717" s="0" t="s">
        <v>863</v>
      </c>
      <c r="B717" s="0" t="s">
        <v>40</v>
      </c>
      <c r="C717" s="0" t="n">
        <v>157</v>
      </c>
      <c r="D717" s="0" t="n">
        <v>27</v>
      </c>
      <c r="E717" s="0" t="n">
        <v>13</v>
      </c>
      <c r="F717" s="0" t="n">
        <v>9</v>
      </c>
      <c r="G717" s="0" t="n">
        <v>38</v>
      </c>
      <c r="H717" s="0" t="n">
        <v>2.61</v>
      </c>
      <c r="I717" s="0" t="n">
        <v>0.59</v>
      </c>
      <c r="J717" s="0" t="s">
        <v>96</v>
      </c>
      <c r="K717" s="0" t="s">
        <v>46</v>
      </c>
      <c r="L717" s="0" t="n">
        <v>53</v>
      </c>
      <c r="M717" s="0" t="n">
        <v>4.25</v>
      </c>
      <c r="N717" s="0" t="n">
        <v>72.83</v>
      </c>
      <c r="O717" s="0" t="n">
        <v>1.11</v>
      </c>
      <c r="P717" s="0" t="n">
        <v>1</v>
      </c>
      <c r="Q717" s="0" t="n">
        <v>0.72</v>
      </c>
      <c r="R717" s="0" t="n">
        <v>868</v>
      </c>
      <c r="S717" s="0" t="n">
        <v>8.14</v>
      </c>
      <c r="T717" s="0" t="n">
        <v>0.55</v>
      </c>
      <c r="U717" s="6" t="n">
        <v>45437</v>
      </c>
      <c r="V717" s="0" t="n">
        <v>207.66</v>
      </c>
      <c r="W717" s="0" t="n">
        <v>0.632</v>
      </c>
    </row>
    <row r="718" customFormat="false" ht="15" hidden="false" customHeight="false" outlineLevel="0" collapsed="false">
      <c r="A718" s="0" t="s">
        <v>864</v>
      </c>
      <c r="B718" s="0" t="s">
        <v>56</v>
      </c>
      <c r="C718" s="0" t="n">
        <v>187</v>
      </c>
      <c r="D718" s="0" t="n">
        <v>63</v>
      </c>
      <c r="E718" s="0" t="n">
        <v>11</v>
      </c>
      <c r="F718" s="0" t="n">
        <v>7</v>
      </c>
      <c r="G718" s="0" t="n">
        <v>37.89</v>
      </c>
      <c r="H718" s="0" t="n">
        <v>1.9</v>
      </c>
      <c r="I718" s="0" t="n">
        <v>0.55</v>
      </c>
      <c r="J718" s="0" t="s">
        <v>485</v>
      </c>
      <c r="K718" s="0" t="s">
        <v>54</v>
      </c>
      <c r="L718" s="0" t="n">
        <v>169</v>
      </c>
      <c r="M718" s="0" t="n">
        <v>2.97</v>
      </c>
      <c r="N718" s="0" t="n">
        <v>41.55</v>
      </c>
      <c r="O718" s="0" t="n">
        <v>1.47</v>
      </c>
      <c r="P718" s="0" t="n">
        <v>1</v>
      </c>
      <c r="Q718" s="0" t="n">
        <v>0.79</v>
      </c>
      <c r="R718" s="0" t="n">
        <v>746</v>
      </c>
      <c r="S718" s="0" t="n">
        <v>4.27</v>
      </c>
      <c r="T718" s="0" t="n">
        <v>0.27</v>
      </c>
      <c r="U718" s="6" t="n">
        <v>45464</v>
      </c>
      <c r="V718" s="0" t="n">
        <v>67.33</v>
      </c>
      <c r="W718" s="0" t="n">
        <v>0.502</v>
      </c>
    </row>
    <row r="719" customFormat="false" ht="15" hidden="false" customHeight="false" outlineLevel="0" collapsed="false">
      <c r="A719" s="0" t="s">
        <v>865</v>
      </c>
      <c r="B719" s="0" t="s">
        <v>56</v>
      </c>
      <c r="C719" s="0" t="n">
        <v>410</v>
      </c>
      <c r="D719" s="0" t="n">
        <v>86</v>
      </c>
      <c r="E719" s="0" t="n">
        <v>13</v>
      </c>
      <c r="F719" s="0" t="n">
        <v>2</v>
      </c>
      <c r="G719" s="0" t="n">
        <v>26.37</v>
      </c>
      <c r="H719" s="0" t="n">
        <v>5.94</v>
      </c>
      <c r="I719" s="0" t="n">
        <v>0.16</v>
      </c>
      <c r="J719" s="0" t="s">
        <v>348</v>
      </c>
      <c r="K719" s="0" t="s">
        <v>54</v>
      </c>
      <c r="L719" s="0" t="n">
        <v>109</v>
      </c>
      <c r="M719" s="0" t="n">
        <v>4.36</v>
      </c>
      <c r="N719" s="0" t="n">
        <v>39.84</v>
      </c>
      <c r="O719" s="0" t="n">
        <v>0.31</v>
      </c>
      <c r="P719" s="0" t="n">
        <v>2</v>
      </c>
      <c r="Q719" s="0" t="n">
        <v>1</v>
      </c>
      <c r="R719" s="0" t="n">
        <v>506</v>
      </c>
      <c r="S719" s="0" t="n">
        <v>13.77</v>
      </c>
      <c r="T719" s="0" t="n">
        <v>0.51</v>
      </c>
      <c r="U719" s="6" t="n">
        <v>45572</v>
      </c>
      <c r="V719" s="0" t="n">
        <v>76.97</v>
      </c>
      <c r="W719" s="0" t="n">
        <v>0.815</v>
      </c>
    </row>
    <row r="720" customFormat="false" ht="15" hidden="false" customHeight="false" outlineLevel="0" collapsed="false">
      <c r="A720" s="0" t="s">
        <v>866</v>
      </c>
      <c r="B720" s="0" t="s">
        <v>56</v>
      </c>
      <c r="C720" s="0" t="n">
        <v>122</v>
      </c>
      <c r="D720" s="0" t="n">
        <v>52</v>
      </c>
      <c r="E720" s="0" t="n">
        <v>13</v>
      </c>
      <c r="F720" s="0" t="n">
        <v>7</v>
      </c>
      <c r="G720" s="0" t="n">
        <v>44.65</v>
      </c>
      <c r="H720" s="0" t="n">
        <v>9.79</v>
      </c>
      <c r="I720" s="0" t="n">
        <v>0.23</v>
      </c>
      <c r="J720" s="0" t="s">
        <v>193</v>
      </c>
      <c r="K720" s="0" t="s">
        <v>42</v>
      </c>
      <c r="L720" s="0" t="n">
        <v>35</v>
      </c>
      <c r="M720" s="0" t="n">
        <v>2.82</v>
      </c>
      <c r="N720" s="0" t="n">
        <v>61.37</v>
      </c>
      <c r="O720" s="0" t="n">
        <v>0.67</v>
      </c>
      <c r="P720" s="0" t="n">
        <v>8</v>
      </c>
      <c r="Q720" s="0" t="n">
        <v>0.97</v>
      </c>
      <c r="R720" s="0" t="n">
        <v>790</v>
      </c>
      <c r="S720" s="0" t="n">
        <v>12.06</v>
      </c>
      <c r="T720" s="0" t="n">
        <v>0.58</v>
      </c>
      <c r="U720" s="6" t="n">
        <v>45587</v>
      </c>
      <c r="V720" s="0" t="n">
        <v>299.58</v>
      </c>
      <c r="W720" s="0" t="n">
        <v>0.644</v>
      </c>
    </row>
    <row r="721" customFormat="false" ht="15" hidden="false" customHeight="false" outlineLevel="0" collapsed="false">
      <c r="A721" s="0" t="s">
        <v>867</v>
      </c>
      <c r="B721" s="0" t="s">
        <v>56</v>
      </c>
      <c r="C721" s="0" t="n">
        <v>441</v>
      </c>
      <c r="D721" s="0" t="n">
        <v>48</v>
      </c>
      <c r="E721" s="0" t="n">
        <v>3</v>
      </c>
      <c r="F721" s="0" t="n">
        <v>6</v>
      </c>
      <c r="G721" s="0" t="n">
        <v>29.82</v>
      </c>
      <c r="H721" s="0" t="n">
        <v>2.75</v>
      </c>
      <c r="I721" s="0" t="n">
        <v>0.89</v>
      </c>
      <c r="J721" s="0" t="s">
        <v>409</v>
      </c>
      <c r="K721" s="0" t="s">
        <v>60</v>
      </c>
      <c r="L721" s="0" t="n">
        <v>57</v>
      </c>
      <c r="M721" s="0" t="n">
        <v>4.59</v>
      </c>
      <c r="N721" s="0" t="n">
        <v>94.78</v>
      </c>
      <c r="O721" s="0" t="n">
        <v>0.62</v>
      </c>
      <c r="P721" s="0" t="n">
        <v>5</v>
      </c>
      <c r="Q721" s="0" t="n">
        <v>0.82</v>
      </c>
      <c r="R721" s="0" t="n">
        <v>366</v>
      </c>
      <c r="S721" s="0" t="n">
        <v>1.29</v>
      </c>
      <c r="T721" s="0" t="n">
        <v>0.71</v>
      </c>
      <c r="U721" s="6" t="n">
        <v>45358</v>
      </c>
      <c r="V721" s="0" t="n">
        <v>267.71</v>
      </c>
      <c r="W721" s="0" t="n">
        <v>0.561</v>
      </c>
    </row>
    <row r="722" customFormat="false" ht="15" hidden="false" customHeight="false" outlineLevel="0" collapsed="false">
      <c r="A722" s="0" t="s">
        <v>868</v>
      </c>
      <c r="B722" s="0" t="s">
        <v>48</v>
      </c>
      <c r="C722" s="0" t="n">
        <v>104</v>
      </c>
      <c r="D722" s="0" t="n">
        <v>70</v>
      </c>
      <c r="E722" s="0" t="n">
        <v>7</v>
      </c>
      <c r="F722" s="0" t="n">
        <v>5</v>
      </c>
      <c r="G722" s="0" t="n">
        <v>45.96</v>
      </c>
      <c r="H722" s="0" t="n">
        <v>3.88</v>
      </c>
      <c r="I722" s="0" t="n">
        <v>0.47</v>
      </c>
      <c r="J722" s="0" t="s">
        <v>229</v>
      </c>
      <c r="K722" s="0" t="s">
        <v>54</v>
      </c>
      <c r="L722" s="0" t="n">
        <v>14</v>
      </c>
      <c r="M722" s="0" t="n">
        <v>1.65</v>
      </c>
      <c r="N722" s="0" t="n">
        <v>176.44</v>
      </c>
      <c r="O722" s="0" t="n">
        <v>1.19</v>
      </c>
      <c r="P722" s="0" t="n">
        <v>5</v>
      </c>
      <c r="Q722" s="0" t="n">
        <v>0.96</v>
      </c>
      <c r="R722" s="0" t="n">
        <v>823</v>
      </c>
      <c r="S722" s="0" t="n">
        <v>14.15</v>
      </c>
      <c r="T722" s="0" t="n">
        <v>0.29</v>
      </c>
      <c r="U722" s="6" t="n">
        <v>45581</v>
      </c>
      <c r="V722" s="0" t="n">
        <v>212.17</v>
      </c>
      <c r="W722" s="0" t="n">
        <v>0.62</v>
      </c>
    </row>
    <row r="723" customFormat="false" ht="15" hidden="false" customHeight="false" outlineLevel="0" collapsed="false">
      <c r="A723" s="0" t="s">
        <v>869</v>
      </c>
      <c r="B723" s="0" t="s">
        <v>48</v>
      </c>
      <c r="C723" s="0" t="n">
        <v>336</v>
      </c>
      <c r="D723" s="0" t="n">
        <v>51</v>
      </c>
      <c r="E723" s="0" t="n">
        <v>9</v>
      </c>
      <c r="F723" s="0" t="n">
        <v>3</v>
      </c>
      <c r="G723" s="0" t="n">
        <v>27.78</v>
      </c>
      <c r="H723" s="0" t="n">
        <v>2.94</v>
      </c>
      <c r="I723" s="0" t="n">
        <v>0.65</v>
      </c>
      <c r="J723" s="0" t="s">
        <v>70</v>
      </c>
      <c r="K723" s="0" t="s">
        <v>54</v>
      </c>
      <c r="L723" s="0" t="n">
        <v>68</v>
      </c>
      <c r="M723" s="0" t="n">
        <v>3.28</v>
      </c>
      <c r="N723" s="0" t="n">
        <v>27.01</v>
      </c>
      <c r="O723" s="0" t="n">
        <v>0.73</v>
      </c>
      <c r="P723" s="0" t="n">
        <v>9</v>
      </c>
      <c r="Q723" s="0" t="n">
        <v>0.71</v>
      </c>
      <c r="R723" s="0" t="n">
        <v>168</v>
      </c>
      <c r="S723" s="0" t="n">
        <v>14.28</v>
      </c>
      <c r="T723" s="0" t="n">
        <v>1</v>
      </c>
      <c r="U723" s="6" t="n">
        <v>45540</v>
      </c>
      <c r="V723" s="0" t="n">
        <v>101.57</v>
      </c>
      <c r="W723" s="0" t="n">
        <v>0.679</v>
      </c>
    </row>
    <row r="724" customFormat="false" ht="15" hidden="false" customHeight="false" outlineLevel="0" collapsed="false">
      <c r="A724" s="0" t="s">
        <v>870</v>
      </c>
      <c r="B724" s="0" t="s">
        <v>56</v>
      </c>
      <c r="C724" s="0" t="n">
        <v>231</v>
      </c>
      <c r="D724" s="0" t="n">
        <v>90</v>
      </c>
      <c r="E724" s="0" t="n">
        <v>5</v>
      </c>
      <c r="F724" s="0" t="n">
        <v>2</v>
      </c>
      <c r="G724" s="0" t="n">
        <v>25.79</v>
      </c>
      <c r="H724" s="0" t="n">
        <v>3.03</v>
      </c>
      <c r="I724" s="0" t="n">
        <v>0.58</v>
      </c>
      <c r="J724" s="0" t="s">
        <v>150</v>
      </c>
      <c r="K724" s="0" t="s">
        <v>46</v>
      </c>
      <c r="L724" s="0" t="n">
        <v>70</v>
      </c>
      <c r="M724" s="0" t="n">
        <v>2.76</v>
      </c>
      <c r="N724" s="0" t="n">
        <v>183.9</v>
      </c>
      <c r="O724" s="0" t="n">
        <v>1.32</v>
      </c>
      <c r="P724" s="0" t="n">
        <v>4</v>
      </c>
      <c r="Q724" s="0" t="n">
        <v>0.79</v>
      </c>
      <c r="R724" s="0" t="n">
        <v>795</v>
      </c>
      <c r="S724" s="0" t="n">
        <v>5.97</v>
      </c>
      <c r="T724" s="0" t="n">
        <v>0.58</v>
      </c>
      <c r="U724" s="6" t="n">
        <v>45467</v>
      </c>
      <c r="V724" s="0" t="n">
        <v>165.65</v>
      </c>
      <c r="W724" s="0" t="n">
        <v>0.542</v>
      </c>
    </row>
    <row r="725" customFormat="false" ht="15" hidden="false" customHeight="false" outlineLevel="0" collapsed="false">
      <c r="A725" s="0" t="s">
        <v>871</v>
      </c>
      <c r="B725" s="0" t="s">
        <v>40</v>
      </c>
      <c r="C725" s="0" t="n">
        <v>22</v>
      </c>
      <c r="D725" s="0" t="n">
        <v>88</v>
      </c>
      <c r="E725" s="0" t="n">
        <v>11</v>
      </c>
      <c r="F725" s="0" t="n">
        <v>9</v>
      </c>
      <c r="G725" s="0" t="n">
        <v>11.9</v>
      </c>
      <c r="H725" s="0" t="n">
        <v>4.34</v>
      </c>
      <c r="I725" s="0" t="n">
        <v>0.44</v>
      </c>
      <c r="J725" s="0" t="s">
        <v>62</v>
      </c>
      <c r="K725" s="0" t="s">
        <v>54</v>
      </c>
      <c r="L725" s="0" t="n">
        <v>58</v>
      </c>
      <c r="M725" s="0" t="n">
        <v>4.63</v>
      </c>
      <c r="N725" s="0" t="n">
        <v>185.84</v>
      </c>
      <c r="O725" s="0" t="n">
        <v>1.41</v>
      </c>
      <c r="P725" s="0" t="n">
        <v>6</v>
      </c>
      <c r="Q725" s="0" t="n">
        <v>0.92</v>
      </c>
      <c r="R725" s="0" t="n">
        <v>843</v>
      </c>
      <c r="S725" s="0" t="n">
        <v>1.14</v>
      </c>
      <c r="T725" s="0" t="n">
        <v>0.74</v>
      </c>
      <c r="U725" s="6" t="n">
        <v>45641</v>
      </c>
      <c r="V725" s="0" t="n">
        <v>46.72</v>
      </c>
      <c r="W725" s="0" t="n">
        <v>0.486</v>
      </c>
    </row>
    <row r="726" customFormat="false" ht="15" hidden="false" customHeight="false" outlineLevel="0" collapsed="false">
      <c r="A726" s="0" t="s">
        <v>872</v>
      </c>
      <c r="B726" s="0" t="s">
        <v>81</v>
      </c>
      <c r="C726" s="0" t="n">
        <v>403</v>
      </c>
      <c r="D726" s="0" t="n">
        <v>27</v>
      </c>
      <c r="E726" s="0" t="n">
        <v>10</v>
      </c>
      <c r="F726" s="0" t="n">
        <v>7</v>
      </c>
      <c r="G726" s="0" t="n">
        <v>27.69</v>
      </c>
      <c r="H726" s="0" t="n">
        <v>7.17</v>
      </c>
      <c r="I726" s="0" t="n">
        <v>0.45</v>
      </c>
      <c r="J726" s="0" t="s">
        <v>121</v>
      </c>
      <c r="K726" s="0" t="s">
        <v>54</v>
      </c>
      <c r="L726" s="0" t="n">
        <v>167</v>
      </c>
      <c r="M726" s="0" t="n">
        <v>2.38</v>
      </c>
      <c r="N726" s="0" t="n">
        <v>148.17</v>
      </c>
      <c r="O726" s="0" t="n">
        <v>0.16</v>
      </c>
      <c r="P726" s="0" t="n">
        <v>3</v>
      </c>
      <c r="Q726" s="0" t="n">
        <v>0.77</v>
      </c>
      <c r="R726" s="0" t="n">
        <v>251</v>
      </c>
      <c r="S726" s="0" t="n">
        <v>8.74</v>
      </c>
      <c r="T726" s="0" t="n">
        <v>0.93</v>
      </c>
      <c r="U726" s="6" t="n">
        <v>45316</v>
      </c>
      <c r="V726" s="0" t="n">
        <v>106.85</v>
      </c>
      <c r="W726" s="0" t="n">
        <v>0.781</v>
      </c>
    </row>
    <row r="727" customFormat="false" ht="15" hidden="false" customHeight="false" outlineLevel="0" collapsed="false">
      <c r="A727" s="0" t="s">
        <v>873</v>
      </c>
      <c r="B727" s="0" t="s">
        <v>81</v>
      </c>
      <c r="C727" s="0" t="n">
        <v>198</v>
      </c>
      <c r="D727" s="0" t="n">
        <v>32</v>
      </c>
      <c r="E727" s="0" t="n">
        <v>5</v>
      </c>
      <c r="F727" s="0" t="n">
        <v>9</v>
      </c>
      <c r="G727" s="0" t="n">
        <v>7.89</v>
      </c>
      <c r="H727" s="0" t="n">
        <v>0.87</v>
      </c>
      <c r="I727" s="0" t="n">
        <v>0.6</v>
      </c>
      <c r="J727" s="0" t="s">
        <v>85</v>
      </c>
      <c r="K727" s="0" t="s">
        <v>46</v>
      </c>
      <c r="L727" s="0" t="n">
        <v>154</v>
      </c>
      <c r="M727" s="0" t="n">
        <v>4.35</v>
      </c>
      <c r="N727" s="0" t="n">
        <v>181.05</v>
      </c>
      <c r="O727" s="0" t="n">
        <v>1.32</v>
      </c>
      <c r="P727" s="0" t="n">
        <v>9</v>
      </c>
      <c r="Q727" s="0" t="n">
        <v>0.76</v>
      </c>
      <c r="R727" s="0" t="n">
        <v>823</v>
      </c>
      <c r="S727" s="0" t="n">
        <v>13.79</v>
      </c>
      <c r="T727" s="0" t="n">
        <v>0.23</v>
      </c>
      <c r="U727" s="6" t="n">
        <v>45315</v>
      </c>
      <c r="V727" s="0" t="n">
        <v>29.71</v>
      </c>
      <c r="W727" s="0" t="n">
        <v>0.47</v>
      </c>
    </row>
    <row r="728" customFormat="false" ht="15" hidden="false" customHeight="false" outlineLevel="0" collapsed="false">
      <c r="A728" s="0" t="s">
        <v>874</v>
      </c>
      <c r="B728" s="0" t="s">
        <v>40</v>
      </c>
      <c r="C728" s="0" t="n">
        <v>361</v>
      </c>
      <c r="D728" s="0" t="n">
        <v>63</v>
      </c>
      <c r="E728" s="0" t="n">
        <v>7</v>
      </c>
      <c r="F728" s="0" t="n">
        <v>6</v>
      </c>
      <c r="G728" s="0" t="n">
        <v>43.61</v>
      </c>
      <c r="H728" s="0" t="n">
        <v>9.59</v>
      </c>
      <c r="I728" s="0" t="n">
        <v>0.23</v>
      </c>
      <c r="J728" s="0" t="s">
        <v>284</v>
      </c>
      <c r="K728" s="0" t="s">
        <v>46</v>
      </c>
      <c r="L728" s="0" t="n">
        <v>79</v>
      </c>
      <c r="M728" s="0" t="n">
        <v>3.04</v>
      </c>
      <c r="N728" s="0" t="n">
        <v>156.3</v>
      </c>
      <c r="O728" s="0" t="n">
        <v>0.32</v>
      </c>
      <c r="P728" s="0" t="n">
        <v>9</v>
      </c>
      <c r="Q728" s="0" t="n">
        <v>0.96</v>
      </c>
      <c r="R728" s="0" t="n">
        <v>102</v>
      </c>
      <c r="S728" s="0" t="n">
        <v>2.74</v>
      </c>
      <c r="T728" s="0" t="n">
        <v>0.68</v>
      </c>
      <c r="U728" s="6" t="n">
        <v>45342</v>
      </c>
      <c r="V728" s="0" t="n">
        <v>186.99</v>
      </c>
      <c r="W728" s="0" t="n">
        <v>0.553</v>
      </c>
    </row>
    <row r="729" customFormat="false" ht="15" hidden="false" customHeight="false" outlineLevel="0" collapsed="false">
      <c r="A729" s="0" t="s">
        <v>875</v>
      </c>
      <c r="B729" s="0" t="s">
        <v>56</v>
      </c>
      <c r="C729" s="0" t="n">
        <v>322</v>
      </c>
      <c r="D729" s="0" t="n">
        <v>39</v>
      </c>
      <c r="E729" s="0" t="n">
        <v>9</v>
      </c>
      <c r="F729" s="0" t="n">
        <v>7</v>
      </c>
      <c r="G729" s="0" t="n">
        <v>34.12</v>
      </c>
      <c r="H729" s="0" t="n">
        <v>0.94</v>
      </c>
      <c r="I729" s="0" t="n">
        <v>0.45</v>
      </c>
      <c r="J729" s="0" t="s">
        <v>215</v>
      </c>
      <c r="K729" s="0" t="s">
        <v>46</v>
      </c>
      <c r="L729" s="0" t="n">
        <v>24</v>
      </c>
      <c r="M729" s="0" t="n">
        <v>3.69</v>
      </c>
      <c r="N729" s="0" t="n">
        <v>110.38</v>
      </c>
      <c r="O729" s="0" t="n">
        <v>0.98</v>
      </c>
      <c r="P729" s="0" t="n">
        <v>2</v>
      </c>
      <c r="Q729" s="0" t="n">
        <v>0.88</v>
      </c>
      <c r="R729" s="0" t="n">
        <v>366</v>
      </c>
      <c r="S729" s="0" t="n">
        <v>9.27</v>
      </c>
      <c r="T729" s="0" t="n">
        <v>0.63</v>
      </c>
      <c r="U729" s="6" t="n">
        <v>45612</v>
      </c>
      <c r="V729" s="0" t="n">
        <v>258.67</v>
      </c>
      <c r="W729" s="0" t="n">
        <v>0.688</v>
      </c>
    </row>
    <row r="730" customFormat="false" ht="15" hidden="false" customHeight="false" outlineLevel="0" collapsed="false">
      <c r="A730" s="0" t="s">
        <v>876</v>
      </c>
      <c r="B730" s="0" t="s">
        <v>48</v>
      </c>
      <c r="C730" s="0" t="n">
        <v>471</v>
      </c>
      <c r="D730" s="0" t="n">
        <v>67</v>
      </c>
      <c r="E730" s="0" t="n">
        <v>14</v>
      </c>
      <c r="F730" s="0" t="n">
        <v>3</v>
      </c>
      <c r="G730" s="0" t="n">
        <v>49.69</v>
      </c>
      <c r="H730" s="0" t="n">
        <v>8.87</v>
      </c>
      <c r="I730" s="0" t="n">
        <v>0.5</v>
      </c>
      <c r="J730" s="0" t="s">
        <v>121</v>
      </c>
      <c r="K730" s="0" t="s">
        <v>42</v>
      </c>
      <c r="L730" s="0" t="n">
        <v>10</v>
      </c>
      <c r="M730" s="0" t="n">
        <v>4.49</v>
      </c>
      <c r="N730" s="0" t="n">
        <v>124.14</v>
      </c>
      <c r="O730" s="0" t="n">
        <v>1.48</v>
      </c>
      <c r="P730" s="0" t="n">
        <v>6</v>
      </c>
      <c r="Q730" s="0" t="n">
        <v>1</v>
      </c>
      <c r="R730" s="0" t="n">
        <v>722</v>
      </c>
      <c r="S730" s="0" t="n">
        <v>11.24</v>
      </c>
      <c r="T730" s="0" t="n">
        <v>0.25</v>
      </c>
      <c r="U730" s="6" t="n">
        <v>45527</v>
      </c>
      <c r="V730" s="0" t="n">
        <v>244.77</v>
      </c>
      <c r="W730" s="0" t="n">
        <v>0.532</v>
      </c>
    </row>
    <row r="731" customFormat="false" ht="15" hidden="false" customHeight="false" outlineLevel="0" collapsed="false">
      <c r="A731" s="0" t="s">
        <v>877</v>
      </c>
      <c r="B731" s="0" t="s">
        <v>81</v>
      </c>
      <c r="C731" s="0" t="n">
        <v>495</v>
      </c>
      <c r="D731" s="0" t="n">
        <v>77</v>
      </c>
      <c r="E731" s="0" t="n">
        <v>6</v>
      </c>
      <c r="F731" s="0" t="n">
        <v>3</v>
      </c>
      <c r="G731" s="0" t="n">
        <v>5.51</v>
      </c>
      <c r="H731" s="0" t="n">
        <v>9</v>
      </c>
      <c r="I731" s="0" t="n">
        <v>0.99</v>
      </c>
      <c r="J731" s="0" t="s">
        <v>166</v>
      </c>
      <c r="K731" s="0" t="s">
        <v>60</v>
      </c>
      <c r="L731" s="0" t="n">
        <v>150</v>
      </c>
      <c r="M731" s="0" t="n">
        <v>4.99</v>
      </c>
      <c r="N731" s="0" t="n">
        <v>129.36</v>
      </c>
      <c r="O731" s="0" t="n">
        <v>1.44</v>
      </c>
      <c r="P731" s="0" t="n">
        <v>9</v>
      </c>
      <c r="Q731" s="0" t="n">
        <v>0.74</v>
      </c>
      <c r="R731" s="0" t="n">
        <v>293</v>
      </c>
      <c r="S731" s="0" t="n">
        <v>2.89</v>
      </c>
      <c r="T731" s="0" t="n">
        <v>0.75</v>
      </c>
      <c r="U731" s="6" t="n">
        <v>45300</v>
      </c>
      <c r="V731" s="0" t="n">
        <v>258.26</v>
      </c>
      <c r="W731" s="0" t="n">
        <v>0.413</v>
      </c>
    </row>
    <row r="732" customFormat="false" ht="15" hidden="false" customHeight="false" outlineLevel="0" collapsed="false">
      <c r="A732" s="0" t="s">
        <v>878</v>
      </c>
      <c r="B732" s="0" t="s">
        <v>44</v>
      </c>
      <c r="C732" s="0" t="n">
        <v>351</v>
      </c>
      <c r="D732" s="0" t="n">
        <v>76</v>
      </c>
      <c r="E732" s="0" t="n">
        <v>7</v>
      </c>
      <c r="F732" s="0" t="n">
        <v>9</v>
      </c>
      <c r="G732" s="0" t="n">
        <v>12.79</v>
      </c>
      <c r="H732" s="0" t="n">
        <v>5.48</v>
      </c>
      <c r="I732" s="0" t="n">
        <v>0.42</v>
      </c>
      <c r="J732" s="0" t="s">
        <v>83</v>
      </c>
      <c r="K732" s="0" t="s">
        <v>54</v>
      </c>
      <c r="L732" s="0" t="n">
        <v>137</v>
      </c>
      <c r="M732" s="0" t="n">
        <v>3.79</v>
      </c>
      <c r="N732" s="0" t="n">
        <v>34.11</v>
      </c>
      <c r="O732" s="0" t="n">
        <v>0.67</v>
      </c>
      <c r="P732" s="0" t="n">
        <v>0</v>
      </c>
      <c r="Q732" s="0" t="n">
        <v>0.81</v>
      </c>
      <c r="R732" s="0" t="n">
        <v>990</v>
      </c>
      <c r="S732" s="0" t="n">
        <v>8.19</v>
      </c>
      <c r="T732" s="0" t="n">
        <v>0.38</v>
      </c>
      <c r="U732" s="6" t="n">
        <v>45355</v>
      </c>
      <c r="V732" s="0" t="n">
        <v>60.63</v>
      </c>
      <c r="W732" s="0" t="n">
        <v>0.68</v>
      </c>
    </row>
    <row r="733" customFormat="false" ht="15" hidden="false" customHeight="false" outlineLevel="0" collapsed="false">
      <c r="A733" s="0" t="s">
        <v>879</v>
      </c>
      <c r="B733" s="0" t="s">
        <v>44</v>
      </c>
      <c r="C733" s="0" t="n">
        <v>57</v>
      </c>
      <c r="D733" s="0" t="n">
        <v>80</v>
      </c>
      <c r="E733" s="0" t="n">
        <v>5</v>
      </c>
      <c r="F733" s="0" t="n">
        <v>5</v>
      </c>
      <c r="G733" s="0" t="n">
        <v>43.98</v>
      </c>
      <c r="H733" s="0" t="n">
        <v>1.8</v>
      </c>
      <c r="I733" s="0" t="n">
        <v>0.68</v>
      </c>
      <c r="J733" s="0" t="s">
        <v>168</v>
      </c>
      <c r="K733" s="0" t="s">
        <v>46</v>
      </c>
      <c r="L733" s="0" t="n">
        <v>171</v>
      </c>
      <c r="M733" s="0" t="n">
        <v>1.92</v>
      </c>
      <c r="N733" s="0" t="n">
        <v>46.68</v>
      </c>
      <c r="O733" s="0" t="n">
        <v>0.62</v>
      </c>
      <c r="P733" s="0" t="n">
        <v>5</v>
      </c>
      <c r="Q733" s="0" t="n">
        <v>0.79</v>
      </c>
      <c r="R733" s="0" t="n">
        <v>143</v>
      </c>
      <c r="S733" s="0" t="n">
        <v>2.24</v>
      </c>
      <c r="T733" s="0" t="n">
        <v>0.76</v>
      </c>
      <c r="U733" s="6" t="n">
        <v>45372</v>
      </c>
      <c r="V733" s="0" t="n">
        <v>198.52</v>
      </c>
      <c r="W733" s="0" t="n">
        <v>0.578</v>
      </c>
    </row>
    <row r="734" customFormat="false" ht="15" hidden="false" customHeight="false" outlineLevel="0" collapsed="false">
      <c r="A734" s="0" t="s">
        <v>880</v>
      </c>
      <c r="B734" s="0" t="s">
        <v>40</v>
      </c>
      <c r="C734" s="0" t="n">
        <v>439</v>
      </c>
      <c r="D734" s="0" t="n">
        <v>27</v>
      </c>
      <c r="E734" s="0" t="n">
        <v>11</v>
      </c>
      <c r="F734" s="0" t="n">
        <v>2</v>
      </c>
      <c r="G734" s="0" t="n">
        <v>20.37</v>
      </c>
      <c r="H734" s="0" t="n">
        <v>5.87</v>
      </c>
      <c r="I734" s="0" t="n">
        <v>0.22</v>
      </c>
      <c r="J734" s="0" t="s">
        <v>103</v>
      </c>
      <c r="K734" s="0" t="s">
        <v>46</v>
      </c>
      <c r="L734" s="0" t="n">
        <v>134</v>
      </c>
      <c r="M734" s="0" t="n">
        <v>1.85</v>
      </c>
      <c r="N734" s="0" t="n">
        <v>109.44</v>
      </c>
      <c r="O734" s="0" t="n">
        <v>0.94</v>
      </c>
      <c r="P734" s="0" t="n">
        <v>1</v>
      </c>
      <c r="Q734" s="0" t="n">
        <v>0.96</v>
      </c>
      <c r="R734" s="0" t="n">
        <v>601</v>
      </c>
      <c r="S734" s="0" t="n">
        <v>8.81</v>
      </c>
      <c r="T734" s="0" t="n">
        <v>0.49</v>
      </c>
      <c r="U734" s="6" t="n">
        <v>45517</v>
      </c>
      <c r="V734" s="0" t="n">
        <v>287.46</v>
      </c>
      <c r="W734" s="0" t="n">
        <v>0.693</v>
      </c>
    </row>
    <row r="735" customFormat="false" ht="15" hidden="false" customHeight="false" outlineLevel="0" collapsed="false">
      <c r="A735" s="0" t="s">
        <v>881</v>
      </c>
      <c r="B735" s="0" t="s">
        <v>56</v>
      </c>
      <c r="C735" s="0" t="n">
        <v>258</v>
      </c>
      <c r="D735" s="0" t="n">
        <v>16</v>
      </c>
      <c r="E735" s="0" t="n">
        <v>12</v>
      </c>
      <c r="F735" s="0" t="n">
        <v>4</v>
      </c>
      <c r="G735" s="0" t="n">
        <v>23.85</v>
      </c>
      <c r="H735" s="0" t="n">
        <v>6.47</v>
      </c>
      <c r="I735" s="0" t="n">
        <v>0.16</v>
      </c>
      <c r="J735" s="0" t="s">
        <v>426</v>
      </c>
      <c r="K735" s="0" t="s">
        <v>60</v>
      </c>
      <c r="L735" s="0" t="n">
        <v>167</v>
      </c>
      <c r="M735" s="0" t="n">
        <v>1.89</v>
      </c>
      <c r="N735" s="0" t="n">
        <v>31.89</v>
      </c>
      <c r="O735" s="0" t="n">
        <v>0.46</v>
      </c>
      <c r="P735" s="0" t="n">
        <v>1</v>
      </c>
      <c r="Q735" s="0" t="n">
        <v>0.78</v>
      </c>
      <c r="R735" s="0" t="n">
        <v>329</v>
      </c>
      <c r="S735" s="0" t="n">
        <v>7.19</v>
      </c>
      <c r="T735" s="0" t="n">
        <v>0.82</v>
      </c>
      <c r="U735" s="6" t="n">
        <v>45525</v>
      </c>
      <c r="V735" s="0" t="n">
        <v>237.14</v>
      </c>
      <c r="W735" s="0" t="n">
        <v>0.75</v>
      </c>
    </row>
    <row r="736" customFormat="false" ht="15" hidden="false" customHeight="false" outlineLevel="0" collapsed="false">
      <c r="A736" s="0" t="s">
        <v>882</v>
      </c>
      <c r="B736" s="0" t="s">
        <v>81</v>
      </c>
      <c r="C736" s="0" t="n">
        <v>188</v>
      </c>
      <c r="D736" s="0" t="n">
        <v>49</v>
      </c>
      <c r="E736" s="0" t="n">
        <v>11</v>
      </c>
      <c r="F736" s="0" t="n">
        <v>7</v>
      </c>
      <c r="G736" s="0" t="n">
        <v>43.17</v>
      </c>
      <c r="H736" s="0" t="n">
        <v>8.65</v>
      </c>
      <c r="I736" s="0" t="n">
        <v>0.88</v>
      </c>
      <c r="J736" s="0" t="s">
        <v>409</v>
      </c>
      <c r="K736" s="0" t="s">
        <v>42</v>
      </c>
      <c r="L736" s="0" t="n">
        <v>28</v>
      </c>
      <c r="M736" s="0" t="n">
        <v>0.94</v>
      </c>
      <c r="N736" s="0" t="n">
        <v>193.35</v>
      </c>
      <c r="O736" s="0" t="n">
        <v>1.95</v>
      </c>
      <c r="P736" s="0" t="n">
        <v>7</v>
      </c>
      <c r="Q736" s="0" t="n">
        <v>0.81</v>
      </c>
      <c r="R736" s="0" t="n">
        <v>141</v>
      </c>
      <c r="S736" s="0" t="n">
        <v>4.71</v>
      </c>
      <c r="T736" s="0" t="n">
        <v>0.95</v>
      </c>
      <c r="U736" s="6" t="n">
        <v>45292</v>
      </c>
      <c r="V736" s="0" t="n">
        <v>10.98</v>
      </c>
      <c r="W736" s="0" t="n">
        <v>0.48</v>
      </c>
    </row>
    <row r="737" customFormat="false" ht="15" hidden="false" customHeight="false" outlineLevel="0" collapsed="false">
      <c r="A737" s="0" t="s">
        <v>883</v>
      </c>
      <c r="B737" s="0" t="s">
        <v>56</v>
      </c>
      <c r="C737" s="0" t="n">
        <v>472</v>
      </c>
      <c r="D737" s="0" t="n">
        <v>79</v>
      </c>
      <c r="E737" s="0" t="n">
        <v>9</v>
      </c>
      <c r="F737" s="0" t="n">
        <v>3</v>
      </c>
      <c r="G737" s="0" t="n">
        <v>26.57</v>
      </c>
      <c r="H737" s="0" t="n">
        <v>5.73</v>
      </c>
      <c r="I737" s="0" t="n">
        <v>0.76</v>
      </c>
      <c r="J737" s="0" t="s">
        <v>70</v>
      </c>
      <c r="K737" s="0" t="s">
        <v>54</v>
      </c>
      <c r="L737" s="0" t="n">
        <v>128</v>
      </c>
      <c r="M737" s="0" t="n">
        <v>0.74</v>
      </c>
      <c r="N737" s="0" t="n">
        <v>106.35</v>
      </c>
      <c r="O737" s="0" t="n">
        <v>0.76</v>
      </c>
      <c r="P737" s="0" t="n">
        <v>2</v>
      </c>
      <c r="Q737" s="0" t="n">
        <v>0.74</v>
      </c>
      <c r="R737" s="0" t="n">
        <v>862</v>
      </c>
      <c r="S737" s="0" t="n">
        <v>12.94</v>
      </c>
      <c r="T737" s="0" t="n">
        <v>0.89</v>
      </c>
      <c r="U737" s="6" t="n">
        <v>45511</v>
      </c>
      <c r="V737" s="0" t="n">
        <v>265.87</v>
      </c>
      <c r="W737" s="0" t="n">
        <v>0.783</v>
      </c>
    </row>
    <row r="738" customFormat="false" ht="15" hidden="false" customHeight="false" outlineLevel="0" collapsed="false">
      <c r="A738" s="0" t="s">
        <v>884</v>
      </c>
      <c r="B738" s="0" t="s">
        <v>81</v>
      </c>
      <c r="C738" s="0" t="n">
        <v>416</v>
      </c>
      <c r="D738" s="0" t="n">
        <v>95</v>
      </c>
      <c r="E738" s="0" t="n">
        <v>12</v>
      </c>
      <c r="F738" s="0" t="n">
        <v>6</v>
      </c>
      <c r="G738" s="0" t="n">
        <v>10.48</v>
      </c>
      <c r="H738" s="0" t="n">
        <v>4.4</v>
      </c>
      <c r="I738" s="0" t="n">
        <v>0.39</v>
      </c>
      <c r="J738" s="0" t="s">
        <v>210</v>
      </c>
      <c r="K738" s="0" t="s">
        <v>42</v>
      </c>
      <c r="L738" s="0" t="n">
        <v>73</v>
      </c>
      <c r="M738" s="0" t="n">
        <v>3.11</v>
      </c>
      <c r="N738" s="0" t="n">
        <v>82.22</v>
      </c>
      <c r="O738" s="0" t="n">
        <v>1.85</v>
      </c>
      <c r="P738" s="0" t="n">
        <v>8</v>
      </c>
      <c r="Q738" s="0" t="n">
        <v>0.93</v>
      </c>
      <c r="R738" s="0" t="n">
        <v>87</v>
      </c>
      <c r="S738" s="0" t="n">
        <v>6.35</v>
      </c>
      <c r="T738" s="0" t="n">
        <v>0.59</v>
      </c>
      <c r="U738" s="6" t="n">
        <v>45395</v>
      </c>
      <c r="V738" s="0" t="n">
        <v>214.68</v>
      </c>
      <c r="W738" s="0" t="n">
        <v>0.444</v>
      </c>
    </row>
    <row r="739" customFormat="false" ht="15" hidden="false" customHeight="false" outlineLevel="0" collapsed="false">
      <c r="A739" s="0" t="s">
        <v>885</v>
      </c>
      <c r="B739" s="0" t="s">
        <v>40</v>
      </c>
      <c r="C739" s="0" t="n">
        <v>362</v>
      </c>
      <c r="D739" s="0" t="n">
        <v>74</v>
      </c>
      <c r="E739" s="0" t="n">
        <v>4</v>
      </c>
      <c r="F739" s="0" t="n">
        <v>7</v>
      </c>
      <c r="G739" s="0" t="n">
        <v>44.71</v>
      </c>
      <c r="H739" s="0" t="n">
        <v>8.46</v>
      </c>
      <c r="I739" s="0" t="n">
        <v>0.55</v>
      </c>
      <c r="J739" s="0" t="s">
        <v>103</v>
      </c>
      <c r="K739" s="0" t="s">
        <v>42</v>
      </c>
      <c r="L739" s="0" t="n">
        <v>75</v>
      </c>
      <c r="M739" s="0" t="n">
        <v>4.15</v>
      </c>
      <c r="N739" s="0" t="n">
        <v>39.93</v>
      </c>
      <c r="O739" s="0" t="n">
        <v>1.83</v>
      </c>
      <c r="P739" s="0" t="n">
        <v>3</v>
      </c>
      <c r="Q739" s="0" t="n">
        <v>0.77</v>
      </c>
      <c r="R739" s="0" t="n">
        <v>462</v>
      </c>
      <c r="S739" s="0" t="n">
        <v>10.8</v>
      </c>
      <c r="T739" s="0" t="n">
        <v>0.38</v>
      </c>
      <c r="U739" s="6" t="n">
        <v>45644</v>
      </c>
      <c r="V739" s="0" t="n">
        <v>45.4</v>
      </c>
      <c r="W739" s="0" t="n">
        <v>0.531</v>
      </c>
    </row>
    <row r="740" customFormat="false" ht="15" hidden="false" customHeight="false" outlineLevel="0" collapsed="false">
      <c r="A740" s="0" t="s">
        <v>886</v>
      </c>
      <c r="B740" s="0" t="s">
        <v>40</v>
      </c>
      <c r="C740" s="0" t="n">
        <v>333</v>
      </c>
      <c r="D740" s="0" t="n">
        <v>77</v>
      </c>
      <c r="E740" s="0" t="n">
        <v>9</v>
      </c>
      <c r="F740" s="0" t="n">
        <v>5</v>
      </c>
      <c r="G740" s="0" t="n">
        <v>2.52</v>
      </c>
      <c r="H740" s="0" t="n">
        <v>9.82</v>
      </c>
      <c r="I740" s="0" t="n">
        <v>0.22</v>
      </c>
      <c r="J740" s="0" t="s">
        <v>225</v>
      </c>
      <c r="K740" s="0" t="s">
        <v>42</v>
      </c>
      <c r="L740" s="0" t="n">
        <v>66</v>
      </c>
      <c r="M740" s="0" t="n">
        <v>0.66</v>
      </c>
      <c r="N740" s="0" t="n">
        <v>89.14</v>
      </c>
      <c r="O740" s="0" t="n">
        <v>0.79</v>
      </c>
      <c r="P740" s="0" t="n">
        <v>5</v>
      </c>
      <c r="Q740" s="0" t="n">
        <v>0.72</v>
      </c>
      <c r="R740" s="0" t="n">
        <v>292</v>
      </c>
      <c r="S740" s="0" t="n">
        <v>12.07</v>
      </c>
      <c r="T740" s="0" t="n">
        <v>0.99</v>
      </c>
      <c r="U740" s="6" t="n">
        <v>45359</v>
      </c>
      <c r="V740" s="0" t="n">
        <v>101.01</v>
      </c>
      <c r="W740" s="0" t="n">
        <v>0.724</v>
      </c>
    </row>
    <row r="741" customFormat="false" ht="15" hidden="false" customHeight="false" outlineLevel="0" collapsed="false">
      <c r="A741" s="0" t="s">
        <v>887</v>
      </c>
      <c r="B741" s="0" t="s">
        <v>44</v>
      </c>
      <c r="C741" s="0" t="n">
        <v>325</v>
      </c>
      <c r="D741" s="0" t="n">
        <v>58</v>
      </c>
      <c r="E741" s="0" t="n">
        <v>9</v>
      </c>
      <c r="F741" s="0" t="n">
        <v>5</v>
      </c>
      <c r="G741" s="0" t="n">
        <v>44.87</v>
      </c>
      <c r="H741" s="0" t="n">
        <v>6.63</v>
      </c>
      <c r="I741" s="0" t="n">
        <v>0.74</v>
      </c>
      <c r="J741" s="0" t="s">
        <v>189</v>
      </c>
      <c r="K741" s="0" t="s">
        <v>46</v>
      </c>
      <c r="L741" s="0" t="n">
        <v>53</v>
      </c>
      <c r="M741" s="0" t="n">
        <v>3.05</v>
      </c>
      <c r="N741" s="0" t="n">
        <v>67.46</v>
      </c>
      <c r="O741" s="0" t="n">
        <v>0.58</v>
      </c>
      <c r="P741" s="0" t="n">
        <v>0</v>
      </c>
      <c r="Q741" s="0" t="n">
        <v>0.83</v>
      </c>
      <c r="R741" s="0" t="n">
        <v>413</v>
      </c>
      <c r="S741" s="0" t="n">
        <v>3.5</v>
      </c>
      <c r="T741" s="0" t="n">
        <v>0.73</v>
      </c>
      <c r="U741" s="6" t="n">
        <v>45624</v>
      </c>
      <c r="V741" s="0" t="n">
        <v>44.08</v>
      </c>
      <c r="W741" s="0" t="n">
        <v>0.701</v>
      </c>
    </row>
    <row r="742" customFormat="false" ht="15" hidden="false" customHeight="false" outlineLevel="0" collapsed="false">
      <c r="A742" s="0" t="s">
        <v>888</v>
      </c>
      <c r="B742" s="0" t="s">
        <v>56</v>
      </c>
      <c r="C742" s="0" t="n">
        <v>49</v>
      </c>
      <c r="D742" s="0" t="n">
        <v>61</v>
      </c>
      <c r="E742" s="0" t="n">
        <v>13</v>
      </c>
      <c r="F742" s="0" t="n">
        <v>3</v>
      </c>
      <c r="G742" s="0" t="n">
        <v>3.48</v>
      </c>
      <c r="H742" s="0" t="n">
        <v>8.81</v>
      </c>
      <c r="I742" s="0" t="n">
        <v>0.16</v>
      </c>
      <c r="J742" s="0" t="s">
        <v>103</v>
      </c>
      <c r="K742" s="0" t="s">
        <v>60</v>
      </c>
      <c r="L742" s="0" t="n">
        <v>21</v>
      </c>
      <c r="M742" s="0" t="n">
        <v>2.17</v>
      </c>
      <c r="N742" s="0" t="n">
        <v>26.71</v>
      </c>
      <c r="O742" s="0" t="n">
        <v>1.56</v>
      </c>
      <c r="P742" s="0" t="n">
        <v>9</v>
      </c>
      <c r="Q742" s="0" t="n">
        <v>0.82</v>
      </c>
      <c r="R742" s="0" t="n">
        <v>697</v>
      </c>
      <c r="S742" s="0" t="n">
        <v>2.67</v>
      </c>
      <c r="T742" s="0" t="n">
        <v>0.52</v>
      </c>
      <c r="U742" s="6" t="n">
        <v>45446</v>
      </c>
      <c r="V742" s="0" t="n">
        <v>221.65</v>
      </c>
      <c r="W742" s="0" t="n">
        <v>0.368</v>
      </c>
    </row>
    <row r="743" customFormat="false" ht="15" hidden="false" customHeight="false" outlineLevel="0" collapsed="false">
      <c r="A743" s="0" t="s">
        <v>889</v>
      </c>
      <c r="B743" s="0" t="s">
        <v>44</v>
      </c>
      <c r="C743" s="0" t="n">
        <v>209</v>
      </c>
      <c r="D743" s="0" t="n">
        <v>38</v>
      </c>
      <c r="E743" s="0" t="n">
        <v>7</v>
      </c>
      <c r="F743" s="0" t="n">
        <v>3</v>
      </c>
      <c r="G743" s="0" t="n">
        <v>33.63</v>
      </c>
      <c r="H743" s="0" t="n">
        <v>6.19</v>
      </c>
      <c r="I743" s="0" t="n">
        <v>0.78</v>
      </c>
      <c r="J743" s="0" t="s">
        <v>284</v>
      </c>
      <c r="K743" s="0" t="s">
        <v>60</v>
      </c>
      <c r="L743" s="0" t="n">
        <v>131</v>
      </c>
      <c r="M743" s="0" t="n">
        <v>4.52</v>
      </c>
      <c r="N743" s="0" t="n">
        <v>193.73</v>
      </c>
      <c r="O743" s="0" t="n">
        <v>0.54</v>
      </c>
      <c r="P743" s="0" t="n">
        <v>9</v>
      </c>
      <c r="Q743" s="0" t="n">
        <v>0.75</v>
      </c>
      <c r="R743" s="0" t="n">
        <v>113</v>
      </c>
      <c r="S743" s="0" t="n">
        <v>1.11</v>
      </c>
      <c r="T743" s="0" t="n">
        <v>0.59</v>
      </c>
      <c r="U743" s="6" t="n">
        <v>45373</v>
      </c>
      <c r="V743" s="0" t="n">
        <v>11.02</v>
      </c>
      <c r="W743" s="0" t="n">
        <v>0.449</v>
      </c>
    </row>
    <row r="744" customFormat="false" ht="15" hidden="false" customHeight="false" outlineLevel="0" collapsed="false">
      <c r="A744" s="0" t="s">
        <v>890</v>
      </c>
      <c r="B744" s="0" t="s">
        <v>56</v>
      </c>
      <c r="C744" s="0" t="n">
        <v>376</v>
      </c>
      <c r="D744" s="0" t="n">
        <v>30</v>
      </c>
      <c r="E744" s="0" t="n">
        <v>11</v>
      </c>
      <c r="F744" s="0" t="n">
        <v>9</v>
      </c>
      <c r="G744" s="0" t="n">
        <v>4.51</v>
      </c>
      <c r="H744" s="0" t="n">
        <v>7.05</v>
      </c>
      <c r="I744" s="0" t="n">
        <v>0.59</v>
      </c>
      <c r="J744" s="0" t="s">
        <v>174</v>
      </c>
      <c r="K744" s="0" t="s">
        <v>60</v>
      </c>
      <c r="L744" s="0" t="n">
        <v>177</v>
      </c>
      <c r="M744" s="0" t="n">
        <v>1.15</v>
      </c>
      <c r="N744" s="0" t="n">
        <v>60.35</v>
      </c>
      <c r="O744" s="0" t="n">
        <v>1.09</v>
      </c>
      <c r="P744" s="0" t="n">
        <v>2</v>
      </c>
      <c r="Q744" s="0" t="n">
        <v>0.74</v>
      </c>
      <c r="R744" s="0" t="n">
        <v>904</v>
      </c>
      <c r="S744" s="0" t="n">
        <v>5.28</v>
      </c>
      <c r="T744" s="0" t="n">
        <v>0.3</v>
      </c>
      <c r="U744" s="6" t="n">
        <v>45432</v>
      </c>
      <c r="V744" s="0" t="n">
        <v>144.71</v>
      </c>
      <c r="W744" s="0" t="n">
        <v>0.529</v>
      </c>
    </row>
    <row r="745" customFormat="false" ht="15" hidden="false" customHeight="false" outlineLevel="0" collapsed="false">
      <c r="A745" s="0" t="s">
        <v>891</v>
      </c>
      <c r="B745" s="0" t="s">
        <v>44</v>
      </c>
      <c r="C745" s="0" t="n">
        <v>44</v>
      </c>
      <c r="D745" s="0" t="n">
        <v>99</v>
      </c>
      <c r="E745" s="0" t="n">
        <v>14</v>
      </c>
      <c r="F745" s="0" t="n">
        <v>3</v>
      </c>
      <c r="G745" s="0" t="n">
        <v>35.6</v>
      </c>
      <c r="H745" s="0" t="n">
        <v>7.04</v>
      </c>
      <c r="I745" s="0" t="n">
        <v>0.35</v>
      </c>
      <c r="J745" s="0" t="s">
        <v>259</v>
      </c>
      <c r="K745" s="0" t="s">
        <v>42</v>
      </c>
      <c r="L745" s="0" t="n">
        <v>33</v>
      </c>
      <c r="M745" s="0" t="n">
        <v>3.04</v>
      </c>
      <c r="N745" s="0" t="n">
        <v>141.19</v>
      </c>
      <c r="O745" s="0" t="n">
        <v>0.31</v>
      </c>
      <c r="P745" s="0" t="n">
        <v>3</v>
      </c>
      <c r="Q745" s="0" t="n">
        <v>0.97</v>
      </c>
      <c r="R745" s="0" t="n">
        <v>924</v>
      </c>
      <c r="S745" s="0" t="n">
        <v>12.42</v>
      </c>
      <c r="T745" s="0" t="n">
        <v>0.6</v>
      </c>
      <c r="U745" s="6" t="n">
        <v>45339</v>
      </c>
      <c r="V745" s="0" t="n">
        <v>299.94</v>
      </c>
      <c r="W745" s="0" t="n">
        <v>0.789</v>
      </c>
    </row>
    <row r="746" customFormat="false" ht="15" hidden="false" customHeight="false" outlineLevel="0" collapsed="false">
      <c r="A746" s="0" t="s">
        <v>892</v>
      </c>
      <c r="B746" s="0" t="s">
        <v>48</v>
      </c>
      <c r="C746" s="0" t="n">
        <v>131</v>
      </c>
      <c r="D746" s="0" t="n">
        <v>87</v>
      </c>
      <c r="E746" s="0" t="n">
        <v>13</v>
      </c>
      <c r="F746" s="0" t="n">
        <v>9</v>
      </c>
      <c r="G746" s="0" t="n">
        <v>2.66</v>
      </c>
      <c r="H746" s="0" t="n">
        <v>7.2</v>
      </c>
      <c r="I746" s="0" t="n">
        <v>0.88</v>
      </c>
      <c r="J746" s="0" t="s">
        <v>100</v>
      </c>
      <c r="K746" s="0" t="s">
        <v>54</v>
      </c>
      <c r="L746" s="0" t="n">
        <v>148</v>
      </c>
      <c r="M746" s="0" t="n">
        <v>4.87</v>
      </c>
      <c r="N746" s="0" t="n">
        <v>27.35</v>
      </c>
      <c r="O746" s="0" t="n">
        <v>0.83</v>
      </c>
      <c r="P746" s="0" t="n">
        <v>4</v>
      </c>
      <c r="Q746" s="0" t="n">
        <v>0.72</v>
      </c>
      <c r="R746" s="0" t="n">
        <v>250</v>
      </c>
      <c r="S746" s="0" t="n">
        <v>11.82</v>
      </c>
      <c r="T746" s="0" t="n">
        <v>0.34</v>
      </c>
      <c r="U746" s="6" t="n">
        <v>45627</v>
      </c>
      <c r="V746" s="0" t="n">
        <v>256.83</v>
      </c>
      <c r="W746" s="0" t="n">
        <v>0.607</v>
      </c>
    </row>
    <row r="747" customFormat="false" ht="15" hidden="false" customHeight="false" outlineLevel="0" collapsed="false">
      <c r="A747" s="0" t="s">
        <v>893</v>
      </c>
      <c r="B747" s="0" t="s">
        <v>48</v>
      </c>
      <c r="C747" s="0" t="n">
        <v>430</v>
      </c>
      <c r="D747" s="0" t="n">
        <v>18</v>
      </c>
      <c r="E747" s="0" t="n">
        <v>5</v>
      </c>
      <c r="F747" s="0" t="n">
        <v>8</v>
      </c>
      <c r="G747" s="0" t="n">
        <v>42.28</v>
      </c>
      <c r="H747" s="0" t="n">
        <v>3.55</v>
      </c>
      <c r="I747" s="0" t="n">
        <v>0.99</v>
      </c>
      <c r="J747" s="0" t="s">
        <v>342</v>
      </c>
      <c r="K747" s="0" t="s">
        <v>42</v>
      </c>
      <c r="L747" s="0" t="n">
        <v>10</v>
      </c>
      <c r="M747" s="0" t="n">
        <v>2.05</v>
      </c>
      <c r="N747" s="0" t="n">
        <v>183.5</v>
      </c>
      <c r="O747" s="0" t="n">
        <v>0.25</v>
      </c>
      <c r="P747" s="0" t="n">
        <v>0</v>
      </c>
      <c r="Q747" s="0" t="n">
        <v>0.73</v>
      </c>
      <c r="R747" s="0" t="n">
        <v>356</v>
      </c>
      <c r="S747" s="0" t="n">
        <v>13.21</v>
      </c>
      <c r="T747" s="0" t="n">
        <v>0.49</v>
      </c>
      <c r="U747" s="6" t="n">
        <v>45476</v>
      </c>
      <c r="V747" s="0" t="n">
        <v>180.29</v>
      </c>
      <c r="W747" s="0" t="n">
        <v>0.795</v>
      </c>
    </row>
    <row r="748" customFormat="false" ht="15" hidden="false" customHeight="false" outlineLevel="0" collapsed="false">
      <c r="A748" s="0" t="s">
        <v>894</v>
      </c>
      <c r="B748" s="0" t="s">
        <v>48</v>
      </c>
      <c r="C748" s="0" t="n">
        <v>454</v>
      </c>
      <c r="D748" s="0" t="n">
        <v>56</v>
      </c>
      <c r="E748" s="0" t="n">
        <v>6</v>
      </c>
      <c r="F748" s="0" t="n">
        <v>4</v>
      </c>
      <c r="G748" s="0" t="n">
        <v>23.83</v>
      </c>
      <c r="H748" s="0" t="n">
        <v>5.97</v>
      </c>
      <c r="I748" s="0" t="n">
        <v>0.33</v>
      </c>
      <c r="J748" s="0" t="s">
        <v>112</v>
      </c>
      <c r="K748" s="0" t="s">
        <v>60</v>
      </c>
      <c r="L748" s="0" t="n">
        <v>37</v>
      </c>
      <c r="M748" s="0" t="n">
        <v>3.84</v>
      </c>
      <c r="N748" s="0" t="n">
        <v>122.24</v>
      </c>
      <c r="O748" s="0" t="n">
        <v>0.64</v>
      </c>
      <c r="P748" s="0" t="n">
        <v>3</v>
      </c>
      <c r="Q748" s="0" t="n">
        <v>0.77</v>
      </c>
      <c r="R748" s="0" t="n">
        <v>823</v>
      </c>
      <c r="S748" s="0" t="n">
        <v>11.65</v>
      </c>
      <c r="T748" s="0" t="n">
        <v>0.59</v>
      </c>
      <c r="U748" s="6" t="n">
        <v>45420</v>
      </c>
      <c r="V748" s="0" t="n">
        <v>211.24</v>
      </c>
      <c r="W748" s="0" t="n">
        <v>0.703</v>
      </c>
    </row>
    <row r="749" customFormat="false" ht="15" hidden="false" customHeight="false" outlineLevel="0" collapsed="false">
      <c r="A749" s="0" t="s">
        <v>895</v>
      </c>
      <c r="B749" s="0" t="s">
        <v>48</v>
      </c>
      <c r="C749" s="0" t="n">
        <v>225</v>
      </c>
      <c r="D749" s="0" t="n">
        <v>85</v>
      </c>
      <c r="E749" s="0" t="n">
        <v>3</v>
      </c>
      <c r="F749" s="0" t="n">
        <v>3</v>
      </c>
      <c r="G749" s="0" t="n">
        <v>5.58</v>
      </c>
      <c r="H749" s="0" t="n">
        <v>6.14</v>
      </c>
      <c r="I749" s="0" t="n">
        <v>0.83</v>
      </c>
      <c r="J749" s="0" t="s">
        <v>162</v>
      </c>
      <c r="K749" s="0" t="s">
        <v>46</v>
      </c>
      <c r="L749" s="0" t="n">
        <v>77</v>
      </c>
      <c r="M749" s="0" t="n">
        <v>4.47</v>
      </c>
      <c r="N749" s="0" t="n">
        <v>134.81</v>
      </c>
      <c r="O749" s="0" t="n">
        <v>1.36</v>
      </c>
      <c r="P749" s="0" t="n">
        <v>4</v>
      </c>
      <c r="Q749" s="0" t="n">
        <v>0.99</v>
      </c>
      <c r="R749" s="0" t="n">
        <v>224</v>
      </c>
      <c r="S749" s="0" t="n">
        <v>1.34</v>
      </c>
      <c r="T749" s="0" t="n">
        <v>0.96</v>
      </c>
      <c r="U749" s="6" t="n">
        <v>45334</v>
      </c>
      <c r="V749" s="0" t="n">
        <v>185.06</v>
      </c>
      <c r="W749" s="0" t="n">
        <v>0.592</v>
      </c>
    </row>
    <row r="750" customFormat="false" ht="15" hidden="false" customHeight="false" outlineLevel="0" collapsed="false">
      <c r="A750" s="0" t="s">
        <v>896</v>
      </c>
      <c r="B750" s="0" t="s">
        <v>81</v>
      </c>
      <c r="C750" s="0" t="n">
        <v>204</v>
      </c>
      <c r="D750" s="0" t="n">
        <v>51</v>
      </c>
      <c r="E750" s="0" t="n">
        <v>8</v>
      </c>
      <c r="F750" s="0" t="n">
        <v>7</v>
      </c>
      <c r="G750" s="0" t="n">
        <v>35.63</v>
      </c>
      <c r="H750" s="0" t="n">
        <v>3.49</v>
      </c>
      <c r="I750" s="0" t="n">
        <v>0.78</v>
      </c>
      <c r="J750" s="0" t="s">
        <v>128</v>
      </c>
      <c r="K750" s="0" t="s">
        <v>42</v>
      </c>
      <c r="L750" s="0" t="n">
        <v>114</v>
      </c>
      <c r="M750" s="0" t="n">
        <v>1.34</v>
      </c>
      <c r="N750" s="0" t="n">
        <v>158.54</v>
      </c>
      <c r="O750" s="0" t="n">
        <v>1.98</v>
      </c>
      <c r="P750" s="0" t="n">
        <v>3</v>
      </c>
      <c r="Q750" s="0" t="n">
        <v>0.73</v>
      </c>
      <c r="R750" s="0" t="n">
        <v>738</v>
      </c>
      <c r="S750" s="0" t="n">
        <v>6.4</v>
      </c>
      <c r="T750" s="0" t="n">
        <v>0.7</v>
      </c>
      <c r="U750" s="6" t="n">
        <v>45482</v>
      </c>
      <c r="V750" s="0" t="n">
        <v>245.15</v>
      </c>
      <c r="W750" s="0" t="n">
        <v>0.513</v>
      </c>
    </row>
    <row r="751" customFormat="false" ht="15" hidden="false" customHeight="false" outlineLevel="0" collapsed="false">
      <c r="A751" s="0" t="s">
        <v>897</v>
      </c>
      <c r="B751" s="0" t="s">
        <v>48</v>
      </c>
      <c r="C751" s="0" t="n">
        <v>401</v>
      </c>
      <c r="D751" s="0" t="n">
        <v>60</v>
      </c>
      <c r="E751" s="0" t="n">
        <v>6</v>
      </c>
      <c r="F751" s="0" t="n">
        <v>7</v>
      </c>
      <c r="G751" s="0" t="n">
        <v>24.98</v>
      </c>
      <c r="H751" s="0" t="n">
        <v>3.82</v>
      </c>
      <c r="I751" s="0" t="n">
        <v>0.77</v>
      </c>
      <c r="J751" s="0" t="s">
        <v>474</v>
      </c>
      <c r="K751" s="0" t="s">
        <v>46</v>
      </c>
      <c r="L751" s="0" t="n">
        <v>103</v>
      </c>
      <c r="M751" s="0" t="n">
        <v>4.97</v>
      </c>
      <c r="N751" s="0" t="n">
        <v>125.12</v>
      </c>
      <c r="O751" s="0" t="n">
        <v>0.58</v>
      </c>
      <c r="P751" s="0" t="n">
        <v>9</v>
      </c>
      <c r="Q751" s="0" t="n">
        <v>0.94</v>
      </c>
      <c r="R751" s="0" t="n">
        <v>646</v>
      </c>
      <c r="S751" s="0" t="n">
        <v>1.08</v>
      </c>
      <c r="T751" s="0" t="n">
        <v>0.5</v>
      </c>
      <c r="U751" s="6" t="n">
        <v>45632</v>
      </c>
      <c r="V751" s="0" t="n">
        <v>266.94</v>
      </c>
      <c r="W751" s="0" t="n">
        <v>0.464</v>
      </c>
    </row>
    <row r="752" customFormat="false" ht="15" hidden="false" customHeight="false" outlineLevel="0" collapsed="false">
      <c r="A752" s="0" t="s">
        <v>898</v>
      </c>
      <c r="B752" s="0" t="s">
        <v>40</v>
      </c>
      <c r="C752" s="0" t="n">
        <v>398</v>
      </c>
      <c r="D752" s="0" t="n">
        <v>65</v>
      </c>
      <c r="E752" s="0" t="n">
        <v>3</v>
      </c>
      <c r="F752" s="0" t="n">
        <v>9</v>
      </c>
      <c r="G752" s="0" t="n">
        <v>10.36</v>
      </c>
      <c r="H752" s="0" t="n">
        <v>7.74</v>
      </c>
      <c r="I752" s="0" t="n">
        <v>0.96</v>
      </c>
      <c r="J752" s="0" t="s">
        <v>110</v>
      </c>
      <c r="K752" s="0" t="s">
        <v>60</v>
      </c>
      <c r="L752" s="0" t="n">
        <v>133</v>
      </c>
      <c r="M752" s="0" t="n">
        <v>4.14</v>
      </c>
      <c r="N752" s="0" t="n">
        <v>23.47</v>
      </c>
      <c r="O752" s="0" t="n">
        <v>1</v>
      </c>
      <c r="P752" s="0" t="n">
        <v>9</v>
      </c>
      <c r="Q752" s="0" t="n">
        <v>0.97</v>
      </c>
      <c r="R752" s="0" t="n">
        <v>721</v>
      </c>
      <c r="S752" s="0" t="n">
        <v>1.5</v>
      </c>
      <c r="T752" s="0" t="n">
        <v>0.29</v>
      </c>
      <c r="U752" s="6" t="n">
        <v>45624</v>
      </c>
      <c r="V752" s="0" t="n">
        <v>232.31</v>
      </c>
      <c r="W752" s="0" t="n">
        <v>0.392</v>
      </c>
    </row>
    <row r="753" customFormat="false" ht="15" hidden="false" customHeight="false" outlineLevel="0" collapsed="false">
      <c r="A753" s="0" t="s">
        <v>899</v>
      </c>
      <c r="B753" s="0" t="s">
        <v>40</v>
      </c>
      <c r="C753" s="0" t="n">
        <v>66</v>
      </c>
      <c r="D753" s="0" t="n">
        <v>60</v>
      </c>
      <c r="E753" s="0" t="n">
        <v>4</v>
      </c>
      <c r="F753" s="0" t="n">
        <v>8</v>
      </c>
      <c r="G753" s="0" t="n">
        <v>1.77</v>
      </c>
      <c r="H753" s="0" t="n">
        <v>6.04</v>
      </c>
      <c r="I753" s="0" t="n">
        <v>0.54</v>
      </c>
      <c r="J753" s="0" t="s">
        <v>132</v>
      </c>
      <c r="K753" s="0" t="s">
        <v>42</v>
      </c>
      <c r="L753" s="0" t="n">
        <v>133</v>
      </c>
      <c r="M753" s="0" t="n">
        <v>1.12</v>
      </c>
      <c r="N753" s="0" t="n">
        <v>91.62</v>
      </c>
      <c r="O753" s="0" t="n">
        <v>0.95</v>
      </c>
      <c r="P753" s="0" t="n">
        <v>6</v>
      </c>
      <c r="Q753" s="0" t="n">
        <v>0.81</v>
      </c>
      <c r="R753" s="0" t="n">
        <v>743</v>
      </c>
      <c r="S753" s="0" t="n">
        <v>7.7</v>
      </c>
      <c r="T753" s="0" t="n">
        <v>0.8</v>
      </c>
      <c r="U753" s="6" t="n">
        <v>45376</v>
      </c>
      <c r="V753" s="0" t="n">
        <v>62.77</v>
      </c>
      <c r="W753" s="0" t="n">
        <v>0.61</v>
      </c>
    </row>
    <row r="754" customFormat="false" ht="15" hidden="false" customHeight="false" outlineLevel="0" collapsed="false">
      <c r="A754" s="0" t="s">
        <v>900</v>
      </c>
      <c r="B754" s="0" t="s">
        <v>81</v>
      </c>
      <c r="C754" s="0" t="n">
        <v>393</v>
      </c>
      <c r="D754" s="0" t="n">
        <v>79</v>
      </c>
      <c r="E754" s="0" t="n">
        <v>5</v>
      </c>
      <c r="F754" s="0" t="n">
        <v>8</v>
      </c>
      <c r="G754" s="0" t="n">
        <v>21.48</v>
      </c>
      <c r="H754" s="0" t="n">
        <v>1.92</v>
      </c>
      <c r="I754" s="0" t="n">
        <v>0.71</v>
      </c>
      <c r="J754" s="0" t="s">
        <v>324</v>
      </c>
      <c r="K754" s="0" t="s">
        <v>46</v>
      </c>
      <c r="L754" s="0" t="n">
        <v>31</v>
      </c>
      <c r="M754" s="0" t="n">
        <v>1.9</v>
      </c>
      <c r="N754" s="0" t="n">
        <v>59.79</v>
      </c>
      <c r="O754" s="0" t="n">
        <v>0.45</v>
      </c>
      <c r="P754" s="0" t="n">
        <v>7</v>
      </c>
      <c r="Q754" s="0" t="n">
        <v>0.79</v>
      </c>
      <c r="R754" s="0" t="n">
        <v>597</v>
      </c>
      <c r="S754" s="0" t="n">
        <v>6.04</v>
      </c>
      <c r="T754" s="0" t="n">
        <v>0.57</v>
      </c>
      <c r="U754" s="6" t="n">
        <v>45318</v>
      </c>
      <c r="V754" s="0" t="n">
        <v>118.03</v>
      </c>
      <c r="W754" s="0" t="n">
        <v>0.568</v>
      </c>
    </row>
    <row r="755" customFormat="false" ht="15" hidden="false" customHeight="false" outlineLevel="0" collapsed="false">
      <c r="A755" s="0" t="s">
        <v>901</v>
      </c>
      <c r="B755" s="0" t="s">
        <v>48</v>
      </c>
      <c r="C755" s="0" t="n">
        <v>247</v>
      </c>
      <c r="D755" s="0" t="n">
        <v>29</v>
      </c>
      <c r="E755" s="0" t="n">
        <v>11</v>
      </c>
      <c r="F755" s="0" t="n">
        <v>2</v>
      </c>
      <c r="G755" s="0" t="n">
        <v>5.2</v>
      </c>
      <c r="H755" s="0" t="n">
        <v>8.46</v>
      </c>
      <c r="I755" s="0" t="n">
        <v>0.84</v>
      </c>
      <c r="J755" s="0" t="s">
        <v>271</v>
      </c>
      <c r="K755" s="0" t="s">
        <v>42</v>
      </c>
      <c r="L755" s="0" t="n">
        <v>166</v>
      </c>
      <c r="M755" s="0" t="n">
        <v>3.31</v>
      </c>
      <c r="N755" s="0" t="n">
        <v>102.48</v>
      </c>
      <c r="O755" s="0" t="n">
        <v>1.26</v>
      </c>
      <c r="P755" s="0" t="n">
        <v>7</v>
      </c>
      <c r="Q755" s="0" t="n">
        <v>0.9</v>
      </c>
      <c r="R755" s="0" t="n">
        <v>906</v>
      </c>
      <c r="S755" s="0" t="n">
        <v>8.82</v>
      </c>
      <c r="T755" s="0" t="n">
        <v>0.25</v>
      </c>
      <c r="U755" s="6" t="n">
        <v>45494</v>
      </c>
      <c r="V755" s="0" t="n">
        <v>237.48</v>
      </c>
      <c r="W755" s="0" t="n">
        <v>0.482</v>
      </c>
    </row>
    <row r="756" customFormat="false" ht="15" hidden="false" customHeight="false" outlineLevel="0" collapsed="false">
      <c r="A756" s="0" t="s">
        <v>902</v>
      </c>
      <c r="B756" s="0" t="s">
        <v>48</v>
      </c>
      <c r="C756" s="0" t="n">
        <v>58</v>
      </c>
      <c r="D756" s="0" t="n">
        <v>97</v>
      </c>
      <c r="E756" s="0" t="n">
        <v>10</v>
      </c>
      <c r="F756" s="0" t="n">
        <v>6</v>
      </c>
      <c r="G756" s="0" t="n">
        <v>5.61</v>
      </c>
      <c r="H756" s="0" t="n">
        <v>8.89</v>
      </c>
      <c r="I756" s="0" t="n">
        <v>0.53</v>
      </c>
      <c r="J756" s="0" t="s">
        <v>284</v>
      </c>
      <c r="K756" s="0" t="s">
        <v>60</v>
      </c>
      <c r="L756" s="0" t="n">
        <v>98</v>
      </c>
      <c r="M756" s="0" t="n">
        <v>4.48</v>
      </c>
      <c r="N756" s="0" t="n">
        <v>86.82</v>
      </c>
      <c r="O756" s="0" t="n">
        <v>1.48</v>
      </c>
      <c r="P756" s="0" t="n">
        <v>2</v>
      </c>
      <c r="Q756" s="0" t="n">
        <v>0.91</v>
      </c>
      <c r="R756" s="0" t="n">
        <v>148</v>
      </c>
      <c r="S756" s="0" t="n">
        <v>1.93</v>
      </c>
      <c r="T756" s="0" t="n">
        <v>0.73</v>
      </c>
      <c r="U756" s="6" t="n">
        <v>45612</v>
      </c>
      <c r="V756" s="0" t="n">
        <v>248.72</v>
      </c>
      <c r="W756" s="0" t="n">
        <v>0.566</v>
      </c>
    </row>
    <row r="757" customFormat="false" ht="15" hidden="false" customHeight="false" outlineLevel="0" collapsed="false">
      <c r="A757" s="0" t="s">
        <v>903</v>
      </c>
      <c r="B757" s="0" t="s">
        <v>48</v>
      </c>
      <c r="C757" s="0" t="n">
        <v>35</v>
      </c>
      <c r="D757" s="0" t="n">
        <v>36</v>
      </c>
      <c r="E757" s="0" t="n">
        <v>9</v>
      </c>
      <c r="F757" s="0" t="n">
        <v>3</v>
      </c>
      <c r="G757" s="0" t="n">
        <v>14.1</v>
      </c>
      <c r="H757" s="0" t="n">
        <v>4.93</v>
      </c>
      <c r="I757" s="0" t="n">
        <v>0.53</v>
      </c>
      <c r="J757" s="0" t="s">
        <v>103</v>
      </c>
      <c r="K757" s="0" t="s">
        <v>54</v>
      </c>
      <c r="L757" s="0" t="n">
        <v>54</v>
      </c>
      <c r="M757" s="0" t="n">
        <v>1.38</v>
      </c>
      <c r="N757" s="0" t="n">
        <v>167.04</v>
      </c>
      <c r="O757" s="0" t="n">
        <v>0.38</v>
      </c>
      <c r="P757" s="0" t="n">
        <v>4</v>
      </c>
      <c r="Q757" s="0" t="n">
        <v>0.93</v>
      </c>
      <c r="R757" s="0" t="n">
        <v>275</v>
      </c>
      <c r="S757" s="0" t="n">
        <v>9.24</v>
      </c>
      <c r="T757" s="0" t="n">
        <v>0.48</v>
      </c>
      <c r="U757" s="6" t="n">
        <v>45448</v>
      </c>
      <c r="V757" s="0" t="n">
        <v>192.35</v>
      </c>
      <c r="W757" s="0" t="n">
        <v>0.687</v>
      </c>
    </row>
    <row r="758" customFormat="false" ht="15" hidden="false" customHeight="false" outlineLevel="0" collapsed="false">
      <c r="A758" s="0" t="s">
        <v>904</v>
      </c>
      <c r="B758" s="0" t="s">
        <v>44</v>
      </c>
      <c r="C758" s="0" t="n">
        <v>41</v>
      </c>
      <c r="D758" s="0" t="n">
        <v>47</v>
      </c>
      <c r="E758" s="0" t="n">
        <v>13</v>
      </c>
      <c r="F758" s="0" t="n">
        <v>9</v>
      </c>
      <c r="G758" s="0" t="n">
        <v>31.89</v>
      </c>
      <c r="H758" s="0" t="n">
        <v>2.48</v>
      </c>
      <c r="I758" s="0" t="n">
        <v>0.39</v>
      </c>
      <c r="J758" s="0" t="s">
        <v>145</v>
      </c>
      <c r="K758" s="0" t="s">
        <v>60</v>
      </c>
      <c r="L758" s="0" t="n">
        <v>133</v>
      </c>
      <c r="M758" s="0" t="n">
        <v>3.79</v>
      </c>
      <c r="N758" s="0" t="n">
        <v>56.94</v>
      </c>
      <c r="O758" s="0" t="n">
        <v>1.54</v>
      </c>
      <c r="P758" s="0" t="n">
        <v>9</v>
      </c>
      <c r="Q758" s="0" t="n">
        <v>0.95</v>
      </c>
      <c r="R758" s="0" t="n">
        <v>964</v>
      </c>
      <c r="S758" s="0" t="n">
        <v>1.91</v>
      </c>
      <c r="T758" s="0" t="n">
        <v>0.52</v>
      </c>
      <c r="U758" s="6" t="n">
        <v>45650</v>
      </c>
      <c r="V758" s="0" t="n">
        <v>217.1</v>
      </c>
      <c r="W758" s="0" t="n">
        <v>0.385</v>
      </c>
    </row>
    <row r="759" customFormat="false" ht="15" hidden="false" customHeight="false" outlineLevel="0" collapsed="false">
      <c r="A759" s="0" t="s">
        <v>905</v>
      </c>
      <c r="B759" s="0" t="s">
        <v>56</v>
      </c>
      <c r="C759" s="0" t="n">
        <v>232</v>
      </c>
      <c r="D759" s="0" t="n">
        <v>81</v>
      </c>
      <c r="E759" s="0" t="n">
        <v>14</v>
      </c>
      <c r="F759" s="0" t="n">
        <v>7</v>
      </c>
      <c r="G759" s="0" t="n">
        <v>26.97</v>
      </c>
      <c r="H759" s="0" t="n">
        <v>9.5</v>
      </c>
      <c r="I759" s="0" t="n">
        <v>0.8</v>
      </c>
      <c r="J759" s="0" t="s">
        <v>253</v>
      </c>
      <c r="K759" s="0" t="s">
        <v>54</v>
      </c>
      <c r="L759" s="0" t="n">
        <v>154</v>
      </c>
      <c r="M759" s="0" t="n">
        <v>1.72</v>
      </c>
      <c r="N759" s="0" t="n">
        <v>48.25</v>
      </c>
      <c r="O759" s="0" t="n">
        <v>1.43</v>
      </c>
      <c r="P759" s="0" t="n">
        <v>7</v>
      </c>
      <c r="Q759" s="0" t="n">
        <v>0.78</v>
      </c>
      <c r="R759" s="0" t="n">
        <v>598</v>
      </c>
      <c r="S759" s="0" t="n">
        <v>6.93</v>
      </c>
      <c r="T759" s="0" t="n">
        <v>0.87</v>
      </c>
      <c r="U759" s="6" t="n">
        <v>45411</v>
      </c>
      <c r="V759" s="0" t="n">
        <v>60.6</v>
      </c>
      <c r="W759" s="0" t="n">
        <v>0.539</v>
      </c>
    </row>
    <row r="760" customFormat="false" ht="15" hidden="false" customHeight="false" outlineLevel="0" collapsed="false">
      <c r="A760" s="0" t="s">
        <v>906</v>
      </c>
      <c r="B760" s="0" t="s">
        <v>44</v>
      </c>
      <c r="C760" s="0" t="n">
        <v>329</v>
      </c>
      <c r="D760" s="0" t="n">
        <v>74</v>
      </c>
      <c r="E760" s="0" t="n">
        <v>6</v>
      </c>
      <c r="F760" s="0" t="n">
        <v>8</v>
      </c>
      <c r="G760" s="0" t="n">
        <v>4.38</v>
      </c>
      <c r="H760" s="0" t="n">
        <v>8.88</v>
      </c>
      <c r="I760" s="0" t="n">
        <v>0.72</v>
      </c>
      <c r="J760" s="0" t="s">
        <v>51</v>
      </c>
      <c r="K760" s="0" t="s">
        <v>54</v>
      </c>
      <c r="L760" s="0" t="n">
        <v>88</v>
      </c>
      <c r="M760" s="0" t="n">
        <v>4.12</v>
      </c>
      <c r="N760" s="0" t="n">
        <v>192.04</v>
      </c>
      <c r="O760" s="0" t="n">
        <v>0.47</v>
      </c>
      <c r="P760" s="0" t="n">
        <v>6</v>
      </c>
      <c r="Q760" s="0" t="n">
        <v>0.91</v>
      </c>
      <c r="R760" s="0" t="n">
        <v>322</v>
      </c>
      <c r="S760" s="0" t="n">
        <v>5.93</v>
      </c>
      <c r="T760" s="0" t="n">
        <v>0.31</v>
      </c>
      <c r="U760" s="6" t="n">
        <v>45511</v>
      </c>
      <c r="V760" s="0" t="n">
        <v>118.07</v>
      </c>
      <c r="W760" s="0" t="n">
        <v>0.556</v>
      </c>
    </row>
    <row r="761" customFormat="false" ht="15" hidden="false" customHeight="false" outlineLevel="0" collapsed="false">
      <c r="A761" s="0" t="s">
        <v>907</v>
      </c>
      <c r="B761" s="0" t="s">
        <v>56</v>
      </c>
      <c r="C761" s="0" t="n">
        <v>168</v>
      </c>
      <c r="D761" s="0" t="n">
        <v>63</v>
      </c>
      <c r="E761" s="0" t="n">
        <v>3</v>
      </c>
      <c r="F761" s="0" t="n">
        <v>7</v>
      </c>
      <c r="G761" s="0" t="n">
        <v>48.45</v>
      </c>
      <c r="H761" s="0" t="n">
        <v>2.82</v>
      </c>
      <c r="I761" s="0" t="n">
        <v>0.51</v>
      </c>
      <c r="J761" s="0" t="s">
        <v>70</v>
      </c>
      <c r="K761" s="0" t="s">
        <v>60</v>
      </c>
      <c r="L761" s="0" t="n">
        <v>48</v>
      </c>
      <c r="M761" s="0" t="n">
        <v>3.58</v>
      </c>
      <c r="N761" s="0" t="n">
        <v>190.41</v>
      </c>
      <c r="O761" s="0" t="n">
        <v>1.33</v>
      </c>
      <c r="P761" s="0" t="n">
        <v>8</v>
      </c>
      <c r="Q761" s="0" t="n">
        <v>0.74</v>
      </c>
      <c r="R761" s="0" t="n">
        <v>833</v>
      </c>
      <c r="S761" s="0" t="n">
        <v>4.14</v>
      </c>
      <c r="T761" s="0" t="n">
        <v>0.47</v>
      </c>
      <c r="U761" s="6" t="n">
        <v>45627</v>
      </c>
      <c r="V761" s="0" t="n">
        <v>165.04</v>
      </c>
      <c r="W761" s="0" t="n">
        <v>0.404</v>
      </c>
    </row>
    <row r="762" customFormat="false" ht="15" hidden="false" customHeight="false" outlineLevel="0" collapsed="false">
      <c r="A762" s="0" t="s">
        <v>908</v>
      </c>
      <c r="B762" s="0" t="s">
        <v>48</v>
      </c>
      <c r="C762" s="0" t="n">
        <v>475</v>
      </c>
      <c r="D762" s="0" t="n">
        <v>33</v>
      </c>
      <c r="E762" s="0" t="n">
        <v>10</v>
      </c>
      <c r="F762" s="0" t="n">
        <v>7</v>
      </c>
      <c r="G762" s="0" t="n">
        <v>44.47</v>
      </c>
      <c r="H762" s="0" t="n">
        <v>1.41</v>
      </c>
      <c r="I762" s="0" t="n">
        <v>0.48</v>
      </c>
      <c r="J762" s="0" t="s">
        <v>89</v>
      </c>
      <c r="K762" s="0" t="s">
        <v>46</v>
      </c>
      <c r="L762" s="0" t="n">
        <v>177</v>
      </c>
      <c r="M762" s="0" t="n">
        <v>2.85</v>
      </c>
      <c r="N762" s="0" t="n">
        <v>198.76</v>
      </c>
      <c r="O762" s="0" t="n">
        <v>0.85</v>
      </c>
      <c r="P762" s="0" t="n">
        <v>9</v>
      </c>
      <c r="Q762" s="0" t="n">
        <v>0.85</v>
      </c>
      <c r="R762" s="0" t="n">
        <v>235</v>
      </c>
      <c r="S762" s="0" t="n">
        <v>5.37</v>
      </c>
      <c r="T762" s="0" t="n">
        <v>0.49</v>
      </c>
      <c r="U762" s="6" t="n">
        <v>45338</v>
      </c>
      <c r="V762" s="0" t="n">
        <v>295.28</v>
      </c>
      <c r="W762" s="0" t="n">
        <v>0.475</v>
      </c>
    </row>
    <row r="763" customFormat="false" ht="15" hidden="false" customHeight="false" outlineLevel="0" collapsed="false">
      <c r="A763" s="0" t="s">
        <v>909</v>
      </c>
      <c r="B763" s="0" t="s">
        <v>48</v>
      </c>
      <c r="C763" s="0" t="n">
        <v>260</v>
      </c>
      <c r="D763" s="0" t="n">
        <v>56</v>
      </c>
      <c r="E763" s="0" t="n">
        <v>6</v>
      </c>
      <c r="F763" s="0" t="n">
        <v>8</v>
      </c>
      <c r="G763" s="0" t="n">
        <v>13.7</v>
      </c>
      <c r="H763" s="0" t="n">
        <v>4.69</v>
      </c>
      <c r="I763" s="0" t="n">
        <v>0.17</v>
      </c>
      <c r="J763" s="0" t="s">
        <v>59</v>
      </c>
      <c r="K763" s="0" t="s">
        <v>42</v>
      </c>
      <c r="L763" s="0" t="n">
        <v>37</v>
      </c>
      <c r="M763" s="0" t="n">
        <v>3.42</v>
      </c>
      <c r="N763" s="0" t="n">
        <v>117.99</v>
      </c>
      <c r="O763" s="0" t="n">
        <v>1.39</v>
      </c>
      <c r="P763" s="0" t="n">
        <v>6</v>
      </c>
      <c r="Q763" s="0" t="n">
        <v>0.88</v>
      </c>
      <c r="R763" s="0" t="n">
        <v>989</v>
      </c>
      <c r="S763" s="0" t="n">
        <v>1.01</v>
      </c>
      <c r="T763" s="0" t="n">
        <v>0.2</v>
      </c>
      <c r="U763" s="6" t="n">
        <v>45652</v>
      </c>
      <c r="V763" s="0" t="n">
        <v>241.77</v>
      </c>
      <c r="W763" s="0" t="n">
        <v>0.37</v>
      </c>
    </row>
    <row r="764" customFormat="false" ht="15" hidden="false" customHeight="false" outlineLevel="0" collapsed="false">
      <c r="A764" s="0" t="s">
        <v>910</v>
      </c>
      <c r="B764" s="0" t="s">
        <v>44</v>
      </c>
      <c r="C764" s="0" t="n">
        <v>291</v>
      </c>
      <c r="D764" s="0" t="n">
        <v>80</v>
      </c>
      <c r="E764" s="0" t="n">
        <v>5</v>
      </c>
      <c r="F764" s="0" t="n">
        <v>4</v>
      </c>
      <c r="G764" s="0" t="n">
        <v>6.99</v>
      </c>
      <c r="H764" s="0" t="n">
        <v>6.93</v>
      </c>
      <c r="I764" s="0" t="n">
        <v>0.11</v>
      </c>
      <c r="J764" s="0" t="s">
        <v>340</v>
      </c>
      <c r="K764" s="0" t="s">
        <v>42</v>
      </c>
      <c r="L764" s="0" t="n">
        <v>139</v>
      </c>
      <c r="M764" s="0" t="n">
        <v>4.44</v>
      </c>
      <c r="N764" s="0" t="n">
        <v>31.5</v>
      </c>
      <c r="O764" s="0" t="n">
        <v>1.04</v>
      </c>
      <c r="P764" s="0" t="n">
        <v>1</v>
      </c>
      <c r="Q764" s="0" t="n">
        <v>0.75</v>
      </c>
      <c r="R764" s="0" t="n">
        <v>501</v>
      </c>
      <c r="S764" s="0" t="n">
        <v>5.54</v>
      </c>
      <c r="T764" s="0" t="n">
        <v>0.88</v>
      </c>
      <c r="U764" s="6" t="n">
        <v>45340</v>
      </c>
      <c r="V764" s="0" t="n">
        <v>65.86</v>
      </c>
      <c r="W764" s="0" t="n">
        <v>0.676</v>
      </c>
    </row>
    <row r="765" customFormat="false" ht="15" hidden="false" customHeight="false" outlineLevel="0" collapsed="false">
      <c r="A765" s="0" t="s">
        <v>911</v>
      </c>
      <c r="B765" s="0" t="s">
        <v>44</v>
      </c>
      <c r="C765" s="0" t="n">
        <v>78</v>
      </c>
      <c r="D765" s="0" t="n">
        <v>92</v>
      </c>
      <c r="E765" s="0" t="n">
        <v>11</v>
      </c>
      <c r="F765" s="0" t="n">
        <v>8</v>
      </c>
      <c r="G765" s="0" t="n">
        <v>47.18</v>
      </c>
      <c r="H765" s="0" t="n">
        <v>2.17</v>
      </c>
      <c r="I765" s="0" t="n">
        <v>0.58</v>
      </c>
      <c r="J765" s="0" t="s">
        <v>59</v>
      </c>
      <c r="K765" s="0" t="s">
        <v>42</v>
      </c>
      <c r="L765" s="0" t="n">
        <v>164</v>
      </c>
      <c r="M765" s="0" t="n">
        <v>2.24</v>
      </c>
      <c r="N765" s="0" t="n">
        <v>177.23</v>
      </c>
      <c r="O765" s="0" t="n">
        <v>0.19</v>
      </c>
      <c r="P765" s="0" t="n">
        <v>3</v>
      </c>
      <c r="Q765" s="0" t="n">
        <v>0.72</v>
      </c>
      <c r="R765" s="0" t="n">
        <v>610</v>
      </c>
      <c r="S765" s="0" t="n">
        <v>2.1</v>
      </c>
      <c r="T765" s="0" t="n">
        <v>0.87</v>
      </c>
      <c r="U765" s="6" t="n">
        <v>45292</v>
      </c>
      <c r="V765" s="0" t="n">
        <v>112.2</v>
      </c>
      <c r="W765" s="0" t="n">
        <v>0.667</v>
      </c>
    </row>
    <row r="766" customFormat="false" ht="15" hidden="false" customHeight="false" outlineLevel="0" collapsed="false">
      <c r="A766" s="0" t="s">
        <v>912</v>
      </c>
      <c r="B766" s="0" t="s">
        <v>56</v>
      </c>
      <c r="C766" s="0" t="n">
        <v>306</v>
      </c>
      <c r="D766" s="0" t="n">
        <v>95</v>
      </c>
      <c r="E766" s="0" t="n">
        <v>12</v>
      </c>
      <c r="F766" s="0" t="n">
        <v>8</v>
      </c>
      <c r="G766" s="0" t="n">
        <v>23.6</v>
      </c>
      <c r="H766" s="0" t="n">
        <v>5.38</v>
      </c>
      <c r="I766" s="0" t="n">
        <v>0.48</v>
      </c>
      <c r="J766" s="0" t="s">
        <v>193</v>
      </c>
      <c r="K766" s="0" t="s">
        <v>54</v>
      </c>
      <c r="L766" s="0" t="n">
        <v>158</v>
      </c>
      <c r="M766" s="0" t="n">
        <v>3.96</v>
      </c>
      <c r="N766" s="0" t="n">
        <v>37.57</v>
      </c>
      <c r="O766" s="0" t="n">
        <v>1.6</v>
      </c>
      <c r="P766" s="0" t="n">
        <v>7</v>
      </c>
      <c r="Q766" s="0" t="n">
        <v>0.76</v>
      </c>
      <c r="R766" s="0" t="n">
        <v>554</v>
      </c>
      <c r="S766" s="0" t="n">
        <v>13.9</v>
      </c>
      <c r="T766" s="0" t="n">
        <v>0.73</v>
      </c>
      <c r="U766" s="6" t="n">
        <v>45401</v>
      </c>
      <c r="V766" s="0" t="n">
        <v>72.9</v>
      </c>
      <c r="W766" s="0" t="n">
        <v>0.583</v>
      </c>
    </row>
    <row r="767" customFormat="false" ht="15" hidden="false" customHeight="false" outlineLevel="0" collapsed="false">
      <c r="A767" s="0" t="s">
        <v>913</v>
      </c>
      <c r="B767" s="0" t="s">
        <v>40</v>
      </c>
      <c r="C767" s="0" t="n">
        <v>445</v>
      </c>
      <c r="D767" s="0" t="n">
        <v>72</v>
      </c>
      <c r="E767" s="0" t="n">
        <v>6</v>
      </c>
      <c r="F767" s="0" t="n">
        <v>6</v>
      </c>
      <c r="G767" s="0" t="n">
        <v>16.25</v>
      </c>
      <c r="H767" s="0" t="n">
        <v>4.54</v>
      </c>
      <c r="I767" s="0" t="n">
        <v>0.82</v>
      </c>
      <c r="J767" s="0" t="s">
        <v>309</v>
      </c>
      <c r="K767" s="0" t="s">
        <v>54</v>
      </c>
      <c r="L767" s="0" t="n">
        <v>96</v>
      </c>
      <c r="M767" s="0" t="n">
        <v>1.22</v>
      </c>
      <c r="N767" s="0" t="n">
        <v>39.56</v>
      </c>
      <c r="O767" s="0" t="n">
        <v>1.16</v>
      </c>
      <c r="P767" s="0" t="n">
        <v>8</v>
      </c>
      <c r="Q767" s="0" t="n">
        <v>0.83</v>
      </c>
      <c r="R767" s="0" t="n">
        <v>143</v>
      </c>
      <c r="S767" s="0" t="n">
        <v>2.04</v>
      </c>
      <c r="T767" s="0" t="n">
        <v>0.92</v>
      </c>
      <c r="U767" s="6" t="n">
        <v>45536</v>
      </c>
      <c r="V767" s="0" t="n">
        <v>54.16</v>
      </c>
      <c r="W767" s="0" t="n">
        <v>0.501</v>
      </c>
    </row>
    <row r="768" customFormat="false" ht="15" hidden="false" customHeight="false" outlineLevel="0" collapsed="false">
      <c r="A768" s="0" t="s">
        <v>914</v>
      </c>
      <c r="B768" s="0" t="s">
        <v>56</v>
      </c>
      <c r="C768" s="0" t="n">
        <v>221</v>
      </c>
      <c r="D768" s="0" t="n">
        <v>66</v>
      </c>
      <c r="E768" s="0" t="n">
        <v>6</v>
      </c>
      <c r="F768" s="0" t="n">
        <v>9</v>
      </c>
      <c r="G768" s="0" t="n">
        <v>25.03</v>
      </c>
      <c r="H768" s="0" t="n">
        <v>8.96</v>
      </c>
      <c r="I768" s="0" t="n">
        <v>0.59</v>
      </c>
      <c r="J768" s="0" t="s">
        <v>340</v>
      </c>
      <c r="K768" s="0" t="s">
        <v>60</v>
      </c>
      <c r="L768" s="0" t="n">
        <v>144</v>
      </c>
      <c r="M768" s="0" t="n">
        <v>3.66</v>
      </c>
      <c r="N768" s="0" t="n">
        <v>46.75</v>
      </c>
      <c r="O768" s="0" t="n">
        <v>1.48</v>
      </c>
      <c r="P768" s="0" t="n">
        <v>6</v>
      </c>
      <c r="Q768" s="0" t="n">
        <v>0.97</v>
      </c>
      <c r="R768" s="0" t="n">
        <v>356</v>
      </c>
      <c r="S768" s="0" t="n">
        <v>14.34</v>
      </c>
      <c r="T768" s="0" t="n">
        <v>0.42</v>
      </c>
      <c r="U768" s="6" t="n">
        <v>45331</v>
      </c>
      <c r="V768" s="0" t="n">
        <v>44.79</v>
      </c>
      <c r="W768" s="0" t="n">
        <v>0.601</v>
      </c>
    </row>
    <row r="769" customFormat="false" ht="15" hidden="false" customHeight="false" outlineLevel="0" collapsed="false">
      <c r="A769" s="0" t="s">
        <v>915</v>
      </c>
      <c r="B769" s="0" t="s">
        <v>44</v>
      </c>
      <c r="C769" s="0" t="n">
        <v>51</v>
      </c>
      <c r="D769" s="0" t="n">
        <v>64</v>
      </c>
      <c r="E769" s="0" t="n">
        <v>11</v>
      </c>
      <c r="F769" s="0" t="n">
        <v>9</v>
      </c>
      <c r="G769" s="0" t="n">
        <v>38.86</v>
      </c>
      <c r="H769" s="0" t="n">
        <v>4.58</v>
      </c>
      <c r="I769" s="0" t="n">
        <v>0.94</v>
      </c>
      <c r="J769" s="0" t="s">
        <v>49</v>
      </c>
      <c r="K769" s="0" t="s">
        <v>46</v>
      </c>
      <c r="L769" s="0" t="n">
        <v>61</v>
      </c>
      <c r="M769" s="0" t="n">
        <v>3.88</v>
      </c>
      <c r="N769" s="0" t="n">
        <v>134.15</v>
      </c>
      <c r="O769" s="0" t="n">
        <v>0.34</v>
      </c>
      <c r="P769" s="0" t="n">
        <v>4</v>
      </c>
      <c r="Q769" s="0" t="n">
        <v>0.86</v>
      </c>
      <c r="R769" s="0" t="n">
        <v>787</v>
      </c>
      <c r="S769" s="0" t="n">
        <v>7.88</v>
      </c>
      <c r="T769" s="0" t="n">
        <v>0.38</v>
      </c>
      <c r="U769" s="6" t="n">
        <v>45359</v>
      </c>
      <c r="V769" s="0" t="n">
        <v>290.05</v>
      </c>
      <c r="W769" s="0" t="n">
        <v>0.639</v>
      </c>
    </row>
    <row r="770" customFormat="false" ht="15" hidden="false" customHeight="false" outlineLevel="0" collapsed="false">
      <c r="A770" s="0" t="s">
        <v>916</v>
      </c>
      <c r="B770" s="0" t="s">
        <v>44</v>
      </c>
      <c r="C770" s="0" t="n">
        <v>462</v>
      </c>
      <c r="D770" s="0" t="n">
        <v>69</v>
      </c>
      <c r="E770" s="0" t="n">
        <v>14</v>
      </c>
      <c r="F770" s="0" t="n">
        <v>8</v>
      </c>
      <c r="G770" s="0" t="n">
        <v>9.25</v>
      </c>
      <c r="H770" s="0" t="n">
        <v>5.57</v>
      </c>
      <c r="I770" s="0" t="n">
        <v>0.28</v>
      </c>
      <c r="J770" s="0" t="s">
        <v>284</v>
      </c>
      <c r="K770" s="0" t="s">
        <v>60</v>
      </c>
      <c r="L770" s="0" t="n">
        <v>135</v>
      </c>
      <c r="M770" s="0" t="n">
        <v>2.49</v>
      </c>
      <c r="N770" s="0" t="n">
        <v>30.37</v>
      </c>
      <c r="O770" s="0" t="n">
        <v>1.47</v>
      </c>
      <c r="P770" s="0" t="n">
        <v>0</v>
      </c>
      <c r="Q770" s="0" t="n">
        <v>0.92</v>
      </c>
      <c r="R770" s="0" t="n">
        <v>566</v>
      </c>
      <c r="S770" s="0" t="n">
        <v>8.18</v>
      </c>
      <c r="T770" s="0" t="n">
        <v>0.25</v>
      </c>
      <c r="U770" s="6" t="n">
        <v>45595</v>
      </c>
      <c r="V770" s="0" t="n">
        <v>272.92</v>
      </c>
      <c r="W770" s="0" t="n">
        <v>0.596</v>
      </c>
    </row>
    <row r="771" customFormat="false" ht="15" hidden="false" customHeight="false" outlineLevel="0" collapsed="false">
      <c r="A771" s="0" t="s">
        <v>917</v>
      </c>
      <c r="B771" s="0" t="s">
        <v>81</v>
      </c>
      <c r="C771" s="0" t="n">
        <v>181</v>
      </c>
      <c r="D771" s="0" t="n">
        <v>71</v>
      </c>
      <c r="E771" s="0" t="n">
        <v>13</v>
      </c>
      <c r="F771" s="0" t="n">
        <v>5</v>
      </c>
      <c r="G771" s="0" t="n">
        <v>38.61</v>
      </c>
      <c r="H771" s="0" t="n">
        <v>9.58</v>
      </c>
      <c r="I771" s="0" t="n">
        <v>0.99</v>
      </c>
      <c r="J771" s="0" t="s">
        <v>118</v>
      </c>
      <c r="K771" s="0" t="s">
        <v>60</v>
      </c>
      <c r="L771" s="0" t="n">
        <v>156</v>
      </c>
      <c r="M771" s="0" t="n">
        <v>4.07</v>
      </c>
      <c r="N771" s="0" t="n">
        <v>157.87</v>
      </c>
      <c r="O771" s="0" t="n">
        <v>0.89</v>
      </c>
      <c r="P771" s="0" t="n">
        <v>8</v>
      </c>
      <c r="Q771" s="0" t="n">
        <v>0.75</v>
      </c>
      <c r="R771" s="0" t="n">
        <v>914</v>
      </c>
      <c r="S771" s="0" t="n">
        <v>12.03</v>
      </c>
      <c r="T771" s="0" t="n">
        <v>0.67</v>
      </c>
      <c r="U771" s="6" t="n">
        <v>45407</v>
      </c>
      <c r="V771" s="0" t="n">
        <v>150.14</v>
      </c>
      <c r="W771" s="0" t="n">
        <v>0.595</v>
      </c>
    </row>
    <row r="772" customFormat="false" ht="15" hidden="false" customHeight="false" outlineLevel="0" collapsed="false">
      <c r="A772" s="0" t="s">
        <v>918</v>
      </c>
      <c r="B772" s="0" t="s">
        <v>44</v>
      </c>
      <c r="C772" s="0" t="n">
        <v>274</v>
      </c>
      <c r="D772" s="0" t="n">
        <v>39</v>
      </c>
      <c r="E772" s="0" t="n">
        <v>14</v>
      </c>
      <c r="F772" s="0" t="n">
        <v>9</v>
      </c>
      <c r="G772" s="0" t="n">
        <v>37.72</v>
      </c>
      <c r="H772" s="0" t="n">
        <v>3.35</v>
      </c>
      <c r="I772" s="0" t="n">
        <v>0.37</v>
      </c>
      <c r="J772" s="0" t="s">
        <v>191</v>
      </c>
      <c r="K772" s="0" t="s">
        <v>46</v>
      </c>
      <c r="L772" s="0" t="n">
        <v>82</v>
      </c>
      <c r="M772" s="0" t="n">
        <v>3.01</v>
      </c>
      <c r="N772" s="0" t="n">
        <v>21.07</v>
      </c>
      <c r="O772" s="0" t="n">
        <v>1.62</v>
      </c>
      <c r="P772" s="0" t="n">
        <v>5</v>
      </c>
      <c r="Q772" s="0" t="n">
        <v>0.73</v>
      </c>
      <c r="R772" s="0" t="n">
        <v>223</v>
      </c>
      <c r="S772" s="0" t="n">
        <v>10.74</v>
      </c>
      <c r="T772" s="0" t="n">
        <v>0.6</v>
      </c>
      <c r="U772" s="6" t="n">
        <v>45557</v>
      </c>
      <c r="V772" s="0" t="n">
        <v>169.08</v>
      </c>
      <c r="W772" s="0" t="n">
        <v>0.547</v>
      </c>
    </row>
    <row r="773" customFormat="false" ht="15" hidden="false" customHeight="false" outlineLevel="0" collapsed="false">
      <c r="A773" s="0" t="s">
        <v>919</v>
      </c>
      <c r="B773" s="0" t="s">
        <v>81</v>
      </c>
      <c r="C773" s="0" t="n">
        <v>273</v>
      </c>
      <c r="D773" s="0" t="n">
        <v>31</v>
      </c>
      <c r="E773" s="0" t="n">
        <v>4</v>
      </c>
      <c r="F773" s="0" t="n">
        <v>9</v>
      </c>
      <c r="G773" s="0" t="n">
        <v>27.43</v>
      </c>
      <c r="H773" s="0" t="n">
        <v>3.25</v>
      </c>
      <c r="I773" s="0" t="n">
        <v>0.68</v>
      </c>
      <c r="J773" s="0" t="s">
        <v>67</v>
      </c>
      <c r="K773" s="0" t="s">
        <v>54</v>
      </c>
      <c r="L773" s="0" t="n">
        <v>149</v>
      </c>
      <c r="M773" s="0" t="n">
        <v>4.71</v>
      </c>
      <c r="N773" s="0" t="n">
        <v>30.98</v>
      </c>
      <c r="O773" s="0" t="n">
        <v>1.24</v>
      </c>
      <c r="P773" s="0" t="n">
        <v>1</v>
      </c>
      <c r="Q773" s="0" t="n">
        <v>0.77</v>
      </c>
      <c r="R773" s="0" t="n">
        <v>744</v>
      </c>
      <c r="S773" s="0" t="n">
        <v>4.32</v>
      </c>
      <c r="T773" s="0" t="n">
        <v>0.85</v>
      </c>
      <c r="U773" s="6" t="n">
        <v>45640</v>
      </c>
      <c r="V773" s="0" t="n">
        <v>253.2</v>
      </c>
      <c r="W773" s="0" t="n">
        <v>0.638</v>
      </c>
    </row>
    <row r="774" customFormat="false" ht="15" hidden="false" customHeight="false" outlineLevel="0" collapsed="false">
      <c r="A774" s="0" t="s">
        <v>920</v>
      </c>
      <c r="B774" s="0" t="s">
        <v>40</v>
      </c>
      <c r="C774" s="0" t="n">
        <v>28</v>
      </c>
      <c r="D774" s="0" t="n">
        <v>84</v>
      </c>
      <c r="E774" s="0" t="n">
        <v>14</v>
      </c>
      <c r="F774" s="0" t="n">
        <v>9</v>
      </c>
      <c r="G774" s="0" t="n">
        <v>43.43</v>
      </c>
      <c r="H774" s="0" t="n">
        <v>8.1</v>
      </c>
      <c r="I774" s="0" t="n">
        <v>0.55</v>
      </c>
      <c r="J774" s="0" t="s">
        <v>231</v>
      </c>
      <c r="K774" s="0" t="s">
        <v>60</v>
      </c>
      <c r="L774" s="0" t="n">
        <v>103</v>
      </c>
      <c r="M774" s="0" t="n">
        <v>1.01</v>
      </c>
      <c r="N774" s="0" t="n">
        <v>92.55</v>
      </c>
      <c r="O774" s="0" t="n">
        <v>0.77</v>
      </c>
      <c r="P774" s="0" t="n">
        <v>9</v>
      </c>
      <c r="Q774" s="0" t="n">
        <v>0.79</v>
      </c>
      <c r="R774" s="0" t="n">
        <v>122</v>
      </c>
      <c r="S774" s="0" t="n">
        <v>1.36</v>
      </c>
      <c r="T774" s="0" t="n">
        <v>0.59</v>
      </c>
      <c r="U774" s="6" t="n">
        <v>45519</v>
      </c>
      <c r="V774" s="0" t="n">
        <v>198.16</v>
      </c>
      <c r="W774" s="0" t="n">
        <v>0.437</v>
      </c>
    </row>
    <row r="775" customFormat="false" ht="15" hidden="false" customHeight="false" outlineLevel="0" collapsed="false">
      <c r="A775" s="0" t="s">
        <v>921</v>
      </c>
      <c r="B775" s="0" t="s">
        <v>56</v>
      </c>
      <c r="C775" s="0" t="n">
        <v>484</v>
      </c>
      <c r="D775" s="0" t="n">
        <v>93</v>
      </c>
      <c r="E775" s="0" t="n">
        <v>7</v>
      </c>
      <c r="F775" s="0" t="n">
        <v>8</v>
      </c>
      <c r="G775" s="0" t="n">
        <v>7.48</v>
      </c>
      <c r="H775" s="0" t="n">
        <v>3.14</v>
      </c>
      <c r="I775" s="0" t="n">
        <v>0.42</v>
      </c>
      <c r="J775" s="0" t="s">
        <v>297</v>
      </c>
      <c r="K775" s="0" t="s">
        <v>60</v>
      </c>
      <c r="L775" s="0" t="n">
        <v>11</v>
      </c>
      <c r="M775" s="0" t="n">
        <v>1.09</v>
      </c>
      <c r="N775" s="0" t="n">
        <v>82.04</v>
      </c>
      <c r="O775" s="0" t="n">
        <v>0.48</v>
      </c>
      <c r="P775" s="0" t="n">
        <v>9</v>
      </c>
      <c r="Q775" s="0" t="n">
        <v>0.86</v>
      </c>
      <c r="R775" s="0" t="n">
        <v>194</v>
      </c>
      <c r="S775" s="0" t="n">
        <v>11.9</v>
      </c>
      <c r="T775" s="0" t="n">
        <v>0.36</v>
      </c>
      <c r="U775" s="6" t="n">
        <v>45296</v>
      </c>
      <c r="V775" s="0" t="n">
        <v>222.47</v>
      </c>
      <c r="W775" s="0" t="n">
        <v>0.575</v>
      </c>
    </row>
    <row r="776" customFormat="false" ht="15" hidden="false" customHeight="false" outlineLevel="0" collapsed="false">
      <c r="A776" s="0" t="s">
        <v>922</v>
      </c>
      <c r="B776" s="0" t="s">
        <v>56</v>
      </c>
      <c r="C776" s="0" t="n">
        <v>158</v>
      </c>
      <c r="D776" s="0" t="n">
        <v>38</v>
      </c>
      <c r="E776" s="0" t="n">
        <v>6</v>
      </c>
      <c r="F776" s="0" t="n">
        <v>7</v>
      </c>
      <c r="G776" s="0" t="n">
        <v>30.18</v>
      </c>
      <c r="H776" s="0" t="n">
        <v>8.4</v>
      </c>
      <c r="I776" s="0" t="n">
        <v>0.23</v>
      </c>
      <c r="J776" s="0" t="s">
        <v>204</v>
      </c>
      <c r="K776" s="0" t="s">
        <v>54</v>
      </c>
      <c r="L776" s="0" t="n">
        <v>26</v>
      </c>
      <c r="M776" s="0" t="n">
        <v>4.29</v>
      </c>
      <c r="N776" s="0" t="n">
        <v>198.04</v>
      </c>
      <c r="O776" s="0" t="n">
        <v>1.65</v>
      </c>
      <c r="P776" s="0" t="n">
        <v>1</v>
      </c>
      <c r="Q776" s="0" t="n">
        <v>0.96</v>
      </c>
      <c r="R776" s="0" t="n">
        <v>957</v>
      </c>
      <c r="S776" s="0" t="n">
        <v>2.82</v>
      </c>
      <c r="T776" s="0" t="n">
        <v>0.85</v>
      </c>
      <c r="U776" s="6" t="n">
        <v>45296</v>
      </c>
      <c r="V776" s="0" t="n">
        <v>239.43</v>
      </c>
      <c r="W776" s="0" t="n">
        <v>0.615</v>
      </c>
    </row>
    <row r="777" customFormat="false" ht="15" hidden="false" customHeight="false" outlineLevel="0" collapsed="false">
      <c r="A777" s="0" t="s">
        <v>923</v>
      </c>
      <c r="B777" s="0" t="s">
        <v>81</v>
      </c>
      <c r="C777" s="0" t="n">
        <v>499</v>
      </c>
      <c r="D777" s="0" t="n">
        <v>50</v>
      </c>
      <c r="E777" s="0" t="n">
        <v>11</v>
      </c>
      <c r="F777" s="0" t="n">
        <v>3</v>
      </c>
      <c r="G777" s="0" t="n">
        <v>23.02</v>
      </c>
      <c r="H777" s="0" t="n">
        <v>1.41</v>
      </c>
      <c r="I777" s="0" t="n">
        <v>0.22</v>
      </c>
      <c r="J777" s="0" t="s">
        <v>210</v>
      </c>
      <c r="K777" s="0" t="s">
        <v>42</v>
      </c>
      <c r="L777" s="0" t="n">
        <v>134</v>
      </c>
      <c r="M777" s="0" t="n">
        <v>4.29</v>
      </c>
      <c r="N777" s="0" t="n">
        <v>193.7</v>
      </c>
      <c r="O777" s="0" t="n">
        <v>1.16</v>
      </c>
      <c r="P777" s="0" t="n">
        <v>9</v>
      </c>
      <c r="Q777" s="0" t="n">
        <v>0.83</v>
      </c>
      <c r="R777" s="0" t="n">
        <v>713</v>
      </c>
      <c r="S777" s="0" t="n">
        <v>9.38</v>
      </c>
      <c r="T777" s="0" t="n">
        <v>0.56</v>
      </c>
      <c r="U777" s="6" t="n">
        <v>45648</v>
      </c>
      <c r="V777" s="0" t="n">
        <v>150.08</v>
      </c>
      <c r="W777" s="0" t="n">
        <v>0.507</v>
      </c>
    </row>
    <row r="778" customFormat="false" ht="15" hidden="false" customHeight="false" outlineLevel="0" collapsed="false">
      <c r="A778" s="0" t="s">
        <v>924</v>
      </c>
      <c r="B778" s="0" t="s">
        <v>56</v>
      </c>
      <c r="C778" s="0" t="n">
        <v>29</v>
      </c>
      <c r="D778" s="0" t="n">
        <v>51</v>
      </c>
      <c r="E778" s="0" t="n">
        <v>14</v>
      </c>
      <c r="F778" s="0" t="n">
        <v>7</v>
      </c>
      <c r="G778" s="0" t="n">
        <v>21.69</v>
      </c>
      <c r="H778" s="0" t="n">
        <v>1.56</v>
      </c>
      <c r="I778" s="0" t="n">
        <v>0.74</v>
      </c>
      <c r="J778" s="0" t="s">
        <v>361</v>
      </c>
      <c r="K778" s="0" t="s">
        <v>46</v>
      </c>
      <c r="L778" s="0" t="n">
        <v>140</v>
      </c>
      <c r="M778" s="0" t="n">
        <v>2.62</v>
      </c>
      <c r="N778" s="0" t="n">
        <v>46.04</v>
      </c>
      <c r="O778" s="0" t="n">
        <v>1.98</v>
      </c>
      <c r="P778" s="0" t="n">
        <v>0</v>
      </c>
      <c r="Q778" s="0" t="n">
        <v>0.86</v>
      </c>
      <c r="R778" s="0" t="n">
        <v>105</v>
      </c>
      <c r="S778" s="0" t="n">
        <v>14.2</v>
      </c>
      <c r="T778" s="0" t="n">
        <v>0.96</v>
      </c>
      <c r="U778" s="6" t="n">
        <v>45467</v>
      </c>
      <c r="V778" s="0" t="n">
        <v>292.69</v>
      </c>
      <c r="W778" s="0" t="n">
        <v>0.755</v>
      </c>
    </row>
    <row r="779" customFormat="false" ht="15" hidden="false" customHeight="false" outlineLevel="0" collapsed="false">
      <c r="A779" s="0" t="s">
        <v>925</v>
      </c>
      <c r="B779" s="0" t="s">
        <v>44</v>
      </c>
      <c r="C779" s="0" t="n">
        <v>233</v>
      </c>
      <c r="D779" s="0" t="n">
        <v>74</v>
      </c>
      <c r="E779" s="0" t="n">
        <v>7</v>
      </c>
      <c r="F779" s="0" t="n">
        <v>6</v>
      </c>
      <c r="G779" s="0" t="n">
        <v>13.38</v>
      </c>
      <c r="H779" s="0" t="n">
        <v>9.06</v>
      </c>
      <c r="I779" s="0" t="n">
        <v>0.44</v>
      </c>
      <c r="J779" s="0" t="s">
        <v>158</v>
      </c>
      <c r="K779" s="0" t="s">
        <v>46</v>
      </c>
      <c r="L779" s="0" t="n">
        <v>30</v>
      </c>
      <c r="M779" s="0" t="n">
        <v>4.84</v>
      </c>
      <c r="N779" s="0" t="n">
        <v>189.87</v>
      </c>
      <c r="O779" s="0" t="n">
        <v>0.81</v>
      </c>
      <c r="P779" s="0" t="n">
        <v>3</v>
      </c>
      <c r="Q779" s="0" t="n">
        <v>0.7</v>
      </c>
      <c r="R779" s="0" t="n">
        <v>744</v>
      </c>
      <c r="S779" s="0" t="n">
        <v>8.69</v>
      </c>
      <c r="T779" s="0" t="n">
        <v>0.63</v>
      </c>
      <c r="U779" s="6" t="n">
        <v>45353</v>
      </c>
      <c r="V779" s="0" t="n">
        <v>192.23</v>
      </c>
      <c r="W779" s="0" t="n">
        <v>0.641</v>
      </c>
    </row>
    <row r="780" customFormat="false" ht="15" hidden="false" customHeight="false" outlineLevel="0" collapsed="false">
      <c r="A780" s="0" t="s">
        <v>926</v>
      </c>
      <c r="B780" s="0" t="s">
        <v>48</v>
      </c>
      <c r="C780" s="0" t="n">
        <v>292</v>
      </c>
      <c r="D780" s="0" t="n">
        <v>40</v>
      </c>
      <c r="E780" s="0" t="n">
        <v>11</v>
      </c>
      <c r="F780" s="0" t="n">
        <v>5</v>
      </c>
      <c r="G780" s="0" t="n">
        <v>19.24</v>
      </c>
      <c r="H780" s="0" t="n">
        <v>5.64</v>
      </c>
      <c r="I780" s="0" t="n">
        <v>0.97</v>
      </c>
      <c r="J780" s="0" t="s">
        <v>145</v>
      </c>
      <c r="K780" s="0" t="s">
        <v>42</v>
      </c>
      <c r="L780" s="0" t="n">
        <v>87</v>
      </c>
      <c r="M780" s="0" t="n">
        <v>3.56</v>
      </c>
      <c r="N780" s="0" t="n">
        <v>141.53</v>
      </c>
      <c r="O780" s="0" t="n">
        <v>1.4</v>
      </c>
      <c r="P780" s="0" t="n">
        <v>9</v>
      </c>
      <c r="Q780" s="0" t="n">
        <v>0.71</v>
      </c>
      <c r="R780" s="0" t="n">
        <v>683</v>
      </c>
      <c r="S780" s="0" t="n">
        <v>5</v>
      </c>
      <c r="T780" s="0" t="n">
        <v>0.29</v>
      </c>
      <c r="U780" s="6" t="n">
        <v>45508</v>
      </c>
      <c r="V780" s="0" t="n">
        <v>193.71</v>
      </c>
      <c r="W780" s="0" t="n">
        <v>0.347</v>
      </c>
    </row>
    <row r="781" customFormat="false" ht="15" hidden="false" customHeight="false" outlineLevel="0" collapsed="false">
      <c r="A781" s="0" t="s">
        <v>927</v>
      </c>
      <c r="B781" s="0" t="s">
        <v>81</v>
      </c>
      <c r="C781" s="0" t="n">
        <v>343</v>
      </c>
      <c r="D781" s="0" t="n">
        <v>39</v>
      </c>
      <c r="E781" s="0" t="n">
        <v>13</v>
      </c>
      <c r="F781" s="0" t="n">
        <v>8</v>
      </c>
      <c r="G781" s="0" t="n">
        <v>6.3</v>
      </c>
      <c r="H781" s="0" t="n">
        <v>7.33</v>
      </c>
      <c r="I781" s="0" t="n">
        <v>0.39</v>
      </c>
      <c r="J781" s="0" t="s">
        <v>49</v>
      </c>
      <c r="K781" s="0" t="s">
        <v>46</v>
      </c>
      <c r="L781" s="0" t="n">
        <v>88</v>
      </c>
      <c r="M781" s="0" t="n">
        <v>4.92</v>
      </c>
      <c r="N781" s="0" t="n">
        <v>87.68</v>
      </c>
      <c r="O781" s="0" t="n">
        <v>1.28</v>
      </c>
      <c r="P781" s="0" t="n">
        <v>1</v>
      </c>
      <c r="Q781" s="0" t="n">
        <v>0.73</v>
      </c>
      <c r="R781" s="0" t="n">
        <v>293</v>
      </c>
      <c r="S781" s="0" t="n">
        <v>3.5</v>
      </c>
      <c r="T781" s="0" t="n">
        <v>0.88</v>
      </c>
      <c r="U781" s="6" t="n">
        <v>45647</v>
      </c>
      <c r="V781" s="0" t="n">
        <v>50.9</v>
      </c>
      <c r="W781" s="0" t="n">
        <v>0.621</v>
      </c>
    </row>
    <row r="782" customFormat="false" ht="15" hidden="false" customHeight="false" outlineLevel="0" collapsed="false">
      <c r="A782" s="0" t="s">
        <v>928</v>
      </c>
      <c r="B782" s="0" t="s">
        <v>56</v>
      </c>
      <c r="C782" s="0" t="n">
        <v>67</v>
      </c>
      <c r="D782" s="0" t="n">
        <v>27</v>
      </c>
      <c r="E782" s="0" t="n">
        <v>11</v>
      </c>
      <c r="F782" s="0" t="n">
        <v>4</v>
      </c>
      <c r="G782" s="0" t="n">
        <v>13.33</v>
      </c>
      <c r="H782" s="0" t="n">
        <v>2.64</v>
      </c>
      <c r="I782" s="0" t="n">
        <v>0.99</v>
      </c>
      <c r="J782" s="0" t="s">
        <v>244</v>
      </c>
      <c r="K782" s="0" t="s">
        <v>42</v>
      </c>
      <c r="L782" s="0" t="n">
        <v>60</v>
      </c>
      <c r="M782" s="0" t="n">
        <v>2.9</v>
      </c>
      <c r="N782" s="0" t="n">
        <v>150.53</v>
      </c>
      <c r="O782" s="0" t="n">
        <v>1.31</v>
      </c>
      <c r="P782" s="0" t="n">
        <v>9</v>
      </c>
      <c r="Q782" s="0" t="n">
        <v>0.91</v>
      </c>
      <c r="R782" s="0" t="n">
        <v>943</v>
      </c>
      <c r="S782" s="0" t="n">
        <v>1.38</v>
      </c>
      <c r="T782" s="0" t="n">
        <v>0.9</v>
      </c>
      <c r="U782" s="6" t="n">
        <v>45359</v>
      </c>
      <c r="V782" s="0" t="n">
        <v>296.44</v>
      </c>
      <c r="W782" s="0" t="n">
        <v>0.469</v>
      </c>
    </row>
    <row r="783" customFormat="false" ht="15" hidden="false" customHeight="false" outlineLevel="0" collapsed="false">
      <c r="A783" s="0" t="s">
        <v>929</v>
      </c>
      <c r="B783" s="0" t="s">
        <v>81</v>
      </c>
      <c r="C783" s="0" t="n">
        <v>455</v>
      </c>
      <c r="D783" s="0" t="n">
        <v>26</v>
      </c>
      <c r="E783" s="0" t="n">
        <v>4</v>
      </c>
      <c r="F783" s="0" t="n">
        <v>2</v>
      </c>
      <c r="G783" s="0" t="n">
        <v>14.33</v>
      </c>
      <c r="H783" s="0" t="n">
        <v>2.08</v>
      </c>
      <c r="I783" s="0" t="n">
        <v>0.28</v>
      </c>
      <c r="J783" s="0" t="s">
        <v>74</v>
      </c>
      <c r="K783" s="0" t="s">
        <v>60</v>
      </c>
      <c r="L783" s="0" t="n">
        <v>115</v>
      </c>
      <c r="M783" s="0" t="n">
        <v>1.41</v>
      </c>
      <c r="N783" s="0" t="n">
        <v>181.03</v>
      </c>
      <c r="O783" s="0" t="n">
        <v>1.5</v>
      </c>
      <c r="P783" s="0" t="n">
        <v>8</v>
      </c>
      <c r="Q783" s="0" t="n">
        <v>0.85</v>
      </c>
      <c r="R783" s="0" t="n">
        <v>253</v>
      </c>
      <c r="S783" s="0" t="n">
        <v>9.73</v>
      </c>
      <c r="T783" s="0" t="n">
        <v>0.56</v>
      </c>
      <c r="U783" s="6" t="n">
        <v>45536</v>
      </c>
      <c r="V783" s="0" t="n">
        <v>30.52</v>
      </c>
      <c r="W783" s="0" t="n">
        <v>0.502</v>
      </c>
    </row>
    <row r="784" customFormat="false" ht="15" hidden="false" customHeight="false" outlineLevel="0" collapsed="false">
      <c r="A784" s="0" t="s">
        <v>930</v>
      </c>
      <c r="B784" s="0" t="s">
        <v>81</v>
      </c>
      <c r="C784" s="0" t="n">
        <v>130</v>
      </c>
      <c r="D784" s="0" t="n">
        <v>47</v>
      </c>
      <c r="E784" s="0" t="n">
        <v>11</v>
      </c>
      <c r="F784" s="0" t="n">
        <v>8</v>
      </c>
      <c r="G784" s="0" t="n">
        <v>36.31</v>
      </c>
      <c r="H784" s="0" t="n">
        <v>8.43</v>
      </c>
      <c r="I784" s="0" t="n">
        <v>0.19</v>
      </c>
      <c r="J784" s="0" t="s">
        <v>236</v>
      </c>
      <c r="K784" s="0" t="s">
        <v>46</v>
      </c>
      <c r="L784" s="0" t="n">
        <v>114</v>
      </c>
      <c r="M784" s="0" t="n">
        <v>2.5</v>
      </c>
      <c r="N784" s="0" t="n">
        <v>44.23</v>
      </c>
      <c r="O784" s="0" t="n">
        <v>0.36</v>
      </c>
      <c r="P784" s="0" t="n">
        <v>1</v>
      </c>
      <c r="Q784" s="0" t="n">
        <v>0.76</v>
      </c>
      <c r="R784" s="0" t="n">
        <v>640</v>
      </c>
      <c r="S784" s="0" t="n">
        <v>8.81</v>
      </c>
      <c r="T784" s="0" t="n">
        <v>0.22</v>
      </c>
      <c r="U784" s="6" t="n">
        <v>45328</v>
      </c>
      <c r="V784" s="0" t="n">
        <v>295.83</v>
      </c>
      <c r="W784" s="0" t="n">
        <v>0.657</v>
      </c>
    </row>
    <row r="785" customFormat="false" ht="15" hidden="false" customHeight="false" outlineLevel="0" collapsed="false">
      <c r="A785" s="0" t="s">
        <v>931</v>
      </c>
      <c r="B785" s="0" t="s">
        <v>48</v>
      </c>
      <c r="C785" s="0" t="n">
        <v>172</v>
      </c>
      <c r="D785" s="0" t="n">
        <v>23</v>
      </c>
      <c r="E785" s="0" t="n">
        <v>5</v>
      </c>
      <c r="F785" s="0" t="n">
        <v>3</v>
      </c>
      <c r="G785" s="0" t="n">
        <v>3.38</v>
      </c>
      <c r="H785" s="0" t="n">
        <v>3.91</v>
      </c>
      <c r="I785" s="0" t="n">
        <v>0.38</v>
      </c>
      <c r="J785" s="0" t="s">
        <v>171</v>
      </c>
      <c r="K785" s="0" t="s">
        <v>46</v>
      </c>
      <c r="L785" s="0" t="n">
        <v>19</v>
      </c>
      <c r="M785" s="0" t="n">
        <v>4.91</v>
      </c>
      <c r="N785" s="0" t="n">
        <v>47.24</v>
      </c>
      <c r="O785" s="0" t="n">
        <v>1.14</v>
      </c>
      <c r="P785" s="0" t="n">
        <v>8</v>
      </c>
      <c r="Q785" s="0" t="n">
        <v>0.88</v>
      </c>
      <c r="R785" s="0" t="n">
        <v>65</v>
      </c>
      <c r="S785" s="0" t="n">
        <v>7.46</v>
      </c>
      <c r="T785" s="0" t="n">
        <v>0.22</v>
      </c>
      <c r="U785" s="6" t="n">
        <v>45409</v>
      </c>
      <c r="V785" s="0" t="n">
        <v>274.06</v>
      </c>
      <c r="W785" s="0" t="n">
        <v>0.445</v>
      </c>
    </row>
    <row r="786" customFormat="false" ht="15" hidden="false" customHeight="false" outlineLevel="0" collapsed="false">
      <c r="A786" s="0" t="s">
        <v>932</v>
      </c>
      <c r="B786" s="0" t="s">
        <v>44</v>
      </c>
      <c r="C786" s="0" t="n">
        <v>142</v>
      </c>
      <c r="D786" s="0" t="n">
        <v>96</v>
      </c>
      <c r="E786" s="0" t="n">
        <v>6</v>
      </c>
      <c r="F786" s="0" t="n">
        <v>2</v>
      </c>
      <c r="G786" s="0" t="n">
        <v>32.91</v>
      </c>
      <c r="H786" s="0" t="n">
        <v>4.82</v>
      </c>
      <c r="I786" s="0" t="n">
        <v>0.9</v>
      </c>
      <c r="J786" s="0" t="s">
        <v>49</v>
      </c>
      <c r="K786" s="0" t="s">
        <v>60</v>
      </c>
      <c r="L786" s="0" t="n">
        <v>125</v>
      </c>
      <c r="M786" s="0" t="n">
        <v>2.17</v>
      </c>
      <c r="N786" s="0" t="n">
        <v>87.66</v>
      </c>
      <c r="O786" s="0" t="n">
        <v>1.07</v>
      </c>
      <c r="P786" s="0" t="n">
        <v>0</v>
      </c>
      <c r="Q786" s="0" t="n">
        <v>0.86</v>
      </c>
      <c r="R786" s="0" t="n">
        <v>175</v>
      </c>
      <c r="S786" s="0" t="n">
        <v>3.71</v>
      </c>
      <c r="T786" s="0" t="n">
        <v>0.48</v>
      </c>
      <c r="U786" s="6" t="n">
        <v>45488</v>
      </c>
      <c r="V786" s="0" t="n">
        <v>258.36</v>
      </c>
      <c r="W786" s="0" t="n">
        <v>0.61</v>
      </c>
    </row>
    <row r="787" customFormat="false" ht="15" hidden="false" customHeight="false" outlineLevel="0" collapsed="false">
      <c r="A787" s="0" t="s">
        <v>933</v>
      </c>
      <c r="B787" s="0" t="s">
        <v>81</v>
      </c>
      <c r="C787" s="0" t="n">
        <v>424</v>
      </c>
      <c r="D787" s="0" t="n">
        <v>98</v>
      </c>
      <c r="E787" s="0" t="n">
        <v>3</v>
      </c>
      <c r="F787" s="0" t="n">
        <v>4</v>
      </c>
      <c r="G787" s="0" t="n">
        <v>11.85</v>
      </c>
      <c r="H787" s="0" t="n">
        <v>0.77</v>
      </c>
      <c r="I787" s="0" t="n">
        <v>0.57</v>
      </c>
      <c r="J787" s="0" t="s">
        <v>150</v>
      </c>
      <c r="K787" s="0" t="s">
        <v>54</v>
      </c>
      <c r="L787" s="0" t="n">
        <v>64</v>
      </c>
      <c r="M787" s="0" t="n">
        <v>4.81</v>
      </c>
      <c r="N787" s="0" t="n">
        <v>42.15</v>
      </c>
      <c r="O787" s="0" t="n">
        <v>0.75</v>
      </c>
      <c r="P787" s="0" t="n">
        <v>6</v>
      </c>
      <c r="Q787" s="0" t="n">
        <v>0.73</v>
      </c>
      <c r="R787" s="0" t="n">
        <v>648</v>
      </c>
      <c r="S787" s="0" t="n">
        <v>4.31</v>
      </c>
      <c r="T787" s="0" t="n">
        <v>0.77</v>
      </c>
      <c r="U787" s="6" t="n">
        <v>45337</v>
      </c>
      <c r="V787" s="0" t="n">
        <v>205.34</v>
      </c>
      <c r="W787" s="0" t="n">
        <v>0.562</v>
      </c>
    </row>
    <row r="788" customFormat="false" ht="15" hidden="false" customHeight="false" outlineLevel="0" collapsed="false">
      <c r="A788" s="0" t="s">
        <v>934</v>
      </c>
      <c r="B788" s="0" t="s">
        <v>56</v>
      </c>
      <c r="C788" s="0" t="n">
        <v>376</v>
      </c>
      <c r="D788" s="0" t="n">
        <v>88</v>
      </c>
      <c r="E788" s="0" t="n">
        <v>3</v>
      </c>
      <c r="F788" s="0" t="n">
        <v>6</v>
      </c>
      <c r="G788" s="0" t="n">
        <v>5.01</v>
      </c>
      <c r="H788" s="0" t="n">
        <v>4.17</v>
      </c>
      <c r="I788" s="0" t="n">
        <v>0.22</v>
      </c>
      <c r="J788" s="0" t="s">
        <v>198</v>
      </c>
      <c r="K788" s="0" t="s">
        <v>54</v>
      </c>
      <c r="L788" s="0" t="n">
        <v>45</v>
      </c>
      <c r="M788" s="0" t="n">
        <v>4.09</v>
      </c>
      <c r="N788" s="0" t="n">
        <v>78.48</v>
      </c>
      <c r="O788" s="0" t="n">
        <v>0.93</v>
      </c>
      <c r="P788" s="0" t="n">
        <v>5</v>
      </c>
      <c r="Q788" s="0" t="n">
        <v>0.89</v>
      </c>
      <c r="R788" s="0" t="n">
        <v>515</v>
      </c>
      <c r="S788" s="0" t="n">
        <v>14.42</v>
      </c>
      <c r="T788" s="0" t="n">
        <v>0.46</v>
      </c>
      <c r="U788" s="6" t="n">
        <v>45344</v>
      </c>
      <c r="V788" s="0" t="n">
        <v>186.57</v>
      </c>
      <c r="W788" s="0" t="n">
        <v>0.669</v>
      </c>
    </row>
    <row r="789" customFormat="false" ht="15" hidden="false" customHeight="false" outlineLevel="0" collapsed="false">
      <c r="A789" s="0" t="s">
        <v>935</v>
      </c>
      <c r="B789" s="0" t="s">
        <v>40</v>
      </c>
      <c r="C789" s="0" t="n">
        <v>121</v>
      </c>
      <c r="D789" s="0" t="n">
        <v>65</v>
      </c>
      <c r="E789" s="0" t="n">
        <v>3</v>
      </c>
      <c r="F789" s="0" t="n">
        <v>6</v>
      </c>
      <c r="G789" s="0" t="n">
        <v>15.74</v>
      </c>
      <c r="H789" s="0" t="n">
        <v>7.82</v>
      </c>
      <c r="I789" s="0" t="n">
        <v>0.28</v>
      </c>
      <c r="J789" s="0" t="s">
        <v>76</v>
      </c>
      <c r="K789" s="0" t="s">
        <v>60</v>
      </c>
      <c r="L789" s="0" t="n">
        <v>60</v>
      </c>
      <c r="M789" s="0" t="n">
        <v>2.49</v>
      </c>
      <c r="N789" s="0" t="n">
        <v>132.68</v>
      </c>
      <c r="O789" s="0" t="n">
        <v>1.09</v>
      </c>
      <c r="P789" s="0" t="n">
        <v>5</v>
      </c>
      <c r="Q789" s="0" t="n">
        <v>0.93</v>
      </c>
      <c r="R789" s="0" t="n">
        <v>839</v>
      </c>
      <c r="S789" s="0" t="n">
        <v>1.29</v>
      </c>
      <c r="T789" s="0" t="n">
        <v>0.21</v>
      </c>
      <c r="U789" s="6" t="n">
        <v>45344</v>
      </c>
      <c r="V789" s="0" t="n">
        <v>299.02</v>
      </c>
      <c r="W789" s="0" t="n">
        <v>0.436</v>
      </c>
    </row>
    <row r="790" customFormat="false" ht="15" hidden="false" customHeight="false" outlineLevel="0" collapsed="false">
      <c r="A790" s="0" t="s">
        <v>936</v>
      </c>
      <c r="B790" s="0" t="s">
        <v>81</v>
      </c>
      <c r="C790" s="0" t="n">
        <v>260</v>
      </c>
      <c r="D790" s="0" t="n">
        <v>31</v>
      </c>
      <c r="E790" s="0" t="n">
        <v>11</v>
      </c>
      <c r="F790" s="0" t="n">
        <v>4</v>
      </c>
      <c r="G790" s="0" t="n">
        <v>12</v>
      </c>
      <c r="H790" s="0" t="n">
        <v>8.3</v>
      </c>
      <c r="I790" s="0" t="n">
        <v>0.38</v>
      </c>
      <c r="J790" s="0" t="s">
        <v>62</v>
      </c>
      <c r="K790" s="0" t="s">
        <v>46</v>
      </c>
      <c r="L790" s="0" t="n">
        <v>83</v>
      </c>
      <c r="M790" s="0" t="n">
        <v>2.94</v>
      </c>
      <c r="N790" s="0" t="n">
        <v>164.44</v>
      </c>
      <c r="O790" s="0" t="n">
        <v>0.71</v>
      </c>
      <c r="P790" s="0" t="n">
        <v>1</v>
      </c>
      <c r="Q790" s="0" t="n">
        <v>0.79</v>
      </c>
      <c r="R790" s="0" t="n">
        <v>927</v>
      </c>
      <c r="S790" s="0" t="n">
        <v>6.09</v>
      </c>
      <c r="T790" s="0" t="n">
        <v>0.88</v>
      </c>
      <c r="U790" s="6" t="n">
        <v>45452</v>
      </c>
      <c r="V790" s="0" t="n">
        <v>292.46</v>
      </c>
      <c r="W790" s="0" t="n">
        <v>0.724</v>
      </c>
    </row>
    <row r="791" customFormat="false" ht="15" hidden="false" customHeight="false" outlineLevel="0" collapsed="false">
      <c r="A791" s="0" t="s">
        <v>937</v>
      </c>
      <c r="B791" s="0" t="s">
        <v>81</v>
      </c>
      <c r="C791" s="0" t="n">
        <v>340</v>
      </c>
      <c r="D791" s="0" t="n">
        <v>76</v>
      </c>
      <c r="E791" s="0" t="n">
        <v>13</v>
      </c>
      <c r="F791" s="0" t="n">
        <v>7</v>
      </c>
      <c r="G791" s="0" t="n">
        <v>28.05</v>
      </c>
      <c r="H791" s="0" t="n">
        <v>7.14</v>
      </c>
      <c r="I791" s="0" t="n">
        <v>0.63</v>
      </c>
      <c r="J791" s="0" t="s">
        <v>210</v>
      </c>
      <c r="K791" s="0" t="s">
        <v>46</v>
      </c>
      <c r="L791" s="0" t="n">
        <v>26</v>
      </c>
      <c r="M791" s="0" t="n">
        <v>3.23</v>
      </c>
      <c r="N791" s="0" t="n">
        <v>67.37</v>
      </c>
      <c r="O791" s="0" t="n">
        <v>0.66</v>
      </c>
      <c r="P791" s="0" t="n">
        <v>0</v>
      </c>
      <c r="Q791" s="0" t="n">
        <v>0.91</v>
      </c>
      <c r="R791" s="0" t="n">
        <v>477</v>
      </c>
      <c r="S791" s="0" t="n">
        <v>1.54</v>
      </c>
      <c r="T791" s="0" t="n">
        <v>0.97</v>
      </c>
      <c r="U791" s="6" t="n">
        <v>45480</v>
      </c>
      <c r="V791" s="0" t="n">
        <v>245.43</v>
      </c>
      <c r="W791" s="0" t="n">
        <v>0.731</v>
      </c>
    </row>
    <row r="792" customFormat="false" ht="15" hidden="false" customHeight="false" outlineLevel="0" collapsed="false">
      <c r="A792" s="0" t="s">
        <v>938</v>
      </c>
      <c r="B792" s="0" t="s">
        <v>48</v>
      </c>
      <c r="C792" s="0" t="n">
        <v>210</v>
      </c>
      <c r="D792" s="0" t="n">
        <v>65</v>
      </c>
      <c r="E792" s="0" t="n">
        <v>10</v>
      </c>
      <c r="F792" s="0" t="n">
        <v>4</v>
      </c>
      <c r="G792" s="0" t="n">
        <v>18.51</v>
      </c>
      <c r="H792" s="0" t="n">
        <v>7.08</v>
      </c>
      <c r="I792" s="0" t="n">
        <v>0.4</v>
      </c>
      <c r="J792" s="0" t="s">
        <v>455</v>
      </c>
      <c r="K792" s="0" t="s">
        <v>46</v>
      </c>
      <c r="L792" s="0" t="n">
        <v>70</v>
      </c>
      <c r="M792" s="0" t="n">
        <v>3.5</v>
      </c>
      <c r="N792" s="0" t="n">
        <v>63.53</v>
      </c>
      <c r="O792" s="0" t="n">
        <v>1.5</v>
      </c>
      <c r="P792" s="0" t="n">
        <v>9</v>
      </c>
      <c r="Q792" s="0" t="n">
        <v>0.76</v>
      </c>
      <c r="R792" s="0" t="n">
        <v>400</v>
      </c>
      <c r="S792" s="0" t="n">
        <v>3.68</v>
      </c>
      <c r="T792" s="0" t="n">
        <v>0.48</v>
      </c>
      <c r="U792" s="6" t="n">
        <v>45445</v>
      </c>
      <c r="V792" s="0" t="n">
        <v>35.19</v>
      </c>
      <c r="W792" s="0" t="n">
        <v>0.367</v>
      </c>
    </row>
    <row r="793" customFormat="false" ht="15" hidden="false" customHeight="false" outlineLevel="0" collapsed="false">
      <c r="A793" s="0" t="s">
        <v>939</v>
      </c>
      <c r="B793" s="0" t="s">
        <v>44</v>
      </c>
      <c r="C793" s="0" t="n">
        <v>236</v>
      </c>
      <c r="D793" s="0" t="n">
        <v>28</v>
      </c>
      <c r="E793" s="0" t="n">
        <v>7</v>
      </c>
      <c r="F793" s="0" t="n">
        <v>9</v>
      </c>
      <c r="G793" s="0" t="n">
        <v>48.33</v>
      </c>
      <c r="H793" s="0" t="n">
        <v>5.31</v>
      </c>
      <c r="I793" s="0" t="n">
        <v>0.77</v>
      </c>
      <c r="J793" s="0" t="s">
        <v>273</v>
      </c>
      <c r="K793" s="0" t="s">
        <v>42</v>
      </c>
      <c r="L793" s="0" t="n">
        <v>100</v>
      </c>
      <c r="M793" s="0" t="n">
        <v>0.85</v>
      </c>
      <c r="N793" s="0" t="n">
        <v>158.15</v>
      </c>
      <c r="O793" s="0" t="n">
        <v>0.23</v>
      </c>
      <c r="P793" s="0" t="n">
        <v>7</v>
      </c>
      <c r="Q793" s="0" t="n">
        <v>0.93</v>
      </c>
      <c r="R793" s="0" t="n">
        <v>604</v>
      </c>
      <c r="S793" s="0" t="n">
        <v>14.06</v>
      </c>
      <c r="T793" s="0" t="n">
        <v>0.26</v>
      </c>
      <c r="U793" s="6" t="n">
        <v>45362</v>
      </c>
      <c r="V793" s="0" t="n">
        <v>117.93</v>
      </c>
      <c r="W793" s="0" t="n">
        <v>0.662</v>
      </c>
    </row>
    <row r="794" customFormat="false" ht="15" hidden="false" customHeight="false" outlineLevel="0" collapsed="false">
      <c r="A794" s="0" t="s">
        <v>940</v>
      </c>
      <c r="B794" s="0" t="s">
        <v>40</v>
      </c>
      <c r="C794" s="0" t="n">
        <v>70</v>
      </c>
      <c r="D794" s="0" t="n">
        <v>66</v>
      </c>
      <c r="E794" s="0" t="n">
        <v>7</v>
      </c>
      <c r="F794" s="0" t="n">
        <v>9</v>
      </c>
      <c r="G794" s="0" t="n">
        <v>48.21</v>
      </c>
      <c r="H794" s="0" t="n">
        <v>5.61</v>
      </c>
      <c r="I794" s="0" t="n">
        <v>0.65</v>
      </c>
      <c r="J794" s="0" t="s">
        <v>137</v>
      </c>
      <c r="K794" s="0" t="s">
        <v>54</v>
      </c>
      <c r="L794" s="0" t="n">
        <v>150</v>
      </c>
      <c r="M794" s="0" t="n">
        <v>4.7</v>
      </c>
      <c r="N794" s="0" t="n">
        <v>82.39</v>
      </c>
      <c r="O794" s="0" t="n">
        <v>0.69</v>
      </c>
      <c r="P794" s="0" t="n">
        <v>7</v>
      </c>
      <c r="Q794" s="0" t="n">
        <v>0.97</v>
      </c>
      <c r="R794" s="0" t="n">
        <v>128</v>
      </c>
      <c r="S794" s="0" t="n">
        <v>3.09</v>
      </c>
      <c r="T794" s="0" t="n">
        <v>0.43</v>
      </c>
      <c r="U794" s="6" t="n">
        <v>45487</v>
      </c>
      <c r="V794" s="0" t="n">
        <v>261.12</v>
      </c>
      <c r="W794" s="0" t="n">
        <v>0.512</v>
      </c>
    </row>
    <row r="795" customFormat="false" ht="15" hidden="false" customHeight="false" outlineLevel="0" collapsed="false">
      <c r="A795" s="0" t="s">
        <v>941</v>
      </c>
      <c r="B795" s="0" t="s">
        <v>56</v>
      </c>
      <c r="C795" s="0" t="n">
        <v>311</v>
      </c>
      <c r="D795" s="0" t="n">
        <v>53</v>
      </c>
      <c r="E795" s="0" t="n">
        <v>11</v>
      </c>
      <c r="F795" s="0" t="n">
        <v>8</v>
      </c>
      <c r="G795" s="0" t="n">
        <v>22.74</v>
      </c>
      <c r="H795" s="0" t="n">
        <v>7.56</v>
      </c>
      <c r="I795" s="0" t="n">
        <v>0.89</v>
      </c>
      <c r="J795" s="0" t="s">
        <v>128</v>
      </c>
      <c r="K795" s="0" t="s">
        <v>46</v>
      </c>
      <c r="L795" s="0" t="n">
        <v>104</v>
      </c>
      <c r="M795" s="0" t="n">
        <v>3.19</v>
      </c>
      <c r="N795" s="0" t="n">
        <v>165.51</v>
      </c>
      <c r="O795" s="0" t="n">
        <v>1.34</v>
      </c>
      <c r="P795" s="0" t="n">
        <v>1</v>
      </c>
      <c r="Q795" s="0" t="n">
        <v>0.83</v>
      </c>
      <c r="R795" s="0" t="n">
        <v>550</v>
      </c>
      <c r="S795" s="0" t="n">
        <v>9.41</v>
      </c>
      <c r="T795" s="0" t="n">
        <v>0.84</v>
      </c>
      <c r="U795" s="6" t="n">
        <v>45360</v>
      </c>
      <c r="V795" s="0" t="n">
        <v>213.73</v>
      </c>
      <c r="W795" s="0" t="n">
        <v>0.705</v>
      </c>
    </row>
    <row r="796" customFormat="false" ht="15" hidden="false" customHeight="false" outlineLevel="0" collapsed="false">
      <c r="A796" s="0" t="s">
        <v>942</v>
      </c>
      <c r="B796" s="0" t="s">
        <v>40</v>
      </c>
      <c r="C796" s="0" t="n">
        <v>100</v>
      </c>
      <c r="D796" s="0" t="n">
        <v>44</v>
      </c>
      <c r="E796" s="0" t="n">
        <v>5</v>
      </c>
      <c r="F796" s="0" t="n">
        <v>3</v>
      </c>
      <c r="G796" s="0" t="n">
        <v>39.96</v>
      </c>
      <c r="H796" s="0" t="n">
        <v>2.85</v>
      </c>
      <c r="I796" s="0" t="n">
        <v>0.55</v>
      </c>
      <c r="J796" s="0" t="s">
        <v>220</v>
      </c>
      <c r="K796" s="0" t="s">
        <v>54</v>
      </c>
      <c r="L796" s="0" t="n">
        <v>89</v>
      </c>
      <c r="M796" s="0" t="n">
        <v>4.69</v>
      </c>
      <c r="N796" s="0" t="n">
        <v>198.74</v>
      </c>
      <c r="O796" s="0" t="n">
        <v>0.5</v>
      </c>
      <c r="P796" s="0" t="n">
        <v>3</v>
      </c>
      <c r="Q796" s="0" t="n">
        <v>0.77</v>
      </c>
      <c r="R796" s="0" t="n">
        <v>838</v>
      </c>
      <c r="S796" s="0" t="n">
        <v>5.86</v>
      </c>
      <c r="T796" s="0" t="n">
        <v>0.63</v>
      </c>
      <c r="U796" s="6" t="n">
        <v>45620</v>
      </c>
      <c r="V796" s="0" t="n">
        <v>45.38</v>
      </c>
      <c r="W796" s="0" t="n">
        <v>0.648</v>
      </c>
    </row>
    <row r="797" customFormat="false" ht="15" hidden="false" customHeight="false" outlineLevel="0" collapsed="false">
      <c r="A797" s="0" t="s">
        <v>943</v>
      </c>
      <c r="B797" s="0" t="s">
        <v>56</v>
      </c>
      <c r="C797" s="0" t="n">
        <v>402</v>
      </c>
      <c r="D797" s="0" t="n">
        <v>10</v>
      </c>
      <c r="E797" s="0" t="n">
        <v>5</v>
      </c>
      <c r="F797" s="0" t="n">
        <v>9</v>
      </c>
      <c r="G797" s="0" t="n">
        <v>1.65</v>
      </c>
      <c r="H797" s="0" t="n">
        <v>2.7</v>
      </c>
      <c r="I797" s="0" t="n">
        <v>0.4</v>
      </c>
      <c r="J797" s="0" t="s">
        <v>83</v>
      </c>
      <c r="K797" s="0" t="s">
        <v>54</v>
      </c>
      <c r="L797" s="0" t="n">
        <v>112</v>
      </c>
      <c r="M797" s="0" t="n">
        <v>3.34</v>
      </c>
      <c r="N797" s="0" t="n">
        <v>196.14</v>
      </c>
      <c r="O797" s="0" t="n">
        <v>1.19</v>
      </c>
      <c r="P797" s="0" t="n">
        <v>3</v>
      </c>
      <c r="Q797" s="0" t="n">
        <v>0.82</v>
      </c>
      <c r="R797" s="0" t="n">
        <v>428</v>
      </c>
      <c r="S797" s="0" t="n">
        <v>9.86</v>
      </c>
      <c r="T797" s="0" t="n">
        <v>0.51</v>
      </c>
      <c r="U797" s="6" t="n">
        <v>45638</v>
      </c>
      <c r="V797" s="0" t="n">
        <v>110.99</v>
      </c>
      <c r="W797" s="0" t="n">
        <v>0.618</v>
      </c>
    </row>
    <row r="798" customFormat="false" ht="15" hidden="false" customHeight="false" outlineLevel="0" collapsed="false">
      <c r="A798" s="0" t="s">
        <v>944</v>
      </c>
      <c r="B798" s="0" t="s">
        <v>44</v>
      </c>
      <c r="C798" s="0" t="n">
        <v>107</v>
      </c>
      <c r="D798" s="0" t="n">
        <v>61</v>
      </c>
      <c r="E798" s="0" t="n">
        <v>9</v>
      </c>
      <c r="F798" s="0" t="n">
        <v>5</v>
      </c>
      <c r="G798" s="0" t="n">
        <v>27.84</v>
      </c>
      <c r="H798" s="0" t="n">
        <v>9.52</v>
      </c>
      <c r="I798" s="0" t="n">
        <v>1</v>
      </c>
      <c r="J798" s="0" t="s">
        <v>143</v>
      </c>
      <c r="K798" s="0" t="s">
        <v>46</v>
      </c>
      <c r="L798" s="0" t="n">
        <v>57</v>
      </c>
      <c r="M798" s="0" t="n">
        <v>2.44</v>
      </c>
      <c r="N798" s="0" t="n">
        <v>135.91</v>
      </c>
      <c r="O798" s="0" t="n">
        <v>0.67</v>
      </c>
      <c r="P798" s="0" t="n">
        <v>1</v>
      </c>
      <c r="Q798" s="0" t="n">
        <v>0.78</v>
      </c>
      <c r="R798" s="0" t="n">
        <v>313</v>
      </c>
      <c r="S798" s="0" t="n">
        <v>12.93</v>
      </c>
      <c r="T798" s="0" t="n">
        <v>0.47</v>
      </c>
      <c r="U798" s="6" t="n">
        <v>45365</v>
      </c>
      <c r="V798" s="0" t="n">
        <v>15.63</v>
      </c>
      <c r="W798" s="0" t="n">
        <v>0.735</v>
      </c>
    </row>
    <row r="799" customFormat="false" ht="15" hidden="false" customHeight="false" outlineLevel="0" collapsed="false">
      <c r="A799" s="0" t="s">
        <v>945</v>
      </c>
      <c r="B799" s="0" t="s">
        <v>56</v>
      </c>
      <c r="C799" s="0" t="n">
        <v>213</v>
      </c>
      <c r="D799" s="0" t="n">
        <v>94</v>
      </c>
      <c r="E799" s="0" t="n">
        <v>11</v>
      </c>
      <c r="F799" s="0" t="n">
        <v>8</v>
      </c>
      <c r="G799" s="0" t="n">
        <v>37.42</v>
      </c>
      <c r="H799" s="0" t="n">
        <v>0.76</v>
      </c>
      <c r="I799" s="0" t="n">
        <v>0.42</v>
      </c>
      <c r="J799" s="0" t="s">
        <v>220</v>
      </c>
      <c r="K799" s="0" t="s">
        <v>60</v>
      </c>
      <c r="L799" s="0" t="n">
        <v>95</v>
      </c>
      <c r="M799" s="0" t="n">
        <v>3.05</v>
      </c>
      <c r="N799" s="0" t="n">
        <v>81.29</v>
      </c>
      <c r="O799" s="0" t="n">
        <v>1.7</v>
      </c>
      <c r="P799" s="0" t="n">
        <v>8</v>
      </c>
      <c r="Q799" s="0" t="n">
        <v>0.7</v>
      </c>
      <c r="R799" s="0" t="n">
        <v>354</v>
      </c>
      <c r="S799" s="0" t="n">
        <v>5.01</v>
      </c>
      <c r="T799" s="0" t="n">
        <v>0.29</v>
      </c>
      <c r="U799" s="6" t="n">
        <v>45327</v>
      </c>
      <c r="V799" s="0" t="n">
        <v>268.91</v>
      </c>
      <c r="W799" s="0" t="n">
        <v>0.335</v>
      </c>
    </row>
    <row r="800" customFormat="false" ht="15" hidden="false" customHeight="false" outlineLevel="0" collapsed="false">
      <c r="A800" s="0" t="s">
        <v>946</v>
      </c>
      <c r="B800" s="0" t="s">
        <v>48</v>
      </c>
      <c r="C800" s="0" t="n">
        <v>123</v>
      </c>
      <c r="D800" s="0" t="n">
        <v>79</v>
      </c>
      <c r="E800" s="0" t="n">
        <v>8</v>
      </c>
      <c r="F800" s="0" t="n">
        <v>8</v>
      </c>
      <c r="G800" s="0" t="n">
        <v>11.63</v>
      </c>
      <c r="H800" s="0" t="n">
        <v>1.82</v>
      </c>
      <c r="I800" s="0" t="n">
        <v>0.49</v>
      </c>
      <c r="J800" s="0" t="s">
        <v>118</v>
      </c>
      <c r="K800" s="0" t="s">
        <v>60</v>
      </c>
      <c r="L800" s="0" t="n">
        <v>79</v>
      </c>
      <c r="M800" s="0" t="n">
        <v>4.23</v>
      </c>
      <c r="N800" s="0" t="n">
        <v>22.44</v>
      </c>
      <c r="O800" s="0" t="n">
        <v>0.76</v>
      </c>
      <c r="P800" s="0" t="n">
        <v>3</v>
      </c>
      <c r="Q800" s="0" t="n">
        <v>0.9</v>
      </c>
      <c r="R800" s="0" t="n">
        <v>537</v>
      </c>
      <c r="S800" s="0" t="n">
        <v>2.1</v>
      </c>
      <c r="T800" s="0" t="n">
        <v>0.47</v>
      </c>
      <c r="U800" s="6" t="n">
        <v>45563</v>
      </c>
      <c r="V800" s="0" t="n">
        <v>226.63</v>
      </c>
      <c r="W800" s="0" t="n">
        <v>0.566</v>
      </c>
    </row>
    <row r="801" customFormat="false" ht="15" hidden="false" customHeight="false" outlineLevel="0" collapsed="false">
      <c r="A801" s="0" t="s">
        <v>947</v>
      </c>
      <c r="B801" s="0" t="s">
        <v>48</v>
      </c>
      <c r="C801" s="0" t="n">
        <v>290</v>
      </c>
      <c r="D801" s="0" t="n">
        <v>46</v>
      </c>
      <c r="E801" s="0" t="n">
        <v>4</v>
      </c>
      <c r="F801" s="0" t="n">
        <v>8</v>
      </c>
      <c r="G801" s="0" t="n">
        <v>4</v>
      </c>
      <c r="H801" s="0" t="n">
        <v>5.92</v>
      </c>
      <c r="I801" s="0" t="n">
        <v>0.83</v>
      </c>
      <c r="J801" s="0" t="s">
        <v>112</v>
      </c>
      <c r="K801" s="0" t="s">
        <v>54</v>
      </c>
      <c r="L801" s="0" t="n">
        <v>56</v>
      </c>
      <c r="M801" s="0" t="n">
        <v>1.97</v>
      </c>
      <c r="N801" s="0" t="n">
        <v>150.23</v>
      </c>
      <c r="O801" s="0" t="n">
        <v>0.54</v>
      </c>
      <c r="P801" s="0" t="n">
        <v>3</v>
      </c>
      <c r="Q801" s="0" t="n">
        <v>0.71</v>
      </c>
      <c r="R801" s="0" t="n">
        <v>789</v>
      </c>
      <c r="S801" s="0" t="n">
        <v>3.86</v>
      </c>
      <c r="T801" s="0" t="n">
        <v>0.58</v>
      </c>
      <c r="U801" s="6" t="n">
        <v>45580</v>
      </c>
      <c r="V801" s="0" t="n">
        <v>136.4</v>
      </c>
      <c r="W801" s="0" t="n">
        <v>0.595</v>
      </c>
    </row>
    <row r="802" customFormat="false" ht="15" hidden="false" customHeight="false" outlineLevel="0" collapsed="false">
      <c r="A802" s="0" t="s">
        <v>948</v>
      </c>
      <c r="B802" s="0" t="s">
        <v>48</v>
      </c>
      <c r="C802" s="0" t="n">
        <v>115</v>
      </c>
      <c r="D802" s="0" t="n">
        <v>74</v>
      </c>
      <c r="E802" s="0" t="n">
        <v>3</v>
      </c>
      <c r="F802" s="0" t="n">
        <v>2</v>
      </c>
      <c r="G802" s="0" t="n">
        <v>8.64</v>
      </c>
      <c r="H802" s="0" t="n">
        <v>7.51</v>
      </c>
      <c r="I802" s="0" t="n">
        <v>0.18</v>
      </c>
      <c r="J802" s="0" t="s">
        <v>128</v>
      </c>
      <c r="K802" s="0" t="s">
        <v>42</v>
      </c>
      <c r="L802" s="0" t="n">
        <v>19</v>
      </c>
      <c r="M802" s="0" t="n">
        <v>4.8</v>
      </c>
      <c r="N802" s="0" t="n">
        <v>195.81</v>
      </c>
      <c r="O802" s="0" t="n">
        <v>1.11</v>
      </c>
      <c r="P802" s="0" t="n">
        <v>3</v>
      </c>
      <c r="Q802" s="0" t="n">
        <v>0.76</v>
      </c>
      <c r="R802" s="0" t="n">
        <v>174</v>
      </c>
      <c r="S802" s="0" t="n">
        <v>7.15</v>
      </c>
      <c r="T802" s="0" t="n">
        <v>0.74</v>
      </c>
      <c r="U802" s="6" t="n">
        <v>45296</v>
      </c>
      <c r="V802" s="0" t="n">
        <v>230.51</v>
      </c>
      <c r="W802" s="0" t="n">
        <v>0.624</v>
      </c>
    </row>
    <row r="803" customFormat="false" ht="15" hidden="false" customHeight="false" outlineLevel="0" collapsed="false">
      <c r="A803" s="0" t="s">
        <v>949</v>
      </c>
      <c r="B803" s="0" t="s">
        <v>48</v>
      </c>
      <c r="C803" s="0" t="n">
        <v>442</v>
      </c>
      <c r="D803" s="0" t="n">
        <v>60</v>
      </c>
      <c r="E803" s="0" t="n">
        <v>4</v>
      </c>
      <c r="F803" s="0" t="n">
        <v>2</v>
      </c>
      <c r="G803" s="0" t="n">
        <v>22.65</v>
      </c>
      <c r="H803" s="0" t="n">
        <v>5.61</v>
      </c>
      <c r="I803" s="0" t="n">
        <v>0.45</v>
      </c>
      <c r="J803" s="0" t="s">
        <v>53</v>
      </c>
      <c r="K803" s="0" t="s">
        <v>54</v>
      </c>
      <c r="L803" s="0" t="n">
        <v>89</v>
      </c>
      <c r="M803" s="0" t="n">
        <v>2.6</v>
      </c>
      <c r="N803" s="0" t="n">
        <v>22.92</v>
      </c>
      <c r="O803" s="0" t="n">
        <v>0.36</v>
      </c>
      <c r="P803" s="0" t="n">
        <v>4</v>
      </c>
      <c r="Q803" s="0" t="n">
        <v>0.92</v>
      </c>
      <c r="R803" s="0" t="n">
        <v>667</v>
      </c>
      <c r="S803" s="0" t="n">
        <v>8.21</v>
      </c>
      <c r="T803" s="0" t="n">
        <v>0.41</v>
      </c>
      <c r="U803" s="6" t="n">
        <v>45604</v>
      </c>
      <c r="V803" s="0" t="n">
        <v>280.69</v>
      </c>
      <c r="W803" s="0" t="n">
        <v>0.659</v>
      </c>
    </row>
    <row r="804" customFormat="false" ht="15" hidden="false" customHeight="false" outlineLevel="0" collapsed="false">
      <c r="A804" s="0" t="s">
        <v>950</v>
      </c>
      <c r="B804" s="0" t="s">
        <v>40</v>
      </c>
      <c r="C804" s="0" t="n">
        <v>398</v>
      </c>
      <c r="D804" s="0" t="n">
        <v>10</v>
      </c>
      <c r="E804" s="0" t="n">
        <v>3</v>
      </c>
      <c r="F804" s="0" t="n">
        <v>6</v>
      </c>
      <c r="G804" s="0" t="n">
        <v>25.81</v>
      </c>
      <c r="H804" s="0" t="n">
        <v>3.87</v>
      </c>
      <c r="I804" s="0" t="n">
        <v>0.18</v>
      </c>
      <c r="J804" s="0" t="s">
        <v>271</v>
      </c>
      <c r="K804" s="0" t="s">
        <v>54</v>
      </c>
      <c r="L804" s="0" t="n">
        <v>22</v>
      </c>
      <c r="M804" s="0" t="n">
        <v>4.8</v>
      </c>
      <c r="N804" s="0" t="n">
        <v>11.17</v>
      </c>
      <c r="O804" s="0" t="n">
        <v>1.62</v>
      </c>
      <c r="P804" s="0" t="n">
        <v>9</v>
      </c>
      <c r="Q804" s="0" t="n">
        <v>0.9</v>
      </c>
      <c r="R804" s="0" t="n">
        <v>791</v>
      </c>
      <c r="S804" s="0" t="n">
        <v>14.19</v>
      </c>
      <c r="T804" s="0" t="n">
        <v>0.92</v>
      </c>
      <c r="U804" s="6" t="n">
        <v>45624</v>
      </c>
      <c r="V804" s="0" t="n">
        <v>91.17</v>
      </c>
      <c r="W804" s="0" t="n">
        <v>0.611</v>
      </c>
    </row>
    <row r="805" customFormat="false" ht="15" hidden="false" customHeight="false" outlineLevel="0" collapsed="false">
      <c r="A805" s="0" t="s">
        <v>951</v>
      </c>
      <c r="B805" s="0" t="s">
        <v>44</v>
      </c>
      <c r="C805" s="0" t="n">
        <v>217</v>
      </c>
      <c r="D805" s="0" t="n">
        <v>30</v>
      </c>
      <c r="E805" s="0" t="n">
        <v>12</v>
      </c>
      <c r="F805" s="0" t="n">
        <v>8</v>
      </c>
      <c r="G805" s="0" t="n">
        <v>19.66</v>
      </c>
      <c r="H805" s="0" t="n">
        <v>9.79</v>
      </c>
      <c r="I805" s="0" t="n">
        <v>0.23</v>
      </c>
      <c r="J805" s="0" t="s">
        <v>103</v>
      </c>
      <c r="K805" s="0" t="s">
        <v>60</v>
      </c>
      <c r="L805" s="0" t="n">
        <v>67</v>
      </c>
      <c r="M805" s="0" t="n">
        <v>4.46</v>
      </c>
      <c r="N805" s="0" t="n">
        <v>168.04</v>
      </c>
      <c r="O805" s="0" t="n">
        <v>1.39</v>
      </c>
      <c r="P805" s="0" t="n">
        <v>7</v>
      </c>
      <c r="Q805" s="0" t="n">
        <v>0.72</v>
      </c>
      <c r="R805" s="0" t="n">
        <v>695</v>
      </c>
      <c r="S805" s="0" t="n">
        <v>1.23</v>
      </c>
      <c r="T805" s="0" t="n">
        <v>0.59</v>
      </c>
      <c r="U805" s="6" t="n">
        <v>45376</v>
      </c>
      <c r="V805" s="0" t="n">
        <v>92.89</v>
      </c>
      <c r="W805" s="0" t="n">
        <v>0.399</v>
      </c>
    </row>
    <row r="806" customFormat="false" ht="15" hidden="false" customHeight="false" outlineLevel="0" collapsed="false">
      <c r="A806" s="0" t="s">
        <v>952</v>
      </c>
      <c r="B806" s="0" t="s">
        <v>56</v>
      </c>
      <c r="C806" s="0" t="n">
        <v>20</v>
      </c>
      <c r="D806" s="0" t="n">
        <v>62</v>
      </c>
      <c r="E806" s="0" t="n">
        <v>12</v>
      </c>
      <c r="F806" s="0" t="n">
        <v>7</v>
      </c>
      <c r="G806" s="0" t="n">
        <v>22.56</v>
      </c>
      <c r="H806" s="0" t="n">
        <v>7.19</v>
      </c>
      <c r="I806" s="0" t="n">
        <v>0.1</v>
      </c>
      <c r="J806" s="0" t="s">
        <v>291</v>
      </c>
      <c r="K806" s="0" t="s">
        <v>46</v>
      </c>
      <c r="L806" s="0" t="n">
        <v>93</v>
      </c>
      <c r="M806" s="0" t="n">
        <v>3.95</v>
      </c>
      <c r="N806" s="0" t="n">
        <v>29.43</v>
      </c>
      <c r="O806" s="0" t="n">
        <v>1.56</v>
      </c>
      <c r="P806" s="0" t="n">
        <v>3</v>
      </c>
      <c r="Q806" s="0" t="n">
        <v>0.9</v>
      </c>
      <c r="R806" s="0" t="n">
        <v>130</v>
      </c>
      <c r="S806" s="0" t="n">
        <v>11.61</v>
      </c>
      <c r="T806" s="0" t="n">
        <v>0.52</v>
      </c>
      <c r="U806" s="6" t="n">
        <v>45517</v>
      </c>
      <c r="V806" s="0" t="n">
        <v>149.97</v>
      </c>
      <c r="W806" s="0" t="n">
        <v>0.623</v>
      </c>
    </row>
    <row r="807" customFormat="false" ht="15" hidden="false" customHeight="false" outlineLevel="0" collapsed="false">
      <c r="A807" s="0" t="s">
        <v>953</v>
      </c>
      <c r="B807" s="0" t="s">
        <v>56</v>
      </c>
      <c r="C807" s="0" t="n">
        <v>426</v>
      </c>
      <c r="D807" s="0" t="n">
        <v>25</v>
      </c>
      <c r="E807" s="0" t="n">
        <v>11</v>
      </c>
      <c r="F807" s="0" t="n">
        <v>9</v>
      </c>
      <c r="G807" s="0" t="n">
        <v>24.04</v>
      </c>
      <c r="H807" s="0" t="n">
        <v>8.4</v>
      </c>
      <c r="I807" s="0" t="n">
        <v>0.11</v>
      </c>
      <c r="J807" s="0" t="s">
        <v>150</v>
      </c>
      <c r="K807" s="0" t="s">
        <v>46</v>
      </c>
      <c r="L807" s="0" t="n">
        <v>77</v>
      </c>
      <c r="M807" s="0" t="n">
        <v>2.6</v>
      </c>
      <c r="N807" s="0" t="n">
        <v>25.51</v>
      </c>
      <c r="O807" s="0" t="n">
        <v>0.86</v>
      </c>
      <c r="P807" s="0" t="n">
        <v>2</v>
      </c>
      <c r="Q807" s="0" t="n">
        <v>0.98</v>
      </c>
      <c r="R807" s="0" t="n">
        <v>921</v>
      </c>
      <c r="S807" s="0" t="n">
        <v>2.02</v>
      </c>
      <c r="T807" s="0" t="n">
        <v>0.68</v>
      </c>
      <c r="U807" s="6" t="n">
        <v>45471</v>
      </c>
      <c r="V807" s="0" t="n">
        <v>215</v>
      </c>
      <c r="W807" s="0" t="n">
        <v>0.633</v>
      </c>
    </row>
    <row r="808" customFormat="false" ht="15" hidden="false" customHeight="false" outlineLevel="0" collapsed="false">
      <c r="A808" s="0" t="s">
        <v>954</v>
      </c>
      <c r="B808" s="0" t="s">
        <v>48</v>
      </c>
      <c r="C808" s="0" t="n">
        <v>397</v>
      </c>
      <c r="D808" s="0" t="n">
        <v>70</v>
      </c>
      <c r="E808" s="0" t="n">
        <v>12</v>
      </c>
      <c r="F808" s="0" t="n">
        <v>6</v>
      </c>
      <c r="G808" s="0" t="n">
        <v>38.7</v>
      </c>
      <c r="H808" s="0" t="n">
        <v>0.88</v>
      </c>
      <c r="I808" s="0" t="n">
        <v>0.44</v>
      </c>
      <c r="J808" s="0" t="s">
        <v>365</v>
      </c>
      <c r="K808" s="0" t="s">
        <v>42</v>
      </c>
      <c r="L808" s="0" t="n">
        <v>93</v>
      </c>
      <c r="M808" s="0" t="n">
        <v>3.14</v>
      </c>
      <c r="N808" s="0" t="n">
        <v>182.96</v>
      </c>
      <c r="O808" s="0" t="n">
        <v>1.69</v>
      </c>
      <c r="P808" s="0" t="n">
        <v>0</v>
      </c>
      <c r="Q808" s="0" t="n">
        <v>0.72</v>
      </c>
      <c r="R808" s="0" t="n">
        <v>670</v>
      </c>
      <c r="S808" s="0" t="n">
        <v>2.09</v>
      </c>
      <c r="T808" s="0" t="n">
        <v>0.33</v>
      </c>
      <c r="U808" s="6" t="n">
        <v>45401</v>
      </c>
      <c r="V808" s="0" t="n">
        <v>297.98</v>
      </c>
      <c r="W808" s="0" t="n">
        <v>0.469</v>
      </c>
    </row>
    <row r="809" customFormat="false" ht="15" hidden="false" customHeight="false" outlineLevel="0" collapsed="false">
      <c r="A809" s="0" t="s">
        <v>955</v>
      </c>
      <c r="B809" s="0" t="s">
        <v>48</v>
      </c>
      <c r="C809" s="0" t="n">
        <v>186</v>
      </c>
      <c r="D809" s="0" t="n">
        <v>63</v>
      </c>
      <c r="E809" s="0" t="n">
        <v>14</v>
      </c>
      <c r="F809" s="0" t="n">
        <v>3</v>
      </c>
      <c r="G809" s="0" t="n">
        <v>6.16</v>
      </c>
      <c r="H809" s="0" t="n">
        <v>2.74</v>
      </c>
      <c r="I809" s="0" t="n">
        <v>0.83</v>
      </c>
      <c r="J809" s="0" t="s">
        <v>342</v>
      </c>
      <c r="K809" s="0" t="s">
        <v>60</v>
      </c>
      <c r="L809" s="0" t="n">
        <v>95</v>
      </c>
      <c r="M809" s="0" t="n">
        <v>4.27</v>
      </c>
      <c r="N809" s="0" t="n">
        <v>25.12</v>
      </c>
      <c r="O809" s="0" t="n">
        <v>1.04</v>
      </c>
      <c r="P809" s="0" t="n">
        <v>1</v>
      </c>
      <c r="Q809" s="0" t="n">
        <v>0.82</v>
      </c>
      <c r="R809" s="0" t="n">
        <v>224</v>
      </c>
      <c r="S809" s="0" t="n">
        <v>10.16</v>
      </c>
      <c r="T809" s="0" t="n">
        <v>0.29</v>
      </c>
      <c r="U809" s="6" t="n">
        <v>45613</v>
      </c>
      <c r="V809" s="0" t="n">
        <v>57.25</v>
      </c>
      <c r="W809" s="0" t="n">
        <v>0.633</v>
      </c>
    </row>
    <row r="810" customFormat="false" ht="15" hidden="false" customHeight="false" outlineLevel="0" collapsed="false">
      <c r="A810" s="0" t="s">
        <v>956</v>
      </c>
      <c r="B810" s="0" t="s">
        <v>81</v>
      </c>
      <c r="C810" s="0" t="n">
        <v>145</v>
      </c>
      <c r="D810" s="0" t="n">
        <v>49</v>
      </c>
      <c r="E810" s="0" t="n">
        <v>10</v>
      </c>
      <c r="F810" s="0" t="n">
        <v>4</v>
      </c>
      <c r="G810" s="0" t="n">
        <v>38.68</v>
      </c>
      <c r="H810" s="0" t="n">
        <v>4.05</v>
      </c>
      <c r="I810" s="0" t="n">
        <v>0.63</v>
      </c>
      <c r="J810" s="0" t="s">
        <v>253</v>
      </c>
      <c r="K810" s="0" t="s">
        <v>60</v>
      </c>
      <c r="L810" s="0" t="n">
        <v>166</v>
      </c>
      <c r="M810" s="0" t="n">
        <v>2.95</v>
      </c>
      <c r="N810" s="0" t="n">
        <v>31.66</v>
      </c>
      <c r="O810" s="0" t="n">
        <v>0.28</v>
      </c>
      <c r="P810" s="0" t="n">
        <v>3</v>
      </c>
      <c r="Q810" s="0" t="n">
        <v>0.92</v>
      </c>
      <c r="R810" s="0" t="n">
        <v>725</v>
      </c>
      <c r="S810" s="0" t="n">
        <v>13.73</v>
      </c>
      <c r="T810" s="0" t="n">
        <v>0.48</v>
      </c>
      <c r="U810" s="6" t="n">
        <v>45369</v>
      </c>
      <c r="V810" s="0" t="n">
        <v>109.22</v>
      </c>
      <c r="W810" s="0" t="n">
        <v>0.775</v>
      </c>
    </row>
    <row r="811" customFormat="false" ht="15" hidden="false" customHeight="false" outlineLevel="0" collapsed="false">
      <c r="A811" s="0" t="s">
        <v>957</v>
      </c>
      <c r="B811" s="0" t="s">
        <v>44</v>
      </c>
      <c r="C811" s="0" t="n">
        <v>332</v>
      </c>
      <c r="D811" s="0" t="n">
        <v>35</v>
      </c>
      <c r="E811" s="0" t="n">
        <v>9</v>
      </c>
      <c r="F811" s="0" t="n">
        <v>2</v>
      </c>
      <c r="G811" s="0" t="n">
        <v>34.74</v>
      </c>
      <c r="H811" s="0" t="n">
        <v>2.23</v>
      </c>
      <c r="I811" s="0" t="n">
        <v>0.67</v>
      </c>
      <c r="J811" s="0" t="s">
        <v>70</v>
      </c>
      <c r="K811" s="0" t="s">
        <v>54</v>
      </c>
      <c r="L811" s="0" t="n">
        <v>153</v>
      </c>
      <c r="M811" s="0" t="n">
        <v>3.82</v>
      </c>
      <c r="N811" s="0" t="n">
        <v>118.22</v>
      </c>
      <c r="O811" s="0" t="n">
        <v>0.53</v>
      </c>
      <c r="P811" s="0" t="n">
        <v>8</v>
      </c>
      <c r="Q811" s="0" t="n">
        <v>0.9</v>
      </c>
      <c r="R811" s="0" t="n">
        <v>174</v>
      </c>
      <c r="S811" s="0" t="n">
        <v>5.03</v>
      </c>
      <c r="T811" s="0" t="n">
        <v>0.23</v>
      </c>
      <c r="U811" s="6" t="n">
        <v>45502</v>
      </c>
      <c r="V811" s="0" t="n">
        <v>115.4</v>
      </c>
      <c r="W811" s="0" t="n">
        <v>0.48</v>
      </c>
    </row>
    <row r="812" customFormat="false" ht="15" hidden="false" customHeight="false" outlineLevel="0" collapsed="false">
      <c r="A812" s="0" t="s">
        <v>958</v>
      </c>
      <c r="B812" s="0" t="s">
        <v>40</v>
      </c>
      <c r="C812" s="0" t="n">
        <v>100</v>
      </c>
      <c r="D812" s="0" t="n">
        <v>89</v>
      </c>
      <c r="E812" s="0" t="n">
        <v>5</v>
      </c>
      <c r="F812" s="0" t="n">
        <v>8</v>
      </c>
      <c r="G812" s="0" t="n">
        <v>37.34</v>
      </c>
      <c r="H812" s="0" t="n">
        <v>1.19</v>
      </c>
      <c r="I812" s="0" t="n">
        <v>0.57</v>
      </c>
      <c r="J812" s="0" t="s">
        <v>273</v>
      </c>
      <c r="K812" s="0" t="s">
        <v>60</v>
      </c>
      <c r="L812" s="0" t="n">
        <v>72</v>
      </c>
      <c r="M812" s="0" t="n">
        <v>4.06</v>
      </c>
      <c r="N812" s="0" t="n">
        <v>153.79</v>
      </c>
      <c r="O812" s="0" t="n">
        <v>1.45</v>
      </c>
      <c r="P812" s="0" t="n">
        <v>0</v>
      </c>
      <c r="Q812" s="0" t="n">
        <v>0.77</v>
      </c>
      <c r="R812" s="0" t="n">
        <v>397</v>
      </c>
      <c r="S812" s="0" t="n">
        <v>4.77</v>
      </c>
      <c r="T812" s="0" t="n">
        <v>0.5</v>
      </c>
      <c r="U812" s="6" t="n">
        <v>45607</v>
      </c>
      <c r="V812" s="0" t="n">
        <v>220.49</v>
      </c>
      <c r="W812" s="0" t="n">
        <v>0.573</v>
      </c>
    </row>
    <row r="813" customFormat="false" ht="15" hidden="false" customHeight="false" outlineLevel="0" collapsed="false">
      <c r="A813" s="0" t="s">
        <v>959</v>
      </c>
      <c r="B813" s="0" t="s">
        <v>56</v>
      </c>
      <c r="C813" s="0" t="n">
        <v>437</v>
      </c>
      <c r="D813" s="0" t="n">
        <v>74</v>
      </c>
      <c r="E813" s="0" t="n">
        <v>10</v>
      </c>
      <c r="F813" s="0" t="n">
        <v>3</v>
      </c>
      <c r="G813" s="0" t="n">
        <v>36.99</v>
      </c>
      <c r="H813" s="0" t="n">
        <v>2.64</v>
      </c>
      <c r="I813" s="0" t="n">
        <v>0.84</v>
      </c>
      <c r="J813" s="0" t="s">
        <v>134</v>
      </c>
      <c r="K813" s="0" t="s">
        <v>54</v>
      </c>
      <c r="L813" s="0" t="n">
        <v>52</v>
      </c>
      <c r="M813" s="0" t="n">
        <v>2.81</v>
      </c>
      <c r="N813" s="0" t="n">
        <v>85.92</v>
      </c>
      <c r="O813" s="0" t="n">
        <v>1.8</v>
      </c>
      <c r="P813" s="0" t="n">
        <v>5</v>
      </c>
      <c r="Q813" s="0" t="n">
        <v>0.75</v>
      </c>
      <c r="R813" s="0" t="n">
        <v>938</v>
      </c>
      <c r="S813" s="0" t="n">
        <v>9.65</v>
      </c>
      <c r="T813" s="0" t="n">
        <v>0.74</v>
      </c>
      <c r="U813" s="6" t="n">
        <v>45643</v>
      </c>
      <c r="V813" s="0" t="n">
        <v>267.11</v>
      </c>
      <c r="W813" s="0" t="n">
        <v>0.547</v>
      </c>
    </row>
    <row r="814" customFormat="false" ht="15" hidden="false" customHeight="false" outlineLevel="0" collapsed="false">
      <c r="A814" s="0" t="s">
        <v>960</v>
      </c>
      <c r="B814" s="0" t="s">
        <v>81</v>
      </c>
      <c r="C814" s="0" t="n">
        <v>270</v>
      </c>
      <c r="D814" s="0" t="n">
        <v>83</v>
      </c>
      <c r="E814" s="0" t="n">
        <v>4</v>
      </c>
      <c r="F814" s="0" t="n">
        <v>6</v>
      </c>
      <c r="G814" s="0" t="n">
        <v>24.06</v>
      </c>
      <c r="H814" s="0" t="n">
        <v>5.57</v>
      </c>
      <c r="I814" s="0" t="n">
        <v>0.89</v>
      </c>
      <c r="J814" s="0" t="s">
        <v>59</v>
      </c>
      <c r="K814" s="0" t="s">
        <v>42</v>
      </c>
      <c r="L814" s="0" t="n">
        <v>160</v>
      </c>
      <c r="M814" s="0" t="n">
        <v>2.91</v>
      </c>
      <c r="N814" s="0" t="n">
        <v>89.91</v>
      </c>
      <c r="O814" s="0" t="n">
        <v>0.28</v>
      </c>
      <c r="P814" s="0" t="n">
        <v>5</v>
      </c>
      <c r="Q814" s="0" t="n">
        <v>0.94</v>
      </c>
      <c r="R814" s="0" t="n">
        <v>416</v>
      </c>
      <c r="S814" s="0" t="n">
        <v>11.87</v>
      </c>
      <c r="T814" s="0" t="n">
        <v>0.85</v>
      </c>
      <c r="U814" s="6" t="n">
        <v>45518</v>
      </c>
      <c r="V814" s="0" t="n">
        <v>63.3</v>
      </c>
      <c r="W814" s="0" t="n">
        <v>0.788</v>
      </c>
    </row>
    <row r="815" customFormat="false" ht="15" hidden="false" customHeight="false" outlineLevel="0" collapsed="false">
      <c r="A815" s="0" t="s">
        <v>961</v>
      </c>
      <c r="B815" s="0" t="s">
        <v>81</v>
      </c>
      <c r="C815" s="0" t="n">
        <v>188</v>
      </c>
      <c r="D815" s="0" t="n">
        <v>73</v>
      </c>
      <c r="E815" s="0" t="n">
        <v>4</v>
      </c>
      <c r="F815" s="0" t="n">
        <v>6</v>
      </c>
      <c r="G815" s="0" t="n">
        <v>11.36</v>
      </c>
      <c r="H815" s="0" t="n">
        <v>7.11</v>
      </c>
      <c r="I815" s="0" t="n">
        <v>0.86</v>
      </c>
      <c r="J815" s="0" t="s">
        <v>98</v>
      </c>
      <c r="K815" s="0" t="s">
        <v>60</v>
      </c>
      <c r="L815" s="0" t="n">
        <v>167</v>
      </c>
      <c r="M815" s="0" t="n">
        <v>1.39</v>
      </c>
      <c r="N815" s="0" t="n">
        <v>130.2</v>
      </c>
      <c r="O815" s="0" t="n">
        <v>1.74</v>
      </c>
      <c r="P815" s="0" t="n">
        <v>9</v>
      </c>
      <c r="Q815" s="0" t="n">
        <v>0.99</v>
      </c>
      <c r="R815" s="0" t="n">
        <v>584</v>
      </c>
      <c r="S815" s="0" t="n">
        <v>13.17</v>
      </c>
      <c r="T815" s="0" t="n">
        <v>0.66</v>
      </c>
      <c r="U815" s="6" t="n">
        <v>45403</v>
      </c>
      <c r="V815" s="0" t="n">
        <v>216.96</v>
      </c>
      <c r="W815" s="0" t="n">
        <v>0.552</v>
      </c>
    </row>
    <row r="816" customFormat="false" ht="15" hidden="false" customHeight="false" outlineLevel="0" collapsed="false">
      <c r="A816" s="0" t="s">
        <v>962</v>
      </c>
      <c r="B816" s="0" t="s">
        <v>56</v>
      </c>
      <c r="C816" s="0" t="n">
        <v>496</v>
      </c>
      <c r="D816" s="0" t="n">
        <v>52</v>
      </c>
      <c r="E816" s="0" t="n">
        <v>13</v>
      </c>
      <c r="F816" s="0" t="n">
        <v>2</v>
      </c>
      <c r="G816" s="0" t="n">
        <v>27.29</v>
      </c>
      <c r="H816" s="0" t="n">
        <v>7.85</v>
      </c>
      <c r="I816" s="0" t="n">
        <v>0.83</v>
      </c>
      <c r="J816" s="0" t="s">
        <v>168</v>
      </c>
      <c r="K816" s="0" t="s">
        <v>60</v>
      </c>
      <c r="L816" s="0" t="n">
        <v>39</v>
      </c>
      <c r="M816" s="0" t="n">
        <v>1.6</v>
      </c>
      <c r="N816" s="0" t="n">
        <v>106.03</v>
      </c>
      <c r="O816" s="0" t="n">
        <v>1.62</v>
      </c>
      <c r="P816" s="0" t="n">
        <v>2</v>
      </c>
      <c r="Q816" s="0" t="n">
        <v>0.93</v>
      </c>
      <c r="R816" s="0" t="n">
        <v>464</v>
      </c>
      <c r="S816" s="0" t="n">
        <v>4.5</v>
      </c>
      <c r="T816" s="0" t="n">
        <v>0.75</v>
      </c>
      <c r="U816" s="6" t="n">
        <v>45336</v>
      </c>
      <c r="V816" s="0" t="n">
        <v>273.79</v>
      </c>
      <c r="W816" s="0" t="n">
        <v>0.594</v>
      </c>
    </row>
    <row r="817" customFormat="false" ht="15" hidden="false" customHeight="false" outlineLevel="0" collapsed="false">
      <c r="A817" s="0" t="s">
        <v>963</v>
      </c>
      <c r="B817" s="0" t="s">
        <v>40</v>
      </c>
      <c r="C817" s="0" t="n">
        <v>92</v>
      </c>
      <c r="D817" s="0" t="n">
        <v>26</v>
      </c>
      <c r="E817" s="0" t="n">
        <v>12</v>
      </c>
      <c r="F817" s="0" t="n">
        <v>6</v>
      </c>
      <c r="G817" s="0" t="n">
        <v>47.94</v>
      </c>
      <c r="H817" s="0" t="n">
        <v>0.91</v>
      </c>
      <c r="I817" s="0" t="n">
        <v>0.26</v>
      </c>
      <c r="J817" s="0" t="s">
        <v>223</v>
      </c>
      <c r="K817" s="0" t="s">
        <v>54</v>
      </c>
      <c r="L817" s="0" t="n">
        <v>76</v>
      </c>
      <c r="M817" s="0" t="n">
        <v>4.57</v>
      </c>
      <c r="N817" s="0" t="n">
        <v>13.54</v>
      </c>
      <c r="O817" s="0" t="n">
        <v>0.78</v>
      </c>
      <c r="P817" s="0" t="n">
        <v>9</v>
      </c>
      <c r="Q817" s="0" t="n">
        <v>0.99</v>
      </c>
      <c r="R817" s="0" t="n">
        <v>927</v>
      </c>
      <c r="S817" s="0" t="n">
        <v>11.36</v>
      </c>
      <c r="T817" s="0" t="n">
        <v>0.87</v>
      </c>
      <c r="U817" s="6" t="n">
        <v>45343</v>
      </c>
      <c r="V817" s="0" t="n">
        <v>45.18</v>
      </c>
      <c r="W817" s="0" t="n">
        <v>0.665</v>
      </c>
    </row>
    <row r="818" customFormat="false" ht="15" hidden="false" customHeight="false" outlineLevel="0" collapsed="false">
      <c r="A818" s="0" t="s">
        <v>964</v>
      </c>
      <c r="B818" s="0" t="s">
        <v>81</v>
      </c>
      <c r="C818" s="0" t="n">
        <v>160</v>
      </c>
      <c r="D818" s="0" t="n">
        <v>68</v>
      </c>
      <c r="E818" s="0" t="n">
        <v>5</v>
      </c>
      <c r="F818" s="0" t="n">
        <v>7</v>
      </c>
      <c r="G818" s="0" t="n">
        <v>29.84</v>
      </c>
      <c r="H818" s="0" t="n">
        <v>4.57</v>
      </c>
      <c r="I818" s="0" t="n">
        <v>0.63</v>
      </c>
      <c r="J818" s="0" t="s">
        <v>98</v>
      </c>
      <c r="K818" s="0" t="s">
        <v>60</v>
      </c>
      <c r="L818" s="0" t="n">
        <v>33</v>
      </c>
      <c r="M818" s="0" t="n">
        <v>4.28</v>
      </c>
      <c r="N818" s="0" t="n">
        <v>31.58</v>
      </c>
      <c r="O818" s="0" t="n">
        <v>1.41</v>
      </c>
      <c r="P818" s="0" t="n">
        <v>8</v>
      </c>
      <c r="Q818" s="0" t="n">
        <v>0.88</v>
      </c>
      <c r="R818" s="0" t="n">
        <v>892</v>
      </c>
      <c r="S818" s="0" t="n">
        <v>5.3</v>
      </c>
      <c r="T818" s="0" t="n">
        <v>0.82</v>
      </c>
      <c r="U818" s="6" t="n">
        <v>45363</v>
      </c>
      <c r="V818" s="0" t="n">
        <v>194.17</v>
      </c>
      <c r="W818" s="0" t="n">
        <v>0.51</v>
      </c>
    </row>
    <row r="819" customFormat="false" ht="15" hidden="false" customHeight="false" outlineLevel="0" collapsed="false">
      <c r="A819" s="0" t="s">
        <v>965</v>
      </c>
      <c r="B819" s="0" t="s">
        <v>81</v>
      </c>
      <c r="C819" s="0" t="n">
        <v>89</v>
      </c>
      <c r="D819" s="0" t="n">
        <v>32</v>
      </c>
      <c r="E819" s="0" t="n">
        <v>9</v>
      </c>
      <c r="F819" s="0" t="n">
        <v>6</v>
      </c>
      <c r="G819" s="0" t="n">
        <v>1.54</v>
      </c>
      <c r="H819" s="0" t="n">
        <v>1.66</v>
      </c>
      <c r="I819" s="0" t="n">
        <v>0.62</v>
      </c>
      <c r="J819" s="0" t="s">
        <v>139</v>
      </c>
      <c r="K819" s="0" t="s">
        <v>46</v>
      </c>
      <c r="L819" s="0" t="n">
        <v>110</v>
      </c>
      <c r="M819" s="0" t="n">
        <v>0.55</v>
      </c>
      <c r="N819" s="0" t="n">
        <v>120.5</v>
      </c>
      <c r="O819" s="0" t="n">
        <v>0.46</v>
      </c>
      <c r="P819" s="0" t="n">
        <v>9</v>
      </c>
      <c r="Q819" s="0" t="n">
        <v>0.98</v>
      </c>
      <c r="R819" s="0" t="n">
        <v>623</v>
      </c>
      <c r="S819" s="0" t="n">
        <v>8.63</v>
      </c>
      <c r="T819" s="0" t="n">
        <v>0.46</v>
      </c>
      <c r="U819" s="6" t="n">
        <v>45355</v>
      </c>
      <c r="V819" s="0" t="n">
        <v>68.69</v>
      </c>
      <c r="W819" s="0" t="n">
        <v>0.577</v>
      </c>
    </row>
    <row r="820" customFormat="false" ht="15" hidden="false" customHeight="false" outlineLevel="0" collapsed="false">
      <c r="A820" s="0" t="s">
        <v>966</v>
      </c>
      <c r="B820" s="0" t="s">
        <v>44</v>
      </c>
      <c r="C820" s="0" t="n">
        <v>281</v>
      </c>
      <c r="D820" s="0" t="n">
        <v>16</v>
      </c>
      <c r="E820" s="0" t="n">
        <v>3</v>
      </c>
      <c r="F820" s="0" t="n">
        <v>5</v>
      </c>
      <c r="G820" s="0" t="n">
        <v>3.93</v>
      </c>
      <c r="H820" s="0" t="n">
        <v>4.6</v>
      </c>
      <c r="I820" s="0" t="n">
        <v>0.58</v>
      </c>
      <c r="J820" s="0" t="s">
        <v>271</v>
      </c>
      <c r="K820" s="0" t="s">
        <v>42</v>
      </c>
      <c r="L820" s="0" t="n">
        <v>115</v>
      </c>
      <c r="M820" s="0" t="n">
        <v>4.41</v>
      </c>
      <c r="N820" s="0" t="n">
        <v>160.8</v>
      </c>
      <c r="O820" s="0" t="n">
        <v>1.65</v>
      </c>
      <c r="P820" s="0" t="n">
        <v>2</v>
      </c>
      <c r="Q820" s="0" t="n">
        <v>0.91</v>
      </c>
      <c r="R820" s="0" t="n">
        <v>773</v>
      </c>
      <c r="S820" s="0" t="n">
        <v>3.67</v>
      </c>
      <c r="T820" s="0" t="n">
        <v>0.66</v>
      </c>
      <c r="U820" s="6" t="n">
        <v>45593</v>
      </c>
      <c r="V820" s="0" t="n">
        <v>137.93</v>
      </c>
      <c r="W820" s="0" t="n">
        <v>0.558</v>
      </c>
    </row>
    <row r="821" customFormat="false" ht="15" hidden="false" customHeight="false" outlineLevel="0" collapsed="false">
      <c r="A821" s="0" t="s">
        <v>967</v>
      </c>
      <c r="B821" s="0" t="s">
        <v>40</v>
      </c>
      <c r="C821" s="0" t="n">
        <v>359</v>
      </c>
      <c r="D821" s="0" t="n">
        <v>53</v>
      </c>
      <c r="E821" s="0" t="n">
        <v>10</v>
      </c>
      <c r="F821" s="0" t="n">
        <v>9</v>
      </c>
      <c r="G821" s="0" t="n">
        <v>49.65</v>
      </c>
      <c r="H821" s="0" t="n">
        <v>4.62</v>
      </c>
      <c r="I821" s="0" t="n">
        <v>0.53</v>
      </c>
      <c r="J821" s="0" t="s">
        <v>49</v>
      </c>
      <c r="K821" s="0" t="s">
        <v>46</v>
      </c>
      <c r="L821" s="0" t="n">
        <v>110</v>
      </c>
      <c r="M821" s="0" t="n">
        <v>0.61</v>
      </c>
      <c r="N821" s="0" t="n">
        <v>154.99</v>
      </c>
      <c r="O821" s="0" t="n">
        <v>1.35</v>
      </c>
      <c r="P821" s="0" t="n">
        <v>0</v>
      </c>
      <c r="Q821" s="0" t="n">
        <v>0.97</v>
      </c>
      <c r="R821" s="0" t="n">
        <v>301</v>
      </c>
      <c r="S821" s="0" t="n">
        <v>3.04</v>
      </c>
      <c r="T821" s="0" t="n">
        <v>0.41</v>
      </c>
      <c r="U821" s="6" t="n">
        <v>45488</v>
      </c>
      <c r="V821" s="0" t="n">
        <v>46.77</v>
      </c>
      <c r="W821" s="0" t="n">
        <v>0.582</v>
      </c>
    </row>
    <row r="822" customFormat="false" ht="15" hidden="false" customHeight="false" outlineLevel="0" collapsed="false">
      <c r="A822" s="0" t="s">
        <v>968</v>
      </c>
      <c r="B822" s="0" t="s">
        <v>81</v>
      </c>
      <c r="C822" s="0" t="n">
        <v>327</v>
      </c>
      <c r="D822" s="0" t="n">
        <v>62</v>
      </c>
      <c r="E822" s="0" t="n">
        <v>14</v>
      </c>
      <c r="F822" s="0" t="n">
        <v>4</v>
      </c>
      <c r="G822" s="0" t="n">
        <v>4.53</v>
      </c>
      <c r="H822" s="0" t="n">
        <v>5.23</v>
      </c>
      <c r="I822" s="0" t="n">
        <v>0.18</v>
      </c>
      <c r="J822" s="0" t="s">
        <v>57</v>
      </c>
      <c r="K822" s="0" t="s">
        <v>54</v>
      </c>
      <c r="L822" s="0" t="n">
        <v>17</v>
      </c>
      <c r="M822" s="0" t="n">
        <v>2.56</v>
      </c>
      <c r="N822" s="0" t="n">
        <v>150.61</v>
      </c>
      <c r="O822" s="0" t="n">
        <v>0.93</v>
      </c>
      <c r="P822" s="0" t="n">
        <v>1</v>
      </c>
      <c r="Q822" s="0" t="n">
        <v>0.75</v>
      </c>
      <c r="R822" s="0" t="n">
        <v>657</v>
      </c>
      <c r="S822" s="0" t="n">
        <v>14.09</v>
      </c>
      <c r="T822" s="0" t="n">
        <v>0.66</v>
      </c>
      <c r="U822" s="6" t="n">
        <v>45471</v>
      </c>
      <c r="V822" s="0" t="n">
        <v>208.25</v>
      </c>
      <c r="W822" s="0" t="n">
        <v>0.757</v>
      </c>
    </row>
    <row r="823" customFormat="false" ht="15" hidden="false" customHeight="false" outlineLevel="0" collapsed="false">
      <c r="A823" s="0" t="s">
        <v>969</v>
      </c>
      <c r="B823" s="0" t="s">
        <v>40</v>
      </c>
      <c r="C823" s="0" t="n">
        <v>264</v>
      </c>
      <c r="D823" s="0" t="n">
        <v>80</v>
      </c>
      <c r="E823" s="0" t="n">
        <v>9</v>
      </c>
      <c r="F823" s="0" t="n">
        <v>6</v>
      </c>
      <c r="G823" s="0" t="n">
        <v>3.26</v>
      </c>
      <c r="H823" s="0" t="n">
        <v>8.98</v>
      </c>
      <c r="I823" s="0" t="n">
        <v>0.19</v>
      </c>
      <c r="J823" s="0" t="s">
        <v>94</v>
      </c>
      <c r="K823" s="0" t="s">
        <v>54</v>
      </c>
      <c r="L823" s="0" t="n">
        <v>105</v>
      </c>
      <c r="M823" s="0" t="n">
        <v>0.8</v>
      </c>
      <c r="N823" s="0" t="n">
        <v>156.54</v>
      </c>
      <c r="O823" s="0" t="n">
        <v>1.74</v>
      </c>
      <c r="P823" s="0" t="n">
        <v>3</v>
      </c>
      <c r="Q823" s="0" t="n">
        <v>0.94</v>
      </c>
      <c r="R823" s="0" t="n">
        <v>770</v>
      </c>
      <c r="S823" s="0" t="n">
        <v>8.66</v>
      </c>
      <c r="T823" s="0" t="n">
        <v>0.54</v>
      </c>
      <c r="U823" s="6" t="n">
        <v>45511</v>
      </c>
      <c r="V823" s="0" t="n">
        <v>126.4</v>
      </c>
      <c r="W823" s="0" t="n">
        <v>0.577</v>
      </c>
    </row>
    <row r="824" customFormat="false" ht="15" hidden="false" customHeight="false" outlineLevel="0" collapsed="false">
      <c r="A824" s="0" t="s">
        <v>970</v>
      </c>
      <c r="B824" s="0" t="s">
        <v>56</v>
      </c>
      <c r="C824" s="0" t="n">
        <v>22</v>
      </c>
      <c r="D824" s="0" t="n">
        <v>88</v>
      </c>
      <c r="E824" s="0" t="n">
        <v>6</v>
      </c>
      <c r="F824" s="0" t="n">
        <v>9</v>
      </c>
      <c r="G824" s="0" t="n">
        <v>18.3</v>
      </c>
      <c r="H824" s="0" t="n">
        <v>8.15</v>
      </c>
      <c r="I824" s="0" t="n">
        <v>0.91</v>
      </c>
      <c r="J824" s="0" t="s">
        <v>342</v>
      </c>
      <c r="K824" s="0" t="s">
        <v>54</v>
      </c>
      <c r="L824" s="0" t="n">
        <v>171</v>
      </c>
      <c r="M824" s="0" t="n">
        <v>4.86</v>
      </c>
      <c r="N824" s="0" t="n">
        <v>18.44</v>
      </c>
      <c r="O824" s="0" t="n">
        <v>0.36</v>
      </c>
      <c r="P824" s="0" t="n">
        <v>3</v>
      </c>
      <c r="Q824" s="0" t="n">
        <v>0.76</v>
      </c>
      <c r="R824" s="0" t="n">
        <v>618</v>
      </c>
      <c r="S824" s="0" t="n">
        <v>1.06</v>
      </c>
      <c r="T824" s="0" t="n">
        <v>0.5</v>
      </c>
      <c r="U824" s="6" t="n">
        <v>45453</v>
      </c>
      <c r="V824" s="0" t="n">
        <v>174.5</v>
      </c>
      <c r="W824" s="0" t="n">
        <v>0.57</v>
      </c>
    </row>
    <row r="825" customFormat="false" ht="15" hidden="false" customHeight="false" outlineLevel="0" collapsed="false">
      <c r="A825" s="0" t="s">
        <v>971</v>
      </c>
      <c r="B825" s="0" t="s">
        <v>48</v>
      </c>
      <c r="C825" s="0" t="n">
        <v>356</v>
      </c>
      <c r="D825" s="0" t="n">
        <v>43</v>
      </c>
      <c r="E825" s="0" t="n">
        <v>7</v>
      </c>
      <c r="F825" s="0" t="n">
        <v>9</v>
      </c>
      <c r="G825" s="0" t="n">
        <v>48.5</v>
      </c>
      <c r="H825" s="0" t="n">
        <v>6.55</v>
      </c>
      <c r="I825" s="0" t="n">
        <v>0.67</v>
      </c>
      <c r="J825" s="0" t="s">
        <v>158</v>
      </c>
      <c r="K825" s="0" t="s">
        <v>42</v>
      </c>
      <c r="L825" s="0" t="n">
        <v>44</v>
      </c>
      <c r="M825" s="0" t="n">
        <v>4.88</v>
      </c>
      <c r="N825" s="0" t="n">
        <v>180.07</v>
      </c>
      <c r="O825" s="0" t="n">
        <v>1.71</v>
      </c>
      <c r="P825" s="0" t="n">
        <v>1</v>
      </c>
      <c r="Q825" s="0" t="n">
        <v>0.71</v>
      </c>
      <c r="R825" s="0" t="n">
        <v>283</v>
      </c>
      <c r="S825" s="0" t="n">
        <v>12.11</v>
      </c>
      <c r="T825" s="0" t="n">
        <v>0.35</v>
      </c>
      <c r="U825" s="6" t="n">
        <v>45363</v>
      </c>
      <c r="V825" s="0" t="n">
        <v>161.83</v>
      </c>
      <c r="W825" s="0" t="n">
        <v>0.582</v>
      </c>
    </row>
    <row r="826" customFormat="false" ht="15" hidden="false" customHeight="false" outlineLevel="0" collapsed="false">
      <c r="A826" s="0" t="s">
        <v>972</v>
      </c>
      <c r="B826" s="0" t="s">
        <v>81</v>
      </c>
      <c r="C826" s="0" t="n">
        <v>82</v>
      </c>
      <c r="D826" s="0" t="n">
        <v>55</v>
      </c>
      <c r="E826" s="0" t="n">
        <v>12</v>
      </c>
      <c r="F826" s="0" t="n">
        <v>5</v>
      </c>
      <c r="G826" s="0" t="n">
        <v>16.62</v>
      </c>
      <c r="H826" s="0" t="n">
        <v>8.91</v>
      </c>
      <c r="I826" s="0" t="n">
        <v>0.34</v>
      </c>
      <c r="J826" s="0" t="s">
        <v>121</v>
      </c>
      <c r="K826" s="0" t="s">
        <v>60</v>
      </c>
      <c r="L826" s="0" t="n">
        <v>105</v>
      </c>
      <c r="M826" s="0" t="n">
        <v>3.25</v>
      </c>
      <c r="N826" s="0" t="n">
        <v>178.96</v>
      </c>
      <c r="O826" s="0" t="n">
        <v>0.15</v>
      </c>
      <c r="P826" s="0" t="n">
        <v>9</v>
      </c>
      <c r="Q826" s="0" t="n">
        <v>0.86</v>
      </c>
      <c r="R826" s="0" t="n">
        <v>407</v>
      </c>
      <c r="S826" s="0" t="n">
        <v>10.67</v>
      </c>
      <c r="T826" s="0" t="n">
        <v>0.65</v>
      </c>
      <c r="U826" s="6" t="n">
        <v>45418</v>
      </c>
      <c r="V826" s="0" t="n">
        <v>211.26</v>
      </c>
      <c r="W826" s="0" t="n">
        <v>0.649</v>
      </c>
    </row>
    <row r="827" customFormat="false" ht="15" hidden="false" customHeight="false" outlineLevel="0" collapsed="false">
      <c r="A827" s="0" t="s">
        <v>973</v>
      </c>
      <c r="B827" s="0" t="s">
        <v>44</v>
      </c>
      <c r="C827" s="0" t="n">
        <v>68</v>
      </c>
      <c r="D827" s="0" t="n">
        <v>77</v>
      </c>
      <c r="E827" s="0" t="n">
        <v>3</v>
      </c>
      <c r="F827" s="0" t="n">
        <v>3</v>
      </c>
      <c r="G827" s="0" t="n">
        <v>21.08</v>
      </c>
      <c r="H827" s="0" t="n">
        <v>6.95</v>
      </c>
      <c r="I827" s="0" t="n">
        <v>0.35</v>
      </c>
      <c r="J827" s="0" t="s">
        <v>348</v>
      </c>
      <c r="K827" s="0" t="s">
        <v>46</v>
      </c>
      <c r="L827" s="0" t="n">
        <v>59</v>
      </c>
      <c r="M827" s="0" t="n">
        <v>2.26</v>
      </c>
      <c r="N827" s="0" t="n">
        <v>111.07</v>
      </c>
      <c r="O827" s="0" t="n">
        <v>1.53</v>
      </c>
      <c r="P827" s="0" t="n">
        <v>5</v>
      </c>
      <c r="Q827" s="0" t="n">
        <v>0.8</v>
      </c>
      <c r="R827" s="0" t="n">
        <v>375</v>
      </c>
      <c r="S827" s="0" t="n">
        <v>5.56</v>
      </c>
      <c r="T827" s="0" t="n">
        <v>0.78</v>
      </c>
      <c r="U827" s="6" t="n">
        <v>45433</v>
      </c>
      <c r="V827" s="0" t="n">
        <v>269.72</v>
      </c>
      <c r="W827" s="0" t="n">
        <v>0.537</v>
      </c>
    </row>
    <row r="828" customFormat="false" ht="15" hidden="false" customHeight="false" outlineLevel="0" collapsed="false">
      <c r="A828" s="0" t="s">
        <v>974</v>
      </c>
      <c r="B828" s="0" t="s">
        <v>56</v>
      </c>
      <c r="C828" s="0" t="n">
        <v>95</v>
      </c>
      <c r="D828" s="0" t="n">
        <v>87</v>
      </c>
      <c r="E828" s="0" t="n">
        <v>6</v>
      </c>
      <c r="F828" s="0" t="n">
        <v>6</v>
      </c>
      <c r="G828" s="0" t="n">
        <v>32.07</v>
      </c>
      <c r="H828" s="0" t="n">
        <v>8.28</v>
      </c>
      <c r="I828" s="0" t="n">
        <v>0.65</v>
      </c>
      <c r="J828" s="0" t="s">
        <v>361</v>
      </c>
      <c r="K828" s="0" t="s">
        <v>60</v>
      </c>
      <c r="L828" s="0" t="n">
        <v>154</v>
      </c>
      <c r="M828" s="0" t="n">
        <v>2.8</v>
      </c>
      <c r="N828" s="0" t="n">
        <v>57.23</v>
      </c>
      <c r="O828" s="0" t="n">
        <v>1.19</v>
      </c>
      <c r="P828" s="0" t="n">
        <v>5</v>
      </c>
      <c r="Q828" s="0" t="n">
        <v>0.71</v>
      </c>
      <c r="R828" s="0" t="n">
        <v>114</v>
      </c>
      <c r="S828" s="0" t="n">
        <v>7.5</v>
      </c>
      <c r="T828" s="0" t="n">
        <v>0.66</v>
      </c>
      <c r="U828" s="6" t="n">
        <v>45622</v>
      </c>
      <c r="V828" s="0" t="n">
        <v>91.13</v>
      </c>
      <c r="W828" s="0" t="n">
        <v>0.555</v>
      </c>
    </row>
    <row r="829" customFormat="false" ht="15" hidden="false" customHeight="false" outlineLevel="0" collapsed="false">
      <c r="A829" s="0" t="s">
        <v>975</v>
      </c>
      <c r="B829" s="0" t="s">
        <v>40</v>
      </c>
      <c r="C829" s="0" t="n">
        <v>387</v>
      </c>
      <c r="D829" s="0" t="n">
        <v>87</v>
      </c>
      <c r="E829" s="0" t="n">
        <v>3</v>
      </c>
      <c r="F829" s="0" t="n">
        <v>7</v>
      </c>
      <c r="G829" s="0" t="n">
        <v>2.18</v>
      </c>
      <c r="H829" s="0" t="n">
        <v>5.86</v>
      </c>
      <c r="I829" s="0" t="n">
        <v>0.47</v>
      </c>
      <c r="J829" s="0" t="s">
        <v>365</v>
      </c>
      <c r="K829" s="0" t="s">
        <v>54</v>
      </c>
      <c r="L829" s="0" t="n">
        <v>11</v>
      </c>
      <c r="M829" s="0" t="n">
        <v>3.93</v>
      </c>
      <c r="N829" s="0" t="n">
        <v>122.51</v>
      </c>
      <c r="O829" s="0" t="n">
        <v>1.42</v>
      </c>
      <c r="P829" s="0" t="n">
        <v>2</v>
      </c>
      <c r="Q829" s="0" t="n">
        <v>0.99</v>
      </c>
      <c r="R829" s="0" t="n">
        <v>342</v>
      </c>
      <c r="S829" s="0" t="n">
        <v>7.3</v>
      </c>
      <c r="T829" s="0" t="n">
        <v>0.26</v>
      </c>
      <c r="U829" s="6" t="n">
        <v>45335</v>
      </c>
      <c r="V829" s="0" t="n">
        <v>182.6</v>
      </c>
      <c r="W829" s="0" t="n">
        <v>0.565</v>
      </c>
    </row>
    <row r="830" customFormat="false" ht="15" hidden="false" customHeight="false" outlineLevel="0" collapsed="false">
      <c r="A830" s="0" t="s">
        <v>976</v>
      </c>
      <c r="B830" s="0" t="s">
        <v>56</v>
      </c>
      <c r="C830" s="0" t="n">
        <v>194</v>
      </c>
      <c r="D830" s="0" t="n">
        <v>25</v>
      </c>
      <c r="E830" s="0" t="n">
        <v>3</v>
      </c>
      <c r="F830" s="0" t="n">
        <v>3</v>
      </c>
      <c r="G830" s="0" t="n">
        <v>44.99</v>
      </c>
      <c r="H830" s="0" t="n">
        <v>5.49</v>
      </c>
      <c r="I830" s="0" t="n">
        <v>0.5</v>
      </c>
      <c r="J830" s="0" t="s">
        <v>191</v>
      </c>
      <c r="K830" s="0" t="s">
        <v>60</v>
      </c>
      <c r="L830" s="0" t="n">
        <v>53</v>
      </c>
      <c r="M830" s="0" t="n">
        <v>1.5</v>
      </c>
      <c r="N830" s="0" t="n">
        <v>116</v>
      </c>
      <c r="O830" s="0" t="n">
        <v>0.88</v>
      </c>
      <c r="P830" s="0" t="n">
        <v>0</v>
      </c>
      <c r="Q830" s="0" t="n">
        <v>0.9</v>
      </c>
      <c r="R830" s="0" t="n">
        <v>373</v>
      </c>
      <c r="S830" s="0" t="n">
        <v>4.85</v>
      </c>
      <c r="T830" s="0" t="n">
        <v>0.94</v>
      </c>
      <c r="U830" s="6" t="n">
        <v>45419</v>
      </c>
      <c r="V830" s="0" t="n">
        <v>176.39</v>
      </c>
      <c r="W830" s="0" t="n">
        <v>0.745</v>
      </c>
    </row>
    <row r="831" customFormat="false" ht="15" hidden="false" customHeight="false" outlineLevel="0" collapsed="false">
      <c r="A831" s="0" t="s">
        <v>977</v>
      </c>
      <c r="B831" s="0" t="s">
        <v>81</v>
      </c>
      <c r="C831" s="0" t="n">
        <v>128</v>
      </c>
      <c r="D831" s="0" t="n">
        <v>80</v>
      </c>
      <c r="E831" s="0" t="n">
        <v>12</v>
      </c>
      <c r="F831" s="0" t="n">
        <v>9</v>
      </c>
      <c r="G831" s="0" t="n">
        <v>26.45</v>
      </c>
      <c r="H831" s="0" t="n">
        <v>7.38</v>
      </c>
      <c r="I831" s="0" t="n">
        <v>0.15</v>
      </c>
      <c r="J831" s="0" t="s">
        <v>45</v>
      </c>
      <c r="K831" s="0" t="s">
        <v>42</v>
      </c>
      <c r="L831" s="0" t="n">
        <v>111</v>
      </c>
      <c r="M831" s="0" t="n">
        <v>2.49</v>
      </c>
      <c r="N831" s="0" t="n">
        <v>52.36</v>
      </c>
      <c r="O831" s="0" t="n">
        <v>1.74</v>
      </c>
      <c r="P831" s="0" t="n">
        <v>9</v>
      </c>
      <c r="Q831" s="0" t="n">
        <v>0.97</v>
      </c>
      <c r="R831" s="0" t="n">
        <v>380</v>
      </c>
      <c r="S831" s="0" t="n">
        <v>14.73</v>
      </c>
      <c r="T831" s="0" t="n">
        <v>0.2</v>
      </c>
      <c r="U831" s="6" t="n">
        <v>45575</v>
      </c>
      <c r="V831" s="0" t="n">
        <v>101.39</v>
      </c>
      <c r="W831" s="0" t="n">
        <v>0.476</v>
      </c>
    </row>
    <row r="832" customFormat="false" ht="15" hidden="false" customHeight="false" outlineLevel="0" collapsed="false">
      <c r="A832" s="0" t="s">
        <v>978</v>
      </c>
      <c r="B832" s="0" t="s">
        <v>40</v>
      </c>
      <c r="C832" s="0" t="n">
        <v>202</v>
      </c>
      <c r="D832" s="0" t="n">
        <v>28</v>
      </c>
      <c r="E832" s="0" t="n">
        <v>3</v>
      </c>
      <c r="F832" s="0" t="n">
        <v>9</v>
      </c>
      <c r="G832" s="0" t="n">
        <v>23.87</v>
      </c>
      <c r="H832" s="0" t="n">
        <v>0.69</v>
      </c>
      <c r="I832" s="0" t="n">
        <v>0.22</v>
      </c>
      <c r="J832" s="0" t="s">
        <v>236</v>
      </c>
      <c r="K832" s="0" t="s">
        <v>54</v>
      </c>
      <c r="L832" s="0" t="n">
        <v>139</v>
      </c>
      <c r="M832" s="0" t="n">
        <v>3.82</v>
      </c>
      <c r="N832" s="0" t="n">
        <v>124.59</v>
      </c>
      <c r="O832" s="0" t="n">
        <v>0.69</v>
      </c>
      <c r="P832" s="0" t="n">
        <v>8</v>
      </c>
      <c r="Q832" s="0" t="n">
        <v>1</v>
      </c>
      <c r="R832" s="0" t="n">
        <v>578</v>
      </c>
      <c r="S832" s="0" t="n">
        <v>8.61</v>
      </c>
      <c r="T832" s="0" t="n">
        <v>0.91</v>
      </c>
      <c r="U832" s="6" t="n">
        <v>45599</v>
      </c>
      <c r="V832" s="0" t="n">
        <v>154.88</v>
      </c>
      <c r="W832" s="0" t="n">
        <v>0.668</v>
      </c>
    </row>
    <row r="833" customFormat="false" ht="15" hidden="false" customHeight="false" outlineLevel="0" collapsed="false">
      <c r="A833" s="0" t="s">
        <v>979</v>
      </c>
      <c r="B833" s="0" t="s">
        <v>48</v>
      </c>
      <c r="C833" s="0" t="n">
        <v>211</v>
      </c>
      <c r="D833" s="0" t="n">
        <v>11</v>
      </c>
      <c r="E833" s="0" t="n">
        <v>9</v>
      </c>
      <c r="F833" s="0" t="n">
        <v>8</v>
      </c>
      <c r="G833" s="0" t="n">
        <v>43.18</v>
      </c>
      <c r="H833" s="0" t="n">
        <v>7.06</v>
      </c>
      <c r="I833" s="0" t="n">
        <v>0.45</v>
      </c>
      <c r="J833" s="0" t="s">
        <v>83</v>
      </c>
      <c r="K833" s="0" t="s">
        <v>60</v>
      </c>
      <c r="L833" s="0" t="n">
        <v>81</v>
      </c>
      <c r="M833" s="0" t="n">
        <v>2.28</v>
      </c>
      <c r="N833" s="0" t="n">
        <v>161.49</v>
      </c>
      <c r="O833" s="0" t="n">
        <v>0.62</v>
      </c>
      <c r="P833" s="0" t="n">
        <v>3</v>
      </c>
      <c r="Q833" s="0" t="n">
        <v>0.82</v>
      </c>
      <c r="R833" s="0" t="n">
        <v>184</v>
      </c>
      <c r="S833" s="0" t="n">
        <v>13.56</v>
      </c>
      <c r="T833" s="0" t="n">
        <v>0.81</v>
      </c>
      <c r="U833" s="6" t="n">
        <v>45599</v>
      </c>
      <c r="V833" s="0" t="n">
        <v>21.73</v>
      </c>
      <c r="W833" s="0" t="n">
        <v>0.785</v>
      </c>
    </row>
    <row r="834" customFormat="false" ht="15" hidden="false" customHeight="false" outlineLevel="0" collapsed="false">
      <c r="A834" s="0" t="s">
        <v>980</v>
      </c>
      <c r="B834" s="0" t="s">
        <v>56</v>
      </c>
      <c r="C834" s="0" t="n">
        <v>84</v>
      </c>
      <c r="D834" s="0" t="n">
        <v>19</v>
      </c>
      <c r="E834" s="0" t="n">
        <v>9</v>
      </c>
      <c r="F834" s="0" t="n">
        <v>6</v>
      </c>
      <c r="G834" s="0" t="n">
        <v>47.7</v>
      </c>
      <c r="H834" s="0" t="n">
        <v>9.38</v>
      </c>
      <c r="I834" s="0" t="n">
        <v>0.73</v>
      </c>
      <c r="J834" s="0" t="s">
        <v>210</v>
      </c>
      <c r="K834" s="0" t="s">
        <v>46</v>
      </c>
      <c r="L834" s="0" t="n">
        <v>119</v>
      </c>
      <c r="M834" s="0" t="n">
        <v>0.64</v>
      </c>
      <c r="N834" s="0" t="n">
        <v>163.16</v>
      </c>
      <c r="O834" s="0" t="n">
        <v>0.67</v>
      </c>
      <c r="P834" s="0" t="n">
        <v>8</v>
      </c>
      <c r="Q834" s="0" t="n">
        <v>0.78</v>
      </c>
      <c r="R834" s="0" t="n">
        <v>869</v>
      </c>
      <c r="S834" s="0" t="n">
        <v>9.19</v>
      </c>
      <c r="T834" s="0" t="n">
        <v>0.28</v>
      </c>
      <c r="U834" s="6" t="n">
        <v>45603</v>
      </c>
      <c r="V834" s="0" t="n">
        <v>133.81</v>
      </c>
      <c r="W834" s="0" t="n">
        <v>0.508</v>
      </c>
    </row>
    <row r="835" customFormat="false" ht="15" hidden="false" customHeight="false" outlineLevel="0" collapsed="false">
      <c r="A835" s="0" t="s">
        <v>981</v>
      </c>
      <c r="B835" s="0" t="s">
        <v>81</v>
      </c>
      <c r="C835" s="0" t="n">
        <v>356</v>
      </c>
      <c r="D835" s="0" t="n">
        <v>59</v>
      </c>
      <c r="E835" s="0" t="n">
        <v>6</v>
      </c>
      <c r="F835" s="0" t="n">
        <v>2</v>
      </c>
      <c r="G835" s="0" t="n">
        <v>21.75</v>
      </c>
      <c r="H835" s="0" t="n">
        <v>7.28</v>
      </c>
      <c r="I835" s="0" t="n">
        <v>0.14</v>
      </c>
      <c r="J835" s="0" t="s">
        <v>100</v>
      </c>
      <c r="K835" s="0" t="s">
        <v>54</v>
      </c>
      <c r="L835" s="0" t="n">
        <v>146</v>
      </c>
      <c r="M835" s="0" t="n">
        <v>2.78</v>
      </c>
      <c r="N835" s="0" t="n">
        <v>21.34</v>
      </c>
      <c r="O835" s="0" t="n">
        <v>1.57</v>
      </c>
      <c r="P835" s="0" t="n">
        <v>4</v>
      </c>
      <c r="Q835" s="0" t="n">
        <v>0.76</v>
      </c>
      <c r="R835" s="0" t="n">
        <v>468</v>
      </c>
      <c r="S835" s="0" t="n">
        <v>10.66</v>
      </c>
      <c r="T835" s="0" t="n">
        <v>0.39</v>
      </c>
      <c r="U835" s="6" t="n">
        <v>45437</v>
      </c>
      <c r="V835" s="0" t="n">
        <v>88.45</v>
      </c>
      <c r="W835" s="0" t="n">
        <v>0.535</v>
      </c>
    </row>
    <row r="836" customFormat="false" ht="15" hidden="false" customHeight="false" outlineLevel="0" collapsed="false">
      <c r="A836" s="0" t="s">
        <v>982</v>
      </c>
      <c r="B836" s="0" t="s">
        <v>44</v>
      </c>
      <c r="C836" s="0" t="n">
        <v>470</v>
      </c>
      <c r="D836" s="0" t="n">
        <v>90</v>
      </c>
      <c r="E836" s="0" t="n">
        <v>14</v>
      </c>
      <c r="F836" s="0" t="n">
        <v>5</v>
      </c>
      <c r="G836" s="0" t="n">
        <v>9.45</v>
      </c>
      <c r="H836" s="0" t="n">
        <v>0.85</v>
      </c>
      <c r="I836" s="0" t="n">
        <v>0.4</v>
      </c>
      <c r="J836" s="0" t="s">
        <v>291</v>
      </c>
      <c r="K836" s="0" t="s">
        <v>54</v>
      </c>
      <c r="L836" s="0" t="n">
        <v>138</v>
      </c>
      <c r="M836" s="0" t="n">
        <v>3.82</v>
      </c>
      <c r="N836" s="0" t="n">
        <v>47.46</v>
      </c>
      <c r="O836" s="0" t="n">
        <v>1.04</v>
      </c>
      <c r="P836" s="0" t="n">
        <v>6</v>
      </c>
      <c r="Q836" s="0" t="n">
        <v>0.85</v>
      </c>
      <c r="R836" s="0" t="n">
        <v>179</v>
      </c>
      <c r="S836" s="0" t="n">
        <v>1.41</v>
      </c>
      <c r="T836" s="0" t="n">
        <v>0.48</v>
      </c>
      <c r="U836" s="6" t="n">
        <v>45645</v>
      </c>
      <c r="V836" s="0" t="n">
        <v>260.55</v>
      </c>
      <c r="W836" s="0" t="n">
        <v>0.461</v>
      </c>
    </row>
    <row r="837" customFormat="false" ht="15" hidden="false" customHeight="false" outlineLevel="0" collapsed="false">
      <c r="A837" s="0" t="s">
        <v>983</v>
      </c>
      <c r="B837" s="0" t="s">
        <v>40</v>
      </c>
      <c r="C837" s="0" t="n">
        <v>493</v>
      </c>
      <c r="D837" s="0" t="n">
        <v>21</v>
      </c>
      <c r="E837" s="0" t="n">
        <v>4</v>
      </c>
      <c r="F837" s="0" t="n">
        <v>5</v>
      </c>
      <c r="G837" s="0" t="n">
        <v>40.97</v>
      </c>
      <c r="H837" s="0" t="n">
        <v>4.09</v>
      </c>
      <c r="I837" s="0" t="n">
        <v>0.73</v>
      </c>
      <c r="J837" s="0" t="s">
        <v>174</v>
      </c>
      <c r="K837" s="0" t="s">
        <v>42</v>
      </c>
      <c r="L837" s="0" t="n">
        <v>112</v>
      </c>
      <c r="M837" s="0" t="n">
        <v>4.9</v>
      </c>
      <c r="N837" s="0" t="n">
        <v>136.96</v>
      </c>
      <c r="O837" s="0" t="n">
        <v>1.12</v>
      </c>
      <c r="P837" s="0" t="n">
        <v>2</v>
      </c>
      <c r="Q837" s="0" t="n">
        <v>0.88</v>
      </c>
      <c r="R837" s="0" t="n">
        <v>985</v>
      </c>
      <c r="S837" s="0" t="n">
        <v>8.17</v>
      </c>
      <c r="T837" s="0" t="n">
        <v>0.93</v>
      </c>
      <c r="U837" s="6" t="n">
        <v>45305</v>
      </c>
      <c r="V837" s="0" t="n">
        <v>113.76</v>
      </c>
      <c r="W837" s="0" t="n">
        <v>0.719</v>
      </c>
    </row>
    <row r="838" customFormat="false" ht="15" hidden="false" customHeight="false" outlineLevel="0" collapsed="false">
      <c r="A838" s="0" t="s">
        <v>984</v>
      </c>
      <c r="B838" s="0" t="s">
        <v>56</v>
      </c>
      <c r="C838" s="0" t="n">
        <v>290</v>
      </c>
      <c r="D838" s="0" t="n">
        <v>79</v>
      </c>
      <c r="E838" s="0" t="n">
        <v>14</v>
      </c>
      <c r="F838" s="0" t="n">
        <v>2</v>
      </c>
      <c r="G838" s="0" t="n">
        <v>20.76</v>
      </c>
      <c r="H838" s="0" t="n">
        <v>8.19</v>
      </c>
      <c r="I838" s="0" t="n">
        <v>0.81</v>
      </c>
      <c r="J838" s="0" t="s">
        <v>186</v>
      </c>
      <c r="K838" s="0" t="s">
        <v>42</v>
      </c>
      <c r="L838" s="0" t="n">
        <v>146</v>
      </c>
      <c r="M838" s="0" t="n">
        <v>0.67</v>
      </c>
      <c r="N838" s="0" t="n">
        <v>173.37</v>
      </c>
      <c r="O838" s="0" t="n">
        <v>1.68</v>
      </c>
      <c r="P838" s="0" t="n">
        <v>2</v>
      </c>
      <c r="Q838" s="0" t="n">
        <v>0.84</v>
      </c>
      <c r="R838" s="0" t="n">
        <v>598</v>
      </c>
      <c r="S838" s="0" t="n">
        <v>11.1</v>
      </c>
      <c r="T838" s="0" t="n">
        <v>0.98</v>
      </c>
      <c r="U838" s="6" t="n">
        <v>45629</v>
      </c>
      <c r="V838" s="0" t="n">
        <v>65.74</v>
      </c>
      <c r="W838" s="0" t="n">
        <v>0.704</v>
      </c>
    </row>
    <row r="839" customFormat="false" ht="15" hidden="false" customHeight="false" outlineLevel="0" collapsed="false">
      <c r="A839" s="0" t="s">
        <v>985</v>
      </c>
      <c r="B839" s="0" t="s">
        <v>56</v>
      </c>
      <c r="C839" s="0" t="n">
        <v>119</v>
      </c>
      <c r="D839" s="0" t="n">
        <v>31</v>
      </c>
      <c r="E839" s="0" t="n">
        <v>5</v>
      </c>
      <c r="F839" s="0" t="n">
        <v>4</v>
      </c>
      <c r="G839" s="0" t="n">
        <v>46.84</v>
      </c>
      <c r="H839" s="0" t="n">
        <v>9.61</v>
      </c>
      <c r="I839" s="0" t="n">
        <v>0.27</v>
      </c>
      <c r="J839" s="0" t="s">
        <v>204</v>
      </c>
      <c r="K839" s="0" t="s">
        <v>46</v>
      </c>
      <c r="L839" s="0" t="n">
        <v>151</v>
      </c>
      <c r="M839" s="0" t="n">
        <v>2.93</v>
      </c>
      <c r="N839" s="0" t="n">
        <v>109.03</v>
      </c>
      <c r="O839" s="0" t="n">
        <v>1.68</v>
      </c>
      <c r="P839" s="0" t="n">
        <v>7</v>
      </c>
      <c r="Q839" s="0" t="n">
        <v>0.82</v>
      </c>
      <c r="R839" s="0" t="n">
        <v>811</v>
      </c>
      <c r="S839" s="0" t="n">
        <v>2.71</v>
      </c>
      <c r="T839" s="0" t="n">
        <v>0.27</v>
      </c>
      <c r="U839" s="6" t="n">
        <v>45446</v>
      </c>
      <c r="V839" s="0" t="n">
        <v>163.6</v>
      </c>
      <c r="W839" s="0" t="n">
        <v>0.346</v>
      </c>
    </row>
    <row r="840" customFormat="false" ht="15" hidden="false" customHeight="false" outlineLevel="0" collapsed="false">
      <c r="A840" s="0" t="s">
        <v>986</v>
      </c>
      <c r="B840" s="0" t="s">
        <v>48</v>
      </c>
      <c r="C840" s="0" t="n">
        <v>51</v>
      </c>
      <c r="D840" s="0" t="n">
        <v>41</v>
      </c>
      <c r="E840" s="0" t="n">
        <v>10</v>
      </c>
      <c r="F840" s="0" t="n">
        <v>9</v>
      </c>
      <c r="G840" s="0" t="n">
        <v>47.55</v>
      </c>
      <c r="H840" s="0" t="n">
        <v>4.02</v>
      </c>
      <c r="I840" s="0" t="n">
        <v>0.76</v>
      </c>
      <c r="J840" s="0" t="s">
        <v>89</v>
      </c>
      <c r="K840" s="0" t="s">
        <v>60</v>
      </c>
      <c r="L840" s="0" t="n">
        <v>36</v>
      </c>
      <c r="M840" s="0" t="n">
        <v>2.52</v>
      </c>
      <c r="N840" s="0" t="n">
        <v>144.43</v>
      </c>
      <c r="O840" s="0" t="n">
        <v>0.41</v>
      </c>
      <c r="P840" s="0" t="n">
        <v>0</v>
      </c>
      <c r="Q840" s="0" t="n">
        <v>0.75</v>
      </c>
      <c r="R840" s="0" t="n">
        <v>618</v>
      </c>
      <c r="S840" s="0" t="n">
        <v>10.5</v>
      </c>
      <c r="T840" s="0" t="n">
        <v>0.52</v>
      </c>
      <c r="U840" s="6" t="n">
        <v>45397</v>
      </c>
      <c r="V840" s="0" t="n">
        <v>245.18</v>
      </c>
      <c r="W840" s="0" t="n">
        <v>0.753</v>
      </c>
    </row>
    <row r="841" customFormat="false" ht="15" hidden="false" customHeight="false" outlineLevel="0" collapsed="false">
      <c r="A841" s="0" t="s">
        <v>987</v>
      </c>
      <c r="B841" s="0" t="s">
        <v>48</v>
      </c>
      <c r="C841" s="0" t="n">
        <v>371</v>
      </c>
      <c r="D841" s="0" t="n">
        <v>93</v>
      </c>
      <c r="E841" s="0" t="n">
        <v>10</v>
      </c>
      <c r="F841" s="0" t="n">
        <v>8</v>
      </c>
      <c r="G841" s="0" t="n">
        <v>6.63</v>
      </c>
      <c r="H841" s="0" t="n">
        <v>8.49</v>
      </c>
      <c r="I841" s="0" t="n">
        <v>0.96</v>
      </c>
      <c r="J841" s="0" t="s">
        <v>89</v>
      </c>
      <c r="K841" s="0" t="s">
        <v>60</v>
      </c>
      <c r="L841" s="0" t="n">
        <v>146</v>
      </c>
      <c r="M841" s="0" t="n">
        <v>1.59</v>
      </c>
      <c r="N841" s="0" t="n">
        <v>14</v>
      </c>
      <c r="O841" s="0" t="n">
        <v>1.14</v>
      </c>
      <c r="P841" s="0" t="n">
        <v>7</v>
      </c>
      <c r="Q841" s="0" t="n">
        <v>0.83</v>
      </c>
      <c r="R841" s="0" t="n">
        <v>406</v>
      </c>
      <c r="S841" s="0" t="n">
        <v>2.18</v>
      </c>
      <c r="T841" s="0" t="n">
        <v>0.32</v>
      </c>
      <c r="U841" s="6" t="n">
        <v>45557</v>
      </c>
      <c r="V841" s="0" t="n">
        <v>112.67</v>
      </c>
      <c r="W841" s="0" t="n">
        <v>0.405</v>
      </c>
    </row>
    <row r="842" customFormat="false" ht="15" hidden="false" customHeight="false" outlineLevel="0" collapsed="false">
      <c r="A842" s="0" t="s">
        <v>988</v>
      </c>
      <c r="B842" s="0" t="s">
        <v>44</v>
      </c>
      <c r="C842" s="0" t="n">
        <v>147</v>
      </c>
      <c r="D842" s="0" t="n">
        <v>10</v>
      </c>
      <c r="E842" s="0" t="n">
        <v>13</v>
      </c>
      <c r="F842" s="0" t="n">
        <v>7</v>
      </c>
      <c r="G842" s="0" t="n">
        <v>47.87</v>
      </c>
      <c r="H842" s="0" t="n">
        <v>8.71</v>
      </c>
      <c r="I842" s="0" t="n">
        <v>0.92</v>
      </c>
      <c r="J842" s="0" t="s">
        <v>253</v>
      </c>
      <c r="K842" s="0" t="s">
        <v>54</v>
      </c>
      <c r="L842" s="0" t="n">
        <v>173</v>
      </c>
      <c r="M842" s="0" t="n">
        <v>3.37</v>
      </c>
      <c r="N842" s="0" t="n">
        <v>125.6</v>
      </c>
      <c r="O842" s="0" t="n">
        <v>0.34</v>
      </c>
      <c r="P842" s="0" t="n">
        <v>7</v>
      </c>
      <c r="Q842" s="0" t="n">
        <v>0.73</v>
      </c>
      <c r="R842" s="0" t="n">
        <v>571</v>
      </c>
      <c r="S842" s="0" t="n">
        <v>12.3</v>
      </c>
      <c r="T842" s="0" t="n">
        <v>0.42</v>
      </c>
      <c r="U842" s="6" t="n">
        <v>45602</v>
      </c>
      <c r="V842" s="0" t="n">
        <v>255.58</v>
      </c>
      <c r="W842" s="0" t="n">
        <v>0.62</v>
      </c>
    </row>
    <row r="843" customFormat="false" ht="15" hidden="false" customHeight="false" outlineLevel="0" collapsed="false">
      <c r="A843" s="0" t="s">
        <v>989</v>
      </c>
      <c r="B843" s="0" t="s">
        <v>44</v>
      </c>
      <c r="C843" s="0" t="n">
        <v>471</v>
      </c>
      <c r="D843" s="0" t="n">
        <v>63</v>
      </c>
      <c r="E843" s="0" t="n">
        <v>13</v>
      </c>
      <c r="F843" s="0" t="n">
        <v>5</v>
      </c>
      <c r="G843" s="0" t="n">
        <v>19.05</v>
      </c>
      <c r="H843" s="0" t="n">
        <v>1.67</v>
      </c>
      <c r="I843" s="0" t="n">
        <v>0.81</v>
      </c>
      <c r="J843" s="0" t="s">
        <v>96</v>
      </c>
      <c r="K843" s="0" t="s">
        <v>54</v>
      </c>
      <c r="L843" s="0" t="n">
        <v>102</v>
      </c>
      <c r="M843" s="0" t="n">
        <v>1.24</v>
      </c>
      <c r="N843" s="0" t="n">
        <v>192.76</v>
      </c>
      <c r="O843" s="0" t="n">
        <v>1.75</v>
      </c>
      <c r="P843" s="0" t="n">
        <v>2</v>
      </c>
      <c r="Q843" s="0" t="n">
        <v>0.96</v>
      </c>
      <c r="R843" s="0" t="n">
        <v>509</v>
      </c>
      <c r="S843" s="0" t="n">
        <v>14.69</v>
      </c>
      <c r="T843" s="0" t="n">
        <v>0.98</v>
      </c>
      <c r="U843" s="6" t="n">
        <v>45552</v>
      </c>
      <c r="V843" s="0" t="n">
        <v>104.58</v>
      </c>
      <c r="W843" s="0" t="n">
        <v>0.769</v>
      </c>
    </row>
    <row r="844" customFormat="false" ht="15" hidden="false" customHeight="false" outlineLevel="0" collapsed="false">
      <c r="A844" s="0" t="s">
        <v>990</v>
      </c>
      <c r="B844" s="0" t="s">
        <v>81</v>
      </c>
      <c r="C844" s="0" t="n">
        <v>421</v>
      </c>
      <c r="D844" s="0" t="n">
        <v>67</v>
      </c>
      <c r="E844" s="0" t="n">
        <v>8</v>
      </c>
      <c r="F844" s="0" t="n">
        <v>3</v>
      </c>
      <c r="G844" s="0" t="n">
        <v>32.67</v>
      </c>
      <c r="H844" s="0" t="n">
        <v>8.53</v>
      </c>
      <c r="I844" s="0" t="n">
        <v>0.74</v>
      </c>
      <c r="J844" s="0" t="s">
        <v>45</v>
      </c>
      <c r="K844" s="0" t="s">
        <v>60</v>
      </c>
      <c r="L844" s="0" t="n">
        <v>109</v>
      </c>
      <c r="M844" s="0" t="n">
        <v>1.78</v>
      </c>
      <c r="N844" s="0" t="n">
        <v>135.59</v>
      </c>
      <c r="O844" s="0" t="n">
        <v>1.69</v>
      </c>
      <c r="P844" s="0" t="n">
        <v>0</v>
      </c>
      <c r="Q844" s="0" t="n">
        <v>0.71</v>
      </c>
      <c r="R844" s="0" t="n">
        <v>642</v>
      </c>
      <c r="S844" s="0" t="n">
        <v>9.77</v>
      </c>
      <c r="T844" s="0" t="n">
        <v>0.99</v>
      </c>
      <c r="U844" s="6" t="n">
        <v>45388</v>
      </c>
      <c r="V844" s="0" t="n">
        <v>223.32</v>
      </c>
      <c r="W844" s="0" t="n">
        <v>0.701</v>
      </c>
    </row>
    <row r="845" customFormat="false" ht="15" hidden="false" customHeight="false" outlineLevel="0" collapsed="false">
      <c r="A845" s="0" t="s">
        <v>991</v>
      </c>
      <c r="B845" s="0" t="s">
        <v>81</v>
      </c>
      <c r="C845" s="0" t="n">
        <v>388</v>
      </c>
      <c r="D845" s="0" t="n">
        <v>79</v>
      </c>
      <c r="E845" s="0" t="n">
        <v>12</v>
      </c>
      <c r="F845" s="0" t="n">
        <v>9</v>
      </c>
      <c r="G845" s="0" t="n">
        <v>2.7</v>
      </c>
      <c r="H845" s="0" t="n">
        <v>3.58</v>
      </c>
      <c r="I845" s="0" t="n">
        <v>0.31</v>
      </c>
      <c r="J845" s="0" t="s">
        <v>223</v>
      </c>
      <c r="K845" s="0" t="s">
        <v>60</v>
      </c>
      <c r="L845" s="0" t="n">
        <v>140</v>
      </c>
      <c r="M845" s="0" t="n">
        <v>4.02</v>
      </c>
      <c r="N845" s="0" t="n">
        <v>185.23</v>
      </c>
      <c r="O845" s="0" t="n">
        <v>1.71</v>
      </c>
      <c r="P845" s="0" t="n">
        <v>8</v>
      </c>
      <c r="Q845" s="0" t="n">
        <v>0.81</v>
      </c>
      <c r="R845" s="0" t="n">
        <v>991</v>
      </c>
      <c r="S845" s="0" t="n">
        <v>2.08</v>
      </c>
      <c r="T845" s="0" t="n">
        <v>0.58</v>
      </c>
      <c r="U845" s="6" t="n">
        <v>45492</v>
      </c>
      <c r="V845" s="0" t="n">
        <v>43.42</v>
      </c>
      <c r="W845" s="0" t="n">
        <v>0.375</v>
      </c>
    </row>
    <row r="846" customFormat="false" ht="15" hidden="false" customHeight="false" outlineLevel="0" collapsed="false">
      <c r="A846" s="0" t="s">
        <v>992</v>
      </c>
      <c r="B846" s="0" t="s">
        <v>44</v>
      </c>
      <c r="C846" s="0" t="n">
        <v>358</v>
      </c>
      <c r="D846" s="0" t="n">
        <v>92</v>
      </c>
      <c r="E846" s="0" t="n">
        <v>11</v>
      </c>
      <c r="F846" s="0" t="n">
        <v>7</v>
      </c>
      <c r="G846" s="0" t="n">
        <v>44.56</v>
      </c>
      <c r="H846" s="0" t="n">
        <v>6.14</v>
      </c>
      <c r="I846" s="0" t="n">
        <v>0.67</v>
      </c>
      <c r="J846" s="0" t="s">
        <v>114</v>
      </c>
      <c r="K846" s="0" t="s">
        <v>60</v>
      </c>
      <c r="L846" s="0" t="n">
        <v>126</v>
      </c>
      <c r="M846" s="0" t="n">
        <v>2.57</v>
      </c>
      <c r="N846" s="0" t="n">
        <v>117.54</v>
      </c>
      <c r="O846" s="0" t="n">
        <v>1.44</v>
      </c>
      <c r="P846" s="0" t="n">
        <v>3</v>
      </c>
      <c r="Q846" s="0" t="n">
        <v>0.73</v>
      </c>
      <c r="R846" s="0" t="n">
        <v>651</v>
      </c>
      <c r="S846" s="0" t="n">
        <v>9.21</v>
      </c>
      <c r="T846" s="0" t="n">
        <v>0.35</v>
      </c>
      <c r="U846" s="6" t="n">
        <v>45443</v>
      </c>
      <c r="V846" s="0" t="n">
        <v>28.04</v>
      </c>
      <c r="W846" s="0" t="n">
        <v>0.535</v>
      </c>
    </row>
    <row r="847" customFormat="false" ht="15" hidden="false" customHeight="false" outlineLevel="0" collapsed="false">
      <c r="A847" s="0" t="s">
        <v>993</v>
      </c>
      <c r="B847" s="0" t="s">
        <v>44</v>
      </c>
      <c r="C847" s="0" t="n">
        <v>62</v>
      </c>
      <c r="D847" s="0" t="n">
        <v>27</v>
      </c>
      <c r="E847" s="0" t="n">
        <v>13</v>
      </c>
      <c r="F847" s="0" t="n">
        <v>5</v>
      </c>
      <c r="G847" s="0" t="n">
        <v>32.44</v>
      </c>
      <c r="H847" s="0" t="n">
        <v>5.62</v>
      </c>
      <c r="I847" s="0" t="n">
        <v>0.68</v>
      </c>
      <c r="J847" s="0" t="s">
        <v>346</v>
      </c>
      <c r="K847" s="0" t="s">
        <v>54</v>
      </c>
      <c r="L847" s="0" t="n">
        <v>160</v>
      </c>
      <c r="M847" s="0" t="n">
        <v>4.97</v>
      </c>
      <c r="N847" s="0" t="n">
        <v>170.24</v>
      </c>
      <c r="O847" s="0" t="n">
        <v>0.99</v>
      </c>
      <c r="P847" s="0" t="n">
        <v>6</v>
      </c>
      <c r="Q847" s="0" t="n">
        <v>0.93</v>
      </c>
      <c r="R847" s="0" t="n">
        <v>950</v>
      </c>
      <c r="S847" s="0" t="n">
        <v>11.37</v>
      </c>
      <c r="T847" s="0" t="n">
        <v>0.64</v>
      </c>
      <c r="U847" s="6" t="n">
        <v>45622</v>
      </c>
      <c r="V847" s="0" t="n">
        <v>223.9</v>
      </c>
      <c r="W847" s="0" t="n">
        <v>0.647</v>
      </c>
    </row>
    <row r="848" customFormat="false" ht="15" hidden="false" customHeight="false" outlineLevel="0" collapsed="false">
      <c r="A848" s="0" t="s">
        <v>994</v>
      </c>
      <c r="B848" s="0" t="s">
        <v>40</v>
      </c>
      <c r="C848" s="0" t="n">
        <v>391</v>
      </c>
      <c r="D848" s="0" t="n">
        <v>15</v>
      </c>
      <c r="E848" s="0" t="n">
        <v>14</v>
      </c>
      <c r="F848" s="0" t="n">
        <v>8</v>
      </c>
      <c r="G848" s="0" t="n">
        <v>32.53</v>
      </c>
      <c r="H848" s="0" t="n">
        <v>6.8</v>
      </c>
      <c r="I848" s="0" t="n">
        <v>0.47</v>
      </c>
      <c r="J848" s="0" t="s">
        <v>65</v>
      </c>
      <c r="K848" s="0" t="s">
        <v>42</v>
      </c>
      <c r="L848" s="0" t="n">
        <v>131</v>
      </c>
      <c r="M848" s="0" t="n">
        <v>2.24</v>
      </c>
      <c r="N848" s="0" t="n">
        <v>33.59</v>
      </c>
      <c r="O848" s="0" t="n">
        <v>0.87</v>
      </c>
      <c r="P848" s="0" t="n">
        <v>8</v>
      </c>
      <c r="Q848" s="0" t="n">
        <v>0.79</v>
      </c>
      <c r="R848" s="0" t="n">
        <v>950</v>
      </c>
      <c r="S848" s="0" t="n">
        <v>14.06</v>
      </c>
      <c r="T848" s="0" t="n">
        <v>0.46</v>
      </c>
      <c r="U848" s="6" t="n">
        <v>45319</v>
      </c>
      <c r="V848" s="0" t="n">
        <v>116.84</v>
      </c>
      <c r="W848" s="0" t="n">
        <v>0.59</v>
      </c>
    </row>
    <row r="849" customFormat="false" ht="15" hidden="false" customHeight="false" outlineLevel="0" collapsed="false">
      <c r="A849" s="0" t="s">
        <v>995</v>
      </c>
      <c r="B849" s="0" t="s">
        <v>48</v>
      </c>
      <c r="C849" s="0" t="n">
        <v>438</v>
      </c>
      <c r="D849" s="0" t="n">
        <v>54</v>
      </c>
      <c r="E849" s="0" t="n">
        <v>11</v>
      </c>
      <c r="F849" s="0" t="n">
        <v>4</v>
      </c>
      <c r="G849" s="0" t="n">
        <v>45.21</v>
      </c>
      <c r="H849" s="0" t="n">
        <v>7.53</v>
      </c>
      <c r="I849" s="0" t="n">
        <v>0.54</v>
      </c>
      <c r="J849" s="0" t="s">
        <v>259</v>
      </c>
      <c r="K849" s="0" t="s">
        <v>42</v>
      </c>
      <c r="L849" s="0" t="n">
        <v>119</v>
      </c>
      <c r="M849" s="0" t="n">
        <v>2.58</v>
      </c>
      <c r="N849" s="0" t="n">
        <v>33.47</v>
      </c>
      <c r="O849" s="0" t="n">
        <v>0.85</v>
      </c>
      <c r="P849" s="0" t="n">
        <v>2</v>
      </c>
      <c r="Q849" s="0" t="n">
        <v>0.73</v>
      </c>
      <c r="R849" s="0" t="n">
        <v>681</v>
      </c>
      <c r="S849" s="0" t="n">
        <v>1.64</v>
      </c>
      <c r="T849" s="0" t="n">
        <v>0.94</v>
      </c>
      <c r="U849" s="6" t="n">
        <v>45414</v>
      </c>
      <c r="V849" s="0" t="n">
        <v>123.97</v>
      </c>
      <c r="W849" s="0" t="n">
        <v>0.631</v>
      </c>
    </row>
    <row r="850" customFormat="false" ht="15" hidden="false" customHeight="false" outlineLevel="0" collapsed="false">
      <c r="A850" s="0" t="s">
        <v>996</v>
      </c>
      <c r="B850" s="0" t="s">
        <v>81</v>
      </c>
      <c r="C850" s="0" t="n">
        <v>97</v>
      </c>
      <c r="D850" s="0" t="n">
        <v>32</v>
      </c>
      <c r="E850" s="0" t="n">
        <v>6</v>
      </c>
      <c r="F850" s="0" t="n">
        <v>8</v>
      </c>
      <c r="G850" s="0" t="n">
        <v>25.91</v>
      </c>
      <c r="H850" s="0" t="n">
        <v>4.69</v>
      </c>
      <c r="I850" s="0" t="n">
        <v>0.72</v>
      </c>
      <c r="J850" s="0" t="s">
        <v>49</v>
      </c>
      <c r="K850" s="0" t="s">
        <v>46</v>
      </c>
      <c r="L850" s="0" t="n">
        <v>82</v>
      </c>
      <c r="M850" s="0" t="n">
        <v>1.85</v>
      </c>
      <c r="N850" s="0" t="n">
        <v>32.83</v>
      </c>
      <c r="O850" s="0" t="n">
        <v>0.23</v>
      </c>
      <c r="P850" s="0" t="n">
        <v>4</v>
      </c>
      <c r="Q850" s="0" t="n">
        <v>0.86</v>
      </c>
      <c r="R850" s="0" t="n">
        <v>663</v>
      </c>
      <c r="S850" s="0" t="n">
        <v>11.85</v>
      </c>
      <c r="T850" s="0" t="n">
        <v>0.85</v>
      </c>
      <c r="U850" s="6" t="n">
        <v>45545</v>
      </c>
      <c r="V850" s="0" t="n">
        <v>176.5</v>
      </c>
      <c r="W850" s="0" t="n">
        <v>0.797</v>
      </c>
    </row>
    <row r="851" customFormat="false" ht="15" hidden="false" customHeight="false" outlineLevel="0" collapsed="false">
      <c r="A851" s="0" t="s">
        <v>997</v>
      </c>
      <c r="B851" s="0" t="s">
        <v>48</v>
      </c>
      <c r="C851" s="0" t="n">
        <v>333</v>
      </c>
      <c r="D851" s="0" t="n">
        <v>32</v>
      </c>
      <c r="E851" s="0" t="n">
        <v>14</v>
      </c>
      <c r="F851" s="0" t="n">
        <v>3</v>
      </c>
      <c r="G851" s="0" t="n">
        <v>21.12</v>
      </c>
      <c r="H851" s="0" t="n">
        <v>8.94</v>
      </c>
      <c r="I851" s="0" t="n">
        <v>0.96</v>
      </c>
      <c r="J851" s="0" t="s">
        <v>346</v>
      </c>
      <c r="K851" s="0" t="s">
        <v>60</v>
      </c>
      <c r="L851" s="0" t="n">
        <v>39</v>
      </c>
      <c r="M851" s="0" t="n">
        <v>1.56</v>
      </c>
      <c r="N851" s="0" t="n">
        <v>102.88</v>
      </c>
      <c r="O851" s="0" t="n">
        <v>1.9</v>
      </c>
      <c r="P851" s="0" t="n">
        <v>9</v>
      </c>
      <c r="Q851" s="0" t="n">
        <v>0.97</v>
      </c>
      <c r="R851" s="0" t="n">
        <v>544</v>
      </c>
      <c r="S851" s="0" t="n">
        <v>2.86</v>
      </c>
      <c r="T851" s="0" t="n">
        <v>0.45</v>
      </c>
      <c r="U851" s="6" t="n">
        <v>45489</v>
      </c>
      <c r="V851" s="0" t="n">
        <v>296.19</v>
      </c>
      <c r="W851" s="0" t="n">
        <v>0.352</v>
      </c>
    </row>
    <row r="852" customFormat="false" ht="15" hidden="false" customHeight="false" outlineLevel="0" collapsed="false">
      <c r="A852" s="0" t="s">
        <v>998</v>
      </c>
      <c r="B852" s="0" t="s">
        <v>48</v>
      </c>
      <c r="C852" s="0" t="n">
        <v>308</v>
      </c>
      <c r="D852" s="0" t="n">
        <v>35</v>
      </c>
      <c r="E852" s="0" t="n">
        <v>3</v>
      </c>
      <c r="F852" s="0" t="n">
        <v>8</v>
      </c>
      <c r="G852" s="0" t="n">
        <v>43.44</v>
      </c>
      <c r="H852" s="0" t="n">
        <v>8.19</v>
      </c>
      <c r="I852" s="0" t="n">
        <v>0.37</v>
      </c>
      <c r="J852" s="0" t="s">
        <v>162</v>
      </c>
      <c r="K852" s="0" t="s">
        <v>60</v>
      </c>
      <c r="L852" s="0" t="n">
        <v>28</v>
      </c>
      <c r="M852" s="0" t="n">
        <v>4.65</v>
      </c>
      <c r="N852" s="0" t="n">
        <v>72.75</v>
      </c>
      <c r="O852" s="0" t="n">
        <v>0.96</v>
      </c>
      <c r="P852" s="0" t="n">
        <v>2</v>
      </c>
      <c r="Q852" s="0" t="n">
        <v>0.97</v>
      </c>
      <c r="R852" s="0" t="n">
        <v>588</v>
      </c>
      <c r="S852" s="0" t="n">
        <v>12.07</v>
      </c>
      <c r="T852" s="0" t="n">
        <v>0.21</v>
      </c>
      <c r="U852" s="6" t="n">
        <v>45349</v>
      </c>
      <c r="V852" s="0" t="n">
        <v>59.74</v>
      </c>
      <c r="W852" s="0" t="n">
        <v>0.661</v>
      </c>
    </row>
    <row r="853" customFormat="false" ht="15" hidden="false" customHeight="false" outlineLevel="0" collapsed="false">
      <c r="A853" s="0" t="s">
        <v>999</v>
      </c>
      <c r="B853" s="0" t="s">
        <v>44</v>
      </c>
      <c r="C853" s="0" t="n">
        <v>289</v>
      </c>
      <c r="D853" s="0" t="n">
        <v>86</v>
      </c>
      <c r="E853" s="0" t="n">
        <v>3</v>
      </c>
      <c r="F853" s="0" t="n">
        <v>7</v>
      </c>
      <c r="G853" s="0" t="n">
        <v>37.38</v>
      </c>
      <c r="H853" s="0" t="n">
        <v>7.96</v>
      </c>
      <c r="I853" s="0" t="n">
        <v>0.32</v>
      </c>
      <c r="J853" s="0" t="s">
        <v>67</v>
      </c>
      <c r="K853" s="0" t="s">
        <v>60</v>
      </c>
      <c r="L853" s="0" t="n">
        <v>111</v>
      </c>
      <c r="M853" s="0" t="n">
        <v>3.87</v>
      </c>
      <c r="N853" s="0" t="n">
        <v>146.65</v>
      </c>
      <c r="O853" s="0" t="n">
        <v>1.87</v>
      </c>
      <c r="P853" s="0" t="n">
        <v>4</v>
      </c>
      <c r="Q853" s="0" t="n">
        <v>0.77</v>
      </c>
      <c r="R853" s="0" t="n">
        <v>310</v>
      </c>
      <c r="S853" s="0" t="n">
        <v>13.44</v>
      </c>
      <c r="T853" s="0" t="n">
        <v>1</v>
      </c>
      <c r="U853" s="6" t="n">
        <v>45415</v>
      </c>
      <c r="V853" s="0" t="n">
        <v>96.96</v>
      </c>
      <c r="W853" s="0" t="n">
        <v>0.666</v>
      </c>
    </row>
    <row r="854" customFormat="false" ht="15" hidden="false" customHeight="false" outlineLevel="0" collapsed="false">
      <c r="A854" s="0" t="s">
        <v>1000</v>
      </c>
      <c r="B854" s="0" t="s">
        <v>40</v>
      </c>
      <c r="C854" s="0" t="n">
        <v>181</v>
      </c>
      <c r="D854" s="0" t="n">
        <v>16</v>
      </c>
      <c r="E854" s="0" t="n">
        <v>14</v>
      </c>
      <c r="F854" s="0" t="n">
        <v>9</v>
      </c>
      <c r="G854" s="0" t="n">
        <v>47.5</v>
      </c>
      <c r="H854" s="0" t="n">
        <v>4.85</v>
      </c>
      <c r="I854" s="0" t="n">
        <v>0.64</v>
      </c>
      <c r="J854" s="0" t="s">
        <v>128</v>
      </c>
      <c r="K854" s="0" t="s">
        <v>46</v>
      </c>
      <c r="L854" s="0" t="n">
        <v>76</v>
      </c>
      <c r="M854" s="0" t="n">
        <v>2</v>
      </c>
      <c r="N854" s="0" t="n">
        <v>181.5</v>
      </c>
      <c r="O854" s="0" t="n">
        <v>1.77</v>
      </c>
      <c r="P854" s="0" t="n">
        <v>1</v>
      </c>
      <c r="Q854" s="0" t="n">
        <v>0.92</v>
      </c>
      <c r="R854" s="0" t="n">
        <v>622</v>
      </c>
      <c r="S854" s="0" t="n">
        <v>13.06</v>
      </c>
      <c r="T854" s="0" t="n">
        <v>0.75</v>
      </c>
      <c r="U854" s="6" t="n">
        <v>45547</v>
      </c>
      <c r="V854" s="0" t="n">
        <v>198.12</v>
      </c>
      <c r="W854" s="0" t="n">
        <v>0.711</v>
      </c>
    </row>
    <row r="855" customFormat="false" ht="15" hidden="false" customHeight="false" outlineLevel="0" collapsed="false">
      <c r="A855" s="0" t="s">
        <v>1001</v>
      </c>
      <c r="B855" s="0" t="s">
        <v>56</v>
      </c>
      <c r="C855" s="0" t="n">
        <v>208</v>
      </c>
      <c r="D855" s="0" t="n">
        <v>88</v>
      </c>
      <c r="E855" s="0" t="n">
        <v>12</v>
      </c>
      <c r="F855" s="0" t="n">
        <v>3</v>
      </c>
      <c r="G855" s="0" t="n">
        <v>47.07</v>
      </c>
      <c r="H855" s="0" t="n">
        <v>0.86</v>
      </c>
      <c r="I855" s="0" t="n">
        <v>0.22</v>
      </c>
      <c r="J855" s="0" t="s">
        <v>244</v>
      </c>
      <c r="K855" s="0" t="s">
        <v>60</v>
      </c>
      <c r="L855" s="0" t="n">
        <v>59</v>
      </c>
      <c r="M855" s="0" t="n">
        <v>3.65</v>
      </c>
      <c r="N855" s="0" t="n">
        <v>127.68</v>
      </c>
      <c r="O855" s="0" t="n">
        <v>1.67</v>
      </c>
      <c r="P855" s="0" t="n">
        <v>3</v>
      </c>
      <c r="Q855" s="0" t="n">
        <v>0.71</v>
      </c>
      <c r="R855" s="0" t="n">
        <v>185</v>
      </c>
      <c r="S855" s="0" t="n">
        <v>10.14</v>
      </c>
      <c r="T855" s="0" t="n">
        <v>0.54</v>
      </c>
      <c r="U855" s="6" t="n">
        <v>45618</v>
      </c>
      <c r="V855" s="0" t="n">
        <v>213.28</v>
      </c>
      <c r="W855" s="0" t="n">
        <v>0.558</v>
      </c>
    </row>
    <row r="856" customFormat="false" ht="15" hidden="false" customHeight="false" outlineLevel="0" collapsed="false">
      <c r="A856" s="0" t="s">
        <v>1002</v>
      </c>
      <c r="B856" s="0" t="s">
        <v>40</v>
      </c>
      <c r="C856" s="0" t="n">
        <v>266</v>
      </c>
      <c r="D856" s="0" t="n">
        <v>53</v>
      </c>
      <c r="E856" s="0" t="n">
        <v>7</v>
      </c>
      <c r="F856" s="0" t="n">
        <v>9</v>
      </c>
      <c r="G856" s="0" t="n">
        <v>19.73</v>
      </c>
      <c r="H856" s="0" t="n">
        <v>5.18</v>
      </c>
      <c r="I856" s="0" t="n">
        <v>0.62</v>
      </c>
      <c r="J856" s="0" t="s">
        <v>96</v>
      </c>
      <c r="K856" s="0" t="s">
        <v>42</v>
      </c>
      <c r="L856" s="0" t="n">
        <v>57</v>
      </c>
      <c r="M856" s="0" t="n">
        <v>4.85</v>
      </c>
      <c r="N856" s="0" t="n">
        <v>50.51</v>
      </c>
      <c r="O856" s="0" t="n">
        <v>1.22</v>
      </c>
      <c r="P856" s="0" t="n">
        <v>1</v>
      </c>
      <c r="Q856" s="0" t="n">
        <v>0.74</v>
      </c>
      <c r="R856" s="0" t="n">
        <v>976</v>
      </c>
      <c r="S856" s="0" t="n">
        <v>8.01</v>
      </c>
      <c r="T856" s="0" t="n">
        <v>0.43</v>
      </c>
      <c r="U856" s="6" t="n">
        <v>45596</v>
      </c>
      <c r="V856" s="0" t="n">
        <v>214.78</v>
      </c>
      <c r="W856" s="0" t="n">
        <v>0.599</v>
      </c>
    </row>
    <row r="857" customFormat="false" ht="15" hidden="false" customHeight="false" outlineLevel="0" collapsed="false">
      <c r="A857" s="0" t="s">
        <v>1003</v>
      </c>
      <c r="B857" s="0" t="s">
        <v>40</v>
      </c>
      <c r="C857" s="0" t="n">
        <v>407</v>
      </c>
      <c r="D857" s="0" t="n">
        <v>36</v>
      </c>
      <c r="E857" s="0" t="n">
        <v>4</v>
      </c>
      <c r="F857" s="0" t="n">
        <v>2</v>
      </c>
      <c r="G857" s="0" t="n">
        <v>22.9</v>
      </c>
      <c r="H857" s="0" t="n">
        <v>9.04</v>
      </c>
      <c r="I857" s="0" t="n">
        <v>0.18</v>
      </c>
      <c r="J857" s="0" t="s">
        <v>94</v>
      </c>
      <c r="K857" s="0" t="s">
        <v>60</v>
      </c>
      <c r="L857" s="0" t="n">
        <v>12</v>
      </c>
      <c r="M857" s="0" t="n">
        <v>0.83</v>
      </c>
      <c r="N857" s="0" t="n">
        <v>186.87</v>
      </c>
      <c r="O857" s="0" t="n">
        <v>0.29</v>
      </c>
      <c r="P857" s="0" t="n">
        <v>2</v>
      </c>
      <c r="Q857" s="0" t="n">
        <v>0.85</v>
      </c>
      <c r="R857" s="0" t="n">
        <v>658</v>
      </c>
      <c r="S857" s="0" t="n">
        <v>13.24</v>
      </c>
      <c r="T857" s="0" t="n">
        <v>0.2</v>
      </c>
      <c r="U857" s="6" t="n">
        <v>45328</v>
      </c>
      <c r="V857" s="0" t="n">
        <v>182.67</v>
      </c>
      <c r="W857" s="0" t="n">
        <v>0.718</v>
      </c>
    </row>
    <row r="858" customFormat="false" ht="15" hidden="false" customHeight="false" outlineLevel="0" collapsed="false">
      <c r="A858" s="0" t="s">
        <v>1004</v>
      </c>
      <c r="B858" s="0" t="s">
        <v>48</v>
      </c>
      <c r="C858" s="0" t="n">
        <v>235</v>
      </c>
      <c r="D858" s="0" t="n">
        <v>35</v>
      </c>
      <c r="E858" s="0" t="n">
        <v>8</v>
      </c>
      <c r="F858" s="0" t="n">
        <v>6</v>
      </c>
      <c r="G858" s="0" t="n">
        <v>13.54</v>
      </c>
      <c r="H858" s="0" t="n">
        <v>2.31</v>
      </c>
      <c r="I858" s="0" t="n">
        <v>0.54</v>
      </c>
      <c r="J858" s="0" t="s">
        <v>200</v>
      </c>
      <c r="K858" s="0" t="s">
        <v>46</v>
      </c>
      <c r="L858" s="0" t="n">
        <v>75</v>
      </c>
      <c r="M858" s="0" t="n">
        <v>1.69</v>
      </c>
      <c r="N858" s="0" t="n">
        <v>110.29</v>
      </c>
      <c r="O858" s="0" t="n">
        <v>0.72</v>
      </c>
      <c r="P858" s="0" t="n">
        <v>4</v>
      </c>
      <c r="Q858" s="0" t="n">
        <v>0.77</v>
      </c>
      <c r="R858" s="0" t="n">
        <v>710</v>
      </c>
      <c r="S858" s="0" t="n">
        <v>8.27</v>
      </c>
      <c r="T858" s="0" t="n">
        <v>0.32</v>
      </c>
      <c r="U858" s="6" t="n">
        <v>45562</v>
      </c>
      <c r="V858" s="0" t="n">
        <v>180.6</v>
      </c>
      <c r="W858" s="0" t="n">
        <v>0.576</v>
      </c>
    </row>
    <row r="859" customFormat="false" ht="15" hidden="false" customHeight="false" outlineLevel="0" collapsed="false">
      <c r="A859" s="0" t="s">
        <v>1005</v>
      </c>
      <c r="B859" s="0" t="s">
        <v>40</v>
      </c>
      <c r="C859" s="0" t="n">
        <v>334</v>
      </c>
      <c r="D859" s="0" t="n">
        <v>88</v>
      </c>
      <c r="E859" s="0" t="n">
        <v>9</v>
      </c>
      <c r="F859" s="0" t="n">
        <v>2</v>
      </c>
      <c r="G859" s="0" t="n">
        <v>33.37</v>
      </c>
      <c r="H859" s="0" t="n">
        <v>9.83</v>
      </c>
      <c r="I859" s="0" t="n">
        <v>0.66</v>
      </c>
      <c r="J859" s="0" t="s">
        <v>74</v>
      </c>
      <c r="K859" s="0" t="s">
        <v>54</v>
      </c>
      <c r="L859" s="0" t="n">
        <v>164</v>
      </c>
      <c r="M859" s="0" t="n">
        <v>1.4</v>
      </c>
      <c r="N859" s="0" t="n">
        <v>146.79</v>
      </c>
      <c r="O859" s="0" t="n">
        <v>1.25</v>
      </c>
      <c r="P859" s="0" t="n">
        <v>8</v>
      </c>
      <c r="Q859" s="0" t="n">
        <v>0.94</v>
      </c>
      <c r="R859" s="0" t="n">
        <v>276</v>
      </c>
      <c r="S859" s="0" t="n">
        <v>3.66</v>
      </c>
      <c r="T859" s="0" t="n">
        <v>0.2</v>
      </c>
      <c r="U859" s="6" t="n">
        <v>45298</v>
      </c>
      <c r="V859" s="0" t="n">
        <v>52.95</v>
      </c>
      <c r="W859" s="0" t="n">
        <v>0.392</v>
      </c>
    </row>
    <row r="860" customFormat="false" ht="15" hidden="false" customHeight="false" outlineLevel="0" collapsed="false">
      <c r="A860" s="0" t="s">
        <v>1006</v>
      </c>
      <c r="B860" s="0" t="s">
        <v>81</v>
      </c>
      <c r="C860" s="0" t="n">
        <v>432</v>
      </c>
      <c r="D860" s="0" t="n">
        <v>45</v>
      </c>
      <c r="E860" s="0" t="n">
        <v>3</v>
      </c>
      <c r="F860" s="0" t="n">
        <v>7</v>
      </c>
      <c r="G860" s="0" t="n">
        <v>18.86</v>
      </c>
      <c r="H860" s="0" t="n">
        <v>8.17</v>
      </c>
      <c r="I860" s="0" t="n">
        <v>0.16</v>
      </c>
      <c r="J860" s="0" t="s">
        <v>215</v>
      </c>
      <c r="K860" s="0" t="s">
        <v>54</v>
      </c>
      <c r="L860" s="0" t="n">
        <v>115</v>
      </c>
      <c r="M860" s="0" t="n">
        <v>4.41</v>
      </c>
      <c r="N860" s="0" t="n">
        <v>179.2</v>
      </c>
      <c r="O860" s="0" t="n">
        <v>0.13</v>
      </c>
      <c r="P860" s="0" t="n">
        <v>2</v>
      </c>
      <c r="Q860" s="0" t="n">
        <v>0.98</v>
      </c>
      <c r="R860" s="0" t="n">
        <v>838</v>
      </c>
      <c r="S860" s="0" t="n">
        <v>14.2</v>
      </c>
      <c r="T860" s="0" t="n">
        <v>0.68</v>
      </c>
      <c r="U860" s="6" t="n">
        <v>45476</v>
      </c>
      <c r="V860" s="0" t="n">
        <v>252.04</v>
      </c>
      <c r="W860" s="0" t="n">
        <v>0.868</v>
      </c>
    </row>
    <row r="861" customFormat="false" ht="15" hidden="false" customHeight="false" outlineLevel="0" collapsed="false">
      <c r="A861" s="0" t="s">
        <v>1007</v>
      </c>
      <c r="B861" s="0" t="s">
        <v>48</v>
      </c>
      <c r="C861" s="0" t="n">
        <v>358</v>
      </c>
      <c r="D861" s="0" t="n">
        <v>64</v>
      </c>
      <c r="E861" s="0" t="n">
        <v>8</v>
      </c>
      <c r="F861" s="0" t="n">
        <v>6</v>
      </c>
      <c r="G861" s="0" t="n">
        <v>39.52</v>
      </c>
      <c r="H861" s="0" t="n">
        <v>7.24</v>
      </c>
      <c r="I861" s="0" t="n">
        <v>0.29</v>
      </c>
      <c r="J861" s="0" t="s">
        <v>156</v>
      </c>
      <c r="K861" s="0" t="s">
        <v>42</v>
      </c>
      <c r="L861" s="0" t="n">
        <v>120</v>
      </c>
      <c r="M861" s="0" t="n">
        <v>1.31</v>
      </c>
      <c r="N861" s="0" t="n">
        <v>198.07</v>
      </c>
      <c r="O861" s="0" t="n">
        <v>0.18</v>
      </c>
      <c r="P861" s="0" t="n">
        <v>9</v>
      </c>
      <c r="Q861" s="0" t="n">
        <v>0.7</v>
      </c>
      <c r="R861" s="0" t="n">
        <v>868</v>
      </c>
      <c r="S861" s="0" t="n">
        <v>6.23</v>
      </c>
      <c r="T861" s="0" t="n">
        <v>0.73</v>
      </c>
      <c r="U861" s="6" t="n">
        <v>45454</v>
      </c>
      <c r="V861" s="0" t="n">
        <v>12.58</v>
      </c>
      <c r="W861" s="0" t="n">
        <v>0.571</v>
      </c>
    </row>
    <row r="862" customFormat="false" ht="15" hidden="false" customHeight="false" outlineLevel="0" collapsed="false">
      <c r="A862" s="0" t="s">
        <v>1008</v>
      </c>
      <c r="B862" s="0" t="s">
        <v>81</v>
      </c>
      <c r="C862" s="0" t="n">
        <v>409</v>
      </c>
      <c r="D862" s="0" t="n">
        <v>73</v>
      </c>
      <c r="E862" s="0" t="n">
        <v>10</v>
      </c>
      <c r="F862" s="0" t="n">
        <v>2</v>
      </c>
      <c r="G862" s="0" t="n">
        <v>6.96</v>
      </c>
      <c r="H862" s="0" t="n">
        <v>6.93</v>
      </c>
      <c r="I862" s="0" t="n">
        <v>0.4</v>
      </c>
      <c r="J862" s="0" t="s">
        <v>57</v>
      </c>
      <c r="K862" s="0" t="s">
        <v>42</v>
      </c>
      <c r="L862" s="0" t="n">
        <v>49</v>
      </c>
      <c r="M862" s="0" t="n">
        <v>1.89</v>
      </c>
      <c r="N862" s="0" t="n">
        <v>106.15</v>
      </c>
      <c r="O862" s="0" t="n">
        <v>1.39</v>
      </c>
      <c r="P862" s="0" t="n">
        <v>5</v>
      </c>
      <c r="Q862" s="0" t="n">
        <v>0.77</v>
      </c>
      <c r="R862" s="0" t="n">
        <v>896</v>
      </c>
      <c r="S862" s="0" t="n">
        <v>9.74</v>
      </c>
      <c r="T862" s="0" t="n">
        <v>0.81</v>
      </c>
      <c r="U862" s="6" t="n">
        <v>45359</v>
      </c>
      <c r="V862" s="0" t="n">
        <v>131.1</v>
      </c>
      <c r="W862" s="0" t="n">
        <v>0.607</v>
      </c>
    </row>
    <row r="863" customFormat="false" ht="15" hidden="false" customHeight="false" outlineLevel="0" collapsed="false">
      <c r="A863" s="0" t="s">
        <v>1009</v>
      </c>
      <c r="B863" s="0" t="s">
        <v>56</v>
      </c>
      <c r="C863" s="0" t="n">
        <v>396</v>
      </c>
      <c r="D863" s="0" t="n">
        <v>66</v>
      </c>
      <c r="E863" s="0" t="n">
        <v>14</v>
      </c>
      <c r="F863" s="0" t="n">
        <v>6</v>
      </c>
      <c r="G863" s="0" t="n">
        <v>6.7</v>
      </c>
      <c r="H863" s="0" t="n">
        <v>6.08</v>
      </c>
      <c r="I863" s="0" t="n">
        <v>0.43</v>
      </c>
      <c r="J863" s="0" t="s">
        <v>65</v>
      </c>
      <c r="K863" s="0" t="s">
        <v>42</v>
      </c>
      <c r="L863" s="0" t="n">
        <v>134</v>
      </c>
      <c r="M863" s="0" t="n">
        <v>2.95</v>
      </c>
      <c r="N863" s="0" t="n">
        <v>163.53</v>
      </c>
      <c r="O863" s="0" t="n">
        <v>1.79</v>
      </c>
      <c r="P863" s="0" t="n">
        <v>3</v>
      </c>
      <c r="Q863" s="0" t="n">
        <v>0.83</v>
      </c>
      <c r="R863" s="0" t="n">
        <v>277</v>
      </c>
      <c r="S863" s="0" t="n">
        <v>3.79</v>
      </c>
      <c r="T863" s="0" t="n">
        <v>0.35</v>
      </c>
      <c r="U863" s="6" t="n">
        <v>45490</v>
      </c>
      <c r="V863" s="0" t="n">
        <v>72.47</v>
      </c>
      <c r="W863" s="0" t="n">
        <v>0.448</v>
      </c>
    </row>
    <row r="864" customFormat="false" ht="15" hidden="false" customHeight="false" outlineLevel="0" collapsed="false">
      <c r="A864" s="0" t="s">
        <v>1010</v>
      </c>
      <c r="B864" s="0" t="s">
        <v>48</v>
      </c>
      <c r="C864" s="0" t="n">
        <v>452</v>
      </c>
      <c r="D864" s="0" t="n">
        <v>78</v>
      </c>
      <c r="E864" s="0" t="n">
        <v>7</v>
      </c>
      <c r="F864" s="0" t="n">
        <v>5</v>
      </c>
      <c r="G864" s="0" t="n">
        <v>11.02</v>
      </c>
      <c r="H864" s="0" t="n">
        <v>7.35</v>
      </c>
      <c r="I864" s="0" t="n">
        <v>0.71</v>
      </c>
      <c r="J864" s="0" t="s">
        <v>100</v>
      </c>
      <c r="K864" s="0" t="s">
        <v>54</v>
      </c>
      <c r="L864" s="0" t="n">
        <v>27</v>
      </c>
      <c r="M864" s="0" t="n">
        <v>3.29</v>
      </c>
      <c r="N864" s="0" t="n">
        <v>117.7</v>
      </c>
      <c r="O864" s="0" t="n">
        <v>1.72</v>
      </c>
      <c r="P864" s="0" t="n">
        <v>3</v>
      </c>
      <c r="Q864" s="0" t="n">
        <v>0.87</v>
      </c>
      <c r="R864" s="0" t="n">
        <v>876</v>
      </c>
      <c r="S864" s="0" t="n">
        <v>2.55</v>
      </c>
      <c r="T864" s="0" t="n">
        <v>0.28</v>
      </c>
      <c r="U864" s="6" t="n">
        <v>45583</v>
      </c>
      <c r="V864" s="0" t="n">
        <v>40.26</v>
      </c>
      <c r="W864" s="0" t="n">
        <v>0.432</v>
      </c>
    </row>
    <row r="865" customFormat="false" ht="15" hidden="false" customHeight="false" outlineLevel="0" collapsed="false">
      <c r="A865" s="0" t="s">
        <v>1011</v>
      </c>
      <c r="B865" s="0" t="s">
        <v>56</v>
      </c>
      <c r="C865" s="0" t="n">
        <v>187</v>
      </c>
      <c r="D865" s="0" t="n">
        <v>70</v>
      </c>
      <c r="E865" s="0" t="n">
        <v>14</v>
      </c>
      <c r="F865" s="0" t="n">
        <v>8</v>
      </c>
      <c r="G865" s="0" t="n">
        <v>5.13</v>
      </c>
      <c r="H865" s="0" t="n">
        <v>4.51</v>
      </c>
      <c r="I865" s="0" t="n">
        <v>0.58</v>
      </c>
      <c r="J865" s="0" t="s">
        <v>174</v>
      </c>
      <c r="K865" s="0" t="s">
        <v>60</v>
      </c>
      <c r="L865" s="0" t="n">
        <v>164</v>
      </c>
      <c r="M865" s="0" t="n">
        <v>4.14</v>
      </c>
      <c r="N865" s="0" t="n">
        <v>102.43</v>
      </c>
      <c r="O865" s="0" t="n">
        <v>0.42</v>
      </c>
      <c r="P865" s="0" t="n">
        <v>9</v>
      </c>
      <c r="Q865" s="0" t="n">
        <v>0.97</v>
      </c>
      <c r="R865" s="0" t="n">
        <v>810</v>
      </c>
      <c r="S865" s="0" t="n">
        <v>8.71</v>
      </c>
      <c r="T865" s="0" t="n">
        <v>0.72</v>
      </c>
      <c r="U865" s="6" t="n">
        <v>45507</v>
      </c>
      <c r="V865" s="0" t="n">
        <v>102.65</v>
      </c>
      <c r="W865" s="0" t="n">
        <v>0.632</v>
      </c>
    </row>
    <row r="866" customFormat="false" ht="15" hidden="false" customHeight="false" outlineLevel="0" collapsed="false">
      <c r="A866" s="0" t="s">
        <v>1012</v>
      </c>
      <c r="B866" s="0" t="s">
        <v>48</v>
      </c>
      <c r="C866" s="0" t="n">
        <v>358</v>
      </c>
      <c r="D866" s="0" t="n">
        <v>11</v>
      </c>
      <c r="E866" s="0" t="n">
        <v>9</v>
      </c>
      <c r="F866" s="0" t="n">
        <v>3</v>
      </c>
      <c r="G866" s="0" t="n">
        <v>31.38</v>
      </c>
      <c r="H866" s="0" t="n">
        <v>8.53</v>
      </c>
      <c r="I866" s="0" t="n">
        <v>0.44</v>
      </c>
      <c r="J866" s="0" t="s">
        <v>324</v>
      </c>
      <c r="K866" s="0" t="s">
        <v>46</v>
      </c>
      <c r="L866" s="0" t="n">
        <v>148</v>
      </c>
      <c r="M866" s="0" t="n">
        <v>2.33</v>
      </c>
      <c r="N866" s="0" t="n">
        <v>112.17</v>
      </c>
      <c r="O866" s="0" t="n">
        <v>1.83</v>
      </c>
      <c r="P866" s="0" t="n">
        <v>9</v>
      </c>
      <c r="Q866" s="0" t="n">
        <v>0.97</v>
      </c>
      <c r="R866" s="0" t="n">
        <v>307</v>
      </c>
      <c r="S866" s="0" t="n">
        <v>8.76</v>
      </c>
      <c r="T866" s="0" t="n">
        <v>0.6</v>
      </c>
      <c r="U866" s="6" t="n">
        <v>45479</v>
      </c>
      <c r="V866" s="0" t="n">
        <v>200.58</v>
      </c>
      <c r="W866" s="0" t="n">
        <v>0.468</v>
      </c>
    </row>
    <row r="867" customFormat="false" ht="15" hidden="false" customHeight="false" outlineLevel="0" collapsed="false">
      <c r="A867" s="0" t="s">
        <v>1013</v>
      </c>
      <c r="B867" s="0" t="s">
        <v>44</v>
      </c>
      <c r="C867" s="0" t="n">
        <v>212</v>
      </c>
      <c r="D867" s="0" t="n">
        <v>64</v>
      </c>
      <c r="E867" s="0" t="n">
        <v>12</v>
      </c>
      <c r="F867" s="0" t="n">
        <v>6</v>
      </c>
      <c r="G867" s="0" t="n">
        <v>8.22</v>
      </c>
      <c r="H867" s="0" t="n">
        <v>7.12</v>
      </c>
      <c r="I867" s="0" t="n">
        <v>0.51</v>
      </c>
      <c r="J867" s="0" t="s">
        <v>196</v>
      </c>
      <c r="K867" s="0" t="s">
        <v>46</v>
      </c>
      <c r="L867" s="0" t="n">
        <v>176</v>
      </c>
      <c r="M867" s="0" t="n">
        <v>2.9</v>
      </c>
      <c r="N867" s="0" t="n">
        <v>102.01</v>
      </c>
      <c r="O867" s="0" t="n">
        <v>1.42</v>
      </c>
      <c r="P867" s="0" t="n">
        <v>4</v>
      </c>
      <c r="Q867" s="0" t="n">
        <v>0.89</v>
      </c>
      <c r="R867" s="0" t="n">
        <v>463</v>
      </c>
      <c r="S867" s="0" t="n">
        <v>6.18</v>
      </c>
      <c r="T867" s="0" t="n">
        <v>0.9</v>
      </c>
      <c r="U867" s="6" t="n">
        <v>45571</v>
      </c>
      <c r="V867" s="0" t="n">
        <v>154.15</v>
      </c>
      <c r="W867" s="0" t="n">
        <v>0.618</v>
      </c>
    </row>
    <row r="868" customFormat="false" ht="15" hidden="false" customHeight="false" outlineLevel="0" collapsed="false">
      <c r="A868" s="0" t="s">
        <v>1014</v>
      </c>
      <c r="B868" s="0" t="s">
        <v>40</v>
      </c>
      <c r="C868" s="0" t="n">
        <v>472</v>
      </c>
      <c r="D868" s="0" t="n">
        <v>89</v>
      </c>
      <c r="E868" s="0" t="n">
        <v>8</v>
      </c>
      <c r="F868" s="0" t="n">
        <v>5</v>
      </c>
      <c r="G868" s="0" t="n">
        <v>8.84</v>
      </c>
      <c r="H868" s="0" t="n">
        <v>7.83</v>
      </c>
      <c r="I868" s="0" t="n">
        <v>0.11</v>
      </c>
      <c r="J868" s="0" t="s">
        <v>281</v>
      </c>
      <c r="K868" s="0" t="s">
        <v>60</v>
      </c>
      <c r="L868" s="0" t="n">
        <v>28</v>
      </c>
      <c r="M868" s="0" t="n">
        <v>4.84</v>
      </c>
      <c r="N868" s="0" t="n">
        <v>90</v>
      </c>
      <c r="O868" s="0" t="n">
        <v>1.46</v>
      </c>
      <c r="P868" s="0" t="n">
        <v>6</v>
      </c>
      <c r="Q868" s="0" t="n">
        <v>0.78</v>
      </c>
      <c r="R868" s="0" t="n">
        <v>875</v>
      </c>
      <c r="S868" s="0" t="n">
        <v>5.36</v>
      </c>
      <c r="T868" s="0" t="n">
        <v>0.63</v>
      </c>
      <c r="U868" s="6" t="n">
        <v>45641</v>
      </c>
      <c r="V868" s="0" t="n">
        <v>263.32</v>
      </c>
      <c r="W868" s="0" t="n">
        <v>0.487</v>
      </c>
    </row>
    <row r="869" customFormat="false" ht="15" hidden="false" customHeight="false" outlineLevel="0" collapsed="false">
      <c r="A869" s="0" t="s">
        <v>1015</v>
      </c>
      <c r="B869" s="0" t="s">
        <v>44</v>
      </c>
      <c r="C869" s="0" t="n">
        <v>302</v>
      </c>
      <c r="D869" s="0" t="n">
        <v>96</v>
      </c>
      <c r="E869" s="0" t="n">
        <v>6</v>
      </c>
      <c r="F869" s="0" t="n">
        <v>8</v>
      </c>
      <c r="G869" s="0" t="n">
        <v>1.7</v>
      </c>
      <c r="H869" s="0" t="n">
        <v>8.03</v>
      </c>
      <c r="I869" s="0" t="n">
        <v>0.79</v>
      </c>
      <c r="J869" s="0" t="s">
        <v>147</v>
      </c>
      <c r="K869" s="0" t="s">
        <v>54</v>
      </c>
      <c r="L869" s="0" t="n">
        <v>98</v>
      </c>
      <c r="M869" s="0" t="n">
        <v>1.84</v>
      </c>
      <c r="N869" s="0" t="n">
        <v>147.51</v>
      </c>
      <c r="O869" s="0" t="n">
        <v>0.68</v>
      </c>
      <c r="P869" s="0" t="n">
        <v>3</v>
      </c>
      <c r="Q869" s="0" t="n">
        <v>0.93</v>
      </c>
      <c r="R869" s="0" t="n">
        <v>269</v>
      </c>
      <c r="S869" s="0" t="n">
        <v>6.24</v>
      </c>
      <c r="T869" s="0" t="n">
        <v>0.56</v>
      </c>
      <c r="U869" s="6" t="n">
        <v>45380</v>
      </c>
      <c r="V869" s="0" t="n">
        <v>183.91</v>
      </c>
      <c r="W869" s="0" t="n">
        <v>0.653</v>
      </c>
    </row>
    <row r="870" customFormat="false" ht="15" hidden="false" customHeight="false" outlineLevel="0" collapsed="false">
      <c r="A870" s="0" t="s">
        <v>1016</v>
      </c>
      <c r="B870" s="0" t="s">
        <v>56</v>
      </c>
      <c r="C870" s="0" t="n">
        <v>355</v>
      </c>
      <c r="D870" s="0" t="n">
        <v>47</v>
      </c>
      <c r="E870" s="0" t="n">
        <v>9</v>
      </c>
      <c r="F870" s="0" t="n">
        <v>8</v>
      </c>
      <c r="G870" s="0" t="n">
        <v>39.32</v>
      </c>
      <c r="H870" s="0" t="n">
        <v>1.37</v>
      </c>
      <c r="I870" s="0" t="n">
        <v>0.14</v>
      </c>
      <c r="J870" s="0" t="s">
        <v>236</v>
      </c>
      <c r="K870" s="0" t="s">
        <v>54</v>
      </c>
      <c r="L870" s="0" t="n">
        <v>144</v>
      </c>
      <c r="M870" s="0" t="n">
        <v>1.62</v>
      </c>
      <c r="N870" s="0" t="n">
        <v>57.44</v>
      </c>
      <c r="O870" s="0" t="n">
        <v>1.46</v>
      </c>
      <c r="P870" s="0" t="n">
        <v>7</v>
      </c>
      <c r="Q870" s="0" t="n">
        <v>0.76</v>
      </c>
      <c r="R870" s="0" t="n">
        <v>285</v>
      </c>
      <c r="S870" s="0" t="n">
        <v>12.13</v>
      </c>
      <c r="T870" s="0" t="n">
        <v>0.59</v>
      </c>
      <c r="U870" s="6" t="n">
        <v>45533</v>
      </c>
      <c r="V870" s="0" t="n">
        <v>83.41</v>
      </c>
      <c r="W870" s="0" t="n">
        <v>0.546</v>
      </c>
    </row>
    <row r="871" customFormat="false" ht="15" hidden="false" customHeight="false" outlineLevel="0" collapsed="false">
      <c r="A871" s="0" t="s">
        <v>1017</v>
      </c>
      <c r="B871" s="0" t="s">
        <v>40</v>
      </c>
      <c r="C871" s="0" t="n">
        <v>409</v>
      </c>
      <c r="D871" s="0" t="n">
        <v>89</v>
      </c>
      <c r="E871" s="0" t="n">
        <v>12</v>
      </c>
      <c r="F871" s="0" t="n">
        <v>4</v>
      </c>
      <c r="G871" s="0" t="n">
        <v>40.8</v>
      </c>
      <c r="H871" s="0" t="n">
        <v>1.03</v>
      </c>
      <c r="I871" s="0" t="n">
        <v>0.85</v>
      </c>
      <c r="J871" s="0" t="s">
        <v>139</v>
      </c>
      <c r="K871" s="0" t="s">
        <v>46</v>
      </c>
      <c r="L871" s="0" t="n">
        <v>66</v>
      </c>
      <c r="M871" s="0" t="n">
        <v>3.7</v>
      </c>
      <c r="N871" s="0" t="n">
        <v>127.11</v>
      </c>
      <c r="O871" s="0" t="n">
        <v>1.45</v>
      </c>
      <c r="P871" s="0" t="n">
        <v>8</v>
      </c>
      <c r="Q871" s="0" t="n">
        <v>0.99</v>
      </c>
      <c r="R871" s="0" t="n">
        <v>69</v>
      </c>
      <c r="S871" s="0" t="n">
        <v>6.01</v>
      </c>
      <c r="T871" s="0" t="n">
        <v>0.83</v>
      </c>
      <c r="U871" s="6" t="n">
        <v>45329</v>
      </c>
      <c r="V871" s="0" t="n">
        <v>159.41</v>
      </c>
      <c r="W871" s="0" t="n">
        <v>0.539</v>
      </c>
    </row>
    <row r="872" customFormat="false" ht="15" hidden="false" customHeight="false" outlineLevel="0" collapsed="false">
      <c r="A872" s="0" t="s">
        <v>1018</v>
      </c>
      <c r="B872" s="0" t="s">
        <v>48</v>
      </c>
      <c r="C872" s="0" t="n">
        <v>32</v>
      </c>
      <c r="D872" s="0" t="n">
        <v>87</v>
      </c>
      <c r="E872" s="0" t="n">
        <v>11</v>
      </c>
      <c r="F872" s="0" t="n">
        <v>9</v>
      </c>
      <c r="G872" s="0" t="n">
        <v>8.94</v>
      </c>
      <c r="H872" s="0" t="n">
        <v>8.11</v>
      </c>
      <c r="I872" s="0" t="n">
        <v>0.59</v>
      </c>
      <c r="J872" s="0" t="s">
        <v>134</v>
      </c>
      <c r="K872" s="0" t="s">
        <v>42</v>
      </c>
      <c r="L872" s="0" t="n">
        <v>139</v>
      </c>
      <c r="M872" s="0" t="n">
        <v>3.97</v>
      </c>
      <c r="N872" s="0" t="n">
        <v>145.46</v>
      </c>
      <c r="O872" s="0" t="n">
        <v>1.23</v>
      </c>
      <c r="P872" s="0" t="n">
        <v>8</v>
      </c>
      <c r="Q872" s="0" t="n">
        <v>0.7</v>
      </c>
      <c r="R872" s="0" t="n">
        <v>473</v>
      </c>
      <c r="S872" s="0" t="n">
        <v>13.9</v>
      </c>
      <c r="T872" s="0" t="n">
        <v>0.21</v>
      </c>
      <c r="U872" s="6" t="n">
        <v>45300</v>
      </c>
      <c r="V872" s="0" t="n">
        <v>75.94</v>
      </c>
      <c r="W872" s="0" t="n">
        <v>0.484</v>
      </c>
    </row>
    <row r="873" customFormat="false" ht="15" hidden="false" customHeight="false" outlineLevel="0" collapsed="false">
      <c r="A873" s="0" t="s">
        <v>1019</v>
      </c>
      <c r="B873" s="0" t="s">
        <v>40</v>
      </c>
      <c r="C873" s="0" t="n">
        <v>259</v>
      </c>
      <c r="D873" s="0" t="n">
        <v>38</v>
      </c>
      <c r="E873" s="0" t="n">
        <v>12</v>
      </c>
      <c r="F873" s="0" t="n">
        <v>2</v>
      </c>
      <c r="G873" s="0" t="n">
        <v>37.24</v>
      </c>
      <c r="H873" s="0" t="n">
        <v>2.96</v>
      </c>
      <c r="I873" s="0" t="n">
        <v>0.58</v>
      </c>
      <c r="J873" s="0" t="s">
        <v>145</v>
      </c>
      <c r="K873" s="0" t="s">
        <v>42</v>
      </c>
      <c r="L873" s="0" t="n">
        <v>47</v>
      </c>
      <c r="M873" s="0" t="n">
        <v>2.37</v>
      </c>
      <c r="N873" s="0" t="n">
        <v>179.5</v>
      </c>
      <c r="O873" s="0" t="n">
        <v>0.78</v>
      </c>
      <c r="P873" s="0" t="n">
        <v>8</v>
      </c>
      <c r="Q873" s="0" t="n">
        <v>0.87</v>
      </c>
      <c r="R873" s="0" t="n">
        <v>462</v>
      </c>
      <c r="S873" s="0" t="n">
        <v>2.58</v>
      </c>
      <c r="T873" s="0" t="n">
        <v>0.93</v>
      </c>
      <c r="U873" s="6" t="n">
        <v>45592</v>
      </c>
      <c r="V873" s="0" t="n">
        <v>61.81</v>
      </c>
      <c r="W873" s="0" t="n">
        <v>0.556</v>
      </c>
    </row>
    <row r="874" customFormat="false" ht="15" hidden="false" customHeight="false" outlineLevel="0" collapsed="false">
      <c r="A874" s="0" t="s">
        <v>1020</v>
      </c>
      <c r="B874" s="0" t="s">
        <v>81</v>
      </c>
      <c r="C874" s="0" t="n">
        <v>339</v>
      </c>
      <c r="D874" s="0" t="n">
        <v>35</v>
      </c>
      <c r="E874" s="0" t="n">
        <v>12</v>
      </c>
      <c r="F874" s="0" t="n">
        <v>4</v>
      </c>
      <c r="G874" s="0" t="n">
        <v>22.24</v>
      </c>
      <c r="H874" s="0" t="n">
        <v>6.03</v>
      </c>
      <c r="I874" s="0" t="n">
        <v>0.73</v>
      </c>
      <c r="J874" s="0" t="s">
        <v>76</v>
      </c>
      <c r="K874" s="0" t="s">
        <v>46</v>
      </c>
      <c r="L874" s="0" t="n">
        <v>142</v>
      </c>
      <c r="M874" s="0" t="n">
        <v>1.46</v>
      </c>
      <c r="N874" s="0" t="n">
        <v>73.06</v>
      </c>
      <c r="O874" s="0" t="n">
        <v>1.64</v>
      </c>
      <c r="P874" s="0" t="n">
        <v>1</v>
      </c>
      <c r="Q874" s="0" t="n">
        <v>0.73</v>
      </c>
      <c r="R874" s="0" t="n">
        <v>438</v>
      </c>
      <c r="S874" s="0" t="n">
        <v>14.04</v>
      </c>
      <c r="T874" s="0" t="n">
        <v>0.77</v>
      </c>
      <c r="U874" s="6" t="n">
        <v>45326</v>
      </c>
      <c r="V874" s="0" t="n">
        <v>286.96</v>
      </c>
      <c r="W874" s="0" t="n">
        <v>0.703</v>
      </c>
    </row>
    <row r="875" customFormat="false" ht="15" hidden="false" customHeight="false" outlineLevel="0" collapsed="false">
      <c r="A875" s="0" t="s">
        <v>1021</v>
      </c>
      <c r="B875" s="0" t="s">
        <v>40</v>
      </c>
      <c r="C875" s="0" t="n">
        <v>465</v>
      </c>
      <c r="D875" s="0" t="n">
        <v>44</v>
      </c>
      <c r="E875" s="0" t="n">
        <v>9</v>
      </c>
      <c r="F875" s="0" t="n">
        <v>9</v>
      </c>
      <c r="G875" s="0" t="n">
        <v>12.74</v>
      </c>
      <c r="H875" s="0" t="n">
        <v>4.72</v>
      </c>
      <c r="I875" s="0" t="n">
        <v>0.87</v>
      </c>
      <c r="J875" s="0" t="s">
        <v>171</v>
      </c>
      <c r="K875" s="0" t="s">
        <v>46</v>
      </c>
      <c r="L875" s="0" t="n">
        <v>91</v>
      </c>
      <c r="M875" s="0" t="n">
        <v>4.01</v>
      </c>
      <c r="N875" s="0" t="n">
        <v>173.51</v>
      </c>
      <c r="O875" s="0" t="n">
        <v>1.88</v>
      </c>
      <c r="P875" s="0" t="n">
        <v>2</v>
      </c>
      <c r="Q875" s="0" t="n">
        <v>0.82</v>
      </c>
      <c r="R875" s="0" t="n">
        <v>394</v>
      </c>
      <c r="S875" s="0" t="n">
        <v>10.65</v>
      </c>
      <c r="T875" s="0" t="n">
        <v>0.91</v>
      </c>
      <c r="U875" s="6" t="n">
        <v>45299</v>
      </c>
      <c r="V875" s="0" t="n">
        <v>145.73</v>
      </c>
      <c r="W875" s="0" t="n">
        <v>0.66</v>
      </c>
    </row>
    <row r="876" customFormat="false" ht="15" hidden="false" customHeight="false" outlineLevel="0" collapsed="false">
      <c r="A876" s="0" t="s">
        <v>1022</v>
      </c>
      <c r="B876" s="0" t="s">
        <v>81</v>
      </c>
      <c r="C876" s="0" t="n">
        <v>166</v>
      </c>
      <c r="D876" s="0" t="n">
        <v>88</v>
      </c>
      <c r="E876" s="0" t="n">
        <v>14</v>
      </c>
      <c r="F876" s="0" t="n">
        <v>9</v>
      </c>
      <c r="G876" s="0" t="n">
        <v>31.45</v>
      </c>
      <c r="H876" s="0" t="n">
        <v>0.71</v>
      </c>
      <c r="I876" s="0" t="n">
        <v>0.95</v>
      </c>
      <c r="J876" s="0" t="s">
        <v>186</v>
      </c>
      <c r="K876" s="0" t="s">
        <v>60</v>
      </c>
      <c r="L876" s="0" t="n">
        <v>45</v>
      </c>
      <c r="M876" s="0" t="n">
        <v>3.52</v>
      </c>
      <c r="N876" s="0" t="n">
        <v>189.61</v>
      </c>
      <c r="O876" s="0" t="n">
        <v>1.75</v>
      </c>
      <c r="P876" s="0" t="n">
        <v>4</v>
      </c>
      <c r="Q876" s="0" t="n">
        <v>0.89</v>
      </c>
      <c r="R876" s="0" t="n">
        <v>699</v>
      </c>
      <c r="S876" s="0" t="n">
        <v>5.82</v>
      </c>
      <c r="T876" s="0" t="n">
        <v>0.97</v>
      </c>
      <c r="U876" s="6" t="n">
        <v>45426</v>
      </c>
      <c r="V876" s="0" t="n">
        <v>198.85</v>
      </c>
      <c r="W876" s="0" t="n">
        <v>0.595</v>
      </c>
    </row>
    <row r="877" customFormat="false" ht="15" hidden="false" customHeight="false" outlineLevel="0" collapsed="false">
      <c r="A877" s="0" t="s">
        <v>1023</v>
      </c>
      <c r="B877" s="0" t="s">
        <v>40</v>
      </c>
      <c r="C877" s="0" t="n">
        <v>223</v>
      </c>
      <c r="D877" s="0" t="n">
        <v>76</v>
      </c>
      <c r="E877" s="0" t="n">
        <v>7</v>
      </c>
      <c r="F877" s="0" t="n">
        <v>7</v>
      </c>
      <c r="G877" s="0" t="n">
        <v>9.75</v>
      </c>
      <c r="H877" s="0" t="n">
        <v>0.88</v>
      </c>
      <c r="I877" s="0" t="n">
        <v>0.59</v>
      </c>
      <c r="J877" s="0" t="s">
        <v>168</v>
      </c>
      <c r="K877" s="0" t="s">
        <v>60</v>
      </c>
      <c r="L877" s="0" t="n">
        <v>97</v>
      </c>
      <c r="M877" s="0" t="n">
        <v>4.44</v>
      </c>
      <c r="N877" s="0" t="n">
        <v>133.25</v>
      </c>
      <c r="O877" s="0" t="n">
        <v>0.56</v>
      </c>
      <c r="P877" s="0" t="n">
        <v>0</v>
      </c>
      <c r="Q877" s="0" t="n">
        <v>0.91</v>
      </c>
      <c r="R877" s="0" t="n">
        <v>516</v>
      </c>
      <c r="S877" s="0" t="n">
        <v>1.1</v>
      </c>
      <c r="T877" s="0" t="n">
        <v>0.38</v>
      </c>
      <c r="U877" s="6" t="n">
        <v>45402</v>
      </c>
      <c r="V877" s="0" t="n">
        <v>263.3</v>
      </c>
      <c r="W877" s="0" t="n">
        <v>0.617</v>
      </c>
    </row>
    <row r="878" customFormat="false" ht="15" hidden="false" customHeight="false" outlineLevel="0" collapsed="false">
      <c r="A878" s="0" t="s">
        <v>1024</v>
      </c>
      <c r="B878" s="0" t="s">
        <v>81</v>
      </c>
      <c r="C878" s="0" t="n">
        <v>99</v>
      </c>
      <c r="D878" s="0" t="n">
        <v>96</v>
      </c>
      <c r="E878" s="0" t="n">
        <v>9</v>
      </c>
      <c r="F878" s="0" t="n">
        <v>5</v>
      </c>
      <c r="G878" s="0" t="n">
        <v>38.09</v>
      </c>
      <c r="H878" s="0" t="n">
        <v>8.36</v>
      </c>
      <c r="I878" s="0" t="n">
        <v>0.24</v>
      </c>
      <c r="J878" s="0" t="s">
        <v>87</v>
      </c>
      <c r="K878" s="0" t="s">
        <v>60</v>
      </c>
      <c r="L878" s="0" t="n">
        <v>128</v>
      </c>
      <c r="M878" s="0" t="n">
        <v>4.3</v>
      </c>
      <c r="N878" s="0" t="n">
        <v>156.57</v>
      </c>
      <c r="O878" s="0" t="n">
        <v>0.95</v>
      </c>
      <c r="P878" s="0" t="n">
        <v>3</v>
      </c>
      <c r="Q878" s="0" t="n">
        <v>0.94</v>
      </c>
      <c r="R878" s="0" t="n">
        <v>238</v>
      </c>
      <c r="S878" s="0" t="n">
        <v>12.23</v>
      </c>
      <c r="T878" s="0" t="n">
        <v>0.66</v>
      </c>
      <c r="U878" s="6" t="n">
        <v>45312</v>
      </c>
      <c r="V878" s="0" t="n">
        <v>103.43</v>
      </c>
      <c r="W878" s="0" t="n">
        <v>0.728</v>
      </c>
    </row>
    <row r="879" customFormat="false" ht="15" hidden="false" customHeight="false" outlineLevel="0" collapsed="false">
      <c r="A879" s="0" t="s">
        <v>1025</v>
      </c>
      <c r="B879" s="0" t="s">
        <v>56</v>
      </c>
      <c r="C879" s="0" t="n">
        <v>398</v>
      </c>
      <c r="D879" s="0" t="n">
        <v>38</v>
      </c>
      <c r="E879" s="0" t="n">
        <v>5</v>
      </c>
      <c r="F879" s="0" t="n">
        <v>4</v>
      </c>
      <c r="G879" s="0" t="n">
        <v>3.33</v>
      </c>
      <c r="H879" s="0" t="n">
        <v>6.27</v>
      </c>
      <c r="I879" s="0" t="n">
        <v>0.89</v>
      </c>
      <c r="J879" s="0" t="s">
        <v>198</v>
      </c>
      <c r="K879" s="0" t="s">
        <v>60</v>
      </c>
      <c r="L879" s="0" t="n">
        <v>94</v>
      </c>
      <c r="M879" s="0" t="n">
        <v>1.42</v>
      </c>
      <c r="N879" s="0" t="n">
        <v>87.08</v>
      </c>
      <c r="O879" s="0" t="n">
        <v>0.75</v>
      </c>
      <c r="P879" s="0" t="n">
        <v>4</v>
      </c>
      <c r="Q879" s="0" t="n">
        <v>0.88</v>
      </c>
      <c r="R879" s="0" t="n">
        <v>666</v>
      </c>
      <c r="S879" s="0" t="n">
        <v>14.57</v>
      </c>
      <c r="T879" s="0" t="n">
        <v>0.59</v>
      </c>
      <c r="U879" s="6" t="n">
        <v>45322</v>
      </c>
      <c r="V879" s="0" t="n">
        <v>238.82</v>
      </c>
      <c r="W879" s="0" t="n">
        <v>0.733</v>
      </c>
    </row>
    <row r="880" customFormat="false" ht="15" hidden="false" customHeight="false" outlineLevel="0" collapsed="false">
      <c r="A880" s="0" t="s">
        <v>1026</v>
      </c>
      <c r="B880" s="0" t="s">
        <v>44</v>
      </c>
      <c r="C880" s="0" t="n">
        <v>62</v>
      </c>
      <c r="D880" s="0" t="n">
        <v>43</v>
      </c>
      <c r="E880" s="0" t="n">
        <v>4</v>
      </c>
      <c r="F880" s="0" t="n">
        <v>4</v>
      </c>
      <c r="G880" s="0" t="n">
        <v>48</v>
      </c>
      <c r="H880" s="0" t="n">
        <v>5.48</v>
      </c>
      <c r="I880" s="0" t="n">
        <v>0.14</v>
      </c>
      <c r="J880" s="0" t="s">
        <v>118</v>
      </c>
      <c r="K880" s="0" t="s">
        <v>60</v>
      </c>
      <c r="L880" s="0" t="n">
        <v>157</v>
      </c>
      <c r="M880" s="0" t="n">
        <v>4.25</v>
      </c>
      <c r="N880" s="0" t="n">
        <v>190.91</v>
      </c>
      <c r="O880" s="0" t="n">
        <v>1.44</v>
      </c>
      <c r="P880" s="0" t="n">
        <v>8</v>
      </c>
      <c r="Q880" s="0" t="n">
        <v>0.78</v>
      </c>
      <c r="R880" s="0" t="n">
        <v>417</v>
      </c>
      <c r="S880" s="0" t="n">
        <v>14.75</v>
      </c>
      <c r="T880" s="0" t="n">
        <v>0.63</v>
      </c>
      <c r="U880" s="6" t="n">
        <v>45495</v>
      </c>
      <c r="V880" s="0" t="n">
        <v>238.76</v>
      </c>
      <c r="W880" s="0" t="n">
        <v>0.575</v>
      </c>
    </row>
    <row r="881" customFormat="false" ht="15" hidden="false" customHeight="false" outlineLevel="0" collapsed="false">
      <c r="A881" s="0" t="s">
        <v>1027</v>
      </c>
      <c r="B881" s="0" t="s">
        <v>48</v>
      </c>
      <c r="C881" s="0" t="n">
        <v>477</v>
      </c>
      <c r="D881" s="0" t="n">
        <v>50</v>
      </c>
      <c r="E881" s="0" t="n">
        <v>13</v>
      </c>
      <c r="F881" s="0" t="n">
        <v>9</v>
      </c>
      <c r="G881" s="0" t="n">
        <v>4.52</v>
      </c>
      <c r="H881" s="0" t="n">
        <v>9.47</v>
      </c>
      <c r="I881" s="0" t="n">
        <v>0.83</v>
      </c>
      <c r="J881" s="0" t="s">
        <v>294</v>
      </c>
      <c r="K881" s="0" t="s">
        <v>60</v>
      </c>
      <c r="L881" s="0" t="n">
        <v>142</v>
      </c>
      <c r="M881" s="0" t="n">
        <v>1.29</v>
      </c>
      <c r="N881" s="0" t="n">
        <v>137.46</v>
      </c>
      <c r="O881" s="0" t="n">
        <v>1.68</v>
      </c>
      <c r="P881" s="0" t="n">
        <v>7</v>
      </c>
      <c r="Q881" s="0" t="n">
        <v>0.97</v>
      </c>
      <c r="R881" s="0" t="n">
        <v>434</v>
      </c>
      <c r="S881" s="0" t="n">
        <v>6.93</v>
      </c>
      <c r="T881" s="0" t="n">
        <v>0.24</v>
      </c>
      <c r="U881" s="6" t="n">
        <v>45551</v>
      </c>
      <c r="V881" s="0" t="n">
        <v>248.96</v>
      </c>
      <c r="W881" s="0" t="n">
        <v>0.426</v>
      </c>
    </row>
    <row r="882" customFormat="false" ht="15" hidden="false" customHeight="false" outlineLevel="0" collapsed="false">
      <c r="A882" s="0" t="s">
        <v>1028</v>
      </c>
      <c r="B882" s="0" t="s">
        <v>40</v>
      </c>
      <c r="C882" s="0" t="n">
        <v>108</v>
      </c>
      <c r="D882" s="0" t="n">
        <v>50</v>
      </c>
      <c r="E882" s="0" t="n">
        <v>7</v>
      </c>
      <c r="F882" s="0" t="n">
        <v>8</v>
      </c>
      <c r="G882" s="0" t="n">
        <v>29.39</v>
      </c>
      <c r="H882" s="0" t="n">
        <v>2.14</v>
      </c>
      <c r="I882" s="0" t="n">
        <v>0.71</v>
      </c>
      <c r="J882" s="0" t="s">
        <v>103</v>
      </c>
      <c r="K882" s="0" t="s">
        <v>42</v>
      </c>
      <c r="L882" s="0" t="n">
        <v>33</v>
      </c>
      <c r="M882" s="0" t="n">
        <v>4.39</v>
      </c>
      <c r="N882" s="0" t="n">
        <v>68.93</v>
      </c>
      <c r="O882" s="0" t="n">
        <v>0.51</v>
      </c>
      <c r="P882" s="0" t="n">
        <v>0</v>
      </c>
      <c r="Q882" s="0" t="n">
        <v>0.94</v>
      </c>
      <c r="R882" s="0" t="n">
        <v>992</v>
      </c>
      <c r="S882" s="0" t="n">
        <v>1.99</v>
      </c>
      <c r="T882" s="0" t="n">
        <v>0.93</v>
      </c>
      <c r="U882" s="6" t="n">
        <v>45438</v>
      </c>
      <c r="V882" s="0" t="n">
        <v>64.94</v>
      </c>
      <c r="W882" s="0" t="n">
        <v>0.75</v>
      </c>
    </row>
    <row r="883" customFormat="false" ht="15" hidden="false" customHeight="false" outlineLevel="0" collapsed="false">
      <c r="A883" s="0" t="s">
        <v>1029</v>
      </c>
      <c r="B883" s="0" t="s">
        <v>44</v>
      </c>
      <c r="C883" s="0" t="n">
        <v>167</v>
      </c>
      <c r="D883" s="0" t="n">
        <v>32</v>
      </c>
      <c r="E883" s="0" t="n">
        <v>6</v>
      </c>
      <c r="F883" s="0" t="n">
        <v>5</v>
      </c>
      <c r="G883" s="0" t="n">
        <v>45.21</v>
      </c>
      <c r="H883" s="0" t="n">
        <v>2.95</v>
      </c>
      <c r="I883" s="0" t="n">
        <v>0.91</v>
      </c>
      <c r="J883" s="0" t="s">
        <v>340</v>
      </c>
      <c r="K883" s="0" t="s">
        <v>46</v>
      </c>
      <c r="L883" s="0" t="n">
        <v>39</v>
      </c>
      <c r="M883" s="0" t="n">
        <v>3.97</v>
      </c>
      <c r="N883" s="0" t="n">
        <v>86.81</v>
      </c>
      <c r="O883" s="0" t="n">
        <v>1.9</v>
      </c>
      <c r="P883" s="0" t="n">
        <v>2</v>
      </c>
      <c r="Q883" s="0" t="n">
        <v>0.75</v>
      </c>
      <c r="R883" s="0" t="n">
        <v>147</v>
      </c>
      <c r="S883" s="0" t="n">
        <v>5.39</v>
      </c>
      <c r="T883" s="0" t="n">
        <v>0.96</v>
      </c>
      <c r="U883" s="6" t="n">
        <v>45613</v>
      </c>
      <c r="V883" s="0" t="n">
        <v>289.22</v>
      </c>
      <c r="W883" s="0" t="n">
        <v>0.584</v>
      </c>
    </row>
    <row r="884" customFormat="false" ht="15" hidden="false" customHeight="false" outlineLevel="0" collapsed="false">
      <c r="A884" s="0" t="s">
        <v>1030</v>
      </c>
      <c r="B884" s="0" t="s">
        <v>48</v>
      </c>
      <c r="C884" s="0" t="n">
        <v>114</v>
      </c>
      <c r="D884" s="0" t="n">
        <v>80</v>
      </c>
      <c r="E884" s="0" t="n">
        <v>7</v>
      </c>
      <c r="F884" s="0" t="n">
        <v>8</v>
      </c>
      <c r="G884" s="0" t="n">
        <v>1.58</v>
      </c>
      <c r="H884" s="0" t="n">
        <v>7.69</v>
      </c>
      <c r="I884" s="0" t="n">
        <v>0.91</v>
      </c>
      <c r="J884" s="0" t="s">
        <v>65</v>
      </c>
      <c r="K884" s="0" t="s">
        <v>54</v>
      </c>
      <c r="L884" s="0" t="n">
        <v>37</v>
      </c>
      <c r="M884" s="0" t="n">
        <v>3.06</v>
      </c>
      <c r="N884" s="0" t="n">
        <v>127.37</v>
      </c>
      <c r="O884" s="0" t="n">
        <v>1.39</v>
      </c>
      <c r="P884" s="0" t="n">
        <v>2</v>
      </c>
      <c r="Q884" s="0" t="n">
        <v>0.95</v>
      </c>
      <c r="R884" s="0" t="n">
        <v>319</v>
      </c>
      <c r="S884" s="0" t="n">
        <v>5.34</v>
      </c>
      <c r="T884" s="0" t="n">
        <v>0.75</v>
      </c>
      <c r="U884" s="6" t="n">
        <v>45656</v>
      </c>
      <c r="V884" s="0" t="n">
        <v>89.69</v>
      </c>
      <c r="W884" s="0" t="n">
        <v>0.632</v>
      </c>
    </row>
    <row r="885" customFormat="false" ht="15" hidden="false" customHeight="false" outlineLevel="0" collapsed="false">
      <c r="A885" s="0" t="s">
        <v>1031</v>
      </c>
      <c r="B885" s="0" t="s">
        <v>48</v>
      </c>
      <c r="C885" s="0" t="n">
        <v>471</v>
      </c>
      <c r="D885" s="0" t="n">
        <v>12</v>
      </c>
      <c r="E885" s="0" t="n">
        <v>10</v>
      </c>
      <c r="F885" s="0" t="n">
        <v>3</v>
      </c>
      <c r="G885" s="0" t="n">
        <v>25.43</v>
      </c>
      <c r="H885" s="0" t="n">
        <v>7.86</v>
      </c>
      <c r="I885" s="0" t="n">
        <v>0.15</v>
      </c>
      <c r="J885" s="0" t="s">
        <v>309</v>
      </c>
      <c r="K885" s="0" t="s">
        <v>60</v>
      </c>
      <c r="L885" s="0" t="n">
        <v>118</v>
      </c>
      <c r="M885" s="0" t="n">
        <v>3.39</v>
      </c>
      <c r="N885" s="0" t="n">
        <v>54.49</v>
      </c>
      <c r="O885" s="0" t="n">
        <v>0.52</v>
      </c>
      <c r="P885" s="0" t="n">
        <v>5</v>
      </c>
      <c r="Q885" s="0" t="n">
        <v>0.99</v>
      </c>
      <c r="R885" s="0" t="n">
        <v>714</v>
      </c>
      <c r="S885" s="0" t="n">
        <v>2.43</v>
      </c>
      <c r="T885" s="0" t="n">
        <v>0.41</v>
      </c>
      <c r="U885" s="6" t="n">
        <v>45548</v>
      </c>
      <c r="V885" s="0" t="n">
        <v>235.28</v>
      </c>
      <c r="W885" s="0" t="n">
        <v>0.56</v>
      </c>
    </row>
    <row r="886" customFormat="false" ht="15" hidden="false" customHeight="false" outlineLevel="0" collapsed="false">
      <c r="A886" s="0" t="s">
        <v>1032</v>
      </c>
      <c r="B886" s="0" t="s">
        <v>81</v>
      </c>
      <c r="C886" s="0" t="n">
        <v>447</v>
      </c>
      <c r="D886" s="0" t="n">
        <v>67</v>
      </c>
      <c r="E886" s="0" t="n">
        <v>14</v>
      </c>
      <c r="F886" s="0" t="n">
        <v>6</v>
      </c>
      <c r="G886" s="0" t="n">
        <v>18.15</v>
      </c>
      <c r="H886" s="0" t="n">
        <v>4.35</v>
      </c>
      <c r="I886" s="0" t="n">
        <v>0.65</v>
      </c>
      <c r="J886" s="0" t="s">
        <v>160</v>
      </c>
      <c r="K886" s="0" t="s">
        <v>42</v>
      </c>
      <c r="L886" s="0" t="n">
        <v>144</v>
      </c>
      <c r="M886" s="0" t="n">
        <v>0.97</v>
      </c>
      <c r="N886" s="0" t="n">
        <v>153.24</v>
      </c>
      <c r="O886" s="0" t="n">
        <v>0.81</v>
      </c>
      <c r="P886" s="0" t="n">
        <v>3</v>
      </c>
      <c r="Q886" s="0" t="n">
        <v>0.89</v>
      </c>
      <c r="R886" s="0" t="n">
        <v>267</v>
      </c>
      <c r="S886" s="0" t="n">
        <v>8.35</v>
      </c>
      <c r="T886" s="0" t="n">
        <v>0.83</v>
      </c>
      <c r="U886" s="6" t="n">
        <v>45504</v>
      </c>
      <c r="V886" s="0" t="n">
        <v>57.07</v>
      </c>
      <c r="W886" s="0" t="n">
        <v>0.714</v>
      </c>
    </row>
    <row r="887" customFormat="false" ht="15" hidden="false" customHeight="false" outlineLevel="0" collapsed="false">
      <c r="A887" s="0" t="s">
        <v>1033</v>
      </c>
      <c r="B887" s="0" t="s">
        <v>56</v>
      </c>
      <c r="C887" s="0" t="n">
        <v>170</v>
      </c>
      <c r="D887" s="0" t="n">
        <v>41</v>
      </c>
      <c r="E887" s="0" t="n">
        <v>6</v>
      </c>
      <c r="F887" s="0" t="n">
        <v>7</v>
      </c>
      <c r="G887" s="0" t="n">
        <v>29.44</v>
      </c>
      <c r="H887" s="0" t="n">
        <v>9.53</v>
      </c>
      <c r="I887" s="0" t="n">
        <v>0.21</v>
      </c>
      <c r="J887" s="0" t="s">
        <v>41</v>
      </c>
      <c r="K887" s="0" t="s">
        <v>46</v>
      </c>
      <c r="L887" s="0" t="n">
        <v>179</v>
      </c>
      <c r="M887" s="0" t="n">
        <v>0.68</v>
      </c>
      <c r="N887" s="0" t="n">
        <v>52.69</v>
      </c>
      <c r="O887" s="0" t="n">
        <v>0.3</v>
      </c>
      <c r="P887" s="0" t="n">
        <v>3</v>
      </c>
      <c r="Q887" s="0" t="n">
        <v>0.78</v>
      </c>
      <c r="R887" s="0" t="n">
        <v>70</v>
      </c>
      <c r="S887" s="0" t="n">
        <v>9.46</v>
      </c>
      <c r="T887" s="0" t="n">
        <v>0.78</v>
      </c>
      <c r="U887" s="6" t="n">
        <v>45508</v>
      </c>
      <c r="V887" s="0" t="n">
        <v>278.03</v>
      </c>
      <c r="W887" s="0" t="n">
        <v>0.748</v>
      </c>
    </row>
    <row r="888" customFormat="false" ht="15" hidden="false" customHeight="false" outlineLevel="0" collapsed="false">
      <c r="A888" s="0" t="s">
        <v>1034</v>
      </c>
      <c r="B888" s="0" t="s">
        <v>56</v>
      </c>
      <c r="C888" s="0" t="n">
        <v>21</v>
      </c>
      <c r="D888" s="0" t="n">
        <v>40</v>
      </c>
      <c r="E888" s="0" t="n">
        <v>11</v>
      </c>
      <c r="F888" s="0" t="n">
        <v>7</v>
      </c>
      <c r="G888" s="0" t="n">
        <v>12.05</v>
      </c>
      <c r="H888" s="0" t="n">
        <v>9.41</v>
      </c>
      <c r="I888" s="0" t="n">
        <v>0.17</v>
      </c>
      <c r="J888" s="0" t="s">
        <v>143</v>
      </c>
      <c r="K888" s="0" t="s">
        <v>46</v>
      </c>
      <c r="L888" s="0" t="n">
        <v>44</v>
      </c>
      <c r="M888" s="0" t="n">
        <v>1.99</v>
      </c>
      <c r="N888" s="0" t="n">
        <v>122.44</v>
      </c>
      <c r="O888" s="0" t="n">
        <v>1.23</v>
      </c>
      <c r="P888" s="0" t="n">
        <v>0</v>
      </c>
      <c r="Q888" s="0" t="n">
        <v>0.88</v>
      </c>
      <c r="R888" s="0" t="n">
        <v>321</v>
      </c>
      <c r="S888" s="0" t="n">
        <v>11.2</v>
      </c>
      <c r="T888" s="0" t="n">
        <v>0.66</v>
      </c>
      <c r="U888" s="6" t="n">
        <v>45651</v>
      </c>
      <c r="V888" s="0" t="n">
        <v>134.08</v>
      </c>
      <c r="W888" s="0" t="n">
        <v>0.734</v>
      </c>
    </row>
    <row r="889" customFormat="false" ht="15" hidden="false" customHeight="false" outlineLevel="0" collapsed="false">
      <c r="A889" s="0" t="s">
        <v>1035</v>
      </c>
      <c r="B889" s="0" t="s">
        <v>44</v>
      </c>
      <c r="C889" s="0" t="n">
        <v>395</v>
      </c>
      <c r="D889" s="0" t="n">
        <v>91</v>
      </c>
      <c r="E889" s="0" t="n">
        <v>9</v>
      </c>
      <c r="F889" s="0" t="n">
        <v>2</v>
      </c>
      <c r="G889" s="0" t="n">
        <v>4.18</v>
      </c>
      <c r="H889" s="0" t="n">
        <v>0.62</v>
      </c>
      <c r="I889" s="0" t="n">
        <v>0.5</v>
      </c>
      <c r="J889" s="0" t="s">
        <v>166</v>
      </c>
      <c r="K889" s="0" t="s">
        <v>46</v>
      </c>
      <c r="L889" s="0" t="n">
        <v>128</v>
      </c>
      <c r="M889" s="0" t="n">
        <v>4.2</v>
      </c>
      <c r="N889" s="0" t="n">
        <v>142.43</v>
      </c>
      <c r="O889" s="0" t="n">
        <v>0.42</v>
      </c>
      <c r="P889" s="0" t="n">
        <v>9</v>
      </c>
      <c r="Q889" s="0" t="n">
        <v>0.8</v>
      </c>
      <c r="R889" s="0" t="n">
        <v>763</v>
      </c>
      <c r="S889" s="0" t="n">
        <v>1.71</v>
      </c>
      <c r="T889" s="0" t="n">
        <v>0.34</v>
      </c>
      <c r="U889" s="6" t="n">
        <v>45497</v>
      </c>
      <c r="V889" s="0" t="n">
        <v>203.91</v>
      </c>
      <c r="W889" s="0" t="n">
        <v>0.429</v>
      </c>
    </row>
    <row r="890" customFormat="false" ht="15" hidden="false" customHeight="false" outlineLevel="0" collapsed="false">
      <c r="A890" s="0" t="s">
        <v>1036</v>
      </c>
      <c r="B890" s="0" t="s">
        <v>56</v>
      </c>
      <c r="C890" s="0" t="n">
        <v>41</v>
      </c>
      <c r="D890" s="0" t="n">
        <v>52</v>
      </c>
      <c r="E890" s="0" t="n">
        <v>12</v>
      </c>
      <c r="F890" s="0" t="n">
        <v>8</v>
      </c>
      <c r="G890" s="0" t="n">
        <v>31.67</v>
      </c>
      <c r="H890" s="0" t="n">
        <v>2.14</v>
      </c>
      <c r="I890" s="0" t="n">
        <v>0.19</v>
      </c>
      <c r="J890" s="0" t="s">
        <v>121</v>
      </c>
      <c r="K890" s="0" t="s">
        <v>60</v>
      </c>
      <c r="L890" s="0" t="n">
        <v>43</v>
      </c>
      <c r="M890" s="0" t="n">
        <v>2.6</v>
      </c>
      <c r="N890" s="0" t="n">
        <v>173.35</v>
      </c>
      <c r="O890" s="0" t="n">
        <v>1.42</v>
      </c>
      <c r="P890" s="0" t="n">
        <v>3</v>
      </c>
      <c r="Q890" s="0" t="n">
        <v>0.9</v>
      </c>
      <c r="R890" s="0" t="n">
        <v>209</v>
      </c>
      <c r="S890" s="0" t="n">
        <v>4.86</v>
      </c>
      <c r="T890" s="0" t="n">
        <v>0.36</v>
      </c>
      <c r="U890" s="6" t="n">
        <v>45334</v>
      </c>
      <c r="V890" s="0" t="n">
        <v>256.56</v>
      </c>
      <c r="W890" s="0" t="n">
        <v>0.515</v>
      </c>
    </row>
    <row r="891" customFormat="false" ht="15" hidden="false" customHeight="false" outlineLevel="0" collapsed="false">
      <c r="A891" s="0" t="s">
        <v>1037</v>
      </c>
      <c r="B891" s="0" t="s">
        <v>40</v>
      </c>
      <c r="C891" s="0" t="n">
        <v>390</v>
      </c>
      <c r="D891" s="0" t="n">
        <v>16</v>
      </c>
      <c r="E891" s="0" t="n">
        <v>14</v>
      </c>
      <c r="F891" s="0" t="n">
        <v>6</v>
      </c>
      <c r="G891" s="0" t="n">
        <v>21.43</v>
      </c>
      <c r="H891" s="0" t="n">
        <v>8.29</v>
      </c>
      <c r="I891" s="0" t="n">
        <v>0.76</v>
      </c>
      <c r="J891" s="0" t="s">
        <v>309</v>
      </c>
      <c r="K891" s="0" t="s">
        <v>60</v>
      </c>
      <c r="L891" s="0" t="n">
        <v>112</v>
      </c>
      <c r="M891" s="0" t="n">
        <v>1.51</v>
      </c>
      <c r="N891" s="0" t="n">
        <v>149.44</v>
      </c>
      <c r="O891" s="0" t="n">
        <v>1.5</v>
      </c>
      <c r="P891" s="0" t="n">
        <v>0</v>
      </c>
      <c r="Q891" s="0" t="n">
        <v>0.86</v>
      </c>
      <c r="R891" s="0" t="n">
        <v>541</v>
      </c>
      <c r="S891" s="0" t="n">
        <v>5.97</v>
      </c>
      <c r="T891" s="0" t="n">
        <v>0.67</v>
      </c>
      <c r="U891" s="6" t="n">
        <v>45619</v>
      </c>
      <c r="V891" s="0" t="n">
        <v>91.89</v>
      </c>
      <c r="W891" s="0" t="n">
        <v>0.636</v>
      </c>
    </row>
    <row r="892" customFormat="false" ht="15" hidden="false" customHeight="false" outlineLevel="0" collapsed="false">
      <c r="A892" s="0" t="s">
        <v>1038</v>
      </c>
      <c r="B892" s="0" t="s">
        <v>56</v>
      </c>
      <c r="C892" s="0" t="n">
        <v>332</v>
      </c>
      <c r="D892" s="0" t="n">
        <v>10</v>
      </c>
      <c r="E892" s="0" t="n">
        <v>9</v>
      </c>
      <c r="F892" s="0" t="n">
        <v>9</v>
      </c>
      <c r="G892" s="0" t="n">
        <v>31.5</v>
      </c>
      <c r="H892" s="0" t="n">
        <v>3.68</v>
      </c>
      <c r="I892" s="0" t="n">
        <v>0.97</v>
      </c>
      <c r="J892" s="0" t="s">
        <v>319</v>
      </c>
      <c r="K892" s="0" t="s">
        <v>54</v>
      </c>
      <c r="L892" s="0" t="n">
        <v>126</v>
      </c>
      <c r="M892" s="0" t="n">
        <v>4.26</v>
      </c>
      <c r="N892" s="0" t="n">
        <v>161.78</v>
      </c>
      <c r="O892" s="0" t="n">
        <v>1.01</v>
      </c>
      <c r="P892" s="0" t="n">
        <v>4</v>
      </c>
      <c r="Q892" s="0" t="n">
        <v>0.98</v>
      </c>
      <c r="R892" s="0" t="n">
        <v>478</v>
      </c>
      <c r="S892" s="0" t="n">
        <v>13.49</v>
      </c>
      <c r="T892" s="0" t="n">
        <v>0.3</v>
      </c>
      <c r="U892" s="6" t="n">
        <v>45566</v>
      </c>
      <c r="V892" s="0" t="n">
        <v>122.81</v>
      </c>
      <c r="W892" s="0" t="n">
        <v>0.655</v>
      </c>
    </row>
    <row r="893" customFormat="false" ht="15" hidden="false" customHeight="false" outlineLevel="0" collapsed="false">
      <c r="A893" s="0" t="s">
        <v>1039</v>
      </c>
      <c r="B893" s="0" t="s">
        <v>44</v>
      </c>
      <c r="C893" s="0" t="n">
        <v>347</v>
      </c>
      <c r="D893" s="0" t="n">
        <v>70</v>
      </c>
      <c r="E893" s="0" t="n">
        <v>10</v>
      </c>
      <c r="F893" s="0" t="n">
        <v>2</v>
      </c>
      <c r="G893" s="0" t="n">
        <v>11.32</v>
      </c>
      <c r="H893" s="0" t="n">
        <v>1.41</v>
      </c>
      <c r="I893" s="0" t="n">
        <v>0.61</v>
      </c>
      <c r="J893" s="0" t="s">
        <v>141</v>
      </c>
      <c r="K893" s="0" t="s">
        <v>60</v>
      </c>
      <c r="L893" s="0" t="n">
        <v>85</v>
      </c>
      <c r="M893" s="0" t="n">
        <v>1.53</v>
      </c>
      <c r="N893" s="0" t="n">
        <v>183.46</v>
      </c>
      <c r="O893" s="0" t="n">
        <v>0.28</v>
      </c>
      <c r="P893" s="0" t="n">
        <v>2</v>
      </c>
      <c r="Q893" s="0" t="n">
        <v>0.89</v>
      </c>
      <c r="R893" s="0" t="n">
        <v>625</v>
      </c>
      <c r="S893" s="0" t="n">
        <v>13.62</v>
      </c>
      <c r="T893" s="0" t="n">
        <v>0.78</v>
      </c>
      <c r="U893" s="6" t="n">
        <v>45567</v>
      </c>
      <c r="V893" s="0" t="n">
        <v>100.88</v>
      </c>
      <c r="W893" s="0" t="n">
        <v>0.848</v>
      </c>
    </row>
    <row r="894" customFormat="false" ht="15" hidden="false" customHeight="false" outlineLevel="0" collapsed="false">
      <c r="A894" s="0" t="s">
        <v>1040</v>
      </c>
      <c r="B894" s="0" t="s">
        <v>56</v>
      </c>
      <c r="C894" s="0" t="n">
        <v>26</v>
      </c>
      <c r="D894" s="0" t="n">
        <v>23</v>
      </c>
      <c r="E894" s="0" t="n">
        <v>14</v>
      </c>
      <c r="F894" s="0" t="n">
        <v>7</v>
      </c>
      <c r="G894" s="0" t="n">
        <v>17.6</v>
      </c>
      <c r="H894" s="0" t="n">
        <v>7.96</v>
      </c>
      <c r="I894" s="0" t="n">
        <v>0.31</v>
      </c>
      <c r="J894" s="0" t="s">
        <v>387</v>
      </c>
      <c r="K894" s="0" t="s">
        <v>46</v>
      </c>
      <c r="L894" s="0" t="n">
        <v>63</v>
      </c>
      <c r="M894" s="0" t="n">
        <v>4.17</v>
      </c>
      <c r="N894" s="0" t="n">
        <v>123.58</v>
      </c>
      <c r="O894" s="0" t="n">
        <v>1.26</v>
      </c>
      <c r="P894" s="0" t="n">
        <v>9</v>
      </c>
      <c r="Q894" s="0" t="n">
        <v>0.76</v>
      </c>
      <c r="R894" s="0" t="n">
        <v>645</v>
      </c>
      <c r="S894" s="0" t="n">
        <v>4.64</v>
      </c>
      <c r="T894" s="0" t="n">
        <v>0.37</v>
      </c>
      <c r="U894" s="6" t="n">
        <v>45607</v>
      </c>
      <c r="V894" s="0" t="n">
        <v>92.03</v>
      </c>
      <c r="W894" s="0" t="n">
        <v>0.382</v>
      </c>
    </row>
    <row r="895" customFormat="false" ht="15" hidden="false" customHeight="false" outlineLevel="0" collapsed="false">
      <c r="A895" s="0" t="s">
        <v>1041</v>
      </c>
      <c r="B895" s="0" t="s">
        <v>40</v>
      </c>
      <c r="C895" s="0" t="n">
        <v>225</v>
      </c>
      <c r="D895" s="0" t="n">
        <v>61</v>
      </c>
      <c r="E895" s="0" t="n">
        <v>8</v>
      </c>
      <c r="F895" s="0" t="n">
        <v>6</v>
      </c>
      <c r="G895" s="0" t="n">
        <v>28.52</v>
      </c>
      <c r="H895" s="0" t="n">
        <v>4.82</v>
      </c>
      <c r="I895" s="0" t="n">
        <v>0.86</v>
      </c>
      <c r="J895" s="0" t="s">
        <v>98</v>
      </c>
      <c r="K895" s="0" t="s">
        <v>46</v>
      </c>
      <c r="L895" s="0" t="n">
        <v>38</v>
      </c>
      <c r="M895" s="0" t="n">
        <v>2.54</v>
      </c>
      <c r="N895" s="0" t="n">
        <v>170.79</v>
      </c>
      <c r="O895" s="0" t="n">
        <v>0.81</v>
      </c>
      <c r="P895" s="0" t="n">
        <v>4</v>
      </c>
      <c r="Q895" s="0" t="n">
        <v>0.92</v>
      </c>
      <c r="R895" s="0" t="n">
        <v>634</v>
      </c>
      <c r="S895" s="0" t="n">
        <v>7.82</v>
      </c>
      <c r="T895" s="0" t="n">
        <v>0.93</v>
      </c>
      <c r="U895" s="6" t="n">
        <v>45370</v>
      </c>
      <c r="V895" s="0" t="n">
        <v>157.99</v>
      </c>
      <c r="W895" s="0" t="n">
        <v>0.713</v>
      </c>
    </row>
    <row r="896" customFormat="false" ht="15" hidden="false" customHeight="false" outlineLevel="0" collapsed="false">
      <c r="A896" s="0" t="s">
        <v>1042</v>
      </c>
      <c r="B896" s="0" t="s">
        <v>81</v>
      </c>
      <c r="C896" s="0" t="n">
        <v>459</v>
      </c>
      <c r="D896" s="0" t="n">
        <v>15</v>
      </c>
      <c r="E896" s="0" t="n">
        <v>10</v>
      </c>
      <c r="F896" s="0" t="n">
        <v>4</v>
      </c>
      <c r="G896" s="0" t="n">
        <v>30.06</v>
      </c>
      <c r="H896" s="0" t="n">
        <v>5.18</v>
      </c>
      <c r="I896" s="0" t="n">
        <v>0.87</v>
      </c>
      <c r="J896" s="0" t="s">
        <v>193</v>
      </c>
      <c r="K896" s="0" t="s">
        <v>42</v>
      </c>
      <c r="L896" s="0" t="n">
        <v>147</v>
      </c>
      <c r="M896" s="0" t="n">
        <v>2.59</v>
      </c>
      <c r="N896" s="0" t="n">
        <v>54.06</v>
      </c>
      <c r="O896" s="0" t="n">
        <v>1.9</v>
      </c>
      <c r="P896" s="0" t="n">
        <v>2</v>
      </c>
      <c r="Q896" s="0" t="n">
        <v>0.79</v>
      </c>
      <c r="R896" s="0" t="n">
        <v>621</v>
      </c>
      <c r="S896" s="0" t="n">
        <v>6.95</v>
      </c>
      <c r="T896" s="0" t="n">
        <v>0.92</v>
      </c>
      <c r="U896" s="6" t="n">
        <v>45434</v>
      </c>
      <c r="V896" s="0" t="n">
        <v>168.56</v>
      </c>
      <c r="W896" s="0" t="n">
        <v>0.605</v>
      </c>
    </row>
    <row r="897" customFormat="false" ht="15" hidden="false" customHeight="false" outlineLevel="0" collapsed="false">
      <c r="A897" s="0" t="s">
        <v>1043</v>
      </c>
      <c r="B897" s="0" t="s">
        <v>44</v>
      </c>
      <c r="C897" s="0" t="n">
        <v>394</v>
      </c>
      <c r="D897" s="0" t="n">
        <v>19</v>
      </c>
      <c r="E897" s="0" t="n">
        <v>5</v>
      </c>
      <c r="F897" s="0" t="n">
        <v>3</v>
      </c>
      <c r="G897" s="0" t="n">
        <v>19.24</v>
      </c>
      <c r="H897" s="0" t="n">
        <v>2.27</v>
      </c>
      <c r="I897" s="0" t="n">
        <v>0.76</v>
      </c>
      <c r="J897" s="0" t="s">
        <v>573</v>
      </c>
      <c r="K897" s="0" t="s">
        <v>42</v>
      </c>
      <c r="L897" s="0" t="n">
        <v>36</v>
      </c>
      <c r="M897" s="0" t="n">
        <v>1.73</v>
      </c>
      <c r="N897" s="0" t="n">
        <v>164.8</v>
      </c>
      <c r="O897" s="0" t="n">
        <v>1.08</v>
      </c>
      <c r="P897" s="0" t="n">
        <v>4</v>
      </c>
      <c r="Q897" s="0" t="n">
        <v>0.78</v>
      </c>
      <c r="R897" s="0" t="n">
        <v>915</v>
      </c>
      <c r="S897" s="0" t="n">
        <v>8.37</v>
      </c>
      <c r="T897" s="0" t="n">
        <v>0.43</v>
      </c>
      <c r="U897" s="6" t="n">
        <v>45334</v>
      </c>
      <c r="V897" s="0" t="n">
        <v>32.28</v>
      </c>
      <c r="W897" s="0" t="n">
        <v>0.566</v>
      </c>
    </row>
    <row r="898" customFormat="false" ht="15" hidden="false" customHeight="false" outlineLevel="0" collapsed="false">
      <c r="A898" s="0" t="s">
        <v>1044</v>
      </c>
      <c r="B898" s="0" t="s">
        <v>81</v>
      </c>
      <c r="C898" s="0" t="n">
        <v>470</v>
      </c>
      <c r="D898" s="0" t="n">
        <v>80</v>
      </c>
      <c r="E898" s="0" t="n">
        <v>12</v>
      </c>
      <c r="F898" s="0" t="n">
        <v>9</v>
      </c>
      <c r="G898" s="0" t="n">
        <v>14.72</v>
      </c>
      <c r="H898" s="0" t="n">
        <v>6.78</v>
      </c>
      <c r="I898" s="0" t="n">
        <v>0.65</v>
      </c>
      <c r="J898" s="0" t="s">
        <v>145</v>
      </c>
      <c r="K898" s="0" t="s">
        <v>54</v>
      </c>
      <c r="L898" s="0" t="n">
        <v>22</v>
      </c>
      <c r="M898" s="0" t="n">
        <v>4.55</v>
      </c>
      <c r="N898" s="0" t="n">
        <v>52.12</v>
      </c>
      <c r="O898" s="0" t="n">
        <v>0.24</v>
      </c>
      <c r="P898" s="0" t="n">
        <v>3</v>
      </c>
      <c r="Q898" s="0" t="n">
        <v>0.82</v>
      </c>
      <c r="R898" s="0" t="n">
        <v>708</v>
      </c>
      <c r="S898" s="0" t="n">
        <v>5.01</v>
      </c>
      <c r="T898" s="0" t="n">
        <v>0.27</v>
      </c>
      <c r="U898" s="6" t="n">
        <v>45450</v>
      </c>
      <c r="V898" s="0" t="n">
        <v>205.25</v>
      </c>
      <c r="W898" s="0" t="n">
        <v>0.601</v>
      </c>
    </row>
    <row r="899" customFormat="false" ht="15" hidden="false" customHeight="false" outlineLevel="0" collapsed="false">
      <c r="A899" s="0" t="s">
        <v>1045</v>
      </c>
      <c r="B899" s="0" t="s">
        <v>81</v>
      </c>
      <c r="C899" s="0" t="n">
        <v>133</v>
      </c>
      <c r="D899" s="0" t="n">
        <v>99</v>
      </c>
      <c r="E899" s="0" t="n">
        <v>12</v>
      </c>
      <c r="F899" s="0" t="n">
        <v>4</v>
      </c>
      <c r="G899" s="0" t="n">
        <v>14.41</v>
      </c>
      <c r="H899" s="0" t="n">
        <v>5.74</v>
      </c>
      <c r="I899" s="0" t="n">
        <v>0.88</v>
      </c>
      <c r="J899" s="0" t="s">
        <v>223</v>
      </c>
      <c r="K899" s="0" t="s">
        <v>42</v>
      </c>
      <c r="L899" s="0" t="n">
        <v>51</v>
      </c>
      <c r="M899" s="0" t="n">
        <v>0.9</v>
      </c>
      <c r="N899" s="0" t="n">
        <v>187.58</v>
      </c>
      <c r="O899" s="0" t="n">
        <v>1.31</v>
      </c>
      <c r="P899" s="0" t="n">
        <v>8</v>
      </c>
      <c r="Q899" s="0" t="n">
        <v>0.7</v>
      </c>
      <c r="R899" s="0" t="n">
        <v>96</v>
      </c>
      <c r="S899" s="0" t="n">
        <v>7.48</v>
      </c>
      <c r="T899" s="0" t="n">
        <v>0.69</v>
      </c>
      <c r="U899" s="6" t="n">
        <v>45332</v>
      </c>
      <c r="V899" s="0" t="n">
        <v>131.8</v>
      </c>
      <c r="W899" s="0" t="n">
        <v>0.487</v>
      </c>
    </row>
    <row r="900" customFormat="false" ht="15" hidden="false" customHeight="false" outlineLevel="0" collapsed="false">
      <c r="A900" s="0" t="s">
        <v>1046</v>
      </c>
      <c r="B900" s="0" t="s">
        <v>81</v>
      </c>
      <c r="C900" s="0" t="n">
        <v>291</v>
      </c>
      <c r="D900" s="0" t="n">
        <v>39</v>
      </c>
      <c r="E900" s="0" t="n">
        <v>3</v>
      </c>
      <c r="F900" s="0" t="n">
        <v>3</v>
      </c>
      <c r="G900" s="0" t="n">
        <v>9.56</v>
      </c>
      <c r="H900" s="0" t="n">
        <v>2.46</v>
      </c>
      <c r="I900" s="0" t="n">
        <v>0.25</v>
      </c>
      <c r="J900" s="0" t="s">
        <v>474</v>
      </c>
      <c r="K900" s="0" t="s">
        <v>54</v>
      </c>
      <c r="L900" s="0" t="n">
        <v>174</v>
      </c>
      <c r="M900" s="0" t="n">
        <v>1.15</v>
      </c>
      <c r="N900" s="0" t="n">
        <v>72.69</v>
      </c>
      <c r="O900" s="0" t="n">
        <v>1.58</v>
      </c>
      <c r="P900" s="0" t="n">
        <v>5</v>
      </c>
      <c r="Q900" s="0" t="n">
        <v>0.99</v>
      </c>
      <c r="R900" s="0" t="n">
        <v>272</v>
      </c>
      <c r="S900" s="0" t="n">
        <v>3.04</v>
      </c>
      <c r="T900" s="0" t="n">
        <v>0.56</v>
      </c>
      <c r="U900" s="6" t="n">
        <v>45553</v>
      </c>
      <c r="V900" s="0" t="n">
        <v>267.96</v>
      </c>
      <c r="W900" s="0" t="n">
        <v>0.493</v>
      </c>
    </row>
    <row r="901" customFormat="false" ht="15" hidden="false" customHeight="false" outlineLevel="0" collapsed="false">
      <c r="A901" s="0" t="s">
        <v>1047</v>
      </c>
      <c r="B901" s="0" t="s">
        <v>48</v>
      </c>
      <c r="C901" s="0" t="n">
        <v>102</v>
      </c>
      <c r="D901" s="0" t="n">
        <v>30</v>
      </c>
      <c r="E901" s="0" t="n">
        <v>8</v>
      </c>
      <c r="F901" s="0" t="n">
        <v>9</v>
      </c>
      <c r="G901" s="0" t="n">
        <v>16.94</v>
      </c>
      <c r="H901" s="0" t="n">
        <v>3.73</v>
      </c>
      <c r="I901" s="0" t="n">
        <v>0.94</v>
      </c>
      <c r="J901" s="0" t="s">
        <v>210</v>
      </c>
      <c r="K901" s="0" t="s">
        <v>42</v>
      </c>
      <c r="L901" s="0" t="n">
        <v>30</v>
      </c>
      <c r="M901" s="0" t="n">
        <v>3.36</v>
      </c>
      <c r="N901" s="0" t="n">
        <v>42.65</v>
      </c>
      <c r="O901" s="0" t="n">
        <v>0.4</v>
      </c>
      <c r="P901" s="0" t="n">
        <v>9</v>
      </c>
      <c r="Q901" s="0" t="n">
        <v>0.86</v>
      </c>
      <c r="R901" s="0" t="n">
        <v>207</v>
      </c>
      <c r="S901" s="0" t="n">
        <v>10.93</v>
      </c>
      <c r="T901" s="0" t="n">
        <v>0.31</v>
      </c>
      <c r="U901" s="6" t="n">
        <v>45396</v>
      </c>
      <c r="V901" s="0" t="n">
        <v>266.8</v>
      </c>
      <c r="W901" s="0" t="n">
        <v>0.56</v>
      </c>
    </row>
    <row r="902" customFormat="false" ht="15" hidden="false" customHeight="false" outlineLevel="0" collapsed="false">
      <c r="A902" s="0" t="s">
        <v>1048</v>
      </c>
      <c r="B902" s="0" t="s">
        <v>48</v>
      </c>
      <c r="C902" s="0" t="n">
        <v>198</v>
      </c>
      <c r="D902" s="0" t="n">
        <v>69</v>
      </c>
      <c r="E902" s="0" t="n">
        <v>3</v>
      </c>
      <c r="F902" s="0" t="n">
        <v>8</v>
      </c>
      <c r="G902" s="0" t="n">
        <v>10.77</v>
      </c>
      <c r="H902" s="0" t="n">
        <v>6.17</v>
      </c>
      <c r="I902" s="0" t="n">
        <v>0.95</v>
      </c>
      <c r="J902" s="0" t="s">
        <v>309</v>
      </c>
      <c r="K902" s="0" t="s">
        <v>46</v>
      </c>
      <c r="L902" s="0" t="n">
        <v>140</v>
      </c>
      <c r="M902" s="0" t="n">
        <v>4.33</v>
      </c>
      <c r="N902" s="0" t="n">
        <v>38.15</v>
      </c>
      <c r="O902" s="0" t="n">
        <v>0.95</v>
      </c>
      <c r="P902" s="0" t="n">
        <v>1</v>
      </c>
      <c r="Q902" s="0" t="n">
        <v>0.93</v>
      </c>
      <c r="R902" s="0" t="n">
        <v>96</v>
      </c>
      <c r="S902" s="0" t="n">
        <v>6.18</v>
      </c>
      <c r="T902" s="0" t="n">
        <v>0.63</v>
      </c>
      <c r="U902" s="6" t="n">
        <v>45371</v>
      </c>
      <c r="V902" s="0" t="n">
        <v>218.83</v>
      </c>
      <c r="W902" s="0" t="n">
        <v>0.679</v>
      </c>
    </row>
    <row r="903" customFormat="false" ht="15" hidden="false" customHeight="false" outlineLevel="0" collapsed="false">
      <c r="A903" s="0" t="s">
        <v>1049</v>
      </c>
      <c r="B903" s="0" t="s">
        <v>81</v>
      </c>
      <c r="C903" s="0" t="n">
        <v>229</v>
      </c>
      <c r="D903" s="0" t="n">
        <v>90</v>
      </c>
      <c r="E903" s="0" t="n">
        <v>11</v>
      </c>
      <c r="F903" s="0" t="n">
        <v>5</v>
      </c>
      <c r="G903" s="0" t="n">
        <v>32.06</v>
      </c>
      <c r="H903" s="0" t="n">
        <v>9.29</v>
      </c>
      <c r="I903" s="0" t="n">
        <v>0.88</v>
      </c>
      <c r="J903" s="0" t="s">
        <v>141</v>
      </c>
      <c r="K903" s="0" t="s">
        <v>60</v>
      </c>
      <c r="L903" s="0" t="n">
        <v>145</v>
      </c>
      <c r="M903" s="0" t="n">
        <v>0.93</v>
      </c>
      <c r="N903" s="0" t="n">
        <v>45.58</v>
      </c>
      <c r="O903" s="0" t="n">
        <v>1.51</v>
      </c>
      <c r="P903" s="0" t="n">
        <v>0</v>
      </c>
      <c r="Q903" s="0" t="n">
        <v>0.78</v>
      </c>
      <c r="R903" s="0" t="n">
        <v>850</v>
      </c>
      <c r="S903" s="0" t="n">
        <v>8.59</v>
      </c>
      <c r="T903" s="0" t="n">
        <v>0.99</v>
      </c>
      <c r="U903" s="6" t="n">
        <v>45566</v>
      </c>
      <c r="V903" s="0" t="n">
        <v>257.6</v>
      </c>
      <c r="W903" s="0" t="n">
        <v>0.718</v>
      </c>
    </row>
    <row r="904" customFormat="false" ht="15" hidden="false" customHeight="false" outlineLevel="0" collapsed="false">
      <c r="A904" s="0" t="s">
        <v>1050</v>
      </c>
      <c r="B904" s="0" t="s">
        <v>44</v>
      </c>
      <c r="C904" s="0" t="n">
        <v>483</v>
      </c>
      <c r="D904" s="0" t="n">
        <v>83</v>
      </c>
      <c r="E904" s="0" t="n">
        <v>4</v>
      </c>
      <c r="F904" s="0" t="n">
        <v>2</v>
      </c>
      <c r="G904" s="0" t="n">
        <v>28.88</v>
      </c>
      <c r="H904" s="0" t="n">
        <v>9.24</v>
      </c>
      <c r="I904" s="0" t="n">
        <v>0.33</v>
      </c>
      <c r="J904" s="0" t="s">
        <v>74</v>
      </c>
      <c r="K904" s="0" t="s">
        <v>60</v>
      </c>
      <c r="L904" s="0" t="n">
        <v>79</v>
      </c>
      <c r="M904" s="0" t="n">
        <v>3.8</v>
      </c>
      <c r="N904" s="0" t="n">
        <v>95.03</v>
      </c>
      <c r="O904" s="0" t="n">
        <v>0.14</v>
      </c>
      <c r="P904" s="0" t="n">
        <v>0</v>
      </c>
      <c r="Q904" s="0" t="n">
        <v>0.92</v>
      </c>
      <c r="R904" s="0" t="n">
        <v>771</v>
      </c>
      <c r="S904" s="0" t="n">
        <v>9.46</v>
      </c>
      <c r="T904" s="0" t="n">
        <v>0.26</v>
      </c>
      <c r="U904" s="6" t="n">
        <v>45459</v>
      </c>
      <c r="V904" s="0" t="n">
        <v>277.53</v>
      </c>
      <c r="W904" s="0" t="n">
        <v>0.748</v>
      </c>
    </row>
    <row r="905" customFormat="false" ht="15" hidden="false" customHeight="false" outlineLevel="0" collapsed="false">
      <c r="A905" s="0" t="s">
        <v>1051</v>
      </c>
      <c r="B905" s="0" t="s">
        <v>40</v>
      </c>
      <c r="C905" s="0" t="n">
        <v>347</v>
      </c>
      <c r="D905" s="0" t="n">
        <v>72</v>
      </c>
      <c r="E905" s="0" t="n">
        <v>13</v>
      </c>
      <c r="F905" s="0" t="n">
        <v>2</v>
      </c>
      <c r="G905" s="0" t="n">
        <v>19.75</v>
      </c>
      <c r="H905" s="0" t="n">
        <v>3.24</v>
      </c>
      <c r="I905" s="0" t="n">
        <v>0.87</v>
      </c>
      <c r="J905" s="0" t="s">
        <v>193</v>
      </c>
      <c r="K905" s="0" t="s">
        <v>54</v>
      </c>
      <c r="L905" s="0" t="n">
        <v>154</v>
      </c>
      <c r="M905" s="0" t="n">
        <v>3.84</v>
      </c>
      <c r="N905" s="0" t="n">
        <v>109.21</v>
      </c>
      <c r="O905" s="0" t="n">
        <v>0.16</v>
      </c>
      <c r="P905" s="0" t="n">
        <v>0</v>
      </c>
      <c r="Q905" s="0" t="n">
        <v>0.87</v>
      </c>
      <c r="R905" s="0" t="n">
        <v>582</v>
      </c>
      <c r="S905" s="0" t="n">
        <v>12.71</v>
      </c>
      <c r="T905" s="0" t="n">
        <v>0.41</v>
      </c>
      <c r="U905" s="6" t="n">
        <v>45492</v>
      </c>
      <c r="V905" s="0" t="n">
        <v>177.43</v>
      </c>
      <c r="W905" s="0" t="n">
        <v>0.809</v>
      </c>
    </row>
    <row r="906" customFormat="false" ht="15" hidden="false" customHeight="false" outlineLevel="0" collapsed="false">
      <c r="A906" s="0" t="s">
        <v>1052</v>
      </c>
      <c r="B906" s="0" t="s">
        <v>40</v>
      </c>
      <c r="C906" s="0" t="n">
        <v>143</v>
      </c>
      <c r="D906" s="0" t="n">
        <v>51</v>
      </c>
      <c r="E906" s="0" t="n">
        <v>4</v>
      </c>
      <c r="F906" s="0" t="n">
        <v>5</v>
      </c>
      <c r="G906" s="0" t="n">
        <v>16.97</v>
      </c>
      <c r="H906" s="0" t="n">
        <v>7.49</v>
      </c>
      <c r="I906" s="0" t="n">
        <v>0.55</v>
      </c>
      <c r="J906" s="0" t="s">
        <v>220</v>
      </c>
      <c r="K906" s="0" t="s">
        <v>60</v>
      </c>
      <c r="L906" s="0" t="n">
        <v>19</v>
      </c>
      <c r="M906" s="0" t="n">
        <v>3.12</v>
      </c>
      <c r="N906" s="0" t="n">
        <v>183.62</v>
      </c>
      <c r="O906" s="0" t="n">
        <v>1.39</v>
      </c>
      <c r="P906" s="0" t="n">
        <v>8</v>
      </c>
      <c r="Q906" s="0" t="n">
        <v>0.83</v>
      </c>
      <c r="R906" s="0" t="n">
        <v>400</v>
      </c>
      <c r="S906" s="0" t="n">
        <v>2.14</v>
      </c>
      <c r="T906" s="0" t="n">
        <v>0.63</v>
      </c>
      <c r="U906" s="6" t="n">
        <v>45592</v>
      </c>
      <c r="V906" s="0" t="n">
        <v>291.85</v>
      </c>
      <c r="W906" s="0" t="n">
        <v>0.422</v>
      </c>
    </row>
    <row r="907" customFormat="false" ht="15" hidden="false" customHeight="false" outlineLevel="0" collapsed="false">
      <c r="A907" s="0" t="s">
        <v>1053</v>
      </c>
      <c r="B907" s="0" t="s">
        <v>56</v>
      </c>
      <c r="C907" s="0" t="n">
        <v>132</v>
      </c>
      <c r="D907" s="0" t="n">
        <v>60</v>
      </c>
      <c r="E907" s="0" t="n">
        <v>9</v>
      </c>
      <c r="F907" s="0" t="n">
        <v>6</v>
      </c>
      <c r="G907" s="0" t="n">
        <v>12.64</v>
      </c>
      <c r="H907" s="0" t="n">
        <v>7.87</v>
      </c>
      <c r="I907" s="0" t="n">
        <v>0.64</v>
      </c>
      <c r="J907" s="0" t="s">
        <v>57</v>
      </c>
      <c r="K907" s="0" t="s">
        <v>60</v>
      </c>
      <c r="L907" s="0" t="n">
        <v>150</v>
      </c>
      <c r="M907" s="0" t="n">
        <v>2.69</v>
      </c>
      <c r="N907" s="0" t="n">
        <v>82.39</v>
      </c>
      <c r="O907" s="0" t="n">
        <v>1.48</v>
      </c>
      <c r="P907" s="0" t="n">
        <v>4</v>
      </c>
      <c r="Q907" s="0" t="n">
        <v>0.99</v>
      </c>
      <c r="R907" s="0" t="n">
        <v>368</v>
      </c>
      <c r="S907" s="0" t="n">
        <v>7.76</v>
      </c>
      <c r="T907" s="0" t="n">
        <v>0.83</v>
      </c>
      <c r="U907" s="6" t="n">
        <v>45616</v>
      </c>
      <c r="V907" s="0" t="n">
        <v>287.07</v>
      </c>
      <c r="W907" s="0" t="n">
        <v>0.639</v>
      </c>
    </row>
    <row r="908" customFormat="false" ht="15" hidden="false" customHeight="false" outlineLevel="0" collapsed="false">
      <c r="A908" s="0" t="s">
        <v>1054</v>
      </c>
      <c r="B908" s="0" t="s">
        <v>44</v>
      </c>
      <c r="C908" s="0" t="n">
        <v>31</v>
      </c>
      <c r="D908" s="0" t="n">
        <v>73</v>
      </c>
      <c r="E908" s="0" t="n">
        <v>4</v>
      </c>
      <c r="F908" s="0" t="n">
        <v>5</v>
      </c>
      <c r="G908" s="0" t="n">
        <v>27.24</v>
      </c>
      <c r="H908" s="0" t="n">
        <v>8.18</v>
      </c>
      <c r="I908" s="0" t="n">
        <v>0.86</v>
      </c>
      <c r="J908" s="0" t="s">
        <v>72</v>
      </c>
      <c r="K908" s="0" t="s">
        <v>42</v>
      </c>
      <c r="L908" s="0" t="n">
        <v>115</v>
      </c>
      <c r="M908" s="0" t="n">
        <v>1.94</v>
      </c>
      <c r="N908" s="0" t="n">
        <v>51.32</v>
      </c>
      <c r="O908" s="0" t="n">
        <v>1.71</v>
      </c>
      <c r="P908" s="0" t="n">
        <v>3</v>
      </c>
      <c r="Q908" s="0" t="n">
        <v>0.85</v>
      </c>
      <c r="R908" s="0" t="n">
        <v>280</v>
      </c>
      <c r="S908" s="0" t="n">
        <v>13.52</v>
      </c>
      <c r="T908" s="0" t="n">
        <v>0.22</v>
      </c>
      <c r="U908" s="6" t="n">
        <v>45624</v>
      </c>
      <c r="V908" s="0" t="n">
        <v>41.87</v>
      </c>
      <c r="W908" s="0" t="n">
        <v>0.563</v>
      </c>
    </row>
    <row r="909" customFormat="false" ht="15" hidden="false" customHeight="false" outlineLevel="0" collapsed="false">
      <c r="A909" s="0" t="s">
        <v>1055</v>
      </c>
      <c r="B909" s="0" t="s">
        <v>48</v>
      </c>
      <c r="C909" s="0" t="n">
        <v>145</v>
      </c>
      <c r="D909" s="0" t="n">
        <v>85</v>
      </c>
      <c r="E909" s="0" t="n">
        <v>12</v>
      </c>
      <c r="F909" s="0" t="n">
        <v>8</v>
      </c>
      <c r="G909" s="0" t="n">
        <v>46.03</v>
      </c>
      <c r="H909" s="0" t="n">
        <v>5.92</v>
      </c>
      <c r="I909" s="0" t="n">
        <v>0.13</v>
      </c>
      <c r="J909" s="0" t="s">
        <v>53</v>
      </c>
      <c r="K909" s="0" t="s">
        <v>46</v>
      </c>
      <c r="L909" s="0" t="n">
        <v>21</v>
      </c>
      <c r="M909" s="0" t="n">
        <v>2.08</v>
      </c>
      <c r="N909" s="0" t="n">
        <v>151.33</v>
      </c>
      <c r="O909" s="0" t="n">
        <v>0.86</v>
      </c>
      <c r="P909" s="0" t="n">
        <v>9</v>
      </c>
      <c r="Q909" s="0" t="n">
        <v>0.9</v>
      </c>
      <c r="R909" s="0" t="n">
        <v>347</v>
      </c>
      <c r="S909" s="0" t="n">
        <v>5.62</v>
      </c>
      <c r="T909" s="0" t="n">
        <v>0.79</v>
      </c>
      <c r="U909" s="6" t="n">
        <v>45640</v>
      </c>
      <c r="V909" s="0" t="n">
        <v>161.6</v>
      </c>
      <c r="W909" s="0" t="n">
        <v>0.547</v>
      </c>
    </row>
    <row r="910" customFormat="false" ht="15" hidden="false" customHeight="false" outlineLevel="0" collapsed="false">
      <c r="A910" s="0" t="s">
        <v>1056</v>
      </c>
      <c r="B910" s="0" t="s">
        <v>81</v>
      </c>
      <c r="C910" s="0" t="n">
        <v>72</v>
      </c>
      <c r="D910" s="0" t="n">
        <v>65</v>
      </c>
      <c r="E910" s="0" t="n">
        <v>10</v>
      </c>
      <c r="F910" s="0" t="n">
        <v>7</v>
      </c>
      <c r="G910" s="0" t="n">
        <v>34.6</v>
      </c>
      <c r="H910" s="0" t="n">
        <v>0.6</v>
      </c>
      <c r="I910" s="0" t="n">
        <v>0.43</v>
      </c>
      <c r="J910" s="0" t="s">
        <v>106</v>
      </c>
      <c r="K910" s="0" t="s">
        <v>60</v>
      </c>
      <c r="L910" s="0" t="n">
        <v>137</v>
      </c>
      <c r="M910" s="0" t="n">
        <v>3.53</v>
      </c>
      <c r="N910" s="0" t="n">
        <v>35.58</v>
      </c>
      <c r="O910" s="0" t="n">
        <v>0.84</v>
      </c>
      <c r="P910" s="0" t="n">
        <v>4</v>
      </c>
      <c r="Q910" s="0" t="n">
        <v>0.7</v>
      </c>
      <c r="R910" s="0" t="n">
        <v>494</v>
      </c>
      <c r="S910" s="0" t="n">
        <v>7.22</v>
      </c>
      <c r="T910" s="0" t="n">
        <v>0.31</v>
      </c>
      <c r="U910" s="6" t="n">
        <v>45621</v>
      </c>
      <c r="V910" s="0" t="n">
        <v>43.2</v>
      </c>
      <c r="W910" s="0" t="n">
        <v>0.534</v>
      </c>
    </row>
    <row r="911" customFormat="false" ht="15" hidden="false" customHeight="false" outlineLevel="0" collapsed="false">
      <c r="A911" s="0" t="s">
        <v>1057</v>
      </c>
      <c r="B911" s="0" t="s">
        <v>56</v>
      </c>
      <c r="C911" s="0" t="n">
        <v>350</v>
      </c>
      <c r="D911" s="0" t="n">
        <v>89</v>
      </c>
      <c r="E911" s="0" t="n">
        <v>8</v>
      </c>
      <c r="F911" s="0" t="n">
        <v>5</v>
      </c>
      <c r="G911" s="0" t="n">
        <v>37.48</v>
      </c>
      <c r="H911" s="0" t="n">
        <v>7.74</v>
      </c>
      <c r="I911" s="0" t="n">
        <v>0.83</v>
      </c>
      <c r="J911" s="0" t="s">
        <v>57</v>
      </c>
      <c r="K911" s="0" t="s">
        <v>46</v>
      </c>
      <c r="L911" s="0" t="n">
        <v>160</v>
      </c>
      <c r="M911" s="0" t="n">
        <v>0.79</v>
      </c>
      <c r="N911" s="0" t="n">
        <v>179.53</v>
      </c>
      <c r="O911" s="0" t="n">
        <v>1.15</v>
      </c>
      <c r="P911" s="0" t="n">
        <v>8</v>
      </c>
      <c r="Q911" s="0" t="n">
        <v>0.79</v>
      </c>
      <c r="R911" s="0" t="n">
        <v>154</v>
      </c>
      <c r="S911" s="0" t="n">
        <v>2.19</v>
      </c>
      <c r="T911" s="0" t="n">
        <v>0.86</v>
      </c>
      <c r="U911" s="6" t="n">
        <v>45325</v>
      </c>
      <c r="V911" s="0" t="n">
        <v>208.4</v>
      </c>
      <c r="W911" s="0" t="n">
        <v>0.484</v>
      </c>
    </row>
    <row r="912" customFormat="false" ht="15" hidden="false" customHeight="false" outlineLevel="0" collapsed="false">
      <c r="A912" s="0" t="s">
        <v>1058</v>
      </c>
      <c r="B912" s="0" t="s">
        <v>40</v>
      </c>
      <c r="C912" s="0" t="n">
        <v>408</v>
      </c>
      <c r="D912" s="0" t="n">
        <v>50</v>
      </c>
      <c r="E912" s="0" t="n">
        <v>9</v>
      </c>
      <c r="F912" s="0" t="n">
        <v>3</v>
      </c>
      <c r="G912" s="0" t="n">
        <v>41.88</v>
      </c>
      <c r="H912" s="0" t="n">
        <v>1.51</v>
      </c>
      <c r="I912" s="0" t="n">
        <v>0.83</v>
      </c>
      <c r="J912" s="0" t="s">
        <v>271</v>
      </c>
      <c r="K912" s="0" t="s">
        <v>42</v>
      </c>
      <c r="L912" s="0" t="n">
        <v>137</v>
      </c>
      <c r="M912" s="0" t="n">
        <v>3.13</v>
      </c>
      <c r="N912" s="0" t="n">
        <v>87.79</v>
      </c>
      <c r="O912" s="0" t="n">
        <v>1.54</v>
      </c>
      <c r="P912" s="0" t="n">
        <v>2</v>
      </c>
      <c r="Q912" s="0" t="n">
        <v>0.97</v>
      </c>
      <c r="R912" s="0" t="n">
        <v>687</v>
      </c>
      <c r="S912" s="0" t="n">
        <v>11.51</v>
      </c>
      <c r="T912" s="0" t="n">
        <v>0.75</v>
      </c>
      <c r="U912" s="6" t="n">
        <v>45450</v>
      </c>
      <c r="V912" s="0" t="n">
        <v>231.93</v>
      </c>
      <c r="W912" s="0" t="n">
        <v>0.703</v>
      </c>
    </row>
    <row r="913" customFormat="false" ht="15" hidden="false" customHeight="false" outlineLevel="0" collapsed="false">
      <c r="A913" s="0" t="s">
        <v>1059</v>
      </c>
      <c r="B913" s="0" t="s">
        <v>48</v>
      </c>
      <c r="C913" s="0" t="n">
        <v>302</v>
      </c>
      <c r="D913" s="0" t="n">
        <v>41</v>
      </c>
      <c r="E913" s="0" t="n">
        <v>9</v>
      </c>
      <c r="F913" s="0" t="n">
        <v>7</v>
      </c>
      <c r="G913" s="0" t="n">
        <v>18.23</v>
      </c>
      <c r="H913" s="0" t="n">
        <v>1.61</v>
      </c>
      <c r="I913" s="0" t="n">
        <v>0.86</v>
      </c>
      <c r="J913" s="0" t="s">
        <v>210</v>
      </c>
      <c r="K913" s="0" t="s">
        <v>42</v>
      </c>
      <c r="L913" s="0" t="n">
        <v>70</v>
      </c>
      <c r="M913" s="0" t="n">
        <v>1.75</v>
      </c>
      <c r="N913" s="0" t="n">
        <v>126.63</v>
      </c>
      <c r="O913" s="0" t="n">
        <v>1.32</v>
      </c>
      <c r="P913" s="0" t="n">
        <v>2</v>
      </c>
      <c r="Q913" s="0" t="n">
        <v>0.93</v>
      </c>
      <c r="R913" s="0" t="n">
        <v>932</v>
      </c>
      <c r="S913" s="0" t="n">
        <v>2.19</v>
      </c>
      <c r="T913" s="0" t="n">
        <v>0.57</v>
      </c>
      <c r="U913" s="6" t="n">
        <v>45649</v>
      </c>
      <c r="V913" s="0" t="n">
        <v>266.56</v>
      </c>
      <c r="W913" s="0" t="n">
        <v>0.557</v>
      </c>
    </row>
    <row r="914" customFormat="false" ht="15" hidden="false" customHeight="false" outlineLevel="0" collapsed="false">
      <c r="A914" s="0" t="s">
        <v>1060</v>
      </c>
      <c r="B914" s="0" t="s">
        <v>48</v>
      </c>
      <c r="C914" s="0" t="n">
        <v>159</v>
      </c>
      <c r="D914" s="0" t="n">
        <v>24</v>
      </c>
      <c r="E914" s="0" t="n">
        <v>8</v>
      </c>
      <c r="F914" s="0" t="n">
        <v>5</v>
      </c>
      <c r="G914" s="0" t="n">
        <v>4.08</v>
      </c>
      <c r="H914" s="0" t="n">
        <v>6.25</v>
      </c>
      <c r="I914" s="0" t="n">
        <v>0.25</v>
      </c>
      <c r="J914" s="0" t="s">
        <v>236</v>
      </c>
      <c r="K914" s="0" t="s">
        <v>60</v>
      </c>
      <c r="L914" s="0" t="n">
        <v>35</v>
      </c>
      <c r="M914" s="0" t="n">
        <v>2.6</v>
      </c>
      <c r="N914" s="0" t="n">
        <v>45.38</v>
      </c>
      <c r="O914" s="0" t="n">
        <v>0.72</v>
      </c>
      <c r="P914" s="0" t="n">
        <v>1</v>
      </c>
      <c r="Q914" s="0" t="n">
        <v>0.86</v>
      </c>
      <c r="R914" s="0" t="n">
        <v>348</v>
      </c>
      <c r="S914" s="0" t="n">
        <v>9.83</v>
      </c>
      <c r="T914" s="0" t="n">
        <v>0.86</v>
      </c>
      <c r="U914" s="6" t="n">
        <v>45515</v>
      </c>
      <c r="V914" s="0" t="n">
        <v>198.5</v>
      </c>
      <c r="W914" s="0" t="n">
        <v>0.783</v>
      </c>
    </row>
    <row r="915" customFormat="false" ht="15" hidden="false" customHeight="false" outlineLevel="0" collapsed="false">
      <c r="A915" s="0" t="s">
        <v>1061</v>
      </c>
      <c r="B915" s="0" t="s">
        <v>81</v>
      </c>
      <c r="C915" s="0" t="n">
        <v>420</v>
      </c>
      <c r="D915" s="0" t="n">
        <v>71</v>
      </c>
      <c r="E915" s="0" t="n">
        <v>12</v>
      </c>
      <c r="F915" s="0" t="n">
        <v>2</v>
      </c>
      <c r="G915" s="0" t="n">
        <v>31.51</v>
      </c>
      <c r="H915" s="0" t="n">
        <v>9.84</v>
      </c>
      <c r="I915" s="0" t="n">
        <v>0.74</v>
      </c>
      <c r="J915" s="0" t="s">
        <v>573</v>
      </c>
      <c r="K915" s="0" t="s">
        <v>60</v>
      </c>
      <c r="L915" s="0" t="n">
        <v>24</v>
      </c>
      <c r="M915" s="0" t="n">
        <v>3.02</v>
      </c>
      <c r="N915" s="0" t="n">
        <v>37.65</v>
      </c>
      <c r="O915" s="0" t="n">
        <v>0.76</v>
      </c>
      <c r="P915" s="0" t="n">
        <v>7</v>
      </c>
      <c r="Q915" s="0" t="n">
        <v>0.97</v>
      </c>
      <c r="R915" s="0" t="n">
        <v>117</v>
      </c>
      <c r="S915" s="0" t="n">
        <v>6.24</v>
      </c>
      <c r="T915" s="0" t="n">
        <v>0.79</v>
      </c>
      <c r="U915" s="6" t="n">
        <v>45414</v>
      </c>
      <c r="V915" s="0" t="n">
        <v>141.66</v>
      </c>
      <c r="W915" s="0" t="n">
        <v>0.619</v>
      </c>
    </row>
    <row r="916" customFormat="false" ht="15" hidden="false" customHeight="false" outlineLevel="0" collapsed="false">
      <c r="A916" s="0" t="s">
        <v>1062</v>
      </c>
      <c r="B916" s="0" t="s">
        <v>40</v>
      </c>
      <c r="C916" s="0" t="n">
        <v>409</v>
      </c>
      <c r="D916" s="0" t="n">
        <v>36</v>
      </c>
      <c r="E916" s="0" t="n">
        <v>13</v>
      </c>
      <c r="F916" s="0" t="n">
        <v>4</v>
      </c>
      <c r="G916" s="0" t="n">
        <v>10.24</v>
      </c>
      <c r="H916" s="0" t="n">
        <v>2.8</v>
      </c>
      <c r="I916" s="0" t="n">
        <v>0.23</v>
      </c>
      <c r="J916" s="0" t="s">
        <v>191</v>
      </c>
      <c r="K916" s="0" t="s">
        <v>42</v>
      </c>
      <c r="L916" s="0" t="n">
        <v>31</v>
      </c>
      <c r="M916" s="0" t="n">
        <v>4.49</v>
      </c>
      <c r="N916" s="0" t="n">
        <v>161.78</v>
      </c>
      <c r="O916" s="0" t="n">
        <v>1.55</v>
      </c>
      <c r="P916" s="0" t="n">
        <v>6</v>
      </c>
      <c r="Q916" s="0" t="n">
        <v>0.85</v>
      </c>
      <c r="R916" s="0" t="n">
        <v>587</v>
      </c>
      <c r="S916" s="0" t="n">
        <v>5.73</v>
      </c>
      <c r="T916" s="0" t="n">
        <v>0.81</v>
      </c>
      <c r="U916" s="6" t="n">
        <v>45321</v>
      </c>
      <c r="V916" s="0" t="n">
        <v>55.22</v>
      </c>
      <c r="W916" s="0" t="n">
        <v>0.533</v>
      </c>
    </row>
    <row r="917" customFormat="false" ht="15" hidden="false" customHeight="false" outlineLevel="0" collapsed="false">
      <c r="A917" s="0" t="s">
        <v>1063</v>
      </c>
      <c r="B917" s="0" t="s">
        <v>44</v>
      </c>
      <c r="C917" s="0" t="n">
        <v>116</v>
      </c>
      <c r="D917" s="0" t="n">
        <v>37</v>
      </c>
      <c r="E917" s="0" t="n">
        <v>11</v>
      </c>
      <c r="F917" s="0" t="n">
        <v>3</v>
      </c>
      <c r="G917" s="0" t="n">
        <v>28.88</v>
      </c>
      <c r="H917" s="0" t="n">
        <v>6.64</v>
      </c>
      <c r="I917" s="0" t="n">
        <v>0.81</v>
      </c>
      <c r="J917" s="0" t="s">
        <v>128</v>
      </c>
      <c r="K917" s="0" t="s">
        <v>42</v>
      </c>
      <c r="L917" s="0" t="n">
        <v>98</v>
      </c>
      <c r="M917" s="0" t="n">
        <v>3.11</v>
      </c>
      <c r="N917" s="0" t="n">
        <v>91.64</v>
      </c>
      <c r="O917" s="0" t="n">
        <v>1.12</v>
      </c>
      <c r="P917" s="0" t="n">
        <v>1</v>
      </c>
      <c r="Q917" s="0" t="n">
        <v>0.87</v>
      </c>
      <c r="R917" s="0" t="n">
        <v>722</v>
      </c>
      <c r="S917" s="0" t="n">
        <v>9.2</v>
      </c>
      <c r="T917" s="0" t="n">
        <v>0.43</v>
      </c>
      <c r="U917" s="6" t="n">
        <v>45417</v>
      </c>
      <c r="V917" s="0" t="n">
        <v>46.28</v>
      </c>
      <c r="W917" s="0" t="n">
        <v>0.651</v>
      </c>
    </row>
    <row r="918" customFormat="false" ht="15" hidden="false" customHeight="false" outlineLevel="0" collapsed="false">
      <c r="A918" s="0" t="s">
        <v>1064</v>
      </c>
      <c r="B918" s="0" t="s">
        <v>48</v>
      </c>
      <c r="C918" s="0" t="n">
        <v>24</v>
      </c>
      <c r="D918" s="0" t="n">
        <v>90</v>
      </c>
      <c r="E918" s="0" t="n">
        <v>11</v>
      </c>
      <c r="F918" s="0" t="n">
        <v>8</v>
      </c>
      <c r="G918" s="0" t="n">
        <v>37.24</v>
      </c>
      <c r="H918" s="0" t="n">
        <v>3.38</v>
      </c>
      <c r="I918" s="0" t="n">
        <v>0.32</v>
      </c>
      <c r="J918" s="0" t="s">
        <v>118</v>
      </c>
      <c r="K918" s="0" t="s">
        <v>54</v>
      </c>
      <c r="L918" s="0" t="n">
        <v>74</v>
      </c>
      <c r="M918" s="0" t="n">
        <v>1.52</v>
      </c>
      <c r="N918" s="0" t="n">
        <v>197.48</v>
      </c>
      <c r="O918" s="0" t="n">
        <v>0.29</v>
      </c>
      <c r="P918" s="0" t="n">
        <v>3</v>
      </c>
      <c r="Q918" s="0" t="n">
        <v>0.81</v>
      </c>
      <c r="R918" s="0" t="n">
        <v>669</v>
      </c>
      <c r="S918" s="0" t="n">
        <v>8.95</v>
      </c>
      <c r="T918" s="0" t="n">
        <v>0.7</v>
      </c>
      <c r="U918" s="6" t="n">
        <v>45336</v>
      </c>
      <c r="V918" s="0" t="n">
        <v>150.84</v>
      </c>
      <c r="W918" s="0" t="n">
        <v>0.732</v>
      </c>
    </row>
    <row r="919" customFormat="false" ht="15" hidden="false" customHeight="false" outlineLevel="0" collapsed="false">
      <c r="A919" s="0" t="s">
        <v>1065</v>
      </c>
      <c r="B919" s="0" t="s">
        <v>81</v>
      </c>
      <c r="C919" s="0" t="n">
        <v>76</v>
      </c>
      <c r="D919" s="0" t="n">
        <v>73</v>
      </c>
      <c r="E919" s="0" t="n">
        <v>9</v>
      </c>
      <c r="F919" s="0" t="n">
        <v>3</v>
      </c>
      <c r="G919" s="0" t="n">
        <v>39.4</v>
      </c>
      <c r="H919" s="0" t="n">
        <v>9.04</v>
      </c>
      <c r="I919" s="0" t="n">
        <v>0.76</v>
      </c>
      <c r="J919" s="0" t="s">
        <v>49</v>
      </c>
      <c r="K919" s="0" t="s">
        <v>54</v>
      </c>
      <c r="L919" s="0" t="n">
        <v>163</v>
      </c>
      <c r="M919" s="0" t="n">
        <v>0.86</v>
      </c>
      <c r="N919" s="0" t="n">
        <v>109.62</v>
      </c>
      <c r="O919" s="0" t="n">
        <v>0.39</v>
      </c>
      <c r="P919" s="0" t="n">
        <v>6</v>
      </c>
      <c r="Q919" s="0" t="n">
        <v>0.89</v>
      </c>
      <c r="R919" s="0" t="n">
        <v>850</v>
      </c>
      <c r="S919" s="0" t="n">
        <v>6.68</v>
      </c>
      <c r="T919" s="0" t="n">
        <v>0.31</v>
      </c>
      <c r="U919" s="6" t="n">
        <v>45514</v>
      </c>
      <c r="V919" s="0" t="n">
        <v>251.44</v>
      </c>
      <c r="W919" s="0" t="n">
        <v>0.57</v>
      </c>
    </row>
    <row r="920" customFormat="false" ht="15" hidden="false" customHeight="false" outlineLevel="0" collapsed="false">
      <c r="A920" s="0" t="s">
        <v>1066</v>
      </c>
      <c r="B920" s="0" t="s">
        <v>44</v>
      </c>
      <c r="C920" s="0" t="n">
        <v>431</v>
      </c>
      <c r="D920" s="0" t="n">
        <v>68</v>
      </c>
      <c r="E920" s="0" t="n">
        <v>11</v>
      </c>
      <c r="F920" s="0" t="n">
        <v>9</v>
      </c>
      <c r="G920" s="0" t="n">
        <v>15.79</v>
      </c>
      <c r="H920" s="0" t="n">
        <v>6.14</v>
      </c>
      <c r="I920" s="0" t="n">
        <v>0.51</v>
      </c>
      <c r="J920" s="0" t="s">
        <v>242</v>
      </c>
      <c r="K920" s="0" t="s">
        <v>46</v>
      </c>
      <c r="L920" s="0" t="n">
        <v>30</v>
      </c>
      <c r="M920" s="0" t="n">
        <v>3.32</v>
      </c>
      <c r="N920" s="0" t="n">
        <v>170.67</v>
      </c>
      <c r="O920" s="0" t="n">
        <v>1.72</v>
      </c>
      <c r="P920" s="0" t="n">
        <v>0</v>
      </c>
      <c r="Q920" s="0" t="n">
        <v>0.8</v>
      </c>
      <c r="R920" s="0" t="n">
        <v>866</v>
      </c>
      <c r="S920" s="0" t="n">
        <v>4.9</v>
      </c>
      <c r="T920" s="0" t="n">
        <v>0.86</v>
      </c>
      <c r="U920" s="6" t="n">
        <v>45351</v>
      </c>
      <c r="V920" s="0" t="n">
        <v>227.71</v>
      </c>
      <c r="W920" s="0" t="n">
        <v>0.625</v>
      </c>
    </row>
    <row r="921" customFormat="false" ht="15" hidden="false" customHeight="false" outlineLevel="0" collapsed="false">
      <c r="A921" s="0" t="s">
        <v>1067</v>
      </c>
      <c r="B921" s="0" t="s">
        <v>40</v>
      </c>
      <c r="C921" s="0" t="n">
        <v>353</v>
      </c>
      <c r="D921" s="0" t="n">
        <v>67</v>
      </c>
      <c r="E921" s="0" t="n">
        <v>12</v>
      </c>
      <c r="F921" s="0" t="n">
        <v>6</v>
      </c>
      <c r="G921" s="0" t="n">
        <v>26.11</v>
      </c>
      <c r="H921" s="0" t="n">
        <v>2.47</v>
      </c>
      <c r="I921" s="0" t="n">
        <v>0.99</v>
      </c>
      <c r="J921" s="0" t="s">
        <v>220</v>
      </c>
      <c r="K921" s="0" t="s">
        <v>42</v>
      </c>
      <c r="L921" s="0" t="n">
        <v>161</v>
      </c>
      <c r="M921" s="0" t="n">
        <v>2.95</v>
      </c>
      <c r="N921" s="0" t="n">
        <v>196.19</v>
      </c>
      <c r="O921" s="0" t="n">
        <v>2</v>
      </c>
      <c r="P921" s="0" t="n">
        <v>0</v>
      </c>
      <c r="Q921" s="0" t="n">
        <v>0.82</v>
      </c>
      <c r="R921" s="0" t="n">
        <v>645</v>
      </c>
      <c r="S921" s="0" t="n">
        <v>8.11</v>
      </c>
      <c r="T921" s="0" t="n">
        <v>0.62</v>
      </c>
      <c r="U921" s="6" t="n">
        <v>45524</v>
      </c>
      <c r="V921" s="0" t="n">
        <v>265.43</v>
      </c>
      <c r="W921" s="0" t="n">
        <v>0.596</v>
      </c>
    </row>
    <row r="922" customFormat="false" ht="15" hidden="false" customHeight="false" outlineLevel="0" collapsed="false">
      <c r="A922" s="0" t="s">
        <v>1068</v>
      </c>
      <c r="B922" s="0" t="s">
        <v>48</v>
      </c>
      <c r="C922" s="0" t="n">
        <v>88</v>
      </c>
      <c r="D922" s="0" t="n">
        <v>11</v>
      </c>
      <c r="E922" s="0" t="n">
        <v>5</v>
      </c>
      <c r="F922" s="0" t="n">
        <v>4</v>
      </c>
      <c r="G922" s="0" t="n">
        <v>31.43</v>
      </c>
      <c r="H922" s="0" t="n">
        <v>2.99</v>
      </c>
      <c r="I922" s="0" t="n">
        <v>0.62</v>
      </c>
      <c r="J922" s="0" t="s">
        <v>455</v>
      </c>
      <c r="K922" s="0" t="s">
        <v>46</v>
      </c>
      <c r="L922" s="0" t="n">
        <v>25</v>
      </c>
      <c r="M922" s="0" t="n">
        <v>3.52</v>
      </c>
      <c r="N922" s="0" t="n">
        <v>63.42</v>
      </c>
      <c r="O922" s="0" t="n">
        <v>0.74</v>
      </c>
      <c r="P922" s="0" t="n">
        <v>7</v>
      </c>
      <c r="Q922" s="0" t="n">
        <v>0.99</v>
      </c>
      <c r="R922" s="0" t="n">
        <v>90</v>
      </c>
      <c r="S922" s="0" t="n">
        <v>4.74</v>
      </c>
      <c r="T922" s="0" t="n">
        <v>0.86</v>
      </c>
      <c r="U922" s="6" t="n">
        <v>45605</v>
      </c>
      <c r="V922" s="0" t="n">
        <v>245.19</v>
      </c>
      <c r="W922" s="0" t="n">
        <v>0.619</v>
      </c>
    </row>
    <row r="923" customFormat="false" ht="15" hidden="false" customHeight="false" outlineLevel="0" collapsed="false">
      <c r="A923" s="0" t="s">
        <v>1069</v>
      </c>
      <c r="B923" s="0" t="s">
        <v>44</v>
      </c>
      <c r="C923" s="0" t="n">
        <v>137</v>
      </c>
      <c r="D923" s="0" t="n">
        <v>45</v>
      </c>
      <c r="E923" s="0" t="n">
        <v>5</v>
      </c>
      <c r="F923" s="0" t="n">
        <v>3</v>
      </c>
      <c r="G923" s="0" t="n">
        <v>41.15</v>
      </c>
      <c r="H923" s="0" t="n">
        <v>4.61</v>
      </c>
      <c r="I923" s="0" t="n">
        <v>0.67</v>
      </c>
      <c r="J923" s="0" t="s">
        <v>340</v>
      </c>
      <c r="K923" s="0" t="s">
        <v>42</v>
      </c>
      <c r="L923" s="0" t="n">
        <v>169</v>
      </c>
      <c r="M923" s="0" t="n">
        <v>2.57</v>
      </c>
      <c r="N923" s="0" t="n">
        <v>162.17</v>
      </c>
      <c r="O923" s="0" t="n">
        <v>0.83</v>
      </c>
      <c r="P923" s="0" t="n">
        <v>5</v>
      </c>
      <c r="Q923" s="0" t="n">
        <v>0.73</v>
      </c>
      <c r="R923" s="0" t="n">
        <v>249</v>
      </c>
      <c r="S923" s="0" t="n">
        <v>2.44</v>
      </c>
      <c r="T923" s="0" t="n">
        <v>0.37</v>
      </c>
      <c r="U923" s="6" t="n">
        <v>45603</v>
      </c>
      <c r="V923" s="0" t="n">
        <v>69.59</v>
      </c>
      <c r="W923" s="0" t="n">
        <v>0.47</v>
      </c>
    </row>
    <row r="924" customFormat="false" ht="15" hidden="false" customHeight="false" outlineLevel="0" collapsed="false">
      <c r="A924" s="0" t="s">
        <v>1070</v>
      </c>
      <c r="B924" s="0" t="s">
        <v>44</v>
      </c>
      <c r="C924" s="0" t="n">
        <v>395</v>
      </c>
      <c r="D924" s="0" t="n">
        <v>80</v>
      </c>
      <c r="E924" s="0" t="n">
        <v>3</v>
      </c>
      <c r="F924" s="0" t="n">
        <v>9</v>
      </c>
      <c r="G924" s="0" t="n">
        <v>38.31</v>
      </c>
      <c r="H924" s="0" t="n">
        <v>1.66</v>
      </c>
      <c r="I924" s="0" t="n">
        <v>0.43</v>
      </c>
      <c r="J924" s="0" t="s">
        <v>83</v>
      </c>
      <c r="K924" s="0" t="s">
        <v>46</v>
      </c>
      <c r="L924" s="0" t="n">
        <v>25</v>
      </c>
      <c r="M924" s="0" t="n">
        <v>4.21</v>
      </c>
      <c r="N924" s="0" t="n">
        <v>14.18</v>
      </c>
      <c r="O924" s="0" t="n">
        <v>0.39</v>
      </c>
      <c r="P924" s="0" t="n">
        <v>1</v>
      </c>
      <c r="Q924" s="0" t="n">
        <v>0.73</v>
      </c>
      <c r="R924" s="0" t="n">
        <v>597</v>
      </c>
      <c r="S924" s="0" t="n">
        <v>12.19</v>
      </c>
      <c r="T924" s="0" t="n">
        <v>0.3</v>
      </c>
      <c r="U924" s="6" t="n">
        <v>45320</v>
      </c>
      <c r="V924" s="0" t="n">
        <v>68.09</v>
      </c>
      <c r="W924" s="0" t="n">
        <v>0.71</v>
      </c>
    </row>
    <row r="925" customFormat="false" ht="15" hidden="false" customHeight="false" outlineLevel="0" collapsed="false">
      <c r="A925" s="0" t="s">
        <v>1071</v>
      </c>
      <c r="B925" s="0" t="s">
        <v>44</v>
      </c>
      <c r="C925" s="0" t="n">
        <v>78</v>
      </c>
      <c r="D925" s="0" t="n">
        <v>22</v>
      </c>
      <c r="E925" s="0" t="n">
        <v>7</v>
      </c>
      <c r="F925" s="0" t="n">
        <v>5</v>
      </c>
      <c r="G925" s="0" t="n">
        <v>49.41</v>
      </c>
      <c r="H925" s="0" t="n">
        <v>1.25</v>
      </c>
      <c r="I925" s="0" t="n">
        <v>0.76</v>
      </c>
      <c r="J925" s="0" t="s">
        <v>132</v>
      </c>
      <c r="K925" s="0" t="s">
        <v>54</v>
      </c>
      <c r="L925" s="0" t="n">
        <v>51</v>
      </c>
      <c r="M925" s="0" t="n">
        <v>4.64</v>
      </c>
      <c r="N925" s="0" t="n">
        <v>139.15</v>
      </c>
      <c r="O925" s="0" t="n">
        <v>0.55</v>
      </c>
      <c r="P925" s="0" t="n">
        <v>9</v>
      </c>
      <c r="Q925" s="0" t="n">
        <v>0.71</v>
      </c>
      <c r="R925" s="0" t="n">
        <v>912</v>
      </c>
      <c r="S925" s="0" t="n">
        <v>10.83</v>
      </c>
      <c r="T925" s="0" t="n">
        <v>0.75</v>
      </c>
      <c r="U925" s="6" t="n">
        <v>45450</v>
      </c>
      <c r="V925" s="0" t="n">
        <v>142.82</v>
      </c>
      <c r="W925" s="0" t="n">
        <v>0.601</v>
      </c>
    </row>
    <row r="926" customFormat="false" ht="15" hidden="false" customHeight="false" outlineLevel="0" collapsed="false">
      <c r="A926" s="0" t="s">
        <v>1072</v>
      </c>
      <c r="B926" s="0" t="s">
        <v>48</v>
      </c>
      <c r="C926" s="0" t="n">
        <v>52</v>
      </c>
      <c r="D926" s="0" t="n">
        <v>24</v>
      </c>
      <c r="E926" s="0" t="n">
        <v>6</v>
      </c>
      <c r="F926" s="0" t="n">
        <v>3</v>
      </c>
      <c r="G926" s="0" t="n">
        <v>1.4</v>
      </c>
      <c r="H926" s="0" t="n">
        <v>6.96</v>
      </c>
      <c r="I926" s="0" t="n">
        <v>0.55</v>
      </c>
      <c r="J926" s="0" t="s">
        <v>137</v>
      </c>
      <c r="K926" s="0" t="s">
        <v>42</v>
      </c>
      <c r="L926" s="0" t="n">
        <v>169</v>
      </c>
      <c r="M926" s="0" t="n">
        <v>0.68</v>
      </c>
      <c r="N926" s="0" t="n">
        <v>151.59</v>
      </c>
      <c r="O926" s="0" t="n">
        <v>0.91</v>
      </c>
      <c r="P926" s="0" t="n">
        <v>9</v>
      </c>
      <c r="Q926" s="0" t="n">
        <v>0.8</v>
      </c>
      <c r="R926" s="0" t="n">
        <v>424</v>
      </c>
      <c r="S926" s="0" t="n">
        <v>2.18</v>
      </c>
      <c r="T926" s="0" t="n">
        <v>0.25</v>
      </c>
      <c r="U926" s="6" t="n">
        <v>45633</v>
      </c>
      <c r="V926" s="0" t="n">
        <v>65.44</v>
      </c>
      <c r="W926" s="0" t="n">
        <v>0.368</v>
      </c>
    </row>
    <row r="927" customFormat="false" ht="15" hidden="false" customHeight="false" outlineLevel="0" collapsed="false">
      <c r="A927" s="0" t="s">
        <v>1073</v>
      </c>
      <c r="B927" s="0" t="s">
        <v>48</v>
      </c>
      <c r="C927" s="0" t="n">
        <v>337</v>
      </c>
      <c r="D927" s="0" t="n">
        <v>98</v>
      </c>
      <c r="E927" s="0" t="n">
        <v>4</v>
      </c>
      <c r="F927" s="0" t="n">
        <v>3</v>
      </c>
      <c r="G927" s="0" t="n">
        <v>22.44</v>
      </c>
      <c r="H927" s="0" t="n">
        <v>4.37</v>
      </c>
      <c r="I927" s="0" t="n">
        <v>0.12</v>
      </c>
      <c r="J927" s="0" t="s">
        <v>118</v>
      </c>
      <c r="K927" s="0" t="s">
        <v>42</v>
      </c>
      <c r="L927" s="0" t="n">
        <v>50</v>
      </c>
      <c r="M927" s="0" t="n">
        <v>3.85</v>
      </c>
      <c r="N927" s="0" t="n">
        <v>100.7</v>
      </c>
      <c r="O927" s="0" t="n">
        <v>0.64</v>
      </c>
      <c r="P927" s="0" t="n">
        <v>0</v>
      </c>
      <c r="Q927" s="0" t="n">
        <v>0.82</v>
      </c>
      <c r="R927" s="0" t="n">
        <v>455</v>
      </c>
      <c r="S927" s="0" t="n">
        <v>3.28</v>
      </c>
      <c r="T927" s="0" t="n">
        <v>0.4</v>
      </c>
      <c r="U927" s="6" t="n">
        <v>45628</v>
      </c>
      <c r="V927" s="0" t="n">
        <v>64.37</v>
      </c>
      <c r="W927" s="0" t="n">
        <v>0.624</v>
      </c>
    </row>
    <row r="928" customFormat="false" ht="15" hidden="false" customHeight="false" outlineLevel="0" collapsed="false">
      <c r="A928" s="0" t="s">
        <v>1074</v>
      </c>
      <c r="B928" s="0" t="s">
        <v>56</v>
      </c>
      <c r="C928" s="0" t="n">
        <v>69</v>
      </c>
      <c r="D928" s="0" t="n">
        <v>96</v>
      </c>
      <c r="E928" s="0" t="n">
        <v>11</v>
      </c>
      <c r="F928" s="0" t="n">
        <v>3</v>
      </c>
      <c r="G928" s="0" t="n">
        <v>13.55</v>
      </c>
      <c r="H928" s="0" t="n">
        <v>7.4</v>
      </c>
      <c r="I928" s="0" t="n">
        <v>0.65</v>
      </c>
      <c r="J928" s="0" t="s">
        <v>53</v>
      </c>
      <c r="K928" s="0" t="s">
        <v>46</v>
      </c>
      <c r="L928" s="0" t="n">
        <v>117</v>
      </c>
      <c r="M928" s="0" t="n">
        <v>0.66</v>
      </c>
      <c r="N928" s="0" t="n">
        <v>40.8</v>
      </c>
      <c r="O928" s="0" t="n">
        <v>1.43</v>
      </c>
      <c r="P928" s="0" t="n">
        <v>2</v>
      </c>
      <c r="Q928" s="0" t="n">
        <v>0.73</v>
      </c>
      <c r="R928" s="0" t="n">
        <v>283</v>
      </c>
      <c r="S928" s="0" t="n">
        <v>2.4</v>
      </c>
      <c r="T928" s="0" t="n">
        <v>0.93</v>
      </c>
      <c r="U928" s="6" t="n">
        <v>45381</v>
      </c>
      <c r="V928" s="0" t="n">
        <v>87.66</v>
      </c>
      <c r="W928" s="0" t="n">
        <v>0.581</v>
      </c>
    </row>
    <row r="929" customFormat="false" ht="15" hidden="false" customHeight="false" outlineLevel="0" collapsed="false">
      <c r="A929" s="0" t="s">
        <v>1075</v>
      </c>
      <c r="B929" s="0" t="s">
        <v>40</v>
      </c>
      <c r="C929" s="0" t="n">
        <v>387</v>
      </c>
      <c r="D929" s="0" t="n">
        <v>69</v>
      </c>
      <c r="E929" s="0" t="n">
        <v>5</v>
      </c>
      <c r="F929" s="0" t="n">
        <v>6</v>
      </c>
      <c r="G929" s="0" t="n">
        <v>6.87</v>
      </c>
      <c r="H929" s="0" t="n">
        <v>1.55</v>
      </c>
      <c r="I929" s="0" t="n">
        <v>0.85</v>
      </c>
      <c r="J929" s="0" t="s">
        <v>281</v>
      </c>
      <c r="K929" s="0" t="s">
        <v>46</v>
      </c>
      <c r="L929" s="0" t="n">
        <v>134</v>
      </c>
      <c r="M929" s="0" t="n">
        <v>2.5</v>
      </c>
      <c r="N929" s="0" t="n">
        <v>127.18</v>
      </c>
      <c r="O929" s="0" t="n">
        <v>1.12</v>
      </c>
      <c r="P929" s="0" t="n">
        <v>3</v>
      </c>
      <c r="Q929" s="0" t="n">
        <v>0.86</v>
      </c>
      <c r="R929" s="0" t="n">
        <v>557</v>
      </c>
      <c r="S929" s="0" t="n">
        <v>12.07</v>
      </c>
      <c r="T929" s="0" t="n">
        <v>0.31</v>
      </c>
      <c r="U929" s="6" t="n">
        <v>45353</v>
      </c>
      <c r="V929" s="0" t="n">
        <v>16.54</v>
      </c>
      <c r="W929" s="0" t="n">
        <v>0.623</v>
      </c>
    </row>
    <row r="930" customFormat="false" ht="15" hidden="false" customHeight="false" outlineLevel="0" collapsed="false">
      <c r="A930" s="0" t="s">
        <v>1076</v>
      </c>
      <c r="B930" s="0" t="s">
        <v>81</v>
      </c>
      <c r="C930" s="0" t="n">
        <v>38</v>
      </c>
      <c r="D930" s="0" t="n">
        <v>31</v>
      </c>
      <c r="E930" s="0" t="n">
        <v>10</v>
      </c>
      <c r="F930" s="0" t="n">
        <v>3</v>
      </c>
      <c r="G930" s="0" t="n">
        <v>45.66</v>
      </c>
      <c r="H930" s="0" t="n">
        <v>6.29</v>
      </c>
      <c r="I930" s="0" t="n">
        <v>0.31</v>
      </c>
      <c r="J930" s="0" t="s">
        <v>100</v>
      </c>
      <c r="K930" s="0" t="s">
        <v>60</v>
      </c>
      <c r="L930" s="0" t="n">
        <v>161</v>
      </c>
      <c r="M930" s="0" t="n">
        <v>2.58</v>
      </c>
      <c r="N930" s="0" t="n">
        <v>180.53</v>
      </c>
      <c r="O930" s="0" t="n">
        <v>1.66</v>
      </c>
      <c r="P930" s="0" t="n">
        <v>4</v>
      </c>
      <c r="Q930" s="0" t="n">
        <v>0.87</v>
      </c>
      <c r="R930" s="0" t="n">
        <v>291</v>
      </c>
      <c r="S930" s="0" t="n">
        <v>11.82</v>
      </c>
      <c r="T930" s="0" t="n">
        <v>0.5</v>
      </c>
      <c r="U930" s="6" t="n">
        <v>45298</v>
      </c>
      <c r="V930" s="0" t="n">
        <v>175.69</v>
      </c>
      <c r="W930" s="0" t="n">
        <v>0.586</v>
      </c>
    </row>
    <row r="931" customFormat="false" ht="15" hidden="false" customHeight="false" outlineLevel="0" collapsed="false">
      <c r="A931" s="0" t="s">
        <v>1077</v>
      </c>
      <c r="B931" s="0" t="s">
        <v>44</v>
      </c>
      <c r="C931" s="0" t="n">
        <v>233</v>
      </c>
      <c r="D931" s="0" t="n">
        <v>72</v>
      </c>
      <c r="E931" s="0" t="n">
        <v>8</v>
      </c>
      <c r="F931" s="0" t="n">
        <v>3</v>
      </c>
      <c r="G931" s="0" t="n">
        <v>49.9</v>
      </c>
      <c r="H931" s="0" t="n">
        <v>4.71</v>
      </c>
      <c r="I931" s="0" t="n">
        <v>0.3</v>
      </c>
      <c r="J931" s="0" t="s">
        <v>53</v>
      </c>
      <c r="K931" s="0" t="s">
        <v>60</v>
      </c>
      <c r="L931" s="0" t="n">
        <v>22</v>
      </c>
      <c r="M931" s="0" t="n">
        <v>3.63</v>
      </c>
      <c r="N931" s="0" t="n">
        <v>186.95</v>
      </c>
      <c r="O931" s="0" t="n">
        <v>1.48</v>
      </c>
      <c r="P931" s="0" t="n">
        <v>9</v>
      </c>
      <c r="Q931" s="0" t="n">
        <v>0.93</v>
      </c>
      <c r="R931" s="0" t="n">
        <v>992</v>
      </c>
      <c r="S931" s="0" t="n">
        <v>6.71</v>
      </c>
      <c r="T931" s="0" t="n">
        <v>0.96</v>
      </c>
      <c r="U931" s="6" t="n">
        <v>45654</v>
      </c>
      <c r="V931" s="0" t="n">
        <v>125.02</v>
      </c>
      <c r="W931" s="0" t="n">
        <v>0.539</v>
      </c>
    </row>
    <row r="932" customFormat="false" ht="15" hidden="false" customHeight="false" outlineLevel="0" collapsed="false">
      <c r="A932" s="0" t="s">
        <v>1078</v>
      </c>
      <c r="B932" s="0" t="s">
        <v>56</v>
      </c>
      <c r="C932" s="0" t="n">
        <v>216</v>
      </c>
      <c r="D932" s="0" t="n">
        <v>99</v>
      </c>
      <c r="E932" s="0" t="n">
        <v>7</v>
      </c>
      <c r="F932" s="0" t="n">
        <v>6</v>
      </c>
      <c r="G932" s="0" t="n">
        <v>9.85</v>
      </c>
      <c r="H932" s="0" t="n">
        <v>1.05</v>
      </c>
      <c r="I932" s="0" t="n">
        <v>0.65</v>
      </c>
      <c r="J932" s="0" t="s">
        <v>92</v>
      </c>
      <c r="K932" s="0" t="s">
        <v>54</v>
      </c>
      <c r="L932" s="0" t="n">
        <v>88</v>
      </c>
      <c r="M932" s="0" t="n">
        <v>2.09</v>
      </c>
      <c r="N932" s="0" t="n">
        <v>151.76</v>
      </c>
      <c r="O932" s="0" t="n">
        <v>0.34</v>
      </c>
      <c r="P932" s="0" t="n">
        <v>2</v>
      </c>
      <c r="Q932" s="0" t="n">
        <v>0.99</v>
      </c>
      <c r="R932" s="0" t="n">
        <v>388</v>
      </c>
      <c r="S932" s="0" t="n">
        <v>12.5</v>
      </c>
      <c r="T932" s="0" t="n">
        <v>0.22</v>
      </c>
      <c r="U932" s="6" t="n">
        <v>45362</v>
      </c>
      <c r="V932" s="0" t="n">
        <v>78.84</v>
      </c>
      <c r="W932" s="0" t="n">
        <v>0.735</v>
      </c>
    </row>
    <row r="933" customFormat="false" ht="15" hidden="false" customHeight="false" outlineLevel="0" collapsed="false">
      <c r="A933" s="0" t="s">
        <v>1079</v>
      </c>
      <c r="B933" s="0" t="s">
        <v>81</v>
      </c>
      <c r="C933" s="0" t="n">
        <v>398</v>
      </c>
      <c r="D933" s="0" t="n">
        <v>84</v>
      </c>
      <c r="E933" s="0" t="n">
        <v>3</v>
      </c>
      <c r="F933" s="0" t="n">
        <v>9</v>
      </c>
      <c r="G933" s="0" t="n">
        <v>2.88</v>
      </c>
      <c r="H933" s="0" t="n">
        <v>5.68</v>
      </c>
      <c r="I933" s="0" t="n">
        <v>0.84</v>
      </c>
      <c r="J933" s="0" t="s">
        <v>294</v>
      </c>
      <c r="K933" s="0" t="s">
        <v>42</v>
      </c>
      <c r="L933" s="0" t="n">
        <v>147</v>
      </c>
      <c r="M933" s="0" t="n">
        <v>4.19</v>
      </c>
      <c r="N933" s="0" t="n">
        <v>60.11</v>
      </c>
      <c r="O933" s="0" t="n">
        <v>0.33</v>
      </c>
      <c r="P933" s="0" t="n">
        <v>4</v>
      </c>
      <c r="Q933" s="0" t="n">
        <v>0.89</v>
      </c>
      <c r="R933" s="0" t="n">
        <v>69</v>
      </c>
      <c r="S933" s="0" t="n">
        <v>14.64</v>
      </c>
      <c r="T933" s="0" t="n">
        <v>0.56</v>
      </c>
      <c r="U933" s="6" t="n">
        <v>45651</v>
      </c>
      <c r="V933" s="0" t="n">
        <v>48.92</v>
      </c>
      <c r="W933" s="0" t="n">
        <v>0.772</v>
      </c>
    </row>
    <row r="934" customFormat="false" ht="15" hidden="false" customHeight="false" outlineLevel="0" collapsed="false">
      <c r="A934" s="0" t="s">
        <v>1080</v>
      </c>
      <c r="B934" s="0" t="s">
        <v>56</v>
      </c>
      <c r="C934" s="0" t="n">
        <v>469</v>
      </c>
      <c r="D934" s="0" t="n">
        <v>83</v>
      </c>
      <c r="E934" s="0" t="n">
        <v>6</v>
      </c>
      <c r="F934" s="0" t="n">
        <v>7</v>
      </c>
      <c r="G934" s="0" t="n">
        <v>14.48</v>
      </c>
      <c r="H934" s="0" t="n">
        <v>1.29</v>
      </c>
      <c r="I934" s="0" t="n">
        <v>0.32</v>
      </c>
      <c r="J934" s="0" t="s">
        <v>387</v>
      </c>
      <c r="K934" s="0" t="s">
        <v>42</v>
      </c>
      <c r="L934" s="0" t="n">
        <v>51</v>
      </c>
      <c r="M934" s="0" t="n">
        <v>2.04</v>
      </c>
      <c r="N934" s="0" t="n">
        <v>175.36</v>
      </c>
      <c r="O934" s="0" t="n">
        <v>1.8</v>
      </c>
      <c r="P934" s="0" t="n">
        <v>6</v>
      </c>
      <c r="Q934" s="0" t="n">
        <v>0.73</v>
      </c>
      <c r="R934" s="0" t="n">
        <v>904</v>
      </c>
      <c r="S934" s="0" t="n">
        <v>14.59</v>
      </c>
      <c r="T934" s="0" t="n">
        <v>0.83</v>
      </c>
      <c r="U934" s="6" t="n">
        <v>45297</v>
      </c>
      <c r="V934" s="0" t="n">
        <v>142.2</v>
      </c>
      <c r="W934" s="0" t="n">
        <v>0.607</v>
      </c>
    </row>
    <row r="935" customFormat="false" ht="15" hidden="false" customHeight="false" outlineLevel="0" collapsed="false">
      <c r="A935" s="0" t="s">
        <v>1081</v>
      </c>
      <c r="B935" s="0" t="s">
        <v>48</v>
      </c>
      <c r="C935" s="0" t="n">
        <v>497</v>
      </c>
      <c r="D935" s="0" t="n">
        <v>34</v>
      </c>
      <c r="E935" s="0" t="n">
        <v>5</v>
      </c>
      <c r="F935" s="0" t="n">
        <v>4</v>
      </c>
      <c r="G935" s="0" t="n">
        <v>41.91</v>
      </c>
      <c r="H935" s="0" t="n">
        <v>8.36</v>
      </c>
      <c r="I935" s="0" t="n">
        <v>0.94</v>
      </c>
      <c r="J935" s="0" t="s">
        <v>164</v>
      </c>
      <c r="K935" s="0" t="s">
        <v>46</v>
      </c>
      <c r="L935" s="0" t="n">
        <v>178</v>
      </c>
      <c r="M935" s="0" t="n">
        <v>2.04</v>
      </c>
      <c r="N935" s="0" t="n">
        <v>178.88</v>
      </c>
      <c r="O935" s="0" t="n">
        <v>1.66</v>
      </c>
      <c r="P935" s="0" t="n">
        <v>8</v>
      </c>
      <c r="Q935" s="0" t="n">
        <v>0.73</v>
      </c>
      <c r="R935" s="0" t="n">
        <v>713</v>
      </c>
      <c r="S935" s="0" t="n">
        <v>14.73</v>
      </c>
      <c r="T935" s="0" t="n">
        <v>0.93</v>
      </c>
      <c r="U935" s="6" t="n">
        <v>45375</v>
      </c>
      <c r="V935" s="0" t="n">
        <v>184.57</v>
      </c>
      <c r="W935" s="0" t="n">
        <v>0.602</v>
      </c>
    </row>
    <row r="936" customFormat="false" ht="15" hidden="false" customHeight="false" outlineLevel="0" collapsed="false">
      <c r="A936" s="0" t="s">
        <v>1082</v>
      </c>
      <c r="B936" s="0" t="s">
        <v>44</v>
      </c>
      <c r="C936" s="0" t="n">
        <v>66</v>
      </c>
      <c r="D936" s="0" t="n">
        <v>57</v>
      </c>
      <c r="E936" s="0" t="n">
        <v>3</v>
      </c>
      <c r="F936" s="0" t="n">
        <v>9</v>
      </c>
      <c r="G936" s="0" t="n">
        <v>15.4</v>
      </c>
      <c r="H936" s="0" t="n">
        <v>6.5</v>
      </c>
      <c r="I936" s="0" t="n">
        <v>0.93</v>
      </c>
      <c r="J936" s="0" t="s">
        <v>150</v>
      </c>
      <c r="K936" s="0" t="s">
        <v>54</v>
      </c>
      <c r="L936" s="0" t="n">
        <v>130</v>
      </c>
      <c r="M936" s="0" t="n">
        <v>1.5</v>
      </c>
      <c r="N936" s="0" t="n">
        <v>79.78</v>
      </c>
      <c r="O936" s="0" t="n">
        <v>0.99</v>
      </c>
      <c r="P936" s="0" t="n">
        <v>4</v>
      </c>
      <c r="Q936" s="0" t="n">
        <v>0.93</v>
      </c>
      <c r="R936" s="0" t="n">
        <v>943</v>
      </c>
      <c r="S936" s="0" t="n">
        <v>12.85</v>
      </c>
      <c r="T936" s="0" t="n">
        <v>0.79</v>
      </c>
      <c r="U936" s="6" t="n">
        <v>45546</v>
      </c>
      <c r="V936" s="0" t="n">
        <v>292.25</v>
      </c>
      <c r="W936" s="0" t="n">
        <v>0.736</v>
      </c>
    </row>
    <row r="937" customFormat="false" ht="15" hidden="false" customHeight="false" outlineLevel="0" collapsed="false">
      <c r="A937" s="0" t="s">
        <v>1083</v>
      </c>
      <c r="B937" s="0" t="s">
        <v>81</v>
      </c>
      <c r="C937" s="0" t="n">
        <v>186</v>
      </c>
      <c r="D937" s="0" t="n">
        <v>52</v>
      </c>
      <c r="E937" s="0" t="n">
        <v>14</v>
      </c>
      <c r="F937" s="0" t="n">
        <v>8</v>
      </c>
      <c r="G937" s="0" t="n">
        <v>3.79</v>
      </c>
      <c r="H937" s="0" t="n">
        <v>5.79</v>
      </c>
      <c r="I937" s="0" t="n">
        <v>0.28</v>
      </c>
      <c r="J937" s="0" t="s">
        <v>348</v>
      </c>
      <c r="K937" s="0" t="s">
        <v>42</v>
      </c>
      <c r="L937" s="0" t="n">
        <v>140</v>
      </c>
      <c r="M937" s="0" t="n">
        <v>3.58</v>
      </c>
      <c r="N937" s="0" t="n">
        <v>44.77</v>
      </c>
      <c r="O937" s="0" t="n">
        <v>0.35</v>
      </c>
      <c r="P937" s="0" t="n">
        <v>3</v>
      </c>
      <c r="Q937" s="0" t="n">
        <v>0.9</v>
      </c>
      <c r="R937" s="0" t="n">
        <v>220</v>
      </c>
      <c r="S937" s="0" t="n">
        <v>4.04</v>
      </c>
      <c r="T937" s="0" t="n">
        <v>0.91</v>
      </c>
      <c r="U937" s="6" t="n">
        <v>45469</v>
      </c>
      <c r="V937" s="0" t="n">
        <v>83.61</v>
      </c>
      <c r="W937" s="0" t="n">
        <v>0.721</v>
      </c>
    </row>
    <row r="938" customFormat="false" ht="15" hidden="false" customHeight="false" outlineLevel="0" collapsed="false">
      <c r="A938" s="0" t="s">
        <v>1084</v>
      </c>
      <c r="B938" s="0" t="s">
        <v>81</v>
      </c>
      <c r="C938" s="0" t="n">
        <v>471</v>
      </c>
      <c r="D938" s="0" t="n">
        <v>47</v>
      </c>
      <c r="E938" s="0" t="n">
        <v>7</v>
      </c>
      <c r="F938" s="0" t="n">
        <v>7</v>
      </c>
      <c r="G938" s="0" t="n">
        <v>3.57</v>
      </c>
      <c r="H938" s="0" t="n">
        <v>1.77</v>
      </c>
      <c r="I938" s="0" t="n">
        <v>0.34</v>
      </c>
      <c r="J938" s="0" t="s">
        <v>297</v>
      </c>
      <c r="K938" s="0" t="s">
        <v>54</v>
      </c>
      <c r="L938" s="0" t="n">
        <v>25</v>
      </c>
      <c r="M938" s="0" t="n">
        <v>0.84</v>
      </c>
      <c r="N938" s="0" t="n">
        <v>176.19</v>
      </c>
      <c r="O938" s="0" t="n">
        <v>1.81</v>
      </c>
      <c r="P938" s="0" t="n">
        <v>9</v>
      </c>
      <c r="Q938" s="0" t="n">
        <v>0.75</v>
      </c>
      <c r="R938" s="0" t="n">
        <v>265</v>
      </c>
      <c r="S938" s="0" t="n">
        <v>1.8</v>
      </c>
      <c r="T938" s="0" t="n">
        <v>0.23</v>
      </c>
      <c r="U938" s="6" t="n">
        <v>45559</v>
      </c>
      <c r="V938" s="0" t="n">
        <v>17.64</v>
      </c>
      <c r="W938" s="0" t="n">
        <v>0.259</v>
      </c>
    </row>
    <row r="939" customFormat="false" ht="15" hidden="false" customHeight="false" outlineLevel="0" collapsed="false">
      <c r="A939" s="0" t="s">
        <v>1085</v>
      </c>
      <c r="B939" s="0" t="s">
        <v>81</v>
      </c>
      <c r="C939" s="0" t="n">
        <v>308</v>
      </c>
      <c r="D939" s="0" t="n">
        <v>50</v>
      </c>
      <c r="E939" s="0" t="n">
        <v>8</v>
      </c>
      <c r="F939" s="0" t="n">
        <v>2</v>
      </c>
      <c r="G939" s="0" t="n">
        <v>21.94</v>
      </c>
      <c r="H939" s="0" t="n">
        <v>3.23</v>
      </c>
      <c r="I939" s="0" t="n">
        <v>0.73</v>
      </c>
      <c r="J939" s="0" t="s">
        <v>426</v>
      </c>
      <c r="K939" s="0" t="s">
        <v>60</v>
      </c>
      <c r="L939" s="0" t="n">
        <v>53</v>
      </c>
      <c r="M939" s="0" t="n">
        <v>2.13</v>
      </c>
      <c r="N939" s="0" t="n">
        <v>178.17</v>
      </c>
      <c r="O939" s="0" t="n">
        <v>0.54</v>
      </c>
      <c r="P939" s="0" t="n">
        <v>8</v>
      </c>
      <c r="Q939" s="0" t="n">
        <v>0.78</v>
      </c>
      <c r="R939" s="0" t="n">
        <v>917</v>
      </c>
      <c r="S939" s="0" t="n">
        <v>12.36</v>
      </c>
      <c r="T939" s="0" t="n">
        <v>0.28</v>
      </c>
      <c r="U939" s="6" t="n">
        <v>45556</v>
      </c>
      <c r="V939" s="0" t="n">
        <v>223.44</v>
      </c>
      <c r="W939" s="0" t="n">
        <v>0.563</v>
      </c>
    </row>
    <row r="940" customFormat="false" ht="15" hidden="false" customHeight="false" outlineLevel="0" collapsed="false">
      <c r="A940" s="0" t="s">
        <v>1086</v>
      </c>
      <c r="B940" s="0" t="s">
        <v>81</v>
      </c>
      <c r="C940" s="0" t="n">
        <v>160</v>
      </c>
      <c r="D940" s="0" t="n">
        <v>54</v>
      </c>
      <c r="E940" s="0" t="n">
        <v>4</v>
      </c>
      <c r="F940" s="0" t="n">
        <v>6</v>
      </c>
      <c r="G940" s="0" t="n">
        <v>46.66</v>
      </c>
      <c r="H940" s="0" t="n">
        <v>5.18</v>
      </c>
      <c r="I940" s="0" t="n">
        <v>0.96</v>
      </c>
      <c r="J940" s="0" t="s">
        <v>340</v>
      </c>
      <c r="K940" s="0" t="s">
        <v>46</v>
      </c>
      <c r="L940" s="0" t="n">
        <v>167</v>
      </c>
      <c r="M940" s="0" t="n">
        <v>1.7</v>
      </c>
      <c r="N940" s="0" t="n">
        <v>29.17</v>
      </c>
      <c r="O940" s="0" t="n">
        <v>0.17</v>
      </c>
      <c r="P940" s="0" t="n">
        <v>7</v>
      </c>
      <c r="Q940" s="0" t="n">
        <v>0.93</v>
      </c>
      <c r="R940" s="0" t="n">
        <v>890</v>
      </c>
      <c r="S940" s="0" t="n">
        <v>5.32</v>
      </c>
      <c r="T940" s="0" t="n">
        <v>0.79</v>
      </c>
      <c r="U940" s="6" t="n">
        <v>45424</v>
      </c>
      <c r="V940" s="0" t="n">
        <v>78.2</v>
      </c>
      <c r="W940" s="0" t="n">
        <v>0.658</v>
      </c>
    </row>
    <row r="941" customFormat="false" ht="15" hidden="false" customHeight="false" outlineLevel="0" collapsed="false">
      <c r="A941" s="0" t="s">
        <v>1087</v>
      </c>
      <c r="B941" s="0" t="s">
        <v>81</v>
      </c>
      <c r="C941" s="0" t="n">
        <v>103</v>
      </c>
      <c r="D941" s="0" t="n">
        <v>97</v>
      </c>
      <c r="E941" s="0" t="n">
        <v>5</v>
      </c>
      <c r="F941" s="0" t="n">
        <v>6</v>
      </c>
      <c r="G941" s="0" t="n">
        <v>15.01</v>
      </c>
      <c r="H941" s="0" t="n">
        <v>6.52</v>
      </c>
      <c r="I941" s="0" t="n">
        <v>0.74</v>
      </c>
      <c r="J941" s="0" t="s">
        <v>92</v>
      </c>
      <c r="K941" s="0" t="s">
        <v>42</v>
      </c>
      <c r="L941" s="0" t="n">
        <v>130</v>
      </c>
      <c r="M941" s="0" t="n">
        <v>1.53</v>
      </c>
      <c r="N941" s="0" t="n">
        <v>193.73</v>
      </c>
      <c r="O941" s="0" t="n">
        <v>1.86</v>
      </c>
      <c r="P941" s="0" t="n">
        <v>4</v>
      </c>
      <c r="Q941" s="0" t="n">
        <v>0.87</v>
      </c>
      <c r="R941" s="0" t="n">
        <v>793</v>
      </c>
      <c r="S941" s="0" t="n">
        <v>5.73</v>
      </c>
      <c r="T941" s="0" t="n">
        <v>0.8</v>
      </c>
      <c r="U941" s="6" t="n">
        <v>45377</v>
      </c>
      <c r="V941" s="0" t="n">
        <v>150.44</v>
      </c>
      <c r="W941" s="0" t="n">
        <v>0.544</v>
      </c>
    </row>
    <row r="942" customFormat="false" ht="15" hidden="false" customHeight="false" outlineLevel="0" collapsed="false">
      <c r="A942" s="0" t="s">
        <v>1088</v>
      </c>
      <c r="B942" s="0" t="s">
        <v>56</v>
      </c>
      <c r="C942" s="0" t="n">
        <v>201</v>
      </c>
      <c r="D942" s="0" t="n">
        <v>49</v>
      </c>
      <c r="E942" s="0" t="n">
        <v>13</v>
      </c>
      <c r="F942" s="0" t="n">
        <v>3</v>
      </c>
      <c r="G942" s="0" t="n">
        <v>21.93</v>
      </c>
      <c r="H942" s="0" t="n">
        <v>2.24</v>
      </c>
      <c r="I942" s="0" t="n">
        <v>0.5</v>
      </c>
      <c r="J942" s="0" t="s">
        <v>112</v>
      </c>
      <c r="K942" s="0" t="s">
        <v>46</v>
      </c>
      <c r="L942" s="0" t="n">
        <v>174</v>
      </c>
      <c r="M942" s="0" t="n">
        <v>0.77</v>
      </c>
      <c r="N942" s="0" t="n">
        <v>111.29</v>
      </c>
      <c r="O942" s="0" t="n">
        <v>1.64</v>
      </c>
      <c r="P942" s="0" t="n">
        <v>8</v>
      </c>
      <c r="Q942" s="0" t="n">
        <v>0.88</v>
      </c>
      <c r="R942" s="0" t="n">
        <v>65</v>
      </c>
      <c r="S942" s="0" t="n">
        <v>2.02</v>
      </c>
      <c r="T942" s="0" t="n">
        <v>0.68</v>
      </c>
      <c r="U942" s="6" t="n">
        <v>45482</v>
      </c>
      <c r="V942" s="0" t="n">
        <v>244.39</v>
      </c>
      <c r="W942" s="0" t="n">
        <v>0.415</v>
      </c>
    </row>
    <row r="943" customFormat="false" ht="15" hidden="false" customHeight="false" outlineLevel="0" collapsed="false">
      <c r="A943" s="0" t="s">
        <v>1089</v>
      </c>
      <c r="B943" s="0" t="s">
        <v>44</v>
      </c>
      <c r="C943" s="0" t="n">
        <v>410</v>
      </c>
      <c r="D943" s="0" t="n">
        <v>26</v>
      </c>
      <c r="E943" s="0" t="n">
        <v>8</v>
      </c>
      <c r="F943" s="0" t="n">
        <v>3</v>
      </c>
      <c r="G943" s="0" t="n">
        <v>5.99</v>
      </c>
      <c r="H943" s="0" t="n">
        <v>0.58</v>
      </c>
      <c r="I943" s="0" t="n">
        <v>0.25</v>
      </c>
      <c r="J943" s="0" t="s">
        <v>348</v>
      </c>
      <c r="K943" s="0" t="s">
        <v>60</v>
      </c>
      <c r="L943" s="0" t="n">
        <v>33</v>
      </c>
      <c r="M943" s="0" t="n">
        <v>1.36</v>
      </c>
      <c r="N943" s="0" t="n">
        <v>198.81</v>
      </c>
      <c r="O943" s="0" t="n">
        <v>1.42</v>
      </c>
      <c r="P943" s="0" t="n">
        <v>8</v>
      </c>
      <c r="Q943" s="0" t="n">
        <v>0.76</v>
      </c>
      <c r="R943" s="0" t="n">
        <v>332</v>
      </c>
      <c r="S943" s="0" t="n">
        <v>11.01</v>
      </c>
      <c r="T943" s="0" t="n">
        <v>0.78</v>
      </c>
      <c r="U943" s="6" t="n">
        <v>45356</v>
      </c>
      <c r="V943" s="0" t="n">
        <v>20.72</v>
      </c>
      <c r="W943" s="0" t="n">
        <v>0.553</v>
      </c>
    </row>
    <row r="944" customFormat="false" ht="15" hidden="false" customHeight="false" outlineLevel="0" collapsed="false">
      <c r="A944" s="0" t="s">
        <v>1090</v>
      </c>
      <c r="B944" s="0" t="s">
        <v>48</v>
      </c>
      <c r="C944" s="0" t="n">
        <v>98</v>
      </c>
      <c r="D944" s="0" t="n">
        <v>97</v>
      </c>
      <c r="E944" s="0" t="n">
        <v>6</v>
      </c>
      <c r="F944" s="0" t="n">
        <v>8</v>
      </c>
      <c r="G944" s="0" t="n">
        <v>25.19</v>
      </c>
      <c r="H944" s="0" t="n">
        <v>3.78</v>
      </c>
      <c r="I944" s="0" t="n">
        <v>0.51</v>
      </c>
      <c r="J944" s="0" t="s">
        <v>215</v>
      </c>
      <c r="K944" s="0" t="s">
        <v>54</v>
      </c>
      <c r="L944" s="0" t="n">
        <v>35</v>
      </c>
      <c r="M944" s="0" t="n">
        <v>2.51</v>
      </c>
      <c r="N944" s="0" t="n">
        <v>94.55</v>
      </c>
      <c r="O944" s="0" t="n">
        <v>0.16</v>
      </c>
      <c r="P944" s="0" t="n">
        <v>0</v>
      </c>
      <c r="Q944" s="0" t="n">
        <v>0.89</v>
      </c>
      <c r="R944" s="0" t="n">
        <v>350</v>
      </c>
      <c r="S944" s="0" t="n">
        <v>7.03</v>
      </c>
      <c r="T944" s="0" t="n">
        <v>0.89</v>
      </c>
      <c r="U944" s="6" t="n">
        <v>45429</v>
      </c>
      <c r="V944" s="0" t="n">
        <v>51.04</v>
      </c>
      <c r="W944" s="0" t="n">
        <v>0.834</v>
      </c>
    </row>
    <row r="945" customFormat="false" ht="15" hidden="false" customHeight="false" outlineLevel="0" collapsed="false">
      <c r="A945" s="0" t="s">
        <v>1091</v>
      </c>
      <c r="B945" s="0" t="s">
        <v>48</v>
      </c>
      <c r="C945" s="0" t="n">
        <v>234</v>
      </c>
      <c r="D945" s="0" t="n">
        <v>66</v>
      </c>
      <c r="E945" s="0" t="n">
        <v>11</v>
      </c>
      <c r="F945" s="0" t="n">
        <v>2</v>
      </c>
      <c r="G945" s="0" t="n">
        <v>35.13</v>
      </c>
      <c r="H945" s="0" t="n">
        <v>5.09</v>
      </c>
      <c r="I945" s="0" t="n">
        <v>0.65</v>
      </c>
      <c r="J945" s="0" t="s">
        <v>365</v>
      </c>
      <c r="K945" s="0" t="s">
        <v>54</v>
      </c>
      <c r="L945" s="0" t="n">
        <v>67</v>
      </c>
      <c r="M945" s="0" t="n">
        <v>2.77</v>
      </c>
      <c r="N945" s="0" t="n">
        <v>111.32</v>
      </c>
      <c r="O945" s="0" t="n">
        <v>1.1</v>
      </c>
      <c r="P945" s="0" t="n">
        <v>5</v>
      </c>
      <c r="Q945" s="0" t="n">
        <v>0.93</v>
      </c>
      <c r="R945" s="0" t="n">
        <v>214</v>
      </c>
      <c r="S945" s="0" t="n">
        <v>3.86</v>
      </c>
      <c r="T945" s="0" t="n">
        <v>0.64</v>
      </c>
      <c r="U945" s="6" t="n">
        <v>45352</v>
      </c>
      <c r="V945" s="0" t="n">
        <v>38.47</v>
      </c>
      <c r="W945" s="0" t="n">
        <v>0.555</v>
      </c>
    </row>
    <row r="946" customFormat="false" ht="15" hidden="false" customHeight="false" outlineLevel="0" collapsed="false">
      <c r="A946" s="0" t="s">
        <v>1092</v>
      </c>
      <c r="B946" s="0" t="s">
        <v>48</v>
      </c>
      <c r="C946" s="0" t="n">
        <v>33</v>
      </c>
      <c r="D946" s="0" t="n">
        <v>11</v>
      </c>
      <c r="E946" s="0" t="n">
        <v>7</v>
      </c>
      <c r="F946" s="0" t="n">
        <v>3</v>
      </c>
      <c r="G946" s="0" t="n">
        <v>14.29</v>
      </c>
      <c r="H946" s="0" t="n">
        <v>2.25</v>
      </c>
      <c r="I946" s="0" t="n">
        <v>0.4</v>
      </c>
      <c r="J946" s="0" t="s">
        <v>198</v>
      </c>
      <c r="K946" s="0" t="s">
        <v>60</v>
      </c>
      <c r="L946" s="0" t="n">
        <v>18</v>
      </c>
      <c r="M946" s="0" t="n">
        <v>1.71</v>
      </c>
      <c r="N946" s="0" t="n">
        <v>60.56</v>
      </c>
      <c r="O946" s="0" t="n">
        <v>1.34</v>
      </c>
      <c r="P946" s="0" t="n">
        <v>4</v>
      </c>
      <c r="Q946" s="0" t="n">
        <v>0.97</v>
      </c>
      <c r="R946" s="0" t="n">
        <v>830</v>
      </c>
      <c r="S946" s="0" t="n">
        <v>10.13</v>
      </c>
      <c r="T946" s="0" t="n">
        <v>0.96</v>
      </c>
      <c r="U946" s="6" t="n">
        <v>45307</v>
      </c>
      <c r="V946" s="0" t="n">
        <v>77.78</v>
      </c>
      <c r="W946" s="0" t="n">
        <v>0.707</v>
      </c>
    </row>
    <row r="947" customFormat="false" ht="15" hidden="false" customHeight="false" outlineLevel="0" collapsed="false">
      <c r="A947" s="0" t="s">
        <v>1093</v>
      </c>
      <c r="B947" s="0" t="s">
        <v>48</v>
      </c>
      <c r="C947" s="0" t="n">
        <v>234</v>
      </c>
      <c r="D947" s="0" t="n">
        <v>71</v>
      </c>
      <c r="E947" s="0" t="n">
        <v>6</v>
      </c>
      <c r="F947" s="0" t="n">
        <v>5</v>
      </c>
      <c r="G947" s="0" t="n">
        <v>15.54</v>
      </c>
      <c r="H947" s="0" t="n">
        <v>5.18</v>
      </c>
      <c r="I947" s="0" t="n">
        <v>0.56</v>
      </c>
      <c r="J947" s="0" t="s">
        <v>96</v>
      </c>
      <c r="K947" s="0" t="s">
        <v>60</v>
      </c>
      <c r="L947" s="0" t="n">
        <v>135</v>
      </c>
      <c r="M947" s="0" t="n">
        <v>3.43</v>
      </c>
      <c r="N947" s="0" t="n">
        <v>180.8</v>
      </c>
      <c r="O947" s="0" t="n">
        <v>1.54</v>
      </c>
      <c r="P947" s="0" t="n">
        <v>5</v>
      </c>
      <c r="Q947" s="0" t="n">
        <v>0.92</v>
      </c>
      <c r="R947" s="0" t="n">
        <v>740</v>
      </c>
      <c r="S947" s="0" t="n">
        <v>14.72</v>
      </c>
      <c r="T947" s="0" t="n">
        <v>0.76</v>
      </c>
      <c r="U947" s="6" t="n">
        <v>45463</v>
      </c>
      <c r="V947" s="0" t="n">
        <v>60.18</v>
      </c>
      <c r="W947" s="0" t="n">
        <v>0.678</v>
      </c>
    </row>
    <row r="948" customFormat="false" ht="15" hidden="false" customHeight="false" outlineLevel="0" collapsed="false">
      <c r="A948" s="0" t="s">
        <v>1094</v>
      </c>
      <c r="B948" s="0" t="s">
        <v>56</v>
      </c>
      <c r="C948" s="0" t="n">
        <v>422</v>
      </c>
      <c r="D948" s="0" t="n">
        <v>97</v>
      </c>
      <c r="E948" s="0" t="n">
        <v>4</v>
      </c>
      <c r="F948" s="0" t="n">
        <v>3</v>
      </c>
      <c r="G948" s="0" t="n">
        <v>42.26</v>
      </c>
      <c r="H948" s="0" t="n">
        <v>3.72</v>
      </c>
      <c r="I948" s="0" t="n">
        <v>0.22</v>
      </c>
      <c r="J948" s="0" t="s">
        <v>340</v>
      </c>
      <c r="K948" s="0" t="s">
        <v>42</v>
      </c>
      <c r="L948" s="0" t="n">
        <v>28</v>
      </c>
      <c r="M948" s="0" t="n">
        <v>2.01</v>
      </c>
      <c r="N948" s="0" t="n">
        <v>94.31</v>
      </c>
      <c r="O948" s="0" t="n">
        <v>1</v>
      </c>
      <c r="P948" s="0" t="n">
        <v>9</v>
      </c>
      <c r="Q948" s="0" t="n">
        <v>0.87</v>
      </c>
      <c r="R948" s="0" t="n">
        <v>307</v>
      </c>
      <c r="S948" s="0" t="n">
        <v>7.98</v>
      </c>
      <c r="T948" s="0" t="n">
        <v>0.58</v>
      </c>
      <c r="U948" s="6" t="n">
        <v>45511</v>
      </c>
      <c r="V948" s="0" t="n">
        <v>101.81</v>
      </c>
      <c r="W948" s="0" t="n">
        <v>0.516</v>
      </c>
    </row>
    <row r="949" customFormat="false" ht="15" hidden="false" customHeight="false" outlineLevel="0" collapsed="false">
      <c r="A949" s="0" t="s">
        <v>1095</v>
      </c>
      <c r="B949" s="0" t="s">
        <v>40</v>
      </c>
      <c r="C949" s="0" t="n">
        <v>147</v>
      </c>
      <c r="D949" s="0" t="n">
        <v>18</v>
      </c>
      <c r="E949" s="0" t="n">
        <v>8</v>
      </c>
      <c r="F949" s="0" t="n">
        <v>3</v>
      </c>
      <c r="G949" s="0" t="n">
        <v>1.51</v>
      </c>
      <c r="H949" s="0" t="n">
        <v>4.82</v>
      </c>
      <c r="I949" s="0" t="n">
        <v>0.51</v>
      </c>
      <c r="J949" s="0" t="s">
        <v>106</v>
      </c>
      <c r="K949" s="0" t="s">
        <v>42</v>
      </c>
      <c r="L949" s="0" t="n">
        <v>37</v>
      </c>
      <c r="M949" s="0" t="n">
        <v>2.15</v>
      </c>
      <c r="N949" s="0" t="n">
        <v>164.78</v>
      </c>
      <c r="O949" s="0" t="n">
        <v>1.91</v>
      </c>
      <c r="P949" s="0" t="n">
        <v>2</v>
      </c>
      <c r="Q949" s="0" t="n">
        <v>0.9</v>
      </c>
      <c r="R949" s="0" t="n">
        <v>637</v>
      </c>
      <c r="S949" s="0" t="n">
        <v>9.49</v>
      </c>
      <c r="T949" s="0" t="n">
        <v>0.54</v>
      </c>
      <c r="U949" s="6" t="n">
        <v>45431</v>
      </c>
      <c r="V949" s="0" t="n">
        <v>226.43</v>
      </c>
      <c r="W949" s="0" t="n">
        <v>0.584</v>
      </c>
    </row>
    <row r="950" customFormat="false" ht="15" hidden="false" customHeight="false" outlineLevel="0" collapsed="false">
      <c r="A950" s="0" t="s">
        <v>1096</v>
      </c>
      <c r="B950" s="0" t="s">
        <v>44</v>
      </c>
      <c r="C950" s="0" t="n">
        <v>329</v>
      </c>
      <c r="D950" s="0" t="n">
        <v>77</v>
      </c>
      <c r="E950" s="0" t="n">
        <v>12</v>
      </c>
      <c r="F950" s="0" t="n">
        <v>5</v>
      </c>
      <c r="G950" s="0" t="n">
        <v>32.19</v>
      </c>
      <c r="H950" s="0" t="n">
        <v>3.8</v>
      </c>
      <c r="I950" s="0" t="n">
        <v>0.18</v>
      </c>
      <c r="J950" s="0" t="s">
        <v>342</v>
      </c>
      <c r="K950" s="0" t="s">
        <v>42</v>
      </c>
      <c r="L950" s="0" t="n">
        <v>144</v>
      </c>
      <c r="M950" s="0" t="n">
        <v>4.02</v>
      </c>
      <c r="N950" s="0" t="n">
        <v>25.15</v>
      </c>
      <c r="O950" s="0" t="n">
        <v>0.57</v>
      </c>
      <c r="P950" s="0" t="n">
        <v>2</v>
      </c>
      <c r="Q950" s="0" t="n">
        <v>0.85</v>
      </c>
      <c r="R950" s="0" t="n">
        <v>666</v>
      </c>
      <c r="S950" s="0" t="n">
        <v>3.28</v>
      </c>
      <c r="T950" s="0" t="n">
        <v>0.8</v>
      </c>
      <c r="U950" s="6" t="n">
        <v>45560</v>
      </c>
      <c r="V950" s="0" t="n">
        <v>22.28</v>
      </c>
      <c r="W950" s="0" t="n">
        <v>0.677</v>
      </c>
    </row>
    <row r="951" customFormat="false" ht="15" hidden="false" customHeight="false" outlineLevel="0" collapsed="false">
      <c r="A951" s="0" t="s">
        <v>1097</v>
      </c>
      <c r="B951" s="0" t="s">
        <v>81</v>
      </c>
      <c r="C951" s="0" t="n">
        <v>496</v>
      </c>
      <c r="D951" s="0" t="n">
        <v>90</v>
      </c>
      <c r="E951" s="0" t="n">
        <v>4</v>
      </c>
      <c r="F951" s="0" t="n">
        <v>2</v>
      </c>
      <c r="G951" s="0" t="n">
        <v>20.3</v>
      </c>
      <c r="H951" s="0" t="n">
        <v>6.47</v>
      </c>
      <c r="I951" s="0" t="n">
        <v>0.14</v>
      </c>
      <c r="J951" s="0" t="s">
        <v>72</v>
      </c>
      <c r="K951" s="0" t="s">
        <v>42</v>
      </c>
      <c r="L951" s="0" t="n">
        <v>54</v>
      </c>
      <c r="M951" s="0" t="n">
        <v>2.98</v>
      </c>
      <c r="N951" s="0" t="n">
        <v>159.77</v>
      </c>
      <c r="O951" s="0" t="n">
        <v>0.23</v>
      </c>
      <c r="P951" s="0" t="n">
        <v>9</v>
      </c>
      <c r="Q951" s="0" t="n">
        <v>0.77</v>
      </c>
      <c r="R951" s="0" t="n">
        <v>402</v>
      </c>
      <c r="S951" s="0" t="n">
        <v>3.25</v>
      </c>
      <c r="T951" s="0" t="n">
        <v>0.7</v>
      </c>
      <c r="U951" s="6" t="n">
        <v>45324</v>
      </c>
      <c r="V951" s="0" t="n">
        <v>31.39</v>
      </c>
      <c r="W951" s="0" t="n">
        <v>0.534</v>
      </c>
    </row>
    <row r="952" customFormat="false" ht="15" hidden="false" customHeight="false" outlineLevel="0" collapsed="false">
      <c r="A952" s="0" t="s">
        <v>1098</v>
      </c>
      <c r="B952" s="0" t="s">
        <v>40</v>
      </c>
      <c r="C952" s="0" t="n">
        <v>267</v>
      </c>
      <c r="D952" s="0" t="n">
        <v>26</v>
      </c>
      <c r="E952" s="0" t="n">
        <v>14</v>
      </c>
      <c r="F952" s="0" t="n">
        <v>5</v>
      </c>
      <c r="G952" s="0" t="n">
        <v>15.62</v>
      </c>
      <c r="H952" s="0" t="n">
        <v>0.91</v>
      </c>
      <c r="I952" s="0" t="n">
        <v>0.87</v>
      </c>
      <c r="J952" s="0" t="s">
        <v>154</v>
      </c>
      <c r="K952" s="0" t="s">
        <v>42</v>
      </c>
      <c r="L952" s="0" t="n">
        <v>137</v>
      </c>
      <c r="M952" s="0" t="n">
        <v>4.79</v>
      </c>
      <c r="N952" s="0" t="n">
        <v>103.15</v>
      </c>
      <c r="O952" s="0" t="n">
        <v>0.73</v>
      </c>
      <c r="P952" s="0" t="n">
        <v>4</v>
      </c>
      <c r="Q952" s="0" t="n">
        <v>0.96</v>
      </c>
      <c r="R952" s="0" t="n">
        <v>136</v>
      </c>
      <c r="S952" s="0" t="n">
        <v>7.42</v>
      </c>
      <c r="T952" s="0" t="n">
        <v>0.85</v>
      </c>
      <c r="U952" s="6" t="n">
        <v>45426</v>
      </c>
      <c r="V952" s="0" t="n">
        <v>173.65</v>
      </c>
      <c r="W952" s="0" t="n">
        <v>0.708</v>
      </c>
    </row>
    <row r="953" customFormat="false" ht="15" hidden="false" customHeight="false" outlineLevel="0" collapsed="false">
      <c r="A953" s="0" t="s">
        <v>1099</v>
      </c>
      <c r="B953" s="0" t="s">
        <v>48</v>
      </c>
      <c r="C953" s="0" t="n">
        <v>423</v>
      </c>
      <c r="D953" s="0" t="n">
        <v>59</v>
      </c>
      <c r="E953" s="0" t="n">
        <v>9</v>
      </c>
      <c r="F953" s="0" t="n">
        <v>6</v>
      </c>
      <c r="G953" s="0" t="n">
        <v>33.22</v>
      </c>
      <c r="H953" s="0" t="n">
        <v>2.12</v>
      </c>
      <c r="I953" s="0" t="n">
        <v>0.28</v>
      </c>
      <c r="J953" s="0" t="s">
        <v>59</v>
      </c>
      <c r="K953" s="0" t="s">
        <v>54</v>
      </c>
      <c r="L953" s="0" t="n">
        <v>103</v>
      </c>
      <c r="M953" s="0" t="n">
        <v>2.12</v>
      </c>
      <c r="N953" s="0" t="n">
        <v>11.03</v>
      </c>
      <c r="O953" s="0" t="n">
        <v>1.36</v>
      </c>
      <c r="P953" s="0" t="n">
        <v>6</v>
      </c>
      <c r="Q953" s="0" t="n">
        <v>0.86</v>
      </c>
      <c r="R953" s="0" t="n">
        <v>876</v>
      </c>
      <c r="S953" s="0" t="n">
        <v>12.83</v>
      </c>
      <c r="T953" s="0" t="n">
        <v>0.82</v>
      </c>
      <c r="U953" s="6" t="n">
        <v>45656</v>
      </c>
      <c r="V953" s="0" t="n">
        <v>160.88</v>
      </c>
      <c r="W953" s="0" t="n">
        <v>0.651</v>
      </c>
    </row>
    <row r="954" customFormat="false" ht="15" hidden="false" customHeight="false" outlineLevel="0" collapsed="false">
      <c r="A954" s="0" t="s">
        <v>1100</v>
      </c>
      <c r="B954" s="0" t="s">
        <v>40</v>
      </c>
      <c r="C954" s="0" t="n">
        <v>48</v>
      </c>
      <c r="D954" s="0" t="n">
        <v>49</v>
      </c>
      <c r="E954" s="0" t="n">
        <v>5</v>
      </c>
      <c r="F954" s="0" t="n">
        <v>5</v>
      </c>
      <c r="G954" s="0" t="n">
        <v>41.9</v>
      </c>
      <c r="H954" s="0" t="n">
        <v>4.61</v>
      </c>
      <c r="I954" s="0" t="n">
        <v>0.62</v>
      </c>
      <c r="J954" s="0" t="s">
        <v>231</v>
      </c>
      <c r="K954" s="0" t="s">
        <v>42</v>
      </c>
      <c r="L954" s="0" t="n">
        <v>174</v>
      </c>
      <c r="M954" s="0" t="n">
        <v>4.23</v>
      </c>
      <c r="N954" s="0" t="n">
        <v>52.99</v>
      </c>
      <c r="O954" s="0" t="n">
        <v>1.5</v>
      </c>
      <c r="P954" s="0" t="n">
        <v>3</v>
      </c>
      <c r="Q954" s="0" t="n">
        <v>0.88</v>
      </c>
      <c r="R954" s="0" t="n">
        <v>575</v>
      </c>
      <c r="S954" s="0" t="n">
        <v>13.73</v>
      </c>
      <c r="T954" s="0" t="n">
        <v>0.62</v>
      </c>
      <c r="U954" s="6" t="n">
        <v>45587</v>
      </c>
      <c r="V954" s="0" t="n">
        <v>147.48</v>
      </c>
      <c r="W954" s="0" t="n">
        <v>0.673</v>
      </c>
    </row>
    <row r="955" customFormat="false" ht="15" hidden="false" customHeight="false" outlineLevel="0" collapsed="false">
      <c r="A955" s="0" t="s">
        <v>1101</v>
      </c>
      <c r="B955" s="0" t="s">
        <v>44</v>
      </c>
      <c r="C955" s="0" t="n">
        <v>299</v>
      </c>
      <c r="D955" s="0" t="n">
        <v>67</v>
      </c>
      <c r="E955" s="0" t="n">
        <v>11</v>
      </c>
      <c r="F955" s="0" t="n">
        <v>4</v>
      </c>
      <c r="G955" s="0" t="n">
        <v>28.36</v>
      </c>
      <c r="H955" s="0" t="n">
        <v>3.88</v>
      </c>
      <c r="I955" s="0" t="n">
        <v>0.23</v>
      </c>
      <c r="J955" s="0" t="s">
        <v>215</v>
      </c>
      <c r="K955" s="0" t="s">
        <v>60</v>
      </c>
      <c r="L955" s="0" t="n">
        <v>25</v>
      </c>
      <c r="M955" s="0" t="n">
        <v>3.82</v>
      </c>
      <c r="N955" s="0" t="n">
        <v>46.81</v>
      </c>
      <c r="O955" s="0" t="n">
        <v>1.5</v>
      </c>
      <c r="P955" s="0" t="n">
        <v>5</v>
      </c>
      <c r="Q955" s="0" t="n">
        <v>1</v>
      </c>
      <c r="R955" s="0" t="n">
        <v>920</v>
      </c>
      <c r="S955" s="0" t="n">
        <v>9.98</v>
      </c>
      <c r="T955" s="0" t="n">
        <v>0.96</v>
      </c>
      <c r="U955" s="6" t="n">
        <v>45613</v>
      </c>
      <c r="V955" s="0" t="n">
        <v>159.61</v>
      </c>
      <c r="W955" s="0" t="n">
        <v>0.675</v>
      </c>
    </row>
    <row r="956" customFormat="false" ht="15" hidden="false" customHeight="false" outlineLevel="0" collapsed="false">
      <c r="A956" s="0" t="s">
        <v>1102</v>
      </c>
      <c r="B956" s="0" t="s">
        <v>81</v>
      </c>
      <c r="C956" s="0" t="n">
        <v>357</v>
      </c>
      <c r="D956" s="0" t="n">
        <v>84</v>
      </c>
      <c r="E956" s="0" t="n">
        <v>13</v>
      </c>
      <c r="F956" s="0" t="n">
        <v>6</v>
      </c>
      <c r="G956" s="0" t="n">
        <v>2.52</v>
      </c>
      <c r="H956" s="0" t="n">
        <v>4.22</v>
      </c>
      <c r="I956" s="0" t="n">
        <v>0.34</v>
      </c>
      <c r="J956" s="0" t="s">
        <v>57</v>
      </c>
      <c r="K956" s="0" t="s">
        <v>60</v>
      </c>
      <c r="L956" s="0" t="n">
        <v>14</v>
      </c>
      <c r="M956" s="0" t="n">
        <v>4.51</v>
      </c>
      <c r="N956" s="0" t="n">
        <v>152.84</v>
      </c>
      <c r="O956" s="0" t="n">
        <v>0.31</v>
      </c>
      <c r="P956" s="0" t="n">
        <v>4</v>
      </c>
      <c r="Q956" s="0" t="n">
        <v>1</v>
      </c>
      <c r="R956" s="0" t="n">
        <v>994</v>
      </c>
      <c r="S956" s="0" t="n">
        <v>6.05</v>
      </c>
      <c r="T956" s="0" t="n">
        <v>0.76</v>
      </c>
      <c r="U956" s="6" t="n">
        <v>45331</v>
      </c>
      <c r="V956" s="0" t="n">
        <v>225.19</v>
      </c>
      <c r="W956" s="0" t="n">
        <v>0.722</v>
      </c>
    </row>
    <row r="957" customFormat="false" ht="15" hidden="false" customHeight="false" outlineLevel="0" collapsed="false">
      <c r="A957" s="0" t="s">
        <v>1103</v>
      </c>
      <c r="B957" s="0" t="s">
        <v>81</v>
      </c>
      <c r="C957" s="0" t="n">
        <v>338</v>
      </c>
      <c r="D957" s="0" t="n">
        <v>94</v>
      </c>
      <c r="E957" s="0" t="n">
        <v>7</v>
      </c>
      <c r="F957" s="0" t="n">
        <v>3</v>
      </c>
      <c r="G957" s="0" t="n">
        <v>23.61</v>
      </c>
      <c r="H957" s="0" t="n">
        <v>8.14</v>
      </c>
      <c r="I957" s="0" t="n">
        <v>0.43</v>
      </c>
      <c r="J957" s="0" t="s">
        <v>346</v>
      </c>
      <c r="K957" s="0" t="s">
        <v>42</v>
      </c>
      <c r="L957" s="0" t="n">
        <v>166</v>
      </c>
      <c r="M957" s="0" t="n">
        <v>4.81</v>
      </c>
      <c r="N957" s="0" t="n">
        <v>100.67</v>
      </c>
      <c r="O957" s="0" t="n">
        <v>1.78</v>
      </c>
      <c r="P957" s="0" t="n">
        <v>1</v>
      </c>
      <c r="Q957" s="0" t="n">
        <v>0.88</v>
      </c>
      <c r="R957" s="0" t="n">
        <v>847</v>
      </c>
      <c r="S957" s="0" t="n">
        <v>11.5</v>
      </c>
      <c r="T957" s="0" t="n">
        <v>0.36</v>
      </c>
      <c r="U957" s="6" t="n">
        <v>45546</v>
      </c>
      <c r="V957" s="0" t="n">
        <v>177.07</v>
      </c>
      <c r="W957" s="0" t="n">
        <v>0.603</v>
      </c>
    </row>
    <row r="958" customFormat="false" ht="15" hidden="false" customHeight="false" outlineLevel="0" collapsed="false">
      <c r="A958" s="0" t="s">
        <v>1104</v>
      </c>
      <c r="B958" s="0" t="s">
        <v>44</v>
      </c>
      <c r="C958" s="0" t="n">
        <v>221</v>
      </c>
      <c r="D958" s="0" t="n">
        <v>30</v>
      </c>
      <c r="E958" s="0" t="n">
        <v>10</v>
      </c>
      <c r="F958" s="0" t="n">
        <v>8</v>
      </c>
      <c r="G958" s="0" t="n">
        <v>23.68</v>
      </c>
      <c r="H958" s="0" t="n">
        <v>8.92</v>
      </c>
      <c r="I958" s="0" t="n">
        <v>0.23</v>
      </c>
      <c r="J958" s="0" t="s">
        <v>171</v>
      </c>
      <c r="K958" s="0" t="s">
        <v>60</v>
      </c>
      <c r="L958" s="0" t="n">
        <v>61</v>
      </c>
      <c r="M958" s="0" t="n">
        <v>0.53</v>
      </c>
      <c r="N958" s="0" t="n">
        <v>40.35</v>
      </c>
      <c r="O958" s="0" t="n">
        <v>0.63</v>
      </c>
      <c r="P958" s="0" t="n">
        <v>0</v>
      </c>
      <c r="Q958" s="0" t="n">
        <v>0.71</v>
      </c>
      <c r="R958" s="0" t="n">
        <v>808</v>
      </c>
      <c r="S958" s="0" t="n">
        <v>5.09</v>
      </c>
      <c r="T958" s="0" t="n">
        <v>0.69</v>
      </c>
      <c r="U958" s="6" t="n">
        <v>45525</v>
      </c>
      <c r="V958" s="0" t="n">
        <v>142.52</v>
      </c>
      <c r="W958" s="0" t="n">
        <v>0.685</v>
      </c>
    </row>
    <row r="959" customFormat="false" ht="15" hidden="false" customHeight="false" outlineLevel="0" collapsed="false">
      <c r="A959" s="0" t="s">
        <v>1105</v>
      </c>
      <c r="B959" s="0" t="s">
        <v>44</v>
      </c>
      <c r="C959" s="0" t="n">
        <v>380</v>
      </c>
      <c r="D959" s="0" t="n">
        <v>27</v>
      </c>
      <c r="E959" s="0" t="n">
        <v>13</v>
      </c>
      <c r="F959" s="0" t="n">
        <v>6</v>
      </c>
      <c r="G959" s="0" t="n">
        <v>27.65</v>
      </c>
      <c r="H959" s="0" t="n">
        <v>2.86</v>
      </c>
      <c r="I959" s="0" t="n">
        <v>0.14</v>
      </c>
      <c r="J959" s="0" t="s">
        <v>259</v>
      </c>
      <c r="K959" s="0" t="s">
        <v>46</v>
      </c>
      <c r="L959" s="0" t="n">
        <v>160</v>
      </c>
      <c r="M959" s="0" t="n">
        <v>0.9</v>
      </c>
      <c r="N959" s="0" t="n">
        <v>58.79</v>
      </c>
      <c r="O959" s="0" t="n">
        <v>0.5</v>
      </c>
      <c r="P959" s="0" t="n">
        <v>5</v>
      </c>
      <c r="Q959" s="0" t="n">
        <v>0.82</v>
      </c>
      <c r="R959" s="0" t="n">
        <v>927</v>
      </c>
      <c r="S959" s="0" t="n">
        <v>4.07</v>
      </c>
      <c r="T959" s="0" t="n">
        <v>0.36</v>
      </c>
      <c r="U959" s="6" t="n">
        <v>45553</v>
      </c>
      <c r="V959" s="0" t="n">
        <v>33.71</v>
      </c>
      <c r="W959" s="0" t="n">
        <v>0.54</v>
      </c>
    </row>
    <row r="960" customFormat="false" ht="15" hidden="false" customHeight="false" outlineLevel="0" collapsed="false">
      <c r="A960" s="0" t="s">
        <v>1106</v>
      </c>
      <c r="B960" s="0" t="s">
        <v>48</v>
      </c>
      <c r="C960" s="0" t="n">
        <v>76</v>
      </c>
      <c r="D960" s="0" t="n">
        <v>64</v>
      </c>
      <c r="E960" s="0" t="n">
        <v>8</v>
      </c>
      <c r="F960" s="0" t="n">
        <v>2</v>
      </c>
      <c r="G960" s="0" t="n">
        <v>33.88</v>
      </c>
      <c r="H960" s="0" t="n">
        <v>8.45</v>
      </c>
      <c r="I960" s="0" t="n">
        <v>0.89</v>
      </c>
      <c r="J960" s="0" t="s">
        <v>186</v>
      </c>
      <c r="K960" s="0" t="s">
        <v>54</v>
      </c>
      <c r="L960" s="0" t="n">
        <v>15</v>
      </c>
      <c r="M960" s="0" t="n">
        <v>3.53</v>
      </c>
      <c r="N960" s="0" t="n">
        <v>105.77</v>
      </c>
      <c r="O960" s="0" t="n">
        <v>1.27</v>
      </c>
      <c r="P960" s="0" t="n">
        <v>4</v>
      </c>
      <c r="Q960" s="0" t="n">
        <v>0.98</v>
      </c>
      <c r="R960" s="0" t="n">
        <v>802</v>
      </c>
      <c r="S960" s="0" t="n">
        <v>12.14</v>
      </c>
      <c r="T960" s="0" t="n">
        <v>0.65</v>
      </c>
      <c r="U960" s="6" t="n">
        <v>45476</v>
      </c>
      <c r="V960" s="0" t="n">
        <v>292.68</v>
      </c>
      <c r="W960" s="0" t="n">
        <v>0.681</v>
      </c>
    </row>
    <row r="961" customFormat="false" ht="15" hidden="false" customHeight="false" outlineLevel="0" collapsed="false">
      <c r="A961" s="0" t="s">
        <v>1107</v>
      </c>
      <c r="B961" s="0" t="s">
        <v>81</v>
      </c>
      <c r="C961" s="0" t="n">
        <v>411</v>
      </c>
      <c r="D961" s="0" t="n">
        <v>38</v>
      </c>
      <c r="E961" s="0" t="n">
        <v>14</v>
      </c>
      <c r="F961" s="0" t="n">
        <v>2</v>
      </c>
      <c r="G961" s="0" t="n">
        <v>1.95</v>
      </c>
      <c r="H961" s="0" t="n">
        <v>4.86</v>
      </c>
      <c r="I961" s="0" t="n">
        <v>0.11</v>
      </c>
      <c r="J961" s="0" t="s">
        <v>365</v>
      </c>
      <c r="K961" s="0" t="s">
        <v>54</v>
      </c>
      <c r="L961" s="0" t="n">
        <v>173</v>
      </c>
      <c r="M961" s="0" t="n">
        <v>2.26</v>
      </c>
      <c r="N961" s="0" t="n">
        <v>13.73</v>
      </c>
      <c r="O961" s="0" t="n">
        <v>0.5</v>
      </c>
      <c r="P961" s="0" t="n">
        <v>8</v>
      </c>
      <c r="Q961" s="0" t="n">
        <v>0.79</v>
      </c>
      <c r="R961" s="0" t="n">
        <v>915</v>
      </c>
      <c r="S961" s="0" t="n">
        <v>11.52</v>
      </c>
      <c r="T961" s="0" t="n">
        <v>0.83</v>
      </c>
      <c r="U961" s="6" t="n">
        <v>45320</v>
      </c>
      <c r="V961" s="0" t="n">
        <v>79.41</v>
      </c>
      <c r="W961" s="0" t="n">
        <v>0.668</v>
      </c>
    </row>
    <row r="962" customFormat="false" ht="15" hidden="false" customHeight="false" outlineLevel="0" collapsed="false">
      <c r="A962" s="0" t="s">
        <v>1108</v>
      </c>
      <c r="B962" s="0" t="s">
        <v>40</v>
      </c>
      <c r="C962" s="0" t="n">
        <v>237</v>
      </c>
      <c r="D962" s="0" t="n">
        <v>33</v>
      </c>
      <c r="E962" s="0" t="n">
        <v>12</v>
      </c>
      <c r="F962" s="0" t="n">
        <v>5</v>
      </c>
      <c r="G962" s="0" t="n">
        <v>25.6</v>
      </c>
      <c r="H962" s="0" t="n">
        <v>3.1</v>
      </c>
      <c r="I962" s="0" t="n">
        <v>0.16</v>
      </c>
      <c r="J962" s="0" t="s">
        <v>152</v>
      </c>
      <c r="K962" s="0" t="s">
        <v>42</v>
      </c>
      <c r="L962" s="0" t="n">
        <v>170</v>
      </c>
      <c r="M962" s="0" t="n">
        <v>4.19</v>
      </c>
      <c r="N962" s="0" t="n">
        <v>90.58</v>
      </c>
      <c r="O962" s="0" t="n">
        <v>1.07</v>
      </c>
      <c r="P962" s="0" t="n">
        <v>6</v>
      </c>
      <c r="Q962" s="0" t="n">
        <v>1</v>
      </c>
      <c r="R962" s="0" t="n">
        <v>58</v>
      </c>
      <c r="S962" s="0" t="n">
        <v>13.35</v>
      </c>
      <c r="T962" s="0" t="n">
        <v>0.85</v>
      </c>
      <c r="U962" s="6" t="n">
        <v>45547</v>
      </c>
      <c r="V962" s="0" t="n">
        <v>262.06</v>
      </c>
      <c r="W962" s="0" t="n">
        <v>0.721</v>
      </c>
    </row>
    <row r="963" customFormat="false" ht="15" hidden="false" customHeight="false" outlineLevel="0" collapsed="false">
      <c r="A963" s="0" t="s">
        <v>1109</v>
      </c>
      <c r="B963" s="0" t="s">
        <v>56</v>
      </c>
      <c r="C963" s="0" t="n">
        <v>81</v>
      </c>
      <c r="D963" s="0" t="n">
        <v>83</v>
      </c>
      <c r="E963" s="0" t="n">
        <v>10</v>
      </c>
      <c r="F963" s="0" t="n">
        <v>6</v>
      </c>
      <c r="G963" s="0" t="n">
        <v>29.83</v>
      </c>
      <c r="H963" s="0" t="n">
        <v>9.86</v>
      </c>
      <c r="I963" s="0" t="n">
        <v>0.82</v>
      </c>
      <c r="J963" s="0" t="s">
        <v>289</v>
      </c>
      <c r="K963" s="0" t="s">
        <v>46</v>
      </c>
      <c r="L963" s="0" t="n">
        <v>58</v>
      </c>
      <c r="M963" s="0" t="n">
        <v>0.55</v>
      </c>
      <c r="N963" s="0" t="n">
        <v>138.83</v>
      </c>
      <c r="O963" s="0" t="n">
        <v>0.87</v>
      </c>
      <c r="P963" s="0" t="n">
        <v>0</v>
      </c>
      <c r="Q963" s="0" t="n">
        <v>0.73</v>
      </c>
      <c r="R963" s="0" t="n">
        <v>512</v>
      </c>
      <c r="S963" s="0" t="n">
        <v>9.07</v>
      </c>
      <c r="T963" s="0" t="n">
        <v>0.72</v>
      </c>
      <c r="U963" s="6" t="n">
        <v>45582</v>
      </c>
      <c r="V963" s="0" t="n">
        <v>119.9</v>
      </c>
      <c r="W963" s="0" t="n">
        <v>0.724</v>
      </c>
    </row>
    <row r="964" customFormat="false" ht="15" hidden="false" customHeight="false" outlineLevel="0" collapsed="false">
      <c r="A964" s="0" t="s">
        <v>1110</v>
      </c>
      <c r="B964" s="0" t="s">
        <v>56</v>
      </c>
      <c r="C964" s="0" t="n">
        <v>176</v>
      </c>
      <c r="D964" s="0" t="n">
        <v>26</v>
      </c>
      <c r="E964" s="0" t="n">
        <v>13</v>
      </c>
      <c r="F964" s="0" t="n">
        <v>3</v>
      </c>
      <c r="G964" s="0" t="n">
        <v>17.82</v>
      </c>
      <c r="H964" s="0" t="n">
        <v>8.34</v>
      </c>
      <c r="I964" s="0" t="n">
        <v>0.35</v>
      </c>
      <c r="J964" s="0" t="s">
        <v>134</v>
      </c>
      <c r="K964" s="0" t="s">
        <v>42</v>
      </c>
      <c r="L964" s="0" t="n">
        <v>178</v>
      </c>
      <c r="M964" s="0" t="n">
        <v>4.13</v>
      </c>
      <c r="N964" s="0" t="n">
        <v>108.37</v>
      </c>
      <c r="O964" s="0" t="n">
        <v>0.54</v>
      </c>
      <c r="P964" s="0" t="n">
        <v>9</v>
      </c>
      <c r="Q964" s="0" t="n">
        <v>0.87</v>
      </c>
      <c r="R964" s="0" t="n">
        <v>585</v>
      </c>
      <c r="S964" s="0" t="n">
        <v>13.55</v>
      </c>
      <c r="T964" s="0" t="n">
        <v>0.83</v>
      </c>
      <c r="U964" s="6" t="n">
        <v>45377</v>
      </c>
      <c r="V964" s="0" t="n">
        <v>208.34</v>
      </c>
      <c r="W964" s="0" t="n">
        <v>0.687</v>
      </c>
    </row>
    <row r="965" customFormat="false" ht="15" hidden="false" customHeight="false" outlineLevel="0" collapsed="false">
      <c r="A965" s="0" t="s">
        <v>1111</v>
      </c>
      <c r="B965" s="0" t="s">
        <v>44</v>
      </c>
      <c r="C965" s="0" t="n">
        <v>221</v>
      </c>
      <c r="D965" s="0" t="n">
        <v>27</v>
      </c>
      <c r="E965" s="0" t="n">
        <v>14</v>
      </c>
      <c r="F965" s="0" t="n">
        <v>2</v>
      </c>
      <c r="G965" s="0" t="n">
        <v>33.75</v>
      </c>
      <c r="H965" s="0" t="n">
        <v>9.95</v>
      </c>
      <c r="I965" s="0" t="n">
        <v>0.75</v>
      </c>
      <c r="J965" s="0" t="s">
        <v>76</v>
      </c>
      <c r="K965" s="0" t="s">
        <v>42</v>
      </c>
      <c r="L965" s="0" t="n">
        <v>89</v>
      </c>
      <c r="M965" s="0" t="n">
        <v>1.11</v>
      </c>
      <c r="N965" s="0" t="n">
        <v>123.64</v>
      </c>
      <c r="O965" s="0" t="n">
        <v>0.65</v>
      </c>
      <c r="P965" s="0" t="n">
        <v>5</v>
      </c>
      <c r="Q965" s="0" t="n">
        <v>0.85</v>
      </c>
      <c r="R965" s="0" t="n">
        <v>673</v>
      </c>
      <c r="S965" s="0" t="n">
        <v>1.37</v>
      </c>
      <c r="T965" s="0" t="n">
        <v>0.58</v>
      </c>
      <c r="U965" s="6" t="n">
        <v>45480</v>
      </c>
      <c r="V965" s="0" t="n">
        <v>141.7</v>
      </c>
      <c r="W965" s="0" t="n">
        <v>0.539</v>
      </c>
    </row>
    <row r="966" customFormat="false" ht="15" hidden="false" customHeight="false" outlineLevel="0" collapsed="false">
      <c r="A966" s="0" t="s">
        <v>1112</v>
      </c>
      <c r="B966" s="0" t="s">
        <v>48</v>
      </c>
      <c r="C966" s="0" t="n">
        <v>36</v>
      </c>
      <c r="D966" s="0" t="n">
        <v>51</v>
      </c>
      <c r="E966" s="0" t="n">
        <v>5</v>
      </c>
      <c r="F966" s="0" t="n">
        <v>7</v>
      </c>
      <c r="G966" s="0" t="n">
        <v>12.18</v>
      </c>
      <c r="H966" s="0" t="n">
        <v>2.1</v>
      </c>
      <c r="I966" s="0" t="n">
        <v>0.23</v>
      </c>
      <c r="J966" s="0" t="s">
        <v>253</v>
      </c>
      <c r="K966" s="0" t="s">
        <v>60</v>
      </c>
      <c r="L966" s="0" t="n">
        <v>107</v>
      </c>
      <c r="M966" s="0" t="n">
        <v>1.81</v>
      </c>
      <c r="N966" s="0" t="n">
        <v>72.06</v>
      </c>
      <c r="O966" s="0" t="n">
        <v>0.91</v>
      </c>
      <c r="P966" s="0" t="n">
        <v>6</v>
      </c>
      <c r="Q966" s="0" t="n">
        <v>0.78</v>
      </c>
      <c r="R966" s="0" t="n">
        <v>346</v>
      </c>
      <c r="S966" s="0" t="n">
        <v>4.55</v>
      </c>
      <c r="T966" s="0" t="n">
        <v>0.64</v>
      </c>
      <c r="U966" s="6" t="n">
        <v>45372</v>
      </c>
      <c r="V966" s="0" t="n">
        <v>112.71</v>
      </c>
      <c r="W966" s="0" t="n">
        <v>0.534</v>
      </c>
    </row>
    <row r="967" customFormat="false" ht="15" hidden="false" customHeight="false" outlineLevel="0" collapsed="false">
      <c r="A967" s="0" t="s">
        <v>1113</v>
      </c>
      <c r="B967" s="0" t="s">
        <v>56</v>
      </c>
      <c r="C967" s="0" t="n">
        <v>341</v>
      </c>
      <c r="D967" s="0" t="n">
        <v>93</v>
      </c>
      <c r="E967" s="0" t="n">
        <v>5</v>
      </c>
      <c r="F967" s="0" t="n">
        <v>3</v>
      </c>
      <c r="G967" s="0" t="n">
        <v>16.55</v>
      </c>
      <c r="H967" s="0" t="n">
        <v>1.87</v>
      </c>
      <c r="I967" s="0" t="n">
        <v>0.31</v>
      </c>
      <c r="J967" s="0" t="s">
        <v>152</v>
      </c>
      <c r="K967" s="0" t="s">
        <v>54</v>
      </c>
      <c r="L967" s="0" t="n">
        <v>116</v>
      </c>
      <c r="M967" s="0" t="n">
        <v>4.86</v>
      </c>
      <c r="N967" s="0" t="n">
        <v>44.78</v>
      </c>
      <c r="O967" s="0" t="n">
        <v>0.76</v>
      </c>
      <c r="P967" s="0" t="n">
        <v>2</v>
      </c>
      <c r="Q967" s="0" t="n">
        <v>0.98</v>
      </c>
      <c r="R967" s="0" t="n">
        <v>266</v>
      </c>
      <c r="S967" s="0" t="n">
        <v>12.26</v>
      </c>
      <c r="T967" s="0" t="n">
        <v>0.9</v>
      </c>
      <c r="U967" s="6" t="n">
        <v>45422</v>
      </c>
      <c r="V967" s="0" t="n">
        <v>188.15</v>
      </c>
      <c r="W967" s="0" t="n">
        <v>0.823</v>
      </c>
    </row>
    <row r="968" customFormat="false" ht="15" hidden="false" customHeight="false" outlineLevel="0" collapsed="false">
      <c r="A968" s="0" t="s">
        <v>1114</v>
      </c>
      <c r="B968" s="0" t="s">
        <v>81</v>
      </c>
      <c r="C968" s="0" t="n">
        <v>25</v>
      </c>
      <c r="D968" s="0" t="n">
        <v>54</v>
      </c>
      <c r="E968" s="0" t="n">
        <v>7</v>
      </c>
      <c r="F968" s="0" t="n">
        <v>7</v>
      </c>
      <c r="G968" s="0" t="n">
        <v>48.18</v>
      </c>
      <c r="H968" s="0" t="n">
        <v>5.28</v>
      </c>
      <c r="I968" s="0" t="n">
        <v>0.62</v>
      </c>
      <c r="J968" s="0" t="s">
        <v>409</v>
      </c>
      <c r="K968" s="0" t="s">
        <v>46</v>
      </c>
      <c r="L968" s="0" t="n">
        <v>163</v>
      </c>
      <c r="M968" s="0" t="n">
        <v>0.73</v>
      </c>
      <c r="N968" s="0" t="n">
        <v>163.85</v>
      </c>
      <c r="O968" s="0" t="n">
        <v>0.82</v>
      </c>
      <c r="P968" s="0" t="n">
        <v>8</v>
      </c>
      <c r="Q968" s="0" t="n">
        <v>0.89</v>
      </c>
      <c r="R968" s="0" t="n">
        <v>277</v>
      </c>
      <c r="S968" s="0" t="n">
        <v>6.93</v>
      </c>
      <c r="T968" s="0" t="n">
        <v>0.59</v>
      </c>
      <c r="U968" s="6" t="n">
        <v>45344</v>
      </c>
      <c r="V968" s="0" t="n">
        <v>165.47</v>
      </c>
      <c r="W968" s="0" t="n">
        <v>0.546</v>
      </c>
    </row>
    <row r="969" customFormat="false" ht="15" hidden="false" customHeight="false" outlineLevel="0" collapsed="false">
      <c r="A969" s="0" t="s">
        <v>1115</v>
      </c>
      <c r="B969" s="0" t="s">
        <v>44</v>
      </c>
      <c r="C969" s="0" t="n">
        <v>77</v>
      </c>
      <c r="D969" s="0" t="n">
        <v>91</v>
      </c>
      <c r="E969" s="0" t="n">
        <v>13</v>
      </c>
      <c r="F969" s="0" t="n">
        <v>4</v>
      </c>
      <c r="G969" s="0" t="n">
        <v>18.06</v>
      </c>
      <c r="H969" s="0" t="n">
        <v>6.57</v>
      </c>
      <c r="I969" s="0" t="n">
        <v>0.99</v>
      </c>
      <c r="J969" s="0" t="s">
        <v>132</v>
      </c>
      <c r="K969" s="0" t="s">
        <v>60</v>
      </c>
      <c r="L969" s="0" t="n">
        <v>46</v>
      </c>
      <c r="M969" s="0" t="n">
        <v>2.07</v>
      </c>
      <c r="N969" s="0" t="n">
        <v>182.07</v>
      </c>
      <c r="O969" s="0" t="n">
        <v>1.5</v>
      </c>
      <c r="P969" s="0" t="n">
        <v>1</v>
      </c>
      <c r="Q969" s="0" t="n">
        <v>0.77</v>
      </c>
      <c r="R969" s="0" t="n">
        <v>81</v>
      </c>
      <c r="S969" s="0" t="n">
        <v>4.35</v>
      </c>
      <c r="T969" s="0" t="n">
        <v>0.48</v>
      </c>
      <c r="U969" s="6" t="n">
        <v>45585</v>
      </c>
      <c r="V969" s="0" t="n">
        <v>77.41</v>
      </c>
      <c r="W969" s="0" t="n">
        <v>0.538</v>
      </c>
    </row>
    <row r="970" customFormat="false" ht="15" hidden="false" customHeight="false" outlineLevel="0" collapsed="false">
      <c r="A970" s="0" t="s">
        <v>1116</v>
      </c>
      <c r="B970" s="0" t="s">
        <v>40</v>
      </c>
      <c r="C970" s="0" t="n">
        <v>344</v>
      </c>
      <c r="D970" s="0" t="n">
        <v>26</v>
      </c>
      <c r="E970" s="0" t="n">
        <v>12</v>
      </c>
      <c r="F970" s="0" t="n">
        <v>7</v>
      </c>
      <c r="G970" s="0" t="n">
        <v>17.98</v>
      </c>
      <c r="H970" s="0" t="n">
        <v>2.13</v>
      </c>
      <c r="I970" s="0" t="n">
        <v>0.17</v>
      </c>
      <c r="J970" s="0" t="s">
        <v>100</v>
      </c>
      <c r="K970" s="0" t="s">
        <v>54</v>
      </c>
      <c r="L970" s="0" t="n">
        <v>125</v>
      </c>
      <c r="M970" s="0" t="n">
        <v>0.88</v>
      </c>
      <c r="N970" s="0" t="n">
        <v>107.04</v>
      </c>
      <c r="O970" s="0" t="n">
        <v>0.42</v>
      </c>
      <c r="P970" s="0" t="n">
        <v>0</v>
      </c>
      <c r="Q970" s="0" t="n">
        <v>0.82</v>
      </c>
      <c r="R970" s="0" t="n">
        <v>480</v>
      </c>
      <c r="S970" s="0" t="n">
        <v>12.15</v>
      </c>
      <c r="T970" s="0" t="n">
        <v>0.84</v>
      </c>
      <c r="U970" s="6" t="n">
        <v>45637</v>
      </c>
      <c r="V970" s="0" t="n">
        <v>107.51</v>
      </c>
      <c r="W970" s="0" t="n">
        <v>0.852</v>
      </c>
    </row>
    <row r="971" customFormat="false" ht="15" hidden="false" customHeight="false" outlineLevel="0" collapsed="false">
      <c r="A971" s="0" t="s">
        <v>1117</v>
      </c>
      <c r="B971" s="0" t="s">
        <v>44</v>
      </c>
      <c r="C971" s="0" t="n">
        <v>431</v>
      </c>
      <c r="D971" s="0" t="n">
        <v>82</v>
      </c>
      <c r="E971" s="0" t="n">
        <v>5</v>
      </c>
      <c r="F971" s="0" t="n">
        <v>9</v>
      </c>
      <c r="G971" s="0" t="n">
        <v>30.19</v>
      </c>
      <c r="H971" s="0" t="n">
        <v>8.67</v>
      </c>
      <c r="I971" s="0" t="n">
        <v>0.46</v>
      </c>
      <c r="J971" s="0" t="s">
        <v>143</v>
      </c>
      <c r="K971" s="0" t="s">
        <v>54</v>
      </c>
      <c r="L971" s="0" t="n">
        <v>26</v>
      </c>
      <c r="M971" s="0" t="n">
        <v>4.34</v>
      </c>
      <c r="N971" s="0" t="n">
        <v>67.96</v>
      </c>
      <c r="O971" s="0" t="n">
        <v>1.29</v>
      </c>
      <c r="P971" s="0" t="n">
        <v>9</v>
      </c>
      <c r="Q971" s="0" t="n">
        <v>0.92</v>
      </c>
      <c r="R971" s="0" t="n">
        <v>838</v>
      </c>
      <c r="S971" s="0" t="n">
        <v>12.51</v>
      </c>
      <c r="T971" s="0" t="n">
        <v>0.24</v>
      </c>
      <c r="U971" s="6" t="n">
        <v>45351</v>
      </c>
      <c r="V971" s="0" t="n">
        <v>19.97</v>
      </c>
      <c r="W971" s="0" t="n">
        <v>0.49</v>
      </c>
    </row>
    <row r="972" customFormat="false" ht="15" hidden="false" customHeight="false" outlineLevel="0" collapsed="false">
      <c r="A972" s="0" t="s">
        <v>1118</v>
      </c>
      <c r="B972" s="0" t="s">
        <v>40</v>
      </c>
      <c r="C972" s="0" t="n">
        <v>337</v>
      </c>
      <c r="D972" s="0" t="n">
        <v>23</v>
      </c>
      <c r="E972" s="0" t="n">
        <v>10</v>
      </c>
      <c r="F972" s="0" t="n">
        <v>2</v>
      </c>
      <c r="G972" s="0" t="n">
        <v>48.58</v>
      </c>
      <c r="H972" s="0" t="n">
        <v>5.55</v>
      </c>
      <c r="I972" s="0" t="n">
        <v>0.14</v>
      </c>
      <c r="J972" s="0" t="s">
        <v>193</v>
      </c>
      <c r="K972" s="0" t="s">
        <v>42</v>
      </c>
      <c r="L972" s="0" t="n">
        <v>41</v>
      </c>
      <c r="M972" s="0" t="n">
        <v>3.66</v>
      </c>
      <c r="N972" s="0" t="n">
        <v>107.13</v>
      </c>
      <c r="O972" s="0" t="n">
        <v>1.39</v>
      </c>
      <c r="P972" s="0" t="n">
        <v>9</v>
      </c>
      <c r="Q972" s="0" t="n">
        <v>0.79</v>
      </c>
      <c r="R972" s="0" t="n">
        <v>219</v>
      </c>
      <c r="S972" s="0" t="n">
        <v>7.39</v>
      </c>
      <c r="T972" s="0" t="n">
        <v>0.97</v>
      </c>
      <c r="U972" s="6" t="n">
        <v>45408</v>
      </c>
      <c r="V972" s="0" t="n">
        <v>66.14</v>
      </c>
      <c r="W972" s="0" t="n">
        <v>0.532</v>
      </c>
    </row>
    <row r="973" customFormat="false" ht="15" hidden="false" customHeight="false" outlineLevel="0" collapsed="false">
      <c r="A973" s="0" t="s">
        <v>1119</v>
      </c>
      <c r="B973" s="0" t="s">
        <v>44</v>
      </c>
      <c r="C973" s="0" t="n">
        <v>188</v>
      </c>
      <c r="D973" s="0" t="n">
        <v>58</v>
      </c>
      <c r="E973" s="0" t="n">
        <v>12</v>
      </c>
      <c r="F973" s="0" t="n">
        <v>5</v>
      </c>
      <c r="G973" s="0" t="n">
        <v>49.17</v>
      </c>
      <c r="H973" s="0" t="n">
        <v>4.4</v>
      </c>
      <c r="I973" s="0" t="n">
        <v>0.28</v>
      </c>
      <c r="J973" s="0" t="s">
        <v>346</v>
      </c>
      <c r="K973" s="0" t="s">
        <v>46</v>
      </c>
      <c r="L973" s="0" t="n">
        <v>165</v>
      </c>
      <c r="M973" s="0" t="n">
        <v>4.1</v>
      </c>
      <c r="N973" s="0" t="n">
        <v>177.01</v>
      </c>
      <c r="O973" s="0" t="n">
        <v>1.62</v>
      </c>
      <c r="P973" s="0" t="n">
        <v>8</v>
      </c>
      <c r="Q973" s="0" t="n">
        <v>0.96</v>
      </c>
      <c r="R973" s="0" t="n">
        <v>280</v>
      </c>
      <c r="S973" s="0" t="n">
        <v>7.53</v>
      </c>
      <c r="T973" s="0" t="n">
        <v>0.47</v>
      </c>
      <c r="U973" s="6" t="n">
        <v>45552</v>
      </c>
      <c r="V973" s="0" t="n">
        <v>107.39</v>
      </c>
      <c r="W973" s="0" t="n">
        <v>0.464</v>
      </c>
    </row>
    <row r="974" customFormat="false" ht="15" hidden="false" customHeight="false" outlineLevel="0" collapsed="false">
      <c r="A974" s="0" t="s">
        <v>1120</v>
      </c>
      <c r="B974" s="0" t="s">
        <v>44</v>
      </c>
      <c r="C974" s="0" t="n">
        <v>472</v>
      </c>
      <c r="D974" s="0" t="n">
        <v>38</v>
      </c>
      <c r="E974" s="0" t="n">
        <v>14</v>
      </c>
      <c r="F974" s="0" t="n">
        <v>4</v>
      </c>
      <c r="G974" s="0" t="n">
        <v>29.4</v>
      </c>
      <c r="H974" s="0" t="n">
        <v>6.22</v>
      </c>
      <c r="I974" s="0" t="n">
        <v>0.92</v>
      </c>
      <c r="J974" s="0" t="s">
        <v>291</v>
      </c>
      <c r="K974" s="0" t="s">
        <v>42</v>
      </c>
      <c r="L974" s="0" t="n">
        <v>34</v>
      </c>
      <c r="M974" s="0" t="n">
        <v>2.87</v>
      </c>
      <c r="N974" s="0" t="n">
        <v>141.37</v>
      </c>
      <c r="O974" s="0" t="n">
        <v>1.71</v>
      </c>
      <c r="P974" s="0" t="n">
        <v>6</v>
      </c>
      <c r="Q974" s="0" t="n">
        <v>0.75</v>
      </c>
      <c r="R974" s="0" t="n">
        <v>119</v>
      </c>
      <c r="S974" s="0" t="n">
        <v>11.93</v>
      </c>
      <c r="T974" s="0" t="n">
        <v>0.7</v>
      </c>
      <c r="U974" s="6" t="n">
        <v>45293</v>
      </c>
      <c r="V974" s="0" t="n">
        <v>291.92</v>
      </c>
      <c r="W974" s="0" t="n">
        <v>0.558</v>
      </c>
    </row>
    <row r="975" customFormat="false" ht="15" hidden="false" customHeight="false" outlineLevel="0" collapsed="false">
      <c r="A975" s="0" t="s">
        <v>1121</v>
      </c>
      <c r="B975" s="0" t="s">
        <v>44</v>
      </c>
      <c r="C975" s="0" t="n">
        <v>101</v>
      </c>
      <c r="D975" s="0" t="n">
        <v>13</v>
      </c>
      <c r="E975" s="0" t="n">
        <v>10</v>
      </c>
      <c r="F975" s="0" t="n">
        <v>6</v>
      </c>
      <c r="G975" s="0" t="n">
        <v>1.05</v>
      </c>
      <c r="H975" s="0" t="n">
        <v>6.53</v>
      </c>
      <c r="I975" s="0" t="n">
        <v>0.19</v>
      </c>
      <c r="J975" s="0" t="s">
        <v>85</v>
      </c>
      <c r="K975" s="0" t="s">
        <v>60</v>
      </c>
      <c r="L975" s="0" t="n">
        <v>31</v>
      </c>
      <c r="M975" s="0" t="n">
        <v>2.11</v>
      </c>
      <c r="N975" s="0" t="n">
        <v>173.14</v>
      </c>
      <c r="O975" s="0" t="n">
        <v>0.4</v>
      </c>
      <c r="P975" s="0" t="n">
        <v>9</v>
      </c>
      <c r="Q975" s="0" t="n">
        <v>0.78</v>
      </c>
      <c r="R975" s="0" t="n">
        <v>160</v>
      </c>
      <c r="S975" s="0" t="n">
        <v>11.8</v>
      </c>
      <c r="T975" s="0" t="n">
        <v>0.75</v>
      </c>
      <c r="U975" s="6" t="n">
        <v>45314</v>
      </c>
      <c r="V975" s="0" t="n">
        <v>162.86</v>
      </c>
      <c r="W975" s="0" t="n">
        <v>0.643</v>
      </c>
    </row>
    <row r="976" customFormat="false" ht="15" hidden="false" customHeight="false" outlineLevel="0" collapsed="false">
      <c r="A976" s="0" t="s">
        <v>1122</v>
      </c>
      <c r="B976" s="0" t="s">
        <v>40</v>
      </c>
      <c r="C976" s="0" t="n">
        <v>493</v>
      </c>
      <c r="D976" s="0" t="n">
        <v>91</v>
      </c>
      <c r="E976" s="0" t="n">
        <v>4</v>
      </c>
      <c r="F976" s="0" t="n">
        <v>3</v>
      </c>
      <c r="G976" s="0" t="n">
        <v>45.13</v>
      </c>
      <c r="H976" s="0" t="n">
        <v>0.91</v>
      </c>
      <c r="I976" s="0" t="n">
        <v>0.87</v>
      </c>
      <c r="J976" s="0" t="s">
        <v>147</v>
      </c>
      <c r="K976" s="0" t="s">
        <v>42</v>
      </c>
      <c r="L976" s="0" t="n">
        <v>70</v>
      </c>
      <c r="M976" s="0" t="n">
        <v>0.51</v>
      </c>
      <c r="N976" s="0" t="n">
        <v>72.39</v>
      </c>
      <c r="O976" s="0" t="n">
        <v>0.36</v>
      </c>
      <c r="P976" s="0" t="n">
        <v>0</v>
      </c>
      <c r="Q976" s="0" t="n">
        <v>0.74</v>
      </c>
      <c r="R976" s="0" t="n">
        <v>138</v>
      </c>
      <c r="S976" s="0" t="n">
        <v>13.13</v>
      </c>
      <c r="T976" s="0" t="n">
        <v>0.31</v>
      </c>
      <c r="U976" s="6" t="n">
        <v>45298</v>
      </c>
      <c r="V976" s="0" t="n">
        <v>213.23</v>
      </c>
      <c r="W976" s="0" t="n">
        <v>0.749</v>
      </c>
    </row>
    <row r="977" customFormat="false" ht="15" hidden="false" customHeight="false" outlineLevel="0" collapsed="false">
      <c r="A977" s="0" t="s">
        <v>1123</v>
      </c>
      <c r="B977" s="0" t="s">
        <v>40</v>
      </c>
      <c r="C977" s="0" t="n">
        <v>487</v>
      </c>
      <c r="D977" s="0" t="n">
        <v>29</v>
      </c>
      <c r="E977" s="0" t="n">
        <v>14</v>
      </c>
      <c r="F977" s="0" t="n">
        <v>2</v>
      </c>
      <c r="G977" s="0" t="n">
        <v>28.94</v>
      </c>
      <c r="H977" s="0" t="n">
        <v>10</v>
      </c>
      <c r="I977" s="0" t="n">
        <v>0.26</v>
      </c>
      <c r="J977" s="0" t="s">
        <v>297</v>
      </c>
      <c r="K977" s="0" t="s">
        <v>42</v>
      </c>
      <c r="L977" s="0" t="n">
        <v>135</v>
      </c>
      <c r="M977" s="0" t="n">
        <v>1.75</v>
      </c>
      <c r="N977" s="0" t="n">
        <v>145.28</v>
      </c>
      <c r="O977" s="0" t="n">
        <v>1.27</v>
      </c>
      <c r="P977" s="0" t="n">
        <v>3</v>
      </c>
      <c r="Q977" s="0" t="n">
        <v>0.73</v>
      </c>
      <c r="R977" s="0" t="n">
        <v>51</v>
      </c>
      <c r="S977" s="0" t="n">
        <v>10.04</v>
      </c>
      <c r="T977" s="0" t="n">
        <v>0.86</v>
      </c>
      <c r="U977" s="6" t="n">
        <v>45417</v>
      </c>
      <c r="V977" s="0" t="n">
        <v>205.34</v>
      </c>
      <c r="W977" s="0" t="n">
        <v>0.665</v>
      </c>
    </row>
    <row r="978" customFormat="false" ht="15" hidden="false" customHeight="false" outlineLevel="0" collapsed="false">
      <c r="A978" s="0" t="s">
        <v>1124</v>
      </c>
      <c r="B978" s="0" t="s">
        <v>44</v>
      </c>
      <c r="C978" s="0" t="n">
        <v>444</v>
      </c>
      <c r="D978" s="0" t="n">
        <v>56</v>
      </c>
      <c r="E978" s="0" t="n">
        <v>6</v>
      </c>
      <c r="F978" s="0" t="n">
        <v>4</v>
      </c>
      <c r="G978" s="0" t="n">
        <v>18.93</v>
      </c>
      <c r="H978" s="0" t="n">
        <v>3.96</v>
      </c>
      <c r="I978" s="0" t="n">
        <v>0.88</v>
      </c>
      <c r="J978" s="0" t="s">
        <v>164</v>
      </c>
      <c r="K978" s="0" t="s">
        <v>54</v>
      </c>
      <c r="L978" s="0" t="n">
        <v>53</v>
      </c>
      <c r="M978" s="0" t="n">
        <v>2.82</v>
      </c>
      <c r="N978" s="0" t="n">
        <v>134.08</v>
      </c>
      <c r="O978" s="0" t="n">
        <v>1.54</v>
      </c>
      <c r="P978" s="0" t="n">
        <v>9</v>
      </c>
      <c r="Q978" s="0" t="n">
        <v>0.79</v>
      </c>
      <c r="R978" s="0" t="n">
        <v>976</v>
      </c>
      <c r="S978" s="0" t="n">
        <v>3.6</v>
      </c>
      <c r="T978" s="0" t="n">
        <v>0.66</v>
      </c>
      <c r="U978" s="6" t="n">
        <v>45315</v>
      </c>
      <c r="V978" s="0" t="n">
        <v>294.46</v>
      </c>
      <c r="W978" s="0" t="n">
        <v>0.404</v>
      </c>
    </row>
    <row r="979" customFormat="false" ht="15" hidden="false" customHeight="false" outlineLevel="0" collapsed="false">
      <c r="A979" s="0" t="s">
        <v>1125</v>
      </c>
      <c r="B979" s="0" t="s">
        <v>56</v>
      </c>
      <c r="C979" s="0" t="n">
        <v>452</v>
      </c>
      <c r="D979" s="0" t="n">
        <v>18</v>
      </c>
      <c r="E979" s="0" t="n">
        <v>12</v>
      </c>
      <c r="F979" s="0" t="n">
        <v>4</v>
      </c>
      <c r="G979" s="0" t="n">
        <v>41.63</v>
      </c>
      <c r="H979" s="0" t="n">
        <v>1.08</v>
      </c>
      <c r="I979" s="0" t="n">
        <v>0.58</v>
      </c>
      <c r="J979" s="0" t="s">
        <v>229</v>
      </c>
      <c r="K979" s="0" t="s">
        <v>54</v>
      </c>
      <c r="L979" s="0" t="n">
        <v>111</v>
      </c>
      <c r="M979" s="0" t="n">
        <v>3.49</v>
      </c>
      <c r="N979" s="0" t="n">
        <v>118.61</v>
      </c>
      <c r="O979" s="0" t="n">
        <v>0.62</v>
      </c>
      <c r="P979" s="0" t="n">
        <v>2</v>
      </c>
      <c r="Q979" s="0" t="n">
        <v>1</v>
      </c>
      <c r="R979" s="0" t="n">
        <v>105</v>
      </c>
      <c r="S979" s="0" t="n">
        <v>8.7</v>
      </c>
      <c r="T979" s="0" t="n">
        <v>0.46</v>
      </c>
      <c r="U979" s="6" t="n">
        <v>45533</v>
      </c>
      <c r="V979" s="0" t="n">
        <v>171.14</v>
      </c>
      <c r="W979" s="0" t="n">
        <v>0.706</v>
      </c>
    </row>
    <row r="980" customFormat="false" ht="15" hidden="false" customHeight="false" outlineLevel="0" collapsed="false">
      <c r="A980" s="0" t="s">
        <v>1126</v>
      </c>
      <c r="B980" s="0" t="s">
        <v>48</v>
      </c>
      <c r="C980" s="0" t="n">
        <v>238</v>
      </c>
      <c r="D980" s="0" t="n">
        <v>86</v>
      </c>
      <c r="E980" s="0" t="n">
        <v>3</v>
      </c>
      <c r="F980" s="0" t="n">
        <v>9</v>
      </c>
      <c r="G980" s="0" t="n">
        <v>20.59</v>
      </c>
      <c r="H980" s="0" t="n">
        <v>8.6</v>
      </c>
      <c r="I980" s="0" t="n">
        <v>0.89</v>
      </c>
      <c r="J980" s="0" t="s">
        <v>147</v>
      </c>
      <c r="K980" s="0" t="s">
        <v>60</v>
      </c>
      <c r="L980" s="0" t="n">
        <v>29</v>
      </c>
      <c r="M980" s="0" t="n">
        <v>1.53</v>
      </c>
      <c r="N980" s="0" t="n">
        <v>110.36</v>
      </c>
      <c r="O980" s="0" t="n">
        <v>1.1</v>
      </c>
      <c r="P980" s="0" t="n">
        <v>6</v>
      </c>
      <c r="Q980" s="0" t="n">
        <v>0.73</v>
      </c>
      <c r="R980" s="0" t="n">
        <v>719</v>
      </c>
      <c r="S980" s="0" t="n">
        <v>6.35</v>
      </c>
      <c r="T980" s="0" t="n">
        <v>0.88</v>
      </c>
      <c r="U980" s="6" t="n">
        <v>45478</v>
      </c>
      <c r="V980" s="0" t="n">
        <v>179.79</v>
      </c>
      <c r="W980" s="0" t="n">
        <v>0.577</v>
      </c>
    </row>
    <row r="981" customFormat="false" ht="15" hidden="false" customHeight="false" outlineLevel="0" collapsed="false">
      <c r="A981" s="0" t="s">
        <v>1127</v>
      </c>
      <c r="B981" s="0" t="s">
        <v>48</v>
      </c>
      <c r="C981" s="0" t="n">
        <v>196</v>
      </c>
      <c r="D981" s="0" t="n">
        <v>88</v>
      </c>
      <c r="E981" s="0" t="n">
        <v>6</v>
      </c>
      <c r="F981" s="0" t="n">
        <v>2</v>
      </c>
      <c r="G981" s="0" t="n">
        <v>2.67</v>
      </c>
      <c r="H981" s="0" t="n">
        <v>9.93</v>
      </c>
      <c r="I981" s="0" t="n">
        <v>0.24</v>
      </c>
      <c r="J981" s="0" t="s">
        <v>253</v>
      </c>
      <c r="K981" s="0" t="s">
        <v>54</v>
      </c>
      <c r="L981" s="0" t="n">
        <v>118</v>
      </c>
      <c r="M981" s="0" t="n">
        <v>1.13</v>
      </c>
      <c r="N981" s="0" t="n">
        <v>114.69</v>
      </c>
      <c r="O981" s="0" t="n">
        <v>1.57</v>
      </c>
      <c r="P981" s="0" t="n">
        <v>4</v>
      </c>
      <c r="Q981" s="0" t="n">
        <v>0.76</v>
      </c>
      <c r="R981" s="0" t="n">
        <v>320</v>
      </c>
      <c r="S981" s="0" t="n">
        <v>1.38</v>
      </c>
      <c r="T981" s="0" t="n">
        <v>0.7</v>
      </c>
      <c r="U981" s="6" t="n">
        <v>45488</v>
      </c>
      <c r="V981" s="0" t="n">
        <v>97.02</v>
      </c>
      <c r="W981" s="0" t="n">
        <v>0.473</v>
      </c>
    </row>
    <row r="982" customFormat="false" ht="15" hidden="false" customHeight="false" outlineLevel="0" collapsed="false">
      <c r="A982" s="0" t="s">
        <v>1128</v>
      </c>
      <c r="B982" s="0" t="s">
        <v>48</v>
      </c>
      <c r="C982" s="0" t="n">
        <v>223</v>
      </c>
      <c r="D982" s="0" t="n">
        <v>36</v>
      </c>
      <c r="E982" s="0" t="n">
        <v>14</v>
      </c>
      <c r="F982" s="0" t="n">
        <v>6</v>
      </c>
      <c r="G982" s="0" t="n">
        <v>41.23</v>
      </c>
      <c r="H982" s="0" t="n">
        <v>8.26</v>
      </c>
      <c r="I982" s="0" t="n">
        <v>0.79</v>
      </c>
      <c r="J982" s="0" t="s">
        <v>145</v>
      </c>
      <c r="K982" s="0" t="s">
        <v>54</v>
      </c>
      <c r="L982" s="0" t="n">
        <v>97</v>
      </c>
      <c r="M982" s="0" t="n">
        <v>1.41</v>
      </c>
      <c r="N982" s="0" t="n">
        <v>171.44</v>
      </c>
      <c r="O982" s="0" t="n">
        <v>1.56</v>
      </c>
      <c r="P982" s="0" t="n">
        <v>8</v>
      </c>
      <c r="Q982" s="0" t="n">
        <v>0.78</v>
      </c>
      <c r="R982" s="0" t="n">
        <v>323</v>
      </c>
      <c r="S982" s="0" t="n">
        <v>3.75</v>
      </c>
      <c r="T982" s="0" t="n">
        <v>0.83</v>
      </c>
      <c r="U982" s="6" t="n">
        <v>45368</v>
      </c>
      <c r="V982" s="0" t="n">
        <v>191.57</v>
      </c>
      <c r="W982" s="0" t="n">
        <v>0.456</v>
      </c>
    </row>
    <row r="983" customFormat="false" ht="15" hidden="false" customHeight="false" outlineLevel="0" collapsed="false">
      <c r="A983" s="0" t="s">
        <v>1129</v>
      </c>
      <c r="B983" s="0" t="s">
        <v>40</v>
      </c>
      <c r="C983" s="0" t="n">
        <v>90</v>
      </c>
      <c r="D983" s="0" t="n">
        <v>24</v>
      </c>
      <c r="E983" s="0" t="n">
        <v>13</v>
      </c>
      <c r="F983" s="0" t="n">
        <v>6</v>
      </c>
      <c r="G983" s="0" t="n">
        <v>27.75</v>
      </c>
      <c r="H983" s="0" t="n">
        <v>8.59</v>
      </c>
      <c r="I983" s="0" t="n">
        <v>0.71</v>
      </c>
      <c r="J983" s="0" t="s">
        <v>112</v>
      </c>
      <c r="K983" s="0" t="s">
        <v>54</v>
      </c>
      <c r="L983" s="0" t="n">
        <v>56</v>
      </c>
      <c r="M983" s="0" t="n">
        <v>2.09</v>
      </c>
      <c r="N983" s="0" t="n">
        <v>184.04</v>
      </c>
      <c r="O983" s="0" t="n">
        <v>1.34</v>
      </c>
      <c r="P983" s="0" t="n">
        <v>2</v>
      </c>
      <c r="Q983" s="0" t="n">
        <v>0.89</v>
      </c>
      <c r="R983" s="0" t="n">
        <v>593</v>
      </c>
      <c r="S983" s="0" t="n">
        <v>3.88</v>
      </c>
      <c r="T983" s="0" t="n">
        <v>0.99</v>
      </c>
      <c r="U983" s="6" t="n">
        <v>45383</v>
      </c>
      <c r="V983" s="0" t="n">
        <v>229.74</v>
      </c>
      <c r="W983" s="0" t="n">
        <v>0.654</v>
      </c>
    </row>
    <row r="984" customFormat="false" ht="15" hidden="false" customHeight="false" outlineLevel="0" collapsed="false">
      <c r="A984" s="0" t="s">
        <v>1130</v>
      </c>
      <c r="B984" s="0" t="s">
        <v>40</v>
      </c>
      <c r="C984" s="0" t="n">
        <v>406</v>
      </c>
      <c r="D984" s="0" t="n">
        <v>28</v>
      </c>
      <c r="E984" s="0" t="n">
        <v>6</v>
      </c>
      <c r="F984" s="0" t="n">
        <v>5</v>
      </c>
      <c r="G984" s="0" t="n">
        <v>17.57</v>
      </c>
      <c r="H984" s="0" t="n">
        <v>6.45</v>
      </c>
      <c r="I984" s="0" t="n">
        <v>0.59</v>
      </c>
      <c r="J984" s="0" t="s">
        <v>215</v>
      </c>
      <c r="K984" s="0" t="s">
        <v>42</v>
      </c>
      <c r="L984" s="0" t="n">
        <v>60</v>
      </c>
      <c r="M984" s="0" t="n">
        <v>1.17</v>
      </c>
      <c r="N984" s="0" t="n">
        <v>31.44</v>
      </c>
      <c r="O984" s="0" t="n">
        <v>0.25</v>
      </c>
      <c r="P984" s="0" t="n">
        <v>5</v>
      </c>
      <c r="Q984" s="0" t="n">
        <v>0.92</v>
      </c>
      <c r="R984" s="0" t="n">
        <v>319</v>
      </c>
      <c r="S984" s="0" t="n">
        <v>2.15</v>
      </c>
      <c r="T984" s="0" t="n">
        <v>0.3</v>
      </c>
      <c r="U984" s="6" t="n">
        <v>45310</v>
      </c>
      <c r="V984" s="0" t="n">
        <v>39.94</v>
      </c>
      <c r="W984" s="0" t="n">
        <v>0.548</v>
      </c>
    </row>
    <row r="985" customFormat="false" ht="15" hidden="false" customHeight="false" outlineLevel="0" collapsed="false">
      <c r="A985" s="0" t="s">
        <v>1131</v>
      </c>
      <c r="B985" s="0" t="s">
        <v>56</v>
      </c>
      <c r="C985" s="0" t="n">
        <v>285</v>
      </c>
      <c r="D985" s="0" t="n">
        <v>99</v>
      </c>
      <c r="E985" s="0" t="n">
        <v>12</v>
      </c>
      <c r="F985" s="0" t="n">
        <v>8</v>
      </c>
      <c r="G985" s="0" t="n">
        <v>13.29</v>
      </c>
      <c r="H985" s="0" t="n">
        <v>9.26</v>
      </c>
      <c r="I985" s="0" t="n">
        <v>0.83</v>
      </c>
      <c r="J985" s="0" t="s">
        <v>455</v>
      </c>
      <c r="K985" s="0" t="s">
        <v>46</v>
      </c>
      <c r="L985" s="0" t="n">
        <v>48</v>
      </c>
      <c r="M985" s="0" t="n">
        <v>1.21</v>
      </c>
      <c r="N985" s="0" t="n">
        <v>118.07</v>
      </c>
      <c r="O985" s="0" t="n">
        <v>0.2</v>
      </c>
      <c r="P985" s="0" t="n">
        <v>9</v>
      </c>
      <c r="Q985" s="0" t="n">
        <v>0.93</v>
      </c>
      <c r="R985" s="0" t="n">
        <v>239</v>
      </c>
      <c r="S985" s="0" t="n">
        <v>7.35</v>
      </c>
      <c r="T985" s="0" t="n">
        <v>0.8</v>
      </c>
      <c r="U985" s="6" t="n">
        <v>45575</v>
      </c>
      <c r="V985" s="0" t="n">
        <v>149.24</v>
      </c>
      <c r="W985" s="0" t="n">
        <v>0.644</v>
      </c>
    </row>
    <row r="986" customFormat="false" ht="15" hidden="false" customHeight="false" outlineLevel="0" collapsed="false">
      <c r="A986" s="0" t="s">
        <v>1132</v>
      </c>
      <c r="B986" s="0" t="s">
        <v>48</v>
      </c>
      <c r="C986" s="0" t="n">
        <v>117</v>
      </c>
      <c r="D986" s="0" t="n">
        <v>61</v>
      </c>
      <c r="E986" s="0" t="n">
        <v>11</v>
      </c>
      <c r="F986" s="0" t="n">
        <v>7</v>
      </c>
      <c r="G986" s="0" t="n">
        <v>30.1</v>
      </c>
      <c r="H986" s="0" t="n">
        <v>0.84</v>
      </c>
      <c r="I986" s="0" t="n">
        <v>0.68</v>
      </c>
      <c r="J986" s="0" t="s">
        <v>164</v>
      </c>
      <c r="K986" s="0" t="s">
        <v>60</v>
      </c>
      <c r="L986" s="0" t="n">
        <v>23</v>
      </c>
      <c r="M986" s="0" t="n">
        <v>0.7</v>
      </c>
      <c r="N986" s="0" t="n">
        <v>184.5</v>
      </c>
      <c r="O986" s="0" t="n">
        <v>0.84</v>
      </c>
      <c r="P986" s="0" t="n">
        <v>1</v>
      </c>
      <c r="Q986" s="0" t="n">
        <v>0.7</v>
      </c>
      <c r="R986" s="0" t="n">
        <v>771</v>
      </c>
      <c r="S986" s="0" t="n">
        <v>8.11</v>
      </c>
      <c r="T986" s="0" t="n">
        <v>0.81</v>
      </c>
      <c r="U986" s="6" t="n">
        <v>45627</v>
      </c>
      <c r="V986" s="0" t="n">
        <v>132.35</v>
      </c>
      <c r="W986" s="0" t="n">
        <v>0.706</v>
      </c>
    </row>
    <row r="987" customFormat="false" ht="15" hidden="false" customHeight="false" outlineLevel="0" collapsed="false">
      <c r="A987" s="0" t="s">
        <v>1133</v>
      </c>
      <c r="B987" s="0" t="s">
        <v>48</v>
      </c>
      <c r="C987" s="0" t="n">
        <v>364</v>
      </c>
      <c r="D987" s="0" t="n">
        <v>35</v>
      </c>
      <c r="E987" s="0" t="n">
        <v>5</v>
      </c>
      <c r="F987" s="0" t="n">
        <v>6</v>
      </c>
      <c r="G987" s="0" t="n">
        <v>11.19</v>
      </c>
      <c r="H987" s="0" t="n">
        <v>7.78</v>
      </c>
      <c r="I987" s="0" t="n">
        <v>0.89</v>
      </c>
      <c r="J987" s="0" t="s">
        <v>83</v>
      </c>
      <c r="K987" s="0" t="s">
        <v>42</v>
      </c>
      <c r="L987" s="0" t="n">
        <v>30</v>
      </c>
      <c r="M987" s="0" t="n">
        <v>4.36</v>
      </c>
      <c r="N987" s="0" t="n">
        <v>35.6</v>
      </c>
      <c r="O987" s="0" t="n">
        <v>0.15</v>
      </c>
      <c r="P987" s="0" t="n">
        <v>2</v>
      </c>
      <c r="Q987" s="0" t="n">
        <v>0.9</v>
      </c>
      <c r="R987" s="0" t="n">
        <v>532</v>
      </c>
      <c r="S987" s="0" t="n">
        <v>5.76</v>
      </c>
      <c r="T987" s="0" t="n">
        <v>0.9</v>
      </c>
      <c r="U987" s="6" t="n">
        <v>45506</v>
      </c>
      <c r="V987" s="0" t="n">
        <v>42.94</v>
      </c>
      <c r="W987" s="0" t="n">
        <v>0.782</v>
      </c>
    </row>
    <row r="988" customFormat="false" ht="15" hidden="false" customHeight="false" outlineLevel="0" collapsed="false">
      <c r="A988" s="0" t="s">
        <v>1134</v>
      </c>
      <c r="B988" s="0" t="s">
        <v>44</v>
      </c>
      <c r="C988" s="0" t="n">
        <v>310</v>
      </c>
      <c r="D988" s="0" t="n">
        <v>98</v>
      </c>
      <c r="E988" s="0" t="n">
        <v>4</v>
      </c>
      <c r="F988" s="0" t="n">
        <v>9</v>
      </c>
      <c r="G988" s="0" t="n">
        <v>16.87</v>
      </c>
      <c r="H988" s="0" t="n">
        <v>6.87</v>
      </c>
      <c r="I988" s="0" t="n">
        <v>0.44</v>
      </c>
      <c r="J988" s="0" t="s">
        <v>51</v>
      </c>
      <c r="K988" s="0" t="s">
        <v>60</v>
      </c>
      <c r="L988" s="0" t="n">
        <v>152</v>
      </c>
      <c r="M988" s="0" t="n">
        <v>1.49</v>
      </c>
      <c r="N988" s="0" t="n">
        <v>88.44</v>
      </c>
      <c r="O988" s="0" t="n">
        <v>1.82</v>
      </c>
      <c r="P988" s="0" t="n">
        <v>3</v>
      </c>
      <c r="Q988" s="0" t="n">
        <v>0.89</v>
      </c>
      <c r="R988" s="0" t="n">
        <v>357</v>
      </c>
      <c r="S988" s="0" t="n">
        <v>6.77</v>
      </c>
      <c r="T988" s="0" t="n">
        <v>0.53</v>
      </c>
      <c r="U988" s="6" t="n">
        <v>45406</v>
      </c>
      <c r="V988" s="0" t="n">
        <v>108.97</v>
      </c>
      <c r="W988" s="0" t="n">
        <v>0.532</v>
      </c>
    </row>
    <row r="989" customFormat="false" ht="15" hidden="false" customHeight="false" outlineLevel="0" collapsed="false">
      <c r="A989" s="0" t="s">
        <v>1135</v>
      </c>
      <c r="B989" s="0" t="s">
        <v>40</v>
      </c>
      <c r="C989" s="0" t="n">
        <v>227</v>
      </c>
      <c r="D989" s="0" t="n">
        <v>35</v>
      </c>
      <c r="E989" s="0" t="n">
        <v>11</v>
      </c>
      <c r="F989" s="0" t="n">
        <v>5</v>
      </c>
      <c r="G989" s="0" t="n">
        <v>32.19</v>
      </c>
      <c r="H989" s="0" t="n">
        <v>0.97</v>
      </c>
      <c r="I989" s="0" t="n">
        <v>0.63</v>
      </c>
      <c r="J989" s="0" t="s">
        <v>474</v>
      </c>
      <c r="K989" s="0" t="s">
        <v>42</v>
      </c>
      <c r="L989" s="0" t="n">
        <v>109</v>
      </c>
      <c r="M989" s="0" t="n">
        <v>4.2</v>
      </c>
      <c r="N989" s="0" t="n">
        <v>26.93</v>
      </c>
      <c r="O989" s="0" t="n">
        <v>0.14</v>
      </c>
      <c r="P989" s="0" t="n">
        <v>5</v>
      </c>
      <c r="Q989" s="0" t="n">
        <v>0.86</v>
      </c>
      <c r="R989" s="0" t="n">
        <v>71</v>
      </c>
      <c r="S989" s="0" t="n">
        <v>8.69</v>
      </c>
      <c r="T989" s="0" t="n">
        <v>0.9</v>
      </c>
      <c r="U989" s="6" t="n">
        <v>45456</v>
      </c>
      <c r="V989" s="0" t="n">
        <v>165.2</v>
      </c>
      <c r="W989" s="0" t="n">
        <v>0.754</v>
      </c>
    </row>
    <row r="990" customFormat="false" ht="15" hidden="false" customHeight="false" outlineLevel="0" collapsed="false">
      <c r="A990" s="0" t="s">
        <v>1136</v>
      </c>
      <c r="B990" s="0" t="s">
        <v>48</v>
      </c>
      <c r="C990" s="0" t="n">
        <v>21</v>
      </c>
      <c r="D990" s="0" t="n">
        <v>35</v>
      </c>
      <c r="E990" s="0" t="n">
        <v>11</v>
      </c>
      <c r="F990" s="0" t="n">
        <v>7</v>
      </c>
      <c r="G990" s="0" t="n">
        <v>44.2</v>
      </c>
      <c r="H990" s="0" t="n">
        <v>5.67</v>
      </c>
      <c r="I990" s="0" t="n">
        <v>0.88</v>
      </c>
      <c r="J990" s="0" t="s">
        <v>53</v>
      </c>
      <c r="K990" s="0" t="s">
        <v>60</v>
      </c>
      <c r="L990" s="0" t="n">
        <v>106</v>
      </c>
      <c r="M990" s="0" t="n">
        <v>2.47</v>
      </c>
      <c r="N990" s="0" t="n">
        <v>31.56</v>
      </c>
      <c r="O990" s="0" t="n">
        <v>0.16</v>
      </c>
      <c r="P990" s="0" t="n">
        <v>0</v>
      </c>
      <c r="Q990" s="0" t="n">
        <v>0.81</v>
      </c>
      <c r="R990" s="0" t="n">
        <v>63</v>
      </c>
      <c r="S990" s="0" t="n">
        <v>2.69</v>
      </c>
      <c r="T990" s="0" t="n">
        <v>0.71</v>
      </c>
      <c r="U990" s="6" t="n">
        <v>45419</v>
      </c>
      <c r="V990" s="0" t="n">
        <v>198.46</v>
      </c>
      <c r="W990" s="0" t="n">
        <v>0.724</v>
      </c>
    </row>
    <row r="991" customFormat="false" ht="15" hidden="false" customHeight="false" outlineLevel="0" collapsed="false">
      <c r="A991" s="0" t="s">
        <v>1137</v>
      </c>
      <c r="B991" s="0" t="s">
        <v>56</v>
      </c>
      <c r="C991" s="0" t="n">
        <v>143</v>
      </c>
      <c r="D991" s="0" t="n">
        <v>55</v>
      </c>
      <c r="E991" s="0" t="n">
        <v>3</v>
      </c>
      <c r="F991" s="0" t="n">
        <v>4</v>
      </c>
      <c r="G991" s="0" t="n">
        <v>27.11</v>
      </c>
      <c r="H991" s="0" t="n">
        <v>5.39</v>
      </c>
      <c r="I991" s="0" t="n">
        <v>0.29</v>
      </c>
      <c r="J991" s="0" t="s">
        <v>297</v>
      </c>
      <c r="K991" s="0" t="s">
        <v>54</v>
      </c>
      <c r="L991" s="0" t="n">
        <v>10</v>
      </c>
      <c r="M991" s="0" t="n">
        <v>3.35</v>
      </c>
      <c r="N991" s="0" t="n">
        <v>181.78</v>
      </c>
      <c r="O991" s="0" t="n">
        <v>0.41</v>
      </c>
      <c r="P991" s="0" t="n">
        <v>5</v>
      </c>
      <c r="Q991" s="0" t="n">
        <v>0.94</v>
      </c>
      <c r="R991" s="0" t="n">
        <v>535</v>
      </c>
      <c r="S991" s="0" t="n">
        <v>8.87</v>
      </c>
      <c r="T991" s="0" t="n">
        <v>0.26</v>
      </c>
      <c r="U991" s="6" t="n">
        <v>45505</v>
      </c>
      <c r="V991" s="0" t="n">
        <v>93.78</v>
      </c>
      <c r="W991" s="0" t="n">
        <v>0.617</v>
      </c>
    </row>
    <row r="992" customFormat="false" ht="15" hidden="false" customHeight="false" outlineLevel="0" collapsed="false">
      <c r="A992" s="0" t="s">
        <v>1138</v>
      </c>
      <c r="B992" s="0" t="s">
        <v>56</v>
      </c>
      <c r="C992" s="0" t="n">
        <v>299</v>
      </c>
      <c r="D992" s="0" t="n">
        <v>58</v>
      </c>
      <c r="E992" s="0" t="n">
        <v>8</v>
      </c>
      <c r="F992" s="0" t="n">
        <v>2</v>
      </c>
      <c r="G992" s="0" t="n">
        <v>38.2</v>
      </c>
      <c r="H992" s="0" t="n">
        <v>7.07</v>
      </c>
      <c r="I992" s="0" t="n">
        <v>0.54</v>
      </c>
      <c r="J992" s="0" t="s">
        <v>74</v>
      </c>
      <c r="K992" s="0" t="s">
        <v>60</v>
      </c>
      <c r="L992" s="0" t="n">
        <v>118</v>
      </c>
      <c r="M992" s="0" t="n">
        <v>0.84</v>
      </c>
      <c r="N992" s="0" t="n">
        <v>94.77</v>
      </c>
      <c r="O992" s="0" t="n">
        <v>1.29</v>
      </c>
      <c r="P992" s="0" t="n">
        <v>3</v>
      </c>
      <c r="Q992" s="0" t="n">
        <v>0.8</v>
      </c>
      <c r="R992" s="0" t="n">
        <v>767</v>
      </c>
      <c r="S992" s="0" t="n">
        <v>10.94</v>
      </c>
      <c r="T992" s="0" t="n">
        <v>0.23</v>
      </c>
      <c r="U992" s="6" t="n">
        <v>45455</v>
      </c>
      <c r="V992" s="0" t="n">
        <v>148.13</v>
      </c>
      <c r="W992" s="0" t="n">
        <v>0.563</v>
      </c>
    </row>
    <row r="993" customFormat="false" ht="15" hidden="false" customHeight="false" outlineLevel="0" collapsed="false">
      <c r="A993" s="0" t="s">
        <v>1139</v>
      </c>
      <c r="B993" s="0" t="s">
        <v>48</v>
      </c>
      <c r="C993" s="0" t="n">
        <v>93</v>
      </c>
      <c r="D993" s="0" t="n">
        <v>91</v>
      </c>
      <c r="E993" s="0" t="n">
        <v>12</v>
      </c>
      <c r="F993" s="0" t="n">
        <v>6</v>
      </c>
      <c r="G993" s="0" t="n">
        <v>38.39</v>
      </c>
      <c r="H993" s="0" t="n">
        <v>1.24</v>
      </c>
      <c r="I993" s="0" t="n">
        <v>0.96</v>
      </c>
      <c r="J993" s="0" t="s">
        <v>112</v>
      </c>
      <c r="K993" s="0" t="s">
        <v>46</v>
      </c>
      <c r="L993" s="0" t="n">
        <v>91</v>
      </c>
      <c r="M993" s="0" t="n">
        <v>3.13</v>
      </c>
      <c r="N993" s="0" t="n">
        <v>140.86</v>
      </c>
      <c r="O993" s="0" t="n">
        <v>1.13</v>
      </c>
      <c r="P993" s="0" t="n">
        <v>7</v>
      </c>
      <c r="Q993" s="0" t="n">
        <v>0.77</v>
      </c>
      <c r="R993" s="0" t="n">
        <v>595</v>
      </c>
      <c r="S993" s="0" t="n">
        <v>13.25</v>
      </c>
      <c r="T993" s="0" t="n">
        <v>0.59</v>
      </c>
      <c r="U993" s="6" t="n">
        <v>45430</v>
      </c>
      <c r="V993" s="0" t="n">
        <v>222.88</v>
      </c>
      <c r="W993" s="0" t="n">
        <v>0.596</v>
      </c>
    </row>
    <row r="994" customFormat="false" ht="15" hidden="false" customHeight="false" outlineLevel="0" collapsed="false">
      <c r="A994" s="0" t="s">
        <v>1140</v>
      </c>
      <c r="B994" s="0" t="s">
        <v>40</v>
      </c>
      <c r="C994" s="0" t="n">
        <v>185</v>
      </c>
      <c r="D994" s="0" t="n">
        <v>62</v>
      </c>
      <c r="E994" s="0" t="n">
        <v>10</v>
      </c>
      <c r="F994" s="0" t="n">
        <v>5</v>
      </c>
      <c r="G994" s="0" t="n">
        <v>33.55</v>
      </c>
      <c r="H994" s="0" t="n">
        <v>8.15</v>
      </c>
      <c r="I994" s="0" t="n">
        <v>0.53</v>
      </c>
      <c r="J994" s="0" t="s">
        <v>289</v>
      </c>
      <c r="K994" s="0" t="s">
        <v>60</v>
      </c>
      <c r="L994" s="0" t="n">
        <v>147</v>
      </c>
      <c r="M994" s="0" t="n">
        <v>1.8</v>
      </c>
      <c r="N994" s="0" t="n">
        <v>36.39</v>
      </c>
      <c r="O994" s="0" t="n">
        <v>1.35</v>
      </c>
      <c r="P994" s="0" t="n">
        <v>8</v>
      </c>
      <c r="Q994" s="0" t="n">
        <v>0.79</v>
      </c>
      <c r="R994" s="0" t="n">
        <v>903</v>
      </c>
      <c r="S994" s="0" t="n">
        <v>5.22</v>
      </c>
      <c r="T994" s="0" t="n">
        <v>0.83</v>
      </c>
      <c r="U994" s="6" t="n">
        <v>45331</v>
      </c>
      <c r="V994" s="0" t="n">
        <v>132.45</v>
      </c>
      <c r="W994" s="0" t="n">
        <v>0.499</v>
      </c>
    </row>
    <row r="995" customFormat="false" ht="15" hidden="false" customHeight="false" outlineLevel="0" collapsed="false">
      <c r="A995" s="0" t="s">
        <v>1141</v>
      </c>
      <c r="B995" s="0" t="s">
        <v>56</v>
      </c>
      <c r="C995" s="0" t="n">
        <v>41</v>
      </c>
      <c r="D995" s="0" t="n">
        <v>12</v>
      </c>
      <c r="E995" s="0" t="n">
        <v>5</v>
      </c>
      <c r="F995" s="0" t="n">
        <v>4</v>
      </c>
      <c r="G995" s="0" t="n">
        <v>13.05</v>
      </c>
      <c r="H995" s="0" t="n">
        <v>1.82</v>
      </c>
      <c r="I995" s="0" t="n">
        <v>0.33</v>
      </c>
      <c r="J995" s="0" t="s">
        <v>281</v>
      </c>
      <c r="K995" s="0" t="s">
        <v>46</v>
      </c>
      <c r="L995" s="0" t="n">
        <v>160</v>
      </c>
      <c r="M995" s="0" t="n">
        <v>0.93</v>
      </c>
      <c r="N995" s="0" t="n">
        <v>14.17</v>
      </c>
      <c r="O995" s="0" t="n">
        <v>1.8</v>
      </c>
      <c r="P995" s="0" t="n">
        <v>7</v>
      </c>
      <c r="Q995" s="0" t="n">
        <v>0.83</v>
      </c>
      <c r="R995" s="0" t="n">
        <v>513</v>
      </c>
      <c r="S995" s="0" t="n">
        <v>11.46</v>
      </c>
      <c r="T995" s="0" t="n">
        <v>0.51</v>
      </c>
      <c r="U995" s="6" t="n">
        <v>45584</v>
      </c>
      <c r="V995" s="0" t="n">
        <v>282.82</v>
      </c>
      <c r="W995" s="0" t="n">
        <v>0.501</v>
      </c>
    </row>
    <row r="996" customFormat="false" ht="15" hidden="false" customHeight="false" outlineLevel="0" collapsed="false">
      <c r="A996" s="0" t="s">
        <v>1142</v>
      </c>
      <c r="B996" s="0" t="s">
        <v>44</v>
      </c>
      <c r="C996" s="0" t="n">
        <v>173</v>
      </c>
      <c r="D996" s="0" t="n">
        <v>75</v>
      </c>
      <c r="E996" s="0" t="n">
        <v>13</v>
      </c>
      <c r="F996" s="0" t="n">
        <v>6</v>
      </c>
      <c r="G996" s="0" t="n">
        <v>43.47</v>
      </c>
      <c r="H996" s="0" t="n">
        <v>4.48</v>
      </c>
      <c r="I996" s="0" t="n">
        <v>0.42</v>
      </c>
      <c r="J996" s="0" t="s">
        <v>485</v>
      </c>
      <c r="K996" s="0" t="s">
        <v>60</v>
      </c>
      <c r="L996" s="0" t="n">
        <v>27</v>
      </c>
      <c r="M996" s="0" t="n">
        <v>4.59</v>
      </c>
      <c r="N996" s="0" t="n">
        <v>179.19</v>
      </c>
      <c r="O996" s="0" t="n">
        <v>0.96</v>
      </c>
      <c r="P996" s="0" t="n">
        <v>7</v>
      </c>
      <c r="Q996" s="0" t="n">
        <v>0.76</v>
      </c>
      <c r="R996" s="0" t="n">
        <v>617</v>
      </c>
      <c r="S996" s="0" t="n">
        <v>9.48</v>
      </c>
      <c r="T996" s="0" t="n">
        <v>0.88</v>
      </c>
      <c r="U996" s="6" t="n">
        <v>45482</v>
      </c>
      <c r="V996" s="0" t="n">
        <v>18.9</v>
      </c>
      <c r="W996" s="0" t="n">
        <v>0.618</v>
      </c>
    </row>
    <row r="997" customFormat="false" ht="15" hidden="false" customHeight="false" outlineLevel="0" collapsed="false">
      <c r="A997" s="0" t="s">
        <v>1143</v>
      </c>
      <c r="B997" s="0" t="s">
        <v>56</v>
      </c>
      <c r="C997" s="0" t="n">
        <v>446</v>
      </c>
      <c r="D997" s="0" t="n">
        <v>51</v>
      </c>
      <c r="E997" s="0" t="n">
        <v>11</v>
      </c>
      <c r="F997" s="0" t="n">
        <v>3</v>
      </c>
      <c r="G997" s="0" t="n">
        <v>22.38</v>
      </c>
      <c r="H997" s="0" t="n">
        <v>8.87</v>
      </c>
      <c r="I997" s="0" t="n">
        <v>0.9</v>
      </c>
      <c r="J997" s="0" t="s">
        <v>130</v>
      </c>
      <c r="K997" s="0" t="s">
        <v>54</v>
      </c>
      <c r="L997" s="0" t="n">
        <v>67</v>
      </c>
      <c r="M997" s="0" t="n">
        <v>3.22</v>
      </c>
      <c r="N997" s="0" t="n">
        <v>119.16</v>
      </c>
      <c r="O997" s="0" t="n">
        <v>0.18</v>
      </c>
      <c r="P997" s="0" t="n">
        <v>1</v>
      </c>
      <c r="Q997" s="0" t="n">
        <v>0.88</v>
      </c>
      <c r="R997" s="0" t="n">
        <v>801</v>
      </c>
      <c r="S997" s="0" t="n">
        <v>8.04</v>
      </c>
      <c r="T997" s="0" t="n">
        <v>0.59</v>
      </c>
      <c r="U997" s="6" t="n">
        <v>45353</v>
      </c>
      <c r="V997" s="0" t="n">
        <v>85.47</v>
      </c>
      <c r="W997" s="0" t="n">
        <v>0.763</v>
      </c>
    </row>
    <row r="998" customFormat="false" ht="15" hidden="false" customHeight="false" outlineLevel="0" collapsed="false">
      <c r="A998" s="0" t="s">
        <v>1144</v>
      </c>
      <c r="B998" s="0" t="s">
        <v>81</v>
      </c>
      <c r="C998" s="0" t="n">
        <v>458</v>
      </c>
      <c r="D998" s="0" t="n">
        <v>28</v>
      </c>
      <c r="E998" s="0" t="n">
        <v>4</v>
      </c>
      <c r="F998" s="0" t="n">
        <v>8</v>
      </c>
      <c r="G998" s="0" t="n">
        <v>3.17</v>
      </c>
      <c r="H998" s="0" t="n">
        <v>5.83</v>
      </c>
      <c r="I998" s="0" t="n">
        <v>0.96</v>
      </c>
      <c r="J998" s="0" t="s">
        <v>164</v>
      </c>
      <c r="K998" s="0" t="s">
        <v>60</v>
      </c>
      <c r="L998" s="0" t="n">
        <v>135</v>
      </c>
      <c r="M998" s="0" t="n">
        <v>1.59</v>
      </c>
      <c r="N998" s="0" t="n">
        <v>13.8</v>
      </c>
      <c r="O998" s="0" t="n">
        <v>1.55</v>
      </c>
      <c r="P998" s="0" t="n">
        <v>9</v>
      </c>
      <c r="Q998" s="0" t="n">
        <v>0.97</v>
      </c>
      <c r="R998" s="0" t="n">
        <v>998</v>
      </c>
      <c r="S998" s="0" t="n">
        <v>13.87</v>
      </c>
      <c r="T998" s="0" t="n">
        <v>0.22</v>
      </c>
      <c r="U998" s="6" t="n">
        <v>45549</v>
      </c>
      <c r="V998" s="0" t="n">
        <v>48.68</v>
      </c>
      <c r="W998" s="0" t="n">
        <v>0.488</v>
      </c>
    </row>
    <row r="999" customFormat="false" ht="15" hidden="false" customHeight="false" outlineLevel="0" collapsed="false">
      <c r="A999" s="0" t="s">
        <v>1145</v>
      </c>
      <c r="B999" s="0" t="s">
        <v>81</v>
      </c>
      <c r="C999" s="0" t="n">
        <v>314</v>
      </c>
      <c r="D999" s="0" t="n">
        <v>26</v>
      </c>
      <c r="E999" s="0" t="n">
        <v>8</v>
      </c>
      <c r="F999" s="0" t="n">
        <v>4</v>
      </c>
      <c r="G999" s="0" t="n">
        <v>12.99</v>
      </c>
      <c r="H999" s="0" t="n">
        <v>4.11</v>
      </c>
      <c r="I999" s="0" t="n">
        <v>0.96</v>
      </c>
      <c r="J999" s="0" t="s">
        <v>154</v>
      </c>
      <c r="K999" s="0" t="s">
        <v>42</v>
      </c>
      <c r="L999" s="0" t="n">
        <v>82</v>
      </c>
      <c r="M999" s="0" t="n">
        <v>2.39</v>
      </c>
      <c r="N999" s="0" t="n">
        <v>198.54</v>
      </c>
      <c r="O999" s="0" t="n">
        <v>1.64</v>
      </c>
      <c r="P999" s="0" t="n">
        <v>1</v>
      </c>
      <c r="Q999" s="0" t="n">
        <v>0.88</v>
      </c>
      <c r="R999" s="0" t="n">
        <v>482</v>
      </c>
      <c r="S999" s="0" t="n">
        <v>9.68</v>
      </c>
      <c r="T999" s="0" t="n">
        <v>0.98</v>
      </c>
      <c r="U999" s="6" t="n">
        <v>45636</v>
      </c>
      <c r="V999" s="0" t="n">
        <v>166.97</v>
      </c>
      <c r="W999" s="0" t="n">
        <v>0.717</v>
      </c>
    </row>
    <row r="1000" customFormat="false" ht="15" hidden="false" customHeight="false" outlineLevel="0" collapsed="false">
      <c r="A1000" s="0" t="s">
        <v>1146</v>
      </c>
      <c r="B1000" s="0" t="s">
        <v>40</v>
      </c>
      <c r="C1000" s="0" t="n">
        <v>238</v>
      </c>
      <c r="D1000" s="0" t="n">
        <v>42</v>
      </c>
      <c r="E1000" s="0" t="n">
        <v>3</v>
      </c>
      <c r="F1000" s="0" t="n">
        <v>9</v>
      </c>
      <c r="G1000" s="0" t="n">
        <v>38.51</v>
      </c>
      <c r="H1000" s="0" t="n">
        <v>0.96</v>
      </c>
      <c r="I1000" s="0" t="n">
        <v>0.73</v>
      </c>
      <c r="J1000" s="0" t="s">
        <v>85</v>
      </c>
      <c r="K1000" s="0" t="s">
        <v>54</v>
      </c>
      <c r="L1000" s="0" t="n">
        <v>119</v>
      </c>
      <c r="M1000" s="0" t="n">
        <v>2.11</v>
      </c>
      <c r="N1000" s="0" t="n">
        <v>103.52</v>
      </c>
      <c r="O1000" s="0" t="n">
        <v>0.19</v>
      </c>
      <c r="P1000" s="0" t="n">
        <v>5</v>
      </c>
      <c r="Q1000" s="0" t="n">
        <v>0.83</v>
      </c>
      <c r="R1000" s="0" t="n">
        <v>624</v>
      </c>
      <c r="S1000" s="0" t="n">
        <v>6.12</v>
      </c>
      <c r="T1000" s="0" t="n">
        <v>0.59</v>
      </c>
      <c r="U1000" s="6" t="n">
        <v>45318</v>
      </c>
      <c r="V1000" s="0" t="n">
        <v>61.44</v>
      </c>
      <c r="W1000" s="0" t="n">
        <v>0.647</v>
      </c>
    </row>
    <row r="1001" customFormat="false" ht="15" hidden="false" customHeight="false" outlineLevel="0" collapsed="false">
      <c r="A1001" s="0" t="s">
        <v>1147</v>
      </c>
      <c r="B1001" s="0" t="s">
        <v>48</v>
      </c>
      <c r="C1001" s="0" t="n">
        <v>176</v>
      </c>
      <c r="D1001" s="0" t="n">
        <v>85</v>
      </c>
      <c r="E1001" s="0" t="n">
        <v>9</v>
      </c>
      <c r="F1001" s="0" t="n">
        <v>9</v>
      </c>
      <c r="G1001" s="0" t="n">
        <v>4.39</v>
      </c>
      <c r="H1001" s="0" t="n">
        <v>6.89</v>
      </c>
      <c r="I1001" s="0" t="n">
        <v>0.56</v>
      </c>
      <c r="J1001" s="0" t="s">
        <v>160</v>
      </c>
      <c r="K1001" s="0" t="s">
        <v>54</v>
      </c>
      <c r="L1001" s="0" t="n">
        <v>61</v>
      </c>
      <c r="M1001" s="0" t="n">
        <v>3.65</v>
      </c>
      <c r="N1001" s="0" t="n">
        <v>100.42</v>
      </c>
      <c r="O1001" s="0" t="n">
        <v>0.56</v>
      </c>
      <c r="P1001" s="0" t="n">
        <v>4</v>
      </c>
      <c r="Q1001" s="0" t="n">
        <v>0.94</v>
      </c>
      <c r="R1001" s="0" t="n">
        <v>449</v>
      </c>
      <c r="S1001" s="0" t="n">
        <v>10.98</v>
      </c>
      <c r="T1001" s="0" t="n">
        <v>0.72</v>
      </c>
      <c r="U1001" s="6" t="n">
        <v>45383</v>
      </c>
      <c r="V1001" s="0" t="n">
        <v>225.13</v>
      </c>
      <c r="W1001" s="0" t="n">
        <v>0.742</v>
      </c>
    </row>
    <row r="1002" customFormat="false" ht="15" hidden="false" customHeight="false" outlineLevel="0" collapsed="false">
      <c r="A1002" s="0" t="s">
        <v>1148</v>
      </c>
      <c r="B1002" s="0" t="s">
        <v>40</v>
      </c>
      <c r="C1002" s="0" t="n">
        <v>249</v>
      </c>
      <c r="D1002" s="0" t="n">
        <v>58</v>
      </c>
      <c r="E1002" s="0" t="n">
        <v>5</v>
      </c>
      <c r="F1002" s="0" t="n">
        <v>6</v>
      </c>
      <c r="G1002" s="0" t="n">
        <v>8.22</v>
      </c>
      <c r="H1002" s="0" t="n">
        <v>9.87</v>
      </c>
      <c r="I1002" s="0" t="n">
        <v>0.26</v>
      </c>
      <c r="J1002" s="0" t="s">
        <v>319</v>
      </c>
      <c r="K1002" s="0" t="s">
        <v>42</v>
      </c>
      <c r="L1002" s="0" t="n">
        <v>55</v>
      </c>
      <c r="M1002" s="0" t="n">
        <v>3.23</v>
      </c>
      <c r="N1002" s="0" t="n">
        <v>127.97</v>
      </c>
      <c r="O1002" s="0" t="n">
        <v>1.56</v>
      </c>
      <c r="P1002" s="0" t="n">
        <v>5</v>
      </c>
      <c r="Q1002" s="0" t="n">
        <v>0.92</v>
      </c>
      <c r="R1002" s="0" t="n">
        <v>641</v>
      </c>
      <c r="S1002" s="0" t="n">
        <v>14.44</v>
      </c>
      <c r="T1002" s="0" t="n">
        <v>0.36</v>
      </c>
      <c r="U1002" s="6" t="n">
        <v>45406</v>
      </c>
      <c r="V1002" s="0" t="n">
        <v>276.32</v>
      </c>
      <c r="W1002" s="0" t="n">
        <v>0.593</v>
      </c>
    </row>
    <row r="1003" customFormat="false" ht="15" hidden="false" customHeight="false" outlineLevel="0" collapsed="false">
      <c r="A1003" s="0" t="s">
        <v>1149</v>
      </c>
      <c r="B1003" s="0" t="s">
        <v>40</v>
      </c>
      <c r="C1003" s="0" t="n">
        <v>39</v>
      </c>
      <c r="D1003" s="0" t="n">
        <v>65</v>
      </c>
      <c r="E1003" s="0" t="n">
        <v>9</v>
      </c>
      <c r="F1003" s="0" t="n">
        <v>9</v>
      </c>
      <c r="G1003" s="0" t="n">
        <v>35.02</v>
      </c>
      <c r="H1003" s="0" t="n">
        <v>9.16</v>
      </c>
      <c r="I1003" s="0" t="n">
        <v>0.21</v>
      </c>
      <c r="J1003" s="0" t="s">
        <v>324</v>
      </c>
      <c r="K1003" s="0" t="s">
        <v>54</v>
      </c>
      <c r="L1003" s="0" t="n">
        <v>116</v>
      </c>
      <c r="M1003" s="0" t="n">
        <v>0.59</v>
      </c>
      <c r="N1003" s="0" t="n">
        <v>11.5</v>
      </c>
      <c r="O1003" s="0" t="n">
        <v>0.81</v>
      </c>
      <c r="P1003" s="0" t="n">
        <v>8</v>
      </c>
      <c r="Q1003" s="0" t="n">
        <v>0.81</v>
      </c>
      <c r="R1003" s="0" t="n">
        <v>601</v>
      </c>
      <c r="S1003" s="0" t="n">
        <v>13.85</v>
      </c>
      <c r="T1003" s="0" t="n">
        <v>0.44</v>
      </c>
      <c r="U1003" s="6" t="n">
        <v>45556</v>
      </c>
      <c r="V1003" s="0" t="n">
        <v>70.09</v>
      </c>
      <c r="W1003" s="0" t="n">
        <v>0.594</v>
      </c>
    </row>
    <row r="1004" customFormat="false" ht="15" hidden="false" customHeight="false" outlineLevel="0" collapsed="false">
      <c r="A1004" s="0" t="s">
        <v>1150</v>
      </c>
      <c r="B1004" s="0" t="s">
        <v>40</v>
      </c>
      <c r="C1004" s="0" t="n">
        <v>494</v>
      </c>
      <c r="D1004" s="0" t="n">
        <v>72</v>
      </c>
      <c r="E1004" s="0" t="n">
        <v>6</v>
      </c>
      <c r="F1004" s="0" t="n">
        <v>4</v>
      </c>
      <c r="G1004" s="0" t="n">
        <v>44.74</v>
      </c>
      <c r="H1004" s="0" t="n">
        <v>7.31</v>
      </c>
      <c r="I1004" s="0" t="n">
        <v>0.15</v>
      </c>
      <c r="J1004" s="0" t="s">
        <v>294</v>
      </c>
      <c r="K1004" s="0" t="s">
        <v>54</v>
      </c>
      <c r="L1004" s="0" t="n">
        <v>22</v>
      </c>
      <c r="M1004" s="0" t="n">
        <v>1.39</v>
      </c>
      <c r="N1004" s="0" t="n">
        <v>118.14</v>
      </c>
      <c r="O1004" s="0" t="n">
        <v>1</v>
      </c>
      <c r="P1004" s="0" t="n">
        <v>9</v>
      </c>
      <c r="Q1004" s="0" t="n">
        <v>0.88</v>
      </c>
      <c r="R1004" s="0" t="n">
        <v>855</v>
      </c>
      <c r="S1004" s="0" t="n">
        <v>14.72</v>
      </c>
      <c r="T1004" s="0" t="n">
        <v>0.59</v>
      </c>
      <c r="U1004" s="6" t="n">
        <v>45315</v>
      </c>
      <c r="V1004" s="0" t="n">
        <v>272.96</v>
      </c>
      <c r="W1004" s="0" t="n">
        <v>0.61</v>
      </c>
    </row>
    <row r="1005" customFormat="false" ht="15" hidden="false" customHeight="false" outlineLevel="0" collapsed="false">
      <c r="A1005" s="0" t="s">
        <v>1151</v>
      </c>
      <c r="B1005" s="0" t="s">
        <v>40</v>
      </c>
      <c r="C1005" s="0" t="n">
        <v>60</v>
      </c>
      <c r="D1005" s="0" t="n">
        <v>12</v>
      </c>
      <c r="E1005" s="0" t="n">
        <v>11</v>
      </c>
      <c r="F1005" s="0" t="n">
        <v>2</v>
      </c>
      <c r="G1005" s="0" t="n">
        <v>32.05</v>
      </c>
      <c r="H1005" s="0" t="n">
        <v>1.5</v>
      </c>
      <c r="I1005" s="0" t="n">
        <v>0.12</v>
      </c>
      <c r="J1005" s="0" t="s">
        <v>166</v>
      </c>
      <c r="K1005" s="0" t="s">
        <v>42</v>
      </c>
      <c r="L1005" s="0" t="n">
        <v>105</v>
      </c>
      <c r="M1005" s="0" t="n">
        <v>2.65</v>
      </c>
      <c r="N1005" s="0" t="n">
        <v>129.6</v>
      </c>
      <c r="O1005" s="0" t="n">
        <v>1.66</v>
      </c>
      <c r="P1005" s="0" t="n">
        <v>6</v>
      </c>
      <c r="Q1005" s="0" t="n">
        <v>0.92</v>
      </c>
      <c r="R1005" s="0" t="n">
        <v>963</v>
      </c>
      <c r="S1005" s="0" t="n">
        <v>2.33</v>
      </c>
      <c r="T1005" s="0" t="n">
        <v>0.88</v>
      </c>
      <c r="U1005" s="6" t="n">
        <v>45497</v>
      </c>
      <c r="V1005" s="0" t="n">
        <v>193.21</v>
      </c>
      <c r="W1005" s="0" t="n">
        <v>0.505</v>
      </c>
    </row>
    <row r="1006" customFormat="false" ht="15" hidden="false" customHeight="false" outlineLevel="0" collapsed="false">
      <c r="A1006" s="0" t="s">
        <v>1152</v>
      </c>
      <c r="B1006" s="0" t="s">
        <v>44</v>
      </c>
      <c r="C1006" s="0" t="n">
        <v>457</v>
      </c>
      <c r="D1006" s="0" t="n">
        <v>58</v>
      </c>
      <c r="E1006" s="0" t="n">
        <v>7</v>
      </c>
      <c r="F1006" s="0" t="n">
        <v>2</v>
      </c>
      <c r="G1006" s="0" t="n">
        <v>11.89</v>
      </c>
      <c r="H1006" s="0" t="n">
        <v>2.77</v>
      </c>
      <c r="I1006" s="0" t="n">
        <v>0.89</v>
      </c>
      <c r="J1006" s="0" t="s">
        <v>145</v>
      </c>
      <c r="K1006" s="0" t="s">
        <v>54</v>
      </c>
      <c r="L1006" s="0" t="n">
        <v>26</v>
      </c>
      <c r="M1006" s="0" t="n">
        <v>2.5</v>
      </c>
      <c r="N1006" s="0" t="n">
        <v>66.42</v>
      </c>
      <c r="O1006" s="0" t="n">
        <v>0.28</v>
      </c>
      <c r="P1006" s="0" t="n">
        <v>4</v>
      </c>
      <c r="Q1006" s="0" t="n">
        <v>0.77</v>
      </c>
      <c r="R1006" s="0" t="n">
        <v>328</v>
      </c>
      <c r="S1006" s="0" t="n">
        <v>7.21</v>
      </c>
      <c r="T1006" s="0" t="n">
        <v>0.28</v>
      </c>
      <c r="U1006" s="6" t="n">
        <v>45327</v>
      </c>
      <c r="V1006" s="0" t="n">
        <v>66.89</v>
      </c>
      <c r="W1006" s="0" t="n">
        <v>0.598</v>
      </c>
    </row>
    <row r="1007" customFormat="false" ht="15" hidden="false" customHeight="false" outlineLevel="0" collapsed="false">
      <c r="A1007" s="0" t="s">
        <v>1153</v>
      </c>
      <c r="B1007" s="0" t="s">
        <v>44</v>
      </c>
      <c r="C1007" s="0" t="n">
        <v>167</v>
      </c>
      <c r="D1007" s="0" t="n">
        <v>64</v>
      </c>
      <c r="E1007" s="0" t="n">
        <v>5</v>
      </c>
      <c r="F1007" s="0" t="n">
        <v>8</v>
      </c>
      <c r="G1007" s="0" t="n">
        <v>3.62</v>
      </c>
      <c r="H1007" s="0" t="n">
        <v>2.28</v>
      </c>
      <c r="I1007" s="0" t="n">
        <v>0.83</v>
      </c>
      <c r="J1007" s="0" t="s">
        <v>361</v>
      </c>
      <c r="K1007" s="0" t="s">
        <v>54</v>
      </c>
      <c r="L1007" s="0" t="n">
        <v>76</v>
      </c>
      <c r="M1007" s="0" t="n">
        <v>2.83</v>
      </c>
      <c r="N1007" s="0" t="n">
        <v>148.1</v>
      </c>
      <c r="O1007" s="0" t="n">
        <v>1.39</v>
      </c>
      <c r="P1007" s="0" t="n">
        <v>9</v>
      </c>
      <c r="Q1007" s="0" t="n">
        <v>0.81</v>
      </c>
      <c r="R1007" s="0" t="n">
        <v>817</v>
      </c>
      <c r="S1007" s="0" t="n">
        <v>7.06</v>
      </c>
      <c r="T1007" s="0" t="n">
        <v>0.82</v>
      </c>
      <c r="U1007" s="6" t="n">
        <v>45530</v>
      </c>
      <c r="V1007" s="0" t="n">
        <v>223.6</v>
      </c>
      <c r="W1007" s="0" t="n">
        <v>0.501</v>
      </c>
    </row>
    <row r="1008" customFormat="false" ht="15" hidden="false" customHeight="false" outlineLevel="0" collapsed="false">
      <c r="A1008" s="0" t="s">
        <v>1154</v>
      </c>
      <c r="B1008" s="0" t="s">
        <v>56</v>
      </c>
      <c r="C1008" s="0" t="n">
        <v>127</v>
      </c>
      <c r="D1008" s="0" t="n">
        <v>35</v>
      </c>
      <c r="E1008" s="0" t="n">
        <v>10</v>
      </c>
      <c r="F1008" s="0" t="n">
        <v>2</v>
      </c>
      <c r="G1008" s="0" t="n">
        <v>31.14</v>
      </c>
      <c r="H1008" s="0" t="n">
        <v>3.88</v>
      </c>
      <c r="I1008" s="0" t="n">
        <v>0.61</v>
      </c>
      <c r="J1008" s="0" t="s">
        <v>53</v>
      </c>
      <c r="K1008" s="0" t="s">
        <v>54</v>
      </c>
      <c r="L1008" s="0" t="n">
        <v>70</v>
      </c>
      <c r="M1008" s="0" t="n">
        <v>3.72</v>
      </c>
      <c r="N1008" s="0" t="n">
        <v>81.71</v>
      </c>
      <c r="O1008" s="0" t="n">
        <v>0.51</v>
      </c>
      <c r="P1008" s="0" t="n">
        <v>6</v>
      </c>
      <c r="Q1008" s="0" t="n">
        <v>0.73</v>
      </c>
      <c r="R1008" s="0" t="n">
        <v>159</v>
      </c>
      <c r="S1008" s="0" t="n">
        <v>6.37</v>
      </c>
      <c r="T1008" s="0" t="n">
        <v>0.66</v>
      </c>
      <c r="U1008" s="6" t="n">
        <v>45436</v>
      </c>
      <c r="V1008" s="0" t="n">
        <v>36.35</v>
      </c>
      <c r="W1008" s="0" t="n">
        <v>0.592</v>
      </c>
    </row>
    <row r="1009" customFormat="false" ht="15" hidden="false" customHeight="false" outlineLevel="0" collapsed="false">
      <c r="A1009" s="0" t="s">
        <v>1155</v>
      </c>
      <c r="B1009" s="0" t="s">
        <v>81</v>
      </c>
      <c r="C1009" s="0" t="n">
        <v>422</v>
      </c>
      <c r="D1009" s="0" t="n">
        <v>81</v>
      </c>
      <c r="E1009" s="0" t="n">
        <v>8</v>
      </c>
      <c r="F1009" s="0" t="n">
        <v>7</v>
      </c>
      <c r="G1009" s="0" t="n">
        <v>3.32</v>
      </c>
      <c r="H1009" s="0" t="n">
        <v>2.74</v>
      </c>
      <c r="I1009" s="0" t="n">
        <v>1</v>
      </c>
      <c r="J1009" s="0" t="s">
        <v>139</v>
      </c>
      <c r="K1009" s="0" t="s">
        <v>54</v>
      </c>
      <c r="L1009" s="0" t="n">
        <v>74</v>
      </c>
      <c r="M1009" s="0" t="n">
        <v>3.57</v>
      </c>
      <c r="N1009" s="0" t="n">
        <v>146.38</v>
      </c>
      <c r="O1009" s="0" t="n">
        <v>0.22</v>
      </c>
      <c r="P1009" s="0" t="n">
        <v>7</v>
      </c>
      <c r="Q1009" s="0" t="n">
        <v>1</v>
      </c>
      <c r="R1009" s="0" t="n">
        <v>97</v>
      </c>
      <c r="S1009" s="0" t="n">
        <v>3.5</v>
      </c>
      <c r="T1009" s="0" t="n">
        <v>0.6</v>
      </c>
      <c r="U1009" s="6" t="n">
        <v>45451</v>
      </c>
      <c r="V1009" s="0" t="n">
        <v>210.72</v>
      </c>
      <c r="W1009" s="0" t="n">
        <v>0.605</v>
      </c>
    </row>
    <row r="1010" customFormat="false" ht="15" hidden="false" customHeight="false" outlineLevel="0" collapsed="false">
      <c r="A1010" s="0" t="s">
        <v>1156</v>
      </c>
      <c r="B1010" s="0" t="s">
        <v>40</v>
      </c>
      <c r="C1010" s="0" t="n">
        <v>103</v>
      </c>
      <c r="D1010" s="0" t="n">
        <v>61</v>
      </c>
      <c r="E1010" s="0" t="n">
        <v>4</v>
      </c>
      <c r="F1010" s="0" t="n">
        <v>3</v>
      </c>
      <c r="G1010" s="0" t="n">
        <v>31.02</v>
      </c>
      <c r="H1010" s="0" t="n">
        <v>2.82</v>
      </c>
      <c r="I1010" s="0" t="n">
        <v>0.96</v>
      </c>
      <c r="J1010" s="0" t="s">
        <v>273</v>
      </c>
      <c r="K1010" s="0" t="s">
        <v>60</v>
      </c>
      <c r="L1010" s="0" t="n">
        <v>142</v>
      </c>
      <c r="M1010" s="0" t="n">
        <v>2.18</v>
      </c>
      <c r="N1010" s="0" t="n">
        <v>37.33</v>
      </c>
      <c r="O1010" s="0" t="n">
        <v>1.36</v>
      </c>
      <c r="P1010" s="0" t="n">
        <v>0</v>
      </c>
      <c r="Q1010" s="0" t="n">
        <v>0.73</v>
      </c>
      <c r="R1010" s="0" t="n">
        <v>793</v>
      </c>
      <c r="S1010" s="0" t="n">
        <v>12.65</v>
      </c>
      <c r="T1010" s="0" t="n">
        <v>0.9</v>
      </c>
      <c r="U1010" s="6" t="n">
        <v>45459</v>
      </c>
      <c r="V1010" s="0" t="n">
        <v>259.77</v>
      </c>
      <c r="W1010" s="0" t="n">
        <v>0.759</v>
      </c>
    </row>
    <row r="1011" customFormat="false" ht="15" hidden="false" customHeight="false" outlineLevel="0" collapsed="false">
      <c r="A1011" s="0" t="s">
        <v>1157</v>
      </c>
      <c r="B1011" s="0" t="s">
        <v>56</v>
      </c>
      <c r="C1011" s="0" t="n">
        <v>386</v>
      </c>
      <c r="D1011" s="0" t="n">
        <v>16</v>
      </c>
      <c r="E1011" s="0" t="n">
        <v>5</v>
      </c>
      <c r="F1011" s="0" t="n">
        <v>2</v>
      </c>
      <c r="G1011" s="0" t="n">
        <v>12.05</v>
      </c>
      <c r="H1011" s="0" t="n">
        <v>6.36</v>
      </c>
      <c r="I1011" s="0" t="n">
        <v>0.69</v>
      </c>
      <c r="J1011" s="0" t="s">
        <v>152</v>
      </c>
      <c r="K1011" s="0" t="s">
        <v>54</v>
      </c>
      <c r="L1011" s="0" t="n">
        <v>169</v>
      </c>
      <c r="M1011" s="0" t="n">
        <v>4.45</v>
      </c>
      <c r="N1011" s="0" t="n">
        <v>183.6</v>
      </c>
      <c r="O1011" s="0" t="n">
        <v>0.33</v>
      </c>
      <c r="P1011" s="0" t="n">
        <v>9</v>
      </c>
      <c r="Q1011" s="0" t="n">
        <v>0.75</v>
      </c>
      <c r="R1011" s="0" t="n">
        <v>131</v>
      </c>
      <c r="S1011" s="0" t="n">
        <v>10.42</v>
      </c>
      <c r="T1011" s="0" t="n">
        <v>0.29</v>
      </c>
      <c r="U1011" s="6" t="n">
        <v>45336</v>
      </c>
      <c r="V1011" s="0" t="n">
        <v>285.61</v>
      </c>
      <c r="W1011" s="0" t="n">
        <v>0.534</v>
      </c>
    </row>
    <row r="1012" customFormat="false" ht="15" hidden="false" customHeight="false" outlineLevel="0" collapsed="false">
      <c r="A1012" s="0" t="s">
        <v>1158</v>
      </c>
      <c r="B1012" s="0" t="s">
        <v>81</v>
      </c>
      <c r="C1012" s="0" t="n">
        <v>341</v>
      </c>
      <c r="D1012" s="0" t="n">
        <v>55</v>
      </c>
      <c r="E1012" s="0" t="n">
        <v>10</v>
      </c>
      <c r="F1012" s="0" t="n">
        <v>9</v>
      </c>
      <c r="G1012" s="0" t="n">
        <v>45.33</v>
      </c>
      <c r="H1012" s="0" t="n">
        <v>3.53</v>
      </c>
      <c r="I1012" s="0" t="n">
        <v>0.52</v>
      </c>
      <c r="J1012" s="0" t="s">
        <v>154</v>
      </c>
      <c r="K1012" s="0" t="s">
        <v>54</v>
      </c>
      <c r="L1012" s="0" t="n">
        <v>98</v>
      </c>
      <c r="M1012" s="0" t="n">
        <v>0.78</v>
      </c>
      <c r="N1012" s="0" t="n">
        <v>177.1</v>
      </c>
      <c r="O1012" s="0" t="n">
        <v>1.52</v>
      </c>
      <c r="P1012" s="0" t="n">
        <v>6</v>
      </c>
      <c r="Q1012" s="0" t="n">
        <v>0.84</v>
      </c>
      <c r="R1012" s="0" t="n">
        <v>735</v>
      </c>
      <c r="S1012" s="0" t="n">
        <v>9.48</v>
      </c>
      <c r="T1012" s="0" t="n">
        <v>0.99</v>
      </c>
      <c r="U1012" s="6" t="n">
        <v>45575</v>
      </c>
      <c r="V1012" s="0" t="n">
        <v>25.81</v>
      </c>
      <c r="W1012" s="0" t="n">
        <v>0.62</v>
      </c>
    </row>
    <row r="1013" customFormat="false" ht="15" hidden="false" customHeight="false" outlineLevel="0" collapsed="false">
      <c r="A1013" s="0" t="s">
        <v>1159</v>
      </c>
      <c r="B1013" s="0" t="s">
        <v>48</v>
      </c>
      <c r="C1013" s="0" t="n">
        <v>433</v>
      </c>
      <c r="D1013" s="0" t="n">
        <v>55</v>
      </c>
      <c r="E1013" s="0" t="n">
        <v>12</v>
      </c>
      <c r="F1013" s="0" t="n">
        <v>3</v>
      </c>
      <c r="G1013" s="0" t="n">
        <v>24.28</v>
      </c>
      <c r="H1013" s="0" t="n">
        <v>6.93</v>
      </c>
      <c r="I1013" s="0" t="n">
        <v>0.24</v>
      </c>
      <c r="J1013" s="0" t="s">
        <v>100</v>
      </c>
      <c r="K1013" s="0" t="s">
        <v>54</v>
      </c>
      <c r="L1013" s="0" t="n">
        <v>65</v>
      </c>
      <c r="M1013" s="0" t="n">
        <v>3.13</v>
      </c>
      <c r="N1013" s="0" t="n">
        <v>38.62</v>
      </c>
      <c r="O1013" s="0" t="n">
        <v>0.49</v>
      </c>
      <c r="P1013" s="0" t="n">
        <v>3</v>
      </c>
      <c r="Q1013" s="0" t="n">
        <v>0.96</v>
      </c>
      <c r="R1013" s="0" t="n">
        <v>674</v>
      </c>
      <c r="S1013" s="0" t="n">
        <v>7.26</v>
      </c>
      <c r="T1013" s="0" t="n">
        <v>0.88</v>
      </c>
      <c r="U1013" s="6" t="n">
        <v>45525</v>
      </c>
      <c r="V1013" s="0" t="n">
        <v>27.96</v>
      </c>
      <c r="W1013" s="0" t="n">
        <v>0.756</v>
      </c>
    </row>
    <row r="1014" customFormat="false" ht="15" hidden="false" customHeight="false" outlineLevel="0" collapsed="false">
      <c r="A1014" s="0" t="s">
        <v>1160</v>
      </c>
      <c r="B1014" s="0" t="s">
        <v>44</v>
      </c>
      <c r="C1014" s="0" t="n">
        <v>328</v>
      </c>
      <c r="D1014" s="0" t="n">
        <v>25</v>
      </c>
      <c r="E1014" s="0" t="n">
        <v>9</v>
      </c>
      <c r="F1014" s="0" t="n">
        <v>2</v>
      </c>
      <c r="G1014" s="0" t="n">
        <v>11.97</v>
      </c>
      <c r="H1014" s="0" t="n">
        <v>9.5</v>
      </c>
      <c r="I1014" s="0" t="n">
        <v>0.56</v>
      </c>
      <c r="J1014" s="0" t="s">
        <v>361</v>
      </c>
      <c r="K1014" s="0" t="s">
        <v>60</v>
      </c>
      <c r="L1014" s="0" t="n">
        <v>14</v>
      </c>
      <c r="M1014" s="0" t="n">
        <v>4.77</v>
      </c>
      <c r="N1014" s="0" t="n">
        <v>188.31</v>
      </c>
      <c r="O1014" s="0" t="n">
        <v>0.19</v>
      </c>
      <c r="P1014" s="0" t="n">
        <v>4</v>
      </c>
      <c r="Q1014" s="0" t="n">
        <v>0.81</v>
      </c>
      <c r="R1014" s="0" t="n">
        <v>327</v>
      </c>
      <c r="S1014" s="0" t="n">
        <v>6.44</v>
      </c>
      <c r="T1014" s="0" t="n">
        <v>0.46</v>
      </c>
      <c r="U1014" s="6" t="n">
        <v>45296</v>
      </c>
      <c r="V1014" s="0" t="n">
        <v>279.82</v>
      </c>
      <c r="W1014" s="0" t="n">
        <v>0.641</v>
      </c>
    </row>
    <row r="1015" customFormat="false" ht="15" hidden="false" customHeight="false" outlineLevel="0" collapsed="false">
      <c r="A1015" s="0" t="s">
        <v>1161</v>
      </c>
      <c r="B1015" s="0" t="s">
        <v>81</v>
      </c>
      <c r="C1015" s="0" t="n">
        <v>309</v>
      </c>
      <c r="D1015" s="0" t="n">
        <v>33</v>
      </c>
      <c r="E1015" s="0" t="n">
        <v>12</v>
      </c>
      <c r="F1015" s="0" t="n">
        <v>7</v>
      </c>
      <c r="G1015" s="0" t="n">
        <v>42.8</v>
      </c>
      <c r="H1015" s="0" t="n">
        <v>6.57</v>
      </c>
      <c r="I1015" s="0" t="n">
        <v>0.24</v>
      </c>
      <c r="J1015" s="0" t="s">
        <v>41</v>
      </c>
      <c r="K1015" s="0" t="s">
        <v>46</v>
      </c>
      <c r="L1015" s="0" t="n">
        <v>110</v>
      </c>
      <c r="M1015" s="0" t="n">
        <v>2.97</v>
      </c>
      <c r="N1015" s="0" t="n">
        <v>115.98</v>
      </c>
      <c r="O1015" s="0" t="n">
        <v>0.29</v>
      </c>
      <c r="P1015" s="0" t="n">
        <v>1</v>
      </c>
      <c r="Q1015" s="0" t="n">
        <v>0.93</v>
      </c>
      <c r="R1015" s="0" t="n">
        <v>430</v>
      </c>
      <c r="S1015" s="0" t="n">
        <v>12.01</v>
      </c>
      <c r="T1015" s="0" t="n">
        <v>0.56</v>
      </c>
      <c r="U1015" s="6" t="n">
        <v>45480</v>
      </c>
      <c r="V1015" s="0" t="n">
        <v>238.98</v>
      </c>
      <c r="W1015" s="0" t="n">
        <v>0.809</v>
      </c>
    </row>
    <row r="1016" customFormat="false" ht="15" hidden="false" customHeight="false" outlineLevel="0" collapsed="false">
      <c r="A1016" s="0" t="s">
        <v>1162</v>
      </c>
      <c r="B1016" s="0" t="s">
        <v>48</v>
      </c>
      <c r="C1016" s="0" t="n">
        <v>425</v>
      </c>
      <c r="D1016" s="0" t="n">
        <v>70</v>
      </c>
      <c r="E1016" s="0" t="n">
        <v>8</v>
      </c>
      <c r="F1016" s="0" t="n">
        <v>9</v>
      </c>
      <c r="G1016" s="0" t="n">
        <v>13.45</v>
      </c>
      <c r="H1016" s="0" t="n">
        <v>7.64</v>
      </c>
      <c r="I1016" s="0" t="n">
        <v>0.46</v>
      </c>
      <c r="J1016" s="0" t="s">
        <v>271</v>
      </c>
      <c r="K1016" s="0" t="s">
        <v>54</v>
      </c>
      <c r="L1016" s="0" t="n">
        <v>96</v>
      </c>
      <c r="M1016" s="0" t="n">
        <v>2.55</v>
      </c>
      <c r="N1016" s="0" t="n">
        <v>143.31</v>
      </c>
      <c r="O1016" s="0" t="n">
        <v>1.7</v>
      </c>
      <c r="P1016" s="0" t="n">
        <v>9</v>
      </c>
      <c r="Q1016" s="0" t="n">
        <v>0.9</v>
      </c>
      <c r="R1016" s="0" t="n">
        <v>359</v>
      </c>
      <c r="S1016" s="0" t="n">
        <v>8.38</v>
      </c>
      <c r="T1016" s="0" t="n">
        <v>0.22</v>
      </c>
      <c r="U1016" s="6" t="n">
        <v>45394</v>
      </c>
      <c r="V1016" s="0" t="n">
        <v>234.54</v>
      </c>
      <c r="W1016" s="0" t="n">
        <v>0.386</v>
      </c>
    </row>
    <row r="1017" customFormat="false" ht="15" hidden="false" customHeight="false" outlineLevel="0" collapsed="false">
      <c r="A1017" s="0" t="s">
        <v>1163</v>
      </c>
      <c r="B1017" s="0" t="s">
        <v>81</v>
      </c>
      <c r="C1017" s="0" t="n">
        <v>342</v>
      </c>
      <c r="D1017" s="0" t="n">
        <v>63</v>
      </c>
      <c r="E1017" s="0" t="n">
        <v>3</v>
      </c>
      <c r="F1017" s="0" t="n">
        <v>4</v>
      </c>
      <c r="G1017" s="0" t="n">
        <v>16.02</v>
      </c>
      <c r="H1017" s="0" t="n">
        <v>7.64</v>
      </c>
      <c r="I1017" s="0" t="n">
        <v>0.95</v>
      </c>
      <c r="J1017" s="0" t="s">
        <v>340</v>
      </c>
      <c r="K1017" s="0" t="s">
        <v>46</v>
      </c>
      <c r="L1017" s="0" t="n">
        <v>171</v>
      </c>
      <c r="M1017" s="0" t="n">
        <v>1.1</v>
      </c>
      <c r="N1017" s="0" t="n">
        <v>169.66</v>
      </c>
      <c r="O1017" s="0" t="n">
        <v>0.8</v>
      </c>
      <c r="P1017" s="0" t="n">
        <v>4</v>
      </c>
      <c r="Q1017" s="0" t="n">
        <v>0.89</v>
      </c>
      <c r="R1017" s="0" t="n">
        <v>601</v>
      </c>
      <c r="S1017" s="0" t="n">
        <v>9.51</v>
      </c>
      <c r="T1017" s="0" t="n">
        <v>0.62</v>
      </c>
      <c r="U1017" s="6" t="n">
        <v>45441</v>
      </c>
      <c r="V1017" s="0" t="n">
        <v>225.36</v>
      </c>
      <c r="W1017" s="0" t="n">
        <v>0.669</v>
      </c>
    </row>
    <row r="1018" customFormat="false" ht="15" hidden="false" customHeight="false" outlineLevel="0" collapsed="false">
      <c r="A1018" s="0" t="s">
        <v>1164</v>
      </c>
      <c r="B1018" s="0" t="s">
        <v>44</v>
      </c>
      <c r="C1018" s="0" t="n">
        <v>153</v>
      </c>
      <c r="D1018" s="0" t="n">
        <v>71</v>
      </c>
      <c r="E1018" s="0" t="n">
        <v>11</v>
      </c>
      <c r="F1018" s="0" t="n">
        <v>6</v>
      </c>
      <c r="G1018" s="0" t="n">
        <v>41.88</v>
      </c>
      <c r="H1018" s="0" t="n">
        <v>3.64</v>
      </c>
      <c r="I1018" s="0" t="n">
        <v>0.41</v>
      </c>
      <c r="J1018" s="0" t="s">
        <v>65</v>
      </c>
      <c r="K1018" s="0" t="s">
        <v>46</v>
      </c>
      <c r="L1018" s="0" t="n">
        <v>70</v>
      </c>
      <c r="M1018" s="0" t="n">
        <v>4.15</v>
      </c>
      <c r="N1018" s="0" t="n">
        <v>25.88</v>
      </c>
      <c r="O1018" s="0" t="n">
        <v>0.67</v>
      </c>
      <c r="P1018" s="0" t="n">
        <v>8</v>
      </c>
      <c r="Q1018" s="0" t="n">
        <v>0.95</v>
      </c>
      <c r="R1018" s="0" t="n">
        <v>591</v>
      </c>
      <c r="S1018" s="0" t="n">
        <v>2.4</v>
      </c>
      <c r="T1018" s="0" t="n">
        <v>0.64</v>
      </c>
      <c r="U1018" s="6" t="n">
        <v>45580</v>
      </c>
      <c r="V1018" s="0" t="n">
        <v>218.03</v>
      </c>
      <c r="W1018" s="0" t="n">
        <v>0.523</v>
      </c>
    </row>
    <row r="1019" customFormat="false" ht="15" hidden="false" customHeight="false" outlineLevel="0" collapsed="false">
      <c r="A1019" s="0" t="s">
        <v>1165</v>
      </c>
      <c r="B1019" s="0" t="s">
        <v>44</v>
      </c>
      <c r="C1019" s="0" t="n">
        <v>226</v>
      </c>
      <c r="D1019" s="0" t="n">
        <v>10</v>
      </c>
      <c r="E1019" s="0" t="n">
        <v>5</v>
      </c>
      <c r="F1019" s="0" t="n">
        <v>6</v>
      </c>
      <c r="G1019" s="0" t="n">
        <v>16.13</v>
      </c>
      <c r="H1019" s="0" t="n">
        <v>0.64</v>
      </c>
      <c r="I1019" s="0" t="n">
        <v>0.24</v>
      </c>
      <c r="J1019" s="0" t="s">
        <v>294</v>
      </c>
      <c r="K1019" s="0" t="s">
        <v>42</v>
      </c>
      <c r="L1019" s="0" t="n">
        <v>78</v>
      </c>
      <c r="M1019" s="0" t="n">
        <v>2.18</v>
      </c>
      <c r="N1019" s="0" t="n">
        <v>42.16</v>
      </c>
      <c r="O1019" s="0" t="n">
        <v>1.03</v>
      </c>
      <c r="P1019" s="0" t="n">
        <v>0</v>
      </c>
      <c r="Q1019" s="0" t="n">
        <v>0.7</v>
      </c>
      <c r="R1019" s="0" t="n">
        <v>816</v>
      </c>
      <c r="S1019" s="0" t="n">
        <v>7.6</v>
      </c>
      <c r="T1019" s="0" t="n">
        <v>0.94</v>
      </c>
      <c r="U1019" s="6" t="n">
        <v>45447</v>
      </c>
      <c r="V1019" s="0" t="n">
        <v>187.83</v>
      </c>
      <c r="W1019" s="0" t="n">
        <v>0.726</v>
      </c>
    </row>
    <row r="1020" customFormat="false" ht="15" hidden="false" customHeight="false" outlineLevel="0" collapsed="false">
      <c r="A1020" s="0" t="s">
        <v>1166</v>
      </c>
      <c r="B1020" s="0" t="s">
        <v>56</v>
      </c>
      <c r="C1020" s="0" t="n">
        <v>302</v>
      </c>
      <c r="D1020" s="0" t="n">
        <v>58</v>
      </c>
      <c r="E1020" s="0" t="n">
        <v>7</v>
      </c>
      <c r="F1020" s="0" t="n">
        <v>2</v>
      </c>
      <c r="G1020" s="0" t="n">
        <v>21.1</v>
      </c>
      <c r="H1020" s="0" t="n">
        <v>1.02</v>
      </c>
      <c r="I1020" s="0" t="n">
        <v>0.62</v>
      </c>
      <c r="J1020" s="0" t="s">
        <v>162</v>
      </c>
      <c r="K1020" s="0" t="s">
        <v>42</v>
      </c>
      <c r="L1020" s="0" t="n">
        <v>72</v>
      </c>
      <c r="M1020" s="0" t="n">
        <v>3.66</v>
      </c>
      <c r="N1020" s="0" t="n">
        <v>65.17</v>
      </c>
      <c r="O1020" s="0" t="n">
        <v>1.3</v>
      </c>
      <c r="P1020" s="0" t="n">
        <v>2</v>
      </c>
      <c r="Q1020" s="0" t="n">
        <v>0.98</v>
      </c>
      <c r="R1020" s="0" t="n">
        <v>289</v>
      </c>
      <c r="S1020" s="0" t="n">
        <v>2.82</v>
      </c>
      <c r="T1020" s="0" t="n">
        <v>0.51</v>
      </c>
      <c r="U1020" s="6" t="n">
        <v>45610</v>
      </c>
      <c r="V1020" s="0" t="n">
        <v>245.69</v>
      </c>
      <c r="W1020" s="0" t="n">
        <v>0.566</v>
      </c>
    </row>
    <row r="1021" customFormat="false" ht="15" hidden="false" customHeight="false" outlineLevel="0" collapsed="false">
      <c r="A1021" s="0" t="s">
        <v>1167</v>
      </c>
      <c r="B1021" s="0" t="s">
        <v>40</v>
      </c>
      <c r="C1021" s="0" t="n">
        <v>285</v>
      </c>
      <c r="D1021" s="0" t="n">
        <v>34</v>
      </c>
      <c r="E1021" s="0" t="n">
        <v>9</v>
      </c>
      <c r="F1021" s="0" t="n">
        <v>6</v>
      </c>
      <c r="G1021" s="0" t="n">
        <v>18.04</v>
      </c>
      <c r="H1021" s="0" t="n">
        <v>3.18</v>
      </c>
      <c r="I1021" s="0" t="n">
        <v>0.64</v>
      </c>
      <c r="J1021" s="0" t="s">
        <v>485</v>
      </c>
      <c r="K1021" s="0" t="s">
        <v>46</v>
      </c>
      <c r="L1021" s="0" t="n">
        <v>53</v>
      </c>
      <c r="M1021" s="0" t="n">
        <v>1.39</v>
      </c>
      <c r="N1021" s="0" t="n">
        <v>100.67</v>
      </c>
      <c r="O1021" s="0" t="n">
        <v>0.17</v>
      </c>
      <c r="P1021" s="0" t="n">
        <v>3</v>
      </c>
      <c r="Q1021" s="0" t="n">
        <v>0.95</v>
      </c>
      <c r="R1021" s="0" t="n">
        <v>232</v>
      </c>
      <c r="S1021" s="0" t="n">
        <v>1.75</v>
      </c>
      <c r="T1021" s="0" t="n">
        <v>0.66</v>
      </c>
      <c r="U1021" s="6" t="n">
        <v>45416</v>
      </c>
      <c r="V1021" s="0" t="n">
        <v>19.91</v>
      </c>
      <c r="W1021" s="0" t="n">
        <v>0.668</v>
      </c>
    </row>
    <row r="1022" customFormat="false" ht="15" hidden="false" customHeight="false" outlineLevel="0" collapsed="false">
      <c r="A1022" s="0" t="s">
        <v>1168</v>
      </c>
      <c r="B1022" s="0" t="s">
        <v>81</v>
      </c>
      <c r="C1022" s="0" t="n">
        <v>92</v>
      </c>
      <c r="D1022" s="0" t="n">
        <v>19</v>
      </c>
      <c r="E1022" s="0" t="n">
        <v>9</v>
      </c>
      <c r="F1022" s="0" t="n">
        <v>2</v>
      </c>
      <c r="G1022" s="0" t="n">
        <v>6.7</v>
      </c>
      <c r="H1022" s="0" t="n">
        <v>7.05</v>
      </c>
      <c r="I1022" s="0" t="n">
        <v>0.27</v>
      </c>
      <c r="J1022" s="0" t="s">
        <v>365</v>
      </c>
      <c r="K1022" s="0" t="s">
        <v>60</v>
      </c>
      <c r="L1022" s="0" t="n">
        <v>37</v>
      </c>
      <c r="M1022" s="0" t="n">
        <v>0.69</v>
      </c>
      <c r="N1022" s="0" t="n">
        <v>75.75</v>
      </c>
      <c r="O1022" s="0" t="n">
        <v>1.81</v>
      </c>
      <c r="P1022" s="0" t="n">
        <v>8</v>
      </c>
      <c r="Q1022" s="0" t="n">
        <v>0.98</v>
      </c>
      <c r="R1022" s="0" t="n">
        <v>233</v>
      </c>
      <c r="S1022" s="0" t="n">
        <v>10.65</v>
      </c>
      <c r="T1022" s="0" t="n">
        <v>0.79</v>
      </c>
      <c r="U1022" s="6" t="n">
        <v>45529</v>
      </c>
      <c r="V1022" s="0" t="n">
        <v>224.69</v>
      </c>
      <c r="W1022" s="0" t="n">
        <v>0.555</v>
      </c>
    </row>
    <row r="1023" customFormat="false" ht="15" hidden="false" customHeight="false" outlineLevel="0" collapsed="false">
      <c r="A1023" s="0" t="s">
        <v>1169</v>
      </c>
      <c r="B1023" s="0" t="s">
        <v>81</v>
      </c>
      <c r="C1023" s="0" t="n">
        <v>371</v>
      </c>
      <c r="D1023" s="0" t="n">
        <v>89</v>
      </c>
      <c r="E1023" s="0" t="n">
        <v>5</v>
      </c>
      <c r="F1023" s="0" t="n">
        <v>2</v>
      </c>
      <c r="G1023" s="0" t="n">
        <v>2.91</v>
      </c>
      <c r="H1023" s="0" t="n">
        <v>9.11</v>
      </c>
      <c r="I1023" s="0" t="n">
        <v>0.28</v>
      </c>
      <c r="J1023" s="0" t="s">
        <v>474</v>
      </c>
      <c r="K1023" s="0" t="s">
        <v>54</v>
      </c>
      <c r="L1023" s="0" t="n">
        <v>22</v>
      </c>
      <c r="M1023" s="0" t="n">
        <v>1.87</v>
      </c>
      <c r="N1023" s="0" t="n">
        <v>106.11</v>
      </c>
      <c r="O1023" s="0" t="n">
        <v>1.92</v>
      </c>
      <c r="P1023" s="0" t="n">
        <v>1</v>
      </c>
      <c r="Q1023" s="0" t="n">
        <v>0.94</v>
      </c>
      <c r="R1023" s="0" t="n">
        <v>603</v>
      </c>
      <c r="S1023" s="0" t="n">
        <v>4.85</v>
      </c>
      <c r="T1023" s="0" t="n">
        <v>0.69</v>
      </c>
      <c r="U1023" s="6" t="n">
        <v>45480</v>
      </c>
      <c r="V1023" s="0" t="n">
        <v>179.05</v>
      </c>
      <c r="W1023" s="0" t="n">
        <v>0.579</v>
      </c>
    </row>
    <row r="1024" customFormat="false" ht="15" hidden="false" customHeight="false" outlineLevel="0" collapsed="false">
      <c r="A1024" s="0" t="s">
        <v>1170</v>
      </c>
      <c r="B1024" s="0" t="s">
        <v>48</v>
      </c>
      <c r="C1024" s="0" t="n">
        <v>67</v>
      </c>
      <c r="D1024" s="0" t="n">
        <v>25</v>
      </c>
      <c r="E1024" s="0" t="n">
        <v>6</v>
      </c>
      <c r="F1024" s="0" t="n">
        <v>9</v>
      </c>
      <c r="G1024" s="0" t="n">
        <v>36.5</v>
      </c>
      <c r="H1024" s="0" t="n">
        <v>9.61</v>
      </c>
      <c r="I1024" s="0" t="n">
        <v>0.99</v>
      </c>
      <c r="J1024" s="0" t="s">
        <v>385</v>
      </c>
      <c r="K1024" s="0" t="s">
        <v>54</v>
      </c>
      <c r="L1024" s="0" t="n">
        <v>39</v>
      </c>
      <c r="M1024" s="0" t="n">
        <v>1.77</v>
      </c>
      <c r="N1024" s="0" t="n">
        <v>45.32</v>
      </c>
      <c r="O1024" s="0" t="n">
        <v>0.89</v>
      </c>
      <c r="P1024" s="0" t="n">
        <v>6</v>
      </c>
      <c r="Q1024" s="0" t="n">
        <v>0.96</v>
      </c>
      <c r="R1024" s="0" t="n">
        <v>987</v>
      </c>
      <c r="S1024" s="0" t="n">
        <v>14.51</v>
      </c>
      <c r="T1024" s="0" t="n">
        <v>0.32</v>
      </c>
      <c r="U1024" s="6" t="n">
        <v>45594</v>
      </c>
      <c r="V1024" s="0" t="n">
        <v>273.16</v>
      </c>
      <c r="W1024" s="0" t="n">
        <v>0.64</v>
      </c>
    </row>
    <row r="1025" customFormat="false" ht="15" hidden="false" customHeight="false" outlineLevel="0" collapsed="false">
      <c r="A1025" s="0" t="s">
        <v>1171</v>
      </c>
      <c r="B1025" s="0" t="s">
        <v>44</v>
      </c>
      <c r="C1025" s="0" t="n">
        <v>345</v>
      </c>
      <c r="D1025" s="0" t="n">
        <v>67</v>
      </c>
      <c r="E1025" s="0" t="n">
        <v>12</v>
      </c>
      <c r="F1025" s="0" t="n">
        <v>8</v>
      </c>
      <c r="G1025" s="0" t="n">
        <v>32.61</v>
      </c>
      <c r="H1025" s="0" t="n">
        <v>0.75</v>
      </c>
      <c r="I1025" s="0" t="n">
        <v>0.32</v>
      </c>
      <c r="J1025" s="0" t="s">
        <v>118</v>
      </c>
      <c r="K1025" s="0" t="s">
        <v>54</v>
      </c>
      <c r="L1025" s="0" t="n">
        <v>163</v>
      </c>
      <c r="M1025" s="0" t="n">
        <v>4.43</v>
      </c>
      <c r="N1025" s="0" t="n">
        <v>139.61</v>
      </c>
      <c r="O1025" s="0" t="n">
        <v>0.88</v>
      </c>
      <c r="P1025" s="0" t="n">
        <v>8</v>
      </c>
      <c r="Q1025" s="0" t="n">
        <v>0.76</v>
      </c>
      <c r="R1025" s="0" t="n">
        <v>515</v>
      </c>
      <c r="S1025" s="0" t="n">
        <v>9.48</v>
      </c>
      <c r="T1025" s="0" t="n">
        <v>0.34</v>
      </c>
      <c r="U1025" s="6" t="n">
        <v>45544</v>
      </c>
      <c r="V1025" s="0" t="n">
        <v>281.55</v>
      </c>
      <c r="W1025" s="0" t="n">
        <v>0.498</v>
      </c>
    </row>
    <row r="1026" customFormat="false" ht="15" hidden="false" customHeight="false" outlineLevel="0" collapsed="false">
      <c r="A1026" s="0" t="s">
        <v>1172</v>
      </c>
      <c r="B1026" s="0" t="s">
        <v>81</v>
      </c>
      <c r="C1026" s="0" t="n">
        <v>252</v>
      </c>
      <c r="D1026" s="0" t="n">
        <v>81</v>
      </c>
      <c r="E1026" s="0" t="n">
        <v>9</v>
      </c>
      <c r="F1026" s="0" t="n">
        <v>5</v>
      </c>
      <c r="G1026" s="0" t="n">
        <v>14.84</v>
      </c>
      <c r="H1026" s="0" t="n">
        <v>9.91</v>
      </c>
      <c r="I1026" s="0" t="n">
        <v>0.85</v>
      </c>
      <c r="J1026" s="0" t="s">
        <v>455</v>
      </c>
      <c r="K1026" s="0" t="s">
        <v>42</v>
      </c>
      <c r="L1026" s="0" t="n">
        <v>72</v>
      </c>
      <c r="M1026" s="0" t="n">
        <v>4.39</v>
      </c>
      <c r="N1026" s="0" t="n">
        <v>20.59</v>
      </c>
      <c r="O1026" s="0" t="n">
        <v>1.77</v>
      </c>
      <c r="P1026" s="0" t="n">
        <v>9</v>
      </c>
      <c r="Q1026" s="0" t="n">
        <v>0.8</v>
      </c>
      <c r="R1026" s="0" t="n">
        <v>688</v>
      </c>
      <c r="S1026" s="0" t="n">
        <v>10.03</v>
      </c>
      <c r="T1026" s="0" t="n">
        <v>0.31</v>
      </c>
      <c r="U1026" s="6" t="n">
        <v>45392</v>
      </c>
      <c r="V1026" s="0" t="n">
        <v>79.99</v>
      </c>
      <c r="W1026" s="0" t="n">
        <v>0.399</v>
      </c>
    </row>
    <row r="1027" customFormat="false" ht="15" hidden="false" customHeight="false" outlineLevel="0" collapsed="false">
      <c r="A1027" s="0" t="s">
        <v>1173</v>
      </c>
      <c r="B1027" s="0" t="s">
        <v>44</v>
      </c>
      <c r="C1027" s="0" t="n">
        <v>462</v>
      </c>
      <c r="D1027" s="0" t="n">
        <v>38</v>
      </c>
      <c r="E1027" s="0" t="n">
        <v>10</v>
      </c>
      <c r="F1027" s="0" t="n">
        <v>5</v>
      </c>
      <c r="G1027" s="0" t="n">
        <v>15.48</v>
      </c>
      <c r="H1027" s="0" t="n">
        <v>3.56</v>
      </c>
      <c r="I1027" s="0" t="n">
        <v>0.52</v>
      </c>
      <c r="J1027" s="0" t="s">
        <v>273</v>
      </c>
      <c r="K1027" s="0" t="s">
        <v>42</v>
      </c>
      <c r="L1027" s="0" t="n">
        <v>82</v>
      </c>
      <c r="M1027" s="0" t="n">
        <v>2.9</v>
      </c>
      <c r="N1027" s="0" t="n">
        <v>78.68</v>
      </c>
      <c r="O1027" s="0" t="n">
        <v>0.92</v>
      </c>
      <c r="P1027" s="0" t="n">
        <v>3</v>
      </c>
      <c r="Q1027" s="0" t="n">
        <v>0.79</v>
      </c>
      <c r="R1027" s="0" t="n">
        <v>486</v>
      </c>
      <c r="S1027" s="0" t="n">
        <v>3.76</v>
      </c>
      <c r="T1027" s="0" t="n">
        <v>0.37</v>
      </c>
      <c r="U1027" s="6" t="n">
        <v>45571</v>
      </c>
      <c r="V1027" s="0" t="n">
        <v>238.94</v>
      </c>
      <c r="W1027" s="0" t="n">
        <v>0.53</v>
      </c>
    </row>
    <row r="1028" customFormat="false" ht="15" hidden="false" customHeight="false" outlineLevel="0" collapsed="false">
      <c r="A1028" s="0" t="s">
        <v>1174</v>
      </c>
      <c r="B1028" s="0" t="s">
        <v>81</v>
      </c>
      <c r="C1028" s="0" t="n">
        <v>119</v>
      </c>
      <c r="D1028" s="0" t="n">
        <v>15</v>
      </c>
      <c r="E1028" s="0" t="n">
        <v>4</v>
      </c>
      <c r="F1028" s="0" t="n">
        <v>8</v>
      </c>
      <c r="G1028" s="0" t="n">
        <v>47.31</v>
      </c>
      <c r="H1028" s="0" t="n">
        <v>8.51</v>
      </c>
      <c r="I1028" s="0" t="n">
        <v>0.49</v>
      </c>
      <c r="J1028" s="0" t="s">
        <v>291</v>
      </c>
      <c r="K1028" s="0" t="s">
        <v>54</v>
      </c>
      <c r="L1028" s="0" t="n">
        <v>66</v>
      </c>
      <c r="M1028" s="0" t="n">
        <v>0.59</v>
      </c>
      <c r="N1028" s="0" t="n">
        <v>44.02</v>
      </c>
      <c r="O1028" s="0" t="n">
        <v>1.73</v>
      </c>
      <c r="P1028" s="0" t="n">
        <v>4</v>
      </c>
      <c r="Q1028" s="0" t="n">
        <v>0.73</v>
      </c>
      <c r="R1028" s="0" t="n">
        <v>643</v>
      </c>
      <c r="S1028" s="0" t="n">
        <v>2.8</v>
      </c>
      <c r="T1028" s="0" t="n">
        <v>0.46</v>
      </c>
      <c r="U1028" s="6" t="n">
        <v>45417</v>
      </c>
      <c r="V1028" s="0" t="n">
        <v>287.53</v>
      </c>
      <c r="W1028" s="0" t="n">
        <v>0.422</v>
      </c>
    </row>
    <row r="1029" customFormat="false" ht="15" hidden="false" customHeight="false" outlineLevel="0" collapsed="false">
      <c r="A1029" s="0" t="s">
        <v>1175</v>
      </c>
      <c r="B1029" s="0" t="s">
        <v>56</v>
      </c>
      <c r="C1029" s="0" t="n">
        <v>78</v>
      </c>
      <c r="D1029" s="0" t="n">
        <v>25</v>
      </c>
      <c r="E1029" s="0" t="n">
        <v>11</v>
      </c>
      <c r="F1029" s="0" t="n">
        <v>5</v>
      </c>
      <c r="G1029" s="0" t="n">
        <v>49.4</v>
      </c>
      <c r="H1029" s="0" t="n">
        <v>2.21</v>
      </c>
      <c r="I1029" s="0" t="n">
        <v>0.37</v>
      </c>
      <c r="J1029" s="0" t="s">
        <v>474</v>
      </c>
      <c r="K1029" s="0" t="s">
        <v>46</v>
      </c>
      <c r="L1029" s="0" t="n">
        <v>73</v>
      </c>
      <c r="M1029" s="0" t="n">
        <v>1.53</v>
      </c>
      <c r="N1029" s="0" t="n">
        <v>148.69</v>
      </c>
      <c r="O1029" s="0" t="n">
        <v>0.15</v>
      </c>
      <c r="P1029" s="0" t="n">
        <v>9</v>
      </c>
      <c r="Q1029" s="0" t="n">
        <v>0.92</v>
      </c>
      <c r="R1029" s="0" t="n">
        <v>282</v>
      </c>
      <c r="S1029" s="0" t="n">
        <v>8.36</v>
      </c>
      <c r="T1029" s="0" t="n">
        <v>0.79</v>
      </c>
      <c r="U1029" s="6" t="n">
        <v>45369</v>
      </c>
      <c r="V1029" s="0" t="n">
        <v>87.33</v>
      </c>
      <c r="W1029" s="0" t="n">
        <v>0.658</v>
      </c>
    </row>
    <row r="1030" customFormat="false" ht="15" hidden="false" customHeight="false" outlineLevel="0" collapsed="false">
      <c r="A1030" s="0" t="s">
        <v>1176</v>
      </c>
      <c r="B1030" s="0" t="s">
        <v>40</v>
      </c>
      <c r="C1030" s="0" t="n">
        <v>277</v>
      </c>
      <c r="D1030" s="0" t="n">
        <v>29</v>
      </c>
      <c r="E1030" s="0" t="n">
        <v>9</v>
      </c>
      <c r="F1030" s="0" t="n">
        <v>3</v>
      </c>
      <c r="G1030" s="0" t="n">
        <v>24.2</v>
      </c>
      <c r="H1030" s="0" t="n">
        <v>1.1</v>
      </c>
      <c r="I1030" s="0" t="n">
        <v>0.8</v>
      </c>
      <c r="J1030" s="0" t="s">
        <v>45</v>
      </c>
      <c r="K1030" s="0" t="s">
        <v>42</v>
      </c>
      <c r="L1030" s="0" t="n">
        <v>61</v>
      </c>
      <c r="M1030" s="0" t="n">
        <v>3.38</v>
      </c>
      <c r="N1030" s="0" t="n">
        <v>177.89</v>
      </c>
      <c r="O1030" s="0" t="n">
        <v>1.03</v>
      </c>
      <c r="P1030" s="0" t="n">
        <v>3</v>
      </c>
      <c r="Q1030" s="0" t="n">
        <v>0.74</v>
      </c>
      <c r="R1030" s="0" t="n">
        <v>870</v>
      </c>
      <c r="S1030" s="0" t="n">
        <v>13.96</v>
      </c>
      <c r="T1030" s="0" t="n">
        <v>0.25</v>
      </c>
      <c r="U1030" s="6" t="n">
        <v>45295</v>
      </c>
      <c r="V1030" s="0" t="n">
        <v>256.81</v>
      </c>
      <c r="W1030" s="0" t="n">
        <v>0.621</v>
      </c>
    </row>
    <row r="1031" customFormat="false" ht="15" hidden="false" customHeight="false" outlineLevel="0" collapsed="false">
      <c r="A1031" s="0" t="s">
        <v>1177</v>
      </c>
      <c r="B1031" s="0" t="s">
        <v>81</v>
      </c>
      <c r="C1031" s="0" t="n">
        <v>432</v>
      </c>
      <c r="D1031" s="0" t="n">
        <v>89</v>
      </c>
      <c r="E1031" s="0" t="n">
        <v>10</v>
      </c>
      <c r="F1031" s="0" t="n">
        <v>5</v>
      </c>
      <c r="G1031" s="0" t="n">
        <v>40.32</v>
      </c>
      <c r="H1031" s="0" t="n">
        <v>4.09</v>
      </c>
      <c r="I1031" s="0" t="n">
        <v>0.89</v>
      </c>
      <c r="J1031" s="0" t="s">
        <v>168</v>
      </c>
      <c r="K1031" s="0" t="s">
        <v>54</v>
      </c>
      <c r="L1031" s="0" t="n">
        <v>72</v>
      </c>
      <c r="M1031" s="0" t="n">
        <v>0.96</v>
      </c>
      <c r="N1031" s="0" t="n">
        <v>24.97</v>
      </c>
      <c r="O1031" s="0" t="n">
        <v>1.91</v>
      </c>
      <c r="P1031" s="0" t="n">
        <v>6</v>
      </c>
      <c r="Q1031" s="0" t="n">
        <v>0.72</v>
      </c>
      <c r="R1031" s="0" t="n">
        <v>753</v>
      </c>
      <c r="S1031" s="0" t="n">
        <v>1.78</v>
      </c>
      <c r="T1031" s="0" t="n">
        <v>0.86</v>
      </c>
      <c r="U1031" s="6" t="n">
        <v>45501</v>
      </c>
      <c r="V1031" s="0" t="n">
        <v>180.09</v>
      </c>
      <c r="W1031" s="0" t="n">
        <v>0.429</v>
      </c>
    </row>
    <row r="1032" customFormat="false" ht="15" hidden="false" customHeight="false" outlineLevel="0" collapsed="false">
      <c r="A1032" s="0" t="s">
        <v>1178</v>
      </c>
      <c r="B1032" s="0" t="s">
        <v>44</v>
      </c>
      <c r="C1032" s="0" t="n">
        <v>471</v>
      </c>
      <c r="D1032" s="0" t="n">
        <v>80</v>
      </c>
      <c r="E1032" s="0" t="n">
        <v>8</v>
      </c>
      <c r="F1032" s="0" t="n">
        <v>2</v>
      </c>
      <c r="G1032" s="0" t="n">
        <v>37.1</v>
      </c>
      <c r="H1032" s="0" t="n">
        <v>8.66</v>
      </c>
      <c r="I1032" s="0" t="n">
        <v>0.34</v>
      </c>
      <c r="J1032" s="0" t="s">
        <v>231</v>
      </c>
      <c r="K1032" s="0" t="s">
        <v>46</v>
      </c>
      <c r="L1032" s="0" t="n">
        <v>150</v>
      </c>
      <c r="M1032" s="0" t="n">
        <v>3.65</v>
      </c>
      <c r="N1032" s="0" t="n">
        <v>159.16</v>
      </c>
      <c r="O1032" s="0" t="n">
        <v>0.58</v>
      </c>
      <c r="P1032" s="0" t="n">
        <v>7</v>
      </c>
      <c r="Q1032" s="0" t="n">
        <v>0.93</v>
      </c>
      <c r="R1032" s="0" t="n">
        <v>50</v>
      </c>
      <c r="S1032" s="0" t="n">
        <v>8.11</v>
      </c>
      <c r="T1032" s="0" t="n">
        <v>0.41</v>
      </c>
      <c r="U1032" s="6" t="n">
        <v>45304</v>
      </c>
      <c r="V1032" s="0" t="n">
        <v>124.55</v>
      </c>
      <c r="W1032" s="0" t="n">
        <v>0.578</v>
      </c>
    </row>
    <row r="1033" customFormat="false" ht="15" hidden="false" customHeight="false" outlineLevel="0" collapsed="false">
      <c r="A1033" s="0" t="s">
        <v>1179</v>
      </c>
      <c r="B1033" s="0" t="s">
        <v>56</v>
      </c>
      <c r="C1033" s="0" t="n">
        <v>84</v>
      </c>
      <c r="D1033" s="0" t="n">
        <v>87</v>
      </c>
      <c r="E1033" s="0" t="n">
        <v>8</v>
      </c>
      <c r="F1033" s="0" t="n">
        <v>7</v>
      </c>
      <c r="G1033" s="0" t="n">
        <v>15.57</v>
      </c>
      <c r="H1033" s="0" t="n">
        <v>2.6</v>
      </c>
      <c r="I1033" s="0" t="n">
        <v>0.19</v>
      </c>
      <c r="J1033" s="0" t="s">
        <v>340</v>
      </c>
      <c r="K1033" s="0" t="s">
        <v>54</v>
      </c>
      <c r="L1033" s="0" t="n">
        <v>102</v>
      </c>
      <c r="M1033" s="0" t="n">
        <v>0.55</v>
      </c>
      <c r="N1033" s="0" t="n">
        <v>180.19</v>
      </c>
      <c r="O1033" s="0" t="n">
        <v>0.61</v>
      </c>
      <c r="P1033" s="0" t="n">
        <v>7</v>
      </c>
      <c r="Q1033" s="0" t="n">
        <v>0.97</v>
      </c>
      <c r="R1033" s="0" t="n">
        <v>554</v>
      </c>
      <c r="S1033" s="0" t="n">
        <v>3.78</v>
      </c>
      <c r="T1033" s="0" t="n">
        <v>0.69</v>
      </c>
      <c r="U1033" s="6" t="n">
        <v>45411</v>
      </c>
      <c r="V1033" s="0" t="n">
        <v>248.85</v>
      </c>
      <c r="W1033" s="0" t="n">
        <v>0.581</v>
      </c>
    </row>
    <row r="1034" customFormat="false" ht="15" hidden="false" customHeight="false" outlineLevel="0" collapsed="false">
      <c r="A1034" s="0" t="s">
        <v>1180</v>
      </c>
      <c r="B1034" s="0" t="s">
        <v>81</v>
      </c>
      <c r="C1034" s="0" t="n">
        <v>102</v>
      </c>
      <c r="D1034" s="0" t="n">
        <v>52</v>
      </c>
      <c r="E1034" s="0" t="n">
        <v>11</v>
      </c>
      <c r="F1034" s="0" t="n">
        <v>7</v>
      </c>
      <c r="G1034" s="0" t="n">
        <v>3.87</v>
      </c>
      <c r="H1034" s="0" t="n">
        <v>1.96</v>
      </c>
      <c r="I1034" s="0" t="n">
        <v>0.22</v>
      </c>
      <c r="J1034" s="0" t="s">
        <v>200</v>
      </c>
      <c r="K1034" s="0" t="s">
        <v>42</v>
      </c>
      <c r="L1034" s="0" t="n">
        <v>116</v>
      </c>
      <c r="M1034" s="0" t="n">
        <v>3.57</v>
      </c>
      <c r="N1034" s="0" t="n">
        <v>195.05</v>
      </c>
      <c r="O1034" s="0" t="n">
        <v>1.3</v>
      </c>
      <c r="P1034" s="0" t="n">
        <v>2</v>
      </c>
      <c r="Q1034" s="0" t="n">
        <v>0.93</v>
      </c>
      <c r="R1034" s="0" t="n">
        <v>411</v>
      </c>
      <c r="S1034" s="0" t="n">
        <v>11.95</v>
      </c>
      <c r="T1034" s="0" t="n">
        <v>0.64</v>
      </c>
      <c r="U1034" s="6" t="n">
        <v>45569</v>
      </c>
      <c r="V1034" s="0" t="n">
        <v>262.39</v>
      </c>
      <c r="W1034" s="0" t="n">
        <v>0.703</v>
      </c>
    </row>
    <row r="1035" customFormat="false" ht="15" hidden="false" customHeight="false" outlineLevel="0" collapsed="false">
      <c r="A1035" s="0" t="s">
        <v>1181</v>
      </c>
      <c r="B1035" s="0" t="s">
        <v>48</v>
      </c>
      <c r="C1035" s="0" t="n">
        <v>173</v>
      </c>
      <c r="D1035" s="0" t="n">
        <v>35</v>
      </c>
      <c r="E1035" s="0" t="n">
        <v>6</v>
      </c>
      <c r="F1035" s="0" t="n">
        <v>4</v>
      </c>
      <c r="G1035" s="0" t="n">
        <v>7.99</v>
      </c>
      <c r="H1035" s="0" t="n">
        <v>9.14</v>
      </c>
      <c r="I1035" s="0" t="n">
        <v>0.81</v>
      </c>
      <c r="J1035" s="0" t="s">
        <v>162</v>
      </c>
      <c r="K1035" s="0" t="s">
        <v>60</v>
      </c>
      <c r="L1035" s="0" t="n">
        <v>118</v>
      </c>
      <c r="M1035" s="0" t="n">
        <v>4.3</v>
      </c>
      <c r="N1035" s="0" t="n">
        <v>120.08</v>
      </c>
      <c r="O1035" s="0" t="n">
        <v>1.86</v>
      </c>
      <c r="P1035" s="0" t="n">
        <v>1</v>
      </c>
      <c r="Q1035" s="0" t="n">
        <v>0.95</v>
      </c>
      <c r="R1035" s="0" t="n">
        <v>768</v>
      </c>
      <c r="S1035" s="0" t="n">
        <v>10.55</v>
      </c>
      <c r="T1035" s="0" t="n">
        <v>0.32</v>
      </c>
      <c r="U1035" s="6" t="n">
        <v>45469</v>
      </c>
      <c r="V1035" s="0" t="n">
        <v>91.97</v>
      </c>
      <c r="W1035" s="0" t="n">
        <v>0.589</v>
      </c>
    </row>
    <row r="1036" customFormat="false" ht="15" hidden="false" customHeight="false" outlineLevel="0" collapsed="false">
      <c r="A1036" s="0" t="s">
        <v>1182</v>
      </c>
      <c r="B1036" s="0" t="s">
        <v>40</v>
      </c>
      <c r="C1036" s="0" t="n">
        <v>492</v>
      </c>
      <c r="D1036" s="0" t="n">
        <v>99</v>
      </c>
      <c r="E1036" s="0" t="n">
        <v>13</v>
      </c>
      <c r="F1036" s="0" t="n">
        <v>9</v>
      </c>
      <c r="G1036" s="0" t="n">
        <v>42.08</v>
      </c>
      <c r="H1036" s="0" t="n">
        <v>9.41</v>
      </c>
      <c r="I1036" s="0" t="n">
        <v>0.49</v>
      </c>
      <c r="J1036" s="0" t="s">
        <v>156</v>
      </c>
      <c r="K1036" s="0" t="s">
        <v>60</v>
      </c>
      <c r="L1036" s="0" t="n">
        <v>97</v>
      </c>
      <c r="M1036" s="0" t="n">
        <v>2.61</v>
      </c>
      <c r="N1036" s="0" t="n">
        <v>72.2</v>
      </c>
      <c r="O1036" s="0" t="n">
        <v>0.48</v>
      </c>
      <c r="P1036" s="0" t="n">
        <v>5</v>
      </c>
      <c r="Q1036" s="0" t="n">
        <v>0.88</v>
      </c>
      <c r="R1036" s="0" t="n">
        <v>758</v>
      </c>
      <c r="S1036" s="0" t="n">
        <v>2.36</v>
      </c>
      <c r="T1036" s="0" t="n">
        <v>0.43</v>
      </c>
      <c r="U1036" s="6" t="n">
        <v>45617</v>
      </c>
      <c r="V1036" s="0" t="n">
        <v>240.39</v>
      </c>
      <c r="W1036" s="0" t="n">
        <v>0.545</v>
      </c>
    </row>
    <row r="1037" customFormat="false" ht="15" hidden="false" customHeight="false" outlineLevel="0" collapsed="false">
      <c r="A1037" s="0" t="s">
        <v>1183</v>
      </c>
      <c r="B1037" s="0" t="s">
        <v>81</v>
      </c>
      <c r="C1037" s="0" t="n">
        <v>285</v>
      </c>
      <c r="D1037" s="0" t="n">
        <v>87</v>
      </c>
      <c r="E1037" s="0" t="n">
        <v>13</v>
      </c>
      <c r="F1037" s="0" t="n">
        <v>5</v>
      </c>
      <c r="G1037" s="0" t="n">
        <v>36.83</v>
      </c>
      <c r="H1037" s="0" t="n">
        <v>0.62</v>
      </c>
      <c r="I1037" s="0" t="n">
        <v>0.22</v>
      </c>
      <c r="J1037" s="0" t="s">
        <v>196</v>
      </c>
      <c r="K1037" s="0" t="s">
        <v>42</v>
      </c>
      <c r="L1037" s="0" t="n">
        <v>54</v>
      </c>
      <c r="M1037" s="0" t="n">
        <v>4.23</v>
      </c>
      <c r="N1037" s="0" t="n">
        <v>71.17</v>
      </c>
      <c r="O1037" s="0" t="n">
        <v>1.85</v>
      </c>
      <c r="P1037" s="0" t="n">
        <v>0</v>
      </c>
      <c r="Q1037" s="0" t="n">
        <v>0.97</v>
      </c>
      <c r="R1037" s="0" t="n">
        <v>332</v>
      </c>
      <c r="S1037" s="0" t="n">
        <v>9.63</v>
      </c>
      <c r="T1037" s="0" t="n">
        <v>0.44</v>
      </c>
      <c r="U1037" s="6" t="n">
        <v>45647</v>
      </c>
      <c r="V1037" s="0" t="n">
        <v>24.4</v>
      </c>
      <c r="W1037" s="0" t="n">
        <v>0.625</v>
      </c>
    </row>
    <row r="1038" customFormat="false" ht="15" hidden="false" customHeight="false" outlineLevel="0" collapsed="false">
      <c r="A1038" s="0" t="s">
        <v>1184</v>
      </c>
      <c r="B1038" s="0" t="s">
        <v>56</v>
      </c>
      <c r="C1038" s="0" t="n">
        <v>328</v>
      </c>
      <c r="D1038" s="0" t="n">
        <v>80</v>
      </c>
      <c r="E1038" s="0" t="n">
        <v>7</v>
      </c>
      <c r="F1038" s="0" t="n">
        <v>7</v>
      </c>
      <c r="G1038" s="0" t="n">
        <v>33.55</v>
      </c>
      <c r="H1038" s="0" t="n">
        <v>7.41</v>
      </c>
      <c r="I1038" s="0" t="n">
        <v>0.41</v>
      </c>
      <c r="J1038" s="0" t="s">
        <v>273</v>
      </c>
      <c r="K1038" s="0" t="s">
        <v>46</v>
      </c>
      <c r="L1038" s="0" t="n">
        <v>117</v>
      </c>
      <c r="M1038" s="0" t="n">
        <v>4.02</v>
      </c>
      <c r="N1038" s="0" t="n">
        <v>82</v>
      </c>
      <c r="O1038" s="0" t="n">
        <v>1.36</v>
      </c>
      <c r="P1038" s="0" t="n">
        <v>8</v>
      </c>
      <c r="Q1038" s="0" t="n">
        <v>0.85</v>
      </c>
      <c r="R1038" s="0" t="n">
        <v>578</v>
      </c>
      <c r="S1038" s="0" t="n">
        <v>14.77</v>
      </c>
      <c r="T1038" s="0" t="n">
        <v>0.7</v>
      </c>
      <c r="U1038" s="6" t="n">
        <v>45296</v>
      </c>
      <c r="V1038" s="0" t="n">
        <v>131.12</v>
      </c>
      <c r="W1038" s="0" t="n">
        <v>0.611</v>
      </c>
    </row>
    <row r="1039" customFormat="false" ht="15" hidden="false" customHeight="false" outlineLevel="0" collapsed="false">
      <c r="A1039" s="0" t="s">
        <v>1185</v>
      </c>
      <c r="B1039" s="0" t="s">
        <v>48</v>
      </c>
      <c r="C1039" s="0" t="n">
        <v>98</v>
      </c>
      <c r="D1039" s="0" t="n">
        <v>42</v>
      </c>
      <c r="E1039" s="0" t="n">
        <v>11</v>
      </c>
      <c r="F1039" s="0" t="n">
        <v>5</v>
      </c>
      <c r="G1039" s="0" t="n">
        <v>7.4</v>
      </c>
      <c r="H1039" s="0" t="n">
        <v>3.44</v>
      </c>
      <c r="I1039" s="0" t="n">
        <v>0.56</v>
      </c>
      <c r="J1039" s="0" t="s">
        <v>121</v>
      </c>
      <c r="K1039" s="0" t="s">
        <v>54</v>
      </c>
      <c r="L1039" s="0" t="n">
        <v>55</v>
      </c>
      <c r="M1039" s="0" t="n">
        <v>3.52</v>
      </c>
      <c r="N1039" s="0" t="n">
        <v>126.41</v>
      </c>
      <c r="O1039" s="0" t="n">
        <v>1.99</v>
      </c>
      <c r="P1039" s="0" t="n">
        <v>6</v>
      </c>
      <c r="Q1039" s="0" t="n">
        <v>1</v>
      </c>
      <c r="R1039" s="0" t="n">
        <v>880</v>
      </c>
      <c r="S1039" s="0" t="n">
        <v>8.39</v>
      </c>
      <c r="T1039" s="0" t="n">
        <v>0.83</v>
      </c>
      <c r="U1039" s="6" t="n">
        <v>45463</v>
      </c>
      <c r="V1039" s="0" t="n">
        <v>30.24</v>
      </c>
      <c r="W1039" s="0" t="n">
        <v>0.559</v>
      </c>
    </row>
    <row r="1040" customFormat="false" ht="15" hidden="false" customHeight="false" outlineLevel="0" collapsed="false">
      <c r="A1040" s="0" t="s">
        <v>1186</v>
      </c>
      <c r="B1040" s="0" t="s">
        <v>56</v>
      </c>
      <c r="C1040" s="0" t="n">
        <v>334</v>
      </c>
      <c r="D1040" s="0" t="n">
        <v>35</v>
      </c>
      <c r="E1040" s="0" t="n">
        <v>3</v>
      </c>
      <c r="F1040" s="0" t="n">
        <v>9</v>
      </c>
      <c r="G1040" s="0" t="n">
        <v>32.36</v>
      </c>
      <c r="H1040" s="0" t="n">
        <v>4.06</v>
      </c>
      <c r="I1040" s="0" t="n">
        <v>0.87</v>
      </c>
      <c r="J1040" s="0" t="s">
        <v>121</v>
      </c>
      <c r="K1040" s="0" t="s">
        <v>42</v>
      </c>
      <c r="L1040" s="0" t="n">
        <v>86</v>
      </c>
      <c r="M1040" s="0" t="n">
        <v>2.5</v>
      </c>
      <c r="N1040" s="0" t="n">
        <v>103.14</v>
      </c>
      <c r="O1040" s="0" t="n">
        <v>1.5</v>
      </c>
      <c r="P1040" s="0" t="n">
        <v>7</v>
      </c>
      <c r="Q1040" s="0" t="n">
        <v>0.73</v>
      </c>
      <c r="R1040" s="0" t="n">
        <v>945</v>
      </c>
      <c r="S1040" s="0" t="n">
        <v>5</v>
      </c>
      <c r="T1040" s="0" t="n">
        <v>1</v>
      </c>
      <c r="U1040" s="6" t="n">
        <v>45292</v>
      </c>
      <c r="V1040" s="0" t="n">
        <v>95.21</v>
      </c>
      <c r="W1040" s="0" t="n">
        <v>0.523</v>
      </c>
    </row>
    <row r="1041" customFormat="false" ht="15" hidden="false" customHeight="false" outlineLevel="0" collapsed="false">
      <c r="A1041" s="0" t="s">
        <v>1187</v>
      </c>
      <c r="B1041" s="0" t="s">
        <v>56</v>
      </c>
      <c r="C1041" s="0" t="n">
        <v>169</v>
      </c>
      <c r="D1041" s="0" t="n">
        <v>54</v>
      </c>
      <c r="E1041" s="0" t="n">
        <v>6</v>
      </c>
      <c r="F1041" s="0" t="n">
        <v>4</v>
      </c>
      <c r="G1041" s="0" t="n">
        <v>38.84</v>
      </c>
      <c r="H1041" s="0" t="n">
        <v>4.96</v>
      </c>
      <c r="I1041" s="0" t="n">
        <v>0.68</v>
      </c>
      <c r="J1041" s="0" t="s">
        <v>236</v>
      </c>
      <c r="K1041" s="0" t="s">
        <v>46</v>
      </c>
      <c r="L1041" s="0" t="n">
        <v>178</v>
      </c>
      <c r="M1041" s="0" t="n">
        <v>1.72</v>
      </c>
      <c r="N1041" s="0" t="n">
        <v>134.19</v>
      </c>
      <c r="O1041" s="0" t="n">
        <v>1.37</v>
      </c>
      <c r="P1041" s="0" t="n">
        <v>6</v>
      </c>
      <c r="Q1041" s="0" t="n">
        <v>0.94</v>
      </c>
      <c r="R1041" s="0" t="n">
        <v>218</v>
      </c>
      <c r="S1041" s="0" t="n">
        <v>3.13</v>
      </c>
      <c r="T1041" s="0" t="n">
        <v>0.28</v>
      </c>
      <c r="U1041" s="6" t="n">
        <v>45628</v>
      </c>
      <c r="V1041" s="0" t="n">
        <v>285.61</v>
      </c>
      <c r="W1041" s="0" t="n">
        <v>0.429</v>
      </c>
    </row>
    <row r="1042" customFormat="false" ht="15" hidden="false" customHeight="false" outlineLevel="0" collapsed="false">
      <c r="A1042" s="0" t="s">
        <v>1188</v>
      </c>
      <c r="B1042" s="0" t="s">
        <v>48</v>
      </c>
      <c r="C1042" s="0" t="n">
        <v>454</v>
      </c>
      <c r="D1042" s="0" t="n">
        <v>93</v>
      </c>
      <c r="E1042" s="0" t="n">
        <v>9</v>
      </c>
      <c r="F1042" s="0" t="n">
        <v>7</v>
      </c>
      <c r="G1042" s="0" t="n">
        <v>43.17</v>
      </c>
      <c r="H1042" s="0" t="n">
        <v>4.55</v>
      </c>
      <c r="I1042" s="0" t="n">
        <v>0.26</v>
      </c>
      <c r="J1042" s="0" t="s">
        <v>324</v>
      </c>
      <c r="K1042" s="0" t="s">
        <v>54</v>
      </c>
      <c r="L1042" s="0" t="n">
        <v>55</v>
      </c>
      <c r="M1042" s="0" t="n">
        <v>4.37</v>
      </c>
      <c r="N1042" s="0" t="n">
        <v>17.47</v>
      </c>
      <c r="O1042" s="0" t="n">
        <v>1.65</v>
      </c>
      <c r="P1042" s="0" t="n">
        <v>4</v>
      </c>
      <c r="Q1042" s="0" t="n">
        <v>0.89</v>
      </c>
      <c r="R1042" s="0" t="n">
        <v>938</v>
      </c>
      <c r="S1042" s="0" t="n">
        <v>14.85</v>
      </c>
      <c r="T1042" s="0" t="n">
        <v>0.95</v>
      </c>
      <c r="U1042" s="6" t="n">
        <v>45484</v>
      </c>
      <c r="V1042" s="0" t="n">
        <v>223.07</v>
      </c>
      <c r="W1042" s="0" t="n">
        <v>0.721</v>
      </c>
    </row>
    <row r="1043" customFormat="false" ht="15" hidden="false" customHeight="false" outlineLevel="0" collapsed="false">
      <c r="A1043" s="0" t="s">
        <v>1189</v>
      </c>
      <c r="B1043" s="0" t="s">
        <v>56</v>
      </c>
      <c r="C1043" s="0" t="n">
        <v>67</v>
      </c>
      <c r="D1043" s="0" t="n">
        <v>72</v>
      </c>
      <c r="E1043" s="0" t="n">
        <v>13</v>
      </c>
      <c r="F1043" s="0" t="n">
        <v>2</v>
      </c>
      <c r="G1043" s="0" t="n">
        <v>1.65</v>
      </c>
      <c r="H1043" s="0" t="n">
        <v>5.39</v>
      </c>
      <c r="I1043" s="0" t="n">
        <v>0.24</v>
      </c>
      <c r="J1043" s="0" t="s">
        <v>150</v>
      </c>
      <c r="K1043" s="0" t="s">
        <v>54</v>
      </c>
      <c r="L1043" s="0" t="n">
        <v>138</v>
      </c>
      <c r="M1043" s="0" t="n">
        <v>3.42</v>
      </c>
      <c r="N1043" s="0" t="n">
        <v>30.12</v>
      </c>
      <c r="O1043" s="0" t="n">
        <v>0.43</v>
      </c>
      <c r="P1043" s="0" t="n">
        <v>4</v>
      </c>
      <c r="Q1043" s="0" t="n">
        <v>0.87</v>
      </c>
      <c r="R1043" s="0" t="n">
        <v>235</v>
      </c>
      <c r="S1043" s="0" t="n">
        <v>8.89</v>
      </c>
      <c r="T1043" s="0" t="n">
        <v>0.65</v>
      </c>
      <c r="U1043" s="6" t="n">
        <v>45449</v>
      </c>
      <c r="V1043" s="0" t="n">
        <v>229.12</v>
      </c>
      <c r="W1043" s="0" t="n">
        <v>0.7</v>
      </c>
    </row>
    <row r="1044" customFormat="false" ht="15" hidden="false" customHeight="false" outlineLevel="0" collapsed="false">
      <c r="A1044" s="0" t="s">
        <v>1190</v>
      </c>
      <c r="B1044" s="0" t="s">
        <v>48</v>
      </c>
      <c r="C1044" s="0" t="n">
        <v>424</v>
      </c>
      <c r="D1044" s="0" t="n">
        <v>76</v>
      </c>
      <c r="E1044" s="0" t="n">
        <v>11</v>
      </c>
      <c r="F1044" s="0" t="n">
        <v>3</v>
      </c>
      <c r="G1044" s="0" t="n">
        <v>34.54</v>
      </c>
      <c r="H1044" s="0" t="n">
        <v>6.03</v>
      </c>
      <c r="I1044" s="0" t="n">
        <v>0.47</v>
      </c>
      <c r="J1044" s="0" t="s">
        <v>57</v>
      </c>
      <c r="K1044" s="0" t="s">
        <v>42</v>
      </c>
      <c r="L1044" s="0" t="n">
        <v>101</v>
      </c>
      <c r="M1044" s="0" t="n">
        <v>4.09</v>
      </c>
      <c r="N1044" s="0" t="n">
        <v>195.54</v>
      </c>
      <c r="O1044" s="0" t="n">
        <v>1.9</v>
      </c>
      <c r="P1044" s="0" t="n">
        <v>6</v>
      </c>
      <c r="Q1044" s="0" t="n">
        <v>0.92</v>
      </c>
      <c r="R1044" s="0" t="n">
        <v>171</v>
      </c>
      <c r="S1044" s="0" t="n">
        <v>6.25</v>
      </c>
      <c r="T1044" s="0" t="n">
        <v>0.49</v>
      </c>
      <c r="U1044" s="6" t="n">
        <v>45345</v>
      </c>
      <c r="V1044" s="0" t="n">
        <v>49</v>
      </c>
      <c r="W1044" s="0" t="n">
        <v>0.455</v>
      </c>
    </row>
    <row r="1045" customFormat="false" ht="15" hidden="false" customHeight="false" outlineLevel="0" collapsed="false">
      <c r="A1045" s="0" t="s">
        <v>1191</v>
      </c>
      <c r="B1045" s="0" t="s">
        <v>81</v>
      </c>
      <c r="C1045" s="0" t="n">
        <v>398</v>
      </c>
      <c r="D1045" s="0" t="n">
        <v>61</v>
      </c>
      <c r="E1045" s="0" t="n">
        <v>13</v>
      </c>
      <c r="F1045" s="0" t="n">
        <v>8</v>
      </c>
      <c r="G1045" s="0" t="n">
        <v>1.94</v>
      </c>
      <c r="H1045" s="0" t="n">
        <v>4.92</v>
      </c>
      <c r="I1045" s="0" t="n">
        <v>0.17</v>
      </c>
      <c r="J1045" s="0" t="s">
        <v>147</v>
      </c>
      <c r="K1045" s="0" t="s">
        <v>54</v>
      </c>
      <c r="L1045" s="0" t="n">
        <v>21</v>
      </c>
      <c r="M1045" s="0" t="n">
        <v>2.98</v>
      </c>
      <c r="N1045" s="0" t="n">
        <v>199.12</v>
      </c>
      <c r="O1045" s="0" t="n">
        <v>0.41</v>
      </c>
      <c r="P1045" s="0" t="n">
        <v>6</v>
      </c>
      <c r="Q1045" s="0" t="n">
        <v>0.95</v>
      </c>
      <c r="R1045" s="0" t="n">
        <v>490</v>
      </c>
      <c r="S1045" s="0" t="n">
        <v>4</v>
      </c>
      <c r="T1045" s="0" t="n">
        <v>0.43</v>
      </c>
      <c r="U1045" s="6" t="n">
        <v>45397</v>
      </c>
      <c r="V1045" s="0" t="n">
        <v>177.82</v>
      </c>
      <c r="W1045" s="0" t="n">
        <v>0.568</v>
      </c>
    </row>
    <row r="1046" customFormat="false" ht="15" hidden="false" customHeight="false" outlineLevel="0" collapsed="false">
      <c r="A1046" s="0" t="s">
        <v>1192</v>
      </c>
      <c r="B1046" s="0" t="s">
        <v>48</v>
      </c>
      <c r="C1046" s="0" t="n">
        <v>267</v>
      </c>
      <c r="D1046" s="0" t="n">
        <v>77</v>
      </c>
      <c r="E1046" s="0" t="n">
        <v>14</v>
      </c>
      <c r="F1046" s="0" t="n">
        <v>8</v>
      </c>
      <c r="G1046" s="0" t="n">
        <v>35.64</v>
      </c>
      <c r="H1046" s="0" t="n">
        <v>7.16</v>
      </c>
      <c r="I1046" s="0" t="n">
        <v>0.78</v>
      </c>
      <c r="J1046" s="0" t="s">
        <v>92</v>
      </c>
      <c r="K1046" s="0" t="s">
        <v>60</v>
      </c>
      <c r="L1046" s="0" t="n">
        <v>97</v>
      </c>
      <c r="M1046" s="0" t="n">
        <v>1.27</v>
      </c>
      <c r="N1046" s="0" t="n">
        <v>151.87</v>
      </c>
      <c r="O1046" s="0" t="n">
        <v>0.15</v>
      </c>
      <c r="P1046" s="0" t="n">
        <v>1</v>
      </c>
      <c r="Q1046" s="0" t="n">
        <v>0.96</v>
      </c>
      <c r="R1046" s="0" t="n">
        <v>785</v>
      </c>
      <c r="S1046" s="0" t="n">
        <v>14.3</v>
      </c>
      <c r="T1046" s="0" t="n">
        <v>0.37</v>
      </c>
      <c r="U1046" s="6" t="n">
        <v>45563</v>
      </c>
      <c r="V1046" s="0" t="n">
        <v>122.76</v>
      </c>
      <c r="W1046" s="0" t="n">
        <v>0.822</v>
      </c>
    </row>
    <row r="1047" customFormat="false" ht="15" hidden="false" customHeight="false" outlineLevel="0" collapsed="false">
      <c r="A1047" s="0" t="s">
        <v>1193</v>
      </c>
      <c r="B1047" s="0" t="s">
        <v>48</v>
      </c>
      <c r="C1047" s="0" t="n">
        <v>297</v>
      </c>
      <c r="D1047" s="0" t="n">
        <v>35</v>
      </c>
      <c r="E1047" s="0" t="n">
        <v>12</v>
      </c>
      <c r="F1047" s="0" t="n">
        <v>8</v>
      </c>
      <c r="G1047" s="0" t="n">
        <v>32.15</v>
      </c>
      <c r="H1047" s="0" t="n">
        <v>7.33</v>
      </c>
      <c r="I1047" s="0" t="n">
        <v>0.46</v>
      </c>
      <c r="J1047" s="0" t="s">
        <v>112</v>
      </c>
      <c r="K1047" s="0" t="s">
        <v>60</v>
      </c>
      <c r="L1047" s="0" t="n">
        <v>82</v>
      </c>
      <c r="M1047" s="0" t="n">
        <v>4.91</v>
      </c>
      <c r="N1047" s="0" t="n">
        <v>58.72</v>
      </c>
      <c r="O1047" s="0" t="n">
        <v>1.43</v>
      </c>
      <c r="P1047" s="0" t="n">
        <v>1</v>
      </c>
      <c r="Q1047" s="0" t="n">
        <v>0.75</v>
      </c>
      <c r="R1047" s="0" t="n">
        <v>688</v>
      </c>
      <c r="S1047" s="0" t="n">
        <v>9.78</v>
      </c>
      <c r="T1047" s="0" t="n">
        <v>0.65</v>
      </c>
      <c r="U1047" s="6" t="n">
        <v>45413</v>
      </c>
      <c r="V1047" s="0" t="n">
        <v>222.91</v>
      </c>
      <c r="W1047" s="0" t="n">
        <v>0.647</v>
      </c>
    </row>
    <row r="1048" customFormat="false" ht="15" hidden="false" customHeight="false" outlineLevel="0" collapsed="false">
      <c r="A1048" s="0" t="s">
        <v>1194</v>
      </c>
      <c r="B1048" s="0" t="s">
        <v>40</v>
      </c>
      <c r="C1048" s="0" t="n">
        <v>375</v>
      </c>
      <c r="D1048" s="0" t="n">
        <v>84</v>
      </c>
      <c r="E1048" s="0" t="n">
        <v>8</v>
      </c>
      <c r="F1048" s="0" t="n">
        <v>5</v>
      </c>
      <c r="G1048" s="0" t="n">
        <v>8.27</v>
      </c>
      <c r="H1048" s="0" t="n">
        <v>4.68</v>
      </c>
      <c r="I1048" s="0" t="n">
        <v>0.41</v>
      </c>
      <c r="J1048" s="0" t="s">
        <v>103</v>
      </c>
      <c r="K1048" s="0" t="s">
        <v>54</v>
      </c>
      <c r="L1048" s="0" t="n">
        <v>172</v>
      </c>
      <c r="M1048" s="0" t="n">
        <v>1.32</v>
      </c>
      <c r="N1048" s="0" t="n">
        <v>191.14</v>
      </c>
      <c r="O1048" s="0" t="n">
        <v>0.45</v>
      </c>
      <c r="P1048" s="0" t="n">
        <v>6</v>
      </c>
      <c r="Q1048" s="0" t="n">
        <v>0.76</v>
      </c>
      <c r="R1048" s="0" t="n">
        <v>727</v>
      </c>
      <c r="S1048" s="0" t="n">
        <v>1.81</v>
      </c>
      <c r="T1048" s="0" t="n">
        <v>0.96</v>
      </c>
      <c r="U1048" s="6" t="n">
        <v>45506</v>
      </c>
      <c r="V1048" s="0" t="n">
        <v>55.55</v>
      </c>
      <c r="W1048" s="0" t="n">
        <v>0.603</v>
      </c>
    </row>
    <row r="1049" customFormat="false" ht="15" hidden="false" customHeight="false" outlineLevel="0" collapsed="false">
      <c r="A1049" s="0" t="s">
        <v>1195</v>
      </c>
      <c r="B1049" s="0" t="s">
        <v>48</v>
      </c>
      <c r="C1049" s="0" t="n">
        <v>117</v>
      </c>
      <c r="D1049" s="0" t="n">
        <v>11</v>
      </c>
      <c r="E1049" s="0" t="n">
        <v>14</v>
      </c>
      <c r="F1049" s="0" t="n">
        <v>7</v>
      </c>
      <c r="G1049" s="0" t="n">
        <v>38.54</v>
      </c>
      <c r="H1049" s="0" t="n">
        <v>1.85</v>
      </c>
      <c r="I1049" s="0" t="n">
        <v>0.56</v>
      </c>
      <c r="J1049" s="0" t="s">
        <v>89</v>
      </c>
      <c r="K1049" s="0" t="s">
        <v>42</v>
      </c>
      <c r="L1049" s="0" t="n">
        <v>111</v>
      </c>
      <c r="M1049" s="0" t="n">
        <v>4.6</v>
      </c>
      <c r="N1049" s="0" t="n">
        <v>50.6</v>
      </c>
      <c r="O1049" s="0" t="n">
        <v>1.54</v>
      </c>
      <c r="P1049" s="0" t="n">
        <v>4</v>
      </c>
      <c r="Q1049" s="0" t="n">
        <v>0.7</v>
      </c>
      <c r="R1049" s="0" t="n">
        <v>523</v>
      </c>
      <c r="S1049" s="0" t="n">
        <v>1.83</v>
      </c>
      <c r="T1049" s="0" t="n">
        <v>0.35</v>
      </c>
      <c r="U1049" s="6" t="n">
        <v>45543</v>
      </c>
      <c r="V1049" s="0" t="n">
        <v>91.76</v>
      </c>
      <c r="W1049" s="0" t="n">
        <v>0.4</v>
      </c>
    </row>
    <row r="1050" customFormat="false" ht="15" hidden="false" customHeight="false" outlineLevel="0" collapsed="false">
      <c r="A1050" s="0" t="s">
        <v>1196</v>
      </c>
      <c r="B1050" s="0" t="s">
        <v>48</v>
      </c>
      <c r="C1050" s="0" t="n">
        <v>433</v>
      </c>
      <c r="D1050" s="0" t="n">
        <v>23</v>
      </c>
      <c r="E1050" s="0" t="n">
        <v>10</v>
      </c>
      <c r="F1050" s="0" t="n">
        <v>9</v>
      </c>
      <c r="G1050" s="0" t="n">
        <v>4.35</v>
      </c>
      <c r="H1050" s="0" t="n">
        <v>6.59</v>
      </c>
      <c r="I1050" s="0" t="n">
        <v>0.74</v>
      </c>
      <c r="J1050" s="0" t="s">
        <v>281</v>
      </c>
      <c r="K1050" s="0" t="s">
        <v>54</v>
      </c>
      <c r="L1050" s="0" t="n">
        <v>108</v>
      </c>
      <c r="M1050" s="0" t="n">
        <v>1.44</v>
      </c>
      <c r="N1050" s="0" t="n">
        <v>148.97</v>
      </c>
      <c r="O1050" s="0" t="n">
        <v>1.61</v>
      </c>
      <c r="P1050" s="0" t="n">
        <v>1</v>
      </c>
      <c r="Q1050" s="0" t="n">
        <v>0.74</v>
      </c>
      <c r="R1050" s="0" t="n">
        <v>171</v>
      </c>
      <c r="S1050" s="0" t="n">
        <v>14.15</v>
      </c>
      <c r="T1050" s="0" t="n">
        <v>0.55</v>
      </c>
      <c r="U1050" s="6" t="n">
        <v>45322</v>
      </c>
      <c r="V1050" s="0" t="n">
        <v>270.59</v>
      </c>
      <c r="W1050" s="0" t="n">
        <v>0.666</v>
      </c>
    </row>
    <row r="1051" customFormat="false" ht="15" hidden="false" customHeight="false" outlineLevel="0" collapsed="false">
      <c r="A1051" s="0" t="s">
        <v>1197</v>
      </c>
      <c r="B1051" s="0" t="s">
        <v>81</v>
      </c>
      <c r="C1051" s="0" t="n">
        <v>44</v>
      </c>
      <c r="D1051" s="0" t="n">
        <v>39</v>
      </c>
      <c r="E1051" s="0" t="n">
        <v>11</v>
      </c>
      <c r="F1051" s="0" t="n">
        <v>9</v>
      </c>
      <c r="G1051" s="0" t="n">
        <v>41.49</v>
      </c>
      <c r="H1051" s="0" t="n">
        <v>7.84</v>
      </c>
      <c r="I1051" s="0" t="n">
        <v>0.61</v>
      </c>
      <c r="J1051" s="0" t="s">
        <v>158</v>
      </c>
      <c r="K1051" s="0" t="s">
        <v>42</v>
      </c>
      <c r="L1051" s="0" t="n">
        <v>170</v>
      </c>
      <c r="M1051" s="0" t="n">
        <v>2.18</v>
      </c>
      <c r="N1051" s="0" t="n">
        <v>31.9</v>
      </c>
      <c r="O1051" s="0" t="n">
        <v>0.55</v>
      </c>
      <c r="P1051" s="0" t="n">
        <v>0</v>
      </c>
      <c r="Q1051" s="0" t="n">
        <v>0.78</v>
      </c>
      <c r="R1051" s="0" t="n">
        <v>883</v>
      </c>
      <c r="S1051" s="0" t="n">
        <v>10.94</v>
      </c>
      <c r="T1051" s="0" t="n">
        <v>0.36</v>
      </c>
      <c r="U1051" s="6" t="n">
        <v>45364</v>
      </c>
      <c r="V1051" s="0" t="n">
        <v>59.24</v>
      </c>
      <c r="W1051" s="0" t="n">
        <v>0.719</v>
      </c>
    </row>
    <row r="1052" customFormat="false" ht="15" hidden="false" customHeight="false" outlineLevel="0" collapsed="false">
      <c r="A1052" s="0" t="s">
        <v>1198</v>
      </c>
      <c r="B1052" s="0" t="s">
        <v>40</v>
      </c>
      <c r="C1052" s="0" t="n">
        <v>303</v>
      </c>
      <c r="D1052" s="0" t="n">
        <v>58</v>
      </c>
      <c r="E1052" s="0" t="n">
        <v>12</v>
      </c>
      <c r="F1052" s="0" t="n">
        <v>7</v>
      </c>
      <c r="G1052" s="0" t="n">
        <v>13.83</v>
      </c>
      <c r="H1052" s="0" t="n">
        <v>6.56</v>
      </c>
      <c r="I1052" s="0" t="n">
        <v>0.82</v>
      </c>
      <c r="J1052" s="0" t="s">
        <v>59</v>
      </c>
      <c r="K1052" s="0" t="s">
        <v>42</v>
      </c>
      <c r="L1052" s="0" t="n">
        <v>67</v>
      </c>
      <c r="M1052" s="0" t="n">
        <v>2.48</v>
      </c>
      <c r="N1052" s="0" t="n">
        <v>133.29</v>
      </c>
      <c r="O1052" s="0" t="n">
        <v>0.26</v>
      </c>
      <c r="P1052" s="0" t="n">
        <v>8</v>
      </c>
      <c r="Q1052" s="0" t="n">
        <v>0.92</v>
      </c>
      <c r="R1052" s="0" t="n">
        <v>781</v>
      </c>
      <c r="S1052" s="0" t="n">
        <v>2.45</v>
      </c>
      <c r="T1052" s="0" t="n">
        <v>0.34</v>
      </c>
      <c r="U1052" s="6" t="n">
        <v>45656</v>
      </c>
      <c r="V1052" s="0" t="n">
        <v>193.4</v>
      </c>
      <c r="W1052" s="0" t="n">
        <v>0.499</v>
      </c>
    </row>
    <row r="1053" customFormat="false" ht="15" hidden="false" customHeight="false" outlineLevel="0" collapsed="false">
      <c r="A1053" s="0" t="s">
        <v>1199</v>
      </c>
      <c r="B1053" s="0" t="s">
        <v>44</v>
      </c>
      <c r="C1053" s="0" t="n">
        <v>468</v>
      </c>
      <c r="D1053" s="0" t="n">
        <v>21</v>
      </c>
      <c r="E1053" s="0" t="n">
        <v>6</v>
      </c>
      <c r="F1053" s="0" t="n">
        <v>4</v>
      </c>
      <c r="G1053" s="0" t="n">
        <v>34.75</v>
      </c>
      <c r="H1053" s="0" t="n">
        <v>6.09</v>
      </c>
      <c r="I1053" s="0" t="n">
        <v>0.67</v>
      </c>
      <c r="J1053" s="0" t="s">
        <v>223</v>
      </c>
      <c r="K1053" s="0" t="s">
        <v>60</v>
      </c>
      <c r="L1053" s="0" t="n">
        <v>137</v>
      </c>
      <c r="M1053" s="0" t="n">
        <v>4.65</v>
      </c>
      <c r="N1053" s="0" t="n">
        <v>154.31</v>
      </c>
      <c r="O1053" s="0" t="n">
        <v>1.05</v>
      </c>
      <c r="P1053" s="0" t="n">
        <v>7</v>
      </c>
      <c r="Q1053" s="0" t="n">
        <v>0.84</v>
      </c>
      <c r="R1053" s="0" t="n">
        <v>990</v>
      </c>
      <c r="S1053" s="0" t="n">
        <v>9.73</v>
      </c>
      <c r="T1053" s="0" t="n">
        <v>0.89</v>
      </c>
      <c r="U1053" s="6" t="n">
        <v>45435</v>
      </c>
      <c r="V1053" s="0" t="n">
        <v>101.39</v>
      </c>
      <c r="W1053" s="0" t="n">
        <v>0.631</v>
      </c>
    </row>
    <row r="1054" customFormat="false" ht="15" hidden="false" customHeight="false" outlineLevel="0" collapsed="false">
      <c r="A1054" s="0" t="s">
        <v>1200</v>
      </c>
      <c r="B1054" s="0" t="s">
        <v>81</v>
      </c>
      <c r="C1054" s="0" t="n">
        <v>388</v>
      </c>
      <c r="D1054" s="0" t="n">
        <v>99</v>
      </c>
      <c r="E1054" s="0" t="n">
        <v>3</v>
      </c>
      <c r="F1054" s="0" t="n">
        <v>2</v>
      </c>
      <c r="G1054" s="0" t="n">
        <v>46.26</v>
      </c>
      <c r="H1054" s="0" t="n">
        <v>2.68</v>
      </c>
      <c r="I1054" s="0" t="n">
        <v>0.81</v>
      </c>
      <c r="J1054" s="0" t="s">
        <v>387</v>
      </c>
      <c r="K1054" s="0" t="s">
        <v>60</v>
      </c>
      <c r="L1054" s="0" t="n">
        <v>126</v>
      </c>
      <c r="M1054" s="0" t="n">
        <v>4.5</v>
      </c>
      <c r="N1054" s="0" t="n">
        <v>173.33</v>
      </c>
      <c r="O1054" s="0" t="n">
        <v>1.79</v>
      </c>
      <c r="P1054" s="0" t="n">
        <v>1</v>
      </c>
      <c r="Q1054" s="0" t="n">
        <v>0.93</v>
      </c>
      <c r="R1054" s="0" t="n">
        <v>840</v>
      </c>
      <c r="S1054" s="0" t="n">
        <v>6.87</v>
      </c>
      <c r="T1054" s="0" t="n">
        <v>0.41</v>
      </c>
      <c r="U1054" s="6" t="n">
        <v>45339</v>
      </c>
      <c r="V1054" s="0" t="n">
        <v>33.75</v>
      </c>
      <c r="W1054" s="0" t="n">
        <v>0.561</v>
      </c>
    </row>
    <row r="1055" customFormat="false" ht="15" hidden="false" customHeight="false" outlineLevel="0" collapsed="false">
      <c r="A1055" s="0" t="s">
        <v>1201</v>
      </c>
      <c r="B1055" s="0" t="s">
        <v>81</v>
      </c>
      <c r="C1055" s="0" t="n">
        <v>320</v>
      </c>
      <c r="D1055" s="0" t="n">
        <v>53</v>
      </c>
      <c r="E1055" s="0" t="n">
        <v>10</v>
      </c>
      <c r="F1055" s="0" t="n">
        <v>6</v>
      </c>
      <c r="G1055" s="0" t="n">
        <v>17.65</v>
      </c>
      <c r="H1055" s="0" t="n">
        <v>6.63</v>
      </c>
      <c r="I1055" s="0" t="n">
        <v>0.73</v>
      </c>
      <c r="J1055" s="0" t="s">
        <v>128</v>
      </c>
      <c r="K1055" s="0" t="s">
        <v>46</v>
      </c>
      <c r="L1055" s="0" t="n">
        <v>44</v>
      </c>
      <c r="M1055" s="0" t="n">
        <v>4.2</v>
      </c>
      <c r="N1055" s="0" t="n">
        <v>149.52</v>
      </c>
      <c r="O1055" s="0" t="n">
        <v>1.71</v>
      </c>
      <c r="P1055" s="0" t="n">
        <v>1</v>
      </c>
      <c r="Q1055" s="0" t="n">
        <v>0.85</v>
      </c>
      <c r="R1055" s="0" t="n">
        <v>709</v>
      </c>
      <c r="S1055" s="0" t="n">
        <v>12.04</v>
      </c>
      <c r="T1055" s="0" t="n">
        <v>0.4</v>
      </c>
      <c r="U1055" s="6" t="n">
        <v>45314</v>
      </c>
      <c r="V1055" s="0" t="n">
        <v>74.87</v>
      </c>
      <c r="W1055" s="0" t="n">
        <v>0.62</v>
      </c>
    </row>
    <row r="1056" customFormat="false" ht="15" hidden="false" customHeight="false" outlineLevel="0" collapsed="false">
      <c r="A1056" s="0" t="s">
        <v>1202</v>
      </c>
      <c r="B1056" s="0" t="s">
        <v>44</v>
      </c>
      <c r="C1056" s="0" t="n">
        <v>87</v>
      </c>
      <c r="D1056" s="0" t="n">
        <v>42</v>
      </c>
      <c r="E1056" s="0" t="n">
        <v>4</v>
      </c>
      <c r="F1056" s="0" t="n">
        <v>7</v>
      </c>
      <c r="G1056" s="0" t="n">
        <v>25.64</v>
      </c>
      <c r="H1056" s="0" t="n">
        <v>3.68</v>
      </c>
      <c r="I1056" s="0" t="n">
        <v>0.27</v>
      </c>
      <c r="J1056" s="0" t="s">
        <v>106</v>
      </c>
      <c r="K1056" s="0" t="s">
        <v>42</v>
      </c>
      <c r="L1056" s="0" t="n">
        <v>93</v>
      </c>
      <c r="M1056" s="0" t="n">
        <v>2.2</v>
      </c>
      <c r="N1056" s="0" t="n">
        <v>185.46</v>
      </c>
      <c r="O1056" s="0" t="n">
        <v>0.32</v>
      </c>
      <c r="P1056" s="0" t="n">
        <v>2</v>
      </c>
      <c r="Q1056" s="0" t="n">
        <v>0.87</v>
      </c>
      <c r="R1056" s="0" t="n">
        <v>341</v>
      </c>
      <c r="S1056" s="0" t="n">
        <v>4.83</v>
      </c>
      <c r="T1056" s="0" t="n">
        <v>0.93</v>
      </c>
      <c r="U1056" s="6" t="n">
        <v>45410</v>
      </c>
      <c r="V1056" s="0" t="n">
        <v>262.13</v>
      </c>
      <c r="W1056" s="0" t="n">
        <v>0.752</v>
      </c>
    </row>
    <row r="1057" customFormat="false" ht="15" hidden="false" customHeight="false" outlineLevel="0" collapsed="false">
      <c r="A1057" s="0" t="s">
        <v>1203</v>
      </c>
      <c r="B1057" s="0" t="s">
        <v>48</v>
      </c>
      <c r="C1057" s="0" t="n">
        <v>26</v>
      </c>
      <c r="D1057" s="0" t="n">
        <v>22</v>
      </c>
      <c r="E1057" s="0" t="n">
        <v>13</v>
      </c>
      <c r="F1057" s="0" t="n">
        <v>3</v>
      </c>
      <c r="G1057" s="0" t="n">
        <v>23.69</v>
      </c>
      <c r="H1057" s="0" t="n">
        <v>9.24</v>
      </c>
      <c r="I1057" s="0" t="n">
        <v>0.15</v>
      </c>
      <c r="J1057" s="0" t="s">
        <v>385</v>
      </c>
      <c r="K1057" s="0" t="s">
        <v>54</v>
      </c>
      <c r="L1057" s="0" t="n">
        <v>75</v>
      </c>
      <c r="M1057" s="0" t="n">
        <v>0.52</v>
      </c>
      <c r="N1057" s="0" t="n">
        <v>108.98</v>
      </c>
      <c r="O1057" s="0" t="n">
        <v>1.93</v>
      </c>
      <c r="P1057" s="0" t="n">
        <v>3</v>
      </c>
      <c r="Q1057" s="0" t="n">
        <v>0.73</v>
      </c>
      <c r="R1057" s="0" t="n">
        <v>987</v>
      </c>
      <c r="S1057" s="0" t="n">
        <v>6.36</v>
      </c>
      <c r="T1057" s="0" t="n">
        <v>0.51</v>
      </c>
      <c r="U1057" s="6" t="n">
        <v>45558</v>
      </c>
      <c r="V1057" s="0" t="n">
        <v>274.06</v>
      </c>
      <c r="W1057" s="0" t="n">
        <v>0.48</v>
      </c>
    </row>
    <row r="1058" customFormat="false" ht="15" hidden="false" customHeight="false" outlineLevel="0" collapsed="false">
      <c r="A1058" s="0" t="s">
        <v>1204</v>
      </c>
      <c r="B1058" s="0" t="s">
        <v>56</v>
      </c>
      <c r="C1058" s="0" t="n">
        <v>324</v>
      </c>
      <c r="D1058" s="0" t="n">
        <v>87</v>
      </c>
      <c r="E1058" s="0" t="n">
        <v>3</v>
      </c>
      <c r="F1058" s="0" t="n">
        <v>4</v>
      </c>
      <c r="G1058" s="0" t="n">
        <v>8.72</v>
      </c>
      <c r="H1058" s="0" t="n">
        <v>6.71</v>
      </c>
      <c r="I1058" s="0" t="n">
        <v>0.91</v>
      </c>
      <c r="J1058" s="0" t="s">
        <v>324</v>
      </c>
      <c r="K1058" s="0" t="s">
        <v>42</v>
      </c>
      <c r="L1058" s="0" t="n">
        <v>35</v>
      </c>
      <c r="M1058" s="0" t="n">
        <v>3.57</v>
      </c>
      <c r="N1058" s="0" t="n">
        <v>138.71</v>
      </c>
      <c r="O1058" s="0" t="n">
        <v>0.6</v>
      </c>
      <c r="P1058" s="0" t="n">
        <v>8</v>
      </c>
      <c r="Q1058" s="0" t="n">
        <v>0.93</v>
      </c>
      <c r="R1058" s="0" t="n">
        <v>296</v>
      </c>
      <c r="S1058" s="0" t="n">
        <v>3.34</v>
      </c>
      <c r="T1058" s="0" t="n">
        <v>0.21</v>
      </c>
      <c r="U1058" s="6" t="n">
        <v>45503</v>
      </c>
      <c r="V1058" s="0" t="n">
        <v>131.75</v>
      </c>
      <c r="W1058" s="0" t="n">
        <v>0.453</v>
      </c>
    </row>
    <row r="1059" customFormat="false" ht="15" hidden="false" customHeight="false" outlineLevel="0" collapsed="false">
      <c r="A1059" s="0" t="s">
        <v>1205</v>
      </c>
      <c r="B1059" s="0" t="s">
        <v>40</v>
      </c>
      <c r="C1059" s="0" t="n">
        <v>156</v>
      </c>
      <c r="D1059" s="0" t="n">
        <v>97</v>
      </c>
      <c r="E1059" s="0" t="n">
        <v>9</v>
      </c>
      <c r="F1059" s="0" t="n">
        <v>7</v>
      </c>
      <c r="G1059" s="0" t="n">
        <v>29.93</v>
      </c>
      <c r="H1059" s="0" t="n">
        <v>3.14</v>
      </c>
      <c r="I1059" s="0" t="n">
        <v>0.95</v>
      </c>
      <c r="J1059" s="0" t="s">
        <v>74</v>
      </c>
      <c r="K1059" s="0" t="s">
        <v>60</v>
      </c>
      <c r="L1059" s="0" t="n">
        <v>51</v>
      </c>
      <c r="M1059" s="0" t="n">
        <v>2.35</v>
      </c>
      <c r="N1059" s="0" t="n">
        <v>80.21</v>
      </c>
      <c r="O1059" s="0" t="n">
        <v>0.76</v>
      </c>
      <c r="P1059" s="0" t="n">
        <v>5</v>
      </c>
      <c r="Q1059" s="0" t="n">
        <v>0.93</v>
      </c>
      <c r="R1059" s="0" t="n">
        <v>967</v>
      </c>
      <c r="S1059" s="0" t="n">
        <v>4.53</v>
      </c>
      <c r="T1059" s="0" t="n">
        <v>0.78</v>
      </c>
      <c r="U1059" s="6" t="n">
        <v>45650</v>
      </c>
      <c r="V1059" s="0" t="n">
        <v>190.06</v>
      </c>
      <c r="W1059" s="0" t="n">
        <v>0.626</v>
      </c>
    </row>
    <row r="1060" customFormat="false" ht="15" hidden="false" customHeight="false" outlineLevel="0" collapsed="false">
      <c r="A1060" s="0" t="s">
        <v>1206</v>
      </c>
      <c r="B1060" s="0" t="s">
        <v>56</v>
      </c>
      <c r="C1060" s="0" t="n">
        <v>183</v>
      </c>
      <c r="D1060" s="0" t="n">
        <v>35</v>
      </c>
      <c r="E1060" s="0" t="n">
        <v>14</v>
      </c>
      <c r="F1060" s="0" t="n">
        <v>7</v>
      </c>
      <c r="G1060" s="0" t="n">
        <v>37.41</v>
      </c>
      <c r="H1060" s="0" t="n">
        <v>4.99</v>
      </c>
      <c r="I1060" s="0" t="n">
        <v>0.75</v>
      </c>
      <c r="J1060" s="0" t="s">
        <v>76</v>
      </c>
      <c r="K1060" s="0" t="s">
        <v>42</v>
      </c>
      <c r="L1060" s="0" t="n">
        <v>86</v>
      </c>
      <c r="M1060" s="0" t="n">
        <v>3.91</v>
      </c>
      <c r="N1060" s="0" t="n">
        <v>11.97</v>
      </c>
      <c r="O1060" s="0" t="n">
        <v>0.38</v>
      </c>
      <c r="P1060" s="0" t="n">
        <v>2</v>
      </c>
      <c r="Q1060" s="0" t="n">
        <v>0.79</v>
      </c>
      <c r="R1060" s="0" t="n">
        <v>237</v>
      </c>
      <c r="S1060" s="0" t="n">
        <v>3.65</v>
      </c>
      <c r="T1060" s="0" t="n">
        <v>0.61</v>
      </c>
      <c r="U1060" s="6" t="n">
        <v>45482</v>
      </c>
      <c r="V1060" s="0" t="n">
        <v>160.94</v>
      </c>
      <c r="W1060" s="0" t="n">
        <v>0.651</v>
      </c>
    </row>
    <row r="1061" customFormat="false" ht="15" hidden="false" customHeight="false" outlineLevel="0" collapsed="false">
      <c r="A1061" s="0" t="s">
        <v>1207</v>
      </c>
      <c r="B1061" s="0" t="s">
        <v>44</v>
      </c>
      <c r="C1061" s="0" t="n">
        <v>102</v>
      </c>
      <c r="D1061" s="0" t="n">
        <v>30</v>
      </c>
      <c r="E1061" s="0" t="n">
        <v>12</v>
      </c>
      <c r="F1061" s="0" t="n">
        <v>4</v>
      </c>
      <c r="G1061" s="0" t="n">
        <v>45.93</v>
      </c>
      <c r="H1061" s="0" t="n">
        <v>8.54</v>
      </c>
      <c r="I1061" s="0" t="n">
        <v>0.75</v>
      </c>
      <c r="J1061" s="0" t="s">
        <v>346</v>
      </c>
      <c r="K1061" s="0" t="s">
        <v>46</v>
      </c>
      <c r="L1061" s="0" t="n">
        <v>39</v>
      </c>
      <c r="M1061" s="0" t="n">
        <v>4.08</v>
      </c>
      <c r="N1061" s="0" t="n">
        <v>153.77</v>
      </c>
      <c r="O1061" s="0" t="n">
        <v>0.82</v>
      </c>
      <c r="P1061" s="0" t="n">
        <v>7</v>
      </c>
      <c r="Q1061" s="0" t="n">
        <v>0.8</v>
      </c>
      <c r="R1061" s="0" t="n">
        <v>572</v>
      </c>
      <c r="S1061" s="0" t="n">
        <v>1.34</v>
      </c>
      <c r="T1061" s="0" t="n">
        <v>0.82</v>
      </c>
      <c r="U1061" s="6" t="n">
        <v>45526</v>
      </c>
      <c r="V1061" s="0" t="n">
        <v>91.11</v>
      </c>
      <c r="W1061" s="0" t="n">
        <v>0.52</v>
      </c>
    </row>
    <row r="1062" customFormat="false" ht="15" hidden="false" customHeight="false" outlineLevel="0" collapsed="false">
      <c r="A1062" s="0" t="s">
        <v>1208</v>
      </c>
      <c r="B1062" s="0" t="s">
        <v>81</v>
      </c>
      <c r="C1062" s="0" t="n">
        <v>404</v>
      </c>
      <c r="D1062" s="0" t="n">
        <v>37</v>
      </c>
      <c r="E1062" s="0" t="n">
        <v>11</v>
      </c>
      <c r="F1062" s="0" t="n">
        <v>4</v>
      </c>
      <c r="G1062" s="0" t="n">
        <v>42.69</v>
      </c>
      <c r="H1062" s="0" t="n">
        <v>3.69</v>
      </c>
      <c r="I1062" s="0" t="n">
        <v>0.34</v>
      </c>
      <c r="J1062" s="0" t="s">
        <v>236</v>
      </c>
      <c r="K1062" s="0" t="s">
        <v>54</v>
      </c>
      <c r="L1062" s="0" t="n">
        <v>125</v>
      </c>
      <c r="M1062" s="0" t="n">
        <v>2.48</v>
      </c>
      <c r="N1062" s="0" t="n">
        <v>175.27</v>
      </c>
      <c r="O1062" s="0" t="n">
        <v>1.31</v>
      </c>
      <c r="P1062" s="0" t="n">
        <v>5</v>
      </c>
      <c r="Q1062" s="0" t="n">
        <v>0.77</v>
      </c>
      <c r="R1062" s="0" t="n">
        <v>333</v>
      </c>
      <c r="S1062" s="0" t="n">
        <v>1.65</v>
      </c>
      <c r="T1062" s="0" t="n">
        <v>0.66</v>
      </c>
      <c r="U1062" s="6" t="n">
        <v>45335</v>
      </c>
      <c r="V1062" s="0" t="n">
        <v>109.99</v>
      </c>
      <c r="W1062" s="0" t="n">
        <v>0.477</v>
      </c>
    </row>
    <row r="1063" customFormat="false" ht="15" hidden="false" customHeight="false" outlineLevel="0" collapsed="false">
      <c r="A1063" s="0" t="s">
        <v>1209</v>
      </c>
      <c r="B1063" s="0" t="s">
        <v>81</v>
      </c>
      <c r="C1063" s="0" t="n">
        <v>157</v>
      </c>
      <c r="D1063" s="0" t="n">
        <v>57</v>
      </c>
      <c r="E1063" s="0" t="n">
        <v>13</v>
      </c>
      <c r="F1063" s="0" t="n">
        <v>5</v>
      </c>
      <c r="G1063" s="0" t="n">
        <v>25.99</v>
      </c>
      <c r="H1063" s="0" t="n">
        <v>5.49</v>
      </c>
      <c r="I1063" s="0" t="n">
        <v>0.59</v>
      </c>
      <c r="J1063" s="0" t="s">
        <v>158</v>
      </c>
      <c r="K1063" s="0" t="s">
        <v>42</v>
      </c>
      <c r="L1063" s="0" t="n">
        <v>169</v>
      </c>
      <c r="M1063" s="0" t="n">
        <v>3.87</v>
      </c>
      <c r="N1063" s="0" t="n">
        <v>43.05</v>
      </c>
      <c r="O1063" s="0" t="n">
        <v>1.06</v>
      </c>
      <c r="P1063" s="0" t="n">
        <v>7</v>
      </c>
      <c r="Q1063" s="0" t="n">
        <v>0.94</v>
      </c>
      <c r="R1063" s="0" t="n">
        <v>606</v>
      </c>
      <c r="S1063" s="0" t="n">
        <v>12.7</v>
      </c>
      <c r="T1063" s="0" t="n">
        <v>0.48</v>
      </c>
      <c r="U1063" s="6" t="n">
        <v>45589</v>
      </c>
      <c r="V1063" s="0" t="n">
        <v>162.78</v>
      </c>
      <c r="W1063" s="0" t="n">
        <v>0.607</v>
      </c>
    </row>
    <row r="1064" customFormat="false" ht="15" hidden="false" customHeight="false" outlineLevel="0" collapsed="false">
      <c r="A1064" s="0" t="s">
        <v>1210</v>
      </c>
      <c r="B1064" s="0" t="s">
        <v>40</v>
      </c>
      <c r="C1064" s="0" t="n">
        <v>439</v>
      </c>
      <c r="D1064" s="0" t="n">
        <v>49</v>
      </c>
      <c r="E1064" s="0" t="n">
        <v>14</v>
      </c>
      <c r="F1064" s="0" t="n">
        <v>7</v>
      </c>
      <c r="G1064" s="0" t="n">
        <v>36.23</v>
      </c>
      <c r="H1064" s="0" t="n">
        <v>6.96</v>
      </c>
      <c r="I1064" s="0" t="n">
        <v>0.99</v>
      </c>
      <c r="J1064" s="0" t="s">
        <v>225</v>
      </c>
      <c r="K1064" s="0" t="s">
        <v>54</v>
      </c>
      <c r="L1064" s="0" t="n">
        <v>45</v>
      </c>
      <c r="M1064" s="0" t="n">
        <v>4.28</v>
      </c>
      <c r="N1064" s="0" t="n">
        <v>15.44</v>
      </c>
      <c r="O1064" s="0" t="n">
        <v>1.67</v>
      </c>
      <c r="P1064" s="0" t="n">
        <v>9</v>
      </c>
      <c r="Q1064" s="0" t="n">
        <v>0.92</v>
      </c>
      <c r="R1064" s="0" t="n">
        <v>173</v>
      </c>
      <c r="S1064" s="0" t="n">
        <v>12.25</v>
      </c>
      <c r="T1064" s="0" t="n">
        <v>0.25</v>
      </c>
      <c r="U1064" s="6" t="n">
        <v>45340</v>
      </c>
      <c r="V1064" s="0" t="n">
        <v>211.65</v>
      </c>
      <c r="W1064" s="0" t="n">
        <v>0.45</v>
      </c>
    </row>
    <row r="1065" customFormat="false" ht="15" hidden="false" customHeight="false" outlineLevel="0" collapsed="false">
      <c r="A1065" s="0" t="s">
        <v>1211</v>
      </c>
      <c r="B1065" s="0" t="s">
        <v>81</v>
      </c>
      <c r="C1065" s="0" t="n">
        <v>92</v>
      </c>
      <c r="D1065" s="0" t="n">
        <v>75</v>
      </c>
      <c r="E1065" s="0" t="n">
        <v>14</v>
      </c>
      <c r="F1065" s="0" t="n">
        <v>6</v>
      </c>
      <c r="G1065" s="0" t="n">
        <v>40.24</v>
      </c>
      <c r="H1065" s="0" t="n">
        <v>7.67</v>
      </c>
      <c r="I1065" s="0" t="n">
        <v>0.87</v>
      </c>
      <c r="J1065" s="0" t="s">
        <v>573</v>
      </c>
      <c r="K1065" s="0" t="s">
        <v>54</v>
      </c>
      <c r="L1065" s="0" t="n">
        <v>28</v>
      </c>
      <c r="M1065" s="0" t="n">
        <v>4.68</v>
      </c>
      <c r="N1065" s="0" t="n">
        <v>41.26</v>
      </c>
      <c r="O1065" s="0" t="n">
        <v>1.32</v>
      </c>
      <c r="P1065" s="0" t="n">
        <v>1</v>
      </c>
      <c r="Q1065" s="0" t="n">
        <v>0.88</v>
      </c>
      <c r="R1065" s="0" t="n">
        <v>939</v>
      </c>
      <c r="S1065" s="0" t="n">
        <v>2.97</v>
      </c>
      <c r="T1065" s="0" t="n">
        <v>0.89</v>
      </c>
      <c r="U1065" s="6" t="n">
        <v>45550</v>
      </c>
      <c r="V1065" s="0" t="n">
        <v>111.46</v>
      </c>
      <c r="W1065" s="0" t="n">
        <v>0.642</v>
      </c>
    </row>
    <row r="1066" customFormat="false" ht="15" hidden="false" customHeight="false" outlineLevel="0" collapsed="false">
      <c r="A1066" s="0" t="s">
        <v>1212</v>
      </c>
      <c r="B1066" s="0" t="s">
        <v>81</v>
      </c>
      <c r="C1066" s="0" t="n">
        <v>256</v>
      </c>
      <c r="D1066" s="0" t="n">
        <v>82</v>
      </c>
      <c r="E1066" s="0" t="n">
        <v>11</v>
      </c>
      <c r="F1066" s="0" t="n">
        <v>3</v>
      </c>
      <c r="G1066" s="0" t="n">
        <v>25.18</v>
      </c>
      <c r="H1066" s="0" t="n">
        <v>2.15</v>
      </c>
      <c r="I1066" s="0" t="n">
        <v>0.37</v>
      </c>
      <c r="J1066" s="0" t="s">
        <v>51</v>
      </c>
      <c r="K1066" s="0" t="s">
        <v>60</v>
      </c>
      <c r="L1066" s="0" t="n">
        <v>31</v>
      </c>
      <c r="M1066" s="0" t="n">
        <v>3.12</v>
      </c>
      <c r="N1066" s="0" t="n">
        <v>180.1</v>
      </c>
      <c r="O1066" s="0" t="n">
        <v>0.6</v>
      </c>
      <c r="P1066" s="0" t="n">
        <v>7</v>
      </c>
      <c r="Q1066" s="0" t="n">
        <v>0.77</v>
      </c>
      <c r="R1066" s="0" t="n">
        <v>296</v>
      </c>
      <c r="S1066" s="0" t="n">
        <v>10.35</v>
      </c>
      <c r="T1066" s="0" t="n">
        <v>0.37</v>
      </c>
      <c r="U1066" s="6" t="n">
        <v>45360</v>
      </c>
      <c r="V1066" s="0" t="n">
        <v>212.69</v>
      </c>
      <c r="W1066" s="0" t="n">
        <v>0.566</v>
      </c>
    </row>
    <row r="1067" customFormat="false" ht="15" hidden="false" customHeight="false" outlineLevel="0" collapsed="false">
      <c r="A1067" s="0" t="s">
        <v>1213</v>
      </c>
      <c r="B1067" s="0" t="s">
        <v>40</v>
      </c>
      <c r="C1067" s="0" t="n">
        <v>65</v>
      </c>
      <c r="D1067" s="0" t="n">
        <v>96</v>
      </c>
      <c r="E1067" s="0" t="n">
        <v>5</v>
      </c>
      <c r="F1067" s="0" t="n">
        <v>2</v>
      </c>
      <c r="G1067" s="0" t="n">
        <v>6.66</v>
      </c>
      <c r="H1067" s="0" t="n">
        <v>5.87</v>
      </c>
      <c r="I1067" s="0" t="n">
        <v>0.37</v>
      </c>
      <c r="J1067" s="0" t="s">
        <v>130</v>
      </c>
      <c r="K1067" s="0" t="s">
        <v>42</v>
      </c>
      <c r="L1067" s="0" t="n">
        <v>74</v>
      </c>
      <c r="M1067" s="0" t="n">
        <v>4</v>
      </c>
      <c r="N1067" s="0" t="n">
        <v>66.15</v>
      </c>
      <c r="O1067" s="0" t="n">
        <v>1.16</v>
      </c>
      <c r="P1067" s="0" t="n">
        <v>4</v>
      </c>
      <c r="Q1067" s="0" t="n">
        <v>0.75</v>
      </c>
      <c r="R1067" s="0" t="n">
        <v>455</v>
      </c>
      <c r="S1067" s="0" t="n">
        <v>11.44</v>
      </c>
      <c r="T1067" s="0" t="n">
        <v>0.98</v>
      </c>
      <c r="U1067" s="6" t="n">
        <v>45618</v>
      </c>
      <c r="V1067" s="0" t="n">
        <v>288.68</v>
      </c>
      <c r="W1067" s="0" t="n">
        <v>0.703</v>
      </c>
    </row>
    <row r="1068" customFormat="false" ht="15" hidden="false" customHeight="false" outlineLevel="0" collapsed="false">
      <c r="A1068" s="0" t="s">
        <v>1214</v>
      </c>
      <c r="B1068" s="0" t="s">
        <v>40</v>
      </c>
      <c r="C1068" s="0" t="n">
        <v>125</v>
      </c>
      <c r="D1068" s="0" t="n">
        <v>88</v>
      </c>
      <c r="E1068" s="0" t="n">
        <v>8</v>
      </c>
      <c r="F1068" s="0" t="n">
        <v>2</v>
      </c>
      <c r="G1068" s="0" t="n">
        <v>22.46</v>
      </c>
      <c r="H1068" s="0" t="n">
        <v>9.17</v>
      </c>
      <c r="I1068" s="0" t="n">
        <v>0.54</v>
      </c>
      <c r="J1068" s="0" t="s">
        <v>112</v>
      </c>
      <c r="K1068" s="0" t="s">
        <v>54</v>
      </c>
      <c r="L1068" s="0" t="n">
        <v>66</v>
      </c>
      <c r="M1068" s="0" t="n">
        <v>2.73</v>
      </c>
      <c r="N1068" s="0" t="n">
        <v>54.4</v>
      </c>
      <c r="O1068" s="0" t="n">
        <v>0.22</v>
      </c>
      <c r="P1068" s="0" t="n">
        <v>9</v>
      </c>
      <c r="Q1068" s="0" t="n">
        <v>0.72</v>
      </c>
      <c r="R1068" s="0" t="n">
        <v>386</v>
      </c>
      <c r="S1068" s="0" t="n">
        <v>1.72</v>
      </c>
      <c r="T1068" s="0" t="n">
        <v>0.4</v>
      </c>
      <c r="U1068" s="6" t="n">
        <v>45493</v>
      </c>
      <c r="V1068" s="0" t="n">
        <v>17.12</v>
      </c>
      <c r="W1068" s="0" t="n">
        <v>0.445</v>
      </c>
    </row>
    <row r="1069" customFormat="false" ht="15" hidden="false" customHeight="false" outlineLevel="0" collapsed="false">
      <c r="A1069" s="0" t="s">
        <v>1215</v>
      </c>
      <c r="B1069" s="0" t="s">
        <v>44</v>
      </c>
      <c r="C1069" s="0" t="n">
        <v>435</v>
      </c>
      <c r="D1069" s="0" t="n">
        <v>86</v>
      </c>
      <c r="E1069" s="0" t="n">
        <v>9</v>
      </c>
      <c r="F1069" s="0" t="n">
        <v>6</v>
      </c>
      <c r="G1069" s="0" t="n">
        <v>42.28</v>
      </c>
      <c r="H1069" s="0" t="n">
        <v>9.7</v>
      </c>
      <c r="I1069" s="0" t="n">
        <v>0.46</v>
      </c>
      <c r="J1069" s="0" t="s">
        <v>189</v>
      </c>
      <c r="K1069" s="0" t="s">
        <v>60</v>
      </c>
      <c r="L1069" s="0" t="n">
        <v>20</v>
      </c>
      <c r="M1069" s="0" t="n">
        <v>0.69</v>
      </c>
      <c r="N1069" s="0" t="n">
        <v>12.77</v>
      </c>
      <c r="O1069" s="0" t="n">
        <v>1.2</v>
      </c>
      <c r="P1069" s="0" t="n">
        <v>3</v>
      </c>
      <c r="Q1069" s="0" t="n">
        <v>0.71</v>
      </c>
      <c r="R1069" s="0" t="n">
        <v>208</v>
      </c>
      <c r="S1069" s="0" t="n">
        <v>2.24</v>
      </c>
      <c r="T1069" s="0" t="n">
        <v>0.86</v>
      </c>
      <c r="U1069" s="6" t="n">
        <v>45330</v>
      </c>
      <c r="V1069" s="0" t="n">
        <v>57.51</v>
      </c>
      <c r="W1069" s="0" t="n">
        <v>0.564</v>
      </c>
    </row>
    <row r="1070" customFormat="false" ht="15" hidden="false" customHeight="false" outlineLevel="0" collapsed="false">
      <c r="A1070" s="0" t="s">
        <v>1216</v>
      </c>
      <c r="B1070" s="0" t="s">
        <v>81</v>
      </c>
      <c r="C1070" s="0" t="n">
        <v>307</v>
      </c>
      <c r="D1070" s="0" t="n">
        <v>32</v>
      </c>
      <c r="E1070" s="0" t="n">
        <v>12</v>
      </c>
      <c r="F1070" s="0" t="n">
        <v>9</v>
      </c>
      <c r="G1070" s="0" t="n">
        <v>30.24</v>
      </c>
      <c r="H1070" s="0" t="n">
        <v>6.73</v>
      </c>
      <c r="I1070" s="0" t="n">
        <v>0.43</v>
      </c>
      <c r="J1070" s="0" t="s">
        <v>156</v>
      </c>
      <c r="K1070" s="0" t="s">
        <v>46</v>
      </c>
      <c r="L1070" s="0" t="n">
        <v>35</v>
      </c>
      <c r="M1070" s="0" t="n">
        <v>1.2</v>
      </c>
      <c r="N1070" s="0" t="n">
        <v>66.44</v>
      </c>
      <c r="O1070" s="0" t="n">
        <v>0.84</v>
      </c>
      <c r="P1070" s="0" t="n">
        <v>2</v>
      </c>
      <c r="Q1070" s="0" t="n">
        <v>0.76</v>
      </c>
      <c r="R1070" s="0" t="n">
        <v>316</v>
      </c>
      <c r="S1070" s="0" t="n">
        <v>8.88</v>
      </c>
      <c r="T1070" s="0" t="n">
        <v>0.83</v>
      </c>
      <c r="U1070" s="6" t="n">
        <v>45595</v>
      </c>
      <c r="V1070" s="0" t="n">
        <v>275.72</v>
      </c>
      <c r="W1070" s="0" t="n">
        <v>0.712</v>
      </c>
    </row>
    <row r="1071" customFormat="false" ht="15" hidden="false" customHeight="false" outlineLevel="0" collapsed="false">
      <c r="A1071" s="0" t="s">
        <v>1217</v>
      </c>
      <c r="B1071" s="0" t="s">
        <v>81</v>
      </c>
      <c r="C1071" s="0" t="n">
        <v>281</v>
      </c>
      <c r="D1071" s="0" t="n">
        <v>90</v>
      </c>
      <c r="E1071" s="0" t="n">
        <v>11</v>
      </c>
      <c r="F1071" s="0" t="n">
        <v>4</v>
      </c>
      <c r="G1071" s="0" t="n">
        <v>36.5</v>
      </c>
      <c r="H1071" s="0" t="n">
        <v>9.84</v>
      </c>
      <c r="I1071" s="0" t="n">
        <v>0.66</v>
      </c>
      <c r="J1071" s="0" t="s">
        <v>83</v>
      </c>
      <c r="K1071" s="0" t="s">
        <v>46</v>
      </c>
      <c r="L1071" s="0" t="n">
        <v>28</v>
      </c>
      <c r="M1071" s="0" t="n">
        <v>1.08</v>
      </c>
      <c r="N1071" s="0" t="n">
        <v>145.97</v>
      </c>
      <c r="O1071" s="0" t="n">
        <v>0.29</v>
      </c>
      <c r="P1071" s="0" t="n">
        <v>8</v>
      </c>
      <c r="Q1071" s="0" t="n">
        <v>0.73</v>
      </c>
      <c r="R1071" s="0" t="n">
        <v>341</v>
      </c>
      <c r="S1071" s="0" t="n">
        <v>6.24</v>
      </c>
      <c r="T1071" s="0" t="n">
        <v>0.57</v>
      </c>
      <c r="U1071" s="6" t="n">
        <v>45582</v>
      </c>
      <c r="V1071" s="0" t="n">
        <v>30.76</v>
      </c>
      <c r="W1071" s="0" t="n">
        <v>0.554</v>
      </c>
    </row>
    <row r="1072" customFormat="false" ht="15" hidden="false" customHeight="false" outlineLevel="0" collapsed="false">
      <c r="A1072" s="0" t="s">
        <v>1218</v>
      </c>
      <c r="B1072" s="0" t="s">
        <v>44</v>
      </c>
      <c r="C1072" s="0" t="n">
        <v>195</v>
      </c>
      <c r="D1072" s="0" t="n">
        <v>57</v>
      </c>
      <c r="E1072" s="0" t="n">
        <v>4</v>
      </c>
      <c r="F1072" s="0" t="n">
        <v>4</v>
      </c>
      <c r="G1072" s="0" t="n">
        <v>10.08</v>
      </c>
      <c r="H1072" s="0" t="n">
        <v>5.92</v>
      </c>
      <c r="I1072" s="0" t="n">
        <v>0.11</v>
      </c>
      <c r="J1072" s="0" t="s">
        <v>137</v>
      </c>
      <c r="K1072" s="0" t="s">
        <v>42</v>
      </c>
      <c r="L1072" s="0" t="n">
        <v>92</v>
      </c>
      <c r="M1072" s="0" t="n">
        <v>1.27</v>
      </c>
      <c r="N1072" s="0" t="n">
        <v>192.23</v>
      </c>
      <c r="O1072" s="0" t="n">
        <v>0.68</v>
      </c>
      <c r="P1072" s="0" t="n">
        <v>9</v>
      </c>
      <c r="Q1072" s="0" t="n">
        <v>0.87</v>
      </c>
      <c r="R1072" s="0" t="n">
        <v>639</v>
      </c>
      <c r="S1072" s="0" t="n">
        <v>10.79</v>
      </c>
      <c r="T1072" s="0" t="n">
        <v>0.52</v>
      </c>
      <c r="U1072" s="6" t="n">
        <v>45323</v>
      </c>
      <c r="V1072" s="0" t="n">
        <v>231.86</v>
      </c>
      <c r="W1072" s="0" t="n">
        <v>0.574</v>
      </c>
    </row>
    <row r="1073" customFormat="false" ht="15" hidden="false" customHeight="false" outlineLevel="0" collapsed="false">
      <c r="A1073" s="0" t="s">
        <v>1219</v>
      </c>
      <c r="B1073" s="0" t="s">
        <v>48</v>
      </c>
      <c r="C1073" s="0" t="n">
        <v>185</v>
      </c>
      <c r="D1073" s="0" t="n">
        <v>11</v>
      </c>
      <c r="E1073" s="0" t="n">
        <v>10</v>
      </c>
      <c r="F1073" s="0" t="n">
        <v>9</v>
      </c>
      <c r="G1073" s="0" t="n">
        <v>48.25</v>
      </c>
      <c r="H1073" s="0" t="n">
        <v>4.7</v>
      </c>
      <c r="I1073" s="0" t="n">
        <v>0.79</v>
      </c>
      <c r="J1073" s="0" t="s">
        <v>171</v>
      </c>
      <c r="K1073" s="0" t="s">
        <v>54</v>
      </c>
      <c r="L1073" s="0" t="n">
        <v>149</v>
      </c>
      <c r="M1073" s="0" t="n">
        <v>0.55</v>
      </c>
      <c r="N1073" s="0" t="n">
        <v>69.42</v>
      </c>
      <c r="O1073" s="0" t="n">
        <v>1.81</v>
      </c>
      <c r="P1073" s="0" t="n">
        <v>6</v>
      </c>
      <c r="Q1073" s="0" t="n">
        <v>0.81</v>
      </c>
      <c r="R1073" s="0" t="n">
        <v>852</v>
      </c>
      <c r="S1073" s="0" t="n">
        <v>8.81</v>
      </c>
      <c r="T1073" s="0" t="n">
        <v>0.76</v>
      </c>
      <c r="U1073" s="6" t="n">
        <v>45514</v>
      </c>
      <c r="V1073" s="0" t="n">
        <v>190.95</v>
      </c>
      <c r="W1073" s="0" t="n">
        <v>0.53</v>
      </c>
    </row>
    <row r="1074" customFormat="false" ht="15" hidden="false" customHeight="false" outlineLevel="0" collapsed="false">
      <c r="A1074" s="0" t="s">
        <v>1220</v>
      </c>
      <c r="B1074" s="0" t="s">
        <v>48</v>
      </c>
      <c r="C1074" s="0" t="n">
        <v>164</v>
      </c>
      <c r="D1074" s="0" t="n">
        <v>93</v>
      </c>
      <c r="E1074" s="0" t="n">
        <v>9</v>
      </c>
      <c r="F1074" s="0" t="n">
        <v>4</v>
      </c>
      <c r="G1074" s="0" t="n">
        <v>20.8</v>
      </c>
      <c r="H1074" s="0" t="n">
        <v>5.74</v>
      </c>
      <c r="I1074" s="0" t="n">
        <v>0.77</v>
      </c>
      <c r="J1074" s="0" t="s">
        <v>150</v>
      </c>
      <c r="K1074" s="0" t="s">
        <v>42</v>
      </c>
      <c r="L1074" s="0" t="n">
        <v>76</v>
      </c>
      <c r="M1074" s="0" t="n">
        <v>4.36</v>
      </c>
      <c r="N1074" s="0" t="n">
        <v>55.73</v>
      </c>
      <c r="O1074" s="0" t="n">
        <v>1.21</v>
      </c>
      <c r="P1074" s="0" t="n">
        <v>6</v>
      </c>
      <c r="Q1074" s="0" t="n">
        <v>0.83</v>
      </c>
      <c r="R1074" s="0" t="n">
        <v>944</v>
      </c>
      <c r="S1074" s="0" t="n">
        <v>1.43</v>
      </c>
      <c r="T1074" s="0" t="n">
        <v>0.62</v>
      </c>
      <c r="U1074" s="6" t="n">
        <v>45631</v>
      </c>
      <c r="V1074" s="0" t="n">
        <v>23.83</v>
      </c>
      <c r="W1074" s="0" t="n">
        <v>0.468</v>
      </c>
    </row>
    <row r="1075" customFormat="false" ht="15" hidden="false" customHeight="false" outlineLevel="0" collapsed="false">
      <c r="A1075" s="0" t="s">
        <v>1221</v>
      </c>
      <c r="B1075" s="0" t="s">
        <v>48</v>
      </c>
      <c r="C1075" s="0" t="n">
        <v>349</v>
      </c>
      <c r="D1075" s="0" t="n">
        <v>29</v>
      </c>
      <c r="E1075" s="0" t="n">
        <v>6</v>
      </c>
      <c r="F1075" s="0" t="n">
        <v>9</v>
      </c>
      <c r="G1075" s="0" t="n">
        <v>33.03</v>
      </c>
      <c r="H1075" s="0" t="n">
        <v>1.6</v>
      </c>
      <c r="I1075" s="0" t="n">
        <v>0.85</v>
      </c>
      <c r="J1075" s="0" t="s">
        <v>114</v>
      </c>
      <c r="K1075" s="0" t="s">
        <v>54</v>
      </c>
      <c r="L1075" s="0" t="n">
        <v>65</v>
      </c>
      <c r="M1075" s="0" t="n">
        <v>3.02</v>
      </c>
      <c r="N1075" s="0" t="n">
        <v>178.73</v>
      </c>
      <c r="O1075" s="0" t="n">
        <v>1.82</v>
      </c>
      <c r="P1075" s="0" t="n">
        <v>5</v>
      </c>
      <c r="Q1075" s="0" t="n">
        <v>0.88</v>
      </c>
      <c r="R1075" s="0" t="n">
        <v>200</v>
      </c>
      <c r="S1075" s="0" t="n">
        <v>10.57</v>
      </c>
      <c r="T1075" s="0" t="n">
        <v>0.71</v>
      </c>
      <c r="U1075" s="6" t="n">
        <v>45358</v>
      </c>
      <c r="V1075" s="0" t="n">
        <v>10.21</v>
      </c>
      <c r="W1075" s="0" t="n">
        <v>0.577</v>
      </c>
    </row>
    <row r="1076" customFormat="false" ht="15" hidden="false" customHeight="false" outlineLevel="0" collapsed="false">
      <c r="A1076" s="0" t="s">
        <v>1222</v>
      </c>
      <c r="B1076" s="0" t="s">
        <v>44</v>
      </c>
      <c r="C1076" s="0" t="n">
        <v>389</v>
      </c>
      <c r="D1076" s="0" t="n">
        <v>68</v>
      </c>
      <c r="E1076" s="0" t="n">
        <v>4</v>
      </c>
      <c r="F1076" s="0" t="n">
        <v>7</v>
      </c>
      <c r="G1076" s="0" t="n">
        <v>1.92</v>
      </c>
      <c r="H1076" s="0" t="n">
        <v>4.32</v>
      </c>
      <c r="I1076" s="0" t="n">
        <v>0.86</v>
      </c>
      <c r="J1076" s="0" t="s">
        <v>348</v>
      </c>
      <c r="K1076" s="0" t="s">
        <v>60</v>
      </c>
      <c r="L1076" s="0" t="n">
        <v>27</v>
      </c>
      <c r="M1076" s="0" t="n">
        <v>2.22</v>
      </c>
      <c r="N1076" s="0" t="n">
        <v>171.98</v>
      </c>
      <c r="O1076" s="0" t="n">
        <v>0.88</v>
      </c>
      <c r="P1076" s="0" t="n">
        <v>8</v>
      </c>
      <c r="Q1076" s="0" t="n">
        <v>0.9</v>
      </c>
      <c r="R1076" s="0" t="n">
        <v>334</v>
      </c>
      <c r="S1076" s="0" t="n">
        <v>3.85</v>
      </c>
      <c r="T1076" s="0" t="n">
        <v>0.58</v>
      </c>
      <c r="U1076" s="6" t="n">
        <v>45413</v>
      </c>
      <c r="V1076" s="0" t="n">
        <v>155.58</v>
      </c>
      <c r="W1076" s="0" t="n">
        <v>0.499</v>
      </c>
    </row>
    <row r="1077" customFormat="false" ht="15" hidden="false" customHeight="false" outlineLevel="0" collapsed="false">
      <c r="A1077" s="0" t="s">
        <v>1223</v>
      </c>
      <c r="B1077" s="0" t="s">
        <v>81</v>
      </c>
      <c r="C1077" s="0" t="n">
        <v>302</v>
      </c>
      <c r="D1077" s="0" t="n">
        <v>55</v>
      </c>
      <c r="E1077" s="0" t="n">
        <v>10</v>
      </c>
      <c r="F1077" s="0" t="n">
        <v>9</v>
      </c>
      <c r="G1077" s="0" t="n">
        <v>7.24</v>
      </c>
      <c r="H1077" s="0" t="n">
        <v>4.85</v>
      </c>
      <c r="I1077" s="0" t="n">
        <v>0.61</v>
      </c>
      <c r="J1077" s="0" t="s">
        <v>319</v>
      </c>
      <c r="K1077" s="0" t="s">
        <v>46</v>
      </c>
      <c r="L1077" s="0" t="n">
        <v>122</v>
      </c>
      <c r="M1077" s="0" t="n">
        <v>2.34</v>
      </c>
      <c r="N1077" s="0" t="n">
        <v>72.35</v>
      </c>
      <c r="O1077" s="0" t="n">
        <v>1.96</v>
      </c>
      <c r="P1077" s="0" t="n">
        <v>2</v>
      </c>
      <c r="Q1077" s="0" t="n">
        <v>0.89</v>
      </c>
      <c r="R1077" s="0" t="n">
        <v>200</v>
      </c>
      <c r="S1077" s="0" t="n">
        <v>5.38</v>
      </c>
      <c r="T1077" s="0" t="n">
        <v>0.65</v>
      </c>
      <c r="U1077" s="6" t="n">
        <v>45441</v>
      </c>
      <c r="V1077" s="0" t="n">
        <v>44.03</v>
      </c>
      <c r="W1077" s="0" t="n">
        <v>0.544</v>
      </c>
    </row>
    <row r="1078" customFormat="false" ht="15" hidden="false" customHeight="false" outlineLevel="0" collapsed="false">
      <c r="A1078" s="0" t="s">
        <v>1224</v>
      </c>
      <c r="B1078" s="0" t="s">
        <v>44</v>
      </c>
      <c r="C1078" s="0" t="n">
        <v>73</v>
      </c>
      <c r="D1078" s="0" t="n">
        <v>12</v>
      </c>
      <c r="E1078" s="0" t="n">
        <v>13</v>
      </c>
      <c r="F1078" s="0" t="n">
        <v>4</v>
      </c>
      <c r="G1078" s="0" t="n">
        <v>39.32</v>
      </c>
      <c r="H1078" s="0" t="n">
        <v>8.56</v>
      </c>
      <c r="I1078" s="0" t="n">
        <v>0.8</v>
      </c>
      <c r="J1078" s="0" t="s">
        <v>152</v>
      </c>
      <c r="K1078" s="0" t="s">
        <v>46</v>
      </c>
      <c r="L1078" s="0" t="n">
        <v>14</v>
      </c>
      <c r="M1078" s="0" t="n">
        <v>2.59</v>
      </c>
      <c r="N1078" s="0" t="n">
        <v>23.07</v>
      </c>
      <c r="O1078" s="0" t="n">
        <v>0.78</v>
      </c>
      <c r="P1078" s="0" t="n">
        <v>0</v>
      </c>
      <c r="Q1078" s="0" t="n">
        <v>0.78</v>
      </c>
      <c r="R1078" s="0" t="n">
        <v>173</v>
      </c>
      <c r="S1078" s="0" t="n">
        <v>11.31</v>
      </c>
      <c r="T1078" s="0" t="n">
        <v>0.35</v>
      </c>
      <c r="U1078" s="6" t="n">
        <v>45425</v>
      </c>
      <c r="V1078" s="0" t="n">
        <v>262.94</v>
      </c>
      <c r="W1078" s="0" t="n">
        <v>0.699</v>
      </c>
    </row>
    <row r="1079" customFormat="false" ht="15" hidden="false" customHeight="false" outlineLevel="0" collapsed="false">
      <c r="A1079" s="0" t="s">
        <v>1225</v>
      </c>
      <c r="B1079" s="0" t="s">
        <v>44</v>
      </c>
      <c r="C1079" s="0" t="n">
        <v>197</v>
      </c>
      <c r="D1079" s="0" t="n">
        <v>64</v>
      </c>
      <c r="E1079" s="0" t="n">
        <v>7</v>
      </c>
      <c r="F1079" s="0" t="n">
        <v>4</v>
      </c>
      <c r="G1079" s="0" t="n">
        <v>48.43</v>
      </c>
      <c r="H1079" s="0" t="n">
        <v>7.71</v>
      </c>
      <c r="I1079" s="0" t="n">
        <v>0.54</v>
      </c>
      <c r="J1079" s="0" t="s">
        <v>200</v>
      </c>
      <c r="K1079" s="0" t="s">
        <v>46</v>
      </c>
      <c r="L1079" s="0" t="n">
        <v>121</v>
      </c>
      <c r="M1079" s="0" t="n">
        <v>0.83</v>
      </c>
      <c r="N1079" s="0" t="n">
        <v>198.48</v>
      </c>
      <c r="O1079" s="0" t="n">
        <v>1.54</v>
      </c>
      <c r="P1079" s="0" t="n">
        <v>6</v>
      </c>
      <c r="Q1079" s="0" t="n">
        <v>0.94</v>
      </c>
      <c r="R1079" s="0" t="n">
        <v>789</v>
      </c>
      <c r="S1079" s="0" t="n">
        <v>11.8</v>
      </c>
      <c r="T1079" s="0" t="n">
        <v>0.24</v>
      </c>
      <c r="U1079" s="6" t="n">
        <v>45453</v>
      </c>
      <c r="V1079" s="0" t="n">
        <v>149.42</v>
      </c>
      <c r="W1079" s="0" t="n">
        <v>0.519</v>
      </c>
    </row>
    <row r="1080" customFormat="false" ht="15" hidden="false" customHeight="false" outlineLevel="0" collapsed="false">
      <c r="A1080" s="0" t="s">
        <v>1226</v>
      </c>
      <c r="B1080" s="0" t="s">
        <v>48</v>
      </c>
      <c r="C1080" s="0" t="n">
        <v>438</v>
      </c>
      <c r="D1080" s="0" t="n">
        <v>21</v>
      </c>
      <c r="E1080" s="0" t="n">
        <v>8</v>
      </c>
      <c r="F1080" s="0" t="n">
        <v>7</v>
      </c>
      <c r="G1080" s="0" t="n">
        <v>16.68</v>
      </c>
      <c r="H1080" s="0" t="n">
        <v>6.21</v>
      </c>
      <c r="I1080" s="0" t="n">
        <v>0.96</v>
      </c>
      <c r="J1080" s="0" t="s">
        <v>114</v>
      </c>
      <c r="K1080" s="0" t="s">
        <v>46</v>
      </c>
      <c r="L1080" s="0" t="n">
        <v>161</v>
      </c>
      <c r="M1080" s="0" t="n">
        <v>1.74</v>
      </c>
      <c r="N1080" s="0" t="n">
        <v>139.33</v>
      </c>
      <c r="O1080" s="0" t="n">
        <v>0.68</v>
      </c>
      <c r="P1080" s="0" t="n">
        <v>8</v>
      </c>
      <c r="Q1080" s="0" t="n">
        <v>0.98</v>
      </c>
      <c r="R1080" s="0" t="n">
        <v>321</v>
      </c>
      <c r="S1080" s="0" t="n">
        <v>5.84</v>
      </c>
      <c r="T1080" s="0" t="n">
        <v>0.48</v>
      </c>
      <c r="U1080" s="6" t="n">
        <v>45493</v>
      </c>
      <c r="V1080" s="0" t="n">
        <v>77.99</v>
      </c>
      <c r="W1080" s="0" t="n">
        <v>0.542</v>
      </c>
    </row>
    <row r="1081" customFormat="false" ht="15" hidden="false" customHeight="false" outlineLevel="0" collapsed="false">
      <c r="A1081" s="0" t="s">
        <v>1227</v>
      </c>
      <c r="B1081" s="0" t="s">
        <v>56</v>
      </c>
      <c r="C1081" s="0" t="n">
        <v>263</v>
      </c>
      <c r="D1081" s="0" t="n">
        <v>49</v>
      </c>
      <c r="E1081" s="0" t="n">
        <v>13</v>
      </c>
      <c r="F1081" s="0" t="n">
        <v>9</v>
      </c>
      <c r="G1081" s="0" t="n">
        <v>2.82</v>
      </c>
      <c r="H1081" s="0" t="n">
        <v>3.8</v>
      </c>
      <c r="I1081" s="0" t="n">
        <v>0.27</v>
      </c>
      <c r="J1081" s="0" t="s">
        <v>110</v>
      </c>
      <c r="K1081" s="0" t="s">
        <v>42</v>
      </c>
      <c r="L1081" s="0" t="n">
        <v>124</v>
      </c>
      <c r="M1081" s="0" t="n">
        <v>4.33</v>
      </c>
      <c r="N1081" s="0" t="n">
        <v>186.05</v>
      </c>
      <c r="O1081" s="0" t="n">
        <v>0.3</v>
      </c>
      <c r="P1081" s="0" t="n">
        <v>5</v>
      </c>
      <c r="Q1081" s="0" t="n">
        <v>0.79</v>
      </c>
      <c r="R1081" s="0" t="n">
        <v>920</v>
      </c>
      <c r="S1081" s="0" t="n">
        <v>2.25</v>
      </c>
      <c r="T1081" s="0" t="n">
        <v>0.57</v>
      </c>
      <c r="U1081" s="6" t="n">
        <v>45650</v>
      </c>
      <c r="V1081" s="0" t="n">
        <v>58.78</v>
      </c>
      <c r="W1081" s="0" t="n">
        <v>0.572</v>
      </c>
    </row>
    <row r="1082" customFormat="false" ht="15" hidden="false" customHeight="false" outlineLevel="0" collapsed="false">
      <c r="A1082" s="0" t="s">
        <v>1228</v>
      </c>
      <c r="B1082" s="0" t="s">
        <v>81</v>
      </c>
      <c r="C1082" s="0" t="n">
        <v>360</v>
      </c>
      <c r="D1082" s="0" t="n">
        <v>75</v>
      </c>
      <c r="E1082" s="0" t="n">
        <v>9</v>
      </c>
      <c r="F1082" s="0" t="n">
        <v>7</v>
      </c>
      <c r="G1082" s="0" t="n">
        <v>18.68</v>
      </c>
      <c r="H1082" s="0" t="n">
        <v>2.28</v>
      </c>
      <c r="I1082" s="0" t="n">
        <v>0.92</v>
      </c>
      <c r="J1082" s="0" t="s">
        <v>426</v>
      </c>
      <c r="K1082" s="0" t="s">
        <v>54</v>
      </c>
      <c r="L1082" s="0" t="n">
        <v>175</v>
      </c>
      <c r="M1082" s="0" t="n">
        <v>3.85</v>
      </c>
      <c r="N1082" s="0" t="n">
        <v>74.96</v>
      </c>
      <c r="O1082" s="0" t="n">
        <v>1.68</v>
      </c>
      <c r="P1082" s="0" t="n">
        <v>9</v>
      </c>
      <c r="Q1082" s="0" t="n">
        <v>0.71</v>
      </c>
      <c r="R1082" s="0" t="n">
        <v>389</v>
      </c>
      <c r="S1082" s="0" t="n">
        <v>11.78</v>
      </c>
      <c r="T1082" s="0" t="n">
        <v>0.92</v>
      </c>
      <c r="U1082" s="6" t="n">
        <v>45459</v>
      </c>
      <c r="V1082" s="0" t="n">
        <v>252.37</v>
      </c>
      <c r="W1082" s="0" t="n">
        <v>0.535</v>
      </c>
    </row>
    <row r="1083" customFormat="false" ht="15" hidden="false" customHeight="false" outlineLevel="0" collapsed="false">
      <c r="A1083" s="0" t="s">
        <v>1229</v>
      </c>
      <c r="B1083" s="0" t="s">
        <v>48</v>
      </c>
      <c r="C1083" s="0" t="n">
        <v>146</v>
      </c>
      <c r="D1083" s="0" t="n">
        <v>87</v>
      </c>
      <c r="E1083" s="0" t="n">
        <v>12</v>
      </c>
      <c r="F1083" s="0" t="n">
        <v>6</v>
      </c>
      <c r="G1083" s="0" t="n">
        <v>1.86</v>
      </c>
      <c r="H1083" s="0" t="n">
        <v>3.8</v>
      </c>
      <c r="I1083" s="0" t="n">
        <v>0.33</v>
      </c>
      <c r="J1083" s="0" t="s">
        <v>106</v>
      </c>
      <c r="K1083" s="0" t="s">
        <v>42</v>
      </c>
      <c r="L1083" s="0" t="n">
        <v>76</v>
      </c>
      <c r="M1083" s="0" t="n">
        <v>3.04</v>
      </c>
      <c r="N1083" s="0" t="n">
        <v>133.06</v>
      </c>
      <c r="O1083" s="0" t="n">
        <v>1.55</v>
      </c>
      <c r="P1083" s="0" t="n">
        <v>1</v>
      </c>
      <c r="Q1083" s="0" t="n">
        <v>0.97</v>
      </c>
      <c r="R1083" s="0" t="n">
        <v>778</v>
      </c>
      <c r="S1083" s="0" t="n">
        <v>13.18</v>
      </c>
      <c r="T1083" s="0" t="n">
        <v>0.53</v>
      </c>
      <c r="U1083" s="6" t="n">
        <v>45454</v>
      </c>
      <c r="V1083" s="0" t="n">
        <v>218.43</v>
      </c>
      <c r="W1083" s="0" t="n">
        <v>0.701</v>
      </c>
    </row>
    <row r="1084" customFormat="false" ht="15" hidden="false" customHeight="false" outlineLevel="0" collapsed="false">
      <c r="A1084" s="0" t="s">
        <v>1230</v>
      </c>
      <c r="B1084" s="0" t="s">
        <v>56</v>
      </c>
      <c r="C1084" s="0" t="n">
        <v>428</v>
      </c>
      <c r="D1084" s="0" t="n">
        <v>25</v>
      </c>
      <c r="E1084" s="0" t="n">
        <v>3</v>
      </c>
      <c r="F1084" s="0" t="n">
        <v>5</v>
      </c>
      <c r="G1084" s="0" t="n">
        <v>10.43</v>
      </c>
      <c r="H1084" s="0" t="n">
        <v>6.96</v>
      </c>
      <c r="I1084" s="0" t="n">
        <v>0.19</v>
      </c>
      <c r="J1084" s="0" t="s">
        <v>215</v>
      </c>
      <c r="K1084" s="0" t="s">
        <v>60</v>
      </c>
      <c r="L1084" s="0" t="n">
        <v>79</v>
      </c>
      <c r="M1084" s="0" t="n">
        <v>2.66</v>
      </c>
      <c r="N1084" s="0" t="n">
        <v>138.15</v>
      </c>
      <c r="O1084" s="0" t="n">
        <v>1.66</v>
      </c>
      <c r="P1084" s="0" t="n">
        <v>7</v>
      </c>
      <c r="Q1084" s="0" t="n">
        <v>0.98</v>
      </c>
      <c r="R1084" s="0" t="n">
        <v>708</v>
      </c>
      <c r="S1084" s="0" t="n">
        <v>14.5</v>
      </c>
      <c r="T1084" s="0" t="n">
        <v>0.55</v>
      </c>
      <c r="U1084" s="6" t="n">
        <v>45523</v>
      </c>
      <c r="V1084" s="0" t="n">
        <v>218.21</v>
      </c>
      <c r="W1084" s="0" t="n">
        <v>0.593</v>
      </c>
    </row>
    <row r="1085" customFormat="false" ht="15" hidden="false" customHeight="false" outlineLevel="0" collapsed="false">
      <c r="A1085" s="0" t="s">
        <v>1231</v>
      </c>
      <c r="B1085" s="0" t="s">
        <v>56</v>
      </c>
      <c r="C1085" s="0" t="n">
        <v>431</v>
      </c>
      <c r="D1085" s="0" t="n">
        <v>92</v>
      </c>
      <c r="E1085" s="0" t="n">
        <v>10</v>
      </c>
      <c r="F1085" s="0" t="n">
        <v>7</v>
      </c>
      <c r="G1085" s="0" t="n">
        <v>37.87</v>
      </c>
      <c r="H1085" s="0" t="n">
        <v>3</v>
      </c>
      <c r="I1085" s="0" t="n">
        <v>0.5</v>
      </c>
      <c r="J1085" s="0" t="s">
        <v>281</v>
      </c>
      <c r="K1085" s="0" t="s">
        <v>46</v>
      </c>
      <c r="L1085" s="0" t="n">
        <v>61</v>
      </c>
      <c r="M1085" s="0" t="n">
        <v>1.67</v>
      </c>
      <c r="N1085" s="0" t="n">
        <v>175.85</v>
      </c>
      <c r="O1085" s="0" t="n">
        <v>0.67</v>
      </c>
      <c r="P1085" s="0" t="n">
        <v>8</v>
      </c>
      <c r="Q1085" s="0" t="n">
        <v>0.72</v>
      </c>
      <c r="R1085" s="0" t="n">
        <v>779</v>
      </c>
      <c r="S1085" s="0" t="n">
        <v>5.45</v>
      </c>
      <c r="T1085" s="0" t="n">
        <v>0.74</v>
      </c>
      <c r="U1085" s="6" t="n">
        <v>45431</v>
      </c>
      <c r="V1085" s="0" t="n">
        <v>34.74</v>
      </c>
      <c r="W1085" s="0" t="n">
        <v>0.538</v>
      </c>
    </row>
    <row r="1086" customFormat="false" ht="15" hidden="false" customHeight="false" outlineLevel="0" collapsed="false">
      <c r="A1086" s="0" t="s">
        <v>1232</v>
      </c>
      <c r="B1086" s="0" t="s">
        <v>40</v>
      </c>
      <c r="C1086" s="0" t="n">
        <v>386</v>
      </c>
      <c r="D1086" s="0" t="n">
        <v>43</v>
      </c>
      <c r="E1086" s="0" t="n">
        <v>6</v>
      </c>
      <c r="F1086" s="0" t="n">
        <v>3</v>
      </c>
      <c r="G1086" s="0" t="n">
        <v>46.92</v>
      </c>
      <c r="H1086" s="0" t="n">
        <v>4.56</v>
      </c>
      <c r="I1086" s="0" t="n">
        <v>0.65</v>
      </c>
      <c r="J1086" s="0" t="s">
        <v>365</v>
      </c>
      <c r="K1086" s="0" t="s">
        <v>54</v>
      </c>
      <c r="L1086" s="0" t="n">
        <v>136</v>
      </c>
      <c r="M1086" s="0" t="n">
        <v>2.62</v>
      </c>
      <c r="N1086" s="0" t="n">
        <v>198.68</v>
      </c>
      <c r="O1086" s="0" t="n">
        <v>1.44</v>
      </c>
      <c r="P1086" s="0" t="n">
        <v>9</v>
      </c>
      <c r="Q1086" s="0" t="n">
        <v>0.7</v>
      </c>
      <c r="R1086" s="0" t="n">
        <v>657</v>
      </c>
      <c r="S1086" s="0" t="n">
        <v>2.73</v>
      </c>
      <c r="T1086" s="0" t="n">
        <v>0.37</v>
      </c>
      <c r="U1086" s="6" t="n">
        <v>45411</v>
      </c>
      <c r="V1086" s="0" t="n">
        <v>191.11</v>
      </c>
      <c r="W1086" s="0" t="n">
        <v>0.326</v>
      </c>
    </row>
    <row r="1087" customFormat="false" ht="15" hidden="false" customHeight="false" outlineLevel="0" collapsed="false">
      <c r="A1087" s="0" t="s">
        <v>1233</v>
      </c>
      <c r="B1087" s="0" t="s">
        <v>81</v>
      </c>
      <c r="C1087" s="0" t="n">
        <v>290</v>
      </c>
      <c r="D1087" s="0" t="n">
        <v>53</v>
      </c>
      <c r="E1087" s="0" t="n">
        <v>11</v>
      </c>
      <c r="F1087" s="0" t="n">
        <v>4</v>
      </c>
      <c r="G1087" s="0" t="n">
        <v>5.29</v>
      </c>
      <c r="H1087" s="0" t="n">
        <v>4.17</v>
      </c>
      <c r="I1087" s="0" t="n">
        <v>0.31</v>
      </c>
      <c r="J1087" s="0" t="s">
        <v>154</v>
      </c>
      <c r="K1087" s="0" t="s">
        <v>42</v>
      </c>
      <c r="L1087" s="0" t="n">
        <v>176</v>
      </c>
      <c r="M1087" s="0" t="n">
        <v>3.19</v>
      </c>
      <c r="N1087" s="0" t="n">
        <v>30.65</v>
      </c>
      <c r="O1087" s="0" t="n">
        <v>0.52</v>
      </c>
      <c r="P1087" s="0" t="n">
        <v>7</v>
      </c>
      <c r="Q1087" s="0" t="n">
        <v>0.94</v>
      </c>
      <c r="R1087" s="0" t="n">
        <v>496</v>
      </c>
      <c r="S1087" s="0" t="n">
        <v>14.13</v>
      </c>
      <c r="T1087" s="0" t="n">
        <v>0.9</v>
      </c>
      <c r="U1087" s="6" t="n">
        <v>45330</v>
      </c>
      <c r="V1087" s="0" t="n">
        <v>262.15</v>
      </c>
      <c r="W1087" s="0" t="n">
        <v>0.764</v>
      </c>
    </row>
    <row r="1088" customFormat="false" ht="15" hidden="false" customHeight="false" outlineLevel="0" collapsed="false">
      <c r="A1088" s="0" t="s">
        <v>1234</v>
      </c>
      <c r="B1088" s="0" t="s">
        <v>56</v>
      </c>
      <c r="C1088" s="0" t="n">
        <v>151</v>
      </c>
      <c r="D1088" s="0" t="n">
        <v>15</v>
      </c>
      <c r="E1088" s="0" t="n">
        <v>3</v>
      </c>
      <c r="F1088" s="0" t="n">
        <v>5</v>
      </c>
      <c r="G1088" s="0" t="n">
        <v>28.34</v>
      </c>
      <c r="H1088" s="0" t="n">
        <v>7.77</v>
      </c>
      <c r="I1088" s="0" t="n">
        <v>0.6</v>
      </c>
      <c r="J1088" s="0" t="s">
        <v>78</v>
      </c>
      <c r="K1088" s="0" t="s">
        <v>54</v>
      </c>
      <c r="L1088" s="0" t="n">
        <v>163</v>
      </c>
      <c r="M1088" s="0" t="n">
        <v>3.71</v>
      </c>
      <c r="N1088" s="0" t="n">
        <v>129.91</v>
      </c>
      <c r="O1088" s="0" t="n">
        <v>0.12</v>
      </c>
      <c r="P1088" s="0" t="n">
        <v>8</v>
      </c>
      <c r="Q1088" s="0" t="n">
        <v>0.79</v>
      </c>
      <c r="R1088" s="0" t="n">
        <v>611</v>
      </c>
      <c r="S1088" s="0" t="n">
        <v>6.6</v>
      </c>
      <c r="T1088" s="0" t="n">
        <v>0.54</v>
      </c>
      <c r="U1088" s="6" t="n">
        <v>45395</v>
      </c>
      <c r="V1088" s="0" t="n">
        <v>232.11</v>
      </c>
      <c r="W1088" s="0" t="n">
        <v>0.582</v>
      </c>
    </row>
    <row r="1089" customFormat="false" ht="15" hidden="false" customHeight="false" outlineLevel="0" collapsed="false">
      <c r="A1089" s="0" t="s">
        <v>1235</v>
      </c>
      <c r="B1089" s="0" t="s">
        <v>48</v>
      </c>
      <c r="C1089" s="0" t="n">
        <v>112</v>
      </c>
      <c r="D1089" s="0" t="n">
        <v>86</v>
      </c>
      <c r="E1089" s="0" t="n">
        <v>13</v>
      </c>
      <c r="F1089" s="0" t="n">
        <v>2</v>
      </c>
      <c r="G1089" s="0" t="n">
        <v>13.44</v>
      </c>
      <c r="H1089" s="0" t="n">
        <v>8.9</v>
      </c>
      <c r="I1089" s="0" t="n">
        <v>0.83</v>
      </c>
      <c r="J1089" s="0" t="s">
        <v>85</v>
      </c>
      <c r="K1089" s="0" t="s">
        <v>42</v>
      </c>
      <c r="L1089" s="0" t="n">
        <v>74</v>
      </c>
      <c r="M1089" s="0" t="n">
        <v>1.25</v>
      </c>
      <c r="N1089" s="0" t="n">
        <v>73.92</v>
      </c>
      <c r="O1089" s="0" t="n">
        <v>1.75</v>
      </c>
      <c r="P1089" s="0" t="n">
        <v>0</v>
      </c>
      <c r="Q1089" s="0" t="n">
        <v>0.97</v>
      </c>
      <c r="R1089" s="0" t="n">
        <v>506</v>
      </c>
      <c r="S1089" s="0" t="n">
        <v>2.31</v>
      </c>
      <c r="T1089" s="0" t="n">
        <v>0.94</v>
      </c>
      <c r="U1089" s="6" t="n">
        <v>45361</v>
      </c>
      <c r="V1089" s="0" t="n">
        <v>44.27</v>
      </c>
      <c r="W1089" s="0" t="n">
        <v>0.638</v>
      </c>
    </row>
    <row r="1090" customFormat="false" ht="15" hidden="false" customHeight="false" outlineLevel="0" collapsed="false">
      <c r="A1090" s="0" t="s">
        <v>1236</v>
      </c>
      <c r="B1090" s="0" t="s">
        <v>40</v>
      </c>
      <c r="C1090" s="0" t="n">
        <v>398</v>
      </c>
      <c r="D1090" s="0" t="n">
        <v>73</v>
      </c>
      <c r="E1090" s="0" t="n">
        <v>4</v>
      </c>
      <c r="F1090" s="0" t="n">
        <v>6</v>
      </c>
      <c r="G1090" s="0" t="n">
        <v>7.81</v>
      </c>
      <c r="H1090" s="0" t="n">
        <v>7.14</v>
      </c>
      <c r="I1090" s="0" t="n">
        <v>0.33</v>
      </c>
      <c r="J1090" s="0" t="s">
        <v>485</v>
      </c>
      <c r="K1090" s="0" t="s">
        <v>54</v>
      </c>
      <c r="L1090" s="0" t="n">
        <v>89</v>
      </c>
      <c r="M1090" s="0" t="n">
        <v>4.16</v>
      </c>
      <c r="N1090" s="0" t="n">
        <v>164.22</v>
      </c>
      <c r="O1090" s="0" t="n">
        <v>1.09</v>
      </c>
      <c r="P1090" s="0" t="n">
        <v>2</v>
      </c>
      <c r="Q1090" s="0" t="n">
        <v>0.77</v>
      </c>
      <c r="R1090" s="0" t="n">
        <v>604</v>
      </c>
      <c r="S1090" s="0" t="n">
        <v>7.98</v>
      </c>
      <c r="T1090" s="0" t="n">
        <v>0.42</v>
      </c>
      <c r="U1090" s="6" t="n">
        <v>45591</v>
      </c>
      <c r="V1090" s="0" t="n">
        <v>285.29</v>
      </c>
      <c r="W1090" s="0" t="n">
        <v>0.595</v>
      </c>
    </row>
    <row r="1091" customFormat="false" ht="15" hidden="false" customHeight="false" outlineLevel="0" collapsed="false">
      <c r="A1091" s="0" t="s">
        <v>1237</v>
      </c>
      <c r="B1091" s="0" t="s">
        <v>81</v>
      </c>
      <c r="C1091" s="0" t="n">
        <v>92</v>
      </c>
      <c r="D1091" s="0" t="n">
        <v>31</v>
      </c>
      <c r="E1091" s="0" t="n">
        <v>8</v>
      </c>
      <c r="F1091" s="0" t="n">
        <v>9</v>
      </c>
      <c r="G1091" s="0" t="n">
        <v>11.73</v>
      </c>
      <c r="H1091" s="0" t="n">
        <v>3.75</v>
      </c>
      <c r="I1091" s="0" t="n">
        <v>0.62</v>
      </c>
      <c r="J1091" s="0" t="s">
        <v>166</v>
      </c>
      <c r="K1091" s="0" t="s">
        <v>54</v>
      </c>
      <c r="L1091" s="0" t="n">
        <v>122</v>
      </c>
      <c r="M1091" s="0" t="n">
        <v>2.06</v>
      </c>
      <c r="N1091" s="0" t="n">
        <v>153.29</v>
      </c>
      <c r="O1091" s="0" t="n">
        <v>1.97</v>
      </c>
      <c r="P1091" s="0" t="n">
        <v>2</v>
      </c>
      <c r="Q1091" s="0" t="n">
        <v>0.96</v>
      </c>
      <c r="R1091" s="0" t="n">
        <v>580</v>
      </c>
      <c r="S1091" s="0" t="n">
        <v>3.67</v>
      </c>
      <c r="T1091" s="0" t="n">
        <v>0.57</v>
      </c>
      <c r="U1091" s="6" t="n">
        <v>45347</v>
      </c>
      <c r="V1091" s="0" t="n">
        <v>30.22</v>
      </c>
      <c r="W1091" s="0" t="n">
        <v>0.518</v>
      </c>
    </row>
    <row r="1092" customFormat="false" ht="15" hidden="false" customHeight="false" outlineLevel="0" collapsed="false">
      <c r="A1092" s="0" t="s">
        <v>1238</v>
      </c>
      <c r="B1092" s="0" t="s">
        <v>44</v>
      </c>
      <c r="C1092" s="0" t="n">
        <v>430</v>
      </c>
      <c r="D1092" s="0" t="n">
        <v>27</v>
      </c>
      <c r="E1092" s="0" t="n">
        <v>13</v>
      </c>
      <c r="F1092" s="0" t="n">
        <v>5</v>
      </c>
      <c r="G1092" s="0" t="n">
        <v>29.31</v>
      </c>
      <c r="H1092" s="0" t="n">
        <v>4.62</v>
      </c>
      <c r="I1092" s="0" t="n">
        <v>0.41</v>
      </c>
      <c r="J1092" s="0" t="s">
        <v>485</v>
      </c>
      <c r="K1092" s="0" t="s">
        <v>46</v>
      </c>
      <c r="L1092" s="0" t="n">
        <v>120</v>
      </c>
      <c r="M1092" s="0" t="n">
        <v>2.76</v>
      </c>
      <c r="N1092" s="0" t="n">
        <v>179.58</v>
      </c>
      <c r="O1092" s="0" t="n">
        <v>0.83</v>
      </c>
      <c r="P1092" s="0" t="n">
        <v>8</v>
      </c>
      <c r="Q1092" s="0" t="n">
        <v>0.72</v>
      </c>
      <c r="R1092" s="0" t="n">
        <v>162</v>
      </c>
      <c r="S1092" s="0" t="n">
        <v>5.97</v>
      </c>
      <c r="T1092" s="0" t="n">
        <v>0.82</v>
      </c>
      <c r="U1092" s="6" t="n">
        <v>45371</v>
      </c>
      <c r="V1092" s="0" t="n">
        <v>171.5</v>
      </c>
      <c r="W1092" s="0" t="n">
        <v>0.545</v>
      </c>
    </row>
    <row r="1093" customFormat="false" ht="15" hidden="false" customHeight="false" outlineLevel="0" collapsed="false">
      <c r="A1093" s="0" t="s">
        <v>1239</v>
      </c>
      <c r="B1093" s="0" t="s">
        <v>48</v>
      </c>
      <c r="C1093" s="0" t="n">
        <v>429</v>
      </c>
      <c r="D1093" s="0" t="n">
        <v>21</v>
      </c>
      <c r="E1093" s="0" t="n">
        <v>12</v>
      </c>
      <c r="F1093" s="0" t="n">
        <v>7</v>
      </c>
      <c r="G1093" s="0" t="n">
        <v>4.19</v>
      </c>
      <c r="H1093" s="0" t="n">
        <v>1.86</v>
      </c>
      <c r="I1093" s="0" t="n">
        <v>0.58</v>
      </c>
      <c r="J1093" s="0" t="s">
        <v>100</v>
      </c>
      <c r="K1093" s="0" t="s">
        <v>42</v>
      </c>
      <c r="L1093" s="0" t="n">
        <v>62</v>
      </c>
      <c r="M1093" s="0" t="n">
        <v>3.24</v>
      </c>
      <c r="N1093" s="0" t="n">
        <v>75.3</v>
      </c>
      <c r="O1093" s="0" t="n">
        <v>1.92</v>
      </c>
      <c r="P1093" s="0" t="n">
        <v>2</v>
      </c>
      <c r="Q1093" s="0" t="n">
        <v>0.78</v>
      </c>
      <c r="R1093" s="0" t="n">
        <v>938</v>
      </c>
      <c r="S1093" s="0" t="n">
        <v>5.48</v>
      </c>
      <c r="T1093" s="0" t="n">
        <v>0.64</v>
      </c>
      <c r="U1093" s="6" t="n">
        <v>45346</v>
      </c>
      <c r="V1093" s="0" t="n">
        <v>284.05</v>
      </c>
      <c r="W1093" s="0" t="n">
        <v>0.525</v>
      </c>
    </row>
    <row r="1094" customFormat="false" ht="15" hidden="false" customHeight="false" outlineLevel="0" collapsed="false">
      <c r="A1094" s="0" t="s">
        <v>1240</v>
      </c>
      <c r="B1094" s="0" t="s">
        <v>56</v>
      </c>
      <c r="C1094" s="0" t="n">
        <v>422</v>
      </c>
      <c r="D1094" s="0" t="n">
        <v>61</v>
      </c>
      <c r="E1094" s="0" t="n">
        <v>13</v>
      </c>
      <c r="F1094" s="0" t="n">
        <v>4</v>
      </c>
      <c r="G1094" s="0" t="n">
        <v>22.28</v>
      </c>
      <c r="H1094" s="0" t="n">
        <v>2.1</v>
      </c>
      <c r="I1094" s="0" t="n">
        <v>0.7</v>
      </c>
      <c r="J1094" s="0" t="s">
        <v>143</v>
      </c>
      <c r="K1094" s="0" t="s">
        <v>60</v>
      </c>
      <c r="L1094" s="0" t="n">
        <v>146</v>
      </c>
      <c r="M1094" s="0" t="n">
        <v>2.7</v>
      </c>
      <c r="N1094" s="0" t="n">
        <v>45.06</v>
      </c>
      <c r="O1094" s="0" t="n">
        <v>1.27</v>
      </c>
      <c r="P1094" s="0" t="n">
        <v>9</v>
      </c>
      <c r="Q1094" s="0" t="n">
        <v>0.99</v>
      </c>
      <c r="R1094" s="0" t="n">
        <v>774</v>
      </c>
      <c r="S1094" s="0" t="n">
        <v>14.82</v>
      </c>
      <c r="T1094" s="0" t="n">
        <v>0.73</v>
      </c>
      <c r="U1094" s="6" t="n">
        <v>45376</v>
      </c>
      <c r="V1094" s="0" t="n">
        <v>248.45</v>
      </c>
      <c r="W1094" s="0" t="n">
        <v>0.635</v>
      </c>
    </row>
    <row r="1095" customFormat="false" ht="15" hidden="false" customHeight="false" outlineLevel="0" collapsed="false">
      <c r="A1095" s="0" t="s">
        <v>1241</v>
      </c>
      <c r="B1095" s="0" t="s">
        <v>56</v>
      </c>
      <c r="C1095" s="0" t="n">
        <v>267</v>
      </c>
      <c r="D1095" s="0" t="n">
        <v>60</v>
      </c>
      <c r="E1095" s="0" t="n">
        <v>3</v>
      </c>
      <c r="F1095" s="0" t="n">
        <v>4</v>
      </c>
      <c r="G1095" s="0" t="n">
        <v>7.63</v>
      </c>
      <c r="H1095" s="0" t="n">
        <v>2.06</v>
      </c>
      <c r="I1095" s="0" t="n">
        <v>0.42</v>
      </c>
      <c r="J1095" s="0" t="s">
        <v>200</v>
      </c>
      <c r="K1095" s="0" t="s">
        <v>54</v>
      </c>
      <c r="L1095" s="0" t="n">
        <v>142</v>
      </c>
      <c r="M1095" s="0" t="n">
        <v>3.07</v>
      </c>
      <c r="N1095" s="0" t="n">
        <v>14.14</v>
      </c>
      <c r="O1095" s="0" t="n">
        <v>1.07</v>
      </c>
      <c r="P1095" s="0" t="n">
        <v>0</v>
      </c>
      <c r="Q1095" s="0" t="n">
        <v>0.77</v>
      </c>
      <c r="R1095" s="0" t="n">
        <v>579</v>
      </c>
      <c r="S1095" s="0" t="n">
        <v>9.95</v>
      </c>
      <c r="T1095" s="0" t="n">
        <v>0.42</v>
      </c>
      <c r="U1095" s="6" t="n">
        <v>45522</v>
      </c>
      <c r="V1095" s="0" t="n">
        <v>207.44</v>
      </c>
      <c r="W1095" s="0" t="n">
        <v>0.664</v>
      </c>
    </row>
    <row r="1096" customFormat="false" ht="15" hidden="false" customHeight="false" outlineLevel="0" collapsed="false">
      <c r="A1096" s="0" t="s">
        <v>1242</v>
      </c>
      <c r="B1096" s="0" t="s">
        <v>48</v>
      </c>
      <c r="C1096" s="0" t="n">
        <v>367</v>
      </c>
      <c r="D1096" s="0" t="n">
        <v>80</v>
      </c>
      <c r="E1096" s="0" t="n">
        <v>6</v>
      </c>
      <c r="F1096" s="0" t="n">
        <v>4</v>
      </c>
      <c r="G1096" s="0" t="n">
        <v>14.36</v>
      </c>
      <c r="H1096" s="0" t="n">
        <v>1.74</v>
      </c>
      <c r="I1096" s="0" t="n">
        <v>1</v>
      </c>
      <c r="J1096" s="0" t="s">
        <v>196</v>
      </c>
      <c r="K1096" s="0" t="s">
        <v>60</v>
      </c>
      <c r="L1096" s="0" t="n">
        <v>125</v>
      </c>
      <c r="M1096" s="0" t="n">
        <v>1</v>
      </c>
      <c r="N1096" s="0" t="n">
        <v>58.55</v>
      </c>
      <c r="O1096" s="0" t="n">
        <v>0.68</v>
      </c>
      <c r="P1096" s="0" t="n">
        <v>2</v>
      </c>
      <c r="Q1096" s="0" t="n">
        <v>0.74</v>
      </c>
      <c r="R1096" s="0" t="n">
        <v>695</v>
      </c>
      <c r="S1096" s="0" t="n">
        <v>7.89</v>
      </c>
      <c r="T1096" s="0" t="n">
        <v>0.46</v>
      </c>
      <c r="U1096" s="6" t="n">
        <v>45530</v>
      </c>
      <c r="V1096" s="0" t="n">
        <v>258.34</v>
      </c>
      <c r="W1096" s="0" t="n">
        <v>0.637</v>
      </c>
    </row>
    <row r="1097" customFormat="false" ht="15" hidden="false" customHeight="false" outlineLevel="0" collapsed="false">
      <c r="A1097" s="0" t="s">
        <v>1243</v>
      </c>
      <c r="B1097" s="0" t="s">
        <v>56</v>
      </c>
      <c r="C1097" s="0" t="n">
        <v>292</v>
      </c>
      <c r="D1097" s="0" t="n">
        <v>57</v>
      </c>
      <c r="E1097" s="0" t="n">
        <v>10</v>
      </c>
      <c r="F1097" s="0" t="n">
        <v>5</v>
      </c>
      <c r="G1097" s="0" t="n">
        <v>10.35</v>
      </c>
      <c r="H1097" s="0" t="n">
        <v>2.21</v>
      </c>
      <c r="I1097" s="0" t="n">
        <v>0.61</v>
      </c>
      <c r="J1097" s="0" t="s">
        <v>85</v>
      </c>
      <c r="K1097" s="0" t="s">
        <v>46</v>
      </c>
      <c r="L1097" s="0" t="n">
        <v>81</v>
      </c>
      <c r="M1097" s="0" t="n">
        <v>2.44</v>
      </c>
      <c r="N1097" s="0" t="n">
        <v>79.76</v>
      </c>
      <c r="O1097" s="0" t="n">
        <v>1.67</v>
      </c>
      <c r="P1097" s="0" t="n">
        <v>1</v>
      </c>
      <c r="Q1097" s="0" t="n">
        <v>0.96</v>
      </c>
      <c r="R1097" s="0" t="n">
        <v>852</v>
      </c>
      <c r="S1097" s="0" t="n">
        <v>8.19</v>
      </c>
      <c r="T1097" s="0" t="n">
        <v>0.61</v>
      </c>
      <c r="U1097" s="6" t="n">
        <v>45452</v>
      </c>
      <c r="V1097" s="0" t="n">
        <v>205.25</v>
      </c>
      <c r="W1097" s="0" t="n">
        <v>0.636</v>
      </c>
    </row>
    <row r="1098" customFormat="false" ht="15" hidden="false" customHeight="false" outlineLevel="0" collapsed="false">
      <c r="A1098" s="0" t="s">
        <v>1244</v>
      </c>
      <c r="B1098" s="0" t="s">
        <v>40</v>
      </c>
      <c r="C1098" s="0" t="n">
        <v>62</v>
      </c>
      <c r="D1098" s="0" t="n">
        <v>28</v>
      </c>
      <c r="E1098" s="0" t="n">
        <v>12</v>
      </c>
      <c r="F1098" s="0" t="n">
        <v>4</v>
      </c>
      <c r="G1098" s="0" t="n">
        <v>44.27</v>
      </c>
      <c r="H1098" s="0" t="n">
        <v>2.43</v>
      </c>
      <c r="I1098" s="0" t="n">
        <v>0.84</v>
      </c>
      <c r="J1098" s="0" t="s">
        <v>137</v>
      </c>
      <c r="K1098" s="0" t="s">
        <v>60</v>
      </c>
      <c r="L1098" s="0" t="n">
        <v>30</v>
      </c>
      <c r="M1098" s="0" t="n">
        <v>1.76</v>
      </c>
      <c r="N1098" s="0" t="n">
        <v>189.75</v>
      </c>
      <c r="O1098" s="0" t="n">
        <v>1.67</v>
      </c>
      <c r="P1098" s="0" t="n">
        <v>8</v>
      </c>
      <c r="Q1098" s="0" t="n">
        <v>0.74</v>
      </c>
      <c r="R1098" s="0" t="n">
        <v>575</v>
      </c>
      <c r="S1098" s="0" t="n">
        <v>9.46</v>
      </c>
      <c r="T1098" s="0" t="n">
        <v>0.36</v>
      </c>
      <c r="U1098" s="6" t="n">
        <v>45500</v>
      </c>
      <c r="V1098" s="0" t="n">
        <v>25.94</v>
      </c>
      <c r="W1098" s="0" t="n">
        <v>0.419</v>
      </c>
    </row>
    <row r="1099" customFormat="false" ht="15" hidden="false" customHeight="false" outlineLevel="0" collapsed="false">
      <c r="A1099" s="0" t="s">
        <v>1245</v>
      </c>
      <c r="B1099" s="0" t="s">
        <v>81</v>
      </c>
      <c r="C1099" s="0" t="n">
        <v>396</v>
      </c>
      <c r="D1099" s="0" t="n">
        <v>15</v>
      </c>
      <c r="E1099" s="0" t="n">
        <v>7</v>
      </c>
      <c r="F1099" s="0" t="n">
        <v>7</v>
      </c>
      <c r="G1099" s="0" t="n">
        <v>35.69</v>
      </c>
      <c r="H1099" s="0" t="n">
        <v>1.56</v>
      </c>
      <c r="I1099" s="0" t="n">
        <v>0.75</v>
      </c>
      <c r="J1099" s="0" t="s">
        <v>156</v>
      </c>
      <c r="K1099" s="0" t="s">
        <v>54</v>
      </c>
      <c r="L1099" s="0" t="n">
        <v>112</v>
      </c>
      <c r="M1099" s="0" t="n">
        <v>0.89</v>
      </c>
      <c r="N1099" s="0" t="n">
        <v>103.36</v>
      </c>
      <c r="O1099" s="0" t="n">
        <v>0.89</v>
      </c>
      <c r="P1099" s="0" t="n">
        <v>0</v>
      </c>
      <c r="Q1099" s="0" t="n">
        <v>0.73</v>
      </c>
      <c r="R1099" s="0" t="n">
        <v>113</v>
      </c>
      <c r="S1099" s="0" t="n">
        <v>13.22</v>
      </c>
      <c r="T1099" s="0" t="n">
        <v>0.3</v>
      </c>
      <c r="U1099" s="6" t="n">
        <v>45353</v>
      </c>
      <c r="V1099" s="0" t="n">
        <v>111.75</v>
      </c>
      <c r="W1099" s="0" t="n">
        <v>0.693</v>
      </c>
    </row>
    <row r="1100" customFormat="false" ht="15" hidden="false" customHeight="false" outlineLevel="0" collapsed="false">
      <c r="A1100" s="0" t="s">
        <v>1246</v>
      </c>
      <c r="B1100" s="0" t="s">
        <v>40</v>
      </c>
      <c r="C1100" s="0" t="n">
        <v>60</v>
      </c>
      <c r="D1100" s="0" t="n">
        <v>93</v>
      </c>
      <c r="E1100" s="0" t="n">
        <v>11</v>
      </c>
      <c r="F1100" s="0" t="n">
        <v>9</v>
      </c>
      <c r="G1100" s="0" t="n">
        <v>43.55</v>
      </c>
      <c r="H1100" s="0" t="n">
        <v>6.58</v>
      </c>
      <c r="I1100" s="0" t="n">
        <v>0.87</v>
      </c>
      <c r="J1100" s="0" t="s">
        <v>74</v>
      </c>
      <c r="K1100" s="0" t="s">
        <v>54</v>
      </c>
      <c r="L1100" s="0" t="n">
        <v>116</v>
      </c>
      <c r="M1100" s="0" t="n">
        <v>1.36</v>
      </c>
      <c r="N1100" s="0" t="n">
        <v>115.72</v>
      </c>
      <c r="O1100" s="0" t="n">
        <v>1.48</v>
      </c>
      <c r="P1100" s="0" t="n">
        <v>1</v>
      </c>
      <c r="Q1100" s="0" t="n">
        <v>0.8</v>
      </c>
      <c r="R1100" s="0" t="n">
        <v>442</v>
      </c>
      <c r="S1100" s="0" t="n">
        <v>3.04</v>
      </c>
      <c r="T1100" s="0" t="n">
        <v>0.88</v>
      </c>
      <c r="U1100" s="6" t="n">
        <v>45566</v>
      </c>
      <c r="V1100" s="0" t="n">
        <v>133.87</v>
      </c>
      <c r="W1100" s="0" t="n">
        <v>0.609</v>
      </c>
    </row>
    <row r="1101" customFormat="false" ht="15" hidden="false" customHeight="false" outlineLevel="0" collapsed="false">
      <c r="A1101" s="0" t="s">
        <v>1247</v>
      </c>
      <c r="B1101" s="0" t="s">
        <v>56</v>
      </c>
      <c r="C1101" s="0" t="n">
        <v>189</v>
      </c>
      <c r="D1101" s="0" t="n">
        <v>36</v>
      </c>
      <c r="E1101" s="0" t="n">
        <v>13</v>
      </c>
      <c r="F1101" s="0" t="n">
        <v>5</v>
      </c>
      <c r="G1101" s="0" t="n">
        <v>19.79</v>
      </c>
      <c r="H1101" s="0" t="n">
        <v>9.91</v>
      </c>
      <c r="I1101" s="0" t="n">
        <v>0.26</v>
      </c>
      <c r="J1101" s="0" t="s">
        <v>171</v>
      </c>
      <c r="K1101" s="0" t="s">
        <v>54</v>
      </c>
      <c r="L1101" s="0" t="n">
        <v>72</v>
      </c>
      <c r="M1101" s="0" t="n">
        <v>3.21</v>
      </c>
      <c r="N1101" s="0" t="n">
        <v>177.22</v>
      </c>
      <c r="O1101" s="0" t="n">
        <v>0.95</v>
      </c>
      <c r="P1101" s="0" t="n">
        <v>0</v>
      </c>
      <c r="Q1101" s="0" t="n">
        <v>0.89</v>
      </c>
      <c r="R1101" s="0" t="n">
        <v>724</v>
      </c>
      <c r="S1101" s="0" t="n">
        <v>9.39</v>
      </c>
      <c r="T1101" s="0" t="n">
        <v>0.82</v>
      </c>
      <c r="U1101" s="6" t="n">
        <v>45475</v>
      </c>
      <c r="V1101" s="0" t="n">
        <v>168.45</v>
      </c>
      <c r="W1101" s="0" t="n">
        <v>0.772</v>
      </c>
    </row>
    <row r="1102" customFormat="false" ht="15" hidden="false" customHeight="false" outlineLevel="0" collapsed="false">
      <c r="A1102" s="0" t="s">
        <v>1248</v>
      </c>
      <c r="B1102" s="0" t="s">
        <v>44</v>
      </c>
      <c r="C1102" s="0" t="n">
        <v>453</v>
      </c>
      <c r="D1102" s="0" t="n">
        <v>62</v>
      </c>
      <c r="E1102" s="0" t="n">
        <v>13</v>
      </c>
      <c r="F1102" s="0" t="n">
        <v>4</v>
      </c>
      <c r="G1102" s="0" t="n">
        <v>16.36</v>
      </c>
      <c r="H1102" s="0" t="n">
        <v>8.85</v>
      </c>
      <c r="I1102" s="0" t="n">
        <v>0.3</v>
      </c>
      <c r="J1102" s="0" t="s">
        <v>94</v>
      </c>
      <c r="K1102" s="0" t="s">
        <v>42</v>
      </c>
      <c r="L1102" s="0" t="n">
        <v>157</v>
      </c>
      <c r="M1102" s="0" t="n">
        <v>1.39</v>
      </c>
      <c r="N1102" s="0" t="n">
        <v>178.16</v>
      </c>
      <c r="O1102" s="0" t="n">
        <v>1.51</v>
      </c>
      <c r="P1102" s="0" t="n">
        <v>8</v>
      </c>
      <c r="Q1102" s="0" t="n">
        <v>0.91</v>
      </c>
      <c r="R1102" s="0" t="n">
        <v>819</v>
      </c>
      <c r="S1102" s="0" t="n">
        <v>5.51</v>
      </c>
      <c r="T1102" s="0" t="n">
        <v>0.95</v>
      </c>
      <c r="U1102" s="6" t="n">
        <v>45398</v>
      </c>
      <c r="V1102" s="0" t="n">
        <v>76.6</v>
      </c>
      <c r="W1102" s="0" t="n">
        <v>0.534</v>
      </c>
    </row>
    <row r="1103" customFormat="false" ht="15" hidden="false" customHeight="false" outlineLevel="0" collapsed="false">
      <c r="A1103" s="0" t="s">
        <v>1249</v>
      </c>
      <c r="B1103" s="0" t="s">
        <v>81</v>
      </c>
      <c r="C1103" s="0" t="n">
        <v>231</v>
      </c>
      <c r="D1103" s="0" t="n">
        <v>57</v>
      </c>
      <c r="E1103" s="0" t="n">
        <v>8</v>
      </c>
      <c r="F1103" s="0" t="n">
        <v>2</v>
      </c>
      <c r="G1103" s="0" t="n">
        <v>19.65</v>
      </c>
      <c r="H1103" s="0" t="n">
        <v>0.93</v>
      </c>
      <c r="I1103" s="0" t="n">
        <v>0.54</v>
      </c>
      <c r="J1103" s="0" t="s">
        <v>76</v>
      </c>
      <c r="K1103" s="0" t="s">
        <v>60</v>
      </c>
      <c r="L1103" s="0" t="n">
        <v>159</v>
      </c>
      <c r="M1103" s="0" t="n">
        <v>1.31</v>
      </c>
      <c r="N1103" s="0" t="n">
        <v>110.3</v>
      </c>
      <c r="O1103" s="0" t="n">
        <v>1.99</v>
      </c>
      <c r="P1103" s="0" t="n">
        <v>6</v>
      </c>
      <c r="Q1103" s="0" t="n">
        <v>0.96</v>
      </c>
      <c r="R1103" s="0" t="n">
        <v>548</v>
      </c>
      <c r="S1103" s="0" t="n">
        <v>9</v>
      </c>
      <c r="T1103" s="0" t="n">
        <v>0.67</v>
      </c>
      <c r="U1103" s="6" t="n">
        <v>45523</v>
      </c>
      <c r="V1103" s="0" t="n">
        <v>265.54</v>
      </c>
      <c r="W1103" s="0" t="n">
        <v>0.527</v>
      </c>
    </row>
    <row r="1104" customFormat="false" ht="15" hidden="false" customHeight="false" outlineLevel="0" collapsed="false">
      <c r="A1104" s="0" t="s">
        <v>1250</v>
      </c>
      <c r="B1104" s="0" t="s">
        <v>81</v>
      </c>
      <c r="C1104" s="0" t="n">
        <v>187</v>
      </c>
      <c r="D1104" s="0" t="n">
        <v>16</v>
      </c>
      <c r="E1104" s="0" t="n">
        <v>3</v>
      </c>
      <c r="F1104" s="0" t="n">
        <v>2</v>
      </c>
      <c r="G1104" s="0" t="n">
        <v>1.91</v>
      </c>
      <c r="H1104" s="0" t="n">
        <v>4.52</v>
      </c>
      <c r="I1104" s="0" t="n">
        <v>0.87</v>
      </c>
      <c r="J1104" s="0" t="s">
        <v>45</v>
      </c>
      <c r="K1104" s="0" t="s">
        <v>42</v>
      </c>
      <c r="L1104" s="0" t="n">
        <v>86</v>
      </c>
      <c r="M1104" s="0" t="n">
        <v>2.99</v>
      </c>
      <c r="N1104" s="0" t="n">
        <v>31.6</v>
      </c>
      <c r="O1104" s="0" t="n">
        <v>0.6</v>
      </c>
      <c r="P1104" s="0" t="n">
        <v>0</v>
      </c>
      <c r="Q1104" s="0" t="n">
        <v>0.86</v>
      </c>
      <c r="R1104" s="0" t="n">
        <v>567</v>
      </c>
      <c r="S1104" s="0" t="n">
        <v>8.25</v>
      </c>
      <c r="T1104" s="0" t="n">
        <v>0.54</v>
      </c>
      <c r="U1104" s="6" t="n">
        <v>45449</v>
      </c>
      <c r="V1104" s="0" t="n">
        <v>76.32</v>
      </c>
      <c r="W1104" s="0" t="n">
        <v>0.73</v>
      </c>
    </row>
    <row r="1105" customFormat="false" ht="15" hidden="false" customHeight="false" outlineLevel="0" collapsed="false">
      <c r="A1105" s="0" t="s">
        <v>1251</v>
      </c>
      <c r="B1105" s="0" t="s">
        <v>48</v>
      </c>
      <c r="C1105" s="0" t="n">
        <v>58</v>
      </c>
      <c r="D1105" s="0" t="n">
        <v>68</v>
      </c>
      <c r="E1105" s="0" t="n">
        <v>8</v>
      </c>
      <c r="F1105" s="0" t="n">
        <v>3</v>
      </c>
      <c r="G1105" s="0" t="n">
        <v>36.51</v>
      </c>
      <c r="H1105" s="0" t="n">
        <v>8.66</v>
      </c>
      <c r="I1105" s="0" t="n">
        <v>0.28</v>
      </c>
      <c r="J1105" s="0" t="s">
        <v>70</v>
      </c>
      <c r="K1105" s="0" t="s">
        <v>54</v>
      </c>
      <c r="L1105" s="0" t="n">
        <v>84</v>
      </c>
      <c r="M1105" s="0" t="n">
        <v>4.57</v>
      </c>
      <c r="N1105" s="0" t="n">
        <v>61.4</v>
      </c>
      <c r="O1105" s="0" t="n">
        <v>1.3</v>
      </c>
      <c r="P1105" s="0" t="n">
        <v>9</v>
      </c>
      <c r="Q1105" s="0" t="n">
        <v>0.82</v>
      </c>
      <c r="R1105" s="0" t="n">
        <v>404</v>
      </c>
      <c r="S1105" s="0" t="n">
        <v>1.42</v>
      </c>
      <c r="T1105" s="0" t="n">
        <v>0.28</v>
      </c>
      <c r="U1105" s="6" t="n">
        <v>45529</v>
      </c>
      <c r="V1105" s="0" t="n">
        <v>200.7</v>
      </c>
      <c r="W1105" s="0" t="n">
        <v>0.329</v>
      </c>
    </row>
    <row r="1106" customFormat="false" ht="15" hidden="false" customHeight="false" outlineLevel="0" collapsed="false">
      <c r="A1106" s="0" t="s">
        <v>1252</v>
      </c>
      <c r="B1106" s="0" t="s">
        <v>48</v>
      </c>
      <c r="C1106" s="0" t="n">
        <v>388</v>
      </c>
      <c r="D1106" s="0" t="n">
        <v>78</v>
      </c>
      <c r="E1106" s="0" t="n">
        <v>8</v>
      </c>
      <c r="F1106" s="0" t="n">
        <v>4</v>
      </c>
      <c r="G1106" s="0" t="n">
        <v>18.14</v>
      </c>
      <c r="H1106" s="0" t="n">
        <v>1.78</v>
      </c>
      <c r="I1106" s="0" t="n">
        <v>0.97</v>
      </c>
      <c r="J1106" s="0" t="s">
        <v>59</v>
      </c>
      <c r="K1106" s="0" t="s">
        <v>54</v>
      </c>
      <c r="L1106" s="0" t="n">
        <v>167</v>
      </c>
      <c r="M1106" s="0" t="n">
        <v>4.05</v>
      </c>
      <c r="N1106" s="0" t="n">
        <v>96.81</v>
      </c>
      <c r="O1106" s="0" t="n">
        <v>0.82</v>
      </c>
      <c r="P1106" s="0" t="n">
        <v>5</v>
      </c>
      <c r="Q1106" s="0" t="n">
        <v>0.81</v>
      </c>
      <c r="R1106" s="0" t="n">
        <v>682</v>
      </c>
      <c r="S1106" s="0" t="n">
        <v>9.15</v>
      </c>
      <c r="T1106" s="0" t="n">
        <v>0.88</v>
      </c>
      <c r="U1106" s="6" t="n">
        <v>45427</v>
      </c>
      <c r="V1106" s="0" t="n">
        <v>264.22</v>
      </c>
      <c r="W1106" s="0" t="n">
        <v>0.678</v>
      </c>
    </row>
    <row r="1107" customFormat="false" ht="15" hidden="false" customHeight="false" outlineLevel="0" collapsed="false">
      <c r="A1107" s="0" t="s">
        <v>1253</v>
      </c>
      <c r="B1107" s="0" t="s">
        <v>44</v>
      </c>
      <c r="C1107" s="0" t="n">
        <v>264</v>
      </c>
      <c r="D1107" s="0" t="n">
        <v>20</v>
      </c>
      <c r="E1107" s="0" t="n">
        <v>8</v>
      </c>
      <c r="F1107" s="0" t="n">
        <v>4</v>
      </c>
      <c r="G1107" s="0" t="n">
        <v>16.35</v>
      </c>
      <c r="H1107" s="0" t="n">
        <v>8.55</v>
      </c>
      <c r="I1107" s="0" t="n">
        <v>0.21</v>
      </c>
      <c r="J1107" s="0" t="s">
        <v>198</v>
      </c>
      <c r="K1107" s="0" t="s">
        <v>46</v>
      </c>
      <c r="L1107" s="0" t="n">
        <v>72</v>
      </c>
      <c r="M1107" s="0" t="n">
        <v>4.57</v>
      </c>
      <c r="N1107" s="0" t="n">
        <v>152.72</v>
      </c>
      <c r="O1107" s="0" t="n">
        <v>1.14</v>
      </c>
      <c r="P1107" s="0" t="n">
        <v>4</v>
      </c>
      <c r="Q1107" s="0" t="n">
        <v>0.95</v>
      </c>
      <c r="R1107" s="0" t="n">
        <v>202</v>
      </c>
      <c r="S1107" s="0" t="n">
        <v>10.93</v>
      </c>
      <c r="T1107" s="0" t="n">
        <v>0.57</v>
      </c>
      <c r="U1107" s="6" t="n">
        <v>45353</v>
      </c>
      <c r="V1107" s="0" t="n">
        <v>222.52</v>
      </c>
      <c r="W1107" s="0" t="n">
        <v>0.656</v>
      </c>
    </row>
    <row r="1108" customFormat="false" ht="15" hidden="false" customHeight="false" outlineLevel="0" collapsed="false">
      <c r="A1108" s="0" t="s">
        <v>1254</v>
      </c>
      <c r="B1108" s="0" t="s">
        <v>81</v>
      </c>
      <c r="C1108" s="0" t="n">
        <v>170</v>
      </c>
      <c r="D1108" s="0" t="n">
        <v>24</v>
      </c>
      <c r="E1108" s="0" t="n">
        <v>10</v>
      </c>
      <c r="F1108" s="0" t="n">
        <v>5</v>
      </c>
      <c r="G1108" s="0" t="n">
        <v>30.31</v>
      </c>
      <c r="H1108" s="0" t="n">
        <v>6.13</v>
      </c>
      <c r="I1108" s="0" t="n">
        <v>0.26</v>
      </c>
      <c r="J1108" s="0" t="s">
        <v>121</v>
      </c>
      <c r="K1108" s="0" t="s">
        <v>46</v>
      </c>
      <c r="L1108" s="0" t="n">
        <v>76</v>
      </c>
      <c r="M1108" s="0" t="n">
        <v>3.12</v>
      </c>
      <c r="N1108" s="0" t="n">
        <v>145.22</v>
      </c>
      <c r="O1108" s="0" t="n">
        <v>1.76</v>
      </c>
      <c r="P1108" s="0" t="n">
        <v>9</v>
      </c>
      <c r="Q1108" s="0" t="n">
        <v>0.92</v>
      </c>
      <c r="R1108" s="0" t="n">
        <v>378</v>
      </c>
      <c r="S1108" s="0" t="n">
        <v>4.44</v>
      </c>
      <c r="T1108" s="0" t="n">
        <v>0.65</v>
      </c>
      <c r="U1108" s="6" t="n">
        <v>45338</v>
      </c>
      <c r="V1108" s="0" t="n">
        <v>49.44</v>
      </c>
      <c r="W1108" s="0" t="n">
        <v>0.417</v>
      </c>
    </row>
    <row r="1109" customFormat="false" ht="15" hidden="false" customHeight="false" outlineLevel="0" collapsed="false">
      <c r="A1109" s="0" t="s">
        <v>1255</v>
      </c>
      <c r="B1109" s="0" t="s">
        <v>44</v>
      </c>
      <c r="C1109" s="0" t="n">
        <v>130</v>
      </c>
      <c r="D1109" s="0" t="n">
        <v>73</v>
      </c>
      <c r="E1109" s="0" t="n">
        <v>8</v>
      </c>
      <c r="F1109" s="0" t="n">
        <v>5</v>
      </c>
      <c r="G1109" s="0" t="n">
        <v>22.38</v>
      </c>
      <c r="H1109" s="0" t="n">
        <v>9.35</v>
      </c>
      <c r="I1109" s="0" t="n">
        <v>0.25</v>
      </c>
      <c r="J1109" s="0" t="s">
        <v>193</v>
      </c>
      <c r="K1109" s="0" t="s">
        <v>54</v>
      </c>
      <c r="L1109" s="0" t="n">
        <v>45</v>
      </c>
      <c r="M1109" s="0" t="n">
        <v>2.34</v>
      </c>
      <c r="N1109" s="0" t="n">
        <v>132.11</v>
      </c>
      <c r="O1109" s="0" t="n">
        <v>0.76</v>
      </c>
      <c r="P1109" s="0" t="n">
        <v>4</v>
      </c>
      <c r="Q1109" s="0" t="n">
        <v>0.97</v>
      </c>
      <c r="R1109" s="0" t="n">
        <v>739</v>
      </c>
      <c r="S1109" s="0" t="n">
        <v>2.5</v>
      </c>
      <c r="T1109" s="0" t="n">
        <v>0.45</v>
      </c>
      <c r="U1109" s="6" t="n">
        <v>45372</v>
      </c>
      <c r="V1109" s="0" t="n">
        <v>285.9</v>
      </c>
      <c r="W1109" s="0" t="n">
        <v>0.561</v>
      </c>
    </row>
    <row r="1110" customFormat="false" ht="15" hidden="false" customHeight="false" outlineLevel="0" collapsed="false">
      <c r="A1110" s="0" t="s">
        <v>1256</v>
      </c>
      <c r="B1110" s="0" t="s">
        <v>48</v>
      </c>
      <c r="C1110" s="0" t="n">
        <v>499</v>
      </c>
      <c r="D1110" s="0" t="n">
        <v>12</v>
      </c>
      <c r="E1110" s="0" t="n">
        <v>7</v>
      </c>
      <c r="F1110" s="0" t="n">
        <v>8</v>
      </c>
      <c r="G1110" s="0" t="n">
        <v>49.06</v>
      </c>
      <c r="H1110" s="0" t="n">
        <v>8.82</v>
      </c>
      <c r="I1110" s="0" t="n">
        <v>0.63</v>
      </c>
      <c r="J1110" s="0" t="s">
        <v>248</v>
      </c>
      <c r="K1110" s="0" t="s">
        <v>42</v>
      </c>
      <c r="L1110" s="0" t="n">
        <v>143</v>
      </c>
      <c r="M1110" s="0" t="n">
        <v>3.78</v>
      </c>
      <c r="N1110" s="0" t="n">
        <v>177.25</v>
      </c>
      <c r="O1110" s="0" t="n">
        <v>0.24</v>
      </c>
      <c r="P1110" s="0" t="n">
        <v>3</v>
      </c>
      <c r="Q1110" s="0" t="n">
        <v>0.99</v>
      </c>
      <c r="R1110" s="0" t="n">
        <v>528</v>
      </c>
      <c r="S1110" s="0" t="n">
        <v>3.96</v>
      </c>
      <c r="T1110" s="0" t="n">
        <v>0.62</v>
      </c>
      <c r="U1110" s="6" t="n">
        <v>45643</v>
      </c>
      <c r="V1110" s="0" t="n">
        <v>36.66</v>
      </c>
      <c r="W1110" s="0" t="n">
        <v>0.691</v>
      </c>
    </row>
    <row r="1111" customFormat="false" ht="15" hidden="false" customHeight="false" outlineLevel="0" collapsed="false">
      <c r="A1111" s="0" t="s">
        <v>1257</v>
      </c>
      <c r="B1111" s="0" t="s">
        <v>48</v>
      </c>
      <c r="C1111" s="0" t="n">
        <v>455</v>
      </c>
      <c r="D1111" s="0" t="n">
        <v>78</v>
      </c>
      <c r="E1111" s="0" t="n">
        <v>13</v>
      </c>
      <c r="F1111" s="0" t="n">
        <v>9</v>
      </c>
      <c r="G1111" s="0" t="n">
        <v>18.46</v>
      </c>
      <c r="H1111" s="0" t="n">
        <v>6.93</v>
      </c>
      <c r="I1111" s="0" t="n">
        <v>0.93</v>
      </c>
      <c r="J1111" s="0" t="s">
        <v>200</v>
      </c>
      <c r="K1111" s="0" t="s">
        <v>42</v>
      </c>
      <c r="L1111" s="0" t="n">
        <v>46</v>
      </c>
      <c r="M1111" s="0" t="n">
        <v>1.68</v>
      </c>
      <c r="N1111" s="0" t="n">
        <v>162.5</v>
      </c>
      <c r="O1111" s="0" t="n">
        <v>1.62</v>
      </c>
      <c r="P1111" s="0" t="n">
        <v>2</v>
      </c>
      <c r="Q1111" s="0" t="n">
        <v>0.79</v>
      </c>
      <c r="R1111" s="0" t="n">
        <v>440</v>
      </c>
      <c r="S1111" s="0" t="n">
        <v>9.91</v>
      </c>
      <c r="T1111" s="0" t="n">
        <v>0.83</v>
      </c>
      <c r="U1111" s="6" t="n">
        <v>45447</v>
      </c>
      <c r="V1111" s="0" t="n">
        <v>68.02</v>
      </c>
      <c r="W1111" s="0" t="n">
        <v>0.654</v>
      </c>
    </row>
    <row r="1112" customFormat="false" ht="15" hidden="false" customHeight="false" outlineLevel="0" collapsed="false">
      <c r="A1112" s="0" t="s">
        <v>1258</v>
      </c>
      <c r="B1112" s="0" t="s">
        <v>81</v>
      </c>
      <c r="C1112" s="0" t="n">
        <v>66</v>
      </c>
      <c r="D1112" s="0" t="n">
        <v>32</v>
      </c>
      <c r="E1112" s="0" t="n">
        <v>4</v>
      </c>
      <c r="F1112" s="0" t="n">
        <v>4</v>
      </c>
      <c r="G1112" s="0" t="n">
        <v>31.08</v>
      </c>
      <c r="H1112" s="0" t="n">
        <v>6.75</v>
      </c>
      <c r="I1112" s="0" t="n">
        <v>0.33</v>
      </c>
      <c r="J1112" s="0" t="s">
        <v>225</v>
      </c>
      <c r="K1112" s="0" t="s">
        <v>54</v>
      </c>
      <c r="L1112" s="0" t="n">
        <v>102</v>
      </c>
      <c r="M1112" s="0" t="n">
        <v>0.85</v>
      </c>
      <c r="N1112" s="0" t="n">
        <v>196.6</v>
      </c>
      <c r="O1112" s="0" t="n">
        <v>1.15</v>
      </c>
      <c r="P1112" s="0" t="n">
        <v>7</v>
      </c>
      <c r="Q1112" s="0" t="n">
        <v>0.86</v>
      </c>
      <c r="R1112" s="0" t="n">
        <v>624</v>
      </c>
      <c r="S1112" s="0" t="n">
        <v>7.56</v>
      </c>
      <c r="T1112" s="0" t="n">
        <v>0.77</v>
      </c>
      <c r="U1112" s="6" t="n">
        <v>45652</v>
      </c>
      <c r="V1112" s="0" t="n">
        <v>50.38</v>
      </c>
      <c r="W1112" s="0" t="n">
        <v>0.572</v>
      </c>
    </row>
    <row r="1113" customFormat="false" ht="15" hidden="false" customHeight="false" outlineLevel="0" collapsed="false">
      <c r="A1113" s="0" t="s">
        <v>1259</v>
      </c>
      <c r="B1113" s="0" t="s">
        <v>40</v>
      </c>
      <c r="C1113" s="0" t="n">
        <v>82</v>
      </c>
      <c r="D1113" s="0" t="n">
        <v>62</v>
      </c>
      <c r="E1113" s="0" t="n">
        <v>6</v>
      </c>
      <c r="F1113" s="0" t="n">
        <v>3</v>
      </c>
      <c r="G1113" s="0" t="n">
        <v>16.27</v>
      </c>
      <c r="H1113" s="0" t="n">
        <v>2.53</v>
      </c>
      <c r="I1113" s="0" t="n">
        <v>0.6</v>
      </c>
      <c r="J1113" s="0" t="s">
        <v>204</v>
      </c>
      <c r="K1113" s="0" t="s">
        <v>60</v>
      </c>
      <c r="L1113" s="0" t="n">
        <v>84</v>
      </c>
      <c r="M1113" s="0" t="n">
        <v>2.05</v>
      </c>
      <c r="N1113" s="0" t="n">
        <v>178.94</v>
      </c>
      <c r="O1113" s="0" t="n">
        <v>0.95</v>
      </c>
      <c r="P1113" s="0" t="n">
        <v>6</v>
      </c>
      <c r="Q1113" s="0" t="n">
        <v>0.89</v>
      </c>
      <c r="R1113" s="0" t="n">
        <v>461</v>
      </c>
      <c r="S1113" s="0" t="n">
        <v>13.11</v>
      </c>
      <c r="T1113" s="0" t="n">
        <v>0.99</v>
      </c>
      <c r="U1113" s="6" t="n">
        <v>45648</v>
      </c>
      <c r="V1113" s="0" t="n">
        <v>203.41</v>
      </c>
      <c r="W1113" s="0" t="n">
        <v>0.736</v>
      </c>
    </row>
    <row r="1114" customFormat="false" ht="15" hidden="false" customHeight="false" outlineLevel="0" collapsed="false">
      <c r="A1114" s="0" t="s">
        <v>1260</v>
      </c>
      <c r="B1114" s="0" t="s">
        <v>56</v>
      </c>
      <c r="C1114" s="0" t="n">
        <v>244</v>
      </c>
      <c r="D1114" s="0" t="n">
        <v>46</v>
      </c>
      <c r="E1114" s="0" t="n">
        <v>12</v>
      </c>
      <c r="F1114" s="0" t="n">
        <v>9</v>
      </c>
      <c r="G1114" s="0" t="n">
        <v>49.54</v>
      </c>
      <c r="H1114" s="0" t="n">
        <v>1.61</v>
      </c>
      <c r="I1114" s="0" t="n">
        <v>0.26</v>
      </c>
      <c r="J1114" s="0" t="s">
        <v>346</v>
      </c>
      <c r="K1114" s="0" t="s">
        <v>42</v>
      </c>
      <c r="L1114" s="0" t="n">
        <v>175</v>
      </c>
      <c r="M1114" s="0" t="n">
        <v>1.85</v>
      </c>
      <c r="N1114" s="0" t="n">
        <v>47.17</v>
      </c>
      <c r="O1114" s="0" t="n">
        <v>0.45</v>
      </c>
      <c r="P1114" s="0" t="n">
        <v>4</v>
      </c>
      <c r="Q1114" s="0" t="n">
        <v>0.75</v>
      </c>
      <c r="R1114" s="0" t="n">
        <v>307</v>
      </c>
      <c r="S1114" s="0" t="n">
        <v>4.99</v>
      </c>
      <c r="T1114" s="0" t="n">
        <v>0.6</v>
      </c>
      <c r="U1114" s="6" t="n">
        <v>45600</v>
      </c>
      <c r="V1114" s="0" t="n">
        <v>244.15</v>
      </c>
      <c r="W1114" s="0" t="n">
        <v>0.612</v>
      </c>
    </row>
    <row r="1115" customFormat="false" ht="15" hidden="false" customHeight="false" outlineLevel="0" collapsed="false">
      <c r="A1115" s="0" t="s">
        <v>1261</v>
      </c>
      <c r="B1115" s="0" t="s">
        <v>48</v>
      </c>
      <c r="C1115" s="0" t="n">
        <v>385</v>
      </c>
      <c r="D1115" s="0" t="n">
        <v>18</v>
      </c>
      <c r="E1115" s="0" t="n">
        <v>7</v>
      </c>
      <c r="F1115" s="0" t="n">
        <v>4</v>
      </c>
      <c r="G1115" s="0" t="n">
        <v>22.81</v>
      </c>
      <c r="H1115" s="0" t="n">
        <v>4.45</v>
      </c>
      <c r="I1115" s="0" t="n">
        <v>0.67</v>
      </c>
      <c r="J1115" s="0" t="s">
        <v>281</v>
      </c>
      <c r="K1115" s="0" t="s">
        <v>54</v>
      </c>
      <c r="L1115" s="0" t="n">
        <v>124</v>
      </c>
      <c r="M1115" s="0" t="n">
        <v>3.54</v>
      </c>
      <c r="N1115" s="0" t="n">
        <v>20.95</v>
      </c>
      <c r="O1115" s="0" t="n">
        <v>0.28</v>
      </c>
      <c r="P1115" s="0" t="n">
        <v>8</v>
      </c>
      <c r="Q1115" s="0" t="n">
        <v>0.72</v>
      </c>
      <c r="R1115" s="0" t="n">
        <v>626</v>
      </c>
      <c r="S1115" s="0" t="n">
        <v>6.11</v>
      </c>
      <c r="T1115" s="0" t="n">
        <v>0.62</v>
      </c>
      <c r="U1115" s="6" t="n">
        <v>45312</v>
      </c>
      <c r="V1115" s="0" t="n">
        <v>79.02</v>
      </c>
      <c r="W1115" s="0" t="n">
        <v>0.561</v>
      </c>
    </row>
    <row r="1116" customFormat="false" ht="15" hidden="false" customHeight="false" outlineLevel="0" collapsed="false">
      <c r="A1116" s="0" t="s">
        <v>1262</v>
      </c>
      <c r="B1116" s="0" t="s">
        <v>48</v>
      </c>
      <c r="C1116" s="0" t="n">
        <v>88</v>
      </c>
      <c r="D1116" s="0" t="n">
        <v>24</v>
      </c>
      <c r="E1116" s="0" t="n">
        <v>12</v>
      </c>
      <c r="F1116" s="0" t="n">
        <v>9</v>
      </c>
      <c r="G1116" s="0" t="n">
        <v>32.07</v>
      </c>
      <c r="H1116" s="0" t="n">
        <v>2.27</v>
      </c>
      <c r="I1116" s="0" t="n">
        <v>0.21</v>
      </c>
      <c r="J1116" s="0" t="s">
        <v>253</v>
      </c>
      <c r="K1116" s="0" t="s">
        <v>46</v>
      </c>
      <c r="L1116" s="0" t="n">
        <v>162</v>
      </c>
      <c r="M1116" s="0" t="n">
        <v>2.98</v>
      </c>
      <c r="N1116" s="0" t="n">
        <v>88.76</v>
      </c>
      <c r="O1116" s="0" t="n">
        <v>0.63</v>
      </c>
      <c r="P1116" s="0" t="n">
        <v>6</v>
      </c>
      <c r="Q1116" s="0" t="n">
        <v>0.96</v>
      </c>
      <c r="R1116" s="0" t="n">
        <v>918</v>
      </c>
      <c r="S1116" s="0" t="n">
        <v>8.39</v>
      </c>
      <c r="T1116" s="0" t="n">
        <v>0.24</v>
      </c>
      <c r="U1116" s="6" t="n">
        <v>45402</v>
      </c>
      <c r="V1116" s="0" t="n">
        <v>293.98</v>
      </c>
      <c r="W1116" s="0" t="n">
        <v>0.569</v>
      </c>
    </row>
    <row r="1117" customFormat="false" ht="15" hidden="false" customHeight="false" outlineLevel="0" collapsed="false">
      <c r="A1117" s="0" t="s">
        <v>1263</v>
      </c>
      <c r="B1117" s="0" t="s">
        <v>40</v>
      </c>
      <c r="C1117" s="0" t="n">
        <v>318</v>
      </c>
      <c r="D1117" s="0" t="n">
        <v>12</v>
      </c>
      <c r="E1117" s="0" t="n">
        <v>6</v>
      </c>
      <c r="F1117" s="0" t="n">
        <v>7</v>
      </c>
      <c r="G1117" s="0" t="n">
        <v>7.21</v>
      </c>
      <c r="H1117" s="0" t="n">
        <v>1.47</v>
      </c>
      <c r="I1117" s="0" t="n">
        <v>0.54</v>
      </c>
      <c r="J1117" s="0" t="s">
        <v>236</v>
      </c>
      <c r="K1117" s="0" t="s">
        <v>54</v>
      </c>
      <c r="L1117" s="0" t="n">
        <v>86</v>
      </c>
      <c r="M1117" s="0" t="n">
        <v>1.12</v>
      </c>
      <c r="N1117" s="0" t="n">
        <v>127.33</v>
      </c>
      <c r="O1117" s="0" t="n">
        <v>1.47</v>
      </c>
      <c r="P1117" s="0" t="n">
        <v>9</v>
      </c>
      <c r="Q1117" s="0" t="n">
        <v>0.86</v>
      </c>
      <c r="R1117" s="0" t="n">
        <v>556</v>
      </c>
      <c r="S1117" s="0" t="n">
        <v>7.44</v>
      </c>
      <c r="T1117" s="0" t="n">
        <v>0.51</v>
      </c>
      <c r="U1117" s="6" t="n">
        <v>45459</v>
      </c>
      <c r="V1117" s="0" t="n">
        <v>50.38</v>
      </c>
      <c r="W1117" s="0" t="n">
        <v>0.446</v>
      </c>
    </row>
    <row r="1118" customFormat="false" ht="15" hidden="false" customHeight="false" outlineLevel="0" collapsed="false">
      <c r="A1118" s="0" t="s">
        <v>1264</v>
      </c>
      <c r="B1118" s="0" t="s">
        <v>40</v>
      </c>
      <c r="C1118" s="0" t="n">
        <v>451</v>
      </c>
      <c r="D1118" s="0" t="n">
        <v>79</v>
      </c>
      <c r="E1118" s="0" t="n">
        <v>4</v>
      </c>
      <c r="F1118" s="0" t="n">
        <v>5</v>
      </c>
      <c r="G1118" s="0" t="n">
        <v>36.92</v>
      </c>
      <c r="H1118" s="0" t="n">
        <v>3.37</v>
      </c>
      <c r="I1118" s="0" t="n">
        <v>0.69</v>
      </c>
      <c r="J1118" s="0" t="s">
        <v>485</v>
      </c>
      <c r="K1118" s="0" t="s">
        <v>42</v>
      </c>
      <c r="L1118" s="0" t="n">
        <v>170</v>
      </c>
      <c r="M1118" s="0" t="n">
        <v>4.59</v>
      </c>
      <c r="N1118" s="0" t="n">
        <v>132.19</v>
      </c>
      <c r="O1118" s="0" t="n">
        <v>0.88</v>
      </c>
      <c r="P1118" s="0" t="n">
        <v>1</v>
      </c>
      <c r="Q1118" s="0" t="n">
        <v>0.87</v>
      </c>
      <c r="R1118" s="0" t="n">
        <v>748</v>
      </c>
      <c r="S1118" s="0" t="n">
        <v>8.67</v>
      </c>
      <c r="T1118" s="0" t="n">
        <v>0.94</v>
      </c>
      <c r="U1118" s="6" t="n">
        <v>45367</v>
      </c>
      <c r="V1118" s="0" t="n">
        <v>101.6</v>
      </c>
      <c r="W1118" s="0" t="n">
        <v>0.77</v>
      </c>
    </row>
    <row r="1119" customFormat="false" ht="15" hidden="false" customHeight="false" outlineLevel="0" collapsed="false">
      <c r="A1119" s="0" t="s">
        <v>1265</v>
      </c>
      <c r="B1119" s="0" t="s">
        <v>44</v>
      </c>
      <c r="C1119" s="0" t="n">
        <v>309</v>
      </c>
      <c r="D1119" s="0" t="n">
        <v>26</v>
      </c>
      <c r="E1119" s="0" t="n">
        <v>9</v>
      </c>
      <c r="F1119" s="0" t="n">
        <v>4</v>
      </c>
      <c r="G1119" s="0" t="n">
        <v>14.19</v>
      </c>
      <c r="H1119" s="0" t="n">
        <v>8.67</v>
      </c>
      <c r="I1119" s="0" t="n">
        <v>0.62</v>
      </c>
      <c r="J1119" s="0" t="s">
        <v>385</v>
      </c>
      <c r="K1119" s="0" t="s">
        <v>54</v>
      </c>
      <c r="L1119" s="0" t="n">
        <v>22</v>
      </c>
      <c r="M1119" s="0" t="n">
        <v>3.17</v>
      </c>
      <c r="N1119" s="0" t="n">
        <v>60.83</v>
      </c>
      <c r="O1119" s="0" t="n">
        <v>1.18</v>
      </c>
      <c r="P1119" s="0" t="n">
        <v>6</v>
      </c>
      <c r="Q1119" s="0" t="n">
        <v>0.87</v>
      </c>
      <c r="R1119" s="0" t="n">
        <v>969</v>
      </c>
      <c r="S1119" s="0" t="n">
        <v>5.37</v>
      </c>
      <c r="T1119" s="0" t="n">
        <v>0.48</v>
      </c>
      <c r="U1119" s="6" t="n">
        <v>45338</v>
      </c>
      <c r="V1119" s="0" t="n">
        <v>152.19</v>
      </c>
      <c r="W1119" s="0" t="n">
        <v>0.504</v>
      </c>
    </row>
    <row r="1120" customFormat="false" ht="15" hidden="false" customHeight="false" outlineLevel="0" collapsed="false">
      <c r="A1120" s="0" t="s">
        <v>1266</v>
      </c>
      <c r="B1120" s="0" t="s">
        <v>44</v>
      </c>
      <c r="C1120" s="0" t="n">
        <v>315</v>
      </c>
      <c r="D1120" s="0" t="n">
        <v>35</v>
      </c>
      <c r="E1120" s="0" t="n">
        <v>12</v>
      </c>
      <c r="F1120" s="0" t="n">
        <v>9</v>
      </c>
      <c r="G1120" s="0" t="n">
        <v>22.98</v>
      </c>
      <c r="H1120" s="0" t="n">
        <v>0.66</v>
      </c>
      <c r="I1120" s="0" t="n">
        <v>0.23</v>
      </c>
      <c r="J1120" s="0" t="s">
        <v>147</v>
      </c>
      <c r="K1120" s="0" t="s">
        <v>60</v>
      </c>
      <c r="L1120" s="0" t="n">
        <v>47</v>
      </c>
      <c r="M1120" s="0" t="n">
        <v>2.56</v>
      </c>
      <c r="N1120" s="0" t="n">
        <v>173.38</v>
      </c>
      <c r="O1120" s="0" t="n">
        <v>0.26</v>
      </c>
      <c r="P1120" s="0" t="n">
        <v>6</v>
      </c>
      <c r="Q1120" s="0" t="n">
        <v>0.93</v>
      </c>
      <c r="R1120" s="0" t="n">
        <v>788</v>
      </c>
      <c r="S1120" s="0" t="n">
        <v>3.33</v>
      </c>
      <c r="T1120" s="0" t="n">
        <v>0.81</v>
      </c>
      <c r="U1120" s="6" t="n">
        <v>45656</v>
      </c>
      <c r="V1120" s="0" t="n">
        <v>244.57</v>
      </c>
      <c r="W1120" s="0" t="n">
        <v>0.646</v>
      </c>
    </row>
    <row r="1121" customFormat="false" ht="15" hidden="false" customHeight="false" outlineLevel="0" collapsed="false">
      <c r="A1121" s="0" t="s">
        <v>1267</v>
      </c>
      <c r="B1121" s="0" t="s">
        <v>56</v>
      </c>
      <c r="C1121" s="0" t="n">
        <v>222</v>
      </c>
      <c r="D1121" s="0" t="n">
        <v>30</v>
      </c>
      <c r="E1121" s="0" t="n">
        <v>12</v>
      </c>
      <c r="F1121" s="0" t="n">
        <v>5</v>
      </c>
      <c r="G1121" s="0" t="n">
        <v>44.27</v>
      </c>
      <c r="H1121" s="0" t="n">
        <v>3.28</v>
      </c>
      <c r="I1121" s="0" t="n">
        <v>0.25</v>
      </c>
      <c r="J1121" s="0" t="s">
        <v>210</v>
      </c>
      <c r="K1121" s="0" t="s">
        <v>60</v>
      </c>
      <c r="L1121" s="0" t="n">
        <v>157</v>
      </c>
      <c r="M1121" s="0" t="n">
        <v>4.72</v>
      </c>
      <c r="N1121" s="0" t="n">
        <v>72.56</v>
      </c>
      <c r="O1121" s="0" t="n">
        <v>0.33</v>
      </c>
      <c r="P1121" s="0" t="n">
        <v>3</v>
      </c>
      <c r="Q1121" s="0" t="n">
        <v>0.74</v>
      </c>
      <c r="R1121" s="0" t="n">
        <v>760</v>
      </c>
      <c r="S1121" s="0" t="n">
        <v>12.25</v>
      </c>
      <c r="T1121" s="0" t="n">
        <v>0.98</v>
      </c>
      <c r="U1121" s="6" t="n">
        <v>45419</v>
      </c>
      <c r="V1121" s="0" t="n">
        <v>119.2</v>
      </c>
      <c r="W1121" s="0" t="n">
        <v>0.814</v>
      </c>
    </row>
    <row r="1122" customFormat="false" ht="15" hidden="false" customHeight="false" outlineLevel="0" collapsed="false">
      <c r="A1122" s="0" t="s">
        <v>1268</v>
      </c>
      <c r="B1122" s="0" t="s">
        <v>56</v>
      </c>
      <c r="C1122" s="0" t="n">
        <v>80</v>
      </c>
      <c r="D1122" s="0" t="n">
        <v>81</v>
      </c>
      <c r="E1122" s="0" t="n">
        <v>4</v>
      </c>
      <c r="F1122" s="0" t="n">
        <v>4</v>
      </c>
      <c r="G1122" s="0" t="n">
        <v>48.56</v>
      </c>
      <c r="H1122" s="0" t="n">
        <v>4.53</v>
      </c>
      <c r="I1122" s="0" t="n">
        <v>0.7</v>
      </c>
      <c r="J1122" s="0" t="s">
        <v>215</v>
      </c>
      <c r="K1122" s="0" t="s">
        <v>42</v>
      </c>
      <c r="L1122" s="0" t="n">
        <v>26</v>
      </c>
      <c r="M1122" s="0" t="n">
        <v>0.94</v>
      </c>
      <c r="N1122" s="0" t="n">
        <v>184.63</v>
      </c>
      <c r="O1122" s="0" t="n">
        <v>0.12</v>
      </c>
      <c r="P1122" s="0" t="n">
        <v>7</v>
      </c>
      <c r="Q1122" s="0" t="n">
        <v>0.88</v>
      </c>
      <c r="R1122" s="0" t="n">
        <v>343</v>
      </c>
      <c r="S1122" s="0" t="n">
        <v>1.55</v>
      </c>
      <c r="T1122" s="0" t="n">
        <v>0.3</v>
      </c>
      <c r="U1122" s="6" t="n">
        <v>45474</v>
      </c>
      <c r="V1122" s="0" t="n">
        <v>62.17</v>
      </c>
      <c r="W1122" s="0" t="n">
        <v>0.505</v>
      </c>
    </row>
    <row r="1123" customFormat="false" ht="15" hidden="false" customHeight="false" outlineLevel="0" collapsed="false">
      <c r="A1123" s="0" t="s">
        <v>1269</v>
      </c>
      <c r="B1123" s="0" t="s">
        <v>81</v>
      </c>
      <c r="C1123" s="0" t="n">
        <v>453</v>
      </c>
      <c r="D1123" s="0" t="n">
        <v>30</v>
      </c>
      <c r="E1123" s="0" t="n">
        <v>3</v>
      </c>
      <c r="F1123" s="0" t="n">
        <v>6</v>
      </c>
      <c r="G1123" s="0" t="n">
        <v>21.8</v>
      </c>
      <c r="H1123" s="0" t="n">
        <v>5.35</v>
      </c>
      <c r="I1123" s="0" t="n">
        <v>0.83</v>
      </c>
      <c r="J1123" s="0" t="s">
        <v>324</v>
      </c>
      <c r="K1123" s="0" t="s">
        <v>54</v>
      </c>
      <c r="L1123" s="0" t="n">
        <v>132</v>
      </c>
      <c r="M1123" s="0" t="n">
        <v>4.05</v>
      </c>
      <c r="N1123" s="0" t="n">
        <v>99.6</v>
      </c>
      <c r="O1123" s="0" t="n">
        <v>1.38</v>
      </c>
      <c r="P1123" s="0" t="n">
        <v>3</v>
      </c>
      <c r="Q1123" s="0" t="n">
        <v>0.84</v>
      </c>
      <c r="R1123" s="0" t="n">
        <v>812</v>
      </c>
      <c r="S1123" s="0" t="n">
        <v>6.18</v>
      </c>
      <c r="T1123" s="0" t="n">
        <v>0.47</v>
      </c>
      <c r="U1123" s="6" t="n">
        <v>45494</v>
      </c>
      <c r="V1123" s="0" t="n">
        <v>144.83</v>
      </c>
      <c r="W1123" s="0" t="n">
        <v>0.546</v>
      </c>
    </row>
    <row r="1124" customFormat="false" ht="15" hidden="false" customHeight="false" outlineLevel="0" collapsed="false">
      <c r="A1124" s="0" t="s">
        <v>1270</v>
      </c>
      <c r="B1124" s="0" t="s">
        <v>44</v>
      </c>
      <c r="C1124" s="0" t="n">
        <v>470</v>
      </c>
      <c r="D1124" s="0" t="n">
        <v>20</v>
      </c>
      <c r="E1124" s="0" t="n">
        <v>7</v>
      </c>
      <c r="F1124" s="0" t="n">
        <v>5</v>
      </c>
      <c r="G1124" s="0" t="n">
        <v>41.91</v>
      </c>
      <c r="H1124" s="0" t="n">
        <v>2.22</v>
      </c>
      <c r="I1124" s="0" t="n">
        <v>0.92</v>
      </c>
      <c r="J1124" s="0" t="s">
        <v>100</v>
      </c>
      <c r="K1124" s="0" t="s">
        <v>60</v>
      </c>
      <c r="L1124" s="0" t="n">
        <v>123</v>
      </c>
      <c r="M1124" s="0" t="n">
        <v>2.14</v>
      </c>
      <c r="N1124" s="0" t="n">
        <v>11.97</v>
      </c>
      <c r="O1124" s="0" t="n">
        <v>0.6</v>
      </c>
      <c r="P1124" s="0" t="n">
        <v>6</v>
      </c>
      <c r="Q1124" s="0" t="n">
        <v>0.97</v>
      </c>
      <c r="R1124" s="0" t="n">
        <v>526</v>
      </c>
      <c r="S1124" s="0" t="n">
        <v>2.22</v>
      </c>
      <c r="T1124" s="0" t="n">
        <v>0.58</v>
      </c>
      <c r="U1124" s="6" t="n">
        <v>45554</v>
      </c>
      <c r="V1124" s="0" t="n">
        <v>148.18</v>
      </c>
      <c r="W1124" s="0" t="n">
        <v>0.56</v>
      </c>
    </row>
    <row r="1125" customFormat="false" ht="15" hidden="false" customHeight="false" outlineLevel="0" collapsed="false">
      <c r="A1125" s="0" t="s">
        <v>1271</v>
      </c>
      <c r="B1125" s="0" t="s">
        <v>48</v>
      </c>
      <c r="C1125" s="0" t="n">
        <v>337</v>
      </c>
      <c r="D1125" s="0" t="n">
        <v>47</v>
      </c>
      <c r="E1125" s="0" t="n">
        <v>14</v>
      </c>
      <c r="F1125" s="0" t="n">
        <v>9</v>
      </c>
      <c r="G1125" s="0" t="n">
        <v>3.61</v>
      </c>
      <c r="H1125" s="0" t="n">
        <v>9.66</v>
      </c>
      <c r="I1125" s="0" t="n">
        <v>0.83</v>
      </c>
      <c r="J1125" s="0" t="s">
        <v>231</v>
      </c>
      <c r="K1125" s="0" t="s">
        <v>60</v>
      </c>
      <c r="L1125" s="0" t="n">
        <v>161</v>
      </c>
      <c r="M1125" s="0" t="n">
        <v>3.63</v>
      </c>
      <c r="N1125" s="0" t="n">
        <v>40.79</v>
      </c>
      <c r="O1125" s="0" t="n">
        <v>1.94</v>
      </c>
      <c r="P1125" s="0" t="n">
        <v>3</v>
      </c>
      <c r="Q1125" s="0" t="n">
        <v>0.86</v>
      </c>
      <c r="R1125" s="0" t="n">
        <v>879</v>
      </c>
      <c r="S1125" s="0" t="n">
        <v>11.31</v>
      </c>
      <c r="T1125" s="0" t="n">
        <v>0.39</v>
      </c>
      <c r="U1125" s="6" t="n">
        <v>45317</v>
      </c>
      <c r="V1125" s="0" t="n">
        <v>14.7</v>
      </c>
      <c r="W1125" s="0" t="n">
        <v>0.547</v>
      </c>
    </row>
    <row r="1126" customFormat="false" ht="15" hidden="false" customHeight="false" outlineLevel="0" collapsed="false">
      <c r="A1126" s="0" t="s">
        <v>1272</v>
      </c>
      <c r="B1126" s="0" t="s">
        <v>44</v>
      </c>
      <c r="C1126" s="0" t="n">
        <v>333</v>
      </c>
      <c r="D1126" s="0" t="n">
        <v>81</v>
      </c>
      <c r="E1126" s="0" t="n">
        <v>3</v>
      </c>
      <c r="F1126" s="0" t="n">
        <v>3</v>
      </c>
      <c r="G1126" s="0" t="n">
        <v>42.53</v>
      </c>
      <c r="H1126" s="0" t="n">
        <v>6</v>
      </c>
      <c r="I1126" s="0" t="n">
        <v>0.98</v>
      </c>
      <c r="J1126" s="0" t="s">
        <v>193</v>
      </c>
      <c r="K1126" s="0" t="s">
        <v>46</v>
      </c>
      <c r="L1126" s="0" t="n">
        <v>35</v>
      </c>
      <c r="M1126" s="0" t="n">
        <v>4.69</v>
      </c>
      <c r="N1126" s="0" t="n">
        <v>29.44</v>
      </c>
      <c r="O1126" s="0" t="n">
        <v>0.69</v>
      </c>
      <c r="P1126" s="0" t="n">
        <v>7</v>
      </c>
      <c r="Q1126" s="0" t="n">
        <v>0.98</v>
      </c>
      <c r="R1126" s="0" t="n">
        <v>754</v>
      </c>
      <c r="S1126" s="0" t="n">
        <v>6.12</v>
      </c>
      <c r="T1126" s="0" t="n">
        <v>0.21</v>
      </c>
      <c r="U1126" s="6" t="n">
        <v>45638</v>
      </c>
      <c r="V1126" s="0" t="n">
        <v>16.06</v>
      </c>
      <c r="W1126" s="0" t="n">
        <v>0.511</v>
      </c>
    </row>
    <row r="1127" customFormat="false" ht="15" hidden="false" customHeight="false" outlineLevel="0" collapsed="false">
      <c r="A1127" s="0" t="s">
        <v>1273</v>
      </c>
      <c r="B1127" s="0" t="s">
        <v>48</v>
      </c>
      <c r="C1127" s="0" t="n">
        <v>180</v>
      </c>
      <c r="D1127" s="0" t="n">
        <v>97</v>
      </c>
      <c r="E1127" s="0" t="n">
        <v>3</v>
      </c>
      <c r="F1127" s="0" t="n">
        <v>6</v>
      </c>
      <c r="G1127" s="0" t="n">
        <v>31.85</v>
      </c>
      <c r="H1127" s="0" t="n">
        <v>5.46</v>
      </c>
      <c r="I1127" s="0" t="n">
        <v>0.47</v>
      </c>
      <c r="J1127" s="0" t="s">
        <v>87</v>
      </c>
      <c r="K1127" s="0" t="s">
        <v>42</v>
      </c>
      <c r="L1127" s="0" t="n">
        <v>177</v>
      </c>
      <c r="M1127" s="0" t="n">
        <v>2.83</v>
      </c>
      <c r="N1127" s="0" t="n">
        <v>18.36</v>
      </c>
      <c r="O1127" s="0" t="n">
        <v>0.79</v>
      </c>
      <c r="P1127" s="0" t="n">
        <v>2</v>
      </c>
      <c r="Q1127" s="0" t="n">
        <v>0.81</v>
      </c>
      <c r="R1127" s="0" t="n">
        <v>557</v>
      </c>
      <c r="S1127" s="0" t="n">
        <v>1.42</v>
      </c>
      <c r="T1127" s="0" t="n">
        <v>0.57</v>
      </c>
      <c r="U1127" s="6" t="n">
        <v>45445</v>
      </c>
      <c r="V1127" s="0" t="n">
        <v>90.52</v>
      </c>
      <c r="W1127" s="0" t="n">
        <v>0.576</v>
      </c>
    </row>
    <row r="1128" customFormat="false" ht="15" hidden="false" customHeight="false" outlineLevel="0" collapsed="false">
      <c r="A1128" s="0" t="s">
        <v>1274</v>
      </c>
      <c r="B1128" s="0" t="s">
        <v>40</v>
      </c>
      <c r="C1128" s="0" t="n">
        <v>350</v>
      </c>
      <c r="D1128" s="0" t="n">
        <v>44</v>
      </c>
      <c r="E1128" s="0" t="n">
        <v>3</v>
      </c>
      <c r="F1128" s="0" t="n">
        <v>7</v>
      </c>
      <c r="G1128" s="0" t="n">
        <v>24.95</v>
      </c>
      <c r="H1128" s="0" t="n">
        <v>0.58</v>
      </c>
      <c r="I1128" s="0" t="n">
        <v>0.4</v>
      </c>
      <c r="J1128" s="0" t="s">
        <v>70</v>
      </c>
      <c r="K1128" s="0" t="s">
        <v>46</v>
      </c>
      <c r="L1128" s="0" t="n">
        <v>41</v>
      </c>
      <c r="M1128" s="0" t="n">
        <v>0.6</v>
      </c>
      <c r="N1128" s="0" t="n">
        <v>145.66</v>
      </c>
      <c r="O1128" s="0" t="n">
        <v>0.99</v>
      </c>
      <c r="P1128" s="0" t="n">
        <v>1</v>
      </c>
      <c r="Q1128" s="0" t="n">
        <v>0.99</v>
      </c>
      <c r="R1128" s="0" t="n">
        <v>168</v>
      </c>
      <c r="S1128" s="0" t="n">
        <v>2.06</v>
      </c>
      <c r="T1128" s="0" t="n">
        <v>0.63</v>
      </c>
      <c r="U1128" s="6" t="n">
        <v>45425</v>
      </c>
      <c r="V1128" s="0" t="n">
        <v>224.95</v>
      </c>
      <c r="W1128" s="0" t="n">
        <v>0.632</v>
      </c>
    </row>
    <row r="1129" customFormat="false" ht="15" hidden="false" customHeight="false" outlineLevel="0" collapsed="false">
      <c r="A1129" s="0" t="s">
        <v>1275</v>
      </c>
      <c r="B1129" s="0" t="s">
        <v>44</v>
      </c>
      <c r="C1129" s="0" t="n">
        <v>35</v>
      </c>
      <c r="D1129" s="0" t="n">
        <v>23</v>
      </c>
      <c r="E1129" s="0" t="n">
        <v>8</v>
      </c>
      <c r="F1129" s="0" t="n">
        <v>4</v>
      </c>
      <c r="G1129" s="0" t="n">
        <v>44.61</v>
      </c>
      <c r="H1129" s="0" t="n">
        <v>5.11</v>
      </c>
      <c r="I1129" s="0" t="n">
        <v>0.13</v>
      </c>
      <c r="J1129" s="0" t="s">
        <v>242</v>
      </c>
      <c r="K1129" s="0" t="s">
        <v>46</v>
      </c>
      <c r="L1129" s="0" t="n">
        <v>174</v>
      </c>
      <c r="M1129" s="0" t="n">
        <v>0.63</v>
      </c>
      <c r="N1129" s="0" t="n">
        <v>46.54</v>
      </c>
      <c r="O1129" s="0" t="n">
        <v>0.71</v>
      </c>
      <c r="P1129" s="0" t="n">
        <v>9</v>
      </c>
      <c r="Q1129" s="0" t="n">
        <v>0.96</v>
      </c>
      <c r="R1129" s="0" t="n">
        <v>740</v>
      </c>
      <c r="S1129" s="0" t="n">
        <v>3.78</v>
      </c>
      <c r="T1129" s="0" t="n">
        <v>0.7</v>
      </c>
      <c r="U1129" s="6" t="n">
        <v>45381</v>
      </c>
      <c r="V1129" s="0" t="n">
        <v>116.14</v>
      </c>
      <c r="W1129" s="0" t="n">
        <v>0.531</v>
      </c>
    </row>
    <row r="1130" customFormat="false" ht="15" hidden="false" customHeight="false" outlineLevel="0" collapsed="false">
      <c r="A1130" s="0" t="s">
        <v>1276</v>
      </c>
      <c r="B1130" s="0" t="s">
        <v>40</v>
      </c>
      <c r="C1130" s="0" t="n">
        <v>357</v>
      </c>
      <c r="D1130" s="0" t="n">
        <v>23</v>
      </c>
      <c r="E1130" s="0" t="n">
        <v>11</v>
      </c>
      <c r="F1130" s="0" t="n">
        <v>8</v>
      </c>
      <c r="G1130" s="0" t="n">
        <v>42.42</v>
      </c>
      <c r="H1130" s="0" t="n">
        <v>8.46</v>
      </c>
      <c r="I1130" s="0" t="n">
        <v>0.5</v>
      </c>
      <c r="J1130" s="0" t="s">
        <v>385</v>
      </c>
      <c r="K1130" s="0" t="s">
        <v>60</v>
      </c>
      <c r="L1130" s="0" t="n">
        <v>95</v>
      </c>
      <c r="M1130" s="0" t="n">
        <v>1.99</v>
      </c>
      <c r="N1130" s="0" t="n">
        <v>169.34</v>
      </c>
      <c r="O1130" s="0" t="n">
        <v>1.65</v>
      </c>
      <c r="P1130" s="0" t="n">
        <v>5</v>
      </c>
      <c r="Q1130" s="0" t="n">
        <v>0.88</v>
      </c>
      <c r="R1130" s="0" t="n">
        <v>527</v>
      </c>
      <c r="S1130" s="0" t="n">
        <v>12.02</v>
      </c>
      <c r="T1130" s="0" t="n">
        <v>0.86</v>
      </c>
      <c r="U1130" s="6" t="n">
        <v>45307</v>
      </c>
      <c r="V1130" s="0" t="n">
        <v>71.25</v>
      </c>
      <c r="W1130" s="0" t="n">
        <v>0.643</v>
      </c>
    </row>
    <row r="1131" customFormat="false" ht="15" hidden="false" customHeight="false" outlineLevel="0" collapsed="false">
      <c r="A1131" s="0" t="s">
        <v>1277</v>
      </c>
      <c r="B1131" s="0" t="s">
        <v>56</v>
      </c>
      <c r="C1131" s="0" t="n">
        <v>113</v>
      </c>
      <c r="D1131" s="0" t="n">
        <v>19</v>
      </c>
      <c r="E1131" s="0" t="n">
        <v>12</v>
      </c>
      <c r="F1131" s="0" t="n">
        <v>7</v>
      </c>
      <c r="G1131" s="0" t="n">
        <v>15.55</v>
      </c>
      <c r="H1131" s="0" t="n">
        <v>2.59</v>
      </c>
      <c r="I1131" s="0" t="n">
        <v>0.69</v>
      </c>
      <c r="J1131" s="0" t="s">
        <v>150</v>
      </c>
      <c r="K1131" s="0" t="s">
        <v>54</v>
      </c>
      <c r="L1131" s="0" t="n">
        <v>107</v>
      </c>
      <c r="M1131" s="0" t="n">
        <v>4.02</v>
      </c>
      <c r="N1131" s="0" t="n">
        <v>60.25</v>
      </c>
      <c r="O1131" s="0" t="n">
        <v>1.76</v>
      </c>
      <c r="P1131" s="0" t="n">
        <v>6</v>
      </c>
      <c r="Q1131" s="0" t="n">
        <v>0.81</v>
      </c>
      <c r="R1131" s="0" t="n">
        <v>613</v>
      </c>
      <c r="S1131" s="0" t="n">
        <v>12.19</v>
      </c>
      <c r="T1131" s="0" t="n">
        <v>0.4</v>
      </c>
      <c r="U1131" s="6" t="n">
        <v>45499</v>
      </c>
      <c r="V1131" s="0" t="n">
        <v>42.76</v>
      </c>
      <c r="W1131" s="0" t="n">
        <v>0.509</v>
      </c>
    </row>
    <row r="1132" customFormat="false" ht="15" hidden="false" customHeight="false" outlineLevel="0" collapsed="false">
      <c r="A1132" s="0" t="s">
        <v>1278</v>
      </c>
      <c r="B1132" s="0" t="s">
        <v>56</v>
      </c>
      <c r="C1132" s="0" t="n">
        <v>323</v>
      </c>
      <c r="D1132" s="0" t="n">
        <v>21</v>
      </c>
      <c r="E1132" s="0" t="n">
        <v>13</v>
      </c>
      <c r="F1132" s="0" t="n">
        <v>5</v>
      </c>
      <c r="G1132" s="0" t="n">
        <v>39.78</v>
      </c>
      <c r="H1132" s="0" t="n">
        <v>3.84</v>
      </c>
      <c r="I1132" s="0" t="n">
        <v>0.83</v>
      </c>
      <c r="J1132" s="0" t="s">
        <v>281</v>
      </c>
      <c r="K1132" s="0" t="s">
        <v>46</v>
      </c>
      <c r="L1132" s="0" t="n">
        <v>100</v>
      </c>
      <c r="M1132" s="0" t="n">
        <v>1.8</v>
      </c>
      <c r="N1132" s="0" t="n">
        <v>16.14</v>
      </c>
      <c r="O1132" s="0" t="n">
        <v>0.12</v>
      </c>
      <c r="P1132" s="0" t="n">
        <v>6</v>
      </c>
      <c r="Q1132" s="0" t="n">
        <v>0.81</v>
      </c>
      <c r="R1132" s="0" t="n">
        <v>671</v>
      </c>
      <c r="S1132" s="0" t="n">
        <v>14.95</v>
      </c>
      <c r="T1132" s="0" t="n">
        <v>0.25</v>
      </c>
      <c r="U1132" s="6" t="n">
        <v>45523</v>
      </c>
      <c r="V1132" s="0" t="n">
        <v>91.35</v>
      </c>
      <c r="W1132" s="0" t="n">
        <v>0.679</v>
      </c>
    </row>
    <row r="1133" customFormat="false" ht="15" hidden="false" customHeight="false" outlineLevel="0" collapsed="false">
      <c r="A1133" s="0" t="s">
        <v>1279</v>
      </c>
      <c r="B1133" s="0" t="s">
        <v>81</v>
      </c>
      <c r="C1133" s="0" t="n">
        <v>157</v>
      </c>
      <c r="D1133" s="0" t="n">
        <v>47</v>
      </c>
      <c r="E1133" s="0" t="n">
        <v>14</v>
      </c>
      <c r="F1133" s="0" t="n">
        <v>6</v>
      </c>
      <c r="G1133" s="0" t="n">
        <v>5.88</v>
      </c>
      <c r="H1133" s="0" t="n">
        <v>0.7</v>
      </c>
      <c r="I1133" s="0" t="n">
        <v>0.34</v>
      </c>
      <c r="J1133" s="0" t="s">
        <v>139</v>
      </c>
      <c r="K1133" s="0" t="s">
        <v>42</v>
      </c>
      <c r="L1133" s="0" t="n">
        <v>130</v>
      </c>
      <c r="M1133" s="0" t="n">
        <v>2.01</v>
      </c>
      <c r="N1133" s="0" t="n">
        <v>165.93</v>
      </c>
      <c r="O1133" s="0" t="n">
        <v>1.34</v>
      </c>
      <c r="P1133" s="0" t="n">
        <v>5</v>
      </c>
      <c r="Q1133" s="0" t="n">
        <v>0.93</v>
      </c>
      <c r="R1133" s="0" t="n">
        <v>785</v>
      </c>
      <c r="S1133" s="0" t="n">
        <v>4.37</v>
      </c>
      <c r="T1133" s="0" t="n">
        <v>0.27</v>
      </c>
      <c r="U1133" s="6" t="n">
        <v>45576</v>
      </c>
      <c r="V1133" s="0" t="n">
        <v>149.62</v>
      </c>
      <c r="W1133" s="0" t="n">
        <v>0.464</v>
      </c>
    </row>
    <row r="1134" customFormat="false" ht="15" hidden="false" customHeight="false" outlineLevel="0" collapsed="false">
      <c r="A1134" s="0" t="s">
        <v>1280</v>
      </c>
      <c r="B1134" s="0" t="s">
        <v>44</v>
      </c>
      <c r="C1134" s="0" t="n">
        <v>357</v>
      </c>
      <c r="D1134" s="0" t="n">
        <v>43</v>
      </c>
      <c r="E1134" s="0" t="n">
        <v>3</v>
      </c>
      <c r="F1134" s="0" t="n">
        <v>7</v>
      </c>
      <c r="G1134" s="0" t="n">
        <v>41.32</v>
      </c>
      <c r="H1134" s="0" t="n">
        <v>9.78</v>
      </c>
      <c r="I1134" s="0" t="n">
        <v>0.56</v>
      </c>
      <c r="J1134" s="0" t="s">
        <v>309</v>
      </c>
      <c r="K1134" s="0" t="s">
        <v>42</v>
      </c>
      <c r="L1134" s="0" t="n">
        <v>66</v>
      </c>
      <c r="M1134" s="0" t="n">
        <v>4.03</v>
      </c>
      <c r="N1134" s="0" t="n">
        <v>98.57</v>
      </c>
      <c r="O1134" s="0" t="n">
        <v>1.4</v>
      </c>
      <c r="P1134" s="0" t="n">
        <v>7</v>
      </c>
      <c r="Q1134" s="0" t="n">
        <v>0.87</v>
      </c>
      <c r="R1134" s="0" t="n">
        <v>891</v>
      </c>
      <c r="S1134" s="0" t="n">
        <v>1.85</v>
      </c>
      <c r="T1134" s="0" t="n">
        <v>0.6</v>
      </c>
      <c r="U1134" s="6" t="n">
        <v>45573</v>
      </c>
      <c r="V1134" s="0" t="n">
        <v>37.08</v>
      </c>
      <c r="W1134" s="0" t="n">
        <v>0.439</v>
      </c>
    </row>
    <row r="1135" customFormat="false" ht="15" hidden="false" customHeight="false" outlineLevel="0" collapsed="false">
      <c r="A1135" s="0" t="s">
        <v>1281</v>
      </c>
      <c r="B1135" s="0" t="s">
        <v>40</v>
      </c>
      <c r="C1135" s="0" t="n">
        <v>57</v>
      </c>
      <c r="D1135" s="0" t="n">
        <v>50</v>
      </c>
      <c r="E1135" s="0" t="n">
        <v>7</v>
      </c>
      <c r="F1135" s="0" t="n">
        <v>3</v>
      </c>
      <c r="G1135" s="0" t="n">
        <v>34.1</v>
      </c>
      <c r="H1135" s="0" t="n">
        <v>1.13</v>
      </c>
      <c r="I1135" s="0" t="n">
        <v>0.7</v>
      </c>
      <c r="J1135" s="0" t="s">
        <v>51</v>
      </c>
      <c r="K1135" s="0" t="s">
        <v>54</v>
      </c>
      <c r="L1135" s="0" t="n">
        <v>116</v>
      </c>
      <c r="M1135" s="0" t="n">
        <v>1.02</v>
      </c>
      <c r="N1135" s="0" t="n">
        <v>123.91</v>
      </c>
      <c r="O1135" s="0" t="n">
        <v>1.93</v>
      </c>
      <c r="P1135" s="0" t="n">
        <v>5</v>
      </c>
      <c r="Q1135" s="0" t="n">
        <v>0.82</v>
      </c>
      <c r="R1135" s="0" t="n">
        <v>659</v>
      </c>
      <c r="S1135" s="0" t="n">
        <v>4.96</v>
      </c>
      <c r="T1135" s="0" t="n">
        <v>0.94</v>
      </c>
      <c r="U1135" s="6" t="n">
        <v>45419</v>
      </c>
      <c r="V1135" s="0" t="n">
        <v>14.33</v>
      </c>
      <c r="W1135" s="0" t="n">
        <v>0.525</v>
      </c>
    </row>
    <row r="1136" customFormat="false" ht="15" hidden="false" customHeight="false" outlineLevel="0" collapsed="false">
      <c r="A1136" s="0" t="s">
        <v>1282</v>
      </c>
      <c r="B1136" s="0" t="s">
        <v>48</v>
      </c>
      <c r="C1136" s="0" t="n">
        <v>146</v>
      </c>
      <c r="D1136" s="0" t="n">
        <v>19</v>
      </c>
      <c r="E1136" s="0" t="n">
        <v>11</v>
      </c>
      <c r="F1136" s="0" t="n">
        <v>8</v>
      </c>
      <c r="G1136" s="0" t="n">
        <v>5.31</v>
      </c>
      <c r="H1136" s="0" t="n">
        <v>9.03</v>
      </c>
      <c r="I1136" s="0" t="n">
        <v>0.6</v>
      </c>
      <c r="J1136" s="0" t="s">
        <v>220</v>
      </c>
      <c r="K1136" s="0" t="s">
        <v>42</v>
      </c>
      <c r="L1136" s="0" t="n">
        <v>31</v>
      </c>
      <c r="M1136" s="0" t="n">
        <v>4.31</v>
      </c>
      <c r="N1136" s="0" t="n">
        <v>73.88</v>
      </c>
      <c r="O1136" s="0" t="n">
        <v>0.8</v>
      </c>
      <c r="P1136" s="0" t="n">
        <v>5</v>
      </c>
      <c r="Q1136" s="0" t="n">
        <v>0.89</v>
      </c>
      <c r="R1136" s="0" t="n">
        <v>368</v>
      </c>
      <c r="S1136" s="0" t="n">
        <v>3.5</v>
      </c>
      <c r="T1136" s="0" t="n">
        <v>0.99</v>
      </c>
      <c r="U1136" s="6" t="n">
        <v>45340</v>
      </c>
      <c r="V1136" s="0" t="n">
        <v>46.92</v>
      </c>
      <c r="W1136" s="0" t="n">
        <v>0.643</v>
      </c>
    </row>
    <row r="1137" customFormat="false" ht="15" hidden="false" customHeight="false" outlineLevel="0" collapsed="false">
      <c r="A1137" s="0" t="s">
        <v>1283</v>
      </c>
      <c r="B1137" s="0" t="s">
        <v>56</v>
      </c>
      <c r="C1137" s="0" t="n">
        <v>294</v>
      </c>
      <c r="D1137" s="0" t="n">
        <v>26</v>
      </c>
      <c r="E1137" s="0" t="n">
        <v>11</v>
      </c>
      <c r="F1137" s="0" t="n">
        <v>5</v>
      </c>
      <c r="G1137" s="0" t="n">
        <v>34.47</v>
      </c>
      <c r="H1137" s="0" t="n">
        <v>3.47</v>
      </c>
      <c r="I1137" s="0" t="n">
        <v>0.35</v>
      </c>
      <c r="J1137" s="0" t="s">
        <v>89</v>
      </c>
      <c r="K1137" s="0" t="s">
        <v>46</v>
      </c>
      <c r="L1137" s="0" t="n">
        <v>121</v>
      </c>
      <c r="M1137" s="0" t="n">
        <v>1.7</v>
      </c>
      <c r="N1137" s="0" t="n">
        <v>18.75</v>
      </c>
      <c r="O1137" s="0" t="n">
        <v>0.47</v>
      </c>
      <c r="P1137" s="0" t="n">
        <v>2</v>
      </c>
      <c r="Q1137" s="0" t="n">
        <v>0.92</v>
      </c>
      <c r="R1137" s="0" t="n">
        <v>444</v>
      </c>
      <c r="S1137" s="0" t="n">
        <v>10.95</v>
      </c>
      <c r="T1137" s="0" t="n">
        <v>0.36</v>
      </c>
      <c r="U1137" s="6" t="n">
        <v>45528</v>
      </c>
      <c r="V1137" s="0" t="n">
        <v>224.01</v>
      </c>
      <c r="W1137" s="0" t="n">
        <v>0.715</v>
      </c>
    </row>
    <row r="1138" customFormat="false" ht="15" hidden="false" customHeight="false" outlineLevel="0" collapsed="false">
      <c r="A1138" s="0" t="s">
        <v>1284</v>
      </c>
      <c r="B1138" s="0" t="s">
        <v>56</v>
      </c>
      <c r="C1138" s="0" t="n">
        <v>183</v>
      </c>
      <c r="D1138" s="0" t="n">
        <v>26</v>
      </c>
      <c r="E1138" s="0" t="n">
        <v>3</v>
      </c>
      <c r="F1138" s="0" t="n">
        <v>6</v>
      </c>
      <c r="G1138" s="0" t="n">
        <v>29.45</v>
      </c>
      <c r="H1138" s="0" t="n">
        <v>6.08</v>
      </c>
      <c r="I1138" s="0" t="n">
        <v>0.82</v>
      </c>
      <c r="J1138" s="0" t="s">
        <v>291</v>
      </c>
      <c r="K1138" s="0" t="s">
        <v>54</v>
      </c>
      <c r="L1138" s="0" t="n">
        <v>94</v>
      </c>
      <c r="M1138" s="0" t="n">
        <v>0.73</v>
      </c>
      <c r="N1138" s="0" t="n">
        <v>80.33</v>
      </c>
      <c r="O1138" s="0" t="n">
        <v>1.09</v>
      </c>
      <c r="P1138" s="0" t="n">
        <v>1</v>
      </c>
      <c r="Q1138" s="0" t="n">
        <v>0.71</v>
      </c>
      <c r="R1138" s="0" t="n">
        <v>97</v>
      </c>
      <c r="S1138" s="0" t="n">
        <v>14.57</v>
      </c>
      <c r="T1138" s="0" t="n">
        <v>0.32</v>
      </c>
      <c r="U1138" s="6" t="n">
        <v>45344</v>
      </c>
      <c r="V1138" s="0" t="n">
        <v>145.23</v>
      </c>
      <c r="W1138" s="0" t="n">
        <v>0.671</v>
      </c>
    </row>
    <row r="1139" customFormat="false" ht="15" hidden="false" customHeight="false" outlineLevel="0" collapsed="false">
      <c r="A1139" s="0" t="s">
        <v>1285</v>
      </c>
      <c r="B1139" s="0" t="s">
        <v>48</v>
      </c>
      <c r="C1139" s="0" t="n">
        <v>462</v>
      </c>
      <c r="D1139" s="0" t="n">
        <v>76</v>
      </c>
      <c r="E1139" s="0" t="n">
        <v>10</v>
      </c>
      <c r="F1139" s="0" t="n">
        <v>7</v>
      </c>
      <c r="G1139" s="0" t="n">
        <v>30.13</v>
      </c>
      <c r="H1139" s="0" t="n">
        <v>6.95</v>
      </c>
      <c r="I1139" s="0" t="n">
        <v>0.26</v>
      </c>
      <c r="J1139" s="0" t="s">
        <v>49</v>
      </c>
      <c r="K1139" s="0" t="s">
        <v>42</v>
      </c>
      <c r="L1139" s="0" t="n">
        <v>89</v>
      </c>
      <c r="M1139" s="0" t="n">
        <v>1.03</v>
      </c>
      <c r="N1139" s="0" t="n">
        <v>108.47</v>
      </c>
      <c r="O1139" s="0" t="n">
        <v>0.95</v>
      </c>
      <c r="P1139" s="0" t="n">
        <v>6</v>
      </c>
      <c r="Q1139" s="0" t="n">
        <v>0.73</v>
      </c>
      <c r="R1139" s="0" t="n">
        <v>662</v>
      </c>
      <c r="S1139" s="0" t="n">
        <v>4.82</v>
      </c>
      <c r="T1139" s="0" t="n">
        <v>0.48</v>
      </c>
      <c r="U1139" s="6" t="n">
        <v>45363</v>
      </c>
      <c r="V1139" s="0" t="n">
        <v>139.1</v>
      </c>
      <c r="W1139" s="0" t="n">
        <v>0.491</v>
      </c>
    </row>
    <row r="1140" customFormat="false" ht="15" hidden="false" customHeight="false" outlineLevel="0" collapsed="false">
      <c r="A1140" s="0" t="s">
        <v>1286</v>
      </c>
      <c r="B1140" s="0" t="s">
        <v>40</v>
      </c>
      <c r="C1140" s="0" t="n">
        <v>338</v>
      </c>
      <c r="D1140" s="0" t="n">
        <v>71</v>
      </c>
      <c r="E1140" s="0" t="n">
        <v>3</v>
      </c>
      <c r="F1140" s="0" t="n">
        <v>6</v>
      </c>
      <c r="G1140" s="0" t="n">
        <v>15.25</v>
      </c>
      <c r="H1140" s="0" t="n">
        <v>1.84</v>
      </c>
      <c r="I1140" s="0" t="n">
        <v>0.91</v>
      </c>
      <c r="J1140" s="0" t="s">
        <v>72</v>
      </c>
      <c r="K1140" s="0" t="s">
        <v>42</v>
      </c>
      <c r="L1140" s="0" t="n">
        <v>82</v>
      </c>
      <c r="M1140" s="0" t="n">
        <v>4.79</v>
      </c>
      <c r="N1140" s="0" t="n">
        <v>12.22</v>
      </c>
      <c r="O1140" s="0" t="n">
        <v>1.6</v>
      </c>
      <c r="P1140" s="0" t="n">
        <v>5</v>
      </c>
      <c r="Q1140" s="0" t="n">
        <v>0.73</v>
      </c>
      <c r="R1140" s="0" t="n">
        <v>487</v>
      </c>
      <c r="S1140" s="0" t="n">
        <v>5.6</v>
      </c>
      <c r="T1140" s="0" t="n">
        <v>0.57</v>
      </c>
      <c r="U1140" s="6" t="n">
        <v>45354</v>
      </c>
      <c r="V1140" s="0" t="n">
        <v>15.73</v>
      </c>
      <c r="W1140" s="0" t="n">
        <v>0.475</v>
      </c>
    </row>
    <row r="1141" customFormat="false" ht="15" hidden="false" customHeight="false" outlineLevel="0" collapsed="false">
      <c r="A1141" s="0" t="s">
        <v>1287</v>
      </c>
      <c r="B1141" s="0" t="s">
        <v>40</v>
      </c>
      <c r="C1141" s="0" t="n">
        <v>96</v>
      </c>
      <c r="D1141" s="0" t="n">
        <v>10</v>
      </c>
      <c r="E1141" s="0" t="n">
        <v>10</v>
      </c>
      <c r="F1141" s="0" t="n">
        <v>6</v>
      </c>
      <c r="G1141" s="0" t="n">
        <v>14.06</v>
      </c>
      <c r="H1141" s="0" t="n">
        <v>4.72</v>
      </c>
      <c r="I1141" s="0" t="n">
        <v>0.96</v>
      </c>
      <c r="J1141" s="0" t="s">
        <v>85</v>
      </c>
      <c r="K1141" s="0" t="s">
        <v>46</v>
      </c>
      <c r="L1141" s="0" t="n">
        <v>86</v>
      </c>
      <c r="M1141" s="0" t="n">
        <v>2.53</v>
      </c>
      <c r="N1141" s="0" t="n">
        <v>119.12</v>
      </c>
      <c r="O1141" s="0" t="n">
        <v>1.82</v>
      </c>
      <c r="P1141" s="0" t="n">
        <v>0</v>
      </c>
      <c r="Q1141" s="0" t="n">
        <v>0.77</v>
      </c>
      <c r="R1141" s="0" t="n">
        <v>524</v>
      </c>
      <c r="S1141" s="0" t="n">
        <v>5.92</v>
      </c>
      <c r="T1141" s="0" t="n">
        <v>0.85</v>
      </c>
      <c r="U1141" s="6" t="n">
        <v>45298</v>
      </c>
      <c r="V1141" s="0" t="n">
        <v>216.17</v>
      </c>
      <c r="W1141" s="0" t="n">
        <v>0.621</v>
      </c>
    </row>
    <row r="1142" customFormat="false" ht="15" hidden="false" customHeight="false" outlineLevel="0" collapsed="false">
      <c r="A1142" s="0" t="s">
        <v>1288</v>
      </c>
      <c r="B1142" s="0" t="s">
        <v>44</v>
      </c>
      <c r="C1142" s="0" t="n">
        <v>193</v>
      </c>
      <c r="D1142" s="0" t="n">
        <v>21</v>
      </c>
      <c r="E1142" s="0" t="n">
        <v>3</v>
      </c>
      <c r="F1142" s="0" t="n">
        <v>7</v>
      </c>
      <c r="G1142" s="0" t="n">
        <v>38.36</v>
      </c>
      <c r="H1142" s="0" t="n">
        <v>3.59</v>
      </c>
      <c r="I1142" s="0" t="n">
        <v>0.43</v>
      </c>
      <c r="J1142" s="0" t="s">
        <v>67</v>
      </c>
      <c r="K1142" s="0" t="s">
        <v>46</v>
      </c>
      <c r="L1142" s="0" t="n">
        <v>83</v>
      </c>
      <c r="M1142" s="0" t="n">
        <v>1.65</v>
      </c>
      <c r="N1142" s="0" t="n">
        <v>179.68</v>
      </c>
      <c r="O1142" s="0" t="n">
        <v>0.26</v>
      </c>
      <c r="P1142" s="0" t="n">
        <v>1</v>
      </c>
      <c r="Q1142" s="0" t="n">
        <v>0.83</v>
      </c>
      <c r="R1142" s="0" t="n">
        <v>995</v>
      </c>
      <c r="S1142" s="0" t="n">
        <v>13</v>
      </c>
      <c r="T1142" s="0" t="n">
        <v>0.82</v>
      </c>
      <c r="U1142" s="6" t="n">
        <v>45323</v>
      </c>
      <c r="V1142" s="0" t="n">
        <v>68.55</v>
      </c>
      <c r="W1142" s="0" t="n">
        <v>0.857</v>
      </c>
    </row>
    <row r="1143" customFormat="false" ht="15" hidden="false" customHeight="false" outlineLevel="0" collapsed="false">
      <c r="A1143" s="0" t="s">
        <v>1289</v>
      </c>
      <c r="B1143" s="0" t="s">
        <v>44</v>
      </c>
      <c r="C1143" s="0" t="n">
        <v>406</v>
      </c>
      <c r="D1143" s="0" t="n">
        <v>13</v>
      </c>
      <c r="E1143" s="0" t="n">
        <v>14</v>
      </c>
      <c r="F1143" s="0" t="n">
        <v>2</v>
      </c>
      <c r="G1143" s="0" t="n">
        <v>13.58</v>
      </c>
      <c r="H1143" s="0" t="n">
        <v>1.04</v>
      </c>
      <c r="I1143" s="0" t="n">
        <v>0.44</v>
      </c>
      <c r="J1143" s="0" t="s">
        <v>162</v>
      </c>
      <c r="K1143" s="0" t="s">
        <v>46</v>
      </c>
      <c r="L1143" s="0" t="n">
        <v>136</v>
      </c>
      <c r="M1143" s="0" t="n">
        <v>2.85</v>
      </c>
      <c r="N1143" s="0" t="n">
        <v>51.39</v>
      </c>
      <c r="O1143" s="0" t="n">
        <v>1.71</v>
      </c>
      <c r="P1143" s="0" t="n">
        <v>1</v>
      </c>
      <c r="Q1143" s="0" t="n">
        <v>0.94</v>
      </c>
      <c r="R1143" s="0" t="n">
        <v>801</v>
      </c>
      <c r="S1143" s="0" t="n">
        <v>9.09</v>
      </c>
      <c r="T1143" s="0" t="n">
        <v>0.94</v>
      </c>
      <c r="U1143" s="6" t="n">
        <v>45405</v>
      </c>
      <c r="V1143" s="0" t="n">
        <v>36.35</v>
      </c>
      <c r="W1143" s="0" t="n">
        <v>0.706</v>
      </c>
    </row>
    <row r="1144" customFormat="false" ht="15" hidden="false" customHeight="false" outlineLevel="0" collapsed="false">
      <c r="A1144" s="0" t="s">
        <v>1290</v>
      </c>
      <c r="B1144" s="0" t="s">
        <v>81</v>
      </c>
      <c r="C1144" s="0" t="n">
        <v>477</v>
      </c>
      <c r="D1144" s="0" t="n">
        <v>51</v>
      </c>
      <c r="E1144" s="0" t="n">
        <v>7</v>
      </c>
      <c r="F1144" s="0" t="n">
        <v>4</v>
      </c>
      <c r="G1144" s="0" t="n">
        <v>22.87</v>
      </c>
      <c r="H1144" s="0" t="n">
        <v>8.42</v>
      </c>
      <c r="I1144" s="0" t="n">
        <v>0.77</v>
      </c>
      <c r="J1144" s="0" t="s">
        <v>74</v>
      </c>
      <c r="K1144" s="0" t="s">
        <v>46</v>
      </c>
      <c r="L1144" s="0" t="n">
        <v>130</v>
      </c>
      <c r="M1144" s="0" t="n">
        <v>3.57</v>
      </c>
      <c r="N1144" s="0" t="n">
        <v>186.09</v>
      </c>
      <c r="O1144" s="0" t="n">
        <v>1.83</v>
      </c>
      <c r="P1144" s="0" t="n">
        <v>0</v>
      </c>
      <c r="Q1144" s="0" t="n">
        <v>0.81</v>
      </c>
      <c r="R1144" s="0" t="n">
        <v>635</v>
      </c>
      <c r="S1144" s="0" t="n">
        <v>14.64</v>
      </c>
      <c r="T1144" s="0" t="n">
        <v>0.89</v>
      </c>
      <c r="U1144" s="6" t="n">
        <v>45358</v>
      </c>
      <c r="V1144" s="0" t="n">
        <v>254.19</v>
      </c>
      <c r="W1144" s="0" t="n">
        <v>0.752</v>
      </c>
    </row>
    <row r="1145" customFormat="false" ht="15" hidden="false" customHeight="false" outlineLevel="0" collapsed="false">
      <c r="A1145" s="0" t="s">
        <v>1291</v>
      </c>
      <c r="B1145" s="0" t="s">
        <v>56</v>
      </c>
      <c r="C1145" s="0" t="n">
        <v>377</v>
      </c>
      <c r="D1145" s="0" t="n">
        <v>22</v>
      </c>
      <c r="E1145" s="0" t="n">
        <v>10</v>
      </c>
      <c r="F1145" s="0" t="n">
        <v>9</v>
      </c>
      <c r="G1145" s="0" t="n">
        <v>35.04</v>
      </c>
      <c r="H1145" s="0" t="n">
        <v>0.93</v>
      </c>
      <c r="I1145" s="0" t="n">
        <v>0.51</v>
      </c>
      <c r="J1145" s="0" t="s">
        <v>342</v>
      </c>
      <c r="K1145" s="0" t="s">
        <v>54</v>
      </c>
      <c r="L1145" s="0" t="n">
        <v>94</v>
      </c>
      <c r="M1145" s="0" t="n">
        <v>1.93</v>
      </c>
      <c r="N1145" s="0" t="n">
        <v>28.55</v>
      </c>
      <c r="O1145" s="0" t="n">
        <v>1.86</v>
      </c>
      <c r="P1145" s="0" t="n">
        <v>2</v>
      </c>
      <c r="Q1145" s="0" t="n">
        <v>0.71</v>
      </c>
      <c r="R1145" s="0" t="n">
        <v>599</v>
      </c>
      <c r="S1145" s="0" t="n">
        <v>9.78</v>
      </c>
      <c r="T1145" s="0" t="n">
        <v>0.55</v>
      </c>
      <c r="U1145" s="6" t="n">
        <v>45393</v>
      </c>
      <c r="V1145" s="0" t="n">
        <v>150.83</v>
      </c>
      <c r="W1145" s="0" t="n">
        <v>0.556</v>
      </c>
    </row>
    <row r="1146" customFormat="false" ht="15" hidden="false" customHeight="false" outlineLevel="0" collapsed="false">
      <c r="A1146" s="0" t="s">
        <v>1292</v>
      </c>
      <c r="B1146" s="0" t="s">
        <v>44</v>
      </c>
      <c r="C1146" s="0" t="n">
        <v>340</v>
      </c>
      <c r="D1146" s="0" t="n">
        <v>94</v>
      </c>
      <c r="E1146" s="0" t="n">
        <v>8</v>
      </c>
      <c r="F1146" s="0" t="n">
        <v>5</v>
      </c>
      <c r="G1146" s="0" t="n">
        <v>4.9</v>
      </c>
      <c r="H1146" s="0" t="n">
        <v>6.71</v>
      </c>
      <c r="I1146" s="0" t="n">
        <v>0.13</v>
      </c>
      <c r="J1146" s="0" t="s">
        <v>112</v>
      </c>
      <c r="K1146" s="0" t="s">
        <v>54</v>
      </c>
      <c r="L1146" s="0" t="n">
        <v>179</v>
      </c>
      <c r="M1146" s="0" t="n">
        <v>3.76</v>
      </c>
      <c r="N1146" s="0" t="n">
        <v>166.83</v>
      </c>
      <c r="O1146" s="0" t="n">
        <v>1.55</v>
      </c>
      <c r="P1146" s="0" t="n">
        <v>4</v>
      </c>
      <c r="Q1146" s="0" t="n">
        <v>0.85</v>
      </c>
      <c r="R1146" s="0" t="n">
        <v>777</v>
      </c>
      <c r="S1146" s="0" t="n">
        <v>10.88</v>
      </c>
      <c r="T1146" s="0" t="n">
        <v>0.22</v>
      </c>
      <c r="U1146" s="6" t="n">
        <v>45497</v>
      </c>
      <c r="V1146" s="0" t="n">
        <v>227.19</v>
      </c>
      <c r="W1146" s="0" t="n">
        <v>0.524</v>
      </c>
    </row>
    <row r="1147" customFormat="false" ht="15" hidden="false" customHeight="false" outlineLevel="0" collapsed="false">
      <c r="A1147" s="0" t="s">
        <v>1293</v>
      </c>
      <c r="B1147" s="0" t="s">
        <v>40</v>
      </c>
      <c r="C1147" s="0" t="n">
        <v>395</v>
      </c>
      <c r="D1147" s="0" t="n">
        <v>95</v>
      </c>
      <c r="E1147" s="0" t="n">
        <v>11</v>
      </c>
      <c r="F1147" s="0" t="n">
        <v>5</v>
      </c>
      <c r="G1147" s="0" t="n">
        <v>30.13</v>
      </c>
      <c r="H1147" s="0" t="n">
        <v>3.48</v>
      </c>
      <c r="I1147" s="0" t="n">
        <v>0.93</v>
      </c>
      <c r="J1147" s="0" t="s">
        <v>67</v>
      </c>
      <c r="K1147" s="0" t="s">
        <v>54</v>
      </c>
      <c r="L1147" s="0" t="n">
        <v>177</v>
      </c>
      <c r="M1147" s="0" t="n">
        <v>1.64</v>
      </c>
      <c r="N1147" s="0" t="n">
        <v>169.66</v>
      </c>
      <c r="O1147" s="0" t="n">
        <v>1.51</v>
      </c>
      <c r="P1147" s="0" t="n">
        <v>3</v>
      </c>
      <c r="Q1147" s="0" t="n">
        <v>1</v>
      </c>
      <c r="R1147" s="0" t="n">
        <v>185</v>
      </c>
      <c r="S1147" s="0" t="n">
        <v>2.25</v>
      </c>
      <c r="T1147" s="0" t="n">
        <v>0.39</v>
      </c>
      <c r="U1147" s="6" t="n">
        <v>45482</v>
      </c>
      <c r="V1147" s="0" t="n">
        <v>248.35</v>
      </c>
      <c r="W1147" s="0" t="n">
        <v>0.497</v>
      </c>
    </row>
    <row r="1148" customFormat="false" ht="15" hidden="false" customHeight="false" outlineLevel="0" collapsed="false">
      <c r="A1148" s="0" t="s">
        <v>1294</v>
      </c>
      <c r="B1148" s="0" t="s">
        <v>48</v>
      </c>
      <c r="C1148" s="0" t="n">
        <v>110</v>
      </c>
      <c r="D1148" s="0" t="n">
        <v>13</v>
      </c>
      <c r="E1148" s="0" t="n">
        <v>3</v>
      </c>
      <c r="F1148" s="0" t="n">
        <v>8</v>
      </c>
      <c r="G1148" s="0" t="n">
        <v>29.88</v>
      </c>
      <c r="H1148" s="0" t="n">
        <v>2.33</v>
      </c>
      <c r="I1148" s="0" t="n">
        <v>0.49</v>
      </c>
      <c r="J1148" s="0" t="s">
        <v>193</v>
      </c>
      <c r="K1148" s="0" t="s">
        <v>60</v>
      </c>
      <c r="L1148" s="0" t="n">
        <v>159</v>
      </c>
      <c r="M1148" s="0" t="n">
        <v>1.01</v>
      </c>
      <c r="N1148" s="0" t="n">
        <v>58.97</v>
      </c>
      <c r="O1148" s="0" t="n">
        <v>0.13</v>
      </c>
      <c r="P1148" s="0" t="n">
        <v>1</v>
      </c>
      <c r="Q1148" s="0" t="n">
        <v>0.8</v>
      </c>
      <c r="R1148" s="0" t="n">
        <v>567</v>
      </c>
      <c r="S1148" s="0" t="n">
        <v>14.32</v>
      </c>
      <c r="T1148" s="0" t="n">
        <v>0.69</v>
      </c>
      <c r="U1148" s="6" t="n">
        <v>45643</v>
      </c>
      <c r="V1148" s="0" t="n">
        <v>289.74</v>
      </c>
      <c r="W1148" s="0" t="n">
        <v>0.856</v>
      </c>
    </row>
    <row r="1149" customFormat="false" ht="15" hidden="false" customHeight="false" outlineLevel="0" collapsed="false">
      <c r="A1149" s="0" t="s">
        <v>1295</v>
      </c>
      <c r="B1149" s="0" t="s">
        <v>40</v>
      </c>
      <c r="C1149" s="0" t="n">
        <v>257</v>
      </c>
      <c r="D1149" s="0" t="n">
        <v>91</v>
      </c>
      <c r="E1149" s="0" t="n">
        <v>11</v>
      </c>
      <c r="F1149" s="0" t="n">
        <v>8</v>
      </c>
      <c r="G1149" s="0" t="n">
        <v>34.53</v>
      </c>
      <c r="H1149" s="0" t="n">
        <v>6.84</v>
      </c>
      <c r="I1149" s="0" t="n">
        <v>0.28</v>
      </c>
      <c r="J1149" s="0" t="s">
        <v>162</v>
      </c>
      <c r="K1149" s="0" t="s">
        <v>46</v>
      </c>
      <c r="L1149" s="0" t="n">
        <v>91</v>
      </c>
      <c r="M1149" s="0" t="n">
        <v>2.97</v>
      </c>
      <c r="N1149" s="0" t="n">
        <v>191.99</v>
      </c>
      <c r="O1149" s="0" t="n">
        <v>1.85</v>
      </c>
      <c r="P1149" s="0" t="n">
        <v>7</v>
      </c>
      <c r="Q1149" s="0" t="n">
        <v>0.99</v>
      </c>
      <c r="R1149" s="0" t="n">
        <v>808</v>
      </c>
      <c r="S1149" s="0" t="n">
        <v>9.79</v>
      </c>
      <c r="T1149" s="0" t="n">
        <v>0.6</v>
      </c>
      <c r="U1149" s="6" t="n">
        <v>45614</v>
      </c>
      <c r="V1149" s="0" t="n">
        <v>190.87</v>
      </c>
      <c r="W1149" s="0" t="n">
        <v>0.524</v>
      </c>
    </row>
    <row r="1150" customFormat="false" ht="15" hidden="false" customHeight="false" outlineLevel="0" collapsed="false">
      <c r="A1150" s="0" t="s">
        <v>1296</v>
      </c>
      <c r="B1150" s="0" t="s">
        <v>56</v>
      </c>
      <c r="C1150" s="0" t="n">
        <v>283</v>
      </c>
      <c r="D1150" s="0" t="n">
        <v>78</v>
      </c>
      <c r="E1150" s="0" t="n">
        <v>3</v>
      </c>
      <c r="F1150" s="0" t="n">
        <v>8</v>
      </c>
      <c r="G1150" s="0" t="n">
        <v>19.13</v>
      </c>
      <c r="H1150" s="0" t="n">
        <v>5.96</v>
      </c>
      <c r="I1150" s="0" t="n">
        <v>0.6</v>
      </c>
      <c r="J1150" s="0" t="s">
        <v>139</v>
      </c>
      <c r="K1150" s="0" t="s">
        <v>46</v>
      </c>
      <c r="L1150" s="0" t="n">
        <v>30</v>
      </c>
      <c r="M1150" s="0" t="n">
        <v>1.18</v>
      </c>
      <c r="N1150" s="0" t="n">
        <v>89.15</v>
      </c>
      <c r="O1150" s="0" t="n">
        <v>0.77</v>
      </c>
      <c r="P1150" s="0" t="n">
        <v>8</v>
      </c>
      <c r="Q1150" s="0" t="n">
        <v>0.73</v>
      </c>
      <c r="R1150" s="0" t="n">
        <v>373</v>
      </c>
      <c r="S1150" s="0" t="n">
        <v>8.28</v>
      </c>
      <c r="T1150" s="0" t="n">
        <v>0.39</v>
      </c>
      <c r="U1150" s="6" t="n">
        <v>45622</v>
      </c>
      <c r="V1150" s="0" t="n">
        <v>29.8</v>
      </c>
      <c r="W1150" s="0" t="n">
        <v>0.497</v>
      </c>
    </row>
    <row r="1151" customFormat="false" ht="15" hidden="false" customHeight="false" outlineLevel="0" collapsed="false">
      <c r="A1151" s="0" t="s">
        <v>1297</v>
      </c>
      <c r="B1151" s="0" t="s">
        <v>40</v>
      </c>
      <c r="C1151" s="0" t="n">
        <v>198</v>
      </c>
      <c r="D1151" s="0" t="n">
        <v>28</v>
      </c>
      <c r="E1151" s="0" t="n">
        <v>12</v>
      </c>
      <c r="F1151" s="0" t="n">
        <v>5</v>
      </c>
      <c r="G1151" s="0" t="n">
        <v>23</v>
      </c>
      <c r="H1151" s="0" t="n">
        <v>3.49</v>
      </c>
      <c r="I1151" s="0" t="n">
        <v>0.3</v>
      </c>
      <c r="J1151" s="0" t="s">
        <v>112</v>
      </c>
      <c r="K1151" s="0" t="s">
        <v>54</v>
      </c>
      <c r="L1151" s="0" t="n">
        <v>151</v>
      </c>
      <c r="M1151" s="0" t="n">
        <v>4.73</v>
      </c>
      <c r="N1151" s="0" t="n">
        <v>36.84</v>
      </c>
      <c r="O1151" s="0" t="n">
        <v>0.18</v>
      </c>
      <c r="P1151" s="0" t="n">
        <v>7</v>
      </c>
      <c r="Q1151" s="0" t="n">
        <v>0.75</v>
      </c>
      <c r="R1151" s="0" t="n">
        <v>246</v>
      </c>
      <c r="S1151" s="0" t="n">
        <v>6.42</v>
      </c>
      <c r="T1151" s="0" t="n">
        <v>0.31</v>
      </c>
      <c r="U1151" s="6" t="n">
        <v>45335</v>
      </c>
      <c r="V1151" s="0" t="n">
        <v>171.73</v>
      </c>
      <c r="W1151" s="0" t="n">
        <v>0.54</v>
      </c>
    </row>
    <row r="1152" customFormat="false" ht="15" hidden="false" customHeight="false" outlineLevel="0" collapsed="false">
      <c r="A1152" s="0" t="s">
        <v>1298</v>
      </c>
      <c r="B1152" s="0" t="s">
        <v>81</v>
      </c>
      <c r="C1152" s="0" t="n">
        <v>228</v>
      </c>
      <c r="D1152" s="0" t="n">
        <v>11</v>
      </c>
      <c r="E1152" s="0" t="n">
        <v>12</v>
      </c>
      <c r="F1152" s="0" t="n">
        <v>6</v>
      </c>
      <c r="G1152" s="0" t="n">
        <v>17.17</v>
      </c>
      <c r="H1152" s="0" t="n">
        <v>5.37</v>
      </c>
      <c r="I1152" s="0" t="n">
        <v>0.29</v>
      </c>
      <c r="J1152" s="0" t="s">
        <v>271</v>
      </c>
      <c r="K1152" s="0" t="s">
        <v>42</v>
      </c>
      <c r="L1152" s="0" t="n">
        <v>83</v>
      </c>
      <c r="M1152" s="0" t="n">
        <v>0.5</v>
      </c>
      <c r="N1152" s="0" t="n">
        <v>122.43</v>
      </c>
      <c r="O1152" s="0" t="n">
        <v>0.88</v>
      </c>
      <c r="P1152" s="0" t="n">
        <v>6</v>
      </c>
      <c r="Q1152" s="0" t="n">
        <v>0.92</v>
      </c>
      <c r="R1152" s="0" t="n">
        <v>951</v>
      </c>
      <c r="S1152" s="0" t="n">
        <v>2.08</v>
      </c>
      <c r="T1152" s="0" t="n">
        <v>0.37</v>
      </c>
      <c r="U1152" s="6" t="n">
        <v>45590</v>
      </c>
      <c r="V1152" s="0" t="n">
        <v>157.76</v>
      </c>
      <c r="W1152" s="0" t="n">
        <v>0.478</v>
      </c>
    </row>
    <row r="1153" customFormat="false" ht="15" hidden="false" customHeight="false" outlineLevel="0" collapsed="false">
      <c r="A1153" s="0" t="s">
        <v>1299</v>
      </c>
      <c r="B1153" s="0" t="s">
        <v>56</v>
      </c>
      <c r="C1153" s="0" t="n">
        <v>92</v>
      </c>
      <c r="D1153" s="0" t="n">
        <v>21</v>
      </c>
      <c r="E1153" s="0" t="n">
        <v>5</v>
      </c>
      <c r="F1153" s="0" t="n">
        <v>8</v>
      </c>
      <c r="G1153" s="0" t="n">
        <v>40.6</v>
      </c>
      <c r="H1153" s="0" t="n">
        <v>2.84</v>
      </c>
      <c r="I1153" s="0" t="n">
        <v>0.59</v>
      </c>
      <c r="J1153" s="0" t="s">
        <v>319</v>
      </c>
      <c r="K1153" s="0" t="s">
        <v>42</v>
      </c>
      <c r="L1153" s="0" t="n">
        <v>18</v>
      </c>
      <c r="M1153" s="0" t="n">
        <v>3.9</v>
      </c>
      <c r="N1153" s="0" t="n">
        <v>199.36</v>
      </c>
      <c r="O1153" s="0" t="n">
        <v>1.49</v>
      </c>
      <c r="P1153" s="0" t="n">
        <v>9</v>
      </c>
      <c r="Q1153" s="0" t="n">
        <v>0.85</v>
      </c>
      <c r="R1153" s="0" t="n">
        <v>160</v>
      </c>
      <c r="S1153" s="0" t="n">
        <v>2.87</v>
      </c>
      <c r="T1153" s="0" t="n">
        <v>0.41</v>
      </c>
      <c r="U1153" s="6" t="n">
        <v>45592</v>
      </c>
      <c r="V1153" s="0" t="n">
        <v>26.69</v>
      </c>
      <c r="W1153" s="0" t="n">
        <v>0.361</v>
      </c>
    </row>
    <row r="1154" customFormat="false" ht="15" hidden="false" customHeight="false" outlineLevel="0" collapsed="false">
      <c r="A1154" s="0" t="s">
        <v>1300</v>
      </c>
      <c r="B1154" s="0" t="s">
        <v>48</v>
      </c>
      <c r="C1154" s="0" t="n">
        <v>409</v>
      </c>
      <c r="D1154" s="0" t="n">
        <v>90</v>
      </c>
      <c r="E1154" s="0" t="n">
        <v>3</v>
      </c>
      <c r="F1154" s="0" t="n">
        <v>7</v>
      </c>
      <c r="G1154" s="0" t="n">
        <v>7.4</v>
      </c>
      <c r="H1154" s="0" t="n">
        <v>8.71</v>
      </c>
      <c r="I1154" s="0" t="n">
        <v>0.45</v>
      </c>
      <c r="J1154" s="0" t="s">
        <v>365</v>
      </c>
      <c r="K1154" s="0" t="s">
        <v>46</v>
      </c>
      <c r="L1154" s="0" t="n">
        <v>155</v>
      </c>
      <c r="M1154" s="0" t="n">
        <v>1.76</v>
      </c>
      <c r="N1154" s="0" t="n">
        <v>180.87</v>
      </c>
      <c r="O1154" s="0" t="n">
        <v>0.94</v>
      </c>
      <c r="P1154" s="0" t="n">
        <v>1</v>
      </c>
      <c r="Q1154" s="0" t="n">
        <v>0.93</v>
      </c>
      <c r="R1154" s="0" t="n">
        <v>849</v>
      </c>
      <c r="S1154" s="0" t="n">
        <v>1.16</v>
      </c>
      <c r="T1154" s="0" t="n">
        <v>0.89</v>
      </c>
      <c r="U1154" s="6" t="n">
        <v>45424</v>
      </c>
      <c r="V1154" s="0" t="n">
        <v>98.83</v>
      </c>
      <c r="W1154" s="0" t="n">
        <v>0.665</v>
      </c>
    </row>
    <row r="1155" customFormat="false" ht="15" hidden="false" customHeight="false" outlineLevel="0" collapsed="false">
      <c r="A1155" s="0" t="s">
        <v>1301</v>
      </c>
      <c r="B1155" s="0" t="s">
        <v>81</v>
      </c>
      <c r="C1155" s="0" t="n">
        <v>126</v>
      </c>
      <c r="D1155" s="0" t="n">
        <v>83</v>
      </c>
      <c r="E1155" s="0" t="n">
        <v>5</v>
      </c>
      <c r="F1155" s="0" t="n">
        <v>4</v>
      </c>
      <c r="G1155" s="0" t="n">
        <v>48.18</v>
      </c>
      <c r="H1155" s="0" t="n">
        <v>3.48</v>
      </c>
      <c r="I1155" s="0" t="n">
        <v>0.62</v>
      </c>
      <c r="J1155" s="0" t="s">
        <v>387</v>
      </c>
      <c r="K1155" s="0" t="s">
        <v>46</v>
      </c>
      <c r="L1155" s="0" t="n">
        <v>22</v>
      </c>
      <c r="M1155" s="0" t="n">
        <v>4.31</v>
      </c>
      <c r="N1155" s="0" t="n">
        <v>62.93</v>
      </c>
      <c r="O1155" s="0" t="n">
        <v>1.54</v>
      </c>
      <c r="P1155" s="0" t="n">
        <v>5</v>
      </c>
      <c r="Q1155" s="0" t="n">
        <v>0.96</v>
      </c>
      <c r="R1155" s="0" t="n">
        <v>599</v>
      </c>
      <c r="S1155" s="0" t="n">
        <v>14.98</v>
      </c>
      <c r="T1155" s="0" t="n">
        <v>0.77</v>
      </c>
      <c r="U1155" s="6" t="n">
        <v>45330</v>
      </c>
      <c r="V1155" s="0" t="n">
        <v>129.53</v>
      </c>
      <c r="W1155" s="0" t="n">
        <v>0.692</v>
      </c>
    </row>
    <row r="1156" customFormat="false" ht="15" hidden="false" customHeight="false" outlineLevel="0" collapsed="false">
      <c r="A1156" s="0" t="s">
        <v>1302</v>
      </c>
      <c r="B1156" s="0" t="s">
        <v>56</v>
      </c>
      <c r="C1156" s="0" t="n">
        <v>364</v>
      </c>
      <c r="D1156" s="0" t="n">
        <v>15</v>
      </c>
      <c r="E1156" s="0" t="n">
        <v>14</v>
      </c>
      <c r="F1156" s="0" t="n">
        <v>3</v>
      </c>
      <c r="G1156" s="0" t="n">
        <v>32.11</v>
      </c>
      <c r="H1156" s="0" t="n">
        <v>2.83</v>
      </c>
      <c r="I1156" s="0" t="n">
        <v>1</v>
      </c>
      <c r="J1156" s="0" t="s">
        <v>98</v>
      </c>
      <c r="K1156" s="0" t="s">
        <v>54</v>
      </c>
      <c r="L1156" s="0" t="n">
        <v>26</v>
      </c>
      <c r="M1156" s="0" t="n">
        <v>0.77</v>
      </c>
      <c r="N1156" s="0" t="n">
        <v>119.63</v>
      </c>
      <c r="O1156" s="0" t="n">
        <v>1.07</v>
      </c>
      <c r="P1156" s="0" t="n">
        <v>3</v>
      </c>
      <c r="Q1156" s="0" t="n">
        <v>0.78</v>
      </c>
      <c r="R1156" s="0" t="n">
        <v>164</v>
      </c>
      <c r="S1156" s="0" t="n">
        <v>12.01</v>
      </c>
      <c r="T1156" s="0" t="n">
        <v>0.64</v>
      </c>
      <c r="U1156" s="6" t="n">
        <v>45303</v>
      </c>
      <c r="V1156" s="0" t="n">
        <v>56.68</v>
      </c>
      <c r="W1156" s="0" t="n">
        <v>0.677</v>
      </c>
    </row>
    <row r="1157" customFormat="false" ht="15" hidden="false" customHeight="false" outlineLevel="0" collapsed="false">
      <c r="A1157" s="0" t="s">
        <v>1303</v>
      </c>
      <c r="B1157" s="0" t="s">
        <v>48</v>
      </c>
      <c r="C1157" s="0" t="n">
        <v>314</v>
      </c>
      <c r="D1157" s="0" t="n">
        <v>17</v>
      </c>
      <c r="E1157" s="0" t="n">
        <v>13</v>
      </c>
      <c r="F1157" s="0" t="n">
        <v>5</v>
      </c>
      <c r="G1157" s="0" t="n">
        <v>44.46</v>
      </c>
      <c r="H1157" s="0" t="n">
        <v>7.64</v>
      </c>
      <c r="I1157" s="0" t="n">
        <v>0.87</v>
      </c>
      <c r="J1157" s="0" t="s">
        <v>385</v>
      </c>
      <c r="K1157" s="0" t="s">
        <v>46</v>
      </c>
      <c r="L1157" s="0" t="n">
        <v>135</v>
      </c>
      <c r="M1157" s="0" t="n">
        <v>4.79</v>
      </c>
      <c r="N1157" s="0" t="n">
        <v>31.92</v>
      </c>
      <c r="O1157" s="0" t="n">
        <v>0.67</v>
      </c>
      <c r="P1157" s="0" t="n">
        <v>4</v>
      </c>
      <c r="Q1157" s="0" t="n">
        <v>0.9</v>
      </c>
      <c r="R1157" s="0" t="n">
        <v>746</v>
      </c>
      <c r="S1157" s="0" t="n">
        <v>12.16</v>
      </c>
      <c r="T1157" s="0" t="n">
        <v>0.22</v>
      </c>
      <c r="U1157" s="6" t="n">
        <v>45325</v>
      </c>
      <c r="V1157" s="0" t="n">
        <v>12.54</v>
      </c>
      <c r="W1157" s="0" t="n">
        <v>0.639</v>
      </c>
    </row>
    <row r="1158" customFormat="false" ht="15" hidden="false" customHeight="false" outlineLevel="0" collapsed="false">
      <c r="A1158" s="0" t="s">
        <v>1304</v>
      </c>
      <c r="B1158" s="0" t="s">
        <v>81</v>
      </c>
      <c r="C1158" s="0" t="n">
        <v>388</v>
      </c>
      <c r="D1158" s="0" t="n">
        <v>60</v>
      </c>
      <c r="E1158" s="0" t="n">
        <v>4</v>
      </c>
      <c r="F1158" s="0" t="n">
        <v>7</v>
      </c>
      <c r="G1158" s="0" t="n">
        <v>21.89</v>
      </c>
      <c r="H1158" s="0" t="n">
        <v>0.67</v>
      </c>
      <c r="I1158" s="0" t="n">
        <v>0.11</v>
      </c>
      <c r="J1158" s="0" t="s">
        <v>53</v>
      </c>
      <c r="K1158" s="0" t="s">
        <v>42</v>
      </c>
      <c r="L1158" s="0" t="n">
        <v>96</v>
      </c>
      <c r="M1158" s="0" t="n">
        <v>0.96</v>
      </c>
      <c r="N1158" s="0" t="n">
        <v>97.75</v>
      </c>
      <c r="O1158" s="0" t="n">
        <v>0.49</v>
      </c>
      <c r="P1158" s="0" t="n">
        <v>8</v>
      </c>
      <c r="Q1158" s="0" t="n">
        <v>0.88</v>
      </c>
      <c r="R1158" s="0" t="n">
        <v>773</v>
      </c>
      <c r="S1158" s="0" t="n">
        <v>11.22</v>
      </c>
      <c r="T1158" s="0" t="n">
        <v>0.86</v>
      </c>
      <c r="U1158" s="6" t="n">
        <v>45393</v>
      </c>
      <c r="V1158" s="0" t="n">
        <v>229.52</v>
      </c>
      <c r="W1158" s="0" t="n">
        <v>0.689</v>
      </c>
    </row>
    <row r="1159" customFormat="false" ht="15" hidden="false" customHeight="false" outlineLevel="0" collapsed="false">
      <c r="A1159" s="0" t="s">
        <v>1305</v>
      </c>
      <c r="B1159" s="0" t="s">
        <v>81</v>
      </c>
      <c r="C1159" s="0" t="n">
        <v>463</v>
      </c>
      <c r="D1159" s="0" t="n">
        <v>20</v>
      </c>
      <c r="E1159" s="0" t="n">
        <v>4</v>
      </c>
      <c r="F1159" s="0" t="n">
        <v>4</v>
      </c>
      <c r="G1159" s="0" t="n">
        <v>17.28</v>
      </c>
      <c r="H1159" s="0" t="n">
        <v>3.05</v>
      </c>
      <c r="I1159" s="0" t="n">
        <v>0.15</v>
      </c>
      <c r="J1159" s="0" t="s">
        <v>455</v>
      </c>
      <c r="K1159" s="0" t="s">
        <v>42</v>
      </c>
      <c r="L1159" s="0" t="n">
        <v>162</v>
      </c>
      <c r="M1159" s="0" t="n">
        <v>4.05</v>
      </c>
      <c r="N1159" s="0" t="n">
        <v>109.38</v>
      </c>
      <c r="O1159" s="0" t="n">
        <v>0.9</v>
      </c>
      <c r="P1159" s="0" t="n">
        <v>8</v>
      </c>
      <c r="Q1159" s="0" t="n">
        <v>0.96</v>
      </c>
      <c r="R1159" s="0" t="n">
        <v>537</v>
      </c>
      <c r="S1159" s="0" t="n">
        <v>7.78</v>
      </c>
      <c r="T1159" s="0" t="n">
        <v>0.64</v>
      </c>
      <c r="U1159" s="6" t="n">
        <v>45622</v>
      </c>
      <c r="V1159" s="0" t="n">
        <v>256.97</v>
      </c>
      <c r="W1159" s="0" t="n">
        <v>0.574</v>
      </c>
    </row>
    <row r="1160" customFormat="false" ht="15" hidden="false" customHeight="false" outlineLevel="0" collapsed="false">
      <c r="A1160" s="0" t="s">
        <v>1306</v>
      </c>
      <c r="B1160" s="0" t="s">
        <v>56</v>
      </c>
      <c r="C1160" s="0" t="n">
        <v>303</v>
      </c>
      <c r="D1160" s="0" t="n">
        <v>72</v>
      </c>
      <c r="E1160" s="0" t="n">
        <v>11</v>
      </c>
      <c r="F1160" s="0" t="n">
        <v>4</v>
      </c>
      <c r="G1160" s="0" t="n">
        <v>45.14</v>
      </c>
      <c r="H1160" s="0" t="n">
        <v>4.07</v>
      </c>
      <c r="I1160" s="0" t="n">
        <v>0.65</v>
      </c>
      <c r="J1160" s="0" t="s">
        <v>259</v>
      </c>
      <c r="K1160" s="0" t="s">
        <v>46</v>
      </c>
      <c r="L1160" s="0" t="n">
        <v>25</v>
      </c>
      <c r="M1160" s="0" t="n">
        <v>2.83</v>
      </c>
      <c r="N1160" s="0" t="n">
        <v>69.9</v>
      </c>
      <c r="O1160" s="0" t="n">
        <v>0.17</v>
      </c>
      <c r="P1160" s="0" t="n">
        <v>3</v>
      </c>
      <c r="Q1160" s="0" t="n">
        <v>0.83</v>
      </c>
      <c r="R1160" s="0" t="n">
        <v>414</v>
      </c>
      <c r="S1160" s="0" t="n">
        <v>2.23</v>
      </c>
      <c r="T1160" s="0" t="n">
        <v>0.7</v>
      </c>
      <c r="U1160" s="6" t="n">
        <v>45519</v>
      </c>
      <c r="V1160" s="0" t="n">
        <v>76.44</v>
      </c>
      <c r="W1160" s="0" t="n">
        <v>0.659</v>
      </c>
    </row>
    <row r="1161" customFormat="false" ht="15" hidden="false" customHeight="false" outlineLevel="0" collapsed="false">
      <c r="A1161" s="0" t="s">
        <v>1307</v>
      </c>
      <c r="B1161" s="0" t="s">
        <v>44</v>
      </c>
      <c r="C1161" s="0" t="n">
        <v>372</v>
      </c>
      <c r="D1161" s="0" t="n">
        <v>66</v>
      </c>
      <c r="E1161" s="0" t="n">
        <v>10</v>
      </c>
      <c r="F1161" s="0" t="n">
        <v>2</v>
      </c>
      <c r="G1161" s="0" t="n">
        <v>5.84</v>
      </c>
      <c r="H1161" s="0" t="n">
        <v>8.88</v>
      </c>
      <c r="I1161" s="0" t="n">
        <v>0.66</v>
      </c>
      <c r="J1161" s="0" t="s">
        <v>309</v>
      </c>
      <c r="K1161" s="0" t="s">
        <v>54</v>
      </c>
      <c r="L1161" s="0" t="n">
        <v>33</v>
      </c>
      <c r="M1161" s="0" t="n">
        <v>2.44</v>
      </c>
      <c r="N1161" s="0" t="n">
        <v>102</v>
      </c>
      <c r="O1161" s="0" t="n">
        <v>0.9</v>
      </c>
      <c r="P1161" s="0" t="n">
        <v>7</v>
      </c>
      <c r="Q1161" s="0" t="n">
        <v>0.72</v>
      </c>
      <c r="R1161" s="0" t="n">
        <v>533</v>
      </c>
      <c r="S1161" s="0" t="n">
        <v>2.01</v>
      </c>
      <c r="T1161" s="0" t="n">
        <v>0.25</v>
      </c>
      <c r="U1161" s="6" t="n">
        <v>45357</v>
      </c>
      <c r="V1161" s="0" t="n">
        <v>11.1</v>
      </c>
      <c r="W1161" s="0" t="n">
        <v>0.391</v>
      </c>
    </row>
    <row r="1162" customFormat="false" ht="15" hidden="false" customHeight="false" outlineLevel="0" collapsed="false">
      <c r="A1162" s="0" t="s">
        <v>1308</v>
      </c>
      <c r="B1162" s="0" t="s">
        <v>81</v>
      </c>
      <c r="C1162" s="0" t="n">
        <v>201</v>
      </c>
      <c r="D1162" s="0" t="n">
        <v>21</v>
      </c>
      <c r="E1162" s="0" t="n">
        <v>3</v>
      </c>
      <c r="F1162" s="0" t="n">
        <v>9</v>
      </c>
      <c r="G1162" s="0" t="n">
        <v>6.74</v>
      </c>
      <c r="H1162" s="0" t="n">
        <v>9.53</v>
      </c>
      <c r="I1162" s="0" t="n">
        <v>0.89</v>
      </c>
      <c r="J1162" s="0" t="s">
        <v>41</v>
      </c>
      <c r="K1162" s="0" t="s">
        <v>54</v>
      </c>
      <c r="L1162" s="0" t="n">
        <v>84</v>
      </c>
      <c r="M1162" s="0" t="n">
        <v>1.76</v>
      </c>
      <c r="N1162" s="0" t="n">
        <v>184.79</v>
      </c>
      <c r="O1162" s="0" t="n">
        <v>0.23</v>
      </c>
      <c r="P1162" s="0" t="n">
        <v>4</v>
      </c>
      <c r="Q1162" s="0" t="n">
        <v>0.87</v>
      </c>
      <c r="R1162" s="0" t="n">
        <v>816</v>
      </c>
      <c r="S1162" s="0" t="n">
        <v>13.83</v>
      </c>
      <c r="T1162" s="0" t="n">
        <v>0.85</v>
      </c>
      <c r="U1162" s="6" t="n">
        <v>45339</v>
      </c>
      <c r="V1162" s="0" t="n">
        <v>268.08</v>
      </c>
      <c r="W1162" s="0" t="n">
        <v>0.825</v>
      </c>
    </row>
    <row r="1163" customFormat="false" ht="15" hidden="false" customHeight="false" outlineLevel="0" collapsed="false">
      <c r="A1163" s="0" t="s">
        <v>1309</v>
      </c>
      <c r="B1163" s="0" t="s">
        <v>81</v>
      </c>
      <c r="C1163" s="0" t="n">
        <v>56</v>
      </c>
      <c r="D1163" s="0" t="n">
        <v>82</v>
      </c>
      <c r="E1163" s="0" t="n">
        <v>14</v>
      </c>
      <c r="F1163" s="0" t="n">
        <v>7</v>
      </c>
      <c r="G1163" s="0" t="n">
        <v>15.67</v>
      </c>
      <c r="H1163" s="0" t="n">
        <v>7.31</v>
      </c>
      <c r="I1163" s="0" t="n">
        <v>0.67</v>
      </c>
      <c r="J1163" s="0" t="s">
        <v>340</v>
      </c>
      <c r="K1163" s="0" t="s">
        <v>42</v>
      </c>
      <c r="L1163" s="0" t="n">
        <v>160</v>
      </c>
      <c r="M1163" s="0" t="n">
        <v>4.29</v>
      </c>
      <c r="N1163" s="0" t="n">
        <v>105.03</v>
      </c>
      <c r="O1163" s="0" t="n">
        <v>1.77</v>
      </c>
      <c r="P1163" s="0" t="n">
        <v>8</v>
      </c>
      <c r="Q1163" s="0" t="n">
        <v>0.99</v>
      </c>
      <c r="R1163" s="0" t="n">
        <v>881</v>
      </c>
      <c r="S1163" s="0" t="n">
        <v>1</v>
      </c>
      <c r="T1163" s="0" t="n">
        <v>0.87</v>
      </c>
      <c r="U1163" s="6" t="n">
        <v>45461</v>
      </c>
      <c r="V1163" s="0" t="n">
        <v>48.85</v>
      </c>
      <c r="W1163" s="0" t="n">
        <v>0.448</v>
      </c>
    </row>
    <row r="1164" customFormat="false" ht="15" hidden="false" customHeight="false" outlineLevel="0" collapsed="false">
      <c r="A1164" s="0" t="s">
        <v>1310</v>
      </c>
      <c r="B1164" s="0" t="s">
        <v>48</v>
      </c>
      <c r="C1164" s="0" t="n">
        <v>156</v>
      </c>
      <c r="D1164" s="0" t="n">
        <v>11</v>
      </c>
      <c r="E1164" s="0" t="n">
        <v>6</v>
      </c>
      <c r="F1164" s="0" t="n">
        <v>5</v>
      </c>
      <c r="G1164" s="0" t="n">
        <v>48.03</v>
      </c>
      <c r="H1164" s="0" t="n">
        <v>5.18</v>
      </c>
      <c r="I1164" s="0" t="n">
        <v>0.3</v>
      </c>
      <c r="J1164" s="0" t="s">
        <v>72</v>
      </c>
      <c r="K1164" s="0" t="s">
        <v>54</v>
      </c>
      <c r="L1164" s="0" t="n">
        <v>178</v>
      </c>
      <c r="M1164" s="0" t="n">
        <v>1.4</v>
      </c>
      <c r="N1164" s="0" t="n">
        <v>167.89</v>
      </c>
      <c r="O1164" s="0" t="n">
        <v>1.19</v>
      </c>
      <c r="P1164" s="0" t="n">
        <v>1</v>
      </c>
      <c r="Q1164" s="0" t="n">
        <v>0.7</v>
      </c>
      <c r="R1164" s="0" t="n">
        <v>359</v>
      </c>
      <c r="S1164" s="0" t="n">
        <v>10.79</v>
      </c>
      <c r="T1164" s="0" t="n">
        <v>0.91</v>
      </c>
      <c r="U1164" s="6" t="n">
        <v>45354</v>
      </c>
      <c r="V1164" s="0" t="n">
        <v>126.94</v>
      </c>
      <c r="W1164" s="0" t="n">
        <v>0.727</v>
      </c>
    </row>
    <row r="1165" customFormat="false" ht="15" hidden="false" customHeight="false" outlineLevel="0" collapsed="false">
      <c r="A1165" s="0" t="s">
        <v>1311</v>
      </c>
      <c r="B1165" s="0" t="s">
        <v>40</v>
      </c>
      <c r="C1165" s="0" t="n">
        <v>357</v>
      </c>
      <c r="D1165" s="0" t="n">
        <v>17</v>
      </c>
      <c r="E1165" s="0" t="n">
        <v>3</v>
      </c>
      <c r="F1165" s="0" t="n">
        <v>8</v>
      </c>
      <c r="G1165" s="0" t="n">
        <v>32.02</v>
      </c>
      <c r="H1165" s="0" t="n">
        <v>6.59</v>
      </c>
      <c r="I1165" s="0" t="n">
        <v>0.52</v>
      </c>
      <c r="J1165" s="0" t="s">
        <v>365</v>
      </c>
      <c r="K1165" s="0" t="s">
        <v>42</v>
      </c>
      <c r="L1165" s="0" t="n">
        <v>112</v>
      </c>
      <c r="M1165" s="0" t="n">
        <v>3.75</v>
      </c>
      <c r="N1165" s="0" t="n">
        <v>70.3</v>
      </c>
      <c r="O1165" s="0" t="n">
        <v>1.33</v>
      </c>
      <c r="P1165" s="0" t="n">
        <v>3</v>
      </c>
      <c r="Q1165" s="0" t="n">
        <v>0.77</v>
      </c>
      <c r="R1165" s="0" t="n">
        <v>162</v>
      </c>
      <c r="S1165" s="0" t="n">
        <v>9.8</v>
      </c>
      <c r="T1165" s="0" t="n">
        <v>0.62</v>
      </c>
      <c r="U1165" s="6" t="n">
        <v>45313</v>
      </c>
      <c r="V1165" s="0" t="n">
        <v>116.13</v>
      </c>
      <c r="W1165" s="0" t="n">
        <v>0.616</v>
      </c>
    </row>
    <row r="1166" customFormat="false" ht="15" hidden="false" customHeight="false" outlineLevel="0" collapsed="false">
      <c r="A1166" s="0" t="s">
        <v>1312</v>
      </c>
      <c r="B1166" s="0" t="s">
        <v>56</v>
      </c>
      <c r="C1166" s="0" t="n">
        <v>75</v>
      </c>
      <c r="D1166" s="0" t="n">
        <v>20</v>
      </c>
      <c r="E1166" s="0" t="n">
        <v>3</v>
      </c>
      <c r="F1166" s="0" t="n">
        <v>6</v>
      </c>
      <c r="G1166" s="0" t="n">
        <v>28.16</v>
      </c>
      <c r="H1166" s="0" t="n">
        <v>4.43</v>
      </c>
      <c r="I1166" s="0" t="n">
        <v>0.83</v>
      </c>
      <c r="J1166" s="0" t="s">
        <v>134</v>
      </c>
      <c r="K1166" s="0" t="s">
        <v>46</v>
      </c>
      <c r="L1166" s="0" t="n">
        <v>95</v>
      </c>
      <c r="M1166" s="0" t="n">
        <v>2.51</v>
      </c>
      <c r="N1166" s="0" t="n">
        <v>194.57</v>
      </c>
      <c r="O1166" s="0" t="n">
        <v>0.65</v>
      </c>
      <c r="P1166" s="0" t="n">
        <v>2</v>
      </c>
      <c r="Q1166" s="0" t="n">
        <v>0.79</v>
      </c>
      <c r="R1166" s="0" t="n">
        <v>319</v>
      </c>
      <c r="S1166" s="0" t="n">
        <v>8.02</v>
      </c>
      <c r="T1166" s="0" t="n">
        <v>0.52</v>
      </c>
      <c r="U1166" s="6" t="n">
        <v>45528</v>
      </c>
      <c r="V1166" s="0" t="n">
        <v>57.64</v>
      </c>
      <c r="W1166" s="0" t="n">
        <v>0.664</v>
      </c>
    </row>
    <row r="1167" customFormat="false" ht="15" hidden="false" customHeight="false" outlineLevel="0" collapsed="false">
      <c r="A1167" s="0" t="s">
        <v>1313</v>
      </c>
      <c r="B1167" s="0" t="s">
        <v>56</v>
      </c>
      <c r="C1167" s="0" t="n">
        <v>206</v>
      </c>
      <c r="D1167" s="0" t="n">
        <v>62</v>
      </c>
      <c r="E1167" s="0" t="n">
        <v>14</v>
      </c>
      <c r="F1167" s="0" t="n">
        <v>8</v>
      </c>
      <c r="G1167" s="0" t="n">
        <v>35.56</v>
      </c>
      <c r="H1167" s="0" t="n">
        <v>3.34</v>
      </c>
      <c r="I1167" s="0" t="n">
        <v>0.93</v>
      </c>
      <c r="J1167" s="0" t="s">
        <v>426</v>
      </c>
      <c r="K1167" s="0" t="s">
        <v>42</v>
      </c>
      <c r="L1167" s="0" t="n">
        <v>170</v>
      </c>
      <c r="M1167" s="0" t="n">
        <v>4.99</v>
      </c>
      <c r="N1167" s="0" t="n">
        <v>27.76</v>
      </c>
      <c r="O1167" s="0" t="n">
        <v>0.53</v>
      </c>
      <c r="P1167" s="0" t="n">
        <v>6</v>
      </c>
      <c r="Q1167" s="0" t="n">
        <v>0.93</v>
      </c>
      <c r="R1167" s="0" t="n">
        <v>369</v>
      </c>
      <c r="S1167" s="0" t="n">
        <v>14.65</v>
      </c>
      <c r="T1167" s="0" t="n">
        <v>0.26</v>
      </c>
      <c r="U1167" s="6" t="n">
        <v>45317</v>
      </c>
      <c r="V1167" s="0" t="n">
        <v>183.66</v>
      </c>
      <c r="W1167" s="0" t="n">
        <v>0.66</v>
      </c>
    </row>
    <row r="1168" customFormat="false" ht="15" hidden="false" customHeight="false" outlineLevel="0" collapsed="false">
      <c r="A1168" s="0" t="s">
        <v>1314</v>
      </c>
      <c r="B1168" s="0" t="s">
        <v>44</v>
      </c>
      <c r="C1168" s="0" t="n">
        <v>360</v>
      </c>
      <c r="D1168" s="0" t="n">
        <v>19</v>
      </c>
      <c r="E1168" s="0" t="n">
        <v>14</v>
      </c>
      <c r="F1168" s="0" t="n">
        <v>4</v>
      </c>
      <c r="G1168" s="0" t="n">
        <v>21.46</v>
      </c>
      <c r="H1168" s="0" t="n">
        <v>9.53</v>
      </c>
      <c r="I1168" s="0" t="n">
        <v>0.31</v>
      </c>
      <c r="J1168" s="0" t="s">
        <v>409</v>
      </c>
      <c r="K1168" s="0" t="s">
        <v>46</v>
      </c>
      <c r="L1168" s="0" t="n">
        <v>114</v>
      </c>
      <c r="M1168" s="0" t="n">
        <v>3.25</v>
      </c>
      <c r="N1168" s="0" t="n">
        <v>121.26</v>
      </c>
      <c r="O1168" s="0" t="n">
        <v>1.45</v>
      </c>
      <c r="P1168" s="0" t="n">
        <v>1</v>
      </c>
      <c r="Q1168" s="0" t="n">
        <v>0.8</v>
      </c>
      <c r="R1168" s="0" t="n">
        <v>995</v>
      </c>
      <c r="S1168" s="0" t="n">
        <v>3.77</v>
      </c>
      <c r="T1168" s="0" t="n">
        <v>0.36</v>
      </c>
      <c r="U1168" s="6" t="n">
        <v>45378</v>
      </c>
      <c r="V1168" s="0" t="n">
        <v>276.38</v>
      </c>
      <c r="W1168" s="0" t="n">
        <v>0.517</v>
      </c>
    </row>
    <row r="1169" customFormat="false" ht="15" hidden="false" customHeight="false" outlineLevel="0" collapsed="false">
      <c r="A1169" s="0" t="s">
        <v>1315</v>
      </c>
      <c r="B1169" s="0" t="s">
        <v>44</v>
      </c>
      <c r="C1169" s="0" t="n">
        <v>277</v>
      </c>
      <c r="D1169" s="0" t="n">
        <v>94</v>
      </c>
      <c r="E1169" s="0" t="n">
        <v>6</v>
      </c>
      <c r="F1169" s="0" t="n">
        <v>4</v>
      </c>
      <c r="G1169" s="0" t="n">
        <v>38.15</v>
      </c>
      <c r="H1169" s="0" t="n">
        <v>1.6</v>
      </c>
      <c r="I1169" s="0" t="n">
        <v>0.59</v>
      </c>
      <c r="J1169" s="0" t="s">
        <v>220</v>
      </c>
      <c r="K1169" s="0" t="s">
        <v>54</v>
      </c>
      <c r="L1169" s="0" t="n">
        <v>51</v>
      </c>
      <c r="M1169" s="0" t="n">
        <v>0.97</v>
      </c>
      <c r="N1169" s="0" t="n">
        <v>160.08</v>
      </c>
      <c r="O1169" s="0" t="n">
        <v>1.38</v>
      </c>
      <c r="P1169" s="0" t="n">
        <v>2</v>
      </c>
      <c r="Q1169" s="0" t="n">
        <v>0.77</v>
      </c>
      <c r="R1169" s="0" t="n">
        <v>224</v>
      </c>
      <c r="S1169" s="0" t="n">
        <v>11.99</v>
      </c>
      <c r="T1169" s="0" t="n">
        <v>0.38</v>
      </c>
      <c r="U1169" s="6" t="n">
        <v>45585</v>
      </c>
      <c r="V1169" s="0" t="n">
        <v>158.98</v>
      </c>
      <c r="W1169" s="0" t="n">
        <v>0.612</v>
      </c>
    </row>
    <row r="1170" customFormat="false" ht="15" hidden="false" customHeight="false" outlineLevel="0" collapsed="false">
      <c r="A1170" s="0" t="s">
        <v>1316</v>
      </c>
      <c r="B1170" s="0" t="s">
        <v>56</v>
      </c>
      <c r="C1170" s="0" t="n">
        <v>464</v>
      </c>
      <c r="D1170" s="0" t="n">
        <v>93</v>
      </c>
      <c r="E1170" s="0" t="n">
        <v>4</v>
      </c>
      <c r="F1170" s="0" t="n">
        <v>3</v>
      </c>
      <c r="G1170" s="0" t="n">
        <v>20.27</v>
      </c>
      <c r="H1170" s="0" t="n">
        <v>3.79</v>
      </c>
      <c r="I1170" s="0" t="n">
        <v>0.24</v>
      </c>
      <c r="J1170" s="0" t="s">
        <v>191</v>
      </c>
      <c r="K1170" s="0" t="s">
        <v>60</v>
      </c>
      <c r="L1170" s="0" t="n">
        <v>27</v>
      </c>
      <c r="M1170" s="0" t="n">
        <v>2.39</v>
      </c>
      <c r="N1170" s="0" t="n">
        <v>164.67</v>
      </c>
      <c r="O1170" s="0" t="n">
        <v>0.33</v>
      </c>
      <c r="P1170" s="0" t="n">
        <v>8</v>
      </c>
      <c r="Q1170" s="0" t="n">
        <v>0.89</v>
      </c>
      <c r="R1170" s="0" t="n">
        <v>871</v>
      </c>
      <c r="S1170" s="0" t="n">
        <v>10.45</v>
      </c>
      <c r="T1170" s="0" t="n">
        <v>0.25</v>
      </c>
      <c r="U1170" s="6" t="n">
        <v>45513</v>
      </c>
      <c r="V1170" s="0" t="n">
        <v>292.14</v>
      </c>
      <c r="W1170" s="0" t="n">
        <v>0.574</v>
      </c>
    </row>
    <row r="1171" customFormat="false" ht="15" hidden="false" customHeight="false" outlineLevel="0" collapsed="false">
      <c r="A1171" s="0" t="s">
        <v>1317</v>
      </c>
      <c r="B1171" s="0" t="s">
        <v>44</v>
      </c>
      <c r="C1171" s="0" t="n">
        <v>77</v>
      </c>
      <c r="D1171" s="0" t="n">
        <v>17</v>
      </c>
      <c r="E1171" s="0" t="n">
        <v>5</v>
      </c>
      <c r="F1171" s="0" t="n">
        <v>8</v>
      </c>
      <c r="G1171" s="0" t="n">
        <v>41.49</v>
      </c>
      <c r="H1171" s="0" t="n">
        <v>9.04</v>
      </c>
      <c r="I1171" s="0" t="n">
        <v>0.55</v>
      </c>
      <c r="J1171" s="0" t="s">
        <v>65</v>
      </c>
      <c r="K1171" s="0" t="s">
        <v>60</v>
      </c>
      <c r="L1171" s="0" t="n">
        <v>87</v>
      </c>
      <c r="M1171" s="0" t="n">
        <v>0.8</v>
      </c>
      <c r="N1171" s="0" t="n">
        <v>47.67</v>
      </c>
      <c r="O1171" s="0" t="n">
        <v>0.55</v>
      </c>
      <c r="P1171" s="0" t="n">
        <v>7</v>
      </c>
      <c r="Q1171" s="0" t="n">
        <v>0.71</v>
      </c>
      <c r="R1171" s="0" t="n">
        <v>68</v>
      </c>
      <c r="S1171" s="0" t="n">
        <v>14.64</v>
      </c>
      <c r="T1171" s="0" t="n">
        <v>0.32</v>
      </c>
      <c r="U1171" s="6" t="n">
        <v>45494</v>
      </c>
      <c r="V1171" s="0" t="n">
        <v>65.32</v>
      </c>
      <c r="W1171" s="0" t="n">
        <v>0.606</v>
      </c>
    </row>
    <row r="1172" customFormat="false" ht="15" hidden="false" customHeight="false" outlineLevel="0" collapsed="false">
      <c r="A1172" s="0" t="s">
        <v>1318</v>
      </c>
      <c r="B1172" s="0" t="s">
        <v>48</v>
      </c>
      <c r="C1172" s="0" t="n">
        <v>382</v>
      </c>
      <c r="D1172" s="0" t="n">
        <v>45</v>
      </c>
      <c r="E1172" s="0" t="n">
        <v>13</v>
      </c>
      <c r="F1172" s="0" t="n">
        <v>9</v>
      </c>
      <c r="G1172" s="0" t="n">
        <v>14.1</v>
      </c>
      <c r="H1172" s="0" t="n">
        <v>7.37</v>
      </c>
      <c r="I1172" s="0" t="n">
        <v>0.18</v>
      </c>
      <c r="J1172" s="0" t="s">
        <v>114</v>
      </c>
      <c r="K1172" s="0" t="s">
        <v>60</v>
      </c>
      <c r="L1172" s="0" t="n">
        <v>101</v>
      </c>
      <c r="M1172" s="0" t="n">
        <v>1.79</v>
      </c>
      <c r="N1172" s="0" t="n">
        <v>86.31</v>
      </c>
      <c r="O1172" s="0" t="n">
        <v>1.9</v>
      </c>
      <c r="P1172" s="0" t="n">
        <v>1</v>
      </c>
      <c r="Q1172" s="0" t="n">
        <v>0.75</v>
      </c>
      <c r="R1172" s="0" t="n">
        <v>252</v>
      </c>
      <c r="S1172" s="0" t="n">
        <v>14.08</v>
      </c>
      <c r="T1172" s="0" t="n">
        <v>0.91</v>
      </c>
      <c r="U1172" s="6" t="n">
        <v>45546</v>
      </c>
      <c r="V1172" s="0" t="n">
        <v>256.07</v>
      </c>
      <c r="W1172" s="0" t="n">
        <v>0.71</v>
      </c>
    </row>
    <row r="1173" customFormat="false" ht="15" hidden="false" customHeight="false" outlineLevel="0" collapsed="false">
      <c r="A1173" s="0" t="s">
        <v>1319</v>
      </c>
      <c r="B1173" s="0" t="s">
        <v>56</v>
      </c>
      <c r="C1173" s="0" t="n">
        <v>142</v>
      </c>
      <c r="D1173" s="0" t="n">
        <v>85</v>
      </c>
      <c r="E1173" s="0" t="n">
        <v>11</v>
      </c>
      <c r="F1173" s="0" t="n">
        <v>9</v>
      </c>
      <c r="G1173" s="0" t="n">
        <v>14.6</v>
      </c>
      <c r="H1173" s="0" t="n">
        <v>0.78</v>
      </c>
      <c r="I1173" s="0" t="n">
        <v>0.95</v>
      </c>
      <c r="J1173" s="0" t="s">
        <v>409</v>
      </c>
      <c r="K1173" s="0" t="s">
        <v>42</v>
      </c>
      <c r="L1173" s="0" t="n">
        <v>20</v>
      </c>
      <c r="M1173" s="0" t="n">
        <v>2.04</v>
      </c>
      <c r="N1173" s="0" t="n">
        <v>128.6</v>
      </c>
      <c r="O1173" s="0" t="n">
        <v>0.68</v>
      </c>
      <c r="P1173" s="0" t="n">
        <v>5</v>
      </c>
      <c r="Q1173" s="0" t="n">
        <v>0.82</v>
      </c>
      <c r="R1173" s="0" t="n">
        <v>984</v>
      </c>
      <c r="S1173" s="0" t="n">
        <v>2.8</v>
      </c>
      <c r="T1173" s="0" t="n">
        <v>0.64</v>
      </c>
      <c r="U1173" s="6" t="n">
        <v>45307</v>
      </c>
      <c r="V1173" s="0" t="n">
        <v>84.5</v>
      </c>
      <c r="W1173" s="0" t="n">
        <v>0.561</v>
      </c>
    </row>
    <row r="1174" customFormat="false" ht="15" hidden="false" customHeight="false" outlineLevel="0" collapsed="false">
      <c r="A1174" s="0" t="s">
        <v>1320</v>
      </c>
      <c r="B1174" s="0" t="s">
        <v>44</v>
      </c>
      <c r="C1174" s="0" t="n">
        <v>207</v>
      </c>
      <c r="D1174" s="0" t="n">
        <v>23</v>
      </c>
      <c r="E1174" s="0" t="n">
        <v>4</v>
      </c>
      <c r="F1174" s="0" t="n">
        <v>2</v>
      </c>
      <c r="G1174" s="0" t="n">
        <v>26.6</v>
      </c>
      <c r="H1174" s="0" t="n">
        <v>0.72</v>
      </c>
      <c r="I1174" s="0" t="n">
        <v>0.67</v>
      </c>
      <c r="J1174" s="0" t="s">
        <v>426</v>
      </c>
      <c r="K1174" s="0" t="s">
        <v>60</v>
      </c>
      <c r="L1174" s="0" t="n">
        <v>161</v>
      </c>
      <c r="M1174" s="0" t="n">
        <v>4.34</v>
      </c>
      <c r="N1174" s="0" t="n">
        <v>70.02</v>
      </c>
      <c r="O1174" s="0" t="n">
        <v>0.15</v>
      </c>
      <c r="P1174" s="0" t="n">
        <v>2</v>
      </c>
      <c r="Q1174" s="0" t="n">
        <v>0.81</v>
      </c>
      <c r="R1174" s="0" t="n">
        <v>175</v>
      </c>
      <c r="S1174" s="0" t="n">
        <v>5.31</v>
      </c>
      <c r="T1174" s="0" t="n">
        <v>0.81</v>
      </c>
      <c r="U1174" s="6" t="n">
        <v>45487</v>
      </c>
      <c r="V1174" s="0" t="n">
        <v>82.66</v>
      </c>
      <c r="W1174" s="0" t="n">
        <v>0.74</v>
      </c>
    </row>
    <row r="1175" customFormat="false" ht="15" hidden="false" customHeight="false" outlineLevel="0" collapsed="false">
      <c r="A1175" s="0" t="s">
        <v>1321</v>
      </c>
      <c r="B1175" s="0" t="s">
        <v>56</v>
      </c>
      <c r="C1175" s="0" t="n">
        <v>249</v>
      </c>
      <c r="D1175" s="0" t="n">
        <v>63</v>
      </c>
      <c r="E1175" s="0" t="n">
        <v>6</v>
      </c>
      <c r="F1175" s="0" t="n">
        <v>9</v>
      </c>
      <c r="G1175" s="0" t="n">
        <v>22.11</v>
      </c>
      <c r="H1175" s="0" t="n">
        <v>5.41</v>
      </c>
      <c r="I1175" s="0" t="n">
        <v>0.87</v>
      </c>
      <c r="J1175" s="0" t="s">
        <v>215</v>
      </c>
      <c r="K1175" s="0" t="s">
        <v>42</v>
      </c>
      <c r="L1175" s="0" t="n">
        <v>173</v>
      </c>
      <c r="M1175" s="0" t="n">
        <v>4.27</v>
      </c>
      <c r="N1175" s="0" t="n">
        <v>135.08</v>
      </c>
      <c r="O1175" s="0" t="n">
        <v>0.22</v>
      </c>
      <c r="P1175" s="0" t="n">
        <v>5</v>
      </c>
      <c r="Q1175" s="0" t="n">
        <v>0.8</v>
      </c>
      <c r="R1175" s="0" t="n">
        <v>516</v>
      </c>
      <c r="S1175" s="0" t="n">
        <v>12.91</v>
      </c>
      <c r="T1175" s="0" t="n">
        <v>0.42</v>
      </c>
      <c r="U1175" s="6" t="n">
        <v>45641</v>
      </c>
      <c r="V1175" s="0" t="n">
        <v>44.13</v>
      </c>
      <c r="W1175" s="0" t="n">
        <v>0.694</v>
      </c>
    </row>
    <row r="1176" customFormat="false" ht="15" hidden="false" customHeight="false" outlineLevel="0" collapsed="false">
      <c r="A1176" s="0" t="s">
        <v>1322</v>
      </c>
      <c r="B1176" s="0" t="s">
        <v>40</v>
      </c>
      <c r="C1176" s="0" t="n">
        <v>187</v>
      </c>
      <c r="D1176" s="0" t="n">
        <v>94</v>
      </c>
      <c r="E1176" s="0" t="n">
        <v>3</v>
      </c>
      <c r="F1176" s="0" t="n">
        <v>4</v>
      </c>
      <c r="G1176" s="0" t="n">
        <v>32.76</v>
      </c>
      <c r="H1176" s="0" t="n">
        <v>5.1</v>
      </c>
      <c r="I1176" s="0" t="n">
        <v>1</v>
      </c>
      <c r="J1176" s="0" t="s">
        <v>242</v>
      </c>
      <c r="K1176" s="0" t="s">
        <v>54</v>
      </c>
      <c r="L1176" s="0" t="n">
        <v>135</v>
      </c>
      <c r="M1176" s="0" t="n">
        <v>0.55</v>
      </c>
      <c r="N1176" s="0" t="n">
        <v>81.97</v>
      </c>
      <c r="O1176" s="0" t="n">
        <v>1.57</v>
      </c>
      <c r="P1176" s="0" t="n">
        <v>4</v>
      </c>
      <c r="Q1176" s="0" t="n">
        <v>0.73</v>
      </c>
      <c r="R1176" s="0" t="n">
        <v>303</v>
      </c>
      <c r="S1176" s="0" t="n">
        <v>4.2</v>
      </c>
      <c r="T1176" s="0" t="n">
        <v>0.31</v>
      </c>
      <c r="U1176" s="6" t="n">
        <v>45510</v>
      </c>
      <c r="V1176" s="0" t="n">
        <v>260.45</v>
      </c>
      <c r="W1176" s="0" t="n">
        <v>0.427</v>
      </c>
    </row>
    <row r="1177" customFormat="false" ht="15" hidden="false" customHeight="false" outlineLevel="0" collapsed="false">
      <c r="A1177" s="0" t="s">
        <v>1323</v>
      </c>
      <c r="B1177" s="0" t="s">
        <v>81</v>
      </c>
      <c r="C1177" s="0" t="n">
        <v>439</v>
      </c>
      <c r="D1177" s="0" t="n">
        <v>95</v>
      </c>
      <c r="E1177" s="0" t="n">
        <v>4</v>
      </c>
      <c r="F1177" s="0" t="n">
        <v>4</v>
      </c>
      <c r="G1177" s="0" t="n">
        <v>18.85</v>
      </c>
      <c r="H1177" s="0" t="n">
        <v>4.71</v>
      </c>
      <c r="I1177" s="0" t="n">
        <v>0.26</v>
      </c>
      <c r="J1177" s="0" t="s">
        <v>485</v>
      </c>
      <c r="K1177" s="0" t="s">
        <v>46</v>
      </c>
      <c r="L1177" s="0" t="n">
        <v>106</v>
      </c>
      <c r="M1177" s="0" t="n">
        <v>2.9</v>
      </c>
      <c r="N1177" s="0" t="n">
        <v>76.66</v>
      </c>
      <c r="O1177" s="0" t="n">
        <v>1.54</v>
      </c>
      <c r="P1177" s="0" t="n">
        <v>9</v>
      </c>
      <c r="Q1177" s="0" t="n">
        <v>0.81</v>
      </c>
      <c r="R1177" s="0" t="n">
        <v>877</v>
      </c>
      <c r="S1177" s="0" t="n">
        <v>6.3</v>
      </c>
      <c r="T1177" s="0" t="n">
        <v>0.5</v>
      </c>
      <c r="U1177" s="6" t="n">
        <v>45380</v>
      </c>
      <c r="V1177" s="0" t="n">
        <v>220.27</v>
      </c>
      <c r="W1177" s="0" t="n">
        <v>0.412</v>
      </c>
    </row>
    <row r="1178" customFormat="false" ht="15" hidden="false" customHeight="false" outlineLevel="0" collapsed="false">
      <c r="A1178" s="0" t="s">
        <v>1324</v>
      </c>
      <c r="B1178" s="0" t="s">
        <v>56</v>
      </c>
      <c r="C1178" s="0" t="n">
        <v>133</v>
      </c>
      <c r="D1178" s="0" t="n">
        <v>30</v>
      </c>
      <c r="E1178" s="0" t="n">
        <v>7</v>
      </c>
      <c r="F1178" s="0" t="n">
        <v>9</v>
      </c>
      <c r="G1178" s="0" t="n">
        <v>12.3</v>
      </c>
      <c r="H1178" s="0" t="n">
        <v>3.37</v>
      </c>
      <c r="I1178" s="0" t="n">
        <v>0.72</v>
      </c>
      <c r="J1178" s="0" t="s">
        <v>171</v>
      </c>
      <c r="K1178" s="0" t="s">
        <v>60</v>
      </c>
      <c r="L1178" s="0" t="n">
        <v>62</v>
      </c>
      <c r="M1178" s="0" t="n">
        <v>1.51</v>
      </c>
      <c r="N1178" s="0" t="n">
        <v>30.53</v>
      </c>
      <c r="O1178" s="0" t="n">
        <v>0.83</v>
      </c>
      <c r="P1178" s="0" t="n">
        <v>3</v>
      </c>
      <c r="Q1178" s="0" t="n">
        <v>0.94</v>
      </c>
      <c r="R1178" s="0" t="n">
        <v>978</v>
      </c>
      <c r="S1178" s="0" t="n">
        <v>9.76</v>
      </c>
      <c r="T1178" s="0" t="n">
        <v>0.83</v>
      </c>
      <c r="U1178" s="6" t="n">
        <v>45473</v>
      </c>
      <c r="V1178" s="0" t="n">
        <v>109.08</v>
      </c>
      <c r="W1178" s="0" t="n">
        <v>0.741</v>
      </c>
    </row>
    <row r="1179" customFormat="false" ht="15" hidden="false" customHeight="false" outlineLevel="0" collapsed="false">
      <c r="A1179" s="0" t="s">
        <v>1325</v>
      </c>
      <c r="B1179" s="0" t="s">
        <v>81</v>
      </c>
      <c r="C1179" s="0" t="n">
        <v>271</v>
      </c>
      <c r="D1179" s="0" t="n">
        <v>59</v>
      </c>
      <c r="E1179" s="0" t="n">
        <v>12</v>
      </c>
      <c r="F1179" s="0" t="n">
        <v>6</v>
      </c>
      <c r="G1179" s="0" t="n">
        <v>24.02</v>
      </c>
      <c r="H1179" s="0" t="n">
        <v>9.87</v>
      </c>
      <c r="I1179" s="0" t="n">
        <v>0.9</v>
      </c>
      <c r="J1179" s="0" t="s">
        <v>231</v>
      </c>
      <c r="K1179" s="0" t="s">
        <v>42</v>
      </c>
      <c r="L1179" s="0" t="n">
        <v>92</v>
      </c>
      <c r="M1179" s="0" t="n">
        <v>1.94</v>
      </c>
      <c r="N1179" s="0" t="n">
        <v>17.46</v>
      </c>
      <c r="O1179" s="0" t="n">
        <v>0.39</v>
      </c>
      <c r="P1179" s="0" t="n">
        <v>6</v>
      </c>
      <c r="Q1179" s="0" t="n">
        <v>0.82</v>
      </c>
      <c r="R1179" s="0" t="n">
        <v>816</v>
      </c>
      <c r="S1179" s="0" t="n">
        <v>8.88</v>
      </c>
      <c r="T1179" s="0" t="n">
        <v>0.44</v>
      </c>
      <c r="U1179" s="6" t="n">
        <v>45401</v>
      </c>
      <c r="V1179" s="0" t="n">
        <v>111.33</v>
      </c>
      <c r="W1179" s="0" t="n">
        <v>0.611</v>
      </c>
    </row>
    <row r="1180" customFormat="false" ht="15" hidden="false" customHeight="false" outlineLevel="0" collapsed="false">
      <c r="A1180" s="0" t="s">
        <v>1326</v>
      </c>
      <c r="B1180" s="0" t="s">
        <v>44</v>
      </c>
      <c r="C1180" s="0" t="n">
        <v>126</v>
      </c>
      <c r="D1180" s="0" t="n">
        <v>48</v>
      </c>
      <c r="E1180" s="0" t="n">
        <v>3</v>
      </c>
      <c r="F1180" s="0" t="n">
        <v>6</v>
      </c>
      <c r="G1180" s="0" t="n">
        <v>28.49</v>
      </c>
      <c r="H1180" s="0" t="n">
        <v>3.08</v>
      </c>
      <c r="I1180" s="0" t="n">
        <v>0.62</v>
      </c>
      <c r="J1180" s="0" t="s">
        <v>112</v>
      </c>
      <c r="K1180" s="0" t="s">
        <v>54</v>
      </c>
      <c r="L1180" s="0" t="n">
        <v>56</v>
      </c>
      <c r="M1180" s="0" t="n">
        <v>0.6</v>
      </c>
      <c r="N1180" s="0" t="n">
        <v>168.7</v>
      </c>
      <c r="O1180" s="0" t="n">
        <v>1.05</v>
      </c>
      <c r="P1180" s="0" t="n">
        <v>9</v>
      </c>
      <c r="Q1180" s="0" t="n">
        <v>0.88</v>
      </c>
      <c r="R1180" s="0" t="n">
        <v>849</v>
      </c>
      <c r="S1180" s="0" t="n">
        <v>9.97</v>
      </c>
      <c r="T1180" s="0" t="n">
        <v>0.36</v>
      </c>
      <c r="U1180" s="6" t="n">
        <v>45387</v>
      </c>
      <c r="V1180" s="0" t="n">
        <v>254.99</v>
      </c>
      <c r="W1180" s="0" t="n">
        <v>0.496</v>
      </c>
    </row>
    <row r="1181" customFormat="false" ht="15" hidden="false" customHeight="false" outlineLevel="0" collapsed="false">
      <c r="A1181" s="0" t="s">
        <v>1327</v>
      </c>
      <c r="B1181" s="0" t="s">
        <v>81</v>
      </c>
      <c r="C1181" s="0" t="n">
        <v>56</v>
      </c>
      <c r="D1181" s="0" t="n">
        <v>29</v>
      </c>
      <c r="E1181" s="0" t="n">
        <v>13</v>
      </c>
      <c r="F1181" s="0" t="n">
        <v>9</v>
      </c>
      <c r="G1181" s="0" t="n">
        <v>7.99</v>
      </c>
      <c r="H1181" s="0" t="n">
        <v>5.16</v>
      </c>
      <c r="I1181" s="0" t="n">
        <v>0.68</v>
      </c>
      <c r="J1181" s="0" t="s">
        <v>152</v>
      </c>
      <c r="K1181" s="0" t="s">
        <v>54</v>
      </c>
      <c r="L1181" s="0" t="n">
        <v>61</v>
      </c>
      <c r="M1181" s="0" t="n">
        <v>3.87</v>
      </c>
      <c r="N1181" s="0" t="n">
        <v>103.01</v>
      </c>
      <c r="O1181" s="0" t="n">
        <v>0.73</v>
      </c>
      <c r="P1181" s="0" t="n">
        <v>6</v>
      </c>
      <c r="Q1181" s="0" t="n">
        <v>0.75</v>
      </c>
      <c r="R1181" s="0" t="n">
        <v>341</v>
      </c>
      <c r="S1181" s="0" t="n">
        <v>10.99</v>
      </c>
      <c r="T1181" s="0" t="n">
        <v>0.22</v>
      </c>
      <c r="U1181" s="6" t="n">
        <v>45432</v>
      </c>
      <c r="V1181" s="0" t="n">
        <v>279</v>
      </c>
      <c r="W1181" s="0" t="n">
        <v>0.548</v>
      </c>
    </row>
    <row r="1182" customFormat="false" ht="15" hidden="false" customHeight="false" outlineLevel="0" collapsed="false">
      <c r="A1182" s="0" t="s">
        <v>1328</v>
      </c>
      <c r="B1182" s="0" t="s">
        <v>56</v>
      </c>
      <c r="C1182" s="0" t="n">
        <v>354</v>
      </c>
      <c r="D1182" s="0" t="n">
        <v>97</v>
      </c>
      <c r="E1182" s="0" t="n">
        <v>9</v>
      </c>
      <c r="F1182" s="0" t="n">
        <v>3</v>
      </c>
      <c r="G1182" s="0" t="n">
        <v>28.28</v>
      </c>
      <c r="H1182" s="0" t="n">
        <v>4.35</v>
      </c>
      <c r="I1182" s="0" t="n">
        <v>0.47</v>
      </c>
      <c r="J1182" s="0" t="s">
        <v>78</v>
      </c>
      <c r="K1182" s="0" t="s">
        <v>60</v>
      </c>
      <c r="L1182" s="0" t="n">
        <v>66</v>
      </c>
      <c r="M1182" s="0" t="n">
        <v>4.78</v>
      </c>
      <c r="N1182" s="0" t="n">
        <v>116.95</v>
      </c>
      <c r="O1182" s="0" t="n">
        <v>0.81</v>
      </c>
      <c r="P1182" s="0" t="n">
        <v>3</v>
      </c>
      <c r="Q1182" s="0" t="n">
        <v>0.72</v>
      </c>
      <c r="R1182" s="0" t="n">
        <v>201</v>
      </c>
      <c r="S1182" s="0" t="n">
        <v>11.2</v>
      </c>
      <c r="T1182" s="0" t="n">
        <v>0.7</v>
      </c>
      <c r="U1182" s="6" t="n">
        <v>45435</v>
      </c>
      <c r="V1182" s="0" t="n">
        <v>184.7</v>
      </c>
      <c r="W1182" s="0" t="n">
        <v>0.692</v>
      </c>
    </row>
    <row r="1183" customFormat="false" ht="15" hidden="false" customHeight="false" outlineLevel="0" collapsed="false">
      <c r="A1183" s="0" t="s">
        <v>1329</v>
      </c>
      <c r="B1183" s="0" t="s">
        <v>40</v>
      </c>
      <c r="C1183" s="0" t="n">
        <v>111</v>
      </c>
      <c r="D1183" s="0" t="n">
        <v>96</v>
      </c>
      <c r="E1183" s="0" t="n">
        <v>6</v>
      </c>
      <c r="F1183" s="0" t="n">
        <v>7</v>
      </c>
      <c r="G1183" s="0" t="n">
        <v>16.64</v>
      </c>
      <c r="H1183" s="0" t="n">
        <v>2.12</v>
      </c>
      <c r="I1183" s="0" t="n">
        <v>0.71</v>
      </c>
      <c r="J1183" s="0" t="s">
        <v>143</v>
      </c>
      <c r="K1183" s="0" t="s">
        <v>54</v>
      </c>
      <c r="L1183" s="0" t="n">
        <v>84</v>
      </c>
      <c r="M1183" s="0" t="n">
        <v>1.49</v>
      </c>
      <c r="N1183" s="0" t="n">
        <v>80.72</v>
      </c>
      <c r="O1183" s="0" t="n">
        <v>0.6</v>
      </c>
      <c r="P1183" s="0" t="n">
        <v>2</v>
      </c>
      <c r="Q1183" s="0" t="n">
        <v>0.96</v>
      </c>
      <c r="R1183" s="0" t="n">
        <v>988</v>
      </c>
      <c r="S1183" s="0" t="n">
        <v>11.33</v>
      </c>
      <c r="T1183" s="0" t="n">
        <v>0.55</v>
      </c>
      <c r="U1183" s="6" t="n">
        <v>45520</v>
      </c>
      <c r="V1183" s="0" t="n">
        <v>127.98</v>
      </c>
      <c r="W1183" s="0" t="n">
        <v>0.753</v>
      </c>
    </row>
    <row r="1184" customFormat="false" ht="15" hidden="false" customHeight="false" outlineLevel="0" collapsed="false">
      <c r="A1184" s="0" t="s">
        <v>1330</v>
      </c>
      <c r="B1184" s="0" t="s">
        <v>44</v>
      </c>
      <c r="C1184" s="0" t="n">
        <v>37</v>
      </c>
      <c r="D1184" s="0" t="n">
        <v>16</v>
      </c>
      <c r="E1184" s="0" t="n">
        <v>8</v>
      </c>
      <c r="F1184" s="0" t="n">
        <v>3</v>
      </c>
      <c r="G1184" s="0" t="n">
        <v>20.23</v>
      </c>
      <c r="H1184" s="0" t="n">
        <v>2.42</v>
      </c>
      <c r="I1184" s="0" t="n">
        <v>0.46</v>
      </c>
      <c r="J1184" s="0" t="s">
        <v>72</v>
      </c>
      <c r="K1184" s="0" t="s">
        <v>54</v>
      </c>
      <c r="L1184" s="0" t="n">
        <v>160</v>
      </c>
      <c r="M1184" s="0" t="n">
        <v>2.04</v>
      </c>
      <c r="N1184" s="0" t="n">
        <v>35.98</v>
      </c>
      <c r="O1184" s="0" t="n">
        <v>0.22</v>
      </c>
      <c r="P1184" s="0" t="n">
        <v>3</v>
      </c>
      <c r="Q1184" s="0" t="n">
        <v>0.8</v>
      </c>
      <c r="R1184" s="0" t="n">
        <v>248</v>
      </c>
      <c r="S1184" s="0" t="n">
        <v>14.88</v>
      </c>
      <c r="T1184" s="0" t="n">
        <v>0.41</v>
      </c>
      <c r="U1184" s="6" t="n">
        <v>45368</v>
      </c>
      <c r="V1184" s="0" t="n">
        <v>25.41</v>
      </c>
      <c r="W1184" s="0" t="n">
        <v>0.758</v>
      </c>
    </row>
    <row r="1185" customFormat="false" ht="15" hidden="false" customHeight="false" outlineLevel="0" collapsed="false">
      <c r="A1185" s="0" t="s">
        <v>1331</v>
      </c>
      <c r="B1185" s="0" t="s">
        <v>56</v>
      </c>
      <c r="C1185" s="0" t="n">
        <v>373</v>
      </c>
      <c r="D1185" s="0" t="n">
        <v>18</v>
      </c>
      <c r="E1185" s="0" t="n">
        <v>10</v>
      </c>
      <c r="F1185" s="0" t="n">
        <v>3</v>
      </c>
      <c r="G1185" s="0" t="n">
        <v>14.69</v>
      </c>
      <c r="H1185" s="0" t="n">
        <v>9.22</v>
      </c>
      <c r="I1185" s="0" t="n">
        <v>0.53</v>
      </c>
      <c r="J1185" s="0" t="s">
        <v>229</v>
      </c>
      <c r="K1185" s="0" t="s">
        <v>54</v>
      </c>
      <c r="L1185" s="0" t="n">
        <v>68</v>
      </c>
      <c r="M1185" s="0" t="n">
        <v>1.43</v>
      </c>
      <c r="N1185" s="0" t="n">
        <v>95.42</v>
      </c>
      <c r="O1185" s="0" t="n">
        <v>1.6</v>
      </c>
      <c r="P1185" s="0" t="n">
        <v>1</v>
      </c>
      <c r="Q1185" s="0" t="n">
        <v>0.81</v>
      </c>
      <c r="R1185" s="0" t="n">
        <v>248</v>
      </c>
      <c r="S1185" s="0" t="n">
        <v>5.99</v>
      </c>
      <c r="T1185" s="0" t="n">
        <v>0.62</v>
      </c>
      <c r="U1185" s="6" t="n">
        <v>45309</v>
      </c>
      <c r="V1185" s="0" t="n">
        <v>46.7</v>
      </c>
      <c r="W1185" s="0" t="n">
        <v>0.586</v>
      </c>
    </row>
    <row r="1186" customFormat="false" ht="15" hidden="false" customHeight="false" outlineLevel="0" collapsed="false">
      <c r="A1186" s="0" t="s">
        <v>1332</v>
      </c>
      <c r="B1186" s="0" t="s">
        <v>44</v>
      </c>
      <c r="C1186" s="0" t="n">
        <v>82</v>
      </c>
      <c r="D1186" s="0" t="n">
        <v>10</v>
      </c>
      <c r="E1186" s="0" t="n">
        <v>8</v>
      </c>
      <c r="F1186" s="0" t="n">
        <v>9</v>
      </c>
      <c r="G1186" s="0" t="n">
        <v>46.64</v>
      </c>
      <c r="H1186" s="0" t="n">
        <v>8.65</v>
      </c>
      <c r="I1186" s="0" t="n">
        <v>0.19</v>
      </c>
      <c r="J1186" s="0" t="s">
        <v>291</v>
      </c>
      <c r="K1186" s="0" t="s">
        <v>42</v>
      </c>
      <c r="L1186" s="0" t="n">
        <v>78</v>
      </c>
      <c r="M1186" s="0" t="n">
        <v>4.69</v>
      </c>
      <c r="N1186" s="0" t="n">
        <v>53.5</v>
      </c>
      <c r="O1186" s="0" t="n">
        <v>1.27</v>
      </c>
      <c r="P1186" s="0" t="n">
        <v>3</v>
      </c>
      <c r="Q1186" s="0" t="n">
        <v>0.96</v>
      </c>
      <c r="R1186" s="0" t="n">
        <v>863</v>
      </c>
      <c r="S1186" s="0" t="n">
        <v>1.62</v>
      </c>
      <c r="T1186" s="0" t="n">
        <v>0.76</v>
      </c>
      <c r="U1186" s="6" t="n">
        <v>45606</v>
      </c>
      <c r="V1186" s="0" t="n">
        <v>51.12</v>
      </c>
      <c r="W1186" s="0" t="n">
        <v>0.579</v>
      </c>
    </row>
    <row r="1187" customFormat="false" ht="15" hidden="false" customHeight="false" outlineLevel="0" collapsed="false">
      <c r="A1187" s="0" t="s">
        <v>1333</v>
      </c>
      <c r="B1187" s="0" t="s">
        <v>48</v>
      </c>
      <c r="C1187" s="0" t="n">
        <v>169</v>
      </c>
      <c r="D1187" s="0" t="n">
        <v>35</v>
      </c>
      <c r="E1187" s="0" t="n">
        <v>4</v>
      </c>
      <c r="F1187" s="0" t="n">
        <v>6</v>
      </c>
      <c r="G1187" s="0" t="n">
        <v>34.48</v>
      </c>
      <c r="H1187" s="0" t="n">
        <v>2.39</v>
      </c>
      <c r="I1187" s="0" t="n">
        <v>0.11</v>
      </c>
      <c r="J1187" s="0" t="s">
        <v>220</v>
      </c>
      <c r="K1187" s="0" t="s">
        <v>54</v>
      </c>
      <c r="L1187" s="0" t="n">
        <v>95</v>
      </c>
      <c r="M1187" s="0" t="n">
        <v>0.54</v>
      </c>
      <c r="N1187" s="0" t="n">
        <v>169.16</v>
      </c>
      <c r="O1187" s="0" t="n">
        <v>1.69</v>
      </c>
      <c r="P1187" s="0" t="n">
        <v>3</v>
      </c>
      <c r="Q1187" s="0" t="n">
        <v>0.91</v>
      </c>
      <c r="R1187" s="0" t="n">
        <v>736</v>
      </c>
      <c r="S1187" s="0" t="n">
        <v>5.88</v>
      </c>
      <c r="T1187" s="0" t="n">
        <v>0.4</v>
      </c>
      <c r="U1187" s="6" t="n">
        <v>45609</v>
      </c>
      <c r="V1187" s="0" t="n">
        <v>90.27</v>
      </c>
      <c r="W1187" s="0" t="n">
        <v>0.511</v>
      </c>
    </row>
    <row r="1188" customFormat="false" ht="15" hidden="false" customHeight="false" outlineLevel="0" collapsed="false">
      <c r="A1188" s="0" t="s">
        <v>1334</v>
      </c>
      <c r="B1188" s="0" t="s">
        <v>81</v>
      </c>
      <c r="C1188" s="0" t="n">
        <v>158</v>
      </c>
      <c r="D1188" s="0" t="n">
        <v>47</v>
      </c>
      <c r="E1188" s="0" t="n">
        <v>3</v>
      </c>
      <c r="F1188" s="0" t="n">
        <v>8</v>
      </c>
      <c r="G1188" s="0" t="n">
        <v>13.86</v>
      </c>
      <c r="H1188" s="0" t="n">
        <v>8.82</v>
      </c>
      <c r="I1188" s="0" t="n">
        <v>0.15</v>
      </c>
      <c r="J1188" s="0" t="s">
        <v>45</v>
      </c>
      <c r="K1188" s="0" t="s">
        <v>54</v>
      </c>
      <c r="L1188" s="0" t="n">
        <v>179</v>
      </c>
      <c r="M1188" s="0" t="n">
        <v>3.13</v>
      </c>
      <c r="N1188" s="0" t="n">
        <v>197.49</v>
      </c>
      <c r="O1188" s="0" t="n">
        <v>1.06</v>
      </c>
      <c r="P1188" s="0" t="n">
        <v>4</v>
      </c>
      <c r="Q1188" s="0" t="n">
        <v>0.93</v>
      </c>
      <c r="R1188" s="0" t="n">
        <v>502</v>
      </c>
      <c r="S1188" s="0" t="n">
        <v>13.76</v>
      </c>
      <c r="T1188" s="0" t="n">
        <v>0.69</v>
      </c>
      <c r="U1188" s="6" t="n">
        <v>45607</v>
      </c>
      <c r="V1188" s="0" t="n">
        <v>84.54</v>
      </c>
      <c r="W1188" s="0" t="n">
        <v>0.721</v>
      </c>
    </row>
    <row r="1189" customFormat="false" ht="15" hidden="false" customHeight="false" outlineLevel="0" collapsed="false">
      <c r="A1189" s="0" t="s">
        <v>1335</v>
      </c>
      <c r="B1189" s="0" t="s">
        <v>48</v>
      </c>
      <c r="C1189" s="0" t="n">
        <v>205</v>
      </c>
      <c r="D1189" s="0" t="n">
        <v>47</v>
      </c>
      <c r="E1189" s="0" t="n">
        <v>10</v>
      </c>
      <c r="F1189" s="0" t="n">
        <v>8</v>
      </c>
      <c r="G1189" s="0" t="n">
        <v>32.61</v>
      </c>
      <c r="H1189" s="0" t="n">
        <v>2.49</v>
      </c>
      <c r="I1189" s="0" t="n">
        <v>0.27</v>
      </c>
      <c r="J1189" s="0" t="s">
        <v>174</v>
      </c>
      <c r="K1189" s="0" t="s">
        <v>54</v>
      </c>
      <c r="L1189" s="0" t="n">
        <v>155</v>
      </c>
      <c r="M1189" s="0" t="n">
        <v>4.42</v>
      </c>
      <c r="N1189" s="0" t="n">
        <v>178.93</v>
      </c>
      <c r="O1189" s="0" t="n">
        <v>1.97</v>
      </c>
      <c r="P1189" s="0" t="n">
        <v>0</v>
      </c>
      <c r="Q1189" s="0" t="n">
        <v>0.9</v>
      </c>
      <c r="R1189" s="0" t="n">
        <v>831</v>
      </c>
      <c r="S1189" s="0" t="n">
        <v>2.17</v>
      </c>
      <c r="T1189" s="0" t="n">
        <v>0.41</v>
      </c>
      <c r="U1189" s="6" t="n">
        <v>45417</v>
      </c>
      <c r="V1189" s="0" t="n">
        <v>167.44</v>
      </c>
      <c r="W1189" s="0" t="n">
        <v>0.494</v>
      </c>
    </row>
    <row r="1190" customFormat="false" ht="15" hidden="false" customHeight="false" outlineLevel="0" collapsed="false">
      <c r="A1190" s="0" t="s">
        <v>1336</v>
      </c>
      <c r="B1190" s="0" t="s">
        <v>56</v>
      </c>
      <c r="C1190" s="0" t="n">
        <v>204</v>
      </c>
      <c r="D1190" s="0" t="n">
        <v>70</v>
      </c>
      <c r="E1190" s="0" t="n">
        <v>10</v>
      </c>
      <c r="F1190" s="0" t="n">
        <v>9</v>
      </c>
      <c r="G1190" s="0" t="n">
        <v>42.58</v>
      </c>
      <c r="H1190" s="0" t="n">
        <v>6.45</v>
      </c>
      <c r="I1190" s="0" t="n">
        <v>0.51</v>
      </c>
      <c r="J1190" s="0" t="s">
        <v>231</v>
      </c>
      <c r="K1190" s="0" t="s">
        <v>54</v>
      </c>
      <c r="L1190" s="0" t="n">
        <v>80</v>
      </c>
      <c r="M1190" s="0" t="n">
        <v>1.34</v>
      </c>
      <c r="N1190" s="0" t="n">
        <v>110.37</v>
      </c>
      <c r="O1190" s="0" t="n">
        <v>1.93</v>
      </c>
      <c r="P1190" s="0" t="n">
        <v>1</v>
      </c>
      <c r="Q1190" s="0" t="n">
        <v>0.73</v>
      </c>
      <c r="R1190" s="0" t="n">
        <v>990</v>
      </c>
      <c r="S1190" s="0" t="n">
        <v>10.06</v>
      </c>
      <c r="T1190" s="0" t="n">
        <v>0.99</v>
      </c>
      <c r="U1190" s="6" t="n">
        <v>45623</v>
      </c>
      <c r="V1190" s="0" t="n">
        <v>283.79</v>
      </c>
      <c r="W1190" s="0" t="n">
        <v>0.665</v>
      </c>
    </row>
    <row r="1191" customFormat="false" ht="15" hidden="false" customHeight="false" outlineLevel="0" collapsed="false">
      <c r="A1191" s="0" t="s">
        <v>1337</v>
      </c>
      <c r="B1191" s="0" t="s">
        <v>40</v>
      </c>
      <c r="C1191" s="0" t="n">
        <v>224</v>
      </c>
      <c r="D1191" s="0" t="n">
        <v>53</v>
      </c>
      <c r="E1191" s="0" t="n">
        <v>11</v>
      </c>
      <c r="F1191" s="0" t="n">
        <v>8</v>
      </c>
      <c r="G1191" s="0" t="n">
        <v>20.68</v>
      </c>
      <c r="H1191" s="0" t="n">
        <v>1.27</v>
      </c>
      <c r="I1191" s="0" t="n">
        <v>0.12</v>
      </c>
      <c r="J1191" s="0" t="s">
        <v>267</v>
      </c>
      <c r="K1191" s="0" t="s">
        <v>54</v>
      </c>
      <c r="L1191" s="0" t="n">
        <v>42</v>
      </c>
      <c r="M1191" s="0" t="n">
        <v>3.15</v>
      </c>
      <c r="N1191" s="0" t="n">
        <v>129.35</v>
      </c>
      <c r="O1191" s="0" t="n">
        <v>0.62</v>
      </c>
      <c r="P1191" s="0" t="n">
        <v>7</v>
      </c>
      <c r="Q1191" s="0" t="n">
        <v>0.99</v>
      </c>
      <c r="R1191" s="0" t="n">
        <v>229</v>
      </c>
      <c r="S1191" s="0" t="n">
        <v>6.92</v>
      </c>
      <c r="T1191" s="0" t="n">
        <v>0.79</v>
      </c>
      <c r="U1191" s="6" t="n">
        <v>45443</v>
      </c>
      <c r="V1191" s="0" t="n">
        <v>259.88</v>
      </c>
      <c r="W1191" s="0" t="n">
        <v>0.646</v>
      </c>
    </row>
    <row r="1192" customFormat="false" ht="15" hidden="false" customHeight="false" outlineLevel="0" collapsed="false">
      <c r="A1192" s="0" t="s">
        <v>1338</v>
      </c>
      <c r="B1192" s="0" t="s">
        <v>44</v>
      </c>
      <c r="C1192" s="0" t="n">
        <v>279</v>
      </c>
      <c r="D1192" s="0" t="n">
        <v>95</v>
      </c>
      <c r="E1192" s="0" t="n">
        <v>8</v>
      </c>
      <c r="F1192" s="0" t="n">
        <v>7</v>
      </c>
      <c r="G1192" s="0" t="n">
        <v>41.67</v>
      </c>
      <c r="H1192" s="0" t="n">
        <v>8.86</v>
      </c>
      <c r="I1192" s="0" t="n">
        <v>0.24</v>
      </c>
      <c r="J1192" s="0" t="s">
        <v>110</v>
      </c>
      <c r="K1192" s="0" t="s">
        <v>42</v>
      </c>
      <c r="L1192" s="0" t="n">
        <v>12</v>
      </c>
      <c r="M1192" s="0" t="n">
        <v>0.73</v>
      </c>
      <c r="N1192" s="0" t="n">
        <v>190.14</v>
      </c>
      <c r="O1192" s="0" t="n">
        <v>0.84</v>
      </c>
      <c r="P1192" s="0" t="n">
        <v>7</v>
      </c>
      <c r="Q1192" s="0" t="n">
        <v>0.97</v>
      </c>
      <c r="R1192" s="0" t="n">
        <v>267</v>
      </c>
      <c r="S1192" s="0" t="n">
        <v>13.9</v>
      </c>
      <c r="T1192" s="0" t="n">
        <v>0.68</v>
      </c>
      <c r="U1192" s="6" t="n">
        <v>45547</v>
      </c>
      <c r="V1192" s="0" t="n">
        <v>157.66</v>
      </c>
      <c r="W1192" s="0" t="n">
        <v>0.691</v>
      </c>
    </row>
    <row r="1193" customFormat="false" ht="15" hidden="false" customHeight="false" outlineLevel="0" collapsed="false">
      <c r="A1193" s="0" t="s">
        <v>1339</v>
      </c>
      <c r="B1193" s="0" t="s">
        <v>81</v>
      </c>
      <c r="C1193" s="0" t="n">
        <v>233</v>
      </c>
      <c r="D1193" s="0" t="n">
        <v>53</v>
      </c>
      <c r="E1193" s="0" t="n">
        <v>14</v>
      </c>
      <c r="F1193" s="0" t="n">
        <v>6</v>
      </c>
      <c r="G1193" s="0" t="n">
        <v>8.57</v>
      </c>
      <c r="H1193" s="0" t="n">
        <v>0.99</v>
      </c>
      <c r="I1193" s="0" t="n">
        <v>0.8</v>
      </c>
      <c r="J1193" s="0" t="s">
        <v>171</v>
      </c>
      <c r="K1193" s="0" t="s">
        <v>54</v>
      </c>
      <c r="L1193" s="0" t="n">
        <v>37</v>
      </c>
      <c r="M1193" s="0" t="n">
        <v>4.17</v>
      </c>
      <c r="N1193" s="0" t="n">
        <v>112.35</v>
      </c>
      <c r="O1193" s="0" t="n">
        <v>1.53</v>
      </c>
      <c r="P1193" s="0" t="n">
        <v>7</v>
      </c>
      <c r="Q1193" s="0" t="n">
        <v>0.77</v>
      </c>
      <c r="R1193" s="0" t="n">
        <v>679</v>
      </c>
      <c r="S1193" s="0" t="n">
        <v>14</v>
      </c>
      <c r="T1193" s="0" t="n">
        <v>0.34</v>
      </c>
      <c r="U1193" s="6" t="n">
        <v>45502</v>
      </c>
      <c r="V1193" s="0" t="n">
        <v>15.02</v>
      </c>
      <c r="W1193" s="0" t="n">
        <v>0.516</v>
      </c>
    </row>
    <row r="1194" customFormat="false" ht="15" hidden="false" customHeight="false" outlineLevel="0" collapsed="false">
      <c r="A1194" s="0" t="s">
        <v>1340</v>
      </c>
      <c r="B1194" s="0" t="s">
        <v>44</v>
      </c>
      <c r="C1194" s="0" t="n">
        <v>275</v>
      </c>
      <c r="D1194" s="0" t="n">
        <v>83</v>
      </c>
      <c r="E1194" s="0" t="n">
        <v>3</v>
      </c>
      <c r="F1194" s="0" t="n">
        <v>9</v>
      </c>
      <c r="G1194" s="0" t="n">
        <v>41.32</v>
      </c>
      <c r="H1194" s="0" t="n">
        <v>5.77</v>
      </c>
      <c r="I1194" s="0" t="n">
        <v>0.79</v>
      </c>
      <c r="J1194" s="0" t="s">
        <v>70</v>
      </c>
      <c r="K1194" s="0" t="s">
        <v>54</v>
      </c>
      <c r="L1194" s="0" t="n">
        <v>10</v>
      </c>
      <c r="M1194" s="0" t="n">
        <v>1.73</v>
      </c>
      <c r="N1194" s="0" t="n">
        <v>131.33</v>
      </c>
      <c r="O1194" s="0" t="n">
        <v>1.58</v>
      </c>
      <c r="P1194" s="0" t="n">
        <v>4</v>
      </c>
      <c r="Q1194" s="0" t="n">
        <v>0.94</v>
      </c>
      <c r="R1194" s="0" t="n">
        <v>867</v>
      </c>
      <c r="S1194" s="0" t="n">
        <v>11.99</v>
      </c>
      <c r="T1194" s="0" t="n">
        <v>0.67</v>
      </c>
      <c r="U1194" s="6" t="n">
        <v>45573</v>
      </c>
      <c r="V1194" s="0" t="n">
        <v>29.84</v>
      </c>
      <c r="W1194" s="0" t="n">
        <v>0.644</v>
      </c>
    </row>
    <row r="1195" customFormat="false" ht="15" hidden="false" customHeight="false" outlineLevel="0" collapsed="false">
      <c r="A1195" s="0" t="s">
        <v>1341</v>
      </c>
      <c r="B1195" s="0" t="s">
        <v>56</v>
      </c>
      <c r="C1195" s="0" t="n">
        <v>154</v>
      </c>
      <c r="D1195" s="0" t="n">
        <v>71</v>
      </c>
      <c r="E1195" s="0" t="n">
        <v>11</v>
      </c>
      <c r="F1195" s="0" t="n">
        <v>2</v>
      </c>
      <c r="G1195" s="0" t="n">
        <v>27.47</v>
      </c>
      <c r="H1195" s="0" t="n">
        <v>7.91</v>
      </c>
      <c r="I1195" s="0" t="n">
        <v>0.81</v>
      </c>
      <c r="J1195" s="0" t="s">
        <v>210</v>
      </c>
      <c r="K1195" s="0" t="s">
        <v>46</v>
      </c>
      <c r="L1195" s="0" t="n">
        <v>135</v>
      </c>
      <c r="M1195" s="0" t="n">
        <v>4.95</v>
      </c>
      <c r="N1195" s="0" t="n">
        <v>129.55</v>
      </c>
      <c r="O1195" s="0" t="n">
        <v>1.83</v>
      </c>
      <c r="P1195" s="0" t="n">
        <v>7</v>
      </c>
      <c r="Q1195" s="0" t="n">
        <v>0.82</v>
      </c>
      <c r="R1195" s="0" t="n">
        <v>882</v>
      </c>
      <c r="S1195" s="0" t="n">
        <v>2.38</v>
      </c>
      <c r="T1195" s="0" t="n">
        <v>0.84</v>
      </c>
      <c r="U1195" s="6" t="n">
        <v>45537</v>
      </c>
      <c r="V1195" s="0" t="n">
        <v>259.5</v>
      </c>
      <c r="W1195" s="0" t="n">
        <v>0.441</v>
      </c>
    </row>
    <row r="1196" customFormat="false" ht="15" hidden="false" customHeight="false" outlineLevel="0" collapsed="false">
      <c r="A1196" s="0" t="s">
        <v>1342</v>
      </c>
      <c r="B1196" s="0" t="s">
        <v>44</v>
      </c>
      <c r="C1196" s="0" t="n">
        <v>80</v>
      </c>
      <c r="D1196" s="0" t="n">
        <v>15</v>
      </c>
      <c r="E1196" s="0" t="n">
        <v>14</v>
      </c>
      <c r="F1196" s="0" t="n">
        <v>5</v>
      </c>
      <c r="G1196" s="0" t="n">
        <v>11.93</v>
      </c>
      <c r="H1196" s="0" t="n">
        <v>1.61</v>
      </c>
      <c r="I1196" s="0" t="n">
        <v>0.93</v>
      </c>
      <c r="J1196" s="0" t="s">
        <v>426</v>
      </c>
      <c r="K1196" s="0" t="s">
        <v>54</v>
      </c>
      <c r="L1196" s="0" t="n">
        <v>122</v>
      </c>
      <c r="M1196" s="0" t="n">
        <v>4.65</v>
      </c>
      <c r="N1196" s="0" t="n">
        <v>144.54</v>
      </c>
      <c r="O1196" s="0" t="n">
        <v>1.34</v>
      </c>
      <c r="P1196" s="0" t="n">
        <v>8</v>
      </c>
      <c r="Q1196" s="0" t="n">
        <v>0.91</v>
      </c>
      <c r="R1196" s="0" t="n">
        <v>894</v>
      </c>
      <c r="S1196" s="0" t="n">
        <v>1.35</v>
      </c>
      <c r="T1196" s="0" t="n">
        <v>0.79</v>
      </c>
      <c r="U1196" s="6" t="n">
        <v>45323</v>
      </c>
      <c r="V1196" s="0" t="n">
        <v>92.25</v>
      </c>
      <c r="W1196" s="0" t="n">
        <v>0.464</v>
      </c>
    </row>
    <row r="1197" customFormat="false" ht="15" hidden="false" customHeight="false" outlineLevel="0" collapsed="false">
      <c r="A1197" s="0" t="s">
        <v>1343</v>
      </c>
      <c r="B1197" s="0" t="s">
        <v>81</v>
      </c>
      <c r="C1197" s="0" t="n">
        <v>382</v>
      </c>
      <c r="D1197" s="0" t="n">
        <v>26</v>
      </c>
      <c r="E1197" s="0" t="n">
        <v>5</v>
      </c>
      <c r="F1197" s="0" t="n">
        <v>5</v>
      </c>
      <c r="G1197" s="0" t="n">
        <v>20.95</v>
      </c>
      <c r="H1197" s="0" t="n">
        <v>4.34</v>
      </c>
      <c r="I1197" s="0" t="n">
        <v>0.21</v>
      </c>
      <c r="J1197" s="0" t="s">
        <v>273</v>
      </c>
      <c r="K1197" s="0" t="s">
        <v>54</v>
      </c>
      <c r="L1197" s="0" t="n">
        <v>56</v>
      </c>
      <c r="M1197" s="0" t="n">
        <v>3.8</v>
      </c>
      <c r="N1197" s="0" t="n">
        <v>131.65</v>
      </c>
      <c r="O1197" s="0" t="n">
        <v>1</v>
      </c>
      <c r="P1197" s="0" t="n">
        <v>3</v>
      </c>
      <c r="Q1197" s="0" t="n">
        <v>0.75</v>
      </c>
      <c r="R1197" s="0" t="n">
        <v>369</v>
      </c>
      <c r="S1197" s="0" t="n">
        <v>2.91</v>
      </c>
      <c r="T1197" s="0" t="n">
        <v>0.82</v>
      </c>
      <c r="U1197" s="6" t="n">
        <v>45336</v>
      </c>
      <c r="V1197" s="0" t="n">
        <v>102.25</v>
      </c>
      <c r="W1197" s="0" t="n">
        <v>0.593</v>
      </c>
    </row>
    <row r="1198" customFormat="false" ht="15" hidden="false" customHeight="false" outlineLevel="0" collapsed="false">
      <c r="A1198" s="0" t="s">
        <v>1344</v>
      </c>
      <c r="B1198" s="0" t="s">
        <v>56</v>
      </c>
      <c r="C1198" s="0" t="n">
        <v>329</v>
      </c>
      <c r="D1198" s="0" t="n">
        <v>60</v>
      </c>
      <c r="E1198" s="0" t="n">
        <v>13</v>
      </c>
      <c r="F1198" s="0" t="n">
        <v>9</v>
      </c>
      <c r="G1198" s="0" t="n">
        <v>49.41</v>
      </c>
      <c r="H1198" s="0" t="n">
        <v>0.9</v>
      </c>
      <c r="I1198" s="0" t="n">
        <v>0.25</v>
      </c>
      <c r="J1198" s="0" t="s">
        <v>164</v>
      </c>
      <c r="K1198" s="0" t="s">
        <v>42</v>
      </c>
      <c r="L1198" s="0" t="n">
        <v>46</v>
      </c>
      <c r="M1198" s="0" t="n">
        <v>2.74</v>
      </c>
      <c r="N1198" s="0" t="n">
        <v>137.43</v>
      </c>
      <c r="O1198" s="0" t="n">
        <v>0.82</v>
      </c>
      <c r="P1198" s="0" t="n">
        <v>3</v>
      </c>
      <c r="Q1198" s="0" t="n">
        <v>0.86</v>
      </c>
      <c r="R1198" s="0" t="n">
        <v>72</v>
      </c>
      <c r="S1198" s="0" t="n">
        <v>5.51</v>
      </c>
      <c r="T1198" s="0" t="n">
        <v>0.45</v>
      </c>
      <c r="U1198" s="6" t="n">
        <v>45435</v>
      </c>
      <c r="V1198" s="0" t="n">
        <v>50.54</v>
      </c>
      <c r="W1198" s="0" t="n">
        <v>0.593</v>
      </c>
    </row>
    <row r="1199" customFormat="false" ht="15" hidden="false" customHeight="false" outlineLevel="0" collapsed="false">
      <c r="A1199" s="0" t="s">
        <v>1345</v>
      </c>
      <c r="B1199" s="0" t="s">
        <v>44</v>
      </c>
      <c r="C1199" s="0" t="n">
        <v>107</v>
      </c>
      <c r="D1199" s="0" t="n">
        <v>47</v>
      </c>
      <c r="E1199" s="0" t="n">
        <v>8</v>
      </c>
      <c r="F1199" s="0" t="n">
        <v>9</v>
      </c>
      <c r="G1199" s="0" t="n">
        <v>39.39</v>
      </c>
      <c r="H1199" s="0" t="n">
        <v>6.99</v>
      </c>
      <c r="I1199" s="0" t="n">
        <v>0.4</v>
      </c>
      <c r="J1199" s="0" t="s">
        <v>387</v>
      </c>
      <c r="K1199" s="0" t="s">
        <v>54</v>
      </c>
      <c r="L1199" s="0" t="n">
        <v>95</v>
      </c>
      <c r="M1199" s="0" t="n">
        <v>3.95</v>
      </c>
      <c r="N1199" s="0" t="n">
        <v>147.92</v>
      </c>
      <c r="O1199" s="0" t="n">
        <v>0.9</v>
      </c>
      <c r="P1199" s="0" t="n">
        <v>6</v>
      </c>
      <c r="Q1199" s="0" t="n">
        <v>0.74</v>
      </c>
      <c r="R1199" s="0" t="n">
        <v>686</v>
      </c>
      <c r="S1199" s="0" t="n">
        <v>4.38</v>
      </c>
      <c r="T1199" s="0" t="n">
        <v>0.46</v>
      </c>
      <c r="U1199" s="6" t="n">
        <v>45488</v>
      </c>
      <c r="V1199" s="0" t="n">
        <v>74.7</v>
      </c>
      <c r="W1199" s="0" t="n">
        <v>0.488</v>
      </c>
    </row>
    <row r="1200" customFormat="false" ht="15" hidden="false" customHeight="false" outlineLevel="0" collapsed="false">
      <c r="A1200" s="0" t="s">
        <v>1346</v>
      </c>
      <c r="B1200" s="0" t="s">
        <v>40</v>
      </c>
      <c r="C1200" s="0" t="n">
        <v>343</v>
      </c>
      <c r="D1200" s="0" t="n">
        <v>33</v>
      </c>
      <c r="E1200" s="0" t="n">
        <v>12</v>
      </c>
      <c r="F1200" s="0" t="n">
        <v>2</v>
      </c>
      <c r="G1200" s="0" t="n">
        <v>29.18</v>
      </c>
      <c r="H1200" s="0" t="n">
        <v>3.42</v>
      </c>
      <c r="I1200" s="0" t="n">
        <v>0.92</v>
      </c>
      <c r="J1200" s="0" t="s">
        <v>160</v>
      </c>
      <c r="K1200" s="0" t="s">
        <v>42</v>
      </c>
      <c r="L1200" s="0" t="n">
        <v>57</v>
      </c>
      <c r="M1200" s="0" t="n">
        <v>1.09</v>
      </c>
      <c r="N1200" s="0" t="n">
        <v>163.73</v>
      </c>
      <c r="O1200" s="0" t="n">
        <v>1.72</v>
      </c>
      <c r="P1200" s="0" t="n">
        <v>4</v>
      </c>
      <c r="Q1200" s="0" t="n">
        <v>0.86</v>
      </c>
      <c r="R1200" s="0" t="n">
        <v>133</v>
      </c>
      <c r="S1200" s="0" t="n">
        <v>6.18</v>
      </c>
      <c r="T1200" s="0" t="n">
        <v>0.63</v>
      </c>
      <c r="U1200" s="6" t="n">
        <v>45362</v>
      </c>
      <c r="V1200" s="0" t="n">
        <v>81.68</v>
      </c>
      <c r="W1200" s="0" t="n">
        <v>0.528</v>
      </c>
    </row>
    <row r="1201" customFormat="false" ht="15" hidden="false" customHeight="false" outlineLevel="0" collapsed="false">
      <c r="A1201" s="0" t="s">
        <v>1347</v>
      </c>
      <c r="B1201" s="0" t="s">
        <v>56</v>
      </c>
      <c r="C1201" s="0" t="n">
        <v>495</v>
      </c>
      <c r="D1201" s="0" t="n">
        <v>60</v>
      </c>
      <c r="E1201" s="0" t="n">
        <v>12</v>
      </c>
      <c r="F1201" s="0" t="n">
        <v>8</v>
      </c>
      <c r="G1201" s="0" t="n">
        <v>6.64</v>
      </c>
      <c r="H1201" s="0" t="n">
        <v>5.81</v>
      </c>
      <c r="I1201" s="0" t="n">
        <v>0.8</v>
      </c>
      <c r="J1201" s="0" t="s">
        <v>158</v>
      </c>
      <c r="K1201" s="0" t="s">
        <v>60</v>
      </c>
      <c r="L1201" s="0" t="n">
        <v>117</v>
      </c>
      <c r="M1201" s="0" t="n">
        <v>1.9</v>
      </c>
      <c r="N1201" s="0" t="n">
        <v>86.58</v>
      </c>
      <c r="O1201" s="0" t="n">
        <v>1.96</v>
      </c>
      <c r="P1201" s="0" t="n">
        <v>9</v>
      </c>
      <c r="Q1201" s="0" t="n">
        <v>0.77</v>
      </c>
      <c r="R1201" s="0" t="n">
        <v>760</v>
      </c>
      <c r="S1201" s="0" t="n">
        <v>3</v>
      </c>
      <c r="T1201" s="0" t="n">
        <v>0.42</v>
      </c>
      <c r="U1201" s="6" t="n">
        <v>45506</v>
      </c>
      <c r="V1201" s="0" t="n">
        <v>129.51</v>
      </c>
      <c r="W1201" s="0" t="n">
        <v>0.302</v>
      </c>
    </row>
    <row r="1202" customFormat="false" ht="15" hidden="false" customHeight="false" outlineLevel="0" collapsed="false">
      <c r="A1202" s="0" t="s">
        <v>1348</v>
      </c>
      <c r="B1202" s="0" t="s">
        <v>56</v>
      </c>
      <c r="C1202" s="0" t="n">
        <v>226</v>
      </c>
      <c r="D1202" s="0" t="n">
        <v>19</v>
      </c>
      <c r="E1202" s="0" t="n">
        <v>13</v>
      </c>
      <c r="F1202" s="0" t="n">
        <v>5</v>
      </c>
      <c r="G1202" s="0" t="n">
        <v>21.47</v>
      </c>
      <c r="H1202" s="0" t="n">
        <v>9.36</v>
      </c>
      <c r="I1202" s="0" t="n">
        <v>0.39</v>
      </c>
      <c r="J1202" s="0" t="s">
        <v>271</v>
      </c>
      <c r="K1202" s="0" t="s">
        <v>54</v>
      </c>
      <c r="L1202" s="0" t="n">
        <v>28</v>
      </c>
      <c r="M1202" s="0" t="n">
        <v>0.62</v>
      </c>
      <c r="N1202" s="0" t="n">
        <v>151.71</v>
      </c>
      <c r="O1202" s="0" t="n">
        <v>0.2</v>
      </c>
      <c r="P1202" s="0" t="n">
        <v>0</v>
      </c>
      <c r="Q1202" s="0" t="n">
        <v>0.84</v>
      </c>
      <c r="R1202" s="0" t="n">
        <v>375</v>
      </c>
      <c r="S1202" s="0" t="n">
        <v>11.54</v>
      </c>
      <c r="T1202" s="0" t="n">
        <v>0.29</v>
      </c>
      <c r="U1202" s="6" t="n">
        <v>45394</v>
      </c>
      <c r="V1202" s="0" t="n">
        <v>190.71</v>
      </c>
      <c r="W1202" s="0" t="n">
        <v>0.76</v>
      </c>
    </row>
    <row r="1203" customFormat="false" ht="15" hidden="false" customHeight="false" outlineLevel="0" collapsed="false">
      <c r="A1203" s="0" t="s">
        <v>1349</v>
      </c>
      <c r="B1203" s="0" t="s">
        <v>40</v>
      </c>
      <c r="C1203" s="0" t="n">
        <v>148</v>
      </c>
      <c r="D1203" s="0" t="n">
        <v>81</v>
      </c>
      <c r="E1203" s="0" t="n">
        <v>14</v>
      </c>
      <c r="F1203" s="0" t="n">
        <v>7</v>
      </c>
      <c r="G1203" s="0" t="n">
        <v>13.89</v>
      </c>
      <c r="H1203" s="0" t="n">
        <v>3.41</v>
      </c>
      <c r="I1203" s="0" t="n">
        <v>0.18</v>
      </c>
      <c r="J1203" s="0" t="s">
        <v>242</v>
      </c>
      <c r="K1203" s="0" t="s">
        <v>46</v>
      </c>
      <c r="L1203" s="0" t="n">
        <v>151</v>
      </c>
      <c r="M1203" s="0" t="n">
        <v>3.4</v>
      </c>
      <c r="N1203" s="0" t="n">
        <v>29.04</v>
      </c>
      <c r="O1203" s="0" t="n">
        <v>1.2</v>
      </c>
      <c r="P1203" s="0" t="n">
        <v>7</v>
      </c>
      <c r="Q1203" s="0" t="n">
        <v>0.9</v>
      </c>
      <c r="R1203" s="0" t="n">
        <v>748</v>
      </c>
      <c r="S1203" s="0" t="n">
        <v>12.83</v>
      </c>
      <c r="T1203" s="0" t="n">
        <v>0.57</v>
      </c>
      <c r="U1203" s="6" t="n">
        <v>45621</v>
      </c>
      <c r="V1203" s="0" t="n">
        <v>112.42</v>
      </c>
      <c r="W1203" s="0" t="n">
        <v>0.605</v>
      </c>
    </row>
    <row r="1204" customFormat="false" ht="15" hidden="false" customHeight="false" outlineLevel="0" collapsed="false">
      <c r="A1204" s="0" t="s">
        <v>1350</v>
      </c>
      <c r="B1204" s="0" t="s">
        <v>48</v>
      </c>
      <c r="C1204" s="0" t="n">
        <v>330</v>
      </c>
      <c r="D1204" s="0" t="n">
        <v>30</v>
      </c>
      <c r="E1204" s="0" t="n">
        <v>11</v>
      </c>
      <c r="F1204" s="0" t="n">
        <v>9</v>
      </c>
      <c r="G1204" s="0" t="n">
        <v>4.48</v>
      </c>
      <c r="H1204" s="0" t="n">
        <v>0.96</v>
      </c>
      <c r="I1204" s="0" t="n">
        <v>0.65</v>
      </c>
      <c r="J1204" s="0" t="s">
        <v>156</v>
      </c>
      <c r="K1204" s="0" t="s">
        <v>42</v>
      </c>
      <c r="L1204" s="0" t="n">
        <v>92</v>
      </c>
      <c r="M1204" s="0" t="n">
        <v>4.12</v>
      </c>
      <c r="N1204" s="0" t="n">
        <v>176.48</v>
      </c>
      <c r="O1204" s="0" t="n">
        <v>1.09</v>
      </c>
      <c r="P1204" s="0" t="n">
        <v>3</v>
      </c>
      <c r="Q1204" s="0" t="n">
        <v>0.96</v>
      </c>
      <c r="R1204" s="0" t="n">
        <v>378</v>
      </c>
      <c r="S1204" s="0" t="n">
        <v>7.83</v>
      </c>
      <c r="T1204" s="0" t="n">
        <v>0.2</v>
      </c>
      <c r="U1204" s="6" t="n">
        <v>45561</v>
      </c>
      <c r="V1204" s="0" t="n">
        <v>140.46</v>
      </c>
      <c r="W1204" s="0" t="n">
        <v>0.567</v>
      </c>
    </row>
    <row r="1205" customFormat="false" ht="15" hidden="false" customHeight="false" outlineLevel="0" collapsed="false">
      <c r="A1205" s="0" t="s">
        <v>1351</v>
      </c>
      <c r="B1205" s="0" t="s">
        <v>81</v>
      </c>
      <c r="C1205" s="0" t="n">
        <v>22</v>
      </c>
      <c r="D1205" s="0" t="n">
        <v>79</v>
      </c>
      <c r="E1205" s="0" t="n">
        <v>13</v>
      </c>
      <c r="F1205" s="0" t="n">
        <v>6</v>
      </c>
      <c r="G1205" s="0" t="n">
        <v>27.57</v>
      </c>
      <c r="H1205" s="0" t="n">
        <v>6.92</v>
      </c>
      <c r="I1205" s="0" t="n">
        <v>0.33</v>
      </c>
      <c r="J1205" s="0" t="s">
        <v>385</v>
      </c>
      <c r="K1205" s="0" t="s">
        <v>60</v>
      </c>
      <c r="L1205" s="0" t="n">
        <v>74</v>
      </c>
      <c r="M1205" s="0" t="n">
        <v>4.76</v>
      </c>
      <c r="N1205" s="0" t="n">
        <v>65.11</v>
      </c>
      <c r="O1205" s="0" t="n">
        <v>0.81</v>
      </c>
      <c r="P1205" s="0" t="n">
        <v>7</v>
      </c>
      <c r="Q1205" s="0" t="n">
        <v>0.75</v>
      </c>
      <c r="R1205" s="0" t="n">
        <v>653</v>
      </c>
      <c r="S1205" s="0" t="n">
        <v>14.39</v>
      </c>
      <c r="T1205" s="0" t="n">
        <v>0.81</v>
      </c>
      <c r="U1205" s="6" t="n">
        <v>45419</v>
      </c>
      <c r="V1205" s="0" t="n">
        <v>62.75</v>
      </c>
      <c r="W1205" s="0" t="n">
        <v>0.683</v>
      </c>
    </row>
    <row r="1206" customFormat="false" ht="15" hidden="false" customHeight="false" outlineLevel="0" collapsed="false">
      <c r="A1206" s="0" t="s">
        <v>1352</v>
      </c>
      <c r="B1206" s="0" t="s">
        <v>48</v>
      </c>
      <c r="C1206" s="0" t="n">
        <v>481</v>
      </c>
      <c r="D1206" s="0" t="n">
        <v>94</v>
      </c>
      <c r="E1206" s="0" t="n">
        <v>5</v>
      </c>
      <c r="F1206" s="0" t="n">
        <v>5</v>
      </c>
      <c r="G1206" s="0" t="n">
        <v>44.57</v>
      </c>
      <c r="H1206" s="0" t="n">
        <v>7.97</v>
      </c>
      <c r="I1206" s="0" t="n">
        <v>0.58</v>
      </c>
      <c r="J1206" s="0" t="s">
        <v>112</v>
      </c>
      <c r="K1206" s="0" t="s">
        <v>46</v>
      </c>
      <c r="L1206" s="0" t="n">
        <v>35</v>
      </c>
      <c r="M1206" s="0" t="n">
        <v>3.59</v>
      </c>
      <c r="N1206" s="0" t="n">
        <v>86.66</v>
      </c>
      <c r="O1206" s="0" t="n">
        <v>1.72</v>
      </c>
      <c r="P1206" s="0" t="n">
        <v>1</v>
      </c>
      <c r="Q1206" s="0" t="n">
        <v>0.97</v>
      </c>
      <c r="R1206" s="0" t="n">
        <v>379</v>
      </c>
      <c r="S1206" s="0" t="n">
        <v>2.68</v>
      </c>
      <c r="T1206" s="0" t="n">
        <v>0.8</v>
      </c>
      <c r="U1206" s="6" t="n">
        <v>45614</v>
      </c>
      <c r="V1206" s="0" t="n">
        <v>26.35</v>
      </c>
      <c r="W1206" s="0" t="n">
        <v>0.598</v>
      </c>
    </row>
    <row r="1207" customFormat="false" ht="15" hidden="false" customHeight="false" outlineLevel="0" collapsed="false">
      <c r="A1207" s="0" t="s">
        <v>1353</v>
      </c>
      <c r="B1207" s="0" t="s">
        <v>44</v>
      </c>
      <c r="C1207" s="0" t="n">
        <v>441</v>
      </c>
      <c r="D1207" s="0" t="n">
        <v>66</v>
      </c>
      <c r="E1207" s="0" t="n">
        <v>7</v>
      </c>
      <c r="F1207" s="0" t="n">
        <v>7</v>
      </c>
      <c r="G1207" s="0" t="n">
        <v>34.1</v>
      </c>
      <c r="H1207" s="0" t="n">
        <v>9.6</v>
      </c>
      <c r="I1207" s="0" t="n">
        <v>0.95</v>
      </c>
      <c r="J1207" s="0" t="s">
        <v>273</v>
      </c>
      <c r="K1207" s="0" t="s">
        <v>42</v>
      </c>
      <c r="L1207" s="0" t="n">
        <v>147</v>
      </c>
      <c r="M1207" s="0" t="n">
        <v>3.79</v>
      </c>
      <c r="N1207" s="0" t="n">
        <v>162.69</v>
      </c>
      <c r="O1207" s="0" t="n">
        <v>1.19</v>
      </c>
      <c r="P1207" s="0" t="n">
        <v>3</v>
      </c>
      <c r="Q1207" s="0" t="n">
        <v>0.82</v>
      </c>
      <c r="R1207" s="0" t="n">
        <v>743</v>
      </c>
      <c r="S1207" s="0" t="n">
        <v>2.48</v>
      </c>
      <c r="T1207" s="0" t="n">
        <v>0.64</v>
      </c>
      <c r="U1207" s="6" t="n">
        <v>45570</v>
      </c>
      <c r="V1207" s="0" t="n">
        <v>110.99</v>
      </c>
      <c r="W1207" s="0" t="n">
        <v>0.546</v>
      </c>
    </row>
    <row r="1208" customFormat="false" ht="15" hidden="false" customHeight="false" outlineLevel="0" collapsed="false">
      <c r="A1208" s="0" t="s">
        <v>1354</v>
      </c>
      <c r="B1208" s="0" t="s">
        <v>40</v>
      </c>
      <c r="C1208" s="0" t="n">
        <v>261</v>
      </c>
      <c r="D1208" s="0" t="n">
        <v>48</v>
      </c>
      <c r="E1208" s="0" t="n">
        <v>7</v>
      </c>
      <c r="F1208" s="0" t="n">
        <v>6</v>
      </c>
      <c r="G1208" s="0" t="n">
        <v>13.23</v>
      </c>
      <c r="H1208" s="0" t="n">
        <v>2</v>
      </c>
      <c r="I1208" s="0" t="n">
        <v>0.62</v>
      </c>
      <c r="J1208" s="0" t="s">
        <v>189</v>
      </c>
      <c r="K1208" s="0" t="s">
        <v>60</v>
      </c>
      <c r="L1208" s="0" t="n">
        <v>108</v>
      </c>
      <c r="M1208" s="0" t="n">
        <v>4.53</v>
      </c>
      <c r="N1208" s="0" t="n">
        <v>131.03</v>
      </c>
      <c r="O1208" s="0" t="n">
        <v>0.69</v>
      </c>
      <c r="P1208" s="0" t="n">
        <v>1</v>
      </c>
      <c r="Q1208" s="0" t="n">
        <v>0.95</v>
      </c>
      <c r="R1208" s="0" t="n">
        <v>788</v>
      </c>
      <c r="S1208" s="0" t="n">
        <v>3.81</v>
      </c>
      <c r="T1208" s="0" t="n">
        <v>0.8</v>
      </c>
      <c r="U1208" s="6" t="n">
        <v>45301</v>
      </c>
      <c r="V1208" s="0" t="n">
        <v>28.12</v>
      </c>
      <c r="W1208" s="0" t="n">
        <v>0.712</v>
      </c>
    </row>
    <row r="1209" customFormat="false" ht="15" hidden="false" customHeight="false" outlineLevel="0" collapsed="false">
      <c r="A1209" s="0" t="s">
        <v>1355</v>
      </c>
      <c r="B1209" s="0" t="s">
        <v>48</v>
      </c>
      <c r="C1209" s="0" t="n">
        <v>140</v>
      </c>
      <c r="D1209" s="0" t="n">
        <v>97</v>
      </c>
      <c r="E1209" s="0" t="n">
        <v>12</v>
      </c>
      <c r="F1209" s="0" t="n">
        <v>9</v>
      </c>
      <c r="G1209" s="0" t="n">
        <v>29.11</v>
      </c>
      <c r="H1209" s="0" t="n">
        <v>4.23</v>
      </c>
      <c r="I1209" s="0" t="n">
        <v>0.93</v>
      </c>
      <c r="J1209" s="0" t="s">
        <v>193</v>
      </c>
      <c r="K1209" s="0" t="s">
        <v>46</v>
      </c>
      <c r="L1209" s="0" t="n">
        <v>86</v>
      </c>
      <c r="M1209" s="0" t="n">
        <v>4.71</v>
      </c>
      <c r="N1209" s="0" t="n">
        <v>68.64</v>
      </c>
      <c r="O1209" s="0" t="n">
        <v>0.94</v>
      </c>
      <c r="P1209" s="0" t="n">
        <v>4</v>
      </c>
      <c r="Q1209" s="0" t="n">
        <v>0.85</v>
      </c>
      <c r="R1209" s="0" t="n">
        <v>760</v>
      </c>
      <c r="S1209" s="0" t="n">
        <v>14.75</v>
      </c>
      <c r="T1209" s="0" t="n">
        <v>0.7</v>
      </c>
      <c r="U1209" s="6" t="n">
        <v>45487</v>
      </c>
      <c r="V1209" s="0" t="n">
        <v>96.92</v>
      </c>
      <c r="W1209" s="0" t="n">
        <v>0.733</v>
      </c>
    </row>
    <row r="1210" customFormat="false" ht="15" hidden="false" customHeight="false" outlineLevel="0" collapsed="false">
      <c r="A1210" s="0" t="s">
        <v>1356</v>
      </c>
      <c r="B1210" s="0" t="s">
        <v>56</v>
      </c>
      <c r="C1210" s="0" t="n">
        <v>404</v>
      </c>
      <c r="D1210" s="0" t="n">
        <v>42</v>
      </c>
      <c r="E1210" s="0" t="n">
        <v>9</v>
      </c>
      <c r="F1210" s="0" t="n">
        <v>7</v>
      </c>
      <c r="G1210" s="0" t="n">
        <v>47.22</v>
      </c>
      <c r="H1210" s="0" t="n">
        <v>8.52</v>
      </c>
      <c r="I1210" s="0" t="n">
        <v>0.45</v>
      </c>
      <c r="J1210" s="0" t="s">
        <v>152</v>
      </c>
      <c r="K1210" s="0" t="s">
        <v>54</v>
      </c>
      <c r="L1210" s="0" t="n">
        <v>79</v>
      </c>
      <c r="M1210" s="0" t="n">
        <v>2.71</v>
      </c>
      <c r="N1210" s="0" t="n">
        <v>52.83</v>
      </c>
      <c r="O1210" s="0" t="n">
        <v>0.78</v>
      </c>
      <c r="P1210" s="0" t="n">
        <v>9</v>
      </c>
      <c r="Q1210" s="0" t="n">
        <v>0.96</v>
      </c>
      <c r="R1210" s="0" t="n">
        <v>522</v>
      </c>
      <c r="S1210" s="0" t="n">
        <v>6.83</v>
      </c>
      <c r="T1210" s="0" t="n">
        <v>0.76</v>
      </c>
      <c r="U1210" s="6" t="n">
        <v>45475</v>
      </c>
      <c r="V1210" s="0" t="n">
        <v>252.9</v>
      </c>
      <c r="W1210" s="0" t="n">
        <v>0.577</v>
      </c>
    </row>
    <row r="1211" customFormat="false" ht="15" hidden="false" customHeight="false" outlineLevel="0" collapsed="false">
      <c r="A1211" s="0" t="s">
        <v>1357</v>
      </c>
      <c r="B1211" s="0" t="s">
        <v>44</v>
      </c>
      <c r="C1211" s="0" t="n">
        <v>121</v>
      </c>
      <c r="D1211" s="0" t="n">
        <v>68</v>
      </c>
      <c r="E1211" s="0" t="n">
        <v>6</v>
      </c>
      <c r="F1211" s="0" t="n">
        <v>2</v>
      </c>
      <c r="G1211" s="0" t="n">
        <v>36.42</v>
      </c>
      <c r="H1211" s="0" t="n">
        <v>8.17</v>
      </c>
      <c r="I1211" s="0" t="n">
        <v>0.67</v>
      </c>
      <c r="J1211" s="0" t="s">
        <v>361</v>
      </c>
      <c r="K1211" s="0" t="s">
        <v>46</v>
      </c>
      <c r="L1211" s="0" t="n">
        <v>52</v>
      </c>
      <c r="M1211" s="0" t="n">
        <v>0.99</v>
      </c>
      <c r="N1211" s="0" t="n">
        <v>191.97</v>
      </c>
      <c r="O1211" s="0" t="n">
        <v>0.92</v>
      </c>
      <c r="P1211" s="0" t="n">
        <v>9</v>
      </c>
      <c r="Q1211" s="0" t="n">
        <v>0.9</v>
      </c>
      <c r="R1211" s="0" t="n">
        <v>527</v>
      </c>
      <c r="S1211" s="0" t="n">
        <v>13.94</v>
      </c>
      <c r="T1211" s="0" t="n">
        <v>0.25</v>
      </c>
      <c r="U1211" s="6" t="n">
        <v>45537</v>
      </c>
      <c r="V1211" s="0" t="n">
        <v>116.41</v>
      </c>
      <c r="W1211" s="0" t="n">
        <v>0.544</v>
      </c>
    </row>
    <row r="1212" customFormat="false" ht="15" hidden="false" customHeight="false" outlineLevel="0" collapsed="false">
      <c r="A1212" s="0" t="s">
        <v>1358</v>
      </c>
      <c r="B1212" s="0" t="s">
        <v>44</v>
      </c>
      <c r="C1212" s="0" t="n">
        <v>57</v>
      </c>
      <c r="D1212" s="0" t="n">
        <v>27</v>
      </c>
      <c r="E1212" s="0" t="n">
        <v>13</v>
      </c>
      <c r="F1212" s="0" t="n">
        <v>9</v>
      </c>
      <c r="G1212" s="0" t="n">
        <v>34.78</v>
      </c>
      <c r="H1212" s="0" t="n">
        <v>6.44</v>
      </c>
      <c r="I1212" s="0" t="n">
        <v>0.9</v>
      </c>
      <c r="J1212" s="0" t="s">
        <v>485</v>
      </c>
      <c r="K1212" s="0" t="s">
        <v>46</v>
      </c>
      <c r="L1212" s="0" t="n">
        <v>79</v>
      </c>
      <c r="M1212" s="0" t="n">
        <v>2.6</v>
      </c>
      <c r="N1212" s="0" t="n">
        <v>26.68</v>
      </c>
      <c r="O1212" s="0" t="n">
        <v>0.24</v>
      </c>
      <c r="P1212" s="0" t="n">
        <v>7</v>
      </c>
      <c r="Q1212" s="0" t="n">
        <v>0.85</v>
      </c>
      <c r="R1212" s="0" t="n">
        <v>284</v>
      </c>
      <c r="S1212" s="0" t="n">
        <v>3.83</v>
      </c>
      <c r="T1212" s="0" t="n">
        <v>0.91</v>
      </c>
      <c r="U1212" s="6" t="n">
        <v>45570</v>
      </c>
      <c r="V1212" s="0" t="n">
        <v>66.05</v>
      </c>
      <c r="W1212" s="0" t="n">
        <v>0.639</v>
      </c>
    </row>
    <row r="1213" customFormat="false" ht="15" hidden="false" customHeight="false" outlineLevel="0" collapsed="false">
      <c r="A1213" s="0" t="s">
        <v>1359</v>
      </c>
      <c r="B1213" s="0" t="s">
        <v>48</v>
      </c>
      <c r="C1213" s="0" t="n">
        <v>360</v>
      </c>
      <c r="D1213" s="0" t="n">
        <v>65</v>
      </c>
      <c r="E1213" s="0" t="n">
        <v>6</v>
      </c>
      <c r="F1213" s="0" t="n">
        <v>3</v>
      </c>
      <c r="G1213" s="0" t="n">
        <v>48.44</v>
      </c>
      <c r="H1213" s="0" t="n">
        <v>3.06</v>
      </c>
      <c r="I1213" s="0" t="n">
        <v>0.63</v>
      </c>
      <c r="J1213" s="0" t="s">
        <v>385</v>
      </c>
      <c r="K1213" s="0" t="s">
        <v>46</v>
      </c>
      <c r="L1213" s="0" t="n">
        <v>68</v>
      </c>
      <c r="M1213" s="0" t="n">
        <v>3</v>
      </c>
      <c r="N1213" s="0" t="n">
        <v>10.82</v>
      </c>
      <c r="O1213" s="0" t="n">
        <v>0.31</v>
      </c>
      <c r="P1213" s="0" t="n">
        <v>6</v>
      </c>
      <c r="Q1213" s="0" t="n">
        <v>0.79</v>
      </c>
      <c r="R1213" s="0" t="n">
        <v>971</v>
      </c>
      <c r="S1213" s="0" t="n">
        <v>12.85</v>
      </c>
      <c r="T1213" s="0" t="n">
        <v>0.72</v>
      </c>
      <c r="U1213" s="6" t="n">
        <v>45540</v>
      </c>
      <c r="V1213" s="0" t="n">
        <v>271.6</v>
      </c>
      <c r="W1213" s="0" t="n">
        <v>0.722</v>
      </c>
    </row>
    <row r="1214" customFormat="false" ht="15" hidden="false" customHeight="false" outlineLevel="0" collapsed="false">
      <c r="A1214" s="0" t="s">
        <v>1360</v>
      </c>
      <c r="B1214" s="0" t="s">
        <v>48</v>
      </c>
      <c r="C1214" s="0" t="n">
        <v>432</v>
      </c>
      <c r="D1214" s="0" t="n">
        <v>66</v>
      </c>
      <c r="E1214" s="0" t="n">
        <v>9</v>
      </c>
      <c r="F1214" s="0" t="n">
        <v>2</v>
      </c>
      <c r="G1214" s="0" t="n">
        <v>40.14</v>
      </c>
      <c r="H1214" s="0" t="n">
        <v>3.2</v>
      </c>
      <c r="I1214" s="0" t="n">
        <v>0.65</v>
      </c>
      <c r="J1214" s="0" t="s">
        <v>100</v>
      </c>
      <c r="K1214" s="0" t="s">
        <v>42</v>
      </c>
      <c r="L1214" s="0" t="n">
        <v>12</v>
      </c>
      <c r="M1214" s="0" t="n">
        <v>3.34</v>
      </c>
      <c r="N1214" s="0" t="n">
        <v>137.86</v>
      </c>
      <c r="O1214" s="0" t="n">
        <v>1.29</v>
      </c>
      <c r="P1214" s="0" t="n">
        <v>4</v>
      </c>
      <c r="Q1214" s="0" t="n">
        <v>0.99</v>
      </c>
      <c r="R1214" s="0" t="n">
        <v>605</v>
      </c>
      <c r="S1214" s="0" t="n">
        <v>5.34</v>
      </c>
      <c r="T1214" s="0" t="n">
        <v>0.69</v>
      </c>
      <c r="U1214" s="6" t="n">
        <v>45468</v>
      </c>
      <c r="V1214" s="0" t="n">
        <v>195.41</v>
      </c>
      <c r="W1214" s="0" t="n">
        <v>0.598</v>
      </c>
    </row>
    <row r="1215" customFormat="false" ht="15" hidden="false" customHeight="false" outlineLevel="0" collapsed="false">
      <c r="A1215" s="0" t="s">
        <v>1361</v>
      </c>
      <c r="B1215" s="0" t="s">
        <v>40</v>
      </c>
      <c r="C1215" s="0" t="n">
        <v>152</v>
      </c>
      <c r="D1215" s="0" t="n">
        <v>85</v>
      </c>
      <c r="E1215" s="0" t="n">
        <v>11</v>
      </c>
      <c r="F1215" s="0" t="n">
        <v>5</v>
      </c>
      <c r="G1215" s="0" t="n">
        <v>7.69</v>
      </c>
      <c r="H1215" s="0" t="n">
        <v>1.68</v>
      </c>
      <c r="I1215" s="0" t="n">
        <v>0.74</v>
      </c>
      <c r="J1215" s="0" t="s">
        <v>340</v>
      </c>
      <c r="K1215" s="0" t="s">
        <v>54</v>
      </c>
      <c r="L1215" s="0" t="n">
        <v>142</v>
      </c>
      <c r="M1215" s="0" t="n">
        <v>4.95</v>
      </c>
      <c r="N1215" s="0" t="n">
        <v>126.75</v>
      </c>
      <c r="O1215" s="0" t="n">
        <v>1.4</v>
      </c>
      <c r="P1215" s="0" t="n">
        <v>6</v>
      </c>
      <c r="Q1215" s="0" t="n">
        <v>0.94</v>
      </c>
      <c r="R1215" s="0" t="n">
        <v>637</v>
      </c>
      <c r="S1215" s="0" t="n">
        <v>11.28</v>
      </c>
      <c r="T1215" s="0" t="n">
        <v>0.51</v>
      </c>
      <c r="U1215" s="6" t="n">
        <v>45581</v>
      </c>
      <c r="V1215" s="0" t="n">
        <v>296.59</v>
      </c>
      <c r="W1215" s="0" t="n">
        <v>0.58</v>
      </c>
    </row>
    <row r="1216" customFormat="false" ht="15" hidden="false" customHeight="false" outlineLevel="0" collapsed="false">
      <c r="A1216" s="0" t="s">
        <v>1362</v>
      </c>
      <c r="B1216" s="0" t="s">
        <v>81</v>
      </c>
      <c r="C1216" s="0" t="n">
        <v>221</v>
      </c>
      <c r="D1216" s="0" t="n">
        <v>57</v>
      </c>
      <c r="E1216" s="0" t="n">
        <v>13</v>
      </c>
      <c r="F1216" s="0" t="n">
        <v>6</v>
      </c>
      <c r="G1216" s="0" t="n">
        <v>18.03</v>
      </c>
      <c r="H1216" s="0" t="n">
        <v>9.26</v>
      </c>
      <c r="I1216" s="0" t="n">
        <v>0.89</v>
      </c>
      <c r="J1216" s="0" t="s">
        <v>147</v>
      </c>
      <c r="K1216" s="0" t="s">
        <v>54</v>
      </c>
      <c r="L1216" s="0" t="n">
        <v>94</v>
      </c>
      <c r="M1216" s="0" t="n">
        <v>4.63</v>
      </c>
      <c r="N1216" s="0" t="n">
        <v>150.15</v>
      </c>
      <c r="O1216" s="0" t="n">
        <v>1.31</v>
      </c>
      <c r="P1216" s="0" t="n">
        <v>4</v>
      </c>
      <c r="Q1216" s="0" t="n">
        <v>0.81</v>
      </c>
      <c r="R1216" s="0" t="n">
        <v>702</v>
      </c>
      <c r="S1216" s="0" t="n">
        <v>14.64</v>
      </c>
      <c r="T1216" s="0" t="n">
        <v>0.22</v>
      </c>
      <c r="U1216" s="6" t="n">
        <v>45549</v>
      </c>
      <c r="V1216" s="0" t="n">
        <v>97.07</v>
      </c>
      <c r="W1216" s="0" t="n">
        <v>0.59</v>
      </c>
    </row>
    <row r="1217" customFormat="false" ht="15" hidden="false" customHeight="false" outlineLevel="0" collapsed="false">
      <c r="A1217" s="0" t="s">
        <v>1363</v>
      </c>
      <c r="B1217" s="0" t="s">
        <v>48</v>
      </c>
      <c r="C1217" s="0" t="n">
        <v>367</v>
      </c>
      <c r="D1217" s="0" t="n">
        <v>51</v>
      </c>
      <c r="E1217" s="0" t="n">
        <v>6</v>
      </c>
      <c r="F1217" s="0" t="n">
        <v>7</v>
      </c>
      <c r="G1217" s="0" t="n">
        <v>48.29</v>
      </c>
      <c r="H1217" s="0" t="n">
        <v>2.14</v>
      </c>
      <c r="I1217" s="0" t="n">
        <v>0.18</v>
      </c>
      <c r="J1217" s="0" t="s">
        <v>49</v>
      </c>
      <c r="K1217" s="0" t="s">
        <v>42</v>
      </c>
      <c r="L1217" s="0" t="n">
        <v>104</v>
      </c>
      <c r="M1217" s="0" t="n">
        <v>2.28</v>
      </c>
      <c r="N1217" s="0" t="n">
        <v>149.01</v>
      </c>
      <c r="O1217" s="0" t="n">
        <v>1.55</v>
      </c>
      <c r="P1217" s="0" t="n">
        <v>6</v>
      </c>
      <c r="Q1217" s="0" t="n">
        <v>0.75</v>
      </c>
      <c r="R1217" s="0" t="n">
        <v>743</v>
      </c>
      <c r="S1217" s="0" t="n">
        <v>14.06</v>
      </c>
      <c r="T1217" s="0" t="n">
        <v>0.92</v>
      </c>
      <c r="U1217" s="6" t="n">
        <v>45456</v>
      </c>
      <c r="V1217" s="0" t="n">
        <v>68.11</v>
      </c>
      <c r="W1217" s="0" t="n">
        <v>0.646</v>
      </c>
    </row>
    <row r="1218" customFormat="false" ht="15" hidden="false" customHeight="false" outlineLevel="0" collapsed="false">
      <c r="A1218" s="0" t="s">
        <v>1364</v>
      </c>
      <c r="B1218" s="0" t="s">
        <v>48</v>
      </c>
      <c r="C1218" s="0" t="n">
        <v>40</v>
      </c>
      <c r="D1218" s="0" t="n">
        <v>36</v>
      </c>
      <c r="E1218" s="0" t="n">
        <v>6</v>
      </c>
      <c r="F1218" s="0" t="n">
        <v>5</v>
      </c>
      <c r="G1218" s="0" t="n">
        <v>25</v>
      </c>
      <c r="H1218" s="0" t="n">
        <v>5.94</v>
      </c>
      <c r="I1218" s="0" t="n">
        <v>0.4</v>
      </c>
      <c r="J1218" s="0" t="s">
        <v>156</v>
      </c>
      <c r="K1218" s="0" t="s">
        <v>46</v>
      </c>
      <c r="L1218" s="0" t="n">
        <v>87</v>
      </c>
      <c r="M1218" s="0" t="n">
        <v>1.01</v>
      </c>
      <c r="N1218" s="0" t="n">
        <v>174.02</v>
      </c>
      <c r="O1218" s="0" t="n">
        <v>1.89</v>
      </c>
      <c r="P1218" s="0" t="n">
        <v>3</v>
      </c>
      <c r="Q1218" s="0" t="n">
        <v>0.93</v>
      </c>
      <c r="R1218" s="0" t="n">
        <v>168</v>
      </c>
      <c r="S1218" s="0" t="n">
        <v>12.64</v>
      </c>
      <c r="T1218" s="0" t="n">
        <v>0.99</v>
      </c>
      <c r="U1218" s="6" t="n">
        <v>45490</v>
      </c>
      <c r="V1218" s="0" t="n">
        <v>96.4</v>
      </c>
      <c r="W1218" s="0" t="n">
        <v>0.704</v>
      </c>
    </row>
    <row r="1219" customFormat="false" ht="15" hidden="false" customHeight="false" outlineLevel="0" collapsed="false">
      <c r="A1219" s="0" t="s">
        <v>1365</v>
      </c>
      <c r="B1219" s="0" t="s">
        <v>56</v>
      </c>
      <c r="C1219" s="0" t="n">
        <v>261</v>
      </c>
      <c r="D1219" s="0" t="n">
        <v>83</v>
      </c>
      <c r="E1219" s="0" t="n">
        <v>8</v>
      </c>
      <c r="F1219" s="0" t="n">
        <v>5</v>
      </c>
      <c r="G1219" s="0" t="n">
        <v>6.47</v>
      </c>
      <c r="H1219" s="0" t="n">
        <v>6.05</v>
      </c>
      <c r="I1219" s="0" t="n">
        <v>0.46</v>
      </c>
      <c r="J1219" s="0" t="s">
        <v>89</v>
      </c>
      <c r="K1219" s="0" t="s">
        <v>54</v>
      </c>
      <c r="L1219" s="0" t="n">
        <v>110</v>
      </c>
      <c r="M1219" s="0" t="n">
        <v>1.47</v>
      </c>
      <c r="N1219" s="0" t="n">
        <v>185.2</v>
      </c>
      <c r="O1219" s="0" t="n">
        <v>1.74</v>
      </c>
      <c r="P1219" s="0" t="n">
        <v>3</v>
      </c>
      <c r="Q1219" s="0" t="n">
        <v>1</v>
      </c>
      <c r="R1219" s="0" t="n">
        <v>89</v>
      </c>
      <c r="S1219" s="0" t="n">
        <v>1.7</v>
      </c>
      <c r="T1219" s="0" t="n">
        <v>0.85</v>
      </c>
      <c r="U1219" s="6" t="n">
        <v>45430</v>
      </c>
      <c r="V1219" s="0" t="n">
        <v>245.62</v>
      </c>
      <c r="W1219" s="0" t="n">
        <v>0.559</v>
      </c>
    </row>
    <row r="1220" customFormat="false" ht="15" hidden="false" customHeight="false" outlineLevel="0" collapsed="false">
      <c r="A1220" s="0" t="s">
        <v>1366</v>
      </c>
      <c r="B1220" s="0" t="s">
        <v>44</v>
      </c>
      <c r="C1220" s="0" t="n">
        <v>474</v>
      </c>
      <c r="D1220" s="0" t="n">
        <v>61</v>
      </c>
      <c r="E1220" s="0" t="n">
        <v>8</v>
      </c>
      <c r="F1220" s="0" t="n">
        <v>9</v>
      </c>
      <c r="G1220" s="0" t="n">
        <v>23.47</v>
      </c>
      <c r="H1220" s="0" t="n">
        <v>4.01</v>
      </c>
      <c r="I1220" s="0" t="n">
        <v>0.92</v>
      </c>
      <c r="J1220" s="0" t="s">
        <v>348</v>
      </c>
      <c r="K1220" s="0" t="s">
        <v>46</v>
      </c>
      <c r="L1220" s="0" t="n">
        <v>92</v>
      </c>
      <c r="M1220" s="0" t="n">
        <v>1.28</v>
      </c>
      <c r="N1220" s="0" t="n">
        <v>157.25</v>
      </c>
      <c r="O1220" s="0" t="n">
        <v>0.9</v>
      </c>
      <c r="P1220" s="0" t="n">
        <v>9</v>
      </c>
      <c r="Q1220" s="0" t="n">
        <v>0.78</v>
      </c>
      <c r="R1220" s="0" t="n">
        <v>309</v>
      </c>
      <c r="S1220" s="0" t="n">
        <v>9.51</v>
      </c>
      <c r="T1220" s="0" t="n">
        <v>0.93</v>
      </c>
      <c r="U1220" s="6" t="n">
        <v>45384</v>
      </c>
      <c r="V1220" s="0" t="n">
        <v>53.94</v>
      </c>
      <c r="W1220" s="0" t="n">
        <v>0.599</v>
      </c>
    </row>
    <row r="1221" customFormat="false" ht="15" hidden="false" customHeight="false" outlineLevel="0" collapsed="false">
      <c r="A1221" s="0" t="s">
        <v>1367</v>
      </c>
      <c r="B1221" s="0" t="s">
        <v>81</v>
      </c>
      <c r="C1221" s="0" t="n">
        <v>470</v>
      </c>
      <c r="D1221" s="0" t="n">
        <v>51</v>
      </c>
      <c r="E1221" s="0" t="n">
        <v>9</v>
      </c>
      <c r="F1221" s="0" t="n">
        <v>3</v>
      </c>
      <c r="G1221" s="0" t="n">
        <v>35.15</v>
      </c>
      <c r="H1221" s="0" t="n">
        <v>3.85</v>
      </c>
      <c r="I1221" s="0" t="n">
        <v>0.96</v>
      </c>
      <c r="J1221" s="0" t="s">
        <v>166</v>
      </c>
      <c r="K1221" s="0" t="s">
        <v>54</v>
      </c>
      <c r="L1221" s="0" t="n">
        <v>174</v>
      </c>
      <c r="M1221" s="0" t="n">
        <v>2.1</v>
      </c>
      <c r="N1221" s="0" t="n">
        <v>54.14</v>
      </c>
      <c r="O1221" s="0" t="n">
        <v>0.51</v>
      </c>
      <c r="P1221" s="0" t="n">
        <v>3</v>
      </c>
      <c r="Q1221" s="0" t="n">
        <v>0.97</v>
      </c>
      <c r="R1221" s="0" t="n">
        <v>998</v>
      </c>
      <c r="S1221" s="0" t="n">
        <v>12.7</v>
      </c>
      <c r="T1221" s="0" t="n">
        <v>0.3</v>
      </c>
      <c r="U1221" s="6" t="n">
        <v>45305</v>
      </c>
      <c r="V1221" s="0" t="n">
        <v>79.91</v>
      </c>
      <c r="W1221" s="0" t="n">
        <v>0.712</v>
      </c>
    </row>
    <row r="1222" customFormat="false" ht="15" hidden="false" customHeight="false" outlineLevel="0" collapsed="false">
      <c r="A1222" s="0" t="s">
        <v>1368</v>
      </c>
      <c r="B1222" s="0" t="s">
        <v>56</v>
      </c>
      <c r="C1222" s="0" t="n">
        <v>128</v>
      </c>
      <c r="D1222" s="0" t="n">
        <v>41</v>
      </c>
      <c r="E1222" s="0" t="n">
        <v>3</v>
      </c>
      <c r="F1222" s="0" t="n">
        <v>8</v>
      </c>
      <c r="G1222" s="0" t="n">
        <v>49.88</v>
      </c>
      <c r="H1222" s="0" t="n">
        <v>6.85</v>
      </c>
      <c r="I1222" s="0" t="n">
        <v>0.21</v>
      </c>
      <c r="J1222" s="0" t="s">
        <v>114</v>
      </c>
      <c r="K1222" s="0" t="s">
        <v>42</v>
      </c>
      <c r="L1222" s="0" t="n">
        <v>93</v>
      </c>
      <c r="M1222" s="0" t="n">
        <v>4.44</v>
      </c>
      <c r="N1222" s="0" t="n">
        <v>98.06</v>
      </c>
      <c r="O1222" s="0" t="n">
        <v>0.69</v>
      </c>
      <c r="P1222" s="0" t="n">
        <v>7</v>
      </c>
      <c r="Q1222" s="0" t="n">
        <v>0.74</v>
      </c>
      <c r="R1222" s="0" t="n">
        <v>805</v>
      </c>
      <c r="S1222" s="0" t="n">
        <v>6.59</v>
      </c>
      <c r="T1222" s="0" t="n">
        <v>0.3</v>
      </c>
      <c r="U1222" s="6" t="n">
        <v>45455</v>
      </c>
      <c r="V1222" s="0" t="n">
        <v>213.47</v>
      </c>
      <c r="W1222" s="0" t="n">
        <v>0.487</v>
      </c>
    </row>
    <row r="1223" customFormat="false" ht="15" hidden="false" customHeight="false" outlineLevel="0" collapsed="false">
      <c r="A1223" s="0" t="s">
        <v>1369</v>
      </c>
      <c r="B1223" s="0" t="s">
        <v>40</v>
      </c>
      <c r="C1223" s="0" t="n">
        <v>322</v>
      </c>
      <c r="D1223" s="0" t="n">
        <v>35</v>
      </c>
      <c r="E1223" s="0" t="n">
        <v>13</v>
      </c>
      <c r="F1223" s="0" t="n">
        <v>5</v>
      </c>
      <c r="G1223" s="0" t="n">
        <v>16.87</v>
      </c>
      <c r="H1223" s="0" t="n">
        <v>4.19</v>
      </c>
      <c r="I1223" s="0" t="n">
        <v>0.21</v>
      </c>
      <c r="J1223" s="0" t="s">
        <v>346</v>
      </c>
      <c r="K1223" s="0" t="s">
        <v>60</v>
      </c>
      <c r="L1223" s="0" t="n">
        <v>130</v>
      </c>
      <c r="M1223" s="0" t="n">
        <v>2.47</v>
      </c>
      <c r="N1223" s="0" t="n">
        <v>131.93</v>
      </c>
      <c r="O1223" s="0" t="n">
        <v>1.22</v>
      </c>
      <c r="P1223" s="0" t="n">
        <v>0</v>
      </c>
      <c r="Q1223" s="0" t="n">
        <v>0.99</v>
      </c>
      <c r="R1223" s="0" t="n">
        <v>690</v>
      </c>
      <c r="S1223" s="0" t="n">
        <v>11.24</v>
      </c>
      <c r="T1223" s="0" t="n">
        <v>0.9</v>
      </c>
      <c r="U1223" s="6" t="n">
        <v>45597</v>
      </c>
      <c r="V1223" s="0" t="n">
        <v>224.02</v>
      </c>
      <c r="W1223" s="0" t="n">
        <v>0.806</v>
      </c>
    </row>
    <row r="1224" customFormat="false" ht="15" hidden="false" customHeight="false" outlineLevel="0" collapsed="false">
      <c r="A1224" s="0" t="s">
        <v>1370</v>
      </c>
      <c r="B1224" s="0" t="s">
        <v>40</v>
      </c>
      <c r="C1224" s="0" t="n">
        <v>103</v>
      </c>
      <c r="D1224" s="0" t="n">
        <v>34</v>
      </c>
      <c r="E1224" s="0" t="n">
        <v>5</v>
      </c>
      <c r="F1224" s="0" t="n">
        <v>3</v>
      </c>
      <c r="G1224" s="0" t="n">
        <v>26.19</v>
      </c>
      <c r="H1224" s="0" t="n">
        <v>2.92</v>
      </c>
      <c r="I1224" s="0" t="n">
        <v>0.94</v>
      </c>
      <c r="J1224" s="0" t="s">
        <v>152</v>
      </c>
      <c r="K1224" s="0" t="s">
        <v>46</v>
      </c>
      <c r="L1224" s="0" t="n">
        <v>144</v>
      </c>
      <c r="M1224" s="0" t="n">
        <v>3.05</v>
      </c>
      <c r="N1224" s="0" t="n">
        <v>112.48</v>
      </c>
      <c r="O1224" s="0" t="n">
        <v>1.73</v>
      </c>
      <c r="P1224" s="0" t="n">
        <v>9</v>
      </c>
      <c r="Q1224" s="0" t="n">
        <v>0.92</v>
      </c>
      <c r="R1224" s="0" t="n">
        <v>55</v>
      </c>
      <c r="S1224" s="0" t="n">
        <v>2.93</v>
      </c>
      <c r="T1224" s="0" t="n">
        <v>0.25</v>
      </c>
      <c r="U1224" s="6" t="n">
        <v>45404</v>
      </c>
      <c r="V1224" s="0" t="n">
        <v>288.06</v>
      </c>
      <c r="W1224" s="0" t="n">
        <v>0.32</v>
      </c>
    </row>
    <row r="1225" customFormat="false" ht="15" hidden="false" customHeight="false" outlineLevel="0" collapsed="false">
      <c r="A1225" s="0" t="s">
        <v>1371</v>
      </c>
      <c r="B1225" s="0" t="s">
        <v>48</v>
      </c>
      <c r="C1225" s="0" t="n">
        <v>102</v>
      </c>
      <c r="D1225" s="0" t="n">
        <v>84</v>
      </c>
      <c r="E1225" s="0" t="n">
        <v>11</v>
      </c>
      <c r="F1225" s="0" t="n">
        <v>6</v>
      </c>
      <c r="G1225" s="0" t="n">
        <v>44.1</v>
      </c>
      <c r="H1225" s="0" t="n">
        <v>4.29</v>
      </c>
      <c r="I1225" s="0" t="n">
        <v>0.37</v>
      </c>
      <c r="J1225" s="0" t="s">
        <v>294</v>
      </c>
      <c r="K1225" s="0" t="s">
        <v>54</v>
      </c>
      <c r="L1225" s="0" t="n">
        <v>62</v>
      </c>
      <c r="M1225" s="0" t="n">
        <v>1.31</v>
      </c>
      <c r="N1225" s="0" t="n">
        <v>40.19</v>
      </c>
      <c r="O1225" s="0" t="n">
        <v>1.43</v>
      </c>
      <c r="P1225" s="0" t="n">
        <v>4</v>
      </c>
      <c r="Q1225" s="0" t="n">
        <v>0.8</v>
      </c>
      <c r="R1225" s="0" t="n">
        <v>360</v>
      </c>
      <c r="S1225" s="0" t="n">
        <v>3.47</v>
      </c>
      <c r="T1225" s="0" t="n">
        <v>0.27</v>
      </c>
      <c r="U1225" s="6" t="n">
        <v>45307</v>
      </c>
      <c r="V1225" s="0" t="n">
        <v>294.24</v>
      </c>
      <c r="W1225" s="0" t="n">
        <v>0.437</v>
      </c>
    </row>
    <row r="1226" customFormat="false" ht="15" hidden="false" customHeight="false" outlineLevel="0" collapsed="false">
      <c r="A1226" s="0" t="s">
        <v>1372</v>
      </c>
      <c r="B1226" s="0" t="s">
        <v>48</v>
      </c>
      <c r="C1226" s="0" t="n">
        <v>310</v>
      </c>
      <c r="D1226" s="0" t="n">
        <v>32</v>
      </c>
      <c r="E1226" s="0" t="n">
        <v>8</v>
      </c>
      <c r="F1226" s="0" t="n">
        <v>6</v>
      </c>
      <c r="G1226" s="0" t="n">
        <v>18.41</v>
      </c>
      <c r="H1226" s="0" t="n">
        <v>8.17</v>
      </c>
      <c r="I1226" s="0" t="n">
        <v>0.32</v>
      </c>
      <c r="J1226" s="0" t="s">
        <v>152</v>
      </c>
      <c r="K1226" s="0" t="s">
        <v>54</v>
      </c>
      <c r="L1226" s="0" t="n">
        <v>123</v>
      </c>
      <c r="M1226" s="0" t="n">
        <v>2.72</v>
      </c>
      <c r="N1226" s="0" t="n">
        <v>121.96</v>
      </c>
      <c r="O1226" s="0" t="n">
        <v>1.13</v>
      </c>
      <c r="P1226" s="0" t="n">
        <v>9</v>
      </c>
      <c r="Q1226" s="0" t="n">
        <v>0.79</v>
      </c>
      <c r="R1226" s="0" t="n">
        <v>115</v>
      </c>
      <c r="S1226" s="0" t="n">
        <v>10.01</v>
      </c>
      <c r="T1226" s="0" t="n">
        <v>0.85</v>
      </c>
      <c r="U1226" s="6" t="n">
        <v>45435</v>
      </c>
      <c r="V1226" s="0" t="n">
        <v>202.42</v>
      </c>
      <c r="W1226" s="0" t="n">
        <v>0.568</v>
      </c>
    </row>
    <row r="1227" customFormat="false" ht="15" hidden="false" customHeight="false" outlineLevel="0" collapsed="false">
      <c r="A1227" s="0" t="s">
        <v>1373</v>
      </c>
      <c r="B1227" s="0" t="s">
        <v>40</v>
      </c>
      <c r="C1227" s="0" t="n">
        <v>471</v>
      </c>
      <c r="D1227" s="0" t="n">
        <v>66</v>
      </c>
      <c r="E1227" s="0" t="n">
        <v>8</v>
      </c>
      <c r="F1227" s="0" t="n">
        <v>7</v>
      </c>
      <c r="G1227" s="0" t="n">
        <v>6.35</v>
      </c>
      <c r="H1227" s="0" t="n">
        <v>9.68</v>
      </c>
      <c r="I1227" s="0" t="n">
        <v>0.13</v>
      </c>
      <c r="J1227" s="0" t="s">
        <v>426</v>
      </c>
      <c r="K1227" s="0" t="s">
        <v>54</v>
      </c>
      <c r="L1227" s="0" t="n">
        <v>15</v>
      </c>
      <c r="M1227" s="0" t="n">
        <v>4.43</v>
      </c>
      <c r="N1227" s="0" t="n">
        <v>178.44</v>
      </c>
      <c r="O1227" s="0" t="n">
        <v>1.24</v>
      </c>
      <c r="P1227" s="0" t="n">
        <v>1</v>
      </c>
      <c r="Q1227" s="0" t="n">
        <v>0.89</v>
      </c>
      <c r="R1227" s="0" t="n">
        <v>423</v>
      </c>
      <c r="S1227" s="0" t="n">
        <v>7.12</v>
      </c>
      <c r="T1227" s="0" t="n">
        <v>0.65</v>
      </c>
      <c r="U1227" s="6" t="n">
        <v>45321</v>
      </c>
      <c r="V1227" s="0" t="n">
        <v>115.21</v>
      </c>
      <c r="W1227" s="0" t="n">
        <v>0.659</v>
      </c>
    </row>
    <row r="1228" customFormat="false" ht="15" hidden="false" customHeight="false" outlineLevel="0" collapsed="false">
      <c r="A1228" s="0" t="s">
        <v>1374</v>
      </c>
      <c r="B1228" s="0" t="s">
        <v>48</v>
      </c>
      <c r="C1228" s="0" t="n">
        <v>88</v>
      </c>
      <c r="D1228" s="0" t="n">
        <v>61</v>
      </c>
      <c r="E1228" s="0" t="n">
        <v>7</v>
      </c>
      <c r="F1228" s="0" t="n">
        <v>8</v>
      </c>
      <c r="G1228" s="0" t="n">
        <v>47.5</v>
      </c>
      <c r="H1228" s="0" t="n">
        <v>6.54</v>
      </c>
      <c r="I1228" s="0" t="n">
        <v>0.35</v>
      </c>
      <c r="J1228" s="0" t="s">
        <v>72</v>
      </c>
      <c r="K1228" s="0" t="s">
        <v>42</v>
      </c>
      <c r="L1228" s="0" t="n">
        <v>144</v>
      </c>
      <c r="M1228" s="0" t="n">
        <v>3.98</v>
      </c>
      <c r="N1228" s="0" t="n">
        <v>89.52</v>
      </c>
      <c r="O1228" s="0" t="n">
        <v>1.1</v>
      </c>
      <c r="P1228" s="0" t="n">
        <v>9</v>
      </c>
      <c r="Q1228" s="0" t="n">
        <v>0.88</v>
      </c>
      <c r="R1228" s="0" t="n">
        <v>780</v>
      </c>
      <c r="S1228" s="0" t="n">
        <v>4.06</v>
      </c>
      <c r="T1228" s="0" t="n">
        <v>0.51</v>
      </c>
      <c r="U1228" s="6" t="n">
        <v>45533</v>
      </c>
      <c r="V1228" s="0" t="n">
        <v>141.37</v>
      </c>
      <c r="W1228" s="0" t="n">
        <v>0.442</v>
      </c>
    </row>
    <row r="1229" customFormat="false" ht="15" hidden="false" customHeight="false" outlineLevel="0" collapsed="false">
      <c r="A1229" s="0" t="s">
        <v>1375</v>
      </c>
      <c r="B1229" s="0" t="s">
        <v>81</v>
      </c>
      <c r="C1229" s="0" t="n">
        <v>148</v>
      </c>
      <c r="D1229" s="0" t="n">
        <v>96</v>
      </c>
      <c r="E1229" s="0" t="n">
        <v>13</v>
      </c>
      <c r="F1229" s="0" t="n">
        <v>3</v>
      </c>
      <c r="G1229" s="0" t="n">
        <v>24.93</v>
      </c>
      <c r="H1229" s="0" t="n">
        <v>7.93</v>
      </c>
      <c r="I1229" s="0" t="n">
        <v>0.72</v>
      </c>
      <c r="J1229" s="0" t="s">
        <v>59</v>
      </c>
      <c r="K1229" s="0" t="s">
        <v>42</v>
      </c>
      <c r="L1229" s="0" t="n">
        <v>27</v>
      </c>
      <c r="M1229" s="0" t="n">
        <v>0.87</v>
      </c>
      <c r="N1229" s="0" t="n">
        <v>137.1</v>
      </c>
      <c r="O1229" s="0" t="n">
        <v>1.95</v>
      </c>
      <c r="P1229" s="0" t="n">
        <v>3</v>
      </c>
      <c r="Q1229" s="0" t="n">
        <v>0.98</v>
      </c>
      <c r="R1229" s="0" t="n">
        <v>195</v>
      </c>
      <c r="S1229" s="0" t="n">
        <v>4.96</v>
      </c>
      <c r="T1229" s="0" t="n">
        <v>0.64</v>
      </c>
      <c r="U1229" s="6" t="n">
        <v>45563</v>
      </c>
      <c r="V1229" s="0" t="n">
        <v>137.39</v>
      </c>
      <c r="W1229" s="0" t="n">
        <v>0.535</v>
      </c>
    </row>
    <row r="1230" customFormat="false" ht="15" hidden="false" customHeight="false" outlineLevel="0" collapsed="false">
      <c r="A1230" s="0" t="s">
        <v>1376</v>
      </c>
      <c r="B1230" s="0" t="s">
        <v>48</v>
      </c>
      <c r="C1230" s="0" t="n">
        <v>215</v>
      </c>
      <c r="D1230" s="0" t="n">
        <v>40</v>
      </c>
      <c r="E1230" s="0" t="n">
        <v>5</v>
      </c>
      <c r="F1230" s="0" t="n">
        <v>2</v>
      </c>
      <c r="G1230" s="0" t="n">
        <v>25.64</v>
      </c>
      <c r="H1230" s="0" t="n">
        <v>5.56</v>
      </c>
      <c r="I1230" s="0" t="n">
        <v>0.48</v>
      </c>
      <c r="J1230" s="0" t="s">
        <v>45</v>
      </c>
      <c r="K1230" s="0" t="s">
        <v>60</v>
      </c>
      <c r="L1230" s="0" t="n">
        <v>63</v>
      </c>
      <c r="M1230" s="0" t="n">
        <v>4.38</v>
      </c>
      <c r="N1230" s="0" t="n">
        <v>127.03</v>
      </c>
      <c r="O1230" s="0" t="n">
        <v>1.65</v>
      </c>
      <c r="P1230" s="0" t="n">
        <v>4</v>
      </c>
      <c r="Q1230" s="0" t="n">
        <v>0.93</v>
      </c>
      <c r="R1230" s="0" t="n">
        <v>283</v>
      </c>
      <c r="S1230" s="0" t="n">
        <v>9.66</v>
      </c>
      <c r="T1230" s="0" t="n">
        <v>0.9</v>
      </c>
      <c r="U1230" s="6" t="n">
        <v>45475</v>
      </c>
      <c r="V1230" s="0" t="n">
        <v>122.34</v>
      </c>
      <c r="W1230" s="0" t="n">
        <v>0.65</v>
      </c>
    </row>
    <row r="1231" customFormat="false" ht="15" hidden="false" customHeight="false" outlineLevel="0" collapsed="false">
      <c r="A1231" s="0" t="s">
        <v>1377</v>
      </c>
      <c r="B1231" s="0" t="s">
        <v>44</v>
      </c>
      <c r="C1231" s="0" t="n">
        <v>159</v>
      </c>
      <c r="D1231" s="0" t="n">
        <v>73</v>
      </c>
      <c r="E1231" s="0" t="n">
        <v>13</v>
      </c>
      <c r="F1231" s="0" t="n">
        <v>6</v>
      </c>
      <c r="G1231" s="0" t="n">
        <v>31.44</v>
      </c>
      <c r="H1231" s="0" t="n">
        <v>6.44</v>
      </c>
      <c r="I1231" s="0" t="n">
        <v>0.57</v>
      </c>
      <c r="J1231" s="0" t="s">
        <v>210</v>
      </c>
      <c r="K1231" s="0" t="s">
        <v>42</v>
      </c>
      <c r="L1231" s="0" t="n">
        <v>136</v>
      </c>
      <c r="M1231" s="0" t="n">
        <v>1.73</v>
      </c>
      <c r="N1231" s="0" t="n">
        <v>81.64</v>
      </c>
      <c r="O1231" s="0" t="n">
        <v>1.58</v>
      </c>
      <c r="P1231" s="0" t="n">
        <v>7</v>
      </c>
      <c r="Q1231" s="0" t="n">
        <v>0.86</v>
      </c>
      <c r="R1231" s="0" t="n">
        <v>78</v>
      </c>
      <c r="S1231" s="0" t="n">
        <v>11.16</v>
      </c>
      <c r="T1231" s="0" t="n">
        <v>0.81</v>
      </c>
      <c r="U1231" s="6" t="n">
        <v>45591</v>
      </c>
      <c r="V1231" s="0" t="n">
        <v>108.09</v>
      </c>
      <c r="W1231" s="0" t="n">
        <v>0.585</v>
      </c>
    </row>
    <row r="1232" customFormat="false" ht="15" hidden="false" customHeight="false" outlineLevel="0" collapsed="false">
      <c r="A1232" s="0" t="s">
        <v>1378</v>
      </c>
      <c r="B1232" s="0" t="s">
        <v>48</v>
      </c>
      <c r="C1232" s="0" t="n">
        <v>463</v>
      </c>
      <c r="D1232" s="0" t="n">
        <v>80</v>
      </c>
      <c r="E1232" s="0" t="n">
        <v>7</v>
      </c>
      <c r="F1232" s="0" t="n">
        <v>9</v>
      </c>
      <c r="G1232" s="0" t="n">
        <v>1.17</v>
      </c>
      <c r="H1232" s="0" t="n">
        <v>9.89</v>
      </c>
      <c r="I1232" s="0" t="n">
        <v>0.93</v>
      </c>
      <c r="J1232" s="0" t="s">
        <v>147</v>
      </c>
      <c r="K1232" s="0" t="s">
        <v>46</v>
      </c>
      <c r="L1232" s="0" t="n">
        <v>166</v>
      </c>
      <c r="M1232" s="0" t="n">
        <v>3.5</v>
      </c>
      <c r="N1232" s="0" t="n">
        <v>117.4</v>
      </c>
      <c r="O1232" s="0" t="n">
        <v>1.08</v>
      </c>
      <c r="P1232" s="0" t="n">
        <v>1</v>
      </c>
      <c r="Q1232" s="0" t="n">
        <v>0.98</v>
      </c>
      <c r="R1232" s="0" t="n">
        <v>870</v>
      </c>
      <c r="S1232" s="0" t="n">
        <v>3.91</v>
      </c>
      <c r="T1232" s="0" t="n">
        <v>0.75</v>
      </c>
      <c r="U1232" s="6" t="n">
        <v>45411</v>
      </c>
      <c r="V1232" s="0" t="n">
        <v>58.69</v>
      </c>
      <c r="W1232" s="0" t="n">
        <v>0.67</v>
      </c>
    </row>
    <row r="1233" customFormat="false" ht="15" hidden="false" customHeight="false" outlineLevel="0" collapsed="false">
      <c r="A1233" s="0" t="s">
        <v>1379</v>
      </c>
      <c r="B1233" s="0" t="s">
        <v>56</v>
      </c>
      <c r="C1233" s="0" t="n">
        <v>302</v>
      </c>
      <c r="D1233" s="0" t="n">
        <v>42</v>
      </c>
      <c r="E1233" s="0" t="n">
        <v>3</v>
      </c>
      <c r="F1233" s="0" t="n">
        <v>8</v>
      </c>
      <c r="G1233" s="0" t="n">
        <v>46.63</v>
      </c>
      <c r="H1233" s="0" t="n">
        <v>4.66</v>
      </c>
      <c r="I1233" s="0" t="n">
        <v>0.2</v>
      </c>
      <c r="J1233" s="0" t="s">
        <v>198</v>
      </c>
      <c r="K1233" s="0" t="s">
        <v>42</v>
      </c>
      <c r="L1233" s="0" t="n">
        <v>34</v>
      </c>
      <c r="M1233" s="0" t="n">
        <v>1.16</v>
      </c>
      <c r="N1233" s="0" t="n">
        <v>49.94</v>
      </c>
      <c r="O1233" s="0" t="n">
        <v>0.73</v>
      </c>
      <c r="P1233" s="0" t="n">
        <v>1</v>
      </c>
      <c r="Q1233" s="0" t="n">
        <v>0.88</v>
      </c>
      <c r="R1233" s="0" t="n">
        <v>722</v>
      </c>
      <c r="S1233" s="0" t="n">
        <v>14.37</v>
      </c>
      <c r="T1233" s="0" t="n">
        <v>0.98</v>
      </c>
      <c r="U1233" s="6" t="n">
        <v>45373</v>
      </c>
      <c r="V1233" s="0" t="n">
        <v>116.19</v>
      </c>
      <c r="W1233" s="0" t="n">
        <v>0.871</v>
      </c>
    </row>
    <row r="1234" customFormat="false" ht="15" hidden="false" customHeight="false" outlineLevel="0" collapsed="false">
      <c r="A1234" s="0" t="s">
        <v>1380</v>
      </c>
      <c r="B1234" s="0" t="s">
        <v>81</v>
      </c>
      <c r="C1234" s="0" t="n">
        <v>331</v>
      </c>
      <c r="D1234" s="0" t="n">
        <v>94</v>
      </c>
      <c r="E1234" s="0" t="n">
        <v>5</v>
      </c>
      <c r="F1234" s="0" t="n">
        <v>7</v>
      </c>
      <c r="G1234" s="0" t="n">
        <v>18.71</v>
      </c>
      <c r="H1234" s="0" t="n">
        <v>1.13</v>
      </c>
      <c r="I1234" s="0" t="n">
        <v>0.16</v>
      </c>
      <c r="J1234" s="0" t="s">
        <v>121</v>
      </c>
      <c r="K1234" s="0" t="s">
        <v>54</v>
      </c>
      <c r="L1234" s="0" t="n">
        <v>72</v>
      </c>
      <c r="M1234" s="0" t="n">
        <v>3.54</v>
      </c>
      <c r="N1234" s="0" t="n">
        <v>113.76</v>
      </c>
      <c r="O1234" s="0" t="n">
        <v>0.14</v>
      </c>
      <c r="P1234" s="0" t="n">
        <v>1</v>
      </c>
      <c r="Q1234" s="0" t="n">
        <v>0.95</v>
      </c>
      <c r="R1234" s="0" t="n">
        <v>692</v>
      </c>
      <c r="S1234" s="0" t="n">
        <v>1.11</v>
      </c>
      <c r="T1234" s="0" t="n">
        <v>0.62</v>
      </c>
      <c r="U1234" s="6" t="n">
        <v>45343</v>
      </c>
      <c r="V1234" s="0" t="n">
        <v>291.08</v>
      </c>
      <c r="W1234" s="0" t="n">
        <v>0.695</v>
      </c>
    </row>
    <row r="1235" customFormat="false" ht="15" hidden="false" customHeight="false" outlineLevel="0" collapsed="false">
      <c r="A1235" s="0" t="s">
        <v>1381</v>
      </c>
      <c r="B1235" s="0" t="s">
        <v>56</v>
      </c>
      <c r="C1235" s="0" t="n">
        <v>253</v>
      </c>
      <c r="D1235" s="0" t="n">
        <v>11</v>
      </c>
      <c r="E1235" s="0" t="n">
        <v>6</v>
      </c>
      <c r="F1235" s="0" t="n">
        <v>2</v>
      </c>
      <c r="G1235" s="0" t="n">
        <v>20.45</v>
      </c>
      <c r="H1235" s="0" t="n">
        <v>9.59</v>
      </c>
      <c r="I1235" s="0" t="n">
        <v>0.87</v>
      </c>
      <c r="J1235" s="0" t="s">
        <v>242</v>
      </c>
      <c r="K1235" s="0" t="s">
        <v>46</v>
      </c>
      <c r="L1235" s="0" t="n">
        <v>124</v>
      </c>
      <c r="M1235" s="0" t="n">
        <v>0.66</v>
      </c>
      <c r="N1235" s="0" t="n">
        <v>161.78</v>
      </c>
      <c r="O1235" s="0" t="n">
        <v>0.18</v>
      </c>
      <c r="P1235" s="0" t="n">
        <v>7</v>
      </c>
      <c r="Q1235" s="0" t="n">
        <v>0.95</v>
      </c>
      <c r="R1235" s="0" t="n">
        <v>709</v>
      </c>
      <c r="S1235" s="0" t="n">
        <v>10.8</v>
      </c>
      <c r="T1235" s="0" t="n">
        <v>0.21</v>
      </c>
      <c r="U1235" s="6" t="n">
        <v>45418</v>
      </c>
      <c r="V1235" s="0" t="n">
        <v>265.83</v>
      </c>
      <c r="W1235" s="0" t="n">
        <v>0.618</v>
      </c>
    </row>
    <row r="1236" customFormat="false" ht="15" hidden="false" customHeight="false" outlineLevel="0" collapsed="false">
      <c r="A1236" s="0" t="s">
        <v>1382</v>
      </c>
      <c r="B1236" s="0" t="s">
        <v>56</v>
      </c>
      <c r="C1236" s="0" t="n">
        <v>42</v>
      </c>
      <c r="D1236" s="0" t="n">
        <v>27</v>
      </c>
      <c r="E1236" s="0" t="n">
        <v>7</v>
      </c>
      <c r="F1236" s="0" t="n">
        <v>6</v>
      </c>
      <c r="G1236" s="0" t="n">
        <v>9.53</v>
      </c>
      <c r="H1236" s="0" t="n">
        <v>8.03</v>
      </c>
      <c r="I1236" s="0" t="n">
        <v>0.8</v>
      </c>
      <c r="J1236" s="0" t="s">
        <v>96</v>
      </c>
      <c r="K1236" s="0" t="s">
        <v>42</v>
      </c>
      <c r="L1236" s="0" t="n">
        <v>150</v>
      </c>
      <c r="M1236" s="0" t="n">
        <v>3.2</v>
      </c>
      <c r="N1236" s="0" t="n">
        <v>154.2</v>
      </c>
      <c r="O1236" s="0" t="n">
        <v>0.16</v>
      </c>
      <c r="P1236" s="0" t="n">
        <v>2</v>
      </c>
      <c r="Q1236" s="0" t="n">
        <v>0.98</v>
      </c>
      <c r="R1236" s="0" t="n">
        <v>949</v>
      </c>
      <c r="S1236" s="0" t="n">
        <v>5.07</v>
      </c>
      <c r="T1236" s="0" t="n">
        <v>0.54</v>
      </c>
      <c r="U1236" s="6" t="n">
        <v>45628</v>
      </c>
      <c r="V1236" s="0" t="n">
        <v>189.02</v>
      </c>
      <c r="W1236" s="0" t="n">
        <v>0.716</v>
      </c>
    </row>
    <row r="1237" customFormat="false" ht="15" hidden="false" customHeight="false" outlineLevel="0" collapsed="false">
      <c r="A1237" s="0" t="s">
        <v>1383</v>
      </c>
      <c r="B1237" s="0" t="s">
        <v>44</v>
      </c>
      <c r="C1237" s="0" t="n">
        <v>172</v>
      </c>
      <c r="D1237" s="0" t="n">
        <v>56</v>
      </c>
      <c r="E1237" s="0" t="n">
        <v>12</v>
      </c>
      <c r="F1237" s="0" t="n">
        <v>6</v>
      </c>
      <c r="G1237" s="0" t="n">
        <v>19.53</v>
      </c>
      <c r="H1237" s="0" t="n">
        <v>4.28</v>
      </c>
      <c r="I1237" s="0" t="n">
        <v>0.34</v>
      </c>
      <c r="J1237" s="0" t="s">
        <v>154</v>
      </c>
      <c r="K1237" s="0" t="s">
        <v>46</v>
      </c>
      <c r="L1237" s="0" t="n">
        <v>169</v>
      </c>
      <c r="M1237" s="0" t="n">
        <v>3.41</v>
      </c>
      <c r="N1237" s="0" t="n">
        <v>78.01</v>
      </c>
      <c r="O1237" s="0" t="n">
        <v>1.96</v>
      </c>
      <c r="P1237" s="0" t="n">
        <v>4</v>
      </c>
      <c r="Q1237" s="0" t="n">
        <v>0.72</v>
      </c>
      <c r="R1237" s="0" t="n">
        <v>643</v>
      </c>
      <c r="S1237" s="0" t="n">
        <v>7.7</v>
      </c>
      <c r="T1237" s="0" t="n">
        <v>0.28</v>
      </c>
      <c r="U1237" s="6" t="n">
        <v>45415</v>
      </c>
      <c r="V1237" s="0" t="n">
        <v>65.91</v>
      </c>
      <c r="W1237" s="0" t="n">
        <v>0.427</v>
      </c>
    </row>
    <row r="1238" customFormat="false" ht="15" hidden="false" customHeight="false" outlineLevel="0" collapsed="false">
      <c r="A1238" s="0" t="s">
        <v>1384</v>
      </c>
      <c r="B1238" s="0" t="s">
        <v>81</v>
      </c>
      <c r="C1238" s="0" t="n">
        <v>296</v>
      </c>
      <c r="D1238" s="0" t="n">
        <v>42</v>
      </c>
      <c r="E1238" s="0" t="n">
        <v>11</v>
      </c>
      <c r="F1238" s="0" t="n">
        <v>7</v>
      </c>
      <c r="G1238" s="0" t="n">
        <v>40.39</v>
      </c>
      <c r="H1238" s="0" t="n">
        <v>9.83</v>
      </c>
      <c r="I1238" s="0" t="n">
        <v>0.39</v>
      </c>
      <c r="J1238" s="0" t="s">
        <v>267</v>
      </c>
      <c r="K1238" s="0" t="s">
        <v>46</v>
      </c>
      <c r="L1238" s="0" t="n">
        <v>164</v>
      </c>
      <c r="M1238" s="0" t="n">
        <v>1.6</v>
      </c>
      <c r="N1238" s="0" t="n">
        <v>31.3</v>
      </c>
      <c r="O1238" s="0" t="n">
        <v>0.32</v>
      </c>
      <c r="P1238" s="0" t="n">
        <v>1</v>
      </c>
      <c r="Q1238" s="0" t="n">
        <v>0.88</v>
      </c>
      <c r="R1238" s="0" t="n">
        <v>953</v>
      </c>
      <c r="S1238" s="0" t="n">
        <v>8.98</v>
      </c>
      <c r="T1238" s="0" t="n">
        <v>0.29</v>
      </c>
      <c r="U1238" s="6" t="n">
        <v>45428</v>
      </c>
      <c r="V1238" s="0" t="n">
        <v>264.81</v>
      </c>
      <c r="W1238" s="0" t="n">
        <v>0.702</v>
      </c>
    </row>
    <row r="1239" customFormat="false" ht="15" hidden="false" customHeight="false" outlineLevel="0" collapsed="false">
      <c r="A1239" s="0" t="s">
        <v>1385</v>
      </c>
      <c r="B1239" s="0" t="s">
        <v>81</v>
      </c>
      <c r="C1239" s="0" t="n">
        <v>80</v>
      </c>
      <c r="D1239" s="0" t="n">
        <v>93</v>
      </c>
      <c r="E1239" s="0" t="n">
        <v>6</v>
      </c>
      <c r="F1239" s="0" t="n">
        <v>7</v>
      </c>
      <c r="G1239" s="0" t="n">
        <v>40.2</v>
      </c>
      <c r="H1239" s="0" t="n">
        <v>3.78</v>
      </c>
      <c r="I1239" s="0" t="n">
        <v>0.38</v>
      </c>
      <c r="J1239" s="0" t="s">
        <v>166</v>
      </c>
      <c r="K1239" s="0" t="s">
        <v>42</v>
      </c>
      <c r="L1239" s="0" t="n">
        <v>60</v>
      </c>
      <c r="M1239" s="0" t="n">
        <v>4.72</v>
      </c>
      <c r="N1239" s="0" t="n">
        <v>161.99</v>
      </c>
      <c r="O1239" s="0" t="n">
        <v>0.37</v>
      </c>
      <c r="P1239" s="0" t="n">
        <v>5</v>
      </c>
      <c r="Q1239" s="0" t="n">
        <v>0.84</v>
      </c>
      <c r="R1239" s="0" t="n">
        <v>519</v>
      </c>
      <c r="S1239" s="0" t="n">
        <v>8.86</v>
      </c>
      <c r="T1239" s="0" t="n">
        <v>0.4</v>
      </c>
      <c r="U1239" s="6" t="n">
        <v>45565</v>
      </c>
      <c r="V1239" s="0" t="n">
        <v>100.44</v>
      </c>
      <c r="W1239" s="0" t="n">
        <v>0.629</v>
      </c>
    </row>
    <row r="1240" customFormat="false" ht="15" hidden="false" customHeight="false" outlineLevel="0" collapsed="false">
      <c r="A1240" s="0" t="s">
        <v>1386</v>
      </c>
      <c r="B1240" s="0" t="s">
        <v>81</v>
      </c>
      <c r="C1240" s="0" t="n">
        <v>338</v>
      </c>
      <c r="D1240" s="0" t="n">
        <v>44</v>
      </c>
      <c r="E1240" s="0" t="n">
        <v>5</v>
      </c>
      <c r="F1240" s="0" t="n">
        <v>4</v>
      </c>
      <c r="G1240" s="0" t="n">
        <v>46.85</v>
      </c>
      <c r="H1240" s="0" t="n">
        <v>4.04</v>
      </c>
      <c r="I1240" s="0" t="n">
        <v>0.68</v>
      </c>
      <c r="J1240" s="0" t="s">
        <v>193</v>
      </c>
      <c r="K1240" s="0" t="s">
        <v>46</v>
      </c>
      <c r="L1240" s="0" t="n">
        <v>171</v>
      </c>
      <c r="M1240" s="0" t="n">
        <v>0.71</v>
      </c>
      <c r="N1240" s="0" t="n">
        <v>60.36</v>
      </c>
      <c r="O1240" s="0" t="n">
        <v>1.02</v>
      </c>
      <c r="P1240" s="0" t="n">
        <v>9</v>
      </c>
      <c r="Q1240" s="0" t="n">
        <v>0.85</v>
      </c>
      <c r="R1240" s="0" t="n">
        <v>410</v>
      </c>
      <c r="S1240" s="0" t="n">
        <v>11.87</v>
      </c>
      <c r="T1240" s="0" t="n">
        <v>0.51</v>
      </c>
      <c r="U1240" s="6" t="n">
        <v>45320</v>
      </c>
      <c r="V1240" s="0" t="n">
        <v>168.26</v>
      </c>
      <c r="W1240" s="0" t="n">
        <v>0.548</v>
      </c>
    </row>
    <row r="1241" customFormat="false" ht="15" hidden="false" customHeight="false" outlineLevel="0" collapsed="false">
      <c r="A1241" s="0" t="s">
        <v>1387</v>
      </c>
      <c r="B1241" s="0" t="s">
        <v>81</v>
      </c>
      <c r="C1241" s="0" t="n">
        <v>397</v>
      </c>
      <c r="D1241" s="0" t="n">
        <v>60</v>
      </c>
      <c r="E1241" s="0" t="n">
        <v>12</v>
      </c>
      <c r="F1241" s="0" t="n">
        <v>9</v>
      </c>
      <c r="G1241" s="0" t="n">
        <v>20.76</v>
      </c>
      <c r="H1241" s="0" t="n">
        <v>6.29</v>
      </c>
      <c r="I1241" s="0" t="n">
        <v>0.16</v>
      </c>
      <c r="J1241" s="0" t="s">
        <v>103</v>
      </c>
      <c r="K1241" s="0" t="s">
        <v>54</v>
      </c>
      <c r="L1241" s="0" t="n">
        <v>37</v>
      </c>
      <c r="M1241" s="0" t="n">
        <v>4.51</v>
      </c>
      <c r="N1241" s="0" t="n">
        <v>20.08</v>
      </c>
      <c r="O1241" s="0" t="n">
        <v>1.01</v>
      </c>
      <c r="P1241" s="0" t="n">
        <v>5</v>
      </c>
      <c r="Q1241" s="0" t="n">
        <v>0.84</v>
      </c>
      <c r="R1241" s="0" t="n">
        <v>903</v>
      </c>
      <c r="S1241" s="0" t="n">
        <v>12.53</v>
      </c>
      <c r="T1241" s="0" t="n">
        <v>0.59</v>
      </c>
      <c r="U1241" s="6" t="n">
        <v>45404</v>
      </c>
      <c r="V1241" s="0" t="n">
        <v>274.42</v>
      </c>
      <c r="W1241" s="0" t="n">
        <v>0.652</v>
      </c>
    </row>
    <row r="1242" customFormat="false" ht="15" hidden="false" customHeight="false" outlineLevel="0" collapsed="false">
      <c r="A1242" s="0" t="s">
        <v>1388</v>
      </c>
      <c r="B1242" s="0" t="s">
        <v>81</v>
      </c>
      <c r="C1242" s="0" t="n">
        <v>71</v>
      </c>
      <c r="D1242" s="0" t="n">
        <v>27</v>
      </c>
      <c r="E1242" s="0" t="n">
        <v>3</v>
      </c>
      <c r="F1242" s="0" t="n">
        <v>5</v>
      </c>
      <c r="G1242" s="0" t="n">
        <v>35.73</v>
      </c>
      <c r="H1242" s="0" t="n">
        <v>3.11</v>
      </c>
      <c r="I1242" s="0" t="n">
        <v>0.54</v>
      </c>
      <c r="J1242" s="0" t="s">
        <v>474</v>
      </c>
      <c r="K1242" s="0" t="s">
        <v>54</v>
      </c>
      <c r="L1242" s="0" t="n">
        <v>82</v>
      </c>
      <c r="M1242" s="0" t="n">
        <v>2.22</v>
      </c>
      <c r="N1242" s="0" t="n">
        <v>94.59</v>
      </c>
      <c r="O1242" s="0" t="n">
        <v>1.85</v>
      </c>
      <c r="P1242" s="0" t="n">
        <v>1</v>
      </c>
      <c r="Q1242" s="0" t="n">
        <v>0.95</v>
      </c>
      <c r="R1242" s="0" t="n">
        <v>644</v>
      </c>
      <c r="S1242" s="0" t="n">
        <v>2.03</v>
      </c>
      <c r="T1242" s="0" t="n">
        <v>0.34</v>
      </c>
      <c r="U1242" s="6" t="n">
        <v>45586</v>
      </c>
      <c r="V1242" s="0" t="n">
        <v>107.06</v>
      </c>
      <c r="W1242" s="0" t="n">
        <v>0.48</v>
      </c>
    </row>
    <row r="1243" customFormat="false" ht="15" hidden="false" customHeight="false" outlineLevel="0" collapsed="false">
      <c r="A1243" s="0" t="s">
        <v>1389</v>
      </c>
      <c r="B1243" s="0" t="s">
        <v>44</v>
      </c>
      <c r="C1243" s="0" t="n">
        <v>363</v>
      </c>
      <c r="D1243" s="0" t="n">
        <v>97</v>
      </c>
      <c r="E1243" s="0" t="n">
        <v>12</v>
      </c>
      <c r="F1243" s="0" t="n">
        <v>5</v>
      </c>
      <c r="G1243" s="0" t="n">
        <v>25.85</v>
      </c>
      <c r="H1243" s="0" t="n">
        <v>7.14</v>
      </c>
      <c r="I1243" s="0" t="n">
        <v>0.22</v>
      </c>
      <c r="J1243" s="0" t="s">
        <v>365</v>
      </c>
      <c r="K1243" s="0" t="s">
        <v>42</v>
      </c>
      <c r="L1243" s="0" t="n">
        <v>81</v>
      </c>
      <c r="M1243" s="0" t="n">
        <v>3.71</v>
      </c>
      <c r="N1243" s="0" t="n">
        <v>150.5</v>
      </c>
      <c r="O1243" s="0" t="n">
        <v>0.24</v>
      </c>
      <c r="P1243" s="0" t="n">
        <v>3</v>
      </c>
      <c r="Q1243" s="0" t="n">
        <v>0.8</v>
      </c>
      <c r="R1243" s="0" t="n">
        <v>973</v>
      </c>
      <c r="S1243" s="0" t="n">
        <v>10.84</v>
      </c>
      <c r="T1243" s="0" t="n">
        <v>0.45</v>
      </c>
      <c r="U1243" s="6" t="n">
        <v>45490</v>
      </c>
      <c r="V1243" s="0" t="n">
        <v>274.87</v>
      </c>
      <c r="W1243" s="0" t="n">
        <v>0.711</v>
      </c>
    </row>
    <row r="1244" customFormat="false" ht="15" hidden="false" customHeight="false" outlineLevel="0" collapsed="false">
      <c r="A1244" s="0" t="s">
        <v>1390</v>
      </c>
      <c r="B1244" s="0" t="s">
        <v>48</v>
      </c>
      <c r="C1244" s="0" t="n">
        <v>172</v>
      </c>
      <c r="D1244" s="0" t="n">
        <v>81</v>
      </c>
      <c r="E1244" s="0" t="n">
        <v>8</v>
      </c>
      <c r="F1244" s="0" t="n">
        <v>2</v>
      </c>
      <c r="G1244" s="0" t="n">
        <v>40.4</v>
      </c>
      <c r="H1244" s="0" t="n">
        <v>1.95</v>
      </c>
      <c r="I1244" s="0" t="n">
        <v>0.84</v>
      </c>
      <c r="J1244" s="0" t="s">
        <v>57</v>
      </c>
      <c r="K1244" s="0" t="s">
        <v>42</v>
      </c>
      <c r="L1244" s="0" t="n">
        <v>94</v>
      </c>
      <c r="M1244" s="0" t="n">
        <v>3.43</v>
      </c>
      <c r="N1244" s="0" t="n">
        <v>163.61</v>
      </c>
      <c r="O1244" s="0" t="n">
        <v>1.92</v>
      </c>
      <c r="P1244" s="0" t="n">
        <v>1</v>
      </c>
      <c r="Q1244" s="0" t="n">
        <v>0.84</v>
      </c>
      <c r="R1244" s="0" t="n">
        <v>634</v>
      </c>
      <c r="S1244" s="0" t="n">
        <v>6.59</v>
      </c>
      <c r="T1244" s="0" t="n">
        <v>0.42</v>
      </c>
      <c r="U1244" s="6" t="n">
        <v>45473</v>
      </c>
      <c r="V1244" s="0" t="n">
        <v>78.19</v>
      </c>
      <c r="W1244" s="0" t="n">
        <v>0.528</v>
      </c>
    </row>
    <row r="1245" customFormat="false" ht="15" hidden="false" customHeight="false" outlineLevel="0" collapsed="false">
      <c r="A1245" s="0" t="s">
        <v>1391</v>
      </c>
      <c r="B1245" s="0" t="s">
        <v>56</v>
      </c>
      <c r="C1245" s="0" t="n">
        <v>256</v>
      </c>
      <c r="D1245" s="0" t="n">
        <v>39</v>
      </c>
      <c r="E1245" s="0" t="n">
        <v>9</v>
      </c>
      <c r="F1245" s="0" t="n">
        <v>5</v>
      </c>
      <c r="G1245" s="0" t="n">
        <v>35.91</v>
      </c>
      <c r="H1245" s="0" t="n">
        <v>1.53</v>
      </c>
      <c r="I1245" s="0" t="n">
        <v>0.44</v>
      </c>
      <c r="J1245" s="0" t="s">
        <v>143</v>
      </c>
      <c r="K1245" s="0" t="s">
        <v>54</v>
      </c>
      <c r="L1245" s="0" t="n">
        <v>119</v>
      </c>
      <c r="M1245" s="0" t="n">
        <v>1.26</v>
      </c>
      <c r="N1245" s="0" t="n">
        <v>196.62</v>
      </c>
      <c r="O1245" s="0" t="n">
        <v>0.51</v>
      </c>
      <c r="P1245" s="0" t="n">
        <v>9</v>
      </c>
      <c r="Q1245" s="0" t="n">
        <v>0.76</v>
      </c>
      <c r="R1245" s="0" t="n">
        <v>404</v>
      </c>
      <c r="S1245" s="0" t="n">
        <v>12.46</v>
      </c>
      <c r="T1245" s="0" t="n">
        <v>0.49</v>
      </c>
      <c r="U1245" s="6" t="n">
        <v>45380</v>
      </c>
      <c r="V1245" s="0" t="n">
        <v>279.32</v>
      </c>
      <c r="W1245" s="0" t="n">
        <v>0.585</v>
      </c>
    </row>
    <row r="1246" customFormat="false" ht="15" hidden="false" customHeight="false" outlineLevel="0" collapsed="false">
      <c r="A1246" s="0" t="s">
        <v>1392</v>
      </c>
      <c r="B1246" s="0" t="s">
        <v>81</v>
      </c>
      <c r="C1246" s="0" t="n">
        <v>330</v>
      </c>
      <c r="D1246" s="0" t="n">
        <v>53</v>
      </c>
      <c r="E1246" s="0" t="n">
        <v>12</v>
      </c>
      <c r="F1246" s="0" t="n">
        <v>2</v>
      </c>
      <c r="G1246" s="0" t="n">
        <v>19.03</v>
      </c>
      <c r="H1246" s="0" t="n">
        <v>5.58</v>
      </c>
      <c r="I1246" s="0" t="n">
        <v>0.57</v>
      </c>
      <c r="J1246" s="0" t="s">
        <v>152</v>
      </c>
      <c r="K1246" s="0" t="s">
        <v>42</v>
      </c>
      <c r="L1246" s="0" t="n">
        <v>39</v>
      </c>
      <c r="M1246" s="0" t="n">
        <v>1.94</v>
      </c>
      <c r="N1246" s="0" t="n">
        <v>45.99</v>
      </c>
      <c r="O1246" s="0" t="n">
        <v>1.94</v>
      </c>
      <c r="P1246" s="0" t="n">
        <v>3</v>
      </c>
      <c r="Q1246" s="0" t="n">
        <v>0.78</v>
      </c>
      <c r="R1246" s="0" t="n">
        <v>775</v>
      </c>
      <c r="S1246" s="0" t="n">
        <v>9.52</v>
      </c>
      <c r="T1246" s="0" t="n">
        <v>0.29</v>
      </c>
      <c r="U1246" s="6" t="n">
        <v>45382</v>
      </c>
      <c r="V1246" s="0" t="n">
        <v>114.01</v>
      </c>
      <c r="W1246" s="0" t="n">
        <v>0.487</v>
      </c>
    </row>
    <row r="1247" customFormat="false" ht="15" hidden="false" customHeight="false" outlineLevel="0" collapsed="false">
      <c r="A1247" s="0" t="s">
        <v>1393</v>
      </c>
      <c r="B1247" s="0" t="s">
        <v>48</v>
      </c>
      <c r="C1247" s="0" t="n">
        <v>321</v>
      </c>
      <c r="D1247" s="0" t="n">
        <v>62</v>
      </c>
      <c r="E1247" s="0" t="n">
        <v>10</v>
      </c>
      <c r="F1247" s="0" t="n">
        <v>8</v>
      </c>
      <c r="G1247" s="0" t="n">
        <v>17.5</v>
      </c>
      <c r="H1247" s="0" t="n">
        <v>5.78</v>
      </c>
      <c r="I1247" s="0" t="n">
        <v>0.13</v>
      </c>
      <c r="J1247" s="0" t="s">
        <v>248</v>
      </c>
      <c r="K1247" s="0" t="s">
        <v>54</v>
      </c>
      <c r="L1247" s="0" t="n">
        <v>18</v>
      </c>
      <c r="M1247" s="0" t="n">
        <v>2.88</v>
      </c>
      <c r="N1247" s="0" t="n">
        <v>65.82</v>
      </c>
      <c r="O1247" s="0" t="n">
        <v>1.13</v>
      </c>
      <c r="P1247" s="0" t="n">
        <v>6</v>
      </c>
      <c r="Q1247" s="0" t="n">
        <v>0.9</v>
      </c>
      <c r="R1247" s="0" t="n">
        <v>75</v>
      </c>
      <c r="S1247" s="0" t="n">
        <v>1.14</v>
      </c>
      <c r="T1247" s="0" t="n">
        <v>0.52</v>
      </c>
      <c r="U1247" s="6" t="n">
        <v>45413</v>
      </c>
      <c r="V1247" s="0" t="n">
        <v>118.63</v>
      </c>
      <c r="W1247" s="0" t="n">
        <v>0.466</v>
      </c>
    </row>
    <row r="1248" customFormat="false" ht="15" hidden="false" customHeight="false" outlineLevel="0" collapsed="false">
      <c r="A1248" s="0" t="s">
        <v>1394</v>
      </c>
      <c r="B1248" s="0" t="s">
        <v>48</v>
      </c>
      <c r="C1248" s="0" t="n">
        <v>51</v>
      </c>
      <c r="D1248" s="0" t="n">
        <v>19</v>
      </c>
      <c r="E1248" s="0" t="n">
        <v>14</v>
      </c>
      <c r="F1248" s="0" t="n">
        <v>6</v>
      </c>
      <c r="G1248" s="0" t="n">
        <v>13.37</v>
      </c>
      <c r="H1248" s="0" t="n">
        <v>1.51</v>
      </c>
      <c r="I1248" s="0" t="n">
        <v>0.15</v>
      </c>
      <c r="J1248" s="0" t="s">
        <v>284</v>
      </c>
      <c r="K1248" s="0" t="s">
        <v>46</v>
      </c>
      <c r="L1248" s="0" t="n">
        <v>150</v>
      </c>
      <c r="M1248" s="0" t="n">
        <v>4.31</v>
      </c>
      <c r="N1248" s="0" t="n">
        <v>125.8</v>
      </c>
      <c r="O1248" s="0" t="n">
        <v>1.34</v>
      </c>
      <c r="P1248" s="0" t="n">
        <v>4</v>
      </c>
      <c r="Q1248" s="0" t="n">
        <v>0.74</v>
      </c>
      <c r="R1248" s="0" t="n">
        <v>339</v>
      </c>
      <c r="S1248" s="0" t="n">
        <v>10.33</v>
      </c>
      <c r="T1248" s="0" t="n">
        <v>0.64</v>
      </c>
      <c r="U1248" s="6" t="n">
        <v>45595</v>
      </c>
      <c r="V1248" s="0" t="n">
        <v>170.37</v>
      </c>
      <c r="W1248" s="0" t="n">
        <v>0.6</v>
      </c>
    </row>
    <row r="1249" customFormat="false" ht="15" hidden="false" customHeight="false" outlineLevel="0" collapsed="false">
      <c r="A1249" s="0" t="s">
        <v>1395</v>
      </c>
      <c r="B1249" s="0" t="s">
        <v>56</v>
      </c>
      <c r="C1249" s="0" t="n">
        <v>74</v>
      </c>
      <c r="D1249" s="0" t="n">
        <v>96</v>
      </c>
      <c r="E1249" s="0" t="n">
        <v>3</v>
      </c>
      <c r="F1249" s="0" t="n">
        <v>4</v>
      </c>
      <c r="G1249" s="0" t="n">
        <v>29.25</v>
      </c>
      <c r="H1249" s="0" t="n">
        <v>9.66</v>
      </c>
      <c r="I1249" s="0" t="n">
        <v>0.71</v>
      </c>
      <c r="J1249" s="0" t="s">
        <v>164</v>
      </c>
      <c r="K1249" s="0" t="s">
        <v>42</v>
      </c>
      <c r="L1249" s="0" t="n">
        <v>91</v>
      </c>
      <c r="M1249" s="0" t="n">
        <v>4.8</v>
      </c>
      <c r="N1249" s="0" t="n">
        <v>164.16</v>
      </c>
      <c r="O1249" s="0" t="n">
        <v>0.7</v>
      </c>
      <c r="P1249" s="0" t="n">
        <v>9</v>
      </c>
      <c r="Q1249" s="0" t="n">
        <v>0.76</v>
      </c>
      <c r="R1249" s="0" t="n">
        <v>120</v>
      </c>
      <c r="S1249" s="0" t="n">
        <v>13.96</v>
      </c>
      <c r="T1249" s="0" t="n">
        <v>0.28</v>
      </c>
      <c r="U1249" s="6" t="n">
        <v>45454</v>
      </c>
      <c r="V1249" s="0" t="n">
        <v>110.64</v>
      </c>
      <c r="W1249" s="0" t="n">
        <v>0.544</v>
      </c>
    </row>
    <row r="1250" customFormat="false" ht="15" hidden="false" customHeight="false" outlineLevel="0" collapsed="false">
      <c r="A1250" s="0" t="s">
        <v>1396</v>
      </c>
      <c r="B1250" s="0" t="s">
        <v>44</v>
      </c>
      <c r="C1250" s="0" t="n">
        <v>371</v>
      </c>
      <c r="D1250" s="0" t="n">
        <v>61</v>
      </c>
      <c r="E1250" s="0" t="n">
        <v>14</v>
      </c>
      <c r="F1250" s="0" t="n">
        <v>4</v>
      </c>
      <c r="G1250" s="0" t="n">
        <v>48.23</v>
      </c>
      <c r="H1250" s="0" t="n">
        <v>5.95</v>
      </c>
      <c r="I1250" s="0" t="n">
        <v>0.79</v>
      </c>
      <c r="J1250" s="0" t="s">
        <v>281</v>
      </c>
      <c r="K1250" s="0" t="s">
        <v>60</v>
      </c>
      <c r="L1250" s="0" t="n">
        <v>73</v>
      </c>
      <c r="M1250" s="0" t="n">
        <v>0.59</v>
      </c>
      <c r="N1250" s="0" t="n">
        <v>54.47</v>
      </c>
      <c r="O1250" s="0" t="n">
        <v>1.26</v>
      </c>
      <c r="P1250" s="0" t="n">
        <v>3</v>
      </c>
      <c r="Q1250" s="0" t="n">
        <v>0.86</v>
      </c>
      <c r="R1250" s="0" t="n">
        <v>911</v>
      </c>
      <c r="S1250" s="0" t="n">
        <v>2.16</v>
      </c>
      <c r="T1250" s="0" t="n">
        <v>0.62</v>
      </c>
      <c r="U1250" s="6" t="n">
        <v>45649</v>
      </c>
      <c r="V1250" s="0" t="n">
        <v>140.49</v>
      </c>
      <c r="W1250" s="0" t="n">
        <v>0.539</v>
      </c>
    </row>
    <row r="1251" customFormat="false" ht="15" hidden="false" customHeight="false" outlineLevel="0" collapsed="false">
      <c r="A1251" s="0" t="s">
        <v>1397</v>
      </c>
      <c r="B1251" s="0" t="s">
        <v>40</v>
      </c>
      <c r="C1251" s="0" t="n">
        <v>408</v>
      </c>
      <c r="D1251" s="0" t="n">
        <v>58</v>
      </c>
      <c r="E1251" s="0" t="n">
        <v>6</v>
      </c>
      <c r="F1251" s="0" t="n">
        <v>9</v>
      </c>
      <c r="G1251" s="0" t="n">
        <v>10.8</v>
      </c>
      <c r="H1251" s="0" t="n">
        <v>1.93</v>
      </c>
      <c r="I1251" s="0" t="n">
        <v>0.74</v>
      </c>
      <c r="J1251" s="0" t="s">
        <v>267</v>
      </c>
      <c r="K1251" s="0" t="s">
        <v>54</v>
      </c>
      <c r="L1251" s="0" t="n">
        <v>47</v>
      </c>
      <c r="M1251" s="0" t="n">
        <v>2.09</v>
      </c>
      <c r="N1251" s="0" t="n">
        <v>87.88</v>
      </c>
      <c r="O1251" s="0" t="n">
        <v>1.45</v>
      </c>
      <c r="P1251" s="0" t="n">
        <v>9</v>
      </c>
      <c r="Q1251" s="0" t="n">
        <v>0.71</v>
      </c>
      <c r="R1251" s="0" t="n">
        <v>738</v>
      </c>
      <c r="S1251" s="0" t="n">
        <v>7.92</v>
      </c>
      <c r="T1251" s="0" t="n">
        <v>0.8</v>
      </c>
      <c r="U1251" s="6" t="n">
        <v>45475</v>
      </c>
      <c r="V1251" s="0" t="n">
        <v>155.38</v>
      </c>
      <c r="W1251" s="0" t="n">
        <v>0.483</v>
      </c>
    </row>
    <row r="1252" customFormat="false" ht="15" hidden="false" customHeight="false" outlineLevel="0" collapsed="false">
      <c r="A1252" s="0" t="s">
        <v>1398</v>
      </c>
      <c r="B1252" s="0" t="s">
        <v>40</v>
      </c>
      <c r="C1252" s="0" t="n">
        <v>55</v>
      </c>
      <c r="D1252" s="0" t="n">
        <v>20</v>
      </c>
      <c r="E1252" s="0" t="n">
        <v>13</v>
      </c>
      <c r="F1252" s="0" t="n">
        <v>9</v>
      </c>
      <c r="G1252" s="0" t="n">
        <v>5.67</v>
      </c>
      <c r="H1252" s="0" t="n">
        <v>3.46</v>
      </c>
      <c r="I1252" s="0" t="n">
        <v>0.76</v>
      </c>
      <c r="J1252" s="0" t="s">
        <v>253</v>
      </c>
      <c r="K1252" s="0" t="s">
        <v>54</v>
      </c>
      <c r="L1252" s="0" t="n">
        <v>128</v>
      </c>
      <c r="M1252" s="0" t="n">
        <v>3.51</v>
      </c>
      <c r="N1252" s="0" t="n">
        <v>87.6</v>
      </c>
      <c r="O1252" s="0" t="n">
        <v>0.12</v>
      </c>
      <c r="P1252" s="0" t="n">
        <v>9</v>
      </c>
      <c r="Q1252" s="0" t="n">
        <v>0.74</v>
      </c>
      <c r="R1252" s="0" t="n">
        <v>138</v>
      </c>
      <c r="S1252" s="0" t="n">
        <v>9.76</v>
      </c>
      <c r="T1252" s="0" t="n">
        <v>0.21</v>
      </c>
      <c r="U1252" s="6" t="n">
        <v>45594</v>
      </c>
      <c r="V1252" s="0" t="n">
        <v>152.4</v>
      </c>
      <c r="W1252" s="0" t="n">
        <v>0.528</v>
      </c>
    </row>
    <row r="1253" customFormat="false" ht="15" hidden="false" customHeight="false" outlineLevel="0" collapsed="false">
      <c r="A1253" s="0" t="s">
        <v>1399</v>
      </c>
      <c r="B1253" s="0" t="s">
        <v>48</v>
      </c>
      <c r="C1253" s="0" t="n">
        <v>129</v>
      </c>
      <c r="D1253" s="0" t="n">
        <v>75</v>
      </c>
      <c r="E1253" s="0" t="n">
        <v>7</v>
      </c>
      <c r="F1253" s="0" t="n">
        <v>6</v>
      </c>
      <c r="G1253" s="0" t="n">
        <v>6.85</v>
      </c>
      <c r="H1253" s="0" t="n">
        <v>8.1</v>
      </c>
      <c r="I1253" s="0" t="n">
        <v>0.19</v>
      </c>
      <c r="J1253" s="0" t="s">
        <v>62</v>
      </c>
      <c r="K1253" s="0" t="s">
        <v>46</v>
      </c>
      <c r="L1253" s="0" t="n">
        <v>31</v>
      </c>
      <c r="M1253" s="0" t="n">
        <v>2.87</v>
      </c>
      <c r="N1253" s="0" t="n">
        <v>156.86</v>
      </c>
      <c r="O1253" s="0" t="n">
        <v>0.17</v>
      </c>
      <c r="P1253" s="0" t="n">
        <v>2</v>
      </c>
      <c r="Q1253" s="0" t="n">
        <v>0.96</v>
      </c>
      <c r="R1253" s="0" t="n">
        <v>226</v>
      </c>
      <c r="S1253" s="0" t="n">
        <v>3.74</v>
      </c>
      <c r="T1253" s="0" t="n">
        <v>0.24</v>
      </c>
      <c r="U1253" s="6" t="n">
        <v>45306</v>
      </c>
      <c r="V1253" s="0" t="n">
        <v>288.72</v>
      </c>
      <c r="W1253" s="0" t="n">
        <v>0.633</v>
      </c>
    </row>
    <row r="1254" customFormat="false" ht="15" hidden="false" customHeight="false" outlineLevel="0" collapsed="false">
      <c r="A1254" s="0" t="s">
        <v>1400</v>
      </c>
      <c r="B1254" s="0" t="s">
        <v>56</v>
      </c>
      <c r="C1254" s="0" t="n">
        <v>196</v>
      </c>
      <c r="D1254" s="0" t="n">
        <v>67</v>
      </c>
      <c r="E1254" s="0" t="n">
        <v>4</v>
      </c>
      <c r="F1254" s="0" t="n">
        <v>7</v>
      </c>
      <c r="G1254" s="0" t="n">
        <v>39.37</v>
      </c>
      <c r="H1254" s="0" t="n">
        <v>5.47</v>
      </c>
      <c r="I1254" s="0" t="n">
        <v>0.72</v>
      </c>
      <c r="J1254" s="0" t="s">
        <v>168</v>
      </c>
      <c r="K1254" s="0" t="s">
        <v>60</v>
      </c>
      <c r="L1254" s="0" t="n">
        <v>168</v>
      </c>
      <c r="M1254" s="0" t="n">
        <v>4.74</v>
      </c>
      <c r="N1254" s="0" t="n">
        <v>55.78</v>
      </c>
      <c r="O1254" s="0" t="n">
        <v>1.97</v>
      </c>
      <c r="P1254" s="0" t="n">
        <v>5</v>
      </c>
      <c r="Q1254" s="0" t="n">
        <v>0.95</v>
      </c>
      <c r="R1254" s="0" t="n">
        <v>76</v>
      </c>
      <c r="S1254" s="0" t="n">
        <v>10.11</v>
      </c>
      <c r="T1254" s="0" t="n">
        <v>0.57</v>
      </c>
      <c r="U1254" s="6" t="n">
        <v>45652</v>
      </c>
      <c r="V1254" s="0" t="n">
        <v>91.72</v>
      </c>
      <c r="W1254" s="0" t="n">
        <v>0.542</v>
      </c>
    </row>
    <row r="1255" customFormat="false" ht="15" hidden="false" customHeight="false" outlineLevel="0" collapsed="false">
      <c r="A1255" s="0" t="s">
        <v>1401</v>
      </c>
      <c r="B1255" s="0" t="s">
        <v>40</v>
      </c>
      <c r="C1255" s="0" t="n">
        <v>381</v>
      </c>
      <c r="D1255" s="0" t="n">
        <v>99</v>
      </c>
      <c r="E1255" s="0" t="n">
        <v>3</v>
      </c>
      <c r="F1255" s="0" t="n">
        <v>9</v>
      </c>
      <c r="G1255" s="0" t="n">
        <v>18.16</v>
      </c>
      <c r="H1255" s="0" t="n">
        <v>2.29</v>
      </c>
      <c r="I1255" s="0" t="n">
        <v>0.26</v>
      </c>
      <c r="J1255" s="0" t="s">
        <v>53</v>
      </c>
      <c r="K1255" s="0" t="s">
        <v>60</v>
      </c>
      <c r="L1255" s="0" t="n">
        <v>108</v>
      </c>
      <c r="M1255" s="0" t="n">
        <v>0.58</v>
      </c>
      <c r="N1255" s="0" t="n">
        <v>194.06</v>
      </c>
      <c r="O1255" s="0" t="n">
        <v>0.97</v>
      </c>
      <c r="P1255" s="0" t="n">
        <v>1</v>
      </c>
      <c r="Q1255" s="0" t="n">
        <v>0.8</v>
      </c>
      <c r="R1255" s="0" t="n">
        <v>338</v>
      </c>
      <c r="S1255" s="0" t="n">
        <v>1.7</v>
      </c>
      <c r="T1255" s="0" t="n">
        <v>0.9</v>
      </c>
      <c r="U1255" s="6" t="n">
        <v>45650</v>
      </c>
      <c r="V1255" s="0" t="n">
        <v>92.53</v>
      </c>
      <c r="W1255" s="0" t="n">
        <v>0.646</v>
      </c>
    </row>
    <row r="1256" customFormat="false" ht="15" hidden="false" customHeight="false" outlineLevel="0" collapsed="false">
      <c r="A1256" s="0" t="s">
        <v>1402</v>
      </c>
      <c r="B1256" s="0" t="s">
        <v>48</v>
      </c>
      <c r="C1256" s="0" t="n">
        <v>333</v>
      </c>
      <c r="D1256" s="0" t="n">
        <v>45</v>
      </c>
      <c r="E1256" s="0" t="n">
        <v>10</v>
      </c>
      <c r="F1256" s="0" t="n">
        <v>9</v>
      </c>
      <c r="G1256" s="0" t="n">
        <v>11.99</v>
      </c>
      <c r="H1256" s="0" t="n">
        <v>1.48</v>
      </c>
      <c r="I1256" s="0" t="n">
        <v>0.19</v>
      </c>
      <c r="J1256" s="0" t="s">
        <v>174</v>
      </c>
      <c r="K1256" s="0" t="s">
        <v>60</v>
      </c>
      <c r="L1256" s="0" t="n">
        <v>179</v>
      </c>
      <c r="M1256" s="0" t="n">
        <v>2.47</v>
      </c>
      <c r="N1256" s="0" t="n">
        <v>106.99</v>
      </c>
      <c r="O1256" s="0" t="n">
        <v>1.88</v>
      </c>
      <c r="P1256" s="0" t="n">
        <v>3</v>
      </c>
      <c r="Q1256" s="0" t="n">
        <v>0.8</v>
      </c>
      <c r="R1256" s="0" t="n">
        <v>889</v>
      </c>
      <c r="S1256" s="0" t="n">
        <v>13.68</v>
      </c>
      <c r="T1256" s="0" t="n">
        <v>1</v>
      </c>
      <c r="U1256" s="6" t="n">
        <v>45472</v>
      </c>
      <c r="V1256" s="0" t="n">
        <v>253</v>
      </c>
      <c r="W1256" s="0" t="n">
        <v>0.694</v>
      </c>
    </row>
    <row r="1257" customFormat="false" ht="15" hidden="false" customHeight="false" outlineLevel="0" collapsed="false">
      <c r="A1257" s="0" t="s">
        <v>1403</v>
      </c>
      <c r="B1257" s="0" t="s">
        <v>44</v>
      </c>
      <c r="C1257" s="0" t="n">
        <v>314</v>
      </c>
      <c r="D1257" s="0" t="n">
        <v>42</v>
      </c>
      <c r="E1257" s="0" t="n">
        <v>8</v>
      </c>
      <c r="F1257" s="0" t="n">
        <v>3</v>
      </c>
      <c r="G1257" s="0" t="n">
        <v>18.29</v>
      </c>
      <c r="H1257" s="0" t="n">
        <v>4.59</v>
      </c>
      <c r="I1257" s="0" t="n">
        <v>0.78</v>
      </c>
      <c r="J1257" s="0" t="s">
        <v>103</v>
      </c>
      <c r="K1257" s="0" t="s">
        <v>54</v>
      </c>
      <c r="L1257" s="0" t="n">
        <v>115</v>
      </c>
      <c r="M1257" s="0" t="n">
        <v>3.51</v>
      </c>
      <c r="N1257" s="0" t="n">
        <v>63.59</v>
      </c>
      <c r="O1257" s="0" t="n">
        <v>1.49</v>
      </c>
      <c r="P1257" s="0" t="n">
        <v>7</v>
      </c>
      <c r="Q1257" s="0" t="n">
        <v>0.98</v>
      </c>
      <c r="R1257" s="0" t="n">
        <v>866</v>
      </c>
      <c r="S1257" s="0" t="n">
        <v>11.68</v>
      </c>
      <c r="T1257" s="0" t="n">
        <v>0.27</v>
      </c>
      <c r="U1257" s="6" t="n">
        <v>45582</v>
      </c>
      <c r="V1257" s="0" t="n">
        <v>123.68</v>
      </c>
      <c r="W1257" s="0" t="n">
        <v>0.517</v>
      </c>
    </row>
    <row r="1258" customFormat="false" ht="15" hidden="false" customHeight="false" outlineLevel="0" collapsed="false">
      <c r="A1258" s="0" t="s">
        <v>1404</v>
      </c>
      <c r="B1258" s="0" t="s">
        <v>40</v>
      </c>
      <c r="C1258" s="0" t="n">
        <v>355</v>
      </c>
      <c r="D1258" s="0" t="n">
        <v>56</v>
      </c>
      <c r="E1258" s="0" t="n">
        <v>7</v>
      </c>
      <c r="F1258" s="0" t="n">
        <v>3</v>
      </c>
      <c r="G1258" s="0" t="n">
        <v>32.62</v>
      </c>
      <c r="H1258" s="0" t="n">
        <v>3.71</v>
      </c>
      <c r="I1258" s="0" t="n">
        <v>0.9</v>
      </c>
      <c r="J1258" s="0" t="s">
        <v>118</v>
      </c>
      <c r="K1258" s="0" t="s">
        <v>54</v>
      </c>
      <c r="L1258" s="0" t="n">
        <v>73</v>
      </c>
      <c r="M1258" s="0" t="n">
        <v>1.48</v>
      </c>
      <c r="N1258" s="0" t="n">
        <v>64.01</v>
      </c>
      <c r="O1258" s="0" t="n">
        <v>0.81</v>
      </c>
      <c r="P1258" s="0" t="n">
        <v>1</v>
      </c>
      <c r="Q1258" s="0" t="n">
        <v>0.71</v>
      </c>
      <c r="R1258" s="0" t="n">
        <v>624</v>
      </c>
      <c r="S1258" s="0" t="n">
        <v>14.17</v>
      </c>
      <c r="T1258" s="0" t="n">
        <v>0.21</v>
      </c>
      <c r="U1258" s="6" t="n">
        <v>45580</v>
      </c>
      <c r="V1258" s="0" t="n">
        <v>31.23</v>
      </c>
      <c r="W1258" s="0" t="n">
        <v>0.672</v>
      </c>
    </row>
    <row r="1259" customFormat="false" ht="15" hidden="false" customHeight="false" outlineLevel="0" collapsed="false">
      <c r="A1259" s="0" t="s">
        <v>1405</v>
      </c>
      <c r="B1259" s="0" t="s">
        <v>48</v>
      </c>
      <c r="C1259" s="0" t="n">
        <v>116</v>
      </c>
      <c r="D1259" s="0" t="n">
        <v>22</v>
      </c>
      <c r="E1259" s="0" t="n">
        <v>11</v>
      </c>
      <c r="F1259" s="0" t="n">
        <v>5</v>
      </c>
      <c r="G1259" s="0" t="n">
        <v>27.79</v>
      </c>
      <c r="H1259" s="0" t="n">
        <v>6.73</v>
      </c>
      <c r="I1259" s="0" t="n">
        <v>0.75</v>
      </c>
      <c r="J1259" s="0" t="s">
        <v>87</v>
      </c>
      <c r="K1259" s="0" t="s">
        <v>60</v>
      </c>
      <c r="L1259" s="0" t="n">
        <v>18</v>
      </c>
      <c r="M1259" s="0" t="n">
        <v>3.77</v>
      </c>
      <c r="N1259" s="0" t="n">
        <v>13.48</v>
      </c>
      <c r="O1259" s="0" t="n">
        <v>0.39</v>
      </c>
      <c r="P1259" s="0" t="n">
        <v>8</v>
      </c>
      <c r="Q1259" s="0" t="n">
        <v>0.87</v>
      </c>
      <c r="R1259" s="0" t="n">
        <v>977</v>
      </c>
      <c r="S1259" s="0" t="n">
        <v>6.86</v>
      </c>
      <c r="T1259" s="0" t="n">
        <v>0.38</v>
      </c>
      <c r="U1259" s="6" t="n">
        <v>45364</v>
      </c>
      <c r="V1259" s="0" t="n">
        <v>149.56</v>
      </c>
      <c r="W1259" s="0" t="n">
        <v>0.542</v>
      </c>
    </row>
    <row r="1260" customFormat="false" ht="15" hidden="false" customHeight="false" outlineLevel="0" collapsed="false">
      <c r="A1260" s="0" t="s">
        <v>1406</v>
      </c>
      <c r="B1260" s="0" t="s">
        <v>48</v>
      </c>
      <c r="C1260" s="0" t="n">
        <v>388</v>
      </c>
      <c r="D1260" s="0" t="n">
        <v>49</v>
      </c>
      <c r="E1260" s="0" t="n">
        <v>13</v>
      </c>
      <c r="F1260" s="0" t="n">
        <v>7</v>
      </c>
      <c r="G1260" s="0" t="n">
        <v>37.44</v>
      </c>
      <c r="H1260" s="0" t="n">
        <v>9.29</v>
      </c>
      <c r="I1260" s="0" t="n">
        <v>0.83</v>
      </c>
      <c r="J1260" s="0" t="s">
        <v>193</v>
      </c>
      <c r="K1260" s="0" t="s">
        <v>42</v>
      </c>
      <c r="L1260" s="0" t="n">
        <v>135</v>
      </c>
      <c r="M1260" s="0" t="n">
        <v>0.87</v>
      </c>
      <c r="N1260" s="0" t="n">
        <v>141.56</v>
      </c>
      <c r="O1260" s="0" t="n">
        <v>1.96</v>
      </c>
      <c r="P1260" s="0" t="n">
        <v>1</v>
      </c>
      <c r="Q1260" s="0" t="n">
        <v>0.88</v>
      </c>
      <c r="R1260" s="0" t="n">
        <v>580</v>
      </c>
      <c r="S1260" s="0" t="n">
        <v>1.48</v>
      </c>
      <c r="T1260" s="0" t="n">
        <v>0.57</v>
      </c>
      <c r="U1260" s="6" t="n">
        <v>45580</v>
      </c>
      <c r="V1260" s="0" t="n">
        <v>169.57</v>
      </c>
      <c r="W1260" s="0" t="n">
        <v>0.494</v>
      </c>
    </row>
    <row r="1261" customFormat="false" ht="15" hidden="false" customHeight="false" outlineLevel="0" collapsed="false">
      <c r="A1261" s="0" t="s">
        <v>1407</v>
      </c>
      <c r="B1261" s="0" t="s">
        <v>81</v>
      </c>
      <c r="C1261" s="0" t="n">
        <v>232</v>
      </c>
      <c r="D1261" s="0" t="n">
        <v>98</v>
      </c>
      <c r="E1261" s="0" t="n">
        <v>13</v>
      </c>
      <c r="F1261" s="0" t="n">
        <v>2</v>
      </c>
      <c r="G1261" s="0" t="n">
        <v>17.61</v>
      </c>
      <c r="H1261" s="0" t="n">
        <v>2.85</v>
      </c>
      <c r="I1261" s="0" t="n">
        <v>0.99</v>
      </c>
      <c r="J1261" s="0" t="s">
        <v>110</v>
      </c>
      <c r="K1261" s="0" t="s">
        <v>60</v>
      </c>
      <c r="L1261" s="0" t="n">
        <v>104</v>
      </c>
      <c r="M1261" s="0" t="n">
        <v>2.53</v>
      </c>
      <c r="N1261" s="0" t="n">
        <v>157.43</v>
      </c>
      <c r="O1261" s="0" t="n">
        <v>1.21</v>
      </c>
      <c r="P1261" s="0" t="n">
        <v>7</v>
      </c>
      <c r="Q1261" s="0" t="n">
        <v>0.94</v>
      </c>
      <c r="R1261" s="0" t="n">
        <v>533</v>
      </c>
      <c r="S1261" s="0" t="n">
        <v>5.78</v>
      </c>
      <c r="T1261" s="0" t="n">
        <v>0.66</v>
      </c>
      <c r="U1261" s="6" t="n">
        <v>45388</v>
      </c>
      <c r="V1261" s="0" t="n">
        <v>189.13</v>
      </c>
      <c r="W1261" s="0" t="n">
        <v>0.536</v>
      </c>
    </row>
    <row r="1262" customFormat="false" ht="15" hidden="false" customHeight="false" outlineLevel="0" collapsed="false">
      <c r="A1262" s="0" t="s">
        <v>1408</v>
      </c>
      <c r="B1262" s="0" t="s">
        <v>44</v>
      </c>
      <c r="C1262" s="0" t="n">
        <v>336</v>
      </c>
      <c r="D1262" s="0" t="n">
        <v>77</v>
      </c>
      <c r="E1262" s="0" t="n">
        <v>4</v>
      </c>
      <c r="F1262" s="0" t="n">
        <v>8</v>
      </c>
      <c r="G1262" s="0" t="n">
        <v>23.15</v>
      </c>
      <c r="H1262" s="0" t="n">
        <v>8.62</v>
      </c>
      <c r="I1262" s="0" t="n">
        <v>0.22</v>
      </c>
      <c r="J1262" s="0" t="s">
        <v>485</v>
      </c>
      <c r="K1262" s="0" t="s">
        <v>46</v>
      </c>
      <c r="L1262" s="0" t="n">
        <v>177</v>
      </c>
      <c r="M1262" s="0" t="n">
        <v>3.54</v>
      </c>
      <c r="N1262" s="0" t="n">
        <v>16.16</v>
      </c>
      <c r="O1262" s="0" t="n">
        <v>0.47</v>
      </c>
      <c r="P1262" s="0" t="n">
        <v>7</v>
      </c>
      <c r="Q1262" s="0" t="n">
        <v>0.99</v>
      </c>
      <c r="R1262" s="0" t="n">
        <v>483</v>
      </c>
      <c r="S1262" s="0" t="n">
        <v>8.22</v>
      </c>
      <c r="T1262" s="0" t="n">
        <v>0.98</v>
      </c>
      <c r="U1262" s="6" t="n">
        <v>45544</v>
      </c>
      <c r="V1262" s="0" t="n">
        <v>78.18</v>
      </c>
      <c r="W1262" s="0" t="n">
        <v>0.717</v>
      </c>
    </row>
    <row r="1263" customFormat="false" ht="15" hidden="false" customHeight="false" outlineLevel="0" collapsed="false">
      <c r="A1263" s="0" t="s">
        <v>1409</v>
      </c>
      <c r="B1263" s="0" t="s">
        <v>81</v>
      </c>
      <c r="C1263" s="0" t="n">
        <v>156</v>
      </c>
      <c r="D1263" s="0" t="n">
        <v>51</v>
      </c>
      <c r="E1263" s="0" t="n">
        <v>12</v>
      </c>
      <c r="F1263" s="0" t="n">
        <v>4</v>
      </c>
      <c r="G1263" s="0" t="n">
        <v>6</v>
      </c>
      <c r="H1263" s="0" t="n">
        <v>9.24</v>
      </c>
      <c r="I1263" s="0" t="n">
        <v>0.97</v>
      </c>
      <c r="J1263" s="0" t="s">
        <v>297</v>
      </c>
      <c r="K1263" s="0" t="s">
        <v>60</v>
      </c>
      <c r="L1263" s="0" t="n">
        <v>97</v>
      </c>
      <c r="M1263" s="0" t="n">
        <v>1.7</v>
      </c>
      <c r="N1263" s="0" t="n">
        <v>121.33</v>
      </c>
      <c r="O1263" s="0" t="n">
        <v>1.4</v>
      </c>
      <c r="P1263" s="0" t="n">
        <v>6</v>
      </c>
      <c r="Q1263" s="0" t="n">
        <v>0.81</v>
      </c>
      <c r="R1263" s="0" t="n">
        <v>542</v>
      </c>
      <c r="S1263" s="0" t="n">
        <v>14.1</v>
      </c>
      <c r="T1263" s="0" t="n">
        <v>0.91</v>
      </c>
      <c r="U1263" s="6" t="n">
        <v>45569</v>
      </c>
      <c r="V1263" s="0" t="n">
        <v>292.25</v>
      </c>
      <c r="W1263" s="0" t="n">
        <v>0.672</v>
      </c>
    </row>
    <row r="1264" customFormat="false" ht="15" hidden="false" customHeight="false" outlineLevel="0" collapsed="false">
      <c r="A1264" s="0" t="s">
        <v>1410</v>
      </c>
      <c r="B1264" s="0" t="s">
        <v>56</v>
      </c>
      <c r="C1264" s="0" t="n">
        <v>25</v>
      </c>
      <c r="D1264" s="0" t="n">
        <v>28</v>
      </c>
      <c r="E1264" s="0" t="n">
        <v>14</v>
      </c>
      <c r="F1264" s="0" t="n">
        <v>5</v>
      </c>
      <c r="G1264" s="0" t="n">
        <v>4.58</v>
      </c>
      <c r="H1264" s="0" t="n">
        <v>9.07</v>
      </c>
      <c r="I1264" s="0" t="n">
        <v>0.64</v>
      </c>
      <c r="J1264" s="0" t="s">
        <v>324</v>
      </c>
      <c r="K1264" s="0" t="s">
        <v>60</v>
      </c>
      <c r="L1264" s="0" t="n">
        <v>178</v>
      </c>
      <c r="M1264" s="0" t="n">
        <v>0.83</v>
      </c>
      <c r="N1264" s="0" t="n">
        <v>158.52</v>
      </c>
      <c r="O1264" s="0" t="n">
        <v>0.27</v>
      </c>
      <c r="P1264" s="0" t="n">
        <v>9</v>
      </c>
      <c r="Q1264" s="0" t="n">
        <v>0.83</v>
      </c>
      <c r="R1264" s="0" t="n">
        <v>327</v>
      </c>
      <c r="S1264" s="0" t="n">
        <v>13.36</v>
      </c>
      <c r="T1264" s="0" t="n">
        <v>0.65</v>
      </c>
      <c r="U1264" s="6" t="n">
        <v>45450</v>
      </c>
      <c r="V1264" s="0" t="n">
        <v>223.74</v>
      </c>
      <c r="W1264" s="0" t="n">
        <v>0.667</v>
      </c>
    </row>
    <row r="1265" customFormat="false" ht="15" hidden="false" customHeight="false" outlineLevel="0" collapsed="false">
      <c r="A1265" s="0" t="s">
        <v>1411</v>
      </c>
      <c r="B1265" s="0" t="s">
        <v>81</v>
      </c>
      <c r="C1265" s="0" t="n">
        <v>128</v>
      </c>
      <c r="D1265" s="0" t="n">
        <v>91</v>
      </c>
      <c r="E1265" s="0" t="n">
        <v>10</v>
      </c>
      <c r="F1265" s="0" t="n">
        <v>9</v>
      </c>
      <c r="G1265" s="0" t="n">
        <v>23.65</v>
      </c>
      <c r="H1265" s="0" t="n">
        <v>9.54</v>
      </c>
      <c r="I1265" s="0" t="n">
        <v>0.83</v>
      </c>
      <c r="J1265" s="0" t="s">
        <v>74</v>
      </c>
      <c r="K1265" s="0" t="s">
        <v>60</v>
      </c>
      <c r="L1265" s="0" t="n">
        <v>122</v>
      </c>
      <c r="M1265" s="0" t="n">
        <v>4.81</v>
      </c>
      <c r="N1265" s="0" t="n">
        <v>81.49</v>
      </c>
      <c r="O1265" s="0" t="n">
        <v>1.75</v>
      </c>
      <c r="P1265" s="0" t="n">
        <v>5</v>
      </c>
      <c r="Q1265" s="0" t="n">
        <v>0.9</v>
      </c>
      <c r="R1265" s="0" t="n">
        <v>395</v>
      </c>
      <c r="S1265" s="0" t="n">
        <v>9.32</v>
      </c>
      <c r="T1265" s="0" t="n">
        <v>0.49</v>
      </c>
      <c r="U1265" s="6" t="n">
        <v>45381</v>
      </c>
      <c r="V1265" s="0" t="n">
        <v>218.84</v>
      </c>
      <c r="W1265" s="0" t="n">
        <v>0.527</v>
      </c>
    </row>
    <row r="1266" customFormat="false" ht="15" hidden="false" customHeight="false" outlineLevel="0" collapsed="false">
      <c r="A1266" s="0" t="s">
        <v>1412</v>
      </c>
      <c r="B1266" s="0" t="s">
        <v>81</v>
      </c>
      <c r="C1266" s="0" t="n">
        <v>54</v>
      </c>
      <c r="D1266" s="0" t="n">
        <v>28</v>
      </c>
      <c r="E1266" s="0" t="n">
        <v>13</v>
      </c>
      <c r="F1266" s="0" t="n">
        <v>6</v>
      </c>
      <c r="G1266" s="0" t="n">
        <v>15.78</v>
      </c>
      <c r="H1266" s="0" t="n">
        <v>8.5</v>
      </c>
      <c r="I1266" s="0" t="n">
        <v>0.69</v>
      </c>
      <c r="J1266" s="0" t="s">
        <v>259</v>
      </c>
      <c r="K1266" s="0" t="s">
        <v>42</v>
      </c>
      <c r="L1266" s="0" t="n">
        <v>81</v>
      </c>
      <c r="M1266" s="0" t="n">
        <v>4.61</v>
      </c>
      <c r="N1266" s="0" t="n">
        <v>92.22</v>
      </c>
      <c r="O1266" s="0" t="n">
        <v>0.27</v>
      </c>
      <c r="P1266" s="0" t="n">
        <v>0</v>
      </c>
      <c r="Q1266" s="0" t="n">
        <v>0.99</v>
      </c>
      <c r="R1266" s="0" t="n">
        <v>628</v>
      </c>
      <c r="S1266" s="0" t="n">
        <v>11.22</v>
      </c>
      <c r="T1266" s="0" t="n">
        <v>0.46</v>
      </c>
      <c r="U1266" s="6" t="n">
        <v>45543</v>
      </c>
      <c r="V1266" s="0" t="n">
        <v>263.13</v>
      </c>
      <c r="W1266" s="0" t="n">
        <v>0.813</v>
      </c>
    </row>
    <row r="1267" customFormat="false" ht="15" hidden="false" customHeight="false" outlineLevel="0" collapsed="false">
      <c r="A1267" s="0" t="s">
        <v>1413</v>
      </c>
      <c r="B1267" s="0" t="s">
        <v>40</v>
      </c>
      <c r="C1267" s="0" t="n">
        <v>58</v>
      </c>
      <c r="D1267" s="0" t="n">
        <v>67</v>
      </c>
      <c r="E1267" s="0" t="n">
        <v>12</v>
      </c>
      <c r="F1267" s="0" t="n">
        <v>7</v>
      </c>
      <c r="G1267" s="0" t="n">
        <v>31.03</v>
      </c>
      <c r="H1267" s="0" t="n">
        <v>6.14</v>
      </c>
      <c r="I1267" s="0" t="n">
        <v>0.61</v>
      </c>
      <c r="J1267" s="0" t="s">
        <v>171</v>
      </c>
      <c r="K1267" s="0" t="s">
        <v>60</v>
      </c>
      <c r="L1267" s="0" t="n">
        <v>59</v>
      </c>
      <c r="M1267" s="0" t="n">
        <v>4.67</v>
      </c>
      <c r="N1267" s="0" t="n">
        <v>78.71</v>
      </c>
      <c r="O1267" s="0" t="n">
        <v>0.55</v>
      </c>
      <c r="P1267" s="0" t="n">
        <v>1</v>
      </c>
      <c r="Q1267" s="0" t="n">
        <v>0.97</v>
      </c>
      <c r="R1267" s="0" t="n">
        <v>287</v>
      </c>
      <c r="S1267" s="0" t="n">
        <v>14.35</v>
      </c>
      <c r="T1267" s="0" t="n">
        <v>0.66</v>
      </c>
      <c r="U1267" s="6" t="n">
        <v>45311</v>
      </c>
      <c r="V1267" s="0" t="n">
        <v>17.58</v>
      </c>
      <c r="W1267" s="0" t="n">
        <v>0.842</v>
      </c>
    </row>
    <row r="1268" customFormat="false" ht="15" hidden="false" customHeight="false" outlineLevel="0" collapsed="false">
      <c r="A1268" s="0" t="s">
        <v>1414</v>
      </c>
      <c r="B1268" s="0" t="s">
        <v>48</v>
      </c>
      <c r="C1268" s="0" t="n">
        <v>169</v>
      </c>
      <c r="D1268" s="0" t="n">
        <v>32</v>
      </c>
      <c r="E1268" s="0" t="n">
        <v>11</v>
      </c>
      <c r="F1268" s="0" t="n">
        <v>9</v>
      </c>
      <c r="G1268" s="0" t="n">
        <v>3.11</v>
      </c>
      <c r="H1268" s="0" t="n">
        <v>4.39</v>
      </c>
      <c r="I1268" s="0" t="n">
        <v>0.73</v>
      </c>
      <c r="J1268" s="0" t="s">
        <v>340</v>
      </c>
      <c r="K1268" s="0" t="s">
        <v>60</v>
      </c>
      <c r="L1268" s="0" t="n">
        <v>157</v>
      </c>
      <c r="M1268" s="0" t="n">
        <v>4.9</v>
      </c>
      <c r="N1268" s="0" t="n">
        <v>69.97</v>
      </c>
      <c r="O1268" s="0" t="n">
        <v>0.27</v>
      </c>
      <c r="P1268" s="0" t="n">
        <v>6</v>
      </c>
      <c r="Q1268" s="0" t="n">
        <v>0.9</v>
      </c>
      <c r="R1268" s="0" t="n">
        <v>186</v>
      </c>
      <c r="S1268" s="0" t="n">
        <v>12.91</v>
      </c>
      <c r="T1268" s="0" t="n">
        <v>0.78</v>
      </c>
      <c r="U1268" s="6" t="n">
        <v>45338</v>
      </c>
      <c r="V1268" s="0" t="n">
        <v>187.81</v>
      </c>
      <c r="W1268" s="0" t="n">
        <v>0.761</v>
      </c>
    </row>
    <row r="1269" customFormat="false" ht="15" hidden="false" customHeight="false" outlineLevel="0" collapsed="false">
      <c r="A1269" s="0" t="s">
        <v>1415</v>
      </c>
      <c r="B1269" s="0" t="s">
        <v>44</v>
      </c>
      <c r="C1269" s="0" t="n">
        <v>444</v>
      </c>
      <c r="D1269" s="0" t="n">
        <v>63</v>
      </c>
      <c r="E1269" s="0" t="n">
        <v>3</v>
      </c>
      <c r="F1269" s="0" t="n">
        <v>4</v>
      </c>
      <c r="G1269" s="0" t="n">
        <v>6.97</v>
      </c>
      <c r="H1269" s="0" t="n">
        <v>5.17</v>
      </c>
      <c r="I1269" s="0" t="n">
        <v>0.39</v>
      </c>
      <c r="J1269" s="0" t="s">
        <v>121</v>
      </c>
      <c r="K1269" s="0" t="s">
        <v>54</v>
      </c>
      <c r="L1269" s="0" t="n">
        <v>90</v>
      </c>
      <c r="M1269" s="0" t="n">
        <v>1.33</v>
      </c>
      <c r="N1269" s="0" t="n">
        <v>103.32</v>
      </c>
      <c r="O1269" s="0" t="n">
        <v>0.3</v>
      </c>
      <c r="P1269" s="0" t="n">
        <v>3</v>
      </c>
      <c r="Q1269" s="0" t="n">
        <v>0.96</v>
      </c>
      <c r="R1269" s="0" t="n">
        <v>212</v>
      </c>
      <c r="S1269" s="0" t="n">
        <v>10.22</v>
      </c>
      <c r="T1269" s="0" t="n">
        <v>0.59</v>
      </c>
      <c r="U1269" s="6" t="n">
        <v>45320</v>
      </c>
      <c r="V1269" s="0" t="n">
        <v>247.17</v>
      </c>
      <c r="W1269" s="0" t="n">
        <v>0.756</v>
      </c>
    </row>
    <row r="1270" customFormat="false" ht="15" hidden="false" customHeight="false" outlineLevel="0" collapsed="false">
      <c r="A1270" s="0" t="s">
        <v>1416</v>
      </c>
      <c r="B1270" s="0" t="s">
        <v>81</v>
      </c>
      <c r="C1270" s="0" t="n">
        <v>137</v>
      </c>
      <c r="D1270" s="0" t="n">
        <v>89</v>
      </c>
      <c r="E1270" s="0" t="n">
        <v>9</v>
      </c>
      <c r="F1270" s="0" t="n">
        <v>2</v>
      </c>
      <c r="G1270" s="0" t="n">
        <v>43.39</v>
      </c>
      <c r="H1270" s="0" t="n">
        <v>8.79</v>
      </c>
      <c r="I1270" s="0" t="n">
        <v>0.93</v>
      </c>
      <c r="J1270" s="0" t="s">
        <v>106</v>
      </c>
      <c r="K1270" s="0" t="s">
        <v>60</v>
      </c>
      <c r="L1270" s="0" t="n">
        <v>179</v>
      </c>
      <c r="M1270" s="0" t="n">
        <v>1.21</v>
      </c>
      <c r="N1270" s="0" t="n">
        <v>41.56</v>
      </c>
      <c r="O1270" s="0" t="n">
        <v>1.1</v>
      </c>
      <c r="P1270" s="0" t="n">
        <v>8</v>
      </c>
      <c r="Q1270" s="0" t="n">
        <v>0.73</v>
      </c>
      <c r="R1270" s="0" t="n">
        <v>888</v>
      </c>
      <c r="S1270" s="0" t="n">
        <v>8.56</v>
      </c>
      <c r="T1270" s="0" t="n">
        <v>0.44</v>
      </c>
      <c r="U1270" s="6" t="n">
        <v>45411</v>
      </c>
      <c r="V1270" s="0" t="n">
        <v>19.97</v>
      </c>
      <c r="W1270" s="0" t="n">
        <v>0.478</v>
      </c>
    </row>
    <row r="1271" customFormat="false" ht="15" hidden="false" customHeight="false" outlineLevel="0" collapsed="false">
      <c r="A1271" s="0" t="s">
        <v>1417</v>
      </c>
      <c r="B1271" s="0" t="s">
        <v>44</v>
      </c>
      <c r="C1271" s="0" t="n">
        <v>280</v>
      </c>
      <c r="D1271" s="0" t="n">
        <v>74</v>
      </c>
      <c r="E1271" s="0" t="n">
        <v>10</v>
      </c>
      <c r="F1271" s="0" t="n">
        <v>2</v>
      </c>
      <c r="G1271" s="0" t="n">
        <v>28.75</v>
      </c>
      <c r="H1271" s="0" t="n">
        <v>3.36</v>
      </c>
      <c r="I1271" s="0" t="n">
        <v>0.2</v>
      </c>
      <c r="J1271" s="0" t="s">
        <v>145</v>
      </c>
      <c r="K1271" s="0" t="s">
        <v>46</v>
      </c>
      <c r="L1271" s="0" t="n">
        <v>42</v>
      </c>
      <c r="M1271" s="0" t="n">
        <v>0.65</v>
      </c>
      <c r="N1271" s="0" t="n">
        <v>93.73</v>
      </c>
      <c r="O1271" s="0" t="n">
        <v>1.41</v>
      </c>
      <c r="P1271" s="0" t="n">
        <v>2</v>
      </c>
      <c r="Q1271" s="0" t="n">
        <v>0.81</v>
      </c>
      <c r="R1271" s="0" t="n">
        <v>896</v>
      </c>
      <c r="S1271" s="0" t="n">
        <v>7.66</v>
      </c>
      <c r="T1271" s="0" t="n">
        <v>0.69</v>
      </c>
      <c r="U1271" s="6" t="n">
        <v>45600</v>
      </c>
      <c r="V1271" s="0" t="n">
        <v>229.28</v>
      </c>
      <c r="W1271" s="0" t="n">
        <v>0.621</v>
      </c>
    </row>
    <row r="1272" customFormat="false" ht="15" hidden="false" customHeight="false" outlineLevel="0" collapsed="false">
      <c r="A1272" s="0" t="s">
        <v>1418</v>
      </c>
      <c r="B1272" s="0" t="s">
        <v>81</v>
      </c>
      <c r="C1272" s="0" t="n">
        <v>445</v>
      </c>
      <c r="D1272" s="0" t="n">
        <v>21</v>
      </c>
      <c r="E1272" s="0" t="n">
        <v>5</v>
      </c>
      <c r="F1272" s="0" t="n">
        <v>3</v>
      </c>
      <c r="G1272" s="0" t="n">
        <v>35.89</v>
      </c>
      <c r="H1272" s="0" t="n">
        <v>2.01</v>
      </c>
      <c r="I1272" s="0" t="n">
        <v>0.39</v>
      </c>
      <c r="J1272" s="0" t="s">
        <v>474</v>
      </c>
      <c r="K1272" s="0" t="s">
        <v>54</v>
      </c>
      <c r="L1272" s="0" t="n">
        <v>72</v>
      </c>
      <c r="M1272" s="0" t="n">
        <v>4.51</v>
      </c>
      <c r="N1272" s="0" t="n">
        <v>188.95</v>
      </c>
      <c r="O1272" s="0" t="n">
        <v>1.6</v>
      </c>
      <c r="P1272" s="0" t="n">
        <v>3</v>
      </c>
      <c r="Q1272" s="0" t="n">
        <v>0.7</v>
      </c>
      <c r="R1272" s="0" t="n">
        <v>949</v>
      </c>
      <c r="S1272" s="0" t="n">
        <v>11.59</v>
      </c>
      <c r="T1272" s="0" t="n">
        <v>0.65</v>
      </c>
      <c r="U1272" s="6" t="n">
        <v>45404</v>
      </c>
      <c r="V1272" s="0" t="n">
        <v>297.01</v>
      </c>
      <c r="W1272" s="0" t="n">
        <v>0.605</v>
      </c>
    </row>
    <row r="1273" customFormat="false" ht="15" hidden="false" customHeight="false" outlineLevel="0" collapsed="false">
      <c r="A1273" s="0" t="s">
        <v>1419</v>
      </c>
      <c r="B1273" s="0" t="s">
        <v>56</v>
      </c>
      <c r="C1273" s="0" t="n">
        <v>106</v>
      </c>
      <c r="D1273" s="0" t="n">
        <v>33</v>
      </c>
      <c r="E1273" s="0" t="n">
        <v>6</v>
      </c>
      <c r="F1273" s="0" t="n">
        <v>5</v>
      </c>
      <c r="G1273" s="0" t="n">
        <v>42.26</v>
      </c>
      <c r="H1273" s="0" t="n">
        <v>1.84</v>
      </c>
      <c r="I1273" s="0" t="n">
        <v>0.13</v>
      </c>
      <c r="J1273" s="0" t="s">
        <v>134</v>
      </c>
      <c r="K1273" s="0" t="s">
        <v>42</v>
      </c>
      <c r="L1273" s="0" t="n">
        <v>114</v>
      </c>
      <c r="M1273" s="0" t="n">
        <v>3.89</v>
      </c>
      <c r="N1273" s="0" t="n">
        <v>15.21</v>
      </c>
      <c r="O1273" s="0" t="n">
        <v>1.42</v>
      </c>
      <c r="P1273" s="0" t="n">
        <v>2</v>
      </c>
      <c r="Q1273" s="0" t="n">
        <v>0.75</v>
      </c>
      <c r="R1273" s="0" t="n">
        <v>342</v>
      </c>
      <c r="S1273" s="0" t="n">
        <v>12.32</v>
      </c>
      <c r="T1273" s="0" t="n">
        <v>0.54</v>
      </c>
      <c r="U1273" s="6" t="n">
        <v>45302</v>
      </c>
      <c r="V1273" s="0" t="n">
        <v>182.09</v>
      </c>
      <c r="W1273" s="0" t="n">
        <v>0.64</v>
      </c>
    </row>
    <row r="1274" customFormat="false" ht="15" hidden="false" customHeight="false" outlineLevel="0" collapsed="false">
      <c r="A1274" s="0" t="s">
        <v>1420</v>
      </c>
      <c r="B1274" s="0" t="s">
        <v>81</v>
      </c>
      <c r="C1274" s="0" t="n">
        <v>484</v>
      </c>
      <c r="D1274" s="0" t="n">
        <v>43</v>
      </c>
      <c r="E1274" s="0" t="n">
        <v>5</v>
      </c>
      <c r="F1274" s="0" t="n">
        <v>9</v>
      </c>
      <c r="G1274" s="0" t="n">
        <v>23.73</v>
      </c>
      <c r="H1274" s="0" t="n">
        <v>8.36</v>
      </c>
      <c r="I1274" s="0" t="n">
        <v>0.34</v>
      </c>
      <c r="J1274" s="0" t="s">
        <v>409</v>
      </c>
      <c r="K1274" s="0" t="s">
        <v>54</v>
      </c>
      <c r="L1274" s="0" t="n">
        <v>108</v>
      </c>
      <c r="M1274" s="0" t="n">
        <v>3.35</v>
      </c>
      <c r="N1274" s="0" t="n">
        <v>41.3</v>
      </c>
      <c r="O1274" s="0" t="n">
        <v>0.79</v>
      </c>
      <c r="P1274" s="0" t="n">
        <v>6</v>
      </c>
      <c r="Q1274" s="0" t="n">
        <v>0.89</v>
      </c>
      <c r="R1274" s="0" t="n">
        <v>77</v>
      </c>
      <c r="S1274" s="0" t="n">
        <v>4.05</v>
      </c>
      <c r="T1274" s="0" t="n">
        <v>0.8</v>
      </c>
      <c r="U1274" s="6" t="n">
        <v>45561</v>
      </c>
      <c r="V1274" s="0" t="n">
        <v>133.16</v>
      </c>
      <c r="W1274" s="0" t="n">
        <v>0.593</v>
      </c>
    </row>
    <row r="1275" customFormat="false" ht="15" hidden="false" customHeight="false" outlineLevel="0" collapsed="false">
      <c r="A1275" s="0" t="s">
        <v>1421</v>
      </c>
      <c r="B1275" s="0" t="s">
        <v>40</v>
      </c>
      <c r="C1275" s="0" t="n">
        <v>95</v>
      </c>
      <c r="D1275" s="0" t="n">
        <v>62</v>
      </c>
      <c r="E1275" s="0" t="n">
        <v>9</v>
      </c>
      <c r="F1275" s="0" t="n">
        <v>6</v>
      </c>
      <c r="G1275" s="0" t="n">
        <v>38.29</v>
      </c>
      <c r="H1275" s="0" t="n">
        <v>7.73</v>
      </c>
      <c r="I1275" s="0" t="n">
        <v>0.3</v>
      </c>
      <c r="J1275" s="0" t="s">
        <v>152</v>
      </c>
      <c r="K1275" s="0" t="s">
        <v>42</v>
      </c>
      <c r="L1275" s="0" t="n">
        <v>15</v>
      </c>
      <c r="M1275" s="0" t="n">
        <v>4.67</v>
      </c>
      <c r="N1275" s="0" t="n">
        <v>157.76</v>
      </c>
      <c r="O1275" s="0" t="n">
        <v>1.16</v>
      </c>
      <c r="P1275" s="0" t="n">
        <v>1</v>
      </c>
      <c r="Q1275" s="0" t="n">
        <v>0.97</v>
      </c>
      <c r="R1275" s="0" t="n">
        <v>305</v>
      </c>
      <c r="S1275" s="0" t="n">
        <v>7.64</v>
      </c>
      <c r="T1275" s="0" t="n">
        <v>0.43</v>
      </c>
      <c r="U1275" s="6" t="n">
        <v>45536</v>
      </c>
      <c r="V1275" s="0" t="n">
        <v>141.55</v>
      </c>
      <c r="W1275" s="0" t="n">
        <v>0.646</v>
      </c>
    </row>
    <row r="1276" customFormat="false" ht="15" hidden="false" customHeight="false" outlineLevel="0" collapsed="false">
      <c r="A1276" s="0" t="s">
        <v>1422</v>
      </c>
      <c r="B1276" s="0" t="s">
        <v>48</v>
      </c>
      <c r="C1276" s="0" t="n">
        <v>490</v>
      </c>
      <c r="D1276" s="0" t="n">
        <v>17</v>
      </c>
      <c r="E1276" s="0" t="n">
        <v>11</v>
      </c>
      <c r="F1276" s="0" t="n">
        <v>4</v>
      </c>
      <c r="G1276" s="0" t="n">
        <v>26.7</v>
      </c>
      <c r="H1276" s="0" t="n">
        <v>5.23</v>
      </c>
      <c r="I1276" s="0" t="n">
        <v>0.14</v>
      </c>
      <c r="J1276" s="0" t="s">
        <v>112</v>
      </c>
      <c r="K1276" s="0" t="s">
        <v>42</v>
      </c>
      <c r="L1276" s="0" t="n">
        <v>144</v>
      </c>
      <c r="M1276" s="0" t="n">
        <v>3.09</v>
      </c>
      <c r="N1276" s="0" t="n">
        <v>35.09</v>
      </c>
      <c r="O1276" s="0" t="n">
        <v>1.86</v>
      </c>
      <c r="P1276" s="0" t="n">
        <v>9</v>
      </c>
      <c r="Q1276" s="0" t="n">
        <v>0.89</v>
      </c>
      <c r="R1276" s="0" t="n">
        <v>954</v>
      </c>
      <c r="S1276" s="0" t="n">
        <v>11.8</v>
      </c>
      <c r="T1276" s="0" t="n">
        <v>0.59</v>
      </c>
      <c r="U1276" s="6" t="n">
        <v>45292</v>
      </c>
      <c r="V1276" s="0" t="n">
        <v>207.05</v>
      </c>
      <c r="W1276" s="0" t="n">
        <v>0.487</v>
      </c>
    </row>
    <row r="1277" customFormat="false" ht="15" hidden="false" customHeight="false" outlineLevel="0" collapsed="false">
      <c r="A1277" s="0" t="s">
        <v>1423</v>
      </c>
      <c r="B1277" s="0" t="s">
        <v>56</v>
      </c>
      <c r="C1277" s="0" t="n">
        <v>483</v>
      </c>
      <c r="D1277" s="0" t="n">
        <v>27</v>
      </c>
      <c r="E1277" s="0" t="n">
        <v>5</v>
      </c>
      <c r="F1277" s="0" t="n">
        <v>9</v>
      </c>
      <c r="G1277" s="0" t="n">
        <v>11.91</v>
      </c>
      <c r="H1277" s="0" t="n">
        <v>3.11</v>
      </c>
      <c r="I1277" s="0" t="n">
        <v>0.54</v>
      </c>
      <c r="J1277" s="0" t="s">
        <v>70</v>
      </c>
      <c r="K1277" s="0" t="s">
        <v>46</v>
      </c>
      <c r="L1277" s="0" t="n">
        <v>18</v>
      </c>
      <c r="M1277" s="0" t="n">
        <v>1.08</v>
      </c>
      <c r="N1277" s="0" t="n">
        <v>61.54</v>
      </c>
      <c r="O1277" s="0" t="n">
        <v>0.84</v>
      </c>
      <c r="P1277" s="0" t="n">
        <v>1</v>
      </c>
      <c r="Q1277" s="0" t="n">
        <v>0.9</v>
      </c>
      <c r="R1277" s="0" t="n">
        <v>852</v>
      </c>
      <c r="S1277" s="0" t="n">
        <v>10.46</v>
      </c>
      <c r="T1277" s="0" t="n">
        <v>0.95</v>
      </c>
      <c r="U1277" s="6" t="n">
        <v>45461</v>
      </c>
      <c r="V1277" s="0" t="n">
        <v>175.29</v>
      </c>
      <c r="W1277" s="0" t="n">
        <v>0.805</v>
      </c>
    </row>
    <row r="1278" customFormat="false" ht="15" hidden="false" customHeight="false" outlineLevel="0" collapsed="false">
      <c r="A1278" s="0" t="s">
        <v>1424</v>
      </c>
      <c r="B1278" s="0" t="s">
        <v>81</v>
      </c>
      <c r="C1278" s="0" t="n">
        <v>470</v>
      </c>
      <c r="D1278" s="0" t="n">
        <v>66</v>
      </c>
      <c r="E1278" s="0" t="n">
        <v>8</v>
      </c>
      <c r="F1278" s="0" t="n">
        <v>8</v>
      </c>
      <c r="G1278" s="0" t="n">
        <v>17.55</v>
      </c>
      <c r="H1278" s="0" t="n">
        <v>6.94</v>
      </c>
      <c r="I1278" s="0" t="n">
        <v>0.52</v>
      </c>
      <c r="J1278" s="0" t="s">
        <v>128</v>
      </c>
      <c r="K1278" s="0" t="s">
        <v>60</v>
      </c>
      <c r="L1278" s="0" t="n">
        <v>110</v>
      </c>
      <c r="M1278" s="0" t="n">
        <v>1.3</v>
      </c>
      <c r="N1278" s="0" t="n">
        <v>96.42</v>
      </c>
      <c r="O1278" s="0" t="n">
        <v>0.58</v>
      </c>
      <c r="P1278" s="0" t="n">
        <v>1</v>
      </c>
      <c r="Q1278" s="0" t="n">
        <v>0.73</v>
      </c>
      <c r="R1278" s="0" t="n">
        <v>673</v>
      </c>
      <c r="S1278" s="0" t="n">
        <v>9.28</v>
      </c>
      <c r="T1278" s="0" t="n">
        <v>0.78</v>
      </c>
      <c r="U1278" s="6" t="n">
        <v>45606</v>
      </c>
      <c r="V1278" s="0" t="n">
        <v>238.4</v>
      </c>
      <c r="W1278" s="0" t="n">
        <v>0.748</v>
      </c>
    </row>
    <row r="1279" customFormat="false" ht="15" hidden="false" customHeight="false" outlineLevel="0" collapsed="false">
      <c r="A1279" s="0" t="s">
        <v>1425</v>
      </c>
      <c r="B1279" s="0" t="s">
        <v>44</v>
      </c>
      <c r="C1279" s="0" t="n">
        <v>433</v>
      </c>
      <c r="D1279" s="0" t="n">
        <v>14</v>
      </c>
      <c r="E1279" s="0" t="n">
        <v>10</v>
      </c>
      <c r="F1279" s="0" t="n">
        <v>2</v>
      </c>
      <c r="G1279" s="0" t="n">
        <v>25.03</v>
      </c>
      <c r="H1279" s="0" t="n">
        <v>0.87</v>
      </c>
      <c r="I1279" s="0" t="n">
        <v>0.17</v>
      </c>
      <c r="J1279" s="0" t="s">
        <v>143</v>
      </c>
      <c r="K1279" s="0" t="s">
        <v>46</v>
      </c>
      <c r="L1279" s="0" t="n">
        <v>70</v>
      </c>
      <c r="M1279" s="0" t="n">
        <v>1.09</v>
      </c>
      <c r="N1279" s="0" t="n">
        <v>189.2</v>
      </c>
      <c r="O1279" s="0" t="n">
        <v>1.09</v>
      </c>
      <c r="P1279" s="0" t="n">
        <v>3</v>
      </c>
      <c r="Q1279" s="0" t="n">
        <v>0.9</v>
      </c>
      <c r="R1279" s="0" t="n">
        <v>801</v>
      </c>
      <c r="S1279" s="0" t="n">
        <v>5.53</v>
      </c>
      <c r="T1279" s="0" t="n">
        <v>0.51</v>
      </c>
      <c r="U1279" s="6" t="n">
        <v>45395</v>
      </c>
      <c r="V1279" s="0" t="n">
        <v>132.27</v>
      </c>
      <c r="W1279" s="0" t="n">
        <v>0.587</v>
      </c>
    </row>
    <row r="1280" customFormat="false" ht="15" hidden="false" customHeight="false" outlineLevel="0" collapsed="false">
      <c r="A1280" s="0" t="s">
        <v>1426</v>
      </c>
      <c r="B1280" s="0" t="s">
        <v>56</v>
      </c>
      <c r="C1280" s="0" t="n">
        <v>332</v>
      </c>
      <c r="D1280" s="0" t="n">
        <v>35</v>
      </c>
      <c r="E1280" s="0" t="n">
        <v>8</v>
      </c>
      <c r="F1280" s="0" t="n">
        <v>9</v>
      </c>
      <c r="G1280" s="0" t="n">
        <v>16.53</v>
      </c>
      <c r="H1280" s="0" t="n">
        <v>5.9</v>
      </c>
      <c r="I1280" s="0" t="n">
        <v>0.34</v>
      </c>
      <c r="J1280" s="0" t="s">
        <v>220</v>
      </c>
      <c r="K1280" s="0" t="s">
        <v>54</v>
      </c>
      <c r="L1280" s="0" t="n">
        <v>171</v>
      </c>
      <c r="M1280" s="0" t="n">
        <v>1.88</v>
      </c>
      <c r="N1280" s="0" t="n">
        <v>44.87</v>
      </c>
      <c r="O1280" s="0" t="n">
        <v>0.66</v>
      </c>
      <c r="P1280" s="0" t="n">
        <v>7</v>
      </c>
      <c r="Q1280" s="0" t="n">
        <v>0.84</v>
      </c>
      <c r="R1280" s="0" t="n">
        <v>804</v>
      </c>
      <c r="S1280" s="0" t="n">
        <v>9.53</v>
      </c>
      <c r="T1280" s="0" t="n">
        <v>0.64</v>
      </c>
      <c r="U1280" s="6" t="n">
        <v>45358</v>
      </c>
      <c r="V1280" s="0" t="n">
        <v>131.02</v>
      </c>
      <c r="W1280" s="0" t="n">
        <v>0.617</v>
      </c>
    </row>
    <row r="1281" customFormat="false" ht="15" hidden="false" customHeight="false" outlineLevel="0" collapsed="false">
      <c r="A1281" s="0" t="s">
        <v>1427</v>
      </c>
      <c r="B1281" s="0" t="s">
        <v>56</v>
      </c>
      <c r="C1281" s="0" t="n">
        <v>402</v>
      </c>
      <c r="D1281" s="0" t="n">
        <v>39</v>
      </c>
      <c r="E1281" s="0" t="n">
        <v>4</v>
      </c>
      <c r="F1281" s="0" t="n">
        <v>4</v>
      </c>
      <c r="G1281" s="0" t="n">
        <v>17.44</v>
      </c>
      <c r="H1281" s="0" t="n">
        <v>4.29</v>
      </c>
      <c r="I1281" s="0" t="n">
        <v>0.96</v>
      </c>
      <c r="J1281" s="0" t="s">
        <v>164</v>
      </c>
      <c r="K1281" s="0" t="s">
        <v>42</v>
      </c>
      <c r="L1281" s="0" t="n">
        <v>172</v>
      </c>
      <c r="M1281" s="0" t="n">
        <v>2.21</v>
      </c>
      <c r="N1281" s="0" t="n">
        <v>185.39</v>
      </c>
      <c r="O1281" s="0" t="n">
        <v>0.6</v>
      </c>
      <c r="P1281" s="0" t="n">
        <v>7</v>
      </c>
      <c r="Q1281" s="0" t="n">
        <v>0.9</v>
      </c>
      <c r="R1281" s="0" t="n">
        <v>714</v>
      </c>
      <c r="S1281" s="0" t="n">
        <v>9.57</v>
      </c>
      <c r="T1281" s="0" t="n">
        <v>0.52</v>
      </c>
      <c r="U1281" s="6" t="n">
        <v>45466</v>
      </c>
      <c r="V1281" s="0" t="n">
        <v>226.33</v>
      </c>
      <c r="W1281" s="0" t="n">
        <v>0.612</v>
      </c>
    </row>
    <row r="1282" customFormat="false" ht="15" hidden="false" customHeight="false" outlineLevel="0" collapsed="false">
      <c r="A1282" s="0" t="s">
        <v>1428</v>
      </c>
      <c r="B1282" s="0" t="s">
        <v>81</v>
      </c>
      <c r="C1282" s="0" t="n">
        <v>233</v>
      </c>
      <c r="D1282" s="0" t="n">
        <v>63</v>
      </c>
      <c r="E1282" s="0" t="n">
        <v>9</v>
      </c>
      <c r="F1282" s="0" t="n">
        <v>6</v>
      </c>
      <c r="G1282" s="0" t="n">
        <v>17.53</v>
      </c>
      <c r="H1282" s="0" t="n">
        <v>9.79</v>
      </c>
      <c r="I1282" s="0" t="n">
        <v>0.2</v>
      </c>
      <c r="J1282" s="0" t="s">
        <v>100</v>
      </c>
      <c r="K1282" s="0" t="s">
        <v>54</v>
      </c>
      <c r="L1282" s="0" t="n">
        <v>108</v>
      </c>
      <c r="M1282" s="0" t="n">
        <v>4.09</v>
      </c>
      <c r="N1282" s="0" t="n">
        <v>146.52</v>
      </c>
      <c r="O1282" s="0" t="n">
        <v>1.58</v>
      </c>
      <c r="P1282" s="0" t="n">
        <v>7</v>
      </c>
      <c r="Q1282" s="0" t="n">
        <v>0.8</v>
      </c>
      <c r="R1282" s="0" t="n">
        <v>314</v>
      </c>
      <c r="S1282" s="0" t="n">
        <v>7.05</v>
      </c>
      <c r="T1282" s="0" t="n">
        <v>0.29</v>
      </c>
      <c r="U1282" s="6" t="n">
        <v>45382</v>
      </c>
      <c r="V1282" s="0" t="n">
        <v>197.2</v>
      </c>
      <c r="W1282" s="0" t="n">
        <v>0.414</v>
      </c>
    </row>
    <row r="1283" customFormat="false" ht="15" hidden="false" customHeight="false" outlineLevel="0" collapsed="false">
      <c r="A1283" s="0" t="s">
        <v>1429</v>
      </c>
      <c r="B1283" s="0" t="s">
        <v>56</v>
      </c>
      <c r="C1283" s="0" t="n">
        <v>476</v>
      </c>
      <c r="D1283" s="0" t="n">
        <v>22</v>
      </c>
      <c r="E1283" s="0" t="n">
        <v>4</v>
      </c>
      <c r="F1283" s="0" t="n">
        <v>4</v>
      </c>
      <c r="G1283" s="0" t="n">
        <v>7.02</v>
      </c>
      <c r="H1283" s="0" t="n">
        <v>5.32</v>
      </c>
      <c r="I1283" s="0" t="n">
        <v>0.37</v>
      </c>
      <c r="J1283" s="0" t="s">
        <v>348</v>
      </c>
      <c r="K1283" s="0" t="s">
        <v>42</v>
      </c>
      <c r="L1283" s="0" t="n">
        <v>157</v>
      </c>
      <c r="M1283" s="0" t="n">
        <v>1.36</v>
      </c>
      <c r="N1283" s="0" t="n">
        <v>137.52</v>
      </c>
      <c r="O1283" s="0" t="n">
        <v>1.79</v>
      </c>
      <c r="P1283" s="0" t="n">
        <v>7</v>
      </c>
      <c r="Q1283" s="0" t="n">
        <v>0.87</v>
      </c>
      <c r="R1283" s="0" t="n">
        <v>613</v>
      </c>
      <c r="S1283" s="0" t="n">
        <v>14.44</v>
      </c>
      <c r="T1283" s="0" t="n">
        <v>0.47</v>
      </c>
      <c r="U1283" s="6" t="n">
        <v>45457</v>
      </c>
      <c r="V1283" s="0" t="n">
        <v>235.65</v>
      </c>
      <c r="W1283" s="0" t="n">
        <v>0.542</v>
      </c>
    </row>
    <row r="1284" customFormat="false" ht="15" hidden="false" customHeight="false" outlineLevel="0" collapsed="false">
      <c r="A1284" s="0" t="s">
        <v>1430</v>
      </c>
      <c r="B1284" s="0" t="s">
        <v>44</v>
      </c>
      <c r="C1284" s="0" t="n">
        <v>304</v>
      </c>
      <c r="D1284" s="0" t="n">
        <v>92</v>
      </c>
      <c r="E1284" s="0" t="n">
        <v>4</v>
      </c>
      <c r="F1284" s="0" t="n">
        <v>5</v>
      </c>
      <c r="G1284" s="0" t="n">
        <v>5.15</v>
      </c>
      <c r="H1284" s="0" t="n">
        <v>5.75</v>
      </c>
      <c r="I1284" s="0" t="n">
        <v>0.13</v>
      </c>
      <c r="J1284" s="0" t="s">
        <v>162</v>
      </c>
      <c r="K1284" s="0" t="s">
        <v>54</v>
      </c>
      <c r="L1284" s="0" t="n">
        <v>67</v>
      </c>
      <c r="M1284" s="0" t="n">
        <v>3.76</v>
      </c>
      <c r="N1284" s="0" t="n">
        <v>147.47</v>
      </c>
      <c r="O1284" s="0" t="n">
        <v>1.05</v>
      </c>
      <c r="P1284" s="0" t="n">
        <v>6</v>
      </c>
      <c r="Q1284" s="0" t="n">
        <v>0.83</v>
      </c>
      <c r="R1284" s="0" t="n">
        <v>530</v>
      </c>
      <c r="S1284" s="0" t="n">
        <v>10.14</v>
      </c>
      <c r="T1284" s="0" t="n">
        <v>0.89</v>
      </c>
      <c r="U1284" s="6" t="n">
        <v>45322</v>
      </c>
      <c r="V1284" s="0" t="n">
        <v>267.28</v>
      </c>
      <c r="W1284" s="0" t="n">
        <v>0.654</v>
      </c>
    </row>
    <row r="1285" customFormat="false" ht="15" hidden="false" customHeight="false" outlineLevel="0" collapsed="false">
      <c r="A1285" s="0" t="s">
        <v>1431</v>
      </c>
      <c r="B1285" s="0" t="s">
        <v>56</v>
      </c>
      <c r="C1285" s="0" t="n">
        <v>258</v>
      </c>
      <c r="D1285" s="0" t="n">
        <v>38</v>
      </c>
      <c r="E1285" s="0" t="n">
        <v>4</v>
      </c>
      <c r="F1285" s="0" t="n">
        <v>3</v>
      </c>
      <c r="G1285" s="0" t="n">
        <v>3.28</v>
      </c>
      <c r="H1285" s="0" t="n">
        <v>7.27</v>
      </c>
      <c r="I1285" s="0" t="n">
        <v>0.23</v>
      </c>
      <c r="J1285" s="0" t="s">
        <v>284</v>
      </c>
      <c r="K1285" s="0" t="s">
        <v>42</v>
      </c>
      <c r="L1285" s="0" t="n">
        <v>69</v>
      </c>
      <c r="M1285" s="0" t="n">
        <v>2.71</v>
      </c>
      <c r="N1285" s="0" t="n">
        <v>15.94</v>
      </c>
      <c r="O1285" s="0" t="n">
        <v>1.58</v>
      </c>
      <c r="P1285" s="0" t="n">
        <v>5</v>
      </c>
      <c r="Q1285" s="0" t="n">
        <v>0.87</v>
      </c>
      <c r="R1285" s="0" t="n">
        <v>450</v>
      </c>
      <c r="S1285" s="0" t="n">
        <v>12.91</v>
      </c>
      <c r="T1285" s="0" t="n">
        <v>0.57</v>
      </c>
      <c r="U1285" s="6" t="n">
        <v>45303</v>
      </c>
      <c r="V1285" s="0" t="n">
        <v>86.39</v>
      </c>
      <c r="W1285" s="0" t="n">
        <v>0.602</v>
      </c>
    </row>
    <row r="1286" customFormat="false" ht="15" hidden="false" customHeight="false" outlineLevel="0" collapsed="false">
      <c r="A1286" s="0" t="s">
        <v>1432</v>
      </c>
      <c r="B1286" s="0" t="s">
        <v>44</v>
      </c>
      <c r="C1286" s="0" t="n">
        <v>184</v>
      </c>
      <c r="D1286" s="0" t="n">
        <v>12</v>
      </c>
      <c r="E1286" s="0" t="n">
        <v>13</v>
      </c>
      <c r="F1286" s="0" t="n">
        <v>4</v>
      </c>
      <c r="G1286" s="0" t="n">
        <v>6.44</v>
      </c>
      <c r="H1286" s="0" t="n">
        <v>5.1</v>
      </c>
      <c r="I1286" s="0" t="n">
        <v>0.73</v>
      </c>
      <c r="J1286" s="0" t="s">
        <v>85</v>
      </c>
      <c r="K1286" s="0" t="s">
        <v>46</v>
      </c>
      <c r="L1286" s="0" t="n">
        <v>44</v>
      </c>
      <c r="M1286" s="0" t="n">
        <v>5</v>
      </c>
      <c r="N1286" s="0" t="n">
        <v>28.79</v>
      </c>
      <c r="O1286" s="0" t="n">
        <v>0.46</v>
      </c>
      <c r="P1286" s="0" t="n">
        <v>6</v>
      </c>
      <c r="Q1286" s="0" t="n">
        <v>0.74</v>
      </c>
      <c r="R1286" s="0" t="n">
        <v>509</v>
      </c>
      <c r="S1286" s="0" t="n">
        <v>2.81</v>
      </c>
      <c r="T1286" s="0" t="n">
        <v>0.67</v>
      </c>
      <c r="U1286" s="6" t="n">
        <v>45367</v>
      </c>
      <c r="V1286" s="0" t="n">
        <v>101.36</v>
      </c>
      <c r="W1286" s="0" t="n">
        <v>0.553</v>
      </c>
    </row>
    <row r="1287" customFormat="false" ht="15" hidden="false" customHeight="false" outlineLevel="0" collapsed="false">
      <c r="A1287" s="0" t="s">
        <v>1433</v>
      </c>
      <c r="B1287" s="0" t="s">
        <v>81</v>
      </c>
      <c r="C1287" s="0" t="n">
        <v>106</v>
      </c>
      <c r="D1287" s="0" t="n">
        <v>99</v>
      </c>
      <c r="E1287" s="0" t="n">
        <v>3</v>
      </c>
      <c r="F1287" s="0" t="n">
        <v>7</v>
      </c>
      <c r="G1287" s="0" t="n">
        <v>17.84</v>
      </c>
      <c r="H1287" s="0" t="n">
        <v>2.63</v>
      </c>
      <c r="I1287" s="0" t="n">
        <v>0.43</v>
      </c>
      <c r="J1287" s="0" t="s">
        <v>223</v>
      </c>
      <c r="K1287" s="0" t="s">
        <v>42</v>
      </c>
      <c r="L1287" s="0" t="n">
        <v>56</v>
      </c>
      <c r="M1287" s="0" t="n">
        <v>3.99</v>
      </c>
      <c r="N1287" s="0" t="n">
        <v>73.62</v>
      </c>
      <c r="O1287" s="0" t="n">
        <v>1.14</v>
      </c>
      <c r="P1287" s="0" t="n">
        <v>4</v>
      </c>
      <c r="Q1287" s="0" t="n">
        <v>0.82</v>
      </c>
      <c r="R1287" s="0" t="n">
        <v>826</v>
      </c>
      <c r="S1287" s="0" t="n">
        <v>11.59</v>
      </c>
      <c r="T1287" s="0" t="n">
        <v>0.35</v>
      </c>
      <c r="U1287" s="6" t="n">
        <v>45592</v>
      </c>
      <c r="V1287" s="0" t="n">
        <v>162.82</v>
      </c>
      <c r="W1287" s="0" t="n">
        <v>0.595</v>
      </c>
    </row>
    <row r="1288" customFormat="false" ht="15" hidden="false" customHeight="false" outlineLevel="0" collapsed="false">
      <c r="A1288" s="0" t="s">
        <v>1434</v>
      </c>
      <c r="B1288" s="0" t="s">
        <v>48</v>
      </c>
      <c r="C1288" s="0" t="n">
        <v>160</v>
      </c>
      <c r="D1288" s="0" t="n">
        <v>67</v>
      </c>
      <c r="E1288" s="0" t="n">
        <v>13</v>
      </c>
      <c r="F1288" s="0" t="n">
        <v>9</v>
      </c>
      <c r="G1288" s="0" t="n">
        <v>30.1</v>
      </c>
      <c r="H1288" s="0" t="n">
        <v>5.6</v>
      </c>
      <c r="I1288" s="0" t="n">
        <v>0.51</v>
      </c>
      <c r="J1288" s="0" t="s">
        <v>426</v>
      </c>
      <c r="K1288" s="0" t="s">
        <v>60</v>
      </c>
      <c r="L1288" s="0" t="n">
        <v>55</v>
      </c>
      <c r="M1288" s="0" t="n">
        <v>4.86</v>
      </c>
      <c r="N1288" s="0" t="n">
        <v>24.05</v>
      </c>
      <c r="O1288" s="0" t="n">
        <v>1.31</v>
      </c>
      <c r="P1288" s="0" t="n">
        <v>7</v>
      </c>
      <c r="Q1288" s="0" t="n">
        <v>0.81</v>
      </c>
      <c r="R1288" s="0" t="n">
        <v>615</v>
      </c>
      <c r="S1288" s="0" t="n">
        <v>9.43</v>
      </c>
      <c r="T1288" s="0" t="n">
        <v>0.48</v>
      </c>
      <c r="U1288" s="6" t="n">
        <v>45652</v>
      </c>
      <c r="V1288" s="0" t="n">
        <v>279.83</v>
      </c>
      <c r="W1288" s="0" t="n">
        <v>0.513</v>
      </c>
    </row>
    <row r="1289" customFormat="false" ht="15" hidden="false" customHeight="false" outlineLevel="0" collapsed="false">
      <c r="A1289" s="0" t="s">
        <v>1435</v>
      </c>
      <c r="B1289" s="0" t="s">
        <v>56</v>
      </c>
      <c r="C1289" s="0" t="n">
        <v>179</v>
      </c>
      <c r="D1289" s="0" t="n">
        <v>85</v>
      </c>
      <c r="E1289" s="0" t="n">
        <v>3</v>
      </c>
      <c r="F1289" s="0" t="n">
        <v>3</v>
      </c>
      <c r="G1289" s="0" t="n">
        <v>10.22</v>
      </c>
      <c r="H1289" s="0" t="n">
        <v>9.47</v>
      </c>
      <c r="I1289" s="0" t="n">
        <v>0.24</v>
      </c>
      <c r="J1289" s="0" t="s">
        <v>139</v>
      </c>
      <c r="K1289" s="0" t="s">
        <v>46</v>
      </c>
      <c r="L1289" s="0" t="n">
        <v>96</v>
      </c>
      <c r="M1289" s="0" t="n">
        <v>2.04</v>
      </c>
      <c r="N1289" s="0" t="n">
        <v>197.64</v>
      </c>
      <c r="O1289" s="0" t="n">
        <v>1.03</v>
      </c>
      <c r="P1289" s="0" t="n">
        <v>1</v>
      </c>
      <c r="Q1289" s="0" t="n">
        <v>0.92</v>
      </c>
      <c r="R1289" s="0" t="n">
        <v>182</v>
      </c>
      <c r="S1289" s="0" t="n">
        <v>5.32</v>
      </c>
      <c r="T1289" s="0" t="n">
        <v>0.94</v>
      </c>
      <c r="U1289" s="6" t="n">
        <v>45364</v>
      </c>
      <c r="V1289" s="0" t="n">
        <v>252.06</v>
      </c>
      <c r="W1289" s="0" t="n">
        <v>0.72</v>
      </c>
    </row>
    <row r="1290" customFormat="false" ht="15" hidden="false" customHeight="false" outlineLevel="0" collapsed="false">
      <c r="A1290" s="0" t="s">
        <v>1436</v>
      </c>
      <c r="B1290" s="0" t="s">
        <v>48</v>
      </c>
      <c r="C1290" s="0" t="n">
        <v>65</v>
      </c>
      <c r="D1290" s="0" t="n">
        <v>11</v>
      </c>
      <c r="E1290" s="0" t="n">
        <v>9</v>
      </c>
      <c r="F1290" s="0" t="n">
        <v>6</v>
      </c>
      <c r="G1290" s="0" t="n">
        <v>44.51</v>
      </c>
      <c r="H1290" s="0" t="n">
        <v>4.39</v>
      </c>
      <c r="I1290" s="0" t="n">
        <v>0.71</v>
      </c>
      <c r="J1290" s="0" t="s">
        <v>229</v>
      </c>
      <c r="K1290" s="0" t="s">
        <v>60</v>
      </c>
      <c r="L1290" s="0" t="n">
        <v>13</v>
      </c>
      <c r="M1290" s="0" t="n">
        <v>1.05</v>
      </c>
      <c r="N1290" s="0" t="n">
        <v>120.28</v>
      </c>
      <c r="O1290" s="0" t="n">
        <v>0.32</v>
      </c>
      <c r="P1290" s="0" t="n">
        <v>4</v>
      </c>
      <c r="Q1290" s="0" t="n">
        <v>0.91</v>
      </c>
      <c r="R1290" s="0" t="n">
        <v>240</v>
      </c>
      <c r="S1290" s="0" t="n">
        <v>2.91</v>
      </c>
      <c r="T1290" s="0" t="n">
        <v>0.45</v>
      </c>
      <c r="U1290" s="6" t="n">
        <v>45348</v>
      </c>
      <c r="V1290" s="0" t="n">
        <v>145.85</v>
      </c>
      <c r="W1290" s="0" t="n">
        <v>0.599</v>
      </c>
    </row>
    <row r="1291" customFormat="false" ht="15" hidden="false" customHeight="false" outlineLevel="0" collapsed="false">
      <c r="A1291" s="0" t="s">
        <v>1437</v>
      </c>
      <c r="B1291" s="0" t="s">
        <v>44</v>
      </c>
      <c r="C1291" s="0" t="n">
        <v>391</v>
      </c>
      <c r="D1291" s="0" t="n">
        <v>84</v>
      </c>
      <c r="E1291" s="0" t="n">
        <v>14</v>
      </c>
      <c r="F1291" s="0" t="n">
        <v>3</v>
      </c>
      <c r="G1291" s="0" t="n">
        <v>40.61</v>
      </c>
      <c r="H1291" s="0" t="n">
        <v>6.96</v>
      </c>
      <c r="I1291" s="0" t="n">
        <v>0.78</v>
      </c>
      <c r="J1291" s="0" t="s">
        <v>253</v>
      </c>
      <c r="K1291" s="0" t="s">
        <v>54</v>
      </c>
      <c r="L1291" s="0" t="n">
        <v>19</v>
      </c>
      <c r="M1291" s="0" t="n">
        <v>2.78</v>
      </c>
      <c r="N1291" s="0" t="n">
        <v>102.6</v>
      </c>
      <c r="O1291" s="0" t="n">
        <v>1.49</v>
      </c>
      <c r="P1291" s="0" t="n">
        <v>6</v>
      </c>
      <c r="Q1291" s="0" t="n">
        <v>0.97</v>
      </c>
      <c r="R1291" s="0" t="n">
        <v>173</v>
      </c>
      <c r="S1291" s="0" t="n">
        <v>6.32</v>
      </c>
      <c r="T1291" s="0" t="n">
        <v>0.4</v>
      </c>
      <c r="U1291" s="6" t="n">
        <v>45561</v>
      </c>
      <c r="V1291" s="0" t="n">
        <v>176.2</v>
      </c>
      <c r="W1291" s="0" t="n">
        <v>0.489</v>
      </c>
    </row>
    <row r="1292" customFormat="false" ht="15" hidden="false" customHeight="false" outlineLevel="0" collapsed="false">
      <c r="A1292" s="0" t="s">
        <v>1438</v>
      </c>
      <c r="B1292" s="0" t="s">
        <v>56</v>
      </c>
      <c r="C1292" s="0" t="n">
        <v>131</v>
      </c>
      <c r="D1292" s="0" t="n">
        <v>37</v>
      </c>
      <c r="E1292" s="0" t="n">
        <v>7</v>
      </c>
      <c r="F1292" s="0" t="n">
        <v>4</v>
      </c>
      <c r="G1292" s="0" t="n">
        <v>26.51</v>
      </c>
      <c r="H1292" s="0" t="n">
        <v>9.79</v>
      </c>
      <c r="I1292" s="0" t="n">
        <v>0.26</v>
      </c>
      <c r="J1292" s="0" t="s">
        <v>365</v>
      </c>
      <c r="K1292" s="0" t="s">
        <v>54</v>
      </c>
      <c r="L1292" s="0" t="n">
        <v>116</v>
      </c>
      <c r="M1292" s="0" t="n">
        <v>1.06</v>
      </c>
      <c r="N1292" s="0" t="n">
        <v>159.25</v>
      </c>
      <c r="O1292" s="0" t="n">
        <v>1.69</v>
      </c>
      <c r="P1292" s="0" t="n">
        <v>8</v>
      </c>
      <c r="Q1292" s="0" t="n">
        <v>0.89</v>
      </c>
      <c r="R1292" s="0" t="n">
        <v>480</v>
      </c>
      <c r="S1292" s="0" t="n">
        <v>7.18</v>
      </c>
      <c r="T1292" s="0" t="n">
        <v>0.24</v>
      </c>
      <c r="U1292" s="6" t="n">
        <v>45478</v>
      </c>
      <c r="V1292" s="0" t="n">
        <v>216.57</v>
      </c>
      <c r="W1292" s="0" t="n">
        <v>0.393</v>
      </c>
    </row>
    <row r="1293" customFormat="false" ht="15" hidden="false" customHeight="false" outlineLevel="0" collapsed="false">
      <c r="A1293" s="0" t="s">
        <v>1439</v>
      </c>
      <c r="B1293" s="0" t="s">
        <v>40</v>
      </c>
      <c r="C1293" s="0" t="n">
        <v>426</v>
      </c>
      <c r="D1293" s="0" t="n">
        <v>91</v>
      </c>
      <c r="E1293" s="0" t="n">
        <v>13</v>
      </c>
      <c r="F1293" s="0" t="n">
        <v>4</v>
      </c>
      <c r="G1293" s="0" t="n">
        <v>36.49</v>
      </c>
      <c r="H1293" s="0" t="n">
        <v>8.38</v>
      </c>
      <c r="I1293" s="0" t="n">
        <v>0.14</v>
      </c>
      <c r="J1293" s="0" t="s">
        <v>166</v>
      </c>
      <c r="K1293" s="0" t="s">
        <v>42</v>
      </c>
      <c r="L1293" s="0" t="n">
        <v>84</v>
      </c>
      <c r="M1293" s="0" t="n">
        <v>2.72</v>
      </c>
      <c r="N1293" s="0" t="n">
        <v>195.62</v>
      </c>
      <c r="O1293" s="0" t="n">
        <v>1.31</v>
      </c>
      <c r="P1293" s="0" t="n">
        <v>9</v>
      </c>
      <c r="Q1293" s="0" t="n">
        <v>0.79</v>
      </c>
      <c r="R1293" s="0" t="n">
        <v>267</v>
      </c>
      <c r="S1293" s="0" t="n">
        <v>2.97</v>
      </c>
      <c r="T1293" s="0" t="n">
        <v>0.28</v>
      </c>
      <c r="U1293" s="6" t="n">
        <v>45329</v>
      </c>
      <c r="V1293" s="0" t="n">
        <v>161.58</v>
      </c>
      <c r="W1293" s="0" t="n">
        <v>0.343</v>
      </c>
    </row>
    <row r="1294" customFormat="false" ht="15" hidden="false" customHeight="false" outlineLevel="0" collapsed="false">
      <c r="A1294" s="0" t="s">
        <v>1440</v>
      </c>
      <c r="B1294" s="0" t="s">
        <v>48</v>
      </c>
      <c r="C1294" s="0" t="n">
        <v>64</v>
      </c>
      <c r="D1294" s="0" t="n">
        <v>86</v>
      </c>
      <c r="E1294" s="0" t="n">
        <v>5</v>
      </c>
      <c r="F1294" s="0" t="n">
        <v>7</v>
      </c>
      <c r="G1294" s="0" t="n">
        <v>18.95</v>
      </c>
      <c r="H1294" s="0" t="n">
        <v>6.76</v>
      </c>
      <c r="I1294" s="0" t="n">
        <v>0.17</v>
      </c>
      <c r="J1294" s="0" t="s">
        <v>128</v>
      </c>
      <c r="K1294" s="0" t="s">
        <v>42</v>
      </c>
      <c r="L1294" s="0" t="n">
        <v>49</v>
      </c>
      <c r="M1294" s="0" t="n">
        <v>1.71</v>
      </c>
      <c r="N1294" s="0" t="n">
        <v>191.47</v>
      </c>
      <c r="O1294" s="0" t="n">
        <v>0.42</v>
      </c>
      <c r="P1294" s="0" t="n">
        <v>0</v>
      </c>
      <c r="Q1294" s="0" t="n">
        <v>0.93</v>
      </c>
      <c r="R1294" s="0" t="n">
        <v>926</v>
      </c>
      <c r="S1294" s="0" t="n">
        <v>10.38</v>
      </c>
      <c r="T1294" s="0" t="n">
        <v>0.67</v>
      </c>
      <c r="U1294" s="6" t="n">
        <v>45483</v>
      </c>
      <c r="V1294" s="0" t="n">
        <v>38.55</v>
      </c>
      <c r="W1294" s="0" t="n">
        <v>0.816</v>
      </c>
    </row>
    <row r="1295" customFormat="false" ht="15" hidden="false" customHeight="false" outlineLevel="0" collapsed="false">
      <c r="A1295" s="0" t="s">
        <v>1441</v>
      </c>
      <c r="B1295" s="0" t="s">
        <v>56</v>
      </c>
      <c r="C1295" s="0" t="n">
        <v>420</v>
      </c>
      <c r="D1295" s="0" t="n">
        <v>95</v>
      </c>
      <c r="E1295" s="0" t="n">
        <v>3</v>
      </c>
      <c r="F1295" s="0" t="n">
        <v>2</v>
      </c>
      <c r="G1295" s="0" t="n">
        <v>2.8</v>
      </c>
      <c r="H1295" s="0" t="n">
        <v>7.49</v>
      </c>
      <c r="I1295" s="0" t="n">
        <v>0.69</v>
      </c>
      <c r="J1295" s="0" t="s">
        <v>284</v>
      </c>
      <c r="K1295" s="0" t="s">
        <v>54</v>
      </c>
      <c r="L1295" s="0" t="n">
        <v>136</v>
      </c>
      <c r="M1295" s="0" t="n">
        <v>2.71</v>
      </c>
      <c r="N1295" s="0" t="n">
        <v>160.68</v>
      </c>
      <c r="O1295" s="0" t="n">
        <v>0.24</v>
      </c>
      <c r="P1295" s="0" t="n">
        <v>8</v>
      </c>
      <c r="Q1295" s="0" t="n">
        <v>0.85</v>
      </c>
      <c r="R1295" s="0" t="n">
        <v>452</v>
      </c>
      <c r="S1295" s="0" t="n">
        <v>5.3</v>
      </c>
      <c r="T1295" s="0" t="n">
        <v>0.73</v>
      </c>
      <c r="U1295" s="6" t="n">
        <v>45652</v>
      </c>
      <c r="V1295" s="0" t="n">
        <v>112.29</v>
      </c>
      <c r="W1295" s="0" t="n">
        <v>0.603</v>
      </c>
    </row>
    <row r="1296" customFormat="false" ht="15" hidden="false" customHeight="false" outlineLevel="0" collapsed="false">
      <c r="A1296" s="0" t="s">
        <v>1442</v>
      </c>
      <c r="B1296" s="0" t="s">
        <v>48</v>
      </c>
      <c r="C1296" s="0" t="n">
        <v>266</v>
      </c>
      <c r="D1296" s="0" t="n">
        <v>85</v>
      </c>
      <c r="E1296" s="0" t="n">
        <v>13</v>
      </c>
      <c r="F1296" s="0" t="n">
        <v>9</v>
      </c>
      <c r="G1296" s="0" t="n">
        <v>45.31</v>
      </c>
      <c r="H1296" s="0" t="n">
        <v>9.4</v>
      </c>
      <c r="I1296" s="0" t="n">
        <v>0.22</v>
      </c>
      <c r="J1296" s="0" t="s">
        <v>171</v>
      </c>
      <c r="K1296" s="0" t="s">
        <v>46</v>
      </c>
      <c r="L1296" s="0" t="n">
        <v>128</v>
      </c>
      <c r="M1296" s="0" t="n">
        <v>4.77</v>
      </c>
      <c r="N1296" s="0" t="n">
        <v>81.66</v>
      </c>
      <c r="O1296" s="0" t="n">
        <v>0.67</v>
      </c>
      <c r="P1296" s="0" t="n">
        <v>2</v>
      </c>
      <c r="Q1296" s="0" t="n">
        <v>0.76</v>
      </c>
      <c r="R1296" s="0" t="n">
        <v>371</v>
      </c>
      <c r="S1296" s="0" t="n">
        <v>12.28</v>
      </c>
      <c r="T1296" s="0" t="n">
        <v>0.71</v>
      </c>
      <c r="U1296" s="6" t="n">
        <v>45631</v>
      </c>
      <c r="V1296" s="0" t="n">
        <v>23.81</v>
      </c>
      <c r="W1296" s="0" t="n">
        <v>0.751</v>
      </c>
    </row>
    <row r="1297" customFormat="false" ht="15" hidden="false" customHeight="false" outlineLevel="0" collapsed="false">
      <c r="A1297" s="0" t="s">
        <v>1443</v>
      </c>
      <c r="B1297" s="0" t="s">
        <v>56</v>
      </c>
      <c r="C1297" s="0" t="n">
        <v>123</v>
      </c>
      <c r="D1297" s="0" t="n">
        <v>11</v>
      </c>
      <c r="E1297" s="0" t="n">
        <v>12</v>
      </c>
      <c r="F1297" s="0" t="n">
        <v>7</v>
      </c>
      <c r="G1297" s="0" t="n">
        <v>7.26</v>
      </c>
      <c r="H1297" s="0" t="n">
        <v>9.62</v>
      </c>
      <c r="I1297" s="0" t="n">
        <v>0.54</v>
      </c>
      <c r="J1297" s="0" t="s">
        <v>98</v>
      </c>
      <c r="K1297" s="0" t="s">
        <v>60</v>
      </c>
      <c r="L1297" s="0" t="n">
        <v>82</v>
      </c>
      <c r="M1297" s="0" t="n">
        <v>1.8</v>
      </c>
      <c r="N1297" s="0" t="n">
        <v>22.53</v>
      </c>
      <c r="O1297" s="0" t="n">
        <v>0.17</v>
      </c>
      <c r="P1297" s="0" t="n">
        <v>0</v>
      </c>
      <c r="Q1297" s="0" t="n">
        <v>0.92</v>
      </c>
      <c r="R1297" s="0" t="n">
        <v>350</v>
      </c>
      <c r="S1297" s="0" t="n">
        <v>10.08</v>
      </c>
      <c r="T1297" s="0" t="n">
        <v>0.63</v>
      </c>
      <c r="U1297" s="6" t="n">
        <v>45494</v>
      </c>
      <c r="V1297" s="0" t="n">
        <v>204.26</v>
      </c>
      <c r="W1297" s="0" t="n">
        <v>0.827</v>
      </c>
    </row>
    <row r="1298" customFormat="false" ht="15" hidden="false" customHeight="false" outlineLevel="0" collapsed="false">
      <c r="A1298" s="0" t="s">
        <v>1444</v>
      </c>
      <c r="B1298" s="0" t="s">
        <v>81</v>
      </c>
      <c r="C1298" s="0" t="n">
        <v>104</v>
      </c>
      <c r="D1298" s="0" t="n">
        <v>16</v>
      </c>
      <c r="E1298" s="0" t="n">
        <v>8</v>
      </c>
      <c r="F1298" s="0" t="n">
        <v>4</v>
      </c>
      <c r="G1298" s="0" t="n">
        <v>47.45</v>
      </c>
      <c r="H1298" s="0" t="n">
        <v>9.71</v>
      </c>
      <c r="I1298" s="0" t="n">
        <v>0.24</v>
      </c>
      <c r="J1298" s="0" t="s">
        <v>121</v>
      </c>
      <c r="K1298" s="0" t="s">
        <v>54</v>
      </c>
      <c r="L1298" s="0" t="n">
        <v>49</v>
      </c>
      <c r="M1298" s="0" t="n">
        <v>4.97</v>
      </c>
      <c r="N1298" s="0" t="n">
        <v>28.69</v>
      </c>
      <c r="O1298" s="0" t="n">
        <v>1.69</v>
      </c>
      <c r="P1298" s="0" t="n">
        <v>6</v>
      </c>
      <c r="Q1298" s="0" t="n">
        <v>0.74</v>
      </c>
      <c r="R1298" s="0" t="n">
        <v>120</v>
      </c>
      <c r="S1298" s="0" t="n">
        <v>5.35</v>
      </c>
      <c r="T1298" s="0" t="n">
        <v>0.59</v>
      </c>
      <c r="U1298" s="6" t="n">
        <v>45592</v>
      </c>
      <c r="V1298" s="0" t="n">
        <v>107.77</v>
      </c>
      <c r="W1298" s="0" t="n">
        <v>0.448</v>
      </c>
    </row>
    <row r="1299" customFormat="false" ht="15" hidden="false" customHeight="false" outlineLevel="0" collapsed="false">
      <c r="A1299" s="0" t="s">
        <v>1445</v>
      </c>
      <c r="B1299" s="0" t="s">
        <v>48</v>
      </c>
      <c r="C1299" s="0" t="n">
        <v>469</v>
      </c>
      <c r="D1299" s="0" t="n">
        <v>35</v>
      </c>
      <c r="E1299" s="0" t="n">
        <v>13</v>
      </c>
      <c r="F1299" s="0" t="n">
        <v>8</v>
      </c>
      <c r="G1299" s="0" t="n">
        <v>29.02</v>
      </c>
      <c r="H1299" s="0" t="n">
        <v>6.44</v>
      </c>
      <c r="I1299" s="0" t="n">
        <v>0.25</v>
      </c>
      <c r="J1299" s="0" t="s">
        <v>242</v>
      </c>
      <c r="K1299" s="0" t="s">
        <v>46</v>
      </c>
      <c r="L1299" s="0" t="n">
        <v>105</v>
      </c>
      <c r="M1299" s="0" t="n">
        <v>1.53</v>
      </c>
      <c r="N1299" s="0" t="n">
        <v>10.22</v>
      </c>
      <c r="O1299" s="0" t="n">
        <v>1.44</v>
      </c>
      <c r="P1299" s="0" t="n">
        <v>2</v>
      </c>
      <c r="Q1299" s="0" t="n">
        <v>0.75</v>
      </c>
      <c r="R1299" s="0" t="n">
        <v>263</v>
      </c>
      <c r="S1299" s="0" t="n">
        <v>6.04</v>
      </c>
      <c r="T1299" s="0" t="n">
        <v>0.26</v>
      </c>
      <c r="U1299" s="6" t="n">
        <v>45343</v>
      </c>
      <c r="V1299" s="0" t="n">
        <v>224.13</v>
      </c>
      <c r="W1299" s="0" t="n">
        <v>0.499</v>
      </c>
    </row>
    <row r="1300" customFormat="false" ht="15" hidden="false" customHeight="false" outlineLevel="0" collapsed="false">
      <c r="A1300" s="0" t="s">
        <v>1446</v>
      </c>
      <c r="B1300" s="0" t="s">
        <v>40</v>
      </c>
      <c r="C1300" s="0" t="n">
        <v>153</v>
      </c>
      <c r="D1300" s="0" t="n">
        <v>99</v>
      </c>
      <c r="E1300" s="0" t="n">
        <v>3</v>
      </c>
      <c r="F1300" s="0" t="n">
        <v>3</v>
      </c>
      <c r="G1300" s="0" t="n">
        <v>15.97</v>
      </c>
      <c r="H1300" s="0" t="n">
        <v>4.15</v>
      </c>
      <c r="I1300" s="0" t="n">
        <v>0.1</v>
      </c>
      <c r="J1300" s="0" t="s">
        <v>78</v>
      </c>
      <c r="K1300" s="0" t="s">
        <v>60</v>
      </c>
      <c r="L1300" s="0" t="n">
        <v>32</v>
      </c>
      <c r="M1300" s="0" t="n">
        <v>1.44</v>
      </c>
      <c r="N1300" s="0" t="n">
        <v>10.36</v>
      </c>
      <c r="O1300" s="0" t="n">
        <v>1.17</v>
      </c>
      <c r="P1300" s="0" t="n">
        <v>7</v>
      </c>
      <c r="Q1300" s="0" t="n">
        <v>0.93</v>
      </c>
      <c r="R1300" s="0" t="n">
        <v>923</v>
      </c>
      <c r="S1300" s="0" t="n">
        <v>14.19</v>
      </c>
      <c r="T1300" s="0" t="n">
        <v>0.87</v>
      </c>
      <c r="U1300" s="6" t="n">
        <v>45464</v>
      </c>
      <c r="V1300" s="0" t="n">
        <v>134.62</v>
      </c>
      <c r="W1300" s="0" t="n">
        <v>0.692</v>
      </c>
    </row>
    <row r="1301" customFormat="false" ht="15" hidden="false" customHeight="false" outlineLevel="0" collapsed="false">
      <c r="A1301" s="0" t="s">
        <v>1447</v>
      </c>
      <c r="B1301" s="0" t="s">
        <v>40</v>
      </c>
      <c r="C1301" s="0" t="n">
        <v>127</v>
      </c>
      <c r="D1301" s="0" t="n">
        <v>97</v>
      </c>
      <c r="E1301" s="0" t="n">
        <v>11</v>
      </c>
      <c r="F1301" s="0" t="n">
        <v>7</v>
      </c>
      <c r="G1301" s="0" t="n">
        <v>25.28</v>
      </c>
      <c r="H1301" s="0" t="n">
        <v>1.76</v>
      </c>
      <c r="I1301" s="0" t="n">
        <v>0.39</v>
      </c>
      <c r="J1301" s="0" t="s">
        <v>361</v>
      </c>
      <c r="K1301" s="0" t="s">
        <v>42</v>
      </c>
      <c r="L1301" s="0" t="n">
        <v>152</v>
      </c>
      <c r="M1301" s="0" t="n">
        <v>2.95</v>
      </c>
      <c r="N1301" s="0" t="n">
        <v>187.92</v>
      </c>
      <c r="O1301" s="0" t="n">
        <v>1.79</v>
      </c>
      <c r="P1301" s="0" t="n">
        <v>1</v>
      </c>
      <c r="Q1301" s="0" t="n">
        <v>0.93</v>
      </c>
      <c r="R1301" s="0" t="n">
        <v>594</v>
      </c>
      <c r="S1301" s="0" t="n">
        <v>14.27</v>
      </c>
      <c r="T1301" s="0" t="n">
        <v>0.61</v>
      </c>
      <c r="U1301" s="6" t="n">
        <v>45446</v>
      </c>
      <c r="V1301" s="0" t="n">
        <v>23.22</v>
      </c>
      <c r="W1301" s="0" t="n">
        <v>0.699</v>
      </c>
    </row>
    <row r="1302" customFormat="false" ht="15" hidden="false" customHeight="false" outlineLevel="0" collapsed="false">
      <c r="A1302" s="0" t="s">
        <v>1448</v>
      </c>
      <c r="B1302" s="0" t="s">
        <v>44</v>
      </c>
      <c r="C1302" s="0" t="n">
        <v>37</v>
      </c>
      <c r="D1302" s="0" t="n">
        <v>85</v>
      </c>
      <c r="E1302" s="0" t="n">
        <v>4</v>
      </c>
      <c r="F1302" s="0" t="n">
        <v>7</v>
      </c>
      <c r="G1302" s="0" t="n">
        <v>25.58</v>
      </c>
      <c r="H1302" s="0" t="n">
        <v>4.16</v>
      </c>
      <c r="I1302" s="0" t="n">
        <v>0.18</v>
      </c>
      <c r="J1302" s="0" t="s">
        <v>87</v>
      </c>
      <c r="K1302" s="0" t="s">
        <v>46</v>
      </c>
      <c r="L1302" s="0" t="n">
        <v>124</v>
      </c>
      <c r="M1302" s="0" t="n">
        <v>4.29</v>
      </c>
      <c r="N1302" s="0" t="n">
        <v>186.13</v>
      </c>
      <c r="O1302" s="0" t="n">
        <v>0.31</v>
      </c>
      <c r="P1302" s="0" t="n">
        <v>3</v>
      </c>
      <c r="Q1302" s="0" t="n">
        <v>0.94</v>
      </c>
      <c r="R1302" s="0" t="n">
        <v>423</v>
      </c>
      <c r="S1302" s="0" t="n">
        <v>6.86</v>
      </c>
      <c r="T1302" s="0" t="n">
        <v>0.31</v>
      </c>
      <c r="U1302" s="6" t="n">
        <v>45457</v>
      </c>
      <c r="V1302" s="0" t="n">
        <v>120.09</v>
      </c>
      <c r="W1302" s="0" t="n">
        <v>0.65</v>
      </c>
    </row>
    <row r="1303" customFormat="false" ht="15" hidden="false" customHeight="false" outlineLevel="0" collapsed="false">
      <c r="A1303" s="0" t="s">
        <v>1449</v>
      </c>
      <c r="B1303" s="0" t="s">
        <v>56</v>
      </c>
      <c r="C1303" s="0" t="n">
        <v>113</v>
      </c>
      <c r="D1303" s="0" t="n">
        <v>25</v>
      </c>
      <c r="E1303" s="0" t="n">
        <v>3</v>
      </c>
      <c r="F1303" s="0" t="n">
        <v>9</v>
      </c>
      <c r="G1303" s="0" t="n">
        <v>2.14</v>
      </c>
      <c r="H1303" s="0" t="n">
        <v>9.46</v>
      </c>
      <c r="I1303" s="0" t="n">
        <v>0.45</v>
      </c>
      <c r="J1303" s="0" t="s">
        <v>74</v>
      </c>
      <c r="K1303" s="0" t="s">
        <v>46</v>
      </c>
      <c r="L1303" s="0" t="n">
        <v>125</v>
      </c>
      <c r="M1303" s="0" t="n">
        <v>3.87</v>
      </c>
      <c r="N1303" s="0" t="n">
        <v>136.84</v>
      </c>
      <c r="O1303" s="0" t="n">
        <v>1.46</v>
      </c>
      <c r="P1303" s="0" t="n">
        <v>1</v>
      </c>
      <c r="Q1303" s="0" t="n">
        <v>0.79</v>
      </c>
      <c r="R1303" s="0" t="n">
        <v>385</v>
      </c>
      <c r="S1303" s="0" t="n">
        <v>10.51</v>
      </c>
      <c r="T1303" s="0" t="n">
        <v>0.31</v>
      </c>
      <c r="U1303" s="6" t="n">
        <v>45361</v>
      </c>
      <c r="V1303" s="0" t="n">
        <v>73.42</v>
      </c>
      <c r="W1303" s="0" t="n">
        <v>0.594</v>
      </c>
    </row>
    <row r="1304" customFormat="false" ht="15" hidden="false" customHeight="false" outlineLevel="0" collapsed="false">
      <c r="A1304" s="0" t="s">
        <v>1450</v>
      </c>
      <c r="B1304" s="0" t="s">
        <v>48</v>
      </c>
      <c r="C1304" s="0" t="n">
        <v>169</v>
      </c>
      <c r="D1304" s="0" t="n">
        <v>32</v>
      </c>
      <c r="E1304" s="0" t="n">
        <v>14</v>
      </c>
      <c r="F1304" s="0" t="n">
        <v>8</v>
      </c>
      <c r="G1304" s="0" t="n">
        <v>18.42</v>
      </c>
      <c r="H1304" s="0" t="n">
        <v>8.95</v>
      </c>
      <c r="I1304" s="0" t="n">
        <v>0.64</v>
      </c>
      <c r="J1304" s="0" t="s">
        <v>409</v>
      </c>
      <c r="K1304" s="0" t="s">
        <v>54</v>
      </c>
      <c r="L1304" s="0" t="n">
        <v>142</v>
      </c>
      <c r="M1304" s="0" t="n">
        <v>3.76</v>
      </c>
      <c r="N1304" s="0" t="n">
        <v>148.07</v>
      </c>
      <c r="O1304" s="0" t="n">
        <v>0.38</v>
      </c>
      <c r="P1304" s="0" t="n">
        <v>3</v>
      </c>
      <c r="Q1304" s="0" t="n">
        <v>0.96</v>
      </c>
      <c r="R1304" s="0" t="n">
        <v>220</v>
      </c>
      <c r="S1304" s="0" t="n">
        <v>14.72</v>
      </c>
      <c r="T1304" s="0" t="n">
        <v>0.61</v>
      </c>
      <c r="U1304" s="6" t="n">
        <v>45372</v>
      </c>
      <c r="V1304" s="0" t="n">
        <v>72.14</v>
      </c>
      <c r="W1304" s="0" t="n">
        <v>0.812</v>
      </c>
    </row>
    <row r="1305" customFormat="false" ht="15" hidden="false" customHeight="false" outlineLevel="0" collapsed="false">
      <c r="A1305" s="0" t="s">
        <v>1451</v>
      </c>
      <c r="B1305" s="0" t="s">
        <v>44</v>
      </c>
      <c r="C1305" s="0" t="n">
        <v>265</v>
      </c>
      <c r="D1305" s="0" t="n">
        <v>49</v>
      </c>
      <c r="E1305" s="0" t="n">
        <v>9</v>
      </c>
      <c r="F1305" s="0" t="n">
        <v>8</v>
      </c>
      <c r="G1305" s="0" t="n">
        <v>37.25</v>
      </c>
      <c r="H1305" s="0" t="n">
        <v>5.47</v>
      </c>
      <c r="I1305" s="0" t="n">
        <v>0.43</v>
      </c>
      <c r="J1305" s="0" t="s">
        <v>130</v>
      </c>
      <c r="K1305" s="0" t="s">
        <v>60</v>
      </c>
      <c r="L1305" s="0" t="n">
        <v>177</v>
      </c>
      <c r="M1305" s="0" t="n">
        <v>1.77</v>
      </c>
      <c r="N1305" s="0" t="n">
        <v>107.51</v>
      </c>
      <c r="O1305" s="0" t="n">
        <v>0.22</v>
      </c>
      <c r="P1305" s="0" t="n">
        <v>0</v>
      </c>
      <c r="Q1305" s="0" t="n">
        <v>0.92</v>
      </c>
      <c r="R1305" s="0" t="n">
        <v>393</v>
      </c>
      <c r="S1305" s="0" t="n">
        <v>14.92</v>
      </c>
      <c r="T1305" s="0" t="n">
        <v>0.4</v>
      </c>
      <c r="U1305" s="6" t="n">
        <v>45515</v>
      </c>
      <c r="V1305" s="0" t="n">
        <v>119.51</v>
      </c>
      <c r="W1305" s="0" t="n">
        <v>0.841</v>
      </c>
    </row>
    <row r="1306" customFormat="false" ht="15" hidden="false" customHeight="false" outlineLevel="0" collapsed="false">
      <c r="A1306" s="0" t="s">
        <v>1452</v>
      </c>
      <c r="B1306" s="0" t="s">
        <v>48</v>
      </c>
      <c r="C1306" s="0" t="n">
        <v>308</v>
      </c>
      <c r="D1306" s="0" t="n">
        <v>69</v>
      </c>
      <c r="E1306" s="0" t="n">
        <v>8</v>
      </c>
      <c r="F1306" s="0" t="n">
        <v>8</v>
      </c>
      <c r="G1306" s="0" t="n">
        <v>25.99</v>
      </c>
      <c r="H1306" s="0" t="n">
        <v>5.6</v>
      </c>
      <c r="I1306" s="0" t="n">
        <v>0.73</v>
      </c>
      <c r="J1306" s="0" t="s">
        <v>385</v>
      </c>
      <c r="K1306" s="0" t="s">
        <v>54</v>
      </c>
      <c r="L1306" s="0" t="n">
        <v>155</v>
      </c>
      <c r="M1306" s="0" t="n">
        <v>0.6</v>
      </c>
      <c r="N1306" s="0" t="n">
        <v>55.19</v>
      </c>
      <c r="O1306" s="0" t="n">
        <v>0.35</v>
      </c>
      <c r="P1306" s="0" t="n">
        <v>9</v>
      </c>
      <c r="Q1306" s="0" t="n">
        <v>0.95</v>
      </c>
      <c r="R1306" s="0" t="n">
        <v>505</v>
      </c>
      <c r="S1306" s="0" t="n">
        <v>2.01</v>
      </c>
      <c r="T1306" s="0" t="n">
        <v>0.94</v>
      </c>
      <c r="U1306" s="6" t="n">
        <v>45619</v>
      </c>
      <c r="V1306" s="0" t="n">
        <v>293.71</v>
      </c>
      <c r="W1306" s="0" t="n">
        <v>0.59</v>
      </c>
    </row>
    <row r="1307" customFormat="false" ht="15" hidden="false" customHeight="false" outlineLevel="0" collapsed="false">
      <c r="A1307" s="0" t="s">
        <v>1453</v>
      </c>
      <c r="B1307" s="0" t="s">
        <v>56</v>
      </c>
      <c r="C1307" s="0" t="n">
        <v>433</v>
      </c>
      <c r="D1307" s="0" t="n">
        <v>82</v>
      </c>
      <c r="E1307" s="0" t="n">
        <v>8</v>
      </c>
      <c r="F1307" s="0" t="n">
        <v>9</v>
      </c>
      <c r="G1307" s="0" t="n">
        <v>12.97</v>
      </c>
      <c r="H1307" s="0" t="n">
        <v>3.43</v>
      </c>
      <c r="I1307" s="0" t="n">
        <v>0.77</v>
      </c>
      <c r="J1307" s="0" t="s">
        <v>130</v>
      </c>
      <c r="K1307" s="0" t="s">
        <v>42</v>
      </c>
      <c r="L1307" s="0" t="n">
        <v>30</v>
      </c>
      <c r="M1307" s="0" t="n">
        <v>1.23</v>
      </c>
      <c r="N1307" s="0" t="n">
        <v>183.73</v>
      </c>
      <c r="O1307" s="0" t="n">
        <v>1.91</v>
      </c>
      <c r="P1307" s="0" t="n">
        <v>4</v>
      </c>
      <c r="Q1307" s="0" t="n">
        <v>0.91</v>
      </c>
      <c r="R1307" s="0" t="n">
        <v>911</v>
      </c>
      <c r="S1307" s="0" t="n">
        <v>8.75</v>
      </c>
      <c r="T1307" s="0" t="n">
        <v>0.6</v>
      </c>
      <c r="U1307" s="6" t="n">
        <v>45541</v>
      </c>
      <c r="V1307" s="0" t="n">
        <v>288.42</v>
      </c>
      <c r="W1307" s="0" t="n">
        <v>0.548</v>
      </c>
    </row>
    <row r="1308" customFormat="false" ht="15" hidden="false" customHeight="false" outlineLevel="0" collapsed="false">
      <c r="A1308" s="0" t="s">
        <v>1454</v>
      </c>
      <c r="B1308" s="0" t="s">
        <v>40</v>
      </c>
      <c r="C1308" s="0" t="n">
        <v>228</v>
      </c>
      <c r="D1308" s="0" t="n">
        <v>41</v>
      </c>
      <c r="E1308" s="0" t="n">
        <v>7</v>
      </c>
      <c r="F1308" s="0" t="n">
        <v>2</v>
      </c>
      <c r="G1308" s="0" t="n">
        <v>17.42</v>
      </c>
      <c r="H1308" s="0" t="n">
        <v>4.82</v>
      </c>
      <c r="I1308" s="0" t="n">
        <v>0.73</v>
      </c>
      <c r="J1308" s="0" t="s">
        <v>289</v>
      </c>
      <c r="K1308" s="0" t="s">
        <v>42</v>
      </c>
      <c r="L1308" s="0" t="n">
        <v>12</v>
      </c>
      <c r="M1308" s="0" t="n">
        <v>2.07</v>
      </c>
      <c r="N1308" s="0" t="n">
        <v>62.76</v>
      </c>
      <c r="O1308" s="0" t="n">
        <v>0.94</v>
      </c>
      <c r="P1308" s="0" t="n">
        <v>2</v>
      </c>
      <c r="Q1308" s="0" t="n">
        <v>0.87</v>
      </c>
      <c r="R1308" s="0" t="n">
        <v>459</v>
      </c>
      <c r="S1308" s="0" t="n">
        <v>11.17</v>
      </c>
      <c r="T1308" s="0" t="n">
        <v>0.98</v>
      </c>
      <c r="U1308" s="6" t="n">
        <v>45624</v>
      </c>
      <c r="V1308" s="0" t="n">
        <v>243</v>
      </c>
      <c r="W1308" s="0" t="n">
        <v>0.785</v>
      </c>
    </row>
    <row r="1309" customFormat="false" ht="15" hidden="false" customHeight="false" outlineLevel="0" collapsed="false">
      <c r="A1309" s="0" t="s">
        <v>1455</v>
      </c>
      <c r="B1309" s="0" t="s">
        <v>81</v>
      </c>
      <c r="C1309" s="0" t="n">
        <v>145</v>
      </c>
      <c r="D1309" s="0" t="n">
        <v>24</v>
      </c>
      <c r="E1309" s="0" t="n">
        <v>13</v>
      </c>
      <c r="F1309" s="0" t="n">
        <v>4</v>
      </c>
      <c r="G1309" s="0" t="n">
        <v>43.29</v>
      </c>
      <c r="H1309" s="0" t="n">
        <v>7.29</v>
      </c>
      <c r="I1309" s="0" t="n">
        <v>0.94</v>
      </c>
      <c r="J1309" s="0" t="s">
        <v>143</v>
      </c>
      <c r="K1309" s="0" t="s">
        <v>60</v>
      </c>
      <c r="L1309" s="0" t="n">
        <v>55</v>
      </c>
      <c r="M1309" s="0" t="n">
        <v>4.87</v>
      </c>
      <c r="N1309" s="0" t="n">
        <v>150.54</v>
      </c>
      <c r="O1309" s="0" t="n">
        <v>0.19</v>
      </c>
      <c r="P1309" s="0" t="n">
        <v>8</v>
      </c>
      <c r="Q1309" s="0" t="n">
        <v>0.73</v>
      </c>
      <c r="R1309" s="0" t="n">
        <v>350</v>
      </c>
      <c r="S1309" s="0" t="n">
        <v>3.62</v>
      </c>
      <c r="T1309" s="0" t="n">
        <v>0.79</v>
      </c>
      <c r="U1309" s="6" t="n">
        <v>45454</v>
      </c>
      <c r="V1309" s="0" t="n">
        <v>81.19</v>
      </c>
      <c r="W1309" s="0" t="n">
        <v>0.573</v>
      </c>
    </row>
    <row r="1310" customFormat="false" ht="15" hidden="false" customHeight="false" outlineLevel="0" collapsed="false">
      <c r="A1310" s="0" t="s">
        <v>1456</v>
      </c>
      <c r="B1310" s="0" t="s">
        <v>40</v>
      </c>
      <c r="C1310" s="0" t="n">
        <v>254</v>
      </c>
      <c r="D1310" s="0" t="n">
        <v>22</v>
      </c>
      <c r="E1310" s="0" t="n">
        <v>6</v>
      </c>
      <c r="F1310" s="0" t="n">
        <v>4</v>
      </c>
      <c r="G1310" s="0" t="n">
        <v>26.75</v>
      </c>
      <c r="H1310" s="0" t="n">
        <v>4.32</v>
      </c>
      <c r="I1310" s="0" t="n">
        <v>0.31</v>
      </c>
      <c r="J1310" s="0" t="s">
        <v>294</v>
      </c>
      <c r="K1310" s="0" t="s">
        <v>60</v>
      </c>
      <c r="L1310" s="0" t="n">
        <v>99</v>
      </c>
      <c r="M1310" s="0" t="n">
        <v>4.64</v>
      </c>
      <c r="N1310" s="0" t="n">
        <v>56.63</v>
      </c>
      <c r="O1310" s="0" t="n">
        <v>1.21</v>
      </c>
      <c r="P1310" s="0" t="n">
        <v>3</v>
      </c>
      <c r="Q1310" s="0" t="n">
        <v>0.91</v>
      </c>
      <c r="R1310" s="0" t="n">
        <v>545</v>
      </c>
      <c r="S1310" s="0" t="n">
        <v>12.51</v>
      </c>
      <c r="T1310" s="0" t="n">
        <v>0.85</v>
      </c>
      <c r="U1310" s="6" t="n">
        <v>45381</v>
      </c>
      <c r="V1310" s="0" t="n">
        <v>231.54</v>
      </c>
      <c r="W1310" s="0" t="n">
        <v>0.738</v>
      </c>
    </row>
    <row r="1311" customFormat="false" ht="15" hidden="false" customHeight="false" outlineLevel="0" collapsed="false">
      <c r="A1311" s="0" t="s">
        <v>1457</v>
      </c>
      <c r="B1311" s="0" t="s">
        <v>44</v>
      </c>
      <c r="C1311" s="0" t="n">
        <v>435</v>
      </c>
      <c r="D1311" s="0" t="n">
        <v>14</v>
      </c>
      <c r="E1311" s="0" t="n">
        <v>13</v>
      </c>
      <c r="F1311" s="0" t="n">
        <v>6</v>
      </c>
      <c r="G1311" s="0" t="n">
        <v>26.89</v>
      </c>
      <c r="H1311" s="0" t="n">
        <v>2.29</v>
      </c>
      <c r="I1311" s="0" t="n">
        <v>0.27</v>
      </c>
      <c r="J1311" s="0" t="s">
        <v>297</v>
      </c>
      <c r="K1311" s="0" t="s">
        <v>60</v>
      </c>
      <c r="L1311" s="0" t="n">
        <v>88</v>
      </c>
      <c r="M1311" s="0" t="n">
        <v>1.4</v>
      </c>
      <c r="N1311" s="0" t="n">
        <v>175.33</v>
      </c>
      <c r="O1311" s="0" t="n">
        <v>0.48</v>
      </c>
      <c r="P1311" s="0" t="n">
        <v>5</v>
      </c>
      <c r="Q1311" s="0" t="n">
        <v>0.91</v>
      </c>
      <c r="R1311" s="0" t="n">
        <v>340</v>
      </c>
      <c r="S1311" s="0" t="n">
        <v>7.56</v>
      </c>
      <c r="T1311" s="0" t="n">
        <v>0.51</v>
      </c>
      <c r="U1311" s="6" t="n">
        <v>45654</v>
      </c>
      <c r="V1311" s="0" t="n">
        <v>14.46</v>
      </c>
      <c r="W1311" s="0" t="n">
        <v>0.637</v>
      </c>
    </row>
    <row r="1312" customFormat="false" ht="15" hidden="false" customHeight="false" outlineLevel="0" collapsed="false">
      <c r="A1312" s="0" t="s">
        <v>1458</v>
      </c>
      <c r="B1312" s="0" t="s">
        <v>81</v>
      </c>
      <c r="C1312" s="0" t="n">
        <v>445</v>
      </c>
      <c r="D1312" s="0" t="n">
        <v>84</v>
      </c>
      <c r="E1312" s="0" t="n">
        <v>6</v>
      </c>
      <c r="F1312" s="0" t="n">
        <v>9</v>
      </c>
      <c r="G1312" s="0" t="n">
        <v>48.11</v>
      </c>
      <c r="H1312" s="0" t="n">
        <v>5.64</v>
      </c>
      <c r="I1312" s="0" t="n">
        <v>0.65</v>
      </c>
      <c r="J1312" s="0" t="s">
        <v>248</v>
      </c>
      <c r="K1312" s="0" t="s">
        <v>54</v>
      </c>
      <c r="L1312" s="0" t="n">
        <v>136</v>
      </c>
      <c r="M1312" s="0" t="n">
        <v>3.77</v>
      </c>
      <c r="N1312" s="0" t="n">
        <v>133.74</v>
      </c>
      <c r="O1312" s="0" t="n">
        <v>0.11</v>
      </c>
      <c r="P1312" s="0" t="n">
        <v>8</v>
      </c>
      <c r="Q1312" s="0" t="n">
        <v>0.79</v>
      </c>
      <c r="R1312" s="0" t="n">
        <v>798</v>
      </c>
      <c r="S1312" s="0" t="n">
        <v>7.97</v>
      </c>
      <c r="T1312" s="0" t="n">
        <v>0.31</v>
      </c>
      <c r="U1312" s="6" t="n">
        <v>45579</v>
      </c>
      <c r="V1312" s="0" t="n">
        <v>26.34</v>
      </c>
      <c r="W1312" s="0" t="n">
        <v>0.555</v>
      </c>
    </row>
    <row r="1313" customFormat="false" ht="15" hidden="false" customHeight="false" outlineLevel="0" collapsed="false">
      <c r="A1313" s="0" t="s">
        <v>1459</v>
      </c>
      <c r="B1313" s="0" t="s">
        <v>44</v>
      </c>
      <c r="C1313" s="0" t="n">
        <v>481</v>
      </c>
      <c r="D1313" s="0" t="n">
        <v>83</v>
      </c>
      <c r="E1313" s="0" t="n">
        <v>5</v>
      </c>
      <c r="F1313" s="0" t="n">
        <v>2</v>
      </c>
      <c r="G1313" s="0" t="n">
        <v>16.72</v>
      </c>
      <c r="H1313" s="0" t="n">
        <v>2.64</v>
      </c>
      <c r="I1313" s="0" t="n">
        <v>0.64</v>
      </c>
      <c r="J1313" s="0" t="s">
        <v>426</v>
      </c>
      <c r="K1313" s="0" t="s">
        <v>60</v>
      </c>
      <c r="L1313" s="0" t="n">
        <v>62</v>
      </c>
      <c r="M1313" s="0" t="n">
        <v>3.11</v>
      </c>
      <c r="N1313" s="0" t="n">
        <v>132.11</v>
      </c>
      <c r="O1313" s="0" t="n">
        <v>1.54</v>
      </c>
      <c r="P1313" s="0" t="n">
        <v>1</v>
      </c>
      <c r="Q1313" s="0" t="n">
        <v>0.92</v>
      </c>
      <c r="R1313" s="0" t="n">
        <v>898</v>
      </c>
      <c r="S1313" s="0" t="n">
        <v>4.84</v>
      </c>
      <c r="T1313" s="0" t="n">
        <v>0.75</v>
      </c>
      <c r="U1313" s="6" t="n">
        <v>45647</v>
      </c>
      <c r="V1313" s="0" t="n">
        <v>252.36</v>
      </c>
      <c r="W1313" s="0" t="n">
        <v>0.625</v>
      </c>
    </row>
    <row r="1314" customFormat="false" ht="15" hidden="false" customHeight="false" outlineLevel="0" collapsed="false">
      <c r="A1314" s="0" t="s">
        <v>1460</v>
      </c>
      <c r="B1314" s="0" t="s">
        <v>56</v>
      </c>
      <c r="C1314" s="0" t="n">
        <v>141</v>
      </c>
      <c r="D1314" s="0" t="n">
        <v>61</v>
      </c>
      <c r="E1314" s="0" t="n">
        <v>12</v>
      </c>
      <c r="F1314" s="0" t="n">
        <v>6</v>
      </c>
      <c r="G1314" s="0" t="n">
        <v>24.5</v>
      </c>
      <c r="H1314" s="0" t="n">
        <v>9.76</v>
      </c>
      <c r="I1314" s="0" t="n">
        <v>0.56</v>
      </c>
      <c r="J1314" s="0" t="s">
        <v>98</v>
      </c>
      <c r="K1314" s="0" t="s">
        <v>60</v>
      </c>
      <c r="L1314" s="0" t="n">
        <v>157</v>
      </c>
      <c r="M1314" s="0" t="n">
        <v>0.72</v>
      </c>
      <c r="N1314" s="0" t="n">
        <v>28.5</v>
      </c>
      <c r="O1314" s="0" t="n">
        <v>0.39</v>
      </c>
      <c r="P1314" s="0" t="n">
        <v>6</v>
      </c>
      <c r="Q1314" s="0" t="n">
        <v>0.87</v>
      </c>
      <c r="R1314" s="0" t="n">
        <v>486</v>
      </c>
      <c r="S1314" s="0" t="n">
        <v>5.2</v>
      </c>
      <c r="T1314" s="0" t="n">
        <v>0.53</v>
      </c>
      <c r="U1314" s="6" t="n">
        <v>45606</v>
      </c>
      <c r="V1314" s="0" t="n">
        <v>173.63</v>
      </c>
      <c r="W1314" s="0" t="n">
        <v>0.59</v>
      </c>
    </row>
    <row r="1315" customFormat="false" ht="15" hidden="false" customHeight="false" outlineLevel="0" collapsed="false">
      <c r="A1315" s="0" t="s">
        <v>1461</v>
      </c>
      <c r="B1315" s="0" t="s">
        <v>81</v>
      </c>
      <c r="C1315" s="0" t="n">
        <v>157</v>
      </c>
      <c r="D1315" s="0" t="n">
        <v>86</v>
      </c>
      <c r="E1315" s="0" t="n">
        <v>10</v>
      </c>
      <c r="F1315" s="0" t="n">
        <v>6</v>
      </c>
      <c r="G1315" s="0" t="n">
        <v>40.77</v>
      </c>
      <c r="H1315" s="0" t="n">
        <v>4.21</v>
      </c>
      <c r="I1315" s="0" t="n">
        <v>0.1</v>
      </c>
      <c r="J1315" s="0" t="s">
        <v>121</v>
      </c>
      <c r="K1315" s="0" t="s">
        <v>54</v>
      </c>
      <c r="L1315" s="0" t="n">
        <v>30</v>
      </c>
      <c r="M1315" s="0" t="n">
        <v>2.17</v>
      </c>
      <c r="N1315" s="0" t="n">
        <v>89.7</v>
      </c>
      <c r="O1315" s="0" t="n">
        <v>1.89</v>
      </c>
      <c r="P1315" s="0" t="n">
        <v>2</v>
      </c>
      <c r="Q1315" s="0" t="n">
        <v>0.87</v>
      </c>
      <c r="R1315" s="0" t="n">
        <v>151</v>
      </c>
      <c r="S1315" s="0" t="n">
        <v>2.18</v>
      </c>
      <c r="T1315" s="0" t="n">
        <v>0.96</v>
      </c>
      <c r="U1315" s="6" t="n">
        <v>45474</v>
      </c>
      <c r="V1315" s="0" t="n">
        <v>118.26</v>
      </c>
      <c r="W1315" s="0" t="n">
        <v>0.566</v>
      </c>
    </row>
    <row r="1316" customFormat="false" ht="15" hidden="false" customHeight="false" outlineLevel="0" collapsed="false">
      <c r="A1316" s="0" t="s">
        <v>1462</v>
      </c>
      <c r="B1316" s="0" t="s">
        <v>44</v>
      </c>
      <c r="C1316" s="0" t="n">
        <v>134</v>
      </c>
      <c r="D1316" s="0" t="n">
        <v>50</v>
      </c>
      <c r="E1316" s="0" t="n">
        <v>9</v>
      </c>
      <c r="F1316" s="0" t="n">
        <v>6</v>
      </c>
      <c r="G1316" s="0" t="n">
        <v>38.19</v>
      </c>
      <c r="H1316" s="0" t="n">
        <v>9.14</v>
      </c>
      <c r="I1316" s="0" t="n">
        <v>0.6</v>
      </c>
      <c r="J1316" s="0" t="s">
        <v>200</v>
      </c>
      <c r="K1316" s="0" t="s">
        <v>42</v>
      </c>
      <c r="L1316" s="0" t="n">
        <v>99</v>
      </c>
      <c r="M1316" s="0" t="n">
        <v>2.69</v>
      </c>
      <c r="N1316" s="0" t="n">
        <v>109.73</v>
      </c>
      <c r="O1316" s="0" t="n">
        <v>1.23</v>
      </c>
      <c r="P1316" s="0" t="n">
        <v>0</v>
      </c>
      <c r="Q1316" s="0" t="n">
        <v>0.81</v>
      </c>
      <c r="R1316" s="0" t="n">
        <v>59</v>
      </c>
      <c r="S1316" s="0" t="n">
        <v>14.04</v>
      </c>
      <c r="T1316" s="0" t="n">
        <v>0.35</v>
      </c>
      <c r="U1316" s="6" t="n">
        <v>45406</v>
      </c>
      <c r="V1316" s="0" t="n">
        <v>224.73</v>
      </c>
      <c r="W1316" s="0" t="n">
        <v>0.696</v>
      </c>
    </row>
    <row r="1317" customFormat="false" ht="15" hidden="false" customHeight="false" outlineLevel="0" collapsed="false">
      <c r="A1317" s="0" t="s">
        <v>1463</v>
      </c>
      <c r="B1317" s="0" t="s">
        <v>56</v>
      </c>
      <c r="C1317" s="0" t="n">
        <v>439</v>
      </c>
      <c r="D1317" s="0" t="n">
        <v>62</v>
      </c>
      <c r="E1317" s="0" t="n">
        <v>11</v>
      </c>
      <c r="F1317" s="0" t="n">
        <v>9</v>
      </c>
      <c r="G1317" s="0" t="n">
        <v>14.02</v>
      </c>
      <c r="H1317" s="0" t="n">
        <v>2.64</v>
      </c>
      <c r="I1317" s="0" t="n">
        <v>0.94</v>
      </c>
      <c r="J1317" s="0" t="s">
        <v>365</v>
      </c>
      <c r="K1317" s="0" t="s">
        <v>42</v>
      </c>
      <c r="L1317" s="0" t="n">
        <v>122</v>
      </c>
      <c r="M1317" s="0" t="n">
        <v>3.5</v>
      </c>
      <c r="N1317" s="0" t="n">
        <v>65.87</v>
      </c>
      <c r="O1317" s="0" t="n">
        <v>0.27</v>
      </c>
      <c r="P1317" s="0" t="n">
        <v>8</v>
      </c>
      <c r="Q1317" s="0" t="n">
        <v>0.74</v>
      </c>
      <c r="R1317" s="0" t="n">
        <v>90</v>
      </c>
      <c r="S1317" s="0" t="n">
        <v>6.35</v>
      </c>
      <c r="T1317" s="0" t="n">
        <v>0.7</v>
      </c>
      <c r="U1317" s="6" t="n">
        <v>45632</v>
      </c>
      <c r="V1317" s="0" t="n">
        <v>43.17</v>
      </c>
      <c r="W1317" s="0" t="n">
        <v>0.586</v>
      </c>
    </row>
    <row r="1318" customFormat="false" ht="15" hidden="false" customHeight="false" outlineLevel="0" collapsed="false">
      <c r="A1318" s="0" t="s">
        <v>1464</v>
      </c>
      <c r="B1318" s="0" t="s">
        <v>40</v>
      </c>
      <c r="C1318" s="0" t="n">
        <v>181</v>
      </c>
      <c r="D1318" s="0" t="n">
        <v>59</v>
      </c>
      <c r="E1318" s="0" t="n">
        <v>3</v>
      </c>
      <c r="F1318" s="0" t="n">
        <v>5</v>
      </c>
      <c r="G1318" s="0" t="n">
        <v>8.4</v>
      </c>
      <c r="H1318" s="0" t="n">
        <v>2.3</v>
      </c>
      <c r="I1318" s="0" t="n">
        <v>0.4</v>
      </c>
      <c r="J1318" s="0" t="s">
        <v>137</v>
      </c>
      <c r="K1318" s="0" t="s">
        <v>46</v>
      </c>
      <c r="L1318" s="0" t="n">
        <v>60</v>
      </c>
      <c r="M1318" s="0" t="n">
        <v>1.83</v>
      </c>
      <c r="N1318" s="0" t="n">
        <v>177.39</v>
      </c>
      <c r="O1318" s="0" t="n">
        <v>0.51</v>
      </c>
      <c r="P1318" s="0" t="n">
        <v>8</v>
      </c>
      <c r="Q1318" s="0" t="n">
        <v>0.77</v>
      </c>
      <c r="R1318" s="0" t="n">
        <v>419</v>
      </c>
      <c r="S1318" s="0" t="n">
        <v>3.27</v>
      </c>
      <c r="T1318" s="0" t="n">
        <v>0.89</v>
      </c>
      <c r="U1318" s="6" t="n">
        <v>45593</v>
      </c>
      <c r="V1318" s="0" t="n">
        <v>93.14</v>
      </c>
      <c r="W1318" s="0" t="n">
        <v>0.565</v>
      </c>
    </row>
    <row r="1319" customFormat="false" ht="15" hidden="false" customHeight="false" outlineLevel="0" collapsed="false">
      <c r="A1319" s="0" t="s">
        <v>1465</v>
      </c>
      <c r="B1319" s="0" t="s">
        <v>56</v>
      </c>
      <c r="C1319" s="0" t="n">
        <v>220</v>
      </c>
      <c r="D1319" s="0" t="n">
        <v>24</v>
      </c>
      <c r="E1319" s="0" t="n">
        <v>9</v>
      </c>
      <c r="F1319" s="0" t="n">
        <v>6</v>
      </c>
      <c r="G1319" s="0" t="n">
        <v>35.33</v>
      </c>
      <c r="H1319" s="0" t="n">
        <v>6.36</v>
      </c>
      <c r="I1319" s="0" t="n">
        <v>0.97</v>
      </c>
      <c r="J1319" s="0" t="s">
        <v>118</v>
      </c>
      <c r="K1319" s="0" t="s">
        <v>42</v>
      </c>
      <c r="L1319" s="0" t="n">
        <v>162</v>
      </c>
      <c r="M1319" s="0" t="n">
        <v>4.7</v>
      </c>
      <c r="N1319" s="0" t="n">
        <v>169.16</v>
      </c>
      <c r="O1319" s="0" t="n">
        <v>1.26</v>
      </c>
      <c r="P1319" s="0" t="n">
        <v>3</v>
      </c>
      <c r="Q1319" s="0" t="n">
        <v>0.93</v>
      </c>
      <c r="R1319" s="0" t="n">
        <v>175</v>
      </c>
      <c r="S1319" s="0" t="n">
        <v>2.99</v>
      </c>
      <c r="T1319" s="0" t="n">
        <v>0.52</v>
      </c>
      <c r="U1319" s="6" t="n">
        <v>45381</v>
      </c>
      <c r="V1319" s="0" t="n">
        <v>221.01</v>
      </c>
      <c r="W1319" s="0" t="n">
        <v>0.544</v>
      </c>
    </row>
    <row r="1320" customFormat="false" ht="15" hidden="false" customHeight="false" outlineLevel="0" collapsed="false">
      <c r="A1320" s="0" t="s">
        <v>1466</v>
      </c>
      <c r="B1320" s="0" t="s">
        <v>48</v>
      </c>
      <c r="C1320" s="0" t="n">
        <v>253</v>
      </c>
      <c r="D1320" s="0" t="n">
        <v>16</v>
      </c>
      <c r="E1320" s="0" t="n">
        <v>12</v>
      </c>
      <c r="F1320" s="0" t="n">
        <v>7</v>
      </c>
      <c r="G1320" s="0" t="n">
        <v>13.63</v>
      </c>
      <c r="H1320" s="0" t="n">
        <v>7.9</v>
      </c>
      <c r="I1320" s="0" t="n">
        <v>0.42</v>
      </c>
      <c r="J1320" s="0" t="s">
        <v>158</v>
      </c>
      <c r="K1320" s="0" t="s">
        <v>60</v>
      </c>
      <c r="L1320" s="0" t="n">
        <v>77</v>
      </c>
      <c r="M1320" s="0" t="n">
        <v>2.53</v>
      </c>
      <c r="N1320" s="0" t="n">
        <v>103.79</v>
      </c>
      <c r="O1320" s="0" t="n">
        <v>0.74</v>
      </c>
      <c r="P1320" s="0" t="n">
        <v>8</v>
      </c>
      <c r="Q1320" s="0" t="n">
        <v>0.78</v>
      </c>
      <c r="R1320" s="0" t="n">
        <v>834</v>
      </c>
      <c r="S1320" s="0" t="n">
        <v>6.7</v>
      </c>
      <c r="T1320" s="0" t="n">
        <v>0.96</v>
      </c>
      <c r="U1320" s="6" t="n">
        <v>45485</v>
      </c>
      <c r="V1320" s="0" t="n">
        <v>70.08</v>
      </c>
      <c r="W1320" s="0" t="n">
        <v>0.603</v>
      </c>
    </row>
    <row r="1321" customFormat="false" ht="15" hidden="false" customHeight="false" outlineLevel="0" collapsed="false">
      <c r="A1321" s="0" t="s">
        <v>1467</v>
      </c>
      <c r="B1321" s="0" t="s">
        <v>56</v>
      </c>
      <c r="C1321" s="0" t="n">
        <v>47</v>
      </c>
      <c r="D1321" s="0" t="n">
        <v>49</v>
      </c>
      <c r="E1321" s="0" t="n">
        <v>6</v>
      </c>
      <c r="F1321" s="0" t="n">
        <v>3</v>
      </c>
      <c r="G1321" s="0" t="n">
        <v>46.21</v>
      </c>
      <c r="H1321" s="0" t="n">
        <v>5.88</v>
      </c>
      <c r="I1321" s="0" t="n">
        <v>0.23</v>
      </c>
      <c r="J1321" s="0" t="s">
        <v>215</v>
      </c>
      <c r="K1321" s="0" t="s">
        <v>42</v>
      </c>
      <c r="L1321" s="0" t="n">
        <v>125</v>
      </c>
      <c r="M1321" s="0" t="n">
        <v>1.62</v>
      </c>
      <c r="N1321" s="0" t="n">
        <v>74.61</v>
      </c>
      <c r="O1321" s="0" t="n">
        <v>1.11</v>
      </c>
      <c r="P1321" s="0" t="n">
        <v>6</v>
      </c>
      <c r="Q1321" s="0" t="n">
        <v>0.7</v>
      </c>
      <c r="R1321" s="0" t="n">
        <v>432</v>
      </c>
      <c r="S1321" s="0" t="n">
        <v>9.85</v>
      </c>
      <c r="T1321" s="0" t="n">
        <v>0.26</v>
      </c>
      <c r="U1321" s="6" t="n">
        <v>45449</v>
      </c>
      <c r="V1321" s="0" t="n">
        <v>184.19</v>
      </c>
      <c r="W1321" s="0" t="n">
        <v>0.492</v>
      </c>
    </row>
    <row r="1322" customFormat="false" ht="15" hidden="false" customHeight="false" outlineLevel="0" collapsed="false">
      <c r="A1322" s="0" t="s">
        <v>1468</v>
      </c>
      <c r="B1322" s="0" t="s">
        <v>56</v>
      </c>
      <c r="C1322" s="0" t="n">
        <v>30</v>
      </c>
      <c r="D1322" s="0" t="n">
        <v>37</v>
      </c>
      <c r="E1322" s="0" t="n">
        <v>9</v>
      </c>
      <c r="F1322" s="0" t="n">
        <v>7</v>
      </c>
      <c r="G1322" s="0" t="n">
        <v>7.33</v>
      </c>
      <c r="H1322" s="0" t="n">
        <v>2.68</v>
      </c>
      <c r="I1322" s="0" t="n">
        <v>0.46</v>
      </c>
      <c r="J1322" s="0" t="s">
        <v>244</v>
      </c>
      <c r="K1322" s="0" t="s">
        <v>54</v>
      </c>
      <c r="L1322" s="0" t="n">
        <v>147</v>
      </c>
      <c r="M1322" s="0" t="n">
        <v>1.92</v>
      </c>
      <c r="N1322" s="0" t="n">
        <v>162.29</v>
      </c>
      <c r="O1322" s="0" t="n">
        <v>1.62</v>
      </c>
      <c r="P1322" s="0" t="n">
        <v>3</v>
      </c>
      <c r="Q1322" s="0" t="n">
        <v>1</v>
      </c>
      <c r="R1322" s="0" t="n">
        <v>376</v>
      </c>
      <c r="S1322" s="0" t="n">
        <v>11.89</v>
      </c>
      <c r="T1322" s="0" t="n">
        <v>0.67</v>
      </c>
      <c r="U1322" s="6" t="n">
        <v>45644</v>
      </c>
      <c r="V1322" s="0" t="n">
        <v>139.82</v>
      </c>
      <c r="W1322" s="0" t="n">
        <v>0.671</v>
      </c>
    </row>
    <row r="1323" customFormat="false" ht="15" hidden="false" customHeight="false" outlineLevel="0" collapsed="false">
      <c r="A1323" s="0" t="s">
        <v>1469</v>
      </c>
      <c r="B1323" s="0" t="s">
        <v>48</v>
      </c>
      <c r="C1323" s="0" t="n">
        <v>225</v>
      </c>
      <c r="D1323" s="0" t="n">
        <v>41</v>
      </c>
      <c r="E1323" s="0" t="n">
        <v>14</v>
      </c>
      <c r="F1323" s="0" t="n">
        <v>7</v>
      </c>
      <c r="G1323" s="0" t="n">
        <v>16.6</v>
      </c>
      <c r="H1323" s="0" t="n">
        <v>0.86</v>
      </c>
      <c r="I1323" s="0" t="n">
        <v>0.55</v>
      </c>
      <c r="J1323" s="0" t="s">
        <v>98</v>
      </c>
      <c r="K1323" s="0" t="s">
        <v>42</v>
      </c>
      <c r="L1323" s="0" t="n">
        <v>92</v>
      </c>
      <c r="M1323" s="0" t="n">
        <v>3.88</v>
      </c>
      <c r="N1323" s="0" t="n">
        <v>47.41</v>
      </c>
      <c r="O1323" s="0" t="n">
        <v>1.61</v>
      </c>
      <c r="P1323" s="0" t="n">
        <v>1</v>
      </c>
      <c r="Q1323" s="0" t="n">
        <v>0.76</v>
      </c>
      <c r="R1323" s="0" t="n">
        <v>499</v>
      </c>
      <c r="S1323" s="0" t="n">
        <v>13.94</v>
      </c>
      <c r="T1323" s="0" t="n">
        <v>0.82</v>
      </c>
      <c r="U1323" s="6" t="n">
        <v>45442</v>
      </c>
      <c r="V1323" s="0" t="n">
        <v>68.69</v>
      </c>
      <c r="W1323" s="0" t="n">
        <v>0.721</v>
      </c>
    </row>
    <row r="1324" customFormat="false" ht="15" hidden="false" customHeight="false" outlineLevel="0" collapsed="false">
      <c r="A1324" s="0" t="s">
        <v>1470</v>
      </c>
      <c r="B1324" s="0" t="s">
        <v>44</v>
      </c>
      <c r="C1324" s="0" t="n">
        <v>186</v>
      </c>
      <c r="D1324" s="0" t="n">
        <v>24</v>
      </c>
      <c r="E1324" s="0" t="n">
        <v>3</v>
      </c>
      <c r="F1324" s="0" t="n">
        <v>4</v>
      </c>
      <c r="G1324" s="0" t="n">
        <v>3.68</v>
      </c>
      <c r="H1324" s="0" t="n">
        <v>6.37</v>
      </c>
      <c r="I1324" s="0" t="n">
        <v>0.67</v>
      </c>
      <c r="J1324" s="0" t="s">
        <v>150</v>
      </c>
      <c r="K1324" s="0" t="s">
        <v>42</v>
      </c>
      <c r="L1324" s="0" t="n">
        <v>104</v>
      </c>
      <c r="M1324" s="0" t="n">
        <v>3.38</v>
      </c>
      <c r="N1324" s="0" t="n">
        <v>23.59</v>
      </c>
      <c r="O1324" s="0" t="n">
        <v>1.43</v>
      </c>
      <c r="P1324" s="0" t="n">
        <v>4</v>
      </c>
      <c r="Q1324" s="0" t="n">
        <v>0.9</v>
      </c>
      <c r="R1324" s="0" t="n">
        <v>572</v>
      </c>
      <c r="S1324" s="0" t="n">
        <v>9.9</v>
      </c>
      <c r="T1324" s="0" t="n">
        <v>0.36</v>
      </c>
      <c r="U1324" s="6" t="n">
        <v>45357</v>
      </c>
      <c r="V1324" s="0" t="n">
        <v>267.63</v>
      </c>
      <c r="W1324" s="0" t="n">
        <v>0.561</v>
      </c>
    </row>
    <row r="1325" customFormat="false" ht="15" hidden="false" customHeight="false" outlineLevel="0" collapsed="false">
      <c r="A1325" s="0" t="s">
        <v>1471</v>
      </c>
      <c r="B1325" s="0" t="s">
        <v>44</v>
      </c>
      <c r="C1325" s="0" t="n">
        <v>266</v>
      </c>
      <c r="D1325" s="0" t="n">
        <v>94</v>
      </c>
      <c r="E1325" s="0" t="n">
        <v>7</v>
      </c>
      <c r="F1325" s="0" t="n">
        <v>5</v>
      </c>
      <c r="G1325" s="0" t="n">
        <v>35.46</v>
      </c>
      <c r="H1325" s="0" t="n">
        <v>1.74</v>
      </c>
      <c r="I1325" s="0" t="n">
        <v>0.55</v>
      </c>
      <c r="J1325" s="0" t="s">
        <v>409</v>
      </c>
      <c r="K1325" s="0" t="s">
        <v>46</v>
      </c>
      <c r="L1325" s="0" t="n">
        <v>146</v>
      </c>
      <c r="M1325" s="0" t="n">
        <v>3.84</v>
      </c>
      <c r="N1325" s="0" t="n">
        <v>18.68</v>
      </c>
      <c r="O1325" s="0" t="n">
        <v>1.78</v>
      </c>
      <c r="P1325" s="0" t="n">
        <v>7</v>
      </c>
      <c r="Q1325" s="0" t="n">
        <v>0.98</v>
      </c>
      <c r="R1325" s="0" t="n">
        <v>880</v>
      </c>
      <c r="S1325" s="0" t="n">
        <v>6.89</v>
      </c>
      <c r="T1325" s="0" t="n">
        <v>0.25</v>
      </c>
      <c r="U1325" s="6" t="n">
        <v>45382</v>
      </c>
      <c r="V1325" s="0" t="n">
        <v>136.3</v>
      </c>
      <c r="W1325" s="0" t="n">
        <v>0.42</v>
      </c>
    </row>
    <row r="1326" customFormat="false" ht="15" hidden="false" customHeight="false" outlineLevel="0" collapsed="false">
      <c r="A1326" s="0" t="s">
        <v>1472</v>
      </c>
      <c r="B1326" s="0" t="s">
        <v>56</v>
      </c>
      <c r="C1326" s="0" t="n">
        <v>66</v>
      </c>
      <c r="D1326" s="0" t="n">
        <v>79</v>
      </c>
      <c r="E1326" s="0" t="n">
        <v>5</v>
      </c>
      <c r="F1326" s="0" t="n">
        <v>9</v>
      </c>
      <c r="G1326" s="0" t="n">
        <v>44.67</v>
      </c>
      <c r="H1326" s="0" t="n">
        <v>3.76</v>
      </c>
      <c r="I1326" s="0" t="n">
        <v>0.58</v>
      </c>
      <c r="J1326" s="0" t="s">
        <v>67</v>
      </c>
      <c r="K1326" s="0" t="s">
        <v>46</v>
      </c>
      <c r="L1326" s="0" t="n">
        <v>38</v>
      </c>
      <c r="M1326" s="0" t="n">
        <v>1.82</v>
      </c>
      <c r="N1326" s="0" t="n">
        <v>17.35</v>
      </c>
      <c r="O1326" s="0" t="n">
        <v>0.48</v>
      </c>
      <c r="P1326" s="0" t="n">
        <v>9</v>
      </c>
      <c r="Q1326" s="0" t="n">
        <v>0.88</v>
      </c>
      <c r="R1326" s="0" t="n">
        <v>756</v>
      </c>
      <c r="S1326" s="0" t="n">
        <v>6.91</v>
      </c>
      <c r="T1326" s="0" t="n">
        <v>0.26</v>
      </c>
      <c r="U1326" s="6" t="n">
        <v>45292</v>
      </c>
      <c r="V1326" s="0" t="n">
        <v>183.66</v>
      </c>
      <c r="W1326" s="0" t="n">
        <v>0.492</v>
      </c>
    </row>
    <row r="1327" customFormat="false" ht="15" hidden="false" customHeight="false" outlineLevel="0" collapsed="false">
      <c r="A1327" s="0" t="s">
        <v>1473</v>
      </c>
      <c r="B1327" s="0" t="s">
        <v>48</v>
      </c>
      <c r="C1327" s="0" t="n">
        <v>265</v>
      </c>
      <c r="D1327" s="0" t="n">
        <v>74</v>
      </c>
      <c r="E1327" s="0" t="n">
        <v>7</v>
      </c>
      <c r="F1327" s="0" t="n">
        <v>6</v>
      </c>
      <c r="G1327" s="0" t="n">
        <v>32.16</v>
      </c>
      <c r="H1327" s="0" t="n">
        <v>6.92</v>
      </c>
      <c r="I1327" s="0" t="n">
        <v>0.12</v>
      </c>
      <c r="J1327" s="0" t="s">
        <v>145</v>
      </c>
      <c r="K1327" s="0" t="s">
        <v>60</v>
      </c>
      <c r="L1327" s="0" t="n">
        <v>174</v>
      </c>
      <c r="M1327" s="0" t="n">
        <v>1.97</v>
      </c>
      <c r="N1327" s="0" t="n">
        <v>102.89</v>
      </c>
      <c r="O1327" s="0" t="n">
        <v>0.44</v>
      </c>
      <c r="P1327" s="0" t="n">
        <v>9</v>
      </c>
      <c r="Q1327" s="0" t="n">
        <v>0.94</v>
      </c>
      <c r="R1327" s="0" t="n">
        <v>991</v>
      </c>
      <c r="S1327" s="0" t="n">
        <v>9.04</v>
      </c>
      <c r="T1327" s="0" t="n">
        <v>0.46</v>
      </c>
      <c r="U1327" s="6" t="n">
        <v>45651</v>
      </c>
      <c r="V1327" s="0" t="n">
        <v>83.38</v>
      </c>
      <c r="W1327" s="0" t="n">
        <v>0.577</v>
      </c>
    </row>
    <row r="1328" customFormat="false" ht="15" hidden="false" customHeight="false" outlineLevel="0" collapsed="false">
      <c r="A1328" s="0" t="s">
        <v>1474</v>
      </c>
      <c r="B1328" s="0" t="s">
        <v>48</v>
      </c>
      <c r="C1328" s="0" t="n">
        <v>146</v>
      </c>
      <c r="D1328" s="0" t="n">
        <v>13</v>
      </c>
      <c r="E1328" s="0" t="n">
        <v>6</v>
      </c>
      <c r="F1328" s="0" t="n">
        <v>4</v>
      </c>
      <c r="G1328" s="0" t="n">
        <v>46.95</v>
      </c>
      <c r="H1328" s="0" t="n">
        <v>1.43</v>
      </c>
      <c r="I1328" s="0" t="n">
        <v>0.33</v>
      </c>
      <c r="J1328" s="0" t="s">
        <v>128</v>
      </c>
      <c r="K1328" s="0" t="s">
        <v>54</v>
      </c>
      <c r="L1328" s="0" t="n">
        <v>119</v>
      </c>
      <c r="M1328" s="0" t="n">
        <v>2.29</v>
      </c>
      <c r="N1328" s="0" t="n">
        <v>58.51</v>
      </c>
      <c r="O1328" s="0" t="n">
        <v>1.62</v>
      </c>
      <c r="P1328" s="0" t="n">
        <v>5</v>
      </c>
      <c r="Q1328" s="0" t="n">
        <v>0.99</v>
      </c>
      <c r="R1328" s="0" t="n">
        <v>581</v>
      </c>
      <c r="S1328" s="0" t="n">
        <v>8.53</v>
      </c>
      <c r="T1328" s="0" t="n">
        <v>0.38</v>
      </c>
      <c r="U1328" s="6" t="n">
        <v>45585</v>
      </c>
      <c r="V1328" s="0" t="n">
        <v>110.57</v>
      </c>
      <c r="W1328" s="0" t="n">
        <v>0.526</v>
      </c>
    </row>
    <row r="1329" customFormat="false" ht="15" hidden="false" customHeight="false" outlineLevel="0" collapsed="false">
      <c r="A1329" s="0" t="s">
        <v>1475</v>
      </c>
      <c r="B1329" s="0" t="s">
        <v>40</v>
      </c>
      <c r="C1329" s="0" t="n">
        <v>166</v>
      </c>
      <c r="D1329" s="0" t="n">
        <v>20</v>
      </c>
      <c r="E1329" s="0" t="n">
        <v>4</v>
      </c>
      <c r="F1329" s="0" t="n">
        <v>2</v>
      </c>
      <c r="G1329" s="0" t="n">
        <v>7.3</v>
      </c>
      <c r="H1329" s="0" t="n">
        <v>1.71</v>
      </c>
      <c r="I1329" s="0" t="n">
        <v>0.38</v>
      </c>
      <c r="J1329" s="0" t="s">
        <v>229</v>
      </c>
      <c r="K1329" s="0" t="s">
        <v>60</v>
      </c>
      <c r="L1329" s="0" t="n">
        <v>80</v>
      </c>
      <c r="M1329" s="0" t="n">
        <v>1.35</v>
      </c>
      <c r="N1329" s="0" t="n">
        <v>141.17</v>
      </c>
      <c r="O1329" s="0" t="n">
        <v>0.71</v>
      </c>
      <c r="P1329" s="0" t="n">
        <v>4</v>
      </c>
      <c r="Q1329" s="0" t="n">
        <v>0.96</v>
      </c>
      <c r="R1329" s="0" t="n">
        <v>958</v>
      </c>
      <c r="S1329" s="0" t="n">
        <v>9.97</v>
      </c>
      <c r="T1329" s="0" t="n">
        <v>0.38</v>
      </c>
      <c r="U1329" s="6" t="n">
        <v>45492</v>
      </c>
      <c r="V1329" s="0" t="n">
        <v>24.21</v>
      </c>
      <c r="W1329" s="0" t="n">
        <v>0.65</v>
      </c>
    </row>
    <row r="1330" customFormat="false" ht="15" hidden="false" customHeight="false" outlineLevel="0" collapsed="false">
      <c r="A1330" s="0" t="s">
        <v>1476</v>
      </c>
      <c r="B1330" s="0" t="s">
        <v>44</v>
      </c>
      <c r="C1330" s="0" t="n">
        <v>137</v>
      </c>
      <c r="D1330" s="0" t="n">
        <v>35</v>
      </c>
      <c r="E1330" s="0" t="n">
        <v>13</v>
      </c>
      <c r="F1330" s="0" t="n">
        <v>2</v>
      </c>
      <c r="G1330" s="0" t="n">
        <v>5.3</v>
      </c>
      <c r="H1330" s="0" t="n">
        <v>1.09</v>
      </c>
      <c r="I1330" s="0" t="n">
        <v>0.99</v>
      </c>
      <c r="J1330" s="0" t="s">
        <v>156</v>
      </c>
      <c r="K1330" s="0" t="s">
        <v>54</v>
      </c>
      <c r="L1330" s="0" t="n">
        <v>47</v>
      </c>
      <c r="M1330" s="0" t="n">
        <v>3.61</v>
      </c>
      <c r="N1330" s="0" t="n">
        <v>134.24</v>
      </c>
      <c r="O1330" s="0" t="n">
        <v>1.07</v>
      </c>
      <c r="P1330" s="0" t="n">
        <v>3</v>
      </c>
      <c r="Q1330" s="0" t="n">
        <v>0.87</v>
      </c>
      <c r="R1330" s="0" t="n">
        <v>322</v>
      </c>
      <c r="S1330" s="0" t="n">
        <v>8.05</v>
      </c>
      <c r="T1330" s="0" t="n">
        <v>0.57</v>
      </c>
      <c r="U1330" s="6" t="n">
        <v>45582</v>
      </c>
      <c r="V1330" s="0" t="n">
        <v>150.13</v>
      </c>
      <c r="W1330" s="0" t="n">
        <v>0.628</v>
      </c>
    </row>
    <row r="1331" customFormat="false" ht="15" hidden="false" customHeight="false" outlineLevel="0" collapsed="false">
      <c r="A1331" s="0" t="s">
        <v>1477</v>
      </c>
      <c r="B1331" s="0" t="s">
        <v>81</v>
      </c>
      <c r="C1331" s="0" t="n">
        <v>418</v>
      </c>
      <c r="D1331" s="0" t="n">
        <v>70</v>
      </c>
      <c r="E1331" s="0" t="n">
        <v>6</v>
      </c>
      <c r="F1331" s="0" t="n">
        <v>9</v>
      </c>
      <c r="G1331" s="0" t="n">
        <v>42.08</v>
      </c>
      <c r="H1331" s="0" t="n">
        <v>9.96</v>
      </c>
      <c r="I1331" s="0" t="n">
        <v>0.37</v>
      </c>
      <c r="J1331" s="0" t="s">
        <v>96</v>
      </c>
      <c r="K1331" s="0" t="s">
        <v>54</v>
      </c>
      <c r="L1331" s="0" t="n">
        <v>136</v>
      </c>
      <c r="M1331" s="0" t="n">
        <v>1.98</v>
      </c>
      <c r="N1331" s="0" t="n">
        <v>112.98</v>
      </c>
      <c r="O1331" s="0" t="n">
        <v>1.51</v>
      </c>
      <c r="P1331" s="0" t="n">
        <v>5</v>
      </c>
      <c r="Q1331" s="0" t="n">
        <v>0.81</v>
      </c>
      <c r="R1331" s="0" t="n">
        <v>551</v>
      </c>
      <c r="S1331" s="0" t="n">
        <v>1.83</v>
      </c>
      <c r="T1331" s="0" t="n">
        <v>0.27</v>
      </c>
      <c r="U1331" s="6" t="n">
        <v>45308</v>
      </c>
      <c r="V1331" s="0" t="n">
        <v>110.01</v>
      </c>
      <c r="W1331" s="0" t="n">
        <v>0.389</v>
      </c>
    </row>
    <row r="1332" customFormat="false" ht="15" hidden="false" customHeight="false" outlineLevel="0" collapsed="false">
      <c r="A1332" s="0" t="s">
        <v>1478</v>
      </c>
      <c r="B1332" s="0" t="s">
        <v>44</v>
      </c>
      <c r="C1332" s="0" t="n">
        <v>401</v>
      </c>
      <c r="D1332" s="0" t="n">
        <v>46</v>
      </c>
      <c r="E1332" s="0" t="n">
        <v>5</v>
      </c>
      <c r="F1332" s="0" t="n">
        <v>4</v>
      </c>
      <c r="G1332" s="0" t="n">
        <v>42.92</v>
      </c>
      <c r="H1332" s="0" t="n">
        <v>4.18</v>
      </c>
      <c r="I1332" s="0" t="n">
        <v>0.91</v>
      </c>
      <c r="J1332" s="0" t="s">
        <v>112</v>
      </c>
      <c r="K1332" s="0" t="s">
        <v>46</v>
      </c>
      <c r="L1332" s="0" t="n">
        <v>81</v>
      </c>
      <c r="M1332" s="0" t="n">
        <v>1.97</v>
      </c>
      <c r="N1332" s="0" t="n">
        <v>77.04</v>
      </c>
      <c r="O1332" s="0" t="n">
        <v>0.85</v>
      </c>
      <c r="P1332" s="0" t="n">
        <v>2</v>
      </c>
      <c r="Q1332" s="0" t="n">
        <v>0.84</v>
      </c>
      <c r="R1332" s="0" t="n">
        <v>796</v>
      </c>
      <c r="S1332" s="0" t="n">
        <v>8.01</v>
      </c>
      <c r="T1332" s="0" t="n">
        <v>1</v>
      </c>
      <c r="U1332" s="6" t="n">
        <v>45385</v>
      </c>
      <c r="V1332" s="0" t="n">
        <v>105.53</v>
      </c>
      <c r="W1332" s="0" t="n">
        <v>0.75</v>
      </c>
    </row>
    <row r="1333" customFormat="false" ht="15" hidden="false" customHeight="false" outlineLevel="0" collapsed="false">
      <c r="A1333" s="0" t="s">
        <v>1479</v>
      </c>
      <c r="B1333" s="0" t="s">
        <v>44</v>
      </c>
      <c r="C1333" s="0" t="n">
        <v>431</v>
      </c>
      <c r="D1333" s="0" t="n">
        <v>32</v>
      </c>
      <c r="E1333" s="0" t="n">
        <v>3</v>
      </c>
      <c r="F1333" s="0" t="n">
        <v>3</v>
      </c>
      <c r="G1333" s="0" t="n">
        <v>41.72</v>
      </c>
      <c r="H1333" s="0" t="n">
        <v>9.11</v>
      </c>
      <c r="I1333" s="0" t="n">
        <v>0.37</v>
      </c>
      <c r="J1333" s="0" t="s">
        <v>340</v>
      </c>
      <c r="K1333" s="0" t="s">
        <v>42</v>
      </c>
      <c r="L1333" s="0" t="n">
        <v>68</v>
      </c>
      <c r="M1333" s="0" t="n">
        <v>1.71</v>
      </c>
      <c r="N1333" s="0" t="n">
        <v>171.59</v>
      </c>
      <c r="O1333" s="0" t="n">
        <v>0.35</v>
      </c>
      <c r="P1333" s="0" t="n">
        <v>1</v>
      </c>
      <c r="Q1333" s="0" t="n">
        <v>0.95</v>
      </c>
      <c r="R1333" s="0" t="n">
        <v>536</v>
      </c>
      <c r="S1333" s="0" t="n">
        <v>1.32</v>
      </c>
      <c r="T1333" s="0" t="n">
        <v>0.76</v>
      </c>
      <c r="U1333" s="6" t="n">
        <v>45600</v>
      </c>
      <c r="V1333" s="0" t="n">
        <v>268.08</v>
      </c>
      <c r="W1333" s="0" t="n">
        <v>0.705</v>
      </c>
    </row>
    <row r="1334" customFormat="false" ht="15" hidden="false" customHeight="false" outlineLevel="0" collapsed="false">
      <c r="A1334" s="0" t="s">
        <v>1480</v>
      </c>
      <c r="B1334" s="0" t="s">
        <v>40</v>
      </c>
      <c r="C1334" s="0" t="n">
        <v>171</v>
      </c>
      <c r="D1334" s="0" t="n">
        <v>94</v>
      </c>
      <c r="E1334" s="0" t="n">
        <v>14</v>
      </c>
      <c r="F1334" s="0" t="n">
        <v>9</v>
      </c>
      <c r="G1334" s="0" t="n">
        <v>40.15</v>
      </c>
      <c r="H1334" s="0" t="n">
        <v>3.29</v>
      </c>
      <c r="I1334" s="0" t="n">
        <v>0.19</v>
      </c>
      <c r="J1334" s="0" t="s">
        <v>70</v>
      </c>
      <c r="K1334" s="0" t="s">
        <v>42</v>
      </c>
      <c r="L1334" s="0" t="n">
        <v>37</v>
      </c>
      <c r="M1334" s="0" t="n">
        <v>2.54</v>
      </c>
      <c r="N1334" s="0" t="n">
        <v>144.84</v>
      </c>
      <c r="O1334" s="0" t="n">
        <v>1.39</v>
      </c>
      <c r="P1334" s="0" t="n">
        <v>0</v>
      </c>
      <c r="Q1334" s="0" t="n">
        <v>0.96</v>
      </c>
      <c r="R1334" s="0" t="n">
        <v>977</v>
      </c>
      <c r="S1334" s="0" t="n">
        <v>3.53</v>
      </c>
      <c r="T1334" s="0" t="n">
        <v>0.22</v>
      </c>
      <c r="U1334" s="6" t="n">
        <v>45454</v>
      </c>
      <c r="V1334" s="0" t="n">
        <v>214.12</v>
      </c>
      <c r="W1334" s="0" t="n">
        <v>0.544</v>
      </c>
    </row>
    <row r="1335" customFormat="false" ht="15" hidden="false" customHeight="false" outlineLevel="0" collapsed="false">
      <c r="A1335" s="0" t="s">
        <v>1481</v>
      </c>
      <c r="B1335" s="0" t="s">
        <v>81</v>
      </c>
      <c r="C1335" s="0" t="n">
        <v>91</v>
      </c>
      <c r="D1335" s="0" t="n">
        <v>49</v>
      </c>
      <c r="E1335" s="0" t="n">
        <v>12</v>
      </c>
      <c r="F1335" s="0" t="n">
        <v>4</v>
      </c>
      <c r="G1335" s="0" t="n">
        <v>18.75</v>
      </c>
      <c r="H1335" s="0" t="n">
        <v>7.66</v>
      </c>
      <c r="I1335" s="0" t="n">
        <v>0.32</v>
      </c>
      <c r="J1335" s="0" t="s">
        <v>78</v>
      </c>
      <c r="K1335" s="0" t="s">
        <v>46</v>
      </c>
      <c r="L1335" s="0" t="n">
        <v>165</v>
      </c>
      <c r="M1335" s="0" t="n">
        <v>3.97</v>
      </c>
      <c r="N1335" s="0" t="n">
        <v>61.59</v>
      </c>
      <c r="O1335" s="0" t="n">
        <v>1.65</v>
      </c>
      <c r="P1335" s="0" t="n">
        <v>8</v>
      </c>
      <c r="Q1335" s="0" t="n">
        <v>0.95</v>
      </c>
      <c r="R1335" s="0" t="n">
        <v>276</v>
      </c>
      <c r="S1335" s="0" t="n">
        <v>6.42</v>
      </c>
      <c r="T1335" s="0" t="n">
        <v>0.75</v>
      </c>
      <c r="U1335" s="6" t="n">
        <v>45605</v>
      </c>
      <c r="V1335" s="0" t="n">
        <v>142.61</v>
      </c>
      <c r="W1335" s="0" t="n">
        <v>0.501</v>
      </c>
    </row>
    <row r="1336" customFormat="false" ht="15" hidden="false" customHeight="false" outlineLevel="0" collapsed="false">
      <c r="A1336" s="0" t="s">
        <v>1482</v>
      </c>
      <c r="B1336" s="0" t="s">
        <v>40</v>
      </c>
      <c r="C1336" s="0" t="n">
        <v>382</v>
      </c>
      <c r="D1336" s="0" t="n">
        <v>86</v>
      </c>
      <c r="E1336" s="0" t="n">
        <v>10</v>
      </c>
      <c r="F1336" s="0" t="n">
        <v>4</v>
      </c>
      <c r="G1336" s="0" t="n">
        <v>11.66</v>
      </c>
      <c r="H1336" s="0" t="n">
        <v>2.58</v>
      </c>
      <c r="I1336" s="0" t="n">
        <v>0.35</v>
      </c>
      <c r="J1336" s="0" t="s">
        <v>158</v>
      </c>
      <c r="K1336" s="0" t="s">
        <v>60</v>
      </c>
      <c r="L1336" s="0" t="n">
        <v>55</v>
      </c>
      <c r="M1336" s="0" t="n">
        <v>4.26</v>
      </c>
      <c r="N1336" s="0" t="n">
        <v>105.32</v>
      </c>
      <c r="O1336" s="0" t="n">
        <v>0.12</v>
      </c>
      <c r="P1336" s="0" t="n">
        <v>0</v>
      </c>
      <c r="Q1336" s="0" t="n">
        <v>0.88</v>
      </c>
      <c r="R1336" s="0" t="n">
        <v>276</v>
      </c>
      <c r="S1336" s="0" t="n">
        <v>8.72</v>
      </c>
      <c r="T1336" s="0" t="n">
        <v>0.83</v>
      </c>
      <c r="U1336" s="6" t="n">
        <v>45405</v>
      </c>
      <c r="V1336" s="0" t="n">
        <v>66.65</v>
      </c>
      <c r="W1336" s="0" t="n">
        <v>0.846</v>
      </c>
    </row>
    <row r="1337" customFormat="false" ht="15" hidden="false" customHeight="false" outlineLevel="0" collapsed="false">
      <c r="A1337" s="0" t="s">
        <v>1483</v>
      </c>
      <c r="B1337" s="0" t="s">
        <v>81</v>
      </c>
      <c r="C1337" s="0" t="n">
        <v>156</v>
      </c>
      <c r="D1337" s="0" t="n">
        <v>32</v>
      </c>
      <c r="E1337" s="0" t="n">
        <v>7</v>
      </c>
      <c r="F1337" s="0" t="n">
        <v>5</v>
      </c>
      <c r="G1337" s="0" t="n">
        <v>46.51</v>
      </c>
      <c r="H1337" s="0" t="n">
        <v>5.23</v>
      </c>
      <c r="I1337" s="0" t="n">
        <v>0.98</v>
      </c>
      <c r="J1337" s="0" t="s">
        <v>168</v>
      </c>
      <c r="K1337" s="0" t="s">
        <v>42</v>
      </c>
      <c r="L1337" s="0" t="n">
        <v>80</v>
      </c>
      <c r="M1337" s="0" t="n">
        <v>4.12</v>
      </c>
      <c r="N1337" s="0" t="n">
        <v>39.69</v>
      </c>
      <c r="O1337" s="0" t="n">
        <v>1.17</v>
      </c>
      <c r="P1337" s="0" t="n">
        <v>3</v>
      </c>
      <c r="Q1337" s="0" t="n">
        <v>0.84</v>
      </c>
      <c r="R1337" s="0" t="n">
        <v>915</v>
      </c>
      <c r="S1337" s="0" t="n">
        <v>3.59</v>
      </c>
      <c r="T1337" s="0" t="n">
        <v>0.35</v>
      </c>
      <c r="U1337" s="6" t="n">
        <v>45619</v>
      </c>
      <c r="V1337" s="0" t="n">
        <v>292.24</v>
      </c>
      <c r="W1337" s="0" t="n">
        <v>0.509</v>
      </c>
    </row>
    <row r="1338" customFormat="false" ht="15" hidden="false" customHeight="false" outlineLevel="0" collapsed="false">
      <c r="A1338" s="0" t="s">
        <v>1484</v>
      </c>
      <c r="B1338" s="0" t="s">
        <v>56</v>
      </c>
      <c r="C1338" s="0" t="n">
        <v>194</v>
      </c>
      <c r="D1338" s="0" t="n">
        <v>25</v>
      </c>
      <c r="E1338" s="0" t="n">
        <v>6</v>
      </c>
      <c r="F1338" s="0" t="n">
        <v>9</v>
      </c>
      <c r="G1338" s="0" t="n">
        <v>16.04</v>
      </c>
      <c r="H1338" s="0" t="n">
        <v>8.33</v>
      </c>
      <c r="I1338" s="0" t="n">
        <v>0.71</v>
      </c>
      <c r="J1338" s="0" t="s">
        <v>348</v>
      </c>
      <c r="K1338" s="0" t="s">
        <v>60</v>
      </c>
      <c r="L1338" s="0" t="n">
        <v>47</v>
      </c>
      <c r="M1338" s="0" t="n">
        <v>3.3</v>
      </c>
      <c r="N1338" s="0" t="n">
        <v>72.47</v>
      </c>
      <c r="O1338" s="0" t="n">
        <v>0.99</v>
      </c>
      <c r="P1338" s="0" t="n">
        <v>5</v>
      </c>
      <c r="Q1338" s="0" t="n">
        <v>0.79</v>
      </c>
      <c r="R1338" s="0" t="n">
        <v>390</v>
      </c>
      <c r="S1338" s="0" t="n">
        <v>4.87</v>
      </c>
      <c r="T1338" s="0" t="n">
        <v>0.87</v>
      </c>
      <c r="U1338" s="6" t="n">
        <v>45581</v>
      </c>
      <c r="V1338" s="0" t="n">
        <v>31.68</v>
      </c>
      <c r="W1338" s="0" t="n">
        <v>0.598</v>
      </c>
    </row>
    <row r="1339" customFormat="false" ht="15" hidden="false" customHeight="false" outlineLevel="0" collapsed="false">
      <c r="A1339" s="0" t="s">
        <v>1485</v>
      </c>
      <c r="B1339" s="0" t="s">
        <v>81</v>
      </c>
      <c r="C1339" s="0" t="n">
        <v>308</v>
      </c>
      <c r="D1339" s="0" t="n">
        <v>70</v>
      </c>
      <c r="E1339" s="0" t="n">
        <v>12</v>
      </c>
      <c r="F1339" s="0" t="n">
        <v>2</v>
      </c>
      <c r="G1339" s="0" t="n">
        <v>20.52</v>
      </c>
      <c r="H1339" s="0" t="n">
        <v>8.26</v>
      </c>
      <c r="I1339" s="0" t="n">
        <v>0.94</v>
      </c>
      <c r="J1339" s="0" t="s">
        <v>156</v>
      </c>
      <c r="K1339" s="0" t="s">
        <v>42</v>
      </c>
      <c r="L1339" s="0" t="n">
        <v>126</v>
      </c>
      <c r="M1339" s="0" t="n">
        <v>1.76</v>
      </c>
      <c r="N1339" s="0" t="n">
        <v>199.46</v>
      </c>
      <c r="O1339" s="0" t="n">
        <v>0.59</v>
      </c>
      <c r="P1339" s="0" t="n">
        <v>8</v>
      </c>
      <c r="Q1339" s="0" t="n">
        <v>0.7</v>
      </c>
      <c r="R1339" s="0" t="n">
        <v>321</v>
      </c>
      <c r="S1339" s="0" t="n">
        <v>6.24</v>
      </c>
      <c r="T1339" s="0" t="n">
        <v>0.69</v>
      </c>
      <c r="U1339" s="6" t="n">
        <v>45345</v>
      </c>
      <c r="V1339" s="0" t="n">
        <v>49.47</v>
      </c>
      <c r="W1339" s="0" t="n">
        <v>0.542</v>
      </c>
    </row>
    <row r="1340" customFormat="false" ht="15" hidden="false" customHeight="false" outlineLevel="0" collapsed="false">
      <c r="A1340" s="0" t="s">
        <v>1486</v>
      </c>
      <c r="B1340" s="0" t="s">
        <v>40</v>
      </c>
      <c r="C1340" s="0" t="n">
        <v>465</v>
      </c>
      <c r="D1340" s="0" t="n">
        <v>77</v>
      </c>
      <c r="E1340" s="0" t="n">
        <v>14</v>
      </c>
      <c r="F1340" s="0" t="n">
        <v>2</v>
      </c>
      <c r="G1340" s="0" t="n">
        <v>35.28</v>
      </c>
      <c r="H1340" s="0" t="n">
        <v>8.05</v>
      </c>
      <c r="I1340" s="0" t="n">
        <v>0.85</v>
      </c>
      <c r="J1340" s="0" t="s">
        <v>196</v>
      </c>
      <c r="K1340" s="0" t="s">
        <v>60</v>
      </c>
      <c r="L1340" s="0" t="n">
        <v>117</v>
      </c>
      <c r="M1340" s="0" t="n">
        <v>3.81</v>
      </c>
      <c r="N1340" s="0" t="n">
        <v>52.53</v>
      </c>
      <c r="O1340" s="0" t="n">
        <v>0.41</v>
      </c>
      <c r="P1340" s="0" t="n">
        <v>3</v>
      </c>
      <c r="Q1340" s="0" t="n">
        <v>0.93</v>
      </c>
      <c r="R1340" s="0" t="n">
        <v>840</v>
      </c>
      <c r="S1340" s="0" t="n">
        <v>3.76</v>
      </c>
      <c r="T1340" s="0" t="n">
        <v>0.86</v>
      </c>
      <c r="U1340" s="6" t="n">
        <v>45546</v>
      </c>
      <c r="V1340" s="0" t="n">
        <v>88.39</v>
      </c>
      <c r="W1340" s="0" t="n">
        <v>0.707</v>
      </c>
    </row>
    <row r="1341" customFormat="false" ht="15" hidden="false" customHeight="false" outlineLevel="0" collapsed="false">
      <c r="A1341" s="0" t="s">
        <v>1487</v>
      </c>
      <c r="B1341" s="0" t="s">
        <v>44</v>
      </c>
      <c r="C1341" s="0" t="n">
        <v>38</v>
      </c>
      <c r="D1341" s="0" t="n">
        <v>89</v>
      </c>
      <c r="E1341" s="0" t="n">
        <v>7</v>
      </c>
      <c r="F1341" s="0" t="n">
        <v>6</v>
      </c>
      <c r="G1341" s="0" t="n">
        <v>15.37</v>
      </c>
      <c r="H1341" s="0" t="n">
        <v>8.33</v>
      </c>
      <c r="I1341" s="0" t="n">
        <v>0.62</v>
      </c>
      <c r="J1341" s="0" t="s">
        <v>485</v>
      </c>
      <c r="K1341" s="0" t="s">
        <v>54</v>
      </c>
      <c r="L1341" s="0" t="n">
        <v>155</v>
      </c>
      <c r="M1341" s="0" t="n">
        <v>0.68</v>
      </c>
      <c r="N1341" s="0" t="n">
        <v>142.68</v>
      </c>
      <c r="O1341" s="0" t="n">
        <v>0.46</v>
      </c>
      <c r="P1341" s="0" t="n">
        <v>6</v>
      </c>
      <c r="Q1341" s="0" t="n">
        <v>0.78</v>
      </c>
      <c r="R1341" s="0" t="n">
        <v>444</v>
      </c>
      <c r="S1341" s="0" t="n">
        <v>14.98</v>
      </c>
      <c r="T1341" s="0" t="n">
        <v>0.77</v>
      </c>
      <c r="U1341" s="6" t="n">
        <v>45364</v>
      </c>
      <c r="V1341" s="0" t="n">
        <v>286.81</v>
      </c>
      <c r="W1341" s="0" t="n">
        <v>0.744</v>
      </c>
    </row>
    <row r="1342" customFormat="false" ht="15" hidden="false" customHeight="false" outlineLevel="0" collapsed="false">
      <c r="A1342" s="0" t="s">
        <v>1488</v>
      </c>
      <c r="B1342" s="0" t="s">
        <v>81</v>
      </c>
      <c r="C1342" s="0" t="n">
        <v>214</v>
      </c>
      <c r="D1342" s="0" t="n">
        <v>40</v>
      </c>
      <c r="E1342" s="0" t="n">
        <v>6</v>
      </c>
      <c r="F1342" s="0" t="n">
        <v>7</v>
      </c>
      <c r="G1342" s="0" t="n">
        <v>41.14</v>
      </c>
      <c r="H1342" s="0" t="n">
        <v>2.51</v>
      </c>
      <c r="I1342" s="0" t="n">
        <v>0.71</v>
      </c>
      <c r="J1342" s="0" t="s">
        <v>85</v>
      </c>
      <c r="K1342" s="0" t="s">
        <v>54</v>
      </c>
      <c r="L1342" s="0" t="n">
        <v>104</v>
      </c>
      <c r="M1342" s="0" t="n">
        <v>4.09</v>
      </c>
      <c r="N1342" s="0" t="n">
        <v>55.3</v>
      </c>
      <c r="O1342" s="0" t="n">
        <v>1.48</v>
      </c>
      <c r="P1342" s="0" t="n">
        <v>6</v>
      </c>
      <c r="Q1342" s="0" t="n">
        <v>0.8</v>
      </c>
      <c r="R1342" s="0" t="n">
        <v>173</v>
      </c>
      <c r="S1342" s="0" t="n">
        <v>12.27</v>
      </c>
      <c r="T1342" s="0" t="n">
        <v>0.76</v>
      </c>
      <c r="U1342" s="6" t="n">
        <v>45461</v>
      </c>
      <c r="V1342" s="0" t="n">
        <v>90.88</v>
      </c>
      <c r="W1342" s="0" t="n">
        <v>0.608</v>
      </c>
    </row>
    <row r="1343" customFormat="false" ht="15" hidden="false" customHeight="false" outlineLevel="0" collapsed="false">
      <c r="A1343" s="0" t="s">
        <v>1489</v>
      </c>
      <c r="B1343" s="0" t="s">
        <v>81</v>
      </c>
      <c r="C1343" s="0" t="n">
        <v>349</v>
      </c>
      <c r="D1343" s="0" t="n">
        <v>62</v>
      </c>
      <c r="E1343" s="0" t="n">
        <v>5</v>
      </c>
      <c r="F1343" s="0" t="n">
        <v>9</v>
      </c>
      <c r="G1343" s="0" t="n">
        <v>4.43</v>
      </c>
      <c r="H1343" s="0" t="n">
        <v>5.08</v>
      </c>
      <c r="I1343" s="0" t="n">
        <v>0.66</v>
      </c>
      <c r="J1343" s="0" t="s">
        <v>253</v>
      </c>
      <c r="K1343" s="0" t="s">
        <v>42</v>
      </c>
      <c r="L1343" s="0" t="n">
        <v>72</v>
      </c>
      <c r="M1343" s="0" t="n">
        <v>4.01</v>
      </c>
      <c r="N1343" s="0" t="n">
        <v>188.25</v>
      </c>
      <c r="O1343" s="0" t="n">
        <v>1.12</v>
      </c>
      <c r="P1343" s="0" t="n">
        <v>5</v>
      </c>
      <c r="Q1343" s="0" t="n">
        <v>0.95</v>
      </c>
      <c r="R1343" s="0" t="n">
        <v>959</v>
      </c>
      <c r="S1343" s="0" t="n">
        <v>12.35</v>
      </c>
      <c r="T1343" s="0" t="n">
        <v>0.33</v>
      </c>
      <c r="U1343" s="6" t="n">
        <v>45331</v>
      </c>
      <c r="V1343" s="0" t="n">
        <v>152.51</v>
      </c>
      <c r="W1343" s="0" t="n">
        <v>0.609</v>
      </c>
    </row>
    <row r="1344" customFormat="false" ht="15" hidden="false" customHeight="false" outlineLevel="0" collapsed="false">
      <c r="A1344" s="0" t="s">
        <v>1490</v>
      </c>
      <c r="B1344" s="0" t="s">
        <v>48</v>
      </c>
      <c r="C1344" s="0" t="n">
        <v>443</v>
      </c>
      <c r="D1344" s="0" t="n">
        <v>34</v>
      </c>
      <c r="E1344" s="0" t="n">
        <v>7</v>
      </c>
      <c r="F1344" s="0" t="n">
        <v>4</v>
      </c>
      <c r="G1344" s="0" t="n">
        <v>39.77</v>
      </c>
      <c r="H1344" s="0" t="n">
        <v>5.11</v>
      </c>
      <c r="I1344" s="0" t="n">
        <v>0.7</v>
      </c>
      <c r="J1344" s="0" t="s">
        <v>72</v>
      </c>
      <c r="K1344" s="0" t="s">
        <v>60</v>
      </c>
      <c r="L1344" s="0" t="n">
        <v>112</v>
      </c>
      <c r="M1344" s="0" t="n">
        <v>3.52</v>
      </c>
      <c r="N1344" s="0" t="n">
        <v>68.93</v>
      </c>
      <c r="O1344" s="0" t="n">
        <v>1.96</v>
      </c>
      <c r="P1344" s="0" t="n">
        <v>8</v>
      </c>
      <c r="Q1344" s="0" t="n">
        <v>0.72</v>
      </c>
      <c r="R1344" s="0" t="n">
        <v>244</v>
      </c>
      <c r="S1344" s="0" t="n">
        <v>8.96</v>
      </c>
      <c r="T1344" s="0" t="n">
        <v>0.45</v>
      </c>
      <c r="U1344" s="6" t="n">
        <v>45413</v>
      </c>
      <c r="V1344" s="0" t="n">
        <v>230.74</v>
      </c>
      <c r="W1344" s="0" t="n">
        <v>0.397</v>
      </c>
    </row>
    <row r="1345" customFormat="false" ht="15" hidden="false" customHeight="false" outlineLevel="0" collapsed="false">
      <c r="A1345" s="0" t="s">
        <v>1491</v>
      </c>
      <c r="B1345" s="0" t="s">
        <v>44</v>
      </c>
      <c r="C1345" s="0" t="n">
        <v>194</v>
      </c>
      <c r="D1345" s="0" t="n">
        <v>53</v>
      </c>
      <c r="E1345" s="0" t="n">
        <v>6</v>
      </c>
      <c r="F1345" s="0" t="n">
        <v>9</v>
      </c>
      <c r="G1345" s="0" t="n">
        <v>30.49</v>
      </c>
      <c r="H1345" s="0" t="n">
        <v>8.96</v>
      </c>
      <c r="I1345" s="0" t="n">
        <v>0.34</v>
      </c>
      <c r="J1345" s="0" t="s">
        <v>309</v>
      </c>
      <c r="K1345" s="0" t="s">
        <v>60</v>
      </c>
      <c r="L1345" s="0" t="n">
        <v>14</v>
      </c>
      <c r="M1345" s="0" t="n">
        <v>0.94</v>
      </c>
      <c r="N1345" s="0" t="n">
        <v>75.87</v>
      </c>
      <c r="O1345" s="0" t="n">
        <v>0.56</v>
      </c>
      <c r="P1345" s="0" t="n">
        <v>9</v>
      </c>
      <c r="Q1345" s="0" t="n">
        <v>0.98</v>
      </c>
      <c r="R1345" s="0" t="n">
        <v>632</v>
      </c>
      <c r="S1345" s="0" t="n">
        <v>14.46</v>
      </c>
      <c r="T1345" s="0" t="n">
        <v>0.62</v>
      </c>
      <c r="U1345" s="6" t="n">
        <v>45469</v>
      </c>
      <c r="V1345" s="0" t="n">
        <v>279.46</v>
      </c>
      <c r="W1345" s="0" t="n">
        <v>0.677</v>
      </c>
    </row>
    <row r="1346" customFormat="false" ht="15" hidden="false" customHeight="false" outlineLevel="0" collapsed="false">
      <c r="A1346" s="0" t="s">
        <v>1492</v>
      </c>
      <c r="B1346" s="0" t="s">
        <v>56</v>
      </c>
      <c r="C1346" s="0" t="n">
        <v>468</v>
      </c>
      <c r="D1346" s="0" t="n">
        <v>21</v>
      </c>
      <c r="E1346" s="0" t="n">
        <v>3</v>
      </c>
      <c r="F1346" s="0" t="n">
        <v>4</v>
      </c>
      <c r="G1346" s="0" t="n">
        <v>29.08</v>
      </c>
      <c r="H1346" s="0" t="n">
        <v>3.32</v>
      </c>
      <c r="I1346" s="0" t="n">
        <v>0.47</v>
      </c>
      <c r="J1346" s="0" t="s">
        <v>130</v>
      </c>
      <c r="K1346" s="0" t="s">
        <v>54</v>
      </c>
      <c r="L1346" s="0" t="n">
        <v>166</v>
      </c>
      <c r="M1346" s="0" t="n">
        <v>4.99</v>
      </c>
      <c r="N1346" s="0" t="n">
        <v>122.83</v>
      </c>
      <c r="O1346" s="0" t="n">
        <v>1.92</v>
      </c>
      <c r="P1346" s="0" t="n">
        <v>6</v>
      </c>
      <c r="Q1346" s="0" t="n">
        <v>0.7</v>
      </c>
      <c r="R1346" s="0" t="n">
        <v>793</v>
      </c>
      <c r="S1346" s="0" t="n">
        <v>11.25</v>
      </c>
      <c r="T1346" s="0" t="n">
        <v>0.29</v>
      </c>
      <c r="U1346" s="6" t="n">
        <v>45455</v>
      </c>
      <c r="V1346" s="0" t="n">
        <v>185.48</v>
      </c>
      <c r="W1346" s="0" t="n">
        <v>0.436</v>
      </c>
    </row>
    <row r="1347" customFormat="false" ht="15" hidden="false" customHeight="false" outlineLevel="0" collapsed="false">
      <c r="A1347" s="0" t="s">
        <v>1493</v>
      </c>
      <c r="B1347" s="0" t="s">
        <v>40</v>
      </c>
      <c r="C1347" s="0" t="n">
        <v>432</v>
      </c>
      <c r="D1347" s="0" t="n">
        <v>99</v>
      </c>
      <c r="E1347" s="0" t="n">
        <v>14</v>
      </c>
      <c r="F1347" s="0" t="n">
        <v>3</v>
      </c>
      <c r="G1347" s="0" t="n">
        <v>23.46</v>
      </c>
      <c r="H1347" s="0" t="n">
        <v>9.35</v>
      </c>
      <c r="I1347" s="0" t="n">
        <v>0.63</v>
      </c>
      <c r="J1347" s="0" t="s">
        <v>112</v>
      </c>
      <c r="K1347" s="0" t="s">
        <v>60</v>
      </c>
      <c r="L1347" s="0" t="n">
        <v>116</v>
      </c>
      <c r="M1347" s="0" t="n">
        <v>3.9</v>
      </c>
      <c r="N1347" s="0" t="n">
        <v>121.74</v>
      </c>
      <c r="O1347" s="0" t="n">
        <v>1.08</v>
      </c>
      <c r="P1347" s="0" t="n">
        <v>2</v>
      </c>
      <c r="Q1347" s="0" t="n">
        <v>0.98</v>
      </c>
      <c r="R1347" s="0" t="n">
        <v>222</v>
      </c>
      <c r="S1347" s="0" t="n">
        <v>5.63</v>
      </c>
      <c r="T1347" s="0" t="n">
        <v>0.58</v>
      </c>
      <c r="U1347" s="6" t="n">
        <v>45377</v>
      </c>
      <c r="V1347" s="0" t="n">
        <v>121.44</v>
      </c>
      <c r="W1347" s="0" t="n">
        <v>0.639</v>
      </c>
    </row>
    <row r="1348" customFormat="false" ht="15" hidden="false" customHeight="false" outlineLevel="0" collapsed="false">
      <c r="A1348" s="0" t="s">
        <v>1494</v>
      </c>
      <c r="B1348" s="0" t="s">
        <v>56</v>
      </c>
      <c r="C1348" s="0" t="n">
        <v>453</v>
      </c>
      <c r="D1348" s="0" t="n">
        <v>18</v>
      </c>
      <c r="E1348" s="0" t="n">
        <v>5</v>
      </c>
      <c r="F1348" s="0" t="n">
        <v>9</v>
      </c>
      <c r="G1348" s="0" t="n">
        <v>14.58</v>
      </c>
      <c r="H1348" s="0" t="n">
        <v>4.78</v>
      </c>
      <c r="I1348" s="0" t="n">
        <v>0.13</v>
      </c>
      <c r="J1348" s="0" t="s">
        <v>41</v>
      </c>
      <c r="K1348" s="0" t="s">
        <v>46</v>
      </c>
      <c r="L1348" s="0" t="n">
        <v>151</v>
      </c>
      <c r="M1348" s="0" t="n">
        <v>3.81</v>
      </c>
      <c r="N1348" s="0" t="n">
        <v>120.02</v>
      </c>
      <c r="O1348" s="0" t="n">
        <v>0.38</v>
      </c>
      <c r="P1348" s="0" t="n">
        <v>5</v>
      </c>
      <c r="Q1348" s="0" t="n">
        <v>0.84</v>
      </c>
      <c r="R1348" s="0" t="n">
        <v>252</v>
      </c>
      <c r="S1348" s="0" t="n">
        <v>9.55</v>
      </c>
      <c r="T1348" s="0" t="n">
        <v>0.56</v>
      </c>
      <c r="U1348" s="6" t="n">
        <v>45617</v>
      </c>
      <c r="V1348" s="0" t="n">
        <v>295.8</v>
      </c>
      <c r="W1348" s="0" t="n">
        <v>0.669</v>
      </c>
    </row>
    <row r="1349" customFormat="false" ht="15" hidden="false" customHeight="false" outlineLevel="0" collapsed="false">
      <c r="A1349" s="0" t="s">
        <v>1495</v>
      </c>
      <c r="B1349" s="0" t="s">
        <v>44</v>
      </c>
      <c r="C1349" s="0" t="n">
        <v>373</v>
      </c>
      <c r="D1349" s="0" t="n">
        <v>21</v>
      </c>
      <c r="E1349" s="0" t="n">
        <v>12</v>
      </c>
      <c r="F1349" s="0" t="n">
        <v>8</v>
      </c>
      <c r="G1349" s="0" t="n">
        <v>23.74</v>
      </c>
      <c r="H1349" s="0" t="n">
        <v>6.86</v>
      </c>
      <c r="I1349" s="0" t="n">
        <v>0.53</v>
      </c>
      <c r="J1349" s="0" t="s">
        <v>166</v>
      </c>
      <c r="K1349" s="0" t="s">
        <v>60</v>
      </c>
      <c r="L1349" s="0" t="n">
        <v>67</v>
      </c>
      <c r="M1349" s="0" t="n">
        <v>0.79</v>
      </c>
      <c r="N1349" s="0" t="n">
        <v>118.92</v>
      </c>
      <c r="O1349" s="0" t="n">
        <v>0.38</v>
      </c>
      <c r="P1349" s="0" t="n">
        <v>6</v>
      </c>
      <c r="Q1349" s="0" t="n">
        <v>0.73</v>
      </c>
      <c r="R1349" s="0" t="n">
        <v>82</v>
      </c>
      <c r="S1349" s="0" t="n">
        <v>8.61</v>
      </c>
      <c r="T1349" s="0" t="n">
        <v>0.39</v>
      </c>
      <c r="U1349" s="6" t="n">
        <v>45337</v>
      </c>
      <c r="V1349" s="0" t="n">
        <v>17.59</v>
      </c>
      <c r="W1349" s="0" t="n">
        <v>0.581</v>
      </c>
    </row>
    <row r="1350" customFormat="false" ht="15" hidden="false" customHeight="false" outlineLevel="0" collapsed="false">
      <c r="A1350" s="0" t="s">
        <v>1496</v>
      </c>
      <c r="B1350" s="0" t="s">
        <v>81</v>
      </c>
      <c r="C1350" s="0" t="n">
        <v>160</v>
      </c>
      <c r="D1350" s="0" t="n">
        <v>78</v>
      </c>
      <c r="E1350" s="0" t="n">
        <v>12</v>
      </c>
      <c r="F1350" s="0" t="n">
        <v>8</v>
      </c>
      <c r="G1350" s="0" t="n">
        <v>23.05</v>
      </c>
      <c r="H1350" s="0" t="n">
        <v>3.05</v>
      </c>
      <c r="I1350" s="0" t="n">
        <v>0.87</v>
      </c>
      <c r="J1350" s="0" t="s">
        <v>130</v>
      </c>
      <c r="K1350" s="0" t="s">
        <v>54</v>
      </c>
      <c r="L1350" s="0" t="n">
        <v>155</v>
      </c>
      <c r="M1350" s="0" t="n">
        <v>2.29</v>
      </c>
      <c r="N1350" s="0" t="n">
        <v>69.32</v>
      </c>
      <c r="O1350" s="0" t="n">
        <v>1.26</v>
      </c>
      <c r="P1350" s="0" t="n">
        <v>6</v>
      </c>
      <c r="Q1350" s="0" t="n">
        <v>0.9</v>
      </c>
      <c r="R1350" s="0" t="n">
        <v>260</v>
      </c>
      <c r="S1350" s="0" t="n">
        <v>9.12</v>
      </c>
      <c r="T1350" s="0" t="n">
        <v>0.36</v>
      </c>
      <c r="U1350" s="6" t="n">
        <v>45654</v>
      </c>
      <c r="V1350" s="0" t="n">
        <v>251.33</v>
      </c>
      <c r="W1350" s="0" t="n">
        <v>0.528</v>
      </c>
    </row>
    <row r="1351" customFormat="false" ht="15" hidden="false" customHeight="false" outlineLevel="0" collapsed="false">
      <c r="A1351" s="0" t="s">
        <v>1497</v>
      </c>
      <c r="B1351" s="0" t="s">
        <v>81</v>
      </c>
      <c r="C1351" s="0" t="n">
        <v>265</v>
      </c>
      <c r="D1351" s="0" t="n">
        <v>63</v>
      </c>
      <c r="E1351" s="0" t="n">
        <v>10</v>
      </c>
      <c r="F1351" s="0" t="n">
        <v>2</v>
      </c>
      <c r="G1351" s="0" t="n">
        <v>29.6</v>
      </c>
      <c r="H1351" s="0" t="n">
        <v>4.4</v>
      </c>
      <c r="I1351" s="0" t="n">
        <v>0.54</v>
      </c>
      <c r="J1351" s="0" t="s">
        <v>385</v>
      </c>
      <c r="K1351" s="0" t="s">
        <v>46</v>
      </c>
      <c r="L1351" s="0" t="n">
        <v>16</v>
      </c>
      <c r="M1351" s="0" t="n">
        <v>0.89</v>
      </c>
      <c r="N1351" s="0" t="n">
        <v>92.54</v>
      </c>
      <c r="O1351" s="0" t="n">
        <v>1.68</v>
      </c>
      <c r="P1351" s="0" t="n">
        <v>5</v>
      </c>
      <c r="Q1351" s="0" t="n">
        <v>0.97</v>
      </c>
      <c r="R1351" s="0" t="n">
        <v>862</v>
      </c>
      <c r="S1351" s="0" t="n">
        <v>12.45</v>
      </c>
      <c r="T1351" s="0" t="n">
        <v>0.4</v>
      </c>
      <c r="U1351" s="6" t="n">
        <v>45635</v>
      </c>
      <c r="V1351" s="0" t="n">
        <v>90.45</v>
      </c>
      <c r="W1351" s="0" t="n">
        <v>0.572</v>
      </c>
    </row>
    <row r="1352" customFormat="false" ht="15" hidden="false" customHeight="false" outlineLevel="0" collapsed="false">
      <c r="A1352" s="0" t="s">
        <v>1498</v>
      </c>
      <c r="B1352" s="0" t="s">
        <v>44</v>
      </c>
      <c r="C1352" s="0" t="n">
        <v>404</v>
      </c>
      <c r="D1352" s="0" t="n">
        <v>63</v>
      </c>
      <c r="E1352" s="0" t="n">
        <v>9</v>
      </c>
      <c r="F1352" s="0" t="n">
        <v>3</v>
      </c>
      <c r="G1352" s="0" t="n">
        <v>14.8</v>
      </c>
      <c r="H1352" s="0" t="n">
        <v>7.24</v>
      </c>
      <c r="I1352" s="0" t="n">
        <v>0.6</v>
      </c>
      <c r="J1352" s="0" t="s">
        <v>204</v>
      </c>
      <c r="K1352" s="0" t="s">
        <v>46</v>
      </c>
      <c r="L1352" s="0" t="n">
        <v>96</v>
      </c>
      <c r="M1352" s="0" t="n">
        <v>2.12</v>
      </c>
      <c r="N1352" s="0" t="n">
        <v>122.75</v>
      </c>
      <c r="O1352" s="0" t="n">
        <v>1.52</v>
      </c>
      <c r="P1352" s="0" t="n">
        <v>2</v>
      </c>
      <c r="Q1352" s="0" t="n">
        <v>0.83</v>
      </c>
      <c r="R1352" s="0" t="n">
        <v>743</v>
      </c>
      <c r="S1352" s="0" t="n">
        <v>8.13</v>
      </c>
      <c r="T1352" s="0" t="n">
        <v>0.68</v>
      </c>
      <c r="U1352" s="6" t="n">
        <v>45619</v>
      </c>
      <c r="V1352" s="0" t="n">
        <v>247.06</v>
      </c>
      <c r="W1352" s="0" t="n">
        <v>0.618</v>
      </c>
    </row>
    <row r="1353" customFormat="false" ht="15" hidden="false" customHeight="false" outlineLevel="0" collapsed="false">
      <c r="A1353" s="0" t="s">
        <v>1499</v>
      </c>
      <c r="B1353" s="0" t="s">
        <v>81</v>
      </c>
      <c r="C1353" s="0" t="n">
        <v>437</v>
      </c>
      <c r="D1353" s="0" t="n">
        <v>37</v>
      </c>
      <c r="E1353" s="0" t="n">
        <v>4</v>
      </c>
      <c r="F1353" s="0" t="n">
        <v>5</v>
      </c>
      <c r="G1353" s="0" t="n">
        <v>4.8</v>
      </c>
      <c r="H1353" s="0" t="n">
        <v>5.37</v>
      </c>
      <c r="I1353" s="0" t="n">
        <v>0.28</v>
      </c>
      <c r="J1353" s="0" t="s">
        <v>215</v>
      </c>
      <c r="K1353" s="0" t="s">
        <v>60</v>
      </c>
      <c r="L1353" s="0" t="n">
        <v>106</v>
      </c>
      <c r="M1353" s="0" t="n">
        <v>3.07</v>
      </c>
      <c r="N1353" s="0" t="n">
        <v>137.54</v>
      </c>
      <c r="O1353" s="0" t="n">
        <v>1.35</v>
      </c>
      <c r="P1353" s="0" t="n">
        <v>5</v>
      </c>
      <c r="Q1353" s="0" t="n">
        <v>0.91</v>
      </c>
      <c r="R1353" s="0" t="n">
        <v>802</v>
      </c>
      <c r="S1353" s="0" t="n">
        <v>11.2</v>
      </c>
      <c r="T1353" s="0" t="n">
        <v>0.53</v>
      </c>
      <c r="U1353" s="6" t="n">
        <v>45463</v>
      </c>
      <c r="V1353" s="0" t="n">
        <v>57.03</v>
      </c>
      <c r="W1353" s="0" t="n">
        <v>0.602</v>
      </c>
    </row>
    <row r="1354" customFormat="false" ht="15" hidden="false" customHeight="false" outlineLevel="0" collapsed="false">
      <c r="A1354" s="0" t="s">
        <v>1500</v>
      </c>
      <c r="B1354" s="0" t="s">
        <v>81</v>
      </c>
      <c r="C1354" s="0" t="n">
        <v>112</v>
      </c>
      <c r="D1354" s="0" t="n">
        <v>65</v>
      </c>
      <c r="E1354" s="0" t="n">
        <v>3</v>
      </c>
      <c r="F1354" s="0" t="n">
        <v>6</v>
      </c>
      <c r="G1354" s="0" t="n">
        <v>8.11</v>
      </c>
      <c r="H1354" s="0" t="n">
        <v>9.34</v>
      </c>
      <c r="I1354" s="0" t="n">
        <v>0.81</v>
      </c>
      <c r="J1354" s="0" t="s">
        <v>324</v>
      </c>
      <c r="K1354" s="0" t="s">
        <v>54</v>
      </c>
      <c r="L1354" s="0" t="n">
        <v>54</v>
      </c>
      <c r="M1354" s="0" t="n">
        <v>4.45</v>
      </c>
      <c r="N1354" s="0" t="n">
        <v>58.09</v>
      </c>
      <c r="O1354" s="0" t="n">
        <v>0.43</v>
      </c>
      <c r="P1354" s="0" t="n">
        <v>1</v>
      </c>
      <c r="Q1354" s="0" t="n">
        <v>0.99</v>
      </c>
      <c r="R1354" s="0" t="n">
        <v>100</v>
      </c>
      <c r="S1354" s="0" t="n">
        <v>4.51</v>
      </c>
      <c r="T1354" s="0" t="n">
        <v>0.53</v>
      </c>
      <c r="U1354" s="6" t="n">
        <v>45520</v>
      </c>
      <c r="V1354" s="0" t="n">
        <v>110.58</v>
      </c>
      <c r="W1354" s="0" t="n">
        <v>0.701</v>
      </c>
    </row>
    <row r="1355" customFormat="false" ht="15" hidden="false" customHeight="false" outlineLevel="0" collapsed="false">
      <c r="A1355" s="0" t="s">
        <v>1501</v>
      </c>
      <c r="B1355" s="0" t="s">
        <v>81</v>
      </c>
      <c r="C1355" s="0" t="n">
        <v>451</v>
      </c>
      <c r="D1355" s="0" t="n">
        <v>78</v>
      </c>
      <c r="E1355" s="0" t="n">
        <v>5</v>
      </c>
      <c r="F1355" s="0" t="n">
        <v>3</v>
      </c>
      <c r="G1355" s="0" t="n">
        <v>35.26</v>
      </c>
      <c r="H1355" s="0" t="n">
        <v>7.5</v>
      </c>
      <c r="I1355" s="0" t="n">
        <v>0.42</v>
      </c>
      <c r="J1355" s="0" t="s">
        <v>49</v>
      </c>
      <c r="K1355" s="0" t="s">
        <v>54</v>
      </c>
      <c r="L1355" s="0" t="n">
        <v>25</v>
      </c>
      <c r="M1355" s="0" t="n">
        <v>1.77</v>
      </c>
      <c r="N1355" s="0" t="n">
        <v>143.28</v>
      </c>
      <c r="O1355" s="0" t="n">
        <v>0.31</v>
      </c>
      <c r="P1355" s="0" t="n">
        <v>9</v>
      </c>
      <c r="Q1355" s="0" t="n">
        <v>0.77</v>
      </c>
      <c r="R1355" s="0" t="n">
        <v>932</v>
      </c>
      <c r="S1355" s="0" t="n">
        <v>14.05</v>
      </c>
      <c r="T1355" s="0" t="n">
        <v>0.35</v>
      </c>
      <c r="U1355" s="6" t="n">
        <v>45297</v>
      </c>
      <c r="V1355" s="0" t="n">
        <v>26.23</v>
      </c>
      <c r="W1355" s="0" t="n">
        <v>0.6</v>
      </c>
    </row>
    <row r="1356" customFormat="false" ht="15" hidden="false" customHeight="false" outlineLevel="0" collapsed="false">
      <c r="A1356" s="0" t="s">
        <v>1502</v>
      </c>
      <c r="B1356" s="0" t="s">
        <v>40</v>
      </c>
      <c r="C1356" s="0" t="n">
        <v>258</v>
      </c>
      <c r="D1356" s="0" t="n">
        <v>86</v>
      </c>
      <c r="E1356" s="0" t="n">
        <v>7</v>
      </c>
      <c r="F1356" s="0" t="n">
        <v>2</v>
      </c>
      <c r="G1356" s="0" t="n">
        <v>2.1</v>
      </c>
      <c r="H1356" s="0" t="n">
        <v>5.86</v>
      </c>
      <c r="I1356" s="0" t="n">
        <v>0.96</v>
      </c>
      <c r="J1356" s="0" t="s">
        <v>139</v>
      </c>
      <c r="K1356" s="0" t="s">
        <v>54</v>
      </c>
      <c r="L1356" s="0" t="n">
        <v>73</v>
      </c>
      <c r="M1356" s="0" t="n">
        <v>3.31</v>
      </c>
      <c r="N1356" s="0" t="n">
        <v>185.42</v>
      </c>
      <c r="O1356" s="0" t="n">
        <v>0.1</v>
      </c>
      <c r="P1356" s="0" t="n">
        <v>0</v>
      </c>
      <c r="Q1356" s="0" t="n">
        <v>0.95</v>
      </c>
      <c r="R1356" s="0" t="n">
        <v>941</v>
      </c>
      <c r="S1356" s="0" t="n">
        <v>2.21</v>
      </c>
      <c r="T1356" s="0" t="n">
        <v>0.83</v>
      </c>
      <c r="U1356" s="6" t="n">
        <v>45427</v>
      </c>
      <c r="V1356" s="0" t="n">
        <v>67.89</v>
      </c>
      <c r="W1356" s="0" t="n">
        <v>0.775</v>
      </c>
    </row>
    <row r="1357" customFormat="false" ht="15" hidden="false" customHeight="false" outlineLevel="0" collapsed="false">
      <c r="A1357" s="0" t="s">
        <v>1503</v>
      </c>
      <c r="B1357" s="0" t="s">
        <v>40</v>
      </c>
      <c r="C1357" s="0" t="n">
        <v>224</v>
      </c>
      <c r="D1357" s="0" t="n">
        <v>67</v>
      </c>
      <c r="E1357" s="0" t="n">
        <v>12</v>
      </c>
      <c r="F1357" s="0" t="n">
        <v>5</v>
      </c>
      <c r="G1357" s="0" t="n">
        <v>42.97</v>
      </c>
      <c r="H1357" s="0" t="n">
        <v>8.92</v>
      </c>
      <c r="I1357" s="0" t="n">
        <v>0.99</v>
      </c>
      <c r="J1357" s="0" t="s">
        <v>220</v>
      </c>
      <c r="K1357" s="0" t="s">
        <v>46</v>
      </c>
      <c r="L1357" s="0" t="n">
        <v>46</v>
      </c>
      <c r="M1357" s="0" t="n">
        <v>1.24</v>
      </c>
      <c r="N1357" s="0" t="n">
        <v>154.01</v>
      </c>
      <c r="O1357" s="0" t="n">
        <v>0.29</v>
      </c>
      <c r="P1357" s="0" t="n">
        <v>7</v>
      </c>
      <c r="Q1357" s="0" t="n">
        <v>0.79</v>
      </c>
      <c r="R1357" s="0" t="n">
        <v>904</v>
      </c>
      <c r="S1357" s="0" t="n">
        <v>14.91</v>
      </c>
      <c r="T1357" s="0" t="n">
        <v>0.76</v>
      </c>
      <c r="U1357" s="6" t="n">
        <v>45399</v>
      </c>
      <c r="V1357" s="0" t="n">
        <v>184.81</v>
      </c>
      <c r="W1357" s="0" t="n">
        <v>0.74</v>
      </c>
    </row>
    <row r="1358" customFormat="false" ht="15" hidden="false" customHeight="false" outlineLevel="0" collapsed="false">
      <c r="A1358" s="0" t="s">
        <v>1504</v>
      </c>
      <c r="B1358" s="0" t="s">
        <v>48</v>
      </c>
      <c r="C1358" s="0" t="n">
        <v>67</v>
      </c>
      <c r="D1358" s="0" t="n">
        <v>87</v>
      </c>
      <c r="E1358" s="0" t="n">
        <v>13</v>
      </c>
      <c r="F1358" s="0" t="n">
        <v>4</v>
      </c>
      <c r="G1358" s="0" t="n">
        <v>35.03</v>
      </c>
      <c r="H1358" s="0" t="n">
        <v>6.82</v>
      </c>
      <c r="I1358" s="0" t="n">
        <v>0.92</v>
      </c>
      <c r="J1358" s="0" t="s">
        <v>225</v>
      </c>
      <c r="K1358" s="0" t="s">
        <v>54</v>
      </c>
      <c r="L1358" s="0" t="n">
        <v>162</v>
      </c>
      <c r="M1358" s="0" t="n">
        <v>2.09</v>
      </c>
      <c r="N1358" s="0" t="n">
        <v>26</v>
      </c>
      <c r="O1358" s="0" t="n">
        <v>1.56</v>
      </c>
      <c r="P1358" s="0" t="n">
        <v>2</v>
      </c>
      <c r="Q1358" s="0" t="n">
        <v>0.83</v>
      </c>
      <c r="R1358" s="0" t="n">
        <v>456</v>
      </c>
      <c r="S1358" s="0" t="n">
        <v>9.86</v>
      </c>
      <c r="T1358" s="0" t="n">
        <v>0.54</v>
      </c>
      <c r="U1358" s="6" t="n">
        <v>45419</v>
      </c>
      <c r="V1358" s="0" t="n">
        <v>230.84</v>
      </c>
      <c r="W1358" s="0" t="n">
        <v>0.609</v>
      </c>
    </row>
    <row r="1359" customFormat="false" ht="15" hidden="false" customHeight="false" outlineLevel="0" collapsed="false">
      <c r="A1359" s="0" t="s">
        <v>1505</v>
      </c>
      <c r="B1359" s="0" t="s">
        <v>56</v>
      </c>
      <c r="C1359" s="0" t="n">
        <v>452</v>
      </c>
      <c r="D1359" s="0" t="n">
        <v>84</v>
      </c>
      <c r="E1359" s="0" t="n">
        <v>14</v>
      </c>
      <c r="F1359" s="0" t="n">
        <v>5</v>
      </c>
      <c r="G1359" s="0" t="n">
        <v>38.64</v>
      </c>
      <c r="H1359" s="0" t="n">
        <v>6.65</v>
      </c>
      <c r="I1359" s="0" t="n">
        <v>0.18</v>
      </c>
      <c r="J1359" s="0" t="s">
        <v>154</v>
      </c>
      <c r="K1359" s="0" t="s">
        <v>46</v>
      </c>
      <c r="L1359" s="0" t="n">
        <v>18</v>
      </c>
      <c r="M1359" s="0" t="n">
        <v>4.76</v>
      </c>
      <c r="N1359" s="0" t="n">
        <v>99.13</v>
      </c>
      <c r="O1359" s="0" t="n">
        <v>1.8</v>
      </c>
      <c r="P1359" s="0" t="n">
        <v>7</v>
      </c>
      <c r="Q1359" s="0" t="n">
        <v>0.78</v>
      </c>
      <c r="R1359" s="0" t="n">
        <v>590</v>
      </c>
      <c r="S1359" s="0" t="n">
        <v>7.58</v>
      </c>
      <c r="T1359" s="0" t="n">
        <v>0.31</v>
      </c>
      <c r="U1359" s="6" t="n">
        <v>45646</v>
      </c>
      <c r="V1359" s="0" t="n">
        <v>274.26</v>
      </c>
      <c r="W1359" s="0" t="n">
        <v>0.399</v>
      </c>
    </row>
    <row r="1360" customFormat="false" ht="15" hidden="false" customHeight="false" outlineLevel="0" collapsed="false">
      <c r="A1360" s="0" t="s">
        <v>1506</v>
      </c>
      <c r="B1360" s="0" t="s">
        <v>44</v>
      </c>
      <c r="C1360" s="0" t="n">
        <v>264</v>
      </c>
      <c r="D1360" s="0" t="n">
        <v>51</v>
      </c>
      <c r="E1360" s="0" t="n">
        <v>3</v>
      </c>
      <c r="F1360" s="0" t="n">
        <v>7</v>
      </c>
      <c r="G1360" s="0" t="n">
        <v>41.96</v>
      </c>
      <c r="H1360" s="0" t="n">
        <v>2.84</v>
      </c>
      <c r="I1360" s="0" t="n">
        <v>0.4</v>
      </c>
      <c r="J1360" s="0" t="s">
        <v>132</v>
      </c>
      <c r="K1360" s="0" t="s">
        <v>46</v>
      </c>
      <c r="L1360" s="0" t="n">
        <v>165</v>
      </c>
      <c r="M1360" s="0" t="n">
        <v>3.86</v>
      </c>
      <c r="N1360" s="0" t="n">
        <v>92.7</v>
      </c>
      <c r="O1360" s="0" t="n">
        <v>0.56</v>
      </c>
      <c r="P1360" s="0" t="n">
        <v>2</v>
      </c>
      <c r="Q1360" s="0" t="n">
        <v>0.83</v>
      </c>
      <c r="R1360" s="0" t="n">
        <v>567</v>
      </c>
      <c r="S1360" s="0" t="n">
        <v>5.35</v>
      </c>
      <c r="T1360" s="0" t="n">
        <v>0.77</v>
      </c>
      <c r="U1360" s="6" t="n">
        <v>45326</v>
      </c>
      <c r="V1360" s="0" t="n">
        <v>44.71</v>
      </c>
      <c r="W1360" s="0" t="n">
        <v>0.695</v>
      </c>
    </row>
    <row r="1361" customFormat="false" ht="15" hidden="false" customHeight="false" outlineLevel="0" collapsed="false">
      <c r="A1361" s="0" t="s">
        <v>1507</v>
      </c>
      <c r="B1361" s="0" t="s">
        <v>44</v>
      </c>
      <c r="C1361" s="0" t="n">
        <v>339</v>
      </c>
      <c r="D1361" s="0" t="n">
        <v>47</v>
      </c>
      <c r="E1361" s="0" t="n">
        <v>5</v>
      </c>
      <c r="F1361" s="0" t="n">
        <v>9</v>
      </c>
      <c r="G1361" s="0" t="n">
        <v>7.01</v>
      </c>
      <c r="H1361" s="0" t="n">
        <v>4.25</v>
      </c>
      <c r="I1361" s="0" t="n">
        <v>0.95</v>
      </c>
      <c r="J1361" s="0" t="s">
        <v>186</v>
      </c>
      <c r="K1361" s="0" t="s">
        <v>42</v>
      </c>
      <c r="L1361" s="0" t="n">
        <v>146</v>
      </c>
      <c r="M1361" s="0" t="n">
        <v>2.96</v>
      </c>
      <c r="N1361" s="0" t="n">
        <v>73.94</v>
      </c>
      <c r="O1361" s="0" t="n">
        <v>1.61</v>
      </c>
      <c r="P1361" s="0" t="n">
        <v>1</v>
      </c>
      <c r="Q1361" s="0" t="n">
        <v>0.7</v>
      </c>
      <c r="R1361" s="0" t="n">
        <v>984</v>
      </c>
      <c r="S1361" s="0" t="n">
        <v>6.67</v>
      </c>
      <c r="T1361" s="0" t="n">
        <v>0.92</v>
      </c>
      <c r="U1361" s="6" t="n">
        <v>45471</v>
      </c>
      <c r="V1361" s="0" t="n">
        <v>50.77</v>
      </c>
      <c r="W1361" s="0" t="n">
        <v>0.632</v>
      </c>
    </row>
    <row r="1362" customFormat="false" ht="15" hidden="false" customHeight="false" outlineLevel="0" collapsed="false">
      <c r="A1362" s="0" t="s">
        <v>1508</v>
      </c>
      <c r="B1362" s="0" t="s">
        <v>44</v>
      </c>
      <c r="C1362" s="0" t="n">
        <v>336</v>
      </c>
      <c r="D1362" s="0" t="n">
        <v>77</v>
      </c>
      <c r="E1362" s="0" t="n">
        <v>5</v>
      </c>
      <c r="F1362" s="0" t="n">
        <v>3</v>
      </c>
      <c r="G1362" s="0" t="n">
        <v>41.3</v>
      </c>
      <c r="H1362" s="0" t="n">
        <v>6.99</v>
      </c>
      <c r="I1362" s="0" t="n">
        <v>0.82</v>
      </c>
      <c r="J1362" s="0" t="s">
        <v>309</v>
      </c>
      <c r="K1362" s="0" t="s">
        <v>60</v>
      </c>
      <c r="L1362" s="0" t="n">
        <v>149</v>
      </c>
      <c r="M1362" s="0" t="n">
        <v>1.63</v>
      </c>
      <c r="N1362" s="0" t="n">
        <v>103.35</v>
      </c>
      <c r="O1362" s="0" t="n">
        <v>0.48</v>
      </c>
      <c r="P1362" s="0" t="n">
        <v>7</v>
      </c>
      <c r="Q1362" s="0" t="n">
        <v>0.79</v>
      </c>
      <c r="R1362" s="0" t="n">
        <v>182</v>
      </c>
      <c r="S1362" s="0" t="n">
        <v>11.95</v>
      </c>
      <c r="T1362" s="0" t="n">
        <v>0.34</v>
      </c>
      <c r="U1362" s="6" t="n">
        <v>45423</v>
      </c>
      <c r="V1362" s="0" t="n">
        <v>282.24</v>
      </c>
      <c r="W1362" s="0" t="n">
        <v>0.597</v>
      </c>
    </row>
    <row r="1363" customFormat="false" ht="15" hidden="false" customHeight="false" outlineLevel="0" collapsed="false">
      <c r="A1363" s="0" t="s">
        <v>1509</v>
      </c>
      <c r="B1363" s="0" t="s">
        <v>48</v>
      </c>
      <c r="C1363" s="0" t="n">
        <v>432</v>
      </c>
      <c r="D1363" s="0" t="n">
        <v>62</v>
      </c>
      <c r="E1363" s="0" t="n">
        <v>7</v>
      </c>
      <c r="F1363" s="0" t="n">
        <v>2</v>
      </c>
      <c r="G1363" s="0" t="n">
        <v>25.73</v>
      </c>
      <c r="H1363" s="0" t="n">
        <v>8.97</v>
      </c>
      <c r="I1363" s="0" t="n">
        <v>0.92</v>
      </c>
      <c r="J1363" s="0" t="s">
        <v>248</v>
      </c>
      <c r="K1363" s="0" t="s">
        <v>54</v>
      </c>
      <c r="L1363" s="0" t="n">
        <v>155</v>
      </c>
      <c r="M1363" s="0" t="n">
        <v>2.21</v>
      </c>
      <c r="N1363" s="0" t="n">
        <v>93.53</v>
      </c>
      <c r="O1363" s="0" t="n">
        <v>0.57</v>
      </c>
      <c r="P1363" s="0" t="n">
        <v>2</v>
      </c>
      <c r="Q1363" s="0" t="n">
        <v>0.83</v>
      </c>
      <c r="R1363" s="0" t="n">
        <v>145</v>
      </c>
      <c r="S1363" s="0" t="n">
        <v>2.95</v>
      </c>
      <c r="T1363" s="0" t="n">
        <v>0.68</v>
      </c>
      <c r="U1363" s="6" t="n">
        <v>45347</v>
      </c>
      <c r="V1363" s="0" t="n">
        <v>232.13</v>
      </c>
      <c r="W1363" s="0" t="n">
        <v>0.644</v>
      </c>
    </row>
    <row r="1364" customFormat="false" ht="15" hidden="false" customHeight="false" outlineLevel="0" collapsed="false">
      <c r="A1364" s="0" t="s">
        <v>1510</v>
      </c>
      <c r="B1364" s="0" t="s">
        <v>40</v>
      </c>
      <c r="C1364" s="0" t="n">
        <v>314</v>
      </c>
      <c r="D1364" s="0" t="n">
        <v>42</v>
      </c>
      <c r="E1364" s="0" t="n">
        <v>5</v>
      </c>
      <c r="F1364" s="0" t="n">
        <v>3</v>
      </c>
      <c r="G1364" s="0" t="n">
        <v>44.39</v>
      </c>
      <c r="H1364" s="0" t="n">
        <v>3.5</v>
      </c>
      <c r="I1364" s="0" t="n">
        <v>0.62</v>
      </c>
      <c r="J1364" s="0" t="s">
        <v>57</v>
      </c>
      <c r="K1364" s="0" t="s">
        <v>46</v>
      </c>
      <c r="L1364" s="0" t="n">
        <v>99</v>
      </c>
      <c r="M1364" s="0" t="n">
        <v>1.21</v>
      </c>
      <c r="N1364" s="0" t="n">
        <v>11.17</v>
      </c>
      <c r="O1364" s="0" t="n">
        <v>0.53</v>
      </c>
      <c r="P1364" s="0" t="n">
        <v>7</v>
      </c>
      <c r="Q1364" s="0" t="n">
        <v>0.89</v>
      </c>
      <c r="R1364" s="0" t="n">
        <v>473</v>
      </c>
      <c r="S1364" s="0" t="n">
        <v>4.54</v>
      </c>
      <c r="T1364" s="0" t="n">
        <v>0.54</v>
      </c>
      <c r="U1364" s="6" t="n">
        <v>45292</v>
      </c>
      <c r="V1364" s="0" t="n">
        <v>166.53</v>
      </c>
      <c r="W1364" s="0" t="n">
        <v>0.554</v>
      </c>
    </row>
    <row r="1365" customFormat="false" ht="15" hidden="false" customHeight="false" outlineLevel="0" collapsed="false">
      <c r="A1365" s="0" t="s">
        <v>1511</v>
      </c>
      <c r="B1365" s="0" t="s">
        <v>48</v>
      </c>
      <c r="C1365" s="0" t="n">
        <v>147</v>
      </c>
      <c r="D1365" s="0" t="n">
        <v>80</v>
      </c>
      <c r="E1365" s="0" t="n">
        <v>11</v>
      </c>
      <c r="F1365" s="0" t="n">
        <v>4</v>
      </c>
      <c r="G1365" s="0" t="n">
        <v>44.44</v>
      </c>
      <c r="H1365" s="0" t="n">
        <v>2.55</v>
      </c>
      <c r="I1365" s="0" t="n">
        <v>0.53</v>
      </c>
      <c r="J1365" s="0" t="s">
        <v>289</v>
      </c>
      <c r="K1365" s="0" t="s">
        <v>60</v>
      </c>
      <c r="L1365" s="0" t="n">
        <v>83</v>
      </c>
      <c r="M1365" s="0" t="n">
        <v>2.09</v>
      </c>
      <c r="N1365" s="0" t="n">
        <v>54.95</v>
      </c>
      <c r="O1365" s="0" t="n">
        <v>0.2</v>
      </c>
      <c r="P1365" s="0" t="n">
        <v>1</v>
      </c>
      <c r="Q1365" s="0" t="n">
        <v>0.89</v>
      </c>
      <c r="R1365" s="0" t="n">
        <v>907</v>
      </c>
      <c r="S1365" s="0" t="n">
        <v>2.73</v>
      </c>
      <c r="T1365" s="0" t="n">
        <v>0.27</v>
      </c>
      <c r="U1365" s="6" t="n">
        <v>45316</v>
      </c>
      <c r="V1365" s="0" t="n">
        <v>148.25</v>
      </c>
      <c r="W1365" s="0" t="n">
        <v>0.628</v>
      </c>
    </row>
    <row r="1366" customFormat="false" ht="15" hidden="false" customHeight="false" outlineLevel="0" collapsed="false">
      <c r="A1366" s="0" t="s">
        <v>1512</v>
      </c>
      <c r="B1366" s="0" t="s">
        <v>44</v>
      </c>
      <c r="C1366" s="0" t="n">
        <v>363</v>
      </c>
      <c r="D1366" s="0" t="n">
        <v>65</v>
      </c>
      <c r="E1366" s="0" t="n">
        <v>3</v>
      </c>
      <c r="F1366" s="0" t="n">
        <v>8</v>
      </c>
      <c r="G1366" s="0" t="n">
        <v>2.18</v>
      </c>
      <c r="H1366" s="0" t="n">
        <v>6.14</v>
      </c>
      <c r="I1366" s="0" t="n">
        <v>0.2</v>
      </c>
      <c r="J1366" s="0" t="s">
        <v>426</v>
      </c>
      <c r="K1366" s="0" t="s">
        <v>46</v>
      </c>
      <c r="L1366" s="0" t="n">
        <v>134</v>
      </c>
      <c r="M1366" s="0" t="n">
        <v>1.18</v>
      </c>
      <c r="N1366" s="0" t="n">
        <v>50.62</v>
      </c>
      <c r="O1366" s="0" t="n">
        <v>0.47</v>
      </c>
      <c r="P1366" s="0" t="n">
        <v>3</v>
      </c>
      <c r="Q1366" s="0" t="n">
        <v>0.88</v>
      </c>
      <c r="R1366" s="0" t="n">
        <v>131</v>
      </c>
      <c r="S1366" s="0" t="n">
        <v>6.97</v>
      </c>
      <c r="T1366" s="0" t="n">
        <v>0.78</v>
      </c>
      <c r="U1366" s="6" t="n">
        <v>45489</v>
      </c>
      <c r="V1366" s="0" t="n">
        <v>55.74</v>
      </c>
      <c r="W1366" s="0" t="n">
        <v>0.718</v>
      </c>
    </row>
    <row r="1367" customFormat="false" ht="15" hidden="false" customHeight="false" outlineLevel="0" collapsed="false">
      <c r="A1367" s="0" t="s">
        <v>1513</v>
      </c>
      <c r="B1367" s="0" t="s">
        <v>56</v>
      </c>
      <c r="C1367" s="0" t="n">
        <v>301</v>
      </c>
      <c r="D1367" s="0" t="n">
        <v>81</v>
      </c>
      <c r="E1367" s="0" t="n">
        <v>6</v>
      </c>
      <c r="F1367" s="0" t="n">
        <v>4</v>
      </c>
      <c r="G1367" s="0" t="n">
        <v>19.76</v>
      </c>
      <c r="H1367" s="0" t="n">
        <v>1.14</v>
      </c>
      <c r="I1367" s="0" t="n">
        <v>0.86</v>
      </c>
      <c r="J1367" s="0" t="s">
        <v>236</v>
      </c>
      <c r="K1367" s="0" t="s">
        <v>60</v>
      </c>
      <c r="L1367" s="0" t="n">
        <v>60</v>
      </c>
      <c r="M1367" s="0" t="n">
        <v>4.08</v>
      </c>
      <c r="N1367" s="0" t="n">
        <v>76.36</v>
      </c>
      <c r="O1367" s="0" t="n">
        <v>0.81</v>
      </c>
      <c r="P1367" s="0" t="n">
        <v>8</v>
      </c>
      <c r="Q1367" s="0" t="n">
        <v>0.79</v>
      </c>
      <c r="R1367" s="0" t="n">
        <v>838</v>
      </c>
      <c r="S1367" s="0" t="n">
        <v>6.42</v>
      </c>
      <c r="T1367" s="0" t="n">
        <v>0.26</v>
      </c>
      <c r="U1367" s="6" t="n">
        <v>45516</v>
      </c>
      <c r="V1367" s="0" t="n">
        <v>120</v>
      </c>
      <c r="W1367" s="0" t="n">
        <v>0.455</v>
      </c>
    </row>
    <row r="1368" customFormat="false" ht="15" hidden="false" customHeight="false" outlineLevel="0" collapsed="false">
      <c r="A1368" s="0" t="s">
        <v>1514</v>
      </c>
      <c r="B1368" s="0" t="s">
        <v>81</v>
      </c>
      <c r="C1368" s="0" t="n">
        <v>36</v>
      </c>
      <c r="D1368" s="0" t="n">
        <v>60</v>
      </c>
      <c r="E1368" s="0" t="n">
        <v>12</v>
      </c>
      <c r="F1368" s="0" t="n">
        <v>2</v>
      </c>
      <c r="G1368" s="0" t="n">
        <v>26.79</v>
      </c>
      <c r="H1368" s="0" t="n">
        <v>7.29</v>
      </c>
      <c r="I1368" s="0" t="n">
        <v>0.77</v>
      </c>
      <c r="J1368" s="0" t="s">
        <v>196</v>
      </c>
      <c r="K1368" s="0" t="s">
        <v>46</v>
      </c>
      <c r="L1368" s="0" t="n">
        <v>41</v>
      </c>
      <c r="M1368" s="0" t="n">
        <v>0.86</v>
      </c>
      <c r="N1368" s="0" t="n">
        <v>43.15</v>
      </c>
      <c r="O1368" s="0" t="n">
        <v>0.87</v>
      </c>
      <c r="P1368" s="0" t="n">
        <v>0</v>
      </c>
      <c r="Q1368" s="0" t="n">
        <v>0.98</v>
      </c>
      <c r="R1368" s="0" t="n">
        <v>364</v>
      </c>
      <c r="S1368" s="0" t="n">
        <v>10.08</v>
      </c>
      <c r="T1368" s="0" t="n">
        <v>0.76</v>
      </c>
      <c r="U1368" s="6" t="n">
        <v>45506</v>
      </c>
      <c r="V1368" s="0" t="n">
        <v>118.06</v>
      </c>
      <c r="W1368" s="0" t="n">
        <v>0.795</v>
      </c>
    </row>
    <row r="1369" customFormat="false" ht="15" hidden="false" customHeight="false" outlineLevel="0" collapsed="false">
      <c r="A1369" s="0" t="s">
        <v>1515</v>
      </c>
      <c r="B1369" s="0" t="s">
        <v>40</v>
      </c>
      <c r="C1369" s="0" t="n">
        <v>90</v>
      </c>
      <c r="D1369" s="0" t="n">
        <v>83</v>
      </c>
      <c r="E1369" s="0" t="n">
        <v>12</v>
      </c>
      <c r="F1369" s="0" t="n">
        <v>7</v>
      </c>
      <c r="G1369" s="0" t="n">
        <v>34.24</v>
      </c>
      <c r="H1369" s="0" t="n">
        <v>7.18</v>
      </c>
      <c r="I1369" s="0" t="n">
        <v>0.15</v>
      </c>
      <c r="J1369" s="0" t="s">
        <v>455</v>
      </c>
      <c r="K1369" s="0" t="s">
        <v>54</v>
      </c>
      <c r="L1369" s="0" t="n">
        <v>97</v>
      </c>
      <c r="M1369" s="0" t="n">
        <v>1.35</v>
      </c>
      <c r="N1369" s="0" t="n">
        <v>22.88</v>
      </c>
      <c r="O1369" s="0" t="n">
        <v>0.69</v>
      </c>
      <c r="P1369" s="0" t="n">
        <v>1</v>
      </c>
      <c r="Q1369" s="0" t="n">
        <v>0.82</v>
      </c>
      <c r="R1369" s="0" t="n">
        <v>778</v>
      </c>
      <c r="S1369" s="0" t="n">
        <v>14.94</v>
      </c>
      <c r="T1369" s="0" t="n">
        <v>0.42</v>
      </c>
      <c r="U1369" s="6" t="n">
        <v>45377</v>
      </c>
      <c r="V1369" s="0" t="n">
        <v>198.02</v>
      </c>
      <c r="W1369" s="0" t="n">
        <v>0.758</v>
      </c>
    </row>
    <row r="1370" customFormat="false" ht="15" hidden="false" customHeight="false" outlineLevel="0" collapsed="false">
      <c r="A1370" s="0" t="s">
        <v>1516</v>
      </c>
      <c r="B1370" s="0" t="s">
        <v>40</v>
      </c>
      <c r="C1370" s="0" t="n">
        <v>288</v>
      </c>
      <c r="D1370" s="0" t="n">
        <v>52</v>
      </c>
      <c r="E1370" s="0" t="n">
        <v>6</v>
      </c>
      <c r="F1370" s="0" t="n">
        <v>6</v>
      </c>
      <c r="G1370" s="0" t="n">
        <v>15.02</v>
      </c>
      <c r="H1370" s="0" t="n">
        <v>3.87</v>
      </c>
      <c r="I1370" s="0" t="n">
        <v>0.29</v>
      </c>
      <c r="J1370" s="0" t="s">
        <v>204</v>
      </c>
      <c r="K1370" s="0" t="s">
        <v>42</v>
      </c>
      <c r="L1370" s="0" t="n">
        <v>145</v>
      </c>
      <c r="M1370" s="0" t="n">
        <v>3.61</v>
      </c>
      <c r="N1370" s="0" t="n">
        <v>47.36</v>
      </c>
      <c r="O1370" s="0" t="n">
        <v>1.08</v>
      </c>
      <c r="P1370" s="0" t="n">
        <v>1</v>
      </c>
      <c r="Q1370" s="0" t="n">
        <v>0.77</v>
      </c>
      <c r="R1370" s="0" t="n">
        <v>965</v>
      </c>
      <c r="S1370" s="0" t="n">
        <v>13.49</v>
      </c>
      <c r="T1370" s="0" t="n">
        <v>0.65</v>
      </c>
      <c r="U1370" s="6" t="n">
        <v>45503</v>
      </c>
      <c r="V1370" s="0" t="n">
        <v>183.68</v>
      </c>
      <c r="W1370" s="0" t="n">
        <v>0.736</v>
      </c>
    </row>
    <row r="1371" customFormat="false" ht="15" hidden="false" customHeight="false" outlineLevel="0" collapsed="false">
      <c r="A1371" s="0" t="s">
        <v>1517</v>
      </c>
      <c r="B1371" s="0" t="s">
        <v>48</v>
      </c>
      <c r="C1371" s="0" t="n">
        <v>344</v>
      </c>
      <c r="D1371" s="0" t="n">
        <v>24</v>
      </c>
      <c r="E1371" s="0" t="n">
        <v>3</v>
      </c>
      <c r="F1371" s="0" t="n">
        <v>9</v>
      </c>
      <c r="G1371" s="0" t="n">
        <v>13.35</v>
      </c>
      <c r="H1371" s="0" t="n">
        <v>8.98</v>
      </c>
      <c r="I1371" s="0" t="n">
        <v>0.6</v>
      </c>
      <c r="J1371" s="0" t="s">
        <v>319</v>
      </c>
      <c r="K1371" s="0" t="s">
        <v>42</v>
      </c>
      <c r="L1371" s="0" t="n">
        <v>167</v>
      </c>
      <c r="M1371" s="0" t="n">
        <v>4.56</v>
      </c>
      <c r="N1371" s="0" t="n">
        <v>172.3</v>
      </c>
      <c r="O1371" s="0" t="n">
        <v>0.82</v>
      </c>
      <c r="P1371" s="0" t="n">
        <v>8</v>
      </c>
      <c r="Q1371" s="0" t="n">
        <v>0.87</v>
      </c>
      <c r="R1371" s="0" t="n">
        <v>329</v>
      </c>
      <c r="S1371" s="0" t="n">
        <v>13.33</v>
      </c>
      <c r="T1371" s="0" t="n">
        <v>0.33</v>
      </c>
      <c r="U1371" s="6" t="n">
        <v>45544</v>
      </c>
      <c r="V1371" s="0" t="n">
        <v>27.32</v>
      </c>
      <c r="W1371" s="0" t="n">
        <v>0.576</v>
      </c>
    </row>
    <row r="1372" customFormat="false" ht="15" hidden="false" customHeight="false" outlineLevel="0" collapsed="false">
      <c r="A1372" s="0" t="s">
        <v>1518</v>
      </c>
      <c r="B1372" s="0" t="s">
        <v>40</v>
      </c>
      <c r="C1372" s="0" t="n">
        <v>301</v>
      </c>
      <c r="D1372" s="0" t="n">
        <v>47</v>
      </c>
      <c r="E1372" s="0" t="n">
        <v>4</v>
      </c>
      <c r="F1372" s="0" t="n">
        <v>9</v>
      </c>
      <c r="G1372" s="0" t="n">
        <v>19.68</v>
      </c>
      <c r="H1372" s="0" t="n">
        <v>5.27</v>
      </c>
      <c r="I1372" s="0" t="n">
        <v>0.72</v>
      </c>
      <c r="J1372" s="0" t="s">
        <v>150</v>
      </c>
      <c r="K1372" s="0" t="s">
        <v>42</v>
      </c>
      <c r="L1372" s="0" t="n">
        <v>35</v>
      </c>
      <c r="M1372" s="0" t="n">
        <v>4.84</v>
      </c>
      <c r="N1372" s="0" t="n">
        <v>161.44</v>
      </c>
      <c r="O1372" s="0" t="n">
        <v>1.94</v>
      </c>
      <c r="P1372" s="0" t="n">
        <v>9</v>
      </c>
      <c r="Q1372" s="0" t="n">
        <v>0.92</v>
      </c>
      <c r="R1372" s="0" t="n">
        <v>692</v>
      </c>
      <c r="S1372" s="0" t="n">
        <v>10.04</v>
      </c>
      <c r="T1372" s="0" t="n">
        <v>0.5</v>
      </c>
      <c r="U1372" s="6" t="n">
        <v>45485</v>
      </c>
      <c r="V1372" s="0" t="n">
        <v>256.06</v>
      </c>
      <c r="W1372" s="0" t="n">
        <v>0.444</v>
      </c>
    </row>
    <row r="1373" customFormat="false" ht="15" hidden="false" customHeight="false" outlineLevel="0" collapsed="false">
      <c r="A1373" s="0" t="s">
        <v>1519</v>
      </c>
      <c r="B1373" s="0" t="s">
        <v>44</v>
      </c>
      <c r="C1373" s="0" t="n">
        <v>324</v>
      </c>
      <c r="D1373" s="0" t="n">
        <v>24</v>
      </c>
      <c r="E1373" s="0" t="n">
        <v>13</v>
      </c>
      <c r="F1373" s="0" t="n">
        <v>5</v>
      </c>
      <c r="G1373" s="0" t="n">
        <v>25.55</v>
      </c>
      <c r="H1373" s="0" t="n">
        <v>6.63</v>
      </c>
      <c r="I1373" s="0" t="n">
        <v>0.22</v>
      </c>
      <c r="J1373" s="0" t="s">
        <v>573</v>
      </c>
      <c r="K1373" s="0" t="s">
        <v>46</v>
      </c>
      <c r="L1373" s="0" t="n">
        <v>161</v>
      </c>
      <c r="M1373" s="0" t="n">
        <v>4.26</v>
      </c>
      <c r="N1373" s="0" t="n">
        <v>94</v>
      </c>
      <c r="O1373" s="0" t="n">
        <v>1.63</v>
      </c>
      <c r="P1373" s="0" t="n">
        <v>4</v>
      </c>
      <c r="Q1373" s="0" t="n">
        <v>0.7</v>
      </c>
      <c r="R1373" s="0" t="n">
        <v>135</v>
      </c>
      <c r="S1373" s="0" t="n">
        <v>4.79</v>
      </c>
      <c r="T1373" s="0" t="n">
        <v>0.28</v>
      </c>
      <c r="U1373" s="6" t="n">
        <v>45471</v>
      </c>
      <c r="V1373" s="0" t="n">
        <v>281.89</v>
      </c>
      <c r="W1373" s="0" t="n">
        <v>0.417</v>
      </c>
    </row>
    <row r="1374" customFormat="false" ht="15" hidden="false" customHeight="false" outlineLevel="0" collapsed="false">
      <c r="A1374" s="0" t="s">
        <v>1520</v>
      </c>
      <c r="B1374" s="0" t="s">
        <v>44</v>
      </c>
      <c r="C1374" s="0" t="n">
        <v>470</v>
      </c>
      <c r="D1374" s="0" t="n">
        <v>14</v>
      </c>
      <c r="E1374" s="0" t="n">
        <v>3</v>
      </c>
      <c r="F1374" s="0" t="n">
        <v>5</v>
      </c>
      <c r="G1374" s="0" t="n">
        <v>47.61</v>
      </c>
      <c r="H1374" s="0" t="n">
        <v>2.49</v>
      </c>
      <c r="I1374" s="0" t="n">
        <v>0.32</v>
      </c>
      <c r="J1374" s="0" t="s">
        <v>128</v>
      </c>
      <c r="K1374" s="0" t="s">
        <v>60</v>
      </c>
      <c r="L1374" s="0" t="n">
        <v>164</v>
      </c>
      <c r="M1374" s="0" t="n">
        <v>1.45</v>
      </c>
      <c r="N1374" s="0" t="n">
        <v>176.78</v>
      </c>
      <c r="O1374" s="0" t="n">
        <v>1.87</v>
      </c>
      <c r="P1374" s="0" t="n">
        <v>3</v>
      </c>
      <c r="Q1374" s="0" t="n">
        <v>0.78</v>
      </c>
      <c r="R1374" s="0" t="n">
        <v>889</v>
      </c>
      <c r="S1374" s="0" t="n">
        <v>6.38</v>
      </c>
      <c r="T1374" s="0" t="n">
        <v>0.57</v>
      </c>
      <c r="U1374" s="6" t="n">
        <v>45571</v>
      </c>
      <c r="V1374" s="0" t="n">
        <v>236.26</v>
      </c>
      <c r="W1374" s="0" t="n">
        <v>0.508</v>
      </c>
    </row>
    <row r="1375" customFormat="false" ht="15" hidden="false" customHeight="false" outlineLevel="0" collapsed="false">
      <c r="A1375" s="0" t="s">
        <v>1521</v>
      </c>
      <c r="B1375" s="0" t="s">
        <v>48</v>
      </c>
      <c r="C1375" s="0" t="n">
        <v>26</v>
      </c>
      <c r="D1375" s="0" t="n">
        <v>92</v>
      </c>
      <c r="E1375" s="0" t="n">
        <v>8</v>
      </c>
      <c r="F1375" s="0" t="n">
        <v>4</v>
      </c>
      <c r="G1375" s="0" t="n">
        <v>38.34</v>
      </c>
      <c r="H1375" s="0" t="n">
        <v>4.46</v>
      </c>
      <c r="I1375" s="0" t="n">
        <v>0.27</v>
      </c>
      <c r="J1375" s="0" t="s">
        <v>158</v>
      </c>
      <c r="K1375" s="0" t="s">
        <v>54</v>
      </c>
      <c r="L1375" s="0" t="n">
        <v>176</v>
      </c>
      <c r="M1375" s="0" t="n">
        <v>1.79</v>
      </c>
      <c r="N1375" s="0" t="n">
        <v>54.21</v>
      </c>
      <c r="O1375" s="0" t="n">
        <v>1.16</v>
      </c>
      <c r="P1375" s="0" t="n">
        <v>9</v>
      </c>
      <c r="Q1375" s="0" t="n">
        <v>0.95</v>
      </c>
      <c r="R1375" s="0" t="n">
        <v>415</v>
      </c>
      <c r="S1375" s="0" t="n">
        <v>4.5</v>
      </c>
      <c r="T1375" s="0" t="n">
        <v>0.37</v>
      </c>
      <c r="U1375" s="6" t="n">
        <v>45484</v>
      </c>
      <c r="V1375" s="0" t="n">
        <v>61.73</v>
      </c>
      <c r="W1375" s="0" t="n">
        <v>0.428</v>
      </c>
    </row>
    <row r="1376" customFormat="false" ht="15" hidden="false" customHeight="false" outlineLevel="0" collapsed="false">
      <c r="A1376" s="0" t="s">
        <v>1522</v>
      </c>
      <c r="B1376" s="0" t="s">
        <v>44</v>
      </c>
      <c r="C1376" s="0" t="n">
        <v>333</v>
      </c>
      <c r="D1376" s="0" t="n">
        <v>63</v>
      </c>
      <c r="E1376" s="0" t="n">
        <v>5</v>
      </c>
      <c r="F1376" s="0" t="n">
        <v>3</v>
      </c>
      <c r="G1376" s="0" t="n">
        <v>22.04</v>
      </c>
      <c r="H1376" s="0" t="n">
        <v>8.69</v>
      </c>
      <c r="I1376" s="0" t="n">
        <v>0.3</v>
      </c>
      <c r="J1376" s="0" t="s">
        <v>196</v>
      </c>
      <c r="K1376" s="0" t="s">
        <v>54</v>
      </c>
      <c r="L1376" s="0" t="n">
        <v>75</v>
      </c>
      <c r="M1376" s="0" t="n">
        <v>4.42</v>
      </c>
      <c r="N1376" s="0" t="n">
        <v>121</v>
      </c>
      <c r="O1376" s="0" t="n">
        <v>1.39</v>
      </c>
      <c r="P1376" s="0" t="n">
        <v>9</v>
      </c>
      <c r="Q1376" s="0" t="n">
        <v>0.85</v>
      </c>
      <c r="R1376" s="0" t="n">
        <v>874</v>
      </c>
      <c r="S1376" s="0" t="n">
        <v>2.89</v>
      </c>
      <c r="T1376" s="0" t="n">
        <v>0.35</v>
      </c>
      <c r="U1376" s="6" t="n">
        <v>45343</v>
      </c>
      <c r="V1376" s="0" t="n">
        <v>59.93</v>
      </c>
      <c r="W1376" s="0" t="n">
        <v>0.36</v>
      </c>
    </row>
    <row r="1377" customFormat="false" ht="15" hidden="false" customHeight="false" outlineLevel="0" collapsed="false">
      <c r="A1377" s="0" t="s">
        <v>1523</v>
      </c>
      <c r="B1377" s="0" t="s">
        <v>56</v>
      </c>
      <c r="C1377" s="0" t="n">
        <v>324</v>
      </c>
      <c r="D1377" s="0" t="n">
        <v>60</v>
      </c>
      <c r="E1377" s="0" t="n">
        <v>9</v>
      </c>
      <c r="F1377" s="0" t="n">
        <v>8</v>
      </c>
      <c r="G1377" s="0" t="n">
        <v>3.66</v>
      </c>
      <c r="H1377" s="0" t="n">
        <v>2.52</v>
      </c>
      <c r="I1377" s="0" t="n">
        <v>0.93</v>
      </c>
      <c r="J1377" s="0" t="s">
        <v>348</v>
      </c>
      <c r="K1377" s="0" t="s">
        <v>46</v>
      </c>
      <c r="L1377" s="0" t="n">
        <v>82</v>
      </c>
      <c r="M1377" s="0" t="n">
        <v>4.5</v>
      </c>
      <c r="N1377" s="0" t="n">
        <v>37.16</v>
      </c>
      <c r="O1377" s="0" t="n">
        <v>0.42</v>
      </c>
      <c r="P1377" s="0" t="n">
        <v>3</v>
      </c>
      <c r="Q1377" s="0" t="n">
        <v>0.82</v>
      </c>
      <c r="R1377" s="0" t="n">
        <v>415</v>
      </c>
      <c r="S1377" s="0" t="n">
        <v>7.1</v>
      </c>
      <c r="T1377" s="0" t="n">
        <v>0.29</v>
      </c>
      <c r="U1377" s="6" t="n">
        <v>45537</v>
      </c>
      <c r="V1377" s="0" t="n">
        <v>220.57</v>
      </c>
      <c r="W1377" s="0" t="n">
        <v>0.615</v>
      </c>
    </row>
    <row r="1378" customFormat="false" ht="15" hidden="false" customHeight="false" outlineLevel="0" collapsed="false">
      <c r="A1378" s="0" t="s">
        <v>1524</v>
      </c>
      <c r="B1378" s="0" t="s">
        <v>48</v>
      </c>
      <c r="C1378" s="0" t="n">
        <v>122</v>
      </c>
      <c r="D1378" s="0" t="n">
        <v>19</v>
      </c>
      <c r="E1378" s="0" t="n">
        <v>7</v>
      </c>
      <c r="F1378" s="0" t="n">
        <v>3</v>
      </c>
      <c r="G1378" s="0" t="n">
        <v>9.26</v>
      </c>
      <c r="H1378" s="0" t="n">
        <v>4.21</v>
      </c>
      <c r="I1378" s="0" t="n">
        <v>0.74</v>
      </c>
      <c r="J1378" s="0" t="s">
        <v>242</v>
      </c>
      <c r="K1378" s="0" t="s">
        <v>42</v>
      </c>
      <c r="L1378" s="0" t="n">
        <v>59</v>
      </c>
      <c r="M1378" s="0" t="n">
        <v>3.38</v>
      </c>
      <c r="N1378" s="0" t="n">
        <v>168.35</v>
      </c>
      <c r="O1378" s="0" t="n">
        <v>1.53</v>
      </c>
      <c r="P1378" s="0" t="n">
        <v>6</v>
      </c>
      <c r="Q1378" s="0" t="n">
        <v>0.98</v>
      </c>
      <c r="R1378" s="0" t="n">
        <v>142</v>
      </c>
      <c r="S1378" s="0" t="n">
        <v>13.57</v>
      </c>
      <c r="T1378" s="0" t="n">
        <v>0.81</v>
      </c>
      <c r="U1378" s="6" t="n">
        <v>45587</v>
      </c>
      <c r="V1378" s="0" t="n">
        <v>137.85</v>
      </c>
      <c r="W1378" s="0" t="n">
        <v>0.666</v>
      </c>
    </row>
    <row r="1379" customFormat="false" ht="15" hidden="false" customHeight="false" outlineLevel="0" collapsed="false">
      <c r="A1379" s="0" t="s">
        <v>1525</v>
      </c>
      <c r="B1379" s="0" t="s">
        <v>56</v>
      </c>
      <c r="C1379" s="0" t="n">
        <v>328</v>
      </c>
      <c r="D1379" s="0" t="n">
        <v>21</v>
      </c>
      <c r="E1379" s="0" t="n">
        <v>11</v>
      </c>
      <c r="F1379" s="0" t="n">
        <v>7</v>
      </c>
      <c r="G1379" s="0" t="n">
        <v>23.34</v>
      </c>
      <c r="H1379" s="0" t="n">
        <v>3.52</v>
      </c>
      <c r="I1379" s="0" t="n">
        <v>0.76</v>
      </c>
      <c r="J1379" s="0" t="s">
        <v>259</v>
      </c>
      <c r="K1379" s="0" t="s">
        <v>46</v>
      </c>
      <c r="L1379" s="0" t="n">
        <v>54</v>
      </c>
      <c r="M1379" s="0" t="n">
        <v>1.91</v>
      </c>
      <c r="N1379" s="0" t="n">
        <v>34.81</v>
      </c>
      <c r="O1379" s="0" t="n">
        <v>0.55</v>
      </c>
      <c r="P1379" s="0" t="n">
        <v>2</v>
      </c>
      <c r="Q1379" s="0" t="n">
        <v>0.73</v>
      </c>
      <c r="R1379" s="0" t="n">
        <v>120</v>
      </c>
      <c r="S1379" s="0" t="n">
        <v>11.41</v>
      </c>
      <c r="T1379" s="0" t="n">
        <v>0.71</v>
      </c>
      <c r="U1379" s="6" t="n">
        <v>45625</v>
      </c>
      <c r="V1379" s="0" t="n">
        <v>235.85</v>
      </c>
      <c r="W1379" s="0" t="n">
        <v>0.745</v>
      </c>
    </row>
    <row r="1380" customFormat="false" ht="15" hidden="false" customHeight="false" outlineLevel="0" collapsed="false">
      <c r="A1380" s="0" t="s">
        <v>1526</v>
      </c>
      <c r="B1380" s="0" t="s">
        <v>81</v>
      </c>
      <c r="C1380" s="0" t="n">
        <v>212</v>
      </c>
      <c r="D1380" s="0" t="n">
        <v>13</v>
      </c>
      <c r="E1380" s="0" t="n">
        <v>9</v>
      </c>
      <c r="F1380" s="0" t="n">
        <v>6</v>
      </c>
      <c r="G1380" s="0" t="n">
        <v>40.88</v>
      </c>
      <c r="H1380" s="0" t="n">
        <v>1.94</v>
      </c>
      <c r="I1380" s="0" t="n">
        <v>0.81</v>
      </c>
      <c r="J1380" s="0" t="s">
        <v>248</v>
      </c>
      <c r="K1380" s="0" t="s">
        <v>60</v>
      </c>
      <c r="L1380" s="0" t="n">
        <v>96</v>
      </c>
      <c r="M1380" s="0" t="n">
        <v>1.51</v>
      </c>
      <c r="N1380" s="0" t="n">
        <v>16.05</v>
      </c>
      <c r="O1380" s="0" t="n">
        <v>0.38</v>
      </c>
      <c r="P1380" s="0" t="n">
        <v>8</v>
      </c>
      <c r="Q1380" s="0" t="n">
        <v>0.88</v>
      </c>
      <c r="R1380" s="0" t="n">
        <v>375</v>
      </c>
      <c r="S1380" s="0" t="n">
        <v>14.79</v>
      </c>
      <c r="T1380" s="0" t="n">
        <v>0.33</v>
      </c>
      <c r="U1380" s="6" t="n">
        <v>45643</v>
      </c>
      <c r="V1380" s="0" t="n">
        <v>31.89</v>
      </c>
      <c r="W1380" s="0" t="n">
        <v>0.641</v>
      </c>
    </row>
    <row r="1381" customFormat="false" ht="15" hidden="false" customHeight="false" outlineLevel="0" collapsed="false">
      <c r="A1381" s="0" t="s">
        <v>1527</v>
      </c>
      <c r="B1381" s="0" t="s">
        <v>56</v>
      </c>
      <c r="C1381" s="0" t="n">
        <v>260</v>
      </c>
      <c r="D1381" s="0" t="n">
        <v>27</v>
      </c>
      <c r="E1381" s="0" t="n">
        <v>6</v>
      </c>
      <c r="F1381" s="0" t="n">
        <v>9</v>
      </c>
      <c r="G1381" s="0" t="n">
        <v>19.65</v>
      </c>
      <c r="H1381" s="0" t="n">
        <v>3.25</v>
      </c>
      <c r="I1381" s="0" t="n">
        <v>0.42</v>
      </c>
      <c r="J1381" s="0" t="s">
        <v>85</v>
      </c>
      <c r="K1381" s="0" t="s">
        <v>42</v>
      </c>
      <c r="L1381" s="0" t="n">
        <v>42</v>
      </c>
      <c r="M1381" s="0" t="n">
        <v>4.34</v>
      </c>
      <c r="N1381" s="0" t="n">
        <v>61.95</v>
      </c>
      <c r="O1381" s="0" t="n">
        <v>0.18</v>
      </c>
      <c r="P1381" s="0" t="n">
        <v>4</v>
      </c>
      <c r="Q1381" s="0" t="n">
        <v>0.8</v>
      </c>
      <c r="R1381" s="0" t="n">
        <v>556</v>
      </c>
      <c r="S1381" s="0" t="n">
        <v>3.73</v>
      </c>
      <c r="T1381" s="0" t="n">
        <v>0.58</v>
      </c>
      <c r="U1381" s="6" t="n">
        <v>45407</v>
      </c>
      <c r="V1381" s="0" t="n">
        <v>217.77</v>
      </c>
      <c r="W1381" s="0" t="n">
        <v>0.628</v>
      </c>
    </row>
    <row r="1382" customFormat="false" ht="15" hidden="false" customHeight="false" outlineLevel="0" collapsed="false">
      <c r="A1382" s="0" t="s">
        <v>1528</v>
      </c>
      <c r="B1382" s="0" t="s">
        <v>81</v>
      </c>
      <c r="C1382" s="0" t="n">
        <v>81</v>
      </c>
      <c r="D1382" s="0" t="n">
        <v>89</v>
      </c>
      <c r="E1382" s="0" t="n">
        <v>7</v>
      </c>
      <c r="F1382" s="0" t="n">
        <v>3</v>
      </c>
      <c r="G1382" s="0" t="n">
        <v>27.39</v>
      </c>
      <c r="H1382" s="0" t="n">
        <v>2.71</v>
      </c>
      <c r="I1382" s="0" t="n">
        <v>0.79</v>
      </c>
      <c r="J1382" s="0" t="s">
        <v>210</v>
      </c>
      <c r="K1382" s="0" t="s">
        <v>46</v>
      </c>
      <c r="L1382" s="0" t="n">
        <v>28</v>
      </c>
      <c r="M1382" s="0" t="n">
        <v>1.42</v>
      </c>
      <c r="N1382" s="0" t="n">
        <v>181.18</v>
      </c>
      <c r="O1382" s="0" t="n">
        <v>1</v>
      </c>
      <c r="P1382" s="0" t="n">
        <v>8</v>
      </c>
      <c r="Q1382" s="0" t="n">
        <v>0.72</v>
      </c>
      <c r="R1382" s="0" t="n">
        <v>375</v>
      </c>
      <c r="S1382" s="0" t="n">
        <v>8.01</v>
      </c>
      <c r="T1382" s="0" t="n">
        <v>0.73</v>
      </c>
      <c r="U1382" s="6" t="n">
        <v>45375</v>
      </c>
      <c r="V1382" s="0" t="n">
        <v>132.99</v>
      </c>
      <c r="W1382" s="0" t="n">
        <v>0.537</v>
      </c>
    </row>
    <row r="1383" customFormat="false" ht="15" hidden="false" customHeight="false" outlineLevel="0" collapsed="false">
      <c r="A1383" s="0" t="s">
        <v>1529</v>
      </c>
      <c r="B1383" s="0" t="s">
        <v>81</v>
      </c>
      <c r="C1383" s="0" t="n">
        <v>36</v>
      </c>
      <c r="D1383" s="0" t="n">
        <v>45</v>
      </c>
      <c r="E1383" s="0" t="n">
        <v>7</v>
      </c>
      <c r="F1383" s="0" t="n">
        <v>9</v>
      </c>
      <c r="G1383" s="0" t="n">
        <v>44.7</v>
      </c>
      <c r="H1383" s="0" t="n">
        <v>9.27</v>
      </c>
      <c r="I1383" s="0" t="n">
        <v>0.98</v>
      </c>
      <c r="J1383" s="0" t="s">
        <v>41</v>
      </c>
      <c r="K1383" s="0" t="s">
        <v>60</v>
      </c>
      <c r="L1383" s="0" t="n">
        <v>150</v>
      </c>
      <c r="M1383" s="0" t="n">
        <v>3.48</v>
      </c>
      <c r="N1383" s="0" t="n">
        <v>34.6</v>
      </c>
      <c r="O1383" s="0" t="n">
        <v>0.64</v>
      </c>
      <c r="P1383" s="0" t="n">
        <v>0</v>
      </c>
      <c r="Q1383" s="0" t="n">
        <v>0.76</v>
      </c>
      <c r="R1383" s="0" t="n">
        <v>893</v>
      </c>
      <c r="S1383" s="0" t="n">
        <v>12.1</v>
      </c>
      <c r="T1383" s="0" t="n">
        <v>0.9</v>
      </c>
      <c r="U1383" s="6" t="n">
        <v>45523</v>
      </c>
      <c r="V1383" s="0" t="n">
        <v>18.99</v>
      </c>
      <c r="W1383" s="0" t="n">
        <v>0.829</v>
      </c>
    </row>
    <row r="1384" customFormat="false" ht="15" hidden="false" customHeight="false" outlineLevel="0" collapsed="false">
      <c r="A1384" s="0" t="s">
        <v>1530</v>
      </c>
      <c r="B1384" s="0" t="s">
        <v>56</v>
      </c>
      <c r="C1384" s="0" t="n">
        <v>190</v>
      </c>
      <c r="D1384" s="0" t="n">
        <v>34</v>
      </c>
      <c r="E1384" s="0" t="n">
        <v>13</v>
      </c>
      <c r="F1384" s="0" t="n">
        <v>5</v>
      </c>
      <c r="G1384" s="0" t="n">
        <v>45.78</v>
      </c>
      <c r="H1384" s="0" t="n">
        <v>7.54</v>
      </c>
      <c r="I1384" s="0" t="n">
        <v>0.73</v>
      </c>
      <c r="J1384" s="0" t="s">
        <v>291</v>
      </c>
      <c r="K1384" s="0" t="s">
        <v>42</v>
      </c>
      <c r="L1384" s="0" t="n">
        <v>122</v>
      </c>
      <c r="M1384" s="0" t="n">
        <v>4.86</v>
      </c>
      <c r="N1384" s="0" t="n">
        <v>72.83</v>
      </c>
      <c r="O1384" s="0" t="n">
        <v>1.97</v>
      </c>
      <c r="P1384" s="0" t="n">
        <v>9</v>
      </c>
      <c r="Q1384" s="0" t="n">
        <v>0.89</v>
      </c>
      <c r="R1384" s="0" t="n">
        <v>240</v>
      </c>
      <c r="S1384" s="0" t="n">
        <v>7.45</v>
      </c>
      <c r="T1384" s="0" t="n">
        <v>0.25</v>
      </c>
      <c r="U1384" s="6" t="n">
        <v>45329</v>
      </c>
      <c r="V1384" s="0" t="n">
        <v>168.1</v>
      </c>
      <c r="W1384" s="0" t="n">
        <v>0.35</v>
      </c>
    </row>
    <row r="1385" customFormat="false" ht="15" hidden="false" customHeight="false" outlineLevel="0" collapsed="false">
      <c r="A1385" s="0" t="s">
        <v>1531</v>
      </c>
      <c r="B1385" s="0" t="s">
        <v>48</v>
      </c>
      <c r="C1385" s="0" t="n">
        <v>44</v>
      </c>
      <c r="D1385" s="0" t="n">
        <v>96</v>
      </c>
      <c r="E1385" s="0" t="n">
        <v>7</v>
      </c>
      <c r="F1385" s="0" t="n">
        <v>9</v>
      </c>
      <c r="G1385" s="0" t="n">
        <v>11.57</v>
      </c>
      <c r="H1385" s="0" t="n">
        <v>3.5</v>
      </c>
      <c r="I1385" s="0" t="n">
        <v>0.48</v>
      </c>
      <c r="J1385" s="0" t="s">
        <v>143</v>
      </c>
      <c r="K1385" s="0" t="s">
        <v>54</v>
      </c>
      <c r="L1385" s="0" t="n">
        <v>31</v>
      </c>
      <c r="M1385" s="0" t="n">
        <v>3.67</v>
      </c>
      <c r="N1385" s="0" t="n">
        <v>70.12</v>
      </c>
      <c r="O1385" s="0" t="n">
        <v>0.57</v>
      </c>
      <c r="P1385" s="0" t="n">
        <v>7</v>
      </c>
      <c r="Q1385" s="0" t="n">
        <v>0.71</v>
      </c>
      <c r="R1385" s="0" t="n">
        <v>263</v>
      </c>
      <c r="S1385" s="0" t="n">
        <v>5.97</v>
      </c>
      <c r="T1385" s="0" t="n">
        <v>0.49</v>
      </c>
      <c r="U1385" s="6" t="n">
        <v>45309</v>
      </c>
      <c r="V1385" s="0" t="n">
        <v>212.72</v>
      </c>
      <c r="W1385" s="0" t="n">
        <v>0.523</v>
      </c>
    </row>
    <row r="1386" customFormat="false" ht="15" hidden="false" customHeight="false" outlineLevel="0" collapsed="false">
      <c r="A1386" s="0" t="s">
        <v>1532</v>
      </c>
      <c r="B1386" s="0" t="s">
        <v>44</v>
      </c>
      <c r="C1386" s="0" t="n">
        <v>270</v>
      </c>
      <c r="D1386" s="0" t="n">
        <v>85</v>
      </c>
      <c r="E1386" s="0" t="n">
        <v>12</v>
      </c>
      <c r="F1386" s="0" t="n">
        <v>8</v>
      </c>
      <c r="G1386" s="0" t="n">
        <v>3.14</v>
      </c>
      <c r="H1386" s="0" t="n">
        <v>7.75</v>
      </c>
      <c r="I1386" s="0" t="n">
        <v>0.74</v>
      </c>
      <c r="J1386" s="0" t="s">
        <v>291</v>
      </c>
      <c r="K1386" s="0" t="s">
        <v>60</v>
      </c>
      <c r="L1386" s="0" t="n">
        <v>157</v>
      </c>
      <c r="M1386" s="0" t="n">
        <v>1.66</v>
      </c>
      <c r="N1386" s="0" t="n">
        <v>162.31</v>
      </c>
      <c r="O1386" s="0" t="n">
        <v>1.75</v>
      </c>
      <c r="P1386" s="0" t="n">
        <v>1</v>
      </c>
      <c r="Q1386" s="0" t="n">
        <v>0.88</v>
      </c>
      <c r="R1386" s="0" t="n">
        <v>96</v>
      </c>
      <c r="S1386" s="0" t="n">
        <v>12.42</v>
      </c>
      <c r="T1386" s="0" t="n">
        <v>0.69</v>
      </c>
      <c r="U1386" s="6" t="n">
        <v>45442</v>
      </c>
      <c r="V1386" s="0" t="n">
        <v>163.19</v>
      </c>
      <c r="W1386" s="0" t="n">
        <v>0.685</v>
      </c>
    </row>
    <row r="1387" customFormat="false" ht="15" hidden="false" customHeight="false" outlineLevel="0" collapsed="false">
      <c r="A1387" s="0" t="s">
        <v>1533</v>
      </c>
      <c r="B1387" s="0" t="s">
        <v>44</v>
      </c>
      <c r="C1387" s="0" t="n">
        <v>272</v>
      </c>
      <c r="D1387" s="0" t="n">
        <v>45</v>
      </c>
      <c r="E1387" s="0" t="n">
        <v>11</v>
      </c>
      <c r="F1387" s="0" t="n">
        <v>9</v>
      </c>
      <c r="G1387" s="0" t="n">
        <v>15.97</v>
      </c>
      <c r="H1387" s="0" t="n">
        <v>0.71</v>
      </c>
      <c r="I1387" s="0" t="n">
        <v>0.91</v>
      </c>
      <c r="J1387" s="0" t="s">
        <v>191</v>
      </c>
      <c r="K1387" s="0" t="s">
        <v>54</v>
      </c>
      <c r="L1387" s="0" t="n">
        <v>106</v>
      </c>
      <c r="M1387" s="0" t="n">
        <v>1.77</v>
      </c>
      <c r="N1387" s="0" t="n">
        <v>90.09</v>
      </c>
      <c r="O1387" s="0" t="n">
        <v>0.7</v>
      </c>
      <c r="P1387" s="0" t="n">
        <v>7</v>
      </c>
      <c r="Q1387" s="0" t="n">
        <v>0.99</v>
      </c>
      <c r="R1387" s="0" t="n">
        <v>779</v>
      </c>
      <c r="S1387" s="0" t="n">
        <v>7.02</v>
      </c>
      <c r="T1387" s="0" t="n">
        <v>0.21</v>
      </c>
      <c r="U1387" s="6" t="n">
        <v>45302</v>
      </c>
      <c r="V1387" s="0" t="n">
        <v>45.64</v>
      </c>
      <c r="W1387" s="0" t="n">
        <v>0.524</v>
      </c>
    </row>
    <row r="1388" customFormat="false" ht="15" hidden="false" customHeight="false" outlineLevel="0" collapsed="false">
      <c r="A1388" s="0" t="s">
        <v>1534</v>
      </c>
      <c r="B1388" s="0" t="s">
        <v>81</v>
      </c>
      <c r="C1388" s="0" t="n">
        <v>406</v>
      </c>
      <c r="D1388" s="0" t="n">
        <v>76</v>
      </c>
      <c r="E1388" s="0" t="n">
        <v>12</v>
      </c>
      <c r="F1388" s="0" t="n">
        <v>3</v>
      </c>
      <c r="G1388" s="0" t="n">
        <v>35.09</v>
      </c>
      <c r="H1388" s="0" t="n">
        <v>5.5</v>
      </c>
      <c r="I1388" s="0" t="n">
        <v>0.22</v>
      </c>
      <c r="J1388" s="0" t="s">
        <v>294</v>
      </c>
      <c r="K1388" s="0" t="s">
        <v>60</v>
      </c>
      <c r="L1388" s="0" t="n">
        <v>14</v>
      </c>
      <c r="M1388" s="0" t="n">
        <v>0.92</v>
      </c>
      <c r="N1388" s="0" t="n">
        <v>126.2</v>
      </c>
      <c r="O1388" s="0" t="n">
        <v>1.52</v>
      </c>
      <c r="P1388" s="0" t="n">
        <v>3</v>
      </c>
      <c r="Q1388" s="0" t="n">
        <v>0.94</v>
      </c>
      <c r="R1388" s="0" t="n">
        <v>138</v>
      </c>
      <c r="S1388" s="0" t="n">
        <v>13.78</v>
      </c>
      <c r="T1388" s="0" t="n">
        <v>0.39</v>
      </c>
      <c r="U1388" s="6" t="n">
        <v>45455</v>
      </c>
      <c r="V1388" s="0" t="n">
        <v>246.61</v>
      </c>
      <c r="W1388" s="0" t="n">
        <v>0.638</v>
      </c>
    </row>
    <row r="1389" customFormat="false" ht="15" hidden="false" customHeight="false" outlineLevel="0" collapsed="false">
      <c r="A1389" s="0" t="s">
        <v>1535</v>
      </c>
      <c r="B1389" s="0" t="s">
        <v>81</v>
      </c>
      <c r="C1389" s="0" t="n">
        <v>226</v>
      </c>
      <c r="D1389" s="0" t="n">
        <v>18</v>
      </c>
      <c r="E1389" s="0" t="n">
        <v>5</v>
      </c>
      <c r="F1389" s="0" t="n">
        <v>8</v>
      </c>
      <c r="G1389" s="0" t="n">
        <v>47.6</v>
      </c>
      <c r="H1389" s="0" t="n">
        <v>2.88</v>
      </c>
      <c r="I1389" s="0" t="n">
        <v>0.34</v>
      </c>
      <c r="J1389" s="0" t="s">
        <v>210</v>
      </c>
      <c r="K1389" s="0" t="s">
        <v>42</v>
      </c>
      <c r="L1389" s="0" t="n">
        <v>135</v>
      </c>
      <c r="M1389" s="0" t="n">
        <v>3.59</v>
      </c>
      <c r="N1389" s="0" t="n">
        <v>86.83</v>
      </c>
      <c r="O1389" s="0" t="n">
        <v>1.35</v>
      </c>
      <c r="P1389" s="0" t="n">
        <v>1</v>
      </c>
      <c r="Q1389" s="0" t="n">
        <v>0.8</v>
      </c>
      <c r="R1389" s="0" t="n">
        <v>836</v>
      </c>
      <c r="S1389" s="0" t="n">
        <v>4.76</v>
      </c>
      <c r="T1389" s="0" t="n">
        <v>0.8</v>
      </c>
      <c r="U1389" s="6" t="n">
        <v>45425</v>
      </c>
      <c r="V1389" s="0" t="n">
        <v>101.95</v>
      </c>
      <c r="W1389" s="0" t="n">
        <v>0.628</v>
      </c>
    </row>
    <row r="1390" customFormat="false" ht="15" hidden="false" customHeight="false" outlineLevel="0" collapsed="false">
      <c r="A1390" s="0" t="s">
        <v>1536</v>
      </c>
      <c r="B1390" s="0" t="s">
        <v>48</v>
      </c>
      <c r="C1390" s="0" t="n">
        <v>48</v>
      </c>
      <c r="D1390" s="0" t="n">
        <v>70</v>
      </c>
      <c r="E1390" s="0" t="n">
        <v>8</v>
      </c>
      <c r="F1390" s="0" t="n">
        <v>9</v>
      </c>
      <c r="G1390" s="0" t="n">
        <v>4.77</v>
      </c>
      <c r="H1390" s="0" t="n">
        <v>1.59</v>
      </c>
      <c r="I1390" s="0" t="n">
        <v>0.93</v>
      </c>
      <c r="J1390" s="0" t="s">
        <v>485</v>
      </c>
      <c r="K1390" s="0" t="s">
        <v>46</v>
      </c>
      <c r="L1390" s="0" t="n">
        <v>87</v>
      </c>
      <c r="M1390" s="0" t="n">
        <v>2.83</v>
      </c>
      <c r="N1390" s="0" t="n">
        <v>114.78</v>
      </c>
      <c r="O1390" s="0" t="n">
        <v>1.17</v>
      </c>
      <c r="P1390" s="0" t="n">
        <v>1</v>
      </c>
      <c r="Q1390" s="0" t="n">
        <v>0.74</v>
      </c>
      <c r="R1390" s="0" t="n">
        <v>276</v>
      </c>
      <c r="S1390" s="0" t="n">
        <v>13.55</v>
      </c>
      <c r="T1390" s="0" t="n">
        <v>0.48</v>
      </c>
      <c r="U1390" s="6" t="n">
        <v>45345</v>
      </c>
      <c r="V1390" s="0" t="n">
        <v>277.22</v>
      </c>
      <c r="W1390" s="0" t="n">
        <v>0.688</v>
      </c>
    </row>
    <row r="1391" customFormat="false" ht="15" hidden="false" customHeight="false" outlineLevel="0" collapsed="false">
      <c r="A1391" s="0" t="s">
        <v>1537</v>
      </c>
      <c r="B1391" s="0" t="s">
        <v>40</v>
      </c>
      <c r="C1391" s="0" t="n">
        <v>136</v>
      </c>
      <c r="D1391" s="0" t="n">
        <v>62</v>
      </c>
      <c r="E1391" s="0" t="n">
        <v>10</v>
      </c>
      <c r="F1391" s="0" t="n">
        <v>6</v>
      </c>
      <c r="G1391" s="0" t="n">
        <v>2.4</v>
      </c>
      <c r="H1391" s="0" t="n">
        <v>8.9</v>
      </c>
      <c r="I1391" s="0" t="n">
        <v>0.95</v>
      </c>
      <c r="J1391" s="0" t="s">
        <v>67</v>
      </c>
      <c r="K1391" s="0" t="s">
        <v>46</v>
      </c>
      <c r="L1391" s="0" t="n">
        <v>169</v>
      </c>
      <c r="M1391" s="0" t="n">
        <v>1.43</v>
      </c>
      <c r="N1391" s="0" t="n">
        <v>21.86</v>
      </c>
      <c r="O1391" s="0" t="n">
        <v>0.89</v>
      </c>
      <c r="P1391" s="0" t="n">
        <v>5</v>
      </c>
      <c r="Q1391" s="0" t="n">
        <v>0.84</v>
      </c>
      <c r="R1391" s="0" t="n">
        <v>446</v>
      </c>
      <c r="S1391" s="0" t="n">
        <v>4.9</v>
      </c>
      <c r="T1391" s="0" t="n">
        <v>0.27</v>
      </c>
      <c r="U1391" s="6" t="n">
        <v>45329</v>
      </c>
      <c r="V1391" s="0" t="n">
        <v>272.99</v>
      </c>
      <c r="W1391" s="0" t="n">
        <v>0.498</v>
      </c>
    </row>
    <row r="1392" customFormat="false" ht="15" hidden="false" customHeight="false" outlineLevel="0" collapsed="false">
      <c r="A1392" s="0" t="s">
        <v>1538</v>
      </c>
      <c r="B1392" s="0" t="s">
        <v>56</v>
      </c>
      <c r="C1392" s="0" t="n">
        <v>435</v>
      </c>
      <c r="D1392" s="0" t="n">
        <v>27</v>
      </c>
      <c r="E1392" s="0" t="n">
        <v>13</v>
      </c>
      <c r="F1392" s="0" t="n">
        <v>5</v>
      </c>
      <c r="G1392" s="0" t="n">
        <v>44.32</v>
      </c>
      <c r="H1392" s="0" t="n">
        <v>2.39</v>
      </c>
      <c r="I1392" s="0" t="n">
        <v>0.54</v>
      </c>
      <c r="J1392" s="0" t="s">
        <v>70</v>
      </c>
      <c r="K1392" s="0" t="s">
        <v>46</v>
      </c>
      <c r="L1392" s="0" t="n">
        <v>39</v>
      </c>
      <c r="M1392" s="0" t="n">
        <v>1.52</v>
      </c>
      <c r="N1392" s="0" t="n">
        <v>81.07</v>
      </c>
      <c r="O1392" s="0" t="n">
        <v>1.38</v>
      </c>
      <c r="P1392" s="0" t="n">
        <v>2</v>
      </c>
      <c r="Q1392" s="0" t="n">
        <v>0.82</v>
      </c>
      <c r="R1392" s="0" t="n">
        <v>266</v>
      </c>
      <c r="S1392" s="0" t="n">
        <v>5.05</v>
      </c>
      <c r="T1392" s="0" t="n">
        <v>0.7</v>
      </c>
      <c r="U1392" s="6" t="n">
        <v>45467</v>
      </c>
      <c r="V1392" s="0" t="n">
        <v>68.11</v>
      </c>
      <c r="W1392" s="0" t="n">
        <v>0.593</v>
      </c>
    </row>
    <row r="1393" customFormat="false" ht="15" hidden="false" customHeight="false" outlineLevel="0" collapsed="false">
      <c r="A1393" s="0" t="s">
        <v>1539</v>
      </c>
      <c r="B1393" s="0" t="s">
        <v>81</v>
      </c>
      <c r="C1393" s="0" t="n">
        <v>301</v>
      </c>
      <c r="D1393" s="0" t="n">
        <v>52</v>
      </c>
      <c r="E1393" s="0" t="n">
        <v>11</v>
      </c>
      <c r="F1393" s="0" t="n">
        <v>9</v>
      </c>
      <c r="G1393" s="0" t="n">
        <v>37.66</v>
      </c>
      <c r="H1393" s="0" t="n">
        <v>8.31</v>
      </c>
      <c r="I1393" s="0" t="n">
        <v>0.44</v>
      </c>
      <c r="J1393" s="0" t="s">
        <v>114</v>
      </c>
      <c r="K1393" s="0" t="s">
        <v>46</v>
      </c>
      <c r="L1393" s="0" t="n">
        <v>100</v>
      </c>
      <c r="M1393" s="0" t="n">
        <v>0.54</v>
      </c>
      <c r="N1393" s="0" t="n">
        <v>172.47</v>
      </c>
      <c r="O1393" s="0" t="n">
        <v>0.87</v>
      </c>
      <c r="P1393" s="0" t="n">
        <v>9</v>
      </c>
      <c r="Q1393" s="0" t="n">
        <v>0.99</v>
      </c>
      <c r="R1393" s="0" t="n">
        <v>801</v>
      </c>
      <c r="S1393" s="0" t="n">
        <v>6.89</v>
      </c>
      <c r="T1393" s="0" t="n">
        <v>0.4</v>
      </c>
      <c r="U1393" s="6" t="n">
        <v>45379</v>
      </c>
      <c r="V1393" s="0" t="n">
        <v>148.15</v>
      </c>
      <c r="W1393" s="0" t="n">
        <v>0.503</v>
      </c>
    </row>
    <row r="1394" customFormat="false" ht="15" hidden="false" customHeight="false" outlineLevel="0" collapsed="false">
      <c r="A1394" s="0" t="s">
        <v>1540</v>
      </c>
      <c r="B1394" s="0" t="s">
        <v>44</v>
      </c>
      <c r="C1394" s="0" t="n">
        <v>399</v>
      </c>
      <c r="D1394" s="0" t="n">
        <v>44</v>
      </c>
      <c r="E1394" s="0" t="n">
        <v>9</v>
      </c>
      <c r="F1394" s="0" t="n">
        <v>8</v>
      </c>
      <c r="G1394" s="0" t="n">
        <v>49.62</v>
      </c>
      <c r="H1394" s="0" t="n">
        <v>4.43</v>
      </c>
      <c r="I1394" s="0" t="n">
        <v>0.35</v>
      </c>
      <c r="J1394" s="0" t="s">
        <v>200</v>
      </c>
      <c r="K1394" s="0" t="s">
        <v>60</v>
      </c>
      <c r="L1394" s="0" t="n">
        <v>163</v>
      </c>
      <c r="M1394" s="0" t="n">
        <v>4.9</v>
      </c>
      <c r="N1394" s="0" t="n">
        <v>141.3</v>
      </c>
      <c r="O1394" s="0" t="n">
        <v>1.14</v>
      </c>
      <c r="P1394" s="0" t="n">
        <v>2</v>
      </c>
      <c r="Q1394" s="0" t="n">
        <v>1</v>
      </c>
      <c r="R1394" s="0" t="n">
        <v>350</v>
      </c>
      <c r="S1394" s="0" t="n">
        <v>8.22</v>
      </c>
      <c r="T1394" s="0" t="n">
        <v>0.76</v>
      </c>
      <c r="U1394" s="6" t="n">
        <v>45484</v>
      </c>
      <c r="V1394" s="0" t="n">
        <v>49.84</v>
      </c>
      <c r="W1394" s="0" t="n">
        <v>0.708</v>
      </c>
    </row>
    <row r="1395" customFormat="false" ht="15" hidden="false" customHeight="false" outlineLevel="0" collapsed="false">
      <c r="A1395" s="0" t="s">
        <v>1541</v>
      </c>
      <c r="B1395" s="0" t="s">
        <v>48</v>
      </c>
      <c r="C1395" s="0" t="n">
        <v>163</v>
      </c>
      <c r="D1395" s="0" t="n">
        <v>72</v>
      </c>
      <c r="E1395" s="0" t="n">
        <v>14</v>
      </c>
      <c r="F1395" s="0" t="n">
        <v>3</v>
      </c>
      <c r="G1395" s="0" t="n">
        <v>20.44</v>
      </c>
      <c r="H1395" s="0" t="n">
        <v>0.64</v>
      </c>
      <c r="I1395" s="0" t="n">
        <v>0.55</v>
      </c>
      <c r="J1395" s="0" t="s">
        <v>385</v>
      </c>
      <c r="K1395" s="0" t="s">
        <v>46</v>
      </c>
      <c r="L1395" s="0" t="n">
        <v>91</v>
      </c>
      <c r="M1395" s="0" t="n">
        <v>4.23</v>
      </c>
      <c r="N1395" s="0" t="n">
        <v>196.55</v>
      </c>
      <c r="O1395" s="0" t="n">
        <v>1.22</v>
      </c>
      <c r="P1395" s="0" t="n">
        <v>8</v>
      </c>
      <c r="Q1395" s="0" t="n">
        <v>0.82</v>
      </c>
      <c r="R1395" s="0" t="n">
        <v>465</v>
      </c>
      <c r="S1395" s="0" t="n">
        <v>6.86</v>
      </c>
      <c r="T1395" s="0" t="n">
        <v>0.92</v>
      </c>
      <c r="U1395" s="6" t="n">
        <v>45374</v>
      </c>
      <c r="V1395" s="0" t="n">
        <v>206.55</v>
      </c>
      <c r="W1395" s="0" t="n">
        <v>0.557</v>
      </c>
    </row>
    <row r="1396" customFormat="false" ht="15" hidden="false" customHeight="false" outlineLevel="0" collapsed="false">
      <c r="A1396" s="0" t="s">
        <v>1542</v>
      </c>
      <c r="B1396" s="0" t="s">
        <v>56</v>
      </c>
      <c r="C1396" s="0" t="n">
        <v>44</v>
      </c>
      <c r="D1396" s="0" t="n">
        <v>87</v>
      </c>
      <c r="E1396" s="0" t="n">
        <v>5</v>
      </c>
      <c r="F1396" s="0" t="n">
        <v>5</v>
      </c>
      <c r="G1396" s="0" t="n">
        <v>21.39</v>
      </c>
      <c r="H1396" s="0" t="n">
        <v>7.46</v>
      </c>
      <c r="I1396" s="0" t="n">
        <v>0.94</v>
      </c>
      <c r="J1396" s="0" t="s">
        <v>134</v>
      </c>
      <c r="K1396" s="0" t="s">
        <v>46</v>
      </c>
      <c r="L1396" s="0" t="n">
        <v>97</v>
      </c>
      <c r="M1396" s="0" t="n">
        <v>2.27</v>
      </c>
      <c r="N1396" s="0" t="n">
        <v>159.7</v>
      </c>
      <c r="O1396" s="0" t="n">
        <v>0.61</v>
      </c>
      <c r="P1396" s="0" t="n">
        <v>4</v>
      </c>
      <c r="Q1396" s="0" t="n">
        <v>0.74</v>
      </c>
      <c r="R1396" s="0" t="n">
        <v>975</v>
      </c>
      <c r="S1396" s="0" t="n">
        <v>13.07</v>
      </c>
      <c r="T1396" s="0" t="n">
        <v>0.62</v>
      </c>
      <c r="U1396" s="6" t="n">
        <v>45330</v>
      </c>
      <c r="V1396" s="0" t="n">
        <v>257.06</v>
      </c>
      <c r="W1396" s="0" t="n">
        <v>0.705</v>
      </c>
    </row>
    <row r="1397" customFormat="false" ht="15" hidden="false" customHeight="false" outlineLevel="0" collapsed="false">
      <c r="A1397" s="0" t="s">
        <v>1543</v>
      </c>
      <c r="B1397" s="0" t="s">
        <v>48</v>
      </c>
      <c r="C1397" s="0" t="n">
        <v>329</v>
      </c>
      <c r="D1397" s="0" t="n">
        <v>13</v>
      </c>
      <c r="E1397" s="0" t="n">
        <v>3</v>
      </c>
      <c r="F1397" s="0" t="n">
        <v>4</v>
      </c>
      <c r="G1397" s="0" t="n">
        <v>9.44</v>
      </c>
      <c r="H1397" s="0" t="n">
        <v>6.17</v>
      </c>
      <c r="I1397" s="0" t="n">
        <v>0.23</v>
      </c>
      <c r="J1397" s="0" t="s">
        <v>74</v>
      </c>
      <c r="K1397" s="0" t="s">
        <v>60</v>
      </c>
      <c r="L1397" s="0" t="n">
        <v>141</v>
      </c>
      <c r="M1397" s="0" t="n">
        <v>4.76</v>
      </c>
      <c r="N1397" s="0" t="n">
        <v>95.79</v>
      </c>
      <c r="O1397" s="0" t="n">
        <v>0.75</v>
      </c>
      <c r="P1397" s="0" t="n">
        <v>6</v>
      </c>
      <c r="Q1397" s="0" t="n">
        <v>0.97</v>
      </c>
      <c r="R1397" s="0" t="n">
        <v>902</v>
      </c>
      <c r="S1397" s="0" t="n">
        <v>12.14</v>
      </c>
      <c r="T1397" s="0" t="n">
        <v>0.68</v>
      </c>
      <c r="U1397" s="6" t="n">
        <v>45572</v>
      </c>
      <c r="V1397" s="0" t="n">
        <v>198.03</v>
      </c>
      <c r="W1397" s="0" t="n">
        <v>0.697</v>
      </c>
    </row>
    <row r="1398" customFormat="false" ht="15" hidden="false" customHeight="false" outlineLevel="0" collapsed="false">
      <c r="A1398" s="0" t="s">
        <v>1544</v>
      </c>
      <c r="B1398" s="0" t="s">
        <v>56</v>
      </c>
      <c r="C1398" s="0" t="n">
        <v>175</v>
      </c>
      <c r="D1398" s="0" t="n">
        <v>50</v>
      </c>
      <c r="E1398" s="0" t="n">
        <v>6</v>
      </c>
      <c r="F1398" s="0" t="n">
        <v>4</v>
      </c>
      <c r="G1398" s="0" t="n">
        <v>6.68</v>
      </c>
      <c r="H1398" s="0" t="n">
        <v>3.77</v>
      </c>
      <c r="I1398" s="0" t="n">
        <v>0.48</v>
      </c>
      <c r="J1398" s="0" t="s">
        <v>324</v>
      </c>
      <c r="K1398" s="0" t="s">
        <v>60</v>
      </c>
      <c r="L1398" s="0" t="n">
        <v>114</v>
      </c>
      <c r="M1398" s="0" t="n">
        <v>3.55</v>
      </c>
      <c r="N1398" s="0" t="n">
        <v>138.49</v>
      </c>
      <c r="O1398" s="0" t="n">
        <v>0.13</v>
      </c>
      <c r="P1398" s="0" t="n">
        <v>4</v>
      </c>
      <c r="Q1398" s="0" t="n">
        <v>0.94</v>
      </c>
      <c r="R1398" s="0" t="n">
        <v>943</v>
      </c>
      <c r="S1398" s="0" t="n">
        <v>5.34</v>
      </c>
      <c r="T1398" s="0" t="n">
        <v>0.61</v>
      </c>
      <c r="U1398" s="6" t="n">
        <v>45339</v>
      </c>
      <c r="V1398" s="0" t="n">
        <v>85.54</v>
      </c>
      <c r="W1398" s="0" t="n">
        <v>0.688</v>
      </c>
    </row>
    <row r="1399" customFormat="false" ht="15" hidden="false" customHeight="false" outlineLevel="0" collapsed="false">
      <c r="A1399" s="0" t="s">
        <v>1545</v>
      </c>
      <c r="B1399" s="0" t="s">
        <v>56</v>
      </c>
      <c r="C1399" s="0" t="n">
        <v>92</v>
      </c>
      <c r="D1399" s="0" t="n">
        <v>54</v>
      </c>
      <c r="E1399" s="0" t="n">
        <v>8</v>
      </c>
      <c r="F1399" s="0" t="n">
        <v>7</v>
      </c>
      <c r="G1399" s="0" t="n">
        <v>29.36</v>
      </c>
      <c r="H1399" s="0" t="n">
        <v>3.17</v>
      </c>
      <c r="I1399" s="0" t="n">
        <v>0.92</v>
      </c>
      <c r="J1399" s="0" t="s">
        <v>41</v>
      </c>
      <c r="K1399" s="0" t="s">
        <v>42</v>
      </c>
      <c r="L1399" s="0" t="n">
        <v>76</v>
      </c>
      <c r="M1399" s="0" t="n">
        <v>3.88</v>
      </c>
      <c r="N1399" s="0" t="n">
        <v>157.42</v>
      </c>
      <c r="O1399" s="0" t="n">
        <v>1.72</v>
      </c>
      <c r="P1399" s="0" t="n">
        <v>1</v>
      </c>
      <c r="Q1399" s="0" t="n">
        <v>0.85</v>
      </c>
      <c r="R1399" s="0" t="n">
        <v>219</v>
      </c>
      <c r="S1399" s="0" t="n">
        <v>8.16</v>
      </c>
      <c r="T1399" s="0" t="n">
        <v>0.85</v>
      </c>
      <c r="U1399" s="6" t="n">
        <v>45465</v>
      </c>
      <c r="V1399" s="0" t="n">
        <v>32.13</v>
      </c>
      <c r="W1399" s="0" t="n">
        <v>0.657</v>
      </c>
    </row>
    <row r="1400" customFormat="false" ht="15" hidden="false" customHeight="false" outlineLevel="0" collapsed="false">
      <c r="A1400" s="0" t="s">
        <v>1546</v>
      </c>
      <c r="B1400" s="0" t="s">
        <v>81</v>
      </c>
      <c r="C1400" s="0" t="n">
        <v>139</v>
      </c>
      <c r="D1400" s="0" t="n">
        <v>59</v>
      </c>
      <c r="E1400" s="0" t="n">
        <v>5</v>
      </c>
      <c r="F1400" s="0" t="n">
        <v>4</v>
      </c>
      <c r="G1400" s="0" t="n">
        <v>18.85</v>
      </c>
      <c r="H1400" s="0" t="n">
        <v>1.2</v>
      </c>
      <c r="I1400" s="0" t="n">
        <v>0.41</v>
      </c>
      <c r="J1400" s="0" t="s">
        <v>76</v>
      </c>
      <c r="K1400" s="0" t="s">
        <v>60</v>
      </c>
      <c r="L1400" s="0" t="n">
        <v>127</v>
      </c>
      <c r="M1400" s="0" t="n">
        <v>3.56</v>
      </c>
      <c r="N1400" s="0" t="n">
        <v>61.24</v>
      </c>
      <c r="O1400" s="0" t="n">
        <v>1.54</v>
      </c>
      <c r="P1400" s="0" t="n">
        <v>7</v>
      </c>
      <c r="Q1400" s="0" t="n">
        <v>0.81</v>
      </c>
      <c r="R1400" s="0" t="n">
        <v>414</v>
      </c>
      <c r="S1400" s="0" t="n">
        <v>7.03</v>
      </c>
      <c r="T1400" s="0" t="n">
        <v>0.39</v>
      </c>
      <c r="U1400" s="6" t="n">
        <v>45596</v>
      </c>
      <c r="V1400" s="0" t="n">
        <v>30.09</v>
      </c>
      <c r="W1400" s="0" t="n">
        <v>0.44</v>
      </c>
    </row>
    <row r="1401" customFormat="false" ht="15" hidden="false" customHeight="false" outlineLevel="0" collapsed="false">
      <c r="A1401" s="0" t="s">
        <v>1547</v>
      </c>
      <c r="B1401" s="0" t="s">
        <v>48</v>
      </c>
      <c r="C1401" s="0" t="n">
        <v>331</v>
      </c>
      <c r="D1401" s="0" t="n">
        <v>88</v>
      </c>
      <c r="E1401" s="0" t="n">
        <v>3</v>
      </c>
      <c r="F1401" s="0" t="n">
        <v>3</v>
      </c>
      <c r="G1401" s="0" t="n">
        <v>4.94</v>
      </c>
      <c r="H1401" s="0" t="n">
        <v>9.44</v>
      </c>
      <c r="I1401" s="0" t="n">
        <v>0.79</v>
      </c>
      <c r="J1401" s="0" t="s">
        <v>215</v>
      </c>
      <c r="K1401" s="0" t="s">
        <v>54</v>
      </c>
      <c r="L1401" s="0" t="n">
        <v>39</v>
      </c>
      <c r="M1401" s="0" t="n">
        <v>3.91</v>
      </c>
      <c r="N1401" s="0" t="n">
        <v>21.4</v>
      </c>
      <c r="O1401" s="0" t="n">
        <v>0.45</v>
      </c>
      <c r="P1401" s="0" t="n">
        <v>8</v>
      </c>
      <c r="Q1401" s="0" t="n">
        <v>0.83</v>
      </c>
      <c r="R1401" s="0" t="n">
        <v>281</v>
      </c>
      <c r="S1401" s="0" t="n">
        <v>1.78</v>
      </c>
      <c r="T1401" s="0" t="n">
        <v>0.52</v>
      </c>
      <c r="U1401" s="6" t="n">
        <v>45606</v>
      </c>
      <c r="V1401" s="0" t="n">
        <v>187.17</v>
      </c>
      <c r="W1401" s="0" t="n">
        <v>0.489</v>
      </c>
    </row>
    <row r="1402" customFormat="false" ht="15" hidden="false" customHeight="false" outlineLevel="0" collapsed="false">
      <c r="A1402" s="0" t="s">
        <v>1548</v>
      </c>
      <c r="B1402" s="0" t="s">
        <v>48</v>
      </c>
      <c r="C1402" s="0" t="n">
        <v>340</v>
      </c>
      <c r="D1402" s="0" t="n">
        <v>37</v>
      </c>
      <c r="E1402" s="0" t="n">
        <v>8</v>
      </c>
      <c r="F1402" s="0" t="n">
        <v>6</v>
      </c>
      <c r="G1402" s="0" t="n">
        <v>44.46</v>
      </c>
      <c r="H1402" s="0" t="n">
        <v>5.19</v>
      </c>
      <c r="I1402" s="0" t="n">
        <v>0.45</v>
      </c>
      <c r="J1402" s="0" t="s">
        <v>291</v>
      </c>
      <c r="K1402" s="0" t="s">
        <v>42</v>
      </c>
      <c r="L1402" s="0" t="n">
        <v>120</v>
      </c>
      <c r="M1402" s="0" t="n">
        <v>1.27</v>
      </c>
      <c r="N1402" s="0" t="n">
        <v>87.11</v>
      </c>
      <c r="O1402" s="0" t="n">
        <v>0.79</v>
      </c>
      <c r="P1402" s="0" t="n">
        <v>1</v>
      </c>
      <c r="Q1402" s="0" t="n">
        <v>0.97</v>
      </c>
      <c r="R1402" s="0" t="n">
        <v>669</v>
      </c>
      <c r="S1402" s="0" t="n">
        <v>11.47</v>
      </c>
      <c r="T1402" s="0" t="n">
        <v>0.92</v>
      </c>
      <c r="U1402" s="6" t="n">
        <v>45539</v>
      </c>
      <c r="V1402" s="0" t="n">
        <v>286.47</v>
      </c>
      <c r="W1402" s="0" t="n">
        <v>0.832</v>
      </c>
    </row>
    <row r="1403" customFormat="false" ht="15" hidden="false" customHeight="false" outlineLevel="0" collapsed="false">
      <c r="A1403" s="0" t="s">
        <v>1549</v>
      </c>
      <c r="B1403" s="0" t="s">
        <v>44</v>
      </c>
      <c r="C1403" s="0" t="n">
        <v>112</v>
      </c>
      <c r="D1403" s="0" t="n">
        <v>51</v>
      </c>
      <c r="E1403" s="0" t="n">
        <v>3</v>
      </c>
      <c r="F1403" s="0" t="n">
        <v>5</v>
      </c>
      <c r="G1403" s="0" t="n">
        <v>10.72</v>
      </c>
      <c r="H1403" s="0" t="n">
        <v>1.31</v>
      </c>
      <c r="I1403" s="0" t="n">
        <v>0.82</v>
      </c>
      <c r="J1403" s="0" t="s">
        <v>143</v>
      </c>
      <c r="K1403" s="0" t="s">
        <v>42</v>
      </c>
      <c r="L1403" s="0" t="n">
        <v>153</v>
      </c>
      <c r="M1403" s="0" t="n">
        <v>3.03</v>
      </c>
      <c r="N1403" s="0" t="n">
        <v>37.49</v>
      </c>
      <c r="O1403" s="0" t="n">
        <v>0.9</v>
      </c>
      <c r="P1403" s="0" t="n">
        <v>1</v>
      </c>
      <c r="Q1403" s="0" t="n">
        <v>0.76</v>
      </c>
      <c r="R1403" s="0" t="n">
        <v>377</v>
      </c>
      <c r="S1403" s="0" t="n">
        <v>3.54</v>
      </c>
      <c r="T1403" s="0" t="n">
        <v>0.78</v>
      </c>
      <c r="U1403" s="6" t="n">
        <v>45652</v>
      </c>
      <c r="V1403" s="0" t="n">
        <v>211.63</v>
      </c>
      <c r="W1403" s="0" t="n">
        <v>0.645</v>
      </c>
    </row>
    <row r="1404" customFormat="false" ht="15" hidden="false" customHeight="false" outlineLevel="0" collapsed="false">
      <c r="A1404" s="0" t="s">
        <v>1550</v>
      </c>
      <c r="B1404" s="0" t="s">
        <v>44</v>
      </c>
      <c r="C1404" s="0" t="n">
        <v>105</v>
      </c>
      <c r="D1404" s="0" t="n">
        <v>89</v>
      </c>
      <c r="E1404" s="0" t="n">
        <v>11</v>
      </c>
      <c r="F1404" s="0" t="n">
        <v>8</v>
      </c>
      <c r="G1404" s="0" t="n">
        <v>37.68</v>
      </c>
      <c r="H1404" s="0" t="n">
        <v>8.75</v>
      </c>
      <c r="I1404" s="0" t="n">
        <v>0.98</v>
      </c>
      <c r="J1404" s="0" t="s">
        <v>324</v>
      </c>
      <c r="K1404" s="0" t="s">
        <v>46</v>
      </c>
      <c r="L1404" s="0" t="n">
        <v>48</v>
      </c>
      <c r="M1404" s="0" t="n">
        <v>4.32</v>
      </c>
      <c r="N1404" s="0" t="n">
        <v>62.68</v>
      </c>
      <c r="O1404" s="0" t="n">
        <v>0.74</v>
      </c>
      <c r="P1404" s="0" t="n">
        <v>3</v>
      </c>
      <c r="Q1404" s="0" t="n">
        <v>0.94</v>
      </c>
      <c r="R1404" s="0" t="n">
        <v>282</v>
      </c>
      <c r="S1404" s="0" t="n">
        <v>14.08</v>
      </c>
      <c r="T1404" s="0" t="n">
        <v>0.46</v>
      </c>
      <c r="U1404" s="6" t="n">
        <v>45307</v>
      </c>
      <c r="V1404" s="0" t="n">
        <v>221.88</v>
      </c>
      <c r="W1404" s="0" t="n">
        <v>0.734</v>
      </c>
    </row>
    <row r="1405" customFormat="false" ht="15" hidden="false" customHeight="false" outlineLevel="0" collapsed="false">
      <c r="A1405" s="0" t="s">
        <v>1551</v>
      </c>
      <c r="B1405" s="0" t="s">
        <v>81</v>
      </c>
      <c r="C1405" s="0" t="n">
        <v>355</v>
      </c>
      <c r="D1405" s="0" t="n">
        <v>85</v>
      </c>
      <c r="E1405" s="0" t="n">
        <v>13</v>
      </c>
      <c r="F1405" s="0" t="n">
        <v>2</v>
      </c>
      <c r="G1405" s="0" t="n">
        <v>14.83</v>
      </c>
      <c r="H1405" s="0" t="n">
        <v>3.15</v>
      </c>
      <c r="I1405" s="0" t="n">
        <v>0.45</v>
      </c>
      <c r="J1405" s="0" t="s">
        <v>94</v>
      </c>
      <c r="K1405" s="0" t="s">
        <v>46</v>
      </c>
      <c r="L1405" s="0" t="n">
        <v>95</v>
      </c>
      <c r="M1405" s="0" t="n">
        <v>0.59</v>
      </c>
      <c r="N1405" s="0" t="n">
        <v>189.9</v>
      </c>
      <c r="O1405" s="0" t="n">
        <v>1.62</v>
      </c>
      <c r="P1405" s="0" t="n">
        <v>7</v>
      </c>
      <c r="Q1405" s="0" t="n">
        <v>0.71</v>
      </c>
      <c r="R1405" s="0" t="n">
        <v>731</v>
      </c>
      <c r="S1405" s="0" t="n">
        <v>6.57</v>
      </c>
      <c r="T1405" s="0" t="n">
        <v>0.87</v>
      </c>
      <c r="U1405" s="6" t="n">
        <v>45512</v>
      </c>
      <c r="V1405" s="0" t="n">
        <v>105.5</v>
      </c>
      <c r="W1405" s="0" t="n">
        <v>0.502</v>
      </c>
    </row>
    <row r="1406" customFormat="false" ht="15" hidden="false" customHeight="false" outlineLevel="0" collapsed="false">
      <c r="A1406" s="0" t="s">
        <v>1552</v>
      </c>
      <c r="B1406" s="0" t="s">
        <v>81</v>
      </c>
      <c r="C1406" s="0" t="n">
        <v>444</v>
      </c>
      <c r="D1406" s="0" t="n">
        <v>78</v>
      </c>
      <c r="E1406" s="0" t="n">
        <v>14</v>
      </c>
      <c r="F1406" s="0" t="n">
        <v>4</v>
      </c>
      <c r="G1406" s="0" t="n">
        <v>40.83</v>
      </c>
      <c r="H1406" s="0" t="n">
        <v>2.43</v>
      </c>
      <c r="I1406" s="0" t="n">
        <v>0.86</v>
      </c>
      <c r="J1406" s="0" t="s">
        <v>284</v>
      </c>
      <c r="K1406" s="0" t="s">
        <v>54</v>
      </c>
      <c r="L1406" s="0" t="n">
        <v>50</v>
      </c>
      <c r="M1406" s="0" t="n">
        <v>1.06</v>
      </c>
      <c r="N1406" s="0" t="n">
        <v>170.95</v>
      </c>
      <c r="O1406" s="0" t="n">
        <v>1.48</v>
      </c>
      <c r="P1406" s="0" t="n">
        <v>4</v>
      </c>
      <c r="Q1406" s="0" t="n">
        <v>0.98</v>
      </c>
      <c r="R1406" s="0" t="n">
        <v>696</v>
      </c>
      <c r="S1406" s="0" t="n">
        <v>9.71</v>
      </c>
      <c r="T1406" s="0" t="n">
        <v>0.39</v>
      </c>
      <c r="U1406" s="6" t="n">
        <v>45626</v>
      </c>
      <c r="V1406" s="0" t="n">
        <v>179.95</v>
      </c>
      <c r="W1406" s="0" t="n">
        <v>0.575</v>
      </c>
    </row>
    <row r="1407" customFormat="false" ht="15" hidden="false" customHeight="false" outlineLevel="0" collapsed="false">
      <c r="A1407" s="0" t="s">
        <v>1553</v>
      </c>
      <c r="B1407" s="0" t="s">
        <v>40</v>
      </c>
      <c r="C1407" s="0" t="n">
        <v>383</v>
      </c>
      <c r="D1407" s="0" t="n">
        <v>10</v>
      </c>
      <c r="E1407" s="0" t="n">
        <v>3</v>
      </c>
      <c r="F1407" s="0" t="n">
        <v>4</v>
      </c>
      <c r="G1407" s="0" t="n">
        <v>6.8</v>
      </c>
      <c r="H1407" s="0" t="n">
        <v>3.17</v>
      </c>
      <c r="I1407" s="0" t="n">
        <v>0.99</v>
      </c>
      <c r="J1407" s="0" t="s">
        <v>474</v>
      </c>
      <c r="K1407" s="0" t="s">
        <v>46</v>
      </c>
      <c r="L1407" s="0" t="n">
        <v>40</v>
      </c>
      <c r="M1407" s="0" t="n">
        <v>1.61</v>
      </c>
      <c r="N1407" s="0" t="n">
        <v>122.57</v>
      </c>
      <c r="O1407" s="0" t="n">
        <v>1.56</v>
      </c>
      <c r="P1407" s="0" t="n">
        <v>4</v>
      </c>
      <c r="Q1407" s="0" t="n">
        <v>0.85</v>
      </c>
      <c r="R1407" s="0" t="n">
        <v>692</v>
      </c>
      <c r="S1407" s="0" t="n">
        <v>12.46</v>
      </c>
      <c r="T1407" s="0" t="n">
        <v>0.71</v>
      </c>
      <c r="U1407" s="6" t="n">
        <v>45376</v>
      </c>
      <c r="V1407" s="0" t="n">
        <v>101.81</v>
      </c>
      <c r="W1407" s="0" t="n">
        <v>0.642</v>
      </c>
    </row>
    <row r="1408" customFormat="false" ht="15" hidden="false" customHeight="false" outlineLevel="0" collapsed="false">
      <c r="A1408" s="0" t="s">
        <v>1554</v>
      </c>
      <c r="B1408" s="0" t="s">
        <v>44</v>
      </c>
      <c r="C1408" s="0" t="n">
        <v>454</v>
      </c>
      <c r="D1408" s="0" t="n">
        <v>48</v>
      </c>
      <c r="E1408" s="0" t="n">
        <v>8</v>
      </c>
      <c r="F1408" s="0" t="n">
        <v>2</v>
      </c>
      <c r="G1408" s="0" t="n">
        <v>38.05</v>
      </c>
      <c r="H1408" s="0" t="n">
        <v>5.86</v>
      </c>
      <c r="I1408" s="0" t="n">
        <v>0.99</v>
      </c>
      <c r="J1408" s="0" t="s">
        <v>65</v>
      </c>
      <c r="K1408" s="0" t="s">
        <v>60</v>
      </c>
      <c r="L1408" s="0" t="n">
        <v>150</v>
      </c>
      <c r="M1408" s="0" t="n">
        <v>1.83</v>
      </c>
      <c r="N1408" s="0" t="n">
        <v>86.24</v>
      </c>
      <c r="O1408" s="0" t="n">
        <v>1.82</v>
      </c>
      <c r="P1408" s="0" t="n">
        <v>6</v>
      </c>
      <c r="Q1408" s="0" t="n">
        <v>0.77</v>
      </c>
      <c r="R1408" s="0" t="n">
        <v>86</v>
      </c>
      <c r="S1408" s="0" t="n">
        <v>3.52</v>
      </c>
      <c r="T1408" s="0" t="n">
        <v>0.97</v>
      </c>
      <c r="U1408" s="6" t="n">
        <v>45602</v>
      </c>
      <c r="V1408" s="0" t="n">
        <v>271.48</v>
      </c>
      <c r="W1408" s="0" t="n">
        <v>0.493</v>
      </c>
    </row>
    <row r="1409" customFormat="false" ht="15" hidden="false" customHeight="false" outlineLevel="0" collapsed="false">
      <c r="A1409" s="0" t="s">
        <v>1555</v>
      </c>
      <c r="B1409" s="0" t="s">
        <v>56</v>
      </c>
      <c r="C1409" s="0" t="n">
        <v>137</v>
      </c>
      <c r="D1409" s="0" t="n">
        <v>99</v>
      </c>
      <c r="E1409" s="0" t="n">
        <v>3</v>
      </c>
      <c r="F1409" s="0" t="n">
        <v>8</v>
      </c>
      <c r="G1409" s="0" t="n">
        <v>5.81</v>
      </c>
      <c r="H1409" s="0" t="n">
        <v>1.2</v>
      </c>
      <c r="I1409" s="0" t="n">
        <v>0.49</v>
      </c>
      <c r="J1409" s="0" t="s">
        <v>348</v>
      </c>
      <c r="K1409" s="0" t="s">
        <v>60</v>
      </c>
      <c r="L1409" s="0" t="n">
        <v>178</v>
      </c>
      <c r="M1409" s="0" t="n">
        <v>1.32</v>
      </c>
      <c r="N1409" s="0" t="n">
        <v>60.22</v>
      </c>
      <c r="O1409" s="0" t="n">
        <v>1.23</v>
      </c>
      <c r="P1409" s="0" t="n">
        <v>3</v>
      </c>
      <c r="Q1409" s="0" t="n">
        <v>0.7</v>
      </c>
      <c r="R1409" s="0" t="n">
        <v>820</v>
      </c>
      <c r="S1409" s="0" t="n">
        <v>8.58</v>
      </c>
      <c r="T1409" s="0" t="n">
        <v>0.66</v>
      </c>
      <c r="U1409" s="6" t="n">
        <v>45514</v>
      </c>
      <c r="V1409" s="0" t="n">
        <v>48.43</v>
      </c>
      <c r="W1409" s="0" t="n">
        <v>0.603</v>
      </c>
    </row>
    <row r="1410" customFormat="false" ht="15" hidden="false" customHeight="false" outlineLevel="0" collapsed="false">
      <c r="A1410" s="0" t="s">
        <v>1556</v>
      </c>
      <c r="B1410" s="0" t="s">
        <v>48</v>
      </c>
      <c r="C1410" s="0" t="n">
        <v>252</v>
      </c>
      <c r="D1410" s="0" t="n">
        <v>26</v>
      </c>
      <c r="E1410" s="0" t="n">
        <v>14</v>
      </c>
      <c r="F1410" s="0" t="n">
        <v>8</v>
      </c>
      <c r="G1410" s="0" t="n">
        <v>22.9</v>
      </c>
      <c r="H1410" s="0" t="n">
        <v>5.08</v>
      </c>
      <c r="I1410" s="0" t="n">
        <v>0.54</v>
      </c>
      <c r="J1410" s="0" t="s">
        <v>128</v>
      </c>
      <c r="K1410" s="0" t="s">
        <v>46</v>
      </c>
      <c r="L1410" s="0" t="n">
        <v>165</v>
      </c>
      <c r="M1410" s="0" t="n">
        <v>3.31</v>
      </c>
      <c r="N1410" s="0" t="n">
        <v>118.58</v>
      </c>
      <c r="O1410" s="0" t="n">
        <v>1.27</v>
      </c>
      <c r="P1410" s="0" t="n">
        <v>8</v>
      </c>
      <c r="Q1410" s="0" t="n">
        <v>0.87</v>
      </c>
      <c r="R1410" s="0" t="n">
        <v>451</v>
      </c>
      <c r="S1410" s="0" t="n">
        <v>4.32</v>
      </c>
      <c r="T1410" s="0" t="n">
        <v>0.84</v>
      </c>
      <c r="U1410" s="6" t="n">
        <v>45372</v>
      </c>
      <c r="V1410" s="0" t="n">
        <v>193.29</v>
      </c>
      <c r="W1410" s="0" t="n">
        <v>0.513</v>
      </c>
    </row>
    <row r="1411" customFormat="false" ht="15" hidden="false" customHeight="false" outlineLevel="0" collapsed="false">
      <c r="A1411" s="0" t="s">
        <v>1557</v>
      </c>
      <c r="B1411" s="0" t="s">
        <v>81</v>
      </c>
      <c r="C1411" s="0" t="n">
        <v>218</v>
      </c>
      <c r="D1411" s="0" t="n">
        <v>97</v>
      </c>
      <c r="E1411" s="0" t="n">
        <v>9</v>
      </c>
      <c r="F1411" s="0" t="n">
        <v>2</v>
      </c>
      <c r="G1411" s="0" t="n">
        <v>36.97</v>
      </c>
      <c r="H1411" s="0" t="n">
        <v>9.01</v>
      </c>
      <c r="I1411" s="0" t="n">
        <v>0.37</v>
      </c>
      <c r="J1411" s="0" t="s">
        <v>162</v>
      </c>
      <c r="K1411" s="0" t="s">
        <v>46</v>
      </c>
      <c r="L1411" s="0" t="n">
        <v>136</v>
      </c>
      <c r="M1411" s="0" t="n">
        <v>1.82</v>
      </c>
      <c r="N1411" s="0" t="n">
        <v>111.3</v>
      </c>
      <c r="O1411" s="0" t="n">
        <v>1.47</v>
      </c>
      <c r="P1411" s="0" t="n">
        <v>3</v>
      </c>
      <c r="Q1411" s="0" t="n">
        <v>0.77</v>
      </c>
      <c r="R1411" s="0" t="n">
        <v>685</v>
      </c>
      <c r="S1411" s="0" t="n">
        <v>8.14</v>
      </c>
      <c r="T1411" s="0" t="n">
        <v>0.79</v>
      </c>
      <c r="U1411" s="6" t="n">
        <v>45319</v>
      </c>
      <c r="V1411" s="0" t="n">
        <v>221.95</v>
      </c>
      <c r="W1411" s="0" t="n">
        <v>0.614</v>
      </c>
    </row>
    <row r="1412" customFormat="false" ht="15" hidden="false" customHeight="false" outlineLevel="0" collapsed="false">
      <c r="A1412" s="0" t="s">
        <v>1558</v>
      </c>
      <c r="B1412" s="0" t="s">
        <v>48</v>
      </c>
      <c r="C1412" s="0" t="n">
        <v>225</v>
      </c>
      <c r="D1412" s="0" t="n">
        <v>44</v>
      </c>
      <c r="E1412" s="0" t="n">
        <v>5</v>
      </c>
      <c r="F1412" s="0" t="n">
        <v>8</v>
      </c>
      <c r="G1412" s="0" t="n">
        <v>9.49</v>
      </c>
      <c r="H1412" s="0" t="n">
        <v>2.29</v>
      </c>
      <c r="I1412" s="0" t="n">
        <v>0.38</v>
      </c>
      <c r="J1412" s="0" t="s">
        <v>132</v>
      </c>
      <c r="K1412" s="0" t="s">
        <v>60</v>
      </c>
      <c r="L1412" s="0" t="n">
        <v>73</v>
      </c>
      <c r="M1412" s="0" t="n">
        <v>1.21</v>
      </c>
      <c r="N1412" s="0" t="n">
        <v>158.35</v>
      </c>
      <c r="O1412" s="0" t="n">
        <v>1.39</v>
      </c>
      <c r="P1412" s="0" t="n">
        <v>7</v>
      </c>
      <c r="Q1412" s="0" t="n">
        <v>0.89</v>
      </c>
      <c r="R1412" s="0" t="n">
        <v>475</v>
      </c>
      <c r="S1412" s="0" t="n">
        <v>9.11</v>
      </c>
      <c r="T1412" s="0" t="n">
        <v>0.89</v>
      </c>
      <c r="U1412" s="6" t="n">
        <v>45343</v>
      </c>
      <c r="V1412" s="0" t="n">
        <v>212.56</v>
      </c>
      <c r="W1412" s="0" t="n">
        <v>0.598</v>
      </c>
    </row>
    <row r="1413" customFormat="false" ht="15" hidden="false" customHeight="false" outlineLevel="0" collapsed="false">
      <c r="A1413" s="0" t="s">
        <v>1559</v>
      </c>
      <c r="B1413" s="0" t="s">
        <v>48</v>
      </c>
      <c r="C1413" s="0" t="n">
        <v>432</v>
      </c>
      <c r="D1413" s="0" t="n">
        <v>55</v>
      </c>
      <c r="E1413" s="0" t="n">
        <v>8</v>
      </c>
      <c r="F1413" s="0" t="n">
        <v>3</v>
      </c>
      <c r="G1413" s="0" t="n">
        <v>15</v>
      </c>
      <c r="H1413" s="0" t="n">
        <v>3.65</v>
      </c>
      <c r="I1413" s="0" t="n">
        <v>0.54</v>
      </c>
      <c r="J1413" s="0" t="s">
        <v>162</v>
      </c>
      <c r="K1413" s="0" t="s">
        <v>42</v>
      </c>
      <c r="L1413" s="0" t="n">
        <v>126</v>
      </c>
      <c r="M1413" s="0" t="n">
        <v>4.58</v>
      </c>
      <c r="N1413" s="0" t="n">
        <v>186.32</v>
      </c>
      <c r="O1413" s="0" t="n">
        <v>1.75</v>
      </c>
      <c r="P1413" s="0" t="n">
        <v>2</v>
      </c>
      <c r="Q1413" s="0" t="n">
        <v>0.78</v>
      </c>
      <c r="R1413" s="0" t="n">
        <v>954</v>
      </c>
      <c r="S1413" s="0" t="n">
        <v>3.37</v>
      </c>
      <c r="T1413" s="0" t="n">
        <v>0.98</v>
      </c>
      <c r="U1413" s="6" t="n">
        <v>45461</v>
      </c>
      <c r="V1413" s="0" t="n">
        <v>84.62</v>
      </c>
      <c r="W1413" s="0" t="n">
        <v>0.582</v>
      </c>
    </row>
    <row r="1414" customFormat="false" ht="15" hidden="false" customHeight="false" outlineLevel="0" collapsed="false">
      <c r="A1414" s="0" t="s">
        <v>1560</v>
      </c>
      <c r="B1414" s="0" t="s">
        <v>40</v>
      </c>
      <c r="C1414" s="0" t="n">
        <v>358</v>
      </c>
      <c r="D1414" s="0" t="n">
        <v>51</v>
      </c>
      <c r="E1414" s="0" t="n">
        <v>9</v>
      </c>
      <c r="F1414" s="0" t="n">
        <v>8</v>
      </c>
      <c r="G1414" s="0" t="n">
        <v>43.37</v>
      </c>
      <c r="H1414" s="0" t="n">
        <v>4.26</v>
      </c>
      <c r="I1414" s="0" t="n">
        <v>0.28</v>
      </c>
      <c r="J1414" s="0" t="s">
        <v>154</v>
      </c>
      <c r="K1414" s="0" t="s">
        <v>54</v>
      </c>
      <c r="L1414" s="0" t="n">
        <v>28</v>
      </c>
      <c r="M1414" s="0" t="n">
        <v>3.63</v>
      </c>
      <c r="N1414" s="0" t="n">
        <v>72.5</v>
      </c>
      <c r="O1414" s="0" t="n">
        <v>1.56</v>
      </c>
      <c r="P1414" s="0" t="n">
        <v>5</v>
      </c>
      <c r="Q1414" s="0" t="n">
        <v>0.73</v>
      </c>
      <c r="R1414" s="0" t="n">
        <v>457</v>
      </c>
      <c r="S1414" s="0" t="n">
        <v>9.13</v>
      </c>
      <c r="T1414" s="0" t="n">
        <v>0.22</v>
      </c>
      <c r="U1414" s="6" t="n">
        <v>45397</v>
      </c>
      <c r="V1414" s="0" t="n">
        <v>150.95</v>
      </c>
      <c r="W1414" s="0" t="n">
        <v>0.456</v>
      </c>
    </row>
    <row r="1415" customFormat="false" ht="15" hidden="false" customHeight="false" outlineLevel="0" collapsed="false">
      <c r="A1415" s="0" t="s">
        <v>1561</v>
      </c>
      <c r="B1415" s="0" t="s">
        <v>44</v>
      </c>
      <c r="C1415" s="0" t="n">
        <v>166</v>
      </c>
      <c r="D1415" s="0" t="n">
        <v>48</v>
      </c>
      <c r="E1415" s="0" t="n">
        <v>3</v>
      </c>
      <c r="F1415" s="0" t="n">
        <v>5</v>
      </c>
      <c r="G1415" s="0" t="n">
        <v>44.37</v>
      </c>
      <c r="H1415" s="0" t="n">
        <v>6.07</v>
      </c>
      <c r="I1415" s="0" t="n">
        <v>0.74</v>
      </c>
      <c r="J1415" s="0" t="s">
        <v>100</v>
      </c>
      <c r="K1415" s="0" t="s">
        <v>54</v>
      </c>
      <c r="L1415" s="0" t="n">
        <v>120</v>
      </c>
      <c r="M1415" s="0" t="n">
        <v>1.61</v>
      </c>
      <c r="N1415" s="0" t="n">
        <v>49.2</v>
      </c>
      <c r="O1415" s="0" t="n">
        <v>0.33</v>
      </c>
      <c r="P1415" s="0" t="n">
        <v>0</v>
      </c>
      <c r="Q1415" s="0" t="n">
        <v>0.85</v>
      </c>
      <c r="R1415" s="0" t="n">
        <v>824</v>
      </c>
      <c r="S1415" s="0" t="n">
        <v>7.37</v>
      </c>
      <c r="T1415" s="0" t="n">
        <v>0.22</v>
      </c>
      <c r="U1415" s="6" t="n">
        <v>45389</v>
      </c>
      <c r="V1415" s="0" t="n">
        <v>202.37</v>
      </c>
      <c r="W1415" s="0" t="n">
        <v>0.679</v>
      </c>
    </row>
    <row r="1416" customFormat="false" ht="15" hidden="false" customHeight="false" outlineLevel="0" collapsed="false">
      <c r="A1416" s="0" t="s">
        <v>1562</v>
      </c>
      <c r="B1416" s="0" t="s">
        <v>81</v>
      </c>
      <c r="C1416" s="0" t="n">
        <v>469</v>
      </c>
      <c r="D1416" s="0" t="n">
        <v>99</v>
      </c>
      <c r="E1416" s="0" t="n">
        <v>3</v>
      </c>
      <c r="F1416" s="0" t="n">
        <v>8</v>
      </c>
      <c r="G1416" s="0" t="n">
        <v>3.2</v>
      </c>
      <c r="H1416" s="0" t="n">
        <v>9.23</v>
      </c>
      <c r="I1416" s="0" t="n">
        <v>0.58</v>
      </c>
      <c r="J1416" s="0" t="s">
        <v>154</v>
      </c>
      <c r="K1416" s="0" t="s">
        <v>42</v>
      </c>
      <c r="L1416" s="0" t="n">
        <v>123</v>
      </c>
      <c r="M1416" s="0" t="n">
        <v>2.12</v>
      </c>
      <c r="N1416" s="0" t="n">
        <v>86.53</v>
      </c>
      <c r="O1416" s="0" t="n">
        <v>1.86</v>
      </c>
      <c r="P1416" s="0" t="n">
        <v>6</v>
      </c>
      <c r="Q1416" s="0" t="n">
        <v>0.87</v>
      </c>
      <c r="R1416" s="0" t="n">
        <v>914</v>
      </c>
      <c r="S1416" s="0" t="n">
        <v>8.31</v>
      </c>
      <c r="T1416" s="0" t="n">
        <v>0.68</v>
      </c>
      <c r="U1416" s="6" t="n">
        <v>45501</v>
      </c>
      <c r="V1416" s="0" t="n">
        <v>279.97</v>
      </c>
      <c r="W1416" s="0" t="n">
        <v>0.515</v>
      </c>
    </row>
    <row r="1417" customFormat="false" ht="15" hidden="false" customHeight="false" outlineLevel="0" collapsed="false">
      <c r="A1417" s="0" t="s">
        <v>1563</v>
      </c>
      <c r="B1417" s="0" t="s">
        <v>48</v>
      </c>
      <c r="C1417" s="0" t="n">
        <v>444</v>
      </c>
      <c r="D1417" s="0" t="n">
        <v>58</v>
      </c>
      <c r="E1417" s="0" t="n">
        <v>7</v>
      </c>
      <c r="F1417" s="0" t="n">
        <v>9</v>
      </c>
      <c r="G1417" s="0" t="n">
        <v>9.24</v>
      </c>
      <c r="H1417" s="0" t="n">
        <v>4.25</v>
      </c>
      <c r="I1417" s="0" t="n">
        <v>0.91</v>
      </c>
      <c r="J1417" s="0" t="s">
        <v>342</v>
      </c>
      <c r="K1417" s="0" t="s">
        <v>54</v>
      </c>
      <c r="L1417" s="0" t="n">
        <v>34</v>
      </c>
      <c r="M1417" s="0" t="n">
        <v>3.83</v>
      </c>
      <c r="N1417" s="0" t="n">
        <v>93.13</v>
      </c>
      <c r="O1417" s="0" t="n">
        <v>1.4</v>
      </c>
      <c r="P1417" s="0" t="n">
        <v>6</v>
      </c>
      <c r="Q1417" s="0" t="n">
        <v>0.84</v>
      </c>
      <c r="R1417" s="0" t="n">
        <v>266</v>
      </c>
      <c r="S1417" s="0" t="n">
        <v>13.67</v>
      </c>
      <c r="T1417" s="0" t="n">
        <v>0.96</v>
      </c>
      <c r="U1417" s="6" t="n">
        <v>45648</v>
      </c>
      <c r="V1417" s="0" t="n">
        <v>154.9</v>
      </c>
      <c r="W1417" s="0" t="n">
        <v>0.682</v>
      </c>
    </row>
    <row r="1418" customFormat="false" ht="15" hidden="false" customHeight="false" outlineLevel="0" collapsed="false">
      <c r="A1418" s="0" t="s">
        <v>1564</v>
      </c>
      <c r="B1418" s="0" t="s">
        <v>81</v>
      </c>
      <c r="C1418" s="0" t="n">
        <v>448</v>
      </c>
      <c r="D1418" s="0" t="n">
        <v>71</v>
      </c>
      <c r="E1418" s="0" t="n">
        <v>8</v>
      </c>
      <c r="F1418" s="0" t="n">
        <v>9</v>
      </c>
      <c r="G1418" s="0" t="n">
        <v>6.76</v>
      </c>
      <c r="H1418" s="0" t="n">
        <v>1.16</v>
      </c>
      <c r="I1418" s="0" t="n">
        <v>0.83</v>
      </c>
      <c r="J1418" s="0" t="s">
        <v>171</v>
      </c>
      <c r="K1418" s="0" t="s">
        <v>46</v>
      </c>
      <c r="L1418" s="0" t="n">
        <v>175</v>
      </c>
      <c r="M1418" s="0" t="n">
        <v>4.06</v>
      </c>
      <c r="N1418" s="0" t="n">
        <v>17.58</v>
      </c>
      <c r="O1418" s="0" t="n">
        <v>0.34</v>
      </c>
      <c r="P1418" s="0" t="n">
        <v>1</v>
      </c>
      <c r="Q1418" s="0" t="n">
        <v>0.84</v>
      </c>
      <c r="R1418" s="0" t="n">
        <v>219</v>
      </c>
      <c r="S1418" s="0" t="n">
        <v>7.77</v>
      </c>
      <c r="T1418" s="0" t="n">
        <v>0.59</v>
      </c>
      <c r="U1418" s="6" t="n">
        <v>45575</v>
      </c>
      <c r="V1418" s="0" t="n">
        <v>97.15</v>
      </c>
      <c r="W1418" s="0" t="n">
        <v>0.736</v>
      </c>
    </row>
    <row r="1419" customFormat="false" ht="15" hidden="false" customHeight="false" outlineLevel="0" collapsed="false">
      <c r="A1419" s="0" t="s">
        <v>1565</v>
      </c>
      <c r="B1419" s="0" t="s">
        <v>56</v>
      </c>
      <c r="C1419" s="0" t="n">
        <v>290</v>
      </c>
      <c r="D1419" s="0" t="n">
        <v>47</v>
      </c>
      <c r="E1419" s="0" t="n">
        <v>11</v>
      </c>
      <c r="F1419" s="0" t="n">
        <v>4</v>
      </c>
      <c r="G1419" s="0" t="n">
        <v>9.8</v>
      </c>
      <c r="H1419" s="0" t="n">
        <v>3.81</v>
      </c>
      <c r="I1419" s="0" t="n">
        <v>0.39</v>
      </c>
      <c r="J1419" s="0" t="s">
        <v>244</v>
      </c>
      <c r="K1419" s="0" t="s">
        <v>46</v>
      </c>
      <c r="L1419" s="0" t="n">
        <v>130</v>
      </c>
      <c r="M1419" s="0" t="n">
        <v>1.29</v>
      </c>
      <c r="N1419" s="0" t="n">
        <v>173.72</v>
      </c>
      <c r="O1419" s="0" t="n">
        <v>1.57</v>
      </c>
      <c r="P1419" s="0" t="n">
        <v>4</v>
      </c>
      <c r="Q1419" s="0" t="n">
        <v>0.88</v>
      </c>
      <c r="R1419" s="0" t="n">
        <v>659</v>
      </c>
      <c r="S1419" s="0" t="n">
        <v>7.67</v>
      </c>
      <c r="T1419" s="0" t="n">
        <v>0.87</v>
      </c>
      <c r="U1419" s="6" t="n">
        <v>45568</v>
      </c>
      <c r="V1419" s="0" t="n">
        <v>122.09</v>
      </c>
      <c r="W1419" s="0" t="n">
        <v>0.615</v>
      </c>
    </row>
    <row r="1420" customFormat="false" ht="15" hidden="false" customHeight="false" outlineLevel="0" collapsed="false">
      <c r="A1420" s="0" t="s">
        <v>1566</v>
      </c>
      <c r="B1420" s="0" t="s">
        <v>40</v>
      </c>
      <c r="C1420" s="0" t="n">
        <v>406</v>
      </c>
      <c r="D1420" s="0" t="n">
        <v>32</v>
      </c>
      <c r="E1420" s="0" t="n">
        <v>3</v>
      </c>
      <c r="F1420" s="0" t="n">
        <v>6</v>
      </c>
      <c r="G1420" s="0" t="n">
        <v>48.54</v>
      </c>
      <c r="H1420" s="0" t="n">
        <v>2.31</v>
      </c>
      <c r="I1420" s="0" t="n">
        <v>0.56</v>
      </c>
      <c r="J1420" s="0" t="s">
        <v>53</v>
      </c>
      <c r="K1420" s="0" t="s">
        <v>46</v>
      </c>
      <c r="L1420" s="0" t="n">
        <v>108</v>
      </c>
      <c r="M1420" s="0" t="n">
        <v>4.71</v>
      </c>
      <c r="N1420" s="0" t="n">
        <v>199.16</v>
      </c>
      <c r="O1420" s="0" t="n">
        <v>0.78</v>
      </c>
      <c r="P1420" s="0" t="n">
        <v>3</v>
      </c>
      <c r="Q1420" s="0" t="n">
        <v>0.86</v>
      </c>
      <c r="R1420" s="0" t="n">
        <v>407</v>
      </c>
      <c r="S1420" s="0" t="n">
        <v>7.59</v>
      </c>
      <c r="T1420" s="0" t="n">
        <v>0.81</v>
      </c>
      <c r="U1420" s="6" t="n">
        <v>45427</v>
      </c>
      <c r="V1420" s="0" t="n">
        <v>166.98</v>
      </c>
      <c r="W1420" s="0" t="n">
        <v>0.697</v>
      </c>
    </row>
    <row r="1421" customFormat="false" ht="15" hidden="false" customHeight="false" outlineLevel="0" collapsed="false">
      <c r="A1421" s="0" t="s">
        <v>1567</v>
      </c>
      <c r="B1421" s="0" t="s">
        <v>56</v>
      </c>
      <c r="C1421" s="0" t="n">
        <v>158</v>
      </c>
      <c r="D1421" s="0" t="n">
        <v>31</v>
      </c>
      <c r="E1421" s="0" t="n">
        <v>6</v>
      </c>
      <c r="F1421" s="0" t="n">
        <v>3</v>
      </c>
      <c r="G1421" s="0" t="n">
        <v>28.03</v>
      </c>
      <c r="H1421" s="0" t="n">
        <v>6.69</v>
      </c>
      <c r="I1421" s="0" t="n">
        <v>0.78</v>
      </c>
      <c r="J1421" s="0" t="s">
        <v>294</v>
      </c>
      <c r="K1421" s="0" t="s">
        <v>54</v>
      </c>
      <c r="L1421" s="0" t="n">
        <v>99</v>
      </c>
      <c r="M1421" s="0" t="n">
        <v>4.03</v>
      </c>
      <c r="N1421" s="0" t="n">
        <v>185.41</v>
      </c>
      <c r="O1421" s="0" t="n">
        <v>1.63</v>
      </c>
      <c r="P1421" s="0" t="n">
        <v>9</v>
      </c>
      <c r="Q1421" s="0" t="n">
        <v>0.74</v>
      </c>
      <c r="R1421" s="0" t="n">
        <v>235</v>
      </c>
      <c r="S1421" s="0" t="n">
        <v>9.72</v>
      </c>
      <c r="T1421" s="0" t="n">
        <v>0.6</v>
      </c>
      <c r="U1421" s="6" t="n">
        <v>45630</v>
      </c>
      <c r="V1421" s="0" t="n">
        <v>293.14</v>
      </c>
      <c r="W1421" s="0" t="n">
        <v>0.455</v>
      </c>
    </row>
    <row r="1422" customFormat="false" ht="15" hidden="false" customHeight="false" outlineLevel="0" collapsed="false">
      <c r="A1422" s="0" t="s">
        <v>1568</v>
      </c>
      <c r="B1422" s="0" t="s">
        <v>81</v>
      </c>
      <c r="C1422" s="0" t="n">
        <v>200</v>
      </c>
      <c r="D1422" s="0" t="n">
        <v>13</v>
      </c>
      <c r="E1422" s="0" t="n">
        <v>12</v>
      </c>
      <c r="F1422" s="0" t="n">
        <v>3</v>
      </c>
      <c r="G1422" s="0" t="n">
        <v>23.94</v>
      </c>
      <c r="H1422" s="0" t="n">
        <v>0.78</v>
      </c>
      <c r="I1422" s="0" t="n">
        <v>0.27</v>
      </c>
      <c r="J1422" s="0" t="s">
        <v>236</v>
      </c>
      <c r="K1422" s="0" t="s">
        <v>42</v>
      </c>
      <c r="L1422" s="0" t="n">
        <v>12</v>
      </c>
      <c r="M1422" s="0" t="n">
        <v>4.36</v>
      </c>
      <c r="N1422" s="0" t="n">
        <v>173.53</v>
      </c>
      <c r="O1422" s="0" t="n">
        <v>1.92</v>
      </c>
      <c r="P1422" s="0" t="n">
        <v>8</v>
      </c>
      <c r="Q1422" s="0" t="n">
        <v>0.76</v>
      </c>
      <c r="R1422" s="0" t="n">
        <v>774</v>
      </c>
      <c r="S1422" s="0" t="n">
        <v>6.15</v>
      </c>
      <c r="T1422" s="0" t="n">
        <v>0.61</v>
      </c>
      <c r="U1422" s="6" t="n">
        <v>45436</v>
      </c>
      <c r="V1422" s="0" t="n">
        <v>192.22</v>
      </c>
      <c r="W1422" s="0" t="n">
        <v>0.404</v>
      </c>
    </row>
    <row r="1423" customFormat="false" ht="15" hidden="false" customHeight="false" outlineLevel="0" collapsed="false">
      <c r="A1423" s="0" t="s">
        <v>1569</v>
      </c>
      <c r="B1423" s="0" t="s">
        <v>81</v>
      </c>
      <c r="C1423" s="0" t="n">
        <v>449</v>
      </c>
      <c r="D1423" s="0" t="n">
        <v>58</v>
      </c>
      <c r="E1423" s="0" t="n">
        <v>10</v>
      </c>
      <c r="F1423" s="0" t="n">
        <v>8</v>
      </c>
      <c r="G1423" s="0" t="n">
        <v>49.24</v>
      </c>
      <c r="H1423" s="0" t="n">
        <v>3.27</v>
      </c>
      <c r="I1423" s="0" t="n">
        <v>0.13</v>
      </c>
      <c r="J1423" s="0" t="s">
        <v>196</v>
      </c>
      <c r="K1423" s="0" t="s">
        <v>46</v>
      </c>
      <c r="L1423" s="0" t="n">
        <v>139</v>
      </c>
      <c r="M1423" s="0" t="n">
        <v>1.15</v>
      </c>
      <c r="N1423" s="0" t="n">
        <v>198.59</v>
      </c>
      <c r="O1423" s="0" t="n">
        <v>0.58</v>
      </c>
      <c r="P1423" s="0" t="n">
        <v>1</v>
      </c>
      <c r="Q1423" s="0" t="n">
        <v>0.74</v>
      </c>
      <c r="R1423" s="0" t="n">
        <v>919</v>
      </c>
      <c r="S1423" s="0" t="n">
        <v>12.22</v>
      </c>
      <c r="T1423" s="0" t="n">
        <v>0.55</v>
      </c>
      <c r="U1423" s="6" t="n">
        <v>45444</v>
      </c>
      <c r="V1423" s="0" t="n">
        <v>54.87</v>
      </c>
      <c r="W1423" s="0" t="n">
        <v>0.743</v>
      </c>
    </row>
    <row r="1424" customFormat="false" ht="15" hidden="false" customHeight="false" outlineLevel="0" collapsed="false">
      <c r="A1424" s="0" t="s">
        <v>1570</v>
      </c>
      <c r="B1424" s="0" t="s">
        <v>44</v>
      </c>
      <c r="C1424" s="0" t="n">
        <v>49</v>
      </c>
      <c r="D1424" s="0" t="n">
        <v>68</v>
      </c>
      <c r="E1424" s="0" t="n">
        <v>12</v>
      </c>
      <c r="F1424" s="0" t="n">
        <v>6</v>
      </c>
      <c r="G1424" s="0" t="n">
        <v>28.29</v>
      </c>
      <c r="H1424" s="0" t="n">
        <v>5.68</v>
      </c>
      <c r="I1424" s="0" t="n">
        <v>0.87</v>
      </c>
      <c r="J1424" s="0" t="s">
        <v>223</v>
      </c>
      <c r="K1424" s="0" t="s">
        <v>42</v>
      </c>
      <c r="L1424" s="0" t="n">
        <v>14</v>
      </c>
      <c r="M1424" s="0" t="n">
        <v>1.15</v>
      </c>
      <c r="N1424" s="0" t="n">
        <v>182.48</v>
      </c>
      <c r="O1424" s="0" t="n">
        <v>1.73</v>
      </c>
      <c r="P1424" s="0" t="n">
        <v>2</v>
      </c>
      <c r="Q1424" s="0" t="n">
        <v>0.91</v>
      </c>
      <c r="R1424" s="0" t="n">
        <v>873</v>
      </c>
      <c r="S1424" s="0" t="n">
        <v>5</v>
      </c>
      <c r="T1424" s="0" t="n">
        <v>0.4</v>
      </c>
      <c r="U1424" s="6" t="n">
        <v>45413</v>
      </c>
      <c r="V1424" s="0" t="n">
        <v>254.51</v>
      </c>
      <c r="W1424" s="0" t="n">
        <v>0.516</v>
      </c>
    </row>
    <row r="1425" customFormat="false" ht="15" hidden="false" customHeight="false" outlineLevel="0" collapsed="false">
      <c r="A1425" s="0" t="s">
        <v>1571</v>
      </c>
      <c r="B1425" s="0" t="s">
        <v>48</v>
      </c>
      <c r="C1425" s="0" t="n">
        <v>76</v>
      </c>
      <c r="D1425" s="0" t="n">
        <v>82</v>
      </c>
      <c r="E1425" s="0" t="n">
        <v>11</v>
      </c>
      <c r="F1425" s="0" t="n">
        <v>6</v>
      </c>
      <c r="G1425" s="0" t="n">
        <v>33.39</v>
      </c>
      <c r="H1425" s="0" t="n">
        <v>3.13</v>
      </c>
      <c r="I1425" s="0" t="n">
        <v>0.22</v>
      </c>
      <c r="J1425" s="0" t="s">
        <v>253</v>
      </c>
      <c r="K1425" s="0" t="s">
        <v>60</v>
      </c>
      <c r="L1425" s="0" t="n">
        <v>29</v>
      </c>
      <c r="M1425" s="0" t="n">
        <v>1.87</v>
      </c>
      <c r="N1425" s="0" t="n">
        <v>140.79</v>
      </c>
      <c r="O1425" s="0" t="n">
        <v>1.57</v>
      </c>
      <c r="P1425" s="0" t="n">
        <v>0</v>
      </c>
      <c r="Q1425" s="0" t="n">
        <v>0.86</v>
      </c>
      <c r="R1425" s="0" t="n">
        <v>793</v>
      </c>
      <c r="S1425" s="0" t="n">
        <v>5.19</v>
      </c>
      <c r="T1425" s="0" t="n">
        <v>0.89</v>
      </c>
      <c r="U1425" s="6" t="n">
        <v>45341</v>
      </c>
      <c r="V1425" s="0" t="n">
        <v>62.62</v>
      </c>
      <c r="W1425" s="0" t="n">
        <v>0.662</v>
      </c>
    </row>
    <row r="1426" customFormat="false" ht="15" hidden="false" customHeight="false" outlineLevel="0" collapsed="false">
      <c r="A1426" s="0" t="s">
        <v>1572</v>
      </c>
      <c r="B1426" s="0" t="s">
        <v>48</v>
      </c>
      <c r="C1426" s="0" t="n">
        <v>251</v>
      </c>
      <c r="D1426" s="0" t="n">
        <v>77</v>
      </c>
      <c r="E1426" s="0" t="n">
        <v>5</v>
      </c>
      <c r="F1426" s="0" t="n">
        <v>7</v>
      </c>
      <c r="G1426" s="0" t="n">
        <v>17.31</v>
      </c>
      <c r="H1426" s="0" t="n">
        <v>5.73</v>
      </c>
      <c r="I1426" s="0" t="n">
        <v>0.9</v>
      </c>
      <c r="J1426" s="0" t="s">
        <v>273</v>
      </c>
      <c r="K1426" s="0" t="s">
        <v>60</v>
      </c>
      <c r="L1426" s="0" t="n">
        <v>47</v>
      </c>
      <c r="M1426" s="0" t="n">
        <v>0.79</v>
      </c>
      <c r="N1426" s="0" t="n">
        <v>41.68</v>
      </c>
      <c r="O1426" s="0" t="n">
        <v>1.38</v>
      </c>
      <c r="P1426" s="0" t="n">
        <v>9</v>
      </c>
      <c r="Q1426" s="0" t="n">
        <v>0.83</v>
      </c>
      <c r="R1426" s="0" t="n">
        <v>963</v>
      </c>
      <c r="S1426" s="0" t="n">
        <v>9.24</v>
      </c>
      <c r="T1426" s="0" t="n">
        <v>0.37</v>
      </c>
      <c r="U1426" s="6" t="n">
        <v>45317</v>
      </c>
      <c r="V1426" s="0" t="n">
        <v>21.24</v>
      </c>
      <c r="W1426" s="0" t="n">
        <v>0.445</v>
      </c>
    </row>
    <row r="1427" customFormat="false" ht="15" hidden="false" customHeight="false" outlineLevel="0" collapsed="false">
      <c r="A1427" s="0" t="s">
        <v>1573</v>
      </c>
      <c r="B1427" s="0" t="s">
        <v>56</v>
      </c>
      <c r="C1427" s="0" t="n">
        <v>165</v>
      </c>
      <c r="D1427" s="0" t="n">
        <v>80</v>
      </c>
      <c r="E1427" s="0" t="n">
        <v>13</v>
      </c>
      <c r="F1427" s="0" t="n">
        <v>6</v>
      </c>
      <c r="G1427" s="0" t="n">
        <v>19.72</v>
      </c>
      <c r="H1427" s="0" t="n">
        <v>1.59</v>
      </c>
      <c r="I1427" s="0" t="n">
        <v>0.92</v>
      </c>
      <c r="J1427" s="0" t="s">
        <v>89</v>
      </c>
      <c r="K1427" s="0" t="s">
        <v>60</v>
      </c>
      <c r="L1427" s="0" t="n">
        <v>110</v>
      </c>
      <c r="M1427" s="0" t="n">
        <v>0.91</v>
      </c>
      <c r="N1427" s="0" t="n">
        <v>39.71</v>
      </c>
      <c r="O1427" s="0" t="n">
        <v>0.83</v>
      </c>
      <c r="P1427" s="0" t="n">
        <v>4</v>
      </c>
      <c r="Q1427" s="0" t="n">
        <v>0.94</v>
      </c>
      <c r="R1427" s="0" t="n">
        <v>728</v>
      </c>
      <c r="S1427" s="0" t="n">
        <v>4.64</v>
      </c>
      <c r="T1427" s="0" t="n">
        <v>0.93</v>
      </c>
      <c r="U1427" s="6" t="n">
        <v>45493</v>
      </c>
      <c r="V1427" s="0" t="n">
        <v>39.06</v>
      </c>
      <c r="W1427" s="0" t="n">
        <v>0.673</v>
      </c>
    </row>
    <row r="1428" customFormat="false" ht="15" hidden="false" customHeight="false" outlineLevel="0" collapsed="false">
      <c r="A1428" s="0" t="s">
        <v>1574</v>
      </c>
      <c r="B1428" s="0" t="s">
        <v>40</v>
      </c>
      <c r="C1428" s="0" t="n">
        <v>454</v>
      </c>
      <c r="D1428" s="0" t="n">
        <v>96</v>
      </c>
      <c r="E1428" s="0" t="n">
        <v>4</v>
      </c>
      <c r="F1428" s="0" t="n">
        <v>8</v>
      </c>
      <c r="G1428" s="0" t="n">
        <v>30.13</v>
      </c>
      <c r="H1428" s="0" t="n">
        <v>9.46</v>
      </c>
      <c r="I1428" s="0" t="n">
        <v>0.51</v>
      </c>
      <c r="J1428" s="0" t="s">
        <v>253</v>
      </c>
      <c r="K1428" s="0" t="s">
        <v>54</v>
      </c>
      <c r="L1428" s="0" t="n">
        <v>137</v>
      </c>
      <c r="M1428" s="0" t="n">
        <v>1.14</v>
      </c>
      <c r="N1428" s="0" t="n">
        <v>19.27</v>
      </c>
      <c r="O1428" s="0" t="n">
        <v>0.31</v>
      </c>
      <c r="P1428" s="0" t="n">
        <v>2</v>
      </c>
      <c r="Q1428" s="0" t="n">
        <v>0.8</v>
      </c>
      <c r="R1428" s="0" t="n">
        <v>867</v>
      </c>
      <c r="S1428" s="0" t="n">
        <v>2.26</v>
      </c>
      <c r="T1428" s="0" t="n">
        <v>0.49</v>
      </c>
      <c r="U1428" s="6" t="n">
        <v>45584</v>
      </c>
      <c r="V1428" s="0" t="n">
        <v>237.98</v>
      </c>
      <c r="W1428" s="0" t="n">
        <v>0.617</v>
      </c>
    </row>
    <row r="1429" customFormat="false" ht="15" hidden="false" customHeight="false" outlineLevel="0" collapsed="false">
      <c r="A1429" s="0" t="s">
        <v>1575</v>
      </c>
      <c r="B1429" s="0" t="s">
        <v>48</v>
      </c>
      <c r="C1429" s="0" t="n">
        <v>403</v>
      </c>
      <c r="D1429" s="0" t="n">
        <v>11</v>
      </c>
      <c r="E1429" s="0" t="n">
        <v>6</v>
      </c>
      <c r="F1429" s="0" t="n">
        <v>8</v>
      </c>
      <c r="G1429" s="0" t="n">
        <v>4.42</v>
      </c>
      <c r="H1429" s="0" t="n">
        <v>3.26</v>
      </c>
      <c r="I1429" s="0" t="n">
        <v>0.83</v>
      </c>
      <c r="J1429" s="0" t="s">
        <v>242</v>
      </c>
      <c r="K1429" s="0" t="s">
        <v>54</v>
      </c>
      <c r="L1429" s="0" t="n">
        <v>111</v>
      </c>
      <c r="M1429" s="0" t="n">
        <v>3.71</v>
      </c>
      <c r="N1429" s="0" t="n">
        <v>88.25</v>
      </c>
      <c r="O1429" s="0" t="n">
        <v>1.02</v>
      </c>
      <c r="P1429" s="0" t="n">
        <v>3</v>
      </c>
      <c r="Q1429" s="0" t="n">
        <v>0.87</v>
      </c>
      <c r="R1429" s="0" t="n">
        <v>210</v>
      </c>
      <c r="S1429" s="0" t="n">
        <v>3.88</v>
      </c>
      <c r="T1429" s="0" t="n">
        <v>0.22</v>
      </c>
      <c r="U1429" s="6" t="n">
        <v>45573</v>
      </c>
      <c r="V1429" s="0" t="n">
        <v>271.55</v>
      </c>
      <c r="W1429" s="0" t="n">
        <v>0.508</v>
      </c>
    </row>
    <row r="1430" customFormat="false" ht="15" hidden="false" customHeight="false" outlineLevel="0" collapsed="false">
      <c r="A1430" s="0" t="s">
        <v>1576</v>
      </c>
      <c r="B1430" s="0" t="s">
        <v>44</v>
      </c>
      <c r="C1430" s="0" t="n">
        <v>67</v>
      </c>
      <c r="D1430" s="0" t="n">
        <v>58</v>
      </c>
      <c r="E1430" s="0" t="n">
        <v>4</v>
      </c>
      <c r="F1430" s="0" t="n">
        <v>2</v>
      </c>
      <c r="G1430" s="0" t="n">
        <v>13.54</v>
      </c>
      <c r="H1430" s="0" t="n">
        <v>9.27</v>
      </c>
      <c r="I1430" s="0" t="n">
        <v>0.43</v>
      </c>
      <c r="J1430" s="0" t="s">
        <v>485</v>
      </c>
      <c r="K1430" s="0" t="s">
        <v>46</v>
      </c>
      <c r="L1430" s="0" t="n">
        <v>45</v>
      </c>
      <c r="M1430" s="0" t="n">
        <v>0.64</v>
      </c>
      <c r="N1430" s="0" t="n">
        <v>163.68</v>
      </c>
      <c r="O1430" s="0" t="n">
        <v>0.3</v>
      </c>
      <c r="P1430" s="0" t="n">
        <v>3</v>
      </c>
      <c r="Q1430" s="0" t="n">
        <v>0.72</v>
      </c>
      <c r="R1430" s="0" t="n">
        <v>333</v>
      </c>
      <c r="S1430" s="0" t="n">
        <v>13.79</v>
      </c>
      <c r="T1430" s="0" t="n">
        <v>0.33</v>
      </c>
      <c r="U1430" s="6" t="n">
        <v>45543</v>
      </c>
      <c r="V1430" s="0" t="n">
        <v>87.78</v>
      </c>
      <c r="W1430" s="0" t="n">
        <v>0.704</v>
      </c>
    </row>
    <row r="1431" customFormat="false" ht="15" hidden="false" customHeight="false" outlineLevel="0" collapsed="false">
      <c r="A1431" s="0" t="s">
        <v>1577</v>
      </c>
      <c r="B1431" s="0" t="s">
        <v>56</v>
      </c>
      <c r="C1431" s="0" t="n">
        <v>213</v>
      </c>
      <c r="D1431" s="0" t="n">
        <v>97</v>
      </c>
      <c r="E1431" s="0" t="n">
        <v>3</v>
      </c>
      <c r="F1431" s="0" t="n">
        <v>4</v>
      </c>
      <c r="G1431" s="0" t="n">
        <v>10.64</v>
      </c>
      <c r="H1431" s="0" t="n">
        <v>3.6</v>
      </c>
      <c r="I1431" s="0" t="n">
        <v>0.87</v>
      </c>
      <c r="J1431" s="0" t="s">
        <v>223</v>
      </c>
      <c r="K1431" s="0" t="s">
        <v>60</v>
      </c>
      <c r="L1431" s="0" t="n">
        <v>108</v>
      </c>
      <c r="M1431" s="0" t="n">
        <v>0.87</v>
      </c>
      <c r="N1431" s="0" t="n">
        <v>103.16</v>
      </c>
      <c r="O1431" s="0" t="n">
        <v>1.05</v>
      </c>
      <c r="P1431" s="0" t="n">
        <v>5</v>
      </c>
      <c r="Q1431" s="0" t="n">
        <v>0.92</v>
      </c>
      <c r="R1431" s="0" t="n">
        <v>233</v>
      </c>
      <c r="S1431" s="0" t="n">
        <v>1.15</v>
      </c>
      <c r="T1431" s="0" t="n">
        <v>0.91</v>
      </c>
      <c r="U1431" s="6" t="n">
        <v>45370</v>
      </c>
      <c r="V1431" s="0" t="n">
        <v>154.45</v>
      </c>
      <c r="W1431" s="0" t="n">
        <v>0.576</v>
      </c>
    </row>
    <row r="1432" customFormat="false" ht="15" hidden="false" customHeight="false" outlineLevel="0" collapsed="false">
      <c r="A1432" s="0" t="s">
        <v>1578</v>
      </c>
      <c r="B1432" s="0" t="s">
        <v>56</v>
      </c>
      <c r="C1432" s="0" t="n">
        <v>243</v>
      </c>
      <c r="D1432" s="0" t="n">
        <v>40</v>
      </c>
      <c r="E1432" s="0" t="n">
        <v>14</v>
      </c>
      <c r="F1432" s="0" t="n">
        <v>9</v>
      </c>
      <c r="G1432" s="0" t="n">
        <v>1.78</v>
      </c>
      <c r="H1432" s="0" t="n">
        <v>7.93</v>
      </c>
      <c r="I1432" s="0" t="n">
        <v>0.84</v>
      </c>
      <c r="J1432" s="0" t="s">
        <v>85</v>
      </c>
      <c r="K1432" s="0" t="s">
        <v>42</v>
      </c>
      <c r="L1432" s="0" t="n">
        <v>122</v>
      </c>
      <c r="M1432" s="0" t="n">
        <v>4.75</v>
      </c>
      <c r="N1432" s="0" t="n">
        <v>79.6</v>
      </c>
      <c r="O1432" s="0" t="n">
        <v>1.66</v>
      </c>
      <c r="P1432" s="0" t="n">
        <v>9</v>
      </c>
      <c r="Q1432" s="0" t="n">
        <v>0.91</v>
      </c>
      <c r="R1432" s="0" t="n">
        <v>586</v>
      </c>
      <c r="S1432" s="0" t="n">
        <v>2.87</v>
      </c>
      <c r="T1432" s="0" t="n">
        <v>0.3</v>
      </c>
      <c r="U1432" s="6" t="n">
        <v>45319</v>
      </c>
      <c r="V1432" s="0" t="n">
        <v>183.19</v>
      </c>
      <c r="W1432" s="0" t="n">
        <v>0.334</v>
      </c>
    </row>
    <row r="1433" customFormat="false" ht="15" hidden="false" customHeight="false" outlineLevel="0" collapsed="false">
      <c r="A1433" s="0" t="s">
        <v>1579</v>
      </c>
      <c r="B1433" s="0" t="s">
        <v>44</v>
      </c>
      <c r="C1433" s="0" t="n">
        <v>155</v>
      </c>
      <c r="D1433" s="0" t="n">
        <v>49</v>
      </c>
      <c r="E1433" s="0" t="n">
        <v>5</v>
      </c>
      <c r="F1433" s="0" t="n">
        <v>7</v>
      </c>
      <c r="G1433" s="0" t="n">
        <v>27.31</v>
      </c>
      <c r="H1433" s="0" t="n">
        <v>2.84</v>
      </c>
      <c r="I1433" s="0" t="n">
        <v>0.17</v>
      </c>
      <c r="J1433" s="0" t="s">
        <v>89</v>
      </c>
      <c r="K1433" s="0" t="s">
        <v>54</v>
      </c>
      <c r="L1433" s="0" t="n">
        <v>46</v>
      </c>
      <c r="M1433" s="0" t="n">
        <v>0.88</v>
      </c>
      <c r="N1433" s="0" t="n">
        <v>30.75</v>
      </c>
      <c r="O1433" s="0" t="n">
        <v>2</v>
      </c>
      <c r="P1433" s="0" t="n">
        <v>6</v>
      </c>
      <c r="Q1433" s="0" t="n">
        <v>0.94</v>
      </c>
      <c r="R1433" s="0" t="n">
        <v>191</v>
      </c>
      <c r="S1433" s="0" t="n">
        <v>11.61</v>
      </c>
      <c r="T1433" s="0" t="n">
        <v>0.79</v>
      </c>
      <c r="U1433" s="6" t="n">
        <v>45476</v>
      </c>
      <c r="V1433" s="0" t="n">
        <v>131.42</v>
      </c>
      <c r="W1433" s="0" t="n">
        <v>0.581</v>
      </c>
    </row>
    <row r="1434" customFormat="false" ht="15" hidden="false" customHeight="false" outlineLevel="0" collapsed="false">
      <c r="A1434" s="0" t="s">
        <v>1580</v>
      </c>
      <c r="B1434" s="0" t="s">
        <v>40</v>
      </c>
      <c r="C1434" s="0" t="n">
        <v>41</v>
      </c>
      <c r="D1434" s="0" t="n">
        <v>57</v>
      </c>
      <c r="E1434" s="0" t="n">
        <v>9</v>
      </c>
      <c r="F1434" s="0" t="n">
        <v>8</v>
      </c>
      <c r="G1434" s="0" t="n">
        <v>28.49</v>
      </c>
      <c r="H1434" s="0" t="n">
        <v>6.86</v>
      </c>
      <c r="I1434" s="0" t="n">
        <v>0.62</v>
      </c>
      <c r="J1434" s="0" t="s">
        <v>132</v>
      </c>
      <c r="K1434" s="0" t="s">
        <v>42</v>
      </c>
      <c r="L1434" s="0" t="n">
        <v>63</v>
      </c>
      <c r="M1434" s="0" t="n">
        <v>2.92</v>
      </c>
      <c r="N1434" s="0" t="n">
        <v>19.83</v>
      </c>
      <c r="O1434" s="0" t="n">
        <v>0.48</v>
      </c>
      <c r="P1434" s="0" t="n">
        <v>6</v>
      </c>
      <c r="Q1434" s="0" t="n">
        <v>0.97</v>
      </c>
      <c r="R1434" s="0" t="n">
        <v>744</v>
      </c>
      <c r="S1434" s="0" t="n">
        <v>14.72</v>
      </c>
      <c r="T1434" s="0" t="n">
        <v>0.35</v>
      </c>
      <c r="U1434" s="6" t="n">
        <v>45293</v>
      </c>
      <c r="V1434" s="0" t="n">
        <v>28.94</v>
      </c>
      <c r="W1434" s="0" t="n">
        <v>0.692</v>
      </c>
    </row>
    <row r="1435" customFormat="false" ht="15" hidden="false" customHeight="false" outlineLevel="0" collapsed="false">
      <c r="A1435" s="0" t="s">
        <v>1581</v>
      </c>
      <c r="B1435" s="0" t="s">
        <v>44</v>
      </c>
      <c r="C1435" s="0" t="n">
        <v>25</v>
      </c>
      <c r="D1435" s="0" t="n">
        <v>60</v>
      </c>
      <c r="E1435" s="0" t="n">
        <v>3</v>
      </c>
      <c r="F1435" s="0" t="n">
        <v>2</v>
      </c>
      <c r="G1435" s="0" t="n">
        <v>19.81</v>
      </c>
      <c r="H1435" s="0" t="n">
        <v>3.58</v>
      </c>
      <c r="I1435" s="0" t="n">
        <v>0.68</v>
      </c>
      <c r="J1435" s="0" t="s">
        <v>59</v>
      </c>
      <c r="K1435" s="0" t="s">
        <v>42</v>
      </c>
      <c r="L1435" s="0" t="n">
        <v>158</v>
      </c>
      <c r="M1435" s="0" t="n">
        <v>3.39</v>
      </c>
      <c r="N1435" s="0" t="n">
        <v>85.84</v>
      </c>
      <c r="O1435" s="0" t="n">
        <v>0.49</v>
      </c>
      <c r="P1435" s="0" t="n">
        <v>7</v>
      </c>
      <c r="Q1435" s="0" t="n">
        <v>0.93</v>
      </c>
      <c r="R1435" s="0" t="n">
        <v>645</v>
      </c>
      <c r="S1435" s="0" t="n">
        <v>10.63</v>
      </c>
      <c r="T1435" s="0" t="n">
        <v>0.6</v>
      </c>
      <c r="U1435" s="6" t="n">
        <v>45510</v>
      </c>
      <c r="V1435" s="0" t="n">
        <v>26.43</v>
      </c>
      <c r="W1435" s="0" t="n">
        <v>0.659</v>
      </c>
    </row>
    <row r="1436" customFormat="false" ht="15" hidden="false" customHeight="false" outlineLevel="0" collapsed="false">
      <c r="A1436" s="0" t="s">
        <v>1582</v>
      </c>
      <c r="B1436" s="0" t="s">
        <v>40</v>
      </c>
      <c r="C1436" s="0" t="n">
        <v>223</v>
      </c>
      <c r="D1436" s="0" t="n">
        <v>52</v>
      </c>
      <c r="E1436" s="0" t="n">
        <v>4</v>
      </c>
      <c r="F1436" s="0" t="n">
        <v>7</v>
      </c>
      <c r="G1436" s="0" t="n">
        <v>14.17</v>
      </c>
      <c r="H1436" s="0" t="n">
        <v>5.34</v>
      </c>
      <c r="I1436" s="0" t="n">
        <v>0.1</v>
      </c>
      <c r="J1436" s="0" t="s">
        <v>41</v>
      </c>
      <c r="K1436" s="0" t="s">
        <v>46</v>
      </c>
      <c r="L1436" s="0" t="n">
        <v>158</v>
      </c>
      <c r="M1436" s="0" t="n">
        <v>4.81</v>
      </c>
      <c r="N1436" s="0" t="n">
        <v>28.99</v>
      </c>
      <c r="O1436" s="0" t="n">
        <v>1.64</v>
      </c>
      <c r="P1436" s="0" t="n">
        <v>2</v>
      </c>
      <c r="Q1436" s="0" t="n">
        <v>0.95</v>
      </c>
      <c r="R1436" s="0" t="n">
        <v>280</v>
      </c>
      <c r="S1436" s="0" t="n">
        <v>13.91</v>
      </c>
      <c r="T1436" s="0" t="n">
        <v>0.36</v>
      </c>
      <c r="U1436" s="6" t="n">
        <v>45336</v>
      </c>
      <c r="V1436" s="0" t="n">
        <v>137.7</v>
      </c>
      <c r="W1436" s="0" t="n">
        <v>0.643</v>
      </c>
    </row>
    <row r="1437" customFormat="false" ht="15" hidden="false" customHeight="false" outlineLevel="0" collapsed="false">
      <c r="A1437" s="0" t="s">
        <v>1583</v>
      </c>
      <c r="B1437" s="0" t="s">
        <v>44</v>
      </c>
      <c r="C1437" s="0" t="n">
        <v>258</v>
      </c>
      <c r="D1437" s="0" t="n">
        <v>64</v>
      </c>
      <c r="E1437" s="0" t="n">
        <v>3</v>
      </c>
      <c r="F1437" s="0" t="n">
        <v>4</v>
      </c>
      <c r="G1437" s="0" t="n">
        <v>32.95</v>
      </c>
      <c r="H1437" s="0" t="n">
        <v>6.9</v>
      </c>
      <c r="I1437" s="0" t="n">
        <v>0.98</v>
      </c>
      <c r="J1437" s="0" t="s">
        <v>164</v>
      </c>
      <c r="K1437" s="0" t="s">
        <v>46</v>
      </c>
      <c r="L1437" s="0" t="n">
        <v>101</v>
      </c>
      <c r="M1437" s="0" t="n">
        <v>4.55</v>
      </c>
      <c r="N1437" s="0" t="n">
        <v>29.67</v>
      </c>
      <c r="O1437" s="0" t="n">
        <v>0.99</v>
      </c>
      <c r="P1437" s="0" t="n">
        <v>4</v>
      </c>
      <c r="Q1437" s="0" t="n">
        <v>0.8</v>
      </c>
      <c r="R1437" s="0" t="n">
        <v>517</v>
      </c>
      <c r="S1437" s="0" t="n">
        <v>12.97</v>
      </c>
      <c r="T1437" s="0" t="n">
        <v>0.47</v>
      </c>
      <c r="U1437" s="6" t="n">
        <v>45442</v>
      </c>
      <c r="V1437" s="0" t="n">
        <v>241.38</v>
      </c>
      <c r="W1437" s="0" t="n">
        <v>0.648</v>
      </c>
    </row>
    <row r="1438" customFormat="false" ht="15" hidden="false" customHeight="false" outlineLevel="0" collapsed="false">
      <c r="A1438" s="0" t="s">
        <v>1584</v>
      </c>
      <c r="B1438" s="0" t="s">
        <v>44</v>
      </c>
      <c r="C1438" s="0" t="n">
        <v>204</v>
      </c>
      <c r="D1438" s="0" t="n">
        <v>97</v>
      </c>
      <c r="E1438" s="0" t="n">
        <v>10</v>
      </c>
      <c r="F1438" s="0" t="n">
        <v>7</v>
      </c>
      <c r="G1438" s="0" t="n">
        <v>7.6</v>
      </c>
      <c r="H1438" s="0" t="n">
        <v>6.09</v>
      </c>
      <c r="I1438" s="0" t="n">
        <v>0.47</v>
      </c>
      <c r="J1438" s="0" t="s">
        <v>158</v>
      </c>
      <c r="K1438" s="0" t="s">
        <v>42</v>
      </c>
      <c r="L1438" s="0" t="n">
        <v>79</v>
      </c>
      <c r="M1438" s="0" t="n">
        <v>2.48</v>
      </c>
      <c r="N1438" s="0" t="n">
        <v>85.12</v>
      </c>
      <c r="O1438" s="0" t="n">
        <v>1.84</v>
      </c>
      <c r="P1438" s="0" t="n">
        <v>9</v>
      </c>
      <c r="Q1438" s="0" t="n">
        <v>0.8</v>
      </c>
      <c r="R1438" s="0" t="n">
        <v>952</v>
      </c>
      <c r="S1438" s="0" t="n">
        <v>7.72</v>
      </c>
      <c r="T1438" s="0" t="n">
        <v>0.3</v>
      </c>
      <c r="U1438" s="6" t="n">
        <v>45630</v>
      </c>
      <c r="V1438" s="0" t="n">
        <v>34.54</v>
      </c>
      <c r="W1438" s="0" t="n">
        <v>0.359</v>
      </c>
    </row>
    <row r="1439" customFormat="false" ht="15" hidden="false" customHeight="false" outlineLevel="0" collapsed="false">
      <c r="A1439" s="0" t="s">
        <v>1585</v>
      </c>
      <c r="B1439" s="0" t="s">
        <v>81</v>
      </c>
      <c r="C1439" s="0" t="n">
        <v>379</v>
      </c>
      <c r="D1439" s="0" t="n">
        <v>58</v>
      </c>
      <c r="E1439" s="0" t="n">
        <v>7</v>
      </c>
      <c r="F1439" s="0" t="n">
        <v>2</v>
      </c>
      <c r="G1439" s="0" t="n">
        <v>26.41</v>
      </c>
      <c r="H1439" s="0" t="n">
        <v>5.97</v>
      </c>
      <c r="I1439" s="0" t="n">
        <v>0.57</v>
      </c>
      <c r="J1439" s="0" t="s">
        <v>291</v>
      </c>
      <c r="K1439" s="0" t="s">
        <v>42</v>
      </c>
      <c r="L1439" s="0" t="n">
        <v>93</v>
      </c>
      <c r="M1439" s="0" t="n">
        <v>4.74</v>
      </c>
      <c r="N1439" s="0" t="n">
        <v>105.54</v>
      </c>
      <c r="O1439" s="0" t="n">
        <v>1.56</v>
      </c>
      <c r="P1439" s="0" t="n">
        <v>5</v>
      </c>
      <c r="Q1439" s="0" t="n">
        <v>0.98</v>
      </c>
      <c r="R1439" s="0" t="n">
        <v>437</v>
      </c>
      <c r="S1439" s="0" t="n">
        <v>5.67</v>
      </c>
      <c r="T1439" s="0" t="n">
        <v>0.64</v>
      </c>
      <c r="U1439" s="6" t="n">
        <v>45612</v>
      </c>
      <c r="V1439" s="0" t="n">
        <v>69.65</v>
      </c>
      <c r="W1439" s="0" t="n">
        <v>0.544</v>
      </c>
    </row>
    <row r="1440" customFormat="false" ht="15" hidden="false" customHeight="false" outlineLevel="0" collapsed="false">
      <c r="A1440" s="0" t="s">
        <v>1586</v>
      </c>
      <c r="B1440" s="0" t="s">
        <v>56</v>
      </c>
      <c r="C1440" s="0" t="n">
        <v>311</v>
      </c>
      <c r="D1440" s="0" t="n">
        <v>99</v>
      </c>
      <c r="E1440" s="0" t="n">
        <v>10</v>
      </c>
      <c r="F1440" s="0" t="n">
        <v>5</v>
      </c>
      <c r="G1440" s="0" t="n">
        <v>38.64</v>
      </c>
      <c r="H1440" s="0" t="n">
        <v>1.12</v>
      </c>
      <c r="I1440" s="0" t="n">
        <v>0.28</v>
      </c>
      <c r="J1440" s="0" t="s">
        <v>67</v>
      </c>
      <c r="K1440" s="0" t="s">
        <v>42</v>
      </c>
      <c r="L1440" s="0" t="n">
        <v>173</v>
      </c>
      <c r="M1440" s="0" t="n">
        <v>2.45</v>
      </c>
      <c r="N1440" s="0" t="n">
        <v>45.47</v>
      </c>
      <c r="O1440" s="0" t="n">
        <v>1.5</v>
      </c>
      <c r="P1440" s="0" t="n">
        <v>5</v>
      </c>
      <c r="Q1440" s="0" t="n">
        <v>0.97</v>
      </c>
      <c r="R1440" s="0" t="n">
        <v>784</v>
      </c>
      <c r="S1440" s="0" t="n">
        <v>9.85</v>
      </c>
      <c r="T1440" s="0" t="n">
        <v>0.49</v>
      </c>
      <c r="U1440" s="6" t="n">
        <v>45599</v>
      </c>
      <c r="V1440" s="0" t="n">
        <v>88.23</v>
      </c>
      <c r="W1440" s="0" t="n">
        <v>0.573</v>
      </c>
    </row>
    <row r="1441" customFormat="false" ht="15" hidden="false" customHeight="false" outlineLevel="0" collapsed="false">
      <c r="A1441" s="0" t="s">
        <v>1587</v>
      </c>
      <c r="B1441" s="0" t="s">
        <v>44</v>
      </c>
      <c r="C1441" s="0" t="n">
        <v>354</v>
      </c>
      <c r="D1441" s="0" t="n">
        <v>89</v>
      </c>
      <c r="E1441" s="0" t="n">
        <v>5</v>
      </c>
      <c r="F1441" s="0" t="n">
        <v>9</v>
      </c>
      <c r="G1441" s="0" t="n">
        <v>9.05</v>
      </c>
      <c r="H1441" s="0" t="n">
        <v>2.87</v>
      </c>
      <c r="I1441" s="0" t="n">
        <v>0.65</v>
      </c>
      <c r="J1441" s="0" t="s">
        <v>271</v>
      </c>
      <c r="K1441" s="0" t="s">
        <v>42</v>
      </c>
      <c r="L1441" s="0" t="n">
        <v>20</v>
      </c>
      <c r="M1441" s="0" t="n">
        <v>3.51</v>
      </c>
      <c r="N1441" s="0" t="n">
        <v>140.08</v>
      </c>
      <c r="O1441" s="0" t="n">
        <v>0.29</v>
      </c>
      <c r="P1441" s="0" t="n">
        <v>7</v>
      </c>
      <c r="Q1441" s="0" t="n">
        <v>0.86</v>
      </c>
      <c r="R1441" s="0" t="n">
        <v>207</v>
      </c>
      <c r="S1441" s="0" t="n">
        <v>8.47</v>
      </c>
      <c r="T1441" s="0" t="n">
        <v>0.49</v>
      </c>
      <c r="U1441" s="6" t="n">
        <v>45537</v>
      </c>
      <c r="V1441" s="0" t="n">
        <v>172.15</v>
      </c>
      <c r="W1441" s="0" t="n">
        <v>0.614</v>
      </c>
    </row>
    <row r="1442" customFormat="false" ht="15" hidden="false" customHeight="false" outlineLevel="0" collapsed="false">
      <c r="A1442" s="0" t="s">
        <v>1588</v>
      </c>
      <c r="B1442" s="0" t="s">
        <v>44</v>
      </c>
      <c r="C1442" s="0" t="n">
        <v>239</v>
      </c>
      <c r="D1442" s="0" t="n">
        <v>66</v>
      </c>
      <c r="E1442" s="0" t="n">
        <v>14</v>
      </c>
      <c r="F1442" s="0" t="n">
        <v>8</v>
      </c>
      <c r="G1442" s="0" t="n">
        <v>37.91</v>
      </c>
      <c r="H1442" s="0" t="n">
        <v>5.93</v>
      </c>
      <c r="I1442" s="0" t="n">
        <v>0.83</v>
      </c>
      <c r="J1442" s="0" t="s">
        <v>297</v>
      </c>
      <c r="K1442" s="0" t="s">
        <v>60</v>
      </c>
      <c r="L1442" s="0" t="n">
        <v>97</v>
      </c>
      <c r="M1442" s="0" t="n">
        <v>1.67</v>
      </c>
      <c r="N1442" s="0" t="n">
        <v>89.55</v>
      </c>
      <c r="O1442" s="0" t="n">
        <v>0.17</v>
      </c>
      <c r="P1442" s="0" t="n">
        <v>4</v>
      </c>
      <c r="Q1442" s="0" t="n">
        <v>0.81</v>
      </c>
      <c r="R1442" s="0" t="n">
        <v>367</v>
      </c>
      <c r="S1442" s="0" t="n">
        <v>1.36</v>
      </c>
      <c r="T1442" s="0" t="n">
        <v>0.23</v>
      </c>
      <c r="U1442" s="6" t="n">
        <v>45394</v>
      </c>
      <c r="V1442" s="0" t="n">
        <v>22.53</v>
      </c>
      <c r="W1442" s="0" t="n">
        <v>0.529</v>
      </c>
    </row>
    <row r="1443" customFormat="false" ht="15" hidden="false" customHeight="false" outlineLevel="0" collapsed="false">
      <c r="A1443" s="0" t="s">
        <v>1589</v>
      </c>
      <c r="B1443" s="0" t="s">
        <v>48</v>
      </c>
      <c r="C1443" s="0" t="n">
        <v>135</v>
      </c>
      <c r="D1443" s="0" t="n">
        <v>86</v>
      </c>
      <c r="E1443" s="0" t="n">
        <v>9</v>
      </c>
      <c r="F1443" s="0" t="n">
        <v>9</v>
      </c>
      <c r="G1443" s="0" t="n">
        <v>38.28</v>
      </c>
      <c r="H1443" s="0" t="n">
        <v>0.67</v>
      </c>
      <c r="I1443" s="0" t="n">
        <v>0.63</v>
      </c>
      <c r="J1443" s="0" t="s">
        <v>174</v>
      </c>
      <c r="K1443" s="0" t="s">
        <v>42</v>
      </c>
      <c r="L1443" s="0" t="n">
        <v>96</v>
      </c>
      <c r="M1443" s="0" t="n">
        <v>3.36</v>
      </c>
      <c r="N1443" s="0" t="n">
        <v>27.47</v>
      </c>
      <c r="O1443" s="0" t="n">
        <v>0.7</v>
      </c>
      <c r="P1443" s="0" t="n">
        <v>4</v>
      </c>
      <c r="Q1443" s="0" t="n">
        <v>0.96</v>
      </c>
      <c r="R1443" s="0" t="n">
        <v>234</v>
      </c>
      <c r="S1443" s="0" t="n">
        <v>14.4</v>
      </c>
      <c r="T1443" s="0" t="n">
        <v>0.31</v>
      </c>
      <c r="U1443" s="6" t="n">
        <v>45341</v>
      </c>
      <c r="V1443" s="0" t="n">
        <v>259.41</v>
      </c>
      <c r="W1443" s="0" t="n">
        <v>0.696</v>
      </c>
    </row>
    <row r="1444" customFormat="false" ht="15" hidden="false" customHeight="false" outlineLevel="0" collapsed="false">
      <c r="A1444" s="0" t="s">
        <v>1590</v>
      </c>
      <c r="B1444" s="0" t="s">
        <v>56</v>
      </c>
      <c r="C1444" s="0" t="n">
        <v>332</v>
      </c>
      <c r="D1444" s="0" t="n">
        <v>24</v>
      </c>
      <c r="E1444" s="0" t="n">
        <v>10</v>
      </c>
      <c r="F1444" s="0" t="n">
        <v>4</v>
      </c>
      <c r="G1444" s="0" t="n">
        <v>3.94</v>
      </c>
      <c r="H1444" s="0" t="n">
        <v>2.88</v>
      </c>
      <c r="I1444" s="0" t="n">
        <v>0.81</v>
      </c>
      <c r="J1444" s="0" t="s">
        <v>171</v>
      </c>
      <c r="K1444" s="0" t="s">
        <v>54</v>
      </c>
      <c r="L1444" s="0" t="n">
        <v>40</v>
      </c>
      <c r="M1444" s="0" t="n">
        <v>2.92</v>
      </c>
      <c r="N1444" s="0" t="n">
        <v>131.04</v>
      </c>
      <c r="O1444" s="0" t="n">
        <v>0.51</v>
      </c>
      <c r="P1444" s="0" t="n">
        <v>0</v>
      </c>
      <c r="Q1444" s="0" t="n">
        <v>0.8</v>
      </c>
      <c r="R1444" s="0" t="n">
        <v>470</v>
      </c>
      <c r="S1444" s="0" t="n">
        <v>8.98</v>
      </c>
      <c r="T1444" s="0" t="n">
        <v>0.77</v>
      </c>
      <c r="U1444" s="6" t="n">
        <v>45305</v>
      </c>
      <c r="V1444" s="0" t="n">
        <v>146.51</v>
      </c>
      <c r="W1444" s="0" t="n">
        <v>0.783</v>
      </c>
    </row>
    <row r="1445" customFormat="false" ht="15" hidden="false" customHeight="false" outlineLevel="0" collapsed="false">
      <c r="A1445" s="0" t="s">
        <v>1591</v>
      </c>
      <c r="B1445" s="0" t="s">
        <v>48</v>
      </c>
      <c r="C1445" s="0" t="n">
        <v>68</v>
      </c>
      <c r="D1445" s="0" t="n">
        <v>36</v>
      </c>
      <c r="E1445" s="0" t="n">
        <v>8</v>
      </c>
      <c r="F1445" s="0" t="n">
        <v>3</v>
      </c>
      <c r="G1445" s="0" t="n">
        <v>1.92</v>
      </c>
      <c r="H1445" s="0" t="n">
        <v>2.68</v>
      </c>
      <c r="I1445" s="0" t="n">
        <v>0.76</v>
      </c>
      <c r="J1445" s="0" t="s">
        <v>196</v>
      </c>
      <c r="K1445" s="0" t="s">
        <v>46</v>
      </c>
      <c r="L1445" s="0" t="n">
        <v>110</v>
      </c>
      <c r="M1445" s="0" t="n">
        <v>3.23</v>
      </c>
      <c r="N1445" s="0" t="n">
        <v>77.82</v>
      </c>
      <c r="O1445" s="0" t="n">
        <v>1.45</v>
      </c>
      <c r="P1445" s="0" t="n">
        <v>0</v>
      </c>
      <c r="Q1445" s="0" t="n">
        <v>0.75</v>
      </c>
      <c r="R1445" s="0" t="n">
        <v>232</v>
      </c>
      <c r="S1445" s="0" t="n">
        <v>13.24</v>
      </c>
      <c r="T1445" s="0" t="n">
        <v>0.43</v>
      </c>
      <c r="U1445" s="6" t="n">
        <v>45397</v>
      </c>
      <c r="V1445" s="0" t="n">
        <v>150.72</v>
      </c>
      <c r="W1445" s="0" t="n">
        <v>0.668</v>
      </c>
    </row>
    <row r="1446" customFormat="false" ht="15" hidden="false" customHeight="false" outlineLevel="0" collapsed="false">
      <c r="A1446" s="0" t="s">
        <v>1592</v>
      </c>
      <c r="B1446" s="0" t="s">
        <v>56</v>
      </c>
      <c r="C1446" s="0" t="n">
        <v>192</v>
      </c>
      <c r="D1446" s="0" t="n">
        <v>77</v>
      </c>
      <c r="E1446" s="0" t="n">
        <v>9</v>
      </c>
      <c r="F1446" s="0" t="n">
        <v>4</v>
      </c>
      <c r="G1446" s="0" t="n">
        <v>48.72</v>
      </c>
      <c r="H1446" s="0" t="n">
        <v>2.87</v>
      </c>
      <c r="I1446" s="0" t="n">
        <v>0.31</v>
      </c>
      <c r="J1446" s="0" t="s">
        <v>62</v>
      </c>
      <c r="K1446" s="0" t="s">
        <v>54</v>
      </c>
      <c r="L1446" s="0" t="n">
        <v>174</v>
      </c>
      <c r="M1446" s="0" t="n">
        <v>3.57</v>
      </c>
      <c r="N1446" s="0" t="n">
        <v>19.94</v>
      </c>
      <c r="O1446" s="0" t="n">
        <v>0.96</v>
      </c>
      <c r="P1446" s="0" t="n">
        <v>5</v>
      </c>
      <c r="Q1446" s="0" t="n">
        <v>0.89</v>
      </c>
      <c r="R1446" s="0" t="n">
        <v>646</v>
      </c>
      <c r="S1446" s="0" t="n">
        <v>11.28</v>
      </c>
      <c r="T1446" s="0" t="n">
        <v>0.55</v>
      </c>
      <c r="U1446" s="6" t="n">
        <v>45379</v>
      </c>
      <c r="V1446" s="0" t="n">
        <v>104.69</v>
      </c>
      <c r="W1446" s="0" t="n">
        <v>0.642</v>
      </c>
    </row>
    <row r="1447" customFormat="false" ht="15" hidden="false" customHeight="false" outlineLevel="0" collapsed="false">
      <c r="A1447" s="0" t="s">
        <v>1593</v>
      </c>
      <c r="B1447" s="0" t="s">
        <v>48</v>
      </c>
      <c r="C1447" s="0" t="n">
        <v>101</v>
      </c>
      <c r="D1447" s="0" t="n">
        <v>89</v>
      </c>
      <c r="E1447" s="0" t="n">
        <v>14</v>
      </c>
      <c r="F1447" s="0" t="n">
        <v>4</v>
      </c>
      <c r="G1447" s="0" t="n">
        <v>10.48</v>
      </c>
      <c r="H1447" s="0" t="n">
        <v>5.59</v>
      </c>
      <c r="I1447" s="0" t="n">
        <v>0.49</v>
      </c>
      <c r="J1447" s="0" t="s">
        <v>156</v>
      </c>
      <c r="K1447" s="0" t="s">
        <v>46</v>
      </c>
      <c r="L1447" s="0" t="n">
        <v>69</v>
      </c>
      <c r="M1447" s="0" t="n">
        <v>1.28</v>
      </c>
      <c r="N1447" s="0" t="n">
        <v>190.12</v>
      </c>
      <c r="O1447" s="0" t="n">
        <v>1.09</v>
      </c>
      <c r="P1447" s="0" t="n">
        <v>9</v>
      </c>
      <c r="Q1447" s="0" t="n">
        <v>0.71</v>
      </c>
      <c r="R1447" s="0" t="n">
        <v>626</v>
      </c>
      <c r="S1447" s="0" t="n">
        <v>5.77</v>
      </c>
      <c r="T1447" s="0" t="n">
        <v>0.81</v>
      </c>
      <c r="U1447" s="6" t="n">
        <v>45618</v>
      </c>
      <c r="V1447" s="0" t="n">
        <v>71.48</v>
      </c>
      <c r="W1447" s="0" t="n">
        <v>0.492</v>
      </c>
    </row>
    <row r="1448" customFormat="false" ht="15" hidden="false" customHeight="false" outlineLevel="0" collapsed="false">
      <c r="A1448" s="0" t="s">
        <v>1594</v>
      </c>
      <c r="B1448" s="0" t="s">
        <v>44</v>
      </c>
      <c r="C1448" s="0" t="n">
        <v>341</v>
      </c>
      <c r="D1448" s="0" t="n">
        <v>73</v>
      </c>
      <c r="E1448" s="0" t="n">
        <v>4</v>
      </c>
      <c r="F1448" s="0" t="n">
        <v>4</v>
      </c>
      <c r="G1448" s="0" t="n">
        <v>41.28</v>
      </c>
      <c r="H1448" s="0" t="n">
        <v>6.03</v>
      </c>
      <c r="I1448" s="0" t="n">
        <v>0.23</v>
      </c>
      <c r="J1448" s="0" t="s">
        <v>130</v>
      </c>
      <c r="K1448" s="0" t="s">
        <v>46</v>
      </c>
      <c r="L1448" s="0" t="n">
        <v>70</v>
      </c>
      <c r="M1448" s="0" t="n">
        <v>1.86</v>
      </c>
      <c r="N1448" s="0" t="n">
        <v>118.53</v>
      </c>
      <c r="O1448" s="0" t="n">
        <v>1.65</v>
      </c>
      <c r="P1448" s="0" t="n">
        <v>9</v>
      </c>
      <c r="Q1448" s="0" t="n">
        <v>0.81</v>
      </c>
      <c r="R1448" s="0" t="n">
        <v>101</v>
      </c>
      <c r="S1448" s="0" t="n">
        <v>13.62</v>
      </c>
      <c r="T1448" s="0" t="n">
        <v>0.56</v>
      </c>
      <c r="U1448" s="6" t="n">
        <v>45441</v>
      </c>
      <c r="V1448" s="0" t="n">
        <v>115.46</v>
      </c>
      <c r="W1448" s="0" t="n">
        <v>0.511</v>
      </c>
    </row>
    <row r="1449" customFormat="false" ht="15" hidden="false" customHeight="false" outlineLevel="0" collapsed="false">
      <c r="A1449" s="0" t="s">
        <v>1595</v>
      </c>
      <c r="B1449" s="0" t="s">
        <v>44</v>
      </c>
      <c r="C1449" s="0" t="n">
        <v>352</v>
      </c>
      <c r="D1449" s="0" t="n">
        <v>39</v>
      </c>
      <c r="E1449" s="0" t="n">
        <v>10</v>
      </c>
      <c r="F1449" s="0" t="n">
        <v>5</v>
      </c>
      <c r="G1449" s="0" t="n">
        <v>28.53</v>
      </c>
      <c r="H1449" s="0" t="n">
        <v>9.14</v>
      </c>
      <c r="I1449" s="0" t="n">
        <v>0.14</v>
      </c>
      <c r="J1449" s="0" t="s">
        <v>156</v>
      </c>
      <c r="K1449" s="0" t="s">
        <v>46</v>
      </c>
      <c r="L1449" s="0" t="n">
        <v>76</v>
      </c>
      <c r="M1449" s="0" t="n">
        <v>3.81</v>
      </c>
      <c r="N1449" s="0" t="n">
        <v>100.77</v>
      </c>
      <c r="O1449" s="0" t="n">
        <v>1.01</v>
      </c>
      <c r="P1449" s="0" t="n">
        <v>4</v>
      </c>
      <c r="Q1449" s="0" t="n">
        <v>0.94</v>
      </c>
      <c r="R1449" s="0" t="n">
        <v>52</v>
      </c>
      <c r="S1449" s="0" t="n">
        <v>12.07</v>
      </c>
      <c r="T1449" s="0" t="n">
        <v>0.38</v>
      </c>
      <c r="U1449" s="6" t="n">
        <v>45333</v>
      </c>
      <c r="V1449" s="0" t="n">
        <v>274.89</v>
      </c>
      <c r="W1449" s="0" t="n">
        <v>0.644</v>
      </c>
    </row>
    <row r="1450" customFormat="false" ht="15" hidden="false" customHeight="false" outlineLevel="0" collapsed="false">
      <c r="A1450" s="0" t="s">
        <v>1596</v>
      </c>
      <c r="B1450" s="0" t="s">
        <v>81</v>
      </c>
      <c r="C1450" s="0" t="n">
        <v>64</v>
      </c>
      <c r="D1450" s="0" t="n">
        <v>45</v>
      </c>
      <c r="E1450" s="0" t="n">
        <v>7</v>
      </c>
      <c r="F1450" s="0" t="n">
        <v>8</v>
      </c>
      <c r="G1450" s="0" t="n">
        <v>13.96</v>
      </c>
      <c r="H1450" s="0" t="n">
        <v>4.17</v>
      </c>
      <c r="I1450" s="0" t="n">
        <v>0.16</v>
      </c>
      <c r="J1450" s="0" t="s">
        <v>198</v>
      </c>
      <c r="K1450" s="0" t="s">
        <v>54</v>
      </c>
      <c r="L1450" s="0" t="n">
        <v>166</v>
      </c>
      <c r="M1450" s="0" t="n">
        <v>1.24</v>
      </c>
      <c r="N1450" s="0" t="n">
        <v>173.24</v>
      </c>
      <c r="O1450" s="0" t="n">
        <v>1.14</v>
      </c>
      <c r="P1450" s="0" t="n">
        <v>9</v>
      </c>
      <c r="Q1450" s="0" t="n">
        <v>0.79</v>
      </c>
      <c r="R1450" s="0" t="n">
        <v>126</v>
      </c>
      <c r="S1450" s="0" t="n">
        <v>7.02</v>
      </c>
      <c r="T1450" s="0" t="n">
        <v>0.64</v>
      </c>
      <c r="U1450" s="6" t="n">
        <v>45534</v>
      </c>
      <c r="V1450" s="0" t="n">
        <v>37.33</v>
      </c>
      <c r="W1450" s="0" t="n">
        <v>0.486</v>
      </c>
    </row>
    <row r="1451" customFormat="false" ht="15" hidden="false" customHeight="false" outlineLevel="0" collapsed="false">
      <c r="A1451" s="0" t="s">
        <v>1597</v>
      </c>
      <c r="B1451" s="0" t="s">
        <v>48</v>
      </c>
      <c r="C1451" s="0" t="n">
        <v>354</v>
      </c>
      <c r="D1451" s="0" t="n">
        <v>76</v>
      </c>
      <c r="E1451" s="0" t="n">
        <v>9</v>
      </c>
      <c r="F1451" s="0" t="n">
        <v>2</v>
      </c>
      <c r="G1451" s="0" t="n">
        <v>7.37</v>
      </c>
      <c r="H1451" s="0" t="n">
        <v>9.3</v>
      </c>
      <c r="I1451" s="0" t="n">
        <v>0.95</v>
      </c>
      <c r="J1451" s="0" t="s">
        <v>139</v>
      </c>
      <c r="K1451" s="0" t="s">
        <v>46</v>
      </c>
      <c r="L1451" s="0" t="n">
        <v>88</v>
      </c>
      <c r="M1451" s="0" t="n">
        <v>2.05</v>
      </c>
      <c r="N1451" s="0" t="n">
        <v>187.98</v>
      </c>
      <c r="O1451" s="0" t="n">
        <v>1.7</v>
      </c>
      <c r="P1451" s="0" t="n">
        <v>5</v>
      </c>
      <c r="Q1451" s="0" t="n">
        <v>0.98</v>
      </c>
      <c r="R1451" s="0" t="n">
        <v>696</v>
      </c>
      <c r="S1451" s="0" t="n">
        <v>12.77</v>
      </c>
      <c r="T1451" s="0" t="n">
        <v>0.84</v>
      </c>
      <c r="U1451" s="6" t="n">
        <v>45351</v>
      </c>
      <c r="V1451" s="0" t="n">
        <v>27.61</v>
      </c>
      <c r="W1451" s="0" t="n">
        <v>0.664</v>
      </c>
    </row>
    <row r="1452" customFormat="false" ht="15" hidden="false" customHeight="false" outlineLevel="0" collapsed="false">
      <c r="A1452" s="0" t="s">
        <v>1598</v>
      </c>
      <c r="B1452" s="0" t="s">
        <v>40</v>
      </c>
      <c r="C1452" s="0" t="n">
        <v>39</v>
      </c>
      <c r="D1452" s="0" t="n">
        <v>95</v>
      </c>
      <c r="E1452" s="0" t="n">
        <v>3</v>
      </c>
      <c r="F1452" s="0" t="n">
        <v>8</v>
      </c>
      <c r="G1452" s="0" t="n">
        <v>25.34</v>
      </c>
      <c r="H1452" s="0" t="n">
        <v>6.69</v>
      </c>
      <c r="I1452" s="0" t="n">
        <v>0.99</v>
      </c>
      <c r="J1452" s="0" t="s">
        <v>346</v>
      </c>
      <c r="K1452" s="0" t="s">
        <v>42</v>
      </c>
      <c r="L1452" s="0" t="n">
        <v>80</v>
      </c>
      <c r="M1452" s="0" t="n">
        <v>3.5</v>
      </c>
      <c r="N1452" s="0" t="n">
        <v>51.86</v>
      </c>
      <c r="O1452" s="0" t="n">
        <v>0.92</v>
      </c>
      <c r="P1452" s="0" t="n">
        <v>8</v>
      </c>
      <c r="Q1452" s="0" t="n">
        <v>0.99</v>
      </c>
      <c r="R1452" s="0" t="n">
        <v>887</v>
      </c>
      <c r="S1452" s="0" t="n">
        <v>4.8</v>
      </c>
      <c r="T1452" s="0" t="n">
        <v>0.68</v>
      </c>
      <c r="U1452" s="6" t="n">
        <v>45449</v>
      </c>
      <c r="V1452" s="0" t="n">
        <v>43.19</v>
      </c>
      <c r="W1452" s="0" t="n">
        <v>0.546</v>
      </c>
    </row>
    <row r="1453" customFormat="false" ht="15" hidden="false" customHeight="false" outlineLevel="0" collapsed="false">
      <c r="A1453" s="0" t="s">
        <v>1599</v>
      </c>
      <c r="B1453" s="0" t="s">
        <v>81</v>
      </c>
      <c r="C1453" s="0" t="n">
        <v>467</v>
      </c>
      <c r="D1453" s="0" t="n">
        <v>95</v>
      </c>
      <c r="E1453" s="0" t="n">
        <v>7</v>
      </c>
      <c r="F1453" s="0" t="n">
        <v>3</v>
      </c>
      <c r="G1453" s="0" t="n">
        <v>20.96</v>
      </c>
      <c r="H1453" s="0" t="n">
        <v>9.17</v>
      </c>
      <c r="I1453" s="0" t="n">
        <v>0.19</v>
      </c>
      <c r="J1453" s="0" t="s">
        <v>385</v>
      </c>
      <c r="K1453" s="0" t="s">
        <v>42</v>
      </c>
      <c r="L1453" s="0" t="n">
        <v>76</v>
      </c>
      <c r="M1453" s="0" t="n">
        <v>4.72</v>
      </c>
      <c r="N1453" s="0" t="n">
        <v>163.93</v>
      </c>
      <c r="O1453" s="0" t="n">
        <v>0.26</v>
      </c>
      <c r="P1453" s="0" t="n">
        <v>7</v>
      </c>
      <c r="Q1453" s="0" t="n">
        <v>0.94</v>
      </c>
      <c r="R1453" s="0" t="n">
        <v>631</v>
      </c>
      <c r="S1453" s="0" t="n">
        <v>10.39</v>
      </c>
      <c r="T1453" s="0" t="n">
        <v>0.54</v>
      </c>
      <c r="U1453" s="6" t="n">
        <v>45495</v>
      </c>
      <c r="V1453" s="0" t="n">
        <v>235.32</v>
      </c>
      <c r="W1453" s="0" t="n">
        <v>0.669</v>
      </c>
    </row>
    <row r="1454" customFormat="false" ht="15" hidden="false" customHeight="false" outlineLevel="0" collapsed="false">
      <c r="A1454" s="0" t="s">
        <v>1600</v>
      </c>
      <c r="B1454" s="0" t="s">
        <v>48</v>
      </c>
      <c r="C1454" s="0" t="n">
        <v>240</v>
      </c>
      <c r="D1454" s="0" t="n">
        <v>58</v>
      </c>
      <c r="E1454" s="0" t="n">
        <v>3</v>
      </c>
      <c r="F1454" s="0" t="n">
        <v>2</v>
      </c>
      <c r="G1454" s="0" t="n">
        <v>35.25</v>
      </c>
      <c r="H1454" s="0" t="n">
        <v>8.42</v>
      </c>
      <c r="I1454" s="0" t="n">
        <v>0.4</v>
      </c>
      <c r="J1454" s="0" t="s">
        <v>78</v>
      </c>
      <c r="K1454" s="0" t="s">
        <v>60</v>
      </c>
      <c r="L1454" s="0" t="n">
        <v>137</v>
      </c>
      <c r="M1454" s="0" t="n">
        <v>0.84</v>
      </c>
      <c r="N1454" s="0" t="n">
        <v>167.91</v>
      </c>
      <c r="O1454" s="0" t="n">
        <v>1.09</v>
      </c>
      <c r="P1454" s="0" t="n">
        <v>6</v>
      </c>
      <c r="Q1454" s="0" t="n">
        <v>1</v>
      </c>
      <c r="R1454" s="0" t="n">
        <v>723</v>
      </c>
      <c r="S1454" s="0" t="n">
        <v>2.6</v>
      </c>
      <c r="T1454" s="0" t="n">
        <v>0.3</v>
      </c>
      <c r="U1454" s="6" t="n">
        <v>45533</v>
      </c>
      <c r="V1454" s="0" t="n">
        <v>24.04</v>
      </c>
      <c r="W1454" s="0" t="n">
        <v>0.466</v>
      </c>
    </row>
    <row r="1455" customFormat="false" ht="15" hidden="false" customHeight="false" outlineLevel="0" collapsed="false">
      <c r="A1455" s="0" t="s">
        <v>1601</v>
      </c>
      <c r="B1455" s="0" t="s">
        <v>48</v>
      </c>
      <c r="C1455" s="0" t="n">
        <v>142</v>
      </c>
      <c r="D1455" s="0" t="n">
        <v>85</v>
      </c>
      <c r="E1455" s="0" t="n">
        <v>14</v>
      </c>
      <c r="F1455" s="0" t="n">
        <v>7</v>
      </c>
      <c r="G1455" s="0" t="n">
        <v>45.3</v>
      </c>
      <c r="H1455" s="0" t="n">
        <v>7.03</v>
      </c>
      <c r="I1455" s="0" t="n">
        <v>0.2</v>
      </c>
      <c r="J1455" s="0" t="s">
        <v>259</v>
      </c>
      <c r="K1455" s="0" t="s">
        <v>60</v>
      </c>
      <c r="L1455" s="0" t="n">
        <v>120</v>
      </c>
      <c r="M1455" s="0" t="n">
        <v>2.82</v>
      </c>
      <c r="N1455" s="0" t="n">
        <v>20.34</v>
      </c>
      <c r="O1455" s="0" t="n">
        <v>1.2</v>
      </c>
      <c r="P1455" s="0" t="n">
        <v>6</v>
      </c>
      <c r="Q1455" s="0" t="n">
        <v>0.86</v>
      </c>
      <c r="R1455" s="0" t="n">
        <v>657</v>
      </c>
      <c r="S1455" s="0" t="n">
        <v>13.12</v>
      </c>
      <c r="T1455" s="0" t="n">
        <v>0.4</v>
      </c>
      <c r="U1455" s="6" t="n">
        <v>45542</v>
      </c>
      <c r="V1455" s="0" t="n">
        <v>106.62</v>
      </c>
      <c r="W1455" s="0" t="n">
        <v>0.587</v>
      </c>
    </row>
    <row r="1456" customFormat="false" ht="15" hidden="false" customHeight="false" outlineLevel="0" collapsed="false">
      <c r="A1456" s="0" t="s">
        <v>1602</v>
      </c>
      <c r="B1456" s="0" t="s">
        <v>81</v>
      </c>
      <c r="C1456" s="0" t="n">
        <v>253</v>
      </c>
      <c r="D1456" s="0" t="n">
        <v>64</v>
      </c>
      <c r="E1456" s="0" t="n">
        <v>10</v>
      </c>
      <c r="F1456" s="0" t="n">
        <v>7</v>
      </c>
      <c r="G1456" s="0" t="n">
        <v>40.46</v>
      </c>
      <c r="H1456" s="0" t="n">
        <v>3.88</v>
      </c>
      <c r="I1456" s="0" t="n">
        <v>0.85</v>
      </c>
      <c r="J1456" s="0" t="s">
        <v>160</v>
      </c>
      <c r="K1456" s="0" t="s">
        <v>60</v>
      </c>
      <c r="L1456" s="0" t="n">
        <v>25</v>
      </c>
      <c r="M1456" s="0" t="n">
        <v>0.87</v>
      </c>
      <c r="N1456" s="0" t="n">
        <v>145.27</v>
      </c>
      <c r="O1456" s="0" t="n">
        <v>1.07</v>
      </c>
      <c r="P1456" s="0" t="n">
        <v>5</v>
      </c>
      <c r="Q1456" s="0" t="n">
        <v>0.87</v>
      </c>
      <c r="R1456" s="0" t="n">
        <v>65</v>
      </c>
      <c r="S1456" s="0" t="n">
        <v>11.21</v>
      </c>
      <c r="T1456" s="0" t="n">
        <v>0.96</v>
      </c>
      <c r="U1456" s="6" t="n">
        <v>45630</v>
      </c>
      <c r="V1456" s="0" t="n">
        <v>133.21</v>
      </c>
      <c r="W1456" s="0" t="n">
        <v>0.708</v>
      </c>
    </row>
    <row r="1457" customFormat="false" ht="15" hidden="false" customHeight="false" outlineLevel="0" collapsed="false">
      <c r="A1457" s="0" t="s">
        <v>1603</v>
      </c>
      <c r="B1457" s="0" t="s">
        <v>44</v>
      </c>
      <c r="C1457" s="0" t="n">
        <v>240</v>
      </c>
      <c r="D1457" s="0" t="n">
        <v>94</v>
      </c>
      <c r="E1457" s="0" t="n">
        <v>6</v>
      </c>
      <c r="F1457" s="0" t="n">
        <v>7</v>
      </c>
      <c r="G1457" s="0" t="n">
        <v>14.45</v>
      </c>
      <c r="H1457" s="0" t="n">
        <v>2.79</v>
      </c>
      <c r="I1457" s="0" t="n">
        <v>0.55</v>
      </c>
      <c r="J1457" s="0" t="s">
        <v>141</v>
      </c>
      <c r="K1457" s="0" t="s">
        <v>42</v>
      </c>
      <c r="L1457" s="0" t="n">
        <v>54</v>
      </c>
      <c r="M1457" s="0" t="n">
        <v>2.21</v>
      </c>
      <c r="N1457" s="0" t="n">
        <v>21.96</v>
      </c>
      <c r="O1457" s="0" t="n">
        <v>0.59</v>
      </c>
      <c r="P1457" s="0" t="n">
        <v>5</v>
      </c>
      <c r="Q1457" s="0" t="n">
        <v>0.95</v>
      </c>
      <c r="R1457" s="0" t="n">
        <v>279</v>
      </c>
      <c r="S1457" s="0" t="n">
        <v>3.14</v>
      </c>
      <c r="T1457" s="0" t="n">
        <v>0.82</v>
      </c>
      <c r="U1457" s="6" t="n">
        <v>45427</v>
      </c>
      <c r="V1457" s="0" t="n">
        <v>157.06</v>
      </c>
      <c r="W1457" s="0" t="n">
        <v>0.637</v>
      </c>
    </row>
    <row r="1458" customFormat="false" ht="15" hidden="false" customHeight="false" outlineLevel="0" collapsed="false">
      <c r="A1458" s="0" t="s">
        <v>1604</v>
      </c>
      <c r="B1458" s="0" t="s">
        <v>48</v>
      </c>
      <c r="C1458" s="0" t="n">
        <v>342</v>
      </c>
      <c r="D1458" s="0" t="n">
        <v>65</v>
      </c>
      <c r="E1458" s="0" t="n">
        <v>6</v>
      </c>
      <c r="F1458" s="0" t="n">
        <v>2</v>
      </c>
      <c r="G1458" s="0" t="n">
        <v>44.07</v>
      </c>
      <c r="H1458" s="0" t="n">
        <v>2.61</v>
      </c>
      <c r="I1458" s="0" t="n">
        <v>0.66</v>
      </c>
      <c r="J1458" s="0" t="s">
        <v>361</v>
      </c>
      <c r="K1458" s="0" t="s">
        <v>54</v>
      </c>
      <c r="L1458" s="0" t="n">
        <v>43</v>
      </c>
      <c r="M1458" s="0" t="n">
        <v>1.29</v>
      </c>
      <c r="N1458" s="0" t="n">
        <v>122.99</v>
      </c>
      <c r="O1458" s="0" t="n">
        <v>0.53</v>
      </c>
      <c r="P1458" s="0" t="n">
        <v>0</v>
      </c>
      <c r="Q1458" s="0" t="n">
        <v>0.85</v>
      </c>
      <c r="R1458" s="0" t="n">
        <v>953</v>
      </c>
      <c r="S1458" s="0" t="n">
        <v>1.3</v>
      </c>
      <c r="T1458" s="0" t="n">
        <v>0.27</v>
      </c>
      <c r="U1458" s="6" t="n">
        <v>45338</v>
      </c>
      <c r="V1458" s="0" t="n">
        <v>10.93</v>
      </c>
      <c r="W1458" s="0" t="n">
        <v>0.588</v>
      </c>
    </row>
    <row r="1459" customFormat="false" ht="15" hidden="false" customHeight="false" outlineLevel="0" collapsed="false">
      <c r="A1459" s="0" t="s">
        <v>1605</v>
      </c>
      <c r="B1459" s="0" t="s">
        <v>44</v>
      </c>
      <c r="C1459" s="0" t="n">
        <v>358</v>
      </c>
      <c r="D1459" s="0" t="n">
        <v>77</v>
      </c>
      <c r="E1459" s="0" t="n">
        <v>4</v>
      </c>
      <c r="F1459" s="0" t="n">
        <v>6</v>
      </c>
      <c r="G1459" s="0" t="n">
        <v>41.84</v>
      </c>
      <c r="H1459" s="0" t="n">
        <v>9.55</v>
      </c>
      <c r="I1459" s="0" t="n">
        <v>0.59</v>
      </c>
      <c r="J1459" s="0" t="s">
        <v>72</v>
      </c>
      <c r="K1459" s="0" t="s">
        <v>60</v>
      </c>
      <c r="L1459" s="0" t="n">
        <v>53</v>
      </c>
      <c r="M1459" s="0" t="n">
        <v>3.42</v>
      </c>
      <c r="N1459" s="0" t="n">
        <v>137.15</v>
      </c>
      <c r="O1459" s="0" t="n">
        <v>0.8</v>
      </c>
      <c r="P1459" s="0" t="n">
        <v>6</v>
      </c>
      <c r="Q1459" s="0" t="n">
        <v>0.82</v>
      </c>
      <c r="R1459" s="0" t="n">
        <v>966</v>
      </c>
      <c r="S1459" s="0" t="n">
        <v>6.46</v>
      </c>
      <c r="T1459" s="0" t="n">
        <v>0.2</v>
      </c>
      <c r="U1459" s="6" t="n">
        <v>45620</v>
      </c>
      <c r="V1459" s="0" t="n">
        <v>151.16</v>
      </c>
      <c r="W1459" s="0" t="n">
        <v>0.49</v>
      </c>
    </row>
    <row r="1460" customFormat="false" ht="15" hidden="false" customHeight="false" outlineLevel="0" collapsed="false">
      <c r="A1460" s="0" t="s">
        <v>1606</v>
      </c>
      <c r="B1460" s="0" t="s">
        <v>81</v>
      </c>
      <c r="C1460" s="0" t="n">
        <v>22</v>
      </c>
      <c r="D1460" s="0" t="n">
        <v>53</v>
      </c>
      <c r="E1460" s="0" t="n">
        <v>7</v>
      </c>
      <c r="F1460" s="0" t="n">
        <v>5</v>
      </c>
      <c r="G1460" s="0" t="n">
        <v>46.53</v>
      </c>
      <c r="H1460" s="0" t="n">
        <v>9.61</v>
      </c>
      <c r="I1460" s="0" t="n">
        <v>0.74</v>
      </c>
      <c r="J1460" s="0" t="s">
        <v>154</v>
      </c>
      <c r="K1460" s="0" t="s">
        <v>42</v>
      </c>
      <c r="L1460" s="0" t="n">
        <v>126</v>
      </c>
      <c r="M1460" s="0" t="n">
        <v>3.91</v>
      </c>
      <c r="N1460" s="0" t="n">
        <v>79.74</v>
      </c>
      <c r="O1460" s="0" t="n">
        <v>0.42</v>
      </c>
      <c r="P1460" s="0" t="n">
        <v>4</v>
      </c>
      <c r="Q1460" s="0" t="n">
        <v>0.88</v>
      </c>
      <c r="R1460" s="0" t="n">
        <v>938</v>
      </c>
      <c r="S1460" s="0" t="n">
        <v>10.45</v>
      </c>
      <c r="T1460" s="0" t="n">
        <v>0.34</v>
      </c>
      <c r="U1460" s="6" t="n">
        <v>45570</v>
      </c>
      <c r="V1460" s="0" t="n">
        <v>66.53</v>
      </c>
      <c r="W1460" s="0" t="n">
        <v>0.661</v>
      </c>
    </row>
    <row r="1461" customFormat="false" ht="15" hidden="false" customHeight="false" outlineLevel="0" collapsed="false">
      <c r="A1461" s="0" t="s">
        <v>1607</v>
      </c>
      <c r="B1461" s="0" t="s">
        <v>44</v>
      </c>
      <c r="C1461" s="0" t="n">
        <v>201</v>
      </c>
      <c r="D1461" s="0" t="n">
        <v>40</v>
      </c>
      <c r="E1461" s="0" t="n">
        <v>3</v>
      </c>
      <c r="F1461" s="0" t="n">
        <v>6</v>
      </c>
      <c r="G1461" s="0" t="n">
        <v>23.47</v>
      </c>
      <c r="H1461" s="0" t="n">
        <v>7.39</v>
      </c>
      <c r="I1461" s="0" t="n">
        <v>0.39</v>
      </c>
      <c r="J1461" s="0" t="s">
        <v>220</v>
      </c>
      <c r="K1461" s="0" t="s">
        <v>46</v>
      </c>
      <c r="L1461" s="0" t="n">
        <v>134</v>
      </c>
      <c r="M1461" s="0" t="n">
        <v>1.61</v>
      </c>
      <c r="N1461" s="0" t="n">
        <v>177.35</v>
      </c>
      <c r="O1461" s="0" t="n">
        <v>1.37</v>
      </c>
      <c r="P1461" s="0" t="n">
        <v>6</v>
      </c>
      <c r="Q1461" s="0" t="n">
        <v>0.9</v>
      </c>
      <c r="R1461" s="0" t="n">
        <v>316</v>
      </c>
      <c r="S1461" s="0" t="n">
        <v>4.96</v>
      </c>
      <c r="T1461" s="0" t="n">
        <v>0.96</v>
      </c>
      <c r="U1461" s="6" t="n">
        <v>45490</v>
      </c>
      <c r="V1461" s="0" t="n">
        <v>38.38</v>
      </c>
      <c r="W1461" s="0" t="n">
        <v>0.581</v>
      </c>
    </row>
    <row r="1462" customFormat="false" ht="15" hidden="false" customHeight="false" outlineLevel="0" collapsed="false">
      <c r="A1462" s="0" t="s">
        <v>1608</v>
      </c>
      <c r="B1462" s="0" t="s">
        <v>56</v>
      </c>
      <c r="C1462" s="0" t="n">
        <v>225</v>
      </c>
      <c r="D1462" s="0" t="n">
        <v>67</v>
      </c>
      <c r="E1462" s="0" t="n">
        <v>11</v>
      </c>
      <c r="F1462" s="0" t="n">
        <v>8</v>
      </c>
      <c r="G1462" s="0" t="n">
        <v>38.66</v>
      </c>
      <c r="H1462" s="0" t="n">
        <v>8.9</v>
      </c>
      <c r="I1462" s="0" t="n">
        <v>0.22</v>
      </c>
      <c r="J1462" s="0" t="s">
        <v>253</v>
      </c>
      <c r="K1462" s="0" t="s">
        <v>54</v>
      </c>
      <c r="L1462" s="0" t="n">
        <v>112</v>
      </c>
      <c r="M1462" s="0" t="n">
        <v>3.71</v>
      </c>
      <c r="N1462" s="0" t="n">
        <v>162.1</v>
      </c>
      <c r="O1462" s="0" t="n">
        <v>1.27</v>
      </c>
      <c r="P1462" s="0" t="n">
        <v>5</v>
      </c>
      <c r="Q1462" s="0" t="n">
        <v>0.93</v>
      </c>
      <c r="R1462" s="0" t="n">
        <v>355</v>
      </c>
      <c r="S1462" s="0" t="n">
        <v>14.63</v>
      </c>
      <c r="T1462" s="0" t="n">
        <v>0.66</v>
      </c>
      <c r="U1462" s="6" t="n">
        <v>45386</v>
      </c>
      <c r="V1462" s="0" t="n">
        <v>164.66</v>
      </c>
      <c r="W1462" s="0" t="n">
        <v>0.686</v>
      </c>
    </row>
    <row r="1463" customFormat="false" ht="15" hidden="false" customHeight="false" outlineLevel="0" collapsed="false">
      <c r="A1463" s="0" t="s">
        <v>1609</v>
      </c>
      <c r="B1463" s="0" t="s">
        <v>40</v>
      </c>
      <c r="C1463" s="0" t="n">
        <v>339</v>
      </c>
      <c r="D1463" s="0" t="n">
        <v>96</v>
      </c>
      <c r="E1463" s="0" t="n">
        <v>7</v>
      </c>
      <c r="F1463" s="0" t="n">
        <v>7</v>
      </c>
      <c r="G1463" s="0" t="n">
        <v>29.99</v>
      </c>
      <c r="H1463" s="0" t="n">
        <v>9.23</v>
      </c>
      <c r="I1463" s="0" t="n">
        <v>0.12</v>
      </c>
      <c r="J1463" s="0" t="s">
        <v>103</v>
      </c>
      <c r="K1463" s="0" t="s">
        <v>54</v>
      </c>
      <c r="L1463" s="0" t="n">
        <v>129</v>
      </c>
      <c r="M1463" s="0" t="n">
        <v>2.51</v>
      </c>
      <c r="N1463" s="0" t="n">
        <v>185.93</v>
      </c>
      <c r="O1463" s="0" t="n">
        <v>1.3</v>
      </c>
      <c r="P1463" s="0" t="n">
        <v>7</v>
      </c>
      <c r="Q1463" s="0" t="n">
        <v>0.9</v>
      </c>
      <c r="R1463" s="0" t="n">
        <v>904</v>
      </c>
      <c r="S1463" s="0" t="n">
        <v>14.09</v>
      </c>
      <c r="T1463" s="0" t="n">
        <v>0.87</v>
      </c>
      <c r="U1463" s="6" t="n">
        <v>45481</v>
      </c>
      <c r="V1463" s="0" t="n">
        <v>225.8</v>
      </c>
      <c r="W1463" s="0" t="n">
        <v>0.672</v>
      </c>
    </row>
    <row r="1464" customFormat="false" ht="15" hidden="false" customHeight="false" outlineLevel="0" collapsed="false">
      <c r="A1464" s="0" t="s">
        <v>1610</v>
      </c>
      <c r="B1464" s="0" t="s">
        <v>48</v>
      </c>
      <c r="C1464" s="0" t="n">
        <v>59</v>
      </c>
      <c r="D1464" s="0" t="n">
        <v>62</v>
      </c>
      <c r="E1464" s="0" t="n">
        <v>8</v>
      </c>
      <c r="F1464" s="0" t="n">
        <v>5</v>
      </c>
      <c r="G1464" s="0" t="n">
        <v>16.21</v>
      </c>
      <c r="H1464" s="0" t="n">
        <v>5.36</v>
      </c>
      <c r="I1464" s="0" t="n">
        <v>0.5</v>
      </c>
      <c r="J1464" s="0" t="s">
        <v>319</v>
      </c>
      <c r="K1464" s="0" t="s">
        <v>42</v>
      </c>
      <c r="L1464" s="0" t="n">
        <v>179</v>
      </c>
      <c r="M1464" s="0" t="n">
        <v>1.78</v>
      </c>
      <c r="N1464" s="0" t="n">
        <v>69.83</v>
      </c>
      <c r="O1464" s="0" t="n">
        <v>0.53</v>
      </c>
      <c r="P1464" s="0" t="n">
        <v>2</v>
      </c>
      <c r="Q1464" s="0" t="n">
        <v>0.92</v>
      </c>
      <c r="R1464" s="0" t="n">
        <v>55</v>
      </c>
      <c r="S1464" s="0" t="n">
        <v>9.37</v>
      </c>
      <c r="T1464" s="0" t="n">
        <v>0.57</v>
      </c>
      <c r="U1464" s="6" t="n">
        <v>45487</v>
      </c>
      <c r="V1464" s="0" t="n">
        <v>281.08</v>
      </c>
      <c r="W1464" s="0" t="n">
        <v>0.73</v>
      </c>
    </row>
    <row r="1465" customFormat="false" ht="15" hidden="false" customHeight="false" outlineLevel="0" collapsed="false">
      <c r="A1465" s="0" t="s">
        <v>1611</v>
      </c>
      <c r="B1465" s="0" t="s">
        <v>40</v>
      </c>
      <c r="C1465" s="0" t="n">
        <v>78</v>
      </c>
      <c r="D1465" s="0" t="n">
        <v>93</v>
      </c>
      <c r="E1465" s="0" t="n">
        <v>4</v>
      </c>
      <c r="F1465" s="0" t="n">
        <v>2</v>
      </c>
      <c r="G1465" s="0" t="n">
        <v>49.73</v>
      </c>
      <c r="H1465" s="0" t="n">
        <v>6.48</v>
      </c>
      <c r="I1465" s="0" t="n">
        <v>0.92</v>
      </c>
      <c r="J1465" s="0" t="s">
        <v>94</v>
      </c>
      <c r="K1465" s="0" t="s">
        <v>42</v>
      </c>
      <c r="L1465" s="0" t="n">
        <v>44</v>
      </c>
      <c r="M1465" s="0" t="n">
        <v>2.86</v>
      </c>
      <c r="N1465" s="0" t="n">
        <v>14.09</v>
      </c>
      <c r="O1465" s="0" t="n">
        <v>0.57</v>
      </c>
      <c r="P1465" s="0" t="n">
        <v>7</v>
      </c>
      <c r="Q1465" s="0" t="n">
        <v>0.9</v>
      </c>
      <c r="R1465" s="0" t="n">
        <v>159</v>
      </c>
      <c r="S1465" s="0" t="n">
        <v>5.42</v>
      </c>
      <c r="T1465" s="0" t="n">
        <v>0.86</v>
      </c>
      <c r="U1465" s="6" t="n">
        <v>45481</v>
      </c>
      <c r="V1465" s="0" t="n">
        <v>274.67</v>
      </c>
      <c r="W1465" s="0" t="n">
        <v>0.627</v>
      </c>
    </row>
    <row r="1466" customFormat="false" ht="15" hidden="false" customHeight="false" outlineLevel="0" collapsed="false">
      <c r="A1466" s="0" t="s">
        <v>1612</v>
      </c>
      <c r="B1466" s="0" t="s">
        <v>44</v>
      </c>
      <c r="C1466" s="0" t="n">
        <v>458</v>
      </c>
      <c r="D1466" s="0" t="n">
        <v>88</v>
      </c>
      <c r="E1466" s="0" t="n">
        <v>12</v>
      </c>
      <c r="F1466" s="0" t="n">
        <v>7</v>
      </c>
      <c r="G1466" s="0" t="n">
        <v>2.88</v>
      </c>
      <c r="H1466" s="0" t="n">
        <v>4.48</v>
      </c>
      <c r="I1466" s="0" t="n">
        <v>0.37</v>
      </c>
      <c r="J1466" s="0" t="s">
        <v>361</v>
      </c>
      <c r="K1466" s="0" t="s">
        <v>46</v>
      </c>
      <c r="L1466" s="0" t="n">
        <v>135</v>
      </c>
      <c r="M1466" s="0" t="n">
        <v>2.21</v>
      </c>
      <c r="N1466" s="0" t="n">
        <v>164.18</v>
      </c>
      <c r="O1466" s="0" t="n">
        <v>1.6</v>
      </c>
      <c r="P1466" s="0" t="n">
        <v>6</v>
      </c>
      <c r="Q1466" s="0" t="n">
        <v>0.84</v>
      </c>
      <c r="R1466" s="0" t="n">
        <v>192</v>
      </c>
      <c r="S1466" s="0" t="n">
        <v>13.55</v>
      </c>
      <c r="T1466" s="0" t="n">
        <v>0.23</v>
      </c>
      <c r="U1466" s="6" t="n">
        <v>45387</v>
      </c>
      <c r="V1466" s="0" t="n">
        <v>125.71</v>
      </c>
      <c r="W1466" s="0" t="n">
        <v>0.515</v>
      </c>
    </row>
    <row r="1467" customFormat="false" ht="15" hidden="false" customHeight="false" outlineLevel="0" collapsed="false">
      <c r="A1467" s="0" t="s">
        <v>1613</v>
      </c>
      <c r="B1467" s="0" t="s">
        <v>48</v>
      </c>
      <c r="C1467" s="0" t="n">
        <v>81</v>
      </c>
      <c r="D1467" s="0" t="n">
        <v>32</v>
      </c>
      <c r="E1467" s="0" t="n">
        <v>12</v>
      </c>
      <c r="F1467" s="0" t="n">
        <v>2</v>
      </c>
      <c r="G1467" s="0" t="n">
        <v>8.95</v>
      </c>
      <c r="H1467" s="0" t="n">
        <v>4.48</v>
      </c>
      <c r="I1467" s="0" t="n">
        <v>0.28</v>
      </c>
      <c r="J1467" s="0" t="s">
        <v>70</v>
      </c>
      <c r="K1467" s="0" t="s">
        <v>46</v>
      </c>
      <c r="L1467" s="0" t="n">
        <v>84</v>
      </c>
      <c r="M1467" s="0" t="n">
        <v>1.53</v>
      </c>
      <c r="N1467" s="0" t="n">
        <v>52.37</v>
      </c>
      <c r="O1467" s="0" t="n">
        <v>1.41</v>
      </c>
      <c r="P1467" s="0" t="n">
        <v>0</v>
      </c>
      <c r="Q1467" s="0" t="n">
        <v>0.74</v>
      </c>
      <c r="R1467" s="0" t="n">
        <v>956</v>
      </c>
      <c r="S1467" s="0" t="n">
        <v>12.25</v>
      </c>
      <c r="T1467" s="0" t="n">
        <v>0.54</v>
      </c>
      <c r="U1467" s="6" t="n">
        <v>45520</v>
      </c>
      <c r="V1467" s="0" t="n">
        <v>214.18</v>
      </c>
      <c r="W1467" s="0" t="n">
        <v>0.678</v>
      </c>
    </row>
    <row r="1468" customFormat="false" ht="15" hidden="false" customHeight="false" outlineLevel="0" collapsed="false">
      <c r="A1468" s="0" t="s">
        <v>1614</v>
      </c>
      <c r="B1468" s="0" t="s">
        <v>44</v>
      </c>
      <c r="C1468" s="0" t="n">
        <v>151</v>
      </c>
      <c r="D1468" s="0" t="n">
        <v>37</v>
      </c>
      <c r="E1468" s="0" t="n">
        <v>3</v>
      </c>
      <c r="F1468" s="0" t="n">
        <v>5</v>
      </c>
      <c r="G1468" s="0" t="n">
        <v>44.73</v>
      </c>
      <c r="H1468" s="0" t="n">
        <v>0.87</v>
      </c>
      <c r="I1468" s="0" t="n">
        <v>0.93</v>
      </c>
      <c r="J1468" s="0" t="s">
        <v>160</v>
      </c>
      <c r="K1468" s="0" t="s">
        <v>46</v>
      </c>
      <c r="L1468" s="0" t="n">
        <v>93</v>
      </c>
      <c r="M1468" s="0" t="n">
        <v>3.91</v>
      </c>
      <c r="N1468" s="0" t="n">
        <v>98.76</v>
      </c>
      <c r="O1468" s="0" t="n">
        <v>1.76</v>
      </c>
      <c r="P1468" s="0" t="n">
        <v>2</v>
      </c>
      <c r="Q1468" s="0" t="n">
        <v>0.94</v>
      </c>
      <c r="R1468" s="0" t="n">
        <v>716</v>
      </c>
      <c r="S1468" s="0" t="n">
        <v>2.21</v>
      </c>
      <c r="T1468" s="0" t="n">
        <v>0.5</v>
      </c>
      <c r="U1468" s="6" t="n">
        <v>45314</v>
      </c>
      <c r="V1468" s="0" t="n">
        <v>211.73</v>
      </c>
      <c r="W1468" s="0" t="n">
        <v>0.501</v>
      </c>
    </row>
    <row r="1469" customFormat="false" ht="15" hidden="false" customHeight="false" outlineLevel="0" collapsed="false">
      <c r="A1469" s="0" t="s">
        <v>1615</v>
      </c>
      <c r="B1469" s="0" t="s">
        <v>56</v>
      </c>
      <c r="C1469" s="0" t="n">
        <v>79</v>
      </c>
      <c r="D1469" s="0" t="n">
        <v>25</v>
      </c>
      <c r="E1469" s="0" t="n">
        <v>6</v>
      </c>
      <c r="F1469" s="0" t="n">
        <v>2</v>
      </c>
      <c r="G1469" s="0" t="n">
        <v>3.97</v>
      </c>
      <c r="H1469" s="0" t="n">
        <v>4.62</v>
      </c>
      <c r="I1469" s="0" t="n">
        <v>0.19</v>
      </c>
      <c r="J1469" s="0" t="s">
        <v>289</v>
      </c>
      <c r="K1469" s="0" t="s">
        <v>54</v>
      </c>
      <c r="L1469" s="0" t="n">
        <v>167</v>
      </c>
      <c r="M1469" s="0" t="n">
        <v>4.09</v>
      </c>
      <c r="N1469" s="0" t="n">
        <v>165.29</v>
      </c>
      <c r="O1469" s="0" t="n">
        <v>0.87</v>
      </c>
      <c r="P1469" s="0" t="n">
        <v>9</v>
      </c>
      <c r="Q1469" s="0" t="n">
        <v>0.71</v>
      </c>
      <c r="R1469" s="0" t="n">
        <v>256</v>
      </c>
      <c r="S1469" s="0" t="n">
        <v>7.67</v>
      </c>
      <c r="T1469" s="0" t="n">
        <v>0.99</v>
      </c>
      <c r="U1469" s="6" t="n">
        <v>45426</v>
      </c>
      <c r="V1469" s="0" t="n">
        <v>129.51</v>
      </c>
      <c r="W1469" s="0" t="n">
        <v>0.575</v>
      </c>
    </row>
    <row r="1470" customFormat="false" ht="15" hidden="false" customHeight="false" outlineLevel="0" collapsed="false">
      <c r="A1470" s="0" t="s">
        <v>1616</v>
      </c>
      <c r="B1470" s="0" t="s">
        <v>81</v>
      </c>
      <c r="C1470" s="0" t="n">
        <v>391</v>
      </c>
      <c r="D1470" s="0" t="n">
        <v>46</v>
      </c>
      <c r="E1470" s="0" t="n">
        <v>9</v>
      </c>
      <c r="F1470" s="0" t="n">
        <v>2</v>
      </c>
      <c r="G1470" s="0" t="n">
        <v>44.45</v>
      </c>
      <c r="H1470" s="0" t="n">
        <v>6.9</v>
      </c>
      <c r="I1470" s="0" t="n">
        <v>0.15</v>
      </c>
      <c r="J1470" s="0" t="s">
        <v>87</v>
      </c>
      <c r="K1470" s="0" t="s">
        <v>54</v>
      </c>
      <c r="L1470" s="0" t="n">
        <v>62</v>
      </c>
      <c r="M1470" s="0" t="n">
        <v>4.1</v>
      </c>
      <c r="N1470" s="0" t="n">
        <v>51.07</v>
      </c>
      <c r="O1470" s="0" t="n">
        <v>1.14</v>
      </c>
      <c r="P1470" s="0" t="n">
        <v>3</v>
      </c>
      <c r="Q1470" s="0" t="n">
        <v>1</v>
      </c>
      <c r="R1470" s="0" t="n">
        <v>478</v>
      </c>
      <c r="S1470" s="0" t="n">
        <v>14.74</v>
      </c>
      <c r="T1470" s="0" t="n">
        <v>0.44</v>
      </c>
      <c r="U1470" s="6" t="n">
        <v>45517</v>
      </c>
      <c r="V1470" s="0" t="n">
        <v>38.48</v>
      </c>
      <c r="W1470" s="0" t="n">
        <v>0.711</v>
      </c>
    </row>
    <row r="1471" customFormat="false" ht="15" hidden="false" customHeight="false" outlineLevel="0" collapsed="false">
      <c r="A1471" s="0" t="s">
        <v>1617</v>
      </c>
      <c r="B1471" s="0" t="s">
        <v>48</v>
      </c>
      <c r="C1471" s="0" t="n">
        <v>350</v>
      </c>
      <c r="D1471" s="0" t="n">
        <v>30</v>
      </c>
      <c r="E1471" s="0" t="n">
        <v>8</v>
      </c>
      <c r="F1471" s="0" t="n">
        <v>3</v>
      </c>
      <c r="G1471" s="0" t="n">
        <v>36.05</v>
      </c>
      <c r="H1471" s="0" t="n">
        <v>4.51</v>
      </c>
      <c r="I1471" s="0" t="n">
        <v>0.89</v>
      </c>
      <c r="J1471" s="0" t="s">
        <v>193</v>
      </c>
      <c r="K1471" s="0" t="s">
        <v>60</v>
      </c>
      <c r="L1471" s="0" t="n">
        <v>67</v>
      </c>
      <c r="M1471" s="0" t="n">
        <v>2.22</v>
      </c>
      <c r="N1471" s="0" t="n">
        <v>69.26</v>
      </c>
      <c r="O1471" s="0" t="n">
        <v>1.5</v>
      </c>
      <c r="P1471" s="0" t="n">
        <v>8</v>
      </c>
      <c r="Q1471" s="0" t="n">
        <v>0.95</v>
      </c>
      <c r="R1471" s="0" t="n">
        <v>215</v>
      </c>
      <c r="S1471" s="0" t="n">
        <v>7.35</v>
      </c>
      <c r="T1471" s="0" t="n">
        <v>0.53</v>
      </c>
      <c r="U1471" s="6" t="n">
        <v>45530</v>
      </c>
      <c r="V1471" s="0" t="n">
        <v>120.78</v>
      </c>
      <c r="W1471" s="0" t="n">
        <v>0.484</v>
      </c>
    </row>
    <row r="1472" customFormat="false" ht="15" hidden="false" customHeight="false" outlineLevel="0" collapsed="false">
      <c r="A1472" s="0" t="s">
        <v>1618</v>
      </c>
      <c r="B1472" s="0" t="s">
        <v>56</v>
      </c>
      <c r="C1472" s="0" t="n">
        <v>141</v>
      </c>
      <c r="D1472" s="0" t="n">
        <v>88</v>
      </c>
      <c r="E1472" s="0" t="n">
        <v>12</v>
      </c>
      <c r="F1472" s="0" t="n">
        <v>8</v>
      </c>
      <c r="G1472" s="0" t="n">
        <v>2.8</v>
      </c>
      <c r="H1472" s="0" t="n">
        <v>8.79</v>
      </c>
      <c r="I1472" s="0" t="n">
        <v>0.73</v>
      </c>
      <c r="J1472" s="0" t="s">
        <v>204</v>
      </c>
      <c r="K1472" s="0" t="s">
        <v>60</v>
      </c>
      <c r="L1472" s="0" t="n">
        <v>165</v>
      </c>
      <c r="M1472" s="0" t="n">
        <v>1.26</v>
      </c>
      <c r="N1472" s="0" t="n">
        <v>93.43</v>
      </c>
      <c r="O1472" s="0" t="n">
        <v>1.95</v>
      </c>
      <c r="P1472" s="0" t="n">
        <v>5</v>
      </c>
      <c r="Q1472" s="0" t="n">
        <v>0.9</v>
      </c>
      <c r="R1472" s="0" t="n">
        <v>309</v>
      </c>
      <c r="S1472" s="0" t="n">
        <v>14.06</v>
      </c>
      <c r="T1472" s="0" t="n">
        <v>0.81</v>
      </c>
      <c r="U1472" s="6" t="n">
        <v>45426</v>
      </c>
      <c r="V1472" s="0" t="n">
        <v>297.78</v>
      </c>
      <c r="W1472" s="0" t="n">
        <v>0.634</v>
      </c>
    </row>
    <row r="1473" customFormat="false" ht="15" hidden="false" customHeight="false" outlineLevel="0" collapsed="false">
      <c r="A1473" s="0" t="s">
        <v>1619</v>
      </c>
      <c r="B1473" s="0" t="s">
        <v>56</v>
      </c>
      <c r="C1473" s="0" t="n">
        <v>498</v>
      </c>
      <c r="D1473" s="0" t="n">
        <v>26</v>
      </c>
      <c r="E1473" s="0" t="n">
        <v>3</v>
      </c>
      <c r="F1473" s="0" t="n">
        <v>6</v>
      </c>
      <c r="G1473" s="0" t="n">
        <v>22.04</v>
      </c>
      <c r="H1473" s="0" t="n">
        <v>3.66</v>
      </c>
      <c r="I1473" s="0" t="n">
        <v>0.48</v>
      </c>
      <c r="J1473" s="0" t="s">
        <v>291</v>
      </c>
      <c r="K1473" s="0" t="s">
        <v>60</v>
      </c>
      <c r="L1473" s="0" t="n">
        <v>152</v>
      </c>
      <c r="M1473" s="0" t="n">
        <v>4.28</v>
      </c>
      <c r="N1473" s="0" t="n">
        <v>61.65</v>
      </c>
      <c r="O1473" s="0" t="n">
        <v>1.98</v>
      </c>
      <c r="P1473" s="0" t="n">
        <v>6</v>
      </c>
      <c r="Q1473" s="0" t="n">
        <v>0.99</v>
      </c>
      <c r="R1473" s="0" t="n">
        <v>734</v>
      </c>
      <c r="S1473" s="0" t="n">
        <v>14.68</v>
      </c>
      <c r="T1473" s="0" t="n">
        <v>0.9</v>
      </c>
      <c r="U1473" s="6" t="n">
        <v>45407</v>
      </c>
      <c r="V1473" s="0" t="n">
        <v>170.96</v>
      </c>
      <c r="W1473" s="0" t="n">
        <v>0.656</v>
      </c>
    </row>
    <row r="1474" customFormat="false" ht="15" hidden="false" customHeight="false" outlineLevel="0" collapsed="false">
      <c r="A1474" s="0" t="s">
        <v>1620</v>
      </c>
      <c r="B1474" s="0" t="s">
        <v>48</v>
      </c>
      <c r="C1474" s="0" t="n">
        <v>126</v>
      </c>
      <c r="D1474" s="0" t="n">
        <v>46</v>
      </c>
      <c r="E1474" s="0" t="n">
        <v>3</v>
      </c>
      <c r="F1474" s="0" t="n">
        <v>9</v>
      </c>
      <c r="G1474" s="0" t="n">
        <v>37.97</v>
      </c>
      <c r="H1474" s="0" t="n">
        <v>1.76</v>
      </c>
      <c r="I1474" s="0" t="n">
        <v>0.78</v>
      </c>
      <c r="J1474" s="0" t="s">
        <v>474</v>
      </c>
      <c r="K1474" s="0" t="s">
        <v>54</v>
      </c>
      <c r="L1474" s="0" t="n">
        <v>175</v>
      </c>
      <c r="M1474" s="0" t="n">
        <v>1.98</v>
      </c>
      <c r="N1474" s="0" t="n">
        <v>97.65</v>
      </c>
      <c r="O1474" s="0" t="n">
        <v>2</v>
      </c>
      <c r="P1474" s="0" t="n">
        <v>4</v>
      </c>
      <c r="Q1474" s="0" t="n">
        <v>0.88</v>
      </c>
      <c r="R1474" s="0" t="n">
        <v>443</v>
      </c>
      <c r="S1474" s="0" t="n">
        <v>6.42</v>
      </c>
      <c r="T1474" s="0" t="n">
        <v>0.9</v>
      </c>
      <c r="U1474" s="6" t="n">
        <v>45429</v>
      </c>
      <c r="V1474" s="0" t="n">
        <v>109</v>
      </c>
      <c r="W1474" s="0" t="n">
        <v>0.562</v>
      </c>
    </row>
    <row r="1475" customFormat="false" ht="15" hidden="false" customHeight="false" outlineLevel="0" collapsed="false">
      <c r="A1475" s="0" t="s">
        <v>1621</v>
      </c>
      <c r="B1475" s="0" t="s">
        <v>44</v>
      </c>
      <c r="C1475" s="0" t="n">
        <v>115</v>
      </c>
      <c r="D1475" s="0" t="n">
        <v>86</v>
      </c>
      <c r="E1475" s="0" t="n">
        <v>10</v>
      </c>
      <c r="F1475" s="0" t="n">
        <v>6</v>
      </c>
      <c r="G1475" s="0" t="n">
        <v>29.57</v>
      </c>
      <c r="H1475" s="0" t="n">
        <v>8.21</v>
      </c>
      <c r="I1475" s="0" t="n">
        <v>0.77</v>
      </c>
      <c r="J1475" s="0" t="s">
        <v>154</v>
      </c>
      <c r="K1475" s="0" t="s">
        <v>46</v>
      </c>
      <c r="L1475" s="0" t="n">
        <v>59</v>
      </c>
      <c r="M1475" s="0" t="n">
        <v>3.87</v>
      </c>
      <c r="N1475" s="0" t="n">
        <v>11.82</v>
      </c>
      <c r="O1475" s="0" t="n">
        <v>1.79</v>
      </c>
      <c r="P1475" s="0" t="n">
        <v>2</v>
      </c>
      <c r="Q1475" s="0" t="n">
        <v>0.72</v>
      </c>
      <c r="R1475" s="0" t="n">
        <v>170</v>
      </c>
      <c r="S1475" s="0" t="n">
        <v>14.5</v>
      </c>
      <c r="T1475" s="0" t="n">
        <v>0.52</v>
      </c>
      <c r="U1475" s="6" t="n">
        <v>45580</v>
      </c>
      <c r="V1475" s="0" t="n">
        <v>225.71</v>
      </c>
      <c r="W1475" s="0" t="n">
        <v>0.622</v>
      </c>
    </row>
    <row r="1476" customFormat="false" ht="15" hidden="false" customHeight="false" outlineLevel="0" collapsed="false">
      <c r="A1476" s="0" t="s">
        <v>1622</v>
      </c>
      <c r="B1476" s="0" t="s">
        <v>56</v>
      </c>
      <c r="C1476" s="0" t="n">
        <v>366</v>
      </c>
      <c r="D1476" s="0" t="n">
        <v>28</v>
      </c>
      <c r="E1476" s="0" t="n">
        <v>6</v>
      </c>
      <c r="F1476" s="0" t="n">
        <v>6</v>
      </c>
      <c r="G1476" s="0" t="n">
        <v>46.86</v>
      </c>
      <c r="H1476" s="0" t="n">
        <v>6.9</v>
      </c>
      <c r="I1476" s="0" t="n">
        <v>0.14</v>
      </c>
      <c r="J1476" s="0" t="s">
        <v>253</v>
      </c>
      <c r="K1476" s="0" t="s">
        <v>60</v>
      </c>
      <c r="L1476" s="0" t="n">
        <v>150</v>
      </c>
      <c r="M1476" s="0" t="n">
        <v>4.18</v>
      </c>
      <c r="N1476" s="0" t="n">
        <v>50.32</v>
      </c>
      <c r="O1476" s="0" t="n">
        <v>1.32</v>
      </c>
      <c r="P1476" s="0" t="n">
        <v>4</v>
      </c>
      <c r="Q1476" s="0" t="n">
        <v>0.87</v>
      </c>
      <c r="R1476" s="0" t="n">
        <v>999</v>
      </c>
      <c r="S1476" s="0" t="n">
        <v>2.93</v>
      </c>
      <c r="T1476" s="0" t="n">
        <v>0.96</v>
      </c>
      <c r="U1476" s="6" t="n">
        <v>45323</v>
      </c>
      <c r="V1476" s="0" t="n">
        <v>209.03</v>
      </c>
      <c r="W1476" s="0" t="n">
        <v>0.593</v>
      </c>
    </row>
    <row r="1477" customFormat="false" ht="15" hidden="false" customHeight="false" outlineLevel="0" collapsed="false">
      <c r="A1477" s="0" t="s">
        <v>1623</v>
      </c>
      <c r="B1477" s="0" t="s">
        <v>40</v>
      </c>
      <c r="C1477" s="0" t="n">
        <v>433</v>
      </c>
      <c r="D1477" s="0" t="n">
        <v>39</v>
      </c>
      <c r="E1477" s="0" t="n">
        <v>7</v>
      </c>
      <c r="F1477" s="0" t="n">
        <v>4</v>
      </c>
      <c r="G1477" s="0" t="n">
        <v>43.51</v>
      </c>
      <c r="H1477" s="0" t="n">
        <v>2.8</v>
      </c>
      <c r="I1477" s="0" t="n">
        <v>0.71</v>
      </c>
      <c r="J1477" s="0" t="s">
        <v>118</v>
      </c>
      <c r="K1477" s="0" t="s">
        <v>46</v>
      </c>
      <c r="L1477" s="0" t="n">
        <v>120</v>
      </c>
      <c r="M1477" s="0" t="n">
        <v>3.96</v>
      </c>
      <c r="N1477" s="0" t="n">
        <v>168.19</v>
      </c>
      <c r="O1477" s="0" t="n">
        <v>0.11</v>
      </c>
      <c r="P1477" s="0" t="n">
        <v>6</v>
      </c>
      <c r="Q1477" s="0" t="n">
        <v>0.78</v>
      </c>
      <c r="R1477" s="0" t="n">
        <v>462</v>
      </c>
      <c r="S1477" s="0" t="n">
        <v>3.24</v>
      </c>
      <c r="T1477" s="0" t="n">
        <v>0.72</v>
      </c>
      <c r="U1477" s="6" t="n">
        <v>45369</v>
      </c>
      <c r="V1477" s="0" t="n">
        <v>177.85</v>
      </c>
      <c r="W1477" s="0" t="n">
        <v>0.612</v>
      </c>
    </row>
    <row r="1478" customFormat="false" ht="15" hidden="false" customHeight="false" outlineLevel="0" collapsed="false">
      <c r="A1478" s="0" t="s">
        <v>1624</v>
      </c>
      <c r="B1478" s="0" t="s">
        <v>56</v>
      </c>
      <c r="C1478" s="0" t="n">
        <v>254</v>
      </c>
      <c r="D1478" s="0" t="n">
        <v>54</v>
      </c>
      <c r="E1478" s="0" t="n">
        <v>9</v>
      </c>
      <c r="F1478" s="0" t="n">
        <v>3</v>
      </c>
      <c r="G1478" s="0" t="n">
        <v>17.3</v>
      </c>
      <c r="H1478" s="0" t="n">
        <v>5.6</v>
      </c>
      <c r="I1478" s="0" t="n">
        <v>0.68</v>
      </c>
      <c r="J1478" s="0" t="s">
        <v>45</v>
      </c>
      <c r="K1478" s="0" t="s">
        <v>46</v>
      </c>
      <c r="L1478" s="0" t="n">
        <v>172</v>
      </c>
      <c r="M1478" s="0" t="n">
        <v>2.25</v>
      </c>
      <c r="N1478" s="0" t="n">
        <v>88.56</v>
      </c>
      <c r="O1478" s="0" t="n">
        <v>1.43</v>
      </c>
      <c r="P1478" s="0" t="n">
        <v>8</v>
      </c>
      <c r="Q1478" s="0" t="n">
        <v>0.81</v>
      </c>
      <c r="R1478" s="0" t="n">
        <v>189</v>
      </c>
      <c r="S1478" s="0" t="n">
        <v>4.87</v>
      </c>
      <c r="T1478" s="0" t="n">
        <v>0.88</v>
      </c>
      <c r="U1478" s="6" t="n">
        <v>45648</v>
      </c>
      <c r="V1478" s="0" t="n">
        <v>194.86</v>
      </c>
      <c r="W1478" s="0" t="n">
        <v>0.5</v>
      </c>
    </row>
    <row r="1479" customFormat="false" ht="15" hidden="false" customHeight="false" outlineLevel="0" collapsed="false">
      <c r="A1479" s="0" t="s">
        <v>1625</v>
      </c>
      <c r="B1479" s="0" t="s">
        <v>44</v>
      </c>
      <c r="C1479" s="0" t="n">
        <v>405</v>
      </c>
      <c r="D1479" s="0" t="n">
        <v>27</v>
      </c>
      <c r="E1479" s="0" t="n">
        <v>10</v>
      </c>
      <c r="F1479" s="0" t="n">
        <v>9</v>
      </c>
      <c r="G1479" s="0" t="n">
        <v>5.15</v>
      </c>
      <c r="H1479" s="0" t="n">
        <v>4.32</v>
      </c>
      <c r="I1479" s="0" t="n">
        <v>0.97</v>
      </c>
      <c r="J1479" s="0" t="s">
        <v>210</v>
      </c>
      <c r="K1479" s="0" t="s">
        <v>46</v>
      </c>
      <c r="L1479" s="0" t="n">
        <v>120</v>
      </c>
      <c r="M1479" s="0" t="n">
        <v>4.72</v>
      </c>
      <c r="N1479" s="0" t="n">
        <v>130.92</v>
      </c>
      <c r="O1479" s="0" t="n">
        <v>0.55</v>
      </c>
      <c r="P1479" s="0" t="n">
        <v>8</v>
      </c>
      <c r="Q1479" s="0" t="n">
        <v>0.84</v>
      </c>
      <c r="R1479" s="0" t="n">
        <v>217</v>
      </c>
      <c r="S1479" s="0" t="n">
        <v>7.55</v>
      </c>
      <c r="T1479" s="0" t="n">
        <v>0.94</v>
      </c>
      <c r="U1479" s="6" t="n">
        <v>45633</v>
      </c>
      <c r="V1479" s="0" t="n">
        <v>179.63</v>
      </c>
      <c r="W1479" s="0" t="n">
        <v>0.642</v>
      </c>
    </row>
    <row r="1480" customFormat="false" ht="15" hidden="false" customHeight="false" outlineLevel="0" collapsed="false">
      <c r="A1480" s="0" t="s">
        <v>1626</v>
      </c>
      <c r="B1480" s="0" t="s">
        <v>44</v>
      </c>
      <c r="C1480" s="0" t="n">
        <v>81</v>
      </c>
      <c r="D1480" s="0" t="n">
        <v>87</v>
      </c>
      <c r="E1480" s="0" t="n">
        <v>12</v>
      </c>
      <c r="F1480" s="0" t="n">
        <v>7</v>
      </c>
      <c r="G1480" s="0" t="n">
        <v>47.27</v>
      </c>
      <c r="H1480" s="0" t="n">
        <v>9.42</v>
      </c>
      <c r="I1480" s="0" t="n">
        <v>0.97</v>
      </c>
      <c r="J1480" s="0" t="s">
        <v>200</v>
      </c>
      <c r="K1480" s="0" t="s">
        <v>60</v>
      </c>
      <c r="L1480" s="0" t="n">
        <v>161</v>
      </c>
      <c r="M1480" s="0" t="n">
        <v>3.47</v>
      </c>
      <c r="N1480" s="0" t="n">
        <v>54.13</v>
      </c>
      <c r="O1480" s="0" t="n">
        <v>0.21</v>
      </c>
      <c r="P1480" s="0" t="n">
        <v>7</v>
      </c>
      <c r="Q1480" s="0" t="n">
        <v>0.93</v>
      </c>
      <c r="R1480" s="0" t="n">
        <v>133</v>
      </c>
      <c r="S1480" s="0" t="n">
        <v>3.53</v>
      </c>
      <c r="T1480" s="0" t="n">
        <v>0.39</v>
      </c>
      <c r="U1480" s="6" t="n">
        <v>45341</v>
      </c>
      <c r="V1480" s="0" t="n">
        <v>287.32</v>
      </c>
      <c r="W1480" s="0" t="n">
        <v>0.55</v>
      </c>
    </row>
    <row r="1481" customFormat="false" ht="15" hidden="false" customHeight="false" outlineLevel="0" collapsed="false">
      <c r="A1481" s="0" t="s">
        <v>1627</v>
      </c>
      <c r="B1481" s="0" t="s">
        <v>40</v>
      </c>
      <c r="C1481" s="0" t="n">
        <v>275</v>
      </c>
      <c r="D1481" s="0" t="n">
        <v>71</v>
      </c>
      <c r="E1481" s="0" t="n">
        <v>9</v>
      </c>
      <c r="F1481" s="0" t="n">
        <v>7</v>
      </c>
      <c r="G1481" s="0" t="n">
        <v>26.35</v>
      </c>
      <c r="H1481" s="0" t="n">
        <v>6.27</v>
      </c>
      <c r="I1481" s="0" t="n">
        <v>0.44</v>
      </c>
      <c r="J1481" s="0" t="s">
        <v>248</v>
      </c>
      <c r="K1481" s="0" t="s">
        <v>60</v>
      </c>
      <c r="L1481" s="0" t="n">
        <v>129</v>
      </c>
      <c r="M1481" s="0" t="n">
        <v>3.09</v>
      </c>
      <c r="N1481" s="0" t="n">
        <v>133.48</v>
      </c>
      <c r="O1481" s="0" t="n">
        <v>1.42</v>
      </c>
      <c r="P1481" s="0" t="n">
        <v>4</v>
      </c>
      <c r="Q1481" s="0" t="n">
        <v>0.85</v>
      </c>
      <c r="R1481" s="0" t="n">
        <v>470</v>
      </c>
      <c r="S1481" s="0" t="n">
        <v>5.76</v>
      </c>
      <c r="T1481" s="0" t="n">
        <v>0.6</v>
      </c>
      <c r="U1481" s="6" t="n">
        <v>45335</v>
      </c>
      <c r="V1481" s="0" t="n">
        <v>157.65</v>
      </c>
      <c r="W1481" s="0" t="n">
        <v>0.545</v>
      </c>
    </row>
    <row r="1482" customFormat="false" ht="15" hidden="false" customHeight="false" outlineLevel="0" collapsed="false">
      <c r="A1482" s="0" t="s">
        <v>1628</v>
      </c>
      <c r="B1482" s="0" t="s">
        <v>56</v>
      </c>
      <c r="C1482" s="0" t="n">
        <v>68</v>
      </c>
      <c r="D1482" s="0" t="n">
        <v>45</v>
      </c>
      <c r="E1482" s="0" t="n">
        <v>4</v>
      </c>
      <c r="F1482" s="0" t="n">
        <v>7</v>
      </c>
      <c r="G1482" s="0" t="n">
        <v>4.65</v>
      </c>
      <c r="H1482" s="0" t="n">
        <v>2</v>
      </c>
      <c r="I1482" s="0" t="n">
        <v>0.63</v>
      </c>
      <c r="J1482" s="0" t="s">
        <v>271</v>
      </c>
      <c r="K1482" s="0" t="s">
        <v>46</v>
      </c>
      <c r="L1482" s="0" t="n">
        <v>74</v>
      </c>
      <c r="M1482" s="0" t="n">
        <v>3.64</v>
      </c>
      <c r="N1482" s="0" t="n">
        <v>200</v>
      </c>
      <c r="O1482" s="0" t="n">
        <v>1.54</v>
      </c>
      <c r="P1482" s="0" t="n">
        <v>6</v>
      </c>
      <c r="Q1482" s="0" t="n">
        <v>0.84</v>
      </c>
      <c r="R1482" s="0" t="n">
        <v>755</v>
      </c>
      <c r="S1482" s="0" t="n">
        <v>2.45</v>
      </c>
      <c r="T1482" s="0" t="n">
        <v>0.67</v>
      </c>
      <c r="U1482" s="6" t="n">
        <v>45634</v>
      </c>
      <c r="V1482" s="0" t="n">
        <v>181.16</v>
      </c>
      <c r="W1482" s="0" t="n">
        <v>0.461</v>
      </c>
    </row>
    <row r="1483" customFormat="false" ht="15" hidden="false" customHeight="false" outlineLevel="0" collapsed="false">
      <c r="A1483" s="0" t="s">
        <v>1629</v>
      </c>
      <c r="B1483" s="0" t="s">
        <v>44</v>
      </c>
      <c r="C1483" s="0" t="n">
        <v>412</v>
      </c>
      <c r="D1483" s="0" t="n">
        <v>93</v>
      </c>
      <c r="E1483" s="0" t="n">
        <v>6</v>
      </c>
      <c r="F1483" s="0" t="n">
        <v>6</v>
      </c>
      <c r="G1483" s="0" t="n">
        <v>41.01</v>
      </c>
      <c r="H1483" s="0" t="n">
        <v>5.27</v>
      </c>
      <c r="I1483" s="0" t="n">
        <v>0.23</v>
      </c>
      <c r="J1483" s="0" t="s">
        <v>59</v>
      </c>
      <c r="K1483" s="0" t="s">
        <v>60</v>
      </c>
      <c r="L1483" s="0" t="n">
        <v>115</v>
      </c>
      <c r="M1483" s="0" t="n">
        <v>0.7</v>
      </c>
      <c r="N1483" s="0" t="n">
        <v>123.1</v>
      </c>
      <c r="O1483" s="0" t="n">
        <v>1.35</v>
      </c>
      <c r="P1483" s="0" t="n">
        <v>3</v>
      </c>
      <c r="Q1483" s="0" t="n">
        <v>0.79</v>
      </c>
      <c r="R1483" s="0" t="n">
        <v>837</v>
      </c>
      <c r="S1483" s="0" t="n">
        <v>7.02</v>
      </c>
      <c r="T1483" s="0" t="n">
        <v>0.84</v>
      </c>
      <c r="U1483" s="6" t="n">
        <v>45468</v>
      </c>
      <c r="V1483" s="0" t="n">
        <v>146.78</v>
      </c>
      <c r="W1483" s="0" t="n">
        <v>0.625</v>
      </c>
    </row>
    <row r="1484" customFormat="false" ht="15" hidden="false" customHeight="false" outlineLevel="0" collapsed="false">
      <c r="A1484" s="0" t="s">
        <v>1630</v>
      </c>
      <c r="B1484" s="0" t="s">
        <v>48</v>
      </c>
      <c r="C1484" s="0" t="n">
        <v>367</v>
      </c>
      <c r="D1484" s="0" t="n">
        <v>61</v>
      </c>
      <c r="E1484" s="0" t="n">
        <v>12</v>
      </c>
      <c r="F1484" s="0" t="n">
        <v>8</v>
      </c>
      <c r="G1484" s="0" t="n">
        <v>43.56</v>
      </c>
      <c r="H1484" s="0" t="n">
        <v>8.69</v>
      </c>
      <c r="I1484" s="0" t="n">
        <v>0.16</v>
      </c>
      <c r="J1484" s="0" t="s">
        <v>67</v>
      </c>
      <c r="K1484" s="0" t="s">
        <v>42</v>
      </c>
      <c r="L1484" s="0" t="n">
        <v>100</v>
      </c>
      <c r="M1484" s="0" t="n">
        <v>2.26</v>
      </c>
      <c r="N1484" s="0" t="n">
        <v>129.39</v>
      </c>
      <c r="O1484" s="0" t="n">
        <v>0.79</v>
      </c>
      <c r="P1484" s="0" t="n">
        <v>9</v>
      </c>
      <c r="Q1484" s="0" t="n">
        <v>0.86</v>
      </c>
      <c r="R1484" s="0" t="n">
        <v>317</v>
      </c>
      <c r="S1484" s="0" t="n">
        <v>12.58</v>
      </c>
      <c r="T1484" s="0" t="n">
        <v>0.52</v>
      </c>
      <c r="U1484" s="6" t="n">
        <v>45569</v>
      </c>
      <c r="V1484" s="0" t="n">
        <v>184.06</v>
      </c>
      <c r="W1484" s="0" t="n">
        <v>0.585</v>
      </c>
    </row>
    <row r="1485" customFormat="false" ht="15" hidden="false" customHeight="false" outlineLevel="0" collapsed="false">
      <c r="A1485" s="0" t="s">
        <v>1631</v>
      </c>
      <c r="B1485" s="0" t="s">
        <v>81</v>
      </c>
      <c r="C1485" s="0" t="n">
        <v>178</v>
      </c>
      <c r="D1485" s="0" t="n">
        <v>28</v>
      </c>
      <c r="E1485" s="0" t="n">
        <v>14</v>
      </c>
      <c r="F1485" s="0" t="n">
        <v>6</v>
      </c>
      <c r="G1485" s="0" t="n">
        <v>32.33</v>
      </c>
      <c r="H1485" s="0" t="n">
        <v>6.88</v>
      </c>
      <c r="I1485" s="0" t="n">
        <v>0.49</v>
      </c>
      <c r="J1485" s="0" t="s">
        <v>297</v>
      </c>
      <c r="K1485" s="0" t="s">
        <v>60</v>
      </c>
      <c r="L1485" s="0" t="n">
        <v>155</v>
      </c>
      <c r="M1485" s="0" t="n">
        <v>4.47</v>
      </c>
      <c r="N1485" s="0" t="n">
        <v>31.19</v>
      </c>
      <c r="O1485" s="0" t="n">
        <v>1.07</v>
      </c>
      <c r="P1485" s="0" t="n">
        <v>4</v>
      </c>
      <c r="Q1485" s="0" t="n">
        <v>0.77</v>
      </c>
      <c r="R1485" s="0" t="n">
        <v>87</v>
      </c>
      <c r="S1485" s="0" t="n">
        <v>9.33</v>
      </c>
      <c r="T1485" s="0" t="n">
        <v>0.37</v>
      </c>
      <c r="U1485" s="6" t="n">
        <v>45503</v>
      </c>
      <c r="V1485" s="0" t="n">
        <v>268.34</v>
      </c>
      <c r="W1485" s="0" t="n">
        <v>0.565</v>
      </c>
    </row>
    <row r="1486" customFormat="false" ht="15" hidden="false" customHeight="false" outlineLevel="0" collapsed="false">
      <c r="A1486" s="0" t="s">
        <v>1632</v>
      </c>
      <c r="B1486" s="0" t="s">
        <v>81</v>
      </c>
      <c r="C1486" s="0" t="n">
        <v>143</v>
      </c>
      <c r="D1486" s="0" t="n">
        <v>53</v>
      </c>
      <c r="E1486" s="0" t="n">
        <v>3</v>
      </c>
      <c r="F1486" s="0" t="n">
        <v>9</v>
      </c>
      <c r="G1486" s="0" t="n">
        <v>22.93</v>
      </c>
      <c r="H1486" s="0" t="n">
        <v>8.5</v>
      </c>
      <c r="I1486" s="0" t="n">
        <v>0.72</v>
      </c>
      <c r="J1486" s="0" t="s">
        <v>67</v>
      </c>
      <c r="K1486" s="0" t="s">
        <v>46</v>
      </c>
      <c r="L1486" s="0" t="n">
        <v>35</v>
      </c>
      <c r="M1486" s="0" t="n">
        <v>1.22</v>
      </c>
      <c r="N1486" s="0" t="n">
        <v>86.64</v>
      </c>
      <c r="O1486" s="0" t="n">
        <v>1.88</v>
      </c>
      <c r="P1486" s="0" t="n">
        <v>3</v>
      </c>
      <c r="Q1486" s="0" t="n">
        <v>0.78</v>
      </c>
      <c r="R1486" s="0" t="n">
        <v>975</v>
      </c>
      <c r="S1486" s="0" t="n">
        <v>12.34</v>
      </c>
      <c r="T1486" s="0" t="n">
        <v>0.79</v>
      </c>
      <c r="U1486" s="6" t="n">
        <v>45593</v>
      </c>
      <c r="V1486" s="0" t="n">
        <v>108.53</v>
      </c>
      <c r="W1486" s="0" t="n">
        <v>0.631</v>
      </c>
    </row>
    <row r="1487" customFormat="false" ht="15" hidden="false" customHeight="false" outlineLevel="0" collapsed="false">
      <c r="A1487" s="0" t="s">
        <v>1633</v>
      </c>
      <c r="B1487" s="0" t="s">
        <v>81</v>
      </c>
      <c r="C1487" s="0" t="n">
        <v>336</v>
      </c>
      <c r="D1487" s="0" t="n">
        <v>16</v>
      </c>
      <c r="E1487" s="0" t="n">
        <v>12</v>
      </c>
      <c r="F1487" s="0" t="n">
        <v>8</v>
      </c>
      <c r="G1487" s="0" t="n">
        <v>33.45</v>
      </c>
      <c r="H1487" s="0" t="n">
        <v>2.88</v>
      </c>
      <c r="I1487" s="0" t="n">
        <v>0.61</v>
      </c>
      <c r="J1487" s="0" t="s">
        <v>244</v>
      </c>
      <c r="K1487" s="0" t="s">
        <v>46</v>
      </c>
      <c r="L1487" s="0" t="n">
        <v>166</v>
      </c>
      <c r="M1487" s="0" t="n">
        <v>2.36</v>
      </c>
      <c r="N1487" s="0" t="n">
        <v>173.54</v>
      </c>
      <c r="O1487" s="0" t="n">
        <v>1.49</v>
      </c>
      <c r="P1487" s="0" t="n">
        <v>2</v>
      </c>
      <c r="Q1487" s="0" t="n">
        <v>0.93</v>
      </c>
      <c r="R1487" s="0" t="n">
        <v>352</v>
      </c>
      <c r="S1487" s="0" t="n">
        <v>2.9</v>
      </c>
      <c r="T1487" s="0" t="n">
        <v>0.67</v>
      </c>
      <c r="U1487" s="6" t="n">
        <v>45408</v>
      </c>
      <c r="V1487" s="0" t="n">
        <v>153.81</v>
      </c>
      <c r="W1487" s="0" t="n">
        <v>0.57</v>
      </c>
    </row>
    <row r="1488" customFormat="false" ht="15" hidden="false" customHeight="false" outlineLevel="0" collapsed="false">
      <c r="A1488" s="0" t="s">
        <v>1634</v>
      </c>
      <c r="B1488" s="0" t="s">
        <v>56</v>
      </c>
      <c r="C1488" s="0" t="n">
        <v>226</v>
      </c>
      <c r="D1488" s="0" t="n">
        <v>53</v>
      </c>
      <c r="E1488" s="0" t="n">
        <v>11</v>
      </c>
      <c r="F1488" s="0" t="n">
        <v>3</v>
      </c>
      <c r="G1488" s="0" t="n">
        <v>35.63</v>
      </c>
      <c r="H1488" s="0" t="n">
        <v>8.94</v>
      </c>
      <c r="I1488" s="0" t="n">
        <v>0.49</v>
      </c>
      <c r="J1488" s="0" t="s">
        <v>92</v>
      </c>
      <c r="K1488" s="0" t="s">
        <v>54</v>
      </c>
      <c r="L1488" s="0" t="n">
        <v>81</v>
      </c>
      <c r="M1488" s="0" t="n">
        <v>2.32</v>
      </c>
      <c r="N1488" s="0" t="n">
        <v>168.51</v>
      </c>
      <c r="O1488" s="0" t="n">
        <v>1.06</v>
      </c>
      <c r="P1488" s="0" t="n">
        <v>0</v>
      </c>
      <c r="Q1488" s="0" t="n">
        <v>0.8</v>
      </c>
      <c r="R1488" s="0" t="n">
        <v>387</v>
      </c>
      <c r="S1488" s="0" t="n">
        <v>6.59</v>
      </c>
      <c r="T1488" s="0" t="n">
        <v>0.92</v>
      </c>
      <c r="U1488" s="6" t="n">
        <v>45575</v>
      </c>
      <c r="V1488" s="0" t="n">
        <v>140.1</v>
      </c>
      <c r="W1488" s="0" t="n">
        <v>0.726</v>
      </c>
    </row>
    <row r="1489" customFormat="false" ht="15" hidden="false" customHeight="false" outlineLevel="0" collapsed="false">
      <c r="A1489" s="0" t="s">
        <v>1635</v>
      </c>
      <c r="B1489" s="0" t="s">
        <v>40</v>
      </c>
      <c r="C1489" s="0" t="n">
        <v>67</v>
      </c>
      <c r="D1489" s="0" t="n">
        <v>77</v>
      </c>
      <c r="E1489" s="0" t="n">
        <v>5</v>
      </c>
      <c r="F1489" s="0" t="n">
        <v>8</v>
      </c>
      <c r="G1489" s="0" t="n">
        <v>44.76</v>
      </c>
      <c r="H1489" s="0" t="n">
        <v>7.68</v>
      </c>
      <c r="I1489" s="0" t="n">
        <v>0.84</v>
      </c>
      <c r="J1489" s="0" t="s">
        <v>160</v>
      </c>
      <c r="K1489" s="0" t="s">
        <v>54</v>
      </c>
      <c r="L1489" s="0" t="n">
        <v>53</v>
      </c>
      <c r="M1489" s="0" t="n">
        <v>2.1</v>
      </c>
      <c r="N1489" s="0" t="n">
        <v>109.26</v>
      </c>
      <c r="O1489" s="0" t="n">
        <v>1.23</v>
      </c>
      <c r="P1489" s="0" t="n">
        <v>4</v>
      </c>
      <c r="Q1489" s="0" t="n">
        <v>0.72</v>
      </c>
      <c r="R1489" s="0" t="n">
        <v>803</v>
      </c>
      <c r="S1489" s="0" t="n">
        <v>1.55</v>
      </c>
      <c r="T1489" s="0" t="n">
        <v>0.72</v>
      </c>
      <c r="U1489" s="6" t="n">
        <v>45323</v>
      </c>
      <c r="V1489" s="0" t="n">
        <v>125.41</v>
      </c>
      <c r="W1489" s="0" t="n">
        <v>0.506</v>
      </c>
    </row>
    <row r="1490" customFormat="false" ht="15" hidden="false" customHeight="false" outlineLevel="0" collapsed="false">
      <c r="A1490" s="0" t="s">
        <v>1636</v>
      </c>
      <c r="B1490" s="0" t="s">
        <v>44</v>
      </c>
      <c r="C1490" s="0" t="n">
        <v>428</v>
      </c>
      <c r="D1490" s="0" t="n">
        <v>43</v>
      </c>
      <c r="E1490" s="0" t="n">
        <v>14</v>
      </c>
      <c r="F1490" s="0" t="n">
        <v>9</v>
      </c>
      <c r="G1490" s="0" t="n">
        <v>47.84</v>
      </c>
      <c r="H1490" s="0" t="n">
        <v>7.42</v>
      </c>
      <c r="I1490" s="0" t="n">
        <v>0.81</v>
      </c>
      <c r="J1490" s="0" t="s">
        <v>72</v>
      </c>
      <c r="K1490" s="0" t="s">
        <v>46</v>
      </c>
      <c r="L1490" s="0" t="n">
        <v>99</v>
      </c>
      <c r="M1490" s="0" t="n">
        <v>3.03</v>
      </c>
      <c r="N1490" s="0" t="n">
        <v>181.66</v>
      </c>
      <c r="O1490" s="0" t="n">
        <v>1.86</v>
      </c>
      <c r="P1490" s="0" t="n">
        <v>1</v>
      </c>
      <c r="Q1490" s="0" t="n">
        <v>0.8</v>
      </c>
      <c r="R1490" s="0" t="n">
        <v>379</v>
      </c>
      <c r="S1490" s="0" t="n">
        <v>6.18</v>
      </c>
      <c r="T1490" s="0" t="n">
        <v>0.21</v>
      </c>
      <c r="U1490" s="6" t="n">
        <v>45490</v>
      </c>
      <c r="V1490" s="0" t="n">
        <v>248.1</v>
      </c>
      <c r="W1490" s="0" t="n">
        <v>0.478</v>
      </c>
    </row>
    <row r="1491" customFormat="false" ht="15" hidden="false" customHeight="false" outlineLevel="0" collapsed="false">
      <c r="A1491" s="0" t="s">
        <v>1637</v>
      </c>
      <c r="B1491" s="0" t="s">
        <v>48</v>
      </c>
      <c r="C1491" s="0" t="n">
        <v>439</v>
      </c>
      <c r="D1491" s="0" t="n">
        <v>75</v>
      </c>
      <c r="E1491" s="0" t="n">
        <v>5</v>
      </c>
      <c r="F1491" s="0" t="n">
        <v>2</v>
      </c>
      <c r="G1491" s="0" t="n">
        <v>26.2</v>
      </c>
      <c r="H1491" s="0" t="n">
        <v>3.79</v>
      </c>
      <c r="I1491" s="0" t="n">
        <v>0.76</v>
      </c>
      <c r="J1491" s="0" t="s">
        <v>244</v>
      </c>
      <c r="K1491" s="0" t="s">
        <v>42</v>
      </c>
      <c r="L1491" s="0" t="n">
        <v>142</v>
      </c>
      <c r="M1491" s="0" t="n">
        <v>4.98</v>
      </c>
      <c r="N1491" s="0" t="n">
        <v>37.16</v>
      </c>
      <c r="O1491" s="0" t="n">
        <v>0.85</v>
      </c>
      <c r="P1491" s="0" t="n">
        <v>5</v>
      </c>
      <c r="Q1491" s="0" t="n">
        <v>0.89</v>
      </c>
      <c r="R1491" s="0" t="n">
        <v>248</v>
      </c>
      <c r="S1491" s="0" t="n">
        <v>9.6</v>
      </c>
      <c r="T1491" s="0" t="n">
        <v>0.97</v>
      </c>
      <c r="U1491" s="6" t="n">
        <v>45559</v>
      </c>
      <c r="V1491" s="0" t="n">
        <v>77.26</v>
      </c>
      <c r="W1491" s="0" t="n">
        <v>0.715</v>
      </c>
    </row>
    <row r="1492" customFormat="false" ht="15" hidden="false" customHeight="false" outlineLevel="0" collapsed="false">
      <c r="A1492" s="0" t="s">
        <v>1638</v>
      </c>
      <c r="B1492" s="0" t="s">
        <v>48</v>
      </c>
      <c r="C1492" s="0" t="n">
        <v>155</v>
      </c>
      <c r="D1492" s="0" t="n">
        <v>78</v>
      </c>
      <c r="E1492" s="0" t="n">
        <v>12</v>
      </c>
      <c r="F1492" s="0" t="n">
        <v>6</v>
      </c>
      <c r="G1492" s="0" t="n">
        <v>40.13</v>
      </c>
      <c r="H1492" s="0" t="n">
        <v>8.93</v>
      </c>
      <c r="I1492" s="0" t="n">
        <v>0.17</v>
      </c>
      <c r="J1492" s="0" t="s">
        <v>294</v>
      </c>
      <c r="K1492" s="0" t="s">
        <v>54</v>
      </c>
      <c r="L1492" s="0" t="n">
        <v>170</v>
      </c>
      <c r="M1492" s="0" t="n">
        <v>1.65</v>
      </c>
      <c r="N1492" s="0" t="n">
        <v>135.06</v>
      </c>
      <c r="O1492" s="0" t="n">
        <v>0.29</v>
      </c>
      <c r="P1492" s="0" t="n">
        <v>4</v>
      </c>
      <c r="Q1492" s="0" t="n">
        <v>0.94</v>
      </c>
      <c r="R1492" s="0" t="n">
        <v>859</v>
      </c>
      <c r="S1492" s="0" t="n">
        <v>8.96</v>
      </c>
      <c r="T1492" s="0" t="n">
        <v>0.67</v>
      </c>
      <c r="U1492" s="6" t="n">
        <v>45506</v>
      </c>
      <c r="V1492" s="0" t="n">
        <v>154.98</v>
      </c>
      <c r="W1492" s="0" t="n">
        <v>0.732</v>
      </c>
    </row>
    <row r="1493" customFormat="false" ht="15" hidden="false" customHeight="false" outlineLevel="0" collapsed="false">
      <c r="A1493" s="0" t="s">
        <v>1639</v>
      </c>
      <c r="B1493" s="0" t="s">
        <v>56</v>
      </c>
      <c r="C1493" s="0" t="n">
        <v>220</v>
      </c>
      <c r="D1493" s="0" t="n">
        <v>64</v>
      </c>
      <c r="E1493" s="0" t="n">
        <v>11</v>
      </c>
      <c r="F1493" s="0" t="n">
        <v>7</v>
      </c>
      <c r="G1493" s="0" t="n">
        <v>48.26</v>
      </c>
      <c r="H1493" s="0" t="n">
        <v>6.56</v>
      </c>
      <c r="I1493" s="0" t="n">
        <v>0.82</v>
      </c>
      <c r="J1493" s="0" t="s">
        <v>137</v>
      </c>
      <c r="K1493" s="0" t="s">
        <v>46</v>
      </c>
      <c r="L1493" s="0" t="n">
        <v>133</v>
      </c>
      <c r="M1493" s="0" t="n">
        <v>3.67</v>
      </c>
      <c r="N1493" s="0" t="n">
        <v>57.29</v>
      </c>
      <c r="O1493" s="0" t="n">
        <v>0.72</v>
      </c>
      <c r="P1493" s="0" t="n">
        <v>1</v>
      </c>
      <c r="Q1493" s="0" t="n">
        <v>0.99</v>
      </c>
      <c r="R1493" s="0" t="n">
        <v>54</v>
      </c>
      <c r="S1493" s="0" t="n">
        <v>1.84</v>
      </c>
      <c r="T1493" s="0" t="n">
        <v>0.68</v>
      </c>
      <c r="U1493" s="6" t="n">
        <v>45566</v>
      </c>
      <c r="V1493" s="0" t="n">
        <v>278.14</v>
      </c>
      <c r="W1493" s="0" t="n">
        <v>0.667</v>
      </c>
    </row>
    <row r="1494" customFormat="false" ht="15" hidden="false" customHeight="false" outlineLevel="0" collapsed="false">
      <c r="A1494" s="0" t="s">
        <v>1640</v>
      </c>
      <c r="B1494" s="0" t="s">
        <v>81</v>
      </c>
      <c r="C1494" s="0" t="n">
        <v>269</v>
      </c>
      <c r="D1494" s="0" t="n">
        <v>19</v>
      </c>
      <c r="E1494" s="0" t="n">
        <v>12</v>
      </c>
      <c r="F1494" s="0" t="n">
        <v>2</v>
      </c>
      <c r="G1494" s="0" t="n">
        <v>8.41</v>
      </c>
      <c r="H1494" s="0" t="n">
        <v>8.59</v>
      </c>
      <c r="I1494" s="0" t="n">
        <v>0.93</v>
      </c>
      <c r="J1494" s="0" t="s">
        <v>145</v>
      </c>
      <c r="K1494" s="0" t="s">
        <v>54</v>
      </c>
      <c r="L1494" s="0" t="n">
        <v>14</v>
      </c>
      <c r="M1494" s="0" t="n">
        <v>3.91</v>
      </c>
      <c r="N1494" s="0" t="n">
        <v>132.66</v>
      </c>
      <c r="O1494" s="0" t="n">
        <v>0.89</v>
      </c>
      <c r="P1494" s="0" t="n">
        <v>7</v>
      </c>
      <c r="Q1494" s="0" t="n">
        <v>0.92</v>
      </c>
      <c r="R1494" s="0" t="n">
        <v>481</v>
      </c>
      <c r="S1494" s="0" t="n">
        <v>1.87</v>
      </c>
      <c r="T1494" s="0" t="n">
        <v>0.93</v>
      </c>
      <c r="U1494" s="6" t="n">
        <v>45643</v>
      </c>
      <c r="V1494" s="0" t="n">
        <v>56.76</v>
      </c>
      <c r="W1494" s="0" t="n">
        <v>0.566</v>
      </c>
    </row>
    <row r="1495" customFormat="false" ht="15" hidden="false" customHeight="false" outlineLevel="0" collapsed="false">
      <c r="A1495" s="0" t="s">
        <v>1641</v>
      </c>
      <c r="B1495" s="0" t="s">
        <v>56</v>
      </c>
      <c r="C1495" s="0" t="n">
        <v>333</v>
      </c>
      <c r="D1495" s="0" t="n">
        <v>51</v>
      </c>
      <c r="E1495" s="0" t="n">
        <v>5</v>
      </c>
      <c r="F1495" s="0" t="n">
        <v>6</v>
      </c>
      <c r="G1495" s="0" t="n">
        <v>1.9</v>
      </c>
      <c r="H1495" s="0" t="n">
        <v>3.93</v>
      </c>
      <c r="I1495" s="0" t="n">
        <v>0.15</v>
      </c>
      <c r="J1495" s="0" t="s">
        <v>147</v>
      </c>
      <c r="K1495" s="0" t="s">
        <v>54</v>
      </c>
      <c r="L1495" s="0" t="n">
        <v>136</v>
      </c>
      <c r="M1495" s="0" t="n">
        <v>3.13</v>
      </c>
      <c r="N1495" s="0" t="n">
        <v>26.61</v>
      </c>
      <c r="O1495" s="0" t="n">
        <v>0.62</v>
      </c>
      <c r="P1495" s="0" t="n">
        <v>4</v>
      </c>
      <c r="Q1495" s="0" t="n">
        <v>0.83</v>
      </c>
      <c r="R1495" s="0" t="n">
        <v>420</v>
      </c>
      <c r="S1495" s="0" t="n">
        <v>5.27</v>
      </c>
      <c r="T1495" s="0" t="n">
        <v>0.73</v>
      </c>
      <c r="U1495" s="6" t="n">
        <v>45535</v>
      </c>
      <c r="V1495" s="0" t="n">
        <v>11.35</v>
      </c>
      <c r="W1495" s="0" t="n">
        <v>0.64</v>
      </c>
    </row>
    <row r="1496" customFormat="false" ht="15" hidden="false" customHeight="false" outlineLevel="0" collapsed="false">
      <c r="A1496" s="0" t="s">
        <v>1642</v>
      </c>
      <c r="B1496" s="0" t="s">
        <v>40</v>
      </c>
      <c r="C1496" s="0" t="n">
        <v>376</v>
      </c>
      <c r="D1496" s="0" t="n">
        <v>50</v>
      </c>
      <c r="E1496" s="0" t="n">
        <v>10</v>
      </c>
      <c r="F1496" s="0" t="n">
        <v>5</v>
      </c>
      <c r="G1496" s="0" t="n">
        <v>43.58</v>
      </c>
      <c r="H1496" s="0" t="n">
        <v>1.88</v>
      </c>
      <c r="I1496" s="0" t="n">
        <v>0.46</v>
      </c>
      <c r="J1496" s="0" t="s">
        <v>143</v>
      </c>
      <c r="K1496" s="0" t="s">
        <v>46</v>
      </c>
      <c r="L1496" s="0" t="n">
        <v>122</v>
      </c>
      <c r="M1496" s="0" t="n">
        <v>0.94</v>
      </c>
      <c r="N1496" s="0" t="n">
        <v>189.29</v>
      </c>
      <c r="O1496" s="0" t="n">
        <v>1.11</v>
      </c>
      <c r="P1496" s="0" t="n">
        <v>1</v>
      </c>
      <c r="Q1496" s="0" t="n">
        <v>0.79</v>
      </c>
      <c r="R1496" s="0" t="n">
        <v>944</v>
      </c>
      <c r="S1496" s="0" t="n">
        <v>11.8</v>
      </c>
      <c r="T1496" s="0" t="n">
        <v>0.58</v>
      </c>
      <c r="U1496" s="6" t="n">
        <v>45585</v>
      </c>
      <c r="V1496" s="0" t="n">
        <v>86.91</v>
      </c>
      <c r="W1496" s="0" t="n">
        <v>0.7</v>
      </c>
    </row>
    <row r="1497" customFormat="false" ht="15" hidden="false" customHeight="false" outlineLevel="0" collapsed="false">
      <c r="A1497" s="0" t="s">
        <v>1643</v>
      </c>
      <c r="B1497" s="0" t="s">
        <v>40</v>
      </c>
      <c r="C1497" s="0" t="n">
        <v>387</v>
      </c>
      <c r="D1497" s="0" t="n">
        <v>86</v>
      </c>
      <c r="E1497" s="0" t="n">
        <v>4</v>
      </c>
      <c r="F1497" s="0" t="n">
        <v>4</v>
      </c>
      <c r="G1497" s="0" t="n">
        <v>10.57</v>
      </c>
      <c r="H1497" s="0" t="n">
        <v>3.66</v>
      </c>
      <c r="I1497" s="0" t="n">
        <v>0.99</v>
      </c>
      <c r="J1497" s="0" t="s">
        <v>186</v>
      </c>
      <c r="K1497" s="0" t="s">
        <v>60</v>
      </c>
      <c r="L1497" s="0" t="n">
        <v>120</v>
      </c>
      <c r="M1497" s="0" t="n">
        <v>3.08</v>
      </c>
      <c r="N1497" s="0" t="n">
        <v>159.4</v>
      </c>
      <c r="O1497" s="0" t="n">
        <v>0.68</v>
      </c>
      <c r="P1497" s="0" t="n">
        <v>0</v>
      </c>
      <c r="Q1497" s="0" t="n">
        <v>0.74</v>
      </c>
      <c r="R1497" s="0" t="n">
        <v>916</v>
      </c>
      <c r="S1497" s="0" t="n">
        <v>1.29</v>
      </c>
      <c r="T1497" s="0" t="n">
        <v>0.29</v>
      </c>
      <c r="U1497" s="6" t="n">
        <v>45412</v>
      </c>
      <c r="V1497" s="0" t="n">
        <v>277.47</v>
      </c>
      <c r="W1497" s="0" t="n">
        <v>0.555</v>
      </c>
    </row>
    <row r="1498" customFormat="false" ht="15" hidden="false" customHeight="false" outlineLevel="0" collapsed="false">
      <c r="A1498" s="0" t="s">
        <v>1644</v>
      </c>
      <c r="B1498" s="0" t="s">
        <v>44</v>
      </c>
      <c r="C1498" s="0" t="n">
        <v>448</v>
      </c>
      <c r="D1498" s="0" t="n">
        <v>78</v>
      </c>
      <c r="E1498" s="0" t="n">
        <v>5</v>
      </c>
      <c r="F1498" s="0" t="n">
        <v>6</v>
      </c>
      <c r="G1498" s="0" t="n">
        <v>3.08</v>
      </c>
      <c r="H1498" s="0" t="n">
        <v>4.83</v>
      </c>
      <c r="I1498" s="0" t="n">
        <v>0.64</v>
      </c>
      <c r="J1498" s="0" t="s">
        <v>67</v>
      </c>
      <c r="K1498" s="0" t="s">
        <v>42</v>
      </c>
      <c r="L1498" s="0" t="n">
        <v>173</v>
      </c>
      <c r="M1498" s="0" t="n">
        <v>4.79</v>
      </c>
      <c r="N1498" s="0" t="n">
        <v>48.18</v>
      </c>
      <c r="O1498" s="0" t="n">
        <v>0.3</v>
      </c>
      <c r="P1498" s="0" t="n">
        <v>1</v>
      </c>
      <c r="Q1498" s="0" t="n">
        <v>0.89</v>
      </c>
      <c r="R1498" s="0" t="n">
        <v>152</v>
      </c>
      <c r="S1498" s="0" t="n">
        <v>9.62</v>
      </c>
      <c r="T1498" s="0" t="n">
        <v>0.97</v>
      </c>
      <c r="U1498" s="6" t="n">
        <v>45535</v>
      </c>
      <c r="V1498" s="0" t="n">
        <v>35.41</v>
      </c>
      <c r="W1498" s="0" t="n">
        <v>0.85</v>
      </c>
    </row>
    <row r="1499" customFormat="false" ht="15" hidden="false" customHeight="false" outlineLevel="0" collapsed="false">
      <c r="A1499" s="0" t="s">
        <v>1645</v>
      </c>
      <c r="B1499" s="0" t="s">
        <v>44</v>
      </c>
      <c r="C1499" s="0" t="n">
        <v>337</v>
      </c>
      <c r="D1499" s="0" t="n">
        <v>19</v>
      </c>
      <c r="E1499" s="0" t="n">
        <v>4</v>
      </c>
      <c r="F1499" s="0" t="n">
        <v>5</v>
      </c>
      <c r="G1499" s="0" t="n">
        <v>8.84</v>
      </c>
      <c r="H1499" s="0" t="n">
        <v>5.57</v>
      </c>
      <c r="I1499" s="0" t="n">
        <v>0.56</v>
      </c>
      <c r="J1499" s="0" t="s">
        <v>253</v>
      </c>
      <c r="K1499" s="0" t="s">
        <v>60</v>
      </c>
      <c r="L1499" s="0" t="n">
        <v>86</v>
      </c>
      <c r="M1499" s="0" t="n">
        <v>2.04</v>
      </c>
      <c r="N1499" s="0" t="n">
        <v>131.08</v>
      </c>
      <c r="O1499" s="0" t="n">
        <v>0.46</v>
      </c>
      <c r="P1499" s="0" t="n">
        <v>0</v>
      </c>
      <c r="Q1499" s="0" t="n">
        <v>0.85</v>
      </c>
      <c r="R1499" s="0" t="n">
        <v>484</v>
      </c>
      <c r="S1499" s="0" t="n">
        <v>3.57</v>
      </c>
      <c r="T1499" s="0" t="n">
        <v>0.26</v>
      </c>
      <c r="U1499" s="6" t="n">
        <v>45445</v>
      </c>
      <c r="V1499" s="0" t="n">
        <v>49.75</v>
      </c>
      <c r="W1499" s="0" t="n">
        <v>0.624</v>
      </c>
    </row>
    <row r="1500" customFormat="false" ht="15" hidden="false" customHeight="false" outlineLevel="0" collapsed="false">
      <c r="A1500" s="0" t="s">
        <v>1646</v>
      </c>
      <c r="B1500" s="0" t="s">
        <v>40</v>
      </c>
      <c r="C1500" s="0" t="n">
        <v>314</v>
      </c>
      <c r="D1500" s="0" t="n">
        <v>19</v>
      </c>
      <c r="E1500" s="0" t="n">
        <v>3</v>
      </c>
      <c r="F1500" s="0" t="n">
        <v>9</v>
      </c>
      <c r="G1500" s="0" t="n">
        <v>19.82</v>
      </c>
      <c r="H1500" s="0" t="n">
        <v>5.35</v>
      </c>
      <c r="I1500" s="0" t="n">
        <v>0.26</v>
      </c>
      <c r="J1500" s="0" t="s">
        <v>67</v>
      </c>
      <c r="K1500" s="0" t="s">
        <v>46</v>
      </c>
      <c r="L1500" s="0" t="n">
        <v>22</v>
      </c>
      <c r="M1500" s="0" t="n">
        <v>3.38</v>
      </c>
      <c r="N1500" s="0" t="n">
        <v>154.24</v>
      </c>
      <c r="O1500" s="0" t="n">
        <v>1.84</v>
      </c>
      <c r="P1500" s="0" t="n">
        <v>9</v>
      </c>
      <c r="Q1500" s="0" t="n">
        <v>0.9</v>
      </c>
      <c r="R1500" s="0" t="n">
        <v>957</v>
      </c>
      <c r="S1500" s="0" t="n">
        <v>14.22</v>
      </c>
      <c r="T1500" s="0" t="n">
        <v>0.34</v>
      </c>
      <c r="U1500" s="6" t="n">
        <v>45332</v>
      </c>
      <c r="V1500" s="0" t="n">
        <v>102.9</v>
      </c>
      <c r="W1500" s="0" t="n">
        <v>0.474</v>
      </c>
    </row>
    <row r="1501" customFormat="false" ht="15" hidden="false" customHeight="false" outlineLevel="0" collapsed="false">
      <c r="A1501" s="0" t="s">
        <v>1647</v>
      </c>
      <c r="B1501" s="0" t="s">
        <v>40</v>
      </c>
      <c r="C1501" s="0" t="n">
        <v>499</v>
      </c>
      <c r="D1501" s="0" t="n">
        <v>69</v>
      </c>
      <c r="E1501" s="0" t="n">
        <v>4</v>
      </c>
      <c r="F1501" s="0" t="n">
        <v>3</v>
      </c>
      <c r="G1501" s="0" t="n">
        <v>11.74</v>
      </c>
      <c r="H1501" s="0" t="n">
        <v>5.69</v>
      </c>
      <c r="I1501" s="0" t="n">
        <v>0.61</v>
      </c>
      <c r="J1501" s="0" t="s">
        <v>137</v>
      </c>
      <c r="K1501" s="0" t="s">
        <v>46</v>
      </c>
      <c r="L1501" s="0" t="n">
        <v>162</v>
      </c>
      <c r="M1501" s="0" t="n">
        <v>4.82</v>
      </c>
      <c r="N1501" s="0" t="n">
        <v>49.79</v>
      </c>
      <c r="O1501" s="0" t="n">
        <v>1.3</v>
      </c>
      <c r="P1501" s="0" t="n">
        <v>9</v>
      </c>
      <c r="Q1501" s="0" t="n">
        <v>0.77</v>
      </c>
      <c r="R1501" s="0" t="n">
        <v>699</v>
      </c>
      <c r="S1501" s="0" t="n">
        <v>7.02</v>
      </c>
      <c r="T1501" s="0" t="n">
        <v>0.86</v>
      </c>
      <c r="U1501" s="6" t="n">
        <v>45494</v>
      </c>
      <c r="V1501" s="0" t="n">
        <v>233.21</v>
      </c>
      <c r="W1501" s="0" t="n">
        <v>0.51</v>
      </c>
    </row>
    <row r="1502" customFormat="false" ht="15" hidden="false" customHeight="false" outlineLevel="0" collapsed="false">
      <c r="A1502" s="0" t="s">
        <v>1648</v>
      </c>
      <c r="B1502" s="0" t="s">
        <v>40</v>
      </c>
      <c r="C1502" s="0" t="n">
        <v>333</v>
      </c>
      <c r="D1502" s="0" t="n">
        <v>60</v>
      </c>
      <c r="E1502" s="0" t="n">
        <v>10</v>
      </c>
      <c r="F1502" s="0" t="n">
        <v>5</v>
      </c>
      <c r="G1502" s="0" t="n">
        <v>15.96</v>
      </c>
      <c r="H1502" s="0" t="n">
        <v>8.5</v>
      </c>
      <c r="I1502" s="0" t="n">
        <v>0.5</v>
      </c>
      <c r="J1502" s="0" t="s">
        <v>259</v>
      </c>
      <c r="K1502" s="0" t="s">
        <v>42</v>
      </c>
      <c r="L1502" s="0" t="n">
        <v>67</v>
      </c>
      <c r="M1502" s="0" t="n">
        <v>4.09</v>
      </c>
      <c r="N1502" s="0" t="n">
        <v>27.73</v>
      </c>
      <c r="O1502" s="0" t="n">
        <v>0.7</v>
      </c>
      <c r="P1502" s="0" t="n">
        <v>2</v>
      </c>
      <c r="Q1502" s="0" t="n">
        <v>0.8</v>
      </c>
      <c r="R1502" s="0" t="n">
        <v>854</v>
      </c>
      <c r="S1502" s="0" t="n">
        <v>1.67</v>
      </c>
      <c r="T1502" s="0" t="n">
        <v>0.59</v>
      </c>
      <c r="U1502" s="6" t="n">
        <v>45309</v>
      </c>
      <c r="V1502" s="0" t="n">
        <v>227.87</v>
      </c>
      <c r="W1502" s="0" t="n">
        <v>0.59</v>
      </c>
    </row>
    <row r="1503" customFormat="false" ht="15" hidden="false" customHeight="false" outlineLevel="0" collapsed="false">
      <c r="A1503" s="0" t="s">
        <v>1649</v>
      </c>
      <c r="B1503" s="0" t="s">
        <v>56</v>
      </c>
      <c r="C1503" s="0" t="n">
        <v>228</v>
      </c>
      <c r="D1503" s="0" t="n">
        <v>30</v>
      </c>
      <c r="E1503" s="0" t="n">
        <v>11</v>
      </c>
      <c r="F1503" s="0" t="n">
        <v>3</v>
      </c>
      <c r="G1503" s="0" t="n">
        <v>48.79</v>
      </c>
      <c r="H1503" s="0" t="n">
        <v>2.12</v>
      </c>
      <c r="I1503" s="0" t="n">
        <v>0.21</v>
      </c>
      <c r="J1503" s="0" t="s">
        <v>128</v>
      </c>
      <c r="K1503" s="0" t="s">
        <v>46</v>
      </c>
      <c r="L1503" s="0" t="n">
        <v>139</v>
      </c>
      <c r="M1503" s="0" t="n">
        <v>3.6</v>
      </c>
      <c r="N1503" s="0" t="n">
        <v>76.84</v>
      </c>
      <c r="O1503" s="0" t="n">
        <v>0.8</v>
      </c>
      <c r="P1503" s="0" t="n">
        <v>2</v>
      </c>
      <c r="Q1503" s="0" t="n">
        <v>0.79</v>
      </c>
      <c r="R1503" s="0" t="n">
        <v>430</v>
      </c>
      <c r="S1503" s="0" t="n">
        <v>10.99</v>
      </c>
      <c r="T1503" s="0" t="n">
        <v>0.34</v>
      </c>
      <c r="U1503" s="6" t="n">
        <v>45549</v>
      </c>
      <c r="V1503" s="0" t="n">
        <v>35.25</v>
      </c>
      <c r="W1503" s="0" t="n">
        <v>0.653</v>
      </c>
    </row>
    <row r="1504" customFormat="false" ht="15" hidden="false" customHeight="false" outlineLevel="0" collapsed="false">
      <c r="A1504" s="0" t="s">
        <v>1650</v>
      </c>
      <c r="B1504" s="0" t="s">
        <v>40</v>
      </c>
      <c r="C1504" s="0" t="n">
        <v>374</v>
      </c>
      <c r="D1504" s="0" t="n">
        <v>17</v>
      </c>
      <c r="E1504" s="0" t="n">
        <v>4</v>
      </c>
      <c r="F1504" s="0" t="n">
        <v>6</v>
      </c>
      <c r="G1504" s="0" t="n">
        <v>35.52</v>
      </c>
      <c r="H1504" s="0" t="n">
        <v>3.5</v>
      </c>
      <c r="I1504" s="0" t="n">
        <v>0.52</v>
      </c>
      <c r="J1504" s="0" t="s">
        <v>41</v>
      </c>
      <c r="K1504" s="0" t="s">
        <v>54</v>
      </c>
      <c r="L1504" s="0" t="n">
        <v>97</v>
      </c>
      <c r="M1504" s="0" t="n">
        <v>4.87</v>
      </c>
      <c r="N1504" s="0" t="n">
        <v>35.79</v>
      </c>
      <c r="O1504" s="0" t="n">
        <v>1.04</v>
      </c>
      <c r="P1504" s="0" t="n">
        <v>9</v>
      </c>
      <c r="Q1504" s="0" t="n">
        <v>0.94</v>
      </c>
      <c r="R1504" s="0" t="n">
        <v>115</v>
      </c>
      <c r="S1504" s="0" t="n">
        <v>7.78</v>
      </c>
      <c r="T1504" s="0" t="n">
        <v>0.43</v>
      </c>
      <c r="U1504" s="6" t="n">
        <v>45584</v>
      </c>
      <c r="V1504" s="0" t="n">
        <v>280.81</v>
      </c>
      <c r="W1504" s="0" t="n">
        <v>0.494</v>
      </c>
    </row>
    <row r="1505" customFormat="false" ht="15" hidden="false" customHeight="false" outlineLevel="0" collapsed="false">
      <c r="A1505" s="0" t="s">
        <v>1651</v>
      </c>
      <c r="B1505" s="0" t="s">
        <v>48</v>
      </c>
      <c r="C1505" s="0" t="n">
        <v>230</v>
      </c>
      <c r="D1505" s="0" t="n">
        <v>74</v>
      </c>
      <c r="E1505" s="0" t="n">
        <v>9</v>
      </c>
      <c r="F1505" s="0" t="n">
        <v>3</v>
      </c>
      <c r="G1505" s="0" t="n">
        <v>35.9</v>
      </c>
      <c r="H1505" s="0" t="n">
        <v>8.94</v>
      </c>
      <c r="I1505" s="0" t="n">
        <v>0.25</v>
      </c>
      <c r="J1505" s="0" t="s">
        <v>186</v>
      </c>
      <c r="K1505" s="0" t="s">
        <v>42</v>
      </c>
      <c r="L1505" s="0" t="n">
        <v>45</v>
      </c>
      <c r="M1505" s="0" t="n">
        <v>1.27</v>
      </c>
      <c r="N1505" s="0" t="n">
        <v>117.49</v>
      </c>
      <c r="O1505" s="0" t="n">
        <v>1.38</v>
      </c>
      <c r="P1505" s="0" t="n">
        <v>0</v>
      </c>
      <c r="Q1505" s="0" t="n">
        <v>0.75</v>
      </c>
      <c r="R1505" s="0" t="n">
        <v>628</v>
      </c>
      <c r="S1505" s="0" t="n">
        <v>13.34</v>
      </c>
      <c r="T1505" s="0" t="n">
        <v>1</v>
      </c>
      <c r="U1505" s="6" t="n">
        <v>45556</v>
      </c>
      <c r="V1505" s="0" t="n">
        <v>79.26</v>
      </c>
      <c r="W1505" s="0" t="n">
        <v>0.79</v>
      </c>
    </row>
    <row r="1506" customFormat="false" ht="15" hidden="false" customHeight="false" outlineLevel="0" collapsed="false">
      <c r="A1506" s="0" t="s">
        <v>1652</v>
      </c>
      <c r="B1506" s="0" t="s">
        <v>81</v>
      </c>
      <c r="C1506" s="0" t="n">
        <v>211</v>
      </c>
      <c r="D1506" s="0" t="n">
        <v>87</v>
      </c>
      <c r="E1506" s="0" t="n">
        <v>7</v>
      </c>
      <c r="F1506" s="0" t="n">
        <v>5</v>
      </c>
      <c r="G1506" s="0" t="n">
        <v>5.64</v>
      </c>
      <c r="H1506" s="0" t="n">
        <v>5.82</v>
      </c>
      <c r="I1506" s="0" t="n">
        <v>0.76</v>
      </c>
      <c r="J1506" s="0" t="s">
        <v>65</v>
      </c>
      <c r="K1506" s="0" t="s">
        <v>60</v>
      </c>
      <c r="L1506" s="0" t="n">
        <v>34</v>
      </c>
      <c r="M1506" s="0" t="n">
        <v>3.98</v>
      </c>
      <c r="N1506" s="0" t="n">
        <v>90.58</v>
      </c>
      <c r="O1506" s="0" t="n">
        <v>1.21</v>
      </c>
      <c r="P1506" s="0" t="n">
        <v>6</v>
      </c>
      <c r="Q1506" s="0" t="n">
        <v>0.88</v>
      </c>
      <c r="R1506" s="0" t="n">
        <v>319</v>
      </c>
      <c r="S1506" s="0" t="n">
        <v>10.13</v>
      </c>
      <c r="T1506" s="0" t="n">
        <v>0.67</v>
      </c>
      <c r="U1506" s="6" t="n">
        <v>45584</v>
      </c>
      <c r="V1506" s="0" t="n">
        <v>91.38</v>
      </c>
      <c r="W1506" s="0" t="n">
        <v>0.604</v>
      </c>
    </row>
    <row r="1507" customFormat="false" ht="15" hidden="false" customHeight="false" outlineLevel="0" collapsed="false">
      <c r="A1507" s="0" t="s">
        <v>1653</v>
      </c>
      <c r="B1507" s="0" t="s">
        <v>40</v>
      </c>
      <c r="C1507" s="0" t="n">
        <v>63</v>
      </c>
      <c r="D1507" s="0" t="n">
        <v>94</v>
      </c>
      <c r="E1507" s="0" t="n">
        <v>5</v>
      </c>
      <c r="F1507" s="0" t="n">
        <v>8</v>
      </c>
      <c r="G1507" s="0" t="n">
        <v>36.87</v>
      </c>
      <c r="H1507" s="0" t="n">
        <v>6.04</v>
      </c>
      <c r="I1507" s="0" t="n">
        <v>0.98</v>
      </c>
      <c r="J1507" s="0" t="s">
        <v>67</v>
      </c>
      <c r="K1507" s="0" t="s">
        <v>42</v>
      </c>
      <c r="L1507" s="0" t="n">
        <v>43</v>
      </c>
      <c r="M1507" s="0" t="n">
        <v>2.33</v>
      </c>
      <c r="N1507" s="0" t="n">
        <v>97.86</v>
      </c>
      <c r="O1507" s="0" t="n">
        <v>1.87</v>
      </c>
      <c r="P1507" s="0" t="n">
        <v>9</v>
      </c>
      <c r="Q1507" s="0" t="n">
        <v>0.72</v>
      </c>
      <c r="R1507" s="0" t="n">
        <v>96</v>
      </c>
      <c r="S1507" s="0" t="n">
        <v>10.7</v>
      </c>
      <c r="T1507" s="0" t="n">
        <v>0.52</v>
      </c>
      <c r="U1507" s="6" t="n">
        <v>45638</v>
      </c>
      <c r="V1507" s="0" t="n">
        <v>122.06</v>
      </c>
      <c r="W1507" s="0" t="n">
        <v>0.424</v>
      </c>
    </row>
    <row r="1508" customFormat="false" ht="15" hidden="false" customHeight="false" outlineLevel="0" collapsed="false">
      <c r="A1508" s="0" t="s">
        <v>1654</v>
      </c>
      <c r="B1508" s="0" t="s">
        <v>81</v>
      </c>
      <c r="C1508" s="0" t="n">
        <v>48</v>
      </c>
      <c r="D1508" s="0" t="n">
        <v>39</v>
      </c>
      <c r="E1508" s="0" t="n">
        <v>11</v>
      </c>
      <c r="F1508" s="0" t="n">
        <v>4</v>
      </c>
      <c r="G1508" s="0" t="n">
        <v>37.23</v>
      </c>
      <c r="H1508" s="0" t="n">
        <v>5.04</v>
      </c>
      <c r="I1508" s="0" t="n">
        <v>0.52</v>
      </c>
      <c r="J1508" s="0" t="s">
        <v>85</v>
      </c>
      <c r="K1508" s="0" t="s">
        <v>60</v>
      </c>
      <c r="L1508" s="0" t="n">
        <v>149</v>
      </c>
      <c r="M1508" s="0" t="n">
        <v>2.12</v>
      </c>
      <c r="N1508" s="0" t="n">
        <v>113.14</v>
      </c>
      <c r="O1508" s="0" t="n">
        <v>1.29</v>
      </c>
      <c r="P1508" s="0" t="n">
        <v>6</v>
      </c>
      <c r="Q1508" s="0" t="n">
        <v>0.86</v>
      </c>
      <c r="R1508" s="0" t="n">
        <v>965</v>
      </c>
      <c r="S1508" s="0" t="n">
        <v>11.74</v>
      </c>
      <c r="T1508" s="0" t="n">
        <v>0.9</v>
      </c>
      <c r="U1508" s="6" t="n">
        <v>45609</v>
      </c>
      <c r="V1508" s="0" t="n">
        <v>194</v>
      </c>
      <c r="W1508" s="0" t="n">
        <v>0.66</v>
      </c>
    </row>
    <row r="1509" customFormat="false" ht="15" hidden="false" customHeight="false" outlineLevel="0" collapsed="false">
      <c r="A1509" s="0" t="s">
        <v>1655</v>
      </c>
      <c r="B1509" s="0" t="s">
        <v>56</v>
      </c>
      <c r="C1509" s="0" t="n">
        <v>78</v>
      </c>
      <c r="D1509" s="0" t="n">
        <v>94</v>
      </c>
      <c r="E1509" s="0" t="n">
        <v>8</v>
      </c>
      <c r="F1509" s="0" t="n">
        <v>2</v>
      </c>
      <c r="G1509" s="0" t="n">
        <v>33.33</v>
      </c>
      <c r="H1509" s="0" t="n">
        <v>5.72</v>
      </c>
      <c r="I1509" s="0" t="n">
        <v>0.67</v>
      </c>
      <c r="J1509" s="0" t="s">
        <v>365</v>
      </c>
      <c r="K1509" s="0" t="s">
        <v>46</v>
      </c>
      <c r="L1509" s="0" t="n">
        <v>28</v>
      </c>
      <c r="M1509" s="0" t="n">
        <v>2.84</v>
      </c>
      <c r="N1509" s="0" t="n">
        <v>196.59</v>
      </c>
      <c r="O1509" s="0" t="n">
        <v>1.83</v>
      </c>
      <c r="P1509" s="0" t="n">
        <v>8</v>
      </c>
      <c r="Q1509" s="0" t="n">
        <v>0.72</v>
      </c>
      <c r="R1509" s="0" t="n">
        <v>414</v>
      </c>
      <c r="S1509" s="0" t="n">
        <v>6.88</v>
      </c>
      <c r="T1509" s="0" t="n">
        <v>0.58</v>
      </c>
      <c r="U1509" s="6" t="n">
        <v>45367</v>
      </c>
      <c r="V1509" s="0" t="n">
        <v>161.18</v>
      </c>
      <c r="W1509" s="0" t="n">
        <v>0.409</v>
      </c>
    </row>
    <row r="1510" customFormat="false" ht="15" hidden="false" customHeight="false" outlineLevel="0" collapsed="false">
      <c r="A1510" s="0" t="s">
        <v>1656</v>
      </c>
      <c r="B1510" s="0" t="s">
        <v>81</v>
      </c>
      <c r="C1510" s="0" t="n">
        <v>90</v>
      </c>
      <c r="D1510" s="0" t="n">
        <v>58</v>
      </c>
      <c r="E1510" s="0" t="n">
        <v>13</v>
      </c>
      <c r="F1510" s="0" t="n">
        <v>2</v>
      </c>
      <c r="G1510" s="0" t="n">
        <v>12.19</v>
      </c>
      <c r="H1510" s="0" t="n">
        <v>2.38</v>
      </c>
      <c r="I1510" s="0" t="n">
        <v>0.49</v>
      </c>
      <c r="J1510" s="0" t="s">
        <v>49</v>
      </c>
      <c r="K1510" s="0" t="s">
        <v>60</v>
      </c>
      <c r="L1510" s="0" t="n">
        <v>123</v>
      </c>
      <c r="M1510" s="0" t="n">
        <v>0.65</v>
      </c>
      <c r="N1510" s="0" t="n">
        <v>160.6</v>
      </c>
      <c r="O1510" s="0" t="n">
        <v>0.11</v>
      </c>
      <c r="P1510" s="0" t="n">
        <v>4</v>
      </c>
      <c r="Q1510" s="0" t="n">
        <v>0.75</v>
      </c>
      <c r="R1510" s="0" t="n">
        <v>930</v>
      </c>
      <c r="S1510" s="0" t="n">
        <v>12.1</v>
      </c>
      <c r="T1510" s="0" t="n">
        <v>0.45</v>
      </c>
      <c r="U1510" s="6" t="n">
        <v>45353</v>
      </c>
      <c r="V1510" s="0" t="n">
        <v>279.3</v>
      </c>
      <c r="W1510" s="0" t="n">
        <v>0.71</v>
      </c>
    </row>
    <row r="1511" customFormat="false" ht="15" hidden="false" customHeight="false" outlineLevel="0" collapsed="false">
      <c r="A1511" s="0" t="s">
        <v>1657</v>
      </c>
      <c r="B1511" s="0" t="s">
        <v>56</v>
      </c>
      <c r="C1511" s="0" t="n">
        <v>111</v>
      </c>
      <c r="D1511" s="0" t="n">
        <v>18</v>
      </c>
      <c r="E1511" s="0" t="n">
        <v>3</v>
      </c>
      <c r="F1511" s="0" t="n">
        <v>4</v>
      </c>
      <c r="G1511" s="0" t="n">
        <v>21.73</v>
      </c>
      <c r="H1511" s="0" t="n">
        <v>5.7</v>
      </c>
      <c r="I1511" s="0" t="n">
        <v>0.22</v>
      </c>
      <c r="J1511" s="0" t="s">
        <v>158</v>
      </c>
      <c r="K1511" s="0" t="s">
        <v>60</v>
      </c>
      <c r="L1511" s="0" t="n">
        <v>115</v>
      </c>
      <c r="M1511" s="0" t="n">
        <v>1.91</v>
      </c>
      <c r="N1511" s="0" t="n">
        <v>129.6</v>
      </c>
      <c r="O1511" s="0" t="n">
        <v>1.79</v>
      </c>
      <c r="P1511" s="0" t="n">
        <v>3</v>
      </c>
      <c r="Q1511" s="0" t="n">
        <v>0.73</v>
      </c>
      <c r="R1511" s="0" t="n">
        <v>229</v>
      </c>
      <c r="S1511" s="0" t="n">
        <v>1.71</v>
      </c>
      <c r="T1511" s="0" t="n">
        <v>0.33</v>
      </c>
      <c r="U1511" s="6" t="n">
        <v>45521</v>
      </c>
      <c r="V1511" s="0" t="n">
        <v>173.74</v>
      </c>
      <c r="W1511" s="0" t="n">
        <v>0.396</v>
      </c>
    </row>
    <row r="1512" customFormat="false" ht="15" hidden="false" customHeight="false" outlineLevel="0" collapsed="false">
      <c r="A1512" s="0" t="s">
        <v>1658</v>
      </c>
      <c r="B1512" s="0" t="s">
        <v>48</v>
      </c>
      <c r="C1512" s="0" t="n">
        <v>284</v>
      </c>
      <c r="D1512" s="0" t="n">
        <v>26</v>
      </c>
      <c r="E1512" s="0" t="n">
        <v>7</v>
      </c>
      <c r="F1512" s="0" t="n">
        <v>7</v>
      </c>
      <c r="G1512" s="0" t="n">
        <v>42.47</v>
      </c>
      <c r="H1512" s="0" t="n">
        <v>9.97</v>
      </c>
      <c r="I1512" s="0" t="n">
        <v>0.97</v>
      </c>
      <c r="J1512" s="0" t="s">
        <v>92</v>
      </c>
      <c r="K1512" s="0" t="s">
        <v>60</v>
      </c>
      <c r="L1512" s="0" t="n">
        <v>46</v>
      </c>
      <c r="M1512" s="0" t="n">
        <v>1.25</v>
      </c>
      <c r="N1512" s="0" t="n">
        <v>79.1</v>
      </c>
      <c r="O1512" s="0" t="n">
        <v>1.47</v>
      </c>
      <c r="P1512" s="0" t="n">
        <v>4</v>
      </c>
      <c r="Q1512" s="0" t="n">
        <v>0.8</v>
      </c>
      <c r="R1512" s="0" t="n">
        <v>117</v>
      </c>
      <c r="S1512" s="0" t="n">
        <v>11.72</v>
      </c>
      <c r="T1512" s="0" t="n">
        <v>0.8</v>
      </c>
      <c r="U1512" s="6" t="n">
        <v>45380</v>
      </c>
      <c r="V1512" s="0" t="n">
        <v>258.54</v>
      </c>
      <c r="W1512" s="0" t="n">
        <v>0.649</v>
      </c>
    </row>
    <row r="1513" customFormat="false" ht="15" hidden="false" customHeight="false" outlineLevel="0" collapsed="false">
      <c r="A1513" s="0" t="s">
        <v>1659</v>
      </c>
      <c r="B1513" s="0" t="s">
        <v>56</v>
      </c>
      <c r="C1513" s="0" t="n">
        <v>402</v>
      </c>
      <c r="D1513" s="0" t="n">
        <v>78</v>
      </c>
      <c r="E1513" s="0" t="n">
        <v>9</v>
      </c>
      <c r="F1513" s="0" t="n">
        <v>2</v>
      </c>
      <c r="G1513" s="0" t="n">
        <v>33.84</v>
      </c>
      <c r="H1513" s="0" t="n">
        <v>5.88</v>
      </c>
      <c r="I1513" s="0" t="n">
        <v>0.22</v>
      </c>
      <c r="J1513" s="0" t="s">
        <v>220</v>
      </c>
      <c r="K1513" s="0" t="s">
        <v>42</v>
      </c>
      <c r="L1513" s="0" t="n">
        <v>116</v>
      </c>
      <c r="M1513" s="0" t="n">
        <v>1.12</v>
      </c>
      <c r="N1513" s="0" t="n">
        <v>15.14</v>
      </c>
      <c r="O1513" s="0" t="n">
        <v>0.43</v>
      </c>
      <c r="P1513" s="0" t="n">
        <v>7</v>
      </c>
      <c r="Q1513" s="0" t="n">
        <v>0.8</v>
      </c>
      <c r="R1513" s="0" t="n">
        <v>164</v>
      </c>
      <c r="S1513" s="0" t="n">
        <v>9.91</v>
      </c>
      <c r="T1513" s="0" t="n">
        <v>0.68</v>
      </c>
      <c r="U1513" s="6" t="n">
        <v>45377</v>
      </c>
      <c r="V1513" s="0" t="n">
        <v>32.68</v>
      </c>
      <c r="W1513" s="0" t="n">
        <v>0.645</v>
      </c>
    </row>
    <row r="1514" customFormat="false" ht="15" hidden="false" customHeight="false" outlineLevel="0" collapsed="false">
      <c r="A1514" s="0" t="s">
        <v>1660</v>
      </c>
      <c r="B1514" s="0" t="s">
        <v>56</v>
      </c>
      <c r="C1514" s="0" t="n">
        <v>239</v>
      </c>
      <c r="D1514" s="0" t="n">
        <v>67</v>
      </c>
      <c r="E1514" s="0" t="n">
        <v>6</v>
      </c>
      <c r="F1514" s="0" t="n">
        <v>9</v>
      </c>
      <c r="G1514" s="0" t="n">
        <v>36.91</v>
      </c>
      <c r="H1514" s="0" t="n">
        <v>0.92</v>
      </c>
      <c r="I1514" s="0" t="n">
        <v>0.2</v>
      </c>
      <c r="J1514" s="0" t="s">
        <v>573</v>
      </c>
      <c r="K1514" s="0" t="s">
        <v>54</v>
      </c>
      <c r="L1514" s="0" t="n">
        <v>138</v>
      </c>
      <c r="M1514" s="0" t="n">
        <v>2.02</v>
      </c>
      <c r="N1514" s="0" t="n">
        <v>32.14</v>
      </c>
      <c r="O1514" s="0" t="n">
        <v>0.6</v>
      </c>
      <c r="P1514" s="0" t="n">
        <v>7</v>
      </c>
      <c r="Q1514" s="0" t="n">
        <v>0.95</v>
      </c>
      <c r="R1514" s="0" t="n">
        <v>75</v>
      </c>
      <c r="S1514" s="0" t="n">
        <v>8.93</v>
      </c>
      <c r="T1514" s="0" t="n">
        <v>0.27</v>
      </c>
      <c r="U1514" s="6" t="n">
        <v>45400</v>
      </c>
      <c r="V1514" s="0" t="n">
        <v>258.21</v>
      </c>
      <c r="W1514" s="0" t="n">
        <v>0.563</v>
      </c>
    </row>
    <row r="1515" customFormat="false" ht="15" hidden="false" customHeight="false" outlineLevel="0" collapsed="false">
      <c r="A1515" s="0" t="s">
        <v>1661</v>
      </c>
      <c r="B1515" s="0" t="s">
        <v>44</v>
      </c>
      <c r="C1515" s="0" t="n">
        <v>409</v>
      </c>
      <c r="D1515" s="0" t="n">
        <v>66</v>
      </c>
      <c r="E1515" s="0" t="n">
        <v>10</v>
      </c>
      <c r="F1515" s="0" t="n">
        <v>6</v>
      </c>
      <c r="G1515" s="0" t="n">
        <v>29.78</v>
      </c>
      <c r="H1515" s="0" t="n">
        <v>8.07</v>
      </c>
      <c r="I1515" s="0" t="n">
        <v>0.51</v>
      </c>
      <c r="J1515" s="0" t="s">
        <v>59</v>
      </c>
      <c r="K1515" s="0" t="s">
        <v>60</v>
      </c>
      <c r="L1515" s="0" t="n">
        <v>69</v>
      </c>
      <c r="M1515" s="0" t="n">
        <v>4.11</v>
      </c>
      <c r="N1515" s="0" t="n">
        <v>148.86</v>
      </c>
      <c r="O1515" s="0" t="n">
        <v>1.13</v>
      </c>
      <c r="P1515" s="0" t="n">
        <v>3</v>
      </c>
      <c r="Q1515" s="0" t="n">
        <v>0.77</v>
      </c>
      <c r="R1515" s="0" t="n">
        <v>608</v>
      </c>
      <c r="S1515" s="0" t="n">
        <v>5.45</v>
      </c>
      <c r="T1515" s="0" t="n">
        <v>0.67</v>
      </c>
      <c r="U1515" s="6" t="n">
        <v>45390</v>
      </c>
      <c r="V1515" s="0" t="n">
        <v>67.34</v>
      </c>
      <c r="W1515" s="0" t="n">
        <v>0.588</v>
      </c>
    </row>
    <row r="1516" customFormat="false" ht="15" hidden="false" customHeight="false" outlineLevel="0" collapsed="false">
      <c r="A1516" s="0" t="s">
        <v>1662</v>
      </c>
      <c r="B1516" s="0" t="s">
        <v>40</v>
      </c>
      <c r="C1516" s="0" t="n">
        <v>432</v>
      </c>
      <c r="D1516" s="0" t="n">
        <v>71</v>
      </c>
      <c r="E1516" s="0" t="n">
        <v>12</v>
      </c>
      <c r="F1516" s="0" t="n">
        <v>7</v>
      </c>
      <c r="G1516" s="0" t="n">
        <v>23.03</v>
      </c>
      <c r="H1516" s="0" t="n">
        <v>4.27</v>
      </c>
      <c r="I1516" s="0" t="n">
        <v>0.69</v>
      </c>
      <c r="J1516" s="0" t="s">
        <v>198</v>
      </c>
      <c r="K1516" s="0" t="s">
        <v>42</v>
      </c>
      <c r="L1516" s="0" t="n">
        <v>76</v>
      </c>
      <c r="M1516" s="0" t="n">
        <v>1.4</v>
      </c>
      <c r="N1516" s="0" t="n">
        <v>80.15</v>
      </c>
      <c r="O1516" s="0" t="n">
        <v>0.34</v>
      </c>
      <c r="P1516" s="0" t="n">
        <v>7</v>
      </c>
      <c r="Q1516" s="0" t="n">
        <v>0.73</v>
      </c>
      <c r="R1516" s="0" t="n">
        <v>256</v>
      </c>
      <c r="S1516" s="0" t="n">
        <v>2.6</v>
      </c>
      <c r="T1516" s="0" t="n">
        <v>0.33</v>
      </c>
      <c r="U1516" s="6" t="n">
        <v>45356</v>
      </c>
      <c r="V1516" s="0" t="n">
        <v>115.14</v>
      </c>
      <c r="W1516" s="0" t="n">
        <v>0.473</v>
      </c>
    </row>
    <row r="1517" customFormat="false" ht="15" hidden="false" customHeight="false" outlineLevel="0" collapsed="false">
      <c r="A1517" s="0" t="s">
        <v>1663</v>
      </c>
      <c r="B1517" s="0" t="s">
        <v>40</v>
      </c>
      <c r="C1517" s="0" t="n">
        <v>461</v>
      </c>
      <c r="D1517" s="0" t="n">
        <v>61</v>
      </c>
      <c r="E1517" s="0" t="n">
        <v>7</v>
      </c>
      <c r="F1517" s="0" t="n">
        <v>6</v>
      </c>
      <c r="G1517" s="0" t="n">
        <v>38.19</v>
      </c>
      <c r="H1517" s="0" t="n">
        <v>1.96</v>
      </c>
      <c r="I1517" s="0" t="n">
        <v>0.42</v>
      </c>
      <c r="J1517" s="0" t="s">
        <v>168</v>
      </c>
      <c r="K1517" s="0" t="s">
        <v>42</v>
      </c>
      <c r="L1517" s="0" t="n">
        <v>88</v>
      </c>
      <c r="M1517" s="0" t="n">
        <v>2.89</v>
      </c>
      <c r="N1517" s="0" t="n">
        <v>73.54</v>
      </c>
      <c r="O1517" s="0" t="n">
        <v>1.59</v>
      </c>
      <c r="P1517" s="0" t="n">
        <v>3</v>
      </c>
      <c r="Q1517" s="0" t="n">
        <v>0.88</v>
      </c>
      <c r="R1517" s="0" t="n">
        <v>122</v>
      </c>
      <c r="S1517" s="0" t="n">
        <v>10.06</v>
      </c>
      <c r="T1517" s="0" t="n">
        <v>0.99</v>
      </c>
      <c r="U1517" s="6" t="n">
        <v>45313</v>
      </c>
      <c r="V1517" s="0" t="n">
        <v>102.77</v>
      </c>
      <c r="W1517" s="0" t="n">
        <v>0.689</v>
      </c>
    </row>
    <row r="1518" customFormat="false" ht="15" hidden="false" customHeight="false" outlineLevel="0" collapsed="false">
      <c r="A1518" s="0" t="s">
        <v>1664</v>
      </c>
      <c r="B1518" s="0" t="s">
        <v>48</v>
      </c>
      <c r="C1518" s="0" t="n">
        <v>420</v>
      </c>
      <c r="D1518" s="0" t="n">
        <v>70</v>
      </c>
      <c r="E1518" s="0" t="n">
        <v>11</v>
      </c>
      <c r="F1518" s="0" t="n">
        <v>5</v>
      </c>
      <c r="G1518" s="0" t="n">
        <v>4.33</v>
      </c>
      <c r="H1518" s="0" t="n">
        <v>8.69</v>
      </c>
      <c r="I1518" s="0" t="n">
        <v>0.27</v>
      </c>
      <c r="J1518" s="0" t="s">
        <v>41</v>
      </c>
      <c r="K1518" s="0" t="s">
        <v>54</v>
      </c>
      <c r="L1518" s="0" t="n">
        <v>120</v>
      </c>
      <c r="M1518" s="0" t="n">
        <v>3.87</v>
      </c>
      <c r="N1518" s="0" t="n">
        <v>178.91</v>
      </c>
      <c r="O1518" s="0" t="n">
        <v>1.6</v>
      </c>
      <c r="P1518" s="0" t="n">
        <v>3</v>
      </c>
      <c r="Q1518" s="0" t="n">
        <v>0.91</v>
      </c>
      <c r="R1518" s="0" t="n">
        <v>308</v>
      </c>
      <c r="S1518" s="0" t="n">
        <v>7.6</v>
      </c>
      <c r="T1518" s="0" t="n">
        <v>0.41</v>
      </c>
      <c r="U1518" s="6" t="n">
        <v>45508</v>
      </c>
      <c r="V1518" s="0" t="n">
        <v>107.81</v>
      </c>
      <c r="W1518" s="0" t="n">
        <v>0.545</v>
      </c>
    </row>
    <row r="1519" customFormat="false" ht="15" hidden="false" customHeight="false" outlineLevel="0" collapsed="false">
      <c r="A1519" s="0" t="s">
        <v>1665</v>
      </c>
      <c r="B1519" s="0" t="s">
        <v>48</v>
      </c>
      <c r="C1519" s="0" t="n">
        <v>419</v>
      </c>
      <c r="D1519" s="0" t="n">
        <v>49</v>
      </c>
      <c r="E1519" s="0" t="n">
        <v>11</v>
      </c>
      <c r="F1519" s="0" t="n">
        <v>9</v>
      </c>
      <c r="G1519" s="0" t="n">
        <v>33.98</v>
      </c>
      <c r="H1519" s="0" t="n">
        <v>2.38</v>
      </c>
      <c r="I1519" s="0" t="n">
        <v>0.84</v>
      </c>
      <c r="J1519" s="0" t="s">
        <v>210</v>
      </c>
      <c r="K1519" s="0" t="s">
        <v>42</v>
      </c>
      <c r="L1519" s="0" t="n">
        <v>57</v>
      </c>
      <c r="M1519" s="0" t="n">
        <v>1.58</v>
      </c>
      <c r="N1519" s="0" t="n">
        <v>102.06</v>
      </c>
      <c r="O1519" s="0" t="n">
        <v>0.67</v>
      </c>
      <c r="P1519" s="0" t="n">
        <v>7</v>
      </c>
      <c r="Q1519" s="0" t="n">
        <v>0.79</v>
      </c>
      <c r="R1519" s="0" t="n">
        <v>435</v>
      </c>
      <c r="S1519" s="0" t="n">
        <v>4.05</v>
      </c>
      <c r="T1519" s="0" t="n">
        <v>0.76</v>
      </c>
      <c r="U1519" s="6" t="n">
        <v>45332</v>
      </c>
      <c r="V1519" s="0" t="n">
        <v>276.42</v>
      </c>
      <c r="W1519" s="0" t="n">
        <v>0.557</v>
      </c>
    </row>
    <row r="1520" customFormat="false" ht="15" hidden="false" customHeight="false" outlineLevel="0" collapsed="false">
      <c r="A1520" s="0" t="s">
        <v>1666</v>
      </c>
      <c r="B1520" s="0" t="s">
        <v>40</v>
      </c>
      <c r="C1520" s="0" t="n">
        <v>234</v>
      </c>
      <c r="D1520" s="0" t="n">
        <v>47</v>
      </c>
      <c r="E1520" s="0" t="n">
        <v>11</v>
      </c>
      <c r="F1520" s="0" t="n">
        <v>5</v>
      </c>
      <c r="G1520" s="0" t="n">
        <v>49.86</v>
      </c>
      <c r="H1520" s="0" t="n">
        <v>9.25</v>
      </c>
      <c r="I1520" s="0" t="n">
        <v>0.43</v>
      </c>
      <c r="J1520" s="0" t="s">
        <v>100</v>
      </c>
      <c r="K1520" s="0" t="s">
        <v>46</v>
      </c>
      <c r="L1520" s="0" t="n">
        <v>156</v>
      </c>
      <c r="M1520" s="0" t="n">
        <v>4.66</v>
      </c>
      <c r="N1520" s="0" t="n">
        <v>180.92</v>
      </c>
      <c r="O1520" s="0" t="n">
        <v>0.23</v>
      </c>
      <c r="P1520" s="0" t="n">
        <v>1</v>
      </c>
      <c r="Q1520" s="0" t="n">
        <v>0.88</v>
      </c>
      <c r="R1520" s="0" t="n">
        <v>986</v>
      </c>
      <c r="S1520" s="0" t="n">
        <v>1.61</v>
      </c>
      <c r="T1520" s="0" t="n">
        <v>0.72</v>
      </c>
      <c r="U1520" s="6" t="n">
        <v>45641</v>
      </c>
      <c r="V1520" s="0" t="n">
        <v>138.06</v>
      </c>
      <c r="W1520" s="0" t="n">
        <v>0.698</v>
      </c>
    </row>
    <row r="1521" customFormat="false" ht="15" hidden="false" customHeight="false" outlineLevel="0" collapsed="false">
      <c r="A1521" s="0" t="s">
        <v>1667</v>
      </c>
      <c r="B1521" s="0" t="s">
        <v>44</v>
      </c>
      <c r="C1521" s="0" t="n">
        <v>498</v>
      </c>
      <c r="D1521" s="0" t="n">
        <v>52</v>
      </c>
      <c r="E1521" s="0" t="n">
        <v>3</v>
      </c>
      <c r="F1521" s="0" t="n">
        <v>7</v>
      </c>
      <c r="G1521" s="0" t="n">
        <v>39.23</v>
      </c>
      <c r="H1521" s="0" t="n">
        <v>4.7</v>
      </c>
      <c r="I1521" s="0" t="n">
        <v>0.27</v>
      </c>
      <c r="J1521" s="0" t="s">
        <v>324</v>
      </c>
      <c r="K1521" s="0" t="s">
        <v>46</v>
      </c>
      <c r="L1521" s="0" t="n">
        <v>97</v>
      </c>
      <c r="M1521" s="0" t="n">
        <v>4.4</v>
      </c>
      <c r="N1521" s="0" t="n">
        <v>178.46</v>
      </c>
      <c r="O1521" s="0" t="n">
        <v>1.98</v>
      </c>
      <c r="P1521" s="0" t="n">
        <v>3</v>
      </c>
      <c r="Q1521" s="0" t="n">
        <v>0.93</v>
      </c>
      <c r="R1521" s="0" t="n">
        <v>79</v>
      </c>
      <c r="S1521" s="0" t="n">
        <v>8.54</v>
      </c>
      <c r="T1521" s="0" t="n">
        <v>0.75</v>
      </c>
      <c r="U1521" s="6" t="n">
        <v>45514</v>
      </c>
      <c r="V1521" s="0" t="n">
        <v>87.71</v>
      </c>
      <c r="W1521" s="0" t="n">
        <v>0.592</v>
      </c>
    </row>
    <row r="1522" customFormat="false" ht="15" hidden="false" customHeight="false" outlineLevel="0" collapsed="false">
      <c r="A1522" s="0" t="s">
        <v>1668</v>
      </c>
      <c r="B1522" s="0" t="s">
        <v>40</v>
      </c>
      <c r="C1522" s="0" t="n">
        <v>406</v>
      </c>
      <c r="D1522" s="0" t="n">
        <v>72</v>
      </c>
      <c r="E1522" s="0" t="n">
        <v>4</v>
      </c>
      <c r="F1522" s="0" t="n">
        <v>7</v>
      </c>
      <c r="G1522" s="0" t="n">
        <v>15.24</v>
      </c>
      <c r="H1522" s="0" t="n">
        <v>7.56</v>
      </c>
      <c r="I1522" s="0" t="n">
        <v>0.43</v>
      </c>
      <c r="J1522" s="0" t="s">
        <v>98</v>
      </c>
      <c r="K1522" s="0" t="s">
        <v>46</v>
      </c>
      <c r="L1522" s="0" t="n">
        <v>49</v>
      </c>
      <c r="M1522" s="0" t="n">
        <v>1.63</v>
      </c>
      <c r="N1522" s="0" t="n">
        <v>25.23</v>
      </c>
      <c r="O1522" s="0" t="n">
        <v>0.58</v>
      </c>
      <c r="P1522" s="0" t="n">
        <v>0</v>
      </c>
      <c r="Q1522" s="0" t="n">
        <v>0.8</v>
      </c>
      <c r="R1522" s="0" t="n">
        <v>470</v>
      </c>
      <c r="S1522" s="0" t="n">
        <v>2.77</v>
      </c>
      <c r="T1522" s="0" t="n">
        <v>0.54</v>
      </c>
      <c r="U1522" s="6" t="n">
        <v>45395</v>
      </c>
      <c r="V1522" s="0" t="n">
        <v>95.38</v>
      </c>
      <c r="W1522" s="0" t="n">
        <v>0.647</v>
      </c>
    </row>
    <row r="1523" customFormat="false" ht="15" hidden="false" customHeight="false" outlineLevel="0" collapsed="false">
      <c r="A1523" s="0" t="s">
        <v>1669</v>
      </c>
      <c r="B1523" s="0" t="s">
        <v>44</v>
      </c>
      <c r="C1523" s="0" t="n">
        <v>296</v>
      </c>
      <c r="D1523" s="0" t="n">
        <v>28</v>
      </c>
      <c r="E1523" s="0" t="n">
        <v>5</v>
      </c>
      <c r="F1523" s="0" t="n">
        <v>9</v>
      </c>
      <c r="G1523" s="0" t="n">
        <v>14.61</v>
      </c>
      <c r="H1523" s="0" t="n">
        <v>5.7</v>
      </c>
      <c r="I1523" s="0" t="n">
        <v>0.29</v>
      </c>
      <c r="J1523" s="0" t="s">
        <v>426</v>
      </c>
      <c r="K1523" s="0" t="s">
        <v>54</v>
      </c>
      <c r="L1523" s="0" t="n">
        <v>143</v>
      </c>
      <c r="M1523" s="0" t="n">
        <v>4.95</v>
      </c>
      <c r="N1523" s="0" t="n">
        <v>189.62</v>
      </c>
      <c r="O1523" s="0" t="n">
        <v>0.23</v>
      </c>
      <c r="P1523" s="0" t="n">
        <v>0</v>
      </c>
      <c r="Q1523" s="0" t="n">
        <v>0.86</v>
      </c>
      <c r="R1523" s="0" t="n">
        <v>52</v>
      </c>
      <c r="S1523" s="0" t="n">
        <v>14.01</v>
      </c>
      <c r="T1523" s="0" t="n">
        <v>0.26</v>
      </c>
      <c r="U1523" s="6" t="n">
        <v>45613</v>
      </c>
      <c r="V1523" s="0" t="n">
        <v>242.97</v>
      </c>
      <c r="W1523" s="0" t="n">
        <v>0.788</v>
      </c>
    </row>
    <row r="1524" customFormat="false" ht="15" hidden="false" customHeight="false" outlineLevel="0" collapsed="false">
      <c r="A1524" s="0" t="s">
        <v>1670</v>
      </c>
      <c r="B1524" s="0" t="s">
        <v>48</v>
      </c>
      <c r="C1524" s="0" t="n">
        <v>83</v>
      </c>
      <c r="D1524" s="0" t="n">
        <v>59</v>
      </c>
      <c r="E1524" s="0" t="n">
        <v>6</v>
      </c>
      <c r="F1524" s="0" t="n">
        <v>9</v>
      </c>
      <c r="G1524" s="0" t="n">
        <v>33.69</v>
      </c>
      <c r="H1524" s="0" t="n">
        <v>2.94</v>
      </c>
      <c r="I1524" s="0" t="n">
        <v>0.57</v>
      </c>
      <c r="J1524" s="0" t="s">
        <v>45</v>
      </c>
      <c r="K1524" s="0" t="s">
        <v>42</v>
      </c>
      <c r="L1524" s="0" t="n">
        <v>105</v>
      </c>
      <c r="M1524" s="0" t="n">
        <v>3.51</v>
      </c>
      <c r="N1524" s="0" t="n">
        <v>24.62</v>
      </c>
      <c r="O1524" s="0" t="n">
        <v>0.73</v>
      </c>
      <c r="P1524" s="0" t="n">
        <v>7</v>
      </c>
      <c r="Q1524" s="0" t="n">
        <v>0.74</v>
      </c>
      <c r="R1524" s="0" t="n">
        <v>570</v>
      </c>
      <c r="S1524" s="0" t="n">
        <v>3.11</v>
      </c>
      <c r="T1524" s="0" t="n">
        <v>0.98</v>
      </c>
      <c r="U1524" s="6" t="n">
        <v>45367</v>
      </c>
      <c r="V1524" s="0" t="n">
        <v>166.34</v>
      </c>
      <c r="W1524" s="0" t="n">
        <v>0.572</v>
      </c>
    </row>
    <row r="1525" customFormat="false" ht="15" hidden="false" customHeight="false" outlineLevel="0" collapsed="false">
      <c r="A1525" s="0" t="s">
        <v>1671</v>
      </c>
      <c r="B1525" s="0" t="s">
        <v>81</v>
      </c>
      <c r="C1525" s="0" t="n">
        <v>365</v>
      </c>
      <c r="D1525" s="0" t="n">
        <v>42</v>
      </c>
      <c r="E1525" s="0" t="n">
        <v>12</v>
      </c>
      <c r="F1525" s="0" t="n">
        <v>7</v>
      </c>
      <c r="G1525" s="0" t="n">
        <v>44.9</v>
      </c>
      <c r="H1525" s="0" t="n">
        <v>6.88</v>
      </c>
      <c r="I1525" s="0" t="n">
        <v>0.7</v>
      </c>
      <c r="J1525" s="0" t="s">
        <v>62</v>
      </c>
      <c r="K1525" s="0" t="s">
        <v>46</v>
      </c>
      <c r="L1525" s="0" t="n">
        <v>172</v>
      </c>
      <c r="M1525" s="0" t="n">
        <v>1.79</v>
      </c>
      <c r="N1525" s="0" t="n">
        <v>193.07</v>
      </c>
      <c r="O1525" s="0" t="n">
        <v>1.94</v>
      </c>
      <c r="P1525" s="0" t="n">
        <v>3</v>
      </c>
      <c r="Q1525" s="0" t="n">
        <v>0.71</v>
      </c>
      <c r="R1525" s="0" t="n">
        <v>569</v>
      </c>
      <c r="S1525" s="0" t="n">
        <v>1.45</v>
      </c>
      <c r="T1525" s="0" t="n">
        <v>0.35</v>
      </c>
      <c r="U1525" s="6" t="n">
        <v>45596</v>
      </c>
      <c r="V1525" s="0" t="n">
        <v>140.35</v>
      </c>
      <c r="W1525" s="0" t="n">
        <v>0.377</v>
      </c>
    </row>
    <row r="1526" customFormat="false" ht="15" hidden="false" customHeight="false" outlineLevel="0" collapsed="false">
      <c r="A1526" s="0" t="s">
        <v>1672</v>
      </c>
      <c r="B1526" s="0" t="s">
        <v>48</v>
      </c>
      <c r="C1526" s="0" t="n">
        <v>311</v>
      </c>
      <c r="D1526" s="0" t="n">
        <v>22</v>
      </c>
      <c r="E1526" s="0" t="n">
        <v>11</v>
      </c>
      <c r="F1526" s="0" t="n">
        <v>7</v>
      </c>
      <c r="G1526" s="0" t="n">
        <v>29.32</v>
      </c>
      <c r="H1526" s="0" t="n">
        <v>9.6</v>
      </c>
      <c r="I1526" s="0" t="n">
        <v>0.82</v>
      </c>
      <c r="J1526" s="0" t="s">
        <v>139</v>
      </c>
      <c r="K1526" s="0" t="s">
        <v>60</v>
      </c>
      <c r="L1526" s="0" t="n">
        <v>70</v>
      </c>
      <c r="M1526" s="0" t="n">
        <v>3.56</v>
      </c>
      <c r="N1526" s="0" t="n">
        <v>96</v>
      </c>
      <c r="O1526" s="0" t="n">
        <v>1.61</v>
      </c>
      <c r="P1526" s="0" t="n">
        <v>5</v>
      </c>
      <c r="Q1526" s="0" t="n">
        <v>0.99</v>
      </c>
      <c r="R1526" s="0" t="n">
        <v>570</v>
      </c>
      <c r="S1526" s="0" t="n">
        <v>4.67</v>
      </c>
      <c r="T1526" s="0" t="n">
        <v>0.82</v>
      </c>
      <c r="U1526" s="6" t="n">
        <v>45424</v>
      </c>
      <c r="V1526" s="0" t="n">
        <v>278.78</v>
      </c>
      <c r="W1526" s="0" t="n">
        <v>0.563</v>
      </c>
    </row>
    <row r="1527" customFormat="false" ht="15" hidden="false" customHeight="false" outlineLevel="0" collapsed="false">
      <c r="A1527" s="0" t="s">
        <v>1673</v>
      </c>
      <c r="B1527" s="0" t="s">
        <v>48</v>
      </c>
      <c r="C1527" s="0" t="n">
        <v>264</v>
      </c>
      <c r="D1527" s="0" t="n">
        <v>87</v>
      </c>
      <c r="E1527" s="0" t="n">
        <v>12</v>
      </c>
      <c r="F1527" s="0" t="n">
        <v>3</v>
      </c>
      <c r="G1527" s="0" t="n">
        <v>26.84</v>
      </c>
      <c r="H1527" s="0" t="n">
        <v>7.81</v>
      </c>
      <c r="I1527" s="0" t="n">
        <v>0.3</v>
      </c>
      <c r="J1527" s="0" t="s">
        <v>78</v>
      </c>
      <c r="K1527" s="0" t="s">
        <v>42</v>
      </c>
      <c r="L1527" s="0" t="n">
        <v>14</v>
      </c>
      <c r="M1527" s="0" t="n">
        <v>3.5</v>
      </c>
      <c r="N1527" s="0" t="n">
        <v>154.56</v>
      </c>
      <c r="O1527" s="0" t="n">
        <v>1.01</v>
      </c>
      <c r="P1527" s="0" t="n">
        <v>4</v>
      </c>
      <c r="Q1527" s="0" t="n">
        <v>0.79</v>
      </c>
      <c r="R1527" s="0" t="n">
        <v>937</v>
      </c>
      <c r="S1527" s="0" t="n">
        <v>3.45</v>
      </c>
      <c r="T1527" s="0" t="n">
        <v>0.31</v>
      </c>
      <c r="U1527" s="6" t="n">
        <v>45455</v>
      </c>
      <c r="V1527" s="0" t="n">
        <v>279.7</v>
      </c>
      <c r="W1527" s="0" t="n">
        <v>0.485</v>
      </c>
    </row>
    <row r="1528" customFormat="false" ht="15" hidden="false" customHeight="false" outlineLevel="0" collapsed="false">
      <c r="A1528" s="0" t="s">
        <v>1674</v>
      </c>
      <c r="B1528" s="0" t="s">
        <v>56</v>
      </c>
      <c r="C1528" s="0" t="n">
        <v>489</v>
      </c>
      <c r="D1528" s="0" t="n">
        <v>71</v>
      </c>
      <c r="E1528" s="0" t="n">
        <v>8</v>
      </c>
      <c r="F1528" s="0" t="n">
        <v>8</v>
      </c>
      <c r="G1528" s="0" t="n">
        <v>8.86</v>
      </c>
      <c r="H1528" s="0" t="n">
        <v>6.24</v>
      </c>
      <c r="I1528" s="0" t="n">
        <v>0.25</v>
      </c>
      <c r="J1528" s="0" t="s">
        <v>324</v>
      </c>
      <c r="K1528" s="0" t="s">
        <v>46</v>
      </c>
      <c r="L1528" s="0" t="n">
        <v>46</v>
      </c>
      <c r="M1528" s="0" t="n">
        <v>3.23</v>
      </c>
      <c r="N1528" s="0" t="n">
        <v>144.17</v>
      </c>
      <c r="O1528" s="0" t="n">
        <v>0.68</v>
      </c>
      <c r="P1528" s="0" t="n">
        <v>9</v>
      </c>
      <c r="Q1528" s="0" t="n">
        <v>0.78</v>
      </c>
      <c r="R1528" s="0" t="n">
        <v>450</v>
      </c>
      <c r="S1528" s="0" t="n">
        <v>12.08</v>
      </c>
      <c r="T1528" s="0" t="n">
        <v>0.42</v>
      </c>
      <c r="U1528" s="6" t="n">
        <v>45326</v>
      </c>
      <c r="V1528" s="0" t="n">
        <v>229.27</v>
      </c>
      <c r="W1528" s="0" t="n">
        <v>0.553</v>
      </c>
    </row>
    <row r="1529" customFormat="false" ht="15" hidden="false" customHeight="false" outlineLevel="0" collapsed="false">
      <c r="A1529" s="0" t="s">
        <v>1675</v>
      </c>
      <c r="B1529" s="0" t="s">
        <v>56</v>
      </c>
      <c r="C1529" s="0" t="n">
        <v>81</v>
      </c>
      <c r="D1529" s="0" t="n">
        <v>52</v>
      </c>
      <c r="E1529" s="0" t="n">
        <v>3</v>
      </c>
      <c r="F1529" s="0" t="n">
        <v>7</v>
      </c>
      <c r="G1529" s="0" t="n">
        <v>36.06</v>
      </c>
      <c r="H1529" s="0" t="n">
        <v>9.91</v>
      </c>
      <c r="I1529" s="0" t="n">
        <v>0.12</v>
      </c>
      <c r="J1529" s="0" t="s">
        <v>242</v>
      </c>
      <c r="K1529" s="0" t="s">
        <v>42</v>
      </c>
      <c r="L1529" s="0" t="n">
        <v>148</v>
      </c>
      <c r="M1529" s="0" t="n">
        <v>3.7</v>
      </c>
      <c r="N1529" s="0" t="n">
        <v>108.51</v>
      </c>
      <c r="O1529" s="0" t="n">
        <v>0.9</v>
      </c>
      <c r="P1529" s="0" t="n">
        <v>5</v>
      </c>
      <c r="Q1529" s="0" t="n">
        <v>0.99</v>
      </c>
      <c r="R1529" s="0" t="n">
        <v>713</v>
      </c>
      <c r="S1529" s="0" t="n">
        <v>5.05</v>
      </c>
      <c r="T1529" s="0" t="n">
        <v>0.65</v>
      </c>
      <c r="U1529" s="6" t="n">
        <v>45336</v>
      </c>
      <c r="V1529" s="0" t="n">
        <v>160.22</v>
      </c>
      <c r="W1529" s="0" t="n">
        <v>0.605</v>
      </c>
    </row>
    <row r="1530" customFormat="false" ht="15" hidden="false" customHeight="false" outlineLevel="0" collapsed="false">
      <c r="A1530" s="0" t="s">
        <v>1676</v>
      </c>
      <c r="B1530" s="0" t="s">
        <v>56</v>
      </c>
      <c r="C1530" s="0" t="n">
        <v>445</v>
      </c>
      <c r="D1530" s="0" t="n">
        <v>58</v>
      </c>
      <c r="E1530" s="0" t="n">
        <v>14</v>
      </c>
      <c r="F1530" s="0" t="n">
        <v>9</v>
      </c>
      <c r="G1530" s="0" t="n">
        <v>35.41</v>
      </c>
      <c r="H1530" s="0" t="n">
        <v>3.02</v>
      </c>
      <c r="I1530" s="0" t="n">
        <v>0.31</v>
      </c>
      <c r="J1530" s="0" t="s">
        <v>45</v>
      </c>
      <c r="K1530" s="0" t="s">
        <v>46</v>
      </c>
      <c r="L1530" s="0" t="n">
        <v>115</v>
      </c>
      <c r="M1530" s="0" t="n">
        <v>1.71</v>
      </c>
      <c r="N1530" s="0" t="n">
        <v>127.7</v>
      </c>
      <c r="O1530" s="0" t="n">
        <v>0.13</v>
      </c>
      <c r="P1530" s="0" t="n">
        <v>3</v>
      </c>
      <c r="Q1530" s="0" t="n">
        <v>0.92</v>
      </c>
      <c r="R1530" s="0" t="n">
        <v>703</v>
      </c>
      <c r="S1530" s="0" t="n">
        <v>4.43</v>
      </c>
      <c r="T1530" s="0" t="n">
        <v>0.53</v>
      </c>
      <c r="U1530" s="6" t="n">
        <v>45490</v>
      </c>
      <c r="V1530" s="0" t="n">
        <v>43.82</v>
      </c>
      <c r="W1530" s="0" t="n">
        <v>0.676</v>
      </c>
    </row>
    <row r="1531" customFormat="false" ht="15" hidden="false" customHeight="false" outlineLevel="0" collapsed="false">
      <c r="A1531" s="0" t="s">
        <v>1677</v>
      </c>
      <c r="B1531" s="0" t="s">
        <v>56</v>
      </c>
      <c r="C1531" s="0" t="n">
        <v>351</v>
      </c>
      <c r="D1531" s="0" t="n">
        <v>45</v>
      </c>
      <c r="E1531" s="0" t="n">
        <v>11</v>
      </c>
      <c r="F1531" s="0" t="n">
        <v>8</v>
      </c>
      <c r="G1531" s="0" t="n">
        <v>48.38</v>
      </c>
      <c r="H1531" s="0" t="n">
        <v>1.09</v>
      </c>
      <c r="I1531" s="0" t="n">
        <v>0.12</v>
      </c>
      <c r="J1531" s="0" t="s">
        <v>130</v>
      </c>
      <c r="K1531" s="0" t="s">
        <v>60</v>
      </c>
      <c r="L1531" s="0" t="n">
        <v>108</v>
      </c>
      <c r="M1531" s="0" t="n">
        <v>4.91</v>
      </c>
      <c r="N1531" s="0" t="n">
        <v>190.48</v>
      </c>
      <c r="O1531" s="0" t="n">
        <v>1.46</v>
      </c>
      <c r="P1531" s="0" t="n">
        <v>3</v>
      </c>
      <c r="Q1531" s="0" t="n">
        <v>0.88</v>
      </c>
      <c r="R1531" s="0" t="n">
        <v>999</v>
      </c>
      <c r="S1531" s="0" t="n">
        <v>14.93</v>
      </c>
      <c r="T1531" s="0" t="n">
        <v>0.97</v>
      </c>
      <c r="U1531" s="6" t="n">
        <v>45576</v>
      </c>
      <c r="V1531" s="0" t="n">
        <v>215.31</v>
      </c>
      <c r="W1531" s="0" t="n">
        <v>0.763</v>
      </c>
    </row>
    <row r="1532" customFormat="false" ht="15" hidden="false" customHeight="false" outlineLevel="0" collapsed="false">
      <c r="A1532" s="0" t="s">
        <v>1678</v>
      </c>
      <c r="B1532" s="0" t="s">
        <v>44</v>
      </c>
      <c r="C1532" s="0" t="n">
        <v>189</v>
      </c>
      <c r="D1532" s="0" t="n">
        <v>19</v>
      </c>
      <c r="E1532" s="0" t="n">
        <v>8</v>
      </c>
      <c r="F1532" s="0" t="n">
        <v>7</v>
      </c>
      <c r="G1532" s="0" t="n">
        <v>15.71</v>
      </c>
      <c r="H1532" s="0" t="n">
        <v>0.81</v>
      </c>
      <c r="I1532" s="0" t="n">
        <v>0.41</v>
      </c>
      <c r="J1532" s="0" t="s">
        <v>348</v>
      </c>
      <c r="K1532" s="0" t="s">
        <v>42</v>
      </c>
      <c r="L1532" s="0" t="n">
        <v>177</v>
      </c>
      <c r="M1532" s="0" t="n">
        <v>4.36</v>
      </c>
      <c r="N1532" s="0" t="n">
        <v>186.2</v>
      </c>
      <c r="O1532" s="0" t="n">
        <v>0.29</v>
      </c>
      <c r="P1532" s="0" t="n">
        <v>6</v>
      </c>
      <c r="Q1532" s="0" t="n">
        <v>0.91</v>
      </c>
      <c r="R1532" s="0" t="n">
        <v>897</v>
      </c>
      <c r="S1532" s="0" t="n">
        <v>3.1</v>
      </c>
      <c r="T1532" s="0" t="n">
        <v>0.88</v>
      </c>
      <c r="U1532" s="6" t="n">
        <v>45495</v>
      </c>
      <c r="V1532" s="0" t="n">
        <v>246.38</v>
      </c>
      <c r="W1532" s="0" t="n">
        <v>0.65</v>
      </c>
    </row>
    <row r="1533" customFormat="false" ht="15" hidden="false" customHeight="false" outlineLevel="0" collapsed="false">
      <c r="A1533" s="0" t="s">
        <v>1679</v>
      </c>
      <c r="B1533" s="0" t="s">
        <v>40</v>
      </c>
      <c r="C1533" s="0" t="n">
        <v>464</v>
      </c>
      <c r="D1533" s="0" t="n">
        <v>15</v>
      </c>
      <c r="E1533" s="0" t="n">
        <v>6</v>
      </c>
      <c r="F1533" s="0" t="n">
        <v>5</v>
      </c>
      <c r="G1533" s="0" t="n">
        <v>38.07</v>
      </c>
      <c r="H1533" s="0" t="n">
        <v>7.25</v>
      </c>
      <c r="I1533" s="0" t="n">
        <v>0.23</v>
      </c>
      <c r="J1533" s="0" t="s">
        <v>145</v>
      </c>
      <c r="K1533" s="0" t="s">
        <v>46</v>
      </c>
      <c r="L1533" s="0" t="n">
        <v>17</v>
      </c>
      <c r="M1533" s="0" t="n">
        <v>3.86</v>
      </c>
      <c r="N1533" s="0" t="n">
        <v>134.32</v>
      </c>
      <c r="O1533" s="0" t="n">
        <v>1.09</v>
      </c>
      <c r="P1533" s="0" t="n">
        <v>0</v>
      </c>
      <c r="Q1533" s="0" t="n">
        <v>0.91</v>
      </c>
      <c r="R1533" s="0" t="n">
        <v>323</v>
      </c>
      <c r="S1533" s="0" t="n">
        <v>2.19</v>
      </c>
      <c r="T1533" s="0" t="n">
        <v>0.94</v>
      </c>
      <c r="U1533" s="6" t="n">
        <v>45574</v>
      </c>
      <c r="V1533" s="0" t="n">
        <v>257.09</v>
      </c>
      <c r="W1533" s="0" t="n">
        <v>0.69</v>
      </c>
    </row>
    <row r="1534" customFormat="false" ht="15" hidden="false" customHeight="false" outlineLevel="0" collapsed="false">
      <c r="A1534" s="0" t="s">
        <v>1680</v>
      </c>
      <c r="B1534" s="0" t="s">
        <v>81</v>
      </c>
      <c r="C1534" s="0" t="n">
        <v>288</v>
      </c>
      <c r="D1534" s="0" t="n">
        <v>66</v>
      </c>
      <c r="E1534" s="0" t="n">
        <v>6</v>
      </c>
      <c r="F1534" s="0" t="n">
        <v>6</v>
      </c>
      <c r="G1534" s="0" t="n">
        <v>22.27</v>
      </c>
      <c r="H1534" s="0" t="n">
        <v>8.39</v>
      </c>
      <c r="I1534" s="0" t="n">
        <v>0.62</v>
      </c>
      <c r="J1534" s="0" t="s">
        <v>62</v>
      </c>
      <c r="K1534" s="0" t="s">
        <v>46</v>
      </c>
      <c r="L1534" s="0" t="n">
        <v>96</v>
      </c>
      <c r="M1534" s="0" t="n">
        <v>0.62</v>
      </c>
      <c r="N1534" s="0" t="n">
        <v>134.97</v>
      </c>
      <c r="O1534" s="0" t="n">
        <v>1.18</v>
      </c>
      <c r="P1534" s="0" t="n">
        <v>8</v>
      </c>
      <c r="Q1534" s="0" t="n">
        <v>0.93</v>
      </c>
      <c r="R1534" s="0" t="n">
        <v>521</v>
      </c>
      <c r="S1534" s="0" t="n">
        <v>5.28</v>
      </c>
      <c r="T1534" s="0" t="n">
        <v>0.71</v>
      </c>
      <c r="U1534" s="6" t="n">
        <v>45458</v>
      </c>
      <c r="V1534" s="0" t="n">
        <v>178.74</v>
      </c>
      <c r="W1534" s="0" t="n">
        <v>0.52</v>
      </c>
    </row>
    <row r="1535" customFormat="false" ht="15" hidden="false" customHeight="false" outlineLevel="0" collapsed="false">
      <c r="A1535" s="0" t="s">
        <v>1681</v>
      </c>
      <c r="B1535" s="0" t="s">
        <v>48</v>
      </c>
      <c r="C1535" s="0" t="n">
        <v>286</v>
      </c>
      <c r="D1535" s="0" t="n">
        <v>10</v>
      </c>
      <c r="E1535" s="0" t="n">
        <v>5</v>
      </c>
      <c r="F1535" s="0" t="n">
        <v>8</v>
      </c>
      <c r="G1535" s="0" t="n">
        <v>28.37</v>
      </c>
      <c r="H1535" s="0" t="n">
        <v>6.53</v>
      </c>
      <c r="I1535" s="0" t="n">
        <v>0.45</v>
      </c>
      <c r="J1535" s="0" t="s">
        <v>284</v>
      </c>
      <c r="K1535" s="0" t="s">
        <v>60</v>
      </c>
      <c r="L1535" s="0" t="n">
        <v>93</v>
      </c>
      <c r="M1535" s="0" t="n">
        <v>3.16</v>
      </c>
      <c r="N1535" s="0" t="n">
        <v>56.92</v>
      </c>
      <c r="O1535" s="0" t="n">
        <v>0.1</v>
      </c>
      <c r="P1535" s="0" t="n">
        <v>9</v>
      </c>
      <c r="Q1535" s="0" t="n">
        <v>0.72</v>
      </c>
      <c r="R1535" s="0" t="n">
        <v>984</v>
      </c>
      <c r="S1535" s="0" t="n">
        <v>6.67</v>
      </c>
      <c r="T1535" s="0" t="n">
        <v>0.38</v>
      </c>
      <c r="U1535" s="6" t="n">
        <v>45433</v>
      </c>
      <c r="V1535" s="0" t="n">
        <v>188.88</v>
      </c>
      <c r="W1535" s="0" t="n">
        <v>0.519</v>
      </c>
    </row>
    <row r="1536" customFormat="false" ht="15" hidden="false" customHeight="false" outlineLevel="0" collapsed="false">
      <c r="A1536" s="0" t="s">
        <v>1682</v>
      </c>
      <c r="B1536" s="0" t="s">
        <v>44</v>
      </c>
      <c r="C1536" s="0" t="n">
        <v>73</v>
      </c>
      <c r="D1536" s="0" t="n">
        <v>80</v>
      </c>
      <c r="E1536" s="0" t="n">
        <v>9</v>
      </c>
      <c r="F1536" s="0" t="n">
        <v>5</v>
      </c>
      <c r="G1536" s="0" t="n">
        <v>41.01</v>
      </c>
      <c r="H1536" s="0" t="n">
        <v>9.1</v>
      </c>
      <c r="I1536" s="0" t="n">
        <v>0.18</v>
      </c>
      <c r="J1536" s="0" t="s">
        <v>143</v>
      </c>
      <c r="K1536" s="0" t="s">
        <v>60</v>
      </c>
      <c r="L1536" s="0" t="n">
        <v>20</v>
      </c>
      <c r="M1536" s="0" t="n">
        <v>3.68</v>
      </c>
      <c r="N1536" s="0" t="n">
        <v>167.44</v>
      </c>
      <c r="O1536" s="0" t="n">
        <v>1.96</v>
      </c>
      <c r="P1536" s="0" t="n">
        <v>2</v>
      </c>
      <c r="Q1536" s="0" t="n">
        <v>0.82</v>
      </c>
      <c r="R1536" s="0" t="n">
        <v>421</v>
      </c>
      <c r="S1536" s="0" t="n">
        <v>11.65</v>
      </c>
      <c r="T1536" s="0" t="n">
        <v>0.61</v>
      </c>
      <c r="U1536" s="6" t="n">
        <v>45558</v>
      </c>
      <c r="V1536" s="0" t="n">
        <v>215.69</v>
      </c>
      <c r="W1536" s="0" t="n">
        <v>0.605</v>
      </c>
    </row>
    <row r="1537" customFormat="false" ht="15" hidden="false" customHeight="false" outlineLevel="0" collapsed="false">
      <c r="A1537" s="0" t="s">
        <v>1683</v>
      </c>
      <c r="B1537" s="0" t="s">
        <v>81</v>
      </c>
      <c r="C1537" s="0" t="n">
        <v>35</v>
      </c>
      <c r="D1537" s="0" t="n">
        <v>67</v>
      </c>
      <c r="E1537" s="0" t="n">
        <v>5</v>
      </c>
      <c r="F1537" s="0" t="n">
        <v>2</v>
      </c>
      <c r="G1537" s="0" t="n">
        <v>11.88</v>
      </c>
      <c r="H1537" s="0" t="n">
        <v>7.13</v>
      </c>
      <c r="I1537" s="0" t="n">
        <v>0.46</v>
      </c>
      <c r="J1537" s="0" t="s">
        <v>186</v>
      </c>
      <c r="K1537" s="0" t="s">
        <v>46</v>
      </c>
      <c r="L1537" s="0" t="n">
        <v>80</v>
      </c>
      <c r="M1537" s="0" t="n">
        <v>4.34</v>
      </c>
      <c r="N1537" s="0" t="n">
        <v>130.19</v>
      </c>
      <c r="O1537" s="0" t="n">
        <v>0.67</v>
      </c>
      <c r="P1537" s="0" t="n">
        <v>3</v>
      </c>
      <c r="Q1537" s="0" t="n">
        <v>0.79</v>
      </c>
      <c r="R1537" s="0" t="n">
        <v>480</v>
      </c>
      <c r="S1537" s="0" t="n">
        <v>14.38</v>
      </c>
      <c r="T1537" s="0" t="n">
        <v>0.81</v>
      </c>
      <c r="U1537" s="6" t="n">
        <v>45526</v>
      </c>
      <c r="V1537" s="0" t="n">
        <v>263.44</v>
      </c>
      <c r="W1537" s="0" t="n">
        <v>0.785</v>
      </c>
    </row>
    <row r="1538" customFormat="false" ht="15" hidden="false" customHeight="false" outlineLevel="0" collapsed="false">
      <c r="A1538" s="0" t="s">
        <v>1684</v>
      </c>
      <c r="B1538" s="0" t="s">
        <v>44</v>
      </c>
      <c r="C1538" s="0" t="n">
        <v>27</v>
      </c>
      <c r="D1538" s="0" t="n">
        <v>30</v>
      </c>
      <c r="E1538" s="0" t="n">
        <v>4</v>
      </c>
      <c r="F1538" s="0" t="n">
        <v>9</v>
      </c>
      <c r="G1538" s="0" t="n">
        <v>17.8</v>
      </c>
      <c r="H1538" s="0" t="n">
        <v>4.02</v>
      </c>
      <c r="I1538" s="0" t="n">
        <v>0.29</v>
      </c>
      <c r="J1538" s="0" t="s">
        <v>191</v>
      </c>
      <c r="K1538" s="0" t="s">
        <v>46</v>
      </c>
      <c r="L1538" s="0" t="n">
        <v>103</v>
      </c>
      <c r="M1538" s="0" t="n">
        <v>4.76</v>
      </c>
      <c r="N1538" s="0" t="n">
        <v>166.99</v>
      </c>
      <c r="O1538" s="0" t="n">
        <v>0.25</v>
      </c>
      <c r="P1538" s="0" t="n">
        <v>8</v>
      </c>
      <c r="Q1538" s="0" t="n">
        <v>0.72</v>
      </c>
      <c r="R1538" s="0" t="n">
        <v>588</v>
      </c>
      <c r="S1538" s="0" t="n">
        <v>11.69</v>
      </c>
      <c r="T1538" s="0" t="n">
        <v>0.25</v>
      </c>
      <c r="U1538" s="6" t="n">
        <v>45298</v>
      </c>
      <c r="V1538" s="0" t="n">
        <v>23.17</v>
      </c>
      <c r="W1538" s="0" t="n">
        <v>0.565</v>
      </c>
    </row>
    <row r="1539" customFormat="false" ht="15" hidden="false" customHeight="false" outlineLevel="0" collapsed="false">
      <c r="A1539" s="0" t="s">
        <v>1685</v>
      </c>
      <c r="B1539" s="0" t="s">
        <v>44</v>
      </c>
      <c r="C1539" s="0" t="n">
        <v>123</v>
      </c>
      <c r="D1539" s="0" t="n">
        <v>89</v>
      </c>
      <c r="E1539" s="0" t="n">
        <v>12</v>
      </c>
      <c r="F1539" s="0" t="n">
        <v>3</v>
      </c>
      <c r="G1539" s="0" t="n">
        <v>38.89</v>
      </c>
      <c r="H1539" s="0" t="n">
        <v>2.22</v>
      </c>
      <c r="I1539" s="0" t="n">
        <v>0.71</v>
      </c>
      <c r="J1539" s="0" t="s">
        <v>253</v>
      </c>
      <c r="K1539" s="0" t="s">
        <v>54</v>
      </c>
      <c r="L1539" s="0" t="n">
        <v>132</v>
      </c>
      <c r="M1539" s="0" t="n">
        <v>4.62</v>
      </c>
      <c r="N1539" s="0" t="n">
        <v>134.99</v>
      </c>
      <c r="O1539" s="0" t="n">
        <v>1.72</v>
      </c>
      <c r="P1539" s="0" t="n">
        <v>4</v>
      </c>
      <c r="Q1539" s="0" t="n">
        <v>0.82</v>
      </c>
      <c r="R1539" s="0" t="n">
        <v>397</v>
      </c>
      <c r="S1539" s="0" t="n">
        <v>11.17</v>
      </c>
      <c r="T1539" s="0" t="n">
        <v>0.89</v>
      </c>
      <c r="U1539" s="6" t="n">
        <v>45650</v>
      </c>
      <c r="V1539" s="0" t="n">
        <v>173.33</v>
      </c>
      <c r="W1539" s="0" t="n">
        <v>0.639</v>
      </c>
    </row>
    <row r="1540" customFormat="false" ht="15" hidden="false" customHeight="false" outlineLevel="0" collapsed="false">
      <c r="A1540" s="0" t="s">
        <v>1686</v>
      </c>
      <c r="B1540" s="0" t="s">
        <v>48</v>
      </c>
      <c r="C1540" s="0" t="n">
        <v>78</v>
      </c>
      <c r="D1540" s="0" t="n">
        <v>65</v>
      </c>
      <c r="E1540" s="0" t="n">
        <v>10</v>
      </c>
      <c r="F1540" s="0" t="n">
        <v>3</v>
      </c>
      <c r="G1540" s="0" t="n">
        <v>28.95</v>
      </c>
      <c r="H1540" s="0" t="n">
        <v>9.28</v>
      </c>
      <c r="I1540" s="0" t="n">
        <v>0.43</v>
      </c>
      <c r="J1540" s="0" t="s">
        <v>100</v>
      </c>
      <c r="K1540" s="0" t="s">
        <v>54</v>
      </c>
      <c r="L1540" s="0" t="n">
        <v>150</v>
      </c>
      <c r="M1540" s="0" t="n">
        <v>2.33</v>
      </c>
      <c r="N1540" s="0" t="n">
        <v>66.87</v>
      </c>
      <c r="O1540" s="0" t="n">
        <v>0.39</v>
      </c>
      <c r="P1540" s="0" t="n">
        <v>3</v>
      </c>
      <c r="Q1540" s="0" t="n">
        <v>0.88</v>
      </c>
      <c r="R1540" s="0" t="n">
        <v>120</v>
      </c>
      <c r="S1540" s="0" t="n">
        <v>14.88</v>
      </c>
      <c r="T1540" s="0" t="n">
        <v>0.71</v>
      </c>
      <c r="U1540" s="6" t="n">
        <v>45611</v>
      </c>
      <c r="V1540" s="0" t="n">
        <v>117.04</v>
      </c>
      <c r="W1540" s="0" t="n">
        <v>0.817</v>
      </c>
    </row>
    <row r="1541" customFormat="false" ht="15" hidden="false" customHeight="false" outlineLevel="0" collapsed="false">
      <c r="A1541" s="0" t="s">
        <v>1687</v>
      </c>
      <c r="B1541" s="0" t="s">
        <v>40</v>
      </c>
      <c r="C1541" s="0" t="n">
        <v>332</v>
      </c>
      <c r="D1541" s="0" t="n">
        <v>96</v>
      </c>
      <c r="E1541" s="0" t="n">
        <v>6</v>
      </c>
      <c r="F1541" s="0" t="n">
        <v>6</v>
      </c>
      <c r="G1541" s="0" t="n">
        <v>5.53</v>
      </c>
      <c r="H1541" s="0" t="n">
        <v>1.48</v>
      </c>
      <c r="I1541" s="0" t="n">
        <v>0.23</v>
      </c>
      <c r="J1541" s="0" t="s">
        <v>70</v>
      </c>
      <c r="K1541" s="0" t="s">
        <v>42</v>
      </c>
      <c r="L1541" s="0" t="n">
        <v>115</v>
      </c>
      <c r="M1541" s="0" t="n">
        <v>4.53</v>
      </c>
      <c r="N1541" s="0" t="n">
        <v>46</v>
      </c>
      <c r="O1541" s="0" t="n">
        <v>0.15</v>
      </c>
      <c r="P1541" s="0" t="n">
        <v>5</v>
      </c>
      <c r="Q1541" s="0" t="n">
        <v>0.75</v>
      </c>
      <c r="R1541" s="0" t="n">
        <v>531</v>
      </c>
      <c r="S1541" s="0" t="n">
        <v>11.72</v>
      </c>
      <c r="T1541" s="0" t="n">
        <v>0.78</v>
      </c>
      <c r="U1541" s="6" t="n">
        <v>45592</v>
      </c>
      <c r="V1541" s="0" t="n">
        <v>251.62</v>
      </c>
      <c r="W1541" s="0" t="n">
        <v>0.747</v>
      </c>
    </row>
    <row r="1542" customFormat="false" ht="15" hidden="false" customHeight="false" outlineLevel="0" collapsed="false">
      <c r="A1542" s="0" t="s">
        <v>1688</v>
      </c>
      <c r="B1542" s="0" t="s">
        <v>56</v>
      </c>
      <c r="C1542" s="0" t="n">
        <v>59</v>
      </c>
      <c r="D1542" s="0" t="n">
        <v>29</v>
      </c>
      <c r="E1542" s="0" t="n">
        <v>10</v>
      </c>
      <c r="F1542" s="0" t="n">
        <v>7</v>
      </c>
      <c r="G1542" s="0" t="n">
        <v>22.08</v>
      </c>
      <c r="H1542" s="0" t="n">
        <v>5.66</v>
      </c>
      <c r="I1542" s="0" t="n">
        <v>0.41</v>
      </c>
      <c r="J1542" s="0" t="s">
        <v>103</v>
      </c>
      <c r="K1542" s="0" t="s">
        <v>42</v>
      </c>
      <c r="L1542" s="0" t="n">
        <v>58</v>
      </c>
      <c r="M1542" s="0" t="n">
        <v>0.5</v>
      </c>
      <c r="N1542" s="0" t="n">
        <v>24.62</v>
      </c>
      <c r="O1542" s="0" t="n">
        <v>1.04</v>
      </c>
      <c r="P1542" s="0" t="n">
        <v>0</v>
      </c>
      <c r="Q1542" s="0" t="n">
        <v>0.79</v>
      </c>
      <c r="R1542" s="0" t="n">
        <v>780</v>
      </c>
      <c r="S1542" s="0" t="n">
        <v>2.95</v>
      </c>
      <c r="T1542" s="0" t="n">
        <v>0.76</v>
      </c>
      <c r="U1542" s="6" t="n">
        <v>45559</v>
      </c>
      <c r="V1542" s="0" t="n">
        <v>48.81</v>
      </c>
      <c r="W1542" s="0" t="n">
        <v>0.645</v>
      </c>
    </row>
    <row r="1543" customFormat="false" ht="15" hidden="false" customHeight="false" outlineLevel="0" collapsed="false">
      <c r="A1543" s="0" t="s">
        <v>1689</v>
      </c>
      <c r="B1543" s="0" t="s">
        <v>40</v>
      </c>
      <c r="C1543" s="0" t="n">
        <v>256</v>
      </c>
      <c r="D1543" s="0" t="n">
        <v>63</v>
      </c>
      <c r="E1543" s="0" t="n">
        <v>3</v>
      </c>
      <c r="F1543" s="0" t="n">
        <v>5</v>
      </c>
      <c r="G1543" s="0" t="n">
        <v>29.75</v>
      </c>
      <c r="H1543" s="0" t="n">
        <v>3.48</v>
      </c>
      <c r="I1543" s="0" t="n">
        <v>0.3</v>
      </c>
      <c r="J1543" s="0" t="s">
        <v>74</v>
      </c>
      <c r="K1543" s="0" t="s">
        <v>54</v>
      </c>
      <c r="L1543" s="0" t="n">
        <v>16</v>
      </c>
      <c r="M1543" s="0" t="n">
        <v>2.08</v>
      </c>
      <c r="N1543" s="0" t="n">
        <v>121.34</v>
      </c>
      <c r="O1543" s="0" t="n">
        <v>0.35</v>
      </c>
      <c r="P1543" s="0" t="n">
        <v>9</v>
      </c>
      <c r="Q1543" s="0" t="n">
        <v>0.89</v>
      </c>
      <c r="R1543" s="0" t="n">
        <v>851</v>
      </c>
      <c r="S1543" s="0" t="n">
        <v>7.46</v>
      </c>
      <c r="T1543" s="0" t="n">
        <v>0.88</v>
      </c>
      <c r="U1543" s="6" t="n">
        <v>45506</v>
      </c>
      <c r="V1543" s="0" t="n">
        <v>273.81</v>
      </c>
      <c r="W1543" s="0" t="n">
        <v>0.638</v>
      </c>
    </row>
    <row r="1544" customFormat="false" ht="15" hidden="false" customHeight="false" outlineLevel="0" collapsed="false">
      <c r="A1544" s="0" t="s">
        <v>1690</v>
      </c>
      <c r="B1544" s="0" t="s">
        <v>48</v>
      </c>
      <c r="C1544" s="0" t="n">
        <v>462</v>
      </c>
      <c r="D1544" s="0" t="n">
        <v>34</v>
      </c>
      <c r="E1544" s="0" t="n">
        <v>7</v>
      </c>
      <c r="F1544" s="0" t="n">
        <v>2</v>
      </c>
      <c r="G1544" s="0" t="n">
        <v>45.57</v>
      </c>
      <c r="H1544" s="0" t="n">
        <v>3.08</v>
      </c>
      <c r="I1544" s="0" t="n">
        <v>0.82</v>
      </c>
      <c r="J1544" s="0" t="s">
        <v>253</v>
      </c>
      <c r="K1544" s="0" t="s">
        <v>46</v>
      </c>
      <c r="L1544" s="0" t="n">
        <v>110</v>
      </c>
      <c r="M1544" s="0" t="n">
        <v>1.01</v>
      </c>
      <c r="N1544" s="0" t="n">
        <v>63.97</v>
      </c>
      <c r="O1544" s="0" t="n">
        <v>1.97</v>
      </c>
      <c r="P1544" s="0" t="n">
        <v>0</v>
      </c>
      <c r="Q1544" s="0" t="n">
        <v>0.87</v>
      </c>
      <c r="R1544" s="0" t="n">
        <v>305</v>
      </c>
      <c r="S1544" s="0" t="n">
        <v>8.05</v>
      </c>
      <c r="T1544" s="0" t="n">
        <v>0.27</v>
      </c>
      <c r="U1544" s="6" t="n">
        <v>45349</v>
      </c>
      <c r="V1544" s="0" t="n">
        <v>45.96</v>
      </c>
      <c r="W1544" s="0" t="n">
        <v>0.538</v>
      </c>
    </row>
    <row r="1545" customFormat="false" ht="15" hidden="false" customHeight="false" outlineLevel="0" collapsed="false">
      <c r="A1545" s="0" t="s">
        <v>1691</v>
      </c>
      <c r="B1545" s="0" t="s">
        <v>48</v>
      </c>
      <c r="C1545" s="0" t="n">
        <v>405</v>
      </c>
      <c r="D1545" s="0" t="n">
        <v>37</v>
      </c>
      <c r="E1545" s="0" t="n">
        <v>11</v>
      </c>
      <c r="F1545" s="0" t="n">
        <v>5</v>
      </c>
      <c r="G1545" s="0" t="n">
        <v>10.24</v>
      </c>
      <c r="H1545" s="0" t="n">
        <v>6.64</v>
      </c>
      <c r="I1545" s="0" t="n">
        <v>0.99</v>
      </c>
      <c r="J1545" s="0" t="s">
        <v>141</v>
      </c>
      <c r="K1545" s="0" t="s">
        <v>60</v>
      </c>
      <c r="L1545" s="0" t="n">
        <v>162</v>
      </c>
      <c r="M1545" s="0" t="n">
        <v>4.47</v>
      </c>
      <c r="N1545" s="0" t="n">
        <v>129.8</v>
      </c>
      <c r="O1545" s="0" t="n">
        <v>0.12</v>
      </c>
      <c r="P1545" s="0" t="n">
        <v>4</v>
      </c>
      <c r="Q1545" s="0" t="n">
        <v>0.96</v>
      </c>
      <c r="R1545" s="0" t="n">
        <v>152</v>
      </c>
      <c r="S1545" s="0" t="n">
        <v>5.27</v>
      </c>
      <c r="T1545" s="0" t="n">
        <v>0.5</v>
      </c>
      <c r="U1545" s="6" t="n">
        <v>45504</v>
      </c>
      <c r="V1545" s="0" t="n">
        <v>35.9</v>
      </c>
      <c r="W1545" s="0" t="n">
        <v>0.67</v>
      </c>
    </row>
    <row r="1546" customFormat="false" ht="15" hidden="false" customHeight="false" outlineLevel="0" collapsed="false">
      <c r="A1546" s="0" t="s">
        <v>1692</v>
      </c>
      <c r="B1546" s="0" t="s">
        <v>48</v>
      </c>
      <c r="C1546" s="0" t="n">
        <v>113</v>
      </c>
      <c r="D1546" s="0" t="n">
        <v>14</v>
      </c>
      <c r="E1546" s="0" t="n">
        <v>3</v>
      </c>
      <c r="F1546" s="0" t="n">
        <v>9</v>
      </c>
      <c r="G1546" s="0" t="n">
        <v>40.49</v>
      </c>
      <c r="H1546" s="0" t="n">
        <v>2.7</v>
      </c>
      <c r="I1546" s="0" t="n">
        <v>0.12</v>
      </c>
      <c r="J1546" s="0" t="s">
        <v>121</v>
      </c>
      <c r="K1546" s="0" t="s">
        <v>42</v>
      </c>
      <c r="L1546" s="0" t="n">
        <v>160</v>
      </c>
      <c r="M1546" s="0" t="n">
        <v>4.68</v>
      </c>
      <c r="N1546" s="0" t="n">
        <v>21.14</v>
      </c>
      <c r="O1546" s="0" t="n">
        <v>0.2</v>
      </c>
      <c r="P1546" s="0" t="n">
        <v>4</v>
      </c>
      <c r="Q1546" s="0" t="n">
        <v>0.94</v>
      </c>
      <c r="R1546" s="0" t="n">
        <v>196</v>
      </c>
      <c r="S1546" s="0" t="n">
        <v>3.3</v>
      </c>
      <c r="T1546" s="0" t="n">
        <v>0.6</v>
      </c>
      <c r="U1546" s="6" t="n">
        <v>45368</v>
      </c>
      <c r="V1546" s="0" t="n">
        <v>110.48</v>
      </c>
      <c r="W1546" s="0" t="n">
        <v>0.652</v>
      </c>
    </row>
    <row r="1547" customFormat="false" ht="15" hidden="false" customHeight="false" outlineLevel="0" collapsed="false">
      <c r="A1547" s="0" t="s">
        <v>1693</v>
      </c>
      <c r="B1547" s="0" t="s">
        <v>81</v>
      </c>
      <c r="C1547" s="0" t="n">
        <v>241</v>
      </c>
      <c r="D1547" s="0" t="n">
        <v>30</v>
      </c>
      <c r="E1547" s="0" t="n">
        <v>13</v>
      </c>
      <c r="F1547" s="0" t="n">
        <v>9</v>
      </c>
      <c r="G1547" s="0" t="n">
        <v>7.4</v>
      </c>
      <c r="H1547" s="0" t="n">
        <v>9.21</v>
      </c>
      <c r="I1547" s="0" t="n">
        <v>0.72</v>
      </c>
      <c r="J1547" s="0" t="s">
        <v>103</v>
      </c>
      <c r="K1547" s="0" t="s">
        <v>46</v>
      </c>
      <c r="L1547" s="0" t="n">
        <v>60</v>
      </c>
      <c r="M1547" s="0" t="n">
        <v>1.65</v>
      </c>
      <c r="N1547" s="0" t="n">
        <v>81.38</v>
      </c>
      <c r="O1547" s="0" t="n">
        <v>1.68</v>
      </c>
      <c r="P1547" s="0" t="n">
        <v>8</v>
      </c>
      <c r="Q1547" s="0" t="n">
        <v>0.99</v>
      </c>
      <c r="R1547" s="0" t="n">
        <v>951</v>
      </c>
      <c r="S1547" s="0" t="n">
        <v>10.96</v>
      </c>
      <c r="T1547" s="0" t="n">
        <v>0.64</v>
      </c>
      <c r="U1547" s="6" t="n">
        <v>45367</v>
      </c>
      <c r="V1547" s="0" t="n">
        <v>298.47</v>
      </c>
      <c r="W1547" s="0" t="n">
        <v>0.544</v>
      </c>
    </row>
    <row r="1548" customFormat="false" ht="15" hidden="false" customHeight="false" outlineLevel="0" collapsed="false">
      <c r="A1548" s="0" t="s">
        <v>1694</v>
      </c>
      <c r="B1548" s="0" t="s">
        <v>40</v>
      </c>
      <c r="C1548" s="0" t="n">
        <v>223</v>
      </c>
      <c r="D1548" s="0" t="n">
        <v>27</v>
      </c>
      <c r="E1548" s="0" t="n">
        <v>6</v>
      </c>
      <c r="F1548" s="0" t="n">
        <v>7</v>
      </c>
      <c r="G1548" s="0" t="n">
        <v>12.87</v>
      </c>
      <c r="H1548" s="0" t="n">
        <v>4.36</v>
      </c>
      <c r="I1548" s="0" t="n">
        <v>0.34</v>
      </c>
      <c r="J1548" s="0" t="s">
        <v>98</v>
      </c>
      <c r="K1548" s="0" t="s">
        <v>60</v>
      </c>
      <c r="L1548" s="0" t="n">
        <v>14</v>
      </c>
      <c r="M1548" s="0" t="n">
        <v>2.15</v>
      </c>
      <c r="N1548" s="0" t="n">
        <v>59.51</v>
      </c>
      <c r="O1548" s="0" t="n">
        <v>0.56</v>
      </c>
      <c r="P1548" s="0" t="n">
        <v>0</v>
      </c>
      <c r="Q1548" s="0" t="n">
        <v>0.88</v>
      </c>
      <c r="R1548" s="0" t="n">
        <v>719</v>
      </c>
      <c r="S1548" s="0" t="n">
        <v>4.88</v>
      </c>
      <c r="T1548" s="0" t="n">
        <v>0.95</v>
      </c>
      <c r="U1548" s="6" t="n">
        <v>45582</v>
      </c>
      <c r="V1548" s="0" t="n">
        <v>193.8</v>
      </c>
      <c r="W1548" s="0" t="n">
        <v>0.775</v>
      </c>
    </row>
    <row r="1549" customFormat="false" ht="15" hidden="false" customHeight="false" outlineLevel="0" collapsed="false">
      <c r="A1549" s="0" t="s">
        <v>1695</v>
      </c>
      <c r="B1549" s="0" t="s">
        <v>40</v>
      </c>
      <c r="C1549" s="0" t="n">
        <v>157</v>
      </c>
      <c r="D1549" s="0" t="n">
        <v>56</v>
      </c>
      <c r="E1549" s="0" t="n">
        <v>8</v>
      </c>
      <c r="F1549" s="0" t="n">
        <v>7</v>
      </c>
      <c r="G1549" s="0" t="n">
        <v>12.92</v>
      </c>
      <c r="H1549" s="0" t="n">
        <v>6.94</v>
      </c>
      <c r="I1549" s="0" t="n">
        <v>0.16</v>
      </c>
      <c r="J1549" s="0" t="s">
        <v>130</v>
      </c>
      <c r="K1549" s="0" t="s">
        <v>60</v>
      </c>
      <c r="L1549" s="0" t="n">
        <v>22</v>
      </c>
      <c r="M1549" s="0" t="n">
        <v>4.93</v>
      </c>
      <c r="N1549" s="0" t="n">
        <v>80.36</v>
      </c>
      <c r="O1549" s="0" t="n">
        <v>1.83</v>
      </c>
      <c r="P1549" s="0" t="n">
        <v>2</v>
      </c>
      <c r="Q1549" s="0" t="n">
        <v>0.91</v>
      </c>
      <c r="R1549" s="0" t="n">
        <v>909</v>
      </c>
      <c r="S1549" s="0" t="n">
        <v>9.75</v>
      </c>
      <c r="T1549" s="0" t="n">
        <v>0.23</v>
      </c>
      <c r="U1549" s="6" t="n">
        <v>45593</v>
      </c>
      <c r="V1549" s="0" t="n">
        <v>17.67</v>
      </c>
      <c r="W1549" s="0" t="n">
        <v>0.535</v>
      </c>
    </row>
    <row r="1550" customFormat="false" ht="15" hidden="false" customHeight="false" outlineLevel="0" collapsed="false">
      <c r="A1550" s="0" t="s">
        <v>1696</v>
      </c>
      <c r="B1550" s="0" t="s">
        <v>44</v>
      </c>
      <c r="C1550" s="0" t="n">
        <v>319</v>
      </c>
      <c r="D1550" s="0" t="n">
        <v>79</v>
      </c>
      <c r="E1550" s="0" t="n">
        <v>12</v>
      </c>
      <c r="F1550" s="0" t="n">
        <v>9</v>
      </c>
      <c r="G1550" s="0" t="n">
        <v>44</v>
      </c>
      <c r="H1550" s="0" t="n">
        <v>7.41</v>
      </c>
      <c r="I1550" s="0" t="n">
        <v>0.11</v>
      </c>
      <c r="J1550" s="0" t="s">
        <v>340</v>
      </c>
      <c r="K1550" s="0" t="s">
        <v>46</v>
      </c>
      <c r="L1550" s="0" t="n">
        <v>51</v>
      </c>
      <c r="M1550" s="0" t="n">
        <v>3.05</v>
      </c>
      <c r="N1550" s="0" t="n">
        <v>20.31</v>
      </c>
      <c r="O1550" s="0" t="n">
        <v>0.69</v>
      </c>
      <c r="P1550" s="0" t="n">
        <v>2</v>
      </c>
      <c r="Q1550" s="0" t="n">
        <v>0.96</v>
      </c>
      <c r="R1550" s="0" t="n">
        <v>189</v>
      </c>
      <c r="S1550" s="0" t="n">
        <v>5.52</v>
      </c>
      <c r="T1550" s="0" t="n">
        <v>0.89</v>
      </c>
      <c r="U1550" s="6" t="n">
        <v>45590</v>
      </c>
      <c r="V1550" s="0" t="n">
        <v>82.29</v>
      </c>
      <c r="W1550" s="0" t="n">
        <v>0.735</v>
      </c>
    </row>
    <row r="1551" customFormat="false" ht="15" hidden="false" customHeight="false" outlineLevel="0" collapsed="false">
      <c r="A1551" s="0" t="s">
        <v>1697</v>
      </c>
      <c r="B1551" s="0" t="s">
        <v>44</v>
      </c>
      <c r="C1551" s="0" t="n">
        <v>414</v>
      </c>
      <c r="D1551" s="0" t="n">
        <v>66</v>
      </c>
      <c r="E1551" s="0" t="n">
        <v>10</v>
      </c>
      <c r="F1551" s="0" t="n">
        <v>4</v>
      </c>
      <c r="G1551" s="0" t="n">
        <v>10.75</v>
      </c>
      <c r="H1551" s="0" t="n">
        <v>6.99</v>
      </c>
      <c r="I1551" s="0" t="n">
        <v>0.89</v>
      </c>
      <c r="J1551" s="0" t="s">
        <v>573</v>
      </c>
      <c r="K1551" s="0" t="s">
        <v>46</v>
      </c>
      <c r="L1551" s="0" t="n">
        <v>134</v>
      </c>
      <c r="M1551" s="0" t="n">
        <v>2.74</v>
      </c>
      <c r="N1551" s="0" t="n">
        <v>147.59</v>
      </c>
      <c r="O1551" s="0" t="n">
        <v>0.23</v>
      </c>
      <c r="P1551" s="0" t="n">
        <v>3</v>
      </c>
      <c r="Q1551" s="0" t="n">
        <v>0.95</v>
      </c>
      <c r="R1551" s="0" t="n">
        <v>704</v>
      </c>
      <c r="S1551" s="0" t="n">
        <v>8.09</v>
      </c>
      <c r="T1551" s="0" t="n">
        <v>0.64</v>
      </c>
      <c r="U1551" s="6" t="n">
        <v>45343</v>
      </c>
      <c r="V1551" s="0" t="n">
        <v>53.26</v>
      </c>
      <c r="W1551" s="0" t="n">
        <v>0.743</v>
      </c>
    </row>
    <row r="1552" customFormat="false" ht="15" hidden="false" customHeight="false" outlineLevel="0" collapsed="false">
      <c r="A1552" s="0" t="s">
        <v>1698</v>
      </c>
      <c r="B1552" s="0" t="s">
        <v>44</v>
      </c>
      <c r="C1552" s="0" t="n">
        <v>226</v>
      </c>
      <c r="D1552" s="0" t="n">
        <v>28</v>
      </c>
      <c r="E1552" s="0" t="n">
        <v>5</v>
      </c>
      <c r="F1552" s="0" t="n">
        <v>9</v>
      </c>
      <c r="G1552" s="0" t="n">
        <v>39.56</v>
      </c>
      <c r="H1552" s="0" t="n">
        <v>9.08</v>
      </c>
      <c r="I1552" s="0" t="n">
        <v>0.42</v>
      </c>
      <c r="J1552" s="0" t="s">
        <v>426</v>
      </c>
      <c r="K1552" s="0" t="s">
        <v>42</v>
      </c>
      <c r="L1552" s="0" t="n">
        <v>142</v>
      </c>
      <c r="M1552" s="0" t="n">
        <v>2.75</v>
      </c>
      <c r="N1552" s="0" t="n">
        <v>32.17</v>
      </c>
      <c r="O1552" s="0" t="n">
        <v>0.12</v>
      </c>
      <c r="P1552" s="0" t="n">
        <v>6</v>
      </c>
      <c r="Q1552" s="0" t="n">
        <v>0.92</v>
      </c>
      <c r="R1552" s="0" t="n">
        <v>670</v>
      </c>
      <c r="S1552" s="0" t="n">
        <v>5.72</v>
      </c>
      <c r="T1552" s="0" t="n">
        <v>0.64</v>
      </c>
      <c r="U1552" s="6" t="n">
        <v>45346</v>
      </c>
      <c r="V1552" s="0" t="n">
        <v>10.29</v>
      </c>
      <c r="W1552" s="0" t="n">
        <v>0.656</v>
      </c>
    </row>
    <row r="1553" customFormat="false" ht="15" hidden="false" customHeight="false" outlineLevel="0" collapsed="false">
      <c r="A1553" s="0" t="s">
        <v>1699</v>
      </c>
      <c r="B1553" s="0" t="s">
        <v>48</v>
      </c>
      <c r="C1553" s="0" t="n">
        <v>355</v>
      </c>
      <c r="D1553" s="0" t="n">
        <v>74</v>
      </c>
      <c r="E1553" s="0" t="n">
        <v>7</v>
      </c>
      <c r="F1553" s="0" t="n">
        <v>5</v>
      </c>
      <c r="G1553" s="0" t="n">
        <v>23.63</v>
      </c>
      <c r="H1553" s="0" t="n">
        <v>2.7</v>
      </c>
      <c r="I1553" s="0" t="n">
        <v>1</v>
      </c>
      <c r="J1553" s="0" t="s">
        <v>53</v>
      </c>
      <c r="K1553" s="0" t="s">
        <v>54</v>
      </c>
      <c r="L1553" s="0" t="n">
        <v>160</v>
      </c>
      <c r="M1553" s="0" t="n">
        <v>3.63</v>
      </c>
      <c r="N1553" s="0" t="n">
        <v>12.74</v>
      </c>
      <c r="O1553" s="0" t="n">
        <v>0.64</v>
      </c>
      <c r="P1553" s="0" t="n">
        <v>6</v>
      </c>
      <c r="Q1553" s="0" t="n">
        <v>0.85</v>
      </c>
      <c r="R1553" s="0" t="n">
        <v>472</v>
      </c>
      <c r="S1553" s="0" t="n">
        <v>6.76</v>
      </c>
      <c r="T1553" s="0" t="n">
        <v>0.46</v>
      </c>
      <c r="U1553" s="6" t="n">
        <v>45580</v>
      </c>
      <c r="V1553" s="0" t="n">
        <v>159.33</v>
      </c>
      <c r="W1553" s="0" t="n">
        <v>0.568</v>
      </c>
    </row>
    <row r="1554" customFormat="false" ht="15" hidden="false" customHeight="false" outlineLevel="0" collapsed="false">
      <c r="A1554" s="0" t="s">
        <v>1700</v>
      </c>
      <c r="B1554" s="0" t="s">
        <v>40</v>
      </c>
      <c r="C1554" s="0" t="n">
        <v>100</v>
      </c>
      <c r="D1554" s="0" t="n">
        <v>12</v>
      </c>
      <c r="E1554" s="0" t="n">
        <v>9</v>
      </c>
      <c r="F1554" s="0" t="n">
        <v>6</v>
      </c>
      <c r="G1554" s="0" t="n">
        <v>49.96</v>
      </c>
      <c r="H1554" s="0" t="n">
        <v>1.32</v>
      </c>
      <c r="I1554" s="0" t="n">
        <v>0.5</v>
      </c>
      <c r="J1554" s="0" t="s">
        <v>78</v>
      </c>
      <c r="K1554" s="0" t="s">
        <v>46</v>
      </c>
      <c r="L1554" s="0" t="n">
        <v>71</v>
      </c>
      <c r="M1554" s="0" t="n">
        <v>4.8</v>
      </c>
      <c r="N1554" s="0" t="n">
        <v>189.79</v>
      </c>
      <c r="O1554" s="0" t="n">
        <v>1</v>
      </c>
      <c r="P1554" s="0" t="n">
        <v>9</v>
      </c>
      <c r="Q1554" s="0" t="n">
        <v>0.78</v>
      </c>
      <c r="R1554" s="0" t="n">
        <v>920</v>
      </c>
      <c r="S1554" s="0" t="n">
        <v>11.25</v>
      </c>
      <c r="T1554" s="0" t="n">
        <v>0.71</v>
      </c>
      <c r="U1554" s="6" t="n">
        <v>45343</v>
      </c>
      <c r="V1554" s="0" t="n">
        <v>120.52</v>
      </c>
      <c r="W1554" s="0" t="n">
        <v>0.568</v>
      </c>
    </row>
    <row r="1555" customFormat="false" ht="15" hidden="false" customHeight="false" outlineLevel="0" collapsed="false">
      <c r="A1555" s="0" t="s">
        <v>1701</v>
      </c>
      <c r="B1555" s="0" t="s">
        <v>48</v>
      </c>
      <c r="C1555" s="0" t="n">
        <v>237</v>
      </c>
      <c r="D1555" s="0" t="n">
        <v>51</v>
      </c>
      <c r="E1555" s="0" t="n">
        <v>3</v>
      </c>
      <c r="F1555" s="0" t="n">
        <v>5</v>
      </c>
      <c r="G1555" s="0" t="n">
        <v>42.12</v>
      </c>
      <c r="H1555" s="0" t="n">
        <v>1.03</v>
      </c>
      <c r="I1555" s="0" t="n">
        <v>0.27</v>
      </c>
      <c r="J1555" s="0" t="s">
        <v>215</v>
      </c>
      <c r="K1555" s="0" t="s">
        <v>54</v>
      </c>
      <c r="L1555" s="0" t="n">
        <v>138</v>
      </c>
      <c r="M1555" s="0" t="n">
        <v>2.15</v>
      </c>
      <c r="N1555" s="0" t="n">
        <v>46.65</v>
      </c>
      <c r="O1555" s="0" t="n">
        <v>0.1</v>
      </c>
      <c r="P1555" s="0" t="n">
        <v>4</v>
      </c>
      <c r="Q1555" s="0" t="n">
        <v>0.96</v>
      </c>
      <c r="R1555" s="0" t="n">
        <v>881</v>
      </c>
      <c r="S1555" s="0" t="n">
        <v>13.37</v>
      </c>
      <c r="T1555" s="0" t="n">
        <v>0.72</v>
      </c>
      <c r="U1555" s="6" t="n">
        <v>45438</v>
      </c>
      <c r="V1555" s="0" t="n">
        <v>187.85</v>
      </c>
      <c r="W1555" s="0" t="n">
        <v>0.824</v>
      </c>
    </row>
    <row r="1556" customFormat="false" ht="15" hidden="false" customHeight="false" outlineLevel="0" collapsed="false">
      <c r="A1556" s="0" t="s">
        <v>1702</v>
      </c>
      <c r="B1556" s="0" t="s">
        <v>81</v>
      </c>
      <c r="C1556" s="0" t="n">
        <v>21</v>
      </c>
      <c r="D1556" s="0" t="n">
        <v>30</v>
      </c>
      <c r="E1556" s="0" t="n">
        <v>9</v>
      </c>
      <c r="F1556" s="0" t="n">
        <v>3</v>
      </c>
      <c r="G1556" s="0" t="n">
        <v>37.25</v>
      </c>
      <c r="H1556" s="0" t="n">
        <v>8.84</v>
      </c>
      <c r="I1556" s="0" t="n">
        <v>0.8</v>
      </c>
      <c r="J1556" s="0" t="s">
        <v>186</v>
      </c>
      <c r="K1556" s="0" t="s">
        <v>42</v>
      </c>
      <c r="L1556" s="0" t="n">
        <v>83</v>
      </c>
      <c r="M1556" s="0" t="n">
        <v>1.28</v>
      </c>
      <c r="N1556" s="0" t="n">
        <v>167.33</v>
      </c>
      <c r="O1556" s="0" t="n">
        <v>1.2</v>
      </c>
      <c r="P1556" s="0" t="n">
        <v>8</v>
      </c>
      <c r="Q1556" s="0" t="n">
        <v>0.93</v>
      </c>
      <c r="R1556" s="0" t="n">
        <v>113</v>
      </c>
      <c r="S1556" s="0" t="n">
        <v>8.12</v>
      </c>
      <c r="T1556" s="0" t="n">
        <v>0.35</v>
      </c>
      <c r="U1556" s="6" t="n">
        <v>45566</v>
      </c>
      <c r="V1556" s="0" t="n">
        <v>72.75</v>
      </c>
      <c r="W1556" s="0" t="n">
        <v>0.484</v>
      </c>
    </row>
    <row r="1557" customFormat="false" ht="15" hidden="false" customHeight="false" outlineLevel="0" collapsed="false">
      <c r="A1557" s="0" t="s">
        <v>1703</v>
      </c>
      <c r="B1557" s="0" t="s">
        <v>44</v>
      </c>
      <c r="C1557" s="0" t="n">
        <v>197</v>
      </c>
      <c r="D1557" s="0" t="n">
        <v>49</v>
      </c>
      <c r="E1557" s="0" t="n">
        <v>14</v>
      </c>
      <c r="F1557" s="0" t="n">
        <v>2</v>
      </c>
      <c r="G1557" s="0" t="n">
        <v>43.67</v>
      </c>
      <c r="H1557" s="0" t="n">
        <v>9.75</v>
      </c>
      <c r="I1557" s="0" t="n">
        <v>0.93</v>
      </c>
      <c r="J1557" s="0" t="s">
        <v>83</v>
      </c>
      <c r="K1557" s="0" t="s">
        <v>54</v>
      </c>
      <c r="L1557" s="0" t="n">
        <v>123</v>
      </c>
      <c r="M1557" s="0" t="n">
        <v>1.33</v>
      </c>
      <c r="N1557" s="0" t="n">
        <v>193.25</v>
      </c>
      <c r="O1557" s="0" t="n">
        <v>0.73</v>
      </c>
      <c r="P1557" s="0" t="n">
        <v>6</v>
      </c>
      <c r="Q1557" s="0" t="n">
        <v>0.95</v>
      </c>
      <c r="R1557" s="0" t="n">
        <v>320</v>
      </c>
      <c r="S1557" s="0" t="n">
        <v>9.54</v>
      </c>
      <c r="T1557" s="0" t="n">
        <v>0.74</v>
      </c>
      <c r="U1557" s="6" t="n">
        <v>45468</v>
      </c>
      <c r="V1557" s="0" t="n">
        <v>251.01</v>
      </c>
      <c r="W1557" s="0" t="n">
        <v>0.672</v>
      </c>
    </row>
    <row r="1558" customFormat="false" ht="15" hidden="false" customHeight="false" outlineLevel="0" collapsed="false">
      <c r="A1558" s="0" t="s">
        <v>1704</v>
      </c>
      <c r="B1558" s="0" t="s">
        <v>48</v>
      </c>
      <c r="C1558" s="0" t="n">
        <v>415</v>
      </c>
      <c r="D1558" s="0" t="n">
        <v>76</v>
      </c>
      <c r="E1558" s="0" t="n">
        <v>13</v>
      </c>
      <c r="F1558" s="0" t="n">
        <v>8</v>
      </c>
      <c r="G1558" s="0" t="n">
        <v>32.07</v>
      </c>
      <c r="H1558" s="0" t="n">
        <v>3.37</v>
      </c>
      <c r="I1558" s="0" t="n">
        <v>0.83</v>
      </c>
      <c r="J1558" s="0" t="s">
        <v>385</v>
      </c>
      <c r="K1558" s="0" t="s">
        <v>54</v>
      </c>
      <c r="L1558" s="0" t="n">
        <v>63</v>
      </c>
      <c r="M1558" s="0" t="n">
        <v>0.59</v>
      </c>
      <c r="N1558" s="0" t="n">
        <v>111.48</v>
      </c>
      <c r="O1558" s="0" t="n">
        <v>0.84</v>
      </c>
      <c r="P1558" s="0" t="n">
        <v>1</v>
      </c>
      <c r="Q1558" s="0" t="n">
        <v>0.74</v>
      </c>
      <c r="R1558" s="0" t="n">
        <v>747</v>
      </c>
      <c r="S1558" s="0" t="n">
        <v>13.1</v>
      </c>
      <c r="T1558" s="0" t="n">
        <v>0.41</v>
      </c>
      <c r="U1558" s="6" t="n">
        <v>45502</v>
      </c>
      <c r="V1558" s="0" t="n">
        <v>121.12</v>
      </c>
      <c r="W1558" s="0" t="n">
        <v>0.701</v>
      </c>
    </row>
    <row r="1559" customFormat="false" ht="15" hidden="false" customHeight="false" outlineLevel="0" collapsed="false">
      <c r="A1559" s="0" t="s">
        <v>1705</v>
      </c>
      <c r="B1559" s="0" t="s">
        <v>48</v>
      </c>
      <c r="C1559" s="0" t="n">
        <v>390</v>
      </c>
      <c r="D1559" s="0" t="n">
        <v>34</v>
      </c>
      <c r="E1559" s="0" t="n">
        <v>10</v>
      </c>
      <c r="F1559" s="0" t="n">
        <v>6</v>
      </c>
      <c r="G1559" s="0" t="n">
        <v>42.34</v>
      </c>
      <c r="H1559" s="0" t="n">
        <v>7.09</v>
      </c>
      <c r="I1559" s="0" t="n">
        <v>0.77</v>
      </c>
      <c r="J1559" s="0" t="s">
        <v>385</v>
      </c>
      <c r="K1559" s="0" t="s">
        <v>60</v>
      </c>
      <c r="L1559" s="0" t="n">
        <v>125</v>
      </c>
      <c r="M1559" s="0" t="n">
        <v>3</v>
      </c>
      <c r="N1559" s="0" t="n">
        <v>109.96</v>
      </c>
      <c r="O1559" s="0" t="n">
        <v>0.6</v>
      </c>
      <c r="P1559" s="0" t="n">
        <v>2</v>
      </c>
      <c r="Q1559" s="0" t="n">
        <v>0.79</v>
      </c>
      <c r="R1559" s="0" t="n">
        <v>917</v>
      </c>
      <c r="S1559" s="0" t="n">
        <v>3.01</v>
      </c>
      <c r="T1559" s="0" t="n">
        <v>0.75</v>
      </c>
      <c r="U1559" s="6" t="n">
        <v>45427</v>
      </c>
      <c r="V1559" s="0" t="n">
        <v>150.04</v>
      </c>
      <c r="W1559" s="0" t="n">
        <v>0.648</v>
      </c>
    </row>
    <row r="1560" customFormat="false" ht="15" hidden="false" customHeight="false" outlineLevel="0" collapsed="false">
      <c r="A1560" s="0" t="s">
        <v>1706</v>
      </c>
      <c r="B1560" s="0" t="s">
        <v>81</v>
      </c>
      <c r="C1560" s="0" t="n">
        <v>365</v>
      </c>
      <c r="D1560" s="0" t="n">
        <v>64</v>
      </c>
      <c r="E1560" s="0" t="n">
        <v>10</v>
      </c>
      <c r="F1560" s="0" t="n">
        <v>4</v>
      </c>
      <c r="G1560" s="0" t="n">
        <v>13.8</v>
      </c>
      <c r="H1560" s="0" t="n">
        <v>0.58</v>
      </c>
      <c r="I1560" s="0" t="n">
        <v>0.4</v>
      </c>
      <c r="J1560" s="0" t="s">
        <v>348</v>
      </c>
      <c r="K1560" s="0" t="s">
        <v>42</v>
      </c>
      <c r="L1560" s="0" t="n">
        <v>140</v>
      </c>
      <c r="M1560" s="0" t="n">
        <v>4.68</v>
      </c>
      <c r="N1560" s="0" t="n">
        <v>79.81</v>
      </c>
      <c r="O1560" s="0" t="n">
        <v>1.11</v>
      </c>
      <c r="P1560" s="0" t="n">
        <v>6</v>
      </c>
      <c r="Q1560" s="0" t="n">
        <v>0.83</v>
      </c>
      <c r="R1560" s="0" t="n">
        <v>884</v>
      </c>
      <c r="S1560" s="0" t="n">
        <v>3.27</v>
      </c>
      <c r="T1560" s="0" t="n">
        <v>0.69</v>
      </c>
      <c r="U1560" s="6" t="n">
        <v>45488</v>
      </c>
      <c r="V1560" s="0" t="n">
        <v>222.42</v>
      </c>
      <c r="W1560" s="0" t="n">
        <v>0.517</v>
      </c>
    </row>
    <row r="1561" customFormat="false" ht="15" hidden="false" customHeight="false" outlineLevel="0" collapsed="false">
      <c r="A1561" s="0" t="s">
        <v>1707</v>
      </c>
      <c r="B1561" s="0" t="s">
        <v>56</v>
      </c>
      <c r="C1561" s="0" t="n">
        <v>298</v>
      </c>
      <c r="D1561" s="0" t="n">
        <v>93</v>
      </c>
      <c r="E1561" s="0" t="n">
        <v>11</v>
      </c>
      <c r="F1561" s="0" t="n">
        <v>2</v>
      </c>
      <c r="G1561" s="0" t="n">
        <v>5.79</v>
      </c>
      <c r="H1561" s="0" t="n">
        <v>2.29</v>
      </c>
      <c r="I1561" s="0" t="n">
        <v>0.16</v>
      </c>
      <c r="J1561" s="0" t="s">
        <v>160</v>
      </c>
      <c r="K1561" s="0" t="s">
        <v>46</v>
      </c>
      <c r="L1561" s="0" t="n">
        <v>92</v>
      </c>
      <c r="M1561" s="0" t="n">
        <v>3.71</v>
      </c>
      <c r="N1561" s="0" t="n">
        <v>90.86</v>
      </c>
      <c r="O1561" s="0" t="n">
        <v>0.54</v>
      </c>
      <c r="P1561" s="0" t="n">
        <v>4</v>
      </c>
      <c r="Q1561" s="0" t="n">
        <v>0.95</v>
      </c>
      <c r="R1561" s="0" t="n">
        <v>562</v>
      </c>
      <c r="S1561" s="0" t="n">
        <v>6.03</v>
      </c>
      <c r="T1561" s="0" t="n">
        <v>0.77</v>
      </c>
      <c r="U1561" s="6" t="n">
        <v>45627</v>
      </c>
      <c r="V1561" s="0" t="n">
        <v>58.19</v>
      </c>
      <c r="W1561" s="0" t="n">
        <v>0.69</v>
      </c>
    </row>
    <row r="1562" customFormat="false" ht="15" hidden="false" customHeight="false" outlineLevel="0" collapsed="false">
      <c r="A1562" s="0" t="s">
        <v>1708</v>
      </c>
      <c r="B1562" s="0" t="s">
        <v>40</v>
      </c>
      <c r="C1562" s="0" t="n">
        <v>165</v>
      </c>
      <c r="D1562" s="0" t="n">
        <v>61</v>
      </c>
      <c r="E1562" s="0" t="n">
        <v>8</v>
      </c>
      <c r="F1562" s="0" t="n">
        <v>2</v>
      </c>
      <c r="G1562" s="0" t="n">
        <v>31.18</v>
      </c>
      <c r="H1562" s="0" t="n">
        <v>7.05</v>
      </c>
      <c r="I1562" s="0" t="n">
        <v>0.28</v>
      </c>
      <c r="J1562" s="0" t="s">
        <v>130</v>
      </c>
      <c r="K1562" s="0" t="s">
        <v>54</v>
      </c>
      <c r="L1562" s="0" t="n">
        <v>139</v>
      </c>
      <c r="M1562" s="0" t="n">
        <v>4.97</v>
      </c>
      <c r="N1562" s="0" t="n">
        <v>101.59</v>
      </c>
      <c r="O1562" s="0" t="n">
        <v>0.36</v>
      </c>
      <c r="P1562" s="0" t="n">
        <v>6</v>
      </c>
      <c r="Q1562" s="0" t="n">
        <v>0.97</v>
      </c>
      <c r="R1562" s="0" t="n">
        <v>56</v>
      </c>
      <c r="S1562" s="0" t="n">
        <v>5.33</v>
      </c>
      <c r="T1562" s="0" t="n">
        <v>0.22</v>
      </c>
      <c r="U1562" s="6" t="n">
        <v>45540</v>
      </c>
      <c r="V1562" s="0" t="n">
        <v>86.08</v>
      </c>
      <c r="W1562" s="0" t="n">
        <v>0.553</v>
      </c>
    </row>
    <row r="1563" customFormat="false" ht="15" hidden="false" customHeight="false" outlineLevel="0" collapsed="false">
      <c r="A1563" s="0" t="s">
        <v>1709</v>
      </c>
      <c r="B1563" s="0" t="s">
        <v>56</v>
      </c>
      <c r="C1563" s="0" t="n">
        <v>337</v>
      </c>
      <c r="D1563" s="0" t="n">
        <v>53</v>
      </c>
      <c r="E1563" s="0" t="n">
        <v>14</v>
      </c>
      <c r="F1563" s="0" t="n">
        <v>8</v>
      </c>
      <c r="G1563" s="0" t="n">
        <v>22.3</v>
      </c>
      <c r="H1563" s="0" t="n">
        <v>1.13</v>
      </c>
      <c r="I1563" s="0" t="n">
        <v>0.5</v>
      </c>
      <c r="J1563" s="0" t="s">
        <v>196</v>
      </c>
      <c r="K1563" s="0" t="s">
        <v>42</v>
      </c>
      <c r="L1563" s="0" t="n">
        <v>58</v>
      </c>
      <c r="M1563" s="0" t="n">
        <v>4.59</v>
      </c>
      <c r="N1563" s="0" t="n">
        <v>38.9</v>
      </c>
      <c r="O1563" s="0" t="n">
        <v>1.79</v>
      </c>
      <c r="P1563" s="0" t="n">
        <v>8</v>
      </c>
      <c r="Q1563" s="0" t="n">
        <v>0.79</v>
      </c>
      <c r="R1563" s="0" t="n">
        <v>442</v>
      </c>
      <c r="S1563" s="0" t="n">
        <v>14.81</v>
      </c>
      <c r="T1563" s="0" t="n">
        <v>0.3</v>
      </c>
      <c r="U1563" s="6" t="n">
        <v>45584</v>
      </c>
      <c r="V1563" s="0" t="n">
        <v>54.88</v>
      </c>
      <c r="W1563" s="0" t="n">
        <v>0.476</v>
      </c>
    </row>
    <row r="1564" customFormat="false" ht="15" hidden="false" customHeight="false" outlineLevel="0" collapsed="false">
      <c r="A1564" s="0" t="s">
        <v>1710</v>
      </c>
      <c r="B1564" s="0" t="s">
        <v>44</v>
      </c>
      <c r="C1564" s="0" t="n">
        <v>243</v>
      </c>
      <c r="D1564" s="0" t="n">
        <v>94</v>
      </c>
      <c r="E1564" s="0" t="n">
        <v>8</v>
      </c>
      <c r="F1564" s="0" t="n">
        <v>3</v>
      </c>
      <c r="G1564" s="0" t="n">
        <v>21.9</v>
      </c>
      <c r="H1564" s="0" t="n">
        <v>4.95</v>
      </c>
      <c r="I1564" s="0" t="n">
        <v>0.96</v>
      </c>
      <c r="J1564" s="0" t="s">
        <v>186</v>
      </c>
      <c r="K1564" s="0" t="s">
        <v>60</v>
      </c>
      <c r="L1564" s="0" t="n">
        <v>40</v>
      </c>
      <c r="M1564" s="0" t="n">
        <v>2.71</v>
      </c>
      <c r="N1564" s="0" t="n">
        <v>79.3</v>
      </c>
      <c r="O1564" s="0" t="n">
        <v>0.84</v>
      </c>
      <c r="P1564" s="0" t="n">
        <v>8</v>
      </c>
      <c r="Q1564" s="0" t="n">
        <v>0.91</v>
      </c>
      <c r="R1564" s="0" t="n">
        <v>50</v>
      </c>
      <c r="S1564" s="0" t="n">
        <v>8.9</v>
      </c>
      <c r="T1564" s="0" t="n">
        <v>0.87</v>
      </c>
      <c r="U1564" s="6" t="n">
        <v>45603</v>
      </c>
      <c r="V1564" s="0" t="n">
        <v>232.74</v>
      </c>
      <c r="W1564" s="0" t="n">
        <v>0.631</v>
      </c>
    </row>
    <row r="1565" customFormat="false" ht="15" hidden="false" customHeight="false" outlineLevel="0" collapsed="false">
      <c r="A1565" s="0" t="s">
        <v>1711</v>
      </c>
      <c r="B1565" s="0" t="s">
        <v>48</v>
      </c>
      <c r="C1565" s="0" t="n">
        <v>388</v>
      </c>
      <c r="D1565" s="0" t="n">
        <v>65</v>
      </c>
      <c r="E1565" s="0" t="n">
        <v>4</v>
      </c>
      <c r="F1565" s="0" t="n">
        <v>3</v>
      </c>
      <c r="G1565" s="0" t="n">
        <v>26.81</v>
      </c>
      <c r="H1565" s="0" t="n">
        <v>6.79</v>
      </c>
      <c r="I1565" s="0" t="n">
        <v>0.75</v>
      </c>
      <c r="J1565" s="0" t="s">
        <v>70</v>
      </c>
      <c r="K1565" s="0" t="s">
        <v>60</v>
      </c>
      <c r="L1565" s="0" t="n">
        <v>83</v>
      </c>
      <c r="M1565" s="0" t="n">
        <v>2.69</v>
      </c>
      <c r="N1565" s="0" t="n">
        <v>165.06</v>
      </c>
      <c r="O1565" s="0" t="n">
        <v>0.25</v>
      </c>
      <c r="P1565" s="0" t="n">
        <v>2</v>
      </c>
      <c r="Q1565" s="0" t="n">
        <v>0.72</v>
      </c>
      <c r="R1565" s="0" t="n">
        <v>310</v>
      </c>
      <c r="S1565" s="0" t="n">
        <v>8.33</v>
      </c>
      <c r="T1565" s="0" t="n">
        <v>0.5</v>
      </c>
      <c r="U1565" s="6" t="n">
        <v>45534</v>
      </c>
      <c r="V1565" s="0" t="n">
        <v>38.28</v>
      </c>
      <c r="W1565" s="0" t="n">
        <v>0.69</v>
      </c>
    </row>
    <row r="1566" customFormat="false" ht="15" hidden="false" customHeight="false" outlineLevel="0" collapsed="false">
      <c r="A1566" s="0" t="s">
        <v>1712</v>
      </c>
      <c r="B1566" s="0" t="s">
        <v>81</v>
      </c>
      <c r="C1566" s="0" t="n">
        <v>403</v>
      </c>
      <c r="D1566" s="0" t="n">
        <v>64</v>
      </c>
      <c r="E1566" s="0" t="n">
        <v>5</v>
      </c>
      <c r="F1566" s="0" t="n">
        <v>3</v>
      </c>
      <c r="G1566" s="0" t="n">
        <v>18.71</v>
      </c>
      <c r="H1566" s="0" t="n">
        <v>7.78</v>
      </c>
      <c r="I1566" s="0" t="n">
        <v>0.85</v>
      </c>
      <c r="J1566" s="0" t="s">
        <v>198</v>
      </c>
      <c r="K1566" s="0" t="s">
        <v>54</v>
      </c>
      <c r="L1566" s="0" t="n">
        <v>126</v>
      </c>
      <c r="M1566" s="0" t="n">
        <v>3.33</v>
      </c>
      <c r="N1566" s="0" t="n">
        <v>44.66</v>
      </c>
      <c r="O1566" s="0" t="n">
        <v>0.54</v>
      </c>
      <c r="P1566" s="0" t="n">
        <v>7</v>
      </c>
      <c r="Q1566" s="0" t="n">
        <v>0.82</v>
      </c>
      <c r="R1566" s="0" t="n">
        <v>96</v>
      </c>
      <c r="S1566" s="0" t="n">
        <v>9.1</v>
      </c>
      <c r="T1566" s="0" t="n">
        <v>0.87</v>
      </c>
      <c r="U1566" s="6" t="n">
        <v>45311</v>
      </c>
      <c r="V1566" s="0" t="n">
        <v>151.81</v>
      </c>
      <c r="W1566" s="0" t="n">
        <v>0.665</v>
      </c>
    </row>
    <row r="1567" customFormat="false" ht="15" hidden="false" customHeight="false" outlineLevel="0" collapsed="false">
      <c r="A1567" s="0" t="s">
        <v>1713</v>
      </c>
      <c r="B1567" s="0" t="s">
        <v>81</v>
      </c>
      <c r="C1567" s="0" t="n">
        <v>81</v>
      </c>
      <c r="D1567" s="0" t="n">
        <v>96</v>
      </c>
      <c r="E1567" s="0" t="n">
        <v>6</v>
      </c>
      <c r="F1567" s="0" t="n">
        <v>6</v>
      </c>
      <c r="G1567" s="0" t="n">
        <v>31.68</v>
      </c>
      <c r="H1567" s="0" t="n">
        <v>4.81</v>
      </c>
      <c r="I1567" s="0" t="n">
        <v>0.35</v>
      </c>
      <c r="J1567" s="0" t="s">
        <v>132</v>
      </c>
      <c r="K1567" s="0" t="s">
        <v>54</v>
      </c>
      <c r="L1567" s="0" t="n">
        <v>12</v>
      </c>
      <c r="M1567" s="0" t="n">
        <v>1</v>
      </c>
      <c r="N1567" s="0" t="n">
        <v>148.67</v>
      </c>
      <c r="O1567" s="0" t="n">
        <v>0.69</v>
      </c>
      <c r="P1567" s="0" t="n">
        <v>5</v>
      </c>
      <c r="Q1567" s="0" t="n">
        <v>0.85</v>
      </c>
      <c r="R1567" s="0" t="n">
        <v>917</v>
      </c>
      <c r="S1567" s="0" t="n">
        <v>13.25</v>
      </c>
      <c r="T1567" s="0" t="n">
        <v>0.25</v>
      </c>
      <c r="U1567" s="6" t="n">
        <v>45380</v>
      </c>
      <c r="V1567" s="0" t="n">
        <v>227.47</v>
      </c>
      <c r="W1567" s="0" t="n">
        <v>0.628</v>
      </c>
    </row>
    <row r="1568" customFormat="false" ht="15" hidden="false" customHeight="false" outlineLevel="0" collapsed="false">
      <c r="A1568" s="0" t="s">
        <v>1714</v>
      </c>
      <c r="B1568" s="0" t="s">
        <v>40</v>
      </c>
      <c r="C1568" s="0" t="n">
        <v>313</v>
      </c>
      <c r="D1568" s="0" t="n">
        <v>79</v>
      </c>
      <c r="E1568" s="0" t="n">
        <v>6</v>
      </c>
      <c r="F1568" s="0" t="n">
        <v>5</v>
      </c>
      <c r="G1568" s="0" t="n">
        <v>2.5</v>
      </c>
      <c r="H1568" s="0" t="n">
        <v>6.49</v>
      </c>
      <c r="I1568" s="0" t="n">
        <v>0.72</v>
      </c>
      <c r="J1568" s="0" t="s">
        <v>225</v>
      </c>
      <c r="K1568" s="0" t="s">
        <v>46</v>
      </c>
      <c r="L1568" s="0" t="n">
        <v>133</v>
      </c>
      <c r="M1568" s="0" t="n">
        <v>3.23</v>
      </c>
      <c r="N1568" s="0" t="n">
        <v>133.8</v>
      </c>
      <c r="O1568" s="0" t="n">
        <v>1.56</v>
      </c>
      <c r="P1568" s="0" t="n">
        <v>3</v>
      </c>
      <c r="Q1568" s="0" t="n">
        <v>0.93</v>
      </c>
      <c r="R1568" s="0" t="n">
        <v>827</v>
      </c>
      <c r="S1568" s="0" t="n">
        <v>4.41</v>
      </c>
      <c r="T1568" s="0" t="n">
        <v>0.82</v>
      </c>
      <c r="U1568" s="6" t="n">
        <v>45433</v>
      </c>
      <c r="V1568" s="0" t="n">
        <v>157.25</v>
      </c>
      <c r="W1568" s="0" t="n">
        <v>0.593</v>
      </c>
    </row>
    <row r="1569" customFormat="false" ht="15" hidden="false" customHeight="false" outlineLevel="0" collapsed="false">
      <c r="A1569" s="0" t="s">
        <v>1715</v>
      </c>
      <c r="B1569" s="0" t="s">
        <v>56</v>
      </c>
      <c r="C1569" s="0" t="n">
        <v>258</v>
      </c>
      <c r="D1569" s="0" t="n">
        <v>86</v>
      </c>
      <c r="E1569" s="0" t="n">
        <v>10</v>
      </c>
      <c r="F1569" s="0" t="n">
        <v>2</v>
      </c>
      <c r="G1569" s="0" t="n">
        <v>48.52</v>
      </c>
      <c r="H1569" s="0" t="n">
        <v>5.63</v>
      </c>
      <c r="I1569" s="0" t="n">
        <v>0.88</v>
      </c>
      <c r="J1569" s="0" t="s">
        <v>244</v>
      </c>
      <c r="K1569" s="0" t="s">
        <v>42</v>
      </c>
      <c r="L1569" s="0" t="n">
        <v>172</v>
      </c>
      <c r="M1569" s="0" t="n">
        <v>2.59</v>
      </c>
      <c r="N1569" s="0" t="n">
        <v>20.89</v>
      </c>
      <c r="O1569" s="0" t="n">
        <v>0.14</v>
      </c>
      <c r="P1569" s="0" t="n">
        <v>3</v>
      </c>
      <c r="Q1569" s="0" t="n">
        <v>0.97</v>
      </c>
      <c r="R1569" s="0" t="n">
        <v>51</v>
      </c>
      <c r="S1569" s="0" t="n">
        <v>8.15</v>
      </c>
      <c r="T1569" s="0" t="n">
        <v>0.27</v>
      </c>
      <c r="U1569" s="6" t="n">
        <v>45498</v>
      </c>
      <c r="V1569" s="0" t="n">
        <v>157.52</v>
      </c>
      <c r="W1569" s="0" t="n">
        <v>0.683</v>
      </c>
    </row>
    <row r="1570" customFormat="false" ht="15" hidden="false" customHeight="false" outlineLevel="0" collapsed="false">
      <c r="A1570" s="0" t="s">
        <v>1716</v>
      </c>
      <c r="B1570" s="0" t="s">
        <v>40</v>
      </c>
      <c r="C1570" s="0" t="n">
        <v>214</v>
      </c>
      <c r="D1570" s="0" t="n">
        <v>96</v>
      </c>
      <c r="E1570" s="0" t="n">
        <v>3</v>
      </c>
      <c r="F1570" s="0" t="n">
        <v>5</v>
      </c>
      <c r="G1570" s="0" t="n">
        <v>46.31</v>
      </c>
      <c r="H1570" s="0" t="n">
        <v>1</v>
      </c>
      <c r="I1570" s="0" t="n">
        <v>0.53</v>
      </c>
      <c r="J1570" s="0" t="s">
        <v>53</v>
      </c>
      <c r="K1570" s="0" t="s">
        <v>46</v>
      </c>
      <c r="L1570" s="0" t="n">
        <v>94</v>
      </c>
      <c r="M1570" s="0" t="n">
        <v>3.39</v>
      </c>
      <c r="N1570" s="0" t="n">
        <v>14.26</v>
      </c>
      <c r="O1570" s="0" t="n">
        <v>1.01</v>
      </c>
      <c r="P1570" s="0" t="n">
        <v>3</v>
      </c>
      <c r="Q1570" s="0" t="n">
        <v>0.8</v>
      </c>
      <c r="R1570" s="0" t="n">
        <v>584</v>
      </c>
      <c r="S1570" s="0" t="n">
        <v>4.79</v>
      </c>
      <c r="T1570" s="0" t="n">
        <v>0.57</v>
      </c>
      <c r="U1570" s="6" t="n">
        <v>45365</v>
      </c>
      <c r="V1570" s="0" t="n">
        <v>28.47</v>
      </c>
      <c r="W1570" s="0" t="n">
        <v>0.577</v>
      </c>
    </row>
    <row r="1571" customFormat="false" ht="15" hidden="false" customHeight="false" outlineLevel="0" collapsed="false">
      <c r="A1571" s="0" t="s">
        <v>1717</v>
      </c>
      <c r="B1571" s="0" t="s">
        <v>48</v>
      </c>
      <c r="C1571" s="0" t="n">
        <v>185</v>
      </c>
      <c r="D1571" s="0" t="n">
        <v>82</v>
      </c>
      <c r="E1571" s="0" t="n">
        <v>12</v>
      </c>
      <c r="F1571" s="0" t="n">
        <v>5</v>
      </c>
      <c r="G1571" s="0" t="n">
        <v>46.83</v>
      </c>
      <c r="H1571" s="0" t="n">
        <v>7.56</v>
      </c>
      <c r="I1571" s="0" t="n">
        <v>0.49</v>
      </c>
      <c r="J1571" s="0" t="s">
        <v>164</v>
      </c>
      <c r="K1571" s="0" t="s">
        <v>46</v>
      </c>
      <c r="L1571" s="0" t="n">
        <v>173</v>
      </c>
      <c r="M1571" s="0" t="n">
        <v>3.04</v>
      </c>
      <c r="N1571" s="0" t="n">
        <v>76.98</v>
      </c>
      <c r="O1571" s="0" t="n">
        <v>0.87</v>
      </c>
      <c r="P1571" s="0" t="n">
        <v>6</v>
      </c>
      <c r="Q1571" s="0" t="n">
        <v>0.86</v>
      </c>
      <c r="R1571" s="0" t="n">
        <v>408</v>
      </c>
      <c r="S1571" s="0" t="n">
        <v>11.93</v>
      </c>
      <c r="T1571" s="0" t="n">
        <v>0.95</v>
      </c>
      <c r="U1571" s="6" t="n">
        <v>45608</v>
      </c>
      <c r="V1571" s="0" t="n">
        <v>237.03</v>
      </c>
      <c r="W1571" s="0" t="n">
        <v>0.714</v>
      </c>
    </row>
    <row r="1572" customFormat="false" ht="15" hidden="false" customHeight="false" outlineLevel="0" collapsed="false">
      <c r="A1572" s="0" t="s">
        <v>1718</v>
      </c>
      <c r="B1572" s="0" t="s">
        <v>40</v>
      </c>
      <c r="C1572" s="0" t="n">
        <v>470</v>
      </c>
      <c r="D1572" s="0" t="n">
        <v>90</v>
      </c>
      <c r="E1572" s="0" t="n">
        <v>6</v>
      </c>
      <c r="F1572" s="0" t="n">
        <v>3</v>
      </c>
      <c r="G1572" s="0" t="n">
        <v>18.89</v>
      </c>
      <c r="H1572" s="0" t="n">
        <v>2.14</v>
      </c>
      <c r="I1572" s="0" t="n">
        <v>0.75</v>
      </c>
      <c r="J1572" s="0" t="s">
        <v>147</v>
      </c>
      <c r="K1572" s="0" t="s">
        <v>60</v>
      </c>
      <c r="L1572" s="0" t="n">
        <v>73</v>
      </c>
      <c r="M1572" s="0" t="n">
        <v>1.9</v>
      </c>
      <c r="N1572" s="0" t="n">
        <v>141.51</v>
      </c>
      <c r="O1572" s="0" t="n">
        <v>1.94</v>
      </c>
      <c r="P1572" s="0" t="n">
        <v>5</v>
      </c>
      <c r="Q1572" s="0" t="n">
        <v>0.89</v>
      </c>
      <c r="R1572" s="0" t="n">
        <v>526</v>
      </c>
      <c r="S1572" s="0" t="n">
        <v>11.88</v>
      </c>
      <c r="T1572" s="0" t="n">
        <v>0.26</v>
      </c>
      <c r="U1572" s="6" t="n">
        <v>45603</v>
      </c>
      <c r="V1572" s="0" t="n">
        <v>185.16</v>
      </c>
      <c r="W1572" s="0" t="n">
        <v>0.494</v>
      </c>
    </row>
    <row r="1573" customFormat="false" ht="15" hidden="false" customHeight="false" outlineLevel="0" collapsed="false">
      <c r="A1573" s="0" t="s">
        <v>1719</v>
      </c>
      <c r="B1573" s="0" t="s">
        <v>81</v>
      </c>
      <c r="C1573" s="0" t="n">
        <v>241</v>
      </c>
      <c r="D1573" s="0" t="n">
        <v>75</v>
      </c>
      <c r="E1573" s="0" t="n">
        <v>13</v>
      </c>
      <c r="F1573" s="0" t="n">
        <v>5</v>
      </c>
      <c r="G1573" s="0" t="n">
        <v>27.06</v>
      </c>
      <c r="H1573" s="0" t="n">
        <v>0.8</v>
      </c>
      <c r="I1573" s="0" t="n">
        <v>0.6</v>
      </c>
      <c r="J1573" s="0" t="s">
        <v>143</v>
      </c>
      <c r="K1573" s="0" t="s">
        <v>42</v>
      </c>
      <c r="L1573" s="0" t="n">
        <v>169</v>
      </c>
      <c r="M1573" s="0" t="n">
        <v>3.23</v>
      </c>
      <c r="N1573" s="0" t="n">
        <v>72.78</v>
      </c>
      <c r="O1573" s="0" t="n">
        <v>0.44</v>
      </c>
      <c r="P1573" s="0" t="n">
        <v>1</v>
      </c>
      <c r="Q1573" s="0" t="n">
        <v>0.8</v>
      </c>
      <c r="R1573" s="0" t="n">
        <v>964</v>
      </c>
      <c r="S1573" s="0" t="n">
        <v>14.4</v>
      </c>
      <c r="T1573" s="0" t="n">
        <v>0.48</v>
      </c>
      <c r="U1573" s="6" t="n">
        <v>45640</v>
      </c>
      <c r="V1573" s="0" t="n">
        <v>203.58</v>
      </c>
      <c r="W1573" s="0" t="n">
        <v>0.784</v>
      </c>
    </row>
    <row r="1574" customFormat="false" ht="15" hidden="false" customHeight="false" outlineLevel="0" collapsed="false">
      <c r="A1574" s="0" t="s">
        <v>1720</v>
      </c>
      <c r="B1574" s="0" t="s">
        <v>81</v>
      </c>
      <c r="C1574" s="0" t="n">
        <v>80</v>
      </c>
      <c r="D1574" s="0" t="n">
        <v>28</v>
      </c>
      <c r="E1574" s="0" t="n">
        <v>14</v>
      </c>
      <c r="F1574" s="0" t="n">
        <v>2</v>
      </c>
      <c r="G1574" s="0" t="n">
        <v>47.75</v>
      </c>
      <c r="H1574" s="0" t="n">
        <v>4.79</v>
      </c>
      <c r="I1574" s="0" t="n">
        <v>0.99</v>
      </c>
      <c r="J1574" s="0" t="s">
        <v>72</v>
      </c>
      <c r="K1574" s="0" t="s">
        <v>46</v>
      </c>
      <c r="L1574" s="0" t="n">
        <v>27</v>
      </c>
      <c r="M1574" s="0" t="n">
        <v>2.15</v>
      </c>
      <c r="N1574" s="0" t="n">
        <v>136.87</v>
      </c>
      <c r="O1574" s="0" t="n">
        <v>1.29</v>
      </c>
      <c r="P1574" s="0" t="n">
        <v>4</v>
      </c>
      <c r="Q1574" s="0" t="n">
        <v>1</v>
      </c>
      <c r="R1574" s="0" t="n">
        <v>471</v>
      </c>
      <c r="S1574" s="0" t="n">
        <v>7.26</v>
      </c>
      <c r="T1574" s="0" t="n">
        <v>0.61</v>
      </c>
      <c r="U1574" s="6" t="n">
        <v>45647</v>
      </c>
      <c r="V1574" s="0" t="n">
        <v>232.08</v>
      </c>
      <c r="W1574" s="0" t="n">
        <v>0.61</v>
      </c>
    </row>
    <row r="1575" customFormat="false" ht="15" hidden="false" customHeight="false" outlineLevel="0" collapsed="false">
      <c r="A1575" s="0" t="s">
        <v>1721</v>
      </c>
      <c r="B1575" s="0" t="s">
        <v>44</v>
      </c>
      <c r="C1575" s="0" t="n">
        <v>148</v>
      </c>
      <c r="D1575" s="0" t="n">
        <v>92</v>
      </c>
      <c r="E1575" s="0" t="n">
        <v>13</v>
      </c>
      <c r="F1575" s="0" t="n">
        <v>2</v>
      </c>
      <c r="G1575" s="0" t="n">
        <v>45.21</v>
      </c>
      <c r="H1575" s="0" t="n">
        <v>8.72</v>
      </c>
      <c r="I1575" s="0" t="n">
        <v>0.48</v>
      </c>
      <c r="J1575" s="0" t="s">
        <v>171</v>
      </c>
      <c r="K1575" s="0" t="s">
        <v>60</v>
      </c>
      <c r="L1575" s="0" t="n">
        <v>43</v>
      </c>
      <c r="M1575" s="0" t="n">
        <v>1.38</v>
      </c>
      <c r="N1575" s="0" t="n">
        <v>136.44</v>
      </c>
      <c r="O1575" s="0" t="n">
        <v>0.48</v>
      </c>
      <c r="P1575" s="0" t="n">
        <v>4</v>
      </c>
      <c r="Q1575" s="0" t="n">
        <v>0.96</v>
      </c>
      <c r="R1575" s="0" t="n">
        <v>864</v>
      </c>
      <c r="S1575" s="0" t="n">
        <v>3.22</v>
      </c>
      <c r="T1575" s="0" t="n">
        <v>0.92</v>
      </c>
      <c r="U1575" s="6" t="n">
        <v>45497</v>
      </c>
      <c r="V1575" s="0" t="n">
        <v>172.58</v>
      </c>
      <c r="W1575" s="0" t="n">
        <v>0.691</v>
      </c>
    </row>
    <row r="1576" customFormat="false" ht="15" hidden="false" customHeight="false" outlineLevel="0" collapsed="false">
      <c r="A1576" s="0" t="s">
        <v>1722</v>
      </c>
      <c r="B1576" s="0" t="s">
        <v>44</v>
      </c>
      <c r="C1576" s="0" t="n">
        <v>497</v>
      </c>
      <c r="D1576" s="0" t="n">
        <v>16</v>
      </c>
      <c r="E1576" s="0" t="n">
        <v>13</v>
      </c>
      <c r="F1576" s="0" t="n">
        <v>7</v>
      </c>
      <c r="G1576" s="0" t="n">
        <v>39.72</v>
      </c>
      <c r="H1576" s="0" t="n">
        <v>1.93</v>
      </c>
      <c r="I1576" s="0" t="n">
        <v>0.26</v>
      </c>
      <c r="J1576" s="0" t="s">
        <v>83</v>
      </c>
      <c r="K1576" s="0" t="s">
        <v>54</v>
      </c>
      <c r="L1576" s="0" t="n">
        <v>65</v>
      </c>
      <c r="M1576" s="0" t="n">
        <v>3.54</v>
      </c>
      <c r="N1576" s="0" t="n">
        <v>163.25</v>
      </c>
      <c r="O1576" s="0" t="n">
        <v>1.14</v>
      </c>
      <c r="P1576" s="0" t="n">
        <v>5</v>
      </c>
      <c r="Q1576" s="0" t="n">
        <v>0.79</v>
      </c>
      <c r="R1576" s="0" t="n">
        <v>645</v>
      </c>
      <c r="S1576" s="0" t="n">
        <v>13.55</v>
      </c>
      <c r="T1576" s="0" t="n">
        <v>0.47</v>
      </c>
      <c r="U1576" s="6" t="n">
        <v>45311</v>
      </c>
      <c r="V1576" s="0" t="n">
        <v>157.5</v>
      </c>
      <c r="W1576" s="0" t="n">
        <v>0.619</v>
      </c>
    </row>
    <row r="1577" customFormat="false" ht="15" hidden="false" customHeight="false" outlineLevel="0" collapsed="false">
      <c r="A1577" s="0" t="s">
        <v>1723</v>
      </c>
      <c r="B1577" s="0" t="s">
        <v>48</v>
      </c>
      <c r="C1577" s="0" t="n">
        <v>192</v>
      </c>
      <c r="D1577" s="0" t="n">
        <v>72</v>
      </c>
      <c r="E1577" s="0" t="n">
        <v>6</v>
      </c>
      <c r="F1577" s="0" t="n">
        <v>4</v>
      </c>
      <c r="G1577" s="0" t="n">
        <v>20.96</v>
      </c>
      <c r="H1577" s="0" t="n">
        <v>0.62</v>
      </c>
      <c r="I1577" s="0" t="n">
        <v>0.52</v>
      </c>
      <c r="J1577" s="0" t="s">
        <v>198</v>
      </c>
      <c r="K1577" s="0" t="s">
        <v>46</v>
      </c>
      <c r="L1577" s="0" t="n">
        <v>76</v>
      </c>
      <c r="M1577" s="0" t="n">
        <v>1.88</v>
      </c>
      <c r="N1577" s="0" t="n">
        <v>28.9</v>
      </c>
      <c r="O1577" s="0" t="n">
        <v>1.15</v>
      </c>
      <c r="P1577" s="0" t="n">
        <v>6</v>
      </c>
      <c r="Q1577" s="0" t="n">
        <v>0.85</v>
      </c>
      <c r="R1577" s="0" t="n">
        <v>253</v>
      </c>
      <c r="S1577" s="0" t="n">
        <v>13.47</v>
      </c>
      <c r="T1577" s="0" t="n">
        <v>0.85</v>
      </c>
      <c r="U1577" s="6" t="n">
        <v>45494</v>
      </c>
      <c r="V1577" s="0" t="n">
        <v>202.32</v>
      </c>
      <c r="W1577" s="0" t="n">
        <v>0.685</v>
      </c>
    </row>
    <row r="1578" customFormat="false" ht="15" hidden="false" customHeight="false" outlineLevel="0" collapsed="false">
      <c r="A1578" s="0" t="s">
        <v>1724</v>
      </c>
      <c r="B1578" s="0" t="s">
        <v>56</v>
      </c>
      <c r="C1578" s="0" t="n">
        <v>499</v>
      </c>
      <c r="D1578" s="0" t="n">
        <v>51</v>
      </c>
      <c r="E1578" s="0" t="n">
        <v>3</v>
      </c>
      <c r="F1578" s="0" t="n">
        <v>6</v>
      </c>
      <c r="G1578" s="0" t="n">
        <v>28.65</v>
      </c>
      <c r="H1578" s="0" t="n">
        <v>1.54</v>
      </c>
      <c r="I1578" s="0" t="n">
        <v>0.31</v>
      </c>
      <c r="J1578" s="0" t="s">
        <v>41</v>
      </c>
      <c r="K1578" s="0" t="s">
        <v>54</v>
      </c>
      <c r="L1578" s="0" t="n">
        <v>100</v>
      </c>
      <c r="M1578" s="0" t="n">
        <v>4.5</v>
      </c>
      <c r="N1578" s="0" t="n">
        <v>119.65</v>
      </c>
      <c r="O1578" s="0" t="n">
        <v>0.24</v>
      </c>
      <c r="P1578" s="0" t="n">
        <v>7</v>
      </c>
      <c r="Q1578" s="0" t="n">
        <v>0.77</v>
      </c>
      <c r="R1578" s="0" t="n">
        <v>276</v>
      </c>
      <c r="S1578" s="0" t="n">
        <v>4.29</v>
      </c>
      <c r="T1578" s="0" t="n">
        <v>0.77</v>
      </c>
      <c r="U1578" s="6" t="n">
        <v>45461</v>
      </c>
      <c r="V1578" s="0" t="n">
        <v>271</v>
      </c>
      <c r="W1578" s="0" t="n">
        <v>0.601</v>
      </c>
    </row>
    <row r="1579" customFormat="false" ht="15" hidden="false" customHeight="false" outlineLevel="0" collapsed="false">
      <c r="A1579" s="0" t="s">
        <v>1725</v>
      </c>
      <c r="B1579" s="0" t="s">
        <v>40</v>
      </c>
      <c r="C1579" s="0" t="n">
        <v>175</v>
      </c>
      <c r="D1579" s="0" t="n">
        <v>51</v>
      </c>
      <c r="E1579" s="0" t="n">
        <v>5</v>
      </c>
      <c r="F1579" s="0" t="n">
        <v>5</v>
      </c>
      <c r="G1579" s="0" t="n">
        <v>39.85</v>
      </c>
      <c r="H1579" s="0" t="n">
        <v>3.95</v>
      </c>
      <c r="I1579" s="0" t="n">
        <v>0.61</v>
      </c>
      <c r="J1579" s="0" t="s">
        <v>281</v>
      </c>
      <c r="K1579" s="0" t="s">
        <v>42</v>
      </c>
      <c r="L1579" s="0" t="n">
        <v>76</v>
      </c>
      <c r="M1579" s="0" t="n">
        <v>1.4</v>
      </c>
      <c r="N1579" s="0" t="n">
        <v>21.87</v>
      </c>
      <c r="O1579" s="0" t="n">
        <v>0.97</v>
      </c>
      <c r="P1579" s="0" t="n">
        <v>9</v>
      </c>
      <c r="Q1579" s="0" t="n">
        <v>0.85</v>
      </c>
      <c r="R1579" s="0" t="n">
        <v>997</v>
      </c>
      <c r="S1579" s="0" t="n">
        <v>4.87</v>
      </c>
      <c r="T1579" s="0" t="n">
        <v>0.45</v>
      </c>
      <c r="U1579" s="6" t="n">
        <v>45645</v>
      </c>
      <c r="V1579" s="0" t="n">
        <v>195.16</v>
      </c>
      <c r="W1579" s="0" t="n">
        <v>0.448</v>
      </c>
    </row>
    <row r="1580" customFormat="false" ht="15" hidden="false" customHeight="false" outlineLevel="0" collapsed="false">
      <c r="A1580" s="0" t="s">
        <v>1726</v>
      </c>
      <c r="B1580" s="0" t="s">
        <v>48</v>
      </c>
      <c r="C1580" s="0" t="n">
        <v>424</v>
      </c>
      <c r="D1580" s="0" t="n">
        <v>68</v>
      </c>
      <c r="E1580" s="0" t="n">
        <v>7</v>
      </c>
      <c r="F1580" s="0" t="n">
        <v>6</v>
      </c>
      <c r="G1580" s="0" t="n">
        <v>14.38</v>
      </c>
      <c r="H1580" s="0" t="n">
        <v>6.01</v>
      </c>
      <c r="I1580" s="0" t="n">
        <v>0.21</v>
      </c>
      <c r="J1580" s="0" t="s">
        <v>342</v>
      </c>
      <c r="K1580" s="0" t="s">
        <v>46</v>
      </c>
      <c r="L1580" s="0" t="n">
        <v>119</v>
      </c>
      <c r="M1580" s="0" t="n">
        <v>3.2</v>
      </c>
      <c r="N1580" s="0" t="n">
        <v>43.43</v>
      </c>
      <c r="O1580" s="0" t="n">
        <v>0.98</v>
      </c>
      <c r="P1580" s="0" t="n">
        <v>7</v>
      </c>
      <c r="Q1580" s="0" t="n">
        <v>0.9</v>
      </c>
      <c r="R1580" s="0" t="n">
        <v>813</v>
      </c>
      <c r="S1580" s="0" t="n">
        <v>5.39</v>
      </c>
      <c r="T1580" s="0" t="n">
        <v>0.47</v>
      </c>
      <c r="U1580" s="6" t="n">
        <v>45413</v>
      </c>
      <c r="V1580" s="0" t="n">
        <v>238.61</v>
      </c>
      <c r="W1580" s="0" t="n">
        <v>0.508</v>
      </c>
    </row>
    <row r="1581" customFormat="false" ht="15" hidden="false" customHeight="false" outlineLevel="0" collapsed="false">
      <c r="A1581" s="0" t="s">
        <v>1727</v>
      </c>
      <c r="B1581" s="0" t="s">
        <v>44</v>
      </c>
      <c r="C1581" s="0" t="n">
        <v>397</v>
      </c>
      <c r="D1581" s="0" t="n">
        <v>29</v>
      </c>
      <c r="E1581" s="0" t="n">
        <v>8</v>
      </c>
      <c r="F1581" s="0" t="n">
        <v>6</v>
      </c>
      <c r="G1581" s="0" t="n">
        <v>31.7</v>
      </c>
      <c r="H1581" s="0" t="n">
        <v>2.33</v>
      </c>
      <c r="I1581" s="0" t="n">
        <v>0.95</v>
      </c>
      <c r="J1581" s="0" t="s">
        <v>273</v>
      </c>
      <c r="K1581" s="0" t="s">
        <v>54</v>
      </c>
      <c r="L1581" s="0" t="n">
        <v>176</v>
      </c>
      <c r="M1581" s="0" t="n">
        <v>3.07</v>
      </c>
      <c r="N1581" s="0" t="n">
        <v>71.85</v>
      </c>
      <c r="O1581" s="0" t="n">
        <v>0.71</v>
      </c>
      <c r="P1581" s="0" t="n">
        <v>4</v>
      </c>
      <c r="Q1581" s="0" t="n">
        <v>0.73</v>
      </c>
      <c r="R1581" s="0" t="n">
        <v>866</v>
      </c>
      <c r="S1581" s="0" t="n">
        <v>7.32</v>
      </c>
      <c r="T1581" s="0" t="n">
        <v>0.35</v>
      </c>
      <c r="U1581" s="6" t="n">
        <v>45317</v>
      </c>
      <c r="V1581" s="0" t="n">
        <v>149.28</v>
      </c>
      <c r="W1581" s="0" t="n">
        <v>0.563</v>
      </c>
    </row>
    <row r="1582" customFormat="false" ht="15" hidden="false" customHeight="false" outlineLevel="0" collapsed="false">
      <c r="A1582" s="0" t="s">
        <v>1728</v>
      </c>
      <c r="B1582" s="0" t="s">
        <v>40</v>
      </c>
      <c r="C1582" s="0" t="n">
        <v>129</v>
      </c>
      <c r="D1582" s="0" t="n">
        <v>82</v>
      </c>
      <c r="E1582" s="0" t="n">
        <v>11</v>
      </c>
      <c r="F1582" s="0" t="n">
        <v>6</v>
      </c>
      <c r="G1582" s="0" t="n">
        <v>41.57</v>
      </c>
      <c r="H1582" s="0" t="n">
        <v>8.12</v>
      </c>
      <c r="I1582" s="0" t="n">
        <v>0.87</v>
      </c>
      <c r="J1582" s="0" t="s">
        <v>409</v>
      </c>
      <c r="K1582" s="0" t="s">
        <v>54</v>
      </c>
      <c r="L1582" s="0" t="n">
        <v>175</v>
      </c>
      <c r="M1582" s="0" t="n">
        <v>1.39</v>
      </c>
      <c r="N1582" s="0" t="n">
        <v>144.4</v>
      </c>
      <c r="O1582" s="0" t="n">
        <v>0.63</v>
      </c>
      <c r="P1582" s="0" t="n">
        <v>1</v>
      </c>
      <c r="Q1582" s="0" t="n">
        <v>0.96</v>
      </c>
      <c r="R1582" s="0" t="n">
        <v>200</v>
      </c>
      <c r="S1582" s="0" t="n">
        <v>12.61</v>
      </c>
      <c r="T1582" s="0" t="n">
        <v>0.75</v>
      </c>
      <c r="U1582" s="6" t="n">
        <v>45535</v>
      </c>
      <c r="V1582" s="0" t="n">
        <v>180.98</v>
      </c>
      <c r="W1582" s="0" t="n">
        <v>0.827</v>
      </c>
    </row>
    <row r="1583" customFormat="false" ht="15" hidden="false" customHeight="false" outlineLevel="0" collapsed="false">
      <c r="A1583" s="0" t="s">
        <v>1729</v>
      </c>
      <c r="B1583" s="0" t="s">
        <v>44</v>
      </c>
      <c r="C1583" s="0" t="n">
        <v>288</v>
      </c>
      <c r="D1583" s="0" t="n">
        <v>26</v>
      </c>
      <c r="E1583" s="0" t="n">
        <v>11</v>
      </c>
      <c r="F1583" s="0" t="n">
        <v>8</v>
      </c>
      <c r="G1583" s="0" t="n">
        <v>35.67</v>
      </c>
      <c r="H1583" s="0" t="n">
        <v>7.66</v>
      </c>
      <c r="I1583" s="0" t="n">
        <v>0.24</v>
      </c>
      <c r="J1583" s="0" t="s">
        <v>57</v>
      </c>
      <c r="K1583" s="0" t="s">
        <v>42</v>
      </c>
      <c r="L1583" s="0" t="n">
        <v>49</v>
      </c>
      <c r="M1583" s="0" t="n">
        <v>2.48</v>
      </c>
      <c r="N1583" s="0" t="n">
        <v>195.04</v>
      </c>
      <c r="O1583" s="0" t="n">
        <v>0.53</v>
      </c>
      <c r="P1583" s="0" t="n">
        <v>9</v>
      </c>
      <c r="Q1583" s="0" t="n">
        <v>0.88</v>
      </c>
      <c r="R1583" s="0" t="n">
        <v>296</v>
      </c>
      <c r="S1583" s="0" t="n">
        <v>3.02</v>
      </c>
      <c r="T1583" s="0" t="n">
        <v>0.65</v>
      </c>
      <c r="U1583" s="6" t="n">
        <v>45429</v>
      </c>
      <c r="V1583" s="0" t="n">
        <v>62.24</v>
      </c>
      <c r="W1583" s="0" t="n">
        <v>0.513</v>
      </c>
    </row>
    <row r="1584" customFormat="false" ht="15" hidden="false" customHeight="false" outlineLevel="0" collapsed="false">
      <c r="A1584" s="0" t="s">
        <v>1730</v>
      </c>
      <c r="B1584" s="0" t="s">
        <v>40</v>
      </c>
      <c r="C1584" s="0" t="n">
        <v>430</v>
      </c>
      <c r="D1584" s="0" t="n">
        <v>36</v>
      </c>
      <c r="E1584" s="0" t="n">
        <v>11</v>
      </c>
      <c r="F1584" s="0" t="n">
        <v>9</v>
      </c>
      <c r="G1584" s="0" t="n">
        <v>24.49</v>
      </c>
      <c r="H1584" s="0" t="n">
        <v>7.11</v>
      </c>
      <c r="I1584" s="0" t="n">
        <v>0.26</v>
      </c>
      <c r="J1584" s="0" t="s">
        <v>361</v>
      </c>
      <c r="K1584" s="0" t="s">
        <v>60</v>
      </c>
      <c r="L1584" s="0" t="n">
        <v>156</v>
      </c>
      <c r="M1584" s="0" t="n">
        <v>3.54</v>
      </c>
      <c r="N1584" s="0" t="n">
        <v>75.08</v>
      </c>
      <c r="O1584" s="0" t="n">
        <v>0.11</v>
      </c>
      <c r="P1584" s="0" t="n">
        <v>7</v>
      </c>
      <c r="Q1584" s="0" t="n">
        <v>1</v>
      </c>
      <c r="R1584" s="0" t="n">
        <v>867</v>
      </c>
      <c r="S1584" s="0" t="n">
        <v>10.81</v>
      </c>
      <c r="T1584" s="0" t="n">
        <v>0.32</v>
      </c>
      <c r="U1584" s="6" t="n">
        <v>45482</v>
      </c>
      <c r="V1584" s="0" t="n">
        <v>151.67</v>
      </c>
      <c r="W1584" s="0" t="n">
        <v>0.657</v>
      </c>
    </row>
    <row r="1585" customFormat="false" ht="15" hidden="false" customHeight="false" outlineLevel="0" collapsed="false">
      <c r="A1585" s="0" t="s">
        <v>1731</v>
      </c>
      <c r="B1585" s="0" t="s">
        <v>56</v>
      </c>
      <c r="C1585" s="0" t="n">
        <v>375</v>
      </c>
      <c r="D1585" s="0" t="n">
        <v>56</v>
      </c>
      <c r="E1585" s="0" t="n">
        <v>13</v>
      </c>
      <c r="F1585" s="0" t="n">
        <v>7</v>
      </c>
      <c r="G1585" s="0" t="n">
        <v>29.65</v>
      </c>
      <c r="H1585" s="0" t="n">
        <v>5.13</v>
      </c>
      <c r="I1585" s="0" t="n">
        <v>0.56</v>
      </c>
      <c r="J1585" s="0" t="s">
        <v>236</v>
      </c>
      <c r="K1585" s="0" t="s">
        <v>60</v>
      </c>
      <c r="L1585" s="0" t="n">
        <v>142</v>
      </c>
      <c r="M1585" s="0" t="n">
        <v>1.93</v>
      </c>
      <c r="N1585" s="0" t="n">
        <v>109.02</v>
      </c>
      <c r="O1585" s="0" t="n">
        <v>0.1</v>
      </c>
      <c r="P1585" s="0" t="n">
        <v>5</v>
      </c>
      <c r="Q1585" s="0" t="n">
        <v>0.71</v>
      </c>
      <c r="R1585" s="0" t="n">
        <v>66</v>
      </c>
      <c r="S1585" s="0" t="n">
        <v>5.94</v>
      </c>
      <c r="T1585" s="0" t="n">
        <v>0.7</v>
      </c>
      <c r="U1585" s="6" t="n">
        <v>45302</v>
      </c>
      <c r="V1585" s="0" t="n">
        <v>53.18</v>
      </c>
      <c r="W1585" s="0" t="n">
        <v>0.651</v>
      </c>
    </row>
    <row r="1586" customFormat="false" ht="15" hidden="false" customHeight="false" outlineLevel="0" collapsed="false">
      <c r="A1586" s="0" t="s">
        <v>1732</v>
      </c>
      <c r="B1586" s="0" t="s">
        <v>48</v>
      </c>
      <c r="C1586" s="0" t="n">
        <v>410</v>
      </c>
      <c r="D1586" s="0" t="n">
        <v>11</v>
      </c>
      <c r="E1586" s="0" t="n">
        <v>3</v>
      </c>
      <c r="F1586" s="0" t="n">
        <v>6</v>
      </c>
      <c r="G1586" s="0" t="n">
        <v>49.45</v>
      </c>
      <c r="H1586" s="0" t="n">
        <v>3.97</v>
      </c>
      <c r="I1586" s="0" t="n">
        <v>0.8</v>
      </c>
      <c r="J1586" s="0" t="s">
        <v>189</v>
      </c>
      <c r="K1586" s="0" t="s">
        <v>46</v>
      </c>
      <c r="L1586" s="0" t="n">
        <v>151</v>
      </c>
      <c r="M1586" s="0" t="n">
        <v>1.01</v>
      </c>
      <c r="N1586" s="0" t="n">
        <v>59.22</v>
      </c>
      <c r="O1586" s="0" t="n">
        <v>1.22</v>
      </c>
      <c r="P1586" s="0" t="n">
        <v>2</v>
      </c>
      <c r="Q1586" s="0" t="n">
        <v>0.95</v>
      </c>
      <c r="R1586" s="0" t="n">
        <v>353</v>
      </c>
      <c r="S1586" s="0" t="n">
        <v>3.74</v>
      </c>
      <c r="T1586" s="0" t="n">
        <v>0.6</v>
      </c>
      <c r="U1586" s="6" t="n">
        <v>45464</v>
      </c>
      <c r="V1586" s="0" t="n">
        <v>145.44</v>
      </c>
      <c r="W1586" s="0" t="n">
        <v>0.598</v>
      </c>
    </row>
    <row r="1587" customFormat="false" ht="15" hidden="false" customHeight="false" outlineLevel="0" collapsed="false">
      <c r="A1587" s="0" t="s">
        <v>1733</v>
      </c>
      <c r="B1587" s="0" t="s">
        <v>40</v>
      </c>
      <c r="C1587" s="0" t="n">
        <v>297</v>
      </c>
      <c r="D1587" s="0" t="n">
        <v>72</v>
      </c>
      <c r="E1587" s="0" t="n">
        <v>14</v>
      </c>
      <c r="F1587" s="0" t="n">
        <v>9</v>
      </c>
      <c r="G1587" s="0" t="n">
        <v>30.5</v>
      </c>
      <c r="H1587" s="0" t="n">
        <v>4.07</v>
      </c>
      <c r="I1587" s="0" t="n">
        <v>0.3</v>
      </c>
      <c r="J1587" s="0" t="s">
        <v>168</v>
      </c>
      <c r="K1587" s="0" t="s">
        <v>54</v>
      </c>
      <c r="L1587" s="0" t="n">
        <v>100</v>
      </c>
      <c r="M1587" s="0" t="n">
        <v>3.27</v>
      </c>
      <c r="N1587" s="0" t="n">
        <v>138.34</v>
      </c>
      <c r="O1587" s="0" t="n">
        <v>0.65</v>
      </c>
      <c r="P1587" s="0" t="n">
        <v>3</v>
      </c>
      <c r="Q1587" s="0" t="n">
        <v>0.94</v>
      </c>
      <c r="R1587" s="0" t="n">
        <v>938</v>
      </c>
      <c r="S1587" s="0" t="n">
        <v>5.74</v>
      </c>
      <c r="T1587" s="0" t="n">
        <v>0.27</v>
      </c>
      <c r="U1587" s="6" t="n">
        <v>45447</v>
      </c>
      <c r="V1587" s="0" t="n">
        <v>28.84</v>
      </c>
      <c r="W1587" s="0" t="n">
        <v>0.594</v>
      </c>
    </row>
    <row r="1588" customFormat="false" ht="15" hidden="false" customHeight="false" outlineLevel="0" collapsed="false">
      <c r="A1588" s="0" t="s">
        <v>1734</v>
      </c>
      <c r="B1588" s="0" t="s">
        <v>81</v>
      </c>
      <c r="C1588" s="0" t="n">
        <v>93</v>
      </c>
      <c r="D1588" s="0" t="n">
        <v>71</v>
      </c>
      <c r="E1588" s="0" t="n">
        <v>11</v>
      </c>
      <c r="F1588" s="0" t="n">
        <v>9</v>
      </c>
      <c r="G1588" s="0" t="n">
        <v>39.5</v>
      </c>
      <c r="H1588" s="0" t="n">
        <v>5.28</v>
      </c>
      <c r="I1588" s="0" t="n">
        <v>0.15</v>
      </c>
      <c r="J1588" s="0" t="s">
        <v>112</v>
      </c>
      <c r="K1588" s="0" t="s">
        <v>60</v>
      </c>
      <c r="L1588" s="0" t="n">
        <v>58</v>
      </c>
      <c r="M1588" s="0" t="n">
        <v>1.51</v>
      </c>
      <c r="N1588" s="0" t="n">
        <v>79.65</v>
      </c>
      <c r="O1588" s="0" t="n">
        <v>0.42</v>
      </c>
      <c r="P1588" s="0" t="n">
        <v>0</v>
      </c>
      <c r="Q1588" s="0" t="n">
        <v>0.74</v>
      </c>
      <c r="R1588" s="0" t="n">
        <v>563</v>
      </c>
      <c r="S1588" s="0" t="n">
        <v>8.47</v>
      </c>
      <c r="T1588" s="0" t="n">
        <v>0.96</v>
      </c>
      <c r="U1588" s="6" t="n">
        <v>45451</v>
      </c>
      <c r="V1588" s="0" t="n">
        <v>177.1</v>
      </c>
      <c r="W1588" s="0" t="n">
        <v>0.811</v>
      </c>
    </row>
    <row r="1589" customFormat="false" ht="15" hidden="false" customHeight="false" outlineLevel="0" collapsed="false">
      <c r="A1589" s="0" t="s">
        <v>1735</v>
      </c>
      <c r="B1589" s="0" t="s">
        <v>81</v>
      </c>
      <c r="C1589" s="0" t="n">
        <v>456</v>
      </c>
      <c r="D1589" s="0" t="n">
        <v>28</v>
      </c>
      <c r="E1589" s="0" t="n">
        <v>10</v>
      </c>
      <c r="F1589" s="0" t="n">
        <v>7</v>
      </c>
      <c r="G1589" s="0" t="n">
        <v>36.6</v>
      </c>
      <c r="H1589" s="0" t="n">
        <v>1.23</v>
      </c>
      <c r="I1589" s="0" t="n">
        <v>0.59</v>
      </c>
      <c r="J1589" s="0" t="s">
        <v>152</v>
      </c>
      <c r="K1589" s="0" t="s">
        <v>46</v>
      </c>
      <c r="L1589" s="0" t="n">
        <v>73</v>
      </c>
      <c r="M1589" s="0" t="n">
        <v>3.57</v>
      </c>
      <c r="N1589" s="0" t="n">
        <v>101.5</v>
      </c>
      <c r="O1589" s="0" t="n">
        <v>1.4</v>
      </c>
      <c r="P1589" s="0" t="n">
        <v>2</v>
      </c>
      <c r="Q1589" s="0" t="n">
        <v>0.8</v>
      </c>
      <c r="R1589" s="0" t="n">
        <v>246</v>
      </c>
      <c r="S1589" s="0" t="n">
        <v>13.9</v>
      </c>
      <c r="T1589" s="0" t="n">
        <v>0.87</v>
      </c>
      <c r="U1589" s="6" t="n">
        <v>45435</v>
      </c>
      <c r="V1589" s="0" t="n">
        <v>93.15</v>
      </c>
      <c r="W1589" s="0" t="n">
        <v>0.739</v>
      </c>
    </row>
    <row r="1590" customFormat="false" ht="15" hidden="false" customHeight="false" outlineLevel="0" collapsed="false">
      <c r="A1590" s="0" t="s">
        <v>1736</v>
      </c>
      <c r="B1590" s="0" t="s">
        <v>40</v>
      </c>
      <c r="C1590" s="0" t="n">
        <v>482</v>
      </c>
      <c r="D1590" s="0" t="n">
        <v>26</v>
      </c>
      <c r="E1590" s="0" t="n">
        <v>4</v>
      </c>
      <c r="F1590" s="0" t="n">
        <v>2</v>
      </c>
      <c r="G1590" s="0" t="n">
        <v>35.37</v>
      </c>
      <c r="H1590" s="0" t="n">
        <v>6.98</v>
      </c>
      <c r="I1590" s="0" t="n">
        <v>0.72</v>
      </c>
      <c r="J1590" s="0" t="s">
        <v>189</v>
      </c>
      <c r="K1590" s="0" t="s">
        <v>54</v>
      </c>
      <c r="L1590" s="0" t="n">
        <v>121</v>
      </c>
      <c r="M1590" s="0" t="n">
        <v>4.28</v>
      </c>
      <c r="N1590" s="0" t="n">
        <v>117.88</v>
      </c>
      <c r="O1590" s="0" t="n">
        <v>1.1</v>
      </c>
      <c r="P1590" s="0" t="n">
        <v>3</v>
      </c>
      <c r="Q1590" s="0" t="n">
        <v>0.97</v>
      </c>
      <c r="R1590" s="0" t="n">
        <v>495</v>
      </c>
      <c r="S1590" s="0" t="n">
        <v>9.8</v>
      </c>
      <c r="T1590" s="0" t="n">
        <v>0.26</v>
      </c>
      <c r="U1590" s="6" t="n">
        <v>45543</v>
      </c>
      <c r="V1590" s="0" t="n">
        <v>254.08</v>
      </c>
      <c r="W1590" s="0" t="n">
        <v>0.607</v>
      </c>
    </row>
    <row r="1591" customFormat="false" ht="15" hidden="false" customHeight="false" outlineLevel="0" collapsed="false">
      <c r="A1591" s="0" t="s">
        <v>1737</v>
      </c>
      <c r="B1591" s="0" t="s">
        <v>40</v>
      </c>
      <c r="C1591" s="0" t="n">
        <v>226</v>
      </c>
      <c r="D1591" s="0" t="n">
        <v>78</v>
      </c>
      <c r="E1591" s="0" t="n">
        <v>13</v>
      </c>
      <c r="F1591" s="0" t="n">
        <v>8</v>
      </c>
      <c r="G1591" s="0" t="n">
        <v>36.1</v>
      </c>
      <c r="H1591" s="0" t="n">
        <v>3.84</v>
      </c>
      <c r="I1591" s="0" t="n">
        <v>0.32</v>
      </c>
      <c r="J1591" s="0" t="s">
        <v>74</v>
      </c>
      <c r="K1591" s="0" t="s">
        <v>46</v>
      </c>
      <c r="L1591" s="0" t="n">
        <v>109</v>
      </c>
      <c r="M1591" s="0" t="n">
        <v>1.06</v>
      </c>
      <c r="N1591" s="0" t="n">
        <v>140.39</v>
      </c>
      <c r="O1591" s="0" t="n">
        <v>1.84</v>
      </c>
      <c r="P1591" s="0" t="n">
        <v>1</v>
      </c>
      <c r="Q1591" s="0" t="n">
        <v>0.86</v>
      </c>
      <c r="R1591" s="0" t="n">
        <v>390</v>
      </c>
      <c r="S1591" s="0" t="n">
        <v>9.5</v>
      </c>
      <c r="T1591" s="0" t="n">
        <v>0.95</v>
      </c>
      <c r="U1591" s="6" t="n">
        <v>45648</v>
      </c>
      <c r="V1591" s="0" t="n">
        <v>119.12</v>
      </c>
      <c r="W1591" s="0" t="n">
        <v>0.685</v>
      </c>
    </row>
    <row r="1592" customFormat="false" ht="15" hidden="false" customHeight="false" outlineLevel="0" collapsed="false">
      <c r="A1592" s="0" t="s">
        <v>1738</v>
      </c>
      <c r="B1592" s="0" t="s">
        <v>40</v>
      </c>
      <c r="C1592" s="0" t="n">
        <v>407</v>
      </c>
      <c r="D1592" s="0" t="n">
        <v>48</v>
      </c>
      <c r="E1592" s="0" t="n">
        <v>3</v>
      </c>
      <c r="F1592" s="0" t="n">
        <v>5</v>
      </c>
      <c r="G1592" s="0" t="n">
        <v>23.27</v>
      </c>
      <c r="H1592" s="0" t="n">
        <v>2.64</v>
      </c>
      <c r="I1592" s="0" t="n">
        <v>0.77</v>
      </c>
      <c r="J1592" s="0" t="s">
        <v>83</v>
      </c>
      <c r="K1592" s="0" t="s">
        <v>42</v>
      </c>
      <c r="L1592" s="0" t="n">
        <v>113</v>
      </c>
      <c r="M1592" s="0" t="n">
        <v>2.47</v>
      </c>
      <c r="N1592" s="0" t="n">
        <v>21.41</v>
      </c>
      <c r="O1592" s="0" t="n">
        <v>1.68</v>
      </c>
      <c r="P1592" s="0" t="n">
        <v>5</v>
      </c>
      <c r="Q1592" s="0" t="n">
        <v>0.82</v>
      </c>
      <c r="R1592" s="0" t="n">
        <v>830</v>
      </c>
      <c r="S1592" s="0" t="n">
        <v>2.52</v>
      </c>
      <c r="T1592" s="0" t="n">
        <v>0.93</v>
      </c>
      <c r="U1592" s="6" t="n">
        <v>45642</v>
      </c>
      <c r="V1592" s="0" t="n">
        <v>276.15</v>
      </c>
      <c r="W1592" s="0" t="n">
        <v>0.516</v>
      </c>
    </row>
    <row r="1593" customFormat="false" ht="15" hidden="false" customHeight="false" outlineLevel="0" collapsed="false">
      <c r="A1593" s="0" t="s">
        <v>1739</v>
      </c>
      <c r="B1593" s="0" t="s">
        <v>81</v>
      </c>
      <c r="C1593" s="0" t="n">
        <v>499</v>
      </c>
      <c r="D1593" s="0" t="n">
        <v>91</v>
      </c>
      <c r="E1593" s="0" t="n">
        <v>3</v>
      </c>
      <c r="F1593" s="0" t="n">
        <v>7</v>
      </c>
      <c r="G1593" s="0" t="n">
        <v>24.23</v>
      </c>
      <c r="H1593" s="0" t="n">
        <v>3.14</v>
      </c>
      <c r="I1593" s="0" t="n">
        <v>0.96</v>
      </c>
      <c r="J1593" s="0" t="s">
        <v>85</v>
      </c>
      <c r="K1593" s="0" t="s">
        <v>46</v>
      </c>
      <c r="L1593" s="0" t="n">
        <v>172</v>
      </c>
      <c r="M1593" s="0" t="n">
        <v>2.5</v>
      </c>
      <c r="N1593" s="0" t="n">
        <v>115.43</v>
      </c>
      <c r="O1593" s="0" t="n">
        <v>1.48</v>
      </c>
      <c r="P1593" s="0" t="n">
        <v>7</v>
      </c>
      <c r="Q1593" s="0" t="n">
        <v>0.97</v>
      </c>
      <c r="R1593" s="0" t="n">
        <v>110</v>
      </c>
      <c r="S1593" s="0" t="n">
        <v>2.12</v>
      </c>
      <c r="T1593" s="0" t="n">
        <v>0.23</v>
      </c>
      <c r="U1593" s="6" t="n">
        <v>45342</v>
      </c>
      <c r="V1593" s="0" t="n">
        <v>147.14</v>
      </c>
      <c r="W1593" s="0" t="n">
        <v>0.38</v>
      </c>
    </row>
    <row r="1594" customFormat="false" ht="15" hidden="false" customHeight="false" outlineLevel="0" collapsed="false">
      <c r="A1594" s="0" t="s">
        <v>1740</v>
      </c>
      <c r="B1594" s="0" t="s">
        <v>81</v>
      </c>
      <c r="C1594" s="0" t="n">
        <v>298</v>
      </c>
      <c r="D1594" s="0" t="n">
        <v>80</v>
      </c>
      <c r="E1594" s="0" t="n">
        <v>14</v>
      </c>
      <c r="F1594" s="0" t="n">
        <v>4</v>
      </c>
      <c r="G1594" s="0" t="n">
        <v>23.93</v>
      </c>
      <c r="H1594" s="0" t="n">
        <v>2.21</v>
      </c>
      <c r="I1594" s="0" t="n">
        <v>0.22</v>
      </c>
      <c r="J1594" s="0" t="s">
        <v>409</v>
      </c>
      <c r="K1594" s="0" t="s">
        <v>42</v>
      </c>
      <c r="L1594" s="0" t="n">
        <v>14</v>
      </c>
      <c r="M1594" s="0" t="n">
        <v>3.35</v>
      </c>
      <c r="N1594" s="0" t="n">
        <v>91.92</v>
      </c>
      <c r="O1594" s="0" t="n">
        <v>0.34</v>
      </c>
      <c r="P1594" s="0" t="n">
        <v>5</v>
      </c>
      <c r="Q1594" s="0" t="n">
        <v>0.73</v>
      </c>
      <c r="R1594" s="0" t="n">
        <v>316</v>
      </c>
      <c r="S1594" s="0" t="n">
        <v>2.81</v>
      </c>
      <c r="T1594" s="0" t="n">
        <v>0.36</v>
      </c>
      <c r="U1594" s="6" t="n">
        <v>45408</v>
      </c>
      <c r="V1594" s="0" t="n">
        <v>256.17</v>
      </c>
      <c r="W1594" s="0" t="n">
        <v>0.521</v>
      </c>
    </row>
    <row r="1595" customFormat="false" ht="15" hidden="false" customHeight="false" outlineLevel="0" collapsed="false">
      <c r="A1595" s="0" t="s">
        <v>1741</v>
      </c>
      <c r="B1595" s="0" t="s">
        <v>40</v>
      </c>
      <c r="C1595" s="0" t="n">
        <v>394</v>
      </c>
      <c r="D1595" s="0" t="n">
        <v>90</v>
      </c>
      <c r="E1595" s="0" t="n">
        <v>8</v>
      </c>
      <c r="F1595" s="0" t="n">
        <v>9</v>
      </c>
      <c r="G1595" s="0" t="n">
        <v>2.63</v>
      </c>
      <c r="H1595" s="0" t="n">
        <v>9.06</v>
      </c>
      <c r="I1595" s="0" t="n">
        <v>0.56</v>
      </c>
      <c r="J1595" s="0" t="s">
        <v>223</v>
      </c>
      <c r="K1595" s="0" t="s">
        <v>54</v>
      </c>
      <c r="L1595" s="0" t="n">
        <v>128</v>
      </c>
      <c r="M1595" s="0" t="n">
        <v>2</v>
      </c>
      <c r="N1595" s="0" t="n">
        <v>35.42</v>
      </c>
      <c r="O1595" s="0" t="n">
        <v>1.37</v>
      </c>
      <c r="P1595" s="0" t="n">
        <v>9</v>
      </c>
      <c r="Q1595" s="0" t="n">
        <v>0.84</v>
      </c>
      <c r="R1595" s="0" t="n">
        <v>146</v>
      </c>
      <c r="S1595" s="0" t="n">
        <v>2.34</v>
      </c>
      <c r="T1595" s="0" t="n">
        <v>0.76</v>
      </c>
      <c r="U1595" s="6" t="n">
        <v>45360</v>
      </c>
      <c r="V1595" s="0" t="n">
        <v>96.21</v>
      </c>
      <c r="W1595" s="0" t="n">
        <v>0.434</v>
      </c>
    </row>
    <row r="1596" customFormat="false" ht="15" hidden="false" customHeight="false" outlineLevel="0" collapsed="false">
      <c r="A1596" s="0" t="s">
        <v>1742</v>
      </c>
      <c r="B1596" s="0" t="s">
        <v>44</v>
      </c>
      <c r="C1596" s="0" t="n">
        <v>345</v>
      </c>
      <c r="D1596" s="0" t="n">
        <v>48</v>
      </c>
      <c r="E1596" s="0" t="n">
        <v>11</v>
      </c>
      <c r="F1596" s="0" t="n">
        <v>6</v>
      </c>
      <c r="G1596" s="0" t="n">
        <v>12.81</v>
      </c>
      <c r="H1596" s="0" t="n">
        <v>2.11</v>
      </c>
      <c r="I1596" s="0" t="n">
        <v>0.15</v>
      </c>
      <c r="J1596" s="0" t="s">
        <v>248</v>
      </c>
      <c r="K1596" s="0" t="s">
        <v>54</v>
      </c>
      <c r="L1596" s="0" t="n">
        <v>97</v>
      </c>
      <c r="M1596" s="0" t="n">
        <v>2.38</v>
      </c>
      <c r="N1596" s="0" t="n">
        <v>49.53</v>
      </c>
      <c r="O1596" s="0" t="n">
        <v>1.42</v>
      </c>
      <c r="P1596" s="0" t="n">
        <v>2</v>
      </c>
      <c r="Q1596" s="0" t="n">
        <v>0.9</v>
      </c>
      <c r="R1596" s="0" t="n">
        <v>332</v>
      </c>
      <c r="S1596" s="0" t="n">
        <v>9.07</v>
      </c>
      <c r="T1596" s="0" t="n">
        <v>0.95</v>
      </c>
      <c r="U1596" s="6" t="n">
        <v>45445</v>
      </c>
      <c r="V1596" s="0" t="n">
        <v>140.96</v>
      </c>
      <c r="W1596" s="0" t="n">
        <v>0.709</v>
      </c>
    </row>
    <row r="1597" customFormat="false" ht="15" hidden="false" customHeight="false" outlineLevel="0" collapsed="false">
      <c r="A1597" s="0" t="s">
        <v>1743</v>
      </c>
      <c r="B1597" s="0" t="s">
        <v>44</v>
      </c>
      <c r="C1597" s="0" t="n">
        <v>491</v>
      </c>
      <c r="D1597" s="0" t="n">
        <v>45</v>
      </c>
      <c r="E1597" s="0" t="n">
        <v>9</v>
      </c>
      <c r="F1597" s="0" t="n">
        <v>9</v>
      </c>
      <c r="G1597" s="0" t="n">
        <v>8.57</v>
      </c>
      <c r="H1597" s="0" t="n">
        <v>8.89</v>
      </c>
      <c r="I1597" s="0" t="n">
        <v>0.29</v>
      </c>
      <c r="J1597" s="0" t="s">
        <v>281</v>
      </c>
      <c r="K1597" s="0" t="s">
        <v>54</v>
      </c>
      <c r="L1597" s="0" t="n">
        <v>176</v>
      </c>
      <c r="M1597" s="0" t="n">
        <v>0.55</v>
      </c>
      <c r="N1597" s="0" t="n">
        <v>177.94</v>
      </c>
      <c r="O1597" s="0" t="n">
        <v>1.55</v>
      </c>
      <c r="P1597" s="0" t="n">
        <v>8</v>
      </c>
      <c r="Q1597" s="0" t="n">
        <v>0.88</v>
      </c>
      <c r="R1597" s="0" t="n">
        <v>296</v>
      </c>
      <c r="S1597" s="0" t="n">
        <v>7.34</v>
      </c>
      <c r="T1597" s="0" t="n">
        <v>0.86</v>
      </c>
      <c r="U1597" s="6" t="n">
        <v>45518</v>
      </c>
      <c r="V1597" s="0" t="n">
        <v>193.76</v>
      </c>
      <c r="W1597" s="0" t="n">
        <v>0.531</v>
      </c>
    </row>
    <row r="1598" customFormat="false" ht="15" hidden="false" customHeight="false" outlineLevel="0" collapsed="false">
      <c r="A1598" s="0" t="s">
        <v>1744</v>
      </c>
      <c r="B1598" s="0" t="s">
        <v>56</v>
      </c>
      <c r="C1598" s="0" t="n">
        <v>359</v>
      </c>
      <c r="D1598" s="0" t="n">
        <v>49</v>
      </c>
      <c r="E1598" s="0" t="n">
        <v>7</v>
      </c>
      <c r="F1598" s="0" t="n">
        <v>8</v>
      </c>
      <c r="G1598" s="0" t="n">
        <v>44.44</v>
      </c>
      <c r="H1598" s="0" t="n">
        <v>5.94</v>
      </c>
      <c r="I1598" s="0" t="n">
        <v>0.18</v>
      </c>
      <c r="J1598" s="0" t="s">
        <v>110</v>
      </c>
      <c r="K1598" s="0" t="s">
        <v>46</v>
      </c>
      <c r="L1598" s="0" t="n">
        <v>136</v>
      </c>
      <c r="M1598" s="0" t="n">
        <v>1.05</v>
      </c>
      <c r="N1598" s="0" t="n">
        <v>175.64</v>
      </c>
      <c r="O1598" s="0" t="n">
        <v>0.6</v>
      </c>
      <c r="P1598" s="0" t="n">
        <v>3</v>
      </c>
      <c r="Q1598" s="0" t="n">
        <v>0.78</v>
      </c>
      <c r="R1598" s="0" t="n">
        <v>84</v>
      </c>
      <c r="S1598" s="0" t="n">
        <v>1.07</v>
      </c>
      <c r="T1598" s="0" t="n">
        <v>0.43</v>
      </c>
      <c r="U1598" s="6" t="n">
        <v>45456</v>
      </c>
      <c r="V1598" s="0" t="n">
        <v>85.01</v>
      </c>
      <c r="W1598" s="0" t="n">
        <v>0.536</v>
      </c>
    </row>
    <row r="1599" customFormat="false" ht="15" hidden="false" customHeight="false" outlineLevel="0" collapsed="false">
      <c r="A1599" s="0" t="s">
        <v>1745</v>
      </c>
      <c r="B1599" s="0" t="s">
        <v>48</v>
      </c>
      <c r="C1599" s="0" t="n">
        <v>376</v>
      </c>
      <c r="D1599" s="0" t="n">
        <v>54</v>
      </c>
      <c r="E1599" s="0" t="n">
        <v>13</v>
      </c>
      <c r="F1599" s="0" t="n">
        <v>4</v>
      </c>
      <c r="G1599" s="0" t="n">
        <v>14.47</v>
      </c>
      <c r="H1599" s="0" t="n">
        <v>8.74</v>
      </c>
      <c r="I1599" s="0" t="n">
        <v>0.46</v>
      </c>
      <c r="J1599" s="0" t="s">
        <v>53</v>
      </c>
      <c r="K1599" s="0" t="s">
        <v>54</v>
      </c>
      <c r="L1599" s="0" t="n">
        <v>33</v>
      </c>
      <c r="M1599" s="0" t="n">
        <v>3.06</v>
      </c>
      <c r="N1599" s="0" t="n">
        <v>16.33</v>
      </c>
      <c r="O1599" s="0" t="n">
        <v>1.32</v>
      </c>
      <c r="P1599" s="0" t="n">
        <v>5</v>
      </c>
      <c r="Q1599" s="0" t="n">
        <v>0.87</v>
      </c>
      <c r="R1599" s="0" t="n">
        <v>835</v>
      </c>
      <c r="S1599" s="0" t="n">
        <v>5.91</v>
      </c>
      <c r="T1599" s="0" t="n">
        <v>0.23</v>
      </c>
      <c r="U1599" s="6" t="n">
        <v>45429</v>
      </c>
      <c r="V1599" s="0" t="n">
        <v>200.63</v>
      </c>
      <c r="W1599" s="0" t="n">
        <v>0.467</v>
      </c>
    </row>
    <row r="1600" customFormat="false" ht="15" hidden="false" customHeight="false" outlineLevel="0" collapsed="false">
      <c r="A1600" s="0" t="s">
        <v>1746</v>
      </c>
      <c r="B1600" s="0" t="s">
        <v>44</v>
      </c>
      <c r="C1600" s="0" t="n">
        <v>359</v>
      </c>
      <c r="D1600" s="0" t="n">
        <v>13</v>
      </c>
      <c r="E1600" s="0" t="n">
        <v>4</v>
      </c>
      <c r="F1600" s="0" t="n">
        <v>2</v>
      </c>
      <c r="G1600" s="0" t="n">
        <v>7.78</v>
      </c>
      <c r="H1600" s="0" t="n">
        <v>5</v>
      </c>
      <c r="I1600" s="0" t="n">
        <v>0.84</v>
      </c>
      <c r="J1600" s="0" t="s">
        <v>248</v>
      </c>
      <c r="K1600" s="0" t="s">
        <v>54</v>
      </c>
      <c r="L1600" s="0" t="n">
        <v>177</v>
      </c>
      <c r="M1600" s="0" t="n">
        <v>1.47</v>
      </c>
      <c r="N1600" s="0" t="n">
        <v>140.99</v>
      </c>
      <c r="O1600" s="0" t="n">
        <v>1.27</v>
      </c>
      <c r="P1600" s="0" t="n">
        <v>3</v>
      </c>
      <c r="Q1600" s="0" t="n">
        <v>0.91</v>
      </c>
      <c r="R1600" s="0" t="n">
        <v>518</v>
      </c>
      <c r="S1600" s="0" t="n">
        <v>2.78</v>
      </c>
      <c r="T1600" s="0" t="n">
        <v>0.58</v>
      </c>
      <c r="U1600" s="6" t="n">
        <v>45505</v>
      </c>
      <c r="V1600" s="0" t="n">
        <v>93.69</v>
      </c>
      <c r="W1600" s="0" t="n">
        <v>0.548</v>
      </c>
    </row>
    <row r="1601" customFormat="false" ht="15" hidden="false" customHeight="false" outlineLevel="0" collapsed="false">
      <c r="A1601" s="0" t="s">
        <v>1747</v>
      </c>
      <c r="B1601" s="0" t="s">
        <v>81</v>
      </c>
      <c r="C1601" s="0" t="n">
        <v>223</v>
      </c>
      <c r="D1601" s="0" t="n">
        <v>34</v>
      </c>
      <c r="E1601" s="0" t="n">
        <v>3</v>
      </c>
      <c r="F1601" s="0" t="n">
        <v>2</v>
      </c>
      <c r="G1601" s="0" t="n">
        <v>6.87</v>
      </c>
      <c r="H1601" s="0" t="n">
        <v>9.31</v>
      </c>
      <c r="I1601" s="0" t="n">
        <v>0.62</v>
      </c>
      <c r="J1601" s="0" t="s">
        <v>361</v>
      </c>
      <c r="K1601" s="0" t="s">
        <v>42</v>
      </c>
      <c r="L1601" s="0" t="n">
        <v>116</v>
      </c>
      <c r="M1601" s="0" t="n">
        <v>1.15</v>
      </c>
      <c r="N1601" s="0" t="n">
        <v>115.3</v>
      </c>
      <c r="O1601" s="0" t="n">
        <v>0.83</v>
      </c>
      <c r="P1601" s="0" t="n">
        <v>3</v>
      </c>
      <c r="Q1601" s="0" t="n">
        <v>0.88</v>
      </c>
      <c r="R1601" s="0" t="n">
        <v>117</v>
      </c>
      <c r="S1601" s="0" t="n">
        <v>14.83</v>
      </c>
      <c r="T1601" s="0" t="n">
        <v>0.27</v>
      </c>
      <c r="U1601" s="6" t="n">
        <v>45601</v>
      </c>
      <c r="V1601" s="0" t="n">
        <v>150.44</v>
      </c>
      <c r="W1601" s="0" t="n">
        <v>0.685</v>
      </c>
    </row>
    <row r="1602" customFormat="false" ht="15" hidden="false" customHeight="false" outlineLevel="0" collapsed="false">
      <c r="A1602" s="0" t="s">
        <v>1748</v>
      </c>
      <c r="B1602" s="0" t="s">
        <v>44</v>
      </c>
      <c r="C1602" s="0" t="n">
        <v>180</v>
      </c>
      <c r="D1602" s="0" t="n">
        <v>78</v>
      </c>
      <c r="E1602" s="0" t="n">
        <v>4</v>
      </c>
      <c r="F1602" s="0" t="n">
        <v>3</v>
      </c>
      <c r="G1602" s="0" t="n">
        <v>35.3</v>
      </c>
      <c r="H1602" s="0" t="n">
        <v>2.51</v>
      </c>
      <c r="I1602" s="0" t="n">
        <v>0.3</v>
      </c>
      <c r="J1602" s="0" t="s">
        <v>70</v>
      </c>
      <c r="K1602" s="0" t="s">
        <v>54</v>
      </c>
      <c r="L1602" s="0" t="n">
        <v>59</v>
      </c>
      <c r="M1602" s="0" t="n">
        <v>1.96</v>
      </c>
      <c r="N1602" s="0" t="n">
        <v>188.57</v>
      </c>
      <c r="O1602" s="0" t="n">
        <v>1.36</v>
      </c>
      <c r="P1602" s="0" t="n">
        <v>1</v>
      </c>
      <c r="Q1602" s="0" t="n">
        <v>0.91</v>
      </c>
      <c r="R1602" s="0" t="n">
        <v>238</v>
      </c>
      <c r="S1602" s="0" t="n">
        <v>7.44</v>
      </c>
      <c r="T1602" s="0" t="n">
        <v>0.4</v>
      </c>
      <c r="U1602" s="6" t="n">
        <v>45622</v>
      </c>
      <c r="V1602" s="0" t="n">
        <v>16.78</v>
      </c>
      <c r="W1602" s="0" t="n">
        <v>0.605</v>
      </c>
    </row>
    <row r="1603" customFormat="false" ht="15" hidden="false" customHeight="false" outlineLevel="0" collapsed="false">
      <c r="A1603" s="0" t="s">
        <v>1749</v>
      </c>
      <c r="B1603" s="0" t="s">
        <v>56</v>
      </c>
      <c r="C1603" s="0" t="n">
        <v>47</v>
      </c>
      <c r="D1603" s="0" t="n">
        <v>39</v>
      </c>
      <c r="E1603" s="0" t="n">
        <v>3</v>
      </c>
      <c r="F1603" s="0" t="n">
        <v>6</v>
      </c>
      <c r="G1603" s="0" t="n">
        <v>1.3</v>
      </c>
      <c r="H1603" s="0" t="n">
        <v>5.77</v>
      </c>
      <c r="I1603" s="0" t="n">
        <v>0.14</v>
      </c>
      <c r="J1603" s="0" t="s">
        <v>291</v>
      </c>
      <c r="K1603" s="0" t="s">
        <v>54</v>
      </c>
      <c r="L1603" s="0" t="n">
        <v>67</v>
      </c>
      <c r="M1603" s="0" t="n">
        <v>1.24</v>
      </c>
      <c r="N1603" s="0" t="n">
        <v>182.52</v>
      </c>
      <c r="O1603" s="0" t="n">
        <v>0.26</v>
      </c>
      <c r="P1603" s="0" t="n">
        <v>9</v>
      </c>
      <c r="Q1603" s="0" t="n">
        <v>0.78</v>
      </c>
      <c r="R1603" s="0" t="n">
        <v>90</v>
      </c>
      <c r="S1603" s="0" t="n">
        <v>6.97</v>
      </c>
      <c r="T1603" s="0" t="n">
        <v>0.71</v>
      </c>
      <c r="U1603" s="6" t="n">
        <v>45337</v>
      </c>
      <c r="V1603" s="0" t="n">
        <v>32.67</v>
      </c>
      <c r="W1603" s="0" t="n">
        <v>0.585</v>
      </c>
    </row>
    <row r="1604" customFormat="false" ht="15" hidden="false" customHeight="false" outlineLevel="0" collapsed="false">
      <c r="A1604" s="0" t="s">
        <v>1750</v>
      </c>
      <c r="B1604" s="0" t="s">
        <v>56</v>
      </c>
      <c r="C1604" s="0" t="n">
        <v>411</v>
      </c>
      <c r="D1604" s="0" t="n">
        <v>85</v>
      </c>
      <c r="E1604" s="0" t="n">
        <v>5</v>
      </c>
      <c r="F1604" s="0" t="n">
        <v>3</v>
      </c>
      <c r="G1604" s="0" t="n">
        <v>24.09</v>
      </c>
      <c r="H1604" s="0" t="n">
        <v>1.7</v>
      </c>
      <c r="I1604" s="0" t="n">
        <v>0.6</v>
      </c>
      <c r="J1604" s="0" t="s">
        <v>319</v>
      </c>
      <c r="K1604" s="0" t="s">
        <v>54</v>
      </c>
      <c r="L1604" s="0" t="n">
        <v>10</v>
      </c>
      <c r="M1604" s="0" t="n">
        <v>0.77</v>
      </c>
      <c r="N1604" s="0" t="n">
        <v>120.12</v>
      </c>
      <c r="O1604" s="0" t="n">
        <v>1.32</v>
      </c>
      <c r="P1604" s="0" t="n">
        <v>1</v>
      </c>
      <c r="Q1604" s="0" t="n">
        <v>0.95</v>
      </c>
      <c r="R1604" s="0" t="n">
        <v>657</v>
      </c>
      <c r="S1604" s="0" t="n">
        <v>10.02</v>
      </c>
      <c r="T1604" s="0" t="n">
        <v>0.6</v>
      </c>
      <c r="U1604" s="6" t="n">
        <v>45388</v>
      </c>
      <c r="V1604" s="0" t="n">
        <v>75.86</v>
      </c>
      <c r="W1604" s="0" t="n">
        <v>0.692</v>
      </c>
    </row>
    <row r="1605" customFormat="false" ht="15" hidden="false" customHeight="false" outlineLevel="0" collapsed="false">
      <c r="A1605" s="0" t="s">
        <v>1751</v>
      </c>
      <c r="B1605" s="0" t="s">
        <v>48</v>
      </c>
      <c r="C1605" s="0" t="n">
        <v>276</v>
      </c>
      <c r="D1605" s="0" t="n">
        <v>77</v>
      </c>
      <c r="E1605" s="0" t="n">
        <v>8</v>
      </c>
      <c r="F1605" s="0" t="n">
        <v>8</v>
      </c>
      <c r="G1605" s="0" t="n">
        <v>6.82</v>
      </c>
      <c r="H1605" s="0" t="n">
        <v>4.75</v>
      </c>
      <c r="I1605" s="0" t="n">
        <v>0.22</v>
      </c>
      <c r="J1605" s="0" t="s">
        <v>45</v>
      </c>
      <c r="K1605" s="0" t="s">
        <v>60</v>
      </c>
      <c r="L1605" s="0" t="n">
        <v>176</v>
      </c>
      <c r="M1605" s="0" t="n">
        <v>1.78</v>
      </c>
      <c r="N1605" s="0" t="n">
        <v>36.4</v>
      </c>
      <c r="O1605" s="0" t="n">
        <v>1.25</v>
      </c>
      <c r="P1605" s="0" t="n">
        <v>1</v>
      </c>
      <c r="Q1605" s="0" t="n">
        <v>0.83</v>
      </c>
      <c r="R1605" s="0" t="n">
        <v>732</v>
      </c>
      <c r="S1605" s="0" t="n">
        <v>6</v>
      </c>
      <c r="T1605" s="0" t="n">
        <v>0.5</v>
      </c>
      <c r="U1605" s="6" t="n">
        <v>45518</v>
      </c>
      <c r="V1605" s="0" t="n">
        <v>243.88</v>
      </c>
      <c r="W1605" s="0" t="n">
        <v>0.601</v>
      </c>
    </row>
    <row r="1606" customFormat="false" ht="15" hidden="false" customHeight="false" outlineLevel="0" collapsed="false">
      <c r="A1606" s="0" t="s">
        <v>1752</v>
      </c>
      <c r="B1606" s="0" t="s">
        <v>44</v>
      </c>
      <c r="C1606" s="0" t="n">
        <v>184</v>
      </c>
      <c r="D1606" s="0" t="n">
        <v>97</v>
      </c>
      <c r="E1606" s="0" t="n">
        <v>10</v>
      </c>
      <c r="F1606" s="0" t="n">
        <v>4</v>
      </c>
      <c r="G1606" s="0" t="n">
        <v>42.63</v>
      </c>
      <c r="H1606" s="0" t="n">
        <v>5.91</v>
      </c>
      <c r="I1606" s="0" t="n">
        <v>0.41</v>
      </c>
      <c r="J1606" s="0" t="s">
        <v>171</v>
      </c>
      <c r="K1606" s="0" t="s">
        <v>54</v>
      </c>
      <c r="L1606" s="0" t="n">
        <v>147</v>
      </c>
      <c r="M1606" s="0" t="n">
        <v>1.24</v>
      </c>
      <c r="N1606" s="0" t="n">
        <v>97.36</v>
      </c>
      <c r="O1606" s="0" t="n">
        <v>0.5</v>
      </c>
      <c r="P1606" s="0" t="n">
        <v>1</v>
      </c>
      <c r="Q1606" s="0" t="n">
        <v>1</v>
      </c>
      <c r="R1606" s="0" t="n">
        <v>994</v>
      </c>
      <c r="S1606" s="0" t="n">
        <v>11.02</v>
      </c>
      <c r="T1606" s="0" t="n">
        <v>0.94</v>
      </c>
      <c r="U1606" s="6" t="n">
        <v>45400</v>
      </c>
      <c r="V1606" s="0" t="n">
        <v>201.51</v>
      </c>
      <c r="W1606" s="0" t="n">
        <v>0.865</v>
      </c>
    </row>
    <row r="1607" customFormat="false" ht="15" hidden="false" customHeight="false" outlineLevel="0" collapsed="false">
      <c r="A1607" s="0" t="s">
        <v>1753</v>
      </c>
      <c r="B1607" s="0" t="s">
        <v>81</v>
      </c>
      <c r="C1607" s="0" t="n">
        <v>82</v>
      </c>
      <c r="D1607" s="0" t="n">
        <v>38</v>
      </c>
      <c r="E1607" s="0" t="n">
        <v>5</v>
      </c>
      <c r="F1607" s="0" t="n">
        <v>9</v>
      </c>
      <c r="G1607" s="0" t="n">
        <v>47.96</v>
      </c>
      <c r="H1607" s="0" t="n">
        <v>6.25</v>
      </c>
      <c r="I1607" s="0" t="n">
        <v>0.56</v>
      </c>
      <c r="J1607" s="0" t="s">
        <v>49</v>
      </c>
      <c r="K1607" s="0" t="s">
        <v>46</v>
      </c>
      <c r="L1607" s="0" t="n">
        <v>11</v>
      </c>
      <c r="M1607" s="0" t="n">
        <v>4.1</v>
      </c>
      <c r="N1607" s="0" t="n">
        <v>147.78</v>
      </c>
      <c r="O1607" s="0" t="n">
        <v>1.65</v>
      </c>
      <c r="P1607" s="0" t="n">
        <v>7</v>
      </c>
      <c r="Q1607" s="0" t="n">
        <v>0.71</v>
      </c>
      <c r="R1607" s="0" t="n">
        <v>956</v>
      </c>
      <c r="S1607" s="0" t="n">
        <v>13.67</v>
      </c>
      <c r="T1607" s="0" t="n">
        <v>0.35</v>
      </c>
      <c r="U1607" s="6" t="n">
        <v>45500</v>
      </c>
      <c r="V1607" s="0" t="n">
        <v>269.1</v>
      </c>
      <c r="W1607" s="0" t="n">
        <v>0.489</v>
      </c>
    </row>
    <row r="1608" customFormat="false" ht="15" hidden="false" customHeight="false" outlineLevel="0" collapsed="false">
      <c r="A1608" s="0" t="s">
        <v>1754</v>
      </c>
      <c r="B1608" s="0" t="s">
        <v>81</v>
      </c>
      <c r="C1608" s="0" t="n">
        <v>41</v>
      </c>
      <c r="D1608" s="0" t="n">
        <v>82</v>
      </c>
      <c r="E1608" s="0" t="n">
        <v>12</v>
      </c>
      <c r="F1608" s="0" t="n">
        <v>5</v>
      </c>
      <c r="G1608" s="0" t="n">
        <v>47.98</v>
      </c>
      <c r="H1608" s="0" t="n">
        <v>3.97</v>
      </c>
      <c r="I1608" s="0" t="n">
        <v>0.91</v>
      </c>
      <c r="J1608" s="0" t="s">
        <v>361</v>
      </c>
      <c r="K1608" s="0" t="s">
        <v>42</v>
      </c>
      <c r="L1608" s="0" t="n">
        <v>72</v>
      </c>
      <c r="M1608" s="0" t="n">
        <v>0.78</v>
      </c>
      <c r="N1608" s="0" t="n">
        <v>190.83</v>
      </c>
      <c r="O1608" s="0" t="n">
        <v>1.76</v>
      </c>
      <c r="P1608" s="0" t="n">
        <v>9</v>
      </c>
      <c r="Q1608" s="0" t="n">
        <v>0.81</v>
      </c>
      <c r="R1608" s="0" t="n">
        <v>116</v>
      </c>
      <c r="S1608" s="0" t="n">
        <v>7.98</v>
      </c>
      <c r="T1608" s="0" t="n">
        <v>0.59</v>
      </c>
      <c r="U1608" s="6" t="n">
        <v>45540</v>
      </c>
      <c r="V1608" s="0" t="n">
        <v>272.37</v>
      </c>
      <c r="W1608" s="0" t="n">
        <v>0.43</v>
      </c>
    </row>
    <row r="1609" customFormat="false" ht="15" hidden="false" customHeight="false" outlineLevel="0" collapsed="false">
      <c r="A1609" s="0" t="s">
        <v>1755</v>
      </c>
      <c r="B1609" s="0" t="s">
        <v>40</v>
      </c>
      <c r="C1609" s="0" t="n">
        <v>89</v>
      </c>
      <c r="D1609" s="0" t="n">
        <v>77</v>
      </c>
      <c r="E1609" s="0" t="n">
        <v>11</v>
      </c>
      <c r="F1609" s="0" t="n">
        <v>3</v>
      </c>
      <c r="G1609" s="0" t="n">
        <v>22.66</v>
      </c>
      <c r="H1609" s="0" t="n">
        <v>1.23</v>
      </c>
      <c r="I1609" s="0" t="n">
        <v>0.17</v>
      </c>
      <c r="J1609" s="0" t="s">
        <v>294</v>
      </c>
      <c r="K1609" s="0" t="s">
        <v>54</v>
      </c>
      <c r="L1609" s="0" t="n">
        <v>25</v>
      </c>
      <c r="M1609" s="0" t="n">
        <v>3.86</v>
      </c>
      <c r="N1609" s="0" t="n">
        <v>79.13</v>
      </c>
      <c r="O1609" s="0" t="n">
        <v>0.5</v>
      </c>
      <c r="P1609" s="0" t="n">
        <v>3</v>
      </c>
      <c r="Q1609" s="0" t="n">
        <v>0.75</v>
      </c>
      <c r="R1609" s="0" t="n">
        <v>996</v>
      </c>
      <c r="S1609" s="0" t="n">
        <v>6.36</v>
      </c>
      <c r="T1609" s="0" t="n">
        <v>0.66</v>
      </c>
      <c r="U1609" s="6" t="n">
        <v>45556</v>
      </c>
      <c r="V1609" s="0" t="n">
        <v>118.65</v>
      </c>
      <c r="W1609" s="0" t="n">
        <v>0.657</v>
      </c>
    </row>
    <row r="1610" customFormat="false" ht="15" hidden="false" customHeight="false" outlineLevel="0" collapsed="false">
      <c r="A1610" s="0" t="s">
        <v>1756</v>
      </c>
      <c r="B1610" s="0" t="s">
        <v>81</v>
      </c>
      <c r="C1610" s="0" t="n">
        <v>400</v>
      </c>
      <c r="D1610" s="0" t="n">
        <v>60</v>
      </c>
      <c r="E1610" s="0" t="n">
        <v>12</v>
      </c>
      <c r="F1610" s="0" t="n">
        <v>2</v>
      </c>
      <c r="G1610" s="0" t="n">
        <v>32.58</v>
      </c>
      <c r="H1610" s="0" t="n">
        <v>6.73</v>
      </c>
      <c r="I1610" s="0" t="n">
        <v>0.7</v>
      </c>
      <c r="J1610" s="0" t="s">
        <v>132</v>
      </c>
      <c r="K1610" s="0" t="s">
        <v>46</v>
      </c>
      <c r="L1610" s="0" t="n">
        <v>46</v>
      </c>
      <c r="M1610" s="0" t="n">
        <v>2.22</v>
      </c>
      <c r="N1610" s="0" t="n">
        <v>159.09</v>
      </c>
      <c r="O1610" s="0" t="n">
        <v>0.24</v>
      </c>
      <c r="P1610" s="0" t="n">
        <v>3</v>
      </c>
      <c r="Q1610" s="0" t="n">
        <v>0.87</v>
      </c>
      <c r="R1610" s="0" t="n">
        <v>357</v>
      </c>
      <c r="S1610" s="0" t="n">
        <v>8.31</v>
      </c>
      <c r="T1610" s="0" t="n">
        <v>0.46</v>
      </c>
      <c r="U1610" s="6" t="n">
        <v>45483</v>
      </c>
      <c r="V1610" s="0" t="n">
        <v>116.58</v>
      </c>
      <c r="W1610" s="0" t="n">
        <v>0.693</v>
      </c>
    </row>
    <row r="1611" customFormat="false" ht="15" hidden="false" customHeight="false" outlineLevel="0" collapsed="false">
      <c r="A1611" s="0" t="s">
        <v>1757</v>
      </c>
      <c r="B1611" s="0" t="s">
        <v>48</v>
      </c>
      <c r="C1611" s="0" t="n">
        <v>424</v>
      </c>
      <c r="D1611" s="0" t="n">
        <v>33</v>
      </c>
      <c r="E1611" s="0" t="n">
        <v>7</v>
      </c>
      <c r="F1611" s="0" t="n">
        <v>6</v>
      </c>
      <c r="G1611" s="0" t="n">
        <v>30.39</v>
      </c>
      <c r="H1611" s="0" t="n">
        <v>5.14</v>
      </c>
      <c r="I1611" s="0" t="n">
        <v>0.11</v>
      </c>
      <c r="J1611" s="0" t="s">
        <v>348</v>
      </c>
      <c r="K1611" s="0" t="s">
        <v>42</v>
      </c>
      <c r="L1611" s="0" t="n">
        <v>25</v>
      </c>
      <c r="M1611" s="0" t="n">
        <v>3.54</v>
      </c>
      <c r="N1611" s="0" t="n">
        <v>139.83</v>
      </c>
      <c r="O1611" s="0" t="n">
        <v>1.25</v>
      </c>
      <c r="P1611" s="0" t="n">
        <v>9</v>
      </c>
      <c r="Q1611" s="0" t="n">
        <v>0.77</v>
      </c>
      <c r="R1611" s="0" t="n">
        <v>168</v>
      </c>
      <c r="S1611" s="0" t="n">
        <v>9.45</v>
      </c>
      <c r="T1611" s="0" t="n">
        <v>0.76</v>
      </c>
      <c r="U1611" s="6" t="n">
        <v>45320</v>
      </c>
      <c r="V1611" s="0" t="n">
        <v>252.37</v>
      </c>
      <c r="W1611" s="0" t="n">
        <v>0.527</v>
      </c>
    </row>
    <row r="1612" customFormat="false" ht="15" hidden="false" customHeight="false" outlineLevel="0" collapsed="false">
      <c r="A1612" s="0" t="s">
        <v>1758</v>
      </c>
      <c r="B1612" s="0" t="s">
        <v>48</v>
      </c>
      <c r="C1612" s="0" t="n">
        <v>115</v>
      </c>
      <c r="D1612" s="0" t="n">
        <v>23</v>
      </c>
      <c r="E1612" s="0" t="n">
        <v>9</v>
      </c>
      <c r="F1612" s="0" t="n">
        <v>9</v>
      </c>
      <c r="G1612" s="0" t="n">
        <v>18.15</v>
      </c>
      <c r="H1612" s="0" t="n">
        <v>1.8</v>
      </c>
      <c r="I1612" s="0" t="n">
        <v>0.67</v>
      </c>
      <c r="J1612" s="0" t="s">
        <v>74</v>
      </c>
      <c r="K1612" s="0" t="s">
        <v>42</v>
      </c>
      <c r="L1612" s="0" t="n">
        <v>96</v>
      </c>
      <c r="M1612" s="0" t="n">
        <v>0.74</v>
      </c>
      <c r="N1612" s="0" t="n">
        <v>24.88</v>
      </c>
      <c r="O1612" s="0" t="n">
        <v>1.01</v>
      </c>
      <c r="P1612" s="0" t="n">
        <v>9</v>
      </c>
      <c r="Q1612" s="0" t="n">
        <v>0.92</v>
      </c>
      <c r="R1612" s="0" t="n">
        <v>902</v>
      </c>
      <c r="S1612" s="0" t="n">
        <v>12.87</v>
      </c>
      <c r="T1612" s="0" t="n">
        <v>0.89</v>
      </c>
      <c r="U1612" s="6" t="n">
        <v>45555</v>
      </c>
      <c r="V1612" s="0" t="n">
        <v>133.67</v>
      </c>
      <c r="W1612" s="0" t="n">
        <v>0.653</v>
      </c>
    </row>
    <row r="1613" customFormat="false" ht="15" hidden="false" customHeight="false" outlineLevel="0" collapsed="false">
      <c r="A1613" s="0" t="s">
        <v>1759</v>
      </c>
      <c r="B1613" s="0" t="s">
        <v>81</v>
      </c>
      <c r="C1613" s="0" t="n">
        <v>182</v>
      </c>
      <c r="D1613" s="0" t="n">
        <v>78</v>
      </c>
      <c r="E1613" s="0" t="n">
        <v>10</v>
      </c>
      <c r="F1613" s="0" t="n">
        <v>4</v>
      </c>
      <c r="G1613" s="0" t="n">
        <v>22.76</v>
      </c>
      <c r="H1613" s="0" t="n">
        <v>9.39</v>
      </c>
      <c r="I1613" s="0" t="n">
        <v>0.6</v>
      </c>
      <c r="J1613" s="0" t="s">
        <v>220</v>
      </c>
      <c r="K1613" s="0" t="s">
        <v>46</v>
      </c>
      <c r="L1613" s="0" t="n">
        <v>99</v>
      </c>
      <c r="M1613" s="0" t="n">
        <v>4.64</v>
      </c>
      <c r="N1613" s="0" t="n">
        <v>116.02</v>
      </c>
      <c r="O1613" s="0" t="n">
        <v>0.91</v>
      </c>
      <c r="P1613" s="0" t="n">
        <v>2</v>
      </c>
      <c r="Q1613" s="0" t="n">
        <v>0.96</v>
      </c>
      <c r="R1613" s="0" t="n">
        <v>732</v>
      </c>
      <c r="S1613" s="0" t="n">
        <v>6.52</v>
      </c>
      <c r="T1613" s="0" t="n">
        <v>0.63</v>
      </c>
      <c r="U1613" s="6" t="n">
        <v>45373</v>
      </c>
      <c r="V1613" s="0" t="n">
        <v>258.59</v>
      </c>
      <c r="W1613" s="0" t="n">
        <v>0.674</v>
      </c>
    </row>
    <row r="1614" customFormat="false" ht="15" hidden="false" customHeight="false" outlineLevel="0" collapsed="false">
      <c r="A1614" s="0" t="s">
        <v>1760</v>
      </c>
      <c r="B1614" s="0" t="s">
        <v>81</v>
      </c>
      <c r="C1614" s="0" t="n">
        <v>98</v>
      </c>
      <c r="D1614" s="0" t="n">
        <v>27</v>
      </c>
      <c r="E1614" s="0" t="n">
        <v>5</v>
      </c>
      <c r="F1614" s="0" t="n">
        <v>7</v>
      </c>
      <c r="G1614" s="0" t="n">
        <v>4.15</v>
      </c>
      <c r="H1614" s="0" t="n">
        <v>9.58</v>
      </c>
      <c r="I1614" s="0" t="n">
        <v>0.83</v>
      </c>
      <c r="J1614" s="0" t="s">
        <v>342</v>
      </c>
      <c r="K1614" s="0" t="s">
        <v>46</v>
      </c>
      <c r="L1614" s="0" t="n">
        <v>89</v>
      </c>
      <c r="M1614" s="0" t="n">
        <v>3.95</v>
      </c>
      <c r="N1614" s="0" t="n">
        <v>44.87</v>
      </c>
      <c r="O1614" s="0" t="n">
        <v>1.55</v>
      </c>
      <c r="P1614" s="0" t="n">
        <v>4</v>
      </c>
      <c r="Q1614" s="0" t="n">
        <v>0.76</v>
      </c>
      <c r="R1614" s="0" t="n">
        <v>235</v>
      </c>
      <c r="S1614" s="0" t="n">
        <v>1.72</v>
      </c>
      <c r="T1614" s="0" t="n">
        <v>0.83</v>
      </c>
      <c r="U1614" s="6" t="n">
        <v>45325</v>
      </c>
      <c r="V1614" s="0" t="n">
        <v>156.72</v>
      </c>
      <c r="W1614" s="0" t="n">
        <v>0.506</v>
      </c>
    </row>
    <row r="1615" customFormat="false" ht="15" hidden="false" customHeight="false" outlineLevel="0" collapsed="false">
      <c r="A1615" s="0" t="s">
        <v>1761</v>
      </c>
      <c r="B1615" s="0" t="s">
        <v>40</v>
      </c>
      <c r="C1615" s="0" t="n">
        <v>24</v>
      </c>
      <c r="D1615" s="0" t="n">
        <v>51</v>
      </c>
      <c r="E1615" s="0" t="n">
        <v>4</v>
      </c>
      <c r="F1615" s="0" t="n">
        <v>8</v>
      </c>
      <c r="G1615" s="0" t="n">
        <v>39.99</v>
      </c>
      <c r="H1615" s="0" t="n">
        <v>8.64</v>
      </c>
      <c r="I1615" s="0" t="n">
        <v>0.58</v>
      </c>
      <c r="J1615" s="0" t="s">
        <v>319</v>
      </c>
      <c r="K1615" s="0" t="s">
        <v>60</v>
      </c>
      <c r="L1615" s="0" t="n">
        <v>36</v>
      </c>
      <c r="M1615" s="0" t="n">
        <v>1.13</v>
      </c>
      <c r="N1615" s="0" t="n">
        <v>139.87</v>
      </c>
      <c r="O1615" s="0" t="n">
        <v>1.94</v>
      </c>
      <c r="P1615" s="0" t="n">
        <v>3</v>
      </c>
      <c r="Q1615" s="0" t="n">
        <v>0.75</v>
      </c>
      <c r="R1615" s="0" t="n">
        <v>119</v>
      </c>
      <c r="S1615" s="0" t="n">
        <v>9.83</v>
      </c>
      <c r="T1615" s="0" t="n">
        <v>0.25</v>
      </c>
      <c r="U1615" s="6" t="n">
        <v>45451</v>
      </c>
      <c r="V1615" s="0" t="n">
        <v>133.17</v>
      </c>
      <c r="W1615" s="0" t="n">
        <v>0.477</v>
      </c>
    </row>
    <row r="1616" customFormat="false" ht="15" hidden="false" customHeight="false" outlineLevel="0" collapsed="false">
      <c r="A1616" s="0" t="s">
        <v>1762</v>
      </c>
      <c r="B1616" s="0" t="s">
        <v>81</v>
      </c>
      <c r="C1616" s="0" t="n">
        <v>335</v>
      </c>
      <c r="D1616" s="0" t="n">
        <v>66</v>
      </c>
      <c r="E1616" s="0" t="n">
        <v>4</v>
      </c>
      <c r="F1616" s="0" t="n">
        <v>8</v>
      </c>
      <c r="G1616" s="0" t="n">
        <v>12.8</v>
      </c>
      <c r="H1616" s="0" t="n">
        <v>8.52</v>
      </c>
      <c r="I1616" s="0" t="n">
        <v>0.42</v>
      </c>
      <c r="J1616" s="0" t="s">
        <v>137</v>
      </c>
      <c r="K1616" s="0" t="s">
        <v>60</v>
      </c>
      <c r="L1616" s="0" t="n">
        <v>120</v>
      </c>
      <c r="M1616" s="0" t="n">
        <v>1.48</v>
      </c>
      <c r="N1616" s="0" t="n">
        <v>125.92</v>
      </c>
      <c r="O1616" s="0" t="n">
        <v>1.01</v>
      </c>
      <c r="P1616" s="0" t="n">
        <v>6</v>
      </c>
      <c r="Q1616" s="0" t="n">
        <v>0.96</v>
      </c>
      <c r="R1616" s="0" t="n">
        <v>806</v>
      </c>
      <c r="S1616" s="0" t="n">
        <v>14.82</v>
      </c>
      <c r="T1616" s="0" t="n">
        <v>0.32</v>
      </c>
      <c r="U1616" s="6" t="n">
        <v>45655</v>
      </c>
      <c r="V1616" s="0" t="n">
        <v>90.93</v>
      </c>
      <c r="W1616" s="0" t="n">
        <v>0.633</v>
      </c>
    </row>
    <row r="1617" customFormat="false" ht="15" hidden="false" customHeight="false" outlineLevel="0" collapsed="false">
      <c r="A1617" s="0" t="s">
        <v>1763</v>
      </c>
      <c r="B1617" s="0" t="s">
        <v>40</v>
      </c>
      <c r="C1617" s="0" t="n">
        <v>139</v>
      </c>
      <c r="D1617" s="0" t="n">
        <v>92</v>
      </c>
      <c r="E1617" s="0" t="n">
        <v>7</v>
      </c>
      <c r="F1617" s="0" t="n">
        <v>2</v>
      </c>
      <c r="G1617" s="0" t="n">
        <v>23.57</v>
      </c>
      <c r="H1617" s="0" t="n">
        <v>1.44</v>
      </c>
      <c r="I1617" s="0" t="n">
        <v>0.32</v>
      </c>
      <c r="J1617" s="0" t="s">
        <v>273</v>
      </c>
      <c r="K1617" s="0" t="s">
        <v>54</v>
      </c>
      <c r="L1617" s="0" t="n">
        <v>73</v>
      </c>
      <c r="M1617" s="0" t="n">
        <v>3.4</v>
      </c>
      <c r="N1617" s="0" t="n">
        <v>194.88</v>
      </c>
      <c r="O1617" s="0" t="n">
        <v>0.11</v>
      </c>
      <c r="P1617" s="0" t="n">
        <v>9</v>
      </c>
      <c r="Q1617" s="0" t="n">
        <v>0.81</v>
      </c>
      <c r="R1617" s="0" t="n">
        <v>974</v>
      </c>
      <c r="S1617" s="0" t="n">
        <v>12.96</v>
      </c>
      <c r="T1617" s="0" t="n">
        <v>0.57</v>
      </c>
      <c r="U1617" s="6" t="n">
        <v>45551</v>
      </c>
      <c r="V1617" s="0" t="n">
        <v>46.68</v>
      </c>
      <c r="W1617" s="0" t="n">
        <v>0.658</v>
      </c>
    </row>
    <row r="1618" customFormat="false" ht="15" hidden="false" customHeight="false" outlineLevel="0" collapsed="false">
      <c r="A1618" s="0" t="s">
        <v>1764</v>
      </c>
      <c r="B1618" s="0" t="s">
        <v>40</v>
      </c>
      <c r="C1618" s="0" t="n">
        <v>321</v>
      </c>
      <c r="D1618" s="0" t="n">
        <v>21</v>
      </c>
      <c r="E1618" s="0" t="n">
        <v>3</v>
      </c>
      <c r="F1618" s="0" t="n">
        <v>7</v>
      </c>
      <c r="G1618" s="0" t="n">
        <v>24.55</v>
      </c>
      <c r="H1618" s="0" t="n">
        <v>9.94</v>
      </c>
      <c r="I1618" s="0" t="n">
        <v>0.18</v>
      </c>
      <c r="J1618" s="0" t="s">
        <v>361</v>
      </c>
      <c r="K1618" s="0" t="s">
        <v>60</v>
      </c>
      <c r="L1618" s="0" t="n">
        <v>106</v>
      </c>
      <c r="M1618" s="0" t="n">
        <v>4.65</v>
      </c>
      <c r="N1618" s="0" t="n">
        <v>187.72</v>
      </c>
      <c r="O1618" s="0" t="n">
        <v>1.23</v>
      </c>
      <c r="P1618" s="0" t="n">
        <v>6</v>
      </c>
      <c r="Q1618" s="0" t="n">
        <v>0.83</v>
      </c>
      <c r="R1618" s="0" t="n">
        <v>720</v>
      </c>
      <c r="S1618" s="0" t="n">
        <v>11.62</v>
      </c>
      <c r="T1618" s="0" t="n">
        <v>0.94</v>
      </c>
      <c r="U1618" s="6" t="n">
        <v>45498</v>
      </c>
      <c r="V1618" s="0" t="n">
        <v>162.51</v>
      </c>
      <c r="W1618" s="0" t="n">
        <v>0.666</v>
      </c>
    </row>
    <row r="1619" customFormat="false" ht="15" hidden="false" customHeight="false" outlineLevel="0" collapsed="false">
      <c r="A1619" s="0" t="s">
        <v>1765</v>
      </c>
      <c r="B1619" s="0" t="s">
        <v>81</v>
      </c>
      <c r="C1619" s="0" t="n">
        <v>197</v>
      </c>
      <c r="D1619" s="0" t="n">
        <v>91</v>
      </c>
      <c r="E1619" s="0" t="n">
        <v>4</v>
      </c>
      <c r="F1619" s="0" t="n">
        <v>8</v>
      </c>
      <c r="G1619" s="0" t="n">
        <v>28.47</v>
      </c>
      <c r="H1619" s="0" t="n">
        <v>4.3</v>
      </c>
      <c r="I1619" s="0" t="n">
        <v>0.58</v>
      </c>
      <c r="J1619" s="0" t="s">
        <v>51</v>
      </c>
      <c r="K1619" s="0" t="s">
        <v>46</v>
      </c>
      <c r="L1619" s="0" t="n">
        <v>169</v>
      </c>
      <c r="M1619" s="0" t="n">
        <v>2.51</v>
      </c>
      <c r="N1619" s="0" t="n">
        <v>11.78</v>
      </c>
      <c r="O1619" s="0" t="n">
        <v>1.34</v>
      </c>
      <c r="P1619" s="0" t="n">
        <v>5</v>
      </c>
      <c r="Q1619" s="0" t="n">
        <v>0.77</v>
      </c>
      <c r="R1619" s="0" t="n">
        <v>333</v>
      </c>
      <c r="S1619" s="0" t="n">
        <v>3.47</v>
      </c>
      <c r="T1619" s="0" t="n">
        <v>0.63</v>
      </c>
      <c r="U1619" s="6" t="n">
        <v>45361</v>
      </c>
      <c r="V1619" s="0" t="n">
        <v>104.32</v>
      </c>
      <c r="W1619" s="0" t="n">
        <v>0.492</v>
      </c>
    </row>
    <row r="1620" customFormat="false" ht="15" hidden="false" customHeight="false" outlineLevel="0" collapsed="false">
      <c r="A1620" s="0" t="s">
        <v>1766</v>
      </c>
      <c r="B1620" s="0" t="s">
        <v>56</v>
      </c>
      <c r="C1620" s="0" t="n">
        <v>195</v>
      </c>
      <c r="D1620" s="0" t="n">
        <v>26</v>
      </c>
      <c r="E1620" s="0" t="n">
        <v>11</v>
      </c>
      <c r="F1620" s="0" t="n">
        <v>5</v>
      </c>
      <c r="G1620" s="0" t="n">
        <v>41.08</v>
      </c>
      <c r="H1620" s="0" t="n">
        <v>2.05</v>
      </c>
      <c r="I1620" s="0" t="n">
        <v>0.9</v>
      </c>
      <c r="J1620" s="0" t="s">
        <v>103</v>
      </c>
      <c r="K1620" s="0" t="s">
        <v>60</v>
      </c>
      <c r="L1620" s="0" t="n">
        <v>146</v>
      </c>
      <c r="M1620" s="0" t="n">
        <v>2.69</v>
      </c>
      <c r="N1620" s="0" t="n">
        <v>25.21</v>
      </c>
      <c r="O1620" s="0" t="n">
        <v>1.67</v>
      </c>
      <c r="P1620" s="0" t="n">
        <v>6</v>
      </c>
      <c r="Q1620" s="0" t="n">
        <v>0.83</v>
      </c>
      <c r="R1620" s="0" t="n">
        <v>668</v>
      </c>
      <c r="S1620" s="0" t="n">
        <v>11.48</v>
      </c>
      <c r="T1620" s="0" t="n">
        <v>0.55</v>
      </c>
      <c r="U1620" s="6" t="n">
        <v>45560</v>
      </c>
      <c r="V1620" s="0" t="n">
        <v>82.34</v>
      </c>
      <c r="W1620" s="0" t="n">
        <v>0.542</v>
      </c>
    </row>
    <row r="1621" customFormat="false" ht="15" hidden="false" customHeight="false" outlineLevel="0" collapsed="false">
      <c r="A1621" s="0" t="s">
        <v>1767</v>
      </c>
      <c r="B1621" s="0" t="s">
        <v>56</v>
      </c>
      <c r="C1621" s="0" t="n">
        <v>409</v>
      </c>
      <c r="D1621" s="0" t="n">
        <v>39</v>
      </c>
      <c r="E1621" s="0" t="n">
        <v>9</v>
      </c>
      <c r="F1621" s="0" t="n">
        <v>9</v>
      </c>
      <c r="G1621" s="0" t="n">
        <v>34.9</v>
      </c>
      <c r="H1621" s="0" t="n">
        <v>8.21</v>
      </c>
      <c r="I1621" s="0" t="n">
        <v>0.56</v>
      </c>
      <c r="J1621" s="0" t="s">
        <v>289</v>
      </c>
      <c r="K1621" s="0" t="s">
        <v>42</v>
      </c>
      <c r="L1621" s="0" t="n">
        <v>20</v>
      </c>
      <c r="M1621" s="0" t="n">
        <v>1.57</v>
      </c>
      <c r="N1621" s="0" t="n">
        <v>156.14</v>
      </c>
      <c r="O1621" s="0" t="n">
        <v>0.48</v>
      </c>
      <c r="P1621" s="0" t="n">
        <v>6</v>
      </c>
      <c r="Q1621" s="0" t="n">
        <v>0.77</v>
      </c>
      <c r="R1621" s="0" t="n">
        <v>995</v>
      </c>
      <c r="S1621" s="0" t="n">
        <v>2.14</v>
      </c>
      <c r="T1621" s="0" t="n">
        <v>0.68</v>
      </c>
      <c r="U1621" s="6" t="n">
        <v>45583</v>
      </c>
      <c r="V1621" s="0" t="n">
        <v>59.2</v>
      </c>
      <c r="W1621" s="0" t="n">
        <v>0.551</v>
      </c>
    </row>
    <row r="1622" customFormat="false" ht="15" hidden="false" customHeight="false" outlineLevel="0" collapsed="false">
      <c r="A1622" s="0" t="s">
        <v>1768</v>
      </c>
      <c r="B1622" s="0" t="s">
        <v>40</v>
      </c>
      <c r="C1622" s="0" t="n">
        <v>236</v>
      </c>
      <c r="D1622" s="0" t="n">
        <v>97</v>
      </c>
      <c r="E1622" s="0" t="n">
        <v>8</v>
      </c>
      <c r="F1622" s="0" t="n">
        <v>6</v>
      </c>
      <c r="G1622" s="0" t="n">
        <v>33.49</v>
      </c>
      <c r="H1622" s="0" t="n">
        <v>2.64</v>
      </c>
      <c r="I1622" s="0" t="n">
        <v>0.77</v>
      </c>
      <c r="J1622" s="0" t="s">
        <v>45</v>
      </c>
      <c r="K1622" s="0" t="s">
        <v>46</v>
      </c>
      <c r="L1622" s="0" t="n">
        <v>79</v>
      </c>
      <c r="M1622" s="0" t="n">
        <v>2.22</v>
      </c>
      <c r="N1622" s="0" t="n">
        <v>140.27</v>
      </c>
      <c r="O1622" s="0" t="n">
        <v>1.1</v>
      </c>
      <c r="P1622" s="0" t="n">
        <v>7</v>
      </c>
      <c r="Q1622" s="0" t="n">
        <v>0.9</v>
      </c>
      <c r="R1622" s="0" t="n">
        <v>597</v>
      </c>
      <c r="S1622" s="0" t="n">
        <v>7.91</v>
      </c>
      <c r="T1622" s="0" t="n">
        <v>0.3</v>
      </c>
      <c r="U1622" s="6" t="n">
        <v>45306</v>
      </c>
      <c r="V1622" s="0" t="n">
        <v>122.7</v>
      </c>
      <c r="W1622" s="0" t="n">
        <v>0.495</v>
      </c>
    </row>
    <row r="1623" customFormat="false" ht="15" hidden="false" customHeight="false" outlineLevel="0" collapsed="false">
      <c r="A1623" s="0" t="s">
        <v>1769</v>
      </c>
      <c r="B1623" s="0" t="s">
        <v>81</v>
      </c>
      <c r="C1623" s="0" t="n">
        <v>75</v>
      </c>
      <c r="D1623" s="0" t="n">
        <v>84</v>
      </c>
      <c r="E1623" s="0" t="n">
        <v>11</v>
      </c>
      <c r="F1623" s="0" t="n">
        <v>9</v>
      </c>
      <c r="G1623" s="0" t="n">
        <v>26.81</v>
      </c>
      <c r="H1623" s="0" t="n">
        <v>5.5</v>
      </c>
      <c r="I1623" s="0" t="n">
        <v>0.37</v>
      </c>
      <c r="J1623" s="0" t="s">
        <v>253</v>
      </c>
      <c r="K1623" s="0" t="s">
        <v>54</v>
      </c>
      <c r="L1623" s="0" t="n">
        <v>167</v>
      </c>
      <c r="M1623" s="0" t="n">
        <v>1.79</v>
      </c>
      <c r="N1623" s="0" t="n">
        <v>162.18</v>
      </c>
      <c r="O1623" s="0" t="n">
        <v>0.95</v>
      </c>
      <c r="P1623" s="0" t="n">
        <v>0</v>
      </c>
      <c r="Q1623" s="0" t="n">
        <v>0.85</v>
      </c>
      <c r="R1623" s="0" t="n">
        <v>397</v>
      </c>
      <c r="S1623" s="0" t="n">
        <v>6.19</v>
      </c>
      <c r="T1623" s="0" t="n">
        <v>0.72</v>
      </c>
      <c r="U1623" s="6" t="n">
        <v>45380</v>
      </c>
      <c r="V1623" s="0" t="n">
        <v>171.2</v>
      </c>
      <c r="W1623" s="0" t="n">
        <v>0.702</v>
      </c>
    </row>
    <row r="1624" customFormat="false" ht="15" hidden="false" customHeight="false" outlineLevel="0" collapsed="false">
      <c r="A1624" s="0" t="s">
        <v>1770</v>
      </c>
      <c r="B1624" s="0" t="s">
        <v>56</v>
      </c>
      <c r="C1624" s="0" t="n">
        <v>385</v>
      </c>
      <c r="D1624" s="0" t="n">
        <v>32</v>
      </c>
      <c r="E1624" s="0" t="n">
        <v>9</v>
      </c>
      <c r="F1624" s="0" t="n">
        <v>5</v>
      </c>
      <c r="G1624" s="0" t="n">
        <v>5.7</v>
      </c>
      <c r="H1624" s="0" t="n">
        <v>1.72</v>
      </c>
      <c r="I1624" s="0" t="n">
        <v>0.5</v>
      </c>
      <c r="J1624" s="0" t="s">
        <v>168</v>
      </c>
      <c r="K1624" s="0" t="s">
        <v>42</v>
      </c>
      <c r="L1624" s="0" t="n">
        <v>152</v>
      </c>
      <c r="M1624" s="0" t="n">
        <v>2.08</v>
      </c>
      <c r="N1624" s="0" t="n">
        <v>60.69</v>
      </c>
      <c r="O1624" s="0" t="n">
        <v>1.36</v>
      </c>
      <c r="P1624" s="0" t="n">
        <v>2</v>
      </c>
      <c r="Q1624" s="0" t="n">
        <v>0.94</v>
      </c>
      <c r="R1624" s="0" t="n">
        <v>964</v>
      </c>
      <c r="S1624" s="0" t="n">
        <v>13.67</v>
      </c>
      <c r="T1624" s="0" t="n">
        <v>0.28</v>
      </c>
      <c r="U1624" s="6" t="n">
        <v>45390</v>
      </c>
      <c r="V1624" s="0" t="n">
        <v>252.74</v>
      </c>
      <c r="W1624" s="0" t="n">
        <v>0.65</v>
      </c>
    </row>
    <row r="1625" customFormat="false" ht="15" hidden="false" customHeight="false" outlineLevel="0" collapsed="false">
      <c r="A1625" s="0" t="s">
        <v>1771</v>
      </c>
      <c r="B1625" s="0" t="s">
        <v>81</v>
      </c>
      <c r="C1625" s="0" t="n">
        <v>206</v>
      </c>
      <c r="D1625" s="0" t="n">
        <v>90</v>
      </c>
      <c r="E1625" s="0" t="n">
        <v>13</v>
      </c>
      <c r="F1625" s="0" t="n">
        <v>8</v>
      </c>
      <c r="G1625" s="0" t="n">
        <v>20.7</v>
      </c>
      <c r="H1625" s="0" t="n">
        <v>5.01</v>
      </c>
      <c r="I1625" s="0" t="n">
        <v>0.39</v>
      </c>
      <c r="J1625" s="0" t="s">
        <v>365</v>
      </c>
      <c r="K1625" s="0" t="s">
        <v>42</v>
      </c>
      <c r="L1625" s="0" t="n">
        <v>57</v>
      </c>
      <c r="M1625" s="0" t="n">
        <v>0.59</v>
      </c>
      <c r="N1625" s="0" t="n">
        <v>171.37</v>
      </c>
      <c r="O1625" s="0" t="n">
        <v>0.22</v>
      </c>
      <c r="P1625" s="0" t="n">
        <v>2</v>
      </c>
      <c r="Q1625" s="0" t="n">
        <v>0.79</v>
      </c>
      <c r="R1625" s="0" t="n">
        <v>244</v>
      </c>
      <c r="S1625" s="0" t="n">
        <v>3.24</v>
      </c>
      <c r="T1625" s="0" t="n">
        <v>0.66</v>
      </c>
      <c r="U1625" s="6" t="n">
        <v>45394</v>
      </c>
      <c r="V1625" s="0" t="n">
        <v>247.86</v>
      </c>
      <c r="W1625" s="0" t="n">
        <v>0.671</v>
      </c>
    </row>
    <row r="1626" customFormat="false" ht="15" hidden="false" customHeight="false" outlineLevel="0" collapsed="false">
      <c r="A1626" s="0" t="s">
        <v>1772</v>
      </c>
      <c r="B1626" s="0" t="s">
        <v>81</v>
      </c>
      <c r="C1626" s="0" t="n">
        <v>251</v>
      </c>
      <c r="D1626" s="0" t="n">
        <v>10</v>
      </c>
      <c r="E1626" s="0" t="n">
        <v>7</v>
      </c>
      <c r="F1626" s="0" t="n">
        <v>5</v>
      </c>
      <c r="G1626" s="0" t="n">
        <v>47.91</v>
      </c>
      <c r="H1626" s="0" t="n">
        <v>5.8</v>
      </c>
      <c r="I1626" s="0" t="n">
        <v>0.2</v>
      </c>
      <c r="J1626" s="0" t="s">
        <v>106</v>
      </c>
      <c r="K1626" s="0" t="s">
        <v>42</v>
      </c>
      <c r="L1626" s="0" t="n">
        <v>103</v>
      </c>
      <c r="M1626" s="0" t="n">
        <v>0.68</v>
      </c>
      <c r="N1626" s="0" t="n">
        <v>94.06</v>
      </c>
      <c r="O1626" s="0" t="n">
        <v>1.78</v>
      </c>
      <c r="P1626" s="0" t="n">
        <v>4</v>
      </c>
      <c r="Q1626" s="0" t="n">
        <v>0.85</v>
      </c>
      <c r="R1626" s="0" t="n">
        <v>829</v>
      </c>
      <c r="S1626" s="0" t="n">
        <v>12.04</v>
      </c>
      <c r="T1626" s="0" t="n">
        <v>0.77</v>
      </c>
      <c r="U1626" s="6" t="n">
        <v>45321</v>
      </c>
      <c r="V1626" s="0" t="n">
        <v>257.97</v>
      </c>
      <c r="W1626" s="0" t="n">
        <v>0.627</v>
      </c>
    </row>
    <row r="1627" customFormat="false" ht="15" hidden="false" customHeight="false" outlineLevel="0" collapsed="false">
      <c r="A1627" s="0" t="s">
        <v>1773</v>
      </c>
      <c r="B1627" s="0" t="s">
        <v>81</v>
      </c>
      <c r="C1627" s="0" t="n">
        <v>274</v>
      </c>
      <c r="D1627" s="0" t="n">
        <v>88</v>
      </c>
      <c r="E1627" s="0" t="n">
        <v>11</v>
      </c>
      <c r="F1627" s="0" t="n">
        <v>9</v>
      </c>
      <c r="G1627" s="0" t="n">
        <v>49.78</v>
      </c>
      <c r="H1627" s="0" t="n">
        <v>4.74</v>
      </c>
      <c r="I1627" s="0" t="n">
        <v>0.48</v>
      </c>
      <c r="J1627" s="0" t="s">
        <v>223</v>
      </c>
      <c r="K1627" s="0" t="s">
        <v>46</v>
      </c>
      <c r="L1627" s="0" t="n">
        <v>85</v>
      </c>
      <c r="M1627" s="0" t="n">
        <v>3.56</v>
      </c>
      <c r="N1627" s="0" t="n">
        <v>59.76</v>
      </c>
      <c r="O1627" s="0" t="n">
        <v>1.07</v>
      </c>
      <c r="P1627" s="0" t="n">
        <v>9</v>
      </c>
      <c r="Q1627" s="0" t="n">
        <v>0.78</v>
      </c>
      <c r="R1627" s="0" t="n">
        <v>533</v>
      </c>
      <c r="S1627" s="0" t="n">
        <v>1.68</v>
      </c>
      <c r="T1627" s="0" t="n">
        <v>0.53</v>
      </c>
      <c r="U1627" s="6" t="n">
        <v>45419</v>
      </c>
      <c r="V1627" s="0" t="n">
        <v>177.11</v>
      </c>
      <c r="W1627" s="0" t="n">
        <v>0.397</v>
      </c>
    </row>
    <row r="1628" customFormat="false" ht="15" hidden="false" customHeight="false" outlineLevel="0" collapsed="false">
      <c r="A1628" s="0" t="s">
        <v>1774</v>
      </c>
      <c r="B1628" s="0" t="s">
        <v>44</v>
      </c>
      <c r="C1628" s="0" t="n">
        <v>432</v>
      </c>
      <c r="D1628" s="0" t="n">
        <v>41</v>
      </c>
      <c r="E1628" s="0" t="n">
        <v>8</v>
      </c>
      <c r="F1628" s="0" t="n">
        <v>8</v>
      </c>
      <c r="G1628" s="0" t="n">
        <v>36.79</v>
      </c>
      <c r="H1628" s="0" t="n">
        <v>1.16</v>
      </c>
      <c r="I1628" s="0" t="n">
        <v>0.79</v>
      </c>
      <c r="J1628" s="0" t="s">
        <v>160</v>
      </c>
      <c r="K1628" s="0" t="s">
        <v>46</v>
      </c>
      <c r="L1628" s="0" t="n">
        <v>69</v>
      </c>
      <c r="M1628" s="0" t="n">
        <v>3.57</v>
      </c>
      <c r="N1628" s="0" t="n">
        <v>12.02</v>
      </c>
      <c r="O1628" s="0" t="n">
        <v>1.77</v>
      </c>
      <c r="P1628" s="0" t="n">
        <v>6</v>
      </c>
      <c r="Q1628" s="0" t="n">
        <v>0.98</v>
      </c>
      <c r="R1628" s="0" t="n">
        <v>637</v>
      </c>
      <c r="S1628" s="0" t="n">
        <v>10.82</v>
      </c>
      <c r="T1628" s="0" t="n">
        <v>0.93</v>
      </c>
      <c r="U1628" s="6" t="n">
        <v>45308</v>
      </c>
      <c r="V1628" s="0" t="n">
        <v>172.27</v>
      </c>
      <c r="W1628" s="0" t="n">
        <v>0.629</v>
      </c>
    </row>
    <row r="1629" customFormat="false" ht="15" hidden="false" customHeight="false" outlineLevel="0" collapsed="false">
      <c r="A1629" s="0" t="s">
        <v>1775</v>
      </c>
      <c r="B1629" s="0" t="s">
        <v>81</v>
      </c>
      <c r="C1629" s="0" t="n">
        <v>474</v>
      </c>
      <c r="D1629" s="0" t="n">
        <v>18</v>
      </c>
      <c r="E1629" s="0" t="n">
        <v>8</v>
      </c>
      <c r="F1629" s="0" t="n">
        <v>6</v>
      </c>
      <c r="G1629" s="0" t="n">
        <v>12.15</v>
      </c>
      <c r="H1629" s="0" t="n">
        <v>5.11</v>
      </c>
      <c r="I1629" s="0" t="n">
        <v>0.46</v>
      </c>
      <c r="J1629" s="0" t="s">
        <v>267</v>
      </c>
      <c r="K1629" s="0" t="s">
        <v>54</v>
      </c>
      <c r="L1629" s="0" t="n">
        <v>77</v>
      </c>
      <c r="M1629" s="0" t="n">
        <v>1.99</v>
      </c>
      <c r="N1629" s="0" t="n">
        <v>175.56</v>
      </c>
      <c r="O1629" s="0" t="n">
        <v>0.75</v>
      </c>
      <c r="P1629" s="0" t="n">
        <v>9</v>
      </c>
      <c r="Q1629" s="0" t="n">
        <v>0.86</v>
      </c>
      <c r="R1629" s="0" t="n">
        <v>329</v>
      </c>
      <c r="S1629" s="0" t="n">
        <v>5.11</v>
      </c>
      <c r="T1629" s="0" t="n">
        <v>0.32</v>
      </c>
      <c r="U1629" s="6" t="n">
        <v>45525</v>
      </c>
      <c r="V1629" s="0" t="n">
        <v>272.49</v>
      </c>
      <c r="W1629" s="0" t="n">
        <v>0.449</v>
      </c>
    </row>
    <row r="1630" customFormat="false" ht="15" hidden="false" customHeight="false" outlineLevel="0" collapsed="false">
      <c r="A1630" s="0" t="s">
        <v>1776</v>
      </c>
      <c r="B1630" s="0" t="s">
        <v>44</v>
      </c>
      <c r="C1630" s="0" t="n">
        <v>123</v>
      </c>
      <c r="D1630" s="0" t="n">
        <v>24</v>
      </c>
      <c r="E1630" s="0" t="n">
        <v>13</v>
      </c>
      <c r="F1630" s="0" t="n">
        <v>6</v>
      </c>
      <c r="G1630" s="0" t="n">
        <v>5.99</v>
      </c>
      <c r="H1630" s="0" t="n">
        <v>4.95</v>
      </c>
      <c r="I1630" s="0" t="n">
        <v>0.69</v>
      </c>
      <c r="J1630" s="0" t="s">
        <v>74</v>
      </c>
      <c r="K1630" s="0" t="s">
        <v>60</v>
      </c>
      <c r="L1630" s="0" t="n">
        <v>66</v>
      </c>
      <c r="M1630" s="0" t="n">
        <v>4.48</v>
      </c>
      <c r="N1630" s="0" t="n">
        <v>111.72</v>
      </c>
      <c r="O1630" s="0" t="n">
        <v>1.34</v>
      </c>
      <c r="P1630" s="0" t="n">
        <v>5</v>
      </c>
      <c r="Q1630" s="0" t="n">
        <v>0.75</v>
      </c>
      <c r="R1630" s="0" t="n">
        <v>882</v>
      </c>
      <c r="S1630" s="0" t="n">
        <v>14.66</v>
      </c>
      <c r="T1630" s="0" t="n">
        <v>0.34</v>
      </c>
      <c r="U1630" s="6" t="n">
        <v>45317</v>
      </c>
      <c r="V1630" s="0" t="n">
        <v>93.68</v>
      </c>
      <c r="W1630" s="0" t="n">
        <v>0.579</v>
      </c>
    </row>
    <row r="1631" customFormat="false" ht="15" hidden="false" customHeight="false" outlineLevel="0" collapsed="false">
      <c r="A1631" s="0" t="s">
        <v>1777</v>
      </c>
      <c r="B1631" s="0" t="s">
        <v>40</v>
      </c>
      <c r="C1631" s="0" t="n">
        <v>96</v>
      </c>
      <c r="D1631" s="0" t="n">
        <v>37</v>
      </c>
      <c r="E1631" s="0" t="n">
        <v>6</v>
      </c>
      <c r="F1631" s="0" t="n">
        <v>7</v>
      </c>
      <c r="G1631" s="0" t="n">
        <v>21.32</v>
      </c>
      <c r="H1631" s="0" t="n">
        <v>2.99</v>
      </c>
      <c r="I1631" s="0" t="n">
        <v>0.78</v>
      </c>
      <c r="J1631" s="0" t="s">
        <v>65</v>
      </c>
      <c r="K1631" s="0" t="s">
        <v>60</v>
      </c>
      <c r="L1631" s="0" t="n">
        <v>73</v>
      </c>
      <c r="M1631" s="0" t="n">
        <v>1.7</v>
      </c>
      <c r="N1631" s="0" t="n">
        <v>195.32</v>
      </c>
      <c r="O1631" s="0" t="n">
        <v>1.92</v>
      </c>
      <c r="P1631" s="0" t="n">
        <v>3</v>
      </c>
      <c r="Q1631" s="0" t="n">
        <v>0.78</v>
      </c>
      <c r="R1631" s="0" t="n">
        <v>397</v>
      </c>
      <c r="S1631" s="0" t="n">
        <v>10.4</v>
      </c>
      <c r="T1631" s="0" t="n">
        <v>0.61</v>
      </c>
      <c r="U1631" s="6" t="n">
        <v>45476</v>
      </c>
      <c r="V1631" s="0" t="n">
        <v>52.18</v>
      </c>
      <c r="W1631" s="0" t="n">
        <v>0.565</v>
      </c>
    </row>
    <row r="1632" customFormat="false" ht="15" hidden="false" customHeight="false" outlineLevel="0" collapsed="false">
      <c r="A1632" s="0" t="s">
        <v>1778</v>
      </c>
      <c r="B1632" s="0" t="s">
        <v>56</v>
      </c>
      <c r="C1632" s="0" t="n">
        <v>249</v>
      </c>
      <c r="D1632" s="0" t="n">
        <v>33</v>
      </c>
      <c r="E1632" s="0" t="n">
        <v>14</v>
      </c>
      <c r="F1632" s="0" t="n">
        <v>5</v>
      </c>
      <c r="G1632" s="0" t="n">
        <v>42.97</v>
      </c>
      <c r="H1632" s="0" t="n">
        <v>9.26</v>
      </c>
      <c r="I1632" s="0" t="n">
        <v>0.39</v>
      </c>
      <c r="J1632" s="0" t="s">
        <v>106</v>
      </c>
      <c r="K1632" s="0" t="s">
        <v>60</v>
      </c>
      <c r="L1632" s="0" t="n">
        <v>89</v>
      </c>
      <c r="M1632" s="0" t="n">
        <v>2.28</v>
      </c>
      <c r="N1632" s="0" t="n">
        <v>145.79</v>
      </c>
      <c r="O1632" s="0" t="n">
        <v>1.89</v>
      </c>
      <c r="P1632" s="0" t="n">
        <v>5</v>
      </c>
      <c r="Q1632" s="0" t="n">
        <v>0.72</v>
      </c>
      <c r="R1632" s="0" t="n">
        <v>641</v>
      </c>
      <c r="S1632" s="0" t="n">
        <v>5.32</v>
      </c>
      <c r="T1632" s="0" t="n">
        <v>0.95</v>
      </c>
      <c r="U1632" s="6" t="n">
        <v>45652</v>
      </c>
      <c r="V1632" s="0" t="n">
        <v>34</v>
      </c>
      <c r="W1632" s="0" t="n">
        <v>0.516</v>
      </c>
    </row>
    <row r="1633" customFormat="false" ht="15" hidden="false" customHeight="false" outlineLevel="0" collapsed="false">
      <c r="A1633" s="0" t="s">
        <v>1779</v>
      </c>
      <c r="B1633" s="0" t="s">
        <v>56</v>
      </c>
      <c r="C1633" s="0" t="n">
        <v>421</v>
      </c>
      <c r="D1633" s="0" t="n">
        <v>69</v>
      </c>
      <c r="E1633" s="0" t="n">
        <v>3</v>
      </c>
      <c r="F1633" s="0" t="n">
        <v>4</v>
      </c>
      <c r="G1633" s="0" t="n">
        <v>36.37</v>
      </c>
      <c r="H1633" s="0" t="n">
        <v>4.47</v>
      </c>
      <c r="I1633" s="0" t="n">
        <v>0.82</v>
      </c>
      <c r="J1633" s="0" t="s">
        <v>87</v>
      </c>
      <c r="K1633" s="0" t="s">
        <v>60</v>
      </c>
      <c r="L1633" s="0" t="n">
        <v>96</v>
      </c>
      <c r="M1633" s="0" t="n">
        <v>3.79</v>
      </c>
      <c r="N1633" s="0" t="n">
        <v>25.28</v>
      </c>
      <c r="O1633" s="0" t="n">
        <v>1.89</v>
      </c>
      <c r="P1633" s="0" t="n">
        <v>6</v>
      </c>
      <c r="Q1633" s="0" t="n">
        <v>0.71</v>
      </c>
      <c r="R1633" s="0" t="n">
        <v>966</v>
      </c>
      <c r="S1633" s="0" t="n">
        <v>4.3</v>
      </c>
      <c r="T1633" s="0" t="n">
        <v>0.51</v>
      </c>
      <c r="U1633" s="6" t="n">
        <v>45393</v>
      </c>
      <c r="V1633" s="0" t="n">
        <v>265.5</v>
      </c>
      <c r="W1633" s="0" t="n">
        <v>0.392</v>
      </c>
    </row>
    <row r="1634" customFormat="false" ht="15" hidden="false" customHeight="false" outlineLevel="0" collapsed="false">
      <c r="A1634" s="0" t="s">
        <v>1780</v>
      </c>
      <c r="B1634" s="0" t="s">
        <v>56</v>
      </c>
      <c r="C1634" s="0" t="n">
        <v>277</v>
      </c>
      <c r="D1634" s="0" t="n">
        <v>44</v>
      </c>
      <c r="E1634" s="0" t="n">
        <v>7</v>
      </c>
      <c r="F1634" s="0" t="n">
        <v>7</v>
      </c>
      <c r="G1634" s="0" t="n">
        <v>44.31</v>
      </c>
      <c r="H1634" s="0" t="n">
        <v>8.71</v>
      </c>
      <c r="I1634" s="0" t="n">
        <v>0.41</v>
      </c>
      <c r="J1634" s="0" t="s">
        <v>59</v>
      </c>
      <c r="K1634" s="0" t="s">
        <v>42</v>
      </c>
      <c r="L1634" s="0" t="n">
        <v>176</v>
      </c>
      <c r="M1634" s="0" t="n">
        <v>3.85</v>
      </c>
      <c r="N1634" s="0" t="n">
        <v>121.76</v>
      </c>
      <c r="O1634" s="0" t="n">
        <v>0.18</v>
      </c>
      <c r="P1634" s="0" t="n">
        <v>3</v>
      </c>
      <c r="Q1634" s="0" t="n">
        <v>0.86</v>
      </c>
      <c r="R1634" s="0" t="n">
        <v>527</v>
      </c>
      <c r="S1634" s="0" t="n">
        <v>9.95</v>
      </c>
      <c r="T1634" s="0" t="n">
        <v>0.94</v>
      </c>
      <c r="U1634" s="6" t="n">
        <v>45432</v>
      </c>
      <c r="V1634" s="0" t="n">
        <v>117.81</v>
      </c>
      <c r="W1634" s="0" t="n">
        <v>0.815</v>
      </c>
    </row>
    <row r="1635" customFormat="false" ht="15" hidden="false" customHeight="false" outlineLevel="0" collapsed="false">
      <c r="A1635" s="0" t="s">
        <v>1781</v>
      </c>
      <c r="B1635" s="0" t="s">
        <v>56</v>
      </c>
      <c r="C1635" s="0" t="n">
        <v>283</v>
      </c>
      <c r="D1635" s="0" t="n">
        <v>95</v>
      </c>
      <c r="E1635" s="0" t="n">
        <v>13</v>
      </c>
      <c r="F1635" s="0" t="n">
        <v>6</v>
      </c>
      <c r="G1635" s="0" t="n">
        <v>31.17</v>
      </c>
      <c r="H1635" s="0" t="n">
        <v>1.54</v>
      </c>
      <c r="I1635" s="0" t="n">
        <v>0.33</v>
      </c>
      <c r="J1635" s="0" t="s">
        <v>573</v>
      </c>
      <c r="K1635" s="0" t="s">
        <v>46</v>
      </c>
      <c r="L1635" s="0" t="n">
        <v>129</v>
      </c>
      <c r="M1635" s="0" t="n">
        <v>4.38</v>
      </c>
      <c r="N1635" s="0" t="n">
        <v>13.25</v>
      </c>
      <c r="O1635" s="0" t="n">
        <v>0.87</v>
      </c>
      <c r="P1635" s="0" t="n">
        <v>7</v>
      </c>
      <c r="Q1635" s="0" t="n">
        <v>0.8</v>
      </c>
      <c r="R1635" s="0" t="n">
        <v>147</v>
      </c>
      <c r="S1635" s="0" t="n">
        <v>4.82</v>
      </c>
      <c r="T1635" s="0" t="n">
        <v>0.75</v>
      </c>
      <c r="U1635" s="6" t="n">
        <v>45480</v>
      </c>
      <c r="V1635" s="0" t="n">
        <v>154.63</v>
      </c>
      <c r="W1635" s="0" t="n">
        <v>0.547</v>
      </c>
    </row>
    <row r="1636" customFormat="false" ht="15" hidden="false" customHeight="false" outlineLevel="0" collapsed="false">
      <c r="A1636" s="0" t="s">
        <v>1782</v>
      </c>
      <c r="B1636" s="0" t="s">
        <v>56</v>
      </c>
      <c r="C1636" s="0" t="n">
        <v>350</v>
      </c>
      <c r="D1636" s="0" t="n">
        <v>36</v>
      </c>
      <c r="E1636" s="0" t="n">
        <v>11</v>
      </c>
      <c r="F1636" s="0" t="n">
        <v>2</v>
      </c>
      <c r="G1636" s="0" t="n">
        <v>7.39</v>
      </c>
      <c r="H1636" s="0" t="n">
        <v>3.53</v>
      </c>
      <c r="I1636" s="0" t="n">
        <v>0.3</v>
      </c>
      <c r="J1636" s="0" t="s">
        <v>139</v>
      </c>
      <c r="K1636" s="0" t="s">
        <v>60</v>
      </c>
      <c r="L1636" s="0" t="n">
        <v>152</v>
      </c>
      <c r="M1636" s="0" t="n">
        <v>0.63</v>
      </c>
      <c r="N1636" s="0" t="n">
        <v>115.98</v>
      </c>
      <c r="O1636" s="0" t="n">
        <v>0.22</v>
      </c>
      <c r="P1636" s="0" t="n">
        <v>4</v>
      </c>
      <c r="Q1636" s="0" t="n">
        <v>0.99</v>
      </c>
      <c r="R1636" s="0" t="n">
        <v>331</v>
      </c>
      <c r="S1636" s="0" t="n">
        <v>3.62</v>
      </c>
      <c r="T1636" s="0" t="n">
        <v>0.83</v>
      </c>
      <c r="U1636" s="6" t="n">
        <v>45529</v>
      </c>
      <c r="V1636" s="0" t="n">
        <v>242.89</v>
      </c>
      <c r="W1636" s="0" t="n">
        <v>0.71</v>
      </c>
    </row>
    <row r="1637" customFormat="false" ht="15" hidden="false" customHeight="false" outlineLevel="0" collapsed="false">
      <c r="A1637" s="0" t="s">
        <v>1783</v>
      </c>
      <c r="B1637" s="0" t="s">
        <v>56</v>
      </c>
      <c r="C1637" s="0" t="n">
        <v>201</v>
      </c>
      <c r="D1637" s="0" t="n">
        <v>92</v>
      </c>
      <c r="E1637" s="0" t="n">
        <v>10</v>
      </c>
      <c r="F1637" s="0" t="n">
        <v>8</v>
      </c>
      <c r="G1637" s="0" t="n">
        <v>6.63</v>
      </c>
      <c r="H1637" s="0" t="n">
        <v>2.18</v>
      </c>
      <c r="I1637" s="0" t="n">
        <v>0.28</v>
      </c>
      <c r="J1637" s="0" t="s">
        <v>141</v>
      </c>
      <c r="K1637" s="0" t="s">
        <v>42</v>
      </c>
      <c r="L1637" s="0" t="n">
        <v>88</v>
      </c>
      <c r="M1637" s="0" t="n">
        <v>1.33</v>
      </c>
      <c r="N1637" s="0" t="n">
        <v>76.54</v>
      </c>
      <c r="O1637" s="0" t="n">
        <v>0.69</v>
      </c>
      <c r="P1637" s="0" t="n">
        <v>2</v>
      </c>
      <c r="Q1637" s="0" t="n">
        <v>0.75</v>
      </c>
      <c r="R1637" s="0" t="n">
        <v>679</v>
      </c>
      <c r="S1637" s="0" t="n">
        <v>10.07</v>
      </c>
      <c r="T1637" s="0" t="n">
        <v>0.95</v>
      </c>
      <c r="U1637" s="6" t="n">
        <v>45550</v>
      </c>
      <c r="V1637" s="0" t="n">
        <v>118.22</v>
      </c>
      <c r="W1637" s="0" t="n">
        <v>0.765</v>
      </c>
    </row>
    <row r="1638" customFormat="false" ht="15" hidden="false" customHeight="false" outlineLevel="0" collapsed="false">
      <c r="A1638" s="0" t="s">
        <v>1784</v>
      </c>
      <c r="B1638" s="0" t="s">
        <v>56</v>
      </c>
      <c r="C1638" s="0" t="n">
        <v>400</v>
      </c>
      <c r="D1638" s="0" t="n">
        <v>85</v>
      </c>
      <c r="E1638" s="0" t="n">
        <v>10</v>
      </c>
      <c r="F1638" s="0" t="n">
        <v>7</v>
      </c>
      <c r="G1638" s="0" t="n">
        <v>3.35</v>
      </c>
      <c r="H1638" s="0" t="n">
        <v>4.38</v>
      </c>
      <c r="I1638" s="0" t="n">
        <v>0.76</v>
      </c>
      <c r="J1638" s="0" t="s">
        <v>171</v>
      </c>
      <c r="K1638" s="0" t="s">
        <v>46</v>
      </c>
      <c r="L1638" s="0" t="n">
        <v>165</v>
      </c>
      <c r="M1638" s="0" t="n">
        <v>3.38</v>
      </c>
      <c r="N1638" s="0" t="n">
        <v>132.23</v>
      </c>
      <c r="O1638" s="0" t="n">
        <v>0.43</v>
      </c>
      <c r="P1638" s="0" t="n">
        <v>1</v>
      </c>
      <c r="Q1638" s="0" t="n">
        <v>0.94</v>
      </c>
      <c r="R1638" s="0" t="n">
        <v>468</v>
      </c>
      <c r="S1638" s="0" t="n">
        <v>11.14</v>
      </c>
      <c r="T1638" s="0" t="n">
        <v>0.66</v>
      </c>
      <c r="U1638" s="6" t="n">
        <v>45495</v>
      </c>
      <c r="V1638" s="0" t="n">
        <v>261.71</v>
      </c>
      <c r="W1638" s="0" t="n">
        <v>0.806</v>
      </c>
    </row>
    <row r="1639" customFormat="false" ht="15" hidden="false" customHeight="false" outlineLevel="0" collapsed="false">
      <c r="A1639" s="0" t="s">
        <v>1785</v>
      </c>
      <c r="B1639" s="0" t="s">
        <v>40</v>
      </c>
      <c r="C1639" s="0" t="n">
        <v>275</v>
      </c>
      <c r="D1639" s="0" t="n">
        <v>29</v>
      </c>
      <c r="E1639" s="0" t="n">
        <v>7</v>
      </c>
      <c r="F1639" s="0" t="n">
        <v>3</v>
      </c>
      <c r="G1639" s="0" t="n">
        <v>28.79</v>
      </c>
      <c r="H1639" s="0" t="n">
        <v>1.56</v>
      </c>
      <c r="I1639" s="0" t="n">
        <v>0.9</v>
      </c>
      <c r="J1639" s="0" t="s">
        <v>387</v>
      </c>
      <c r="K1639" s="0" t="s">
        <v>46</v>
      </c>
      <c r="L1639" s="0" t="n">
        <v>45</v>
      </c>
      <c r="M1639" s="0" t="n">
        <v>2.02</v>
      </c>
      <c r="N1639" s="0" t="n">
        <v>112.9</v>
      </c>
      <c r="O1639" s="0" t="n">
        <v>1.28</v>
      </c>
      <c r="P1639" s="0" t="n">
        <v>0</v>
      </c>
      <c r="Q1639" s="0" t="n">
        <v>0.79</v>
      </c>
      <c r="R1639" s="0" t="n">
        <v>272</v>
      </c>
      <c r="S1639" s="0" t="n">
        <v>4.33</v>
      </c>
      <c r="T1639" s="0" t="n">
        <v>0.71</v>
      </c>
      <c r="U1639" s="6" t="n">
        <v>45617</v>
      </c>
      <c r="V1639" s="0" t="n">
        <v>103.29</v>
      </c>
      <c r="W1639" s="0" t="n">
        <v>0.63</v>
      </c>
    </row>
    <row r="1640" customFormat="false" ht="15" hidden="false" customHeight="false" outlineLevel="0" collapsed="false">
      <c r="A1640" s="0" t="s">
        <v>1786</v>
      </c>
      <c r="B1640" s="0" t="s">
        <v>81</v>
      </c>
      <c r="C1640" s="0" t="n">
        <v>57</v>
      </c>
      <c r="D1640" s="0" t="n">
        <v>74</v>
      </c>
      <c r="E1640" s="0" t="n">
        <v>14</v>
      </c>
      <c r="F1640" s="0" t="n">
        <v>4</v>
      </c>
      <c r="G1640" s="0" t="n">
        <v>12.9</v>
      </c>
      <c r="H1640" s="0" t="n">
        <v>4.69</v>
      </c>
      <c r="I1640" s="0" t="n">
        <v>0.31</v>
      </c>
      <c r="J1640" s="0" t="s">
        <v>324</v>
      </c>
      <c r="K1640" s="0" t="s">
        <v>46</v>
      </c>
      <c r="L1640" s="0" t="n">
        <v>63</v>
      </c>
      <c r="M1640" s="0" t="n">
        <v>0.7</v>
      </c>
      <c r="N1640" s="0" t="n">
        <v>59.66</v>
      </c>
      <c r="O1640" s="0" t="n">
        <v>1.58</v>
      </c>
      <c r="P1640" s="0" t="n">
        <v>3</v>
      </c>
      <c r="Q1640" s="0" t="n">
        <v>0.77</v>
      </c>
      <c r="R1640" s="0" t="n">
        <v>301</v>
      </c>
      <c r="S1640" s="0" t="n">
        <v>8.5</v>
      </c>
      <c r="T1640" s="0" t="n">
        <v>0.66</v>
      </c>
      <c r="U1640" s="6" t="n">
        <v>45355</v>
      </c>
      <c r="V1640" s="0" t="n">
        <v>222.39</v>
      </c>
      <c r="W1640" s="0" t="n">
        <v>0.581</v>
      </c>
    </row>
    <row r="1641" customFormat="false" ht="15" hidden="false" customHeight="false" outlineLevel="0" collapsed="false">
      <c r="A1641" s="0" t="s">
        <v>1787</v>
      </c>
      <c r="B1641" s="0" t="s">
        <v>48</v>
      </c>
      <c r="C1641" s="0" t="n">
        <v>195</v>
      </c>
      <c r="D1641" s="0" t="n">
        <v>94</v>
      </c>
      <c r="E1641" s="0" t="n">
        <v>11</v>
      </c>
      <c r="F1641" s="0" t="n">
        <v>8</v>
      </c>
      <c r="G1641" s="0" t="n">
        <v>36.98</v>
      </c>
      <c r="H1641" s="0" t="n">
        <v>3.86</v>
      </c>
      <c r="I1641" s="0" t="n">
        <v>0.18</v>
      </c>
      <c r="J1641" s="0" t="s">
        <v>143</v>
      </c>
      <c r="K1641" s="0" t="s">
        <v>42</v>
      </c>
      <c r="L1641" s="0" t="n">
        <v>154</v>
      </c>
      <c r="M1641" s="0" t="n">
        <v>3.14</v>
      </c>
      <c r="N1641" s="0" t="n">
        <v>40.85</v>
      </c>
      <c r="O1641" s="0" t="n">
        <v>1.08</v>
      </c>
      <c r="P1641" s="0" t="n">
        <v>1</v>
      </c>
      <c r="Q1641" s="0" t="n">
        <v>0.99</v>
      </c>
      <c r="R1641" s="0" t="n">
        <v>129</v>
      </c>
      <c r="S1641" s="0" t="n">
        <v>10.29</v>
      </c>
      <c r="T1641" s="0" t="n">
        <v>0.83</v>
      </c>
      <c r="U1641" s="6" t="n">
        <v>45640</v>
      </c>
      <c r="V1641" s="0" t="n">
        <v>203.54</v>
      </c>
      <c r="W1641" s="0" t="n">
        <v>0.773</v>
      </c>
    </row>
    <row r="1642" customFormat="false" ht="15" hidden="false" customHeight="false" outlineLevel="0" collapsed="false">
      <c r="A1642" s="0" t="s">
        <v>1788</v>
      </c>
      <c r="B1642" s="0" t="s">
        <v>44</v>
      </c>
      <c r="C1642" s="0" t="n">
        <v>46</v>
      </c>
      <c r="D1642" s="0" t="n">
        <v>58</v>
      </c>
      <c r="E1642" s="0" t="n">
        <v>5</v>
      </c>
      <c r="F1642" s="0" t="n">
        <v>7</v>
      </c>
      <c r="G1642" s="0" t="n">
        <v>34.63</v>
      </c>
      <c r="H1642" s="0" t="n">
        <v>2.62</v>
      </c>
      <c r="I1642" s="0" t="n">
        <v>0.38</v>
      </c>
      <c r="J1642" s="0" t="s">
        <v>198</v>
      </c>
      <c r="K1642" s="0" t="s">
        <v>60</v>
      </c>
      <c r="L1642" s="0" t="n">
        <v>109</v>
      </c>
      <c r="M1642" s="0" t="n">
        <v>2.27</v>
      </c>
      <c r="N1642" s="0" t="n">
        <v>86.9</v>
      </c>
      <c r="O1642" s="0" t="n">
        <v>1.61</v>
      </c>
      <c r="P1642" s="0" t="n">
        <v>2</v>
      </c>
      <c r="Q1642" s="0" t="n">
        <v>0.94</v>
      </c>
      <c r="R1642" s="0" t="n">
        <v>875</v>
      </c>
      <c r="S1642" s="0" t="n">
        <v>14.19</v>
      </c>
      <c r="T1642" s="0" t="n">
        <v>0.42</v>
      </c>
      <c r="U1642" s="6" t="n">
        <v>45307</v>
      </c>
      <c r="V1642" s="0" t="n">
        <v>68.39</v>
      </c>
      <c r="W1642" s="0" t="n">
        <v>0.66</v>
      </c>
    </row>
    <row r="1643" customFormat="false" ht="15" hidden="false" customHeight="false" outlineLevel="0" collapsed="false">
      <c r="A1643" s="0" t="s">
        <v>1789</v>
      </c>
      <c r="B1643" s="0" t="s">
        <v>48</v>
      </c>
      <c r="C1643" s="0" t="n">
        <v>295</v>
      </c>
      <c r="D1643" s="0" t="n">
        <v>10</v>
      </c>
      <c r="E1643" s="0" t="n">
        <v>5</v>
      </c>
      <c r="F1643" s="0" t="n">
        <v>6</v>
      </c>
      <c r="G1643" s="0" t="n">
        <v>16.59</v>
      </c>
      <c r="H1643" s="0" t="n">
        <v>6.6</v>
      </c>
      <c r="I1643" s="0" t="n">
        <v>0.69</v>
      </c>
      <c r="J1643" s="0" t="s">
        <v>49</v>
      </c>
      <c r="K1643" s="0" t="s">
        <v>46</v>
      </c>
      <c r="L1643" s="0" t="n">
        <v>95</v>
      </c>
      <c r="M1643" s="0" t="n">
        <v>2.14</v>
      </c>
      <c r="N1643" s="0" t="n">
        <v>197.5</v>
      </c>
      <c r="O1643" s="0" t="n">
        <v>0.12</v>
      </c>
      <c r="P1643" s="0" t="n">
        <v>0</v>
      </c>
      <c r="Q1643" s="0" t="n">
        <v>0.89</v>
      </c>
      <c r="R1643" s="0" t="n">
        <v>731</v>
      </c>
      <c r="S1643" s="0" t="n">
        <v>12.25</v>
      </c>
      <c r="T1643" s="0" t="n">
        <v>0.83</v>
      </c>
      <c r="U1643" s="6" t="n">
        <v>45415</v>
      </c>
      <c r="V1643" s="0" t="n">
        <v>46.1</v>
      </c>
      <c r="W1643" s="0" t="n">
        <v>0.895</v>
      </c>
    </row>
    <row r="1644" customFormat="false" ht="15" hidden="false" customHeight="false" outlineLevel="0" collapsed="false">
      <c r="A1644" s="0" t="s">
        <v>1790</v>
      </c>
      <c r="B1644" s="0" t="s">
        <v>48</v>
      </c>
      <c r="C1644" s="0" t="n">
        <v>159</v>
      </c>
      <c r="D1644" s="0" t="n">
        <v>19</v>
      </c>
      <c r="E1644" s="0" t="n">
        <v>3</v>
      </c>
      <c r="F1644" s="0" t="n">
        <v>9</v>
      </c>
      <c r="G1644" s="0" t="n">
        <v>9.66</v>
      </c>
      <c r="H1644" s="0" t="n">
        <v>9.53</v>
      </c>
      <c r="I1644" s="0" t="n">
        <v>0.43</v>
      </c>
      <c r="J1644" s="0" t="s">
        <v>225</v>
      </c>
      <c r="K1644" s="0" t="s">
        <v>42</v>
      </c>
      <c r="L1644" s="0" t="n">
        <v>31</v>
      </c>
      <c r="M1644" s="0" t="n">
        <v>1.69</v>
      </c>
      <c r="N1644" s="0" t="n">
        <v>92.78</v>
      </c>
      <c r="O1644" s="0" t="n">
        <v>1.66</v>
      </c>
      <c r="P1644" s="0" t="n">
        <v>5</v>
      </c>
      <c r="Q1644" s="0" t="n">
        <v>0.91</v>
      </c>
      <c r="R1644" s="0" t="n">
        <v>462</v>
      </c>
      <c r="S1644" s="0" t="n">
        <v>6.89</v>
      </c>
      <c r="T1644" s="0" t="n">
        <v>0.77</v>
      </c>
      <c r="U1644" s="6" t="n">
        <v>45482</v>
      </c>
      <c r="V1644" s="0" t="n">
        <v>42.35</v>
      </c>
      <c r="W1644" s="0" t="n">
        <v>0.562</v>
      </c>
    </row>
    <row r="1645" customFormat="false" ht="15" hidden="false" customHeight="false" outlineLevel="0" collapsed="false">
      <c r="A1645" s="0" t="s">
        <v>1791</v>
      </c>
      <c r="B1645" s="0" t="s">
        <v>81</v>
      </c>
      <c r="C1645" s="0" t="n">
        <v>318</v>
      </c>
      <c r="D1645" s="0" t="n">
        <v>56</v>
      </c>
      <c r="E1645" s="0" t="n">
        <v>11</v>
      </c>
      <c r="F1645" s="0" t="n">
        <v>6</v>
      </c>
      <c r="G1645" s="0" t="n">
        <v>6.02</v>
      </c>
      <c r="H1645" s="0" t="n">
        <v>2.47</v>
      </c>
      <c r="I1645" s="0" t="n">
        <v>0.59</v>
      </c>
      <c r="J1645" s="0" t="s">
        <v>474</v>
      </c>
      <c r="K1645" s="0" t="s">
        <v>46</v>
      </c>
      <c r="L1645" s="0" t="n">
        <v>84</v>
      </c>
      <c r="M1645" s="0" t="n">
        <v>0.53</v>
      </c>
      <c r="N1645" s="0" t="n">
        <v>152.27</v>
      </c>
      <c r="O1645" s="0" t="n">
        <v>0.44</v>
      </c>
      <c r="P1645" s="0" t="n">
        <v>3</v>
      </c>
      <c r="Q1645" s="0" t="n">
        <v>1</v>
      </c>
      <c r="R1645" s="0" t="n">
        <v>718</v>
      </c>
      <c r="S1645" s="0" t="n">
        <v>12.82</v>
      </c>
      <c r="T1645" s="0" t="n">
        <v>0.68</v>
      </c>
      <c r="U1645" s="6" t="n">
        <v>45542</v>
      </c>
      <c r="V1645" s="0" t="n">
        <v>198.77</v>
      </c>
      <c r="W1645" s="0" t="n">
        <v>0.803</v>
      </c>
    </row>
    <row r="1646" customFormat="false" ht="15" hidden="false" customHeight="false" outlineLevel="0" collapsed="false">
      <c r="A1646" s="0" t="s">
        <v>1792</v>
      </c>
      <c r="B1646" s="0" t="s">
        <v>81</v>
      </c>
      <c r="C1646" s="0" t="n">
        <v>464</v>
      </c>
      <c r="D1646" s="0" t="n">
        <v>68</v>
      </c>
      <c r="E1646" s="0" t="n">
        <v>8</v>
      </c>
      <c r="F1646" s="0" t="n">
        <v>4</v>
      </c>
      <c r="G1646" s="0" t="n">
        <v>37.13</v>
      </c>
      <c r="H1646" s="0" t="n">
        <v>7.26</v>
      </c>
      <c r="I1646" s="0" t="n">
        <v>0.77</v>
      </c>
      <c r="J1646" s="0" t="s">
        <v>231</v>
      </c>
      <c r="K1646" s="0" t="s">
        <v>54</v>
      </c>
      <c r="L1646" s="0" t="n">
        <v>45</v>
      </c>
      <c r="M1646" s="0" t="n">
        <v>1.32</v>
      </c>
      <c r="N1646" s="0" t="n">
        <v>20.82</v>
      </c>
      <c r="O1646" s="0" t="n">
        <v>0.98</v>
      </c>
      <c r="P1646" s="0" t="n">
        <v>4</v>
      </c>
      <c r="Q1646" s="0" t="n">
        <v>0.88</v>
      </c>
      <c r="R1646" s="0" t="n">
        <v>442</v>
      </c>
      <c r="S1646" s="0" t="n">
        <v>7.18</v>
      </c>
      <c r="T1646" s="0" t="n">
        <v>0.23</v>
      </c>
      <c r="U1646" s="6" t="n">
        <v>45596</v>
      </c>
      <c r="V1646" s="0" t="n">
        <v>13.75</v>
      </c>
      <c r="W1646" s="0" t="n">
        <v>0.54</v>
      </c>
    </row>
    <row r="1647" customFormat="false" ht="15" hidden="false" customHeight="false" outlineLevel="0" collapsed="false">
      <c r="A1647" s="0" t="s">
        <v>1793</v>
      </c>
      <c r="B1647" s="0" t="s">
        <v>81</v>
      </c>
      <c r="C1647" s="0" t="n">
        <v>306</v>
      </c>
      <c r="D1647" s="0" t="n">
        <v>71</v>
      </c>
      <c r="E1647" s="0" t="n">
        <v>4</v>
      </c>
      <c r="F1647" s="0" t="n">
        <v>3</v>
      </c>
      <c r="G1647" s="0" t="n">
        <v>23.07</v>
      </c>
      <c r="H1647" s="0" t="n">
        <v>7.55</v>
      </c>
      <c r="I1647" s="0" t="n">
        <v>0.47</v>
      </c>
      <c r="J1647" s="0" t="s">
        <v>76</v>
      </c>
      <c r="K1647" s="0" t="s">
        <v>54</v>
      </c>
      <c r="L1647" s="0" t="n">
        <v>38</v>
      </c>
      <c r="M1647" s="0" t="n">
        <v>2.63</v>
      </c>
      <c r="N1647" s="0" t="n">
        <v>81.98</v>
      </c>
      <c r="O1647" s="0" t="n">
        <v>0.94</v>
      </c>
      <c r="P1647" s="0" t="n">
        <v>7</v>
      </c>
      <c r="Q1647" s="0" t="n">
        <v>0.73</v>
      </c>
      <c r="R1647" s="0" t="n">
        <v>383</v>
      </c>
      <c r="S1647" s="0" t="n">
        <v>2.82</v>
      </c>
      <c r="T1647" s="0" t="n">
        <v>0.82</v>
      </c>
      <c r="U1647" s="6" t="n">
        <v>45520</v>
      </c>
      <c r="V1647" s="0" t="n">
        <v>201.6</v>
      </c>
      <c r="W1647" s="0" t="n">
        <v>0.514</v>
      </c>
    </row>
    <row r="1648" customFormat="false" ht="15" hidden="false" customHeight="false" outlineLevel="0" collapsed="false">
      <c r="A1648" s="0" t="s">
        <v>1794</v>
      </c>
      <c r="B1648" s="0" t="s">
        <v>56</v>
      </c>
      <c r="C1648" s="0" t="n">
        <v>110</v>
      </c>
      <c r="D1648" s="0" t="n">
        <v>95</v>
      </c>
      <c r="E1648" s="0" t="n">
        <v>10</v>
      </c>
      <c r="F1648" s="0" t="n">
        <v>7</v>
      </c>
      <c r="G1648" s="0" t="n">
        <v>16.85</v>
      </c>
      <c r="H1648" s="0" t="n">
        <v>5.23</v>
      </c>
      <c r="I1648" s="0" t="n">
        <v>1</v>
      </c>
      <c r="J1648" s="0" t="s">
        <v>196</v>
      </c>
      <c r="K1648" s="0" t="s">
        <v>42</v>
      </c>
      <c r="L1648" s="0" t="n">
        <v>179</v>
      </c>
      <c r="M1648" s="0" t="n">
        <v>1.74</v>
      </c>
      <c r="N1648" s="0" t="n">
        <v>120.26</v>
      </c>
      <c r="O1648" s="0" t="n">
        <v>1.76</v>
      </c>
      <c r="P1648" s="0" t="n">
        <v>3</v>
      </c>
      <c r="Q1648" s="0" t="n">
        <v>0.72</v>
      </c>
      <c r="R1648" s="0" t="n">
        <v>938</v>
      </c>
      <c r="S1648" s="0" t="n">
        <v>5.78</v>
      </c>
      <c r="T1648" s="0" t="n">
        <v>0.31</v>
      </c>
      <c r="U1648" s="6" t="n">
        <v>45382</v>
      </c>
      <c r="V1648" s="0" t="n">
        <v>236.77</v>
      </c>
      <c r="W1648" s="0" t="n">
        <v>0.447</v>
      </c>
    </row>
    <row r="1649" customFormat="false" ht="15" hidden="false" customHeight="false" outlineLevel="0" collapsed="false">
      <c r="A1649" s="0" t="s">
        <v>1795</v>
      </c>
      <c r="B1649" s="0" t="s">
        <v>40</v>
      </c>
      <c r="C1649" s="0" t="n">
        <v>499</v>
      </c>
      <c r="D1649" s="0" t="n">
        <v>27</v>
      </c>
      <c r="E1649" s="0" t="n">
        <v>14</v>
      </c>
      <c r="F1649" s="0" t="n">
        <v>9</v>
      </c>
      <c r="G1649" s="0" t="n">
        <v>42.98</v>
      </c>
      <c r="H1649" s="0" t="n">
        <v>9.03</v>
      </c>
      <c r="I1649" s="0" t="n">
        <v>0.37</v>
      </c>
      <c r="J1649" s="0" t="s">
        <v>65</v>
      </c>
      <c r="K1649" s="0" t="s">
        <v>60</v>
      </c>
      <c r="L1649" s="0" t="n">
        <v>169</v>
      </c>
      <c r="M1649" s="0" t="n">
        <v>4.43</v>
      </c>
      <c r="N1649" s="0" t="n">
        <v>152.73</v>
      </c>
      <c r="O1649" s="0" t="n">
        <v>1.94</v>
      </c>
      <c r="P1649" s="0" t="n">
        <v>5</v>
      </c>
      <c r="Q1649" s="0" t="n">
        <v>0.9</v>
      </c>
      <c r="R1649" s="0" t="n">
        <v>377</v>
      </c>
      <c r="S1649" s="0" t="n">
        <v>12.27</v>
      </c>
      <c r="T1649" s="0" t="n">
        <v>0.97</v>
      </c>
      <c r="U1649" s="6" t="n">
        <v>45534</v>
      </c>
      <c r="V1649" s="0" t="n">
        <v>97.73</v>
      </c>
      <c r="W1649" s="0" t="n">
        <v>0.644</v>
      </c>
    </row>
    <row r="1650" customFormat="false" ht="15" hidden="false" customHeight="false" outlineLevel="0" collapsed="false">
      <c r="A1650" s="0" t="s">
        <v>1796</v>
      </c>
      <c r="B1650" s="0" t="s">
        <v>56</v>
      </c>
      <c r="C1650" s="0" t="n">
        <v>80</v>
      </c>
      <c r="D1650" s="0" t="n">
        <v>55</v>
      </c>
      <c r="E1650" s="0" t="n">
        <v>11</v>
      </c>
      <c r="F1650" s="0" t="n">
        <v>7</v>
      </c>
      <c r="G1650" s="0" t="n">
        <v>30.09</v>
      </c>
      <c r="H1650" s="0" t="n">
        <v>9.68</v>
      </c>
      <c r="I1650" s="0" t="n">
        <v>0.98</v>
      </c>
      <c r="J1650" s="0" t="s">
        <v>340</v>
      </c>
      <c r="K1650" s="0" t="s">
        <v>60</v>
      </c>
      <c r="L1650" s="0" t="n">
        <v>151</v>
      </c>
      <c r="M1650" s="0" t="n">
        <v>1.14</v>
      </c>
      <c r="N1650" s="0" t="n">
        <v>110.39</v>
      </c>
      <c r="O1650" s="0" t="n">
        <v>0.58</v>
      </c>
      <c r="P1650" s="0" t="n">
        <v>2</v>
      </c>
      <c r="Q1650" s="0" t="n">
        <v>0.9</v>
      </c>
      <c r="R1650" s="0" t="n">
        <v>51</v>
      </c>
      <c r="S1650" s="0" t="n">
        <v>14.38</v>
      </c>
      <c r="T1650" s="0" t="n">
        <v>0.27</v>
      </c>
      <c r="U1650" s="6" t="n">
        <v>45592</v>
      </c>
      <c r="V1650" s="0" t="n">
        <v>226.25</v>
      </c>
      <c r="W1650" s="0" t="n">
        <v>0.728</v>
      </c>
    </row>
    <row r="1651" customFormat="false" ht="15" hidden="false" customHeight="false" outlineLevel="0" collapsed="false">
      <c r="A1651" s="0" t="s">
        <v>1797</v>
      </c>
      <c r="B1651" s="0" t="s">
        <v>40</v>
      </c>
      <c r="C1651" s="0" t="n">
        <v>477</v>
      </c>
      <c r="D1651" s="0" t="n">
        <v>41</v>
      </c>
      <c r="E1651" s="0" t="n">
        <v>11</v>
      </c>
      <c r="F1651" s="0" t="n">
        <v>5</v>
      </c>
      <c r="G1651" s="0" t="n">
        <v>26.38</v>
      </c>
      <c r="H1651" s="0" t="n">
        <v>3.94</v>
      </c>
      <c r="I1651" s="0" t="n">
        <v>0.28</v>
      </c>
      <c r="J1651" s="0" t="s">
        <v>96</v>
      </c>
      <c r="K1651" s="0" t="s">
        <v>46</v>
      </c>
      <c r="L1651" s="0" t="n">
        <v>27</v>
      </c>
      <c r="M1651" s="0" t="n">
        <v>4.44</v>
      </c>
      <c r="N1651" s="0" t="n">
        <v>107.91</v>
      </c>
      <c r="O1651" s="0" t="n">
        <v>0.23</v>
      </c>
      <c r="P1651" s="0" t="n">
        <v>7</v>
      </c>
      <c r="Q1651" s="0" t="n">
        <v>0.92</v>
      </c>
      <c r="R1651" s="0" t="n">
        <v>252</v>
      </c>
      <c r="S1651" s="0" t="n">
        <v>14.77</v>
      </c>
      <c r="T1651" s="0" t="n">
        <v>0.78</v>
      </c>
      <c r="U1651" s="6" t="n">
        <v>45574</v>
      </c>
      <c r="V1651" s="0" t="n">
        <v>57.96</v>
      </c>
      <c r="W1651" s="0" t="n">
        <v>0.774</v>
      </c>
    </row>
    <row r="1652" customFormat="false" ht="15" hidden="false" customHeight="false" outlineLevel="0" collapsed="false">
      <c r="A1652" s="0" t="s">
        <v>1798</v>
      </c>
      <c r="B1652" s="0" t="s">
        <v>40</v>
      </c>
      <c r="C1652" s="0" t="n">
        <v>470</v>
      </c>
      <c r="D1652" s="0" t="n">
        <v>36</v>
      </c>
      <c r="E1652" s="0" t="n">
        <v>4</v>
      </c>
      <c r="F1652" s="0" t="n">
        <v>2</v>
      </c>
      <c r="G1652" s="0" t="n">
        <v>37.43</v>
      </c>
      <c r="H1652" s="0" t="n">
        <v>6.68</v>
      </c>
      <c r="I1652" s="0" t="n">
        <v>0.2</v>
      </c>
      <c r="J1652" s="0" t="s">
        <v>385</v>
      </c>
      <c r="K1652" s="0" t="s">
        <v>60</v>
      </c>
      <c r="L1652" s="0" t="n">
        <v>47</v>
      </c>
      <c r="M1652" s="0" t="n">
        <v>2.32</v>
      </c>
      <c r="N1652" s="0" t="n">
        <v>155.14</v>
      </c>
      <c r="O1652" s="0" t="n">
        <v>1.34</v>
      </c>
      <c r="P1652" s="0" t="n">
        <v>2</v>
      </c>
      <c r="Q1652" s="0" t="n">
        <v>0.73</v>
      </c>
      <c r="R1652" s="0" t="n">
        <v>307</v>
      </c>
      <c r="S1652" s="0" t="n">
        <v>9.95</v>
      </c>
      <c r="T1652" s="0" t="n">
        <v>0.49</v>
      </c>
      <c r="U1652" s="6" t="n">
        <v>45471</v>
      </c>
      <c r="V1652" s="0" t="n">
        <v>288.54</v>
      </c>
      <c r="W1652" s="0" t="n">
        <v>0.603</v>
      </c>
    </row>
    <row r="1653" customFormat="false" ht="15" hidden="false" customHeight="false" outlineLevel="0" collapsed="false">
      <c r="A1653" s="0" t="s">
        <v>1799</v>
      </c>
      <c r="B1653" s="0" t="s">
        <v>48</v>
      </c>
      <c r="C1653" s="0" t="n">
        <v>384</v>
      </c>
      <c r="D1653" s="0" t="n">
        <v>27</v>
      </c>
      <c r="E1653" s="0" t="n">
        <v>4</v>
      </c>
      <c r="F1653" s="0" t="n">
        <v>6</v>
      </c>
      <c r="G1653" s="0" t="n">
        <v>40.96</v>
      </c>
      <c r="H1653" s="0" t="n">
        <v>6.79</v>
      </c>
      <c r="I1653" s="0" t="n">
        <v>0.78</v>
      </c>
      <c r="J1653" s="0" t="s">
        <v>200</v>
      </c>
      <c r="K1653" s="0" t="s">
        <v>60</v>
      </c>
      <c r="L1653" s="0" t="n">
        <v>110</v>
      </c>
      <c r="M1653" s="0" t="n">
        <v>1.74</v>
      </c>
      <c r="N1653" s="0" t="n">
        <v>69.52</v>
      </c>
      <c r="O1653" s="0" t="n">
        <v>1.06</v>
      </c>
      <c r="P1653" s="0" t="n">
        <v>6</v>
      </c>
      <c r="Q1653" s="0" t="n">
        <v>0.98</v>
      </c>
      <c r="R1653" s="0" t="n">
        <v>812</v>
      </c>
      <c r="S1653" s="0" t="n">
        <v>7.7</v>
      </c>
      <c r="T1653" s="0" t="n">
        <v>0.79</v>
      </c>
      <c r="U1653" s="6" t="n">
        <v>45468</v>
      </c>
      <c r="V1653" s="0" t="n">
        <v>77.3</v>
      </c>
      <c r="W1653" s="0" t="n">
        <v>0.631</v>
      </c>
    </row>
    <row r="1654" customFormat="false" ht="15" hidden="false" customHeight="false" outlineLevel="0" collapsed="false">
      <c r="A1654" s="0" t="s">
        <v>1800</v>
      </c>
      <c r="B1654" s="0" t="s">
        <v>48</v>
      </c>
      <c r="C1654" s="0" t="n">
        <v>366</v>
      </c>
      <c r="D1654" s="0" t="n">
        <v>48</v>
      </c>
      <c r="E1654" s="0" t="n">
        <v>9</v>
      </c>
      <c r="F1654" s="0" t="n">
        <v>7</v>
      </c>
      <c r="G1654" s="0" t="n">
        <v>34.62</v>
      </c>
      <c r="H1654" s="0" t="n">
        <v>4.33</v>
      </c>
      <c r="I1654" s="0" t="n">
        <v>0.73</v>
      </c>
      <c r="J1654" s="0" t="s">
        <v>150</v>
      </c>
      <c r="K1654" s="0" t="s">
        <v>54</v>
      </c>
      <c r="L1654" s="0" t="n">
        <v>43</v>
      </c>
      <c r="M1654" s="0" t="n">
        <v>1.87</v>
      </c>
      <c r="N1654" s="0" t="n">
        <v>27.22</v>
      </c>
      <c r="O1654" s="0" t="n">
        <v>1.17</v>
      </c>
      <c r="P1654" s="0" t="n">
        <v>6</v>
      </c>
      <c r="Q1654" s="0" t="n">
        <v>0.87</v>
      </c>
      <c r="R1654" s="0" t="n">
        <v>416</v>
      </c>
      <c r="S1654" s="0" t="n">
        <v>3.27</v>
      </c>
      <c r="T1654" s="0" t="n">
        <v>0.62</v>
      </c>
      <c r="U1654" s="6" t="n">
        <v>45375</v>
      </c>
      <c r="V1654" s="0" t="n">
        <v>151.63</v>
      </c>
      <c r="W1654" s="0" t="n">
        <v>0.505</v>
      </c>
    </row>
    <row r="1655" customFormat="false" ht="15" hidden="false" customHeight="false" outlineLevel="0" collapsed="false">
      <c r="A1655" s="0" t="s">
        <v>1801</v>
      </c>
      <c r="B1655" s="0" t="s">
        <v>40</v>
      </c>
      <c r="C1655" s="0" t="n">
        <v>182</v>
      </c>
      <c r="D1655" s="0" t="n">
        <v>58</v>
      </c>
      <c r="E1655" s="0" t="n">
        <v>13</v>
      </c>
      <c r="F1655" s="0" t="n">
        <v>7</v>
      </c>
      <c r="G1655" s="0" t="n">
        <v>22.56</v>
      </c>
      <c r="H1655" s="0" t="n">
        <v>3.51</v>
      </c>
      <c r="I1655" s="0" t="n">
        <v>0.83</v>
      </c>
      <c r="J1655" s="0" t="s">
        <v>220</v>
      </c>
      <c r="K1655" s="0" t="s">
        <v>42</v>
      </c>
      <c r="L1655" s="0" t="n">
        <v>130</v>
      </c>
      <c r="M1655" s="0" t="n">
        <v>1.99</v>
      </c>
      <c r="N1655" s="0" t="n">
        <v>75.96</v>
      </c>
      <c r="O1655" s="0" t="n">
        <v>0.19</v>
      </c>
      <c r="P1655" s="0" t="n">
        <v>2</v>
      </c>
      <c r="Q1655" s="0" t="n">
        <v>0.89</v>
      </c>
      <c r="R1655" s="0" t="n">
        <v>195</v>
      </c>
      <c r="S1655" s="0" t="n">
        <v>2.44</v>
      </c>
      <c r="T1655" s="0" t="n">
        <v>0.7</v>
      </c>
      <c r="U1655" s="6" t="n">
        <v>45424</v>
      </c>
      <c r="V1655" s="0" t="n">
        <v>294.34</v>
      </c>
      <c r="W1655" s="0" t="n">
        <v>0.692</v>
      </c>
    </row>
    <row r="1656" customFormat="false" ht="15" hidden="false" customHeight="false" outlineLevel="0" collapsed="false">
      <c r="A1656" s="0" t="s">
        <v>1802</v>
      </c>
      <c r="B1656" s="0" t="s">
        <v>40</v>
      </c>
      <c r="C1656" s="0" t="n">
        <v>370</v>
      </c>
      <c r="D1656" s="0" t="n">
        <v>91</v>
      </c>
      <c r="E1656" s="0" t="n">
        <v>6</v>
      </c>
      <c r="F1656" s="0" t="n">
        <v>8</v>
      </c>
      <c r="G1656" s="0" t="n">
        <v>19.59</v>
      </c>
      <c r="H1656" s="0" t="n">
        <v>9.37</v>
      </c>
      <c r="I1656" s="0" t="n">
        <v>0.41</v>
      </c>
      <c r="J1656" s="0" t="s">
        <v>89</v>
      </c>
      <c r="K1656" s="0" t="s">
        <v>54</v>
      </c>
      <c r="L1656" s="0" t="n">
        <v>96</v>
      </c>
      <c r="M1656" s="0" t="n">
        <v>2.78</v>
      </c>
      <c r="N1656" s="0" t="n">
        <v>40.21</v>
      </c>
      <c r="O1656" s="0" t="n">
        <v>1.57</v>
      </c>
      <c r="P1656" s="0" t="n">
        <v>2</v>
      </c>
      <c r="Q1656" s="0" t="n">
        <v>0.71</v>
      </c>
      <c r="R1656" s="0" t="n">
        <v>886</v>
      </c>
      <c r="S1656" s="0" t="n">
        <v>8.26</v>
      </c>
      <c r="T1656" s="0" t="n">
        <v>0.26</v>
      </c>
      <c r="U1656" s="6" t="n">
        <v>45644</v>
      </c>
      <c r="V1656" s="0" t="n">
        <v>273.07</v>
      </c>
      <c r="W1656" s="0" t="n">
        <v>0.507</v>
      </c>
    </row>
    <row r="1657" customFormat="false" ht="15" hidden="false" customHeight="false" outlineLevel="0" collapsed="false">
      <c r="A1657" s="0" t="s">
        <v>1803</v>
      </c>
      <c r="B1657" s="0" t="s">
        <v>56</v>
      </c>
      <c r="C1657" s="0" t="n">
        <v>162</v>
      </c>
      <c r="D1657" s="0" t="n">
        <v>53</v>
      </c>
      <c r="E1657" s="0" t="n">
        <v>3</v>
      </c>
      <c r="F1657" s="0" t="n">
        <v>8</v>
      </c>
      <c r="G1657" s="0" t="n">
        <v>38.81</v>
      </c>
      <c r="H1657" s="0" t="n">
        <v>8</v>
      </c>
      <c r="I1657" s="0" t="n">
        <v>0.94</v>
      </c>
      <c r="J1657" s="0" t="s">
        <v>248</v>
      </c>
      <c r="K1657" s="0" t="s">
        <v>42</v>
      </c>
      <c r="L1657" s="0" t="n">
        <v>169</v>
      </c>
      <c r="M1657" s="0" t="n">
        <v>2.09</v>
      </c>
      <c r="N1657" s="0" t="n">
        <v>193.53</v>
      </c>
      <c r="O1657" s="0" t="n">
        <v>0.54</v>
      </c>
      <c r="P1657" s="0" t="n">
        <v>9</v>
      </c>
      <c r="Q1657" s="0" t="n">
        <v>0.99</v>
      </c>
      <c r="R1657" s="0" t="n">
        <v>427</v>
      </c>
      <c r="S1657" s="0" t="n">
        <v>11.19</v>
      </c>
      <c r="T1657" s="0" t="n">
        <v>0.97</v>
      </c>
      <c r="U1657" s="6" t="n">
        <v>45338</v>
      </c>
      <c r="V1657" s="0" t="n">
        <v>201.24</v>
      </c>
      <c r="W1657" s="0" t="n">
        <v>0.707</v>
      </c>
    </row>
    <row r="1658" customFormat="false" ht="15" hidden="false" customHeight="false" outlineLevel="0" collapsed="false">
      <c r="A1658" s="0" t="s">
        <v>1804</v>
      </c>
      <c r="B1658" s="0" t="s">
        <v>56</v>
      </c>
      <c r="C1658" s="0" t="n">
        <v>419</v>
      </c>
      <c r="D1658" s="0" t="n">
        <v>81</v>
      </c>
      <c r="E1658" s="0" t="n">
        <v>10</v>
      </c>
      <c r="F1658" s="0" t="n">
        <v>7</v>
      </c>
      <c r="G1658" s="0" t="n">
        <v>26.38</v>
      </c>
      <c r="H1658" s="0" t="n">
        <v>1.59</v>
      </c>
      <c r="I1658" s="0" t="n">
        <v>0.21</v>
      </c>
      <c r="J1658" s="0" t="s">
        <v>168</v>
      </c>
      <c r="K1658" s="0" t="s">
        <v>46</v>
      </c>
      <c r="L1658" s="0" t="n">
        <v>119</v>
      </c>
      <c r="M1658" s="0" t="n">
        <v>3.41</v>
      </c>
      <c r="N1658" s="0" t="n">
        <v>119.73</v>
      </c>
      <c r="O1658" s="0" t="n">
        <v>0.74</v>
      </c>
      <c r="P1658" s="0" t="n">
        <v>9</v>
      </c>
      <c r="Q1658" s="0" t="n">
        <v>0.87</v>
      </c>
      <c r="R1658" s="0" t="n">
        <v>490</v>
      </c>
      <c r="S1658" s="0" t="n">
        <v>5.53</v>
      </c>
      <c r="T1658" s="0" t="n">
        <v>0.2</v>
      </c>
      <c r="U1658" s="6" t="n">
        <v>45437</v>
      </c>
      <c r="V1658" s="0" t="n">
        <v>117.07</v>
      </c>
      <c r="W1658" s="0" t="n">
        <v>0.434</v>
      </c>
    </row>
    <row r="1659" customFormat="false" ht="15" hidden="false" customHeight="false" outlineLevel="0" collapsed="false">
      <c r="A1659" s="0" t="s">
        <v>1805</v>
      </c>
      <c r="B1659" s="0" t="s">
        <v>48</v>
      </c>
      <c r="C1659" s="0" t="n">
        <v>272</v>
      </c>
      <c r="D1659" s="0" t="n">
        <v>63</v>
      </c>
      <c r="E1659" s="0" t="n">
        <v>4</v>
      </c>
      <c r="F1659" s="0" t="n">
        <v>3</v>
      </c>
      <c r="G1659" s="0" t="n">
        <v>35.51</v>
      </c>
      <c r="H1659" s="0" t="n">
        <v>1.64</v>
      </c>
      <c r="I1659" s="0" t="n">
        <v>0.13</v>
      </c>
      <c r="J1659" s="0" t="s">
        <v>361</v>
      </c>
      <c r="K1659" s="0" t="s">
        <v>54</v>
      </c>
      <c r="L1659" s="0" t="n">
        <v>76</v>
      </c>
      <c r="M1659" s="0" t="n">
        <v>2.41</v>
      </c>
      <c r="N1659" s="0" t="n">
        <v>94.85</v>
      </c>
      <c r="O1659" s="0" t="n">
        <v>0.53</v>
      </c>
      <c r="P1659" s="0" t="n">
        <v>7</v>
      </c>
      <c r="Q1659" s="0" t="n">
        <v>0.87</v>
      </c>
      <c r="R1659" s="0" t="n">
        <v>504</v>
      </c>
      <c r="S1659" s="0" t="n">
        <v>10.45</v>
      </c>
      <c r="T1659" s="0" t="n">
        <v>0.95</v>
      </c>
      <c r="U1659" s="6" t="n">
        <v>45306</v>
      </c>
      <c r="V1659" s="0" t="n">
        <v>213.03</v>
      </c>
      <c r="W1659" s="0" t="n">
        <v>0.71</v>
      </c>
    </row>
    <row r="1660" customFormat="false" ht="15" hidden="false" customHeight="false" outlineLevel="0" collapsed="false">
      <c r="A1660" s="0" t="s">
        <v>1806</v>
      </c>
      <c r="B1660" s="0" t="s">
        <v>81</v>
      </c>
      <c r="C1660" s="0" t="n">
        <v>288</v>
      </c>
      <c r="D1660" s="0" t="n">
        <v>43</v>
      </c>
      <c r="E1660" s="0" t="n">
        <v>5</v>
      </c>
      <c r="F1660" s="0" t="n">
        <v>2</v>
      </c>
      <c r="G1660" s="0" t="n">
        <v>44.63</v>
      </c>
      <c r="H1660" s="0" t="n">
        <v>9.26</v>
      </c>
      <c r="I1660" s="0" t="n">
        <v>0.37</v>
      </c>
      <c r="J1660" s="0" t="s">
        <v>53</v>
      </c>
      <c r="K1660" s="0" t="s">
        <v>42</v>
      </c>
      <c r="L1660" s="0" t="n">
        <v>52</v>
      </c>
      <c r="M1660" s="0" t="n">
        <v>3.52</v>
      </c>
      <c r="N1660" s="0" t="n">
        <v>183.29</v>
      </c>
      <c r="O1660" s="0" t="n">
        <v>1.9</v>
      </c>
      <c r="P1660" s="0" t="n">
        <v>2</v>
      </c>
      <c r="Q1660" s="0" t="n">
        <v>0.98</v>
      </c>
      <c r="R1660" s="0" t="n">
        <v>456</v>
      </c>
      <c r="S1660" s="0" t="n">
        <v>8.99</v>
      </c>
      <c r="T1660" s="0" t="n">
        <v>0.65</v>
      </c>
      <c r="U1660" s="6" t="n">
        <v>45489</v>
      </c>
      <c r="V1660" s="0" t="n">
        <v>143.48</v>
      </c>
      <c r="W1660" s="0" t="n">
        <v>0.616</v>
      </c>
    </row>
    <row r="1661" customFormat="false" ht="15" hidden="false" customHeight="false" outlineLevel="0" collapsed="false">
      <c r="A1661" s="0" t="s">
        <v>1807</v>
      </c>
      <c r="B1661" s="0" t="s">
        <v>40</v>
      </c>
      <c r="C1661" s="0" t="n">
        <v>388</v>
      </c>
      <c r="D1661" s="0" t="n">
        <v>80</v>
      </c>
      <c r="E1661" s="0" t="n">
        <v>7</v>
      </c>
      <c r="F1661" s="0" t="n">
        <v>7</v>
      </c>
      <c r="G1661" s="0" t="n">
        <v>45.88</v>
      </c>
      <c r="H1661" s="0" t="n">
        <v>1.27</v>
      </c>
      <c r="I1661" s="0" t="n">
        <v>0.82</v>
      </c>
      <c r="J1661" s="0" t="s">
        <v>158</v>
      </c>
      <c r="K1661" s="0" t="s">
        <v>60</v>
      </c>
      <c r="L1661" s="0" t="n">
        <v>132</v>
      </c>
      <c r="M1661" s="0" t="n">
        <v>3.22</v>
      </c>
      <c r="N1661" s="0" t="n">
        <v>181.07</v>
      </c>
      <c r="O1661" s="0" t="n">
        <v>0.42</v>
      </c>
      <c r="P1661" s="0" t="n">
        <v>1</v>
      </c>
      <c r="Q1661" s="0" t="n">
        <v>0.98</v>
      </c>
      <c r="R1661" s="0" t="n">
        <v>836</v>
      </c>
      <c r="S1661" s="0" t="n">
        <v>14.17</v>
      </c>
      <c r="T1661" s="0" t="n">
        <v>0.41</v>
      </c>
      <c r="U1661" s="6" t="n">
        <v>45317</v>
      </c>
      <c r="V1661" s="0" t="n">
        <v>41.56</v>
      </c>
      <c r="W1661" s="0" t="n">
        <v>0.805</v>
      </c>
    </row>
    <row r="1662" customFormat="false" ht="15" hidden="false" customHeight="false" outlineLevel="0" collapsed="false">
      <c r="A1662" s="0" t="s">
        <v>1808</v>
      </c>
      <c r="B1662" s="0" t="s">
        <v>56</v>
      </c>
      <c r="C1662" s="0" t="n">
        <v>310</v>
      </c>
      <c r="D1662" s="0" t="n">
        <v>45</v>
      </c>
      <c r="E1662" s="0" t="n">
        <v>5</v>
      </c>
      <c r="F1662" s="0" t="n">
        <v>4</v>
      </c>
      <c r="G1662" s="0" t="n">
        <v>14.61</v>
      </c>
      <c r="H1662" s="0" t="n">
        <v>7.04</v>
      </c>
      <c r="I1662" s="0" t="n">
        <v>0.71</v>
      </c>
      <c r="J1662" s="0" t="s">
        <v>41</v>
      </c>
      <c r="K1662" s="0" t="s">
        <v>42</v>
      </c>
      <c r="L1662" s="0" t="n">
        <v>31</v>
      </c>
      <c r="M1662" s="0" t="n">
        <v>1.6</v>
      </c>
      <c r="N1662" s="0" t="n">
        <v>88.98</v>
      </c>
      <c r="O1662" s="0" t="n">
        <v>1.49</v>
      </c>
      <c r="P1662" s="0" t="n">
        <v>4</v>
      </c>
      <c r="Q1662" s="0" t="n">
        <v>0.77</v>
      </c>
      <c r="R1662" s="0" t="n">
        <v>68</v>
      </c>
      <c r="S1662" s="0" t="n">
        <v>3.93</v>
      </c>
      <c r="T1662" s="0" t="n">
        <v>0.71</v>
      </c>
      <c r="U1662" s="6" t="n">
        <v>45375</v>
      </c>
      <c r="V1662" s="0" t="n">
        <v>240.83</v>
      </c>
      <c r="W1662" s="0" t="n">
        <v>0.519</v>
      </c>
    </row>
    <row r="1663" customFormat="false" ht="15" hidden="false" customHeight="false" outlineLevel="0" collapsed="false">
      <c r="A1663" s="0" t="s">
        <v>1809</v>
      </c>
      <c r="B1663" s="0" t="s">
        <v>48</v>
      </c>
      <c r="C1663" s="0" t="n">
        <v>478</v>
      </c>
      <c r="D1663" s="0" t="n">
        <v>27</v>
      </c>
      <c r="E1663" s="0" t="n">
        <v>9</v>
      </c>
      <c r="F1663" s="0" t="n">
        <v>6</v>
      </c>
      <c r="G1663" s="0" t="n">
        <v>10.21</v>
      </c>
      <c r="H1663" s="0" t="n">
        <v>2.65</v>
      </c>
      <c r="I1663" s="0" t="n">
        <v>0.49</v>
      </c>
      <c r="J1663" s="0" t="s">
        <v>259</v>
      </c>
      <c r="K1663" s="0" t="s">
        <v>60</v>
      </c>
      <c r="L1663" s="0" t="n">
        <v>96</v>
      </c>
      <c r="M1663" s="0" t="n">
        <v>4.16</v>
      </c>
      <c r="N1663" s="0" t="n">
        <v>176.2</v>
      </c>
      <c r="O1663" s="0" t="n">
        <v>0.57</v>
      </c>
      <c r="P1663" s="0" t="n">
        <v>6</v>
      </c>
      <c r="Q1663" s="0" t="n">
        <v>0.98</v>
      </c>
      <c r="R1663" s="0" t="n">
        <v>929</v>
      </c>
      <c r="S1663" s="0" t="n">
        <v>9.27</v>
      </c>
      <c r="T1663" s="0" t="n">
        <v>0.74</v>
      </c>
      <c r="U1663" s="6" t="n">
        <v>45584</v>
      </c>
      <c r="V1663" s="0" t="n">
        <v>262.77</v>
      </c>
      <c r="W1663" s="0" t="n">
        <v>0.691</v>
      </c>
    </row>
    <row r="1664" customFormat="false" ht="15" hidden="false" customHeight="false" outlineLevel="0" collapsed="false">
      <c r="A1664" s="0" t="s">
        <v>1810</v>
      </c>
      <c r="B1664" s="0" t="s">
        <v>56</v>
      </c>
      <c r="C1664" s="0" t="n">
        <v>206</v>
      </c>
      <c r="D1664" s="0" t="n">
        <v>47</v>
      </c>
      <c r="E1664" s="0" t="n">
        <v>9</v>
      </c>
      <c r="F1664" s="0" t="n">
        <v>5</v>
      </c>
      <c r="G1664" s="0" t="n">
        <v>13.8</v>
      </c>
      <c r="H1664" s="0" t="n">
        <v>0.83</v>
      </c>
      <c r="I1664" s="0" t="n">
        <v>0.33</v>
      </c>
      <c r="J1664" s="0" t="s">
        <v>152</v>
      </c>
      <c r="K1664" s="0" t="s">
        <v>46</v>
      </c>
      <c r="L1664" s="0" t="n">
        <v>86</v>
      </c>
      <c r="M1664" s="0" t="n">
        <v>4.1</v>
      </c>
      <c r="N1664" s="0" t="n">
        <v>22.16</v>
      </c>
      <c r="O1664" s="0" t="n">
        <v>0.91</v>
      </c>
      <c r="P1664" s="0" t="n">
        <v>7</v>
      </c>
      <c r="Q1664" s="0" t="n">
        <v>0.92</v>
      </c>
      <c r="R1664" s="0" t="n">
        <v>482</v>
      </c>
      <c r="S1664" s="0" t="n">
        <v>6.79</v>
      </c>
      <c r="T1664" s="0" t="n">
        <v>0.78</v>
      </c>
      <c r="U1664" s="6" t="n">
        <v>45401</v>
      </c>
      <c r="V1664" s="0" t="n">
        <v>128.21</v>
      </c>
      <c r="W1664" s="0" t="n">
        <v>0.6</v>
      </c>
    </row>
    <row r="1665" customFormat="false" ht="15" hidden="false" customHeight="false" outlineLevel="0" collapsed="false">
      <c r="A1665" s="0" t="s">
        <v>1811</v>
      </c>
      <c r="B1665" s="0" t="s">
        <v>40</v>
      </c>
      <c r="C1665" s="0" t="n">
        <v>424</v>
      </c>
      <c r="D1665" s="0" t="n">
        <v>68</v>
      </c>
      <c r="E1665" s="0" t="n">
        <v>4</v>
      </c>
      <c r="F1665" s="0" t="n">
        <v>8</v>
      </c>
      <c r="G1665" s="0" t="n">
        <v>37.82</v>
      </c>
      <c r="H1665" s="0" t="n">
        <v>1.07</v>
      </c>
      <c r="I1665" s="0" t="n">
        <v>0.15</v>
      </c>
      <c r="J1665" s="0" t="s">
        <v>96</v>
      </c>
      <c r="K1665" s="0" t="s">
        <v>60</v>
      </c>
      <c r="L1665" s="0" t="n">
        <v>134</v>
      </c>
      <c r="M1665" s="0" t="n">
        <v>4.95</v>
      </c>
      <c r="N1665" s="0" t="n">
        <v>178.29</v>
      </c>
      <c r="O1665" s="0" t="n">
        <v>1.99</v>
      </c>
      <c r="P1665" s="0" t="n">
        <v>0</v>
      </c>
      <c r="Q1665" s="0" t="n">
        <v>0.71</v>
      </c>
      <c r="R1665" s="0" t="n">
        <v>478</v>
      </c>
      <c r="S1665" s="0" t="n">
        <v>4.66</v>
      </c>
      <c r="T1665" s="0" t="n">
        <v>0.21</v>
      </c>
      <c r="U1665" s="6" t="n">
        <v>45405</v>
      </c>
      <c r="V1665" s="0" t="n">
        <v>203.06</v>
      </c>
      <c r="W1665" s="0" t="n">
        <v>0.447</v>
      </c>
    </row>
    <row r="1666" customFormat="false" ht="15" hidden="false" customHeight="false" outlineLevel="0" collapsed="false">
      <c r="A1666" s="0" t="s">
        <v>1812</v>
      </c>
      <c r="B1666" s="0" t="s">
        <v>40</v>
      </c>
      <c r="C1666" s="0" t="n">
        <v>457</v>
      </c>
      <c r="D1666" s="0" t="n">
        <v>18</v>
      </c>
      <c r="E1666" s="0" t="n">
        <v>9</v>
      </c>
      <c r="F1666" s="0" t="n">
        <v>4</v>
      </c>
      <c r="G1666" s="0" t="n">
        <v>19.13</v>
      </c>
      <c r="H1666" s="0" t="n">
        <v>4.05</v>
      </c>
      <c r="I1666" s="0" t="n">
        <v>0.4</v>
      </c>
      <c r="J1666" s="0" t="s">
        <v>220</v>
      </c>
      <c r="K1666" s="0" t="s">
        <v>42</v>
      </c>
      <c r="L1666" s="0" t="n">
        <v>105</v>
      </c>
      <c r="M1666" s="0" t="n">
        <v>1.29</v>
      </c>
      <c r="N1666" s="0" t="n">
        <v>69.01</v>
      </c>
      <c r="O1666" s="0" t="n">
        <v>0.29</v>
      </c>
      <c r="P1666" s="0" t="n">
        <v>1</v>
      </c>
      <c r="Q1666" s="0" t="n">
        <v>0.77</v>
      </c>
      <c r="R1666" s="0" t="n">
        <v>301</v>
      </c>
      <c r="S1666" s="0" t="n">
        <v>6</v>
      </c>
      <c r="T1666" s="0" t="n">
        <v>0.99</v>
      </c>
      <c r="U1666" s="6" t="n">
        <v>45623</v>
      </c>
      <c r="V1666" s="0" t="n">
        <v>18.81</v>
      </c>
      <c r="W1666" s="0" t="n">
        <v>0.783</v>
      </c>
    </row>
    <row r="1667" customFormat="false" ht="15" hidden="false" customHeight="false" outlineLevel="0" collapsed="false">
      <c r="A1667" s="0" t="s">
        <v>1813</v>
      </c>
      <c r="B1667" s="0" t="s">
        <v>44</v>
      </c>
      <c r="C1667" s="0" t="n">
        <v>478</v>
      </c>
      <c r="D1667" s="0" t="n">
        <v>82</v>
      </c>
      <c r="E1667" s="0" t="n">
        <v>13</v>
      </c>
      <c r="F1667" s="0" t="n">
        <v>6</v>
      </c>
      <c r="G1667" s="0" t="n">
        <v>9.5</v>
      </c>
      <c r="H1667" s="0" t="n">
        <v>1.24</v>
      </c>
      <c r="I1667" s="0" t="n">
        <v>0.51</v>
      </c>
      <c r="J1667" s="0" t="s">
        <v>128</v>
      </c>
      <c r="K1667" s="0" t="s">
        <v>54</v>
      </c>
      <c r="L1667" s="0" t="n">
        <v>131</v>
      </c>
      <c r="M1667" s="0" t="n">
        <v>4.32</v>
      </c>
      <c r="N1667" s="0" t="n">
        <v>117.37</v>
      </c>
      <c r="O1667" s="0" t="n">
        <v>1.77</v>
      </c>
      <c r="P1667" s="0" t="n">
        <v>6</v>
      </c>
      <c r="Q1667" s="0" t="n">
        <v>0.82</v>
      </c>
      <c r="R1667" s="0" t="n">
        <v>845</v>
      </c>
      <c r="S1667" s="0" t="n">
        <v>5.12</v>
      </c>
      <c r="T1667" s="0" t="n">
        <v>0.69</v>
      </c>
      <c r="U1667" s="6" t="n">
        <v>45407</v>
      </c>
      <c r="V1667" s="0" t="n">
        <v>67.2</v>
      </c>
      <c r="W1667" s="0" t="n">
        <v>0.473</v>
      </c>
    </row>
    <row r="1668" customFormat="false" ht="15" hidden="false" customHeight="false" outlineLevel="0" collapsed="false">
      <c r="A1668" s="0" t="s">
        <v>1814</v>
      </c>
      <c r="B1668" s="0" t="s">
        <v>81</v>
      </c>
      <c r="C1668" s="0" t="n">
        <v>433</v>
      </c>
      <c r="D1668" s="0" t="n">
        <v>81</v>
      </c>
      <c r="E1668" s="0" t="n">
        <v>8</v>
      </c>
      <c r="F1668" s="0" t="n">
        <v>9</v>
      </c>
      <c r="G1668" s="0" t="n">
        <v>5.82</v>
      </c>
      <c r="H1668" s="0" t="n">
        <v>6.17</v>
      </c>
      <c r="I1668" s="0" t="n">
        <v>0.72</v>
      </c>
      <c r="J1668" s="0" t="s">
        <v>281</v>
      </c>
      <c r="K1668" s="0" t="s">
        <v>42</v>
      </c>
      <c r="L1668" s="0" t="n">
        <v>166</v>
      </c>
      <c r="M1668" s="0" t="n">
        <v>4.42</v>
      </c>
      <c r="N1668" s="0" t="n">
        <v>61.24</v>
      </c>
      <c r="O1668" s="0" t="n">
        <v>1.9</v>
      </c>
      <c r="P1668" s="0" t="n">
        <v>8</v>
      </c>
      <c r="Q1668" s="0" t="n">
        <v>0.87</v>
      </c>
      <c r="R1668" s="0" t="n">
        <v>892</v>
      </c>
      <c r="S1668" s="0" t="n">
        <v>8.39</v>
      </c>
      <c r="T1668" s="0" t="n">
        <v>0.5</v>
      </c>
      <c r="U1668" s="6" t="n">
        <v>45638</v>
      </c>
      <c r="V1668" s="0" t="n">
        <v>175.38</v>
      </c>
      <c r="W1668" s="0" t="n">
        <v>0.436</v>
      </c>
    </row>
    <row r="1669" customFormat="false" ht="15" hidden="false" customHeight="false" outlineLevel="0" collapsed="false">
      <c r="A1669" s="0" t="s">
        <v>1815</v>
      </c>
      <c r="B1669" s="0" t="s">
        <v>44</v>
      </c>
      <c r="C1669" s="0" t="n">
        <v>323</v>
      </c>
      <c r="D1669" s="0" t="n">
        <v>60</v>
      </c>
      <c r="E1669" s="0" t="n">
        <v>12</v>
      </c>
      <c r="F1669" s="0" t="n">
        <v>8</v>
      </c>
      <c r="G1669" s="0" t="n">
        <v>17.04</v>
      </c>
      <c r="H1669" s="0" t="n">
        <v>6.65</v>
      </c>
      <c r="I1669" s="0" t="n">
        <v>0.68</v>
      </c>
      <c r="J1669" s="0" t="s">
        <v>289</v>
      </c>
      <c r="K1669" s="0" t="s">
        <v>54</v>
      </c>
      <c r="L1669" s="0" t="n">
        <v>49</v>
      </c>
      <c r="M1669" s="0" t="n">
        <v>3.39</v>
      </c>
      <c r="N1669" s="0" t="n">
        <v>197.11</v>
      </c>
      <c r="O1669" s="0" t="n">
        <v>1.43</v>
      </c>
      <c r="P1669" s="0" t="n">
        <v>2</v>
      </c>
      <c r="Q1669" s="0" t="n">
        <v>0.91</v>
      </c>
      <c r="R1669" s="0" t="n">
        <v>611</v>
      </c>
      <c r="S1669" s="0" t="n">
        <v>8.81</v>
      </c>
      <c r="T1669" s="0" t="n">
        <v>0.66</v>
      </c>
      <c r="U1669" s="6" t="n">
        <v>45397</v>
      </c>
      <c r="V1669" s="0" t="n">
        <v>89.48</v>
      </c>
      <c r="W1669" s="0" t="n">
        <v>0.648</v>
      </c>
    </row>
    <row r="1670" customFormat="false" ht="15" hidden="false" customHeight="false" outlineLevel="0" collapsed="false">
      <c r="A1670" s="0" t="s">
        <v>1816</v>
      </c>
      <c r="B1670" s="0" t="s">
        <v>48</v>
      </c>
      <c r="C1670" s="0" t="n">
        <v>310</v>
      </c>
      <c r="D1670" s="0" t="n">
        <v>44</v>
      </c>
      <c r="E1670" s="0" t="n">
        <v>11</v>
      </c>
      <c r="F1670" s="0" t="n">
        <v>3</v>
      </c>
      <c r="G1670" s="0" t="n">
        <v>7.67</v>
      </c>
      <c r="H1670" s="0" t="n">
        <v>4.05</v>
      </c>
      <c r="I1670" s="0" t="n">
        <v>0.95</v>
      </c>
      <c r="J1670" s="0" t="s">
        <v>154</v>
      </c>
      <c r="K1670" s="0" t="s">
        <v>42</v>
      </c>
      <c r="L1670" s="0" t="n">
        <v>113</v>
      </c>
      <c r="M1670" s="0" t="n">
        <v>2.78</v>
      </c>
      <c r="N1670" s="0" t="n">
        <v>23.64</v>
      </c>
      <c r="O1670" s="0" t="n">
        <v>0.12</v>
      </c>
      <c r="P1670" s="0" t="n">
        <v>7</v>
      </c>
      <c r="Q1670" s="0" t="n">
        <v>0.76</v>
      </c>
      <c r="R1670" s="0" t="n">
        <v>956</v>
      </c>
      <c r="S1670" s="0" t="n">
        <v>13.12</v>
      </c>
      <c r="T1670" s="0" t="n">
        <v>0.34</v>
      </c>
      <c r="U1670" s="6" t="n">
        <v>45429</v>
      </c>
      <c r="V1670" s="0" t="n">
        <v>283.87</v>
      </c>
      <c r="W1670" s="0" t="n">
        <v>0.643</v>
      </c>
    </row>
    <row r="1671" customFormat="false" ht="15" hidden="false" customHeight="false" outlineLevel="0" collapsed="false">
      <c r="A1671" s="0" t="s">
        <v>1817</v>
      </c>
      <c r="B1671" s="0" t="s">
        <v>56</v>
      </c>
      <c r="C1671" s="0" t="n">
        <v>105</v>
      </c>
      <c r="D1671" s="0" t="n">
        <v>91</v>
      </c>
      <c r="E1671" s="0" t="n">
        <v>11</v>
      </c>
      <c r="F1671" s="0" t="n">
        <v>8</v>
      </c>
      <c r="G1671" s="0" t="n">
        <v>8.66</v>
      </c>
      <c r="H1671" s="0" t="n">
        <v>7.56</v>
      </c>
      <c r="I1671" s="0" t="n">
        <v>0.19</v>
      </c>
      <c r="J1671" s="0" t="s">
        <v>143</v>
      </c>
      <c r="K1671" s="0" t="s">
        <v>42</v>
      </c>
      <c r="L1671" s="0" t="n">
        <v>128</v>
      </c>
      <c r="M1671" s="0" t="n">
        <v>4.81</v>
      </c>
      <c r="N1671" s="0" t="n">
        <v>94.92</v>
      </c>
      <c r="O1671" s="0" t="n">
        <v>1.66</v>
      </c>
      <c r="P1671" s="0" t="n">
        <v>9</v>
      </c>
      <c r="Q1671" s="0" t="n">
        <v>0.95</v>
      </c>
      <c r="R1671" s="0" t="n">
        <v>872</v>
      </c>
      <c r="S1671" s="0" t="n">
        <v>11.94</v>
      </c>
      <c r="T1671" s="0" t="n">
        <v>0.4</v>
      </c>
      <c r="U1671" s="6" t="n">
        <v>45625</v>
      </c>
      <c r="V1671" s="0" t="n">
        <v>252.74</v>
      </c>
      <c r="W1671" s="0" t="n">
        <v>0.483</v>
      </c>
    </row>
    <row r="1672" customFormat="false" ht="15" hidden="false" customHeight="false" outlineLevel="0" collapsed="false">
      <c r="A1672" s="0" t="s">
        <v>1818</v>
      </c>
      <c r="B1672" s="0" t="s">
        <v>48</v>
      </c>
      <c r="C1672" s="0" t="n">
        <v>185</v>
      </c>
      <c r="D1672" s="0" t="n">
        <v>14</v>
      </c>
      <c r="E1672" s="0" t="n">
        <v>4</v>
      </c>
      <c r="F1672" s="0" t="n">
        <v>2</v>
      </c>
      <c r="G1672" s="0" t="n">
        <v>34.51</v>
      </c>
      <c r="H1672" s="0" t="n">
        <v>5.16</v>
      </c>
      <c r="I1672" s="0" t="n">
        <v>0.4</v>
      </c>
      <c r="J1672" s="0" t="s">
        <v>87</v>
      </c>
      <c r="K1672" s="0" t="s">
        <v>46</v>
      </c>
      <c r="L1672" s="0" t="n">
        <v>147</v>
      </c>
      <c r="M1672" s="0" t="n">
        <v>4.88</v>
      </c>
      <c r="N1672" s="0" t="n">
        <v>127.99</v>
      </c>
      <c r="O1672" s="0" t="n">
        <v>1.78</v>
      </c>
      <c r="P1672" s="0" t="n">
        <v>2</v>
      </c>
      <c r="Q1672" s="0" t="n">
        <v>0.95</v>
      </c>
      <c r="R1672" s="0" t="n">
        <v>698</v>
      </c>
      <c r="S1672" s="0" t="n">
        <v>5.24</v>
      </c>
      <c r="T1672" s="0" t="n">
        <v>0.27</v>
      </c>
      <c r="U1672" s="6" t="n">
        <v>45501</v>
      </c>
      <c r="V1672" s="0" t="n">
        <v>199.95</v>
      </c>
      <c r="W1672" s="0" t="n">
        <v>0.496</v>
      </c>
    </row>
    <row r="1673" customFormat="false" ht="15" hidden="false" customHeight="false" outlineLevel="0" collapsed="false">
      <c r="A1673" s="0" t="s">
        <v>1819</v>
      </c>
      <c r="B1673" s="0" t="s">
        <v>40</v>
      </c>
      <c r="C1673" s="0" t="n">
        <v>434</v>
      </c>
      <c r="D1673" s="0" t="n">
        <v>23</v>
      </c>
      <c r="E1673" s="0" t="n">
        <v>9</v>
      </c>
      <c r="F1673" s="0" t="n">
        <v>2</v>
      </c>
      <c r="G1673" s="0" t="n">
        <v>1.97</v>
      </c>
      <c r="H1673" s="0" t="n">
        <v>4.59</v>
      </c>
      <c r="I1673" s="0" t="n">
        <v>0.53</v>
      </c>
      <c r="J1673" s="0" t="s">
        <v>89</v>
      </c>
      <c r="K1673" s="0" t="s">
        <v>60</v>
      </c>
      <c r="L1673" s="0" t="n">
        <v>129</v>
      </c>
      <c r="M1673" s="0" t="n">
        <v>3.39</v>
      </c>
      <c r="N1673" s="0" t="n">
        <v>126.97</v>
      </c>
      <c r="O1673" s="0" t="n">
        <v>1.96</v>
      </c>
      <c r="P1673" s="0" t="n">
        <v>3</v>
      </c>
      <c r="Q1673" s="0" t="n">
        <v>0.89</v>
      </c>
      <c r="R1673" s="0" t="n">
        <v>959</v>
      </c>
      <c r="S1673" s="0" t="n">
        <v>14.04</v>
      </c>
      <c r="T1673" s="0" t="n">
        <v>0.9</v>
      </c>
      <c r="U1673" s="6" t="n">
        <v>45554</v>
      </c>
      <c r="V1673" s="0" t="n">
        <v>299.66</v>
      </c>
      <c r="W1673" s="0" t="n">
        <v>0.689</v>
      </c>
    </row>
    <row r="1674" customFormat="false" ht="15" hidden="false" customHeight="false" outlineLevel="0" collapsed="false">
      <c r="A1674" s="0" t="s">
        <v>1820</v>
      </c>
      <c r="B1674" s="0" t="s">
        <v>44</v>
      </c>
      <c r="C1674" s="0" t="n">
        <v>481</v>
      </c>
      <c r="D1674" s="0" t="n">
        <v>39</v>
      </c>
      <c r="E1674" s="0" t="n">
        <v>7</v>
      </c>
      <c r="F1674" s="0" t="n">
        <v>6</v>
      </c>
      <c r="G1674" s="0" t="n">
        <v>6.76</v>
      </c>
      <c r="H1674" s="0" t="n">
        <v>4.37</v>
      </c>
      <c r="I1674" s="0" t="n">
        <v>0.7</v>
      </c>
      <c r="J1674" s="0" t="s">
        <v>309</v>
      </c>
      <c r="K1674" s="0" t="s">
        <v>42</v>
      </c>
      <c r="L1674" s="0" t="n">
        <v>26</v>
      </c>
      <c r="M1674" s="0" t="n">
        <v>2.12</v>
      </c>
      <c r="N1674" s="0" t="n">
        <v>150.36</v>
      </c>
      <c r="O1674" s="0" t="n">
        <v>1.69</v>
      </c>
      <c r="P1674" s="0" t="n">
        <v>1</v>
      </c>
      <c r="Q1674" s="0" t="n">
        <v>0.98</v>
      </c>
      <c r="R1674" s="0" t="n">
        <v>787</v>
      </c>
      <c r="S1674" s="0" t="n">
        <v>13.16</v>
      </c>
      <c r="T1674" s="0" t="n">
        <v>0.4</v>
      </c>
      <c r="U1674" s="6" t="n">
        <v>45302</v>
      </c>
      <c r="V1674" s="0" t="n">
        <v>80.54</v>
      </c>
      <c r="W1674" s="0" t="n">
        <v>0.662</v>
      </c>
    </row>
    <row r="1675" customFormat="false" ht="15" hidden="false" customHeight="false" outlineLevel="0" collapsed="false">
      <c r="A1675" s="0" t="s">
        <v>1821</v>
      </c>
      <c r="B1675" s="0" t="s">
        <v>44</v>
      </c>
      <c r="C1675" s="0" t="n">
        <v>427</v>
      </c>
      <c r="D1675" s="0" t="n">
        <v>13</v>
      </c>
      <c r="E1675" s="0" t="n">
        <v>8</v>
      </c>
      <c r="F1675" s="0" t="n">
        <v>4</v>
      </c>
      <c r="G1675" s="0" t="n">
        <v>42.37</v>
      </c>
      <c r="H1675" s="0" t="n">
        <v>4.6</v>
      </c>
      <c r="I1675" s="0" t="n">
        <v>0.55</v>
      </c>
      <c r="J1675" s="0" t="s">
        <v>130</v>
      </c>
      <c r="K1675" s="0" t="s">
        <v>54</v>
      </c>
      <c r="L1675" s="0" t="n">
        <v>111</v>
      </c>
      <c r="M1675" s="0" t="n">
        <v>4.18</v>
      </c>
      <c r="N1675" s="0" t="n">
        <v>147.64</v>
      </c>
      <c r="O1675" s="0" t="n">
        <v>0.95</v>
      </c>
      <c r="P1675" s="0" t="n">
        <v>8</v>
      </c>
      <c r="Q1675" s="0" t="n">
        <v>0.94</v>
      </c>
      <c r="R1675" s="0" t="n">
        <v>270</v>
      </c>
      <c r="S1675" s="0" t="n">
        <v>9.76</v>
      </c>
      <c r="T1675" s="0" t="n">
        <v>0.79</v>
      </c>
      <c r="U1675" s="6" t="n">
        <v>45641</v>
      </c>
      <c r="V1675" s="0" t="n">
        <v>276.55</v>
      </c>
      <c r="W1675" s="0" t="n">
        <v>0.621</v>
      </c>
    </row>
    <row r="1676" customFormat="false" ht="15" hidden="false" customHeight="false" outlineLevel="0" collapsed="false">
      <c r="A1676" s="0" t="s">
        <v>1822</v>
      </c>
      <c r="B1676" s="0" t="s">
        <v>44</v>
      </c>
      <c r="C1676" s="0" t="n">
        <v>133</v>
      </c>
      <c r="D1676" s="0" t="n">
        <v>48</v>
      </c>
      <c r="E1676" s="0" t="n">
        <v>3</v>
      </c>
      <c r="F1676" s="0" t="n">
        <v>5</v>
      </c>
      <c r="G1676" s="0" t="n">
        <v>42.4</v>
      </c>
      <c r="H1676" s="0" t="n">
        <v>9.69</v>
      </c>
      <c r="I1676" s="0" t="n">
        <v>0.92</v>
      </c>
      <c r="J1676" s="0" t="s">
        <v>100</v>
      </c>
      <c r="K1676" s="0" t="s">
        <v>60</v>
      </c>
      <c r="L1676" s="0" t="n">
        <v>139</v>
      </c>
      <c r="M1676" s="0" t="n">
        <v>0.9</v>
      </c>
      <c r="N1676" s="0" t="n">
        <v>160.7</v>
      </c>
      <c r="O1676" s="0" t="n">
        <v>1.41</v>
      </c>
      <c r="P1676" s="0" t="n">
        <v>4</v>
      </c>
      <c r="Q1676" s="0" t="n">
        <v>0.77</v>
      </c>
      <c r="R1676" s="0" t="n">
        <v>162</v>
      </c>
      <c r="S1676" s="0" t="n">
        <v>1.26</v>
      </c>
      <c r="T1676" s="0" t="n">
        <v>0.42</v>
      </c>
      <c r="U1676" s="6" t="n">
        <v>45296</v>
      </c>
      <c r="V1676" s="0" t="n">
        <v>98.33</v>
      </c>
      <c r="W1676" s="0" t="n">
        <v>0.434</v>
      </c>
    </row>
    <row r="1677" customFormat="false" ht="15" hidden="false" customHeight="false" outlineLevel="0" collapsed="false">
      <c r="A1677" s="0" t="s">
        <v>1823</v>
      </c>
      <c r="B1677" s="0" t="s">
        <v>48</v>
      </c>
      <c r="C1677" s="0" t="n">
        <v>452</v>
      </c>
      <c r="D1677" s="0" t="n">
        <v>93</v>
      </c>
      <c r="E1677" s="0" t="n">
        <v>9</v>
      </c>
      <c r="F1677" s="0" t="n">
        <v>3</v>
      </c>
      <c r="G1677" s="0" t="n">
        <v>17.13</v>
      </c>
      <c r="H1677" s="0" t="n">
        <v>6.97</v>
      </c>
      <c r="I1677" s="0" t="n">
        <v>0.65</v>
      </c>
      <c r="J1677" s="0" t="s">
        <v>45</v>
      </c>
      <c r="K1677" s="0" t="s">
        <v>46</v>
      </c>
      <c r="L1677" s="0" t="n">
        <v>154</v>
      </c>
      <c r="M1677" s="0" t="n">
        <v>1.81</v>
      </c>
      <c r="N1677" s="0" t="n">
        <v>54.51</v>
      </c>
      <c r="O1677" s="0" t="n">
        <v>1.02</v>
      </c>
      <c r="P1677" s="0" t="n">
        <v>4</v>
      </c>
      <c r="Q1677" s="0" t="n">
        <v>0.94</v>
      </c>
      <c r="R1677" s="0" t="n">
        <v>198</v>
      </c>
      <c r="S1677" s="0" t="n">
        <v>3.93</v>
      </c>
      <c r="T1677" s="0" t="n">
        <v>0.32</v>
      </c>
      <c r="U1677" s="6" t="n">
        <v>45534</v>
      </c>
      <c r="V1677" s="0" t="n">
        <v>183.01</v>
      </c>
      <c r="W1677" s="0" t="n">
        <v>0.522</v>
      </c>
    </row>
    <row r="1678" customFormat="false" ht="15" hidden="false" customHeight="false" outlineLevel="0" collapsed="false">
      <c r="A1678" s="0" t="s">
        <v>1824</v>
      </c>
      <c r="B1678" s="0" t="s">
        <v>40</v>
      </c>
      <c r="C1678" s="0" t="n">
        <v>499</v>
      </c>
      <c r="D1678" s="0" t="n">
        <v>73</v>
      </c>
      <c r="E1678" s="0" t="n">
        <v>8</v>
      </c>
      <c r="F1678" s="0" t="n">
        <v>6</v>
      </c>
      <c r="G1678" s="0" t="n">
        <v>5.31</v>
      </c>
      <c r="H1678" s="0" t="n">
        <v>3.49</v>
      </c>
      <c r="I1678" s="0" t="n">
        <v>0.14</v>
      </c>
      <c r="J1678" s="0" t="s">
        <v>98</v>
      </c>
      <c r="K1678" s="0" t="s">
        <v>60</v>
      </c>
      <c r="L1678" s="0" t="n">
        <v>117</v>
      </c>
      <c r="M1678" s="0" t="n">
        <v>4.93</v>
      </c>
      <c r="N1678" s="0" t="n">
        <v>80.4</v>
      </c>
      <c r="O1678" s="0" t="n">
        <v>0.77</v>
      </c>
      <c r="P1678" s="0" t="n">
        <v>3</v>
      </c>
      <c r="Q1678" s="0" t="n">
        <v>0.99</v>
      </c>
      <c r="R1678" s="0" t="n">
        <v>609</v>
      </c>
      <c r="S1678" s="0" t="n">
        <v>12.05</v>
      </c>
      <c r="T1678" s="0" t="n">
        <v>0.29</v>
      </c>
      <c r="U1678" s="6" t="n">
        <v>45359</v>
      </c>
      <c r="V1678" s="0" t="n">
        <v>135.97</v>
      </c>
      <c r="W1678" s="0" t="n">
        <v>0.68</v>
      </c>
    </row>
    <row r="1679" customFormat="false" ht="15" hidden="false" customHeight="false" outlineLevel="0" collapsed="false">
      <c r="A1679" s="0" t="s">
        <v>1825</v>
      </c>
      <c r="B1679" s="0" t="s">
        <v>56</v>
      </c>
      <c r="C1679" s="0" t="n">
        <v>375</v>
      </c>
      <c r="D1679" s="0" t="n">
        <v>34</v>
      </c>
      <c r="E1679" s="0" t="n">
        <v>6</v>
      </c>
      <c r="F1679" s="0" t="n">
        <v>9</v>
      </c>
      <c r="G1679" s="0" t="n">
        <v>35.54</v>
      </c>
      <c r="H1679" s="0" t="n">
        <v>7.47</v>
      </c>
      <c r="I1679" s="0" t="n">
        <v>0.2</v>
      </c>
      <c r="J1679" s="0" t="s">
        <v>98</v>
      </c>
      <c r="K1679" s="0" t="s">
        <v>42</v>
      </c>
      <c r="L1679" s="0" t="n">
        <v>99</v>
      </c>
      <c r="M1679" s="0" t="n">
        <v>4.16</v>
      </c>
      <c r="N1679" s="0" t="n">
        <v>82.59</v>
      </c>
      <c r="O1679" s="0" t="n">
        <v>1.29</v>
      </c>
      <c r="P1679" s="0" t="n">
        <v>4</v>
      </c>
      <c r="Q1679" s="0" t="n">
        <v>0.74</v>
      </c>
      <c r="R1679" s="0" t="n">
        <v>107</v>
      </c>
      <c r="S1679" s="0" t="n">
        <v>7.35</v>
      </c>
      <c r="T1679" s="0" t="n">
        <v>0.89</v>
      </c>
      <c r="U1679" s="6" t="n">
        <v>45623</v>
      </c>
      <c r="V1679" s="0" t="n">
        <v>138.53</v>
      </c>
      <c r="W1679" s="0" t="n">
        <v>0.615</v>
      </c>
    </row>
    <row r="1680" customFormat="false" ht="15" hidden="false" customHeight="false" outlineLevel="0" collapsed="false">
      <c r="A1680" s="0" t="s">
        <v>1826</v>
      </c>
      <c r="B1680" s="0" t="s">
        <v>56</v>
      </c>
      <c r="C1680" s="0" t="n">
        <v>435</v>
      </c>
      <c r="D1680" s="0" t="n">
        <v>37</v>
      </c>
      <c r="E1680" s="0" t="n">
        <v>3</v>
      </c>
      <c r="F1680" s="0" t="n">
        <v>3</v>
      </c>
      <c r="G1680" s="0" t="n">
        <v>18.65</v>
      </c>
      <c r="H1680" s="0" t="n">
        <v>3.64</v>
      </c>
      <c r="I1680" s="0" t="n">
        <v>0.78</v>
      </c>
      <c r="J1680" s="0" t="s">
        <v>174</v>
      </c>
      <c r="K1680" s="0" t="s">
        <v>54</v>
      </c>
      <c r="L1680" s="0" t="n">
        <v>128</v>
      </c>
      <c r="M1680" s="0" t="n">
        <v>4.73</v>
      </c>
      <c r="N1680" s="0" t="n">
        <v>191.61</v>
      </c>
      <c r="O1680" s="0" t="n">
        <v>1.56</v>
      </c>
      <c r="P1680" s="0" t="n">
        <v>0</v>
      </c>
      <c r="Q1680" s="0" t="n">
        <v>0.99</v>
      </c>
      <c r="R1680" s="0" t="n">
        <v>246</v>
      </c>
      <c r="S1680" s="0" t="n">
        <v>2.76</v>
      </c>
      <c r="T1680" s="0" t="n">
        <v>0.3</v>
      </c>
      <c r="U1680" s="6" t="n">
        <v>45380</v>
      </c>
      <c r="V1680" s="0" t="n">
        <v>231.13</v>
      </c>
      <c r="W1680" s="0" t="n">
        <v>0.539</v>
      </c>
    </row>
    <row r="1681" customFormat="false" ht="15" hidden="false" customHeight="false" outlineLevel="0" collapsed="false">
      <c r="A1681" s="0" t="s">
        <v>1827</v>
      </c>
      <c r="B1681" s="0" t="s">
        <v>48</v>
      </c>
      <c r="C1681" s="0" t="n">
        <v>202</v>
      </c>
      <c r="D1681" s="0" t="n">
        <v>85</v>
      </c>
      <c r="E1681" s="0" t="n">
        <v>11</v>
      </c>
      <c r="F1681" s="0" t="n">
        <v>2</v>
      </c>
      <c r="G1681" s="0" t="n">
        <v>3.23</v>
      </c>
      <c r="H1681" s="0" t="n">
        <v>1.69</v>
      </c>
      <c r="I1681" s="0" t="n">
        <v>0.74</v>
      </c>
      <c r="J1681" s="0" t="s">
        <v>152</v>
      </c>
      <c r="K1681" s="0" t="s">
        <v>54</v>
      </c>
      <c r="L1681" s="0" t="n">
        <v>175</v>
      </c>
      <c r="M1681" s="0" t="n">
        <v>3.18</v>
      </c>
      <c r="N1681" s="0" t="n">
        <v>87.77</v>
      </c>
      <c r="O1681" s="0" t="n">
        <v>1.31</v>
      </c>
      <c r="P1681" s="0" t="n">
        <v>9</v>
      </c>
      <c r="Q1681" s="0" t="n">
        <v>0.71</v>
      </c>
      <c r="R1681" s="0" t="n">
        <v>786</v>
      </c>
      <c r="S1681" s="0" t="n">
        <v>6.72</v>
      </c>
      <c r="T1681" s="0" t="n">
        <v>0.27</v>
      </c>
      <c r="U1681" s="6" t="n">
        <v>45599</v>
      </c>
      <c r="V1681" s="0" t="n">
        <v>110.79</v>
      </c>
      <c r="W1681" s="0" t="n">
        <v>0.375</v>
      </c>
    </row>
    <row r="1682" customFormat="false" ht="15" hidden="false" customHeight="false" outlineLevel="0" collapsed="false">
      <c r="A1682" s="0" t="s">
        <v>1828</v>
      </c>
      <c r="B1682" s="0" t="s">
        <v>44</v>
      </c>
      <c r="C1682" s="0" t="n">
        <v>226</v>
      </c>
      <c r="D1682" s="0" t="n">
        <v>75</v>
      </c>
      <c r="E1682" s="0" t="n">
        <v>6</v>
      </c>
      <c r="F1682" s="0" t="n">
        <v>7</v>
      </c>
      <c r="G1682" s="0" t="n">
        <v>8.73</v>
      </c>
      <c r="H1682" s="0" t="n">
        <v>5.02</v>
      </c>
      <c r="I1682" s="0" t="n">
        <v>0.24</v>
      </c>
      <c r="J1682" s="0" t="s">
        <v>297</v>
      </c>
      <c r="K1682" s="0" t="s">
        <v>60</v>
      </c>
      <c r="L1682" s="0" t="n">
        <v>174</v>
      </c>
      <c r="M1682" s="0" t="n">
        <v>2.33</v>
      </c>
      <c r="N1682" s="0" t="n">
        <v>52.16</v>
      </c>
      <c r="O1682" s="0" t="n">
        <v>1.67</v>
      </c>
      <c r="P1682" s="0" t="n">
        <v>9</v>
      </c>
      <c r="Q1682" s="0" t="n">
        <v>0.86</v>
      </c>
      <c r="R1682" s="0" t="n">
        <v>698</v>
      </c>
      <c r="S1682" s="0" t="n">
        <v>3.97</v>
      </c>
      <c r="T1682" s="0" t="n">
        <v>0.21</v>
      </c>
      <c r="U1682" s="6" t="n">
        <v>45296</v>
      </c>
      <c r="V1682" s="0" t="n">
        <v>157.18</v>
      </c>
      <c r="W1682" s="0" t="n">
        <v>0.32</v>
      </c>
    </row>
    <row r="1683" customFormat="false" ht="15" hidden="false" customHeight="false" outlineLevel="0" collapsed="false">
      <c r="A1683" s="0" t="s">
        <v>1829</v>
      </c>
      <c r="B1683" s="0" t="s">
        <v>81</v>
      </c>
      <c r="C1683" s="0" t="n">
        <v>275</v>
      </c>
      <c r="D1683" s="0" t="n">
        <v>87</v>
      </c>
      <c r="E1683" s="0" t="n">
        <v>4</v>
      </c>
      <c r="F1683" s="0" t="n">
        <v>7</v>
      </c>
      <c r="G1683" s="0" t="n">
        <v>7.72</v>
      </c>
      <c r="H1683" s="0" t="n">
        <v>7.63</v>
      </c>
      <c r="I1683" s="0" t="n">
        <v>0.15</v>
      </c>
      <c r="J1683" s="0" t="s">
        <v>83</v>
      </c>
      <c r="K1683" s="0" t="s">
        <v>54</v>
      </c>
      <c r="L1683" s="0" t="n">
        <v>72</v>
      </c>
      <c r="M1683" s="0" t="n">
        <v>4.91</v>
      </c>
      <c r="N1683" s="0" t="n">
        <v>130.15</v>
      </c>
      <c r="O1683" s="0" t="n">
        <v>0.44</v>
      </c>
      <c r="P1683" s="0" t="n">
        <v>5</v>
      </c>
      <c r="Q1683" s="0" t="n">
        <v>0.93</v>
      </c>
      <c r="R1683" s="0" t="n">
        <v>756</v>
      </c>
      <c r="S1683" s="0" t="n">
        <v>13.5</v>
      </c>
      <c r="T1683" s="0" t="n">
        <v>0.49</v>
      </c>
      <c r="U1683" s="6" t="n">
        <v>45406</v>
      </c>
      <c r="V1683" s="0" t="n">
        <v>71.4</v>
      </c>
      <c r="W1683" s="0" t="n">
        <v>0.72</v>
      </c>
    </row>
    <row r="1684" customFormat="false" ht="15" hidden="false" customHeight="false" outlineLevel="0" collapsed="false">
      <c r="A1684" s="0" t="s">
        <v>1830</v>
      </c>
      <c r="B1684" s="0" t="s">
        <v>48</v>
      </c>
      <c r="C1684" s="0" t="n">
        <v>254</v>
      </c>
      <c r="D1684" s="0" t="n">
        <v>31</v>
      </c>
      <c r="E1684" s="0" t="n">
        <v>10</v>
      </c>
      <c r="F1684" s="0" t="n">
        <v>5</v>
      </c>
      <c r="G1684" s="0" t="n">
        <v>29.87</v>
      </c>
      <c r="H1684" s="0" t="n">
        <v>4.09</v>
      </c>
      <c r="I1684" s="0" t="n">
        <v>0.62</v>
      </c>
      <c r="J1684" s="0" t="s">
        <v>309</v>
      </c>
      <c r="K1684" s="0" t="s">
        <v>42</v>
      </c>
      <c r="L1684" s="0" t="n">
        <v>14</v>
      </c>
      <c r="M1684" s="0" t="n">
        <v>1.89</v>
      </c>
      <c r="N1684" s="0" t="n">
        <v>91.18</v>
      </c>
      <c r="O1684" s="0" t="n">
        <v>0.81</v>
      </c>
      <c r="P1684" s="0" t="n">
        <v>3</v>
      </c>
      <c r="Q1684" s="0" t="n">
        <v>0.94</v>
      </c>
      <c r="R1684" s="0" t="n">
        <v>767</v>
      </c>
      <c r="S1684" s="0" t="n">
        <v>13.45</v>
      </c>
      <c r="T1684" s="0" t="n">
        <v>0.95</v>
      </c>
      <c r="U1684" s="6" t="n">
        <v>45421</v>
      </c>
      <c r="V1684" s="0" t="n">
        <v>231.41</v>
      </c>
      <c r="W1684" s="0" t="n">
        <v>0.816</v>
      </c>
    </row>
    <row r="1685" customFormat="false" ht="15" hidden="false" customHeight="false" outlineLevel="0" collapsed="false">
      <c r="A1685" s="0" t="s">
        <v>1831</v>
      </c>
      <c r="B1685" s="0" t="s">
        <v>48</v>
      </c>
      <c r="C1685" s="0" t="n">
        <v>461</v>
      </c>
      <c r="D1685" s="0" t="n">
        <v>40</v>
      </c>
      <c r="E1685" s="0" t="n">
        <v>4</v>
      </c>
      <c r="F1685" s="0" t="n">
        <v>3</v>
      </c>
      <c r="G1685" s="0" t="n">
        <v>45.01</v>
      </c>
      <c r="H1685" s="0" t="n">
        <v>8.76</v>
      </c>
      <c r="I1685" s="0" t="n">
        <v>0.67</v>
      </c>
      <c r="J1685" s="0" t="s">
        <v>106</v>
      </c>
      <c r="K1685" s="0" t="s">
        <v>54</v>
      </c>
      <c r="L1685" s="0" t="n">
        <v>34</v>
      </c>
      <c r="M1685" s="0" t="n">
        <v>3.91</v>
      </c>
      <c r="N1685" s="0" t="n">
        <v>57.52</v>
      </c>
      <c r="O1685" s="0" t="n">
        <v>0.69</v>
      </c>
      <c r="P1685" s="0" t="n">
        <v>3</v>
      </c>
      <c r="Q1685" s="0" t="n">
        <v>0.92</v>
      </c>
      <c r="R1685" s="0" t="n">
        <v>67</v>
      </c>
      <c r="S1685" s="0" t="n">
        <v>6.42</v>
      </c>
      <c r="T1685" s="0" t="n">
        <v>0.93</v>
      </c>
      <c r="U1685" s="6" t="n">
        <v>45603</v>
      </c>
      <c r="V1685" s="0" t="n">
        <v>170.06</v>
      </c>
      <c r="W1685" s="0" t="n">
        <v>0.727</v>
      </c>
    </row>
    <row r="1686" customFormat="false" ht="15" hidden="false" customHeight="false" outlineLevel="0" collapsed="false">
      <c r="A1686" s="0" t="s">
        <v>1832</v>
      </c>
      <c r="B1686" s="0" t="s">
        <v>40</v>
      </c>
      <c r="C1686" s="0" t="n">
        <v>374</v>
      </c>
      <c r="D1686" s="0" t="n">
        <v>32</v>
      </c>
      <c r="E1686" s="0" t="n">
        <v>7</v>
      </c>
      <c r="F1686" s="0" t="n">
        <v>6</v>
      </c>
      <c r="G1686" s="0" t="n">
        <v>39.86</v>
      </c>
      <c r="H1686" s="0" t="n">
        <v>4.18</v>
      </c>
      <c r="I1686" s="0" t="n">
        <v>0.22</v>
      </c>
      <c r="J1686" s="0" t="s">
        <v>85</v>
      </c>
      <c r="K1686" s="0" t="s">
        <v>54</v>
      </c>
      <c r="L1686" s="0" t="n">
        <v>82</v>
      </c>
      <c r="M1686" s="0" t="n">
        <v>3.01</v>
      </c>
      <c r="N1686" s="0" t="n">
        <v>145.88</v>
      </c>
      <c r="O1686" s="0" t="n">
        <v>0.47</v>
      </c>
      <c r="P1686" s="0" t="n">
        <v>4</v>
      </c>
      <c r="Q1686" s="0" t="n">
        <v>0.86</v>
      </c>
      <c r="R1686" s="0" t="n">
        <v>829</v>
      </c>
      <c r="S1686" s="0" t="n">
        <v>2.92</v>
      </c>
      <c r="T1686" s="0" t="n">
        <v>0.29</v>
      </c>
      <c r="U1686" s="6" t="n">
        <v>45448</v>
      </c>
      <c r="V1686" s="0" t="n">
        <v>83.97</v>
      </c>
      <c r="W1686" s="0" t="n">
        <v>0.542</v>
      </c>
    </row>
    <row r="1687" customFormat="false" ht="15" hidden="false" customHeight="false" outlineLevel="0" collapsed="false">
      <c r="A1687" s="0" t="s">
        <v>1833</v>
      </c>
      <c r="B1687" s="0" t="s">
        <v>56</v>
      </c>
      <c r="C1687" s="0" t="n">
        <v>22</v>
      </c>
      <c r="D1687" s="0" t="n">
        <v>57</v>
      </c>
      <c r="E1687" s="0" t="n">
        <v>13</v>
      </c>
      <c r="F1687" s="0" t="n">
        <v>5</v>
      </c>
      <c r="G1687" s="0" t="n">
        <v>27.78</v>
      </c>
      <c r="H1687" s="0" t="n">
        <v>3.82</v>
      </c>
      <c r="I1687" s="0" t="n">
        <v>0.53</v>
      </c>
      <c r="J1687" s="0" t="s">
        <v>426</v>
      </c>
      <c r="K1687" s="0" t="s">
        <v>54</v>
      </c>
      <c r="L1687" s="0" t="n">
        <v>133</v>
      </c>
      <c r="M1687" s="0" t="n">
        <v>1.53</v>
      </c>
      <c r="N1687" s="0" t="n">
        <v>46.47</v>
      </c>
      <c r="O1687" s="0" t="n">
        <v>0.94</v>
      </c>
      <c r="P1687" s="0" t="n">
        <v>0</v>
      </c>
      <c r="Q1687" s="0" t="n">
        <v>0.9</v>
      </c>
      <c r="R1687" s="0" t="n">
        <v>264</v>
      </c>
      <c r="S1687" s="0" t="n">
        <v>6.02</v>
      </c>
      <c r="T1687" s="0" t="n">
        <v>0.21</v>
      </c>
      <c r="U1687" s="6" t="n">
        <v>45656</v>
      </c>
      <c r="V1687" s="0" t="n">
        <v>87.12</v>
      </c>
      <c r="W1687" s="0" t="n">
        <v>0.608</v>
      </c>
    </row>
    <row r="1688" customFormat="false" ht="15" hidden="false" customHeight="false" outlineLevel="0" collapsed="false">
      <c r="A1688" s="0" t="s">
        <v>1834</v>
      </c>
      <c r="B1688" s="0" t="s">
        <v>48</v>
      </c>
      <c r="C1688" s="0" t="n">
        <v>227</v>
      </c>
      <c r="D1688" s="0" t="n">
        <v>29</v>
      </c>
      <c r="E1688" s="0" t="n">
        <v>8</v>
      </c>
      <c r="F1688" s="0" t="n">
        <v>8</v>
      </c>
      <c r="G1688" s="0" t="n">
        <v>21.69</v>
      </c>
      <c r="H1688" s="0" t="n">
        <v>9.98</v>
      </c>
      <c r="I1688" s="0" t="n">
        <v>0.38</v>
      </c>
      <c r="J1688" s="0" t="s">
        <v>118</v>
      </c>
      <c r="K1688" s="0" t="s">
        <v>42</v>
      </c>
      <c r="L1688" s="0" t="n">
        <v>31</v>
      </c>
      <c r="M1688" s="0" t="n">
        <v>0.58</v>
      </c>
      <c r="N1688" s="0" t="n">
        <v>130.34</v>
      </c>
      <c r="O1688" s="0" t="n">
        <v>1.9</v>
      </c>
      <c r="P1688" s="0" t="n">
        <v>3</v>
      </c>
      <c r="Q1688" s="0" t="n">
        <v>0.91</v>
      </c>
      <c r="R1688" s="0" t="n">
        <v>767</v>
      </c>
      <c r="S1688" s="0" t="n">
        <v>2.8</v>
      </c>
      <c r="T1688" s="0" t="n">
        <v>0.8</v>
      </c>
      <c r="U1688" s="6" t="n">
        <v>45655</v>
      </c>
      <c r="V1688" s="0" t="n">
        <v>95.13</v>
      </c>
      <c r="W1688" s="0" t="n">
        <v>0.529</v>
      </c>
    </row>
    <row r="1689" customFormat="false" ht="15" hidden="false" customHeight="false" outlineLevel="0" collapsed="false">
      <c r="A1689" s="0" t="s">
        <v>1835</v>
      </c>
      <c r="B1689" s="0" t="s">
        <v>48</v>
      </c>
      <c r="C1689" s="0" t="n">
        <v>216</v>
      </c>
      <c r="D1689" s="0" t="n">
        <v>47</v>
      </c>
      <c r="E1689" s="0" t="n">
        <v>13</v>
      </c>
      <c r="F1689" s="0" t="n">
        <v>8</v>
      </c>
      <c r="G1689" s="0" t="n">
        <v>31.32</v>
      </c>
      <c r="H1689" s="0" t="n">
        <v>5.08</v>
      </c>
      <c r="I1689" s="0" t="n">
        <v>0.94</v>
      </c>
      <c r="J1689" s="0" t="s">
        <v>143</v>
      </c>
      <c r="K1689" s="0" t="s">
        <v>46</v>
      </c>
      <c r="L1689" s="0" t="n">
        <v>102</v>
      </c>
      <c r="M1689" s="0" t="n">
        <v>2.23</v>
      </c>
      <c r="N1689" s="0" t="n">
        <v>91.8</v>
      </c>
      <c r="O1689" s="0" t="n">
        <v>1.12</v>
      </c>
      <c r="P1689" s="0" t="n">
        <v>9</v>
      </c>
      <c r="Q1689" s="0" t="n">
        <v>0.85</v>
      </c>
      <c r="R1689" s="0" t="n">
        <v>685</v>
      </c>
      <c r="S1689" s="0" t="n">
        <v>5.26</v>
      </c>
      <c r="T1689" s="0" t="n">
        <v>0.45</v>
      </c>
      <c r="U1689" s="6" t="n">
        <v>45621</v>
      </c>
      <c r="V1689" s="0" t="n">
        <v>212.79</v>
      </c>
      <c r="W1689" s="0" t="n">
        <v>0.438</v>
      </c>
    </row>
    <row r="1690" customFormat="false" ht="15" hidden="false" customHeight="false" outlineLevel="0" collapsed="false">
      <c r="A1690" s="0" t="s">
        <v>1836</v>
      </c>
      <c r="B1690" s="0" t="s">
        <v>44</v>
      </c>
      <c r="C1690" s="0" t="n">
        <v>360</v>
      </c>
      <c r="D1690" s="0" t="n">
        <v>64</v>
      </c>
      <c r="E1690" s="0" t="n">
        <v>10</v>
      </c>
      <c r="F1690" s="0" t="n">
        <v>9</v>
      </c>
      <c r="G1690" s="0" t="n">
        <v>22.75</v>
      </c>
      <c r="H1690" s="0" t="n">
        <v>8.15</v>
      </c>
      <c r="I1690" s="0" t="n">
        <v>0.3</v>
      </c>
      <c r="J1690" s="0" t="s">
        <v>231</v>
      </c>
      <c r="K1690" s="0" t="s">
        <v>54</v>
      </c>
      <c r="L1690" s="0" t="n">
        <v>44</v>
      </c>
      <c r="M1690" s="0" t="n">
        <v>2.96</v>
      </c>
      <c r="N1690" s="0" t="n">
        <v>70.64</v>
      </c>
      <c r="O1690" s="0" t="n">
        <v>0.64</v>
      </c>
      <c r="P1690" s="0" t="n">
        <v>2</v>
      </c>
      <c r="Q1690" s="0" t="n">
        <v>0.88</v>
      </c>
      <c r="R1690" s="0" t="n">
        <v>65</v>
      </c>
      <c r="S1690" s="0" t="n">
        <v>11.8</v>
      </c>
      <c r="T1690" s="0" t="n">
        <v>0.87</v>
      </c>
      <c r="U1690" s="6" t="n">
        <v>45432</v>
      </c>
      <c r="V1690" s="0" t="n">
        <v>182.58</v>
      </c>
      <c r="W1690" s="0" t="n">
        <v>0.803</v>
      </c>
    </row>
    <row r="1691" customFormat="false" ht="15" hidden="false" customHeight="false" outlineLevel="0" collapsed="false">
      <c r="A1691" s="0" t="s">
        <v>1837</v>
      </c>
      <c r="B1691" s="0" t="s">
        <v>44</v>
      </c>
      <c r="C1691" s="0" t="n">
        <v>144</v>
      </c>
      <c r="D1691" s="0" t="n">
        <v>77</v>
      </c>
      <c r="E1691" s="0" t="n">
        <v>13</v>
      </c>
      <c r="F1691" s="0" t="n">
        <v>4</v>
      </c>
      <c r="G1691" s="0" t="n">
        <v>13.06</v>
      </c>
      <c r="H1691" s="0" t="n">
        <v>8.15</v>
      </c>
      <c r="I1691" s="0" t="n">
        <v>0.76</v>
      </c>
      <c r="J1691" s="0" t="s">
        <v>103</v>
      </c>
      <c r="K1691" s="0" t="s">
        <v>46</v>
      </c>
      <c r="L1691" s="0" t="n">
        <v>64</v>
      </c>
      <c r="M1691" s="0" t="n">
        <v>1.32</v>
      </c>
      <c r="N1691" s="0" t="n">
        <v>189.74</v>
      </c>
      <c r="O1691" s="0" t="n">
        <v>0.77</v>
      </c>
      <c r="P1691" s="0" t="n">
        <v>4</v>
      </c>
      <c r="Q1691" s="0" t="n">
        <v>0.95</v>
      </c>
      <c r="R1691" s="0" t="n">
        <v>726</v>
      </c>
      <c r="S1691" s="0" t="n">
        <v>5.09</v>
      </c>
      <c r="T1691" s="0" t="n">
        <v>0.37</v>
      </c>
      <c r="U1691" s="6" t="n">
        <v>45508</v>
      </c>
      <c r="V1691" s="0" t="n">
        <v>248.45</v>
      </c>
      <c r="W1691" s="0" t="n">
        <v>0.575</v>
      </c>
    </row>
    <row r="1692" customFormat="false" ht="15" hidden="false" customHeight="false" outlineLevel="0" collapsed="false">
      <c r="A1692" s="0" t="s">
        <v>1838</v>
      </c>
      <c r="B1692" s="0" t="s">
        <v>81</v>
      </c>
      <c r="C1692" s="0" t="n">
        <v>157</v>
      </c>
      <c r="D1692" s="0" t="n">
        <v>88</v>
      </c>
      <c r="E1692" s="0" t="n">
        <v>3</v>
      </c>
      <c r="F1692" s="0" t="n">
        <v>7</v>
      </c>
      <c r="G1692" s="0" t="n">
        <v>34.28</v>
      </c>
      <c r="H1692" s="0" t="n">
        <v>9.3</v>
      </c>
      <c r="I1692" s="0" t="n">
        <v>0.57</v>
      </c>
      <c r="J1692" s="0" t="s">
        <v>141</v>
      </c>
      <c r="K1692" s="0" t="s">
        <v>60</v>
      </c>
      <c r="L1692" s="0" t="n">
        <v>137</v>
      </c>
      <c r="M1692" s="0" t="n">
        <v>2.37</v>
      </c>
      <c r="N1692" s="0" t="n">
        <v>71.64</v>
      </c>
      <c r="O1692" s="0" t="n">
        <v>1.26</v>
      </c>
      <c r="P1692" s="0" t="n">
        <v>9</v>
      </c>
      <c r="Q1692" s="0" t="n">
        <v>0.79</v>
      </c>
      <c r="R1692" s="0" t="n">
        <v>709</v>
      </c>
      <c r="S1692" s="0" t="n">
        <v>8.62</v>
      </c>
      <c r="T1692" s="0" t="n">
        <v>0.59</v>
      </c>
      <c r="U1692" s="6" t="n">
        <v>45484</v>
      </c>
      <c r="V1692" s="0" t="n">
        <v>175.74</v>
      </c>
      <c r="W1692" s="0" t="n">
        <v>0.485</v>
      </c>
    </row>
    <row r="1693" customFormat="false" ht="15" hidden="false" customHeight="false" outlineLevel="0" collapsed="false">
      <c r="A1693" s="0" t="s">
        <v>1839</v>
      </c>
      <c r="B1693" s="0" t="s">
        <v>40</v>
      </c>
      <c r="C1693" s="0" t="n">
        <v>358</v>
      </c>
      <c r="D1693" s="0" t="n">
        <v>97</v>
      </c>
      <c r="E1693" s="0" t="n">
        <v>3</v>
      </c>
      <c r="F1693" s="0" t="n">
        <v>6</v>
      </c>
      <c r="G1693" s="0" t="n">
        <v>43.79</v>
      </c>
      <c r="H1693" s="0" t="n">
        <v>1.31</v>
      </c>
      <c r="I1693" s="0" t="n">
        <v>0.11</v>
      </c>
      <c r="J1693" s="0" t="s">
        <v>130</v>
      </c>
      <c r="K1693" s="0" t="s">
        <v>60</v>
      </c>
      <c r="L1693" s="0" t="n">
        <v>29</v>
      </c>
      <c r="M1693" s="0" t="n">
        <v>3.27</v>
      </c>
      <c r="N1693" s="0" t="n">
        <v>76.03</v>
      </c>
      <c r="O1693" s="0" t="n">
        <v>0.77</v>
      </c>
      <c r="P1693" s="0" t="n">
        <v>4</v>
      </c>
      <c r="Q1693" s="0" t="n">
        <v>0.86</v>
      </c>
      <c r="R1693" s="0" t="n">
        <v>837</v>
      </c>
      <c r="S1693" s="0" t="n">
        <v>2.66</v>
      </c>
      <c r="T1693" s="0" t="n">
        <v>0.23</v>
      </c>
      <c r="U1693" s="6" t="n">
        <v>45470</v>
      </c>
      <c r="V1693" s="0" t="n">
        <v>98.93</v>
      </c>
      <c r="W1693" s="0" t="n">
        <v>0.496</v>
      </c>
    </row>
    <row r="1694" customFormat="false" ht="15" hidden="false" customHeight="false" outlineLevel="0" collapsed="false">
      <c r="A1694" s="0" t="s">
        <v>1840</v>
      </c>
      <c r="B1694" s="0" t="s">
        <v>81</v>
      </c>
      <c r="C1694" s="0" t="n">
        <v>44</v>
      </c>
      <c r="D1694" s="0" t="n">
        <v>98</v>
      </c>
      <c r="E1694" s="0" t="n">
        <v>14</v>
      </c>
      <c r="F1694" s="0" t="n">
        <v>3</v>
      </c>
      <c r="G1694" s="0" t="n">
        <v>19.27</v>
      </c>
      <c r="H1694" s="0" t="n">
        <v>3.08</v>
      </c>
      <c r="I1694" s="0" t="n">
        <v>0.57</v>
      </c>
      <c r="J1694" s="0" t="s">
        <v>229</v>
      </c>
      <c r="K1694" s="0" t="s">
        <v>42</v>
      </c>
      <c r="L1694" s="0" t="n">
        <v>14</v>
      </c>
      <c r="M1694" s="0" t="n">
        <v>3.72</v>
      </c>
      <c r="N1694" s="0" t="n">
        <v>175.42</v>
      </c>
      <c r="O1694" s="0" t="n">
        <v>1.12</v>
      </c>
      <c r="P1694" s="0" t="n">
        <v>7</v>
      </c>
      <c r="Q1694" s="0" t="n">
        <v>0.7</v>
      </c>
      <c r="R1694" s="0" t="n">
        <v>448</v>
      </c>
      <c r="S1694" s="0" t="n">
        <v>5.87</v>
      </c>
      <c r="T1694" s="0" t="n">
        <v>0.92</v>
      </c>
      <c r="U1694" s="6" t="n">
        <v>45527</v>
      </c>
      <c r="V1694" s="0" t="n">
        <v>289.23</v>
      </c>
      <c r="W1694" s="0" t="n">
        <v>0.55</v>
      </c>
    </row>
    <row r="1695" customFormat="false" ht="15" hidden="false" customHeight="false" outlineLevel="0" collapsed="false">
      <c r="A1695" s="0" t="s">
        <v>1841</v>
      </c>
      <c r="B1695" s="0" t="s">
        <v>44</v>
      </c>
      <c r="C1695" s="0" t="n">
        <v>87</v>
      </c>
      <c r="D1695" s="0" t="n">
        <v>10</v>
      </c>
      <c r="E1695" s="0" t="n">
        <v>6</v>
      </c>
      <c r="F1695" s="0" t="n">
        <v>5</v>
      </c>
      <c r="G1695" s="0" t="n">
        <v>42.24</v>
      </c>
      <c r="H1695" s="0" t="n">
        <v>7.79</v>
      </c>
      <c r="I1695" s="0" t="n">
        <v>0.19</v>
      </c>
      <c r="J1695" s="0" t="s">
        <v>76</v>
      </c>
      <c r="K1695" s="0" t="s">
        <v>42</v>
      </c>
      <c r="L1695" s="0" t="n">
        <v>176</v>
      </c>
      <c r="M1695" s="0" t="n">
        <v>0.74</v>
      </c>
      <c r="N1695" s="0" t="n">
        <v>34.52</v>
      </c>
      <c r="O1695" s="0" t="n">
        <v>0.62</v>
      </c>
      <c r="P1695" s="0" t="n">
        <v>0</v>
      </c>
      <c r="Q1695" s="0" t="n">
        <v>0.91</v>
      </c>
      <c r="R1695" s="0" t="n">
        <v>282</v>
      </c>
      <c r="S1695" s="0" t="n">
        <v>1.55</v>
      </c>
      <c r="T1695" s="0" t="n">
        <v>0.34</v>
      </c>
      <c r="U1695" s="6" t="n">
        <v>45421</v>
      </c>
      <c r="V1695" s="0" t="n">
        <v>266.97</v>
      </c>
      <c r="W1695" s="0" t="n">
        <v>0.609</v>
      </c>
    </row>
    <row r="1696" customFormat="false" ht="15" hidden="false" customHeight="false" outlineLevel="0" collapsed="false">
      <c r="A1696" s="0" t="s">
        <v>1842</v>
      </c>
      <c r="B1696" s="0" t="s">
        <v>56</v>
      </c>
      <c r="C1696" s="0" t="n">
        <v>80</v>
      </c>
      <c r="D1696" s="0" t="n">
        <v>16</v>
      </c>
      <c r="E1696" s="0" t="n">
        <v>7</v>
      </c>
      <c r="F1696" s="0" t="n">
        <v>6</v>
      </c>
      <c r="G1696" s="0" t="n">
        <v>22.12</v>
      </c>
      <c r="H1696" s="0" t="n">
        <v>5.84</v>
      </c>
      <c r="I1696" s="0" t="n">
        <v>0.69</v>
      </c>
      <c r="J1696" s="0" t="s">
        <v>229</v>
      </c>
      <c r="K1696" s="0" t="s">
        <v>42</v>
      </c>
      <c r="L1696" s="0" t="n">
        <v>72</v>
      </c>
      <c r="M1696" s="0" t="n">
        <v>3.49</v>
      </c>
      <c r="N1696" s="0" t="n">
        <v>30.53</v>
      </c>
      <c r="O1696" s="0" t="n">
        <v>0.76</v>
      </c>
      <c r="P1696" s="0" t="n">
        <v>2</v>
      </c>
      <c r="Q1696" s="0" t="n">
        <v>0.76</v>
      </c>
      <c r="R1696" s="0" t="n">
        <v>74</v>
      </c>
      <c r="S1696" s="0" t="n">
        <v>8.67</v>
      </c>
      <c r="T1696" s="0" t="n">
        <v>0.44</v>
      </c>
      <c r="U1696" s="6" t="n">
        <v>45403</v>
      </c>
      <c r="V1696" s="0" t="n">
        <v>90.86</v>
      </c>
      <c r="W1696" s="0" t="n">
        <v>0.64</v>
      </c>
    </row>
    <row r="1697" customFormat="false" ht="15" hidden="false" customHeight="false" outlineLevel="0" collapsed="false">
      <c r="A1697" s="0" t="s">
        <v>1843</v>
      </c>
      <c r="B1697" s="0" t="s">
        <v>44</v>
      </c>
      <c r="C1697" s="0" t="n">
        <v>48</v>
      </c>
      <c r="D1697" s="0" t="n">
        <v>66</v>
      </c>
      <c r="E1697" s="0" t="n">
        <v>11</v>
      </c>
      <c r="F1697" s="0" t="n">
        <v>5</v>
      </c>
      <c r="G1697" s="0" t="n">
        <v>20.67</v>
      </c>
      <c r="H1697" s="0" t="n">
        <v>5.82</v>
      </c>
      <c r="I1697" s="0" t="n">
        <v>0.61</v>
      </c>
      <c r="J1697" s="0" t="s">
        <v>191</v>
      </c>
      <c r="K1697" s="0" t="s">
        <v>42</v>
      </c>
      <c r="L1697" s="0" t="n">
        <v>41</v>
      </c>
      <c r="M1697" s="0" t="n">
        <v>0.76</v>
      </c>
      <c r="N1697" s="0" t="n">
        <v>63.71</v>
      </c>
      <c r="O1697" s="0" t="n">
        <v>1.44</v>
      </c>
      <c r="P1697" s="0" t="n">
        <v>4</v>
      </c>
      <c r="Q1697" s="0" t="n">
        <v>0.84</v>
      </c>
      <c r="R1697" s="0" t="n">
        <v>450</v>
      </c>
      <c r="S1697" s="0" t="n">
        <v>5.87</v>
      </c>
      <c r="T1697" s="0" t="n">
        <v>0.58</v>
      </c>
      <c r="U1697" s="6" t="n">
        <v>45530</v>
      </c>
      <c r="V1697" s="0" t="n">
        <v>274.68</v>
      </c>
      <c r="W1697" s="0" t="n">
        <v>0.538</v>
      </c>
    </row>
    <row r="1698" customFormat="false" ht="15" hidden="false" customHeight="false" outlineLevel="0" collapsed="false">
      <c r="A1698" s="0" t="s">
        <v>1844</v>
      </c>
      <c r="B1698" s="0" t="s">
        <v>40</v>
      </c>
      <c r="C1698" s="0" t="n">
        <v>402</v>
      </c>
      <c r="D1698" s="0" t="n">
        <v>21</v>
      </c>
      <c r="E1698" s="0" t="n">
        <v>13</v>
      </c>
      <c r="F1698" s="0" t="n">
        <v>5</v>
      </c>
      <c r="G1698" s="0" t="n">
        <v>2.39</v>
      </c>
      <c r="H1698" s="0" t="n">
        <v>2.08</v>
      </c>
      <c r="I1698" s="0" t="n">
        <v>0.11</v>
      </c>
      <c r="J1698" s="0" t="s">
        <v>291</v>
      </c>
      <c r="K1698" s="0" t="s">
        <v>46</v>
      </c>
      <c r="L1698" s="0" t="n">
        <v>83</v>
      </c>
      <c r="M1698" s="0" t="n">
        <v>0.63</v>
      </c>
      <c r="N1698" s="0" t="n">
        <v>122.41</v>
      </c>
      <c r="O1698" s="0" t="n">
        <v>1.21</v>
      </c>
      <c r="P1698" s="0" t="n">
        <v>2</v>
      </c>
      <c r="Q1698" s="0" t="n">
        <v>0.76</v>
      </c>
      <c r="R1698" s="0" t="n">
        <v>829</v>
      </c>
      <c r="S1698" s="0" t="n">
        <v>13.21</v>
      </c>
      <c r="T1698" s="0" t="n">
        <v>0.42</v>
      </c>
      <c r="U1698" s="6" t="n">
        <v>45446</v>
      </c>
      <c r="V1698" s="0" t="n">
        <v>218.84</v>
      </c>
      <c r="W1698" s="0" t="n">
        <v>0.651</v>
      </c>
    </row>
    <row r="1699" customFormat="false" ht="15" hidden="false" customHeight="false" outlineLevel="0" collapsed="false">
      <c r="A1699" s="0" t="s">
        <v>1845</v>
      </c>
      <c r="B1699" s="0" t="s">
        <v>44</v>
      </c>
      <c r="C1699" s="0" t="n">
        <v>38</v>
      </c>
      <c r="D1699" s="0" t="n">
        <v>14</v>
      </c>
      <c r="E1699" s="0" t="n">
        <v>9</v>
      </c>
      <c r="F1699" s="0" t="n">
        <v>5</v>
      </c>
      <c r="G1699" s="0" t="n">
        <v>35.07</v>
      </c>
      <c r="H1699" s="0" t="n">
        <v>3.17</v>
      </c>
      <c r="I1699" s="0" t="n">
        <v>0.28</v>
      </c>
      <c r="J1699" s="0" t="s">
        <v>186</v>
      </c>
      <c r="K1699" s="0" t="s">
        <v>42</v>
      </c>
      <c r="L1699" s="0" t="n">
        <v>177</v>
      </c>
      <c r="M1699" s="0" t="n">
        <v>1.19</v>
      </c>
      <c r="N1699" s="0" t="n">
        <v>83.02</v>
      </c>
      <c r="O1699" s="0" t="n">
        <v>0.28</v>
      </c>
      <c r="P1699" s="0" t="n">
        <v>5</v>
      </c>
      <c r="Q1699" s="0" t="n">
        <v>0.71</v>
      </c>
      <c r="R1699" s="0" t="n">
        <v>414</v>
      </c>
      <c r="S1699" s="0" t="n">
        <v>6.5</v>
      </c>
      <c r="T1699" s="0" t="n">
        <v>0.23</v>
      </c>
      <c r="U1699" s="6" t="n">
        <v>45638</v>
      </c>
      <c r="V1699" s="0" t="n">
        <v>130.26</v>
      </c>
      <c r="W1699" s="0" t="n">
        <v>0.547</v>
      </c>
    </row>
    <row r="1700" customFormat="false" ht="15" hidden="false" customHeight="false" outlineLevel="0" collapsed="false">
      <c r="A1700" s="0" t="s">
        <v>1846</v>
      </c>
      <c r="B1700" s="0" t="s">
        <v>40</v>
      </c>
      <c r="C1700" s="0" t="n">
        <v>190</v>
      </c>
      <c r="D1700" s="0" t="n">
        <v>59</v>
      </c>
      <c r="E1700" s="0" t="n">
        <v>9</v>
      </c>
      <c r="F1700" s="0" t="n">
        <v>3</v>
      </c>
      <c r="G1700" s="0" t="n">
        <v>40.57</v>
      </c>
      <c r="H1700" s="0" t="n">
        <v>5.45</v>
      </c>
      <c r="I1700" s="0" t="n">
        <v>0.8</v>
      </c>
      <c r="J1700" s="0" t="s">
        <v>121</v>
      </c>
      <c r="K1700" s="0" t="s">
        <v>46</v>
      </c>
      <c r="L1700" s="0" t="n">
        <v>154</v>
      </c>
      <c r="M1700" s="0" t="n">
        <v>3.44</v>
      </c>
      <c r="N1700" s="0" t="n">
        <v>125.63</v>
      </c>
      <c r="O1700" s="0" t="n">
        <v>1.95</v>
      </c>
      <c r="P1700" s="0" t="n">
        <v>9</v>
      </c>
      <c r="Q1700" s="0" t="n">
        <v>0.84</v>
      </c>
      <c r="R1700" s="0" t="n">
        <v>987</v>
      </c>
      <c r="S1700" s="0" t="n">
        <v>8.81</v>
      </c>
      <c r="T1700" s="0" t="n">
        <v>0.22</v>
      </c>
      <c r="U1700" s="6" t="n">
        <v>45558</v>
      </c>
      <c r="V1700" s="0" t="n">
        <v>145.39</v>
      </c>
      <c r="W1700" s="0" t="n">
        <v>0.354</v>
      </c>
    </row>
    <row r="1701" customFormat="false" ht="15" hidden="false" customHeight="false" outlineLevel="0" collapsed="false">
      <c r="A1701" s="0" t="s">
        <v>1847</v>
      </c>
      <c r="B1701" s="0" t="s">
        <v>40</v>
      </c>
      <c r="C1701" s="0" t="n">
        <v>469</v>
      </c>
      <c r="D1701" s="0" t="n">
        <v>51</v>
      </c>
      <c r="E1701" s="0" t="n">
        <v>10</v>
      </c>
      <c r="F1701" s="0" t="n">
        <v>6</v>
      </c>
      <c r="G1701" s="0" t="n">
        <v>33.51</v>
      </c>
      <c r="H1701" s="0" t="n">
        <v>3.13</v>
      </c>
      <c r="I1701" s="0" t="n">
        <v>0.35</v>
      </c>
      <c r="J1701" s="0" t="s">
        <v>196</v>
      </c>
      <c r="K1701" s="0" t="s">
        <v>54</v>
      </c>
      <c r="L1701" s="0" t="n">
        <v>110</v>
      </c>
      <c r="M1701" s="0" t="n">
        <v>0.74</v>
      </c>
      <c r="N1701" s="0" t="n">
        <v>40.35</v>
      </c>
      <c r="O1701" s="0" t="n">
        <v>0.19</v>
      </c>
      <c r="P1701" s="0" t="n">
        <v>2</v>
      </c>
      <c r="Q1701" s="0" t="n">
        <v>0.83</v>
      </c>
      <c r="R1701" s="0" t="n">
        <v>344</v>
      </c>
      <c r="S1701" s="0" t="n">
        <v>14.67</v>
      </c>
      <c r="T1701" s="0" t="n">
        <v>0.96</v>
      </c>
      <c r="U1701" s="6" t="n">
        <v>45611</v>
      </c>
      <c r="V1701" s="0" t="n">
        <v>139.45</v>
      </c>
      <c r="W1701" s="0" t="n">
        <v>0.895</v>
      </c>
    </row>
    <row r="1702" customFormat="false" ht="15" hidden="false" customHeight="false" outlineLevel="0" collapsed="false">
      <c r="A1702" s="0" t="s">
        <v>1848</v>
      </c>
      <c r="B1702" s="0" t="s">
        <v>40</v>
      </c>
      <c r="C1702" s="0" t="n">
        <v>93</v>
      </c>
      <c r="D1702" s="0" t="n">
        <v>21</v>
      </c>
      <c r="E1702" s="0" t="n">
        <v>7</v>
      </c>
      <c r="F1702" s="0" t="n">
        <v>2</v>
      </c>
      <c r="G1702" s="0" t="n">
        <v>8.42</v>
      </c>
      <c r="H1702" s="0" t="n">
        <v>2.5</v>
      </c>
      <c r="I1702" s="0" t="n">
        <v>0.55</v>
      </c>
      <c r="J1702" s="0" t="s">
        <v>365</v>
      </c>
      <c r="K1702" s="0" t="s">
        <v>54</v>
      </c>
      <c r="L1702" s="0" t="n">
        <v>88</v>
      </c>
      <c r="M1702" s="0" t="n">
        <v>0.59</v>
      </c>
      <c r="N1702" s="0" t="n">
        <v>59.68</v>
      </c>
      <c r="O1702" s="0" t="n">
        <v>0.26</v>
      </c>
      <c r="P1702" s="0" t="n">
        <v>5</v>
      </c>
      <c r="Q1702" s="0" t="n">
        <v>0.83</v>
      </c>
      <c r="R1702" s="0" t="n">
        <v>486</v>
      </c>
      <c r="S1702" s="0" t="n">
        <v>10</v>
      </c>
      <c r="T1702" s="0" t="n">
        <v>0.46</v>
      </c>
      <c r="U1702" s="6" t="n">
        <v>45495</v>
      </c>
      <c r="V1702" s="0" t="n">
        <v>241.09</v>
      </c>
      <c r="W1702" s="0" t="n">
        <v>0.665</v>
      </c>
    </row>
    <row r="1703" customFormat="false" ht="15" hidden="false" customHeight="false" outlineLevel="0" collapsed="false">
      <c r="A1703" s="0" t="s">
        <v>1849</v>
      </c>
      <c r="B1703" s="0" t="s">
        <v>40</v>
      </c>
      <c r="C1703" s="0" t="n">
        <v>80</v>
      </c>
      <c r="D1703" s="0" t="n">
        <v>27</v>
      </c>
      <c r="E1703" s="0" t="n">
        <v>7</v>
      </c>
      <c r="F1703" s="0" t="n">
        <v>2</v>
      </c>
      <c r="G1703" s="0" t="n">
        <v>6.06</v>
      </c>
      <c r="H1703" s="0" t="n">
        <v>1.33</v>
      </c>
      <c r="I1703" s="0" t="n">
        <v>0.38</v>
      </c>
      <c r="J1703" s="0" t="s">
        <v>168</v>
      </c>
      <c r="K1703" s="0" t="s">
        <v>60</v>
      </c>
      <c r="L1703" s="0" t="n">
        <v>169</v>
      </c>
      <c r="M1703" s="0" t="n">
        <v>1.03</v>
      </c>
      <c r="N1703" s="0" t="n">
        <v>117.38</v>
      </c>
      <c r="O1703" s="0" t="n">
        <v>1.43</v>
      </c>
      <c r="P1703" s="0" t="n">
        <v>7</v>
      </c>
      <c r="Q1703" s="0" t="n">
        <v>0.76</v>
      </c>
      <c r="R1703" s="0" t="n">
        <v>120</v>
      </c>
      <c r="S1703" s="0" t="n">
        <v>8.01</v>
      </c>
      <c r="T1703" s="0" t="n">
        <v>0.47</v>
      </c>
      <c r="U1703" s="6" t="n">
        <v>45591</v>
      </c>
      <c r="V1703" s="0" t="n">
        <v>60.9</v>
      </c>
      <c r="W1703" s="0" t="n">
        <v>0.47</v>
      </c>
    </row>
    <row r="1704" customFormat="false" ht="15" hidden="false" customHeight="false" outlineLevel="0" collapsed="false">
      <c r="A1704" s="0" t="s">
        <v>1850</v>
      </c>
      <c r="B1704" s="0" t="s">
        <v>40</v>
      </c>
      <c r="C1704" s="0" t="n">
        <v>446</v>
      </c>
      <c r="D1704" s="0" t="n">
        <v>75</v>
      </c>
      <c r="E1704" s="0" t="n">
        <v>3</v>
      </c>
      <c r="F1704" s="0" t="n">
        <v>3</v>
      </c>
      <c r="G1704" s="0" t="n">
        <v>29.07</v>
      </c>
      <c r="H1704" s="0" t="n">
        <v>1.98</v>
      </c>
      <c r="I1704" s="0" t="n">
        <v>0.93</v>
      </c>
      <c r="J1704" s="0" t="s">
        <v>72</v>
      </c>
      <c r="K1704" s="0" t="s">
        <v>60</v>
      </c>
      <c r="L1704" s="0" t="n">
        <v>32</v>
      </c>
      <c r="M1704" s="0" t="n">
        <v>4.77</v>
      </c>
      <c r="N1704" s="0" t="n">
        <v>51.26</v>
      </c>
      <c r="O1704" s="0" t="n">
        <v>1.45</v>
      </c>
      <c r="P1704" s="0" t="n">
        <v>3</v>
      </c>
      <c r="Q1704" s="0" t="n">
        <v>0.98</v>
      </c>
      <c r="R1704" s="0" t="n">
        <v>761</v>
      </c>
      <c r="S1704" s="0" t="n">
        <v>2.37</v>
      </c>
      <c r="T1704" s="0" t="n">
        <v>0.94</v>
      </c>
      <c r="U1704" s="6" t="n">
        <v>45344</v>
      </c>
      <c r="V1704" s="0" t="n">
        <v>27.01</v>
      </c>
      <c r="W1704" s="0" t="n">
        <v>0.611</v>
      </c>
    </row>
    <row r="1705" customFormat="false" ht="15" hidden="false" customHeight="false" outlineLevel="0" collapsed="false">
      <c r="A1705" s="0" t="s">
        <v>1851</v>
      </c>
      <c r="B1705" s="0" t="s">
        <v>56</v>
      </c>
      <c r="C1705" s="0" t="n">
        <v>172</v>
      </c>
      <c r="D1705" s="0" t="n">
        <v>83</v>
      </c>
      <c r="E1705" s="0" t="n">
        <v>11</v>
      </c>
      <c r="F1705" s="0" t="n">
        <v>8</v>
      </c>
      <c r="G1705" s="0" t="n">
        <v>20.67</v>
      </c>
      <c r="H1705" s="0" t="n">
        <v>7.8</v>
      </c>
      <c r="I1705" s="0" t="n">
        <v>0.58</v>
      </c>
      <c r="J1705" s="0" t="s">
        <v>150</v>
      </c>
      <c r="K1705" s="0" t="s">
        <v>46</v>
      </c>
      <c r="L1705" s="0" t="n">
        <v>65</v>
      </c>
      <c r="M1705" s="0" t="n">
        <v>4.58</v>
      </c>
      <c r="N1705" s="0" t="n">
        <v>90.33</v>
      </c>
      <c r="O1705" s="0" t="n">
        <v>0.14</v>
      </c>
      <c r="P1705" s="0" t="n">
        <v>7</v>
      </c>
      <c r="Q1705" s="0" t="n">
        <v>0.7</v>
      </c>
      <c r="R1705" s="0" t="n">
        <v>608</v>
      </c>
      <c r="S1705" s="0" t="n">
        <v>12.49</v>
      </c>
      <c r="T1705" s="0" t="n">
        <v>0.87</v>
      </c>
      <c r="U1705" s="6" t="n">
        <v>45295</v>
      </c>
      <c r="V1705" s="0" t="n">
        <v>154.55</v>
      </c>
      <c r="W1705" s="0" t="n">
        <v>0.727</v>
      </c>
    </row>
    <row r="1706" customFormat="false" ht="15" hidden="false" customHeight="false" outlineLevel="0" collapsed="false">
      <c r="A1706" s="0" t="s">
        <v>1852</v>
      </c>
      <c r="B1706" s="0" t="s">
        <v>81</v>
      </c>
      <c r="C1706" s="0" t="n">
        <v>295</v>
      </c>
      <c r="D1706" s="0" t="n">
        <v>88</v>
      </c>
      <c r="E1706" s="0" t="n">
        <v>8</v>
      </c>
      <c r="F1706" s="0" t="n">
        <v>3</v>
      </c>
      <c r="G1706" s="0" t="n">
        <v>22.03</v>
      </c>
      <c r="H1706" s="0" t="n">
        <v>7.33</v>
      </c>
      <c r="I1706" s="0" t="n">
        <v>0.73</v>
      </c>
      <c r="J1706" s="0" t="s">
        <v>72</v>
      </c>
      <c r="K1706" s="0" t="s">
        <v>42</v>
      </c>
      <c r="L1706" s="0" t="n">
        <v>146</v>
      </c>
      <c r="M1706" s="0" t="n">
        <v>0.89</v>
      </c>
      <c r="N1706" s="0" t="n">
        <v>118.8</v>
      </c>
      <c r="O1706" s="0" t="n">
        <v>1.32</v>
      </c>
      <c r="P1706" s="0" t="n">
        <v>6</v>
      </c>
      <c r="Q1706" s="0" t="n">
        <v>0.97</v>
      </c>
      <c r="R1706" s="0" t="n">
        <v>74</v>
      </c>
      <c r="S1706" s="0" t="n">
        <v>9.99</v>
      </c>
      <c r="T1706" s="0" t="n">
        <v>0.75</v>
      </c>
      <c r="U1706" s="6" t="n">
        <v>45553</v>
      </c>
      <c r="V1706" s="0" t="n">
        <v>94.22</v>
      </c>
      <c r="W1706" s="0" t="n">
        <v>0.625</v>
      </c>
    </row>
    <row r="1707" customFormat="false" ht="15" hidden="false" customHeight="false" outlineLevel="0" collapsed="false">
      <c r="A1707" s="0" t="s">
        <v>1853</v>
      </c>
      <c r="B1707" s="0" t="s">
        <v>48</v>
      </c>
      <c r="C1707" s="0" t="n">
        <v>67</v>
      </c>
      <c r="D1707" s="0" t="n">
        <v>26</v>
      </c>
      <c r="E1707" s="0" t="n">
        <v>11</v>
      </c>
      <c r="F1707" s="0" t="n">
        <v>7</v>
      </c>
      <c r="G1707" s="0" t="n">
        <v>48.42</v>
      </c>
      <c r="H1707" s="0" t="n">
        <v>0.94</v>
      </c>
      <c r="I1707" s="0" t="n">
        <v>0.18</v>
      </c>
      <c r="J1707" s="0" t="s">
        <v>309</v>
      </c>
      <c r="K1707" s="0" t="s">
        <v>60</v>
      </c>
      <c r="L1707" s="0" t="n">
        <v>115</v>
      </c>
      <c r="M1707" s="0" t="n">
        <v>1.87</v>
      </c>
      <c r="N1707" s="0" t="n">
        <v>194.99</v>
      </c>
      <c r="O1707" s="0" t="n">
        <v>0.16</v>
      </c>
      <c r="P1707" s="0" t="n">
        <v>3</v>
      </c>
      <c r="Q1707" s="0" t="n">
        <v>0.92</v>
      </c>
      <c r="R1707" s="0" t="n">
        <v>774</v>
      </c>
      <c r="S1707" s="0" t="n">
        <v>2.52</v>
      </c>
      <c r="T1707" s="0" t="n">
        <v>0.73</v>
      </c>
      <c r="U1707" s="6" t="n">
        <v>45631</v>
      </c>
      <c r="V1707" s="0" t="n">
        <v>173.54</v>
      </c>
      <c r="W1707" s="0" t="n">
        <v>0.688</v>
      </c>
    </row>
    <row r="1708" customFormat="false" ht="15" hidden="false" customHeight="false" outlineLevel="0" collapsed="false">
      <c r="A1708" s="0" t="s">
        <v>1854</v>
      </c>
      <c r="B1708" s="0" t="s">
        <v>81</v>
      </c>
      <c r="C1708" s="0" t="n">
        <v>230</v>
      </c>
      <c r="D1708" s="0" t="n">
        <v>77</v>
      </c>
      <c r="E1708" s="0" t="n">
        <v>5</v>
      </c>
      <c r="F1708" s="0" t="n">
        <v>5</v>
      </c>
      <c r="G1708" s="0" t="n">
        <v>36.47</v>
      </c>
      <c r="H1708" s="0" t="n">
        <v>2.43</v>
      </c>
      <c r="I1708" s="0" t="n">
        <v>0.14</v>
      </c>
      <c r="J1708" s="0" t="s">
        <v>130</v>
      </c>
      <c r="K1708" s="0" t="s">
        <v>46</v>
      </c>
      <c r="L1708" s="0" t="n">
        <v>78</v>
      </c>
      <c r="M1708" s="0" t="n">
        <v>4.76</v>
      </c>
      <c r="N1708" s="0" t="n">
        <v>25.18</v>
      </c>
      <c r="O1708" s="0" t="n">
        <v>1.93</v>
      </c>
      <c r="P1708" s="0" t="n">
        <v>2</v>
      </c>
      <c r="Q1708" s="0" t="n">
        <v>0.75</v>
      </c>
      <c r="R1708" s="0" t="n">
        <v>995</v>
      </c>
      <c r="S1708" s="0" t="n">
        <v>4.44</v>
      </c>
      <c r="T1708" s="0" t="n">
        <v>0.84</v>
      </c>
      <c r="U1708" s="6" t="n">
        <v>45483</v>
      </c>
      <c r="V1708" s="0" t="n">
        <v>293.68</v>
      </c>
      <c r="W1708" s="0" t="n">
        <v>0.544</v>
      </c>
    </row>
    <row r="1709" customFormat="false" ht="15" hidden="false" customHeight="false" outlineLevel="0" collapsed="false">
      <c r="A1709" s="0" t="s">
        <v>1855</v>
      </c>
      <c r="B1709" s="0" t="s">
        <v>40</v>
      </c>
      <c r="C1709" s="0" t="n">
        <v>362</v>
      </c>
      <c r="D1709" s="0" t="n">
        <v>80</v>
      </c>
      <c r="E1709" s="0" t="n">
        <v>7</v>
      </c>
      <c r="F1709" s="0" t="n">
        <v>6</v>
      </c>
      <c r="G1709" s="0" t="n">
        <v>21.18</v>
      </c>
      <c r="H1709" s="0" t="n">
        <v>5.82</v>
      </c>
      <c r="I1709" s="0" t="n">
        <v>0.33</v>
      </c>
      <c r="J1709" s="0" t="s">
        <v>253</v>
      </c>
      <c r="K1709" s="0" t="s">
        <v>60</v>
      </c>
      <c r="L1709" s="0" t="n">
        <v>31</v>
      </c>
      <c r="M1709" s="0" t="n">
        <v>0.94</v>
      </c>
      <c r="N1709" s="0" t="n">
        <v>97.48</v>
      </c>
      <c r="O1709" s="0" t="n">
        <v>1.42</v>
      </c>
      <c r="P1709" s="0" t="n">
        <v>4</v>
      </c>
      <c r="Q1709" s="0" t="n">
        <v>0.84</v>
      </c>
      <c r="R1709" s="0" t="n">
        <v>423</v>
      </c>
      <c r="S1709" s="0" t="n">
        <v>8.53</v>
      </c>
      <c r="T1709" s="0" t="n">
        <v>0.34</v>
      </c>
      <c r="U1709" s="6" t="n">
        <v>45579</v>
      </c>
      <c r="V1709" s="0" t="n">
        <v>204.72</v>
      </c>
      <c r="W1709" s="0" t="n">
        <v>0.528</v>
      </c>
    </row>
    <row r="1710" customFormat="false" ht="15" hidden="false" customHeight="false" outlineLevel="0" collapsed="false">
      <c r="A1710" s="0" t="s">
        <v>1856</v>
      </c>
      <c r="B1710" s="0" t="s">
        <v>56</v>
      </c>
      <c r="C1710" s="0" t="n">
        <v>427</v>
      </c>
      <c r="D1710" s="0" t="n">
        <v>71</v>
      </c>
      <c r="E1710" s="0" t="n">
        <v>4</v>
      </c>
      <c r="F1710" s="0" t="n">
        <v>6</v>
      </c>
      <c r="G1710" s="0" t="n">
        <v>1.94</v>
      </c>
      <c r="H1710" s="0" t="n">
        <v>3.56</v>
      </c>
      <c r="I1710" s="0" t="n">
        <v>0.38</v>
      </c>
      <c r="J1710" s="0" t="s">
        <v>51</v>
      </c>
      <c r="K1710" s="0" t="s">
        <v>42</v>
      </c>
      <c r="L1710" s="0" t="n">
        <v>41</v>
      </c>
      <c r="M1710" s="0" t="n">
        <v>0.93</v>
      </c>
      <c r="N1710" s="0" t="n">
        <v>85.29</v>
      </c>
      <c r="O1710" s="0" t="n">
        <v>0.45</v>
      </c>
      <c r="P1710" s="0" t="n">
        <v>4</v>
      </c>
      <c r="Q1710" s="0" t="n">
        <v>1</v>
      </c>
      <c r="R1710" s="0" t="n">
        <v>594</v>
      </c>
      <c r="S1710" s="0" t="n">
        <v>1.63</v>
      </c>
      <c r="T1710" s="0" t="n">
        <v>0.73</v>
      </c>
      <c r="U1710" s="6" t="n">
        <v>45623</v>
      </c>
      <c r="V1710" s="0" t="n">
        <v>288.17</v>
      </c>
      <c r="W1710" s="0" t="n">
        <v>0.643</v>
      </c>
    </row>
    <row r="1711" customFormat="false" ht="15" hidden="false" customHeight="false" outlineLevel="0" collapsed="false">
      <c r="A1711" s="0" t="s">
        <v>1857</v>
      </c>
      <c r="B1711" s="0" t="s">
        <v>44</v>
      </c>
      <c r="C1711" s="0" t="n">
        <v>158</v>
      </c>
      <c r="D1711" s="0" t="n">
        <v>50</v>
      </c>
      <c r="E1711" s="0" t="n">
        <v>12</v>
      </c>
      <c r="F1711" s="0" t="n">
        <v>4</v>
      </c>
      <c r="G1711" s="0" t="n">
        <v>2.67</v>
      </c>
      <c r="H1711" s="0" t="n">
        <v>8.32</v>
      </c>
      <c r="I1711" s="0" t="n">
        <v>0.72</v>
      </c>
      <c r="J1711" s="0" t="s">
        <v>186</v>
      </c>
      <c r="K1711" s="0" t="s">
        <v>46</v>
      </c>
      <c r="L1711" s="0" t="n">
        <v>11</v>
      </c>
      <c r="M1711" s="0" t="n">
        <v>0.89</v>
      </c>
      <c r="N1711" s="0" t="n">
        <v>166.61</v>
      </c>
      <c r="O1711" s="0" t="n">
        <v>0.4</v>
      </c>
      <c r="P1711" s="0" t="n">
        <v>6</v>
      </c>
      <c r="Q1711" s="0" t="n">
        <v>0.89</v>
      </c>
      <c r="R1711" s="0" t="n">
        <v>507</v>
      </c>
      <c r="S1711" s="0" t="n">
        <v>11.06</v>
      </c>
      <c r="T1711" s="0" t="n">
        <v>0.28</v>
      </c>
      <c r="U1711" s="6" t="n">
        <v>45596</v>
      </c>
      <c r="V1711" s="0" t="n">
        <v>222.3</v>
      </c>
      <c r="W1711" s="0" t="n">
        <v>0.621</v>
      </c>
    </row>
    <row r="1712" customFormat="false" ht="15" hidden="false" customHeight="false" outlineLevel="0" collapsed="false">
      <c r="A1712" s="0" t="s">
        <v>1858</v>
      </c>
      <c r="B1712" s="0" t="s">
        <v>56</v>
      </c>
      <c r="C1712" s="0" t="n">
        <v>129</v>
      </c>
      <c r="D1712" s="0" t="n">
        <v>43</v>
      </c>
      <c r="E1712" s="0" t="n">
        <v>7</v>
      </c>
      <c r="F1712" s="0" t="n">
        <v>4</v>
      </c>
      <c r="G1712" s="0" t="n">
        <v>34.56</v>
      </c>
      <c r="H1712" s="0" t="n">
        <v>7.96</v>
      </c>
      <c r="I1712" s="0" t="n">
        <v>0.61</v>
      </c>
      <c r="J1712" s="0" t="s">
        <v>361</v>
      </c>
      <c r="K1712" s="0" t="s">
        <v>60</v>
      </c>
      <c r="L1712" s="0" t="n">
        <v>132</v>
      </c>
      <c r="M1712" s="0" t="n">
        <v>4.89</v>
      </c>
      <c r="N1712" s="0" t="n">
        <v>181.06</v>
      </c>
      <c r="O1712" s="0" t="n">
        <v>1.18</v>
      </c>
      <c r="P1712" s="0" t="n">
        <v>0</v>
      </c>
      <c r="Q1712" s="0" t="n">
        <v>0.74</v>
      </c>
      <c r="R1712" s="0" t="n">
        <v>263</v>
      </c>
      <c r="S1712" s="0" t="n">
        <v>4.19</v>
      </c>
      <c r="T1712" s="0" t="n">
        <v>0.3</v>
      </c>
      <c r="U1712" s="6" t="n">
        <v>45603</v>
      </c>
      <c r="V1712" s="0" t="n">
        <v>32.02</v>
      </c>
      <c r="W1712" s="0" t="n">
        <v>0.546</v>
      </c>
    </row>
    <row r="1713" customFormat="false" ht="15" hidden="false" customHeight="false" outlineLevel="0" collapsed="false">
      <c r="A1713" s="0" t="s">
        <v>1859</v>
      </c>
      <c r="B1713" s="0" t="s">
        <v>40</v>
      </c>
      <c r="C1713" s="0" t="n">
        <v>202</v>
      </c>
      <c r="D1713" s="0" t="n">
        <v>79</v>
      </c>
      <c r="E1713" s="0" t="n">
        <v>10</v>
      </c>
      <c r="F1713" s="0" t="n">
        <v>9</v>
      </c>
      <c r="G1713" s="0" t="n">
        <v>42.05</v>
      </c>
      <c r="H1713" s="0" t="n">
        <v>8.97</v>
      </c>
      <c r="I1713" s="0" t="n">
        <v>0.44</v>
      </c>
      <c r="J1713" s="0" t="s">
        <v>92</v>
      </c>
      <c r="K1713" s="0" t="s">
        <v>42</v>
      </c>
      <c r="L1713" s="0" t="n">
        <v>94</v>
      </c>
      <c r="M1713" s="0" t="n">
        <v>3.84</v>
      </c>
      <c r="N1713" s="0" t="n">
        <v>182.33</v>
      </c>
      <c r="O1713" s="0" t="n">
        <v>1.3</v>
      </c>
      <c r="P1713" s="0" t="n">
        <v>8</v>
      </c>
      <c r="Q1713" s="0" t="n">
        <v>0.84</v>
      </c>
      <c r="R1713" s="0" t="n">
        <v>260</v>
      </c>
      <c r="S1713" s="0" t="n">
        <v>7.86</v>
      </c>
      <c r="T1713" s="0" t="n">
        <v>0.39</v>
      </c>
      <c r="U1713" s="6" t="n">
        <v>45436</v>
      </c>
      <c r="V1713" s="0" t="n">
        <v>267.9</v>
      </c>
      <c r="W1713" s="0" t="n">
        <v>0.461</v>
      </c>
    </row>
    <row r="1714" customFormat="false" ht="15" hidden="false" customHeight="false" outlineLevel="0" collapsed="false">
      <c r="A1714" s="0" t="s">
        <v>1860</v>
      </c>
      <c r="B1714" s="0" t="s">
        <v>56</v>
      </c>
      <c r="C1714" s="0" t="n">
        <v>47</v>
      </c>
      <c r="D1714" s="0" t="n">
        <v>54</v>
      </c>
      <c r="E1714" s="0" t="n">
        <v>13</v>
      </c>
      <c r="F1714" s="0" t="n">
        <v>2</v>
      </c>
      <c r="G1714" s="0" t="n">
        <v>35.68</v>
      </c>
      <c r="H1714" s="0" t="n">
        <v>5.85</v>
      </c>
      <c r="I1714" s="0" t="n">
        <v>0.69</v>
      </c>
      <c r="J1714" s="0" t="s">
        <v>225</v>
      </c>
      <c r="K1714" s="0" t="s">
        <v>46</v>
      </c>
      <c r="L1714" s="0" t="n">
        <v>23</v>
      </c>
      <c r="M1714" s="0" t="n">
        <v>1.47</v>
      </c>
      <c r="N1714" s="0" t="n">
        <v>81.28</v>
      </c>
      <c r="O1714" s="0" t="n">
        <v>1.68</v>
      </c>
      <c r="P1714" s="0" t="n">
        <v>1</v>
      </c>
      <c r="Q1714" s="0" t="n">
        <v>0.84</v>
      </c>
      <c r="R1714" s="0" t="n">
        <v>590</v>
      </c>
      <c r="S1714" s="0" t="n">
        <v>4.38</v>
      </c>
      <c r="T1714" s="0" t="n">
        <v>0.77</v>
      </c>
      <c r="U1714" s="6" t="n">
        <v>45444</v>
      </c>
      <c r="V1714" s="0" t="n">
        <v>67.69</v>
      </c>
      <c r="W1714" s="0" t="n">
        <v>0.592</v>
      </c>
    </row>
    <row r="1715" customFormat="false" ht="15" hidden="false" customHeight="false" outlineLevel="0" collapsed="false">
      <c r="A1715" s="0" t="s">
        <v>1861</v>
      </c>
      <c r="B1715" s="0" t="s">
        <v>56</v>
      </c>
      <c r="C1715" s="0" t="n">
        <v>216</v>
      </c>
      <c r="D1715" s="0" t="n">
        <v>67</v>
      </c>
      <c r="E1715" s="0" t="n">
        <v>4</v>
      </c>
      <c r="F1715" s="0" t="n">
        <v>4</v>
      </c>
      <c r="G1715" s="0" t="n">
        <v>20.89</v>
      </c>
      <c r="H1715" s="0" t="n">
        <v>3.84</v>
      </c>
      <c r="I1715" s="0" t="n">
        <v>0.25</v>
      </c>
      <c r="J1715" s="0" t="s">
        <v>74</v>
      </c>
      <c r="K1715" s="0" t="s">
        <v>46</v>
      </c>
      <c r="L1715" s="0" t="n">
        <v>46</v>
      </c>
      <c r="M1715" s="0" t="n">
        <v>0.71</v>
      </c>
      <c r="N1715" s="0" t="n">
        <v>67.88</v>
      </c>
      <c r="O1715" s="0" t="n">
        <v>1.82</v>
      </c>
      <c r="P1715" s="0" t="n">
        <v>8</v>
      </c>
      <c r="Q1715" s="0" t="n">
        <v>0.94</v>
      </c>
      <c r="R1715" s="0" t="n">
        <v>820</v>
      </c>
      <c r="S1715" s="0" t="n">
        <v>7.85</v>
      </c>
      <c r="T1715" s="0" t="n">
        <v>0.91</v>
      </c>
      <c r="U1715" s="6" t="n">
        <v>45642</v>
      </c>
      <c r="V1715" s="0" t="n">
        <v>260.79</v>
      </c>
      <c r="W1715" s="0" t="n">
        <v>0.533</v>
      </c>
    </row>
    <row r="1716" customFormat="false" ht="15" hidden="false" customHeight="false" outlineLevel="0" collapsed="false">
      <c r="A1716" s="0" t="s">
        <v>1862</v>
      </c>
      <c r="B1716" s="0" t="s">
        <v>40</v>
      </c>
      <c r="C1716" s="0" t="n">
        <v>210</v>
      </c>
      <c r="D1716" s="0" t="n">
        <v>60</v>
      </c>
      <c r="E1716" s="0" t="n">
        <v>10</v>
      </c>
      <c r="F1716" s="0" t="n">
        <v>4</v>
      </c>
      <c r="G1716" s="0" t="n">
        <v>2.53</v>
      </c>
      <c r="H1716" s="0" t="n">
        <v>6.26</v>
      </c>
      <c r="I1716" s="0" t="n">
        <v>0.16</v>
      </c>
      <c r="J1716" s="0" t="s">
        <v>92</v>
      </c>
      <c r="K1716" s="0" t="s">
        <v>46</v>
      </c>
      <c r="L1716" s="0" t="n">
        <v>36</v>
      </c>
      <c r="M1716" s="0" t="n">
        <v>4.84</v>
      </c>
      <c r="N1716" s="0" t="n">
        <v>95.34</v>
      </c>
      <c r="O1716" s="0" t="n">
        <v>0.85</v>
      </c>
      <c r="P1716" s="0" t="n">
        <v>8</v>
      </c>
      <c r="Q1716" s="0" t="n">
        <v>0.97</v>
      </c>
      <c r="R1716" s="0" t="n">
        <v>88</v>
      </c>
      <c r="S1716" s="0" t="n">
        <v>3.66</v>
      </c>
      <c r="T1716" s="0" t="n">
        <v>0.75</v>
      </c>
      <c r="U1716" s="6" t="n">
        <v>45347</v>
      </c>
      <c r="V1716" s="0" t="n">
        <v>227.23</v>
      </c>
      <c r="W1716" s="0" t="n">
        <v>0.548</v>
      </c>
    </row>
    <row r="1717" customFormat="false" ht="15" hidden="false" customHeight="false" outlineLevel="0" collapsed="false">
      <c r="A1717" s="0" t="s">
        <v>1863</v>
      </c>
      <c r="B1717" s="0" t="s">
        <v>56</v>
      </c>
      <c r="C1717" s="0" t="n">
        <v>334</v>
      </c>
      <c r="D1717" s="0" t="n">
        <v>43</v>
      </c>
      <c r="E1717" s="0" t="n">
        <v>6</v>
      </c>
      <c r="F1717" s="0" t="n">
        <v>2</v>
      </c>
      <c r="G1717" s="0" t="n">
        <v>48.4</v>
      </c>
      <c r="H1717" s="0" t="n">
        <v>1.35</v>
      </c>
      <c r="I1717" s="0" t="n">
        <v>0.87</v>
      </c>
      <c r="J1717" s="0" t="s">
        <v>92</v>
      </c>
      <c r="K1717" s="0" t="s">
        <v>54</v>
      </c>
      <c r="L1717" s="0" t="n">
        <v>161</v>
      </c>
      <c r="M1717" s="0" t="n">
        <v>2.41</v>
      </c>
      <c r="N1717" s="0" t="n">
        <v>75.36</v>
      </c>
      <c r="O1717" s="0" t="n">
        <v>1.7</v>
      </c>
      <c r="P1717" s="0" t="n">
        <v>2</v>
      </c>
      <c r="Q1717" s="0" t="n">
        <v>0.72</v>
      </c>
      <c r="R1717" s="0" t="n">
        <v>309</v>
      </c>
      <c r="S1717" s="0" t="n">
        <v>9.31</v>
      </c>
      <c r="T1717" s="0" t="n">
        <v>0.53</v>
      </c>
      <c r="U1717" s="6" t="n">
        <v>45538</v>
      </c>
      <c r="V1717" s="0" t="n">
        <v>253.2</v>
      </c>
      <c r="W1717" s="0" t="n">
        <v>0.564</v>
      </c>
    </row>
    <row r="1718" customFormat="false" ht="15" hidden="false" customHeight="false" outlineLevel="0" collapsed="false">
      <c r="A1718" s="0" t="s">
        <v>1864</v>
      </c>
      <c r="B1718" s="0" t="s">
        <v>48</v>
      </c>
      <c r="C1718" s="0" t="n">
        <v>408</v>
      </c>
      <c r="D1718" s="0" t="n">
        <v>53</v>
      </c>
      <c r="E1718" s="0" t="n">
        <v>12</v>
      </c>
      <c r="F1718" s="0" t="n">
        <v>7</v>
      </c>
      <c r="G1718" s="0" t="n">
        <v>49.33</v>
      </c>
      <c r="H1718" s="0" t="n">
        <v>0.59</v>
      </c>
      <c r="I1718" s="0" t="n">
        <v>0.61</v>
      </c>
      <c r="J1718" s="0" t="s">
        <v>409</v>
      </c>
      <c r="K1718" s="0" t="s">
        <v>46</v>
      </c>
      <c r="L1718" s="0" t="n">
        <v>73</v>
      </c>
      <c r="M1718" s="0" t="n">
        <v>3.19</v>
      </c>
      <c r="N1718" s="0" t="n">
        <v>146.58</v>
      </c>
      <c r="O1718" s="0" t="n">
        <v>1.13</v>
      </c>
      <c r="P1718" s="0" t="n">
        <v>6</v>
      </c>
      <c r="Q1718" s="0" t="n">
        <v>0.79</v>
      </c>
      <c r="R1718" s="0" t="n">
        <v>726</v>
      </c>
      <c r="S1718" s="0" t="n">
        <v>13.75</v>
      </c>
      <c r="T1718" s="0" t="n">
        <v>0.61</v>
      </c>
      <c r="U1718" s="6" t="n">
        <v>45324</v>
      </c>
      <c r="V1718" s="0" t="n">
        <v>83.54</v>
      </c>
      <c r="W1718" s="0" t="n">
        <v>0.63</v>
      </c>
    </row>
    <row r="1719" customFormat="false" ht="15" hidden="false" customHeight="false" outlineLevel="0" collapsed="false">
      <c r="A1719" s="0" t="s">
        <v>1865</v>
      </c>
      <c r="B1719" s="0" t="s">
        <v>48</v>
      </c>
      <c r="C1719" s="0" t="n">
        <v>70</v>
      </c>
      <c r="D1719" s="0" t="n">
        <v>24</v>
      </c>
      <c r="E1719" s="0" t="n">
        <v>12</v>
      </c>
      <c r="F1719" s="0" t="n">
        <v>8</v>
      </c>
      <c r="G1719" s="0" t="n">
        <v>27.92</v>
      </c>
      <c r="H1719" s="0" t="n">
        <v>0.66</v>
      </c>
      <c r="I1719" s="0" t="n">
        <v>0.68</v>
      </c>
      <c r="J1719" s="0" t="s">
        <v>191</v>
      </c>
      <c r="K1719" s="0" t="s">
        <v>60</v>
      </c>
      <c r="L1719" s="0" t="n">
        <v>79</v>
      </c>
      <c r="M1719" s="0" t="n">
        <v>1.76</v>
      </c>
      <c r="N1719" s="0" t="n">
        <v>50.58</v>
      </c>
      <c r="O1719" s="0" t="n">
        <v>0.99</v>
      </c>
      <c r="P1719" s="0" t="n">
        <v>2</v>
      </c>
      <c r="Q1719" s="0" t="n">
        <v>0.79</v>
      </c>
      <c r="R1719" s="0" t="n">
        <v>144</v>
      </c>
      <c r="S1719" s="0" t="n">
        <v>12.3</v>
      </c>
      <c r="T1719" s="0" t="n">
        <v>0.77</v>
      </c>
      <c r="U1719" s="6" t="n">
        <v>45464</v>
      </c>
      <c r="V1719" s="0" t="n">
        <v>244.15</v>
      </c>
      <c r="W1719" s="0" t="n">
        <v>0.737</v>
      </c>
    </row>
    <row r="1720" customFormat="false" ht="15" hidden="false" customHeight="false" outlineLevel="0" collapsed="false">
      <c r="A1720" s="0" t="s">
        <v>1866</v>
      </c>
      <c r="B1720" s="0" t="s">
        <v>56</v>
      </c>
      <c r="C1720" s="0" t="n">
        <v>168</v>
      </c>
      <c r="D1720" s="0" t="n">
        <v>87</v>
      </c>
      <c r="E1720" s="0" t="n">
        <v>3</v>
      </c>
      <c r="F1720" s="0" t="n">
        <v>2</v>
      </c>
      <c r="G1720" s="0" t="n">
        <v>4.46</v>
      </c>
      <c r="H1720" s="0" t="n">
        <v>4.37</v>
      </c>
      <c r="I1720" s="0" t="n">
        <v>0.38</v>
      </c>
      <c r="J1720" s="0" t="s">
        <v>147</v>
      </c>
      <c r="K1720" s="0" t="s">
        <v>46</v>
      </c>
      <c r="L1720" s="0" t="n">
        <v>163</v>
      </c>
      <c r="M1720" s="0" t="n">
        <v>3.91</v>
      </c>
      <c r="N1720" s="0" t="n">
        <v>135.15</v>
      </c>
      <c r="O1720" s="0" t="n">
        <v>1.43</v>
      </c>
      <c r="P1720" s="0" t="n">
        <v>7</v>
      </c>
      <c r="Q1720" s="0" t="n">
        <v>1</v>
      </c>
      <c r="R1720" s="0" t="n">
        <v>439</v>
      </c>
      <c r="S1720" s="0" t="n">
        <v>4.38</v>
      </c>
      <c r="T1720" s="0" t="n">
        <v>0.69</v>
      </c>
      <c r="U1720" s="6" t="n">
        <v>45433</v>
      </c>
      <c r="V1720" s="0" t="n">
        <v>187</v>
      </c>
      <c r="W1720" s="0" t="n">
        <v>0.513</v>
      </c>
    </row>
    <row r="1721" customFormat="false" ht="15" hidden="false" customHeight="false" outlineLevel="0" collapsed="false">
      <c r="A1721" s="0" t="s">
        <v>1867</v>
      </c>
      <c r="B1721" s="0" t="s">
        <v>44</v>
      </c>
      <c r="C1721" s="0" t="n">
        <v>287</v>
      </c>
      <c r="D1721" s="0" t="n">
        <v>79</v>
      </c>
      <c r="E1721" s="0" t="n">
        <v>7</v>
      </c>
      <c r="F1721" s="0" t="n">
        <v>8</v>
      </c>
      <c r="G1721" s="0" t="n">
        <v>27.51</v>
      </c>
      <c r="H1721" s="0" t="n">
        <v>2.67</v>
      </c>
      <c r="I1721" s="0" t="n">
        <v>0.43</v>
      </c>
      <c r="J1721" s="0" t="s">
        <v>426</v>
      </c>
      <c r="K1721" s="0" t="s">
        <v>46</v>
      </c>
      <c r="L1721" s="0" t="n">
        <v>24</v>
      </c>
      <c r="M1721" s="0" t="n">
        <v>1.39</v>
      </c>
      <c r="N1721" s="0" t="n">
        <v>186.13</v>
      </c>
      <c r="O1721" s="0" t="n">
        <v>0.3</v>
      </c>
      <c r="P1721" s="0" t="n">
        <v>7</v>
      </c>
      <c r="Q1721" s="0" t="n">
        <v>0.87</v>
      </c>
      <c r="R1721" s="0" t="n">
        <v>269</v>
      </c>
      <c r="S1721" s="0" t="n">
        <v>7.97</v>
      </c>
      <c r="T1721" s="0" t="n">
        <v>0.62</v>
      </c>
      <c r="U1721" s="6" t="n">
        <v>45619</v>
      </c>
      <c r="V1721" s="0" t="n">
        <v>33.74</v>
      </c>
      <c r="W1721" s="0" t="n">
        <v>0.634</v>
      </c>
    </row>
    <row r="1722" customFormat="false" ht="15" hidden="false" customHeight="false" outlineLevel="0" collapsed="false">
      <c r="A1722" s="0" t="s">
        <v>1868</v>
      </c>
      <c r="B1722" s="0" t="s">
        <v>40</v>
      </c>
      <c r="C1722" s="0" t="n">
        <v>69</v>
      </c>
      <c r="D1722" s="0" t="n">
        <v>59</v>
      </c>
      <c r="E1722" s="0" t="n">
        <v>3</v>
      </c>
      <c r="F1722" s="0" t="n">
        <v>9</v>
      </c>
      <c r="G1722" s="0" t="n">
        <v>44.72</v>
      </c>
      <c r="H1722" s="0" t="n">
        <v>1.99</v>
      </c>
      <c r="I1722" s="0" t="n">
        <v>0.17</v>
      </c>
      <c r="J1722" s="0" t="s">
        <v>132</v>
      </c>
      <c r="K1722" s="0" t="s">
        <v>46</v>
      </c>
      <c r="L1722" s="0" t="n">
        <v>38</v>
      </c>
      <c r="M1722" s="0" t="n">
        <v>4.04</v>
      </c>
      <c r="N1722" s="0" t="n">
        <v>63.18</v>
      </c>
      <c r="O1722" s="0" t="n">
        <v>0.6</v>
      </c>
      <c r="P1722" s="0" t="n">
        <v>2</v>
      </c>
      <c r="Q1722" s="0" t="n">
        <v>0.96</v>
      </c>
      <c r="R1722" s="0" t="n">
        <v>955</v>
      </c>
      <c r="S1722" s="0" t="n">
        <v>6.92</v>
      </c>
      <c r="T1722" s="0" t="n">
        <v>0.39</v>
      </c>
      <c r="U1722" s="6" t="n">
        <v>45458</v>
      </c>
      <c r="V1722" s="0" t="n">
        <v>267.85</v>
      </c>
      <c r="W1722" s="0" t="n">
        <v>0.662</v>
      </c>
    </row>
    <row r="1723" customFormat="false" ht="15" hidden="false" customHeight="false" outlineLevel="0" collapsed="false">
      <c r="A1723" s="0" t="s">
        <v>1869</v>
      </c>
      <c r="B1723" s="0" t="s">
        <v>48</v>
      </c>
      <c r="C1723" s="0" t="n">
        <v>407</v>
      </c>
      <c r="D1723" s="0" t="n">
        <v>41</v>
      </c>
      <c r="E1723" s="0" t="n">
        <v>9</v>
      </c>
      <c r="F1723" s="0" t="n">
        <v>4</v>
      </c>
      <c r="G1723" s="0" t="n">
        <v>34.32</v>
      </c>
      <c r="H1723" s="0" t="n">
        <v>6.35</v>
      </c>
      <c r="I1723" s="0" t="n">
        <v>0.87</v>
      </c>
      <c r="J1723" s="0" t="s">
        <v>191</v>
      </c>
      <c r="K1723" s="0" t="s">
        <v>46</v>
      </c>
      <c r="L1723" s="0" t="n">
        <v>83</v>
      </c>
      <c r="M1723" s="0" t="n">
        <v>1.54</v>
      </c>
      <c r="N1723" s="0" t="n">
        <v>138.61</v>
      </c>
      <c r="O1723" s="0" t="n">
        <v>1.65</v>
      </c>
      <c r="P1723" s="0" t="n">
        <v>4</v>
      </c>
      <c r="Q1723" s="0" t="n">
        <v>0.83</v>
      </c>
      <c r="R1723" s="0" t="n">
        <v>317</v>
      </c>
      <c r="S1723" s="0" t="n">
        <v>14.52</v>
      </c>
      <c r="T1723" s="0" t="n">
        <v>0.69</v>
      </c>
      <c r="U1723" s="6" t="n">
        <v>45433</v>
      </c>
      <c r="V1723" s="0" t="n">
        <v>264.28</v>
      </c>
      <c r="W1723" s="0" t="n">
        <v>0.653</v>
      </c>
    </row>
    <row r="1724" customFormat="false" ht="15" hidden="false" customHeight="false" outlineLevel="0" collapsed="false">
      <c r="A1724" s="0" t="s">
        <v>1870</v>
      </c>
      <c r="B1724" s="0" t="s">
        <v>44</v>
      </c>
      <c r="C1724" s="0" t="n">
        <v>265</v>
      </c>
      <c r="D1724" s="0" t="n">
        <v>76</v>
      </c>
      <c r="E1724" s="0" t="n">
        <v>10</v>
      </c>
      <c r="F1724" s="0" t="n">
        <v>6</v>
      </c>
      <c r="G1724" s="0" t="n">
        <v>36.28</v>
      </c>
      <c r="H1724" s="0" t="n">
        <v>9.95</v>
      </c>
      <c r="I1724" s="0" t="n">
        <v>0.63</v>
      </c>
      <c r="J1724" s="0" t="s">
        <v>271</v>
      </c>
      <c r="K1724" s="0" t="s">
        <v>46</v>
      </c>
      <c r="L1724" s="0" t="n">
        <v>37</v>
      </c>
      <c r="M1724" s="0" t="n">
        <v>0.94</v>
      </c>
      <c r="N1724" s="0" t="n">
        <v>37.28</v>
      </c>
      <c r="O1724" s="0" t="n">
        <v>1.06</v>
      </c>
      <c r="P1724" s="0" t="n">
        <v>6</v>
      </c>
      <c r="Q1724" s="0" t="n">
        <v>0.92</v>
      </c>
      <c r="R1724" s="0" t="n">
        <v>543</v>
      </c>
      <c r="S1724" s="0" t="n">
        <v>12.18</v>
      </c>
      <c r="T1724" s="0" t="n">
        <v>0.21</v>
      </c>
      <c r="U1724" s="6" t="n">
        <v>45425</v>
      </c>
      <c r="V1724" s="0" t="n">
        <v>175.88</v>
      </c>
      <c r="W1724" s="0" t="n">
        <v>0.562</v>
      </c>
    </row>
    <row r="1725" customFormat="false" ht="15" hidden="false" customHeight="false" outlineLevel="0" collapsed="false">
      <c r="A1725" s="0" t="s">
        <v>1871</v>
      </c>
      <c r="B1725" s="0" t="s">
        <v>56</v>
      </c>
      <c r="C1725" s="0" t="n">
        <v>132</v>
      </c>
      <c r="D1725" s="0" t="n">
        <v>12</v>
      </c>
      <c r="E1725" s="0" t="n">
        <v>5</v>
      </c>
      <c r="F1725" s="0" t="n">
        <v>4</v>
      </c>
      <c r="G1725" s="0" t="n">
        <v>5.16</v>
      </c>
      <c r="H1725" s="0" t="n">
        <v>2.19</v>
      </c>
      <c r="I1725" s="0" t="n">
        <v>0.18</v>
      </c>
      <c r="J1725" s="0" t="s">
        <v>76</v>
      </c>
      <c r="K1725" s="0" t="s">
        <v>54</v>
      </c>
      <c r="L1725" s="0" t="n">
        <v>68</v>
      </c>
      <c r="M1725" s="0" t="n">
        <v>2.65</v>
      </c>
      <c r="N1725" s="0" t="n">
        <v>33.06</v>
      </c>
      <c r="O1725" s="0" t="n">
        <v>1.83</v>
      </c>
      <c r="P1725" s="0" t="n">
        <v>0</v>
      </c>
      <c r="Q1725" s="0" t="n">
        <v>0.79</v>
      </c>
      <c r="R1725" s="0" t="n">
        <v>679</v>
      </c>
      <c r="S1725" s="0" t="n">
        <v>2.5</v>
      </c>
      <c r="T1725" s="0" t="n">
        <v>0.65</v>
      </c>
      <c r="U1725" s="6" t="n">
        <v>45627</v>
      </c>
      <c r="V1725" s="0" t="n">
        <v>141.26</v>
      </c>
      <c r="W1725" s="0" t="n">
        <v>0.538</v>
      </c>
    </row>
    <row r="1726" customFormat="false" ht="15" hidden="false" customHeight="false" outlineLevel="0" collapsed="false">
      <c r="A1726" s="0" t="s">
        <v>1872</v>
      </c>
      <c r="B1726" s="0" t="s">
        <v>44</v>
      </c>
      <c r="C1726" s="0" t="n">
        <v>189</v>
      </c>
      <c r="D1726" s="0" t="n">
        <v>95</v>
      </c>
      <c r="E1726" s="0" t="n">
        <v>5</v>
      </c>
      <c r="F1726" s="0" t="n">
        <v>5</v>
      </c>
      <c r="G1726" s="0" t="n">
        <v>6.22</v>
      </c>
      <c r="H1726" s="0" t="n">
        <v>5.69</v>
      </c>
      <c r="I1726" s="0" t="n">
        <v>0.82</v>
      </c>
      <c r="J1726" s="0" t="s">
        <v>297</v>
      </c>
      <c r="K1726" s="0" t="s">
        <v>42</v>
      </c>
      <c r="L1726" s="0" t="n">
        <v>82</v>
      </c>
      <c r="M1726" s="0" t="n">
        <v>4.16</v>
      </c>
      <c r="N1726" s="0" t="n">
        <v>31.97</v>
      </c>
      <c r="O1726" s="0" t="n">
        <v>0.27</v>
      </c>
      <c r="P1726" s="0" t="n">
        <v>2</v>
      </c>
      <c r="Q1726" s="0" t="n">
        <v>0.97</v>
      </c>
      <c r="R1726" s="0" t="n">
        <v>115</v>
      </c>
      <c r="S1726" s="0" t="n">
        <v>3.36</v>
      </c>
      <c r="T1726" s="0" t="n">
        <v>0.86</v>
      </c>
      <c r="U1726" s="6" t="n">
        <v>45656</v>
      </c>
      <c r="V1726" s="0" t="n">
        <v>126.16</v>
      </c>
      <c r="W1726" s="0" t="n">
        <v>0.744</v>
      </c>
    </row>
    <row r="1727" customFormat="false" ht="15" hidden="false" customHeight="false" outlineLevel="0" collapsed="false">
      <c r="A1727" s="0" t="s">
        <v>1873</v>
      </c>
      <c r="B1727" s="0" t="s">
        <v>81</v>
      </c>
      <c r="C1727" s="0" t="n">
        <v>487</v>
      </c>
      <c r="D1727" s="0" t="n">
        <v>95</v>
      </c>
      <c r="E1727" s="0" t="n">
        <v>9</v>
      </c>
      <c r="F1727" s="0" t="n">
        <v>9</v>
      </c>
      <c r="G1727" s="0" t="n">
        <v>7.24</v>
      </c>
      <c r="H1727" s="0" t="n">
        <v>1.64</v>
      </c>
      <c r="I1727" s="0" t="n">
        <v>0.5</v>
      </c>
      <c r="J1727" s="0" t="s">
        <v>273</v>
      </c>
      <c r="K1727" s="0" t="s">
        <v>54</v>
      </c>
      <c r="L1727" s="0" t="n">
        <v>158</v>
      </c>
      <c r="M1727" s="0" t="n">
        <v>2.23</v>
      </c>
      <c r="N1727" s="0" t="n">
        <v>36.32</v>
      </c>
      <c r="O1727" s="0" t="n">
        <v>0.7</v>
      </c>
      <c r="P1727" s="0" t="n">
        <v>0</v>
      </c>
      <c r="Q1727" s="0" t="n">
        <v>0.84</v>
      </c>
      <c r="R1727" s="0" t="n">
        <v>436</v>
      </c>
      <c r="S1727" s="0" t="n">
        <v>10.83</v>
      </c>
      <c r="T1727" s="0" t="n">
        <v>0.34</v>
      </c>
      <c r="U1727" s="6" t="n">
        <v>45625</v>
      </c>
      <c r="V1727" s="0" t="n">
        <v>184.79</v>
      </c>
      <c r="W1727" s="0" t="n">
        <v>0.71</v>
      </c>
    </row>
    <row r="1728" customFormat="false" ht="15" hidden="false" customHeight="false" outlineLevel="0" collapsed="false">
      <c r="A1728" s="0" t="s">
        <v>1874</v>
      </c>
      <c r="B1728" s="0" t="s">
        <v>48</v>
      </c>
      <c r="C1728" s="0" t="n">
        <v>185</v>
      </c>
      <c r="D1728" s="0" t="n">
        <v>83</v>
      </c>
      <c r="E1728" s="0" t="n">
        <v>6</v>
      </c>
      <c r="F1728" s="0" t="n">
        <v>8</v>
      </c>
      <c r="G1728" s="0" t="n">
        <v>45.31</v>
      </c>
      <c r="H1728" s="0" t="n">
        <v>9.38</v>
      </c>
      <c r="I1728" s="0" t="n">
        <v>0.79</v>
      </c>
      <c r="J1728" s="0" t="s">
        <v>485</v>
      </c>
      <c r="K1728" s="0" t="s">
        <v>60</v>
      </c>
      <c r="L1728" s="0" t="n">
        <v>19</v>
      </c>
      <c r="M1728" s="0" t="n">
        <v>0.63</v>
      </c>
      <c r="N1728" s="0" t="n">
        <v>51.07</v>
      </c>
      <c r="O1728" s="0" t="n">
        <v>0.78</v>
      </c>
      <c r="P1728" s="0" t="n">
        <v>1</v>
      </c>
      <c r="Q1728" s="0" t="n">
        <v>0.94</v>
      </c>
      <c r="R1728" s="0" t="n">
        <v>242</v>
      </c>
      <c r="S1728" s="0" t="n">
        <v>3.24</v>
      </c>
      <c r="T1728" s="0" t="n">
        <v>0.29</v>
      </c>
      <c r="U1728" s="6" t="n">
        <v>45444</v>
      </c>
      <c r="V1728" s="0" t="n">
        <v>254.09</v>
      </c>
      <c r="W1728" s="0" t="n">
        <v>0.591</v>
      </c>
    </row>
    <row r="1729" customFormat="false" ht="15" hidden="false" customHeight="false" outlineLevel="0" collapsed="false">
      <c r="A1729" s="0" t="s">
        <v>1875</v>
      </c>
      <c r="B1729" s="0" t="s">
        <v>56</v>
      </c>
      <c r="C1729" s="0" t="n">
        <v>428</v>
      </c>
      <c r="D1729" s="0" t="n">
        <v>60</v>
      </c>
      <c r="E1729" s="0" t="n">
        <v>5</v>
      </c>
      <c r="F1729" s="0" t="n">
        <v>8</v>
      </c>
      <c r="G1729" s="0" t="n">
        <v>26.77</v>
      </c>
      <c r="H1729" s="0" t="n">
        <v>3.27</v>
      </c>
      <c r="I1729" s="0" t="n">
        <v>0.11</v>
      </c>
      <c r="J1729" s="0" t="s">
        <v>281</v>
      </c>
      <c r="K1729" s="0" t="s">
        <v>42</v>
      </c>
      <c r="L1729" s="0" t="n">
        <v>141</v>
      </c>
      <c r="M1729" s="0" t="n">
        <v>2.99</v>
      </c>
      <c r="N1729" s="0" t="n">
        <v>116.94</v>
      </c>
      <c r="O1729" s="0" t="n">
        <v>0.9</v>
      </c>
      <c r="P1729" s="0" t="n">
        <v>6</v>
      </c>
      <c r="Q1729" s="0" t="n">
        <v>0.78</v>
      </c>
      <c r="R1729" s="0" t="n">
        <v>369</v>
      </c>
      <c r="S1729" s="0" t="n">
        <v>14.31</v>
      </c>
      <c r="T1729" s="0" t="n">
        <v>0.98</v>
      </c>
      <c r="U1729" s="6" t="n">
        <v>45388</v>
      </c>
      <c r="V1729" s="0" t="n">
        <v>174.12</v>
      </c>
      <c r="W1729" s="0" t="n">
        <v>0.733</v>
      </c>
    </row>
    <row r="1730" customFormat="false" ht="15" hidden="false" customHeight="false" outlineLevel="0" collapsed="false">
      <c r="A1730" s="0" t="s">
        <v>1876</v>
      </c>
      <c r="B1730" s="0" t="s">
        <v>40</v>
      </c>
      <c r="C1730" s="0" t="n">
        <v>33</v>
      </c>
      <c r="D1730" s="0" t="n">
        <v>76</v>
      </c>
      <c r="E1730" s="0" t="n">
        <v>10</v>
      </c>
      <c r="F1730" s="0" t="n">
        <v>5</v>
      </c>
      <c r="G1730" s="0" t="n">
        <v>39.79</v>
      </c>
      <c r="H1730" s="0" t="n">
        <v>8.84</v>
      </c>
      <c r="I1730" s="0" t="n">
        <v>0.13</v>
      </c>
      <c r="J1730" s="0" t="s">
        <v>346</v>
      </c>
      <c r="K1730" s="0" t="s">
        <v>60</v>
      </c>
      <c r="L1730" s="0" t="n">
        <v>71</v>
      </c>
      <c r="M1730" s="0" t="n">
        <v>3.56</v>
      </c>
      <c r="N1730" s="0" t="n">
        <v>155.73</v>
      </c>
      <c r="O1730" s="0" t="n">
        <v>1.97</v>
      </c>
      <c r="P1730" s="0" t="n">
        <v>6</v>
      </c>
      <c r="Q1730" s="0" t="n">
        <v>0.91</v>
      </c>
      <c r="R1730" s="0" t="n">
        <v>596</v>
      </c>
      <c r="S1730" s="0" t="n">
        <v>14.9</v>
      </c>
      <c r="T1730" s="0" t="n">
        <v>0.87</v>
      </c>
      <c r="U1730" s="6" t="n">
        <v>45368</v>
      </c>
      <c r="V1730" s="0" t="n">
        <v>47.6</v>
      </c>
      <c r="W1730" s="0" t="n">
        <v>0.638</v>
      </c>
    </row>
    <row r="1731" customFormat="false" ht="15" hidden="false" customHeight="false" outlineLevel="0" collapsed="false">
      <c r="A1731" s="0" t="s">
        <v>1877</v>
      </c>
      <c r="B1731" s="0" t="s">
        <v>56</v>
      </c>
      <c r="C1731" s="0" t="n">
        <v>222</v>
      </c>
      <c r="D1731" s="0" t="n">
        <v>85</v>
      </c>
      <c r="E1731" s="0" t="n">
        <v>5</v>
      </c>
      <c r="F1731" s="0" t="n">
        <v>5</v>
      </c>
      <c r="G1731" s="0" t="n">
        <v>6.65</v>
      </c>
      <c r="H1731" s="0" t="n">
        <v>3.19</v>
      </c>
      <c r="I1731" s="0" t="n">
        <v>0.25</v>
      </c>
      <c r="J1731" s="0" t="s">
        <v>132</v>
      </c>
      <c r="K1731" s="0" t="s">
        <v>46</v>
      </c>
      <c r="L1731" s="0" t="n">
        <v>141</v>
      </c>
      <c r="M1731" s="0" t="n">
        <v>3.83</v>
      </c>
      <c r="N1731" s="0" t="n">
        <v>34.1</v>
      </c>
      <c r="O1731" s="0" t="n">
        <v>0.69</v>
      </c>
      <c r="P1731" s="0" t="n">
        <v>2</v>
      </c>
      <c r="Q1731" s="0" t="n">
        <v>0.82</v>
      </c>
      <c r="R1731" s="0" t="n">
        <v>969</v>
      </c>
      <c r="S1731" s="0" t="n">
        <v>11.9</v>
      </c>
      <c r="T1731" s="0" t="n">
        <v>0.44</v>
      </c>
      <c r="U1731" s="6" t="n">
        <v>45556</v>
      </c>
      <c r="V1731" s="0" t="n">
        <v>98.79</v>
      </c>
      <c r="W1731" s="0" t="n">
        <v>0.702</v>
      </c>
    </row>
    <row r="1732" customFormat="false" ht="15" hidden="false" customHeight="false" outlineLevel="0" collapsed="false">
      <c r="A1732" s="0" t="s">
        <v>1878</v>
      </c>
      <c r="B1732" s="0" t="s">
        <v>40</v>
      </c>
      <c r="C1732" s="0" t="n">
        <v>307</v>
      </c>
      <c r="D1732" s="0" t="n">
        <v>57</v>
      </c>
      <c r="E1732" s="0" t="n">
        <v>9</v>
      </c>
      <c r="F1732" s="0" t="n">
        <v>7</v>
      </c>
      <c r="G1732" s="0" t="n">
        <v>46.45</v>
      </c>
      <c r="H1732" s="0" t="n">
        <v>8.16</v>
      </c>
      <c r="I1732" s="0" t="n">
        <v>0.29</v>
      </c>
      <c r="J1732" s="0" t="s">
        <v>65</v>
      </c>
      <c r="K1732" s="0" t="s">
        <v>60</v>
      </c>
      <c r="L1732" s="0" t="n">
        <v>136</v>
      </c>
      <c r="M1732" s="0" t="n">
        <v>2.31</v>
      </c>
      <c r="N1732" s="0" t="n">
        <v>175.3</v>
      </c>
      <c r="O1732" s="0" t="n">
        <v>1.09</v>
      </c>
      <c r="P1732" s="0" t="n">
        <v>5</v>
      </c>
      <c r="Q1732" s="0" t="n">
        <v>0.71</v>
      </c>
      <c r="R1732" s="0" t="n">
        <v>224</v>
      </c>
      <c r="S1732" s="0" t="n">
        <v>1.38</v>
      </c>
      <c r="T1732" s="0" t="n">
        <v>0.37</v>
      </c>
      <c r="U1732" s="6" t="n">
        <v>45415</v>
      </c>
      <c r="V1732" s="0" t="n">
        <v>203.79</v>
      </c>
      <c r="W1732" s="0" t="n">
        <v>0.425</v>
      </c>
    </row>
    <row r="1733" customFormat="false" ht="15" hidden="false" customHeight="false" outlineLevel="0" collapsed="false">
      <c r="A1733" s="0" t="s">
        <v>1879</v>
      </c>
      <c r="B1733" s="0" t="s">
        <v>56</v>
      </c>
      <c r="C1733" s="0" t="n">
        <v>414</v>
      </c>
      <c r="D1733" s="0" t="n">
        <v>26</v>
      </c>
      <c r="E1733" s="0" t="n">
        <v>4</v>
      </c>
      <c r="F1733" s="0" t="n">
        <v>3</v>
      </c>
      <c r="G1733" s="0" t="n">
        <v>41.24</v>
      </c>
      <c r="H1733" s="0" t="n">
        <v>2.49</v>
      </c>
      <c r="I1733" s="0" t="n">
        <v>0.79</v>
      </c>
      <c r="J1733" s="0" t="s">
        <v>162</v>
      </c>
      <c r="K1733" s="0" t="s">
        <v>54</v>
      </c>
      <c r="L1733" s="0" t="n">
        <v>15</v>
      </c>
      <c r="M1733" s="0" t="n">
        <v>0.94</v>
      </c>
      <c r="N1733" s="0" t="n">
        <v>170.12</v>
      </c>
      <c r="O1733" s="0" t="n">
        <v>1.12</v>
      </c>
      <c r="P1733" s="0" t="n">
        <v>5</v>
      </c>
      <c r="Q1733" s="0" t="n">
        <v>0.82</v>
      </c>
      <c r="R1733" s="0" t="n">
        <v>161</v>
      </c>
      <c r="S1733" s="0" t="n">
        <v>7.76</v>
      </c>
      <c r="T1733" s="0" t="n">
        <v>0.47</v>
      </c>
      <c r="U1733" s="6" t="n">
        <v>45321</v>
      </c>
      <c r="V1733" s="0" t="n">
        <v>197.58</v>
      </c>
      <c r="W1733" s="0" t="n">
        <v>0.549</v>
      </c>
    </row>
    <row r="1734" customFormat="false" ht="15" hidden="false" customHeight="false" outlineLevel="0" collapsed="false">
      <c r="A1734" s="0" t="s">
        <v>1880</v>
      </c>
      <c r="B1734" s="0" t="s">
        <v>44</v>
      </c>
      <c r="C1734" s="0" t="n">
        <v>208</v>
      </c>
      <c r="D1734" s="0" t="n">
        <v>16</v>
      </c>
      <c r="E1734" s="0" t="n">
        <v>13</v>
      </c>
      <c r="F1734" s="0" t="n">
        <v>5</v>
      </c>
      <c r="G1734" s="0" t="n">
        <v>12.01</v>
      </c>
      <c r="H1734" s="0" t="n">
        <v>3.28</v>
      </c>
      <c r="I1734" s="0" t="n">
        <v>0.74</v>
      </c>
      <c r="J1734" s="0" t="s">
        <v>87</v>
      </c>
      <c r="K1734" s="0" t="s">
        <v>54</v>
      </c>
      <c r="L1734" s="0" t="n">
        <v>89</v>
      </c>
      <c r="M1734" s="0" t="n">
        <v>3.13</v>
      </c>
      <c r="N1734" s="0" t="n">
        <v>148.2</v>
      </c>
      <c r="O1734" s="0" t="n">
        <v>1.56</v>
      </c>
      <c r="P1734" s="0" t="n">
        <v>1</v>
      </c>
      <c r="Q1734" s="0" t="n">
        <v>0.87</v>
      </c>
      <c r="R1734" s="0" t="n">
        <v>357</v>
      </c>
      <c r="S1734" s="0" t="n">
        <v>6.69</v>
      </c>
      <c r="T1734" s="0" t="n">
        <v>0.54</v>
      </c>
      <c r="U1734" s="6" t="n">
        <v>45599</v>
      </c>
      <c r="V1734" s="0" t="n">
        <v>160.48</v>
      </c>
      <c r="W1734" s="0" t="n">
        <v>0.595</v>
      </c>
    </row>
    <row r="1735" customFormat="false" ht="15" hidden="false" customHeight="false" outlineLevel="0" collapsed="false">
      <c r="A1735" s="0" t="s">
        <v>1881</v>
      </c>
      <c r="B1735" s="0" t="s">
        <v>44</v>
      </c>
      <c r="C1735" s="0" t="n">
        <v>421</v>
      </c>
      <c r="D1735" s="0" t="n">
        <v>22</v>
      </c>
      <c r="E1735" s="0" t="n">
        <v>13</v>
      </c>
      <c r="F1735" s="0" t="n">
        <v>8</v>
      </c>
      <c r="G1735" s="0" t="n">
        <v>43.83</v>
      </c>
      <c r="H1735" s="0" t="n">
        <v>2.33</v>
      </c>
      <c r="I1735" s="0" t="n">
        <v>0.65</v>
      </c>
      <c r="J1735" s="0" t="s">
        <v>83</v>
      </c>
      <c r="K1735" s="0" t="s">
        <v>46</v>
      </c>
      <c r="L1735" s="0" t="n">
        <v>81</v>
      </c>
      <c r="M1735" s="0" t="n">
        <v>1.98</v>
      </c>
      <c r="N1735" s="0" t="n">
        <v>90.93</v>
      </c>
      <c r="O1735" s="0" t="n">
        <v>1.08</v>
      </c>
      <c r="P1735" s="0" t="n">
        <v>8</v>
      </c>
      <c r="Q1735" s="0" t="n">
        <v>0.75</v>
      </c>
      <c r="R1735" s="0" t="n">
        <v>851</v>
      </c>
      <c r="S1735" s="0" t="n">
        <v>12.19</v>
      </c>
      <c r="T1735" s="0" t="n">
        <v>0.86</v>
      </c>
      <c r="U1735" s="6" t="n">
        <v>45498</v>
      </c>
      <c r="V1735" s="0" t="n">
        <v>79.74</v>
      </c>
      <c r="W1735" s="0" t="n">
        <v>0.617</v>
      </c>
    </row>
    <row r="1736" customFormat="false" ht="15" hidden="false" customHeight="false" outlineLevel="0" collapsed="false">
      <c r="A1736" s="0" t="s">
        <v>1882</v>
      </c>
      <c r="B1736" s="0" t="s">
        <v>44</v>
      </c>
      <c r="C1736" s="0" t="n">
        <v>174</v>
      </c>
      <c r="D1736" s="0" t="n">
        <v>75</v>
      </c>
      <c r="E1736" s="0" t="n">
        <v>3</v>
      </c>
      <c r="F1736" s="0" t="n">
        <v>6</v>
      </c>
      <c r="G1736" s="0" t="n">
        <v>13.91</v>
      </c>
      <c r="H1736" s="0" t="n">
        <v>3.01</v>
      </c>
      <c r="I1736" s="0" t="n">
        <v>0.9</v>
      </c>
      <c r="J1736" s="0" t="s">
        <v>121</v>
      </c>
      <c r="K1736" s="0" t="s">
        <v>46</v>
      </c>
      <c r="L1736" s="0" t="n">
        <v>25</v>
      </c>
      <c r="M1736" s="0" t="n">
        <v>4.76</v>
      </c>
      <c r="N1736" s="0" t="n">
        <v>10.3</v>
      </c>
      <c r="O1736" s="0" t="n">
        <v>1.25</v>
      </c>
      <c r="P1736" s="0" t="n">
        <v>7</v>
      </c>
      <c r="Q1736" s="0" t="n">
        <v>0.76</v>
      </c>
      <c r="R1736" s="0" t="n">
        <v>389</v>
      </c>
      <c r="S1736" s="0" t="n">
        <v>5.02</v>
      </c>
      <c r="T1736" s="0" t="n">
        <v>0.39</v>
      </c>
      <c r="U1736" s="6" t="n">
        <v>45630</v>
      </c>
      <c r="V1736" s="0" t="n">
        <v>88.47</v>
      </c>
      <c r="W1736" s="0" t="n">
        <v>0.432</v>
      </c>
    </row>
    <row r="1737" customFormat="false" ht="15" hidden="false" customHeight="false" outlineLevel="0" collapsed="false">
      <c r="A1737" s="0" t="s">
        <v>1883</v>
      </c>
      <c r="B1737" s="0" t="s">
        <v>81</v>
      </c>
      <c r="C1737" s="0" t="n">
        <v>74</v>
      </c>
      <c r="D1737" s="0" t="n">
        <v>13</v>
      </c>
      <c r="E1737" s="0" t="n">
        <v>14</v>
      </c>
      <c r="F1737" s="0" t="n">
        <v>8</v>
      </c>
      <c r="G1737" s="0" t="n">
        <v>11.06</v>
      </c>
      <c r="H1737" s="0" t="n">
        <v>8.43</v>
      </c>
      <c r="I1737" s="0" t="n">
        <v>0.32</v>
      </c>
      <c r="J1737" s="0" t="s">
        <v>171</v>
      </c>
      <c r="K1737" s="0" t="s">
        <v>42</v>
      </c>
      <c r="L1737" s="0" t="n">
        <v>47</v>
      </c>
      <c r="M1737" s="0" t="n">
        <v>2.76</v>
      </c>
      <c r="N1737" s="0" t="n">
        <v>149.61</v>
      </c>
      <c r="O1737" s="0" t="n">
        <v>1.53</v>
      </c>
      <c r="P1737" s="0" t="n">
        <v>1</v>
      </c>
      <c r="Q1737" s="0" t="n">
        <v>0.84</v>
      </c>
      <c r="R1737" s="0" t="n">
        <v>129</v>
      </c>
      <c r="S1737" s="0" t="n">
        <v>6.41</v>
      </c>
      <c r="T1737" s="0" t="n">
        <v>0.78</v>
      </c>
      <c r="U1737" s="6" t="n">
        <v>45455</v>
      </c>
      <c r="V1737" s="0" t="n">
        <v>150.43</v>
      </c>
      <c r="W1737" s="0" t="n">
        <v>0.636</v>
      </c>
    </row>
    <row r="1738" customFormat="false" ht="15" hidden="false" customHeight="false" outlineLevel="0" collapsed="false">
      <c r="A1738" s="0" t="s">
        <v>1884</v>
      </c>
      <c r="B1738" s="0" t="s">
        <v>40</v>
      </c>
      <c r="C1738" s="0" t="n">
        <v>201</v>
      </c>
      <c r="D1738" s="0" t="n">
        <v>19</v>
      </c>
      <c r="E1738" s="0" t="n">
        <v>8</v>
      </c>
      <c r="F1738" s="0" t="n">
        <v>8</v>
      </c>
      <c r="G1738" s="0" t="n">
        <v>13.95</v>
      </c>
      <c r="H1738" s="0" t="n">
        <v>6.57</v>
      </c>
      <c r="I1738" s="0" t="n">
        <v>0.91</v>
      </c>
      <c r="J1738" s="0" t="s">
        <v>474</v>
      </c>
      <c r="K1738" s="0" t="s">
        <v>54</v>
      </c>
      <c r="L1738" s="0" t="n">
        <v>74</v>
      </c>
      <c r="M1738" s="0" t="n">
        <v>2.63</v>
      </c>
      <c r="N1738" s="0" t="n">
        <v>177.01</v>
      </c>
      <c r="O1738" s="0" t="n">
        <v>0.29</v>
      </c>
      <c r="P1738" s="0" t="n">
        <v>3</v>
      </c>
      <c r="Q1738" s="0" t="n">
        <v>0.8</v>
      </c>
      <c r="R1738" s="0" t="n">
        <v>527</v>
      </c>
      <c r="S1738" s="0" t="n">
        <v>2.31</v>
      </c>
      <c r="T1738" s="0" t="n">
        <v>0.94</v>
      </c>
      <c r="U1738" s="6" t="n">
        <v>45640</v>
      </c>
      <c r="V1738" s="0" t="n">
        <v>124.4</v>
      </c>
      <c r="W1738" s="0" t="n">
        <v>0.69</v>
      </c>
    </row>
    <row r="1739" customFormat="false" ht="15" hidden="false" customHeight="false" outlineLevel="0" collapsed="false">
      <c r="A1739" s="0" t="s">
        <v>1885</v>
      </c>
      <c r="B1739" s="0" t="s">
        <v>44</v>
      </c>
      <c r="C1739" s="0" t="n">
        <v>229</v>
      </c>
      <c r="D1739" s="0" t="n">
        <v>97</v>
      </c>
      <c r="E1739" s="0" t="n">
        <v>10</v>
      </c>
      <c r="F1739" s="0" t="n">
        <v>7</v>
      </c>
      <c r="G1739" s="0" t="n">
        <v>45.59</v>
      </c>
      <c r="H1739" s="0" t="n">
        <v>4.36</v>
      </c>
      <c r="I1739" s="0" t="n">
        <v>0.92</v>
      </c>
      <c r="J1739" s="0" t="s">
        <v>59</v>
      </c>
      <c r="K1739" s="0" t="s">
        <v>54</v>
      </c>
      <c r="L1739" s="0" t="n">
        <v>135</v>
      </c>
      <c r="M1739" s="0" t="n">
        <v>1.89</v>
      </c>
      <c r="N1739" s="0" t="n">
        <v>73.7</v>
      </c>
      <c r="O1739" s="0" t="n">
        <v>1.93</v>
      </c>
      <c r="P1739" s="0" t="n">
        <v>8</v>
      </c>
      <c r="Q1739" s="0" t="n">
        <v>0.83</v>
      </c>
      <c r="R1739" s="0" t="n">
        <v>160</v>
      </c>
      <c r="S1739" s="0" t="n">
        <v>5.8</v>
      </c>
      <c r="T1739" s="0" t="n">
        <v>0.5</v>
      </c>
      <c r="U1739" s="6" t="n">
        <v>45363</v>
      </c>
      <c r="V1739" s="0" t="n">
        <v>101.62</v>
      </c>
      <c r="W1739" s="0" t="n">
        <v>0.39</v>
      </c>
    </row>
    <row r="1740" customFormat="false" ht="15" hidden="false" customHeight="false" outlineLevel="0" collapsed="false">
      <c r="A1740" s="0" t="s">
        <v>1886</v>
      </c>
      <c r="B1740" s="0" t="s">
        <v>81</v>
      </c>
      <c r="C1740" s="0" t="n">
        <v>395</v>
      </c>
      <c r="D1740" s="0" t="n">
        <v>26</v>
      </c>
      <c r="E1740" s="0" t="n">
        <v>3</v>
      </c>
      <c r="F1740" s="0" t="n">
        <v>3</v>
      </c>
      <c r="G1740" s="0" t="n">
        <v>45.86</v>
      </c>
      <c r="H1740" s="0" t="n">
        <v>9.73</v>
      </c>
      <c r="I1740" s="0" t="n">
        <v>0.49</v>
      </c>
      <c r="J1740" s="0" t="s">
        <v>65</v>
      </c>
      <c r="K1740" s="0" t="s">
        <v>42</v>
      </c>
      <c r="L1740" s="0" t="n">
        <v>92</v>
      </c>
      <c r="M1740" s="0" t="n">
        <v>2.02</v>
      </c>
      <c r="N1740" s="0" t="n">
        <v>146.42</v>
      </c>
      <c r="O1740" s="0" t="n">
        <v>1.71</v>
      </c>
      <c r="P1740" s="0" t="n">
        <v>3</v>
      </c>
      <c r="Q1740" s="0" t="n">
        <v>0.84</v>
      </c>
      <c r="R1740" s="0" t="n">
        <v>536</v>
      </c>
      <c r="S1740" s="0" t="n">
        <v>14.63</v>
      </c>
      <c r="T1740" s="0" t="n">
        <v>0.22</v>
      </c>
      <c r="U1740" s="6" t="n">
        <v>45305</v>
      </c>
      <c r="V1740" s="0" t="n">
        <v>250.54</v>
      </c>
      <c r="W1740" s="0" t="n">
        <v>0.576</v>
      </c>
    </row>
    <row r="1741" customFormat="false" ht="15" hidden="false" customHeight="false" outlineLevel="0" collapsed="false">
      <c r="A1741" s="0" t="s">
        <v>1887</v>
      </c>
      <c r="B1741" s="0" t="s">
        <v>40</v>
      </c>
      <c r="C1741" s="0" t="n">
        <v>490</v>
      </c>
      <c r="D1741" s="0" t="n">
        <v>61</v>
      </c>
      <c r="E1741" s="0" t="n">
        <v>12</v>
      </c>
      <c r="F1741" s="0" t="n">
        <v>3</v>
      </c>
      <c r="G1741" s="0" t="n">
        <v>17.12</v>
      </c>
      <c r="H1741" s="0" t="n">
        <v>4.92</v>
      </c>
      <c r="I1741" s="0" t="n">
        <v>0.18</v>
      </c>
      <c r="J1741" s="0" t="s">
        <v>134</v>
      </c>
      <c r="K1741" s="0" t="s">
        <v>54</v>
      </c>
      <c r="L1741" s="0" t="n">
        <v>26</v>
      </c>
      <c r="M1741" s="0" t="n">
        <v>2.81</v>
      </c>
      <c r="N1741" s="0" t="n">
        <v>21.79</v>
      </c>
      <c r="O1741" s="0" t="n">
        <v>0.84</v>
      </c>
      <c r="P1741" s="0" t="n">
        <v>6</v>
      </c>
      <c r="Q1741" s="0" t="n">
        <v>0.74</v>
      </c>
      <c r="R1741" s="0" t="n">
        <v>970</v>
      </c>
      <c r="S1741" s="0" t="n">
        <v>14.19</v>
      </c>
      <c r="T1741" s="0" t="n">
        <v>0.86</v>
      </c>
      <c r="U1741" s="6" t="n">
        <v>45627</v>
      </c>
      <c r="V1741" s="0" t="n">
        <v>156.17</v>
      </c>
      <c r="W1741" s="0" t="n">
        <v>0.705</v>
      </c>
    </row>
    <row r="1742" customFormat="false" ht="15" hidden="false" customHeight="false" outlineLevel="0" collapsed="false">
      <c r="A1742" s="0" t="s">
        <v>1888</v>
      </c>
      <c r="B1742" s="0" t="s">
        <v>56</v>
      </c>
      <c r="C1742" s="0" t="n">
        <v>94</v>
      </c>
      <c r="D1742" s="0" t="n">
        <v>15</v>
      </c>
      <c r="E1742" s="0" t="n">
        <v>14</v>
      </c>
      <c r="F1742" s="0" t="n">
        <v>5</v>
      </c>
      <c r="G1742" s="0" t="n">
        <v>35.57</v>
      </c>
      <c r="H1742" s="0" t="n">
        <v>9.71</v>
      </c>
      <c r="I1742" s="0" t="n">
        <v>0.75</v>
      </c>
      <c r="J1742" s="0" t="s">
        <v>92</v>
      </c>
      <c r="K1742" s="0" t="s">
        <v>42</v>
      </c>
      <c r="L1742" s="0" t="n">
        <v>122</v>
      </c>
      <c r="M1742" s="0" t="n">
        <v>1.88</v>
      </c>
      <c r="N1742" s="0" t="n">
        <v>144.8</v>
      </c>
      <c r="O1742" s="0" t="n">
        <v>1.48</v>
      </c>
      <c r="P1742" s="0" t="n">
        <v>4</v>
      </c>
      <c r="Q1742" s="0" t="n">
        <v>0.75</v>
      </c>
      <c r="R1742" s="0" t="n">
        <v>502</v>
      </c>
      <c r="S1742" s="0" t="n">
        <v>11.5</v>
      </c>
      <c r="T1742" s="0" t="n">
        <v>0.77</v>
      </c>
      <c r="U1742" s="6" t="n">
        <v>45546</v>
      </c>
      <c r="V1742" s="0" t="n">
        <v>155.89</v>
      </c>
      <c r="W1742" s="0" t="n">
        <v>0.629</v>
      </c>
    </row>
    <row r="1743" customFormat="false" ht="15" hidden="false" customHeight="false" outlineLevel="0" collapsed="false">
      <c r="A1743" s="0" t="s">
        <v>1889</v>
      </c>
      <c r="B1743" s="0" t="s">
        <v>81</v>
      </c>
      <c r="C1743" s="0" t="n">
        <v>296</v>
      </c>
      <c r="D1743" s="0" t="n">
        <v>92</v>
      </c>
      <c r="E1743" s="0" t="n">
        <v>11</v>
      </c>
      <c r="F1743" s="0" t="n">
        <v>9</v>
      </c>
      <c r="G1743" s="0" t="n">
        <v>34.11</v>
      </c>
      <c r="H1743" s="0" t="n">
        <v>2.37</v>
      </c>
      <c r="I1743" s="0" t="n">
        <v>0.4</v>
      </c>
      <c r="J1743" s="0" t="s">
        <v>186</v>
      </c>
      <c r="K1743" s="0" t="s">
        <v>54</v>
      </c>
      <c r="L1743" s="0" t="n">
        <v>165</v>
      </c>
      <c r="M1743" s="0" t="n">
        <v>4.52</v>
      </c>
      <c r="N1743" s="0" t="n">
        <v>22.98</v>
      </c>
      <c r="O1743" s="0" t="n">
        <v>1.55</v>
      </c>
      <c r="P1743" s="0" t="n">
        <v>9</v>
      </c>
      <c r="Q1743" s="0" t="n">
        <v>0.95</v>
      </c>
      <c r="R1743" s="0" t="n">
        <v>462</v>
      </c>
      <c r="S1743" s="0" t="n">
        <v>13.7</v>
      </c>
      <c r="T1743" s="0" t="n">
        <v>0.32</v>
      </c>
      <c r="U1743" s="6" t="n">
        <v>45443</v>
      </c>
      <c r="V1743" s="0" t="n">
        <v>134.14</v>
      </c>
      <c r="W1743" s="0" t="n">
        <v>0.502</v>
      </c>
    </row>
    <row r="1744" customFormat="false" ht="15" hidden="false" customHeight="false" outlineLevel="0" collapsed="false">
      <c r="A1744" s="0" t="s">
        <v>1890</v>
      </c>
      <c r="B1744" s="0" t="s">
        <v>48</v>
      </c>
      <c r="C1744" s="0" t="n">
        <v>447</v>
      </c>
      <c r="D1744" s="0" t="n">
        <v>78</v>
      </c>
      <c r="E1744" s="0" t="n">
        <v>5</v>
      </c>
      <c r="F1744" s="0" t="n">
        <v>4</v>
      </c>
      <c r="G1744" s="0" t="n">
        <v>40.52</v>
      </c>
      <c r="H1744" s="0" t="n">
        <v>9.09</v>
      </c>
      <c r="I1744" s="0" t="n">
        <v>0.82</v>
      </c>
      <c r="J1744" s="0" t="s">
        <v>45</v>
      </c>
      <c r="K1744" s="0" t="s">
        <v>60</v>
      </c>
      <c r="L1744" s="0" t="n">
        <v>149</v>
      </c>
      <c r="M1744" s="0" t="n">
        <v>2.48</v>
      </c>
      <c r="N1744" s="0" t="n">
        <v>121.57</v>
      </c>
      <c r="O1744" s="0" t="n">
        <v>1.72</v>
      </c>
      <c r="P1744" s="0" t="n">
        <v>5</v>
      </c>
      <c r="Q1744" s="0" t="n">
        <v>0.75</v>
      </c>
      <c r="R1744" s="0" t="n">
        <v>653</v>
      </c>
      <c r="S1744" s="0" t="n">
        <v>3.96</v>
      </c>
      <c r="T1744" s="0" t="n">
        <v>0.68</v>
      </c>
      <c r="U1744" s="6" t="n">
        <v>45424</v>
      </c>
      <c r="V1744" s="0" t="n">
        <v>207.46</v>
      </c>
      <c r="W1744" s="0" t="n">
        <v>0.467</v>
      </c>
    </row>
    <row r="1745" customFormat="false" ht="15" hidden="false" customHeight="false" outlineLevel="0" collapsed="false">
      <c r="A1745" s="0" t="s">
        <v>1891</v>
      </c>
      <c r="B1745" s="0" t="s">
        <v>81</v>
      </c>
      <c r="C1745" s="0" t="n">
        <v>152</v>
      </c>
      <c r="D1745" s="0" t="n">
        <v>83</v>
      </c>
      <c r="E1745" s="0" t="n">
        <v>5</v>
      </c>
      <c r="F1745" s="0" t="n">
        <v>8</v>
      </c>
      <c r="G1745" s="0" t="n">
        <v>15.53</v>
      </c>
      <c r="H1745" s="0" t="n">
        <v>0.63</v>
      </c>
      <c r="I1745" s="0" t="n">
        <v>0.25</v>
      </c>
      <c r="J1745" s="0" t="s">
        <v>112</v>
      </c>
      <c r="K1745" s="0" t="s">
        <v>60</v>
      </c>
      <c r="L1745" s="0" t="n">
        <v>79</v>
      </c>
      <c r="M1745" s="0" t="n">
        <v>1.81</v>
      </c>
      <c r="N1745" s="0" t="n">
        <v>123.54</v>
      </c>
      <c r="O1745" s="0" t="n">
        <v>0.46</v>
      </c>
      <c r="P1745" s="0" t="n">
        <v>0</v>
      </c>
      <c r="Q1745" s="0" t="n">
        <v>0.9</v>
      </c>
      <c r="R1745" s="0" t="n">
        <v>998</v>
      </c>
      <c r="S1745" s="0" t="n">
        <v>9.71</v>
      </c>
      <c r="T1745" s="0" t="n">
        <v>0.86</v>
      </c>
      <c r="U1745" s="6" t="n">
        <v>45506</v>
      </c>
      <c r="V1745" s="0" t="n">
        <v>60.94</v>
      </c>
      <c r="W1745" s="0" t="n">
        <v>0.835</v>
      </c>
    </row>
    <row r="1746" customFormat="false" ht="15" hidden="false" customHeight="false" outlineLevel="0" collapsed="false">
      <c r="A1746" s="0" t="s">
        <v>1892</v>
      </c>
      <c r="B1746" s="0" t="s">
        <v>81</v>
      </c>
      <c r="C1746" s="0" t="n">
        <v>362</v>
      </c>
      <c r="D1746" s="0" t="n">
        <v>18</v>
      </c>
      <c r="E1746" s="0" t="n">
        <v>6</v>
      </c>
      <c r="F1746" s="0" t="n">
        <v>2</v>
      </c>
      <c r="G1746" s="0" t="n">
        <v>26</v>
      </c>
      <c r="H1746" s="0" t="n">
        <v>5.68</v>
      </c>
      <c r="I1746" s="0" t="n">
        <v>0.59</v>
      </c>
      <c r="J1746" s="0" t="s">
        <v>53</v>
      </c>
      <c r="K1746" s="0" t="s">
        <v>42</v>
      </c>
      <c r="L1746" s="0" t="n">
        <v>80</v>
      </c>
      <c r="M1746" s="0" t="n">
        <v>1.2</v>
      </c>
      <c r="N1746" s="0" t="n">
        <v>67.41</v>
      </c>
      <c r="O1746" s="0" t="n">
        <v>1.44</v>
      </c>
      <c r="P1746" s="0" t="n">
        <v>3</v>
      </c>
      <c r="Q1746" s="0" t="n">
        <v>0.83</v>
      </c>
      <c r="R1746" s="0" t="n">
        <v>235</v>
      </c>
      <c r="S1746" s="0" t="n">
        <v>8</v>
      </c>
      <c r="T1746" s="0" t="n">
        <v>0.34</v>
      </c>
      <c r="U1746" s="6" t="n">
        <v>45499</v>
      </c>
      <c r="V1746" s="0" t="n">
        <v>283.64</v>
      </c>
      <c r="W1746" s="0" t="n">
        <v>0.537</v>
      </c>
    </row>
    <row r="1747" customFormat="false" ht="15" hidden="false" customHeight="false" outlineLevel="0" collapsed="false">
      <c r="A1747" s="0" t="s">
        <v>1893</v>
      </c>
      <c r="B1747" s="0" t="s">
        <v>40</v>
      </c>
      <c r="C1747" s="0" t="n">
        <v>444</v>
      </c>
      <c r="D1747" s="0" t="n">
        <v>86</v>
      </c>
      <c r="E1747" s="0" t="n">
        <v>13</v>
      </c>
      <c r="F1747" s="0" t="n">
        <v>4</v>
      </c>
      <c r="G1747" s="0" t="n">
        <v>33.72</v>
      </c>
      <c r="H1747" s="0" t="n">
        <v>4.52</v>
      </c>
      <c r="I1747" s="0" t="n">
        <v>0.56</v>
      </c>
      <c r="J1747" s="0" t="s">
        <v>162</v>
      </c>
      <c r="K1747" s="0" t="s">
        <v>42</v>
      </c>
      <c r="L1747" s="0" t="n">
        <v>140</v>
      </c>
      <c r="M1747" s="0" t="n">
        <v>3.53</v>
      </c>
      <c r="N1747" s="0" t="n">
        <v>25.03</v>
      </c>
      <c r="O1747" s="0" t="n">
        <v>0.16</v>
      </c>
      <c r="P1747" s="0" t="n">
        <v>4</v>
      </c>
      <c r="Q1747" s="0" t="n">
        <v>0.99</v>
      </c>
      <c r="R1747" s="0" t="n">
        <v>602</v>
      </c>
      <c r="S1747" s="0" t="n">
        <v>6.92</v>
      </c>
      <c r="T1747" s="0" t="n">
        <v>0.38</v>
      </c>
      <c r="U1747" s="6" t="n">
        <v>45490</v>
      </c>
      <c r="V1747" s="0" t="n">
        <v>40.34</v>
      </c>
      <c r="W1747" s="0" t="n">
        <v>0.67</v>
      </c>
    </row>
    <row r="1748" customFormat="false" ht="15" hidden="false" customHeight="false" outlineLevel="0" collapsed="false">
      <c r="A1748" s="0" t="s">
        <v>1894</v>
      </c>
      <c r="B1748" s="0" t="s">
        <v>56</v>
      </c>
      <c r="C1748" s="0" t="n">
        <v>78</v>
      </c>
      <c r="D1748" s="0" t="n">
        <v>92</v>
      </c>
      <c r="E1748" s="0" t="n">
        <v>3</v>
      </c>
      <c r="F1748" s="0" t="n">
        <v>4</v>
      </c>
      <c r="G1748" s="0" t="n">
        <v>2.29</v>
      </c>
      <c r="H1748" s="0" t="n">
        <v>5.49</v>
      </c>
      <c r="I1748" s="0" t="n">
        <v>0.19</v>
      </c>
      <c r="J1748" s="0" t="s">
        <v>59</v>
      </c>
      <c r="K1748" s="0" t="s">
        <v>46</v>
      </c>
      <c r="L1748" s="0" t="n">
        <v>58</v>
      </c>
      <c r="M1748" s="0" t="n">
        <v>0.62</v>
      </c>
      <c r="N1748" s="0" t="n">
        <v>190.37</v>
      </c>
      <c r="O1748" s="0" t="n">
        <v>0.32</v>
      </c>
      <c r="P1748" s="0" t="n">
        <v>5</v>
      </c>
      <c r="Q1748" s="0" t="n">
        <v>0.72</v>
      </c>
      <c r="R1748" s="0" t="n">
        <v>136</v>
      </c>
      <c r="S1748" s="0" t="n">
        <v>5.55</v>
      </c>
      <c r="T1748" s="0" t="n">
        <v>0.36</v>
      </c>
      <c r="U1748" s="6" t="n">
        <v>45310</v>
      </c>
      <c r="V1748" s="0" t="n">
        <v>215.99</v>
      </c>
      <c r="W1748" s="0" t="n">
        <v>0.558</v>
      </c>
    </row>
    <row r="1749" customFormat="false" ht="15" hidden="false" customHeight="false" outlineLevel="0" collapsed="false">
      <c r="A1749" s="0" t="s">
        <v>1895</v>
      </c>
      <c r="B1749" s="0" t="s">
        <v>48</v>
      </c>
      <c r="C1749" s="0" t="n">
        <v>364</v>
      </c>
      <c r="D1749" s="0" t="n">
        <v>30</v>
      </c>
      <c r="E1749" s="0" t="n">
        <v>11</v>
      </c>
      <c r="F1749" s="0" t="n">
        <v>3</v>
      </c>
      <c r="G1749" s="0" t="n">
        <v>19.46</v>
      </c>
      <c r="H1749" s="0" t="n">
        <v>5.76</v>
      </c>
      <c r="I1749" s="0" t="n">
        <v>0.43</v>
      </c>
      <c r="J1749" s="0" t="s">
        <v>76</v>
      </c>
      <c r="K1749" s="0" t="s">
        <v>54</v>
      </c>
      <c r="L1749" s="0" t="n">
        <v>30</v>
      </c>
      <c r="M1749" s="0" t="n">
        <v>2.52</v>
      </c>
      <c r="N1749" s="0" t="n">
        <v>111.76</v>
      </c>
      <c r="O1749" s="0" t="n">
        <v>1.57</v>
      </c>
      <c r="P1749" s="0" t="n">
        <v>5</v>
      </c>
      <c r="Q1749" s="0" t="n">
        <v>0.95</v>
      </c>
      <c r="R1749" s="0" t="n">
        <v>273</v>
      </c>
      <c r="S1749" s="0" t="n">
        <v>13.13</v>
      </c>
      <c r="T1749" s="0" t="n">
        <v>1</v>
      </c>
      <c r="U1749" s="6" t="n">
        <v>45590</v>
      </c>
      <c r="V1749" s="0" t="n">
        <v>214.25</v>
      </c>
      <c r="W1749" s="0" t="n">
        <v>0.708</v>
      </c>
    </row>
    <row r="1750" customFormat="false" ht="15" hidden="false" customHeight="false" outlineLevel="0" collapsed="false">
      <c r="A1750" s="0" t="s">
        <v>1896</v>
      </c>
      <c r="B1750" s="0" t="s">
        <v>44</v>
      </c>
      <c r="C1750" s="0" t="n">
        <v>201</v>
      </c>
      <c r="D1750" s="0" t="n">
        <v>33</v>
      </c>
      <c r="E1750" s="0" t="n">
        <v>13</v>
      </c>
      <c r="F1750" s="0" t="n">
        <v>3</v>
      </c>
      <c r="G1750" s="0" t="n">
        <v>35.1</v>
      </c>
      <c r="H1750" s="0" t="n">
        <v>4.2</v>
      </c>
      <c r="I1750" s="0" t="n">
        <v>0.18</v>
      </c>
      <c r="J1750" s="0" t="s">
        <v>92</v>
      </c>
      <c r="K1750" s="0" t="s">
        <v>60</v>
      </c>
      <c r="L1750" s="0" t="n">
        <v>145</v>
      </c>
      <c r="M1750" s="0" t="n">
        <v>2.98</v>
      </c>
      <c r="N1750" s="0" t="n">
        <v>120.15</v>
      </c>
      <c r="O1750" s="0" t="n">
        <v>1.64</v>
      </c>
      <c r="P1750" s="0" t="n">
        <v>4</v>
      </c>
      <c r="Q1750" s="0" t="n">
        <v>0.85</v>
      </c>
      <c r="R1750" s="0" t="n">
        <v>100</v>
      </c>
      <c r="S1750" s="0" t="n">
        <v>7.78</v>
      </c>
      <c r="T1750" s="0" t="n">
        <v>0.38</v>
      </c>
      <c r="U1750" s="6" t="n">
        <v>45654</v>
      </c>
      <c r="V1750" s="0" t="n">
        <v>43.04</v>
      </c>
      <c r="W1750" s="0" t="n">
        <v>0.506</v>
      </c>
    </row>
    <row r="1751" customFormat="false" ht="15" hidden="false" customHeight="false" outlineLevel="0" collapsed="false">
      <c r="A1751" s="0" t="s">
        <v>1897</v>
      </c>
      <c r="B1751" s="0" t="s">
        <v>44</v>
      </c>
      <c r="C1751" s="0" t="n">
        <v>477</v>
      </c>
      <c r="D1751" s="0" t="n">
        <v>13</v>
      </c>
      <c r="E1751" s="0" t="n">
        <v>5</v>
      </c>
      <c r="F1751" s="0" t="n">
        <v>7</v>
      </c>
      <c r="G1751" s="0" t="n">
        <v>13.38</v>
      </c>
      <c r="H1751" s="0" t="n">
        <v>9.98</v>
      </c>
      <c r="I1751" s="0" t="n">
        <v>0.52</v>
      </c>
      <c r="J1751" s="0" t="s">
        <v>174</v>
      </c>
      <c r="K1751" s="0" t="s">
        <v>46</v>
      </c>
      <c r="L1751" s="0" t="n">
        <v>73</v>
      </c>
      <c r="M1751" s="0" t="n">
        <v>2.03</v>
      </c>
      <c r="N1751" s="0" t="n">
        <v>126.85</v>
      </c>
      <c r="O1751" s="0" t="n">
        <v>1.23</v>
      </c>
      <c r="P1751" s="0" t="n">
        <v>2</v>
      </c>
      <c r="Q1751" s="0" t="n">
        <v>0.7</v>
      </c>
      <c r="R1751" s="0" t="n">
        <v>175</v>
      </c>
      <c r="S1751" s="0" t="n">
        <v>11.14</v>
      </c>
      <c r="T1751" s="0" t="n">
        <v>0.41</v>
      </c>
      <c r="U1751" s="6" t="n">
        <v>45584</v>
      </c>
      <c r="V1751" s="0" t="n">
        <v>297.98</v>
      </c>
      <c r="W1751" s="0" t="n">
        <v>0.608</v>
      </c>
    </row>
    <row r="1752" customFormat="false" ht="15" hidden="false" customHeight="false" outlineLevel="0" collapsed="false">
      <c r="A1752" s="0" t="s">
        <v>1898</v>
      </c>
      <c r="B1752" s="0" t="s">
        <v>81</v>
      </c>
      <c r="C1752" s="0" t="n">
        <v>425</v>
      </c>
      <c r="D1752" s="0" t="n">
        <v>33</v>
      </c>
      <c r="E1752" s="0" t="n">
        <v>12</v>
      </c>
      <c r="F1752" s="0" t="n">
        <v>7</v>
      </c>
      <c r="G1752" s="0" t="n">
        <v>47.93</v>
      </c>
      <c r="H1752" s="0" t="n">
        <v>9.78</v>
      </c>
      <c r="I1752" s="0" t="n">
        <v>0.86</v>
      </c>
      <c r="J1752" s="0" t="s">
        <v>158</v>
      </c>
      <c r="K1752" s="0" t="s">
        <v>54</v>
      </c>
      <c r="L1752" s="0" t="n">
        <v>167</v>
      </c>
      <c r="M1752" s="0" t="n">
        <v>3.87</v>
      </c>
      <c r="N1752" s="0" t="n">
        <v>179.3</v>
      </c>
      <c r="O1752" s="0" t="n">
        <v>1.21</v>
      </c>
      <c r="P1752" s="0" t="n">
        <v>1</v>
      </c>
      <c r="Q1752" s="0" t="n">
        <v>0.78</v>
      </c>
      <c r="R1752" s="0" t="n">
        <v>195</v>
      </c>
      <c r="S1752" s="0" t="n">
        <v>10.88</v>
      </c>
      <c r="T1752" s="0" t="n">
        <v>0.24</v>
      </c>
      <c r="U1752" s="6" t="n">
        <v>45389</v>
      </c>
      <c r="V1752" s="0" t="n">
        <v>19.95</v>
      </c>
      <c r="W1752" s="0" t="n">
        <v>0.608</v>
      </c>
    </row>
    <row r="1753" customFormat="false" ht="15" hidden="false" customHeight="false" outlineLevel="0" collapsed="false">
      <c r="A1753" s="0" t="s">
        <v>1899</v>
      </c>
      <c r="B1753" s="0" t="s">
        <v>40</v>
      </c>
      <c r="C1753" s="0" t="n">
        <v>358</v>
      </c>
      <c r="D1753" s="0" t="n">
        <v>68</v>
      </c>
      <c r="E1753" s="0" t="n">
        <v>6</v>
      </c>
      <c r="F1753" s="0" t="n">
        <v>3</v>
      </c>
      <c r="G1753" s="0" t="n">
        <v>2.48</v>
      </c>
      <c r="H1753" s="0" t="n">
        <v>9.64</v>
      </c>
      <c r="I1753" s="0" t="n">
        <v>0.34</v>
      </c>
      <c r="J1753" s="0" t="s">
        <v>573</v>
      </c>
      <c r="K1753" s="0" t="s">
        <v>60</v>
      </c>
      <c r="L1753" s="0" t="n">
        <v>41</v>
      </c>
      <c r="M1753" s="0" t="n">
        <v>3.54</v>
      </c>
      <c r="N1753" s="0" t="n">
        <v>21.45</v>
      </c>
      <c r="O1753" s="0" t="n">
        <v>1.52</v>
      </c>
      <c r="P1753" s="0" t="n">
        <v>6</v>
      </c>
      <c r="Q1753" s="0" t="n">
        <v>0.82</v>
      </c>
      <c r="R1753" s="0" t="n">
        <v>90</v>
      </c>
      <c r="S1753" s="0" t="n">
        <v>2.9</v>
      </c>
      <c r="T1753" s="0" t="n">
        <v>0.99</v>
      </c>
      <c r="U1753" s="6" t="n">
        <v>45467</v>
      </c>
      <c r="V1753" s="0" t="n">
        <v>115.76</v>
      </c>
      <c r="W1753" s="0" t="n">
        <v>0.529</v>
      </c>
    </row>
    <row r="1754" customFormat="false" ht="15" hidden="false" customHeight="false" outlineLevel="0" collapsed="false">
      <c r="A1754" s="0" t="s">
        <v>1900</v>
      </c>
      <c r="B1754" s="0" t="s">
        <v>40</v>
      </c>
      <c r="C1754" s="0" t="n">
        <v>340</v>
      </c>
      <c r="D1754" s="0" t="n">
        <v>12</v>
      </c>
      <c r="E1754" s="0" t="n">
        <v>3</v>
      </c>
      <c r="F1754" s="0" t="n">
        <v>6</v>
      </c>
      <c r="G1754" s="0" t="n">
        <v>47.95</v>
      </c>
      <c r="H1754" s="0" t="n">
        <v>9.8</v>
      </c>
      <c r="I1754" s="0" t="n">
        <v>0.79</v>
      </c>
      <c r="J1754" s="0" t="s">
        <v>67</v>
      </c>
      <c r="K1754" s="0" t="s">
        <v>54</v>
      </c>
      <c r="L1754" s="0" t="n">
        <v>29</v>
      </c>
      <c r="M1754" s="0" t="n">
        <v>4.87</v>
      </c>
      <c r="N1754" s="0" t="n">
        <v>179.72</v>
      </c>
      <c r="O1754" s="0" t="n">
        <v>1.82</v>
      </c>
      <c r="P1754" s="0" t="n">
        <v>0</v>
      </c>
      <c r="Q1754" s="0" t="n">
        <v>0.79</v>
      </c>
      <c r="R1754" s="0" t="n">
        <v>404</v>
      </c>
      <c r="S1754" s="0" t="n">
        <v>1.69</v>
      </c>
      <c r="T1754" s="0" t="n">
        <v>0.4</v>
      </c>
      <c r="U1754" s="6" t="n">
        <v>45405</v>
      </c>
      <c r="V1754" s="0" t="n">
        <v>133.18</v>
      </c>
      <c r="W1754" s="0" t="n">
        <v>0.479</v>
      </c>
    </row>
    <row r="1755" customFormat="false" ht="15" hidden="false" customHeight="false" outlineLevel="0" collapsed="false">
      <c r="A1755" s="0" t="s">
        <v>1901</v>
      </c>
      <c r="B1755" s="0" t="s">
        <v>44</v>
      </c>
      <c r="C1755" s="0" t="n">
        <v>83</v>
      </c>
      <c r="D1755" s="0" t="n">
        <v>77</v>
      </c>
      <c r="E1755" s="0" t="n">
        <v>6</v>
      </c>
      <c r="F1755" s="0" t="n">
        <v>6</v>
      </c>
      <c r="G1755" s="0" t="n">
        <v>11.62</v>
      </c>
      <c r="H1755" s="0" t="n">
        <v>8.03</v>
      </c>
      <c r="I1755" s="0" t="n">
        <v>0.27</v>
      </c>
      <c r="J1755" s="0" t="s">
        <v>198</v>
      </c>
      <c r="K1755" s="0" t="s">
        <v>42</v>
      </c>
      <c r="L1755" s="0" t="n">
        <v>25</v>
      </c>
      <c r="M1755" s="0" t="n">
        <v>2.79</v>
      </c>
      <c r="N1755" s="0" t="n">
        <v>55.54</v>
      </c>
      <c r="O1755" s="0" t="n">
        <v>0.9</v>
      </c>
      <c r="P1755" s="0" t="n">
        <v>4</v>
      </c>
      <c r="Q1755" s="0" t="n">
        <v>0.81</v>
      </c>
      <c r="R1755" s="0" t="n">
        <v>494</v>
      </c>
      <c r="S1755" s="0" t="n">
        <v>12.76</v>
      </c>
      <c r="T1755" s="0" t="n">
        <v>0.78</v>
      </c>
      <c r="U1755" s="6" t="n">
        <v>45643</v>
      </c>
      <c r="V1755" s="0" t="n">
        <v>242.81</v>
      </c>
      <c r="W1755" s="0" t="n">
        <v>0.718</v>
      </c>
    </row>
    <row r="1756" customFormat="false" ht="15" hidden="false" customHeight="false" outlineLevel="0" collapsed="false">
      <c r="A1756" s="0" t="s">
        <v>1902</v>
      </c>
      <c r="B1756" s="0" t="s">
        <v>48</v>
      </c>
      <c r="C1756" s="0" t="n">
        <v>346</v>
      </c>
      <c r="D1756" s="0" t="n">
        <v>49</v>
      </c>
      <c r="E1756" s="0" t="n">
        <v>3</v>
      </c>
      <c r="F1756" s="0" t="n">
        <v>2</v>
      </c>
      <c r="G1756" s="0" t="n">
        <v>3.39</v>
      </c>
      <c r="H1756" s="0" t="n">
        <v>9.89</v>
      </c>
      <c r="I1756" s="0" t="n">
        <v>0.71</v>
      </c>
      <c r="J1756" s="0" t="s">
        <v>92</v>
      </c>
      <c r="K1756" s="0" t="s">
        <v>60</v>
      </c>
      <c r="L1756" s="0" t="n">
        <v>162</v>
      </c>
      <c r="M1756" s="0" t="n">
        <v>2.92</v>
      </c>
      <c r="N1756" s="0" t="n">
        <v>24.81</v>
      </c>
      <c r="O1756" s="0" t="n">
        <v>0.32</v>
      </c>
      <c r="P1756" s="0" t="n">
        <v>3</v>
      </c>
      <c r="Q1756" s="0" t="n">
        <v>0.98</v>
      </c>
      <c r="R1756" s="0" t="n">
        <v>412</v>
      </c>
      <c r="S1756" s="0" t="n">
        <v>7.86</v>
      </c>
      <c r="T1756" s="0" t="n">
        <v>0.22</v>
      </c>
      <c r="U1756" s="6" t="n">
        <v>45565</v>
      </c>
      <c r="V1756" s="0" t="n">
        <v>18.65</v>
      </c>
      <c r="W1756" s="0" t="n">
        <v>0.653</v>
      </c>
    </row>
    <row r="1757" customFormat="false" ht="15" hidden="false" customHeight="false" outlineLevel="0" collapsed="false">
      <c r="A1757" s="0" t="s">
        <v>1903</v>
      </c>
      <c r="B1757" s="0" t="s">
        <v>56</v>
      </c>
      <c r="C1757" s="0" t="n">
        <v>279</v>
      </c>
      <c r="D1757" s="0" t="n">
        <v>57</v>
      </c>
      <c r="E1757" s="0" t="n">
        <v>7</v>
      </c>
      <c r="F1757" s="0" t="n">
        <v>3</v>
      </c>
      <c r="G1757" s="0" t="n">
        <v>15.33</v>
      </c>
      <c r="H1757" s="0" t="n">
        <v>8.98</v>
      </c>
      <c r="I1757" s="0" t="n">
        <v>0.92</v>
      </c>
      <c r="J1757" s="0" t="s">
        <v>49</v>
      </c>
      <c r="K1757" s="0" t="s">
        <v>60</v>
      </c>
      <c r="L1757" s="0" t="n">
        <v>69</v>
      </c>
      <c r="M1757" s="0" t="n">
        <v>1.61</v>
      </c>
      <c r="N1757" s="0" t="n">
        <v>134.88</v>
      </c>
      <c r="O1757" s="0" t="n">
        <v>1.69</v>
      </c>
      <c r="P1757" s="0" t="n">
        <v>6</v>
      </c>
      <c r="Q1757" s="0" t="n">
        <v>0.81</v>
      </c>
      <c r="R1757" s="0" t="n">
        <v>585</v>
      </c>
      <c r="S1757" s="0" t="n">
        <v>12.34</v>
      </c>
      <c r="T1757" s="0" t="n">
        <v>0.83</v>
      </c>
      <c r="U1757" s="6" t="n">
        <v>45618</v>
      </c>
      <c r="V1757" s="0" t="n">
        <v>171.54</v>
      </c>
      <c r="W1757" s="0" t="n">
        <v>0.604</v>
      </c>
    </row>
    <row r="1758" customFormat="false" ht="15" hidden="false" customHeight="false" outlineLevel="0" collapsed="false">
      <c r="A1758" s="0" t="s">
        <v>1904</v>
      </c>
      <c r="B1758" s="0" t="s">
        <v>48</v>
      </c>
      <c r="C1758" s="0" t="n">
        <v>212</v>
      </c>
      <c r="D1758" s="0" t="n">
        <v>63</v>
      </c>
      <c r="E1758" s="0" t="n">
        <v>7</v>
      </c>
      <c r="F1758" s="0" t="n">
        <v>5</v>
      </c>
      <c r="G1758" s="0" t="n">
        <v>39.53</v>
      </c>
      <c r="H1758" s="0" t="n">
        <v>4.45</v>
      </c>
      <c r="I1758" s="0" t="n">
        <v>0.39</v>
      </c>
      <c r="J1758" s="0" t="s">
        <v>89</v>
      </c>
      <c r="K1758" s="0" t="s">
        <v>46</v>
      </c>
      <c r="L1758" s="0" t="n">
        <v>146</v>
      </c>
      <c r="M1758" s="0" t="n">
        <v>2.23</v>
      </c>
      <c r="N1758" s="0" t="n">
        <v>195.63</v>
      </c>
      <c r="O1758" s="0" t="n">
        <v>0.75</v>
      </c>
      <c r="P1758" s="0" t="n">
        <v>1</v>
      </c>
      <c r="Q1758" s="0" t="n">
        <v>0.83</v>
      </c>
      <c r="R1758" s="0" t="n">
        <v>864</v>
      </c>
      <c r="S1758" s="0" t="n">
        <v>5.16</v>
      </c>
      <c r="T1758" s="0" t="n">
        <v>0.8</v>
      </c>
      <c r="U1758" s="6" t="n">
        <v>45535</v>
      </c>
      <c r="V1758" s="0" t="n">
        <v>69.16</v>
      </c>
      <c r="W1758" s="0" t="n">
        <v>0.7</v>
      </c>
    </row>
    <row r="1759" customFormat="false" ht="15" hidden="false" customHeight="false" outlineLevel="0" collapsed="false">
      <c r="A1759" s="0" t="s">
        <v>1905</v>
      </c>
      <c r="B1759" s="0" t="s">
        <v>56</v>
      </c>
      <c r="C1759" s="0" t="n">
        <v>162</v>
      </c>
      <c r="D1759" s="0" t="n">
        <v>44</v>
      </c>
      <c r="E1759" s="0" t="n">
        <v>13</v>
      </c>
      <c r="F1759" s="0" t="n">
        <v>7</v>
      </c>
      <c r="G1759" s="0" t="n">
        <v>37.87</v>
      </c>
      <c r="H1759" s="0" t="n">
        <v>7.96</v>
      </c>
      <c r="I1759" s="0" t="n">
        <v>0.91</v>
      </c>
      <c r="J1759" s="0" t="s">
        <v>171</v>
      </c>
      <c r="K1759" s="0" t="s">
        <v>54</v>
      </c>
      <c r="L1759" s="0" t="n">
        <v>112</v>
      </c>
      <c r="M1759" s="0" t="n">
        <v>0.62</v>
      </c>
      <c r="N1759" s="0" t="n">
        <v>20.88</v>
      </c>
      <c r="O1759" s="0" t="n">
        <v>0.35</v>
      </c>
      <c r="P1759" s="0" t="n">
        <v>7</v>
      </c>
      <c r="Q1759" s="0" t="n">
        <v>0.93</v>
      </c>
      <c r="R1759" s="0" t="n">
        <v>333</v>
      </c>
      <c r="S1759" s="0" t="n">
        <v>13.07</v>
      </c>
      <c r="T1759" s="0" t="n">
        <v>0.27</v>
      </c>
      <c r="U1759" s="6" t="n">
        <v>45635</v>
      </c>
      <c r="V1759" s="0" t="n">
        <v>176.05</v>
      </c>
      <c r="W1759" s="0" t="n">
        <v>0.639</v>
      </c>
    </row>
    <row r="1760" customFormat="false" ht="15" hidden="false" customHeight="false" outlineLevel="0" collapsed="false">
      <c r="A1760" s="0" t="s">
        <v>1906</v>
      </c>
      <c r="B1760" s="0" t="s">
        <v>44</v>
      </c>
      <c r="C1760" s="0" t="n">
        <v>123</v>
      </c>
      <c r="D1760" s="0" t="n">
        <v>65</v>
      </c>
      <c r="E1760" s="0" t="n">
        <v>9</v>
      </c>
      <c r="F1760" s="0" t="n">
        <v>3</v>
      </c>
      <c r="G1760" s="0" t="n">
        <v>11.23</v>
      </c>
      <c r="H1760" s="0" t="n">
        <v>9.16</v>
      </c>
      <c r="I1760" s="0" t="n">
        <v>0.55</v>
      </c>
      <c r="J1760" s="0" t="s">
        <v>215</v>
      </c>
      <c r="K1760" s="0" t="s">
        <v>42</v>
      </c>
      <c r="L1760" s="0" t="n">
        <v>70</v>
      </c>
      <c r="M1760" s="0" t="n">
        <v>3.6</v>
      </c>
      <c r="N1760" s="0" t="n">
        <v>90.96</v>
      </c>
      <c r="O1760" s="0" t="n">
        <v>1.27</v>
      </c>
      <c r="P1760" s="0" t="n">
        <v>8</v>
      </c>
      <c r="Q1760" s="0" t="n">
        <v>0.94</v>
      </c>
      <c r="R1760" s="0" t="n">
        <v>85</v>
      </c>
      <c r="S1760" s="0" t="n">
        <v>12.63</v>
      </c>
      <c r="T1760" s="0" t="n">
        <v>0.3</v>
      </c>
      <c r="U1760" s="6" t="n">
        <v>45475</v>
      </c>
      <c r="V1760" s="0" t="n">
        <v>197.44</v>
      </c>
      <c r="W1760" s="0" t="n">
        <v>0.529</v>
      </c>
    </row>
    <row r="1761" customFormat="false" ht="15" hidden="false" customHeight="false" outlineLevel="0" collapsed="false">
      <c r="A1761" s="0" t="s">
        <v>1907</v>
      </c>
      <c r="B1761" s="0" t="s">
        <v>56</v>
      </c>
      <c r="C1761" s="0" t="n">
        <v>479</v>
      </c>
      <c r="D1761" s="0" t="n">
        <v>98</v>
      </c>
      <c r="E1761" s="0" t="n">
        <v>10</v>
      </c>
      <c r="F1761" s="0" t="n">
        <v>6</v>
      </c>
      <c r="G1761" s="0" t="n">
        <v>10.64</v>
      </c>
      <c r="H1761" s="0" t="n">
        <v>7.27</v>
      </c>
      <c r="I1761" s="0" t="n">
        <v>0.39</v>
      </c>
      <c r="J1761" s="0" t="s">
        <v>193</v>
      </c>
      <c r="K1761" s="0" t="s">
        <v>42</v>
      </c>
      <c r="L1761" s="0" t="n">
        <v>177</v>
      </c>
      <c r="M1761" s="0" t="n">
        <v>1.9</v>
      </c>
      <c r="N1761" s="0" t="n">
        <v>110.66</v>
      </c>
      <c r="O1761" s="0" t="n">
        <v>1.2</v>
      </c>
      <c r="P1761" s="0" t="n">
        <v>9</v>
      </c>
      <c r="Q1761" s="0" t="n">
        <v>0.73</v>
      </c>
      <c r="R1761" s="0" t="n">
        <v>326</v>
      </c>
      <c r="S1761" s="0" t="n">
        <v>6.34</v>
      </c>
      <c r="T1761" s="0" t="n">
        <v>0.44</v>
      </c>
      <c r="U1761" s="6" t="n">
        <v>45551</v>
      </c>
      <c r="V1761" s="0" t="n">
        <v>19.9</v>
      </c>
      <c r="W1761" s="0" t="n">
        <v>0.419</v>
      </c>
    </row>
    <row r="1762" customFormat="false" ht="15" hidden="false" customHeight="false" outlineLevel="0" collapsed="false">
      <c r="A1762" s="0" t="s">
        <v>1908</v>
      </c>
      <c r="B1762" s="0" t="s">
        <v>40</v>
      </c>
      <c r="C1762" s="0" t="n">
        <v>425</v>
      </c>
      <c r="D1762" s="0" t="n">
        <v>49</v>
      </c>
      <c r="E1762" s="0" t="n">
        <v>6</v>
      </c>
      <c r="F1762" s="0" t="n">
        <v>3</v>
      </c>
      <c r="G1762" s="0" t="n">
        <v>32.49</v>
      </c>
      <c r="H1762" s="0" t="n">
        <v>4.52</v>
      </c>
      <c r="I1762" s="0" t="n">
        <v>0.91</v>
      </c>
      <c r="J1762" s="0" t="s">
        <v>49</v>
      </c>
      <c r="K1762" s="0" t="s">
        <v>54</v>
      </c>
      <c r="L1762" s="0" t="n">
        <v>113</v>
      </c>
      <c r="M1762" s="0" t="n">
        <v>2.93</v>
      </c>
      <c r="N1762" s="0" t="n">
        <v>57.9</v>
      </c>
      <c r="O1762" s="0" t="n">
        <v>1</v>
      </c>
      <c r="P1762" s="0" t="n">
        <v>0</v>
      </c>
      <c r="Q1762" s="0" t="n">
        <v>0.91</v>
      </c>
      <c r="R1762" s="0" t="n">
        <v>745</v>
      </c>
      <c r="S1762" s="0" t="n">
        <v>6.76</v>
      </c>
      <c r="T1762" s="0" t="n">
        <v>0.48</v>
      </c>
      <c r="U1762" s="6" t="n">
        <v>45445</v>
      </c>
      <c r="V1762" s="0" t="n">
        <v>29.56</v>
      </c>
      <c r="W1762" s="0" t="n">
        <v>0.668</v>
      </c>
    </row>
    <row r="1763" customFormat="false" ht="15" hidden="false" customHeight="false" outlineLevel="0" collapsed="false">
      <c r="A1763" s="0" t="s">
        <v>1909</v>
      </c>
      <c r="B1763" s="0" t="s">
        <v>81</v>
      </c>
      <c r="C1763" s="0" t="n">
        <v>233</v>
      </c>
      <c r="D1763" s="0" t="n">
        <v>86</v>
      </c>
      <c r="E1763" s="0" t="n">
        <v>9</v>
      </c>
      <c r="F1763" s="0" t="n">
        <v>6</v>
      </c>
      <c r="G1763" s="0" t="n">
        <v>23.45</v>
      </c>
      <c r="H1763" s="0" t="n">
        <v>1.13</v>
      </c>
      <c r="I1763" s="0" t="n">
        <v>0.13</v>
      </c>
      <c r="J1763" s="0" t="s">
        <v>455</v>
      </c>
      <c r="K1763" s="0" t="s">
        <v>54</v>
      </c>
      <c r="L1763" s="0" t="n">
        <v>70</v>
      </c>
      <c r="M1763" s="0" t="n">
        <v>1.65</v>
      </c>
      <c r="N1763" s="0" t="n">
        <v>196.75</v>
      </c>
      <c r="O1763" s="0" t="n">
        <v>1.73</v>
      </c>
      <c r="P1763" s="0" t="n">
        <v>4</v>
      </c>
      <c r="Q1763" s="0" t="n">
        <v>0.84</v>
      </c>
      <c r="R1763" s="0" t="n">
        <v>374</v>
      </c>
      <c r="S1763" s="0" t="n">
        <v>5.91</v>
      </c>
      <c r="T1763" s="0" t="n">
        <v>0.83</v>
      </c>
      <c r="U1763" s="6" t="n">
        <v>45379</v>
      </c>
      <c r="V1763" s="0" t="n">
        <v>34.72</v>
      </c>
      <c r="W1763" s="0" t="n">
        <v>0.56</v>
      </c>
    </row>
    <row r="1764" customFormat="false" ht="15" hidden="false" customHeight="false" outlineLevel="0" collapsed="false">
      <c r="A1764" s="0" t="s">
        <v>1910</v>
      </c>
      <c r="B1764" s="0" t="s">
        <v>81</v>
      </c>
      <c r="C1764" s="0" t="n">
        <v>261</v>
      </c>
      <c r="D1764" s="0" t="n">
        <v>77</v>
      </c>
      <c r="E1764" s="0" t="n">
        <v>6</v>
      </c>
      <c r="F1764" s="0" t="n">
        <v>3</v>
      </c>
      <c r="G1764" s="0" t="n">
        <v>39.82</v>
      </c>
      <c r="H1764" s="0" t="n">
        <v>8.19</v>
      </c>
      <c r="I1764" s="0" t="n">
        <v>0.13</v>
      </c>
      <c r="J1764" s="0" t="s">
        <v>193</v>
      </c>
      <c r="K1764" s="0" t="s">
        <v>42</v>
      </c>
      <c r="L1764" s="0" t="n">
        <v>85</v>
      </c>
      <c r="M1764" s="0" t="n">
        <v>3.29</v>
      </c>
      <c r="N1764" s="0" t="n">
        <v>131.78</v>
      </c>
      <c r="O1764" s="0" t="n">
        <v>0.62</v>
      </c>
      <c r="P1764" s="0" t="n">
        <v>3</v>
      </c>
      <c r="Q1764" s="0" t="n">
        <v>0.74</v>
      </c>
      <c r="R1764" s="0" t="n">
        <v>715</v>
      </c>
      <c r="S1764" s="0" t="n">
        <v>1.49</v>
      </c>
      <c r="T1764" s="0" t="n">
        <v>0.25</v>
      </c>
      <c r="U1764" s="6" t="n">
        <v>45628</v>
      </c>
      <c r="V1764" s="0" t="n">
        <v>257.16</v>
      </c>
      <c r="W1764" s="0" t="n">
        <v>0.496</v>
      </c>
    </row>
    <row r="1765" customFormat="false" ht="15" hidden="false" customHeight="false" outlineLevel="0" collapsed="false">
      <c r="A1765" s="0" t="s">
        <v>1911</v>
      </c>
      <c r="B1765" s="0" t="s">
        <v>44</v>
      </c>
      <c r="C1765" s="0" t="n">
        <v>450</v>
      </c>
      <c r="D1765" s="0" t="n">
        <v>55</v>
      </c>
      <c r="E1765" s="0" t="n">
        <v>5</v>
      </c>
      <c r="F1765" s="0" t="n">
        <v>8</v>
      </c>
      <c r="G1765" s="0" t="n">
        <v>2.18</v>
      </c>
      <c r="H1765" s="0" t="n">
        <v>9.55</v>
      </c>
      <c r="I1765" s="0" t="n">
        <v>0.64</v>
      </c>
      <c r="J1765" s="0" t="s">
        <v>100</v>
      </c>
      <c r="K1765" s="0" t="s">
        <v>54</v>
      </c>
      <c r="L1765" s="0" t="n">
        <v>24</v>
      </c>
      <c r="M1765" s="0" t="n">
        <v>2.51</v>
      </c>
      <c r="N1765" s="0" t="n">
        <v>170.43</v>
      </c>
      <c r="O1765" s="0" t="n">
        <v>0.13</v>
      </c>
      <c r="P1765" s="0" t="n">
        <v>4</v>
      </c>
      <c r="Q1765" s="0" t="n">
        <v>0.78</v>
      </c>
      <c r="R1765" s="0" t="n">
        <v>231</v>
      </c>
      <c r="S1765" s="0" t="n">
        <v>10.63</v>
      </c>
      <c r="T1765" s="0" t="n">
        <v>0.72</v>
      </c>
      <c r="U1765" s="6" t="n">
        <v>45577</v>
      </c>
      <c r="V1765" s="0" t="n">
        <v>278.73</v>
      </c>
      <c r="W1765" s="0" t="n">
        <v>0.749</v>
      </c>
    </row>
    <row r="1766" customFormat="false" ht="15" hidden="false" customHeight="false" outlineLevel="0" collapsed="false">
      <c r="A1766" s="0" t="s">
        <v>1912</v>
      </c>
      <c r="B1766" s="0" t="s">
        <v>40</v>
      </c>
      <c r="C1766" s="0" t="n">
        <v>228</v>
      </c>
      <c r="D1766" s="0" t="n">
        <v>87</v>
      </c>
      <c r="E1766" s="0" t="n">
        <v>8</v>
      </c>
      <c r="F1766" s="0" t="n">
        <v>5</v>
      </c>
      <c r="G1766" s="0" t="n">
        <v>30.91</v>
      </c>
      <c r="H1766" s="0" t="n">
        <v>3.94</v>
      </c>
      <c r="I1766" s="0" t="n">
        <v>0.82</v>
      </c>
      <c r="J1766" s="0" t="s">
        <v>112</v>
      </c>
      <c r="K1766" s="0" t="s">
        <v>46</v>
      </c>
      <c r="L1766" s="0" t="n">
        <v>141</v>
      </c>
      <c r="M1766" s="0" t="n">
        <v>2.67</v>
      </c>
      <c r="N1766" s="0" t="n">
        <v>89</v>
      </c>
      <c r="O1766" s="0" t="n">
        <v>0.71</v>
      </c>
      <c r="P1766" s="0" t="n">
        <v>8</v>
      </c>
      <c r="Q1766" s="0" t="n">
        <v>0.71</v>
      </c>
      <c r="R1766" s="0" t="n">
        <v>520</v>
      </c>
      <c r="S1766" s="0" t="n">
        <v>4.82</v>
      </c>
      <c r="T1766" s="0" t="n">
        <v>0.38</v>
      </c>
      <c r="U1766" s="6" t="n">
        <v>45384</v>
      </c>
      <c r="V1766" s="0" t="n">
        <v>136.94</v>
      </c>
      <c r="W1766" s="0" t="n">
        <v>0.451</v>
      </c>
    </row>
    <row r="1767" customFormat="false" ht="15" hidden="false" customHeight="false" outlineLevel="0" collapsed="false">
      <c r="A1767" s="0" t="s">
        <v>1913</v>
      </c>
      <c r="B1767" s="0" t="s">
        <v>48</v>
      </c>
      <c r="C1767" s="0" t="n">
        <v>112</v>
      </c>
      <c r="D1767" s="0" t="n">
        <v>22</v>
      </c>
      <c r="E1767" s="0" t="n">
        <v>6</v>
      </c>
      <c r="F1767" s="0" t="n">
        <v>9</v>
      </c>
      <c r="G1767" s="0" t="n">
        <v>36.8</v>
      </c>
      <c r="H1767" s="0" t="n">
        <v>1.94</v>
      </c>
      <c r="I1767" s="0" t="n">
        <v>0.78</v>
      </c>
      <c r="J1767" s="0" t="s">
        <v>346</v>
      </c>
      <c r="K1767" s="0" t="s">
        <v>54</v>
      </c>
      <c r="L1767" s="0" t="n">
        <v>160</v>
      </c>
      <c r="M1767" s="0" t="n">
        <v>4.74</v>
      </c>
      <c r="N1767" s="0" t="n">
        <v>77.25</v>
      </c>
      <c r="O1767" s="0" t="n">
        <v>0.12</v>
      </c>
      <c r="P1767" s="0" t="n">
        <v>2</v>
      </c>
      <c r="Q1767" s="0" t="n">
        <v>0.81</v>
      </c>
      <c r="R1767" s="0" t="n">
        <v>861</v>
      </c>
      <c r="S1767" s="0" t="n">
        <v>13.38</v>
      </c>
      <c r="T1767" s="0" t="n">
        <v>0.51</v>
      </c>
      <c r="U1767" s="6" t="n">
        <v>45442</v>
      </c>
      <c r="V1767" s="0" t="n">
        <v>263.69</v>
      </c>
      <c r="W1767" s="0" t="n">
        <v>0.79</v>
      </c>
    </row>
    <row r="1768" customFormat="false" ht="15" hidden="false" customHeight="false" outlineLevel="0" collapsed="false">
      <c r="A1768" s="0" t="s">
        <v>1914</v>
      </c>
      <c r="B1768" s="0" t="s">
        <v>40</v>
      </c>
      <c r="C1768" s="0" t="n">
        <v>449</v>
      </c>
      <c r="D1768" s="0" t="n">
        <v>36</v>
      </c>
      <c r="E1768" s="0" t="n">
        <v>5</v>
      </c>
      <c r="F1768" s="0" t="n">
        <v>2</v>
      </c>
      <c r="G1768" s="0" t="n">
        <v>49.68</v>
      </c>
      <c r="H1768" s="0" t="n">
        <v>3.6</v>
      </c>
      <c r="I1768" s="0" t="n">
        <v>0.17</v>
      </c>
      <c r="J1768" s="0" t="s">
        <v>118</v>
      </c>
      <c r="K1768" s="0" t="s">
        <v>46</v>
      </c>
      <c r="L1768" s="0" t="n">
        <v>164</v>
      </c>
      <c r="M1768" s="0" t="n">
        <v>3.68</v>
      </c>
      <c r="N1768" s="0" t="n">
        <v>115.1</v>
      </c>
      <c r="O1768" s="0" t="n">
        <v>1.13</v>
      </c>
      <c r="P1768" s="0" t="n">
        <v>0</v>
      </c>
      <c r="Q1768" s="0" t="n">
        <v>0.78</v>
      </c>
      <c r="R1768" s="0" t="n">
        <v>466</v>
      </c>
      <c r="S1768" s="0" t="n">
        <v>13.56</v>
      </c>
      <c r="T1768" s="0" t="n">
        <v>0.2</v>
      </c>
      <c r="U1768" s="6" t="n">
        <v>45341</v>
      </c>
      <c r="V1768" s="0" t="n">
        <v>148.1</v>
      </c>
      <c r="W1768" s="0" t="n">
        <v>0.664</v>
      </c>
    </row>
    <row r="1769" customFormat="false" ht="15" hidden="false" customHeight="false" outlineLevel="0" collapsed="false">
      <c r="A1769" s="0" t="s">
        <v>1915</v>
      </c>
      <c r="B1769" s="0" t="s">
        <v>81</v>
      </c>
      <c r="C1769" s="0" t="n">
        <v>161</v>
      </c>
      <c r="D1769" s="0" t="n">
        <v>15</v>
      </c>
      <c r="E1769" s="0" t="n">
        <v>11</v>
      </c>
      <c r="F1769" s="0" t="n">
        <v>8</v>
      </c>
      <c r="G1769" s="0" t="n">
        <v>34.26</v>
      </c>
      <c r="H1769" s="0" t="n">
        <v>6.03</v>
      </c>
      <c r="I1769" s="0" t="n">
        <v>0.96</v>
      </c>
      <c r="J1769" s="0" t="s">
        <v>134</v>
      </c>
      <c r="K1769" s="0" t="s">
        <v>46</v>
      </c>
      <c r="L1769" s="0" t="n">
        <v>112</v>
      </c>
      <c r="M1769" s="0" t="n">
        <v>1.68</v>
      </c>
      <c r="N1769" s="0" t="n">
        <v>92.7</v>
      </c>
      <c r="O1769" s="0" t="n">
        <v>0.82</v>
      </c>
      <c r="P1769" s="0" t="n">
        <v>2</v>
      </c>
      <c r="Q1769" s="0" t="n">
        <v>0.81</v>
      </c>
      <c r="R1769" s="0" t="n">
        <v>715</v>
      </c>
      <c r="S1769" s="0" t="n">
        <v>11.12</v>
      </c>
      <c r="T1769" s="0" t="n">
        <v>0.43</v>
      </c>
      <c r="U1769" s="6" t="n">
        <v>45533</v>
      </c>
      <c r="V1769" s="0" t="n">
        <v>126.33</v>
      </c>
      <c r="W1769" s="0" t="n">
        <v>0.674</v>
      </c>
    </row>
    <row r="1770" customFormat="false" ht="15" hidden="false" customHeight="false" outlineLevel="0" collapsed="false">
      <c r="A1770" s="0" t="s">
        <v>1916</v>
      </c>
      <c r="B1770" s="0" t="s">
        <v>81</v>
      </c>
      <c r="C1770" s="0" t="n">
        <v>453</v>
      </c>
      <c r="D1770" s="0" t="n">
        <v>26</v>
      </c>
      <c r="E1770" s="0" t="n">
        <v>7</v>
      </c>
      <c r="F1770" s="0" t="n">
        <v>5</v>
      </c>
      <c r="G1770" s="0" t="n">
        <v>12.36</v>
      </c>
      <c r="H1770" s="0" t="n">
        <v>3.51</v>
      </c>
      <c r="I1770" s="0" t="n">
        <v>0.73</v>
      </c>
      <c r="J1770" s="0" t="s">
        <v>110</v>
      </c>
      <c r="K1770" s="0" t="s">
        <v>54</v>
      </c>
      <c r="L1770" s="0" t="n">
        <v>174</v>
      </c>
      <c r="M1770" s="0" t="n">
        <v>2.77</v>
      </c>
      <c r="N1770" s="0" t="n">
        <v>145.84</v>
      </c>
      <c r="O1770" s="0" t="n">
        <v>1.65</v>
      </c>
      <c r="P1770" s="0" t="n">
        <v>3</v>
      </c>
      <c r="Q1770" s="0" t="n">
        <v>0.87</v>
      </c>
      <c r="R1770" s="0" t="n">
        <v>938</v>
      </c>
      <c r="S1770" s="0" t="n">
        <v>3.54</v>
      </c>
      <c r="T1770" s="0" t="n">
        <v>0.34</v>
      </c>
      <c r="U1770" s="6" t="n">
        <v>45357</v>
      </c>
      <c r="V1770" s="0" t="n">
        <v>164.06</v>
      </c>
      <c r="W1770" s="0" t="n">
        <v>0.464</v>
      </c>
    </row>
    <row r="1771" customFormat="false" ht="15" hidden="false" customHeight="false" outlineLevel="0" collapsed="false">
      <c r="A1771" s="0" t="s">
        <v>1917</v>
      </c>
      <c r="B1771" s="0" t="s">
        <v>40</v>
      </c>
      <c r="C1771" s="0" t="n">
        <v>423</v>
      </c>
      <c r="D1771" s="0" t="n">
        <v>45</v>
      </c>
      <c r="E1771" s="0" t="n">
        <v>9</v>
      </c>
      <c r="F1771" s="0" t="n">
        <v>6</v>
      </c>
      <c r="G1771" s="0" t="n">
        <v>6.3</v>
      </c>
      <c r="H1771" s="0" t="n">
        <v>6.3</v>
      </c>
      <c r="I1771" s="0" t="n">
        <v>0.95</v>
      </c>
      <c r="J1771" s="0" t="s">
        <v>455</v>
      </c>
      <c r="K1771" s="0" t="s">
        <v>60</v>
      </c>
      <c r="L1771" s="0" t="n">
        <v>174</v>
      </c>
      <c r="M1771" s="0" t="n">
        <v>2.6</v>
      </c>
      <c r="N1771" s="0" t="n">
        <v>60.51</v>
      </c>
      <c r="O1771" s="0" t="n">
        <v>1.62</v>
      </c>
      <c r="P1771" s="0" t="n">
        <v>1</v>
      </c>
      <c r="Q1771" s="0" t="n">
        <v>0.92</v>
      </c>
      <c r="R1771" s="0" t="n">
        <v>199</v>
      </c>
      <c r="S1771" s="0" t="n">
        <v>2.25</v>
      </c>
      <c r="T1771" s="0" t="n">
        <v>0.6</v>
      </c>
      <c r="U1771" s="6" t="n">
        <v>45424</v>
      </c>
      <c r="V1771" s="0" t="n">
        <v>239.15</v>
      </c>
      <c r="W1771" s="0" t="n">
        <v>0.552</v>
      </c>
    </row>
    <row r="1772" customFormat="false" ht="15" hidden="false" customHeight="false" outlineLevel="0" collapsed="false">
      <c r="A1772" s="0" t="s">
        <v>1918</v>
      </c>
      <c r="B1772" s="0" t="s">
        <v>40</v>
      </c>
      <c r="C1772" s="0" t="n">
        <v>453</v>
      </c>
      <c r="D1772" s="0" t="n">
        <v>90</v>
      </c>
      <c r="E1772" s="0" t="n">
        <v>14</v>
      </c>
      <c r="F1772" s="0" t="n">
        <v>7</v>
      </c>
      <c r="G1772" s="0" t="n">
        <v>32.4</v>
      </c>
      <c r="H1772" s="0" t="n">
        <v>9.69</v>
      </c>
      <c r="I1772" s="0" t="n">
        <v>0.4</v>
      </c>
      <c r="J1772" s="0" t="s">
        <v>248</v>
      </c>
      <c r="K1772" s="0" t="s">
        <v>60</v>
      </c>
      <c r="L1772" s="0" t="n">
        <v>166</v>
      </c>
      <c r="M1772" s="0" t="n">
        <v>4.08</v>
      </c>
      <c r="N1772" s="0" t="n">
        <v>95.42</v>
      </c>
      <c r="O1772" s="0" t="n">
        <v>0.93</v>
      </c>
      <c r="P1772" s="0" t="n">
        <v>0</v>
      </c>
      <c r="Q1772" s="0" t="n">
        <v>0.88</v>
      </c>
      <c r="R1772" s="0" t="n">
        <v>453</v>
      </c>
      <c r="S1772" s="0" t="n">
        <v>12.43</v>
      </c>
      <c r="T1772" s="0" t="n">
        <v>0.33</v>
      </c>
      <c r="U1772" s="6" t="n">
        <v>45578</v>
      </c>
      <c r="V1772" s="0" t="n">
        <v>74.89</v>
      </c>
      <c r="W1772" s="0" t="n">
        <v>0.715</v>
      </c>
    </row>
    <row r="1773" customFormat="false" ht="15" hidden="false" customHeight="false" outlineLevel="0" collapsed="false">
      <c r="A1773" s="0" t="s">
        <v>1919</v>
      </c>
      <c r="B1773" s="0" t="s">
        <v>81</v>
      </c>
      <c r="C1773" s="0" t="n">
        <v>131</v>
      </c>
      <c r="D1773" s="0" t="n">
        <v>11</v>
      </c>
      <c r="E1773" s="0" t="n">
        <v>8</v>
      </c>
      <c r="F1773" s="0" t="n">
        <v>7</v>
      </c>
      <c r="G1773" s="0" t="n">
        <v>26.64</v>
      </c>
      <c r="H1773" s="0" t="n">
        <v>6.87</v>
      </c>
      <c r="I1773" s="0" t="n">
        <v>0.72</v>
      </c>
      <c r="J1773" s="0" t="s">
        <v>236</v>
      </c>
      <c r="K1773" s="0" t="s">
        <v>46</v>
      </c>
      <c r="L1773" s="0" t="n">
        <v>166</v>
      </c>
      <c r="M1773" s="0" t="n">
        <v>4.25</v>
      </c>
      <c r="N1773" s="0" t="n">
        <v>180.08</v>
      </c>
      <c r="O1773" s="0" t="n">
        <v>0.51</v>
      </c>
      <c r="P1773" s="0" t="n">
        <v>0</v>
      </c>
      <c r="Q1773" s="0" t="n">
        <v>0.9</v>
      </c>
      <c r="R1773" s="0" t="n">
        <v>563</v>
      </c>
      <c r="S1773" s="0" t="n">
        <v>13.5</v>
      </c>
      <c r="T1773" s="0" t="n">
        <v>0.87</v>
      </c>
      <c r="U1773" s="6" t="n">
        <v>45385</v>
      </c>
      <c r="V1773" s="0" t="n">
        <v>97.5</v>
      </c>
      <c r="W1773" s="0" t="n">
        <v>0.883</v>
      </c>
    </row>
    <row r="1774" customFormat="false" ht="15" hidden="false" customHeight="false" outlineLevel="0" collapsed="false">
      <c r="A1774" s="0" t="s">
        <v>1920</v>
      </c>
      <c r="B1774" s="0" t="s">
        <v>48</v>
      </c>
      <c r="C1774" s="0" t="n">
        <v>436</v>
      </c>
      <c r="D1774" s="0" t="n">
        <v>86</v>
      </c>
      <c r="E1774" s="0" t="n">
        <v>12</v>
      </c>
      <c r="F1774" s="0" t="n">
        <v>4</v>
      </c>
      <c r="G1774" s="0" t="n">
        <v>45.06</v>
      </c>
      <c r="H1774" s="0" t="n">
        <v>3.95</v>
      </c>
      <c r="I1774" s="0" t="n">
        <v>0.87</v>
      </c>
      <c r="J1774" s="0" t="s">
        <v>171</v>
      </c>
      <c r="K1774" s="0" t="s">
        <v>54</v>
      </c>
      <c r="L1774" s="0" t="n">
        <v>84</v>
      </c>
      <c r="M1774" s="0" t="n">
        <v>1.78</v>
      </c>
      <c r="N1774" s="0" t="n">
        <v>153.66</v>
      </c>
      <c r="O1774" s="0" t="n">
        <v>0.9</v>
      </c>
      <c r="P1774" s="0" t="n">
        <v>7</v>
      </c>
      <c r="Q1774" s="0" t="n">
        <v>0.96</v>
      </c>
      <c r="R1774" s="0" t="n">
        <v>858</v>
      </c>
      <c r="S1774" s="0" t="n">
        <v>5.93</v>
      </c>
      <c r="T1774" s="0" t="n">
        <v>0.91</v>
      </c>
      <c r="U1774" s="6" t="n">
        <v>45640</v>
      </c>
      <c r="V1774" s="0" t="n">
        <v>256.17</v>
      </c>
      <c r="W1774" s="0" t="n">
        <v>0.623</v>
      </c>
    </row>
    <row r="1775" customFormat="false" ht="15" hidden="false" customHeight="false" outlineLevel="0" collapsed="false">
      <c r="A1775" s="0" t="s">
        <v>1921</v>
      </c>
      <c r="B1775" s="0" t="s">
        <v>44</v>
      </c>
      <c r="C1775" s="0" t="n">
        <v>394</v>
      </c>
      <c r="D1775" s="0" t="n">
        <v>61</v>
      </c>
      <c r="E1775" s="0" t="n">
        <v>7</v>
      </c>
      <c r="F1775" s="0" t="n">
        <v>5</v>
      </c>
      <c r="G1775" s="0" t="n">
        <v>36.6</v>
      </c>
      <c r="H1775" s="0" t="n">
        <v>9.39</v>
      </c>
      <c r="I1775" s="0" t="n">
        <v>0.44</v>
      </c>
      <c r="J1775" s="0" t="s">
        <v>231</v>
      </c>
      <c r="K1775" s="0" t="s">
        <v>46</v>
      </c>
      <c r="L1775" s="0" t="n">
        <v>37</v>
      </c>
      <c r="M1775" s="0" t="n">
        <v>4.2</v>
      </c>
      <c r="N1775" s="0" t="n">
        <v>41.93</v>
      </c>
      <c r="O1775" s="0" t="n">
        <v>1.32</v>
      </c>
      <c r="P1775" s="0" t="n">
        <v>3</v>
      </c>
      <c r="Q1775" s="0" t="n">
        <v>0.96</v>
      </c>
      <c r="R1775" s="0" t="n">
        <v>615</v>
      </c>
      <c r="S1775" s="0" t="n">
        <v>5.94</v>
      </c>
      <c r="T1775" s="0" t="n">
        <v>0.88</v>
      </c>
      <c r="U1775" s="6" t="n">
        <v>45463</v>
      </c>
      <c r="V1775" s="0" t="n">
        <v>275.63</v>
      </c>
      <c r="W1775" s="0" t="n">
        <v>0.655</v>
      </c>
    </row>
    <row r="1776" customFormat="false" ht="15" hidden="false" customHeight="false" outlineLevel="0" collapsed="false">
      <c r="A1776" s="0" t="s">
        <v>1922</v>
      </c>
      <c r="B1776" s="0" t="s">
        <v>44</v>
      </c>
      <c r="C1776" s="0" t="n">
        <v>78</v>
      </c>
      <c r="D1776" s="0" t="n">
        <v>75</v>
      </c>
      <c r="E1776" s="0" t="n">
        <v>9</v>
      </c>
      <c r="F1776" s="0" t="n">
        <v>3</v>
      </c>
      <c r="G1776" s="0" t="n">
        <v>25.98</v>
      </c>
      <c r="H1776" s="0" t="n">
        <v>5.87</v>
      </c>
      <c r="I1776" s="0" t="n">
        <v>0.97</v>
      </c>
      <c r="J1776" s="0" t="s">
        <v>168</v>
      </c>
      <c r="K1776" s="0" t="s">
        <v>54</v>
      </c>
      <c r="L1776" s="0" t="n">
        <v>83</v>
      </c>
      <c r="M1776" s="0" t="n">
        <v>1.31</v>
      </c>
      <c r="N1776" s="0" t="n">
        <v>178.5</v>
      </c>
      <c r="O1776" s="0" t="n">
        <v>0.46</v>
      </c>
      <c r="P1776" s="0" t="n">
        <v>1</v>
      </c>
      <c r="Q1776" s="0" t="n">
        <v>0.96</v>
      </c>
      <c r="R1776" s="0" t="n">
        <v>490</v>
      </c>
      <c r="S1776" s="0" t="n">
        <v>6.46</v>
      </c>
      <c r="T1776" s="0" t="n">
        <v>0.99</v>
      </c>
      <c r="U1776" s="6" t="n">
        <v>45627</v>
      </c>
      <c r="V1776" s="0" t="n">
        <v>45.67</v>
      </c>
      <c r="W1776" s="0" t="n">
        <v>0.81</v>
      </c>
    </row>
    <row r="1777" customFormat="false" ht="15" hidden="false" customHeight="false" outlineLevel="0" collapsed="false">
      <c r="A1777" s="0" t="s">
        <v>1923</v>
      </c>
      <c r="B1777" s="0" t="s">
        <v>40</v>
      </c>
      <c r="C1777" s="0" t="n">
        <v>62</v>
      </c>
      <c r="D1777" s="0" t="n">
        <v>61</v>
      </c>
      <c r="E1777" s="0" t="n">
        <v>13</v>
      </c>
      <c r="F1777" s="0" t="n">
        <v>2</v>
      </c>
      <c r="G1777" s="0" t="n">
        <v>20.78</v>
      </c>
      <c r="H1777" s="0" t="n">
        <v>1.72</v>
      </c>
      <c r="I1777" s="0" t="n">
        <v>0.34</v>
      </c>
      <c r="J1777" s="0" t="s">
        <v>248</v>
      </c>
      <c r="K1777" s="0" t="s">
        <v>54</v>
      </c>
      <c r="L1777" s="0" t="n">
        <v>142</v>
      </c>
      <c r="M1777" s="0" t="n">
        <v>3.93</v>
      </c>
      <c r="N1777" s="0" t="n">
        <v>121.91</v>
      </c>
      <c r="O1777" s="0" t="n">
        <v>1.57</v>
      </c>
      <c r="P1777" s="0" t="n">
        <v>9</v>
      </c>
      <c r="Q1777" s="0" t="n">
        <v>0.75</v>
      </c>
      <c r="R1777" s="0" t="n">
        <v>963</v>
      </c>
      <c r="S1777" s="0" t="n">
        <v>12.59</v>
      </c>
      <c r="T1777" s="0" t="n">
        <v>0.93</v>
      </c>
      <c r="U1777" s="6" t="n">
        <v>45337</v>
      </c>
      <c r="V1777" s="0" t="n">
        <v>214.43</v>
      </c>
      <c r="W1777" s="0" t="n">
        <v>0.567</v>
      </c>
    </row>
    <row r="1778" customFormat="false" ht="15" hidden="false" customHeight="false" outlineLevel="0" collapsed="false">
      <c r="A1778" s="0" t="s">
        <v>1924</v>
      </c>
      <c r="B1778" s="0" t="s">
        <v>44</v>
      </c>
      <c r="C1778" s="0" t="n">
        <v>226</v>
      </c>
      <c r="D1778" s="0" t="n">
        <v>52</v>
      </c>
      <c r="E1778" s="0" t="n">
        <v>8</v>
      </c>
      <c r="F1778" s="0" t="n">
        <v>3</v>
      </c>
      <c r="G1778" s="0" t="n">
        <v>20.81</v>
      </c>
      <c r="H1778" s="0" t="n">
        <v>5.24</v>
      </c>
      <c r="I1778" s="0" t="n">
        <v>0.38</v>
      </c>
      <c r="J1778" s="0" t="s">
        <v>51</v>
      </c>
      <c r="K1778" s="0" t="s">
        <v>42</v>
      </c>
      <c r="L1778" s="0" t="n">
        <v>134</v>
      </c>
      <c r="M1778" s="0" t="n">
        <v>1.62</v>
      </c>
      <c r="N1778" s="0" t="n">
        <v>139.06</v>
      </c>
      <c r="O1778" s="0" t="n">
        <v>0.73</v>
      </c>
      <c r="P1778" s="0" t="n">
        <v>2</v>
      </c>
      <c r="Q1778" s="0" t="n">
        <v>0.78</v>
      </c>
      <c r="R1778" s="0" t="n">
        <v>950</v>
      </c>
      <c r="S1778" s="0" t="n">
        <v>10.9</v>
      </c>
      <c r="T1778" s="0" t="n">
        <v>0.42</v>
      </c>
      <c r="U1778" s="6" t="n">
        <v>45405</v>
      </c>
      <c r="V1778" s="0" t="n">
        <v>12.79</v>
      </c>
      <c r="W1778" s="0" t="n">
        <v>0.672</v>
      </c>
    </row>
    <row r="1779" customFormat="false" ht="15" hidden="false" customHeight="false" outlineLevel="0" collapsed="false">
      <c r="A1779" s="0" t="s">
        <v>1925</v>
      </c>
      <c r="B1779" s="0" t="s">
        <v>81</v>
      </c>
      <c r="C1779" s="0" t="n">
        <v>287</v>
      </c>
      <c r="D1779" s="0" t="n">
        <v>99</v>
      </c>
      <c r="E1779" s="0" t="n">
        <v>12</v>
      </c>
      <c r="F1779" s="0" t="n">
        <v>3</v>
      </c>
      <c r="G1779" s="0" t="n">
        <v>12.09</v>
      </c>
      <c r="H1779" s="0" t="n">
        <v>6.71</v>
      </c>
      <c r="I1779" s="0" t="n">
        <v>0.93</v>
      </c>
      <c r="J1779" s="0" t="s">
        <v>41</v>
      </c>
      <c r="K1779" s="0" t="s">
        <v>60</v>
      </c>
      <c r="L1779" s="0" t="n">
        <v>65</v>
      </c>
      <c r="M1779" s="0" t="n">
        <v>1.84</v>
      </c>
      <c r="N1779" s="0" t="n">
        <v>65.91</v>
      </c>
      <c r="O1779" s="0" t="n">
        <v>1.87</v>
      </c>
      <c r="P1779" s="0" t="n">
        <v>7</v>
      </c>
      <c r="Q1779" s="0" t="n">
        <v>0.85</v>
      </c>
      <c r="R1779" s="0" t="n">
        <v>295</v>
      </c>
      <c r="S1779" s="0" t="n">
        <v>2.71</v>
      </c>
      <c r="T1779" s="0" t="n">
        <v>0.45</v>
      </c>
      <c r="U1779" s="6" t="n">
        <v>45473</v>
      </c>
      <c r="V1779" s="0" t="n">
        <v>81.39</v>
      </c>
      <c r="W1779" s="0" t="n">
        <v>0.369</v>
      </c>
    </row>
    <row r="1780" customFormat="false" ht="15" hidden="false" customHeight="false" outlineLevel="0" collapsed="false">
      <c r="A1780" s="0" t="s">
        <v>1926</v>
      </c>
      <c r="B1780" s="0" t="s">
        <v>81</v>
      </c>
      <c r="C1780" s="0" t="n">
        <v>315</v>
      </c>
      <c r="D1780" s="0" t="n">
        <v>31</v>
      </c>
      <c r="E1780" s="0" t="n">
        <v>4</v>
      </c>
      <c r="F1780" s="0" t="n">
        <v>5</v>
      </c>
      <c r="G1780" s="0" t="n">
        <v>1.85</v>
      </c>
      <c r="H1780" s="0" t="n">
        <v>8.46</v>
      </c>
      <c r="I1780" s="0" t="n">
        <v>0.97</v>
      </c>
      <c r="J1780" s="0" t="s">
        <v>49</v>
      </c>
      <c r="K1780" s="0" t="s">
        <v>60</v>
      </c>
      <c r="L1780" s="0" t="n">
        <v>73</v>
      </c>
      <c r="M1780" s="0" t="n">
        <v>4.34</v>
      </c>
      <c r="N1780" s="0" t="n">
        <v>93.89</v>
      </c>
      <c r="O1780" s="0" t="n">
        <v>1.07</v>
      </c>
      <c r="P1780" s="0" t="n">
        <v>5</v>
      </c>
      <c r="Q1780" s="0" t="n">
        <v>0.81</v>
      </c>
      <c r="R1780" s="0" t="n">
        <v>95</v>
      </c>
      <c r="S1780" s="0" t="n">
        <v>9.89</v>
      </c>
      <c r="T1780" s="0" t="n">
        <v>0.63</v>
      </c>
      <c r="U1780" s="6" t="n">
        <v>45406</v>
      </c>
      <c r="V1780" s="0" t="n">
        <v>29.9</v>
      </c>
      <c r="W1780" s="0" t="n">
        <v>0.613</v>
      </c>
    </row>
    <row r="1781" customFormat="false" ht="15" hidden="false" customHeight="false" outlineLevel="0" collapsed="false">
      <c r="A1781" s="0" t="s">
        <v>1927</v>
      </c>
      <c r="B1781" s="0" t="s">
        <v>40</v>
      </c>
      <c r="C1781" s="0" t="n">
        <v>137</v>
      </c>
      <c r="D1781" s="0" t="n">
        <v>64</v>
      </c>
      <c r="E1781" s="0" t="n">
        <v>5</v>
      </c>
      <c r="F1781" s="0" t="n">
        <v>9</v>
      </c>
      <c r="G1781" s="0" t="n">
        <v>29.17</v>
      </c>
      <c r="H1781" s="0" t="n">
        <v>9.4</v>
      </c>
      <c r="I1781" s="0" t="n">
        <v>0.36</v>
      </c>
      <c r="J1781" s="0" t="s">
        <v>72</v>
      </c>
      <c r="K1781" s="0" t="s">
        <v>42</v>
      </c>
      <c r="L1781" s="0" t="n">
        <v>136</v>
      </c>
      <c r="M1781" s="0" t="n">
        <v>2.39</v>
      </c>
      <c r="N1781" s="0" t="n">
        <v>163.29</v>
      </c>
      <c r="O1781" s="0" t="n">
        <v>1.71</v>
      </c>
      <c r="P1781" s="0" t="n">
        <v>7</v>
      </c>
      <c r="Q1781" s="0" t="n">
        <v>0.74</v>
      </c>
      <c r="R1781" s="0" t="n">
        <v>124</v>
      </c>
      <c r="S1781" s="0" t="n">
        <v>1.14</v>
      </c>
      <c r="T1781" s="0" t="n">
        <v>0.51</v>
      </c>
      <c r="U1781" s="6" t="n">
        <v>45449</v>
      </c>
      <c r="V1781" s="0" t="n">
        <v>159.46</v>
      </c>
      <c r="W1781" s="0" t="n">
        <v>0.354</v>
      </c>
    </row>
    <row r="1782" customFormat="false" ht="15" hidden="false" customHeight="false" outlineLevel="0" collapsed="false">
      <c r="A1782" s="0" t="s">
        <v>1928</v>
      </c>
      <c r="B1782" s="0" t="s">
        <v>40</v>
      </c>
      <c r="C1782" s="0" t="n">
        <v>39</v>
      </c>
      <c r="D1782" s="0" t="n">
        <v>76</v>
      </c>
      <c r="E1782" s="0" t="n">
        <v>4</v>
      </c>
      <c r="F1782" s="0" t="n">
        <v>2</v>
      </c>
      <c r="G1782" s="0" t="n">
        <v>11.41</v>
      </c>
      <c r="H1782" s="0" t="n">
        <v>3.52</v>
      </c>
      <c r="I1782" s="0" t="n">
        <v>0.22</v>
      </c>
      <c r="J1782" s="0" t="s">
        <v>253</v>
      </c>
      <c r="K1782" s="0" t="s">
        <v>42</v>
      </c>
      <c r="L1782" s="0" t="n">
        <v>130</v>
      </c>
      <c r="M1782" s="0" t="n">
        <v>4.96</v>
      </c>
      <c r="N1782" s="0" t="n">
        <v>72.83</v>
      </c>
      <c r="O1782" s="0" t="n">
        <v>1.27</v>
      </c>
      <c r="P1782" s="0" t="n">
        <v>9</v>
      </c>
      <c r="Q1782" s="0" t="n">
        <v>0.79</v>
      </c>
      <c r="R1782" s="0" t="n">
        <v>198</v>
      </c>
      <c r="S1782" s="0" t="n">
        <v>10.95</v>
      </c>
      <c r="T1782" s="0" t="n">
        <v>0.98</v>
      </c>
      <c r="U1782" s="6" t="n">
        <v>45507</v>
      </c>
      <c r="V1782" s="0" t="n">
        <v>109.58</v>
      </c>
      <c r="W1782" s="0" t="n">
        <v>0.593</v>
      </c>
    </row>
    <row r="1783" customFormat="false" ht="15" hidden="false" customHeight="false" outlineLevel="0" collapsed="false">
      <c r="A1783" s="0" t="s">
        <v>1929</v>
      </c>
      <c r="B1783" s="0" t="s">
        <v>40</v>
      </c>
      <c r="C1783" s="0" t="n">
        <v>241</v>
      </c>
      <c r="D1783" s="0" t="n">
        <v>69</v>
      </c>
      <c r="E1783" s="0" t="n">
        <v>14</v>
      </c>
      <c r="F1783" s="0" t="n">
        <v>4</v>
      </c>
      <c r="G1783" s="0" t="n">
        <v>11.21</v>
      </c>
      <c r="H1783" s="0" t="n">
        <v>1.98</v>
      </c>
      <c r="I1783" s="0" t="n">
        <v>0.78</v>
      </c>
      <c r="J1783" s="0" t="s">
        <v>289</v>
      </c>
      <c r="K1783" s="0" t="s">
        <v>42</v>
      </c>
      <c r="L1783" s="0" t="n">
        <v>98</v>
      </c>
      <c r="M1783" s="0" t="n">
        <v>1.18</v>
      </c>
      <c r="N1783" s="0" t="n">
        <v>41.36</v>
      </c>
      <c r="O1783" s="0" t="n">
        <v>1.15</v>
      </c>
      <c r="P1783" s="0" t="n">
        <v>4</v>
      </c>
      <c r="Q1783" s="0" t="n">
        <v>0.99</v>
      </c>
      <c r="R1783" s="0" t="n">
        <v>455</v>
      </c>
      <c r="S1783" s="0" t="n">
        <v>11.7</v>
      </c>
      <c r="T1783" s="0" t="n">
        <v>0.47</v>
      </c>
      <c r="U1783" s="6" t="n">
        <v>45461</v>
      </c>
      <c r="V1783" s="0" t="n">
        <v>49.9</v>
      </c>
      <c r="W1783" s="0" t="n">
        <v>0.653</v>
      </c>
    </row>
    <row r="1784" customFormat="false" ht="15" hidden="false" customHeight="false" outlineLevel="0" collapsed="false">
      <c r="A1784" s="0" t="s">
        <v>1930</v>
      </c>
      <c r="B1784" s="0" t="s">
        <v>48</v>
      </c>
      <c r="C1784" s="0" t="n">
        <v>185</v>
      </c>
      <c r="D1784" s="0" t="n">
        <v>67</v>
      </c>
      <c r="E1784" s="0" t="n">
        <v>5</v>
      </c>
      <c r="F1784" s="0" t="n">
        <v>8</v>
      </c>
      <c r="G1784" s="0" t="n">
        <v>7.14</v>
      </c>
      <c r="H1784" s="0" t="n">
        <v>1.2</v>
      </c>
      <c r="I1784" s="0" t="n">
        <v>0.94</v>
      </c>
      <c r="J1784" s="0" t="s">
        <v>83</v>
      </c>
      <c r="K1784" s="0" t="s">
        <v>46</v>
      </c>
      <c r="L1784" s="0" t="n">
        <v>26</v>
      </c>
      <c r="M1784" s="0" t="n">
        <v>2.59</v>
      </c>
      <c r="N1784" s="0" t="n">
        <v>81.88</v>
      </c>
      <c r="O1784" s="0" t="n">
        <v>1.4</v>
      </c>
      <c r="P1784" s="0" t="n">
        <v>2</v>
      </c>
      <c r="Q1784" s="0" t="n">
        <v>0.8</v>
      </c>
      <c r="R1784" s="0" t="n">
        <v>52</v>
      </c>
      <c r="S1784" s="0" t="n">
        <v>12.41</v>
      </c>
      <c r="T1784" s="0" t="n">
        <v>0.79</v>
      </c>
      <c r="U1784" s="6" t="n">
        <v>45482</v>
      </c>
      <c r="V1784" s="0" t="n">
        <v>10.09</v>
      </c>
      <c r="W1784" s="0" t="n">
        <v>0.703</v>
      </c>
    </row>
    <row r="1785" customFormat="false" ht="15" hidden="false" customHeight="false" outlineLevel="0" collapsed="false">
      <c r="A1785" s="0" t="s">
        <v>1931</v>
      </c>
      <c r="B1785" s="0" t="s">
        <v>44</v>
      </c>
      <c r="C1785" s="0" t="n">
        <v>150</v>
      </c>
      <c r="D1785" s="0" t="n">
        <v>21</v>
      </c>
      <c r="E1785" s="0" t="n">
        <v>3</v>
      </c>
      <c r="F1785" s="0" t="n">
        <v>3</v>
      </c>
      <c r="G1785" s="0" t="n">
        <v>10.29</v>
      </c>
      <c r="H1785" s="0" t="n">
        <v>7.51</v>
      </c>
      <c r="I1785" s="0" t="n">
        <v>0.64</v>
      </c>
      <c r="J1785" s="0" t="s">
        <v>128</v>
      </c>
      <c r="K1785" s="0" t="s">
        <v>46</v>
      </c>
      <c r="L1785" s="0" t="n">
        <v>106</v>
      </c>
      <c r="M1785" s="0" t="n">
        <v>3.8</v>
      </c>
      <c r="N1785" s="0" t="n">
        <v>23.15</v>
      </c>
      <c r="O1785" s="0" t="n">
        <v>1.64</v>
      </c>
      <c r="P1785" s="0" t="n">
        <v>5</v>
      </c>
      <c r="Q1785" s="0" t="n">
        <v>0.83</v>
      </c>
      <c r="R1785" s="0" t="n">
        <v>58</v>
      </c>
      <c r="S1785" s="0" t="n">
        <v>9.76</v>
      </c>
      <c r="T1785" s="0" t="n">
        <v>0.66</v>
      </c>
      <c r="U1785" s="6" t="n">
        <v>45425</v>
      </c>
      <c r="V1785" s="0" t="n">
        <v>122.63</v>
      </c>
      <c r="W1785" s="0" t="n">
        <v>0.564</v>
      </c>
    </row>
    <row r="1786" customFormat="false" ht="15" hidden="false" customHeight="false" outlineLevel="0" collapsed="false">
      <c r="A1786" s="0" t="s">
        <v>1932</v>
      </c>
      <c r="B1786" s="0" t="s">
        <v>40</v>
      </c>
      <c r="C1786" s="0" t="n">
        <v>175</v>
      </c>
      <c r="D1786" s="0" t="n">
        <v>97</v>
      </c>
      <c r="E1786" s="0" t="n">
        <v>10</v>
      </c>
      <c r="F1786" s="0" t="n">
        <v>2</v>
      </c>
      <c r="G1786" s="0" t="n">
        <v>2.56</v>
      </c>
      <c r="H1786" s="0" t="n">
        <v>8.05</v>
      </c>
      <c r="I1786" s="0" t="n">
        <v>0.67</v>
      </c>
      <c r="J1786" s="0" t="s">
        <v>103</v>
      </c>
      <c r="K1786" s="0" t="s">
        <v>46</v>
      </c>
      <c r="L1786" s="0" t="n">
        <v>64</v>
      </c>
      <c r="M1786" s="0" t="n">
        <v>0.52</v>
      </c>
      <c r="N1786" s="0" t="n">
        <v>146.39</v>
      </c>
      <c r="O1786" s="0" t="n">
        <v>1.32</v>
      </c>
      <c r="P1786" s="0" t="n">
        <v>9</v>
      </c>
      <c r="Q1786" s="0" t="n">
        <v>0.7</v>
      </c>
      <c r="R1786" s="0" t="n">
        <v>563</v>
      </c>
      <c r="S1786" s="0" t="n">
        <v>3.53</v>
      </c>
      <c r="T1786" s="0" t="n">
        <v>0.97</v>
      </c>
      <c r="U1786" s="6" t="n">
        <v>45591</v>
      </c>
      <c r="V1786" s="0" t="n">
        <v>95.4</v>
      </c>
      <c r="W1786" s="0" t="n">
        <v>0.469</v>
      </c>
    </row>
    <row r="1787" customFormat="false" ht="15" hidden="false" customHeight="false" outlineLevel="0" collapsed="false">
      <c r="A1787" s="0" t="s">
        <v>1933</v>
      </c>
      <c r="B1787" s="0" t="s">
        <v>56</v>
      </c>
      <c r="C1787" s="0" t="n">
        <v>203</v>
      </c>
      <c r="D1787" s="0" t="n">
        <v>78</v>
      </c>
      <c r="E1787" s="0" t="n">
        <v>8</v>
      </c>
      <c r="F1787" s="0" t="n">
        <v>4</v>
      </c>
      <c r="G1787" s="0" t="n">
        <v>34.04</v>
      </c>
      <c r="H1787" s="0" t="n">
        <v>4.39</v>
      </c>
      <c r="I1787" s="0" t="n">
        <v>0.79</v>
      </c>
      <c r="J1787" s="0" t="s">
        <v>143</v>
      </c>
      <c r="K1787" s="0" t="s">
        <v>46</v>
      </c>
      <c r="L1787" s="0" t="n">
        <v>146</v>
      </c>
      <c r="M1787" s="0" t="n">
        <v>1.18</v>
      </c>
      <c r="N1787" s="0" t="n">
        <v>38.07</v>
      </c>
      <c r="O1787" s="0" t="n">
        <v>1.61</v>
      </c>
      <c r="P1787" s="0" t="n">
        <v>7</v>
      </c>
      <c r="Q1787" s="0" t="n">
        <v>0.92</v>
      </c>
      <c r="R1787" s="0" t="n">
        <v>287</v>
      </c>
      <c r="S1787" s="0" t="n">
        <v>12.11</v>
      </c>
      <c r="T1787" s="0" t="n">
        <v>0.8</v>
      </c>
      <c r="U1787" s="6" t="n">
        <v>45442</v>
      </c>
      <c r="V1787" s="0" t="n">
        <v>23.54</v>
      </c>
      <c r="W1787" s="0" t="n">
        <v>0.604</v>
      </c>
    </row>
    <row r="1788" customFormat="false" ht="15" hidden="false" customHeight="false" outlineLevel="0" collapsed="false">
      <c r="A1788" s="0" t="s">
        <v>1934</v>
      </c>
      <c r="B1788" s="0" t="s">
        <v>56</v>
      </c>
      <c r="C1788" s="0" t="n">
        <v>109</v>
      </c>
      <c r="D1788" s="0" t="n">
        <v>93</v>
      </c>
      <c r="E1788" s="0" t="n">
        <v>4</v>
      </c>
      <c r="F1788" s="0" t="n">
        <v>8</v>
      </c>
      <c r="G1788" s="0" t="n">
        <v>20.67</v>
      </c>
      <c r="H1788" s="0" t="n">
        <v>4.26</v>
      </c>
      <c r="I1788" s="0" t="n">
        <v>0.24</v>
      </c>
      <c r="J1788" s="0" t="s">
        <v>118</v>
      </c>
      <c r="K1788" s="0" t="s">
        <v>46</v>
      </c>
      <c r="L1788" s="0" t="n">
        <v>119</v>
      </c>
      <c r="M1788" s="0" t="n">
        <v>0.59</v>
      </c>
      <c r="N1788" s="0" t="n">
        <v>64.17</v>
      </c>
      <c r="O1788" s="0" t="n">
        <v>0.46</v>
      </c>
      <c r="P1788" s="0" t="n">
        <v>4</v>
      </c>
      <c r="Q1788" s="0" t="n">
        <v>0.82</v>
      </c>
      <c r="R1788" s="0" t="n">
        <v>589</v>
      </c>
      <c r="S1788" s="0" t="n">
        <v>13.6</v>
      </c>
      <c r="T1788" s="0" t="n">
        <v>0.44</v>
      </c>
      <c r="U1788" s="6" t="n">
        <v>45529</v>
      </c>
      <c r="V1788" s="0" t="n">
        <v>257.01</v>
      </c>
      <c r="W1788" s="0" t="n">
        <v>0.707</v>
      </c>
    </row>
    <row r="1789" customFormat="false" ht="15" hidden="false" customHeight="false" outlineLevel="0" collapsed="false">
      <c r="A1789" s="0" t="s">
        <v>1935</v>
      </c>
      <c r="B1789" s="0" t="s">
        <v>81</v>
      </c>
      <c r="C1789" s="0" t="n">
        <v>113</v>
      </c>
      <c r="D1789" s="0" t="n">
        <v>48</v>
      </c>
      <c r="E1789" s="0" t="n">
        <v>10</v>
      </c>
      <c r="F1789" s="0" t="n">
        <v>3</v>
      </c>
      <c r="G1789" s="0" t="n">
        <v>28.51</v>
      </c>
      <c r="H1789" s="0" t="n">
        <v>9.57</v>
      </c>
      <c r="I1789" s="0" t="n">
        <v>0.98</v>
      </c>
      <c r="J1789" s="0" t="s">
        <v>114</v>
      </c>
      <c r="K1789" s="0" t="s">
        <v>60</v>
      </c>
      <c r="L1789" s="0" t="n">
        <v>25</v>
      </c>
      <c r="M1789" s="0" t="n">
        <v>4.97</v>
      </c>
      <c r="N1789" s="0" t="n">
        <v>177.41</v>
      </c>
      <c r="O1789" s="0" t="n">
        <v>0.63</v>
      </c>
      <c r="P1789" s="0" t="n">
        <v>4</v>
      </c>
      <c r="Q1789" s="0" t="n">
        <v>0.73</v>
      </c>
      <c r="R1789" s="0" t="n">
        <v>339</v>
      </c>
      <c r="S1789" s="0" t="n">
        <v>9.87</v>
      </c>
      <c r="T1789" s="0" t="n">
        <v>0.36</v>
      </c>
      <c r="U1789" s="6" t="n">
        <v>45352</v>
      </c>
      <c r="V1789" s="0" t="n">
        <v>129.13</v>
      </c>
      <c r="W1789" s="0" t="n">
        <v>0.607</v>
      </c>
    </row>
    <row r="1790" customFormat="false" ht="15" hidden="false" customHeight="false" outlineLevel="0" collapsed="false">
      <c r="A1790" s="0" t="s">
        <v>1936</v>
      </c>
      <c r="B1790" s="0" t="s">
        <v>44</v>
      </c>
      <c r="C1790" s="0" t="n">
        <v>32</v>
      </c>
      <c r="D1790" s="0" t="n">
        <v>22</v>
      </c>
      <c r="E1790" s="0" t="n">
        <v>8</v>
      </c>
      <c r="F1790" s="0" t="n">
        <v>2</v>
      </c>
      <c r="G1790" s="0" t="n">
        <v>32.21</v>
      </c>
      <c r="H1790" s="0" t="n">
        <v>9.21</v>
      </c>
      <c r="I1790" s="0" t="n">
        <v>0.43</v>
      </c>
      <c r="J1790" s="0" t="s">
        <v>186</v>
      </c>
      <c r="K1790" s="0" t="s">
        <v>60</v>
      </c>
      <c r="L1790" s="0" t="n">
        <v>153</v>
      </c>
      <c r="M1790" s="0" t="n">
        <v>3.92</v>
      </c>
      <c r="N1790" s="0" t="n">
        <v>112.69</v>
      </c>
      <c r="O1790" s="0" t="n">
        <v>0.54</v>
      </c>
      <c r="P1790" s="0" t="n">
        <v>2</v>
      </c>
      <c r="Q1790" s="0" t="n">
        <v>0.99</v>
      </c>
      <c r="R1790" s="0" t="n">
        <v>230</v>
      </c>
      <c r="S1790" s="0" t="n">
        <v>4.85</v>
      </c>
      <c r="T1790" s="0" t="n">
        <v>0.88</v>
      </c>
      <c r="U1790" s="6" t="n">
        <v>45532</v>
      </c>
      <c r="V1790" s="0" t="n">
        <v>234.69</v>
      </c>
      <c r="W1790" s="0" t="n">
        <v>0.745</v>
      </c>
    </row>
    <row r="1791" customFormat="false" ht="15" hidden="false" customHeight="false" outlineLevel="0" collapsed="false">
      <c r="A1791" s="0" t="s">
        <v>1937</v>
      </c>
      <c r="B1791" s="0" t="s">
        <v>40</v>
      </c>
      <c r="C1791" s="0" t="n">
        <v>480</v>
      </c>
      <c r="D1791" s="0" t="n">
        <v>50</v>
      </c>
      <c r="E1791" s="0" t="n">
        <v>9</v>
      </c>
      <c r="F1791" s="0" t="n">
        <v>8</v>
      </c>
      <c r="G1791" s="0" t="n">
        <v>48.65</v>
      </c>
      <c r="H1791" s="0" t="n">
        <v>2.72</v>
      </c>
      <c r="I1791" s="0" t="n">
        <v>0.67</v>
      </c>
      <c r="J1791" s="0" t="s">
        <v>346</v>
      </c>
      <c r="K1791" s="0" t="s">
        <v>54</v>
      </c>
      <c r="L1791" s="0" t="n">
        <v>22</v>
      </c>
      <c r="M1791" s="0" t="n">
        <v>2.18</v>
      </c>
      <c r="N1791" s="0" t="n">
        <v>71.05</v>
      </c>
      <c r="O1791" s="0" t="n">
        <v>1.62</v>
      </c>
      <c r="P1791" s="0" t="n">
        <v>2</v>
      </c>
      <c r="Q1791" s="0" t="n">
        <v>0.93</v>
      </c>
      <c r="R1791" s="0" t="n">
        <v>364</v>
      </c>
      <c r="S1791" s="0" t="n">
        <v>3.51</v>
      </c>
      <c r="T1791" s="0" t="n">
        <v>0.93</v>
      </c>
      <c r="U1791" s="6" t="n">
        <v>45319</v>
      </c>
      <c r="V1791" s="0" t="n">
        <v>132.39</v>
      </c>
      <c r="W1791" s="0" t="n">
        <v>0.617</v>
      </c>
    </row>
    <row r="1792" customFormat="false" ht="15" hidden="false" customHeight="false" outlineLevel="0" collapsed="false">
      <c r="A1792" s="0" t="s">
        <v>1938</v>
      </c>
      <c r="B1792" s="0" t="s">
        <v>56</v>
      </c>
      <c r="C1792" s="0" t="n">
        <v>341</v>
      </c>
      <c r="D1792" s="0" t="n">
        <v>66</v>
      </c>
      <c r="E1792" s="0" t="n">
        <v>13</v>
      </c>
      <c r="F1792" s="0" t="n">
        <v>5</v>
      </c>
      <c r="G1792" s="0" t="n">
        <v>4.35</v>
      </c>
      <c r="H1792" s="0" t="n">
        <v>7.92</v>
      </c>
      <c r="I1792" s="0" t="n">
        <v>0.52</v>
      </c>
      <c r="J1792" s="0" t="s">
        <v>297</v>
      </c>
      <c r="K1792" s="0" t="s">
        <v>60</v>
      </c>
      <c r="L1792" s="0" t="n">
        <v>87</v>
      </c>
      <c r="M1792" s="0" t="n">
        <v>1.2</v>
      </c>
      <c r="N1792" s="0" t="n">
        <v>114.06</v>
      </c>
      <c r="O1792" s="0" t="n">
        <v>0.26</v>
      </c>
      <c r="P1792" s="0" t="n">
        <v>7</v>
      </c>
      <c r="Q1792" s="0" t="n">
        <v>0.92</v>
      </c>
      <c r="R1792" s="0" t="n">
        <v>315</v>
      </c>
      <c r="S1792" s="0" t="n">
        <v>4.24</v>
      </c>
      <c r="T1792" s="0" t="n">
        <v>0.86</v>
      </c>
      <c r="U1792" s="6" t="n">
        <v>45616</v>
      </c>
      <c r="V1792" s="0" t="n">
        <v>29.58</v>
      </c>
      <c r="W1792" s="0" t="n">
        <v>0.647</v>
      </c>
    </row>
    <row r="1793" customFormat="false" ht="15" hidden="false" customHeight="false" outlineLevel="0" collapsed="false">
      <c r="A1793" s="0" t="s">
        <v>1939</v>
      </c>
      <c r="B1793" s="0" t="s">
        <v>44</v>
      </c>
      <c r="C1793" s="0" t="n">
        <v>312</v>
      </c>
      <c r="D1793" s="0" t="n">
        <v>62</v>
      </c>
      <c r="E1793" s="0" t="n">
        <v>3</v>
      </c>
      <c r="F1793" s="0" t="n">
        <v>9</v>
      </c>
      <c r="G1793" s="0" t="n">
        <v>21.48</v>
      </c>
      <c r="H1793" s="0" t="n">
        <v>6.42</v>
      </c>
      <c r="I1793" s="0" t="n">
        <v>0.52</v>
      </c>
      <c r="J1793" s="0" t="s">
        <v>220</v>
      </c>
      <c r="K1793" s="0" t="s">
        <v>42</v>
      </c>
      <c r="L1793" s="0" t="n">
        <v>94</v>
      </c>
      <c r="M1793" s="0" t="n">
        <v>0.91</v>
      </c>
      <c r="N1793" s="0" t="n">
        <v>51.47</v>
      </c>
      <c r="O1793" s="0" t="n">
        <v>1.61</v>
      </c>
      <c r="P1793" s="0" t="n">
        <v>0</v>
      </c>
      <c r="Q1793" s="0" t="n">
        <v>0.99</v>
      </c>
      <c r="R1793" s="0" t="n">
        <v>132</v>
      </c>
      <c r="S1793" s="0" t="n">
        <v>1.24</v>
      </c>
      <c r="T1793" s="0" t="n">
        <v>0.79</v>
      </c>
      <c r="U1793" s="6" t="n">
        <v>45590</v>
      </c>
      <c r="V1793" s="0" t="n">
        <v>124.34</v>
      </c>
      <c r="W1793" s="0" t="n">
        <v>0.612</v>
      </c>
    </row>
    <row r="1794" customFormat="false" ht="15" hidden="false" customHeight="false" outlineLevel="0" collapsed="false">
      <c r="A1794" s="0" t="s">
        <v>1940</v>
      </c>
      <c r="B1794" s="0" t="s">
        <v>81</v>
      </c>
      <c r="C1794" s="0" t="n">
        <v>452</v>
      </c>
      <c r="D1794" s="0" t="n">
        <v>21</v>
      </c>
      <c r="E1794" s="0" t="n">
        <v>9</v>
      </c>
      <c r="F1794" s="0" t="n">
        <v>7</v>
      </c>
      <c r="G1794" s="0" t="n">
        <v>13.05</v>
      </c>
      <c r="H1794" s="0" t="n">
        <v>1.97</v>
      </c>
      <c r="I1794" s="0" t="n">
        <v>0.73</v>
      </c>
      <c r="J1794" s="0" t="s">
        <v>223</v>
      </c>
      <c r="K1794" s="0" t="s">
        <v>60</v>
      </c>
      <c r="L1794" s="0" t="n">
        <v>82</v>
      </c>
      <c r="M1794" s="0" t="n">
        <v>2.89</v>
      </c>
      <c r="N1794" s="0" t="n">
        <v>14.78</v>
      </c>
      <c r="O1794" s="0" t="n">
        <v>0.84</v>
      </c>
      <c r="P1794" s="0" t="n">
        <v>3</v>
      </c>
      <c r="Q1794" s="0" t="n">
        <v>0.82</v>
      </c>
      <c r="R1794" s="0" t="n">
        <v>910</v>
      </c>
      <c r="S1794" s="0" t="n">
        <v>1.14</v>
      </c>
      <c r="T1794" s="0" t="n">
        <v>0.46</v>
      </c>
      <c r="U1794" s="6" t="n">
        <v>45589</v>
      </c>
      <c r="V1794" s="0" t="n">
        <v>266.98</v>
      </c>
      <c r="W1794" s="0" t="n">
        <v>0.527</v>
      </c>
    </row>
    <row r="1795" customFormat="false" ht="15" hidden="false" customHeight="false" outlineLevel="0" collapsed="false">
      <c r="A1795" s="0" t="s">
        <v>1941</v>
      </c>
      <c r="B1795" s="0" t="s">
        <v>48</v>
      </c>
      <c r="C1795" s="0" t="n">
        <v>249</v>
      </c>
      <c r="D1795" s="0" t="n">
        <v>22</v>
      </c>
      <c r="E1795" s="0" t="n">
        <v>5</v>
      </c>
      <c r="F1795" s="0" t="n">
        <v>7</v>
      </c>
      <c r="G1795" s="0" t="n">
        <v>24.36</v>
      </c>
      <c r="H1795" s="0" t="n">
        <v>3.89</v>
      </c>
      <c r="I1795" s="0" t="n">
        <v>1</v>
      </c>
      <c r="J1795" s="0" t="s">
        <v>236</v>
      </c>
      <c r="K1795" s="0" t="s">
        <v>42</v>
      </c>
      <c r="L1795" s="0" t="n">
        <v>128</v>
      </c>
      <c r="M1795" s="0" t="n">
        <v>4.89</v>
      </c>
      <c r="N1795" s="0" t="n">
        <v>124.71</v>
      </c>
      <c r="O1795" s="0" t="n">
        <v>0.25</v>
      </c>
      <c r="P1795" s="0" t="n">
        <v>8</v>
      </c>
      <c r="Q1795" s="0" t="n">
        <v>0.92</v>
      </c>
      <c r="R1795" s="0" t="n">
        <v>814</v>
      </c>
      <c r="S1795" s="0" t="n">
        <v>5.16</v>
      </c>
      <c r="T1795" s="0" t="n">
        <v>0.6</v>
      </c>
      <c r="U1795" s="6" t="n">
        <v>45609</v>
      </c>
      <c r="V1795" s="0" t="n">
        <v>12.25</v>
      </c>
      <c r="W1795" s="0" t="n">
        <v>0.588</v>
      </c>
    </row>
    <row r="1796" customFormat="false" ht="15" hidden="false" customHeight="false" outlineLevel="0" collapsed="false">
      <c r="A1796" s="0" t="s">
        <v>1942</v>
      </c>
      <c r="B1796" s="0" t="s">
        <v>44</v>
      </c>
      <c r="C1796" s="0" t="n">
        <v>341</v>
      </c>
      <c r="D1796" s="0" t="n">
        <v>83</v>
      </c>
      <c r="E1796" s="0" t="n">
        <v>13</v>
      </c>
      <c r="F1796" s="0" t="n">
        <v>3</v>
      </c>
      <c r="G1796" s="0" t="n">
        <v>46.1</v>
      </c>
      <c r="H1796" s="0" t="n">
        <v>2.19</v>
      </c>
      <c r="I1796" s="0" t="n">
        <v>0.69</v>
      </c>
      <c r="J1796" s="0" t="s">
        <v>281</v>
      </c>
      <c r="K1796" s="0" t="s">
        <v>60</v>
      </c>
      <c r="L1796" s="0" t="n">
        <v>178</v>
      </c>
      <c r="M1796" s="0" t="n">
        <v>3.54</v>
      </c>
      <c r="N1796" s="0" t="n">
        <v>145.68</v>
      </c>
      <c r="O1796" s="0" t="n">
        <v>0.91</v>
      </c>
      <c r="P1796" s="0" t="n">
        <v>5</v>
      </c>
      <c r="Q1796" s="0" t="n">
        <v>0.76</v>
      </c>
      <c r="R1796" s="0" t="n">
        <v>307</v>
      </c>
      <c r="S1796" s="0" t="n">
        <v>13.92</v>
      </c>
      <c r="T1796" s="0" t="n">
        <v>0.93</v>
      </c>
      <c r="U1796" s="6" t="n">
        <v>45328</v>
      </c>
      <c r="V1796" s="0" t="n">
        <v>269.64</v>
      </c>
      <c r="W1796" s="0" t="n">
        <v>0.733</v>
      </c>
    </row>
    <row r="1797" customFormat="false" ht="15" hidden="false" customHeight="false" outlineLevel="0" collapsed="false">
      <c r="A1797" s="0" t="s">
        <v>1943</v>
      </c>
      <c r="B1797" s="0" t="s">
        <v>44</v>
      </c>
      <c r="C1797" s="0" t="n">
        <v>311</v>
      </c>
      <c r="D1797" s="0" t="n">
        <v>66</v>
      </c>
      <c r="E1797" s="0" t="n">
        <v>14</v>
      </c>
      <c r="F1797" s="0" t="n">
        <v>3</v>
      </c>
      <c r="G1797" s="0" t="n">
        <v>36.48</v>
      </c>
      <c r="H1797" s="0" t="n">
        <v>3.3</v>
      </c>
      <c r="I1797" s="0" t="n">
        <v>0.81</v>
      </c>
      <c r="J1797" s="0" t="s">
        <v>150</v>
      </c>
      <c r="K1797" s="0" t="s">
        <v>46</v>
      </c>
      <c r="L1797" s="0" t="n">
        <v>77</v>
      </c>
      <c r="M1797" s="0" t="n">
        <v>2.14</v>
      </c>
      <c r="N1797" s="0" t="n">
        <v>177.16</v>
      </c>
      <c r="O1797" s="0" t="n">
        <v>0.67</v>
      </c>
      <c r="P1797" s="0" t="n">
        <v>5</v>
      </c>
      <c r="Q1797" s="0" t="n">
        <v>0.91</v>
      </c>
      <c r="R1797" s="0" t="n">
        <v>609</v>
      </c>
      <c r="S1797" s="0" t="n">
        <v>9.7</v>
      </c>
      <c r="T1797" s="0" t="n">
        <v>0.31</v>
      </c>
      <c r="U1797" s="6" t="n">
        <v>45533</v>
      </c>
      <c r="V1797" s="0" t="n">
        <v>200.45</v>
      </c>
      <c r="W1797" s="0" t="n">
        <v>0.606</v>
      </c>
    </row>
    <row r="1798" customFormat="false" ht="15" hidden="false" customHeight="false" outlineLevel="0" collapsed="false">
      <c r="A1798" s="0" t="s">
        <v>1944</v>
      </c>
      <c r="B1798" s="0" t="s">
        <v>48</v>
      </c>
      <c r="C1798" s="0" t="n">
        <v>457</v>
      </c>
      <c r="D1798" s="0" t="n">
        <v>49</v>
      </c>
      <c r="E1798" s="0" t="n">
        <v>10</v>
      </c>
      <c r="F1798" s="0" t="n">
        <v>8</v>
      </c>
      <c r="G1798" s="0" t="n">
        <v>33.44</v>
      </c>
      <c r="H1798" s="0" t="n">
        <v>6.35</v>
      </c>
      <c r="I1798" s="0" t="n">
        <v>0.12</v>
      </c>
      <c r="J1798" s="0" t="s">
        <v>273</v>
      </c>
      <c r="K1798" s="0" t="s">
        <v>60</v>
      </c>
      <c r="L1798" s="0" t="n">
        <v>83</v>
      </c>
      <c r="M1798" s="0" t="n">
        <v>2.75</v>
      </c>
      <c r="N1798" s="0" t="n">
        <v>156.66</v>
      </c>
      <c r="O1798" s="0" t="n">
        <v>1.22</v>
      </c>
      <c r="P1798" s="0" t="n">
        <v>9</v>
      </c>
      <c r="Q1798" s="0" t="n">
        <v>0.7</v>
      </c>
      <c r="R1798" s="0" t="n">
        <v>695</v>
      </c>
      <c r="S1798" s="0" t="n">
        <v>6.41</v>
      </c>
      <c r="T1798" s="0" t="n">
        <v>0.6</v>
      </c>
      <c r="U1798" s="6" t="n">
        <v>45391</v>
      </c>
      <c r="V1798" s="0" t="n">
        <v>298.73</v>
      </c>
      <c r="W1798" s="0" t="n">
        <v>0.443</v>
      </c>
    </row>
    <row r="1799" customFormat="false" ht="15" hidden="false" customHeight="false" outlineLevel="0" collapsed="false">
      <c r="A1799" s="0" t="s">
        <v>1945</v>
      </c>
      <c r="B1799" s="0" t="s">
        <v>44</v>
      </c>
      <c r="C1799" s="0" t="n">
        <v>45</v>
      </c>
      <c r="D1799" s="0" t="n">
        <v>89</v>
      </c>
      <c r="E1799" s="0" t="n">
        <v>8</v>
      </c>
      <c r="F1799" s="0" t="n">
        <v>2</v>
      </c>
      <c r="G1799" s="0" t="n">
        <v>22.62</v>
      </c>
      <c r="H1799" s="0" t="n">
        <v>4.07</v>
      </c>
      <c r="I1799" s="0" t="n">
        <v>0.83</v>
      </c>
      <c r="J1799" s="0" t="s">
        <v>121</v>
      </c>
      <c r="K1799" s="0" t="s">
        <v>54</v>
      </c>
      <c r="L1799" s="0" t="n">
        <v>108</v>
      </c>
      <c r="M1799" s="0" t="n">
        <v>5</v>
      </c>
      <c r="N1799" s="0" t="n">
        <v>186.07</v>
      </c>
      <c r="O1799" s="0" t="n">
        <v>1</v>
      </c>
      <c r="P1799" s="0" t="n">
        <v>6</v>
      </c>
      <c r="Q1799" s="0" t="n">
        <v>0.74</v>
      </c>
      <c r="R1799" s="0" t="n">
        <v>861</v>
      </c>
      <c r="S1799" s="0" t="n">
        <v>1.15</v>
      </c>
      <c r="T1799" s="0" t="n">
        <v>0.48</v>
      </c>
      <c r="U1799" s="6" t="n">
        <v>45548</v>
      </c>
      <c r="V1799" s="0" t="n">
        <v>275.67</v>
      </c>
      <c r="W1799" s="0" t="n">
        <v>0.439</v>
      </c>
    </row>
    <row r="1800" customFormat="false" ht="15" hidden="false" customHeight="false" outlineLevel="0" collapsed="false">
      <c r="A1800" s="0" t="s">
        <v>1946</v>
      </c>
      <c r="B1800" s="0" t="s">
        <v>81</v>
      </c>
      <c r="C1800" s="0" t="n">
        <v>94</v>
      </c>
      <c r="D1800" s="0" t="n">
        <v>54</v>
      </c>
      <c r="E1800" s="0" t="n">
        <v>6</v>
      </c>
      <c r="F1800" s="0" t="n">
        <v>7</v>
      </c>
      <c r="G1800" s="0" t="n">
        <v>33.88</v>
      </c>
      <c r="H1800" s="0" t="n">
        <v>4.24</v>
      </c>
      <c r="I1800" s="0" t="n">
        <v>0.37</v>
      </c>
      <c r="J1800" s="0" t="s">
        <v>114</v>
      </c>
      <c r="K1800" s="0" t="s">
        <v>46</v>
      </c>
      <c r="L1800" s="0" t="n">
        <v>126</v>
      </c>
      <c r="M1800" s="0" t="n">
        <v>2.83</v>
      </c>
      <c r="N1800" s="0" t="n">
        <v>197.33</v>
      </c>
      <c r="O1800" s="0" t="n">
        <v>0.66</v>
      </c>
      <c r="P1800" s="0" t="n">
        <v>6</v>
      </c>
      <c r="Q1800" s="0" t="n">
        <v>0.83</v>
      </c>
      <c r="R1800" s="0" t="n">
        <v>999</v>
      </c>
      <c r="S1800" s="0" t="n">
        <v>14.86</v>
      </c>
      <c r="T1800" s="0" t="n">
        <v>0.74</v>
      </c>
      <c r="U1800" s="6" t="n">
        <v>45353</v>
      </c>
      <c r="V1800" s="0" t="n">
        <v>262</v>
      </c>
      <c r="W1800" s="0" t="n">
        <v>0.726</v>
      </c>
    </row>
    <row r="1801" customFormat="false" ht="15" hidden="false" customHeight="false" outlineLevel="0" collapsed="false">
      <c r="A1801" s="0" t="s">
        <v>1947</v>
      </c>
      <c r="B1801" s="0" t="s">
        <v>81</v>
      </c>
      <c r="C1801" s="0" t="n">
        <v>475</v>
      </c>
      <c r="D1801" s="0" t="n">
        <v>44</v>
      </c>
      <c r="E1801" s="0" t="n">
        <v>13</v>
      </c>
      <c r="F1801" s="0" t="n">
        <v>3</v>
      </c>
      <c r="G1801" s="0" t="n">
        <v>2.59</v>
      </c>
      <c r="H1801" s="0" t="n">
        <v>5.63</v>
      </c>
      <c r="I1801" s="0" t="n">
        <v>0.21</v>
      </c>
      <c r="J1801" s="0" t="s">
        <v>271</v>
      </c>
      <c r="K1801" s="0" t="s">
        <v>46</v>
      </c>
      <c r="L1801" s="0" t="n">
        <v>146</v>
      </c>
      <c r="M1801" s="0" t="n">
        <v>4.84</v>
      </c>
      <c r="N1801" s="0" t="n">
        <v>151.54</v>
      </c>
      <c r="O1801" s="0" t="n">
        <v>1.74</v>
      </c>
      <c r="P1801" s="0" t="n">
        <v>5</v>
      </c>
      <c r="Q1801" s="0" t="n">
        <v>0.7</v>
      </c>
      <c r="R1801" s="0" t="n">
        <v>248</v>
      </c>
      <c r="S1801" s="0" t="n">
        <v>7.38</v>
      </c>
      <c r="T1801" s="0" t="n">
        <v>0.71</v>
      </c>
      <c r="U1801" s="6" t="n">
        <v>45640</v>
      </c>
      <c r="V1801" s="0" t="n">
        <v>20.88</v>
      </c>
      <c r="W1801" s="0" t="n">
        <v>0.506</v>
      </c>
    </row>
    <row r="1802" customFormat="false" ht="15" hidden="false" customHeight="false" outlineLevel="0" collapsed="false">
      <c r="A1802" s="0" t="s">
        <v>1948</v>
      </c>
      <c r="B1802" s="0" t="s">
        <v>48</v>
      </c>
      <c r="C1802" s="0" t="n">
        <v>383</v>
      </c>
      <c r="D1802" s="0" t="n">
        <v>12</v>
      </c>
      <c r="E1802" s="0" t="n">
        <v>10</v>
      </c>
      <c r="F1802" s="0" t="n">
        <v>4</v>
      </c>
      <c r="G1802" s="0" t="n">
        <v>29.73</v>
      </c>
      <c r="H1802" s="0" t="n">
        <v>1.33</v>
      </c>
      <c r="I1802" s="0" t="n">
        <v>0.2</v>
      </c>
      <c r="J1802" s="0" t="s">
        <v>158</v>
      </c>
      <c r="K1802" s="0" t="s">
        <v>54</v>
      </c>
      <c r="L1802" s="0" t="n">
        <v>155</v>
      </c>
      <c r="M1802" s="0" t="n">
        <v>0.57</v>
      </c>
      <c r="N1802" s="0" t="n">
        <v>174.91</v>
      </c>
      <c r="O1802" s="0" t="n">
        <v>0.87</v>
      </c>
      <c r="P1802" s="0" t="n">
        <v>8</v>
      </c>
      <c r="Q1802" s="0" t="n">
        <v>0.84</v>
      </c>
      <c r="R1802" s="0" t="n">
        <v>341</v>
      </c>
      <c r="S1802" s="0" t="n">
        <v>14.88</v>
      </c>
      <c r="T1802" s="0" t="n">
        <v>0.65</v>
      </c>
      <c r="U1802" s="6" t="n">
        <v>45487</v>
      </c>
      <c r="V1802" s="0" t="n">
        <v>91.27</v>
      </c>
      <c r="W1802" s="0" t="n">
        <v>0.649</v>
      </c>
    </row>
    <row r="1803" customFormat="false" ht="15" hidden="false" customHeight="false" outlineLevel="0" collapsed="false">
      <c r="A1803" s="0" t="s">
        <v>1949</v>
      </c>
      <c r="B1803" s="0" t="s">
        <v>40</v>
      </c>
      <c r="C1803" s="0" t="n">
        <v>443</v>
      </c>
      <c r="D1803" s="0" t="n">
        <v>14</v>
      </c>
      <c r="E1803" s="0" t="n">
        <v>11</v>
      </c>
      <c r="F1803" s="0" t="n">
        <v>3</v>
      </c>
      <c r="G1803" s="0" t="n">
        <v>28.14</v>
      </c>
      <c r="H1803" s="0" t="n">
        <v>7.52</v>
      </c>
      <c r="I1803" s="0" t="n">
        <v>0.71</v>
      </c>
      <c r="J1803" s="0" t="s">
        <v>273</v>
      </c>
      <c r="K1803" s="0" t="s">
        <v>60</v>
      </c>
      <c r="L1803" s="0" t="n">
        <v>147</v>
      </c>
      <c r="M1803" s="0" t="n">
        <v>3.74</v>
      </c>
      <c r="N1803" s="0" t="n">
        <v>138.01</v>
      </c>
      <c r="O1803" s="0" t="n">
        <v>0.99</v>
      </c>
      <c r="P1803" s="0" t="n">
        <v>7</v>
      </c>
      <c r="Q1803" s="0" t="n">
        <v>0.86</v>
      </c>
      <c r="R1803" s="0" t="n">
        <v>697</v>
      </c>
      <c r="S1803" s="0" t="n">
        <v>11.08</v>
      </c>
      <c r="T1803" s="0" t="n">
        <v>0.42</v>
      </c>
      <c r="U1803" s="6" t="n">
        <v>45563</v>
      </c>
      <c r="V1803" s="0" t="n">
        <v>118.68</v>
      </c>
      <c r="W1803" s="0" t="n">
        <v>0.565</v>
      </c>
    </row>
    <row r="1804" customFormat="false" ht="15" hidden="false" customHeight="false" outlineLevel="0" collapsed="false">
      <c r="A1804" s="0" t="s">
        <v>1950</v>
      </c>
      <c r="B1804" s="0" t="s">
        <v>56</v>
      </c>
      <c r="C1804" s="0" t="n">
        <v>318</v>
      </c>
      <c r="D1804" s="0" t="n">
        <v>99</v>
      </c>
      <c r="E1804" s="0" t="n">
        <v>12</v>
      </c>
      <c r="F1804" s="0" t="n">
        <v>7</v>
      </c>
      <c r="G1804" s="0" t="n">
        <v>17.99</v>
      </c>
      <c r="H1804" s="0" t="n">
        <v>4.32</v>
      </c>
      <c r="I1804" s="0" t="n">
        <v>1</v>
      </c>
      <c r="J1804" s="0" t="s">
        <v>67</v>
      </c>
      <c r="K1804" s="0" t="s">
        <v>60</v>
      </c>
      <c r="L1804" s="0" t="n">
        <v>124</v>
      </c>
      <c r="M1804" s="0" t="n">
        <v>3.32</v>
      </c>
      <c r="N1804" s="0" t="n">
        <v>42.48</v>
      </c>
      <c r="O1804" s="0" t="n">
        <v>1.71</v>
      </c>
      <c r="P1804" s="0" t="n">
        <v>7</v>
      </c>
      <c r="Q1804" s="0" t="n">
        <v>0.89</v>
      </c>
      <c r="R1804" s="0" t="n">
        <v>132</v>
      </c>
      <c r="S1804" s="0" t="n">
        <v>1.72</v>
      </c>
      <c r="T1804" s="0" t="n">
        <v>0.33</v>
      </c>
      <c r="U1804" s="6" t="n">
        <v>45444</v>
      </c>
      <c r="V1804" s="0" t="n">
        <v>212.95</v>
      </c>
      <c r="W1804" s="0" t="n">
        <v>0.356</v>
      </c>
    </row>
    <row r="1805" customFormat="false" ht="15" hidden="false" customHeight="false" outlineLevel="0" collapsed="false">
      <c r="A1805" s="0" t="s">
        <v>1951</v>
      </c>
      <c r="B1805" s="0" t="s">
        <v>40</v>
      </c>
      <c r="C1805" s="0" t="n">
        <v>169</v>
      </c>
      <c r="D1805" s="0" t="n">
        <v>20</v>
      </c>
      <c r="E1805" s="0" t="n">
        <v>4</v>
      </c>
      <c r="F1805" s="0" t="n">
        <v>6</v>
      </c>
      <c r="G1805" s="0" t="n">
        <v>10.87</v>
      </c>
      <c r="H1805" s="0" t="n">
        <v>5.06</v>
      </c>
      <c r="I1805" s="0" t="n">
        <v>0.7</v>
      </c>
      <c r="J1805" s="0" t="s">
        <v>150</v>
      </c>
      <c r="K1805" s="0" t="s">
        <v>54</v>
      </c>
      <c r="L1805" s="0" t="n">
        <v>63</v>
      </c>
      <c r="M1805" s="0" t="n">
        <v>3.58</v>
      </c>
      <c r="N1805" s="0" t="n">
        <v>44.52</v>
      </c>
      <c r="O1805" s="0" t="n">
        <v>0.27</v>
      </c>
      <c r="P1805" s="0" t="n">
        <v>1</v>
      </c>
      <c r="Q1805" s="0" t="n">
        <v>0.73</v>
      </c>
      <c r="R1805" s="0" t="n">
        <v>315</v>
      </c>
      <c r="S1805" s="0" t="n">
        <v>13.03</v>
      </c>
      <c r="T1805" s="0" t="n">
        <v>0.83</v>
      </c>
      <c r="U1805" s="6" t="n">
        <v>45503</v>
      </c>
      <c r="V1805" s="0" t="n">
        <v>198.11</v>
      </c>
      <c r="W1805" s="0" t="n">
        <v>0.839</v>
      </c>
    </row>
    <row r="1806" customFormat="false" ht="15" hidden="false" customHeight="false" outlineLevel="0" collapsed="false">
      <c r="A1806" s="0" t="s">
        <v>1952</v>
      </c>
      <c r="B1806" s="0" t="s">
        <v>44</v>
      </c>
      <c r="C1806" s="0" t="n">
        <v>167</v>
      </c>
      <c r="D1806" s="0" t="n">
        <v>80</v>
      </c>
      <c r="E1806" s="0" t="n">
        <v>8</v>
      </c>
      <c r="F1806" s="0" t="n">
        <v>9</v>
      </c>
      <c r="G1806" s="0" t="n">
        <v>40.57</v>
      </c>
      <c r="H1806" s="0" t="n">
        <v>9.76</v>
      </c>
      <c r="I1806" s="0" t="n">
        <v>0.34</v>
      </c>
      <c r="J1806" s="0" t="s">
        <v>193</v>
      </c>
      <c r="K1806" s="0" t="s">
        <v>46</v>
      </c>
      <c r="L1806" s="0" t="n">
        <v>88</v>
      </c>
      <c r="M1806" s="0" t="n">
        <v>3.07</v>
      </c>
      <c r="N1806" s="0" t="n">
        <v>30.95</v>
      </c>
      <c r="O1806" s="0" t="n">
        <v>0.84</v>
      </c>
      <c r="P1806" s="0" t="n">
        <v>6</v>
      </c>
      <c r="Q1806" s="0" t="n">
        <v>0.75</v>
      </c>
      <c r="R1806" s="0" t="n">
        <v>466</v>
      </c>
      <c r="S1806" s="0" t="n">
        <v>8.43</v>
      </c>
      <c r="T1806" s="0" t="n">
        <v>0.99</v>
      </c>
      <c r="U1806" s="6" t="n">
        <v>45319</v>
      </c>
      <c r="V1806" s="0" t="n">
        <v>59.79</v>
      </c>
      <c r="W1806" s="0" t="n">
        <v>0.656</v>
      </c>
    </row>
    <row r="1807" customFormat="false" ht="15" hidden="false" customHeight="false" outlineLevel="0" collapsed="false">
      <c r="A1807" s="0" t="s">
        <v>1953</v>
      </c>
      <c r="B1807" s="0" t="s">
        <v>56</v>
      </c>
      <c r="C1807" s="0" t="n">
        <v>27</v>
      </c>
      <c r="D1807" s="0" t="n">
        <v>65</v>
      </c>
      <c r="E1807" s="0" t="n">
        <v>7</v>
      </c>
      <c r="F1807" s="0" t="n">
        <v>7</v>
      </c>
      <c r="G1807" s="0" t="n">
        <v>3.64</v>
      </c>
      <c r="H1807" s="0" t="n">
        <v>3.77</v>
      </c>
      <c r="I1807" s="0" t="n">
        <v>0.28</v>
      </c>
      <c r="J1807" s="0" t="s">
        <v>385</v>
      </c>
      <c r="K1807" s="0" t="s">
        <v>54</v>
      </c>
      <c r="L1807" s="0" t="n">
        <v>24</v>
      </c>
      <c r="M1807" s="0" t="n">
        <v>0.7</v>
      </c>
      <c r="N1807" s="0" t="n">
        <v>189.17</v>
      </c>
      <c r="O1807" s="0" t="n">
        <v>0.87</v>
      </c>
      <c r="P1807" s="0" t="n">
        <v>0</v>
      </c>
      <c r="Q1807" s="0" t="n">
        <v>0.88</v>
      </c>
      <c r="R1807" s="0" t="n">
        <v>919</v>
      </c>
      <c r="S1807" s="0" t="n">
        <v>7.34</v>
      </c>
      <c r="T1807" s="0" t="n">
        <v>0.34</v>
      </c>
      <c r="U1807" s="6" t="n">
        <v>45369</v>
      </c>
      <c r="V1807" s="0" t="n">
        <v>223.68</v>
      </c>
      <c r="W1807" s="0" t="n">
        <v>0.655</v>
      </c>
    </row>
    <row r="1808" customFormat="false" ht="15" hidden="false" customHeight="false" outlineLevel="0" collapsed="false">
      <c r="A1808" s="0" t="s">
        <v>1954</v>
      </c>
      <c r="B1808" s="0" t="s">
        <v>48</v>
      </c>
      <c r="C1808" s="0" t="n">
        <v>48</v>
      </c>
      <c r="D1808" s="0" t="n">
        <v>19</v>
      </c>
      <c r="E1808" s="0" t="n">
        <v>7</v>
      </c>
      <c r="F1808" s="0" t="n">
        <v>4</v>
      </c>
      <c r="G1808" s="0" t="n">
        <v>4.41</v>
      </c>
      <c r="H1808" s="0" t="n">
        <v>6.66</v>
      </c>
      <c r="I1808" s="0" t="n">
        <v>0.57</v>
      </c>
      <c r="J1808" s="0" t="s">
        <v>171</v>
      </c>
      <c r="K1808" s="0" t="s">
        <v>42</v>
      </c>
      <c r="L1808" s="0" t="n">
        <v>148</v>
      </c>
      <c r="M1808" s="0" t="n">
        <v>1.17</v>
      </c>
      <c r="N1808" s="0" t="n">
        <v>137.82</v>
      </c>
      <c r="O1808" s="0" t="n">
        <v>1.04</v>
      </c>
      <c r="P1808" s="0" t="n">
        <v>9</v>
      </c>
      <c r="Q1808" s="0" t="n">
        <v>0.9</v>
      </c>
      <c r="R1808" s="0" t="n">
        <v>780</v>
      </c>
      <c r="S1808" s="0" t="n">
        <v>11.61</v>
      </c>
      <c r="T1808" s="0" t="n">
        <v>0.26</v>
      </c>
      <c r="U1808" s="6" t="n">
        <v>45362</v>
      </c>
      <c r="V1808" s="0" t="n">
        <v>55.13</v>
      </c>
      <c r="W1808" s="0" t="n">
        <v>0.503</v>
      </c>
    </row>
    <row r="1809" customFormat="false" ht="15" hidden="false" customHeight="false" outlineLevel="0" collapsed="false">
      <c r="A1809" s="0" t="s">
        <v>1955</v>
      </c>
      <c r="B1809" s="0" t="s">
        <v>48</v>
      </c>
      <c r="C1809" s="0" t="n">
        <v>315</v>
      </c>
      <c r="D1809" s="0" t="n">
        <v>43</v>
      </c>
      <c r="E1809" s="0" t="n">
        <v>12</v>
      </c>
      <c r="F1809" s="0" t="n">
        <v>2</v>
      </c>
      <c r="G1809" s="0" t="n">
        <v>22.59</v>
      </c>
      <c r="H1809" s="0" t="n">
        <v>4.23</v>
      </c>
      <c r="I1809" s="0" t="n">
        <v>0.16</v>
      </c>
      <c r="J1809" s="0" t="s">
        <v>76</v>
      </c>
      <c r="K1809" s="0" t="s">
        <v>42</v>
      </c>
      <c r="L1809" s="0" t="n">
        <v>177</v>
      </c>
      <c r="M1809" s="0" t="n">
        <v>4.65</v>
      </c>
      <c r="N1809" s="0" t="n">
        <v>160.08</v>
      </c>
      <c r="O1809" s="0" t="n">
        <v>0.3</v>
      </c>
      <c r="P1809" s="0" t="n">
        <v>7</v>
      </c>
      <c r="Q1809" s="0" t="n">
        <v>0.71</v>
      </c>
      <c r="R1809" s="0" t="n">
        <v>910</v>
      </c>
      <c r="S1809" s="0" t="n">
        <v>11.85</v>
      </c>
      <c r="T1809" s="0" t="n">
        <v>0.8</v>
      </c>
      <c r="U1809" s="6" t="n">
        <v>45394</v>
      </c>
      <c r="V1809" s="0" t="n">
        <v>142.37</v>
      </c>
      <c r="W1809" s="0" t="n">
        <v>0.69</v>
      </c>
    </row>
    <row r="1810" customFormat="false" ht="15" hidden="false" customHeight="false" outlineLevel="0" collapsed="false">
      <c r="A1810" s="0" t="s">
        <v>1956</v>
      </c>
      <c r="B1810" s="0" t="s">
        <v>56</v>
      </c>
      <c r="C1810" s="0" t="n">
        <v>493</v>
      </c>
      <c r="D1810" s="0" t="n">
        <v>76</v>
      </c>
      <c r="E1810" s="0" t="n">
        <v>13</v>
      </c>
      <c r="F1810" s="0" t="n">
        <v>4</v>
      </c>
      <c r="G1810" s="0" t="n">
        <v>13.38</v>
      </c>
      <c r="H1810" s="0" t="n">
        <v>9</v>
      </c>
      <c r="I1810" s="0" t="n">
        <v>0.46</v>
      </c>
      <c r="J1810" s="0" t="s">
        <v>340</v>
      </c>
      <c r="K1810" s="0" t="s">
        <v>60</v>
      </c>
      <c r="L1810" s="0" t="n">
        <v>127</v>
      </c>
      <c r="M1810" s="0" t="n">
        <v>1.55</v>
      </c>
      <c r="N1810" s="0" t="n">
        <v>72.92</v>
      </c>
      <c r="O1810" s="0" t="n">
        <v>0.3</v>
      </c>
      <c r="P1810" s="0" t="n">
        <v>2</v>
      </c>
      <c r="Q1810" s="0" t="n">
        <v>0.86</v>
      </c>
      <c r="R1810" s="0" t="n">
        <v>68</v>
      </c>
      <c r="S1810" s="0" t="n">
        <v>12.15</v>
      </c>
      <c r="T1810" s="0" t="n">
        <v>0.48</v>
      </c>
      <c r="U1810" s="6" t="n">
        <v>45467</v>
      </c>
      <c r="V1810" s="0" t="n">
        <v>177.83</v>
      </c>
      <c r="W1810" s="0" t="n">
        <v>0.76</v>
      </c>
    </row>
    <row r="1811" customFormat="false" ht="15" hidden="false" customHeight="false" outlineLevel="0" collapsed="false">
      <c r="A1811" s="0" t="s">
        <v>1957</v>
      </c>
      <c r="B1811" s="0" t="s">
        <v>81</v>
      </c>
      <c r="C1811" s="0" t="n">
        <v>433</v>
      </c>
      <c r="D1811" s="0" t="n">
        <v>81</v>
      </c>
      <c r="E1811" s="0" t="n">
        <v>5</v>
      </c>
      <c r="F1811" s="0" t="n">
        <v>6</v>
      </c>
      <c r="G1811" s="0" t="n">
        <v>37.53</v>
      </c>
      <c r="H1811" s="0" t="n">
        <v>8.54</v>
      </c>
      <c r="I1811" s="0" t="n">
        <v>0.7</v>
      </c>
      <c r="J1811" s="0" t="s">
        <v>89</v>
      </c>
      <c r="K1811" s="0" t="s">
        <v>46</v>
      </c>
      <c r="L1811" s="0" t="n">
        <v>121</v>
      </c>
      <c r="M1811" s="0" t="n">
        <v>4.97</v>
      </c>
      <c r="N1811" s="0" t="n">
        <v>97.48</v>
      </c>
      <c r="O1811" s="0" t="n">
        <v>0.89</v>
      </c>
      <c r="P1811" s="0" t="n">
        <v>8</v>
      </c>
      <c r="Q1811" s="0" t="n">
        <v>0.94</v>
      </c>
      <c r="R1811" s="0" t="n">
        <v>579</v>
      </c>
      <c r="S1811" s="0" t="n">
        <v>11.65</v>
      </c>
      <c r="T1811" s="0" t="n">
        <v>0.37</v>
      </c>
      <c r="U1811" s="6" t="n">
        <v>45501</v>
      </c>
      <c r="V1811" s="0" t="n">
        <v>262.5</v>
      </c>
      <c r="W1811" s="0" t="n">
        <v>0.568</v>
      </c>
    </row>
    <row r="1812" customFormat="false" ht="15" hidden="false" customHeight="false" outlineLevel="0" collapsed="false">
      <c r="A1812" s="0" t="s">
        <v>1958</v>
      </c>
      <c r="B1812" s="0" t="s">
        <v>56</v>
      </c>
      <c r="C1812" s="0" t="n">
        <v>228</v>
      </c>
      <c r="D1812" s="0" t="n">
        <v>40</v>
      </c>
      <c r="E1812" s="0" t="n">
        <v>14</v>
      </c>
      <c r="F1812" s="0" t="n">
        <v>6</v>
      </c>
      <c r="G1812" s="0" t="n">
        <v>32.08</v>
      </c>
      <c r="H1812" s="0" t="n">
        <v>2.8</v>
      </c>
      <c r="I1812" s="0" t="n">
        <v>0.97</v>
      </c>
      <c r="J1812" s="0" t="s">
        <v>385</v>
      </c>
      <c r="K1812" s="0" t="s">
        <v>42</v>
      </c>
      <c r="L1812" s="0" t="n">
        <v>115</v>
      </c>
      <c r="M1812" s="0" t="n">
        <v>3.56</v>
      </c>
      <c r="N1812" s="0" t="n">
        <v>17.56</v>
      </c>
      <c r="O1812" s="0" t="n">
        <v>0.16</v>
      </c>
      <c r="P1812" s="0" t="n">
        <v>4</v>
      </c>
      <c r="Q1812" s="0" t="n">
        <v>0.72</v>
      </c>
      <c r="R1812" s="0" t="n">
        <v>420</v>
      </c>
      <c r="S1812" s="0" t="n">
        <v>9.98</v>
      </c>
      <c r="T1812" s="0" t="n">
        <v>0.62</v>
      </c>
      <c r="U1812" s="6" t="n">
        <v>45583</v>
      </c>
      <c r="V1812" s="0" t="n">
        <v>193.08</v>
      </c>
      <c r="W1812" s="0" t="n">
        <v>0.705</v>
      </c>
    </row>
    <row r="1813" customFormat="false" ht="15" hidden="false" customHeight="false" outlineLevel="0" collapsed="false">
      <c r="A1813" s="0" t="s">
        <v>1959</v>
      </c>
      <c r="B1813" s="0" t="s">
        <v>44</v>
      </c>
      <c r="C1813" s="0" t="n">
        <v>147</v>
      </c>
      <c r="D1813" s="0" t="n">
        <v>84</v>
      </c>
      <c r="E1813" s="0" t="n">
        <v>10</v>
      </c>
      <c r="F1813" s="0" t="n">
        <v>3</v>
      </c>
      <c r="G1813" s="0" t="n">
        <v>38.85</v>
      </c>
      <c r="H1813" s="0" t="n">
        <v>7.07</v>
      </c>
      <c r="I1813" s="0" t="n">
        <v>0.48</v>
      </c>
      <c r="J1813" s="0" t="s">
        <v>103</v>
      </c>
      <c r="K1813" s="0" t="s">
        <v>54</v>
      </c>
      <c r="L1813" s="0" t="n">
        <v>114</v>
      </c>
      <c r="M1813" s="0" t="n">
        <v>2.5</v>
      </c>
      <c r="N1813" s="0" t="n">
        <v>178.91</v>
      </c>
      <c r="O1813" s="0" t="n">
        <v>0.58</v>
      </c>
      <c r="P1813" s="0" t="n">
        <v>6</v>
      </c>
      <c r="Q1813" s="0" t="n">
        <v>0.82</v>
      </c>
      <c r="R1813" s="0" t="n">
        <v>740</v>
      </c>
      <c r="S1813" s="0" t="n">
        <v>10.46</v>
      </c>
      <c r="T1813" s="0" t="n">
        <v>0.74</v>
      </c>
      <c r="U1813" s="6" t="n">
        <v>45526</v>
      </c>
      <c r="V1813" s="0" t="n">
        <v>286.9</v>
      </c>
      <c r="W1813" s="0" t="n">
        <v>0.673</v>
      </c>
    </row>
    <row r="1814" customFormat="false" ht="15" hidden="false" customHeight="false" outlineLevel="0" collapsed="false">
      <c r="A1814" s="0" t="s">
        <v>1960</v>
      </c>
      <c r="B1814" s="0" t="s">
        <v>81</v>
      </c>
      <c r="C1814" s="0" t="n">
        <v>359</v>
      </c>
      <c r="D1814" s="0" t="n">
        <v>80</v>
      </c>
      <c r="E1814" s="0" t="n">
        <v>10</v>
      </c>
      <c r="F1814" s="0" t="n">
        <v>3</v>
      </c>
      <c r="G1814" s="0" t="n">
        <v>16.91</v>
      </c>
      <c r="H1814" s="0" t="n">
        <v>1.12</v>
      </c>
      <c r="I1814" s="0" t="n">
        <v>0.28</v>
      </c>
      <c r="J1814" s="0" t="s">
        <v>193</v>
      </c>
      <c r="K1814" s="0" t="s">
        <v>60</v>
      </c>
      <c r="L1814" s="0" t="n">
        <v>56</v>
      </c>
      <c r="M1814" s="0" t="n">
        <v>4.64</v>
      </c>
      <c r="N1814" s="0" t="n">
        <v>172.07</v>
      </c>
      <c r="O1814" s="0" t="n">
        <v>0.48</v>
      </c>
      <c r="P1814" s="0" t="n">
        <v>6</v>
      </c>
      <c r="Q1814" s="0" t="n">
        <v>0.8</v>
      </c>
      <c r="R1814" s="0" t="n">
        <v>72</v>
      </c>
      <c r="S1814" s="0" t="n">
        <v>13.02</v>
      </c>
      <c r="T1814" s="0" t="n">
        <v>0.37</v>
      </c>
      <c r="U1814" s="6" t="n">
        <v>45365</v>
      </c>
      <c r="V1814" s="0" t="n">
        <v>298.4</v>
      </c>
      <c r="W1814" s="0" t="n">
        <v>0.64</v>
      </c>
    </row>
    <row r="1815" customFormat="false" ht="15" hidden="false" customHeight="false" outlineLevel="0" collapsed="false">
      <c r="A1815" s="0" t="s">
        <v>1961</v>
      </c>
      <c r="B1815" s="0" t="s">
        <v>48</v>
      </c>
      <c r="C1815" s="0" t="n">
        <v>135</v>
      </c>
      <c r="D1815" s="0" t="n">
        <v>75</v>
      </c>
      <c r="E1815" s="0" t="n">
        <v>14</v>
      </c>
      <c r="F1815" s="0" t="n">
        <v>7</v>
      </c>
      <c r="G1815" s="0" t="n">
        <v>37.29</v>
      </c>
      <c r="H1815" s="0" t="n">
        <v>9.65</v>
      </c>
      <c r="I1815" s="0" t="n">
        <v>0.84</v>
      </c>
      <c r="J1815" s="0" t="s">
        <v>83</v>
      </c>
      <c r="K1815" s="0" t="s">
        <v>60</v>
      </c>
      <c r="L1815" s="0" t="n">
        <v>127</v>
      </c>
      <c r="M1815" s="0" t="n">
        <v>4.08</v>
      </c>
      <c r="N1815" s="0" t="n">
        <v>159.11</v>
      </c>
      <c r="O1815" s="0" t="n">
        <v>1.03</v>
      </c>
      <c r="P1815" s="0" t="n">
        <v>8</v>
      </c>
      <c r="Q1815" s="0" t="n">
        <v>0.97</v>
      </c>
      <c r="R1815" s="0" t="n">
        <v>434</v>
      </c>
      <c r="S1815" s="0" t="n">
        <v>10.67</v>
      </c>
      <c r="T1815" s="0" t="n">
        <v>1</v>
      </c>
      <c r="U1815" s="6" t="n">
        <v>45453</v>
      </c>
      <c r="V1815" s="0" t="n">
        <v>157.56</v>
      </c>
      <c r="W1815" s="0" t="n">
        <v>0.673</v>
      </c>
    </row>
    <row r="1816" customFormat="false" ht="15" hidden="false" customHeight="false" outlineLevel="0" collapsed="false">
      <c r="A1816" s="0" t="s">
        <v>1962</v>
      </c>
      <c r="B1816" s="0" t="s">
        <v>56</v>
      </c>
      <c r="C1816" s="0" t="n">
        <v>458</v>
      </c>
      <c r="D1816" s="0" t="n">
        <v>79</v>
      </c>
      <c r="E1816" s="0" t="n">
        <v>7</v>
      </c>
      <c r="F1816" s="0" t="n">
        <v>5</v>
      </c>
      <c r="G1816" s="0" t="n">
        <v>43.25</v>
      </c>
      <c r="H1816" s="0" t="n">
        <v>3.82</v>
      </c>
      <c r="I1816" s="0" t="n">
        <v>0.77</v>
      </c>
      <c r="J1816" s="0" t="s">
        <v>271</v>
      </c>
      <c r="K1816" s="0" t="s">
        <v>46</v>
      </c>
      <c r="L1816" s="0" t="n">
        <v>135</v>
      </c>
      <c r="M1816" s="0" t="n">
        <v>2.43</v>
      </c>
      <c r="N1816" s="0" t="n">
        <v>21.08</v>
      </c>
      <c r="O1816" s="0" t="n">
        <v>0.12</v>
      </c>
      <c r="P1816" s="0" t="n">
        <v>1</v>
      </c>
      <c r="Q1816" s="0" t="n">
        <v>0.76</v>
      </c>
      <c r="R1816" s="0" t="n">
        <v>876</v>
      </c>
      <c r="S1816" s="0" t="n">
        <v>2.42</v>
      </c>
      <c r="T1816" s="0" t="n">
        <v>0.46</v>
      </c>
      <c r="U1816" s="6" t="n">
        <v>45384</v>
      </c>
      <c r="V1816" s="0" t="n">
        <v>24.93</v>
      </c>
      <c r="W1816" s="0" t="n">
        <v>0.644</v>
      </c>
    </row>
    <row r="1817" customFormat="false" ht="15" hidden="false" customHeight="false" outlineLevel="0" collapsed="false">
      <c r="A1817" s="0" t="s">
        <v>1963</v>
      </c>
      <c r="B1817" s="0" t="s">
        <v>40</v>
      </c>
      <c r="C1817" s="0" t="n">
        <v>163</v>
      </c>
      <c r="D1817" s="0" t="n">
        <v>50</v>
      </c>
      <c r="E1817" s="0" t="n">
        <v>10</v>
      </c>
      <c r="F1817" s="0" t="n">
        <v>9</v>
      </c>
      <c r="G1817" s="0" t="n">
        <v>17.92</v>
      </c>
      <c r="H1817" s="0" t="n">
        <v>8.4</v>
      </c>
      <c r="I1817" s="0" t="n">
        <v>0.87</v>
      </c>
      <c r="J1817" s="0" t="s">
        <v>267</v>
      </c>
      <c r="K1817" s="0" t="s">
        <v>42</v>
      </c>
      <c r="L1817" s="0" t="n">
        <v>157</v>
      </c>
      <c r="M1817" s="0" t="n">
        <v>0.81</v>
      </c>
      <c r="N1817" s="0" t="n">
        <v>43.11</v>
      </c>
      <c r="O1817" s="0" t="n">
        <v>1.38</v>
      </c>
      <c r="P1817" s="0" t="n">
        <v>3</v>
      </c>
      <c r="Q1817" s="0" t="n">
        <v>0.8</v>
      </c>
      <c r="R1817" s="0" t="n">
        <v>805</v>
      </c>
      <c r="S1817" s="0" t="n">
        <v>10.04</v>
      </c>
      <c r="T1817" s="0" t="n">
        <v>0.45</v>
      </c>
      <c r="U1817" s="6" t="n">
        <v>45333</v>
      </c>
      <c r="V1817" s="0" t="n">
        <v>18.21</v>
      </c>
      <c r="W1817" s="0" t="n">
        <v>0.586</v>
      </c>
    </row>
    <row r="1818" customFormat="false" ht="15" hidden="false" customHeight="false" outlineLevel="0" collapsed="false">
      <c r="A1818" s="0" t="s">
        <v>1964</v>
      </c>
      <c r="B1818" s="0" t="s">
        <v>40</v>
      </c>
      <c r="C1818" s="0" t="n">
        <v>449</v>
      </c>
      <c r="D1818" s="0" t="n">
        <v>72</v>
      </c>
      <c r="E1818" s="0" t="n">
        <v>12</v>
      </c>
      <c r="F1818" s="0" t="n">
        <v>4</v>
      </c>
      <c r="G1818" s="0" t="n">
        <v>17.65</v>
      </c>
      <c r="H1818" s="0" t="n">
        <v>3.53</v>
      </c>
      <c r="I1818" s="0" t="n">
        <v>0.29</v>
      </c>
      <c r="J1818" s="0" t="s">
        <v>45</v>
      </c>
      <c r="K1818" s="0" t="s">
        <v>60</v>
      </c>
      <c r="L1818" s="0" t="n">
        <v>107</v>
      </c>
      <c r="M1818" s="0" t="n">
        <v>4.41</v>
      </c>
      <c r="N1818" s="0" t="n">
        <v>73.49</v>
      </c>
      <c r="O1818" s="0" t="n">
        <v>1.73</v>
      </c>
      <c r="P1818" s="0" t="n">
        <v>7</v>
      </c>
      <c r="Q1818" s="0" t="n">
        <v>0.97</v>
      </c>
      <c r="R1818" s="0" t="n">
        <v>668</v>
      </c>
      <c r="S1818" s="0" t="n">
        <v>3.38</v>
      </c>
      <c r="T1818" s="0" t="n">
        <v>0.54</v>
      </c>
      <c r="U1818" s="6" t="n">
        <v>45541</v>
      </c>
      <c r="V1818" s="0" t="n">
        <v>258.14</v>
      </c>
      <c r="W1818" s="0" t="n">
        <v>0.434</v>
      </c>
    </row>
    <row r="1819" customFormat="false" ht="15" hidden="false" customHeight="false" outlineLevel="0" collapsed="false">
      <c r="A1819" s="0" t="s">
        <v>1965</v>
      </c>
      <c r="B1819" s="0" t="s">
        <v>44</v>
      </c>
      <c r="C1819" s="0" t="n">
        <v>337</v>
      </c>
      <c r="D1819" s="0" t="n">
        <v>41</v>
      </c>
      <c r="E1819" s="0" t="n">
        <v>10</v>
      </c>
      <c r="F1819" s="0" t="n">
        <v>7</v>
      </c>
      <c r="G1819" s="0" t="n">
        <v>45.1</v>
      </c>
      <c r="H1819" s="0" t="n">
        <v>6.51</v>
      </c>
      <c r="I1819" s="0" t="n">
        <v>0.46</v>
      </c>
      <c r="J1819" s="0" t="s">
        <v>134</v>
      </c>
      <c r="K1819" s="0" t="s">
        <v>54</v>
      </c>
      <c r="L1819" s="0" t="n">
        <v>159</v>
      </c>
      <c r="M1819" s="0" t="n">
        <v>3.94</v>
      </c>
      <c r="N1819" s="0" t="n">
        <v>59.98</v>
      </c>
      <c r="O1819" s="0" t="n">
        <v>1.44</v>
      </c>
      <c r="P1819" s="0" t="n">
        <v>4</v>
      </c>
      <c r="Q1819" s="0" t="n">
        <v>0.8</v>
      </c>
      <c r="R1819" s="0" t="n">
        <v>692</v>
      </c>
      <c r="S1819" s="0" t="n">
        <v>1.2</v>
      </c>
      <c r="T1819" s="0" t="n">
        <v>0.8</v>
      </c>
      <c r="U1819" s="6" t="n">
        <v>45462</v>
      </c>
      <c r="V1819" s="0" t="n">
        <v>154.96</v>
      </c>
      <c r="W1819" s="0" t="n">
        <v>0.512</v>
      </c>
    </row>
    <row r="1820" customFormat="false" ht="15" hidden="false" customHeight="false" outlineLevel="0" collapsed="false">
      <c r="A1820" s="0" t="s">
        <v>1966</v>
      </c>
      <c r="B1820" s="0" t="s">
        <v>40</v>
      </c>
      <c r="C1820" s="0" t="n">
        <v>254</v>
      </c>
      <c r="D1820" s="0" t="n">
        <v>29</v>
      </c>
      <c r="E1820" s="0" t="n">
        <v>5</v>
      </c>
      <c r="F1820" s="0" t="n">
        <v>5</v>
      </c>
      <c r="G1820" s="0" t="n">
        <v>3.44</v>
      </c>
      <c r="H1820" s="0" t="n">
        <v>9.84</v>
      </c>
      <c r="I1820" s="0" t="n">
        <v>0.98</v>
      </c>
      <c r="J1820" s="0" t="s">
        <v>309</v>
      </c>
      <c r="K1820" s="0" t="s">
        <v>42</v>
      </c>
      <c r="L1820" s="0" t="n">
        <v>57</v>
      </c>
      <c r="M1820" s="0" t="n">
        <v>4.06</v>
      </c>
      <c r="N1820" s="0" t="n">
        <v>169.31</v>
      </c>
      <c r="O1820" s="0" t="n">
        <v>1.65</v>
      </c>
      <c r="P1820" s="0" t="n">
        <v>4</v>
      </c>
      <c r="Q1820" s="0" t="n">
        <v>0.86</v>
      </c>
      <c r="R1820" s="0" t="n">
        <v>571</v>
      </c>
      <c r="S1820" s="0" t="n">
        <v>4</v>
      </c>
      <c r="T1820" s="0" t="n">
        <v>0.9</v>
      </c>
      <c r="U1820" s="6" t="n">
        <v>45615</v>
      </c>
      <c r="V1820" s="0" t="n">
        <v>116.37</v>
      </c>
      <c r="W1820" s="0" t="n">
        <v>0.56</v>
      </c>
    </row>
    <row r="1821" customFormat="false" ht="15" hidden="false" customHeight="false" outlineLevel="0" collapsed="false">
      <c r="A1821" s="0" t="s">
        <v>1967</v>
      </c>
      <c r="B1821" s="0" t="s">
        <v>56</v>
      </c>
      <c r="C1821" s="0" t="n">
        <v>26</v>
      </c>
      <c r="D1821" s="0" t="n">
        <v>66</v>
      </c>
      <c r="E1821" s="0" t="n">
        <v>4</v>
      </c>
      <c r="F1821" s="0" t="n">
        <v>7</v>
      </c>
      <c r="G1821" s="0" t="n">
        <v>18.16</v>
      </c>
      <c r="H1821" s="0" t="n">
        <v>8.83</v>
      </c>
      <c r="I1821" s="0" t="n">
        <v>0.24</v>
      </c>
      <c r="J1821" s="0" t="s">
        <v>45</v>
      </c>
      <c r="K1821" s="0" t="s">
        <v>60</v>
      </c>
      <c r="L1821" s="0" t="n">
        <v>91</v>
      </c>
      <c r="M1821" s="0" t="n">
        <v>3.85</v>
      </c>
      <c r="N1821" s="0" t="n">
        <v>47.02</v>
      </c>
      <c r="O1821" s="0" t="n">
        <v>1.32</v>
      </c>
      <c r="P1821" s="0" t="n">
        <v>2</v>
      </c>
      <c r="Q1821" s="0" t="n">
        <v>0.71</v>
      </c>
      <c r="R1821" s="0" t="n">
        <v>428</v>
      </c>
      <c r="S1821" s="0" t="n">
        <v>3.16</v>
      </c>
      <c r="T1821" s="0" t="n">
        <v>0.46</v>
      </c>
      <c r="U1821" s="6" t="n">
        <v>45382</v>
      </c>
      <c r="V1821" s="0" t="n">
        <v>92.49</v>
      </c>
      <c r="W1821" s="0" t="n">
        <v>0.504</v>
      </c>
    </row>
    <row r="1822" customFormat="false" ht="15" hidden="false" customHeight="false" outlineLevel="0" collapsed="false">
      <c r="A1822" s="0" t="s">
        <v>1968</v>
      </c>
      <c r="B1822" s="0" t="s">
        <v>56</v>
      </c>
      <c r="C1822" s="0" t="n">
        <v>483</v>
      </c>
      <c r="D1822" s="0" t="n">
        <v>59</v>
      </c>
      <c r="E1822" s="0" t="n">
        <v>11</v>
      </c>
      <c r="F1822" s="0" t="n">
        <v>9</v>
      </c>
      <c r="G1822" s="0" t="n">
        <v>6.81</v>
      </c>
      <c r="H1822" s="0" t="n">
        <v>2.02</v>
      </c>
      <c r="I1822" s="0" t="n">
        <v>0.7</v>
      </c>
      <c r="J1822" s="0" t="s">
        <v>485</v>
      </c>
      <c r="K1822" s="0" t="s">
        <v>60</v>
      </c>
      <c r="L1822" s="0" t="n">
        <v>25</v>
      </c>
      <c r="M1822" s="0" t="n">
        <v>1.74</v>
      </c>
      <c r="N1822" s="0" t="n">
        <v>111.1</v>
      </c>
      <c r="O1822" s="0" t="n">
        <v>1.06</v>
      </c>
      <c r="P1822" s="0" t="n">
        <v>4</v>
      </c>
      <c r="Q1822" s="0" t="n">
        <v>1</v>
      </c>
      <c r="R1822" s="0" t="n">
        <v>760</v>
      </c>
      <c r="S1822" s="0" t="n">
        <v>2.43</v>
      </c>
      <c r="T1822" s="0" t="n">
        <v>0.29</v>
      </c>
      <c r="U1822" s="6" t="n">
        <v>45452</v>
      </c>
      <c r="V1822" s="0" t="n">
        <v>91.72</v>
      </c>
      <c r="W1822" s="0" t="n">
        <v>0.504</v>
      </c>
    </row>
    <row r="1823" customFormat="false" ht="15" hidden="false" customHeight="false" outlineLevel="0" collapsed="false">
      <c r="A1823" s="0" t="s">
        <v>1969</v>
      </c>
      <c r="B1823" s="0" t="s">
        <v>40</v>
      </c>
      <c r="C1823" s="0" t="n">
        <v>64</v>
      </c>
      <c r="D1823" s="0" t="n">
        <v>89</v>
      </c>
      <c r="E1823" s="0" t="n">
        <v>4</v>
      </c>
      <c r="F1823" s="0" t="n">
        <v>9</v>
      </c>
      <c r="G1823" s="0" t="n">
        <v>2.42</v>
      </c>
      <c r="H1823" s="0" t="n">
        <v>5.7</v>
      </c>
      <c r="I1823" s="0" t="n">
        <v>0.31</v>
      </c>
      <c r="J1823" s="0" t="s">
        <v>67</v>
      </c>
      <c r="K1823" s="0" t="s">
        <v>42</v>
      </c>
      <c r="L1823" s="0" t="n">
        <v>142</v>
      </c>
      <c r="M1823" s="0" t="n">
        <v>4.36</v>
      </c>
      <c r="N1823" s="0" t="n">
        <v>118.56</v>
      </c>
      <c r="O1823" s="0" t="n">
        <v>0.52</v>
      </c>
      <c r="P1823" s="0" t="n">
        <v>6</v>
      </c>
      <c r="Q1823" s="0" t="n">
        <v>0.95</v>
      </c>
      <c r="R1823" s="0" t="n">
        <v>866</v>
      </c>
      <c r="S1823" s="0" t="n">
        <v>4.01</v>
      </c>
      <c r="T1823" s="0" t="n">
        <v>0.4</v>
      </c>
      <c r="U1823" s="6" t="n">
        <v>45616</v>
      </c>
      <c r="V1823" s="0" t="n">
        <v>31.12</v>
      </c>
      <c r="W1823" s="0" t="n">
        <v>0.551</v>
      </c>
    </row>
    <row r="1824" customFormat="false" ht="15" hidden="false" customHeight="false" outlineLevel="0" collapsed="false">
      <c r="A1824" s="0" t="s">
        <v>1970</v>
      </c>
      <c r="B1824" s="0" t="s">
        <v>56</v>
      </c>
      <c r="C1824" s="0" t="n">
        <v>462</v>
      </c>
      <c r="D1824" s="0" t="n">
        <v>34</v>
      </c>
      <c r="E1824" s="0" t="n">
        <v>11</v>
      </c>
      <c r="F1824" s="0" t="n">
        <v>6</v>
      </c>
      <c r="G1824" s="0" t="n">
        <v>6.53</v>
      </c>
      <c r="H1824" s="0" t="n">
        <v>3.81</v>
      </c>
      <c r="I1824" s="0" t="n">
        <v>0.55</v>
      </c>
      <c r="J1824" s="0" t="s">
        <v>67</v>
      </c>
      <c r="K1824" s="0" t="s">
        <v>42</v>
      </c>
      <c r="L1824" s="0" t="n">
        <v>83</v>
      </c>
      <c r="M1824" s="0" t="n">
        <v>0.51</v>
      </c>
      <c r="N1824" s="0" t="n">
        <v>90.75</v>
      </c>
      <c r="O1824" s="0" t="n">
        <v>0.63</v>
      </c>
      <c r="P1824" s="0" t="n">
        <v>3</v>
      </c>
      <c r="Q1824" s="0" t="n">
        <v>0.89</v>
      </c>
      <c r="R1824" s="0" t="n">
        <v>873</v>
      </c>
      <c r="S1824" s="0" t="n">
        <v>8.89</v>
      </c>
      <c r="T1824" s="0" t="n">
        <v>0.27</v>
      </c>
      <c r="U1824" s="6" t="n">
        <v>45321</v>
      </c>
      <c r="V1824" s="0" t="n">
        <v>97.87</v>
      </c>
      <c r="W1824" s="0" t="n">
        <v>0.628</v>
      </c>
    </row>
    <row r="1825" customFormat="false" ht="15" hidden="false" customHeight="false" outlineLevel="0" collapsed="false">
      <c r="A1825" s="0" t="s">
        <v>1971</v>
      </c>
      <c r="B1825" s="0" t="s">
        <v>44</v>
      </c>
      <c r="C1825" s="0" t="n">
        <v>258</v>
      </c>
      <c r="D1825" s="0" t="n">
        <v>21</v>
      </c>
      <c r="E1825" s="0" t="n">
        <v>6</v>
      </c>
      <c r="F1825" s="0" t="n">
        <v>3</v>
      </c>
      <c r="G1825" s="0" t="n">
        <v>22.13</v>
      </c>
      <c r="H1825" s="0" t="n">
        <v>4.63</v>
      </c>
      <c r="I1825" s="0" t="n">
        <v>0.82</v>
      </c>
      <c r="J1825" s="0" t="s">
        <v>74</v>
      </c>
      <c r="K1825" s="0" t="s">
        <v>46</v>
      </c>
      <c r="L1825" s="0" t="n">
        <v>30</v>
      </c>
      <c r="M1825" s="0" t="n">
        <v>1.57</v>
      </c>
      <c r="N1825" s="0" t="n">
        <v>55.73</v>
      </c>
      <c r="O1825" s="0" t="n">
        <v>0.7</v>
      </c>
      <c r="P1825" s="0" t="n">
        <v>7</v>
      </c>
      <c r="Q1825" s="0" t="n">
        <v>0.72</v>
      </c>
      <c r="R1825" s="0" t="n">
        <v>139</v>
      </c>
      <c r="S1825" s="0" t="n">
        <v>3.12</v>
      </c>
      <c r="T1825" s="0" t="n">
        <v>0.7</v>
      </c>
      <c r="U1825" s="6" t="n">
        <v>45294</v>
      </c>
      <c r="V1825" s="0" t="n">
        <v>196.99</v>
      </c>
      <c r="W1825" s="0" t="n">
        <v>0.516</v>
      </c>
    </row>
    <row r="1826" customFormat="false" ht="15" hidden="false" customHeight="false" outlineLevel="0" collapsed="false">
      <c r="A1826" s="0" t="s">
        <v>1972</v>
      </c>
      <c r="B1826" s="0" t="s">
        <v>81</v>
      </c>
      <c r="C1826" s="0" t="n">
        <v>459</v>
      </c>
      <c r="D1826" s="0" t="n">
        <v>80</v>
      </c>
      <c r="E1826" s="0" t="n">
        <v>14</v>
      </c>
      <c r="F1826" s="0" t="n">
        <v>3</v>
      </c>
      <c r="G1826" s="0" t="n">
        <v>34.66</v>
      </c>
      <c r="H1826" s="0" t="n">
        <v>3.68</v>
      </c>
      <c r="I1826" s="0" t="n">
        <v>0.54</v>
      </c>
      <c r="J1826" s="0" t="s">
        <v>340</v>
      </c>
      <c r="K1826" s="0" t="s">
        <v>54</v>
      </c>
      <c r="L1826" s="0" t="n">
        <v>70</v>
      </c>
      <c r="M1826" s="0" t="n">
        <v>0.71</v>
      </c>
      <c r="N1826" s="0" t="n">
        <v>192.46</v>
      </c>
      <c r="O1826" s="0" t="n">
        <v>0.17</v>
      </c>
      <c r="P1826" s="0" t="n">
        <v>5</v>
      </c>
      <c r="Q1826" s="0" t="n">
        <v>0.72</v>
      </c>
      <c r="R1826" s="0" t="n">
        <v>193</v>
      </c>
      <c r="S1826" s="0" t="n">
        <v>4.91</v>
      </c>
      <c r="T1826" s="0" t="n">
        <v>0.79</v>
      </c>
      <c r="U1826" s="6" t="n">
        <v>45523</v>
      </c>
      <c r="V1826" s="0" t="n">
        <v>121.71</v>
      </c>
      <c r="W1826" s="0" t="n">
        <v>0.65</v>
      </c>
    </row>
    <row r="1827" customFormat="false" ht="15" hidden="false" customHeight="false" outlineLevel="0" collapsed="false">
      <c r="A1827" s="0" t="s">
        <v>1973</v>
      </c>
      <c r="B1827" s="0" t="s">
        <v>44</v>
      </c>
      <c r="C1827" s="0" t="n">
        <v>451</v>
      </c>
      <c r="D1827" s="0" t="n">
        <v>48</v>
      </c>
      <c r="E1827" s="0" t="n">
        <v>4</v>
      </c>
      <c r="F1827" s="0" t="n">
        <v>9</v>
      </c>
      <c r="G1827" s="0" t="n">
        <v>15.17</v>
      </c>
      <c r="H1827" s="0" t="n">
        <v>3.69</v>
      </c>
      <c r="I1827" s="0" t="n">
        <v>0.82</v>
      </c>
      <c r="J1827" s="0" t="s">
        <v>289</v>
      </c>
      <c r="K1827" s="0" t="s">
        <v>46</v>
      </c>
      <c r="L1827" s="0" t="n">
        <v>33</v>
      </c>
      <c r="M1827" s="0" t="n">
        <v>1</v>
      </c>
      <c r="N1827" s="0" t="n">
        <v>88.55</v>
      </c>
      <c r="O1827" s="0" t="n">
        <v>1.83</v>
      </c>
      <c r="P1827" s="0" t="n">
        <v>5</v>
      </c>
      <c r="Q1827" s="0" t="n">
        <v>0.86</v>
      </c>
      <c r="R1827" s="0" t="n">
        <v>856</v>
      </c>
      <c r="S1827" s="0" t="n">
        <v>12.89</v>
      </c>
      <c r="T1827" s="0" t="n">
        <v>0.54</v>
      </c>
      <c r="U1827" s="6" t="n">
        <v>45432</v>
      </c>
      <c r="V1827" s="0" t="n">
        <v>284.87</v>
      </c>
      <c r="W1827" s="0" t="n">
        <v>0.569</v>
      </c>
    </row>
    <row r="1828" customFormat="false" ht="15" hidden="false" customHeight="false" outlineLevel="0" collapsed="false">
      <c r="A1828" s="0" t="s">
        <v>1974</v>
      </c>
      <c r="B1828" s="0" t="s">
        <v>44</v>
      </c>
      <c r="C1828" s="0" t="n">
        <v>174</v>
      </c>
      <c r="D1828" s="0" t="n">
        <v>26</v>
      </c>
      <c r="E1828" s="0" t="n">
        <v>12</v>
      </c>
      <c r="F1828" s="0" t="n">
        <v>7</v>
      </c>
      <c r="G1828" s="0" t="n">
        <v>42.63</v>
      </c>
      <c r="H1828" s="0" t="n">
        <v>5.65</v>
      </c>
      <c r="I1828" s="0" t="n">
        <v>0.48</v>
      </c>
      <c r="J1828" s="0" t="s">
        <v>191</v>
      </c>
      <c r="K1828" s="0" t="s">
        <v>46</v>
      </c>
      <c r="L1828" s="0" t="n">
        <v>32</v>
      </c>
      <c r="M1828" s="0" t="n">
        <v>2.9</v>
      </c>
      <c r="N1828" s="0" t="n">
        <v>148.19</v>
      </c>
      <c r="O1828" s="0" t="n">
        <v>1.81</v>
      </c>
      <c r="P1828" s="0" t="n">
        <v>5</v>
      </c>
      <c r="Q1828" s="0" t="n">
        <v>0.79</v>
      </c>
      <c r="R1828" s="0" t="n">
        <v>670</v>
      </c>
      <c r="S1828" s="0" t="n">
        <v>13.43</v>
      </c>
      <c r="T1828" s="0" t="n">
        <v>0.96</v>
      </c>
      <c r="U1828" s="6" t="n">
        <v>45399</v>
      </c>
      <c r="V1828" s="0" t="n">
        <v>203.77</v>
      </c>
      <c r="W1828" s="0" t="n">
        <v>0.648</v>
      </c>
    </row>
    <row r="1829" customFormat="false" ht="15" hidden="false" customHeight="false" outlineLevel="0" collapsed="false">
      <c r="A1829" s="0" t="s">
        <v>1975</v>
      </c>
      <c r="B1829" s="0" t="s">
        <v>56</v>
      </c>
      <c r="C1829" s="0" t="n">
        <v>200</v>
      </c>
      <c r="D1829" s="0" t="n">
        <v>54</v>
      </c>
      <c r="E1829" s="0" t="n">
        <v>3</v>
      </c>
      <c r="F1829" s="0" t="n">
        <v>9</v>
      </c>
      <c r="G1829" s="0" t="n">
        <v>22.44</v>
      </c>
      <c r="H1829" s="0" t="n">
        <v>2.32</v>
      </c>
      <c r="I1829" s="0" t="n">
        <v>1</v>
      </c>
      <c r="J1829" s="0" t="s">
        <v>346</v>
      </c>
      <c r="K1829" s="0" t="s">
        <v>54</v>
      </c>
      <c r="L1829" s="0" t="n">
        <v>96</v>
      </c>
      <c r="M1829" s="0" t="n">
        <v>0.67</v>
      </c>
      <c r="N1829" s="0" t="n">
        <v>44.97</v>
      </c>
      <c r="O1829" s="0" t="n">
        <v>0.3</v>
      </c>
      <c r="P1829" s="0" t="n">
        <v>3</v>
      </c>
      <c r="Q1829" s="0" t="n">
        <v>0.89</v>
      </c>
      <c r="R1829" s="0" t="n">
        <v>913</v>
      </c>
      <c r="S1829" s="0" t="n">
        <v>5.66</v>
      </c>
      <c r="T1829" s="0" t="n">
        <v>0.78</v>
      </c>
      <c r="U1829" s="6" t="n">
        <v>45378</v>
      </c>
      <c r="V1829" s="0" t="n">
        <v>260.55</v>
      </c>
      <c r="W1829" s="0" t="n">
        <v>0.719</v>
      </c>
    </row>
    <row r="1830" customFormat="false" ht="15" hidden="false" customHeight="false" outlineLevel="0" collapsed="false">
      <c r="A1830" s="0" t="s">
        <v>1976</v>
      </c>
      <c r="B1830" s="0" t="s">
        <v>81</v>
      </c>
      <c r="C1830" s="0" t="n">
        <v>234</v>
      </c>
      <c r="D1830" s="0" t="n">
        <v>20</v>
      </c>
      <c r="E1830" s="0" t="n">
        <v>6</v>
      </c>
      <c r="F1830" s="0" t="n">
        <v>3</v>
      </c>
      <c r="G1830" s="0" t="n">
        <v>48.44</v>
      </c>
      <c r="H1830" s="0" t="n">
        <v>5.61</v>
      </c>
      <c r="I1830" s="0" t="n">
        <v>0.49</v>
      </c>
      <c r="J1830" s="0" t="s">
        <v>139</v>
      </c>
      <c r="K1830" s="0" t="s">
        <v>54</v>
      </c>
      <c r="L1830" s="0" t="n">
        <v>148</v>
      </c>
      <c r="M1830" s="0" t="n">
        <v>1.32</v>
      </c>
      <c r="N1830" s="0" t="n">
        <v>166.33</v>
      </c>
      <c r="O1830" s="0" t="n">
        <v>1.16</v>
      </c>
      <c r="P1830" s="0" t="n">
        <v>2</v>
      </c>
      <c r="Q1830" s="0" t="n">
        <v>0.88</v>
      </c>
      <c r="R1830" s="0" t="n">
        <v>253</v>
      </c>
      <c r="S1830" s="0" t="n">
        <v>13.59</v>
      </c>
      <c r="T1830" s="0" t="n">
        <v>0.5</v>
      </c>
      <c r="U1830" s="6" t="n">
        <v>45587</v>
      </c>
      <c r="V1830" s="0" t="n">
        <v>43.11</v>
      </c>
      <c r="W1830" s="0" t="n">
        <v>0.701</v>
      </c>
    </row>
    <row r="1831" customFormat="false" ht="15" hidden="false" customHeight="false" outlineLevel="0" collapsed="false">
      <c r="A1831" s="0" t="s">
        <v>1977</v>
      </c>
      <c r="B1831" s="0" t="s">
        <v>56</v>
      </c>
      <c r="C1831" s="0" t="n">
        <v>107</v>
      </c>
      <c r="D1831" s="0" t="n">
        <v>79</v>
      </c>
      <c r="E1831" s="0" t="n">
        <v>11</v>
      </c>
      <c r="F1831" s="0" t="n">
        <v>2</v>
      </c>
      <c r="G1831" s="0" t="n">
        <v>47.75</v>
      </c>
      <c r="H1831" s="0" t="n">
        <v>3.15</v>
      </c>
      <c r="I1831" s="0" t="n">
        <v>0.23</v>
      </c>
      <c r="J1831" s="0" t="s">
        <v>59</v>
      </c>
      <c r="K1831" s="0" t="s">
        <v>46</v>
      </c>
      <c r="L1831" s="0" t="n">
        <v>11</v>
      </c>
      <c r="M1831" s="0" t="n">
        <v>1.55</v>
      </c>
      <c r="N1831" s="0" t="n">
        <v>51.02</v>
      </c>
      <c r="O1831" s="0" t="n">
        <v>0.99</v>
      </c>
      <c r="P1831" s="0" t="n">
        <v>9</v>
      </c>
      <c r="Q1831" s="0" t="n">
        <v>0.95</v>
      </c>
      <c r="R1831" s="0" t="n">
        <v>605</v>
      </c>
      <c r="S1831" s="0" t="n">
        <v>9.2</v>
      </c>
      <c r="T1831" s="0" t="n">
        <v>0.28</v>
      </c>
      <c r="U1831" s="6" t="n">
        <v>45373</v>
      </c>
      <c r="V1831" s="0" t="n">
        <v>140.65</v>
      </c>
      <c r="W1831" s="0" t="n">
        <v>0.49</v>
      </c>
    </row>
    <row r="1832" customFormat="false" ht="15" hidden="false" customHeight="false" outlineLevel="0" collapsed="false">
      <c r="A1832" s="0" t="s">
        <v>1978</v>
      </c>
      <c r="B1832" s="0" t="s">
        <v>48</v>
      </c>
      <c r="C1832" s="0" t="n">
        <v>275</v>
      </c>
      <c r="D1832" s="0" t="n">
        <v>32</v>
      </c>
      <c r="E1832" s="0" t="n">
        <v>14</v>
      </c>
      <c r="F1832" s="0" t="n">
        <v>7</v>
      </c>
      <c r="G1832" s="0" t="n">
        <v>38.89</v>
      </c>
      <c r="H1832" s="0" t="n">
        <v>3.25</v>
      </c>
      <c r="I1832" s="0" t="n">
        <v>0.46</v>
      </c>
      <c r="J1832" s="0" t="s">
        <v>244</v>
      </c>
      <c r="K1832" s="0" t="s">
        <v>42</v>
      </c>
      <c r="L1832" s="0" t="n">
        <v>62</v>
      </c>
      <c r="M1832" s="0" t="n">
        <v>3.45</v>
      </c>
      <c r="N1832" s="0" t="n">
        <v>138.31</v>
      </c>
      <c r="O1832" s="0" t="n">
        <v>1.4</v>
      </c>
      <c r="P1832" s="0" t="n">
        <v>5</v>
      </c>
      <c r="Q1832" s="0" t="n">
        <v>0.78</v>
      </c>
      <c r="R1832" s="0" t="n">
        <v>569</v>
      </c>
      <c r="S1832" s="0" t="n">
        <v>4.17</v>
      </c>
      <c r="T1832" s="0" t="n">
        <v>0.59</v>
      </c>
      <c r="U1832" s="6" t="n">
        <v>45542</v>
      </c>
      <c r="V1832" s="0" t="n">
        <v>22.02</v>
      </c>
      <c r="W1832" s="0" t="n">
        <v>0.49</v>
      </c>
    </row>
    <row r="1833" customFormat="false" ht="15" hidden="false" customHeight="false" outlineLevel="0" collapsed="false">
      <c r="A1833" s="0" t="s">
        <v>1979</v>
      </c>
      <c r="B1833" s="0" t="s">
        <v>56</v>
      </c>
      <c r="C1833" s="0" t="n">
        <v>92</v>
      </c>
      <c r="D1833" s="0" t="n">
        <v>79</v>
      </c>
      <c r="E1833" s="0" t="n">
        <v>11</v>
      </c>
      <c r="F1833" s="0" t="n">
        <v>6</v>
      </c>
      <c r="G1833" s="0" t="n">
        <v>46.69</v>
      </c>
      <c r="H1833" s="0" t="n">
        <v>7.52</v>
      </c>
      <c r="I1833" s="0" t="n">
        <v>0.77</v>
      </c>
      <c r="J1833" s="0" t="s">
        <v>281</v>
      </c>
      <c r="K1833" s="0" t="s">
        <v>54</v>
      </c>
      <c r="L1833" s="0" t="n">
        <v>148</v>
      </c>
      <c r="M1833" s="0" t="n">
        <v>2.61</v>
      </c>
      <c r="N1833" s="0" t="n">
        <v>106.23</v>
      </c>
      <c r="O1833" s="0" t="n">
        <v>1.25</v>
      </c>
      <c r="P1833" s="0" t="n">
        <v>5</v>
      </c>
      <c r="Q1833" s="0" t="n">
        <v>0.87</v>
      </c>
      <c r="R1833" s="0" t="n">
        <v>441</v>
      </c>
      <c r="S1833" s="0" t="n">
        <v>11.56</v>
      </c>
      <c r="T1833" s="0" t="n">
        <v>0.6</v>
      </c>
      <c r="U1833" s="6" t="n">
        <v>45337</v>
      </c>
      <c r="V1833" s="0" t="n">
        <v>269.55</v>
      </c>
      <c r="W1833" s="0" t="n">
        <v>0.623</v>
      </c>
    </row>
    <row r="1834" customFormat="false" ht="15" hidden="false" customHeight="false" outlineLevel="0" collapsed="false">
      <c r="A1834" s="0" t="s">
        <v>1980</v>
      </c>
      <c r="B1834" s="0" t="s">
        <v>56</v>
      </c>
      <c r="C1834" s="0" t="n">
        <v>438</v>
      </c>
      <c r="D1834" s="0" t="n">
        <v>47</v>
      </c>
      <c r="E1834" s="0" t="n">
        <v>6</v>
      </c>
      <c r="F1834" s="0" t="n">
        <v>8</v>
      </c>
      <c r="G1834" s="0" t="n">
        <v>35.65</v>
      </c>
      <c r="H1834" s="0" t="n">
        <v>0.78</v>
      </c>
      <c r="I1834" s="0" t="n">
        <v>0.86</v>
      </c>
      <c r="J1834" s="0" t="s">
        <v>225</v>
      </c>
      <c r="K1834" s="0" t="s">
        <v>46</v>
      </c>
      <c r="L1834" s="0" t="n">
        <v>24</v>
      </c>
      <c r="M1834" s="0" t="n">
        <v>2.56</v>
      </c>
      <c r="N1834" s="0" t="n">
        <v>37.85</v>
      </c>
      <c r="O1834" s="0" t="n">
        <v>0.34</v>
      </c>
      <c r="P1834" s="0" t="n">
        <v>1</v>
      </c>
      <c r="Q1834" s="0" t="n">
        <v>0.93</v>
      </c>
      <c r="R1834" s="0" t="n">
        <v>350</v>
      </c>
      <c r="S1834" s="0" t="n">
        <v>13.91</v>
      </c>
      <c r="T1834" s="0" t="n">
        <v>0.64</v>
      </c>
      <c r="U1834" s="6" t="n">
        <v>45358</v>
      </c>
      <c r="V1834" s="0" t="n">
        <v>52.59</v>
      </c>
      <c r="W1834" s="0" t="n">
        <v>0.845</v>
      </c>
    </row>
    <row r="1835" customFormat="false" ht="15" hidden="false" customHeight="false" outlineLevel="0" collapsed="false">
      <c r="A1835" s="0" t="s">
        <v>1981</v>
      </c>
      <c r="B1835" s="0" t="s">
        <v>56</v>
      </c>
      <c r="C1835" s="0" t="n">
        <v>198</v>
      </c>
      <c r="D1835" s="0" t="n">
        <v>11</v>
      </c>
      <c r="E1835" s="0" t="n">
        <v>11</v>
      </c>
      <c r="F1835" s="0" t="n">
        <v>7</v>
      </c>
      <c r="G1835" s="0" t="n">
        <v>44.88</v>
      </c>
      <c r="H1835" s="0" t="n">
        <v>4.12</v>
      </c>
      <c r="I1835" s="0" t="n">
        <v>0.51</v>
      </c>
      <c r="J1835" s="0" t="s">
        <v>110</v>
      </c>
      <c r="K1835" s="0" t="s">
        <v>42</v>
      </c>
      <c r="L1835" s="0" t="n">
        <v>149</v>
      </c>
      <c r="M1835" s="0" t="n">
        <v>3.96</v>
      </c>
      <c r="N1835" s="0" t="n">
        <v>14.74</v>
      </c>
      <c r="O1835" s="0" t="n">
        <v>1.35</v>
      </c>
      <c r="P1835" s="0" t="n">
        <v>9</v>
      </c>
      <c r="Q1835" s="0" t="n">
        <v>0.85</v>
      </c>
      <c r="R1835" s="0" t="n">
        <v>956</v>
      </c>
      <c r="S1835" s="0" t="n">
        <v>10.23</v>
      </c>
      <c r="T1835" s="0" t="n">
        <v>0.75</v>
      </c>
      <c r="U1835" s="6" t="n">
        <v>45606</v>
      </c>
      <c r="V1835" s="0" t="n">
        <v>243.57</v>
      </c>
      <c r="W1835" s="0" t="n">
        <v>0.541</v>
      </c>
    </row>
    <row r="1836" customFormat="false" ht="15" hidden="false" customHeight="false" outlineLevel="0" collapsed="false">
      <c r="A1836" s="0" t="s">
        <v>1982</v>
      </c>
      <c r="B1836" s="0" t="s">
        <v>81</v>
      </c>
      <c r="C1836" s="0" t="n">
        <v>231</v>
      </c>
      <c r="D1836" s="0" t="n">
        <v>95</v>
      </c>
      <c r="E1836" s="0" t="n">
        <v>14</v>
      </c>
      <c r="F1836" s="0" t="n">
        <v>7</v>
      </c>
      <c r="G1836" s="0" t="n">
        <v>12.59</v>
      </c>
      <c r="H1836" s="0" t="n">
        <v>4.37</v>
      </c>
      <c r="I1836" s="0" t="n">
        <v>0.64</v>
      </c>
      <c r="J1836" s="0" t="s">
        <v>189</v>
      </c>
      <c r="K1836" s="0" t="s">
        <v>60</v>
      </c>
      <c r="L1836" s="0" t="n">
        <v>131</v>
      </c>
      <c r="M1836" s="0" t="n">
        <v>2.56</v>
      </c>
      <c r="N1836" s="0" t="n">
        <v>186.84</v>
      </c>
      <c r="O1836" s="0" t="n">
        <v>1.26</v>
      </c>
      <c r="P1836" s="0" t="n">
        <v>8</v>
      </c>
      <c r="Q1836" s="0" t="n">
        <v>0.95</v>
      </c>
      <c r="R1836" s="0" t="n">
        <v>554</v>
      </c>
      <c r="S1836" s="0" t="n">
        <v>3.82</v>
      </c>
      <c r="T1836" s="0" t="n">
        <v>0.41</v>
      </c>
      <c r="U1836" s="6" t="n">
        <v>45514</v>
      </c>
      <c r="V1836" s="0" t="n">
        <v>277.91</v>
      </c>
      <c r="W1836" s="0" t="n">
        <v>0.437</v>
      </c>
    </row>
    <row r="1837" customFormat="false" ht="15" hidden="false" customHeight="false" outlineLevel="0" collapsed="false">
      <c r="A1837" s="0" t="s">
        <v>1983</v>
      </c>
      <c r="B1837" s="0" t="s">
        <v>56</v>
      </c>
      <c r="C1837" s="0" t="n">
        <v>312</v>
      </c>
      <c r="D1837" s="0" t="n">
        <v>93</v>
      </c>
      <c r="E1837" s="0" t="n">
        <v>8</v>
      </c>
      <c r="F1837" s="0" t="n">
        <v>3</v>
      </c>
      <c r="G1837" s="0" t="n">
        <v>17.93</v>
      </c>
      <c r="H1837" s="0" t="n">
        <v>5.11</v>
      </c>
      <c r="I1837" s="0" t="n">
        <v>0.86</v>
      </c>
      <c r="J1837" s="0" t="s">
        <v>324</v>
      </c>
      <c r="K1837" s="0" t="s">
        <v>42</v>
      </c>
      <c r="L1837" s="0" t="n">
        <v>132</v>
      </c>
      <c r="M1837" s="0" t="n">
        <v>2.07</v>
      </c>
      <c r="N1837" s="0" t="n">
        <v>33.88</v>
      </c>
      <c r="O1837" s="0" t="n">
        <v>1.11</v>
      </c>
      <c r="P1837" s="0" t="n">
        <v>3</v>
      </c>
      <c r="Q1837" s="0" t="n">
        <v>0.74</v>
      </c>
      <c r="R1837" s="0" t="n">
        <v>914</v>
      </c>
      <c r="S1837" s="0" t="n">
        <v>2.2</v>
      </c>
      <c r="T1837" s="0" t="n">
        <v>0.2</v>
      </c>
      <c r="U1837" s="6" t="n">
        <v>45616</v>
      </c>
      <c r="V1837" s="0" t="n">
        <v>138.15</v>
      </c>
      <c r="W1837" s="0" t="n">
        <v>0.446</v>
      </c>
    </row>
    <row r="1838" customFormat="false" ht="15" hidden="false" customHeight="false" outlineLevel="0" collapsed="false">
      <c r="A1838" s="0" t="s">
        <v>1984</v>
      </c>
      <c r="B1838" s="0" t="s">
        <v>81</v>
      </c>
      <c r="C1838" s="0" t="n">
        <v>253</v>
      </c>
      <c r="D1838" s="0" t="n">
        <v>98</v>
      </c>
      <c r="E1838" s="0" t="n">
        <v>3</v>
      </c>
      <c r="F1838" s="0" t="n">
        <v>6</v>
      </c>
      <c r="G1838" s="0" t="n">
        <v>37.89</v>
      </c>
      <c r="H1838" s="0" t="n">
        <v>6.86</v>
      </c>
      <c r="I1838" s="0" t="n">
        <v>0.83</v>
      </c>
      <c r="J1838" s="0" t="s">
        <v>83</v>
      </c>
      <c r="K1838" s="0" t="s">
        <v>46</v>
      </c>
      <c r="L1838" s="0" t="n">
        <v>173</v>
      </c>
      <c r="M1838" s="0" t="n">
        <v>4.83</v>
      </c>
      <c r="N1838" s="0" t="n">
        <v>143.94</v>
      </c>
      <c r="O1838" s="0" t="n">
        <v>0.86</v>
      </c>
      <c r="P1838" s="0" t="n">
        <v>3</v>
      </c>
      <c r="Q1838" s="0" t="n">
        <v>0.92</v>
      </c>
      <c r="R1838" s="0" t="n">
        <v>202</v>
      </c>
      <c r="S1838" s="0" t="n">
        <v>4.21</v>
      </c>
      <c r="T1838" s="0" t="n">
        <v>0.85</v>
      </c>
      <c r="U1838" s="6" t="n">
        <v>45511</v>
      </c>
      <c r="V1838" s="0" t="n">
        <v>122.91</v>
      </c>
      <c r="W1838" s="0" t="n">
        <v>0.664</v>
      </c>
    </row>
    <row r="1839" customFormat="false" ht="15" hidden="false" customHeight="false" outlineLevel="0" collapsed="false">
      <c r="A1839" s="0" t="s">
        <v>1985</v>
      </c>
      <c r="B1839" s="0" t="s">
        <v>40</v>
      </c>
      <c r="C1839" s="0" t="n">
        <v>484</v>
      </c>
      <c r="D1839" s="0" t="n">
        <v>88</v>
      </c>
      <c r="E1839" s="0" t="n">
        <v>12</v>
      </c>
      <c r="F1839" s="0" t="n">
        <v>7</v>
      </c>
      <c r="G1839" s="0" t="n">
        <v>21.8</v>
      </c>
      <c r="H1839" s="0" t="n">
        <v>4.01</v>
      </c>
      <c r="I1839" s="0" t="n">
        <v>0.69</v>
      </c>
      <c r="J1839" s="0" t="s">
        <v>174</v>
      </c>
      <c r="K1839" s="0" t="s">
        <v>54</v>
      </c>
      <c r="L1839" s="0" t="n">
        <v>101</v>
      </c>
      <c r="M1839" s="0" t="n">
        <v>0.54</v>
      </c>
      <c r="N1839" s="0" t="n">
        <v>134.01</v>
      </c>
      <c r="O1839" s="0" t="n">
        <v>1.91</v>
      </c>
      <c r="P1839" s="0" t="n">
        <v>9</v>
      </c>
      <c r="Q1839" s="0" t="n">
        <v>0.98</v>
      </c>
      <c r="R1839" s="0" t="n">
        <v>578</v>
      </c>
      <c r="S1839" s="0" t="n">
        <v>5.74</v>
      </c>
      <c r="T1839" s="0" t="n">
        <v>0.86</v>
      </c>
      <c r="U1839" s="6" t="n">
        <v>45498</v>
      </c>
      <c r="V1839" s="0" t="n">
        <v>184.03</v>
      </c>
      <c r="W1839" s="0" t="n">
        <v>0.474</v>
      </c>
    </row>
    <row r="1840" customFormat="false" ht="15" hidden="false" customHeight="false" outlineLevel="0" collapsed="false">
      <c r="A1840" s="0" t="s">
        <v>1986</v>
      </c>
      <c r="B1840" s="0" t="s">
        <v>48</v>
      </c>
      <c r="C1840" s="0" t="n">
        <v>258</v>
      </c>
      <c r="D1840" s="0" t="n">
        <v>81</v>
      </c>
      <c r="E1840" s="0" t="n">
        <v>8</v>
      </c>
      <c r="F1840" s="0" t="n">
        <v>3</v>
      </c>
      <c r="G1840" s="0" t="n">
        <v>42.03</v>
      </c>
      <c r="H1840" s="0" t="n">
        <v>2.52</v>
      </c>
      <c r="I1840" s="0" t="n">
        <v>0.83</v>
      </c>
      <c r="J1840" s="0" t="s">
        <v>62</v>
      </c>
      <c r="K1840" s="0" t="s">
        <v>42</v>
      </c>
      <c r="L1840" s="0" t="n">
        <v>32</v>
      </c>
      <c r="M1840" s="0" t="n">
        <v>1.87</v>
      </c>
      <c r="N1840" s="0" t="n">
        <v>74.93</v>
      </c>
      <c r="O1840" s="0" t="n">
        <v>1.71</v>
      </c>
      <c r="P1840" s="0" t="n">
        <v>7</v>
      </c>
      <c r="Q1840" s="0" t="n">
        <v>0.8</v>
      </c>
      <c r="R1840" s="0" t="n">
        <v>388</v>
      </c>
      <c r="S1840" s="0" t="n">
        <v>5.67</v>
      </c>
      <c r="T1840" s="0" t="n">
        <v>0.93</v>
      </c>
      <c r="U1840" s="6" t="n">
        <v>45511</v>
      </c>
      <c r="V1840" s="0" t="n">
        <v>224.7</v>
      </c>
      <c r="W1840" s="0" t="n">
        <v>0.511</v>
      </c>
    </row>
    <row r="1841" customFormat="false" ht="15" hidden="false" customHeight="false" outlineLevel="0" collapsed="false">
      <c r="A1841" s="0" t="s">
        <v>1987</v>
      </c>
      <c r="B1841" s="0" t="s">
        <v>81</v>
      </c>
      <c r="C1841" s="0" t="n">
        <v>242</v>
      </c>
      <c r="D1841" s="0" t="n">
        <v>46</v>
      </c>
      <c r="E1841" s="0" t="n">
        <v>11</v>
      </c>
      <c r="F1841" s="0" t="n">
        <v>9</v>
      </c>
      <c r="G1841" s="0" t="n">
        <v>44</v>
      </c>
      <c r="H1841" s="0" t="n">
        <v>8.91</v>
      </c>
      <c r="I1841" s="0" t="n">
        <v>0.62</v>
      </c>
      <c r="J1841" s="0" t="s">
        <v>112</v>
      </c>
      <c r="K1841" s="0" t="s">
        <v>42</v>
      </c>
      <c r="L1841" s="0" t="n">
        <v>164</v>
      </c>
      <c r="M1841" s="0" t="n">
        <v>3.24</v>
      </c>
      <c r="N1841" s="0" t="n">
        <v>45.22</v>
      </c>
      <c r="O1841" s="0" t="n">
        <v>1.21</v>
      </c>
      <c r="P1841" s="0" t="n">
        <v>2</v>
      </c>
      <c r="Q1841" s="0" t="n">
        <v>0.81</v>
      </c>
      <c r="R1841" s="0" t="n">
        <v>798</v>
      </c>
      <c r="S1841" s="0" t="n">
        <v>7.98</v>
      </c>
      <c r="T1841" s="0" t="n">
        <v>0.98</v>
      </c>
      <c r="U1841" s="6" t="n">
        <v>45536</v>
      </c>
      <c r="V1841" s="0" t="n">
        <v>197.23</v>
      </c>
      <c r="W1841" s="0" t="n">
        <v>0.703</v>
      </c>
    </row>
    <row r="1842" customFormat="false" ht="15" hidden="false" customHeight="false" outlineLevel="0" collapsed="false">
      <c r="A1842" s="0" t="s">
        <v>1988</v>
      </c>
      <c r="B1842" s="0" t="s">
        <v>40</v>
      </c>
      <c r="C1842" s="0" t="n">
        <v>138</v>
      </c>
      <c r="D1842" s="0" t="n">
        <v>58</v>
      </c>
      <c r="E1842" s="0" t="n">
        <v>4</v>
      </c>
      <c r="F1842" s="0" t="n">
        <v>4</v>
      </c>
      <c r="G1842" s="0" t="n">
        <v>15.69</v>
      </c>
      <c r="H1842" s="0" t="n">
        <v>9.82</v>
      </c>
      <c r="I1842" s="0" t="n">
        <v>0.1</v>
      </c>
      <c r="J1842" s="0" t="s">
        <v>291</v>
      </c>
      <c r="K1842" s="0" t="s">
        <v>42</v>
      </c>
      <c r="L1842" s="0" t="n">
        <v>97</v>
      </c>
      <c r="M1842" s="0" t="n">
        <v>4.02</v>
      </c>
      <c r="N1842" s="0" t="n">
        <v>43.88</v>
      </c>
      <c r="O1842" s="0" t="n">
        <v>0.11</v>
      </c>
      <c r="P1842" s="0" t="n">
        <v>9</v>
      </c>
      <c r="Q1842" s="0" t="n">
        <v>0.73</v>
      </c>
      <c r="R1842" s="0" t="n">
        <v>561</v>
      </c>
      <c r="S1842" s="0" t="n">
        <v>8.07</v>
      </c>
      <c r="T1842" s="0" t="n">
        <v>0.33</v>
      </c>
      <c r="U1842" s="6" t="n">
        <v>45488</v>
      </c>
      <c r="V1842" s="0" t="n">
        <v>10.33</v>
      </c>
      <c r="W1842" s="0" t="n">
        <v>0.529</v>
      </c>
    </row>
    <row r="1843" customFormat="false" ht="15" hidden="false" customHeight="false" outlineLevel="0" collapsed="false">
      <c r="A1843" s="0" t="s">
        <v>1989</v>
      </c>
      <c r="B1843" s="0" t="s">
        <v>81</v>
      </c>
      <c r="C1843" s="0" t="n">
        <v>332</v>
      </c>
      <c r="D1843" s="0" t="n">
        <v>61</v>
      </c>
      <c r="E1843" s="0" t="n">
        <v>8</v>
      </c>
      <c r="F1843" s="0" t="n">
        <v>6</v>
      </c>
      <c r="G1843" s="0" t="n">
        <v>41.35</v>
      </c>
      <c r="H1843" s="0" t="n">
        <v>0.69</v>
      </c>
      <c r="I1843" s="0" t="n">
        <v>0.14</v>
      </c>
      <c r="J1843" s="0" t="s">
        <v>154</v>
      </c>
      <c r="K1843" s="0" t="s">
        <v>54</v>
      </c>
      <c r="L1843" s="0" t="n">
        <v>151</v>
      </c>
      <c r="M1843" s="0" t="n">
        <v>4.17</v>
      </c>
      <c r="N1843" s="0" t="n">
        <v>121.21</v>
      </c>
      <c r="O1843" s="0" t="n">
        <v>0.92</v>
      </c>
      <c r="P1843" s="0" t="n">
        <v>6</v>
      </c>
      <c r="Q1843" s="0" t="n">
        <v>0.89</v>
      </c>
      <c r="R1843" s="0" t="n">
        <v>384</v>
      </c>
      <c r="S1843" s="0" t="n">
        <v>7.6</v>
      </c>
      <c r="T1843" s="0" t="n">
        <v>0.48</v>
      </c>
      <c r="U1843" s="6" t="n">
        <v>45294</v>
      </c>
      <c r="V1843" s="0" t="n">
        <v>237.92</v>
      </c>
      <c r="W1843" s="0" t="n">
        <v>0.563</v>
      </c>
    </row>
    <row r="1844" customFormat="false" ht="15" hidden="false" customHeight="false" outlineLevel="0" collapsed="false">
      <c r="A1844" s="0" t="s">
        <v>1990</v>
      </c>
      <c r="B1844" s="0" t="s">
        <v>81</v>
      </c>
      <c r="C1844" s="0" t="n">
        <v>283</v>
      </c>
      <c r="D1844" s="0" t="n">
        <v>42</v>
      </c>
      <c r="E1844" s="0" t="n">
        <v>4</v>
      </c>
      <c r="F1844" s="0" t="n">
        <v>5</v>
      </c>
      <c r="G1844" s="0" t="n">
        <v>8.56</v>
      </c>
      <c r="H1844" s="0" t="n">
        <v>5.69</v>
      </c>
      <c r="I1844" s="0" t="n">
        <v>0.98</v>
      </c>
      <c r="J1844" s="0" t="s">
        <v>220</v>
      </c>
      <c r="K1844" s="0" t="s">
        <v>54</v>
      </c>
      <c r="L1844" s="0" t="n">
        <v>108</v>
      </c>
      <c r="M1844" s="0" t="n">
        <v>0.71</v>
      </c>
      <c r="N1844" s="0" t="n">
        <v>113.92</v>
      </c>
      <c r="O1844" s="0" t="n">
        <v>1.43</v>
      </c>
      <c r="P1844" s="0" t="n">
        <v>6</v>
      </c>
      <c r="Q1844" s="0" t="n">
        <v>0.87</v>
      </c>
      <c r="R1844" s="0" t="n">
        <v>558</v>
      </c>
      <c r="S1844" s="0" t="n">
        <v>5.81</v>
      </c>
      <c r="T1844" s="0" t="n">
        <v>0.88</v>
      </c>
      <c r="U1844" s="6" t="n">
        <v>45311</v>
      </c>
      <c r="V1844" s="0" t="n">
        <v>52.74</v>
      </c>
      <c r="W1844" s="0" t="n">
        <v>0.564</v>
      </c>
    </row>
    <row r="1845" customFormat="false" ht="15" hidden="false" customHeight="false" outlineLevel="0" collapsed="false">
      <c r="A1845" s="0" t="s">
        <v>1991</v>
      </c>
      <c r="B1845" s="0" t="s">
        <v>48</v>
      </c>
      <c r="C1845" s="0" t="n">
        <v>226</v>
      </c>
      <c r="D1845" s="0" t="n">
        <v>31</v>
      </c>
      <c r="E1845" s="0" t="n">
        <v>6</v>
      </c>
      <c r="F1845" s="0" t="n">
        <v>2</v>
      </c>
      <c r="G1845" s="0" t="n">
        <v>17.38</v>
      </c>
      <c r="H1845" s="0" t="n">
        <v>3.75</v>
      </c>
      <c r="I1845" s="0" t="n">
        <v>0.23</v>
      </c>
      <c r="J1845" s="0" t="s">
        <v>147</v>
      </c>
      <c r="K1845" s="0" t="s">
        <v>42</v>
      </c>
      <c r="L1845" s="0" t="n">
        <v>36</v>
      </c>
      <c r="M1845" s="0" t="n">
        <v>3.69</v>
      </c>
      <c r="N1845" s="0" t="n">
        <v>176.43</v>
      </c>
      <c r="O1845" s="0" t="n">
        <v>0.32</v>
      </c>
      <c r="P1845" s="0" t="n">
        <v>1</v>
      </c>
      <c r="Q1845" s="0" t="n">
        <v>0.71</v>
      </c>
      <c r="R1845" s="0" t="n">
        <v>105</v>
      </c>
      <c r="S1845" s="0" t="n">
        <v>2.5</v>
      </c>
      <c r="T1845" s="0" t="n">
        <v>0.95</v>
      </c>
      <c r="U1845" s="6" t="n">
        <v>45565</v>
      </c>
      <c r="V1845" s="0" t="n">
        <v>140.41</v>
      </c>
      <c r="W1845" s="0" t="n">
        <v>0.713</v>
      </c>
    </row>
    <row r="1846" customFormat="false" ht="15" hidden="false" customHeight="false" outlineLevel="0" collapsed="false">
      <c r="A1846" s="0" t="s">
        <v>1992</v>
      </c>
      <c r="B1846" s="0" t="s">
        <v>44</v>
      </c>
      <c r="C1846" s="0" t="n">
        <v>114</v>
      </c>
      <c r="D1846" s="0" t="n">
        <v>14</v>
      </c>
      <c r="E1846" s="0" t="n">
        <v>10</v>
      </c>
      <c r="F1846" s="0" t="n">
        <v>5</v>
      </c>
      <c r="G1846" s="0" t="n">
        <v>26.38</v>
      </c>
      <c r="H1846" s="0" t="n">
        <v>3.13</v>
      </c>
      <c r="I1846" s="0" t="n">
        <v>0.46</v>
      </c>
      <c r="J1846" s="0" t="s">
        <v>110</v>
      </c>
      <c r="K1846" s="0" t="s">
        <v>42</v>
      </c>
      <c r="L1846" s="0" t="n">
        <v>30</v>
      </c>
      <c r="M1846" s="0" t="n">
        <v>3.74</v>
      </c>
      <c r="N1846" s="0" t="n">
        <v>131.6</v>
      </c>
      <c r="O1846" s="0" t="n">
        <v>0.87</v>
      </c>
      <c r="P1846" s="0" t="n">
        <v>2</v>
      </c>
      <c r="Q1846" s="0" t="n">
        <v>0.93</v>
      </c>
      <c r="R1846" s="0" t="n">
        <v>605</v>
      </c>
      <c r="S1846" s="0" t="n">
        <v>6.86</v>
      </c>
      <c r="T1846" s="0" t="n">
        <v>0.21</v>
      </c>
      <c r="U1846" s="6" t="n">
        <v>45394</v>
      </c>
      <c r="V1846" s="0" t="n">
        <v>91.88</v>
      </c>
      <c r="W1846" s="0" t="n">
        <v>0.592</v>
      </c>
    </row>
    <row r="1847" customFormat="false" ht="15" hidden="false" customHeight="false" outlineLevel="0" collapsed="false">
      <c r="A1847" s="0" t="s">
        <v>1993</v>
      </c>
      <c r="B1847" s="0" t="s">
        <v>44</v>
      </c>
      <c r="C1847" s="0" t="n">
        <v>392</v>
      </c>
      <c r="D1847" s="0" t="n">
        <v>27</v>
      </c>
      <c r="E1847" s="0" t="n">
        <v>9</v>
      </c>
      <c r="F1847" s="0" t="n">
        <v>8</v>
      </c>
      <c r="G1847" s="0" t="n">
        <v>12.1</v>
      </c>
      <c r="H1847" s="0" t="n">
        <v>3.69</v>
      </c>
      <c r="I1847" s="0" t="n">
        <v>0.94</v>
      </c>
      <c r="J1847" s="0" t="s">
        <v>242</v>
      </c>
      <c r="K1847" s="0" t="s">
        <v>46</v>
      </c>
      <c r="L1847" s="0" t="n">
        <v>58</v>
      </c>
      <c r="M1847" s="0" t="n">
        <v>1.46</v>
      </c>
      <c r="N1847" s="0" t="n">
        <v>165.66</v>
      </c>
      <c r="O1847" s="0" t="n">
        <v>0.46</v>
      </c>
      <c r="P1847" s="0" t="n">
        <v>3</v>
      </c>
      <c r="Q1847" s="0" t="n">
        <v>0.95</v>
      </c>
      <c r="R1847" s="0" t="n">
        <v>870</v>
      </c>
      <c r="S1847" s="0" t="n">
        <v>14.8</v>
      </c>
      <c r="T1847" s="0" t="n">
        <v>0.51</v>
      </c>
      <c r="U1847" s="6" t="n">
        <v>45483</v>
      </c>
      <c r="V1847" s="0" t="n">
        <v>279.09</v>
      </c>
      <c r="W1847" s="0" t="n">
        <v>0.783</v>
      </c>
    </row>
    <row r="1848" customFormat="false" ht="15" hidden="false" customHeight="false" outlineLevel="0" collapsed="false">
      <c r="A1848" s="0" t="s">
        <v>1994</v>
      </c>
      <c r="B1848" s="0" t="s">
        <v>81</v>
      </c>
      <c r="C1848" s="0" t="n">
        <v>241</v>
      </c>
      <c r="D1848" s="0" t="n">
        <v>47</v>
      </c>
      <c r="E1848" s="0" t="n">
        <v>13</v>
      </c>
      <c r="F1848" s="0" t="n">
        <v>9</v>
      </c>
      <c r="G1848" s="0" t="n">
        <v>29.38</v>
      </c>
      <c r="H1848" s="0" t="n">
        <v>6.57</v>
      </c>
      <c r="I1848" s="0" t="n">
        <v>0.28</v>
      </c>
      <c r="J1848" s="0" t="s">
        <v>253</v>
      </c>
      <c r="K1848" s="0" t="s">
        <v>54</v>
      </c>
      <c r="L1848" s="0" t="n">
        <v>53</v>
      </c>
      <c r="M1848" s="0" t="n">
        <v>1.01</v>
      </c>
      <c r="N1848" s="0" t="n">
        <v>16.16</v>
      </c>
      <c r="O1848" s="0" t="n">
        <v>0.74</v>
      </c>
      <c r="P1848" s="0" t="n">
        <v>1</v>
      </c>
      <c r="Q1848" s="0" t="n">
        <v>0.97</v>
      </c>
      <c r="R1848" s="0" t="n">
        <v>802</v>
      </c>
      <c r="S1848" s="0" t="n">
        <v>10.15</v>
      </c>
      <c r="T1848" s="0" t="n">
        <v>0.29</v>
      </c>
      <c r="U1848" s="6" t="n">
        <v>45299</v>
      </c>
      <c r="V1848" s="0" t="n">
        <v>155.61</v>
      </c>
      <c r="W1848" s="0" t="n">
        <v>0.693</v>
      </c>
    </row>
    <row r="1849" customFormat="false" ht="15" hidden="false" customHeight="false" outlineLevel="0" collapsed="false">
      <c r="A1849" s="0" t="s">
        <v>1995</v>
      </c>
      <c r="B1849" s="0" t="s">
        <v>56</v>
      </c>
      <c r="C1849" s="0" t="n">
        <v>385</v>
      </c>
      <c r="D1849" s="0" t="n">
        <v>46</v>
      </c>
      <c r="E1849" s="0" t="n">
        <v>14</v>
      </c>
      <c r="F1849" s="0" t="n">
        <v>6</v>
      </c>
      <c r="G1849" s="0" t="n">
        <v>29.36</v>
      </c>
      <c r="H1849" s="0" t="n">
        <v>2.31</v>
      </c>
      <c r="I1849" s="0" t="n">
        <v>0.86</v>
      </c>
      <c r="J1849" s="0" t="s">
        <v>309</v>
      </c>
      <c r="K1849" s="0" t="s">
        <v>42</v>
      </c>
      <c r="L1849" s="0" t="n">
        <v>53</v>
      </c>
      <c r="M1849" s="0" t="n">
        <v>3.87</v>
      </c>
      <c r="N1849" s="0" t="n">
        <v>137.49</v>
      </c>
      <c r="O1849" s="0" t="n">
        <v>0.15</v>
      </c>
      <c r="P1849" s="0" t="n">
        <v>8</v>
      </c>
      <c r="Q1849" s="0" t="n">
        <v>0.86</v>
      </c>
      <c r="R1849" s="0" t="n">
        <v>980</v>
      </c>
      <c r="S1849" s="0" t="n">
        <v>7.16</v>
      </c>
      <c r="T1849" s="0" t="n">
        <v>0.83</v>
      </c>
      <c r="U1849" s="6" t="n">
        <v>45456</v>
      </c>
      <c r="V1849" s="0" t="n">
        <v>161.43</v>
      </c>
      <c r="W1849" s="0" t="n">
        <v>0.658</v>
      </c>
    </row>
    <row r="1850" customFormat="false" ht="15" hidden="false" customHeight="false" outlineLevel="0" collapsed="false">
      <c r="A1850" s="0" t="s">
        <v>1996</v>
      </c>
      <c r="B1850" s="0" t="s">
        <v>40</v>
      </c>
      <c r="C1850" s="0" t="n">
        <v>295</v>
      </c>
      <c r="D1850" s="0" t="n">
        <v>73</v>
      </c>
      <c r="E1850" s="0" t="n">
        <v>11</v>
      </c>
      <c r="F1850" s="0" t="n">
        <v>7</v>
      </c>
      <c r="G1850" s="0" t="n">
        <v>11.14</v>
      </c>
      <c r="H1850" s="0" t="n">
        <v>9.17</v>
      </c>
      <c r="I1850" s="0" t="n">
        <v>0.84</v>
      </c>
      <c r="J1850" s="0" t="s">
        <v>319</v>
      </c>
      <c r="K1850" s="0" t="s">
        <v>54</v>
      </c>
      <c r="L1850" s="0" t="n">
        <v>137</v>
      </c>
      <c r="M1850" s="0" t="n">
        <v>1.62</v>
      </c>
      <c r="N1850" s="0" t="n">
        <v>54.4</v>
      </c>
      <c r="O1850" s="0" t="n">
        <v>0.34</v>
      </c>
      <c r="P1850" s="0" t="n">
        <v>9</v>
      </c>
      <c r="Q1850" s="0" t="n">
        <v>0.84</v>
      </c>
      <c r="R1850" s="0" t="n">
        <v>600</v>
      </c>
      <c r="S1850" s="0" t="n">
        <v>2.17</v>
      </c>
      <c r="T1850" s="0" t="n">
        <v>0.8</v>
      </c>
      <c r="U1850" s="6" t="n">
        <v>45563</v>
      </c>
      <c r="V1850" s="0" t="n">
        <v>32.08</v>
      </c>
      <c r="W1850" s="0" t="n">
        <v>0.543</v>
      </c>
    </row>
    <row r="1851" customFormat="false" ht="15" hidden="false" customHeight="false" outlineLevel="0" collapsed="false">
      <c r="A1851" s="0" t="s">
        <v>1997</v>
      </c>
      <c r="B1851" s="0" t="s">
        <v>56</v>
      </c>
      <c r="C1851" s="0" t="n">
        <v>399</v>
      </c>
      <c r="D1851" s="0" t="n">
        <v>19</v>
      </c>
      <c r="E1851" s="0" t="n">
        <v>9</v>
      </c>
      <c r="F1851" s="0" t="n">
        <v>3</v>
      </c>
      <c r="G1851" s="0" t="n">
        <v>39.99</v>
      </c>
      <c r="H1851" s="0" t="n">
        <v>4.93</v>
      </c>
      <c r="I1851" s="0" t="n">
        <v>0.99</v>
      </c>
      <c r="J1851" s="0" t="s">
        <v>361</v>
      </c>
      <c r="K1851" s="0" t="s">
        <v>54</v>
      </c>
      <c r="L1851" s="0" t="n">
        <v>179</v>
      </c>
      <c r="M1851" s="0" t="n">
        <v>0.51</v>
      </c>
      <c r="N1851" s="0" t="n">
        <v>58.04</v>
      </c>
      <c r="O1851" s="0" t="n">
        <v>0.96</v>
      </c>
      <c r="P1851" s="0" t="n">
        <v>5</v>
      </c>
      <c r="Q1851" s="0" t="n">
        <v>0.96</v>
      </c>
      <c r="R1851" s="0" t="n">
        <v>179</v>
      </c>
      <c r="S1851" s="0" t="n">
        <v>3.99</v>
      </c>
      <c r="T1851" s="0" t="n">
        <v>0.8</v>
      </c>
      <c r="U1851" s="6" t="n">
        <v>45389</v>
      </c>
      <c r="V1851" s="0" t="n">
        <v>270.23</v>
      </c>
      <c r="W1851" s="0" t="n">
        <v>0.609</v>
      </c>
    </row>
    <row r="1852" customFormat="false" ht="15" hidden="false" customHeight="false" outlineLevel="0" collapsed="false">
      <c r="A1852" s="0" t="s">
        <v>1998</v>
      </c>
      <c r="B1852" s="0" t="s">
        <v>56</v>
      </c>
      <c r="C1852" s="0" t="n">
        <v>250</v>
      </c>
      <c r="D1852" s="0" t="n">
        <v>88</v>
      </c>
      <c r="E1852" s="0" t="n">
        <v>3</v>
      </c>
      <c r="F1852" s="0" t="n">
        <v>8</v>
      </c>
      <c r="G1852" s="0" t="n">
        <v>31.95</v>
      </c>
      <c r="H1852" s="0" t="n">
        <v>3.59</v>
      </c>
      <c r="I1852" s="0" t="n">
        <v>0.35</v>
      </c>
      <c r="J1852" s="0" t="s">
        <v>128</v>
      </c>
      <c r="K1852" s="0" t="s">
        <v>54</v>
      </c>
      <c r="L1852" s="0" t="n">
        <v>32</v>
      </c>
      <c r="M1852" s="0" t="n">
        <v>1.51</v>
      </c>
      <c r="N1852" s="0" t="n">
        <v>146.91</v>
      </c>
      <c r="O1852" s="0" t="n">
        <v>1.81</v>
      </c>
      <c r="P1852" s="0" t="n">
        <v>0</v>
      </c>
      <c r="Q1852" s="0" t="n">
        <v>0.82</v>
      </c>
      <c r="R1852" s="0" t="n">
        <v>147</v>
      </c>
      <c r="S1852" s="0" t="n">
        <v>9.05</v>
      </c>
      <c r="T1852" s="0" t="n">
        <v>0.51</v>
      </c>
      <c r="U1852" s="6" t="n">
        <v>45301</v>
      </c>
      <c r="V1852" s="0" t="n">
        <v>79.32</v>
      </c>
      <c r="W1852" s="0" t="n">
        <v>0.606</v>
      </c>
    </row>
    <row r="1853" customFormat="false" ht="15" hidden="false" customHeight="false" outlineLevel="0" collapsed="false">
      <c r="A1853" s="0" t="s">
        <v>1999</v>
      </c>
      <c r="B1853" s="0" t="s">
        <v>81</v>
      </c>
      <c r="C1853" s="0" t="n">
        <v>328</v>
      </c>
      <c r="D1853" s="0" t="n">
        <v>51</v>
      </c>
      <c r="E1853" s="0" t="n">
        <v>4</v>
      </c>
      <c r="F1853" s="0" t="n">
        <v>6</v>
      </c>
      <c r="G1853" s="0" t="n">
        <v>16.57</v>
      </c>
      <c r="H1853" s="0" t="n">
        <v>7.77</v>
      </c>
      <c r="I1853" s="0" t="n">
        <v>0.38</v>
      </c>
      <c r="J1853" s="0" t="s">
        <v>145</v>
      </c>
      <c r="K1853" s="0" t="s">
        <v>46</v>
      </c>
      <c r="L1853" s="0" t="n">
        <v>138</v>
      </c>
      <c r="M1853" s="0" t="n">
        <v>0.64</v>
      </c>
      <c r="N1853" s="0" t="n">
        <v>160.75</v>
      </c>
      <c r="O1853" s="0" t="n">
        <v>1.03</v>
      </c>
      <c r="P1853" s="0" t="n">
        <v>0</v>
      </c>
      <c r="Q1853" s="0" t="n">
        <v>0.9</v>
      </c>
      <c r="R1853" s="0" t="n">
        <v>842</v>
      </c>
      <c r="S1853" s="0" t="n">
        <v>7.97</v>
      </c>
      <c r="T1853" s="0" t="n">
        <v>0.52</v>
      </c>
      <c r="U1853" s="6" t="n">
        <v>45638</v>
      </c>
      <c r="V1853" s="0" t="n">
        <v>130.05</v>
      </c>
      <c r="W1853" s="0" t="n">
        <v>0.687</v>
      </c>
    </row>
    <row r="1854" customFormat="false" ht="15" hidden="false" customHeight="false" outlineLevel="0" collapsed="false">
      <c r="A1854" s="0" t="s">
        <v>2000</v>
      </c>
      <c r="B1854" s="0" t="s">
        <v>81</v>
      </c>
      <c r="C1854" s="0" t="n">
        <v>138</v>
      </c>
      <c r="D1854" s="0" t="n">
        <v>57</v>
      </c>
      <c r="E1854" s="0" t="n">
        <v>8</v>
      </c>
      <c r="F1854" s="0" t="n">
        <v>2</v>
      </c>
      <c r="G1854" s="0" t="n">
        <v>12.38</v>
      </c>
      <c r="H1854" s="0" t="n">
        <v>0.66</v>
      </c>
      <c r="I1854" s="0" t="n">
        <v>0.91</v>
      </c>
      <c r="J1854" s="0" t="s">
        <v>166</v>
      </c>
      <c r="K1854" s="0" t="s">
        <v>60</v>
      </c>
      <c r="L1854" s="0" t="n">
        <v>134</v>
      </c>
      <c r="M1854" s="0" t="n">
        <v>1.62</v>
      </c>
      <c r="N1854" s="0" t="n">
        <v>80.63</v>
      </c>
      <c r="O1854" s="0" t="n">
        <v>0.96</v>
      </c>
      <c r="P1854" s="0" t="n">
        <v>7</v>
      </c>
      <c r="Q1854" s="0" t="n">
        <v>0.88</v>
      </c>
      <c r="R1854" s="0" t="n">
        <v>471</v>
      </c>
      <c r="S1854" s="0" t="n">
        <v>1.27</v>
      </c>
      <c r="T1854" s="0" t="n">
        <v>0.41</v>
      </c>
      <c r="U1854" s="6" t="n">
        <v>45294</v>
      </c>
      <c r="V1854" s="0" t="n">
        <v>295.74</v>
      </c>
      <c r="W1854" s="0" t="n">
        <v>0.439</v>
      </c>
    </row>
    <row r="1855" customFormat="false" ht="15" hidden="false" customHeight="false" outlineLevel="0" collapsed="false">
      <c r="A1855" s="0" t="s">
        <v>2001</v>
      </c>
      <c r="B1855" s="0" t="s">
        <v>81</v>
      </c>
      <c r="C1855" s="0" t="n">
        <v>287</v>
      </c>
      <c r="D1855" s="0" t="n">
        <v>53</v>
      </c>
      <c r="E1855" s="0" t="n">
        <v>9</v>
      </c>
      <c r="F1855" s="0" t="n">
        <v>6</v>
      </c>
      <c r="G1855" s="0" t="n">
        <v>44.06</v>
      </c>
      <c r="H1855" s="0" t="n">
        <v>4.6</v>
      </c>
      <c r="I1855" s="0" t="n">
        <v>0.31</v>
      </c>
      <c r="J1855" s="0" t="s">
        <v>85</v>
      </c>
      <c r="K1855" s="0" t="s">
        <v>54</v>
      </c>
      <c r="L1855" s="0" t="n">
        <v>45</v>
      </c>
      <c r="M1855" s="0" t="n">
        <v>2.01</v>
      </c>
      <c r="N1855" s="0" t="n">
        <v>160.11</v>
      </c>
      <c r="O1855" s="0" t="n">
        <v>1.6</v>
      </c>
      <c r="P1855" s="0" t="n">
        <v>5</v>
      </c>
      <c r="Q1855" s="0" t="n">
        <v>0.81</v>
      </c>
      <c r="R1855" s="0" t="n">
        <v>129</v>
      </c>
      <c r="S1855" s="0" t="n">
        <v>2.21</v>
      </c>
      <c r="T1855" s="0" t="n">
        <v>0.49</v>
      </c>
      <c r="U1855" s="6" t="n">
        <v>45612</v>
      </c>
      <c r="V1855" s="0" t="n">
        <v>43.03</v>
      </c>
      <c r="W1855" s="0" t="n">
        <v>0.429</v>
      </c>
    </row>
    <row r="1856" customFormat="false" ht="15" hidden="false" customHeight="false" outlineLevel="0" collapsed="false">
      <c r="A1856" s="0" t="s">
        <v>2002</v>
      </c>
      <c r="B1856" s="0" t="s">
        <v>81</v>
      </c>
      <c r="C1856" s="0" t="n">
        <v>452</v>
      </c>
      <c r="D1856" s="0" t="n">
        <v>91</v>
      </c>
      <c r="E1856" s="0" t="n">
        <v>5</v>
      </c>
      <c r="F1856" s="0" t="n">
        <v>8</v>
      </c>
      <c r="G1856" s="0" t="n">
        <v>41.95</v>
      </c>
      <c r="H1856" s="0" t="n">
        <v>3.88</v>
      </c>
      <c r="I1856" s="0" t="n">
        <v>0.59</v>
      </c>
      <c r="J1856" s="0" t="s">
        <v>87</v>
      </c>
      <c r="K1856" s="0" t="s">
        <v>54</v>
      </c>
      <c r="L1856" s="0" t="n">
        <v>64</v>
      </c>
      <c r="M1856" s="0" t="n">
        <v>1.72</v>
      </c>
      <c r="N1856" s="0" t="n">
        <v>94.31</v>
      </c>
      <c r="O1856" s="0" t="n">
        <v>0.61</v>
      </c>
      <c r="P1856" s="0" t="n">
        <v>9</v>
      </c>
      <c r="Q1856" s="0" t="n">
        <v>0.73</v>
      </c>
      <c r="R1856" s="0" t="n">
        <v>337</v>
      </c>
      <c r="S1856" s="0" t="n">
        <v>5.98</v>
      </c>
      <c r="T1856" s="0" t="n">
        <v>0.99</v>
      </c>
      <c r="U1856" s="6" t="n">
        <v>45419</v>
      </c>
      <c r="V1856" s="0" t="n">
        <v>218.37</v>
      </c>
      <c r="W1856" s="0" t="n">
        <v>0.583</v>
      </c>
    </row>
    <row r="1857" customFormat="false" ht="15" hidden="false" customHeight="false" outlineLevel="0" collapsed="false">
      <c r="A1857" s="0" t="s">
        <v>2003</v>
      </c>
      <c r="B1857" s="0" t="s">
        <v>44</v>
      </c>
      <c r="C1857" s="0" t="n">
        <v>292</v>
      </c>
      <c r="D1857" s="0" t="n">
        <v>96</v>
      </c>
      <c r="E1857" s="0" t="n">
        <v>11</v>
      </c>
      <c r="F1857" s="0" t="n">
        <v>3</v>
      </c>
      <c r="G1857" s="0" t="n">
        <v>12.26</v>
      </c>
      <c r="H1857" s="0" t="n">
        <v>3.71</v>
      </c>
      <c r="I1857" s="0" t="n">
        <v>0.74</v>
      </c>
      <c r="J1857" s="0" t="s">
        <v>92</v>
      </c>
      <c r="K1857" s="0" t="s">
        <v>42</v>
      </c>
      <c r="L1857" s="0" t="n">
        <v>119</v>
      </c>
      <c r="M1857" s="0" t="n">
        <v>4.64</v>
      </c>
      <c r="N1857" s="0" t="n">
        <v>172.95</v>
      </c>
      <c r="O1857" s="0" t="n">
        <v>0.28</v>
      </c>
      <c r="P1857" s="0" t="n">
        <v>6</v>
      </c>
      <c r="Q1857" s="0" t="n">
        <v>0.71</v>
      </c>
      <c r="R1857" s="0" t="n">
        <v>896</v>
      </c>
      <c r="S1857" s="0" t="n">
        <v>2.97</v>
      </c>
      <c r="T1857" s="0" t="n">
        <v>0.24</v>
      </c>
      <c r="U1857" s="6" t="n">
        <v>45407</v>
      </c>
      <c r="V1857" s="0" t="n">
        <v>85.44</v>
      </c>
      <c r="W1857" s="0" t="n">
        <v>0.482</v>
      </c>
    </row>
    <row r="1858" customFormat="false" ht="15" hidden="false" customHeight="false" outlineLevel="0" collapsed="false">
      <c r="A1858" s="0" t="s">
        <v>2004</v>
      </c>
      <c r="B1858" s="0" t="s">
        <v>81</v>
      </c>
      <c r="C1858" s="0" t="n">
        <v>83</v>
      </c>
      <c r="D1858" s="0" t="n">
        <v>25</v>
      </c>
      <c r="E1858" s="0" t="n">
        <v>9</v>
      </c>
      <c r="F1858" s="0" t="n">
        <v>5</v>
      </c>
      <c r="G1858" s="0" t="n">
        <v>2.74</v>
      </c>
      <c r="H1858" s="0" t="n">
        <v>3.7</v>
      </c>
      <c r="I1858" s="0" t="n">
        <v>0.34</v>
      </c>
      <c r="J1858" s="0" t="s">
        <v>191</v>
      </c>
      <c r="K1858" s="0" t="s">
        <v>54</v>
      </c>
      <c r="L1858" s="0" t="n">
        <v>25</v>
      </c>
      <c r="M1858" s="0" t="n">
        <v>1.55</v>
      </c>
      <c r="N1858" s="0" t="n">
        <v>14.73</v>
      </c>
      <c r="O1858" s="0" t="n">
        <v>0.5</v>
      </c>
      <c r="P1858" s="0" t="n">
        <v>5</v>
      </c>
      <c r="Q1858" s="0" t="n">
        <v>0.83</v>
      </c>
      <c r="R1858" s="0" t="n">
        <v>795</v>
      </c>
      <c r="S1858" s="0" t="n">
        <v>14.41</v>
      </c>
      <c r="T1858" s="0" t="n">
        <v>0.46</v>
      </c>
      <c r="U1858" s="6" t="n">
        <v>45647</v>
      </c>
      <c r="V1858" s="0" t="n">
        <v>131.74</v>
      </c>
      <c r="W1858" s="0" t="n">
        <v>0.7</v>
      </c>
    </row>
    <row r="1859" customFormat="false" ht="15" hidden="false" customHeight="false" outlineLevel="0" collapsed="false">
      <c r="A1859" s="0" t="s">
        <v>2005</v>
      </c>
      <c r="B1859" s="0" t="s">
        <v>44</v>
      </c>
      <c r="C1859" s="0" t="n">
        <v>317</v>
      </c>
      <c r="D1859" s="0" t="n">
        <v>63</v>
      </c>
      <c r="E1859" s="0" t="n">
        <v>8</v>
      </c>
      <c r="F1859" s="0" t="n">
        <v>4</v>
      </c>
      <c r="G1859" s="0" t="n">
        <v>40.42</v>
      </c>
      <c r="H1859" s="0" t="n">
        <v>0.8</v>
      </c>
      <c r="I1859" s="0" t="n">
        <v>0.94</v>
      </c>
      <c r="J1859" s="0" t="s">
        <v>132</v>
      </c>
      <c r="K1859" s="0" t="s">
        <v>60</v>
      </c>
      <c r="L1859" s="0" t="n">
        <v>98</v>
      </c>
      <c r="M1859" s="0" t="n">
        <v>2.6</v>
      </c>
      <c r="N1859" s="0" t="n">
        <v>25.86</v>
      </c>
      <c r="O1859" s="0" t="n">
        <v>1.6</v>
      </c>
      <c r="P1859" s="0" t="n">
        <v>1</v>
      </c>
      <c r="Q1859" s="0" t="n">
        <v>0.84</v>
      </c>
      <c r="R1859" s="0" t="n">
        <v>895</v>
      </c>
      <c r="S1859" s="0" t="n">
        <v>1.48</v>
      </c>
      <c r="T1859" s="0" t="n">
        <v>0.83</v>
      </c>
      <c r="U1859" s="6" t="n">
        <v>45468</v>
      </c>
      <c r="V1859" s="0" t="n">
        <v>131.28</v>
      </c>
      <c r="W1859" s="0" t="n">
        <v>0.574</v>
      </c>
    </row>
    <row r="1860" customFormat="false" ht="15" hidden="false" customHeight="false" outlineLevel="0" collapsed="false">
      <c r="A1860" s="0" t="s">
        <v>2006</v>
      </c>
      <c r="B1860" s="0" t="s">
        <v>44</v>
      </c>
      <c r="C1860" s="0" t="n">
        <v>369</v>
      </c>
      <c r="D1860" s="0" t="n">
        <v>44</v>
      </c>
      <c r="E1860" s="0" t="n">
        <v>8</v>
      </c>
      <c r="F1860" s="0" t="n">
        <v>5</v>
      </c>
      <c r="G1860" s="0" t="n">
        <v>31.16</v>
      </c>
      <c r="H1860" s="0" t="n">
        <v>1.95</v>
      </c>
      <c r="I1860" s="0" t="n">
        <v>0.7</v>
      </c>
      <c r="J1860" s="0" t="s">
        <v>200</v>
      </c>
      <c r="K1860" s="0" t="s">
        <v>54</v>
      </c>
      <c r="L1860" s="0" t="n">
        <v>27</v>
      </c>
      <c r="M1860" s="0" t="n">
        <v>4.81</v>
      </c>
      <c r="N1860" s="0" t="n">
        <v>157.51</v>
      </c>
      <c r="O1860" s="0" t="n">
        <v>1.39</v>
      </c>
      <c r="P1860" s="0" t="n">
        <v>2</v>
      </c>
      <c r="Q1860" s="0" t="n">
        <v>0.95</v>
      </c>
      <c r="R1860" s="0" t="n">
        <v>218</v>
      </c>
      <c r="S1860" s="0" t="n">
        <v>14.64</v>
      </c>
      <c r="T1860" s="0" t="n">
        <v>0.51</v>
      </c>
      <c r="U1860" s="6" t="n">
        <v>45451</v>
      </c>
      <c r="V1860" s="0" t="n">
        <v>280.35</v>
      </c>
      <c r="W1860" s="0" t="n">
        <v>0.708</v>
      </c>
    </row>
    <row r="1861" customFormat="false" ht="15" hidden="false" customHeight="false" outlineLevel="0" collapsed="false">
      <c r="A1861" s="0" t="s">
        <v>2007</v>
      </c>
      <c r="B1861" s="0" t="s">
        <v>81</v>
      </c>
      <c r="C1861" s="0" t="n">
        <v>432</v>
      </c>
      <c r="D1861" s="0" t="n">
        <v>37</v>
      </c>
      <c r="E1861" s="0" t="n">
        <v>3</v>
      </c>
      <c r="F1861" s="0" t="n">
        <v>3</v>
      </c>
      <c r="G1861" s="0" t="n">
        <v>5.94</v>
      </c>
      <c r="H1861" s="0" t="n">
        <v>1.85</v>
      </c>
      <c r="I1861" s="0" t="n">
        <v>0.14</v>
      </c>
      <c r="J1861" s="0" t="s">
        <v>244</v>
      </c>
      <c r="K1861" s="0" t="s">
        <v>46</v>
      </c>
      <c r="L1861" s="0" t="n">
        <v>47</v>
      </c>
      <c r="M1861" s="0" t="n">
        <v>4.46</v>
      </c>
      <c r="N1861" s="0" t="n">
        <v>128.58</v>
      </c>
      <c r="O1861" s="0" t="n">
        <v>0.27</v>
      </c>
      <c r="P1861" s="0" t="n">
        <v>7</v>
      </c>
      <c r="Q1861" s="0" t="n">
        <v>0.82</v>
      </c>
      <c r="R1861" s="0" t="n">
        <v>128</v>
      </c>
      <c r="S1861" s="0" t="n">
        <v>10.19</v>
      </c>
      <c r="T1861" s="0" t="n">
        <v>0.96</v>
      </c>
      <c r="U1861" s="6" t="n">
        <v>45358</v>
      </c>
      <c r="V1861" s="0" t="n">
        <v>13.01</v>
      </c>
      <c r="W1861" s="0" t="n">
        <v>0.725</v>
      </c>
    </row>
    <row r="1862" customFormat="false" ht="15" hidden="false" customHeight="false" outlineLevel="0" collapsed="false">
      <c r="A1862" s="0" t="s">
        <v>2008</v>
      </c>
      <c r="B1862" s="0" t="s">
        <v>48</v>
      </c>
      <c r="C1862" s="0" t="n">
        <v>422</v>
      </c>
      <c r="D1862" s="0" t="n">
        <v>11</v>
      </c>
      <c r="E1862" s="0" t="n">
        <v>7</v>
      </c>
      <c r="F1862" s="0" t="n">
        <v>8</v>
      </c>
      <c r="G1862" s="0" t="n">
        <v>29.78</v>
      </c>
      <c r="H1862" s="0" t="n">
        <v>9.89</v>
      </c>
      <c r="I1862" s="0" t="n">
        <v>0.22</v>
      </c>
      <c r="J1862" s="0" t="s">
        <v>51</v>
      </c>
      <c r="K1862" s="0" t="s">
        <v>42</v>
      </c>
      <c r="L1862" s="0" t="n">
        <v>29</v>
      </c>
      <c r="M1862" s="0" t="n">
        <v>1.89</v>
      </c>
      <c r="N1862" s="0" t="n">
        <v>116.21</v>
      </c>
      <c r="O1862" s="0" t="n">
        <v>1.37</v>
      </c>
      <c r="P1862" s="0" t="n">
        <v>3</v>
      </c>
      <c r="Q1862" s="0" t="n">
        <v>0.78</v>
      </c>
      <c r="R1862" s="0" t="n">
        <v>120</v>
      </c>
      <c r="S1862" s="0" t="n">
        <v>6.7</v>
      </c>
      <c r="T1862" s="0" t="n">
        <v>0.47</v>
      </c>
      <c r="U1862" s="6" t="n">
        <v>45344</v>
      </c>
      <c r="V1862" s="0" t="n">
        <v>116.49</v>
      </c>
      <c r="W1862" s="0" t="n">
        <v>0.542</v>
      </c>
    </row>
    <row r="1863" customFormat="false" ht="15" hidden="false" customHeight="false" outlineLevel="0" collapsed="false">
      <c r="A1863" s="0" t="s">
        <v>2009</v>
      </c>
      <c r="B1863" s="0" t="s">
        <v>40</v>
      </c>
      <c r="C1863" s="0" t="n">
        <v>30</v>
      </c>
      <c r="D1863" s="0" t="n">
        <v>22</v>
      </c>
      <c r="E1863" s="0" t="n">
        <v>12</v>
      </c>
      <c r="F1863" s="0" t="n">
        <v>3</v>
      </c>
      <c r="G1863" s="0" t="n">
        <v>23.16</v>
      </c>
      <c r="H1863" s="0" t="n">
        <v>0.71</v>
      </c>
      <c r="I1863" s="0" t="n">
        <v>0.27</v>
      </c>
      <c r="J1863" s="0" t="s">
        <v>139</v>
      </c>
      <c r="K1863" s="0" t="s">
        <v>60</v>
      </c>
      <c r="L1863" s="0" t="n">
        <v>28</v>
      </c>
      <c r="M1863" s="0" t="n">
        <v>1.97</v>
      </c>
      <c r="N1863" s="0" t="n">
        <v>126.66</v>
      </c>
      <c r="O1863" s="0" t="n">
        <v>1.87</v>
      </c>
      <c r="P1863" s="0" t="n">
        <v>7</v>
      </c>
      <c r="Q1863" s="0" t="n">
        <v>0.84</v>
      </c>
      <c r="R1863" s="0" t="n">
        <v>312</v>
      </c>
      <c r="S1863" s="0" t="n">
        <v>8.55</v>
      </c>
      <c r="T1863" s="0" t="n">
        <v>0.88</v>
      </c>
      <c r="U1863" s="6" t="n">
        <v>45488</v>
      </c>
      <c r="V1863" s="0" t="n">
        <v>257.2</v>
      </c>
      <c r="W1863" s="0" t="n">
        <v>0.531</v>
      </c>
    </row>
    <row r="1864" customFormat="false" ht="15" hidden="false" customHeight="false" outlineLevel="0" collapsed="false">
      <c r="A1864" s="0" t="s">
        <v>2010</v>
      </c>
      <c r="B1864" s="0" t="s">
        <v>56</v>
      </c>
      <c r="C1864" s="0" t="n">
        <v>117</v>
      </c>
      <c r="D1864" s="0" t="n">
        <v>50</v>
      </c>
      <c r="E1864" s="0" t="n">
        <v>5</v>
      </c>
      <c r="F1864" s="0" t="n">
        <v>9</v>
      </c>
      <c r="G1864" s="0" t="n">
        <v>38.95</v>
      </c>
      <c r="H1864" s="0" t="n">
        <v>2.09</v>
      </c>
      <c r="I1864" s="0" t="n">
        <v>0.32</v>
      </c>
      <c r="J1864" s="0" t="s">
        <v>309</v>
      </c>
      <c r="K1864" s="0" t="s">
        <v>46</v>
      </c>
      <c r="L1864" s="0" t="n">
        <v>22</v>
      </c>
      <c r="M1864" s="0" t="n">
        <v>3.17</v>
      </c>
      <c r="N1864" s="0" t="n">
        <v>186.74</v>
      </c>
      <c r="O1864" s="0" t="n">
        <v>0.19</v>
      </c>
      <c r="P1864" s="0" t="n">
        <v>2</v>
      </c>
      <c r="Q1864" s="0" t="n">
        <v>0.77</v>
      </c>
      <c r="R1864" s="0" t="n">
        <v>761</v>
      </c>
      <c r="S1864" s="0" t="n">
        <v>6.74</v>
      </c>
      <c r="T1864" s="0" t="n">
        <v>0.85</v>
      </c>
      <c r="U1864" s="6" t="n">
        <v>45549</v>
      </c>
      <c r="V1864" s="0" t="n">
        <v>274.05</v>
      </c>
      <c r="W1864" s="0" t="n">
        <v>0.755</v>
      </c>
    </row>
    <row r="1865" customFormat="false" ht="15" hidden="false" customHeight="false" outlineLevel="0" collapsed="false">
      <c r="A1865" s="0" t="s">
        <v>2011</v>
      </c>
      <c r="B1865" s="0" t="s">
        <v>44</v>
      </c>
      <c r="C1865" s="0" t="n">
        <v>453</v>
      </c>
      <c r="D1865" s="0" t="n">
        <v>89</v>
      </c>
      <c r="E1865" s="0" t="n">
        <v>9</v>
      </c>
      <c r="F1865" s="0" t="n">
        <v>2</v>
      </c>
      <c r="G1865" s="0" t="n">
        <v>11.25</v>
      </c>
      <c r="H1865" s="0" t="n">
        <v>9.75</v>
      </c>
      <c r="I1865" s="0" t="n">
        <v>0.76</v>
      </c>
      <c r="J1865" s="0" t="s">
        <v>342</v>
      </c>
      <c r="K1865" s="0" t="s">
        <v>60</v>
      </c>
      <c r="L1865" s="0" t="n">
        <v>26</v>
      </c>
      <c r="M1865" s="0" t="n">
        <v>4.63</v>
      </c>
      <c r="N1865" s="0" t="n">
        <v>134.55</v>
      </c>
      <c r="O1865" s="0" t="n">
        <v>1.27</v>
      </c>
      <c r="P1865" s="0" t="n">
        <v>1</v>
      </c>
      <c r="Q1865" s="0" t="n">
        <v>0.73</v>
      </c>
      <c r="R1865" s="0" t="n">
        <v>772</v>
      </c>
      <c r="S1865" s="0" t="n">
        <v>9.02</v>
      </c>
      <c r="T1865" s="0" t="n">
        <v>0.21</v>
      </c>
      <c r="U1865" s="6" t="n">
        <v>45593</v>
      </c>
      <c r="V1865" s="0" t="n">
        <v>100.28</v>
      </c>
      <c r="W1865" s="0" t="n">
        <v>0.561</v>
      </c>
    </row>
    <row r="1866" customFormat="false" ht="15" hidden="false" customHeight="false" outlineLevel="0" collapsed="false">
      <c r="A1866" s="0" t="s">
        <v>2012</v>
      </c>
      <c r="B1866" s="0" t="s">
        <v>40</v>
      </c>
      <c r="C1866" s="0" t="n">
        <v>90</v>
      </c>
      <c r="D1866" s="0" t="n">
        <v>68</v>
      </c>
      <c r="E1866" s="0" t="n">
        <v>12</v>
      </c>
      <c r="F1866" s="0" t="n">
        <v>6</v>
      </c>
      <c r="G1866" s="0" t="n">
        <v>23.2</v>
      </c>
      <c r="H1866" s="0" t="n">
        <v>6.47</v>
      </c>
      <c r="I1866" s="0" t="n">
        <v>0.18</v>
      </c>
      <c r="J1866" s="0" t="s">
        <v>143</v>
      </c>
      <c r="K1866" s="0" t="s">
        <v>42</v>
      </c>
      <c r="L1866" s="0" t="n">
        <v>39</v>
      </c>
      <c r="M1866" s="0" t="n">
        <v>0.54</v>
      </c>
      <c r="N1866" s="0" t="n">
        <v>133.02</v>
      </c>
      <c r="O1866" s="0" t="n">
        <v>0.82</v>
      </c>
      <c r="P1866" s="0" t="n">
        <v>6</v>
      </c>
      <c r="Q1866" s="0" t="n">
        <v>0.73</v>
      </c>
      <c r="R1866" s="0" t="n">
        <v>579</v>
      </c>
      <c r="S1866" s="0" t="n">
        <v>3.13</v>
      </c>
      <c r="T1866" s="0" t="n">
        <v>0.52</v>
      </c>
      <c r="U1866" s="6" t="n">
        <v>45448</v>
      </c>
      <c r="V1866" s="0" t="n">
        <v>80.17</v>
      </c>
      <c r="W1866" s="0" t="n">
        <v>0.49</v>
      </c>
    </row>
    <row r="1867" customFormat="false" ht="15" hidden="false" customHeight="false" outlineLevel="0" collapsed="false">
      <c r="A1867" s="0" t="s">
        <v>2013</v>
      </c>
      <c r="B1867" s="0" t="s">
        <v>48</v>
      </c>
      <c r="C1867" s="0" t="n">
        <v>383</v>
      </c>
      <c r="D1867" s="0" t="n">
        <v>78</v>
      </c>
      <c r="E1867" s="0" t="n">
        <v>5</v>
      </c>
      <c r="F1867" s="0" t="n">
        <v>9</v>
      </c>
      <c r="G1867" s="0" t="n">
        <v>8.66</v>
      </c>
      <c r="H1867" s="0" t="n">
        <v>4.78</v>
      </c>
      <c r="I1867" s="0" t="n">
        <v>0.42</v>
      </c>
      <c r="J1867" s="0" t="s">
        <v>200</v>
      </c>
      <c r="K1867" s="0" t="s">
        <v>54</v>
      </c>
      <c r="L1867" s="0" t="n">
        <v>52</v>
      </c>
      <c r="M1867" s="0" t="n">
        <v>2.27</v>
      </c>
      <c r="N1867" s="0" t="n">
        <v>154.3</v>
      </c>
      <c r="O1867" s="0" t="n">
        <v>1.05</v>
      </c>
      <c r="P1867" s="0" t="n">
        <v>0</v>
      </c>
      <c r="Q1867" s="0" t="n">
        <v>0.8</v>
      </c>
      <c r="R1867" s="0" t="n">
        <v>834</v>
      </c>
      <c r="S1867" s="0" t="n">
        <v>2.68</v>
      </c>
      <c r="T1867" s="0" t="n">
        <v>0.42</v>
      </c>
      <c r="U1867" s="6" t="n">
        <v>45377</v>
      </c>
      <c r="V1867" s="0" t="n">
        <v>143.77</v>
      </c>
      <c r="W1867" s="0" t="n">
        <v>0.575</v>
      </c>
    </row>
    <row r="1868" customFormat="false" ht="15" hidden="false" customHeight="false" outlineLevel="0" collapsed="false">
      <c r="A1868" s="0" t="s">
        <v>2014</v>
      </c>
      <c r="B1868" s="0" t="s">
        <v>56</v>
      </c>
      <c r="C1868" s="0" t="n">
        <v>77</v>
      </c>
      <c r="D1868" s="0" t="n">
        <v>62</v>
      </c>
      <c r="E1868" s="0" t="n">
        <v>7</v>
      </c>
      <c r="F1868" s="0" t="n">
        <v>6</v>
      </c>
      <c r="G1868" s="0" t="n">
        <v>47.92</v>
      </c>
      <c r="H1868" s="0" t="n">
        <v>1.25</v>
      </c>
      <c r="I1868" s="0" t="n">
        <v>0.92</v>
      </c>
      <c r="J1868" s="0" t="s">
        <v>229</v>
      </c>
      <c r="K1868" s="0" t="s">
        <v>42</v>
      </c>
      <c r="L1868" s="0" t="n">
        <v>57</v>
      </c>
      <c r="M1868" s="0" t="n">
        <v>4.32</v>
      </c>
      <c r="N1868" s="0" t="n">
        <v>174.66</v>
      </c>
      <c r="O1868" s="0" t="n">
        <v>1.1</v>
      </c>
      <c r="P1868" s="0" t="n">
        <v>2</v>
      </c>
      <c r="Q1868" s="0" t="n">
        <v>0.7</v>
      </c>
      <c r="R1868" s="0" t="n">
        <v>259</v>
      </c>
      <c r="S1868" s="0" t="n">
        <v>8.4</v>
      </c>
      <c r="T1868" s="0" t="n">
        <v>0.58</v>
      </c>
      <c r="U1868" s="6" t="n">
        <v>45325</v>
      </c>
      <c r="V1868" s="0" t="n">
        <v>226.29</v>
      </c>
      <c r="W1868" s="0" t="n">
        <v>0.618</v>
      </c>
    </row>
    <row r="1869" customFormat="false" ht="15" hidden="false" customHeight="false" outlineLevel="0" collapsed="false">
      <c r="A1869" s="0" t="s">
        <v>2015</v>
      </c>
      <c r="B1869" s="0" t="s">
        <v>56</v>
      </c>
      <c r="C1869" s="0" t="n">
        <v>309</v>
      </c>
      <c r="D1869" s="0" t="n">
        <v>54</v>
      </c>
      <c r="E1869" s="0" t="n">
        <v>9</v>
      </c>
      <c r="F1869" s="0" t="n">
        <v>5</v>
      </c>
      <c r="G1869" s="0" t="n">
        <v>39.16</v>
      </c>
      <c r="H1869" s="0" t="n">
        <v>6.86</v>
      </c>
      <c r="I1869" s="0" t="n">
        <v>0.6</v>
      </c>
      <c r="J1869" s="0" t="s">
        <v>162</v>
      </c>
      <c r="K1869" s="0" t="s">
        <v>42</v>
      </c>
      <c r="L1869" s="0" t="n">
        <v>52</v>
      </c>
      <c r="M1869" s="0" t="n">
        <v>2.35</v>
      </c>
      <c r="N1869" s="0" t="n">
        <v>59.76</v>
      </c>
      <c r="O1869" s="0" t="n">
        <v>1.56</v>
      </c>
      <c r="P1869" s="0" t="n">
        <v>1</v>
      </c>
      <c r="Q1869" s="0" t="n">
        <v>0.77</v>
      </c>
      <c r="R1869" s="0" t="n">
        <v>166</v>
      </c>
      <c r="S1869" s="0" t="n">
        <v>2</v>
      </c>
      <c r="T1869" s="0" t="n">
        <v>0.57</v>
      </c>
      <c r="U1869" s="6" t="n">
        <v>45315</v>
      </c>
      <c r="V1869" s="0" t="n">
        <v>54.67</v>
      </c>
      <c r="W1869" s="0" t="n">
        <v>0.519</v>
      </c>
    </row>
    <row r="1870" customFormat="false" ht="15" hidden="false" customHeight="false" outlineLevel="0" collapsed="false">
      <c r="A1870" s="0" t="s">
        <v>2016</v>
      </c>
      <c r="B1870" s="0" t="s">
        <v>44</v>
      </c>
      <c r="C1870" s="0" t="n">
        <v>270</v>
      </c>
      <c r="D1870" s="0" t="n">
        <v>29</v>
      </c>
      <c r="E1870" s="0" t="n">
        <v>5</v>
      </c>
      <c r="F1870" s="0" t="n">
        <v>8</v>
      </c>
      <c r="G1870" s="0" t="n">
        <v>37.1</v>
      </c>
      <c r="H1870" s="0" t="n">
        <v>1.81</v>
      </c>
      <c r="I1870" s="0" t="n">
        <v>0.34</v>
      </c>
      <c r="J1870" s="0" t="s">
        <v>76</v>
      </c>
      <c r="K1870" s="0" t="s">
        <v>54</v>
      </c>
      <c r="L1870" s="0" t="n">
        <v>102</v>
      </c>
      <c r="M1870" s="0" t="n">
        <v>3.74</v>
      </c>
      <c r="N1870" s="0" t="n">
        <v>127.18</v>
      </c>
      <c r="O1870" s="0" t="n">
        <v>1.16</v>
      </c>
      <c r="P1870" s="0" t="n">
        <v>4</v>
      </c>
      <c r="Q1870" s="0" t="n">
        <v>0.94</v>
      </c>
      <c r="R1870" s="0" t="n">
        <v>665</v>
      </c>
      <c r="S1870" s="0" t="n">
        <v>5.09</v>
      </c>
      <c r="T1870" s="0" t="n">
        <v>0.92</v>
      </c>
      <c r="U1870" s="6" t="n">
        <v>45444</v>
      </c>
      <c r="V1870" s="0" t="n">
        <v>237.5</v>
      </c>
      <c r="W1870" s="0" t="n">
        <v>0.644</v>
      </c>
    </row>
    <row r="1871" customFormat="false" ht="15" hidden="false" customHeight="false" outlineLevel="0" collapsed="false">
      <c r="A1871" s="0" t="s">
        <v>2017</v>
      </c>
      <c r="B1871" s="0" t="s">
        <v>81</v>
      </c>
      <c r="C1871" s="0" t="n">
        <v>295</v>
      </c>
      <c r="D1871" s="0" t="n">
        <v>33</v>
      </c>
      <c r="E1871" s="0" t="n">
        <v>12</v>
      </c>
      <c r="F1871" s="0" t="n">
        <v>4</v>
      </c>
      <c r="G1871" s="0" t="n">
        <v>34.82</v>
      </c>
      <c r="H1871" s="0" t="n">
        <v>6.88</v>
      </c>
      <c r="I1871" s="0" t="n">
        <v>0.96</v>
      </c>
      <c r="J1871" s="0" t="s">
        <v>162</v>
      </c>
      <c r="K1871" s="0" t="s">
        <v>46</v>
      </c>
      <c r="L1871" s="0" t="n">
        <v>123</v>
      </c>
      <c r="M1871" s="0" t="n">
        <v>3.61</v>
      </c>
      <c r="N1871" s="0" t="n">
        <v>120.96</v>
      </c>
      <c r="O1871" s="0" t="n">
        <v>1.23</v>
      </c>
      <c r="P1871" s="0" t="n">
        <v>1</v>
      </c>
      <c r="Q1871" s="0" t="n">
        <v>0.77</v>
      </c>
      <c r="R1871" s="0" t="n">
        <v>126</v>
      </c>
      <c r="S1871" s="0" t="n">
        <v>13.98</v>
      </c>
      <c r="T1871" s="0" t="n">
        <v>0.35</v>
      </c>
      <c r="U1871" s="6" t="n">
        <v>45440</v>
      </c>
      <c r="V1871" s="0" t="n">
        <v>158.68</v>
      </c>
      <c r="W1871" s="0" t="n">
        <v>0.667</v>
      </c>
    </row>
    <row r="1872" customFormat="false" ht="15" hidden="false" customHeight="false" outlineLevel="0" collapsed="false">
      <c r="A1872" s="0" t="s">
        <v>2018</v>
      </c>
      <c r="B1872" s="0" t="s">
        <v>48</v>
      </c>
      <c r="C1872" s="0" t="n">
        <v>69</v>
      </c>
      <c r="D1872" s="0" t="n">
        <v>70</v>
      </c>
      <c r="E1872" s="0" t="n">
        <v>4</v>
      </c>
      <c r="F1872" s="0" t="n">
        <v>4</v>
      </c>
      <c r="G1872" s="0" t="n">
        <v>21.74</v>
      </c>
      <c r="H1872" s="0" t="n">
        <v>9.8</v>
      </c>
      <c r="I1872" s="0" t="n">
        <v>0.32</v>
      </c>
      <c r="J1872" s="0" t="s">
        <v>231</v>
      </c>
      <c r="K1872" s="0" t="s">
        <v>60</v>
      </c>
      <c r="L1872" s="0" t="n">
        <v>75</v>
      </c>
      <c r="M1872" s="0" t="n">
        <v>1.42</v>
      </c>
      <c r="N1872" s="0" t="n">
        <v>35.62</v>
      </c>
      <c r="O1872" s="0" t="n">
        <v>0.73</v>
      </c>
      <c r="P1872" s="0" t="n">
        <v>9</v>
      </c>
      <c r="Q1872" s="0" t="n">
        <v>0.73</v>
      </c>
      <c r="R1872" s="0" t="n">
        <v>364</v>
      </c>
      <c r="S1872" s="0" t="n">
        <v>13.27</v>
      </c>
      <c r="T1872" s="0" t="n">
        <v>0.35</v>
      </c>
      <c r="U1872" s="6" t="n">
        <v>45525</v>
      </c>
      <c r="V1872" s="0" t="n">
        <v>50.83</v>
      </c>
      <c r="W1872" s="0" t="n">
        <v>0.54</v>
      </c>
    </row>
    <row r="1873" customFormat="false" ht="15" hidden="false" customHeight="false" outlineLevel="0" collapsed="false">
      <c r="A1873" s="0" t="s">
        <v>2019</v>
      </c>
      <c r="B1873" s="0" t="s">
        <v>44</v>
      </c>
      <c r="C1873" s="0" t="n">
        <v>377</v>
      </c>
      <c r="D1873" s="0" t="n">
        <v>67</v>
      </c>
      <c r="E1873" s="0" t="n">
        <v>8</v>
      </c>
      <c r="F1873" s="0" t="n">
        <v>2</v>
      </c>
      <c r="G1873" s="0" t="n">
        <v>46.24</v>
      </c>
      <c r="H1873" s="0" t="n">
        <v>5.55</v>
      </c>
      <c r="I1873" s="0" t="n">
        <v>0.91</v>
      </c>
      <c r="J1873" s="0" t="s">
        <v>166</v>
      </c>
      <c r="K1873" s="0" t="s">
        <v>46</v>
      </c>
      <c r="L1873" s="0" t="n">
        <v>128</v>
      </c>
      <c r="M1873" s="0" t="n">
        <v>2.52</v>
      </c>
      <c r="N1873" s="0" t="n">
        <v>108.86</v>
      </c>
      <c r="O1873" s="0" t="n">
        <v>0.34</v>
      </c>
      <c r="P1873" s="0" t="n">
        <v>4</v>
      </c>
      <c r="Q1873" s="0" t="n">
        <v>0.98</v>
      </c>
      <c r="R1873" s="0" t="n">
        <v>60</v>
      </c>
      <c r="S1873" s="0" t="n">
        <v>12.64</v>
      </c>
      <c r="T1873" s="0" t="n">
        <v>0.29</v>
      </c>
      <c r="U1873" s="6" t="n">
        <v>45558</v>
      </c>
      <c r="V1873" s="0" t="n">
        <v>204.81</v>
      </c>
      <c r="W1873" s="0" t="n">
        <v>0.709</v>
      </c>
    </row>
    <row r="1874" customFormat="false" ht="15" hidden="false" customHeight="false" outlineLevel="0" collapsed="false">
      <c r="A1874" s="0" t="s">
        <v>2020</v>
      </c>
      <c r="B1874" s="0" t="s">
        <v>48</v>
      </c>
      <c r="C1874" s="0" t="n">
        <v>235</v>
      </c>
      <c r="D1874" s="0" t="n">
        <v>36</v>
      </c>
      <c r="E1874" s="0" t="n">
        <v>10</v>
      </c>
      <c r="F1874" s="0" t="n">
        <v>3</v>
      </c>
      <c r="G1874" s="0" t="n">
        <v>4.57</v>
      </c>
      <c r="H1874" s="0" t="n">
        <v>2.53</v>
      </c>
      <c r="I1874" s="0" t="n">
        <v>0.75</v>
      </c>
      <c r="J1874" s="0" t="s">
        <v>41</v>
      </c>
      <c r="K1874" s="0" t="s">
        <v>54</v>
      </c>
      <c r="L1874" s="0" t="n">
        <v>62</v>
      </c>
      <c r="M1874" s="0" t="n">
        <v>3.05</v>
      </c>
      <c r="N1874" s="0" t="n">
        <v>23.21</v>
      </c>
      <c r="O1874" s="0" t="n">
        <v>1.4</v>
      </c>
      <c r="P1874" s="0" t="n">
        <v>2</v>
      </c>
      <c r="Q1874" s="0" t="n">
        <v>0.89</v>
      </c>
      <c r="R1874" s="0" t="n">
        <v>942</v>
      </c>
      <c r="S1874" s="0" t="n">
        <v>8.1</v>
      </c>
      <c r="T1874" s="0" t="n">
        <v>0.79</v>
      </c>
      <c r="U1874" s="6" t="n">
        <v>45597</v>
      </c>
      <c r="V1874" s="0" t="n">
        <v>192.18</v>
      </c>
      <c r="W1874" s="0" t="n">
        <v>0.664</v>
      </c>
    </row>
    <row r="1875" customFormat="false" ht="15" hidden="false" customHeight="false" outlineLevel="0" collapsed="false">
      <c r="A1875" s="0" t="s">
        <v>2021</v>
      </c>
      <c r="B1875" s="0" t="s">
        <v>81</v>
      </c>
      <c r="C1875" s="0" t="n">
        <v>413</v>
      </c>
      <c r="D1875" s="0" t="n">
        <v>35</v>
      </c>
      <c r="E1875" s="0" t="n">
        <v>6</v>
      </c>
      <c r="F1875" s="0" t="n">
        <v>2</v>
      </c>
      <c r="G1875" s="0" t="n">
        <v>40.36</v>
      </c>
      <c r="H1875" s="0" t="n">
        <v>6.44</v>
      </c>
      <c r="I1875" s="0" t="n">
        <v>0.77</v>
      </c>
      <c r="J1875" s="0" t="s">
        <v>103</v>
      </c>
      <c r="K1875" s="0" t="s">
        <v>60</v>
      </c>
      <c r="L1875" s="0" t="n">
        <v>81</v>
      </c>
      <c r="M1875" s="0" t="n">
        <v>3.72</v>
      </c>
      <c r="N1875" s="0" t="n">
        <v>45.14</v>
      </c>
      <c r="O1875" s="0" t="n">
        <v>0.1</v>
      </c>
      <c r="P1875" s="0" t="n">
        <v>8</v>
      </c>
      <c r="Q1875" s="0" t="n">
        <v>0.72</v>
      </c>
      <c r="R1875" s="0" t="n">
        <v>100</v>
      </c>
      <c r="S1875" s="0" t="n">
        <v>1.39</v>
      </c>
      <c r="T1875" s="0" t="n">
        <v>0.93</v>
      </c>
      <c r="U1875" s="6" t="n">
        <v>45560</v>
      </c>
      <c r="V1875" s="0" t="n">
        <v>190.49</v>
      </c>
      <c r="W1875" s="0" t="n">
        <v>0.579</v>
      </c>
    </row>
    <row r="1876" customFormat="false" ht="15" hidden="false" customHeight="false" outlineLevel="0" collapsed="false">
      <c r="A1876" s="0" t="s">
        <v>2022</v>
      </c>
      <c r="B1876" s="0" t="s">
        <v>81</v>
      </c>
      <c r="C1876" s="0" t="n">
        <v>435</v>
      </c>
      <c r="D1876" s="0" t="n">
        <v>16</v>
      </c>
      <c r="E1876" s="0" t="n">
        <v>11</v>
      </c>
      <c r="F1876" s="0" t="n">
        <v>6</v>
      </c>
      <c r="G1876" s="0" t="n">
        <v>11.55</v>
      </c>
      <c r="H1876" s="0" t="n">
        <v>5.37</v>
      </c>
      <c r="I1876" s="0" t="n">
        <v>0.79</v>
      </c>
      <c r="J1876" s="0" t="s">
        <v>154</v>
      </c>
      <c r="K1876" s="0" t="s">
        <v>54</v>
      </c>
      <c r="L1876" s="0" t="n">
        <v>87</v>
      </c>
      <c r="M1876" s="0" t="n">
        <v>4.2</v>
      </c>
      <c r="N1876" s="0" t="n">
        <v>183.46</v>
      </c>
      <c r="O1876" s="0" t="n">
        <v>0.72</v>
      </c>
      <c r="P1876" s="0" t="n">
        <v>9</v>
      </c>
      <c r="Q1876" s="0" t="n">
        <v>0.72</v>
      </c>
      <c r="R1876" s="0" t="n">
        <v>56</v>
      </c>
      <c r="S1876" s="0" t="n">
        <v>2.7</v>
      </c>
      <c r="T1876" s="0" t="n">
        <v>0.49</v>
      </c>
      <c r="U1876" s="6" t="n">
        <v>45464</v>
      </c>
      <c r="V1876" s="0" t="n">
        <v>228.89</v>
      </c>
      <c r="W1876" s="0" t="n">
        <v>0.426</v>
      </c>
    </row>
    <row r="1877" customFormat="false" ht="15" hidden="false" customHeight="false" outlineLevel="0" collapsed="false">
      <c r="A1877" s="0" t="s">
        <v>2023</v>
      </c>
      <c r="B1877" s="0" t="s">
        <v>44</v>
      </c>
      <c r="C1877" s="0" t="n">
        <v>71</v>
      </c>
      <c r="D1877" s="0" t="n">
        <v>51</v>
      </c>
      <c r="E1877" s="0" t="n">
        <v>14</v>
      </c>
      <c r="F1877" s="0" t="n">
        <v>7</v>
      </c>
      <c r="G1877" s="0" t="n">
        <v>16.88</v>
      </c>
      <c r="H1877" s="0" t="n">
        <v>5.56</v>
      </c>
      <c r="I1877" s="0" t="n">
        <v>0.56</v>
      </c>
      <c r="J1877" s="0" t="s">
        <v>45</v>
      </c>
      <c r="K1877" s="0" t="s">
        <v>46</v>
      </c>
      <c r="L1877" s="0" t="n">
        <v>171</v>
      </c>
      <c r="M1877" s="0" t="n">
        <v>3.92</v>
      </c>
      <c r="N1877" s="0" t="n">
        <v>32.66</v>
      </c>
      <c r="O1877" s="0" t="n">
        <v>0.51</v>
      </c>
      <c r="P1877" s="0" t="n">
        <v>8</v>
      </c>
      <c r="Q1877" s="0" t="n">
        <v>0.88</v>
      </c>
      <c r="R1877" s="0" t="n">
        <v>972</v>
      </c>
      <c r="S1877" s="0" t="n">
        <v>13.87</v>
      </c>
      <c r="T1877" s="0" t="n">
        <v>0.25</v>
      </c>
      <c r="U1877" s="6" t="n">
        <v>45514</v>
      </c>
      <c r="V1877" s="0" t="n">
        <v>62.55</v>
      </c>
      <c r="W1877" s="0" t="n">
        <v>0.6</v>
      </c>
    </row>
    <row r="1878" customFormat="false" ht="15" hidden="false" customHeight="false" outlineLevel="0" collapsed="false">
      <c r="A1878" s="0" t="s">
        <v>2024</v>
      </c>
      <c r="B1878" s="0" t="s">
        <v>81</v>
      </c>
      <c r="C1878" s="0" t="n">
        <v>290</v>
      </c>
      <c r="D1878" s="0" t="n">
        <v>56</v>
      </c>
      <c r="E1878" s="0" t="n">
        <v>14</v>
      </c>
      <c r="F1878" s="0" t="n">
        <v>7</v>
      </c>
      <c r="G1878" s="0" t="n">
        <v>26.45</v>
      </c>
      <c r="H1878" s="0" t="n">
        <v>5.04</v>
      </c>
      <c r="I1878" s="0" t="n">
        <v>0.83</v>
      </c>
      <c r="J1878" s="0" t="s">
        <v>231</v>
      </c>
      <c r="K1878" s="0" t="s">
        <v>42</v>
      </c>
      <c r="L1878" s="0" t="n">
        <v>83</v>
      </c>
      <c r="M1878" s="0" t="n">
        <v>0.63</v>
      </c>
      <c r="N1878" s="0" t="n">
        <v>119.99</v>
      </c>
      <c r="O1878" s="0" t="n">
        <v>0.84</v>
      </c>
      <c r="P1878" s="0" t="n">
        <v>7</v>
      </c>
      <c r="Q1878" s="0" t="n">
        <v>0.86</v>
      </c>
      <c r="R1878" s="0" t="n">
        <v>598</v>
      </c>
      <c r="S1878" s="0" t="n">
        <v>12.71</v>
      </c>
      <c r="T1878" s="0" t="n">
        <v>0.32</v>
      </c>
      <c r="U1878" s="6" t="n">
        <v>45643</v>
      </c>
      <c r="V1878" s="0" t="n">
        <v>212.27</v>
      </c>
      <c r="W1878" s="0" t="n">
        <v>0.581</v>
      </c>
    </row>
    <row r="1879" customFormat="false" ht="15" hidden="false" customHeight="false" outlineLevel="0" collapsed="false">
      <c r="A1879" s="0" t="s">
        <v>2025</v>
      </c>
      <c r="B1879" s="0" t="s">
        <v>40</v>
      </c>
      <c r="C1879" s="0" t="n">
        <v>103</v>
      </c>
      <c r="D1879" s="0" t="n">
        <v>62</v>
      </c>
      <c r="E1879" s="0" t="n">
        <v>10</v>
      </c>
      <c r="F1879" s="0" t="n">
        <v>7</v>
      </c>
      <c r="G1879" s="0" t="n">
        <v>39.35</v>
      </c>
      <c r="H1879" s="0" t="n">
        <v>6.9</v>
      </c>
      <c r="I1879" s="0" t="n">
        <v>0.85</v>
      </c>
      <c r="J1879" s="0" t="s">
        <v>342</v>
      </c>
      <c r="K1879" s="0" t="s">
        <v>60</v>
      </c>
      <c r="L1879" s="0" t="n">
        <v>81</v>
      </c>
      <c r="M1879" s="0" t="n">
        <v>3.52</v>
      </c>
      <c r="N1879" s="0" t="n">
        <v>71.46</v>
      </c>
      <c r="O1879" s="0" t="n">
        <v>0.69</v>
      </c>
      <c r="P1879" s="0" t="n">
        <v>4</v>
      </c>
      <c r="Q1879" s="0" t="n">
        <v>0.72</v>
      </c>
      <c r="R1879" s="0" t="n">
        <v>310</v>
      </c>
      <c r="S1879" s="0" t="n">
        <v>6.27</v>
      </c>
      <c r="T1879" s="0" t="n">
        <v>0.28</v>
      </c>
      <c r="U1879" s="6" t="n">
        <v>45360</v>
      </c>
      <c r="V1879" s="0" t="n">
        <v>267.32</v>
      </c>
      <c r="W1879" s="0" t="n">
        <v>0.535</v>
      </c>
    </row>
    <row r="1880" customFormat="false" ht="15" hidden="false" customHeight="false" outlineLevel="0" collapsed="false">
      <c r="A1880" s="0" t="s">
        <v>2026</v>
      </c>
      <c r="B1880" s="0" t="s">
        <v>56</v>
      </c>
      <c r="C1880" s="0" t="n">
        <v>406</v>
      </c>
      <c r="D1880" s="0" t="n">
        <v>68</v>
      </c>
      <c r="E1880" s="0" t="n">
        <v>9</v>
      </c>
      <c r="F1880" s="0" t="n">
        <v>3</v>
      </c>
      <c r="G1880" s="0" t="n">
        <v>42.09</v>
      </c>
      <c r="H1880" s="0" t="n">
        <v>5.93</v>
      </c>
      <c r="I1880" s="0" t="n">
        <v>0.42</v>
      </c>
      <c r="J1880" s="0" t="s">
        <v>220</v>
      </c>
      <c r="K1880" s="0" t="s">
        <v>54</v>
      </c>
      <c r="L1880" s="0" t="n">
        <v>22</v>
      </c>
      <c r="M1880" s="0" t="n">
        <v>2.74</v>
      </c>
      <c r="N1880" s="0" t="n">
        <v>115.51</v>
      </c>
      <c r="O1880" s="0" t="n">
        <v>1.44</v>
      </c>
      <c r="P1880" s="0" t="n">
        <v>9</v>
      </c>
      <c r="Q1880" s="0" t="n">
        <v>0.77</v>
      </c>
      <c r="R1880" s="0" t="n">
        <v>623</v>
      </c>
      <c r="S1880" s="0" t="n">
        <v>11.21</v>
      </c>
      <c r="T1880" s="0" t="n">
        <v>0.67</v>
      </c>
      <c r="U1880" s="6" t="n">
        <v>45467</v>
      </c>
      <c r="V1880" s="0" t="n">
        <v>163.79</v>
      </c>
      <c r="W1880" s="0" t="n">
        <v>0.513</v>
      </c>
    </row>
    <row r="1881" customFormat="false" ht="15" hidden="false" customHeight="false" outlineLevel="0" collapsed="false">
      <c r="A1881" s="0" t="s">
        <v>2027</v>
      </c>
      <c r="B1881" s="0" t="s">
        <v>44</v>
      </c>
      <c r="C1881" s="0" t="n">
        <v>312</v>
      </c>
      <c r="D1881" s="0" t="n">
        <v>47</v>
      </c>
      <c r="E1881" s="0" t="n">
        <v>9</v>
      </c>
      <c r="F1881" s="0" t="n">
        <v>2</v>
      </c>
      <c r="G1881" s="0" t="n">
        <v>29.6</v>
      </c>
      <c r="H1881" s="0" t="n">
        <v>9.88</v>
      </c>
      <c r="I1881" s="0" t="n">
        <v>0.46</v>
      </c>
      <c r="J1881" s="0" t="s">
        <v>204</v>
      </c>
      <c r="K1881" s="0" t="s">
        <v>60</v>
      </c>
      <c r="L1881" s="0" t="n">
        <v>68</v>
      </c>
      <c r="M1881" s="0" t="n">
        <v>3.08</v>
      </c>
      <c r="N1881" s="0" t="n">
        <v>54.64</v>
      </c>
      <c r="O1881" s="0" t="n">
        <v>0.59</v>
      </c>
      <c r="P1881" s="0" t="n">
        <v>6</v>
      </c>
      <c r="Q1881" s="0" t="n">
        <v>0.98</v>
      </c>
      <c r="R1881" s="0" t="n">
        <v>561</v>
      </c>
      <c r="S1881" s="0" t="n">
        <v>12.96</v>
      </c>
      <c r="T1881" s="0" t="n">
        <v>0.43</v>
      </c>
      <c r="U1881" s="6" t="n">
        <v>45542</v>
      </c>
      <c r="V1881" s="0" t="n">
        <v>150.95</v>
      </c>
      <c r="W1881" s="0" t="n">
        <v>0.676</v>
      </c>
    </row>
    <row r="1882" customFormat="false" ht="15" hidden="false" customHeight="false" outlineLevel="0" collapsed="false">
      <c r="A1882" s="0" t="s">
        <v>2028</v>
      </c>
      <c r="B1882" s="0" t="s">
        <v>48</v>
      </c>
      <c r="C1882" s="0" t="n">
        <v>145</v>
      </c>
      <c r="D1882" s="0" t="n">
        <v>78</v>
      </c>
      <c r="E1882" s="0" t="n">
        <v>5</v>
      </c>
      <c r="F1882" s="0" t="n">
        <v>9</v>
      </c>
      <c r="G1882" s="0" t="n">
        <v>20.75</v>
      </c>
      <c r="H1882" s="0" t="n">
        <v>8.35</v>
      </c>
      <c r="I1882" s="0" t="n">
        <v>0.9</v>
      </c>
      <c r="J1882" s="0" t="s">
        <v>158</v>
      </c>
      <c r="K1882" s="0" t="s">
        <v>60</v>
      </c>
      <c r="L1882" s="0" t="n">
        <v>41</v>
      </c>
      <c r="M1882" s="0" t="n">
        <v>2.18</v>
      </c>
      <c r="N1882" s="0" t="n">
        <v>94.43</v>
      </c>
      <c r="O1882" s="0" t="n">
        <v>1.17</v>
      </c>
      <c r="P1882" s="0" t="n">
        <v>1</v>
      </c>
      <c r="Q1882" s="0" t="n">
        <v>0.87</v>
      </c>
      <c r="R1882" s="0" t="n">
        <v>249</v>
      </c>
      <c r="S1882" s="0" t="n">
        <v>9.68</v>
      </c>
      <c r="T1882" s="0" t="n">
        <v>0.92</v>
      </c>
      <c r="U1882" s="6" t="n">
        <v>45475</v>
      </c>
      <c r="V1882" s="0" t="n">
        <v>241.36</v>
      </c>
      <c r="W1882" s="0" t="n">
        <v>0.75</v>
      </c>
    </row>
    <row r="1883" customFormat="false" ht="15" hidden="false" customHeight="false" outlineLevel="0" collapsed="false">
      <c r="A1883" s="0" t="s">
        <v>2029</v>
      </c>
      <c r="B1883" s="0" t="s">
        <v>40</v>
      </c>
      <c r="C1883" s="0" t="n">
        <v>315</v>
      </c>
      <c r="D1883" s="0" t="n">
        <v>96</v>
      </c>
      <c r="E1883" s="0" t="n">
        <v>8</v>
      </c>
      <c r="F1883" s="0" t="n">
        <v>8</v>
      </c>
      <c r="G1883" s="0" t="n">
        <v>47.38</v>
      </c>
      <c r="H1883" s="0" t="n">
        <v>3.01</v>
      </c>
      <c r="I1883" s="0" t="n">
        <v>0.57</v>
      </c>
      <c r="J1883" s="0" t="s">
        <v>143</v>
      </c>
      <c r="K1883" s="0" t="s">
        <v>46</v>
      </c>
      <c r="L1883" s="0" t="n">
        <v>92</v>
      </c>
      <c r="M1883" s="0" t="n">
        <v>3.71</v>
      </c>
      <c r="N1883" s="0" t="n">
        <v>174.79</v>
      </c>
      <c r="O1883" s="0" t="n">
        <v>0.97</v>
      </c>
      <c r="P1883" s="0" t="n">
        <v>2</v>
      </c>
      <c r="Q1883" s="0" t="n">
        <v>0.83</v>
      </c>
      <c r="R1883" s="0" t="n">
        <v>379</v>
      </c>
      <c r="S1883" s="0" t="n">
        <v>12.95</v>
      </c>
      <c r="T1883" s="0" t="n">
        <v>0.33</v>
      </c>
      <c r="U1883" s="6" t="n">
        <v>45388</v>
      </c>
      <c r="V1883" s="0" t="n">
        <v>52.41</v>
      </c>
      <c r="W1883" s="0" t="n">
        <v>0.668</v>
      </c>
    </row>
    <row r="1884" customFormat="false" ht="15" hidden="false" customHeight="false" outlineLevel="0" collapsed="false">
      <c r="A1884" s="0" t="s">
        <v>2030</v>
      </c>
      <c r="B1884" s="0" t="s">
        <v>44</v>
      </c>
      <c r="C1884" s="0" t="n">
        <v>91</v>
      </c>
      <c r="D1884" s="0" t="n">
        <v>62</v>
      </c>
      <c r="E1884" s="0" t="n">
        <v>7</v>
      </c>
      <c r="F1884" s="0" t="n">
        <v>5</v>
      </c>
      <c r="G1884" s="0" t="n">
        <v>13.08</v>
      </c>
      <c r="H1884" s="0" t="n">
        <v>7.39</v>
      </c>
      <c r="I1884" s="0" t="n">
        <v>0.88</v>
      </c>
      <c r="J1884" s="0" t="s">
        <v>215</v>
      </c>
      <c r="K1884" s="0" t="s">
        <v>42</v>
      </c>
      <c r="L1884" s="0" t="n">
        <v>129</v>
      </c>
      <c r="M1884" s="0" t="n">
        <v>3.53</v>
      </c>
      <c r="N1884" s="0" t="n">
        <v>81.48</v>
      </c>
      <c r="O1884" s="0" t="n">
        <v>1.62</v>
      </c>
      <c r="P1884" s="0" t="n">
        <v>1</v>
      </c>
      <c r="Q1884" s="0" t="n">
        <v>0.78</v>
      </c>
      <c r="R1884" s="0" t="n">
        <v>139</v>
      </c>
      <c r="S1884" s="0" t="n">
        <v>4.43</v>
      </c>
      <c r="T1884" s="0" t="n">
        <v>0.94</v>
      </c>
      <c r="U1884" s="6" t="n">
        <v>45376</v>
      </c>
      <c r="V1884" s="0" t="n">
        <v>108.85</v>
      </c>
      <c r="W1884" s="0" t="n">
        <v>0.621</v>
      </c>
    </row>
    <row r="1885" customFormat="false" ht="15" hidden="false" customHeight="false" outlineLevel="0" collapsed="false">
      <c r="A1885" s="0" t="s">
        <v>2031</v>
      </c>
      <c r="B1885" s="0" t="s">
        <v>81</v>
      </c>
      <c r="C1885" s="0" t="n">
        <v>315</v>
      </c>
      <c r="D1885" s="0" t="n">
        <v>24</v>
      </c>
      <c r="E1885" s="0" t="n">
        <v>3</v>
      </c>
      <c r="F1885" s="0" t="n">
        <v>6</v>
      </c>
      <c r="G1885" s="0" t="n">
        <v>40.35</v>
      </c>
      <c r="H1885" s="0" t="n">
        <v>2.54</v>
      </c>
      <c r="I1885" s="0" t="n">
        <v>0.66</v>
      </c>
      <c r="J1885" s="0" t="s">
        <v>160</v>
      </c>
      <c r="K1885" s="0" t="s">
        <v>60</v>
      </c>
      <c r="L1885" s="0" t="n">
        <v>63</v>
      </c>
      <c r="M1885" s="0" t="n">
        <v>3.11</v>
      </c>
      <c r="N1885" s="0" t="n">
        <v>77.08</v>
      </c>
      <c r="O1885" s="0" t="n">
        <v>0.91</v>
      </c>
      <c r="P1885" s="0" t="n">
        <v>9</v>
      </c>
      <c r="Q1885" s="0" t="n">
        <v>0.74</v>
      </c>
      <c r="R1885" s="0" t="n">
        <v>640</v>
      </c>
      <c r="S1885" s="0" t="n">
        <v>7.47</v>
      </c>
      <c r="T1885" s="0" t="n">
        <v>0.47</v>
      </c>
      <c r="U1885" s="6" t="n">
        <v>45498</v>
      </c>
      <c r="V1885" s="0" t="n">
        <v>257.6</v>
      </c>
      <c r="W1885" s="0" t="n">
        <v>0.471</v>
      </c>
    </row>
    <row r="1886" customFormat="false" ht="15" hidden="false" customHeight="false" outlineLevel="0" collapsed="false">
      <c r="A1886" s="0" t="s">
        <v>2032</v>
      </c>
      <c r="B1886" s="0" t="s">
        <v>81</v>
      </c>
      <c r="C1886" s="0" t="n">
        <v>255</v>
      </c>
      <c r="D1886" s="0" t="n">
        <v>35</v>
      </c>
      <c r="E1886" s="0" t="n">
        <v>13</v>
      </c>
      <c r="F1886" s="0" t="n">
        <v>7</v>
      </c>
      <c r="G1886" s="0" t="n">
        <v>30.99</v>
      </c>
      <c r="H1886" s="0" t="n">
        <v>7.93</v>
      </c>
      <c r="I1886" s="0" t="n">
        <v>0.63</v>
      </c>
      <c r="J1886" s="0" t="s">
        <v>72</v>
      </c>
      <c r="K1886" s="0" t="s">
        <v>46</v>
      </c>
      <c r="L1886" s="0" t="n">
        <v>11</v>
      </c>
      <c r="M1886" s="0" t="n">
        <v>4.38</v>
      </c>
      <c r="N1886" s="0" t="n">
        <v>94.76</v>
      </c>
      <c r="O1886" s="0" t="n">
        <v>1.74</v>
      </c>
      <c r="P1886" s="0" t="n">
        <v>0</v>
      </c>
      <c r="Q1886" s="0" t="n">
        <v>0.82</v>
      </c>
      <c r="R1886" s="0" t="n">
        <v>104</v>
      </c>
      <c r="S1886" s="0" t="n">
        <v>9.11</v>
      </c>
      <c r="T1886" s="0" t="n">
        <v>0.89</v>
      </c>
      <c r="U1886" s="6" t="n">
        <v>45301</v>
      </c>
      <c r="V1886" s="0" t="n">
        <v>154.93</v>
      </c>
      <c r="W1886" s="0" t="n">
        <v>0.689</v>
      </c>
    </row>
    <row r="1887" customFormat="false" ht="15" hidden="false" customHeight="false" outlineLevel="0" collapsed="false">
      <c r="A1887" s="0" t="s">
        <v>2033</v>
      </c>
      <c r="B1887" s="0" t="s">
        <v>81</v>
      </c>
      <c r="C1887" s="0" t="n">
        <v>75</v>
      </c>
      <c r="D1887" s="0" t="n">
        <v>57</v>
      </c>
      <c r="E1887" s="0" t="n">
        <v>5</v>
      </c>
      <c r="F1887" s="0" t="n">
        <v>8</v>
      </c>
      <c r="G1887" s="0" t="n">
        <v>19.47</v>
      </c>
      <c r="H1887" s="0" t="n">
        <v>1.9</v>
      </c>
      <c r="I1887" s="0" t="n">
        <v>0.13</v>
      </c>
      <c r="J1887" s="0" t="s">
        <v>309</v>
      </c>
      <c r="K1887" s="0" t="s">
        <v>60</v>
      </c>
      <c r="L1887" s="0" t="n">
        <v>127</v>
      </c>
      <c r="M1887" s="0" t="n">
        <v>0.96</v>
      </c>
      <c r="N1887" s="0" t="n">
        <v>29.09</v>
      </c>
      <c r="O1887" s="0" t="n">
        <v>0.1</v>
      </c>
      <c r="P1887" s="0" t="n">
        <v>2</v>
      </c>
      <c r="Q1887" s="0" t="n">
        <v>0.98</v>
      </c>
      <c r="R1887" s="0" t="n">
        <v>961</v>
      </c>
      <c r="S1887" s="0" t="n">
        <v>9.84</v>
      </c>
      <c r="T1887" s="0" t="n">
        <v>0.96</v>
      </c>
      <c r="U1887" s="6" t="n">
        <v>45408</v>
      </c>
      <c r="V1887" s="0" t="n">
        <v>253.73</v>
      </c>
      <c r="W1887" s="0" t="n">
        <v>0.869</v>
      </c>
    </row>
    <row r="1888" customFormat="false" ht="15" hidden="false" customHeight="false" outlineLevel="0" collapsed="false">
      <c r="A1888" s="0" t="s">
        <v>2034</v>
      </c>
      <c r="B1888" s="0" t="s">
        <v>81</v>
      </c>
      <c r="C1888" s="0" t="n">
        <v>426</v>
      </c>
      <c r="D1888" s="0" t="n">
        <v>28</v>
      </c>
      <c r="E1888" s="0" t="n">
        <v>14</v>
      </c>
      <c r="F1888" s="0" t="n">
        <v>4</v>
      </c>
      <c r="G1888" s="0" t="n">
        <v>1.07</v>
      </c>
      <c r="H1888" s="0" t="n">
        <v>5</v>
      </c>
      <c r="I1888" s="0" t="n">
        <v>0.35</v>
      </c>
      <c r="J1888" s="0" t="s">
        <v>65</v>
      </c>
      <c r="K1888" s="0" t="s">
        <v>42</v>
      </c>
      <c r="L1888" s="0" t="n">
        <v>46</v>
      </c>
      <c r="M1888" s="0" t="n">
        <v>1.85</v>
      </c>
      <c r="N1888" s="0" t="n">
        <v>83.6</v>
      </c>
      <c r="O1888" s="0" t="n">
        <v>1.25</v>
      </c>
      <c r="P1888" s="0" t="n">
        <v>3</v>
      </c>
      <c r="Q1888" s="0" t="n">
        <v>0.71</v>
      </c>
      <c r="R1888" s="0" t="n">
        <v>270</v>
      </c>
      <c r="S1888" s="0" t="n">
        <v>14.82</v>
      </c>
      <c r="T1888" s="0" t="n">
        <v>0.99</v>
      </c>
      <c r="U1888" s="6" t="n">
        <v>45406</v>
      </c>
      <c r="V1888" s="0" t="n">
        <v>83.04</v>
      </c>
      <c r="W1888" s="0" t="n">
        <v>0.753</v>
      </c>
    </row>
    <row r="1889" customFormat="false" ht="15" hidden="false" customHeight="false" outlineLevel="0" collapsed="false">
      <c r="A1889" s="0" t="s">
        <v>2035</v>
      </c>
      <c r="B1889" s="0" t="s">
        <v>48</v>
      </c>
      <c r="C1889" s="0" t="n">
        <v>379</v>
      </c>
      <c r="D1889" s="0" t="n">
        <v>18</v>
      </c>
      <c r="E1889" s="0" t="n">
        <v>3</v>
      </c>
      <c r="F1889" s="0" t="n">
        <v>9</v>
      </c>
      <c r="G1889" s="0" t="n">
        <v>22.88</v>
      </c>
      <c r="H1889" s="0" t="n">
        <v>8.01</v>
      </c>
      <c r="I1889" s="0" t="n">
        <v>0.55</v>
      </c>
      <c r="J1889" s="0" t="s">
        <v>57</v>
      </c>
      <c r="K1889" s="0" t="s">
        <v>60</v>
      </c>
      <c r="L1889" s="0" t="n">
        <v>106</v>
      </c>
      <c r="M1889" s="0" t="n">
        <v>2.73</v>
      </c>
      <c r="N1889" s="0" t="n">
        <v>11.31</v>
      </c>
      <c r="O1889" s="0" t="n">
        <v>0.12</v>
      </c>
      <c r="P1889" s="0" t="n">
        <v>8</v>
      </c>
      <c r="Q1889" s="0" t="n">
        <v>1</v>
      </c>
      <c r="R1889" s="0" t="n">
        <v>141</v>
      </c>
      <c r="S1889" s="0" t="n">
        <v>12.84</v>
      </c>
      <c r="T1889" s="0" t="n">
        <v>0.84</v>
      </c>
      <c r="U1889" s="6" t="n">
        <v>45359</v>
      </c>
      <c r="V1889" s="0" t="n">
        <v>122.98</v>
      </c>
      <c r="W1889" s="0" t="n">
        <v>0.767</v>
      </c>
    </row>
    <row r="1890" customFormat="false" ht="15" hidden="false" customHeight="false" outlineLevel="0" collapsed="false">
      <c r="A1890" s="0" t="s">
        <v>2036</v>
      </c>
      <c r="B1890" s="0" t="s">
        <v>40</v>
      </c>
      <c r="C1890" s="0" t="n">
        <v>414</v>
      </c>
      <c r="D1890" s="0" t="n">
        <v>73</v>
      </c>
      <c r="E1890" s="0" t="n">
        <v>6</v>
      </c>
      <c r="F1890" s="0" t="n">
        <v>2</v>
      </c>
      <c r="G1890" s="0" t="n">
        <v>14.56</v>
      </c>
      <c r="H1890" s="0" t="n">
        <v>3.16</v>
      </c>
      <c r="I1890" s="0" t="n">
        <v>0.63</v>
      </c>
      <c r="J1890" s="0" t="s">
        <v>309</v>
      </c>
      <c r="K1890" s="0" t="s">
        <v>42</v>
      </c>
      <c r="L1890" s="0" t="n">
        <v>112</v>
      </c>
      <c r="M1890" s="0" t="n">
        <v>4.81</v>
      </c>
      <c r="N1890" s="0" t="n">
        <v>105.65</v>
      </c>
      <c r="O1890" s="0" t="n">
        <v>1.46</v>
      </c>
      <c r="P1890" s="0" t="n">
        <v>1</v>
      </c>
      <c r="Q1890" s="0" t="n">
        <v>0.76</v>
      </c>
      <c r="R1890" s="0" t="n">
        <v>635</v>
      </c>
      <c r="S1890" s="0" t="n">
        <v>1.77</v>
      </c>
      <c r="T1890" s="0" t="n">
        <v>0.28</v>
      </c>
      <c r="U1890" s="6" t="n">
        <v>45400</v>
      </c>
      <c r="V1890" s="0" t="n">
        <v>248.85</v>
      </c>
      <c r="W1890" s="0" t="n">
        <v>0.466</v>
      </c>
    </row>
    <row r="1891" customFormat="false" ht="15" hidden="false" customHeight="false" outlineLevel="0" collapsed="false">
      <c r="A1891" s="0" t="s">
        <v>2037</v>
      </c>
      <c r="B1891" s="0" t="s">
        <v>56</v>
      </c>
      <c r="C1891" s="0" t="n">
        <v>129</v>
      </c>
      <c r="D1891" s="0" t="n">
        <v>63</v>
      </c>
      <c r="E1891" s="0" t="n">
        <v>12</v>
      </c>
      <c r="F1891" s="0" t="n">
        <v>6</v>
      </c>
      <c r="G1891" s="0" t="n">
        <v>6.11</v>
      </c>
      <c r="H1891" s="0" t="n">
        <v>8.45</v>
      </c>
      <c r="I1891" s="0" t="n">
        <v>0.67</v>
      </c>
      <c r="J1891" s="0" t="s">
        <v>74</v>
      </c>
      <c r="K1891" s="0" t="s">
        <v>46</v>
      </c>
      <c r="L1891" s="0" t="n">
        <v>123</v>
      </c>
      <c r="M1891" s="0" t="n">
        <v>0.82</v>
      </c>
      <c r="N1891" s="0" t="n">
        <v>171.11</v>
      </c>
      <c r="O1891" s="0" t="n">
        <v>0.55</v>
      </c>
      <c r="P1891" s="0" t="n">
        <v>8</v>
      </c>
      <c r="Q1891" s="0" t="n">
        <v>0.82</v>
      </c>
      <c r="R1891" s="0" t="n">
        <v>105</v>
      </c>
      <c r="S1891" s="0" t="n">
        <v>3.37</v>
      </c>
      <c r="T1891" s="0" t="n">
        <v>0.24</v>
      </c>
      <c r="U1891" s="6" t="n">
        <v>45303</v>
      </c>
      <c r="V1891" s="0" t="n">
        <v>57.41</v>
      </c>
      <c r="W1891" s="0" t="n">
        <v>0.442</v>
      </c>
    </row>
    <row r="1892" customFormat="false" ht="15" hidden="false" customHeight="false" outlineLevel="0" collapsed="false">
      <c r="A1892" s="0" t="s">
        <v>2038</v>
      </c>
      <c r="B1892" s="0" t="s">
        <v>48</v>
      </c>
      <c r="C1892" s="0" t="n">
        <v>211</v>
      </c>
      <c r="D1892" s="0" t="n">
        <v>60</v>
      </c>
      <c r="E1892" s="0" t="n">
        <v>5</v>
      </c>
      <c r="F1892" s="0" t="n">
        <v>6</v>
      </c>
      <c r="G1892" s="0" t="n">
        <v>4.68</v>
      </c>
      <c r="H1892" s="0" t="n">
        <v>6.62</v>
      </c>
      <c r="I1892" s="0" t="n">
        <v>0.74</v>
      </c>
      <c r="J1892" s="0" t="s">
        <v>231</v>
      </c>
      <c r="K1892" s="0" t="s">
        <v>46</v>
      </c>
      <c r="L1892" s="0" t="n">
        <v>170</v>
      </c>
      <c r="M1892" s="0" t="n">
        <v>2.02</v>
      </c>
      <c r="N1892" s="0" t="n">
        <v>114.89</v>
      </c>
      <c r="O1892" s="0" t="n">
        <v>0.82</v>
      </c>
      <c r="P1892" s="0" t="n">
        <v>0</v>
      </c>
      <c r="Q1892" s="0" t="n">
        <v>0.71</v>
      </c>
      <c r="R1892" s="0" t="n">
        <v>793</v>
      </c>
      <c r="S1892" s="0" t="n">
        <v>10.2</v>
      </c>
      <c r="T1892" s="0" t="n">
        <v>0.79</v>
      </c>
      <c r="U1892" s="6" t="n">
        <v>45593</v>
      </c>
      <c r="V1892" s="0" t="n">
        <v>269.49</v>
      </c>
      <c r="W1892" s="0" t="n">
        <v>0.754</v>
      </c>
    </row>
    <row r="1893" customFormat="false" ht="15" hidden="false" customHeight="false" outlineLevel="0" collapsed="false">
      <c r="A1893" s="0" t="s">
        <v>2039</v>
      </c>
      <c r="B1893" s="0" t="s">
        <v>48</v>
      </c>
      <c r="C1893" s="0" t="n">
        <v>411</v>
      </c>
      <c r="D1893" s="0" t="n">
        <v>48</v>
      </c>
      <c r="E1893" s="0" t="n">
        <v>13</v>
      </c>
      <c r="F1893" s="0" t="n">
        <v>4</v>
      </c>
      <c r="G1893" s="0" t="n">
        <v>18.03</v>
      </c>
      <c r="H1893" s="0" t="n">
        <v>4.28</v>
      </c>
      <c r="I1893" s="0" t="n">
        <v>0.69</v>
      </c>
      <c r="J1893" s="0" t="s">
        <v>289</v>
      </c>
      <c r="K1893" s="0" t="s">
        <v>42</v>
      </c>
      <c r="L1893" s="0" t="n">
        <v>10</v>
      </c>
      <c r="M1893" s="0" t="n">
        <v>4.67</v>
      </c>
      <c r="N1893" s="0" t="n">
        <v>125.47</v>
      </c>
      <c r="O1893" s="0" t="n">
        <v>0.82</v>
      </c>
      <c r="P1893" s="0" t="n">
        <v>8</v>
      </c>
      <c r="Q1893" s="0" t="n">
        <v>0.88</v>
      </c>
      <c r="R1893" s="0" t="n">
        <v>228</v>
      </c>
      <c r="S1893" s="0" t="n">
        <v>4.37</v>
      </c>
      <c r="T1893" s="0" t="n">
        <v>0.92</v>
      </c>
      <c r="U1893" s="6" t="n">
        <v>45550</v>
      </c>
      <c r="V1893" s="0" t="n">
        <v>99.86</v>
      </c>
      <c r="W1893" s="0" t="n">
        <v>0.576</v>
      </c>
    </row>
    <row r="1894" customFormat="false" ht="15" hidden="false" customHeight="false" outlineLevel="0" collapsed="false">
      <c r="A1894" s="0" t="s">
        <v>2040</v>
      </c>
      <c r="B1894" s="0" t="s">
        <v>56</v>
      </c>
      <c r="C1894" s="0" t="n">
        <v>112</v>
      </c>
      <c r="D1894" s="0" t="n">
        <v>13</v>
      </c>
      <c r="E1894" s="0" t="n">
        <v>6</v>
      </c>
      <c r="F1894" s="0" t="n">
        <v>9</v>
      </c>
      <c r="G1894" s="0" t="n">
        <v>31.12</v>
      </c>
      <c r="H1894" s="0" t="n">
        <v>4.52</v>
      </c>
      <c r="I1894" s="0" t="n">
        <v>0.86</v>
      </c>
      <c r="J1894" s="0" t="s">
        <v>150</v>
      </c>
      <c r="K1894" s="0" t="s">
        <v>42</v>
      </c>
      <c r="L1894" s="0" t="n">
        <v>137</v>
      </c>
      <c r="M1894" s="0" t="n">
        <v>4.54</v>
      </c>
      <c r="N1894" s="0" t="n">
        <v>15.81</v>
      </c>
      <c r="O1894" s="0" t="n">
        <v>1.71</v>
      </c>
      <c r="P1894" s="0" t="n">
        <v>5</v>
      </c>
      <c r="Q1894" s="0" t="n">
        <v>0.85</v>
      </c>
      <c r="R1894" s="0" t="n">
        <v>991</v>
      </c>
      <c r="S1894" s="0" t="n">
        <v>3.23</v>
      </c>
      <c r="T1894" s="0" t="n">
        <v>0.33</v>
      </c>
      <c r="U1894" s="6" t="n">
        <v>45378</v>
      </c>
      <c r="V1894" s="0" t="n">
        <v>292.08</v>
      </c>
      <c r="W1894" s="0" t="n">
        <v>0.408</v>
      </c>
    </row>
    <row r="1895" customFormat="false" ht="15" hidden="false" customHeight="false" outlineLevel="0" collapsed="false">
      <c r="A1895" s="0" t="s">
        <v>2041</v>
      </c>
      <c r="B1895" s="0" t="s">
        <v>56</v>
      </c>
      <c r="C1895" s="0" t="n">
        <v>369</v>
      </c>
      <c r="D1895" s="0" t="n">
        <v>12</v>
      </c>
      <c r="E1895" s="0" t="n">
        <v>11</v>
      </c>
      <c r="F1895" s="0" t="n">
        <v>4</v>
      </c>
      <c r="G1895" s="0" t="n">
        <v>42.04</v>
      </c>
      <c r="H1895" s="0" t="n">
        <v>9.3</v>
      </c>
      <c r="I1895" s="0" t="n">
        <v>0.37</v>
      </c>
      <c r="J1895" s="0" t="s">
        <v>244</v>
      </c>
      <c r="K1895" s="0" t="s">
        <v>46</v>
      </c>
      <c r="L1895" s="0" t="n">
        <v>112</v>
      </c>
      <c r="M1895" s="0" t="n">
        <v>4.39</v>
      </c>
      <c r="N1895" s="0" t="n">
        <v>173.31</v>
      </c>
      <c r="O1895" s="0" t="n">
        <v>0.29</v>
      </c>
      <c r="P1895" s="0" t="n">
        <v>7</v>
      </c>
      <c r="Q1895" s="0" t="n">
        <v>0.9</v>
      </c>
      <c r="R1895" s="0" t="n">
        <v>110</v>
      </c>
      <c r="S1895" s="0" t="n">
        <v>10.33</v>
      </c>
      <c r="T1895" s="0" t="n">
        <v>0.95</v>
      </c>
      <c r="U1895" s="6" t="n">
        <v>45355</v>
      </c>
      <c r="V1895" s="0" t="n">
        <v>250.04</v>
      </c>
      <c r="W1895" s="0" t="n">
        <v>0.739</v>
      </c>
    </row>
    <row r="1896" customFormat="false" ht="15" hidden="false" customHeight="false" outlineLevel="0" collapsed="false">
      <c r="A1896" s="0" t="s">
        <v>2042</v>
      </c>
      <c r="B1896" s="0" t="s">
        <v>81</v>
      </c>
      <c r="C1896" s="0" t="n">
        <v>75</v>
      </c>
      <c r="D1896" s="0" t="n">
        <v>73</v>
      </c>
      <c r="E1896" s="0" t="n">
        <v>5</v>
      </c>
      <c r="F1896" s="0" t="n">
        <v>4</v>
      </c>
      <c r="G1896" s="0" t="n">
        <v>9.99</v>
      </c>
      <c r="H1896" s="0" t="n">
        <v>2.57</v>
      </c>
      <c r="I1896" s="0" t="n">
        <v>0.68</v>
      </c>
      <c r="J1896" s="0" t="s">
        <v>346</v>
      </c>
      <c r="K1896" s="0" t="s">
        <v>42</v>
      </c>
      <c r="L1896" s="0" t="n">
        <v>165</v>
      </c>
      <c r="M1896" s="0" t="n">
        <v>1.89</v>
      </c>
      <c r="N1896" s="0" t="n">
        <v>83.15</v>
      </c>
      <c r="O1896" s="0" t="n">
        <v>1.37</v>
      </c>
      <c r="P1896" s="0" t="n">
        <v>2</v>
      </c>
      <c r="Q1896" s="0" t="n">
        <v>0.86</v>
      </c>
      <c r="R1896" s="0" t="n">
        <v>921</v>
      </c>
      <c r="S1896" s="0" t="n">
        <v>8.51</v>
      </c>
      <c r="T1896" s="0" t="n">
        <v>0.69</v>
      </c>
      <c r="U1896" s="6" t="n">
        <v>45479</v>
      </c>
      <c r="V1896" s="0" t="n">
        <v>142.12</v>
      </c>
      <c r="W1896" s="0" t="n">
        <v>0.646</v>
      </c>
    </row>
    <row r="1897" customFormat="false" ht="15" hidden="false" customHeight="false" outlineLevel="0" collapsed="false">
      <c r="A1897" s="0" t="s">
        <v>2043</v>
      </c>
      <c r="B1897" s="0" t="s">
        <v>48</v>
      </c>
      <c r="C1897" s="0" t="n">
        <v>79</v>
      </c>
      <c r="D1897" s="0" t="n">
        <v>38</v>
      </c>
      <c r="E1897" s="0" t="n">
        <v>14</v>
      </c>
      <c r="F1897" s="0" t="n">
        <v>7</v>
      </c>
      <c r="G1897" s="0" t="n">
        <v>21.81</v>
      </c>
      <c r="H1897" s="0" t="n">
        <v>7.09</v>
      </c>
      <c r="I1897" s="0" t="n">
        <v>0.15</v>
      </c>
      <c r="J1897" s="0" t="s">
        <v>253</v>
      </c>
      <c r="K1897" s="0" t="s">
        <v>42</v>
      </c>
      <c r="L1897" s="0" t="n">
        <v>154</v>
      </c>
      <c r="M1897" s="0" t="n">
        <v>4.31</v>
      </c>
      <c r="N1897" s="0" t="n">
        <v>195.22</v>
      </c>
      <c r="O1897" s="0" t="n">
        <v>1.96</v>
      </c>
      <c r="P1897" s="0" t="n">
        <v>7</v>
      </c>
      <c r="Q1897" s="0" t="n">
        <v>0.82</v>
      </c>
      <c r="R1897" s="0" t="n">
        <v>166</v>
      </c>
      <c r="S1897" s="0" t="n">
        <v>12.27</v>
      </c>
      <c r="T1897" s="0" t="n">
        <v>0.3</v>
      </c>
      <c r="U1897" s="6" t="n">
        <v>45656</v>
      </c>
      <c r="V1897" s="0" t="n">
        <v>225.25</v>
      </c>
      <c r="W1897" s="0" t="n">
        <v>0.452</v>
      </c>
    </row>
    <row r="1898" customFormat="false" ht="15" hidden="false" customHeight="false" outlineLevel="0" collapsed="false">
      <c r="A1898" s="0" t="s">
        <v>2044</v>
      </c>
      <c r="B1898" s="0" t="s">
        <v>44</v>
      </c>
      <c r="C1898" s="0" t="n">
        <v>157</v>
      </c>
      <c r="D1898" s="0" t="n">
        <v>20</v>
      </c>
      <c r="E1898" s="0" t="n">
        <v>8</v>
      </c>
      <c r="F1898" s="0" t="n">
        <v>9</v>
      </c>
      <c r="G1898" s="0" t="n">
        <v>20.21</v>
      </c>
      <c r="H1898" s="0" t="n">
        <v>7.22</v>
      </c>
      <c r="I1898" s="0" t="n">
        <v>0.53</v>
      </c>
      <c r="J1898" s="0" t="s">
        <v>118</v>
      </c>
      <c r="K1898" s="0" t="s">
        <v>54</v>
      </c>
      <c r="L1898" s="0" t="n">
        <v>66</v>
      </c>
      <c r="M1898" s="0" t="n">
        <v>2.77</v>
      </c>
      <c r="N1898" s="0" t="n">
        <v>32.89</v>
      </c>
      <c r="O1898" s="0" t="n">
        <v>0.14</v>
      </c>
      <c r="P1898" s="0" t="n">
        <v>8</v>
      </c>
      <c r="Q1898" s="0" t="n">
        <v>0.92</v>
      </c>
      <c r="R1898" s="0" t="n">
        <v>639</v>
      </c>
      <c r="S1898" s="0" t="n">
        <v>5.47</v>
      </c>
      <c r="T1898" s="0" t="n">
        <v>0.33</v>
      </c>
      <c r="U1898" s="6" t="n">
        <v>45625</v>
      </c>
      <c r="V1898" s="0" t="n">
        <v>171.03</v>
      </c>
      <c r="W1898" s="0" t="n">
        <v>0.549</v>
      </c>
    </row>
    <row r="1899" customFormat="false" ht="15" hidden="false" customHeight="false" outlineLevel="0" collapsed="false">
      <c r="A1899" s="0" t="s">
        <v>2045</v>
      </c>
      <c r="B1899" s="0" t="s">
        <v>56</v>
      </c>
      <c r="C1899" s="0" t="n">
        <v>58</v>
      </c>
      <c r="D1899" s="0" t="n">
        <v>67</v>
      </c>
      <c r="E1899" s="0" t="n">
        <v>8</v>
      </c>
      <c r="F1899" s="0" t="n">
        <v>7</v>
      </c>
      <c r="G1899" s="0" t="n">
        <v>26.16</v>
      </c>
      <c r="H1899" s="0" t="n">
        <v>9.26</v>
      </c>
      <c r="I1899" s="0" t="n">
        <v>0.34</v>
      </c>
      <c r="J1899" s="0" t="s">
        <v>59</v>
      </c>
      <c r="K1899" s="0" t="s">
        <v>60</v>
      </c>
      <c r="L1899" s="0" t="n">
        <v>79</v>
      </c>
      <c r="M1899" s="0" t="n">
        <v>3.29</v>
      </c>
      <c r="N1899" s="0" t="n">
        <v>189.49</v>
      </c>
      <c r="O1899" s="0" t="n">
        <v>1.94</v>
      </c>
      <c r="P1899" s="0" t="n">
        <v>6</v>
      </c>
      <c r="Q1899" s="0" t="n">
        <v>0.71</v>
      </c>
      <c r="R1899" s="0" t="n">
        <v>285</v>
      </c>
      <c r="S1899" s="0" t="n">
        <v>5.62</v>
      </c>
      <c r="T1899" s="0" t="n">
        <v>0.25</v>
      </c>
      <c r="U1899" s="6" t="n">
        <v>45311</v>
      </c>
      <c r="V1899" s="0" t="n">
        <v>257.44</v>
      </c>
      <c r="W1899" s="0" t="n">
        <v>0.353</v>
      </c>
    </row>
    <row r="1900" customFormat="false" ht="15" hidden="false" customHeight="false" outlineLevel="0" collapsed="false">
      <c r="A1900" s="0" t="s">
        <v>2046</v>
      </c>
      <c r="B1900" s="0" t="s">
        <v>56</v>
      </c>
      <c r="C1900" s="0" t="n">
        <v>47</v>
      </c>
      <c r="D1900" s="0" t="n">
        <v>84</v>
      </c>
      <c r="E1900" s="0" t="n">
        <v>9</v>
      </c>
      <c r="F1900" s="0" t="n">
        <v>2</v>
      </c>
      <c r="G1900" s="0" t="n">
        <v>40.67</v>
      </c>
      <c r="H1900" s="0" t="n">
        <v>7.28</v>
      </c>
      <c r="I1900" s="0" t="n">
        <v>0.44</v>
      </c>
      <c r="J1900" s="0" t="s">
        <v>409</v>
      </c>
      <c r="K1900" s="0" t="s">
        <v>46</v>
      </c>
      <c r="L1900" s="0" t="n">
        <v>53</v>
      </c>
      <c r="M1900" s="0" t="n">
        <v>1.57</v>
      </c>
      <c r="N1900" s="0" t="n">
        <v>130.52</v>
      </c>
      <c r="O1900" s="0" t="n">
        <v>0.13</v>
      </c>
      <c r="P1900" s="0" t="n">
        <v>3</v>
      </c>
      <c r="Q1900" s="0" t="n">
        <v>0.86</v>
      </c>
      <c r="R1900" s="0" t="n">
        <v>82</v>
      </c>
      <c r="S1900" s="0" t="n">
        <v>3.11</v>
      </c>
      <c r="T1900" s="0" t="n">
        <v>0.31</v>
      </c>
      <c r="U1900" s="6" t="n">
        <v>45484</v>
      </c>
      <c r="V1900" s="0" t="n">
        <v>160.25</v>
      </c>
      <c r="W1900" s="0" t="n">
        <v>0.602</v>
      </c>
    </row>
    <row r="1901" customFormat="false" ht="15" hidden="false" customHeight="false" outlineLevel="0" collapsed="false">
      <c r="A1901" s="0" t="s">
        <v>2047</v>
      </c>
      <c r="B1901" s="0" t="s">
        <v>40</v>
      </c>
      <c r="C1901" s="0" t="n">
        <v>68</v>
      </c>
      <c r="D1901" s="0" t="n">
        <v>36</v>
      </c>
      <c r="E1901" s="0" t="n">
        <v>11</v>
      </c>
      <c r="F1901" s="0" t="n">
        <v>4</v>
      </c>
      <c r="G1901" s="0" t="n">
        <v>28.13</v>
      </c>
      <c r="H1901" s="0" t="n">
        <v>6.05</v>
      </c>
      <c r="I1901" s="0" t="n">
        <v>0.42</v>
      </c>
      <c r="J1901" s="0" t="s">
        <v>223</v>
      </c>
      <c r="K1901" s="0" t="s">
        <v>46</v>
      </c>
      <c r="L1901" s="0" t="n">
        <v>150</v>
      </c>
      <c r="M1901" s="0" t="n">
        <v>3.68</v>
      </c>
      <c r="N1901" s="0" t="n">
        <v>19.94</v>
      </c>
      <c r="O1901" s="0" t="n">
        <v>1.7</v>
      </c>
      <c r="P1901" s="0" t="n">
        <v>5</v>
      </c>
      <c r="Q1901" s="0" t="n">
        <v>0.73</v>
      </c>
      <c r="R1901" s="0" t="n">
        <v>616</v>
      </c>
      <c r="S1901" s="0" t="n">
        <v>10.13</v>
      </c>
      <c r="T1901" s="0" t="n">
        <v>0.79</v>
      </c>
      <c r="U1901" s="6" t="n">
        <v>45619</v>
      </c>
      <c r="V1901" s="0" t="n">
        <v>296.52</v>
      </c>
      <c r="W1901" s="0" t="n">
        <v>0.569</v>
      </c>
    </row>
    <row r="1902" customFormat="false" ht="15" hidden="false" customHeight="false" outlineLevel="0" collapsed="false">
      <c r="A1902" s="0" t="s">
        <v>2048</v>
      </c>
      <c r="B1902" s="0" t="s">
        <v>44</v>
      </c>
      <c r="C1902" s="0" t="n">
        <v>439</v>
      </c>
      <c r="D1902" s="0" t="n">
        <v>30</v>
      </c>
      <c r="E1902" s="0" t="n">
        <v>14</v>
      </c>
      <c r="F1902" s="0" t="n">
        <v>5</v>
      </c>
      <c r="G1902" s="0" t="n">
        <v>42.49</v>
      </c>
      <c r="H1902" s="0" t="n">
        <v>9.07</v>
      </c>
      <c r="I1902" s="0" t="n">
        <v>0.15</v>
      </c>
      <c r="J1902" s="0" t="s">
        <v>204</v>
      </c>
      <c r="K1902" s="0" t="s">
        <v>54</v>
      </c>
      <c r="L1902" s="0" t="n">
        <v>85</v>
      </c>
      <c r="M1902" s="0" t="n">
        <v>1.97</v>
      </c>
      <c r="N1902" s="0" t="n">
        <v>194.62</v>
      </c>
      <c r="O1902" s="0" t="n">
        <v>1.93</v>
      </c>
      <c r="P1902" s="0" t="n">
        <v>5</v>
      </c>
      <c r="Q1902" s="0" t="n">
        <v>0.83</v>
      </c>
      <c r="R1902" s="0" t="n">
        <v>292</v>
      </c>
      <c r="S1902" s="0" t="n">
        <v>10.92</v>
      </c>
      <c r="T1902" s="0" t="n">
        <v>0.38</v>
      </c>
      <c r="U1902" s="6" t="n">
        <v>45422</v>
      </c>
      <c r="V1902" s="0" t="n">
        <v>48.72</v>
      </c>
      <c r="W1902" s="0" t="n">
        <v>0.495</v>
      </c>
    </row>
    <row r="1903" customFormat="false" ht="15" hidden="false" customHeight="false" outlineLevel="0" collapsed="false">
      <c r="A1903" s="0" t="s">
        <v>2049</v>
      </c>
      <c r="B1903" s="0" t="s">
        <v>44</v>
      </c>
      <c r="C1903" s="0" t="n">
        <v>144</v>
      </c>
      <c r="D1903" s="0" t="n">
        <v>48</v>
      </c>
      <c r="E1903" s="0" t="n">
        <v>9</v>
      </c>
      <c r="F1903" s="0" t="n">
        <v>6</v>
      </c>
      <c r="G1903" s="0" t="n">
        <v>26.41</v>
      </c>
      <c r="H1903" s="0" t="n">
        <v>8.38</v>
      </c>
      <c r="I1903" s="0" t="n">
        <v>0.52</v>
      </c>
      <c r="J1903" s="0" t="s">
        <v>200</v>
      </c>
      <c r="K1903" s="0" t="s">
        <v>42</v>
      </c>
      <c r="L1903" s="0" t="n">
        <v>167</v>
      </c>
      <c r="M1903" s="0" t="n">
        <v>2.05</v>
      </c>
      <c r="N1903" s="0" t="n">
        <v>12.64</v>
      </c>
      <c r="O1903" s="0" t="n">
        <v>1.99</v>
      </c>
      <c r="P1903" s="0" t="n">
        <v>1</v>
      </c>
      <c r="Q1903" s="0" t="n">
        <v>0.94</v>
      </c>
      <c r="R1903" s="0" t="n">
        <v>835</v>
      </c>
      <c r="S1903" s="0" t="n">
        <v>2.94</v>
      </c>
      <c r="T1903" s="0" t="n">
        <v>0.65</v>
      </c>
      <c r="U1903" s="6" t="n">
        <v>45565</v>
      </c>
      <c r="V1903" s="0" t="n">
        <v>206.18</v>
      </c>
      <c r="W1903" s="0" t="n">
        <v>0.538</v>
      </c>
    </row>
    <row r="1904" customFormat="false" ht="15" hidden="false" customHeight="false" outlineLevel="0" collapsed="false">
      <c r="A1904" s="0" t="s">
        <v>2050</v>
      </c>
      <c r="B1904" s="0" t="s">
        <v>56</v>
      </c>
      <c r="C1904" s="0" t="n">
        <v>32</v>
      </c>
      <c r="D1904" s="0" t="n">
        <v>55</v>
      </c>
      <c r="E1904" s="0" t="n">
        <v>3</v>
      </c>
      <c r="F1904" s="0" t="n">
        <v>9</v>
      </c>
      <c r="G1904" s="0" t="n">
        <v>30.59</v>
      </c>
      <c r="H1904" s="0" t="n">
        <v>7.31</v>
      </c>
      <c r="I1904" s="0" t="n">
        <v>1</v>
      </c>
      <c r="J1904" s="0" t="s">
        <v>267</v>
      </c>
      <c r="K1904" s="0" t="s">
        <v>42</v>
      </c>
      <c r="L1904" s="0" t="n">
        <v>94</v>
      </c>
      <c r="M1904" s="0" t="n">
        <v>3.37</v>
      </c>
      <c r="N1904" s="0" t="n">
        <v>148.83</v>
      </c>
      <c r="O1904" s="0" t="n">
        <v>0.97</v>
      </c>
      <c r="P1904" s="0" t="n">
        <v>1</v>
      </c>
      <c r="Q1904" s="0" t="n">
        <v>0.74</v>
      </c>
      <c r="R1904" s="0" t="n">
        <v>957</v>
      </c>
      <c r="S1904" s="0" t="n">
        <v>4.56</v>
      </c>
      <c r="T1904" s="0" t="n">
        <v>0.78</v>
      </c>
      <c r="U1904" s="6" t="n">
        <v>45611</v>
      </c>
      <c r="V1904" s="0" t="n">
        <v>81.24</v>
      </c>
      <c r="W1904" s="0" t="n">
        <v>0.648</v>
      </c>
    </row>
    <row r="1905" customFormat="false" ht="15" hidden="false" customHeight="false" outlineLevel="0" collapsed="false">
      <c r="A1905" s="0" t="s">
        <v>2051</v>
      </c>
      <c r="B1905" s="0" t="s">
        <v>81</v>
      </c>
      <c r="C1905" s="0" t="n">
        <v>499</v>
      </c>
      <c r="D1905" s="0" t="n">
        <v>75</v>
      </c>
      <c r="E1905" s="0" t="n">
        <v>10</v>
      </c>
      <c r="F1905" s="0" t="n">
        <v>4</v>
      </c>
      <c r="G1905" s="0" t="n">
        <v>22.43</v>
      </c>
      <c r="H1905" s="0" t="n">
        <v>0.81</v>
      </c>
      <c r="I1905" s="0" t="n">
        <v>0.37</v>
      </c>
      <c r="J1905" s="0" t="s">
        <v>41</v>
      </c>
      <c r="K1905" s="0" t="s">
        <v>42</v>
      </c>
      <c r="L1905" s="0" t="n">
        <v>75</v>
      </c>
      <c r="M1905" s="0" t="n">
        <v>1.58</v>
      </c>
      <c r="N1905" s="0" t="n">
        <v>179.01</v>
      </c>
      <c r="O1905" s="0" t="n">
        <v>1.75</v>
      </c>
      <c r="P1905" s="0" t="n">
        <v>4</v>
      </c>
      <c r="Q1905" s="0" t="n">
        <v>0.98</v>
      </c>
      <c r="R1905" s="0" t="n">
        <v>123</v>
      </c>
      <c r="S1905" s="0" t="n">
        <v>3.16</v>
      </c>
      <c r="T1905" s="0" t="n">
        <v>0.92</v>
      </c>
      <c r="U1905" s="6" t="n">
        <v>45316</v>
      </c>
      <c r="V1905" s="0" t="n">
        <v>65.46</v>
      </c>
      <c r="W1905" s="0" t="n">
        <v>0.567</v>
      </c>
    </row>
    <row r="1906" customFormat="false" ht="15" hidden="false" customHeight="false" outlineLevel="0" collapsed="false">
      <c r="A1906" s="0" t="s">
        <v>2052</v>
      </c>
      <c r="B1906" s="0" t="s">
        <v>40</v>
      </c>
      <c r="C1906" s="0" t="n">
        <v>55</v>
      </c>
      <c r="D1906" s="0" t="n">
        <v>45</v>
      </c>
      <c r="E1906" s="0" t="n">
        <v>7</v>
      </c>
      <c r="F1906" s="0" t="n">
        <v>9</v>
      </c>
      <c r="G1906" s="0" t="n">
        <v>41.33</v>
      </c>
      <c r="H1906" s="0" t="n">
        <v>4.05</v>
      </c>
      <c r="I1906" s="0" t="n">
        <v>0.76</v>
      </c>
      <c r="J1906" s="0" t="s">
        <v>45</v>
      </c>
      <c r="K1906" s="0" t="s">
        <v>46</v>
      </c>
      <c r="L1906" s="0" t="n">
        <v>62</v>
      </c>
      <c r="M1906" s="0" t="n">
        <v>1.51</v>
      </c>
      <c r="N1906" s="0" t="n">
        <v>43.4</v>
      </c>
      <c r="O1906" s="0" t="n">
        <v>0.33</v>
      </c>
      <c r="P1906" s="0" t="n">
        <v>0</v>
      </c>
      <c r="Q1906" s="0" t="n">
        <v>0.97</v>
      </c>
      <c r="R1906" s="0" t="n">
        <v>70</v>
      </c>
      <c r="S1906" s="0" t="n">
        <v>11.47</v>
      </c>
      <c r="T1906" s="0" t="n">
        <v>0.67</v>
      </c>
      <c r="U1906" s="6" t="n">
        <v>45596</v>
      </c>
      <c r="V1906" s="0" t="n">
        <v>128.39</v>
      </c>
      <c r="W1906" s="0" t="n">
        <v>0.848</v>
      </c>
    </row>
    <row r="1907" customFormat="false" ht="15" hidden="false" customHeight="false" outlineLevel="0" collapsed="false">
      <c r="A1907" s="0" t="s">
        <v>2053</v>
      </c>
      <c r="B1907" s="0" t="s">
        <v>44</v>
      </c>
      <c r="C1907" s="0" t="n">
        <v>120</v>
      </c>
      <c r="D1907" s="0" t="n">
        <v>84</v>
      </c>
      <c r="E1907" s="0" t="n">
        <v>11</v>
      </c>
      <c r="F1907" s="0" t="n">
        <v>6</v>
      </c>
      <c r="G1907" s="0" t="n">
        <v>46.27</v>
      </c>
      <c r="H1907" s="0" t="n">
        <v>6.5</v>
      </c>
      <c r="I1907" s="0" t="n">
        <v>0.59</v>
      </c>
      <c r="J1907" s="0" t="s">
        <v>289</v>
      </c>
      <c r="K1907" s="0" t="s">
        <v>54</v>
      </c>
      <c r="L1907" s="0" t="n">
        <v>27</v>
      </c>
      <c r="M1907" s="0" t="n">
        <v>2.16</v>
      </c>
      <c r="N1907" s="0" t="n">
        <v>75.24</v>
      </c>
      <c r="O1907" s="0" t="n">
        <v>0.91</v>
      </c>
      <c r="P1907" s="0" t="n">
        <v>4</v>
      </c>
      <c r="Q1907" s="0" t="n">
        <v>0.82</v>
      </c>
      <c r="R1907" s="0" t="n">
        <v>914</v>
      </c>
      <c r="S1907" s="0" t="n">
        <v>3.93</v>
      </c>
      <c r="T1907" s="0" t="n">
        <v>0.66</v>
      </c>
      <c r="U1907" s="6" t="n">
        <v>45316</v>
      </c>
      <c r="V1907" s="0" t="n">
        <v>116.56</v>
      </c>
      <c r="W1907" s="0" t="n">
        <v>0.577</v>
      </c>
    </row>
    <row r="1908" customFormat="false" ht="15" hidden="false" customHeight="false" outlineLevel="0" collapsed="false">
      <c r="A1908" s="0" t="s">
        <v>2054</v>
      </c>
      <c r="B1908" s="0" t="s">
        <v>56</v>
      </c>
      <c r="C1908" s="0" t="n">
        <v>301</v>
      </c>
      <c r="D1908" s="0" t="n">
        <v>91</v>
      </c>
      <c r="E1908" s="0" t="n">
        <v>12</v>
      </c>
      <c r="F1908" s="0" t="n">
        <v>3</v>
      </c>
      <c r="G1908" s="0" t="n">
        <v>32.32</v>
      </c>
      <c r="H1908" s="0" t="n">
        <v>5.46</v>
      </c>
      <c r="I1908" s="0" t="n">
        <v>0.39</v>
      </c>
      <c r="J1908" s="0" t="s">
        <v>267</v>
      </c>
      <c r="K1908" s="0" t="s">
        <v>60</v>
      </c>
      <c r="L1908" s="0" t="n">
        <v>37</v>
      </c>
      <c r="M1908" s="0" t="n">
        <v>4</v>
      </c>
      <c r="N1908" s="0" t="n">
        <v>116.63</v>
      </c>
      <c r="O1908" s="0" t="n">
        <v>0.69</v>
      </c>
      <c r="P1908" s="0" t="n">
        <v>9</v>
      </c>
      <c r="Q1908" s="0" t="n">
        <v>0.7</v>
      </c>
      <c r="R1908" s="0" t="n">
        <v>762</v>
      </c>
      <c r="S1908" s="0" t="n">
        <v>3.13</v>
      </c>
      <c r="T1908" s="0" t="n">
        <v>0.93</v>
      </c>
      <c r="U1908" s="6" t="n">
        <v>45630</v>
      </c>
      <c r="V1908" s="0" t="n">
        <v>23.44</v>
      </c>
      <c r="W1908" s="0" t="n">
        <v>0.519</v>
      </c>
    </row>
    <row r="1909" customFormat="false" ht="15" hidden="false" customHeight="false" outlineLevel="0" collapsed="false">
      <c r="A1909" s="0" t="s">
        <v>2055</v>
      </c>
      <c r="B1909" s="0" t="s">
        <v>44</v>
      </c>
      <c r="C1909" s="0" t="n">
        <v>105</v>
      </c>
      <c r="D1909" s="0" t="n">
        <v>74</v>
      </c>
      <c r="E1909" s="0" t="n">
        <v>14</v>
      </c>
      <c r="F1909" s="0" t="n">
        <v>8</v>
      </c>
      <c r="G1909" s="0" t="n">
        <v>41.22</v>
      </c>
      <c r="H1909" s="0" t="n">
        <v>3.53</v>
      </c>
      <c r="I1909" s="0" t="n">
        <v>0.18</v>
      </c>
      <c r="J1909" s="0" t="s">
        <v>164</v>
      </c>
      <c r="K1909" s="0" t="s">
        <v>54</v>
      </c>
      <c r="L1909" s="0" t="n">
        <v>141</v>
      </c>
      <c r="M1909" s="0" t="n">
        <v>1.51</v>
      </c>
      <c r="N1909" s="0" t="n">
        <v>139.16</v>
      </c>
      <c r="O1909" s="0" t="n">
        <v>0.85</v>
      </c>
      <c r="P1909" s="0" t="n">
        <v>2</v>
      </c>
      <c r="Q1909" s="0" t="n">
        <v>0.94</v>
      </c>
      <c r="R1909" s="0" t="n">
        <v>203</v>
      </c>
      <c r="S1909" s="0" t="n">
        <v>1.98</v>
      </c>
      <c r="T1909" s="0" t="n">
        <v>0.44</v>
      </c>
      <c r="U1909" s="6" t="n">
        <v>45347</v>
      </c>
      <c r="V1909" s="0" t="n">
        <v>134.04</v>
      </c>
      <c r="W1909" s="0" t="n">
        <v>0.577</v>
      </c>
    </row>
    <row r="1910" customFormat="false" ht="15" hidden="false" customHeight="false" outlineLevel="0" collapsed="false">
      <c r="A1910" s="0" t="s">
        <v>2056</v>
      </c>
      <c r="B1910" s="0" t="s">
        <v>40</v>
      </c>
      <c r="C1910" s="0" t="n">
        <v>23</v>
      </c>
      <c r="D1910" s="0" t="n">
        <v>72</v>
      </c>
      <c r="E1910" s="0" t="n">
        <v>7</v>
      </c>
      <c r="F1910" s="0" t="n">
        <v>3</v>
      </c>
      <c r="G1910" s="0" t="n">
        <v>3.89</v>
      </c>
      <c r="H1910" s="0" t="n">
        <v>1.87</v>
      </c>
      <c r="I1910" s="0" t="n">
        <v>0.29</v>
      </c>
      <c r="J1910" s="0" t="s">
        <v>223</v>
      </c>
      <c r="K1910" s="0" t="s">
        <v>46</v>
      </c>
      <c r="L1910" s="0" t="n">
        <v>51</v>
      </c>
      <c r="M1910" s="0" t="n">
        <v>4.04</v>
      </c>
      <c r="N1910" s="0" t="n">
        <v>175.66</v>
      </c>
      <c r="O1910" s="0" t="n">
        <v>1.43</v>
      </c>
      <c r="P1910" s="0" t="n">
        <v>2</v>
      </c>
      <c r="Q1910" s="0" t="n">
        <v>0.96</v>
      </c>
      <c r="R1910" s="0" t="n">
        <v>303</v>
      </c>
      <c r="S1910" s="0" t="n">
        <v>12.64</v>
      </c>
      <c r="T1910" s="0" t="n">
        <v>0.36</v>
      </c>
      <c r="U1910" s="6" t="n">
        <v>45626</v>
      </c>
      <c r="V1910" s="0" t="n">
        <v>286.06</v>
      </c>
      <c r="W1910" s="0" t="n">
        <v>0.65</v>
      </c>
    </row>
    <row r="1911" customFormat="false" ht="15" hidden="false" customHeight="false" outlineLevel="0" collapsed="false">
      <c r="A1911" s="0" t="s">
        <v>2057</v>
      </c>
      <c r="B1911" s="0" t="s">
        <v>40</v>
      </c>
      <c r="C1911" s="0" t="n">
        <v>242</v>
      </c>
      <c r="D1911" s="0" t="n">
        <v>44</v>
      </c>
      <c r="E1911" s="0" t="n">
        <v>7</v>
      </c>
      <c r="F1911" s="0" t="n">
        <v>4</v>
      </c>
      <c r="G1911" s="0" t="n">
        <v>45.4</v>
      </c>
      <c r="H1911" s="0" t="n">
        <v>5.75</v>
      </c>
      <c r="I1911" s="0" t="n">
        <v>0.8</v>
      </c>
      <c r="J1911" s="0" t="s">
        <v>134</v>
      </c>
      <c r="K1911" s="0" t="s">
        <v>60</v>
      </c>
      <c r="L1911" s="0" t="n">
        <v>135</v>
      </c>
      <c r="M1911" s="0" t="n">
        <v>3.63</v>
      </c>
      <c r="N1911" s="0" t="n">
        <v>154.6</v>
      </c>
      <c r="O1911" s="0" t="n">
        <v>0.27</v>
      </c>
      <c r="P1911" s="0" t="n">
        <v>7</v>
      </c>
      <c r="Q1911" s="0" t="n">
        <v>0.75</v>
      </c>
      <c r="R1911" s="0" t="n">
        <v>256</v>
      </c>
      <c r="S1911" s="0" t="n">
        <v>2.74</v>
      </c>
      <c r="T1911" s="0" t="n">
        <v>0.9</v>
      </c>
      <c r="U1911" s="6" t="n">
        <v>45302</v>
      </c>
      <c r="V1911" s="0" t="n">
        <v>145.39</v>
      </c>
      <c r="W1911" s="0" t="n">
        <v>0.6</v>
      </c>
    </row>
    <row r="1912" customFormat="false" ht="15" hidden="false" customHeight="false" outlineLevel="0" collapsed="false">
      <c r="A1912" s="0" t="s">
        <v>2058</v>
      </c>
      <c r="B1912" s="0" t="s">
        <v>48</v>
      </c>
      <c r="C1912" s="0" t="n">
        <v>357</v>
      </c>
      <c r="D1912" s="0" t="n">
        <v>40</v>
      </c>
      <c r="E1912" s="0" t="n">
        <v>14</v>
      </c>
      <c r="F1912" s="0" t="n">
        <v>6</v>
      </c>
      <c r="G1912" s="0" t="n">
        <v>10.26</v>
      </c>
      <c r="H1912" s="0" t="n">
        <v>3.22</v>
      </c>
      <c r="I1912" s="0" t="n">
        <v>0.35</v>
      </c>
      <c r="J1912" s="0" t="s">
        <v>134</v>
      </c>
      <c r="K1912" s="0" t="s">
        <v>42</v>
      </c>
      <c r="L1912" s="0" t="n">
        <v>126</v>
      </c>
      <c r="M1912" s="0" t="n">
        <v>3.56</v>
      </c>
      <c r="N1912" s="0" t="n">
        <v>79.03</v>
      </c>
      <c r="O1912" s="0" t="n">
        <v>2</v>
      </c>
      <c r="P1912" s="0" t="n">
        <v>2</v>
      </c>
      <c r="Q1912" s="0" t="n">
        <v>0.97</v>
      </c>
      <c r="R1912" s="0" t="n">
        <v>198</v>
      </c>
      <c r="S1912" s="0" t="n">
        <v>1.42</v>
      </c>
      <c r="T1912" s="0" t="n">
        <v>0.26</v>
      </c>
      <c r="U1912" s="6" t="n">
        <v>45316</v>
      </c>
      <c r="V1912" s="0" t="n">
        <v>97.53</v>
      </c>
      <c r="W1912" s="0" t="n">
        <v>0.425</v>
      </c>
    </row>
    <row r="1913" customFormat="false" ht="15" hidden="false" customHeight="false" outlineLevel="0" collapsed="false">
      <c r="A1913" s="0" t="s">
        <v>2059</v>
      </c>
      <c r="B1913" s="0" t="s">
        <v>56</v>
      </c>
      <c r="C1913" s="0" t="n">
        <v>467</v>
      </c>
      <c r="D1913" s="0" t="n">
        <v>37</v>
      </c>
      <c r="E1913" s="0" t="n">
        <v>14</v>
      </c>
      <c r="F1913" s="0" t="n">
        <v>8</v>
      </c>
      <c r="G1913" s="0" t="n">
        <v>13.57</v>
      </c>
      <c r="H1913" s="0" t="n">
        <v>2.71</v>
      </c>
      <c r="I1913" s="0" t="n">
        <v>0.23</v>
      </c>
      <c r="J1913" s="0" t="s">
        <v>141</v>
      </c>
      <c r="K1913" s="0" t="s">
        <v>54</v>
      </c>
      <c r="L1913" s="0" t="n">
        <v>143</v>
      </c>
      <c r="M1913" s="0" t="n">
        <v>2.64</v>
      </c>
      <c r="N1913" s="0" t="n">
        <v>166.13</v>
      </c>
      <c r="O1913" s="0" t="n">
        <v>1.31</v>
      </c>
      <c r="P1913" s="0" t="n">
        <v>2</v>
      </c>
      <c r="Q1913" s="0" t="n">
        <v>0.97</v>
      </c>
      <c r="R1913" s="0" t="n">
        <v>967</v>
      </c>
      <c r="S1913" s="0" t="n">
        <v>1.9</v>
      </c>
      <c r="T1913" s="0" t="n">
        <v>0.35</v>
      </c>
      <c r="U1913" s="6" t="n">
        <v>45645</v>
      </c>
      <c r="V1913" s="0" t="n">
        <v>285.23</v>
      </c>
      <c r="W1913" s="0" t="n">
        <v>0.518</v>
      </c>
    </row>
    <row r="1914" customFormat="false" ht="15" hidden="false" customHeight="false" outlineLevel="0" collapsed="false">
      <c r="A1914" s="0" t="s">
        <v>2060</v>
      </c>
      <c r="B1914" s="0" t="s">
        <v>40</v>
      </c>
      <c r="C1914" s="0" t="n">
        <v>185</v>
      </c>
      <c r="D1914" s="0" t="n">
        <v>10</v>
      </c>
      <c r="E1914" s="0" t="n">
        <v>4</v>
      </c>
      <c r="F1914" s="0" t="n">
        <v>3</v>
      </c>
      <c r="G1914" s="0" t="n">
        <v>3.61</v>
      </c>
      <c r="H1914" s="0" t="n">
        <v>4.29</v>
      </c>
      <c r="I1914" s="0" t="n">
        <v>0.4</v>
      </c>
      <c r="J1914" s="0" t="s">
        <v>198</v>
      </c>
      <c r="K1914" s="0" t="s">
        <v>54</v>
      </c>
      <c r="L1914" s="0" t="n">
        <v>111</v>
      </c>
      <c r="M1914" s="0" t="n">
        <v>3.86</v>
      </c>
      <c r="N1914" s="0" t="n">
        <v>193.55</v>
      </c>
      <c r="O1914" s="0" t="n">
        <v>1.76</v>
      </c>
      <c r="P1914" s="0" t="n">
        <v>0</v>
      </c>
      <c r="Q1914" s="0" t="n">
        <v>0.84</v>
      </c>
      <c r="R1914" s="0" t="n">
        <v>744</v>
      </c>
      <c r="S1914" s="0" t="n">
        <v>6.14</v>
      </c>
      <c r="T1914" s="0" t="n">
        <v>0.53</v>
      </c>
      <c r="U1914" s="6" t="n">
        <v>45351</v>
      </c>
      <c r="V1914" s="0" t="n">
        <v>156.66</v>
      </c>
      <c r="W1914" s="0" t="n">
        <v>0.58</v>
      </c>
    </row>
    <row r="1915" customFormat="false" ht="15" hidden="false" customHeight="false" outlineLevel="0" collapsed="false">
      <c r="A1915" s="0" t="s">
        <v>2061</v>
      </c>
      <c r="B1915" s="0" t="s">
        <v>48</v>
      </c>
      <c r="C1915" s="0" t="n">
        <v>402</v>
      </c>
      <c r="D1915" s="0" t="n">
        <v>34</v>
      </c>
      <c r="E1915" s="0" t="n">
        <v>14</v>
      </c>
      <c r="F1915" s="0" t="n">
        <v>4</v>
      </c>
      <c r="G1915" s="0" t="n">
        <v>48.3</v>
      </c>
      <c r="H1915" s="0" t="n">
        <v>7.96</v>
      </c>
      <c r="I1915" s="0" t="n">
        <v>0.63</v>
      </c>
      <c r="J1915" s="0" t="s">
        <v>248</v>
      </c>
      <c r="K1915" s="0" t="s">
        <v>46</v>
      </c>
      <c r="L1915" s="0" t="n">
        <v>146</v>
      </c>
      <c r="M1915" s="0" t="n">
        <v>0.56</v>
      </c>
      <c r="N1915" s="0" t="n">
        <v>53.13</v>
      </c>
      <c r="O1915" s="0" t="n">
        <v>1.68</v>
      </c>
      <c r="P1915" s="0" t="n">
        <v>7</v>
      </c>
      <c r="Q1915" s="0" t="n">
        <v>0.94</v>
      </c>
      <c r="R1915" s="0" t="n">
        <v>351</v>
      </c>
      <c r="S1915" s="0" t="n">
        <v>9.35</v>
      </c>
      <c r="T1915" s="0" t="n">
        <v>0.49</v>
      </c>
      <c r="U1915" s="6" t="n">
        <v>45505</v>
      </c>
      <c r="V1915" s="0" t="n">
        <v>93.26</v>
      </c>
      <c r="W1915" s="0" t="n">
        <v>0.503</v>
      </c>
    </row>
    <row r="1916" customFormat="false" ht="15" hidden="false" customHeight="false" outlineLevel="0" collapsed="false">
      <c r="A1916" s="0" t="s">
        <v>2062</v>
      </c>
      <c r="B1916" s="0" t="s">
        <v>48</v>
      </c>
      <c r="C1916" s="0" t="n">
        <v>363</v>
      </c>
      <c r="D1916" s="0" t="n">
        <v>52</v>
      </c>
      <c r="E1916" s="0" t="n">
        <v>13</v>
      </c>
      <c r="F1916" s="0" t="n">
        <v>6</v>
      </c>
      <c r="G1916" s="0" t="n">
        <v>42.75</v>
      </c>
      <c r="H1916" s="0" t="n">
        <v>5.13</v>
      </c>
      <c r="I1916" s="0" t="n">
        <v>0.73</v>
      </c>
      <c r="J1916" s="0" t="s">
        <v>348</v>
      </c>
      <c r="K1916" s="0" t="s">
        <v>54</v>
      </c>
      <c r="L1916" s="0" t="n">
        <v>157</v>
      </c>
      <c r="M1916" s="0" t="n">
        <v>1.88</v>
      </c>
      <c r="N1916" s="0" t="n">
        <v>24.08</v>
      </c>
      <c r="O1916" s="0" t="n">
        <v>1.56</v>
      </c>
      <c r="P1916" s="0" t="n">
        <v>9</v>
      </c>
      <c r="Q1916" s="0" t="n">
        <v>0.83</v>
      </c>
      <c r="R1916" s="0" t="n">
        <v>346</v>
      </c>
      <c r="S1916" s="0" t="n">
        <v>6.57</v>
      </c>
      <c r="T1916" s="0" t="n">
        <v>0.76</v>
      </c>
      <c r="U1916" s="6" t="n">
        <v>45519</v>
      </c>
      <c r="V1916" s="0" t="n">
        <v>237.07</v>
      </c>
      <c r="W1916" s="0" t="n">
        <v>0.47</v>
      </c>
    </row>
    <row r="1917" customFormat="false" ht="15" hidden="false" customHeight="false" outlineLevel="0" collapsed="false">
      <c r="A1917" s="0" t="s">
        <v>2063</v>
      </c>
      <c r="B1917" s="0" t="s">
        <v>44</v>
      </c>
      <c r="C1917" s="0" t="n">
        <v>402</v>
      </c>
      <c r="D1917" s="0" t="n">
        <v>93</v>
      </c>
      <c r="E1917" s="0" t="n">
        <v>5</v>
      </c>
      <c r="F1917" s="0" t="n">
        <v>4</v>
      </c>
      <c r="G1917" s="0" t="n">
        <v>45.75</v>
      </c>
      <c r="H1917" s="0" t="n">
        <v>2.56</v>
      </c>
      <c r="I1917" s="0" t="n">
        <v>0.45</v>
      </c>
      <c r="J1917" s="0" t="s">
        <v>65</v>
      </c>
      <c r="K1917" s="0" t="s">
        <v>60</v>
      </c>
      <c r="L1917" s="0" t="n">
        <v>47</v>
      </c>
      <c r="M1917" s="0" t="n">
        <v>3.56</v>
      </c>
      <c r="N1917" s="0" t="n">
        <v>91.06</v>
      </c>
      <c r="O1917" s="0" t="n">
        <v>0.17</v>
      </c>
      <c r="P1917" s="0" t="n">
        <v>9</v>
      </c>
      <c r="Q1917" s="0" t="n">
        <v>0.87</v>
      </c>
      <c r="R1917" s="0" t="n">
        <v>540</v>
      </c>
      <c r="S1917" s="0" t="n">
        <v>7.38</v>
      </c>
      <c r="T1917" s="0" t="n">
        <v>0.27</v>
      </c>
      <c r="U1917" s="6" t="n">
        <v>45486</v>
      </c>
      <c r="V1917" s="0" t="n">
        <v>74.85</v>
      </c>
      <c r="W1917" s="0" t="n">
        <v>0.529</v>
      </c>
    </row>
    <row r="1918" customFormat="false" ht="15" hidden="false" customHeight="false" outlineLevel="0" collapsed="false">
      <c r="A1918" s="0" t="s">
        <v>2064</v>
      </c>
      <c r="B1918" s="0" t="s">
        <v>44</v>
      </c>
      <c r="C1918" s="0" t="n">
        <v>395</v>
      </c>
      <c r="D1918" s="0" t="n">
        <v>76</v>
      </c>
      <c r="E1918" s="0" t="n">
        <v>12</v>
      </c>
      <c r="F1918" s="0" t="n">
        <v>7</v>
      </c>
      <c r="G1918" s="0" t="n">
        <v>42.51</v>
      </c>
      <c r="H1918" s="0" t="n">
        <v>1.61</v>
      </c>
      <c r="I1918" s="0" t="n">
        <v>0.55</v>
      </c>
      <c r="J1918" s="0" t="s">
        <v>248</v>
      </c>
      <c r="K1918" s="0" t="s">
        <v>54</v>
      </c>
      <c r="L1918" s="0" t="n">
        <v>59</v>
      </c>
      <c r="M1918" s="0" t="n">
        <v>4.94</v>
      </c>
      <c r="N1918" s="0" t="n">
        <v>177.47</v>
      </c>
      <c r="O1918" s="0" t="n">
        <v>1.08</v>
      </c>
      <c r="P1918" s="0" t="n">
        <v>5</v>
      </c>
      <c r="Q1918" s="0" t="n">
        <v>0.8</v>
      </c>
      <c r="R1918" s="0" t="n">
        <v>822</v>
      </c>
      <c r="S1918" s="0" t="n">
        <v>13.87</v>
      </c>
      <c r="T1918" s="0" t="n">
        <v>0.58</v>
      </c>
      <c r="U1918" s="6" t="n">
        <v>45355</v>
      </c>
      <c r="V1918" s="0" t="n">
        <v>81.85</v>
      </c>
      <c r="W1918" s="0" t="n">
        <v>0.653</v>
      </c>
    </row>
    <row r="1919" customFormat="false" ht="15" hidden="false" customHeight="false" outlineLevel="0" collapsed="false">
      <c r="A1919" s="0" t="s">
        <v>2065</v>
      </c>
      <c r="B1919" s="0" t="s">
        <v>48</v>
      </c>
      <c r="C1919" s="0" t="n">
        <v>490</v>
      </c>
      <c r="D1919" s="0" t="n">
        <v>72</v>
      </c>
      <c r="E1919" s="0" t="n">
        <v>11</v>
      </c>
      <c r="F1919" s="0" t="n">
        <v>6</v>
      </c>
      <c r="G1919" s="0" t="n">
        <v>24.5</v>
      </c>
      <c r="H1919" s="0" t="n">
        <v>5.24</v>
      </c>
      <c r="I1919" s="0" t="n">
        <v>0.51</v>
      </c>
      <c r="J1919" s="0" t="s">
        <v>291</v>
      </c>
      <c r="K1919" s="0" t="s">
        <v>46</v>
      </c>
      <c r="L1919" s="0" t="n">
        <v>69</v>
      </c>
      <c r="M1919" s="0" t="n">
        <v>0.51</v>
      </c>
      <c r="N1919" s="0" t="n">
        <v>38.56</v>
      </c>
      <c r="O1919" s="0" t="n">
        <v>0.72</v>
      </c>
      <c r="P1919" s="0" t="n">
        <v>7</v>
      </c>
      <c r="Q1919" s="0" t="n">
        <v>0.75</v>
      </c>
      <c r="R1919" s="0" t="n">
        <v>93</v>
      </c>
      <c r="S1919" s="0" t="n">
        <v>11.62</v>
      </c>
      <c r="T1919" s="0" t="n">
        <v>0.85</v>
      </c>
      <c r="U1919" s="6" t="n">
        <v>45572</v>
      </c>
      <c r="V1919" s="0" t="n">
        <v>104.06</v>
      </c>
      <c r="W1919" s="0" t="n">
        <v>0.663</v>
      </c>
    </row>
    <row r="1920" customFormat="false" ht="15" hidden="false" customHeight="false" outlineLevel="0" collapsed="false">
      <c r="A1920" s="0" t="s">
        <v>2066</v>
      </c>
      <c r="B1920" s="0" t="s">
        <v>44</v>
      </c>
      <c r="C1920" s="0" t="n">
        <v>297</v>
      </c>
      <c r="D1920" s="0" t="n">
        <v>60</v>
      </c>
      <c r="E1920" s="0" t="n">
        <v>9</v>
      </c>
      <c r="F1920" s="0" t="n">
        <v>3</v>
      </c>
      <c r="G1920" s="0" t="n">
        <v>46.28</v>
      </c>
      <c r="H1920" s="0" t="n">
        <v>8.05</v>
      </c>
      <c r="I1920" s="0" t="n">
        <v>0.11</v>
      </c>
      <c r="J1920" s="0" t="s">
        <v>94</v>
      </c>
      <c r="K1920" s="0" t="s">
        <v>54</v>
      </c>
      <c r="L1920" s="0" t="n">
        <v>150</v>
      </c>
      <c r="M1920" s="0" t="n">
        <v>2.79</v>
      </c>
      <c r="N1920" s="0" t="n">
        <v>178.3</v>
      </c>
      <c r="O1920" s="0" t="n">
        <v>0.31</v>
      </c>
      <c r="P1920" s="0" t="n">
        <v>2</v>
      </c>
      <c r="Q1920" s="0" t="n">
        <v>0.92</v>
      </c>
      <c r="R1920" s="0" t="n">
        <v>193</v>
      </c>
      <c r="S1920" s="0" t="n">
        <v>5.77</v>
      </c>
      <c r="T1920" s="0" t="n">
        <v>0.75</v>
      </c>
      <c r="U1920" s="6" t="n">
        <v>45421</v>
      </c>
      <c r="V1920" s="0" t="n">
        <v>124.48</v>
      </c>
      <c r="W1920" s="0" t="n">
        <v>0.74</v>
      </c>
    </row>
    <row r="1921" customFormat="false" ht="15" hidden="false" customHeight="false" outlineLevel="0" collapsed="false">
      <c r="A1921" s="0" t="s">
        <v>2067</v>
      </c>
      <c r="B1921" s="0" t="s">
        <v>40</v>
      </c>
      <c r="C1921" s="0" t="n">
        <v>149</v>
      </c>
      <c r="D1921" s="0" t="n">
        <v>11</v>
      </c>
      <c r="E1921" s="0" t="n">
        <v>3</v>
      </c>
      <c r="F1921" s="0" t="n">
        <v>4</v>
      </c>
      <c r="G1921" s="0" t="n">
        <v>48.5</v>
      </c>
      <c r="H1921" s="0" t="n">
        <v>6.7</v>
      </c>
      <c r="I1921" s="0" t="n">
        <v>0.46</v>
      </c>
      <c r="J1921" s="0" t="s">
        <v>319</v>
      </c>
      <c r="K1921" s="0" t="s">
        <v>60</v>
      </c>
      <c r="L1921" s="0" t="n">
        <v>128</v>
      </c>
      <c r="M1921" s="0" t="n">
        <v>4.66</v>
      </c>
      <c r="N1921" s="0" t="n">
        <v>198.52</v>
      </c>
      <c r="O1921" s="0" t="n">
        <v>0.75</v>
      </c>
      <c r="P1921" s="0" t="n">
        <v>5</v>
      </c>
      <c r="Q1921" s="0" t="n">
        <v>0.7</v>
      </c>
      <c r="R1921" s="0" t="n">
        <v>293</v>
      </c>
      <c r="S1921" s="0" t="n">
        <v>3.16</v>
      </c>
      <c r="T1921" s="0" t="n">
        <v>0.71</v>
      </c>
      <c r="U1921" s="6" t="n">
        <v>45534</v>
      </c>
      <c r="V1921" s="0" t="n">
        <v>179.03</v>
      </c>
      <c r="W1921" s="0" t="n">
        <v>0.549</v>
      </c>
    </row>
    <row r="1922" customFormat="false" ht="15" hidden="false" customHeight="false" outlineLevel="0" collapsed="false">
      <c r="A1922" s="0" t="s">
        <v>2068</v>
      </c>
      <c r="B1922" s="0" t="s">
        <v>81</v>
      </c>
      <c r="C1922" s="0" t="n">
        <v>50</v>
      </c>
      <c r="D1922" s="0" t="n">
        <v>91</v>
      </c>
      <c r="E1922" s="0" t="n">
        <v>5</v>
      </c>
      <c r="F1922" s="0" t="n">
        <v>9</v>
      </c>
      <c r="G1922" s="0" t="n">
        <v>25.63</v>
      </c>
      <c r="H1922" s="0" t="n">
        <v>2.71</v>
      </c>
      <c r="I1922" s="0" t="n">
        <v>0.63</v>
      </c>
      <c r="J1922" s="0" t="s">
        <v>89</v>
      </c>
      <c r="K1922" s="0" t="s">
        <v>60</v>
      </c>
      <c r="L1922" s="0" t="n">
        <v>108</v>
      </c>
      <c r="M1922" s="0" t="n">
        <v>4.39</v>
      </c>
      <c r="N1922" s="0" t="n">
        <v>20.26</v>
      </c>
      <c r="O1922" s="0" t="n">
        <v>1.33</v>
      </c>
      <c r="P1922" s="0" t="n">
        <v>1</v>
      </c>
      <c r="Q1922" s="0" t="n">
        <v>0.87</v>
      </c>
      <c r="R1922" s="0" t="n">
        <v>468</v>
      </c>
      <c r="S1922" s="0" t="n">
        <v>11.49</v>
      </c>
      <c r="T1922" s="0" t="n">
        <v>0.39</v>
      </c>
      <c r="U1922" s="6" t="n">
        <v>45651</v>
      </c>
      <c r="V1922" s="0" t="n">
        <v>159.43</v>
      </c>
      <c r="W1922" s="0" t="n">
        <v>0.652</v>
      </c>
    </row>
    <row r="1923" customFormat="false" ht="15" hidden="false" customHeight="false" outlineLevel="0" collapsed="false">
      <c r="A1923" s="0" t="s">
        <v>2069</v>
      </c>
      <c r="B1923" s="0" t="s">
        <v>40</v>
      </c>
      <c r="C1923" s="0" t="n">
        <v>394</v>
      </c>
      <c r="D1923" s="0" t="n">
        <v>73</v>
      </c>
      <c r="E1923" s="0" t="n">
        <v>14</v>
      </c>
      <c r="F1923" s="0" t="n">
        <v>3</v>
      </c>
      <c r="G1923" s="0" t="n">
        <v>9.61</v>
      </c>
      <c r="H1923" s="0" t="n">
        <v>4.65</v>
      </c>
      <c r="I1923" s="0" t="n">
        <v>0.61</v>
      </c>
      <c r="J1923" s="0" t="s">
        <v>121</v>
      </c>
      <c r="K1923" s="0" t="s">
        <v>46</v>
      </c>
      <c r="L1923" s="0" t="n">
        <v>103</v>
      </c>
      <c r="M1923" s="0" t="n">
        <v>0.6</v>
      </c>
      <c r="N1923" s="0" t="n">
        <v>104.1</v>
      </c>
      <c r="O1923" s="0" t="n">
        <v>0.54</v>
      </c>
      <c r="P1923" s="0" t="n">
        <v>2</v>
      </c>
      <c r="Q1923" s="0" t="n">
        <v>0.96</v>
      </c>
      <c r="R1923" s="0" t="n">
        <v>566</v>
      </c>
      <c r="S1923" s="0" t="n">
        <v>9.03</v>
      </c>
      <c r="T1923" s="0" t="n">
        <v>0.51</v>
      </c>
      <c r="U1923" s="6" t="n">
        <v>45370</v>
      </c>
      <c r="V1923" s="0" t="n">
        <v>225.68</v>
      </c>
      <c r="W1923" s="0" t="n">
        <v>0.72</v>
      </c>
    </row>
    <row r="1924" customFormat="false" ht="15" hidden="false" customHeight="false" outlineLevel="0" collapsed="false">
      <c r="A1924" s="0" t="s">
        <v>2070</v>
      </c>
      <c r="B1924" s="0" t="s">
        <v>48</v>
      </c>
      <c r="C1924" s="0" t="n">
        <v>30</v>
      </c>
      <c r="D1924" s="0" t="n">
        <v>83</v>
      </c>
      <c r="E1924" s="0" t="n">
        <v>4</v>
      </c>
      <c r="F1924" s="0" t="n">
        <v>4</v>
      </c>
      <c r="G1924" s="0" t="n">
        <v>33.27</v>
      </c>
      <c r="H1924" s="0" t="n">
        <v>8.62</v>
      </c>
      <c r="I1924" s="0" t="n">
        <v>0.77</v>
      </c>
      <c r="J1924" s="0" t="s">
        <v>112</v>
      </c>
      <c r="K1924" s="0" t="s">
        <v>42</v>
      </c>
      <c r="L1924" s="0" t="n">
        <v>179</v>
      </c>
      <c r="M1924" s="0" t="n">
        <v>2.88</v>
      </c>
      <c r="N1924" s="0" t="n">
        <v>72.49</v>
      </c>
      <c r="O1924" s="0" t="n">
        <v>0.94</v>
      </c>
      <c r="P1924" s="0" t="n">
        <v>3</v>
      </c>
      <c r="Q1924" s="0" t="n">
        <v>0.77</v>
      </c>
      <c r="R1924" s="0" t="n">
        <v>111</v>
      </c>
      <c r="S1924" s="0" t="n">
        <v>14.47</v>
      </c>
      <c r="T1924" s="0" t="n">
        <v>0.34</v>
      </c>
      <c r="U1924" s="6" t="n">
        <v>45397</v>
      </c>
      <c r="V1924" s="0" t="n">
        <v>217.98</v>
      </c>
      <c r="W1924" s="0" t="n">
        <v>0.661</v>
      </c>
    </row>
    <row r="1925" customFormat="false" ht="15" hidden="false" customHeight="false" outlineLevel="0" collapsed="false">
      <c r="A1925" s="0" t="s">
        <v>2071</v>
      </c>
      <c r="B1925" s="0" t="s">
        <v>48</v>
      </c>
      <c r="C1925" s="0" t="n">
        <v>495</v>
      </c>
      <c r="D1925" s="0" t="n">
        <v>78</v>
      </c>
      <c r="E1925" s="0" t="n">
        <v>3</v>
      </c>
      <c r="F1925" s="0" t="n">
        <v>9</v>
      </c>
      <c r="G1925" s="0" t="n">
        <v>48.8</v>
      </c>
      <c r="H1925" s="0" t="n">
        <v>2.19</v>
      </c>
      <c r="I1925" s="0" t="n">
        <v>0.7</v>
      </c>
      <c r="J1925" s="0" t="s">
        <v>112</v>
      </c>
      <c r="K1925" s="0" t="s">
        <v>46</v>
      </c>
      <c r="L1925" s="0" t="n">
        <v>77</v>
      </c>
      <c r="M1925" s="0" t="n">
        <v>0.52</v>
      </c>
      <c r="N1925" s="0" t="n">
        <v>84.8</v>
      </c>
      <c r="O1925" s="0" t="n">
        <v>0.87</v>
      </c>
      <c r="P1925" s="0" t="n">
        <v>8</v>
      </c>
      <c r="Q1925" s="0" t="n">
        <v>0.8</v>
      </c>
      <c r="R1925" s="0" t="n">
        <v>907</v>
      </c>
      <c r="S1925" s="0" t="n">
        <v>13.72</v>
      </c>
      <c r="T1925" s="0" t="n">
        <v>0.61</v>
      </c>
      <c r="U1925" s="6" t="n">
        <v>45647</v>
      </c>
      <c r="V1925" s="0" t="n">
        <v>23.21</v>
      </c>
      <c r="W1925" s="0" t="n">
        <v>0.618</v>
      </c>
    </row>
    <row r="1926" customFormat="false" ht="15" hidden="false" customHeight="false" outlineLevel="0" collapsed="false">
      <c r="A1926" s="0" t="s">
        <v>2072</v>
      </c>
      <c r="B1926" s="0" t="s">
        <v>40</v>
      </c>
      <c r="C1926" s="0" t="n">
        <v>321</v>
      </c>
      <c r="D1926" s="0" t="n">
        <v>18</v>
      </c>
      <c r="E1926" s="0" t="n">
        <v>11</v>
      </c>
      <c r="F1926" s="0" t="n">
        <v>9</v>
      </c>
      <c r="G1926" s="0" t="n">
        <v>43.74</v>
      </c>
      <c r="H1926" s="0" t="n">
        <v>5.55</v>
      </c>
      <c r="I1926" s="0" t="n">
        <v>0.35</v>
      </c>
      <c r="J1926" s="0" t="s">
        <v>98</v>
      </c>
      <c r="K1926" s="0" t="s">
        <v>42</v>
      </c>
      <c r="L1926" s="0" t="n">
        <v>162</v>
      </c>
      <c r="M1926" s="0" t="n">
        <v>4.05</v>
      </c>
      <c r="N1926" s="0" t="n">
        <v>95.81</v>
      </c>
      <c r="O1926" s="0" t="n">
        <v>0.2</v>
      </c>
      <c r="P1926" s="0" t="n">
        <v>3</v>
      </c>
      <c r="Q1926" s="0" t="n">
        <v>0.88</v>
      </c>
      <c r="R1926" s="0" t="n">
        <v>587</v>
      </c>
      <c r="S1926" s="0" t="n">
        <v>8.89</v>
      </c>
      <c r="T1926" s="0" t="n">
        <v>0.67</v>
      </c>
      <c r="U1926" s="6" t="n">
        <v>45643</v>
      </c>
      <c r="V1926" s="0" t="n">
        <v>48.83</v>
      </c>
      <c r="W1926" s="0" t="n">
        <v>0.749</v>
      </c>
    </row>
    <row r="1927" customFormat="false" ht="15" hidden="false" customHeight="false" outlineLevel="0" collapsed="false">
      <c r="A1927" s="0" t="s">
        <v>2073</v>
      </c>
      <c r="B1927" s="0" t="s">
        <v>44</v>
      </c>
      <c r="C1927" s="0" t="n">
        <v>115</v>
      </c>
      <c r="D1927" s="0" t="n">
        <v>11</v>
      </c>
      <c r="E1927" s="0" t="n">
        <v>10</v>
      </c>
      <c r="F1927" s="0" t="n">
        <v>2</v>
      </c>
      <c r="G1927" s="0" t="n">
        <v>43.23</v>
      </c>
      <c r="H1927" s="0" t="n">
        <v>3.88</v>
      </c>
      <c r="I1927" s="0" t="n">
        <v>0.33</v>
      </c>
      <c r="J1927" s="0" t="s">
        <v>200</v>
      </c>
      <c r="K1927" s="0" t="s">
        <v>60</v>
      </c>
      <c r="L1927" s="0" t="n">
        <v>168</v>
      </c>
      <c r="M1927" s="0" t="n">
        <v>1.89</v>
      </c>
      <c r="N1927" s="0" t="n">
        <v>150.54</v>
      </c>
      <c r="O1927" s="0" t="n">
        <v>1.29</v>
      </c>
      <c r="P1927" s="0" t="n">
        <v>6</v>
      </c>
      <c r="Q1927" s="0" t="n">
        <v>0.77</v>
      </c>
      <c r="R1927" s="0" t="n">
        <v>366</v>
      </c>
      <c r="S1927" s="0" t="n">
        <v>1.98</v>
      </c>
      <c r="T1927" s="0" t="n">
        <v>0.7</v>
      </c>
      <c r="U1927" s="6" t="n">
        <v>45614</v>
      </c>
      <c r="V1927" s="0" t="n">
        <v>72.41</v>
      </c>
      <c r="W1927" s="0" t="n">
        <v>0.471</v>
      </c>
    </row>
    <row r="1928" customFormat="false" ht="15" hidden="false" customHeight="false" outlineLevel="0" collapsed="false">
      <c r="A1928" s="0" t="s">
        <v>2074</v>
      </c>
      <c r="B1928" s="0" t="s">
        <v>44</v>
      </c>
      <c r="C1928" s="0" t="n">
        <v>209</v>
      </c>
      <c r="D1928" s="0" t="n">
        <v>43</v>
      </c>
      <c r="E1928" s="0" t="n">
        <v>7</v>
      </c>
      <c r="F1928" s="0" t="n">
        <v>9</v>
      </c>
      <c r="G1928" s="0" t="n">
        <v>46.76</v>
      </c>
      <c r="H1928" s="0" t="n">
        <v>1.68</v>
      </c>
      <c r="I1928" s="0" t="n">
        <v>0.52</v>
      </c>
      <c r="J1928" s="0" t="s">
        <v>319</v>
      </c>
      <c r="K1928" s="0" t="s">
        <v>54</v>
      </c>
      <c r="L1928" s="0" t="n">
        <v>149</v>
      </c>
      <c r="M1928" s="0" t="n">
        <v>3.95</v>
      </c>
      <c r="N1928" s="0" t="n">
        <v>122.35</v>
      </c>
      <c r="O1928" s="0" t="n">
        <v>1.28</v>
      </c>
      <c r="P1928" s="0" t="n">
        <v>7</v>
      </c>
      <c r="Q1928" s="0" t="n">
        <v>0.95</v>
      </c>
      <c r="R1928" s="0" t="n">
        <v>484</v>
      </c>
      <c r="S1928" s="0" t="n">
        <v>1.43</v>
      </c>
      <c r="T1928" s="0" t="n">
        <v>0.9</v>
      </c>
      <c r="U1928" s="6" t="n">
        <v>45296</v>
      </c>
      <c r="V1928" s="0" t="n">
        <v>183.32</v>
      </c>
      <c r="W1928" s="0" t="n">
        <v>0.521</v>
      </c>
    </row>
    <row r="1929" customFormat="false" ht="15" hidden="false" customHeight="false" outlineLevel="0" collapsed="false">
      <c r="A1929" s="0" t="s">
        <v>2075</v>
      </c>
      <c r="B1929" s="0" t="s">
        <v>48</v>
      </c>
      <c r="C1929" s="0" t="n">
        <v>472</v>
      </c>
      <c r="D1929" s="0" t="n">
        <v>69</v>
      </c>
      <c r="E1929" s="0" t="n">
        <v>13</v>
      </c>
      <c r="F1929" s="0" t="n">
        <v>3</v>
      </c>
      <c r="G1929" s="0" t="n">
        <v>44.8</v>
      </c>
      <c r="H1929" s="0" t="n">
        <v>0.97</v>
      </c>
      <c r="I1929" s="0" t="n">
        <v>0.76</v>
      </c>
      <c r="J1929" s="0" t="s">
        <v>174</v>
      </c>
      <c r="K1929" s="0" t="s">
        <v>54</v>
      </c>
      <c r="L1929" s="0" t="n">
        <v>73</v>
      </c>
      <c r="M1929" s="0" t="n">
        <v>4.75</v>
      </c>
      <c r="N1929" s="0" t="n">
        <v>192.63</v>
      </c>
      <c r="O1929" s="0" t="n">
        <v>1.94</v>
      </c>
      <c r="P1929" s="0" t="n">
        <v>4</v>
      </c>
      <c r="Q1929" s="0" t="n">
        <v>0.81</v>
      </c>
      <c r="R1929" s="0" t="n">
        <v>886</v>
      </c>
      <c r="S1929" s="0" t="n">
        <v>12.73</v>
      </c>
      <c r="T1929" s="0" t="n">
        <v>0.25</v>
      </c>
      <c r="U1929" s="6" t="n">
        <v>45446</v>
      </c>
      <c r="V1929" s="0" t="n">
        <v>269.63</v>
      </c>
      <c r="W1929" s="0" t="n">
        <v>0.508</v>
      </c>
    </row>
    <row r="1930" customFormat="false" ht="15" hidden="false" customHeight="false" outlineLevel="0" collapsed="false">
      <c r="A1930" s="0" t="s">
        <v>2076</v>
      </c>
      <c r="B1930" s="0" t="s">
        <v>56</v>
      </c>
      <c r="C1930" s="0" t="n">
        <v>211</v>
      </c>
      <c r="D1930" s="0" t="n">
        <v>70</v>
      </c>
      <c r="E1930" s="0" t="n">
        <v>14</v>
      </c>
      <c r="F1930" s="0" t="n">
        <v>3</v>
      </c>
      <c r="G1930" s="0" t="n">
        <v>39.04</v>
      </c>
      <c r="H1930" s="0" t="n">
        <v>5.78</v>
      </c>
      <c r="I1930" s="0" t="n">
        <v>0.18</v>
      </c>
      <c r="J1930" s="0" t="s">
        <v>156</v>
      </c>
      <c r="K1930" s="0" t="s">
        <v>60</v>
      </c>
      <c r="L1930" s="0" t="n">
        <v>88</v>
      </c>
      <c r="M1930" s="0" t="n">
        <v>4.89</v>
      </c>
      <c r="N1930" s="0" t="n">
        <v>73.23</v>
      </c>
      <c r="O1930" s="0" t="n">
        <v>0.67</v>
      </c>
      <c r="P1930" s="0" t="n">
        <v>1</v>
      </c>
      <c r="Q1930" s="0" t="n">
        <v>0.87</v>
      </c>
      <c r="R1930" s="0" t="n">
        <v>745</v>
      </c>
      <c r="S1930" s="0" t="n">
        <v>10.77</v>
      </c>
      <c r="T1930" s="0" t="n">
        <v>0.51</v>
      </c>
      <c r="U1930" s="6" t="n">
        <v>45507</v>
      </c>
      <c r="V1930" s="0" t="n">
        <v>104.22</v>
      </c>
      <c r="W1930" s="0" t="n">
        <v>0.733</v>
      </c>
    </row>
    <row r="1931" customFormat="false" ht="15" hidden="false" customHeight="false" outlineLevel="0" collapsed="false">
      <c r="A1931" s="0" t="s">
        <v>2077</v>
      </c>
      <c r="B1931" s="0" t="s">
        <v>44</v>
      </c>
      <c r="C1931" s="0" t="n">
        <v>285</v>
      </c>
      <c r="D1931" s="0" t="n">
        <v>40</v>
      </c>
      <c r="E1931" s="0" t="n">
        <v>4</v>
      </c>
      <c r="F1931" s="0" t="n">
        <v>5</v>
      </c>
      <c r="G1931" s="0" t="n">
        <v>36.2</v>
      </c>
      <c r="H1931" s="0" t="n">
        <v>0.7</v>
      </c>
      <c r="I1931" s="0" t="n">
        <v>0.95</v>
      </c>
      <c r="J1931" s="0" t="s">
        <v>242</v>
      </c>
      <c r="K1931" s="0" t="s">
        <v>46</v>
      </c>
      <c r="L1931" s="0" t="n">
        <v>62</v>
      </c>
      <c r="M1931" s="0" t="n">
        <v>4.52</v>
      </c>
      <c r="N1931" s="0" t="n">
        <v>112.89</v>
      </c>
      <c r="O1931" s="0" t="n">
        <v>0.9</v>
      </c>
      <c r="P1931" s="0" t="n">
        <v>7</v>
      </c>
      <c r="Q1931" s="0" t="n">
        <v>0.77</v>
      </c>
      <c r="R1931" s="0" t="n">
        <v>867</v>
      </c>
      <c r="S1931" s="0" t="n">
        <v>8.84</v>
      </c>
      <c r="T1931" s="0" t="n">
        <v>0.67</v>
      </c>
      <c r="U1931" s="6" t="n">
        <v>45630</v>
      </c>
      <c r="V1931" s="0" t="n">
        <v>289.49</v>
      </c>
      <c r="W1931" s="0" t="n">
        <v>0.576</v>
      </c>
    </row>
    <row r="1932" customFormat="false" ht="15" hidden="false" customHeight="false" outlineLevel="0" collapsed="false">
      <c r="A1932" s="0" t="s">
        <v>2078</v>
      </c>
      <c r="B1932" s="0" t="s">
        <v>40</v>
      </c>
      <c r="C1932" s="0" t="n">
        <v>443</v>
      </c>
      <c r="D1932" s="0" t="n">
        <v>19</v>
      </c>
      <c r="E1932" s="0" t="n">
        <v>3</v>
      </c>
      <c r="F1932" s="0" t="n">
        <v>8</v>
      </c>
      <c r="G1932" s="0" t="n">
        <v>13.97</v>
      </c>
      <c r="H1932" s="0" t="n">
        <v>1.48</v>
      </c>
      <c r="I1932" s="0" t="n">
        <v>0.59</v>
      </c>
      <c r="J1932" s="0" t="s">
        <v>210</v>
      </c>
      <c r="K1932" s="0" t="s">
        <v>54</v>
      </c>
      <c r="L1932" s="0" t="n">
        <v>35</v>
      </c>
      <c r="M1932" s="0" t="n">
        <v>1.42</v>
      </c>
      <c r="N1932" s="0" t="n">
        <v>164.53</v>
      </c>
      <c r="O1932" s="0" t="n">
        <v>0.87</v>
      </c>
      <c r="P1932" s="0" t="n">
        <v>4</v>
      </c>
      <c r="Q1932" s="0" t="n">
        <v>0.71</v>
      </c>
      <c r="R1932" s="0" t="n">
        <v>430</v>
      </c>
      <c r="S1932" s="0" t="n">
        <v>10.64</v>
      </c>
      <c r="T1932" s="0" t="n">
        <v>0.66</v>
      </c>
      <c r="U1932" s="6" t="n">
        <v>45343</v>
      </c>
      <c r="V1932" s="0" t="n">
        <v>60.13</v>
      </c>
      <c r="W1932" s="0" t="n">
        <v>0.649</v>
      </c>
    </row>
    <row r="1933" customFormat="false" ht="15" hidden="false" customHeight="false" outlineLevel="0" collapsed="false">
      <c r="A1933" s="0" t="s">
        <v>2079</v>
      </c>
      <c r="B1933" s="0" t="s">
        <v>44</v>
      </c>
      <c r="C1933" s="0" t="n">
        <v>147</v>
      </c>
      <c r="D1933" s="0" t="n">
        <v>85</v>
      </c>
      <c r="E1933" s="0" t="n">
        <v>9</v>
      </c>
      <c r="F1933" s="0" t="n">
        <v>7</v>
      </c>
      <c r="G1933" s="0" t="n">
        <v>31.45</v>
      </c>
      <c r="H1933" s="0" t="n">
        <v>3.8</v>
      </c>
      <c r="I1933" s="0" t="n">
        <v>0.38</v>
      </c>
      <c r="J1933" s="0" t="s">
        <v>271</v>
      </c>
      <c r="K1933" s="0" t="s">
        <v>46</v>
      </c>
      <c r="L1933" s="0" t="n">
        <v>147</v>
      </c>
      <c r="M1933" s="0" t="n">
        <v>1.38</v>
      </c>
      <c r="N1933" s="0" t="n">
        <v>80.88</v>
      </c>
      <c r="O1933" s="0" t="n">
        <v>1.85</v>
      </c>
      <c r="P1933" s="0" t="n">
        <v>4</v>
      </c>
      <c r="Q1933" s="0" t="n">
        <v>0.75</v>
      </c>
      <c r="R1933" s="0" t="n">
        <v>85</v>
      </c>
      <c r="S1933" s="0" t="n">
        <v>8.56</v>
      </c>
      <c r="T1933" s="0" t="n">
        <v>0.22</v>
      </c>
      <c r="U1933" s="6" t="n">
        <v>45631</v>
      </c>
      <c r="V1933" s="0" t="n">
        <v>278.17</v>
      </c>
      <c r="W1933" s="0" t="n">
        <v>0.443</v>
      </c>
    </row>
    <row r="1934" customFormat="false" ht="15" hidden="false" customHeight="false" outlineLevel="0" collapsed="false">
      <c r="A1934" s="0" t="s">
        <v>2080</v>
      </c>
      <c r="B1934" s="0" t="s">
        <v>40</v>
      </c>
      <c r="C1934" s="0" t="n">
        <v>257</v>
      </c>
      <c r="D1934" s="0" t="n">
        <v>45</v>
      </c>
      <c r="E1934" s="0" t="n">
        <v>13</v>
      </c>
      <c r="F1934" s="0" t="n">
        <v>3</v>
      </c>
      <c r="G1934" s="0" t="n">
        <v>26.55</v>
      </c>
      <c r="H1934" s="0" t="n">
        <v>0.91</v>
      </c>
      <c r="I1934" s="0" t="n">
        <v>0.72</v>
      </c>
      <c r="J1934" s="0" t="s">
        <v>236</v>
      </c>
      <c r="K1934" s="0" t="s">
        <v>54</v>
      </c>
      <c r="L1934" s="0" t="n">
        <v>149</v>
      </c>
      <c r="M1934" s="0" t="n">
        <v>3.32</v>
      </c>
      <c r="N1934" s="0" t="n">
        <v>98.41</v>
      </c>
      <c r="O1934" s="0" t="n">
        <v>0.88</v>
      </c>
      <c r="P1934" s="0" t="n">
        <v>6</v>
      </c>
      <c r="Q1934" s="0" t="n">
        <v>0.71</v>
      </c>
      <c r="R1934" s="0" t="n">
        <v>969</v>
      </c>
      <c r="S1934" s="0" t="n">
        <v>9.1</v>
      </c>
      <c r="T1934" s="0" t="n">
        <v>0.35</v>
      </c>
      <c r="U1934" s="6" t="n">
        <v>45558</v>
      </c>
      <c r="V1934" s="0" t="n">
        <v>242.29</v>
      </c>
      <c r="W1934" s="0" t="n">
        <v>0.525</v>
      </c>
    </row>
    <row r="1935" customFormat="false" ht="15" hidden="false" customHeight="false" outlineLevel="0" collapsed="false">
      <c r="A1935" s="0" t="s">
        <v>2081</v>
      </c>
      <c r="B1935" s="0" t="s">
        <v>48</v>
      </c>
      <c r="C1935" s="0" t="n">
        <v>427</v>
      </c>
      <c r="D1935" s="0" t="n">
        <v>94</v>
      </c>
      <c r="E1935" s="0" t="n">
        <v>13</v>
      </c>
      <c r="F1935" s="0" t="n">
        <v>6</v>
      </c>
      <c r="G1935" s="0" t="n">
        <v>43.24</v>
      </c>
      <c r="H1935" s="0" t="n">
        <v>4.3</v>
      </c>
      <c r="I1935" s="0" t="n">
        <v>0.14</v>
      </c>
      <c r="J1935" s="0" t="s">
        <v>112</v>
      </c>
      <c r="K1935" s="0" t="s">
        <v>42</v>
      </c>
      <c r="L1935" s="0" t="n">
        <v>159</v>
      </c>
      <c r="M1935" s="0" t="n">
        <v>2.95</v>
      </c>
      <c r="N1935" s="0" t="n">
        <v>140.15</v>
      </c>
      <c r="O1935" s="0" t="n">
        <v>0.94</v>
      </c>
      <c r="P1935" s="0" t="n">
        <v>5</v>
      </c>
      <c r="Q1935" s="0" t="n">
        <v>0.84</v>
      </c>
      <c r="R1935" s="0" t="n">
        <v>591</v>
      </c>
      <c r="S1935" s="0" t="n">
        <v>4.16</v>
      </c>
      <c r="T1935" s="0" t="n">
        <v>0.88</v>
      </c>
      <c r="U1935" s="6" t="n">
        <v>45430</v>
      </c>
      <c r="V1935" s="0" t="n">
        <v>122.82</v>
      </c>
      <c r="W1935" s="0" t="n">
        <v>0.605</v>
      </c>
    </row>
    <row r="1936" customFormat="false" ht="15" hidden="false" customHeight="false" outlineLevel="0" collapsed="false">
      <c r="A1936" s="0" t="s">
        <v>2082</v>
      </c>
      <c r="B1936" s="0" t="s">
        <v>44</v>
      </c>
      <c r="C1936" s="0" t="n">
        <v>374</v>
      </c>
      <c r="D1936" s="0" t="n">
        <v>58</v>
      </c>
      <c r="E1936" s="0" t="n">
        <v>4</v>
      </c>
      <c r="F1936" s="0" t="n">
        <v>8</v>
      </c>
      <c r="G1936" s="0" t="n">
        <v>25.09</v>
      </c>
      <c r="H1936" s="0" t="n">
        <v>1.74</v>
      </c>
      <c r="I1936" s="0" t="n">
        <v>0.54</v>
      </c>
      <c r="J1936" s="0" t="s">
        <v>259</v>
      </c>
      <c r="K1936" s="0" t="s">
        <v>54</v>
      </c>
      <c r="L1936" s="0" t="n">
        <v>30</v>
      </c>
      <c r="M1936" s="0" t="n">
        <v>0.54</v>
      </c>
      <c r="N1936" s="0" t="n">
        <v>173.54</v>
      </c>
      <c r="O1936" s="0" t="n">
        <v>0.58</v>
      </c>
      <c r="P1936" s="0" t="n">
        <v>2</v>
      </c>
      <c r="Q1936" s="0" t="n">
        <v>0.88</v>
      </c>
      <c r="R1936" s="0" t="n">
        <v>630</v>
      </c>
      <c r="S1936" s="0" t="n">
        <v>7.38</v>
      </c>
      <c r="T1936" s="0" t="n">
        <v>0.61</v>
      </c>
      <c r="U1936" s="6" t="n">
        <v>45610</v>
      </c>
      <c r="V1936" s="0" t="n">
        <v>69.83</v>
      </c>
      <c r="W1936" s="0" t="n">
        <v>0.698</v>
      </c>
    </row>
    <row r="1937" customFormat="false" ht="15" hidden="false" customHeight="false" outlineLevel="0" collapsed="false">
      <c r="A1937" s="0" t="s">
        <v>2083</v>
      </c>
      <c r="B1937" s="0" t="s">
        <v>40</v>
      </c>
      <c r="C1937" s="0" t="n">
        <v>447</v>
      </c>
      <c r="D1937" s="0" t="n">
        <v>79</v>
      </c>
      <c r="E1937" s="0" t="n">
        <v>3</v>
      </c>
      <c r="F1937" s="0" t="n">
        <v>9</v>
      </c>
      <c r="G1937" s="0" t="n">
        <v>7.26</v>
      </c>
      <c r="H1937" s="0" t="n">
        <v>3.82</v>
      </c>
      <c r="I1937" s="0" t="n">
        <v>0.54</v>
      </c>
      <c r="J1937" s="0" t="s">
        <v>106</v>
      </c>
      <c r="K1937" s="0" t="s">
        <v>42</v>
      </c>
      <c r="L1937" s="0" t="n">
        <v>172</v>
      </c>
      <c r="M1937" s="0" t="n">
        <v>2.26</v>
      </c>
      <c r="N1937" s="0" t="n">
        <v>88.98</v>
      </c>
      <c r="O1937" s="0" t="n">
        <v>0.1</v>
      </c>
      <c r="P1937" s="0" t="n">
        <v>6</v>
      </c>
      <c r="Q1937" s="0" t="n">
        <v>0.71</v>
      </c>
      <c r="R1937" s="0" t="n">
        <v>281</v>
      </c>
      <c r="S1937" s="0" t="n">
        <v>1.16</v>
      </c>
      <c r="T1937" s="0" t="n">
        <v>0.53</v>
      </c>
      <c r="U1937" s="6" t="n">
        <v>45602</v>
      </c>
      <c r="V1937" s="0" t="n">
        <v>123.47</v>
      </c>
      <c r="W1937" s="0" t="n">
        <v>0.533</v>
      </c>
    </row>
    <row r="1938" customFormat="false" ht="15" hidden="false" customHeight="false" outlineLevel="0" collapsed="false">
      <c r="A1938" s="0" t="s">
        <v>2084</v>
      </c>
      <c r="B1938" s="0" t="s">
        <v>48</v>
      </c>
      <c r="C1938" s="0" t="n">
        <v>131</v>
      </c>
      <c r="D1938" s="0" t="n">
        <v>58</v>
      </c>
      <c r="E1938" s="0" t="n">
        <v>4</v>
      </c>
      <c r="F1938" s="0" t="n">
        <v>4</v>
      </c>
      <c r="G1938" s="0" t="n">
        <v>1.24</v>
      </c>
      <c r="H1938" s="0" t="n">
        <v>8.02</v>
      </c>
      <c r="I1938" s="0" t="n">
        <v>0.25</v>
      </c>
      <c r="J1938" s="0" t="s">
        <v>196</v>
      </c>
      <c r="K1938" s="0" t="s">
        <v>54</v>
      </c>
      <c r="L1938" s="0" t="n">
        <v>80</v>
      </c>
      <c r="M1938" s="0" t="n">
        <v>4.58</v>
      </c>
      <c r="N1938" s="0" t="n">
        <v>111.07</v>
      </c>
      <c r="O1938" s="0" t="n">
        <v>0.31</v>
      </c>
      <c r="P1938" s="0" t="n">
        <v>0</v>
      </c>
      <c r="Q1938" s="0" t="n">
        <v>0.73</v>
      </c>
      <c r="R1938" s="0" t="n">
        <v>737</v>
      </c>
      <c r="S1938" s="0" t="n">
        <v>10.36</v>
      </c>
      <c r="T1938" s="0" t="n">
        <v>0.92</v>
      </c>
      <c r="U1938" s="6" t="n">
        <v>45650</v>
      </c>
      <c r="V1938" s="0" t="n">
        <v>71.98</v>
      </c>
      <c r="W1938" s="0" t="n">
        <v>0.837</v>
      </c>
    </row>
    <row r="1939" customFormat="false" ht="15" hidden="false" customHeight="false" outlineLevel="0" collapsed="false">
      <c r="A1939" s="0" t="s">
        <v>2085</v>
      </c>
      <c r="B1939" s="0" t="s">
        <v>56</v>
      </c>
      <c r="C1939" s="0" t="n">
        <v>335</v>
      </c>
      <c r="D1939" s="0" t="n">
        <v>12</v>
      </c>
      <c r="E1939" s="0" t="n">
        <v>9</v>
      </c>
      <c r="F1939" s="0" t="n">
        <v>2</v>
      </c>
      <c r="G1939" s="0" t="n">
        <v>34.22</v>
      </c>
      <c r="H1939" s="0" t="n">
        <v>6.45</v>
      </c>
      <c r="I1939" s="0" t="n">
        <v>0.85</v>
      </c>
      <c r="J1939" s="0" t="s">
        <v>236</v>
      </c>
      <c r="K1939" s="0" t="s">
        <v>54</v>
      </c>
      <c r="L1939" s="0" t="n">
        <v>91</v>
      </c>
      <c r="M1939" s="0" t="n">
        <v>4.54</v>
      </c>
      <c r="N1939" s="0" t="n">
        <v>195.27</v>
      </c>
      <c r="O1939" s="0" t="n">
        <v>1.44</v>
      </c>
      <c r="P1939" s="0" t="n">
        <v>3</v>
      </c>
      <c r="Q1939" s="0" t="n">
        <v>0.85</v>
      </c>
      <c r="R1939" s="0" t="n">
        <v>839</v>
      </c>
      <c r="S1939" s="0" t="n">
        <v>5.65</v>
      </c>
      <c r="T1939" s="0" t="n">
        <v>0.26</v>
      </c>
      <c r="U1939" s="6" t="n">
        <v>45362</v>
      </c>
      <c r="V1939" s="0" t="n">
        <v>172.73</v>
      </c>
      <c r="W1939" s="0" t="n">
        <v>0.493</v>
      </c>
    </row>
    <row r="1940" customFormat="false" ht="15" hidden="false" customHeight="false" outlineLevel="0" collapsed="false">
      <c r="A1940" s="0" t="s">
        <v>2086</v>
      </c>
      <c r="B1940" s="0" t="s">
        <v>40</v>
      </c>
      <c r="C1940" s="0" t="n">
        <v>465</v>
      </c>
      <c r="D1940" s="0" t="n">
        <v>83</v>
      </c>
      <c r="E1940" s="0" t="n">
        <v>9</v>
      </c>
      <c r="F1940" s="0" t="n">
        <v>6</v>
      </c>
      <c r="G1940" s="0" t="n">
        <v>27.95</v>
      </c>
      <c r="H1940" s="0" t="n">
        <v>4.73</v>
      </c>
      <c r="I1940" s="0" t="n">
        <v>0.82</v>
      </c>
      <c r="J1940" s="0" t="s">
        <v>198</v>
      </c>
      <c r="K1940" s="0" t="s">
        <v>54</v>
      </c>
      <c r="L1940" s="0" t="n">
        <v>164</v>
      </c>
      <c r="M1940" s="0" t="n">
        <v>1.42</v>
      </c>
      <c r="N1940" s="0" t="n">
        <v>18.07</v>
      </c>
      <c r="O1940" s="0" t="n">
        <v>1.4</v>
      </c>
      <c r="P1940" s="0" t="n">
        <v>3</v>
      </c>
      <c r="Q1940" s="0" t="n">
        <v>0.94</v>
      </c>
      <c r="R1940" s="0" t="n">
        <v>82</v>
      </c>
      <c r="S1940" s="0" t="n">
        <v>10.19</v>
      </c>
      <c r="T1940" s="0" t="n">
        <v>0.94</v>
      </c>
      <c r="U1940" s="6" t="n">
        <v>45506</v>
      </c>
      <c r="V1940" s="0" t="n">
        <v>176.7</v>
      </c>
      <c r="W1940" s="0" t="n">
        <v>0.712</v>
      </c>
    </row>
    <row r="1941" customFormat="false" ht="15" hidden="false" customHeight="false" outlineLevel="0" collapsed="false">
      <c r="A1941" s="0" t="s">
        <v>2087</v>
      </c>
      <c r="B1941" s="0" t="s">
        <v>56</v>
      </c>
      <c r="C1941" s="0" t="n">
        <v>362</v>
      </c>
      <c r="D1941" s="0" t="n">
        <v>14</v>
      </c>
      <c r="E1941" s="0" t="n">
        <v>12</v>
      </c>
      <c r="F1941" s="0" t="n">
        <v>8</v>
      </c>
      <c r="G1941" s="0" t="n">
        <v>17.22</v>
      </c>
      <c r="H1941" s="0" t="n">
        <v>1.37</v>
      </c>
      <c r="I1941" s="0" t="n">
        <v>0.24</v>
      </c>
      <c r="J1941" s="0" t="s">
        <v>41</v>
      </c>
      <c r="K1941" s="0" t="s">
        <v>54</v>
      </c>
      <c r="L1941" s="0" t="n">
        <v>69</v>
      </c>
      <c r="M1941" s="0" t="n">
        <v>2.22</v>
      </c>
      <c r="N1941" s="0" t="n">
        <v>95.16</v>
      </c>
      <c r="O1941" s="0" t="n">
        <v>0.71</v>
      </c>
      <c r="P1941" s="0" t="n">
        <v>5</v>
      </c>
      <c r="Q1941" s="0" t="n">
        <v>0.89</v>
      </c>
      <c r="R1941" s="0" t="n">
        <v>630</v>
      </c>
      <c r="S1941" s="0" t="n">
        <v>13.97</v>
      </c>
      <c r="T1941" s="0" t="n">
        <v>0.22</v>
      </c>
      <c r="U1941" s="6" t="n">
        <v>45345</v>
      </c>
      <c r="V1941" s="0" t="n">
        <v>232.77</v>
      </c>
      <c r="W1941" s="0" t="n">
        <v>0.637</v>
      </c>
    </row>
    <row r="1942" customFormat="false" ht="15" hidden="false" customHeight="false" outlineLevel="0" collapsed="false">
      <c r="A1942" s="0" t="s">
        <v>2088</v>
      </c>
      <c r="B1942" s="0" t="s">
        <v>56</v>
      </c>
      <c r="C1942" s="0" t="n">
        <v>164</v>
      </c>
      <c r="D1942" s="0" t="n">
        <v>99</v>
      </c>
      <c r="E1942" s="0" t="n">
        <v>8</v>
      </c>
      <c r="F1942" s="0" t="n">
        <v>6</v>
      </c>
      <c r="G1942" s="0" t="n">
        <v>9.28</v>
      </c>
      <c r="H1942" s="0" t="n">
        <v>6.38</v>
      </c>
      <c r="I1942" s="0" t="n">
        <v>0.43</v>
      </c>
      <c r="J1942" s="0" t="s">
        <v>158</v>
      </c>
      <c r="K1942" s="0" t="s">
        <v>54</v>
      </c>
      <c r="L1942" s="0" t="n">
        <v>108</v>
      </c>
      <c r="M1942" s="0" t="n">
        <v>3.02</v>
      </c>
      <c r="N1942" s="0" t="n">
        <v>130.84</v>
      </c>
      <c r="O1942" s="0" t="n">
        <v>1</v>
      </c>
      <c r="P1942" s="0" t="n">
        <v>5</v>
      </c>
      <c r="Q1942" s="0" t="n">
        <v>0.73</v>
      </c>
      <c r="R1942" s="0" t="n">
        <v>401</v>
      </c>
      <c r="S1942" s="0" t="n">
        <v>9.28</v>
      </c>
      <c r="T1942" s="0" t="n">
        <v>0.65</v>
      </c>
      <c r="U1942" s="6" t="n">
        <v>45553</v>
      </c>
      <c r="V1942" s="0" t="n">
        <v>163.08</v>
      </c>
      <c r="W1942" s="0" t="n">
        <v>0.6</v>
      </c>
    </row>
    <row r="1943" customFormat="false" ht="15" hidden="false" customHeight="false" outlineLevel="0" collapsed="false">
      <c r="A1943" s="0" t="s">
        <v>2089</v>
      </c>
      <c r="B1943" s="0" t="s">
        <v>81</v>
      </c>
      <c r="C1943" s="0" t="n">
        <v>84</v>
      </c>
      <c r="D1943" s="0" t="n">
        <v>70</v>
      </c>
      <c r="E1943" s="0" t="n">
        <v>7</v>
      </c>
      <c r="F1943" s="0" t="n">
        <v>6</v>
      </c>
      <c r="G1943" s="0" t="n">
        <v>23.87</v>
      </c>
      <c r="H1943" s="0" t="n">
        <v>2.06</v>
      </c>
      <c r="I1943" s="0" t="n">
        <v>0.19</v>
      </c>
      <c r="J1943" s="0" t="s">
        <v>220</v>
      </c>
      <c r="K1943" s="0" t="s">
        <v>46</v>
      </c>
      <c r="L1943" s="0" t="n">
        <v>56</v>
      </c>
      <c r="M1943" s="0" t="n">
        <v>4.34</v>
      </c>
      <c r="N1943" s="0" t="n">
        <v>11.6</v>
      </c>
      <c r="O1943" s="0" t="n">
        <v>0.67</v>
      </c>
      <c r="P1943" s="0" t="n">
        <v>9</v>
      </c>
      <c r="Q1943" s="0" t="n">
        <v>0.97</v>
      </c>
      <c r="R1943" s="0" t="n">
        <v>304</v>
      </c>
      <c r="S1943" s="0" t="n">
        <v>5.59</v>
      </c>
      <c r="T1943" s="0" t="n">
        <v>0.64</v>
      </c>
      <c r="U1943" s="6" t="n">
        <v>45608</v>
      </c>
      <c r="V1943" s="0" t="n">
        <v>110.09</v>
      </c>
      <c r="W1943" s="0" t="n">
        <v>0.55</v>
      </c>
    </row>
    <row r="1944" customFormat="false" ht="15" hidden="false" customHeight="false" outlineLevel="0" collapsed="false">
      <c r="A1944" s="0" t="s">
        <v>2090</v>
      </c>
      <c r="B1944" s="0" t="s">
        <v>44</v>
      </c>
      <c r="C1944" s="0" t="n">
        <v>266</v>
      </c>
      <c r="D1944" s="0" t="n">
        <v>94</v>
      </c>
      <c r="E1944" s="0" t="n">
        <v>5</v>
      </c>
      <c r="F1944" s="0" t="n">
        <v>6</v>
      </c>
      <c r="G1944" s="0" t="n">
        <v>5.91</v>
      </c>
      <c r="H1944" s="0" t="n">
        <v>1.23</v>
      </c>
      <c r="I1944" s="0" t="n">
        <v>0.86</v>
      </c>
      <c r="J1944" s="0" t="s">
        <v>156</v>
      </c>
      <c r="K1944" s="0" t="s">
        <v>42</v>
      </c>
      <c r="L1944" s="0" t="n">
        <v>152</v>
      </c>
      <c r="M1944" s="0" t="n">
        <v>2.89</v>
      </c>
      <c r="N1944" s="0" t="n">
        <v>123.39</v>
      </c>
      <c r="O1944" s="0" t="n">
        <v>1.49</v>
      </c>
      <c r="P1944" s="0" t="n">
        <v>7</v>
      </c>
      <c r="Q1944" s="0" t="n">
        <v>0.98</v>
      </c>
      <c r="R1944" s="0" t="n">
        <v>99</v>
      </c>
      <c r="S1944" s="0" t="n">
        <v>3.9</v>
      </c>
      <c r="T1944" s="0" t="n">
        <v>0.71</v>
      </c>
      <c r="U1944" s="6" t="n">
        <v>45352</v>
      </c>
      <c r="V1944" s="0" t="n">
        <v>274.36</v>
      </c>
      <c r="W1944" s="0" t="n">
        <v>0.501</v>
      </c>
    </row>
    <row r="1945" customFormat="false" ht="15" hidden="false" customHeight="false" outlineLevel="0" collapsed="false">
      <c r="A1945" s="0" t="s">
        <v>2091</v>
      </c>
      <c r="B1945" s="0" t="s">
        <v>40</v>
      </c>
      <c r="C1945" s="0" t="n">
        <v>242</v>
      </c>
      <c r="D1945" s="0" t="n">
        <v>99</v>
      </c>
      <c r="E1945" s="0" t="n">
        <v>14</v>
      </c>
      <c r="F1945" s="0" t="n">
        <v>8</v>
      </c>
      <c r="G1945" s="0" t="n">
        <v>17.47</v>
      </c>
      <c r="H1945" s="0" t="n">
        <v>6.81</v>
      </c>
      <c r="I1945" s="0" t="n">
        <v>0.39</v>
      </c>
      <c r="J1945" s="0" t="s">
        <v>229</v>
      </c>
      <c r="K1945" s="0" t="s">
        <v>42</v>
      </c>
      <c r="L1945" s="0" t="n">
        <v>33</v>
      </c>
      <c r="M1945" s="0" t="n">
        <v>4.86</v>
      </c>
      <c r="N1945" s="0" t="n">
        <v>20.68</v>
      </c>
      <c r="O1945" s="0" t="n">
        <v>1.7</v>
      </c>
      <c r="P1945" s="0" t="n">
        <v>0</v>
      </c>
      <c r="Q1945" s="0" t="n">
        <v>0.8</v>
      </c>
      <c r="R1945" s="0" t="n">
        <v>72</v>
      </c>
      <c r="S1945" s="0" t="n">
        <v>4.52</v>
      </c>
      <c r="T1945" s="0" t="n">
        <v>0.22</v>
      </c>
      <c r="U1945" s="6" t="n">
        <v>45436</v>
      </c>
      <c r="V1945" s="0" t="n">
        <v>32.62</v>
      </c>
      <c r="W1945" s="0" t="n">
        <v>0.494</v>
      </c>
    </row>
    <row r="1946" customFormat="false" ht="15" hidden="false" customHeight="false" outlineLevel="0" collapsed="false">
      <c r="A1946" s="0" t="s">
        <v>2092</v>
      </c>
      <c r="B1946" s="0" t="s">
        <v>56</v>
      </c>
      <c r="C1946" s="0" t="n">
        <v>498</v>
      </c>
      <c r="D1946" s="0" t="n">
        <v>35</v>
      </c>
      <c r="E1946" s="0" t="n">
        <v>5</v>
      </c>
      <c r="F1946" s="0" t="n">
        <v>2</v>
      </c>
      <c r="G1946" s="0" t="n">
        <v>19.58</v>
      </c>
      <c r="H1946" s="0" t="n">
        <v>9.16</v>
      </c>
      <c r="I1946" s="0" t="n">
        <v>0.5</v>
      </c>
      <c r="J1946" s="0" t="s">
        <v>121</v>
      </c>
      <c r="K1946" s="0" t="s">
        <v>54</v>
      </c>
      <c r="L1946" s="0" t="n">
        <v>19</v>
      </c>
      <c r="M1946" s="0" t="n">
        <v>4.1</v>
      </c>
      <c r="N1946" s="0" t="n">
        <v>172.94</v>
      </c>
      <c r="O1946" s="0" t="n">
        <v>1.81</v>
      </c>
      <c r="P1946" s="0" t="n">
        <v>6</v>
      </c>
      <c r="Q1946" s="0" t="n">
        <v>0.88</v>
      </c>
      <c r="R1946" s="0" t="n">
        <v>303</v>
      </c>
      <c r="S1946" s="0" t="n">
        <v>14.82</v>
      </c>
      <c r="T1946" s="0" t="n">
        <v>0.62</v>
      </c>
      <c r="U1946" s="6" t="n">
        <v>45350</v>
      </c>
      <c r="V1946" s="0" t="n">
        <v>244.55</v>
      </c>
      <c r="W1946" s="0" t="n">
        <v>0.597</v>
      </c>
    </row>
    <row r="1947" customFormat="false" ht="15" hidden="false" customHeight="false" outlineLevel="0" collapsed="false">
      <c r="A1947" s="0" t="s">
        <v>2093</v>
      </c>
      <c r="B1947" s="0" t="s">
        <v>81</v>
      </c>
      <c r="C1947" s="0" t="n">
        <v>332</v>
      </c>
      <c r="D1947" s="0" t="n">
        <v>81</v>
      </c>
      <c r="E1947" s="0" t="n">
        <v>13</v>
      </c>
      <c r="F1947" s="0" t="n">
        <v>9</v>
      </c>
      <c r="G1947" s="0" t="n">
        <v>23.82</v>
      </c>
      <c r="H1947" s="0" t="n">
        <v>4.88</v>
      </c>
      <c r="I1947" s="0" t="n">
        <v>0.39</v>
      </c>
      <c r="J1947" s="0" t="s">
        <v>385</v>
      </c>
      <c r="K1947" s="0" t="s">
        <v>46</v>
      </c>
      <c r="L1947" s="0" t="n">
        <v>129</v>
      </c>
      <c r="M1947" s="0" t="n">
        <v>4.79</v>
      </c>
      <c r="N1947" s="0" t="n">
        <v>163.35</v>
      </c>
      <c r="O1947" s="0" t="n">
        <v>0.43</v>
      </c>
      <c r="P1947" s="0" t="n">
        <v>3</v>
      </c>
      <c r="Q1947" s="0" t="n">
        <v>0.85</v>
      </c>
      <c r="R1947" s="0" t="n">
        <v>443</v>
      </c>
      <c r="S1947" s="0" t="n">
        <v>9.62</v>
      </c>
      <c r="T1947" s="0" t="n">
        <v>0.29</v>
      </c>
      <c r="U1947" s="6" t="n">
        <v>45346</v>
      </c>
      <c r="V1947" s="0" t="n">
        <v>128.78</v>
      </c>
      <c r="W1947" s="0" t="n">
        <v>0.653</v>
      </c>
    </row>
    <row r="1948" customFormat="false" ht="15" hidden="false" customHeight="false" outlineLevel="0" collapsed="false">
      <c r="A1948" s="0" t="s">
        <v>2094</v>
      </c>
      <c r="B1948" s="0" t="s">
        <v>48</v>
      </c>
      <c r="C1948" s="0" t="n">
        <v>458</v>
      </c>
      <c r="D1948" s="0" t="n">
        <v>14</v>
      </c>
      <c r="E1948" s="0" t="n">
        <v>14</v>
      </c>
      <c r="F1948" s="0" t="n">
        <v>5</v>
      </c>
      <c r="G1948" s="0" t="n">
        <v>23.86</v>
      </c>
      <c r="H1948" s="0" t="n">
        <v>0.89</v>
      </c>
      <c r="I1948" s="0" t="n">
        <v>0.38</v>
      </c>
      <c r="J1948" s="0" t="s">
        <v>168</v>
      </c>
      <c r="K1948" s="0" t="s">
        <v>46</v>
      </c>
      <c r="L1948" s="0" t="n">
        <v>161</v>
      </c>
      <c r="M1948" s="0" t="n">
        <v>3.79</v>
      </c>
      <c r="N1948" s="0" t="n">
        <v>16.13</v>
      </c>
      <c r="O1948" s="0" t="n">
        <v>1.42</v>
      </c>
      <c r="P1948" s="0" t="n">
        <v>5</v>
      </c>
      <c r="Q1948" s="0" t="n">
        <v>0.98</v>
      </c>
      <c r="R1948" s="0" t="n">
        <v>725</v>
      </c>
      <c r="S1948" s="0" t="n">
        <v>7.17</v>
      </c>
      <c r="T1948" s="0" t="n">
        <v>0.32</v>
      </c>
      <c r="U1948" s="6" t="n">
        <v>45546</v>
      </c>
      <c r="V1948" s="0" t="n">
        <v>62.52</v>
      </c>
      <c r="W1948" s="0" t="n">
        <v>0.514</v>
      </c>
    </row>
    <row r="1949" customFormat="false" ht="15" hidden="false" customHeight="false" outlineLevel="0" collapsed="false">
      <c r="A1949" s="0" t="s">
        <v>2095</v>
      </c>
      <c r="B1949" s="0" t="s">
        <v>40</v>
      </c>
      <c r="C1949" s="0" t="n">
        <v>125</v>
      </c>
      <c r="D1949" s="0" t="n">
        <v>24</v>
      </c>
      <c r="E1949" s="0" t="n">
        <v>11</v>
      </c>
      <c r="F1949" s="0" t="n">
        <v>7</v>
      </c>
      <c r="G1949" s="0" t="n">
        <v>13.59</v>
      </c>
      <c r="H1949" s="0" t="n">
        <v>8.86</v>
      </c>
      <c r="I1949" s="0" t="n">
        <v>0.77</v>
      </c>
      <c r="J1949" s="0" t="s">
        <v>365</v>
      </c>
      <c r="K1949" s="0" t="s">
        <v>60</v>
      </c>
      <c r="L1949" s="0" t="n">
        <v>97</v>
      </c>
      <c r="M1949" s="0" t="n">
        <v>4.45</v>
      </c>
      <c r="N1949" s="0" t="n">
        <v>19.27</v>
      </c>
      <c r="O1949" s="0" t="n">
        <v>1.93</v>
      </c>
      <c r="P1949" s="0" t="n">
        <v>9</v>
      </c>
      <c r="Q1949" s="0" t="n">
        <v>0.85</v>
      </c>
      <c r="R1949" s="0" t="n">
        <v>931</v>
      </c>
      <c r="S1949" s="0" t="n">
        <v>4.23</v>
      </c>
      <c r="T1949" s="0" t="n">
        <v>0.37</v>
      </c>
      <c r="U1949" s="6" t="n">
        <v>45393</v>
      </c>
      <c r="V1949" s="0" t="n">
        <v>44.9</v>
      </c>
      <c r="W1949" s="0" t="n">
        <v>0.327</v>
      </c>
    </row>
    <row r="1950" customFormat="false" ht="15" hidden="false" customHeight="false" outlineLevel="0" collapsed="false">
      <c r="A1950" s="0" t="s">
        <v>2096</v>
      </c>
      <c r="B1950" s="0" t="s">
        <v>56</v>
      </c>
      <c r="C1950" s="0" t="n">
        <v>200</v>
      </c>
      <c r="D1950" s="0" t="n">
        <v>25</v>
      </c>
      <c r="E1950" s="0" t="n">
        <v>6</v>
      </c>
      <c r="F1950" s="0" t="n">
        <v>9</v>
      </c>
      <c r="G1950" s="0" t="n">
        <v>42.66</v>
      </c>
      <c r="H1950" s="0" t="n">
        <v>1.14</v>
      </c>
      <c r="I1950" s="0" t="n">
        <v>0.77</v>
      </c>
      <c r="J1950" s="0" t="s">
        <v>385</v>
      </c>
      <c r="K1950" s="0" t="s">
        <v>60</v>
      </c>
      <c r="L1950" s="0" t="n">
        <v>113</v>
      </c>
      <c r="M1950" s="0" t="n">
        <v>4.24</v>
      </c>
      <c r="N1950" s="0" t="n">
        <v>153.19</v>
      </c>
      <c r="O1950" s="0" t="n">
        <v>1.34</v>
      </c>
      <c r="P1950" s="0" t="n">
        <v>8</v>
      </c>
      <c r="Q1950" s="0" t="n">
        <v>0.99</v>
      </c>
      <c r="R1950" s="0" t="n">
        <v>322</v>
      </c>
      <c r="S1950" s="0" t="n">
        <v>11.82</v>
      </c>
      <c r="T1950" s="0" t="n">
        <v>0.69</v>
      </c>
      <c r="U1950" s="6" t="n">
        <v>45603</v>
      </c>
      <c r="V1950" s="0" t="n">
        <v>74.02</v>
      </c>
      <c r="W1950" s="0" t="n">
        <v>0.6</v>
      </c>
    </row>
    <row r="1951" customFormat="false" ht="15" hidden="false" customHeight="false" outlineLevel="0" collapsed="false">
      <c r="A1951" s="0" t="s">
        <v>2097</v>
      </c>
      <c r="B1951" s="0" t="s">
        <v>44</v>
      </c>
      <c r="C1951" s="0" t="n">
        <v>203</v>
      </c>
      <c r="D1951" s="0" t="n">
        <v>10</v>
      </c>
      <c r="E1951" s="0" t="n">
        <v>11</v>
      </c>
      <c r="F1951" s="0" t="n">
        <v>3</v>
      </c>
      <c r="G1951" s="0" t="n">
        <v>18.42</v>
      </c>
      <c r="H1951" s="0" t="n">
        <v>8.74</v>
      </c>
      <c r="I1951" s="0" t="n">
        <v>0.57</v>
      </c>
      <c r="J1951" s="0" t="s">
        <v>156</v>
      </c>
      <c r="K1951" s="0" t="s">
        <v>46</v>
      </c>
      <c r="L1951" s="0" t="n">
        <v>133</v>
      </c>
      <c r="M1951" s="0" t="n">
        <v>1.64</v>
      </c>
      <c r="N1951" s="0" t="n">
        <v>80.21</v>
      </c>
      <c r="O1951" s="0" t="n">
        <v>0.77</v>
      </c>
      <c r="P1951" s="0" t="n">
        <v>2</v>
      </c>
      <c r="Q1951" s="0" t="n">
        <v>0.76</v>
      </c>
      <c r="R1951" s="0" t="n">
        <v>742</v>
      </c>
      <c r="S1951" s="0" t="n">
        <v>6.42</v>
      </c>
      <c r="T1951" s="0" t="n">
        <v>0.51</v>
      </c>
      <c r="U1951" s="6" t="n">
        <v>45394</v>
      </c>
      <c r="V1951" s="0" t="n">
        <v>45.37</v>
      </c>
      <c r="W1951" s="0" t="n">
        <v>0.623</v>
      </c>
    </row>
    <row r="1952" customFormat="false" ht="15" hidden="false" customHeight="false" outlineLevel="0" collapsed="false">
      <c r="A1952" s="0" t="s">
        <v>2098</v>
      </c>
      <c r="B1952" s="0" t="s">
        <v>81</v>
      </c>
      <c r="C1952" s="0" t="n">
        <v>245</v>
      </c>
      <c r="D1952" s="0" t="n">
        <v>25</v>
      </c>
      <c r="E1952" s="0" t="n">
        <v>6</v>
      </c>
      <c r="F1952" s="0" t="n">
        <v>8</v>
      </c>
      <c r="G1952" s="0" t="n">
        <v>12.25</v>
      </c>
      <c r="H1952" s="0" t="n">
        <v>4.22</v>
      </c>
      <c r="I1952" s="0" t="n">
        <v>0.69</v>
      </c>
      <c r="J1952" s="0" t="s">
        <v>324</v>
      </c>
      <c r="K1952" s="0" t="s">
        <v>60</v>
      </c>
      <c r="L1952" s="0" t="n">
        <v>43</v>
      </c>
      <c r="M1952" s="0" t="n">
        <v>1.53</v>
      </c>
      <c r="N1952" s="0" t="n">
        <v>119.25</v>
      </c>
      <c r="O1952" s="0" t="n">
        <v>1.31</v>
      </c>
      <c r="P1952" s="0" t="n">
        <v>7</v>
      </c>
      <c r="Q1952" s="0" t="n">
        <v>0.8</v>
      </c>
      <c r="R1952" s="0" t="n">
        <v>908</v>
      </c>
      <c r="S1952" s="0" t="n">
        <v>5.22</v>
      </c>
      <c r="T1952" s="0" t="n">
        <v>0.27</v>
      </c>
      <c r="U1952" s="6" t="n">
        <v>45426</v>
      </c>
      <c r="V1952" s="0" t="n">
        <v>143.09</v>
      </c>
      <c r="W1952" s="0" t="n">
        <v>0.413</v>
      </c>
    </row>
    <row r="1953" customFormat="false" ht="15" hidden="false" customHeight="false" outlineLevel="0" collapsed="false">
      <c r="A1953" s="0" t="s">
        <v>2099</v>
      </c>
      <c r="B1953" s="0" t="s">
        <v>56</v>
      </c>
      <c r="C1953" s="0" t="n">
        <v>284</v>
      </c>
      <c r="D1953" s="0" t="n">
        <v>46</v>
      </c>
      <c r="E1953" s="0" t="n">
        <v>4</v>
      </c>
      <c r="F1953" s="0" t="n">
        <v>6</v>
      </c>
      <c r="G1953" s="0" t="n">
        <v>9.61</v>
      </c>
      <c r="H1953" s="0" t="n">
        <v>3.97</v>
      </c>
      <c r="I1953" s="0" t="n">
        <v>0.56</v>
      </c>
      <c r="J1953" s="0" t="s">
        <v>53</v>
      </c>
      <c r="K1953" s="0" t="s">
        <v>42</v>
      </c>
      <c r="L1953" s="0" t="n">
        <v>50</v>
      </c>
      <c r="M1953" s="0" t="n">
        <v>4.39</v>
      </c>
      <c r="N1953" s="0" t="n">
        <v>61.36</v>
      </c>
      <c r="O1953" s="0" t="n">
        <v>1.41</v>
      </c>
      <c r="P1953" s="0" t="n">
        <v>2</v>
      </c>
      <c r="Q1953" s="0" t="n">
        <v>0.93</v>
      </c>
      <c r="R1953" s="0" t="n">
        <v>299</v>
      </c>
      <c r="S1953" s="0" t="n">
        <v>4.11</v>
      </c>
      <c r="T1953" s="0" t="n">
        <v>0.43</v>
      </c>
      <c r="U1953" s="6" t="n">
        <v>45559</v>
      </c>
      <c r="V1953" s="0" t="n">
        <v>111.41</v>
      </c>
      <c r="W1953" s="0" t="n">
        <v>0.546</v>
      </c>
    </row>
    <row r="1954" customFormat="false" ht="15" hidden="false" customHeight="false" outlineLevel="0" collapsed="false">
      <c r="A1954" s="0" t="s">
        <v>2100</v>
      </c>
      <c r="B1954" s="0" t="s">
        <v>44</v>
      </c>
      <c r="C1954" s="0" t="n">
        <v>297</v>
      </c>
      <c r="D1954" s="0" t="n">
        <v>12</v>
      </c>
      <c r="E1954" s="0" t="n">
        <v>6</v>
      </c>
      <c r="F1954" s="0" t="n">
        <v>9</v>
      </c>
      <c r="G1954" s="0" t="n">
        <v>16.81</v>
      </c>
      <c r="H1954" s="0" t="n">
        <v>5.66</v>
      </c>
      <c r="I1954" s="0" t="n">
        <v>0.13</v>
      </c>
      <c r="J1954" s="0" t="s">
        <v>74</v>
      </c>
      <c r="K1954" s="0" t="s">
        <v>46</v>
      </c>
      <c r="L1954" s="0" t="n">
        <v>177</v>
      </c>
      <c r="M1954" s="0" t="n">
        <v>0.88</v>
      </c>
      <c r="N1954" s="0" t="n">
        <v>42.86</v>
      </c>
      <c r="O1954" s="0" t="n">
        <v>0.85</v>
      </c>
      <c r="P1954" s="0" t="n">
        <v>5</v>
      </c>
      <c r="Q1954" s="0" t="n">
        <v>0.94</v>
      </c>
      <c r="R1954" s="0" t="n">
        <v>286</v>
      </c>
      <c r="S1954" s="0" t="n">
        <v>3.6</v>
      </c>
      <c r="T1954" s="0" t="n">
        <v>0.26</v>
      </c>
      <c r="U1954" s="6" t="n">
        <v>45395</v>
      </c>
      <c r="V1954" s="0" t="n">
        <v>113.41</v>
      </c>
      <c r="W1954" s="0" t="n">
        <v>0.503</v>
      </c>
    </row>
    <row r="1955" customFormat="false" ht="15" hidden="false" customHeight="false" outlineLevel="0" collapsed="false">
      <c r="A1955" s="0" t="s">
        <v>2101</v>
      </c>
      <c r="B1955" s="0" t="s">
        <v>56</v>
      </c>
      <c r="C1955" s="0" t="n">
        <v>416</v>
      </c>
      <c r="D1955" s="0" t="n">
        <v>61</v>
      </c>
      <c r="E1955" s="0" t="n">
        <v>8</v>
      </c>
      <c r="F1955" s="0" t="n">
        <v>3</v>
      </c>
      <c r="G1955" s="0" t="n">
        <v>4.31</v>
      </c>
      <c r="H1955" s="0" t="n">
        <v>9.59</v>
      </c>
      <c r="I1955" s="0" t="n">
        <v>0.16</v>
      </c>
      <c r="J1955" s="0" t="s">
        <v>225</v>
      </c>
      <c r="K1955" s="0" t="s">
        <v>60</v>
      </c>
      <c r="L1955" s="0" t="n">
        <v>20</v>
      </c>
      <c r="M1955" s="0" t="n">
        <v>2.34</v>
      </c>
      <c r="N1955" s="0" t="n">
        <v>66.25</v>
      </c>
      <c r="O1955" s="0" t="n">
        <v>0.3</v>
      </c>
      <c r="P1955" s="0" t="n">
        <v>1</v>
      </c>
      <c r="Q1955" s="0" t="n">
        <v>0.92</v>
      </c>
      <c r="R1955" s="0" t="n">
        <v>953</v>
      </c>
      <c r="S1955" s="0" t="n">
        <v>4.83</v>
      </c>
      <c r="T1955" s="0" t="n">
        <v>0.73</v>
      </c>
      <c r="U1955" s="6" t="n">
        <v>45475</v>
      </c>
      <c r="V1955" s="0" t="n">
        <v>55.49</v>
      </c>
      <c r="W1955" s="0" t="n">
        <v>0.744</v>
      </c>
    </row>
    <row r="1956" customFormat="false" ht="15" hidden="false" customHeight="false" outlineLevel="0" collapsed="false">
      <c r="A1956" s="0" t="s">
        <v>2102</v>
      </c>
      <c r="B1956" s="0" t="s">
        <v>40</v>
      </c>
      <c r="C1956" s="0" t="n">
        <v>108</v>
      </c>
      <c r="D1956" s="0" t="n">
        <v>56</v>
      </c>
      <c r="E1956" s="0" t="n">
        <v>8</v>
      </c>
      <c r="F1956" s="0" t="n">
        <v>8</v>
      </c>
      <c r="G1956" s="0" t="n">
        <v>2.61</v>
      </c>
      <c r="H1956" s="0" t="n">
        <v>9.04</v>
      </c>
      <c r="I1956" s="0" t="n">
        <v>0.45</v>
      </c>
      <c r="J1956" s="0" t="s">
        <v>132</v>
      </c>
      <c r="K1956" s="0" t="s">
        <v>46</v>
      </c>
      <c r="L1956" s="0" t="n">
        <v>10</v>
      </c>
      <c r="M1956" s="0" t="n">
        <v>4.19</v>
      </c>
      <c r="N1956" s="0" t="n">
        <v>56.88</v>
      </c>
      <c r="O1956" s="0" t="n">
        <v>1.25</v>
      </c>
      <c r="P1956" s="0" t="n">
        <v>8</v>
      </c>
      <c r="Q1956" s="0" t="n">
        <v>0.96</v>
      </c>
      <c r="R1956" s="0" t="n">
        <v>281</v>
      </c>
      <c r="S1956" s="0" t="n">
        <v>9.78</v>
      </c>
      <c r="T1956" s="0" t="n">
        <v>0.65</v>
      </c>
      <c r="U1956" s="6" t="n">
        <v>45652</v>
      </c>
      <c r="V1956" s="0" t="n">
        <v>201.33</v>
      </c>
      <c r="W1956" s="0" t="n">
        <v>0.567</v>
      </c>
    </row>
    <row r="1957" customFormat="false" ht="15" hidden="false" customHeight="false" outlineLevel="0" collapsed="false">
      <c r="A1957" s="0" t="s">
        <v>2103</v>
      </c>
      <c r="B1957" s="0" t="s">
        <v>40</v>
      </c>
      <c r="C1957" s="0" t="n">
        <v>195</v>
      </c>
      <c r="D1957" s="0" t="n">
        <v>22</v>
      </c>
      <c r="E1957" s="0" t="n">
        <v>7</v>
      </c>
      <c r="F1957" s="0" t="n">
        <v>3</v>
      </c>
      <c r="G1957" s="0" t="n">
        <v>30.65</v>
      </c>
      <c r="H1957" s="0" t="n">
        <v>4.97</v>
      </c>
      <c r="I1957" s="0" t="n">
        <v>0.77</v>
      </c>
      <c r="J1957" s="0" t="s">
        <v>87</v>
      </c>
      <c r="K1957" s="0" t="s">
        <v>60</v>
      </c>
      <c r="L1957" s="0" t="n">
        <v>167</v>
      </c>
      <c r="M1957" s="0" t="n">
        <v>4.16</v>
      </c>
      <c r="N1957" s="0" t="n">
        <v>95.18</v>
      </c>
      <c r="O1957" s="0" t="n">
        <v>1.62</v>
      </c>
      <c r="P1957" s="0" t="n">
        <v>1</v>
      </c>
      <c r="Q1957" s="0" t="n">
        <v>0.91</v>
      </c>
      <c r="R1957" s="0" t="n">
        <v>477</v>
      </c>
      <c r="S1957" s="0" t="n">
        <v>4.36</v>
      </c>
      <c r="T1957" s="0" t="n">
        <v>0.53</v>
      </c>
      <c r="U1957" s="6" t="n">
        <v>45501</v>
      </c>
      <c r="V1957" s="0" t="n">
        <v>186.26</v>
      </c>
      <c r="W1957" s="0" t="n">
        <v>0.564</v>
      </c>
    </row>
    <row r="1958" customFormat="false" ht="15" hidden="false" customHeight="false" outlineLevel="0" collapsed="false">
      <c r="A1958" s="0" t="s">
        <v>2104</v>
      </c>
      <c r="B1958" s="0" t="s">
        <v>40</v>
      </c>
      <c r="C1958" s="0" t="n">
        <v>37</v>
      </c>
      <c r="D1958" s="0" t="n">
        <v>89</v>
      </c>
      <c r="E1958" s="0" t="n">
        <v>3</v>
      </c>
      <c r="F1958" s="0" t="n">
        <v>6</v>
      </c>
      <c r="G1958" s="0" t="n">
        <v>31.34</v>
      </c>
      <c r="H1958" s="0" t="n">
        <v>7.11</v>
      </c>
      <c r="I1958" s="0" t="n">
        <v>0.92</v>
      </c>
      <c r="J1958" s="0" t="s">
        <v>200</v>
      </c>
      <c r="K1958" s="0" t="s">
        <v>46</v>
      </c>
      <c r="L1958" s="0" t="n">
        <v>91</v>
      </c>
      <c r="M1958" s="0" t="n">
        <v>1.12</v>
      </c>
      <c r="N1958" s="0" t="n">
        <v>151.87</v>
      </c>
      <c r="O1958" s="0" t="n">
        <v>2</v>
      </c>
      <c r="P1958" s="0" t="n">
        <v>4</v>
      </c>
      <c r="Q1958" s="0" t="n">
        <v>0.89</v>
      </c>
      <c r="R1958" s="0" t="n">
        <v>683</v>
      </c>
      <c r="S1958" s="0" t="n">
        <v>1.85</v>
      </c>
      <c r="T1958" s="0" t="n">
        <v>0.94</v>
      </c>
      <c r="U1958" s="6" t="n">
        <v>45443</v>
      </c>
      <c r="V1958" s="0" t="n">
        <v>294.86</v>
      </c>
      <c r="W1958" s="0" t="n">
        <v>0.511</v>
      </c>
    </row>
    <row r="1959" customFormat="false" ht="15" hidden="false" customHeight="false" outlineLevel="0" collapsed="false">
      <c r="A1959" s="0" t="s">
        <v>2105</v>
      </c>
      <c r="B1959" s="0" t="s">
        <v>81</v>
      </c>
      <c r="C1959" s="0" t="n">
        <v>390</v>
      </c>
      <c r="D1959" s="0" t="n">
        <v>64</v>
      </c>
      <c r="E1959" s="0" t="n">
        <v>5</v>
      </c>
      <c r="F1959" s="0" t="n">
        <v>5</v>
      </c>
      <c r="G1959" s="0" t="n">
        <v>26.95</v>
      </c>
      <c r="H1959" s="0" t="n">
        <v>6.01</v>
      </c>
      <c r="I1959" s="0" t="n">
        <v>0.13</v>
      </c>
      <c r="J1959" s="0" t="s">
        <v>346</v>
      </c>
      <c r="K1959" s="0" t="s">
        <v>54</v>
      </c>
      <c r="L1959" s="0" t="n">
        <v>35</v>
      </c>
      <c r="M1959" s="0" t="n">
        <v>2.69</v>
      </c>
      <c r="N1959" s="0" t="n">
        <v>115.28</v>
      </c>
      <c r="O1959" s="0" t="n">
        <v>0.52</v>
      </c>
      <c r="P1959" s="0" t="n">
        <v>5</v>
      </c>
      <c r="Q1959" s="0" t="n">
        <v>0.84</v>
      </c>
      <c r="R1959" s="0" t="n">
        <v>291</v>
      </c>
      <c r="S1959" s="0" t="n">
        <v>6.03</v>
      </c>
      <c r="T1959" s="0" t="n">
        <v>0.61</v>
      </c>
      <c r="U1959" s="6" t="n">
        <v>45374</v>
      </c>
      <c r="V1959" s="0" t="n">
        <v>58.62</v>
      </c>
      <c r="W1959" s="0" t="n">
        <v>0.618</v>
      </c>
    </row>
    <row r="1960" customFormat="false" ht="15" hidden="false" customHeight="false" outlineLevel="0" collapsed="false">
      <c r="A1960" s="0" t="s">
        <v>2106</v>
      </c>
      <c r="B1960" s="0" t="s">
        <v>40</v>
      </c>
      <c r="C1960" s="0" t="n">
        <v>479</v>
      </c>
      <c r="D1960" s="0" t="n">
        <v>30</v>
      </c>
      <c r="E1960" s="0" t="n">
        <v>7</v>
      </c>
      <c r="F1960" s="0" t="n">
        <v>8</v>
      </c>
      <c r="G1960" s="0" t="n">
        <v>38.35</v>
      </c>
      <c r="H1960" s="0" t="n">
        <v>7.09</v>
      </c>
      <c r="I1960" s="0" t="n">
        <v>0.43</v>
      </c>
      <c r="J1960" s="0" t="s">
        <v>210</v>
      </c>
      <c r="K1960" s="0" t="s">
        <v>42</v>
      </c>
      <c r="L1960" s="0" t="n">
        <v>62</v>
      </c>
      <c r="M1960" s="0" t="n">
        <v>2.66</v>
      </c>
      <c r="N1960" s="0" t="n">
        <v>125.74</v>
      </c>
      <c r="O1960" s="0" t="n">
        <v>1.43</v>
      </c>
      <c r="P1960" s="0" t="n">
        <v>3</v>
      </c>
      <c r="Q1960" s="0" t="n">
        <v>0.84</v>
      </c>
      <c r="R1960" s="0" t="n">
        <v>183</v>
      </c>
      <c r="S1960" s="0" t="n">
        <v>9.19</v>
      </c>
      <c r="T1960" s="0" t="n">
        <v>0.91</v>
      </c>
      <c r="U1960" s="6" t="n">
        <v>45312</v>
      </c>
      <c r="V1960" s="0" t="n">
        <v>251.86</v>
      </c>
      <c r="W1960" s="0" t="n">
        <v>0.67</v>
      </c>
    </row>
    <row r="1961" customFormat="false" ht="15" hidden="false" customHeight="false" outlineLevel="0" collapsed="false">
      <c r="A1961" s="0" t="s">
        <v>2107</v>
      </c>
      <c r="B1961" s="0" t="s">
        <v>44</v>
      </c>
      <c r="C1961" s="0" t="n">
        <v>443</v>
      </c>
      <c r="D1961" s="0" t="n">
        <v>75</v>
      </c>
      <c r="E1961" s="0" t="n">
        <v>8</v>
      </c>
      <c r="F1961" s="0" t="n">
        <v>3</v>
      </c>
      <c r="G1961" s="0" t="n">
        <v>2.92</v>
      </c>
      <c r="H1961" s="0" t="n">
        <v>8.38</v>
      </c>
      <c r="I1961" s="0" t="n">
        <v>0.3</v>
      </c>
      <c r="J1961" s="0" t="s">
        <v>106</v>
      </c>
      <c r="K1961" s="0" t="s">
        <v>60</v>
      </c>
      <c r="L1961" s="0" t="n">
        <v>134</v>
      </c>
      <c r="M1961" s="0" t="n">
        <v>1.96</v>
      </c>
      <c r="N1961" s="0" t="n">
        <v>99.31</v>
      </c>
      <c r="O1961" s="0" t="n">
        <v>0.15</v>
      </c>
      <c r="P1961" s="0" t="n">
        <v>6</v>
      </c>
      <c r="Q1961" s="0" t="n">
        <v>0.82</v>
      </c>
      <c r="R1961" s="0" t="n">
        <v>120</v>
      </c>
      <c r="S1961" s="0" t="n">
        <v>1.84</v>
      </c>
      <c r="T1961" s="0" t="n">
        <v>0.66</v>
      </c>
      <c r="U1961" s="6" t="n">
        <v>45572</v>
      </c>
      <c r="V1961" s="0" t="n">
        <v>19.82</v>
      </c>
      <c r="W1961" s="0" t="n">
        <v>0.586</v>
      </c>
    </row>
    <row r="1962" customFormat="false" ht="15" hidden="false" customHeight="false" outlineLevel="0" collapsed="false">
      <c r="A1962" s="0" t="s">
        <v>2108</v>
      </c>
      <c r="B1962" s="0" t="s">
        <v>56</v>
      </c>
      <c r="C1962" s="0" t="n">
        <v>420</v>
      </c>
      <c r="D1962" s="0" t="n">
        <v>63</v>
      </c>
      <c r="E1962" s="0" t="n">
        <v>3</v>
      </c>
      <c r="F1962" s="0" t="n">
        <v>4</v>
      </c>
      <c r="G1962" s="0" t="n">
        <v>46.86</v>
      </c>
      <c r="H1962" s="0" t="n">
        <v>0.83</v>
      </c>
      <c r="I1962" s="0" t="n">
        <v>0.83</v>
      </c>
      <c r="J1962" s="0" t="s">
        <v>78</v>
      </c>
      <c r="K1962" s="0" t="s">
        <v>54</v>
      </c>
      <c r="L1962" s="0" t="n">
        <v>18</v>
      </c>
      <c r="M1962" s="0" t="n">
        <v>4.63</v>
      </c>
      <c r="N1962" s="0" t="n">
        <v>71.7</v>
      </c>
      <c r="O1962" s="0" t="n">
        <v>1.94</v>
      </c>
      <c r="P1962" s="0" t="n">
        <v>6</v>
      </c>
      <c r="Q1962" s="0" t="n">
        <v>0.89</v>
      </c>
      <c r="R1962" s="0" t="n">
        <v>907</v>
      </c>
      <c r="S1962" s="0" t="n">
        <v>7.34</v>
      </c>
      <c r="T1962" s="0" t="n">
        <v>0.5</v>
      </c>
      <c r="U1962" s="6" t="n">
        <v>45546</v>
      </c>
      <c r="V1962" s="0" t="n">
        <v>31.26</v>
      </c>
      <c r="W1962" s="0" t="n">
        <v>0.462</v>
      </c>
    </row>
    <row r="1963" customFormat="false" ht="15" hidden="false" customHeight="false" outlineLevel="0" collapsed="false">
      <c r="A1963" s="0" t="s">
        <v>2109</v>
      </c>
      <c r="B1963" s="0" t="s">
        <v>48</v>
      </c>
      <c r="C1963" s="0" t="n">
        <v>418</v>
      </c>
      <c r="D1963" s="0" t="n">
        <v>36</v>
      </c>
      <c r="E1963" s="0" t="n">
        <v>11</v>
      </c>
      <c r="F1963" s="0" t="n">
        <v>3</v>
      </c>
      <c r="G1963" s="0" t="n">
        <v>5.66</v>
      </c>
      <c r="H1963" s="0" t="n">
        <v>3.59</v>
      </c>
      <c r="I1963" s="0" t="n">
        <v>0.86</v>
      </c>
      <c r="J1963" s="0" t="s">
        <v>225</v>
      </c>
      <c r="K1963" s="0" t="s">
        <v>46</v>
      </c>
      <c r="L1963" s="0" t="n">
        <v>18</v>
      </c>
      <c r="M1963" s="0" t="n">
        <v>3.44</v>
      </c>
      <c r="N1963" s="0" t="n">
        <v>37.27</v>
      </c>
      <c r="O1963" s="0" t="n">
        <v>0.12</v>
      </c>
      <c r="P1963" s="0" t="n">
        <v>6</v>
      </c>
      <c r="Q1963" s="0" t="n">
        <v>0.82</v>
      </c>
      <c r="R1963" s="0" t="n">
        <v>514</v>
      </c>
      <c r="S1963" s="0" t="n">
        <v>1.73</v>
      </c>
      <c r="T1963" s="0" t="n">
        <v>0.63</v>
      </c>
      <c r="U1963" s="6" t="n">
        <v>45398</v>
      </c>
      <c r="V1963" s="0" t="n">
        <v>197.93</v>
      </c>
      <c r="W1963" s="0" t="n">
        <v>0.581</v>
      </c>
    </row>
    <row r="1964" customFormat="false" ht="15" hidden="false" customHeight="false" outlineLevel="0" collapsed="false">
      <c r="A1964" s="0" t="s">
        <v>2110</v>
      </c>
      <c r="B1964" s="0" t="s">
        <v>44</v>
      </c>
      <c r="C1964" s="0" t="n">
        <v>125</v>
      </c>
      <c r="D1964" s="0" t="n">
        <v>47</v>
      </c>
      <c r="E1964" s="0" t="n">
        <v>5</v>
      </c>
      <c r="F1964" s="0" t="n">
        <v>7</v>
      </c>
      <c r="G1964" s="0" t="n">
        <v>34.03</v>
      </c>
      <c r="H1964" s="0" t="n">
        <v>9.61</v>
      </c>
      <c r="I1964" s="0" t="n">
        <v>0.29</v>
      </c>
      <c r="J1964" s="0" t="s">
        <v>186</v>
      </c>
      <c r="K1964" s="0" t="s">
        <v>54</v>
      </c>
      <c r="L1964" s="0" t="n">
        <v>138</v>
      </c>
      <c r="M1964" s="0" t="n">
        <v>4.91</v>
      </c>
      <c r="N1964" s="0" t="n">
        <v>77.37</v>
      </c>
      <c r="O1964" s="0" t="n">
        <v>0.78</v>
      </c>
      <c r="P1964" s="0" t="n">
        <v>6</v>
      </c>
      <c r="Q1964" s="0" t="n">
        <v>0.74</v>
      </c>
      <c r="R1964" s="0" t="n">
        <v>470</v>
      </c>
      <c r="S1964" s="0" t="n">
        <v>11.75</v>
      </c>
      <c r="T1964" s="0" t="n">
        <v>0.32</v>
      </c>
      <c r="U1964" s="6" t="n">
        <v>45644</v>
      </c>
      <c r="V1964" s="0" t="n">
        <v>127.88</v>
      </c>
      <c r="W1964" s="0" t="n">
        <v>0.571</v>
      </c>
    </row>
    <row r="1965" customFormat="false" ht="15" hidden="false" customHeight="false" outlineLevel="0" collapsed="false">
      <c r="A1965" s="0" t="s">
        <v>2111</v>
      </c>
      <c r="B1965" s="0" t="s">
        <v>44</v>
      </c>
      <c r="C1965" s="0" t="n">
        <v>290</v>
      </c>
      <c r="D1965" s="0" t="n">
        <v>99</v>
      </c>
      <c r="E1965" s="0" t="n">
        <v>12</v>
      </c>
      <c r="F1965" s="0" t="n">
        <v>6</v>
      </c>
      <c r="G1965" s="0" t="n">
        <v>7.54</v>
      </c>
      <c r="H1965" s="0" t="n">
        <v>9.52</v>
      </c>
      <c r="I1965" s="0" t="n">
        <v>0.74</v>
      </c>
      <c r="J1965" s="0" t="s">
        <v>485</v>
      </c>
      <c r="K1965" s="0" t="s">
        <v>42</v>
      </c>
      <c r="L1965" s="0" t="n">
        <v>68</v>
      </c>
      <c r="M1965" s="0" t="n">
        <v>0.8</v>
      </c>
      <c r="N1965" s="0" t="n">
        <v>136.39</v>
      </c>
      <c r="O1965" s="0" t="n">
        <v>0.25</v>
      </c>
      <c r="P1965" s="0" t="n">
        <v>9</v>
      </c>
      <c r="Q1965" s="0" t="n">
        <v>0.73</v>
      </c>
      <c r="R1965" s="0" t="n">
        <v>359</v>
      </c>
      <c r="S1965" s="0" t="n">
        <v>13.21</v>
      </c>
      <c r="T1965" s="0" t="n">
        <v>0.74</v>
      </c>
      <c r="U1965" s="6" t="n">
        <v>45538</v>
      </c>
      <c r="V1965" s="0" t="n">
        <v>76.85</v>
      </c>
      <c r="W1965" s="0" t="n">
        <v>0.665</v>
      </c>
    </row>
    <row r="1966" customFormat="false" ht="15" hidden="false" customHeight="false" outlineLevel="0" collapsed="false">
      <c r="A1966" s="0" t="s">
        <v>2112</v>
      </c>
      <c r="B1966" s="0" t="s">
        <v>40</v>
      </c>
      <c r="C1966" s="0" t="n">
        <v>482</v>
      </c>
      <c r="D1966" s="0" t="n">
        <v>67</v>
      </c>
      <c r="E1966" s="0" t="n">
        <v>5</v>
      </c>
      <c r="F1966" s="0" t="n">
        <v>2</v>
      </c>
      <c r="G1966" s="0" t="n">
        <v>44.12</v>
      </c>
      <c r="H1966" s="0" t="n">
        <v>0.61</v>
      </c>
      <c r="I1966" s="0" t="n">
        <v>0.76</v>
      </c>
      <c r="J1966" s="0" t="s">
        <v>200</v>
      </c>
      <c r="K1966" s="0" t="s">
        <v>60</v>
      </c>
      <c r="L1966" s="0" t="n">
        <v>115</v>
      </c>
      <c r="M1966" s="0" t="n">
        <v>2.27</v>
      </c>
      <c r="N1966" s="0" t="n">
        <v>149.42</v>
      </c>
      <c r="O1966" s="0" t="n">
        <v>1.28</v>
      </c>
      <c r="P1966" s="0" t="n">
        <v>9</v>
      </c>
      <c r="Q1966" s="0" t="n">
        <v>0.98</v>
      </c>
      <c r="R1966" s="0" t="n">
        <v>328</v>
      </c>
      <c r="S1966" s="0" t="n">
        <v>14.49</v>
      </c>
      <c r="T1966" s="0" t="n">
        <v>0.99</v>
      </c>
      <c r="U1966" s="6" t="n">
        <v>45461</v>
      </c>
      <c r="V1966" s="0" t="n">
        <v>10.8</v>
      </c>
      <c r="W1966" s="0" t="n">
        <v>0.679</v>
      </c>
    </row>
    <row r="1967" customFormat="false" ht="15" hidden="false" customHeight="false" outlineLevel="0" collapsed="false">
      <c r="A1967" s="0" t="s">
        <v>2113</v>
      </c>
      <c r="B1967" s="0" t="s">
        <v>81</v>
      </c>
      <c r="C1967" s="0" t="n">
        <v>338</v>
      </c>
      <c r="D1967" s="0" t="n">
        <v>71</v>
      </c>
      <c r="E1967" s="0" t="n">
        <v>13</v>
      </c>
      <c r="F1967" s="0" t="n">
        <v>3</v>
      </c>
      <c r="G1967" s="0" t="n">
        <v>26.02</v>
      </c>
      <c r="H1967" s="0" t="n">
        <v>2.41</v>
      </c>
      <c r="I1967" s="0" t="n">
        <v>0.26</v>
      </c>
      <c r="J1967" s="0" t="s">
        <v>198</v>
      </c>
      <c r="K1967" s="0" t="s">
        <v>60</v>
      </c>
      <c r="L1967" s="0" t="n">
        <v>134</v>
      </c>
      <c r="M1967" s="0" t="n">
        <v>4.26</v>
      </c>
      <c r="N1967" s="0" t="n">
        <v>99.14</v>
      </c>
      <c r="O1967" s="0" t="n">
        <v>0.75</v>
      </c>
      <c r="P1967" s="0" t="n">
        <v>8</v>
      </c>
      <c r="Q1967" s="0" t="n">
        <v>0.71</v>
      </c>
      <c r="R1967" s="0" t="n">
        <v>268</v>
      </c>
      <c r="S1967" s="0" t="n">
        <v>10.68</v>
      </c>
      <c r="T1967" s="0" t="n">
        <v>0.4</v>
      </c>
      <c r="U1967" s="6" t="n">
        <v>45412</v>
      </c>
      <c r="V1967" s="0" t="n">
        <v>202.31</v>
      </c>
      <c r="W1967" s="0" t="n">
        <v>0.529</v>
      </c>
    </row>
    <row r="1968" customFormat="false" ht="15" hidden="false" customHeight="false" outlineLevel="0" collapsed="false">
      <c r="A1968" s="0" t="s">
        <v>2114</v>
      </c>
      <c r="B1968" s="0" t="s">
        <v>56</v>
      </c>
      <c r="C1968" s="0" t="n">
        <v>186</v>
      </c>
      <c r="D1968" s="0" t="n">
        <v>55</v>
      </c>
      <c r="E1968" s="0" t="n">
        <v>4</v>
      </c>
      <c r="F1968" s="0" t="n">
        <v>5</v>
      </c>
      <c r="G1968" s="0" t="n">
        <v>5.03</v>
      </c>
      <c r="H1968" s="0" t="n">
        <v>9.94</v>
      </c>
      <c r="I1968" s="0" t="n">
        <v>0.49</v>
      </c>
      <c r="J1968" s="0" t="s">
        <v>72</v>
      </c>
      <c r="K1968" s="0" t="s">
        <v>46</v>
      </c>
      <c r="L1968" s="0" t="n">
        <v>25</v>
      </c>
      <c r="M1968" s="0" t="n">
        <v>2.4</v>
      </c>
      <c r="N1968" s="0" t="n">
        <v>132.55</v>
      </c>
      <c r="O1968" s="0" t="n">
        <v>1.49</v>
      </c>
      <c r="P1968" s="0" t="n">
        <v>1</v>
      </c>
      <c r="Q1968" s="0" t="n">
        <v>0.73</v>
      </c>
      <c r="R1968" s="0" t="n">
        <v>746</v>
      </c>
      <c r="S1968" s="0" t="n">
        <v>9.85</v>
      </c>
      <c r="T1968" s="0" t="n">
        <v>0.46</v>
      </c>
      <c r="U1968" s="6" t="n">
        <v>45293</v>
      </c>
      <c r="V1968" s="0" t="n">
        <v>137.85</v>
      </c>
      <c r="W1968" s="0" t="n">
        <v>0.6</v>
      </c>
    </row>
    <row r="1969" customFormat="false" ht="15" hidden="false" customHeight="false" outlineLevel="0" collapsed="false">
      <c r="A1969" s="0" t="s">
        <v>2115</v>
      </c>
      <c r="B1969" s="0" t="s">
        <v>81</v>
      </c>
      <c r="C1969" s="0" t="n">
        <v>32</v>
      </c>
      <c r="D1969" s="0" t="n">
        <v>98</v>
      </c>
      <c r="E1969" s="0" t="n">
        <v>10</v>
      </c>
      <c r="F1969" s="0" t="n">
        <v>4</v>
      </c>
      <c r="G1969" s="0" t="n">
        <v>31.22</v>
      </c>
      <c r="H1969" s="0" t="n">
        <v>5.18</v>
      </c>
      <c r="I1969" s="0" t="n">
        <v>0.66</v>
      </c>
      <c r="J1969" s="0" t="s">
        <v>573</v>
      </c>
      <c r="K1969" s="0" t="s">
        <v>42</v>
      </c>
      <c r="L1969" s="0" t="n">
        <v>47</v>
      </c>
      <c r="M1969" s="0" t="n">
        <v>1.68</v>
      </c>
      <c r="N1969" s="0" t="n">
        <v>50</v>
      </c>
      <c r="O1969" s="0" t="n">
        <v>1.02</v>
      </c>
      <c r="P1969" s="0" t="n">
        <v>4</v>
      </c>
      <c r="Q1969" s="0" t="n">
        <v>0.83</v>
      </c>
      <c r="R1969" s="0" t="n">
        <v>356</v>
      </c>
      <c r="S1969" s="0" t="n">
        <v>10.72</v>
      </c>
      <c r="T1969" s="0" t="n">
        <v>0.52</v>
      </c>
      <c r="U1969" s="6" t="n">
        <v>45298</v>
      </c>
      <c r="V1969" s="0" t="n">
        <v>59.53</v>
      </c>
      <c r="W1969" s="0" t="n">
        <v>0.631</v>
      </c>
    </row>
    <row r="1970" customFormat="false" ht="15" hidden="false" customHeight="false" outlineLevel="0" collapsed="false">
      <c r="A1970" s="0" t="s">
        <v>2116</v>
      </c>
      <c r="B1970" s="0" t="s">
        <v>56</v>
      </c>
      <c r="C1970" s="0" t="n">
        <v>356</v>
      </c>
      <c r="D1970" s="0" t="n">
        <v>20</v>
      </c>
      <c r="E1970" s="0" t="n">
        <v>5</v>
      </c>
      <c r="F1970" s="0" t="n">
        <v>4</v>
      </c>
      <c r="G1970" s="0" t="n">
        <v>1.45</v>
      </c>
      <c r="H1970" s="0" t="n">
        <v>5.94</v>
      </c>
      <c r="I1970" s="0" t="n">
        <v>0.12</v>
      </c>
      <c r="J1970" s="0" t="s">
        <v>281</v>
      </c>
      <c r="K1970" s="0" t="s">
        <v>54</v>
      </c>
      <c r="L1970" s="0" t="n">
        <v>148</v>
      </c>
      <c r="M1970" s="0" t="n">
        <v>4.99</v>
      </c>
      <c r="N1970" s="0" t="n">
        <v>173.41</v>
      </c>
      <c r="O1970" s="0" t="n">
        <v>0.9</v>
      </c>
      <c r="P1970" s="0" t="n">
        <v>9</v>
      </c>
      <c r="Q1970" s="0" t="n">
        <v>0.78</v>
      </c>
      <c r="R1970" s="0" t="n">
        <v>363</v>
      </c>
      <c r="S1970" s="0" t="n">
        <v>12.97</v>
      </c>
      <c r="T1970" s="0" t="n">
        <v>0.59</v>
      </c>
      <c r="U1970" s="6" t="n">
        <v>45635</v>
      </c>
      <c r="V1970" s="0" t="n">
        <v>291.94</v>
      </c>
      <c r="W1970" s="0" t="n">
        <v>0.577</v>
      </c>
    </row>
    <row r="1971" customFormat="false" ht="15" hidden="false" customHeight="false" outlineLevel="0" collapsed="false">
      <c r="A1971" s="0" t="s">
        <v>2117</v>
      </c>
      <c r="B1971" s="0" t="s">
        <v>56</v>
      </c>
      <c r="C1971" s="0" t="n">
        <v>51</v>
      </c>
      <c r="D1971" s="0" t="n">
        <v>81</v>
      </c>
      <c r="E1971" s="0" t="n">
        <v>8</v>
      </c>
      <c r="F1971" s="0" t="n">
        <v>2</v>
      </c>
      <c r="G1971" s="0" t="n">
        <v>39.03</v>
      </c>
      <c r="H1971" s="0" t="n">
        <v>2.08</v>
      </c>
      <c r="I1971" s="0" t="n">
        <v>0.46</v>
      </c>
      <c r="J1971" s="0" t="s">
        <v>87</v>
      </c>
      <c r="K1971" s="0" t="s">
        <v>46</v>
      </c>
      <c r="L1971" s="0" t="n">
        <v>162</v>
      </c>
      <c r="M1971" s="0" t="n">
        <v>4.43</v>
      </c>
      <c r="N1971" s="0" t="n">
        <v>174.53</v>
      </c>
      <c r="O1971" s="0" t="n">
        <v>0.76</v>
      </c>
      <c r="P1971" s="0" t="n">
        <v>8</v>
      </c>
      <c r="Q1971" s="0" t="n">
        <v>0.82</v>
      </c>
      <c r="R1971" s="0" t="n">
        <v>452</v>
      </c>
      <c r="S1971" s="0" t="n">
        <v>12.3</v>
      </c>
      <c r="T1971" s="0" t="n">
        <v>0.78</v>
      </c>
      <c r="U1971" s="6" t="n">
        <v>45337</v>
      </c>
      <c r="V1971" s="0" t="n">
        <v>111.74</v>
      </c>
      <c r="W1971" s="0" t="n">
        <v>0.648</v>
      </c>
    </row>
    <row r="1972" customFormat="false" ht="15" hidden="false" customHeight="false" outlineLevel="0" collapsed="false">
      <c r="A1972" s="0" t="s">
        <v>2118</v>
      </c>
      <c r="B1972" s="0" t="s">
        <v>81</v>
      </c>
      <c r="C1972" s="0" t="n">
        <v>412</v>
      </c>
      <c r="D1972" s="0" t="n">
        <v>17</v>
      </c>
      <c r="E1972" s="0" t="n">
        <v>4</v>
      </c>
      <c r="F1972" s="0" t="n">
        <v>9</v>
      </c>
      <c r="G1972" s="0" t="n">
        <v>32.88</v>
      </c>
      <c r="H1972" s="0" t="n">
        <v>9</v>
      </c>
      <c r="I1972" s="0" t="n">
        <v>0.24</v>
      </c>
      <c r="J1972" s="0" t="s">
        <v>284</v>
      </c>
      <c r="K1972" s="0" t="s">
        <v>60</v>
      </c>
      <c r="L1972" s="0" t="n">
        <v>68</v>
      </c>
      <c r="M1972" s="0" t="n">
        <v>2.96</v>
      </c>
      <c r="N1972" s="0" t="n">
        <v>70.86</v>
      </c>
      <c r="O1972" s="0" t="n">
        <v>0.26</v>
      </c>
      <c r="P1972" s="0" t="n">
        <v>1</v>
      </c>
      <c r="Q1972" s="0" t="n">
        <v>0.74</v>
      </c>
      <c r="R1972" s="0" t="n">
        <v>972</v>
      </c>
      <c r="S1972" s="0" t="n">
        <v>7.14</v>
      </c>
      <c r="T1972" s="0" t="n">
        <v>0.31</v>
      </c>
      <c r="U1972" s="6" t="n">
        <v>45348</v>
      </c>
      <c r="V1972" s="0" t="n">
        <v>97.89</v>
      </c>
      <c r="W1972" s="0" t="n">
        <v>0.659</v>
      </c>
    </row>
    <row r="1973" customFormat="false" ht="15" hidden="false" customHeight="false" outlineLevel="0" collapsed="false">
      <c r="A1973" s="0" t="s">
        <v>2119</v>
      </c>
      <c r="B1973" s="0" t="s">
        <v>44</v>
      </c>
      <c r="C1973" s="0" t="n">
        <v>59</v>
      </c>
      <c r="D1973" s="0" t="n">
        <v>80</v>
      </c>
      <c r="E1973" s="0" t="n">
        <v>9</v>
      </c>
      <c r="F1973" s="0" t="n">
        <v>7</v>
      </c>
      <c r="G1973" s="0" t="n">
        <v>11.42</v>
      </c>
      <c r="H1973" s="0" t="n">
        <v>2.7</v>
      </c>
      <c r="I1973" s="0" t="n">
        <v>0.59</v>
      </c>
      <c r="J1973" s="0" t="s">
        <v>210</v>
      </c>
      <c r="K1973" s="0" t="s">
        <v>54</v>
      </c>
      <c r="L1973" s="0" t="n">
        <v>38</v>
      </c>
      <c r="M1973" s="0" t="n">
        <v>3.03</v>
      </c>
      <c r="N1973" s="0" t="n">
        <v>114.07</v>
      </c>
      <c r="O1973" s="0" t="n">
        <v>0.49</v>
      </c>
      <c r="P1973" s="0" t="n">
        <v>2</v>
      </c>
      <c r="Q1973" s="0" t="n">
        <v>0.74</v>
      </c>
      <c r="R1973" s="0" t="n">
        <v>778</v>
      </c>
      <c r="S1973" s="0" t="n">
        <v>10.12</v>
      </c>
      <c r="T1973" s="0" t="n">
        <v>0.44</v>
      </c>
      <c r="U1973" s="6" t="n">
        <v>45585</v>
      </c>
      <c r="V1973" s="0" t="n">
        <v>157.99</v>
      </c>
      <c r="W1973" s="0" t="n">
        <v>0.682</v>
      </c>
    </row>
    <row r="1974" customFormat="false" ht="15" hidden="false" customHeight="false" outlineLevel="0" collapsed="false">
      <c r="A1974" s="0" t="s">
        <v>2120</v>
      </c>
      <c r="B1974" s="0" t="s">
        <v>56</v>
      </c>
      <c r="C1974" s="0" t="n">
        <v>167</v>
      </c>
      <c r="D1974" s="0" t="n">
        <v>73</v>
      </c>
      <c r="E1974" s="0" t="n">
        <v>6</v>
      </c>
      <c r="F1974" s="0" t="n">
        <v>2</v>
      </c>
      <c r="G1974" s="0" t="n">
        <v>19.36</v>
      </c>
      <c r="H1974" s="0" t="n">
        <v>2.3</v>
      </c>
      <c r="I1974" s="0" t="n">
        <v>0.86</v>
      </c>
      <c r="J1974" s="0" t="s">
        <v>259</v>
      </c>
      <c r="K1974" s="0" t="s">
        <v>46</v>
      </c>
      <c r="L1974" s="0" t="n">
        <v>177</v>
      </c>
      <c r="M1974" s="0" t="n">
        <v>0.53</v>
      </c>
      <c r="N1974" s="0" t="n">
        <v>125.27</v>
      </c>
      <c r="O1974" s="0" t="n">
        <v>1.31</v>
      </c>
      <c r="P1974" s="0" t="n">
        <v>6</v>
      </c>
      <c r="Q1974" s="0" t="n">
        <v>0.94</v>
      </c>
      <c r="R1974" s="0" t="n">
        <v>537</v>
      </c>
      <c r="S1974" s="0" t="n">
        <v>3.27</v>
      </c>
      <c r="T1974" s="0" t="n">
        <v>0.63</v>
      </c>
      <c r="U1974" s="6" t="n">
        <v>45634</v>
      </c>
      <c r="V1974" s="0" t="n">
        <v>90.39</v>
      </c>
      <c r="W1974" s="0" t="n">
        <v>0.507</v>
      </c>
    </row>
    <row r="1975" customFormat="false" ht="15" hidden="false" customHeight="false" outlineLevel="0" collapsed="false">
      <c r="A1975" s="0" t="s">
        <v>2121</v>
      </c>
      <c r="B1975" s="0" t="s">
        <v>81</v>
      </c>
      <c r="C1975" s="0" t="n">
        <v>237</v>
      </c>
      <c r="D1975" s="0" t="n">
        <v>30</v>
      </c>
      <c r="E1975" s="0" t="n">
        <v>11</v>
      </c>
      <c r="F1975" s="0" t="n">
        <v>7</v>
      </c>
      <c r="G1975" s="0" t="n">
        <v>1.38</v>
      </c>
      <c r="H1975" s="0" t="n">
        <v>2.67</v>
      </c>
      <c r="I1975" s="0" t="n">
        <v>0.57</v>
      </c>
      <c r="J1975" s="0" t="s">
        <v>152</v>
      </c>
      <c r="K1975" s="0" t="s">
        <v>54</v>
      </c>
      <c r="L1975" s="0" t="n">
        <v>17</v>
      </c>
      <c r="M1975" s="0" t="n">
        <v>4.91</v>
      </c>
      <c r="N1975" s="0" t="n">
        <v>99.76</v>
      </c>
      <c r="O1975" s="0" t="n">
        <v>1.04</v>
      </c>
      <c r="P1975" s="0" t="n">
        <v>8</v>
      </c>
      <c r="Q1975" s="0" t="n">
        <v>0.93</v>
      </c>
      <c r="R1975" s="0" t="n">
        <v>842</v>
      </c>
      <c r="S1975" s="0" t="n">
        <v>10.73</v>
      </c>
      <c r="T1975" s="0" t="n">
        <v>0.67</v>
      </c>
      <c r="U1975" s="6" t="n">
        <v>45544</v>
      </c>
      <c r="V1975" s="0" t="n">
        <v>89.1</v>
      </c>
      <c r="W1975" s="0" t="n">
        <v>0.599</v>
      </c>
    </row>
    <row r="1976" customFormat="false" ht="15" hidden="false" customHeight="false" outlineLevel="0" collapsed="false">
      <c r="A1976" s="0" t="s">
        <v>2122</v>
      </c>
      <c r="B1976" s="0" t="s">
        <v>56</v>
      </c>
      <c r="C1976" s="0" t="n">
        <v>238</v>
      </c>
      <c r="D1976" s="0" t="n">
        <v>81</v>
      </c>
      <c r="E1976" s="0" t="n">
        <v>12</v>
      </c>
      <c r="F1976" s="0" t="n">
        <v>3</v>
      </c>
      <c r="G1976" s="0" t="n">
        <v>34.99</v>
      </c>
      <c r="H1976" s="0" t="n">
        <v>9.24</v>
      </c>
      <c r="I1976" s="0" t="n">
        <v>0.13</v>
      </c>
      <c r="J1976" s="0" t="s">
        <v>51</v>
      </c>
      <c r="K1976" s="0" t="s">
        <v>54</v>
      </c>
      <c r="L1976" s="0" t="n">
        <v>107</v>
      </c>
      <c r="M1976" s="0" t="n">
        <v>4.13</v>
      </c>
      <c r="N1976" s="0" t="n">
        <v>183.12</v>
      </c>
      <c r="O1976" s="0" t="n">
        <v>0.23</v>
      </c>
      <c r="P1976" s="0" t="n">
        <v>2</v>
      </c>
      <c r="Q1976" s="0" t="n">
        <v>0.73</v>
      </c>
      <c r="R1976" s="0" t="n">
        <v>454</v>
      </c>
      <c r="S1976" s="0" t="n">
        <v>11.23</v>
      </c>
      <c r="T1976" s="0" t="n">
        <v>0.63</v>
      </c>
      <c r="U1976" s="6" t="n">
        <v>45368</v>
      </c>
      <c r="V1976" s="0" t="n">
        <v>290.22</v>
      </c>
      <c r="W1976" s="0" t="n">
        <v>0.759</v>
      </c>
    </row>
    <row r="1977" customFormat="false" ht="15" hidden="false" customHeight="false" outlineLevel="0" collapsed="false">
      <c r="A1977" s="0" t="s">
        <v>2123</v>
      </c>
      <c r="B1977" s="0" t="s">
        <v>48</v>
      </c>
      <c r="C1977" s="0" t="n">
        <v>488</v>
      </c>
      <c r="D1977" s="0" t="n">
        <v>72</v>
      </c>
      <c r="E1977" s="0" t="n">
        <v>11</v>
      </c>
      <c r="F1977" s="0" t="n">
        <v>6</v>
      </c>
      <c r="G1977" s="0" t="n">
        <v>16.81</v>
      </c>
      <c r="H1977" s="0" t="n">
        <v>7.18</v>
      </c>
      <c r="I1977" s="0" t="n">
        <v>0.13</v>
      </c>
      <c r="J1977" s="0" t="s">
        <v>139</v>
      </c>
      <c r="K1977" s="0" t="s">
        <v>46</v>
      </c>
      <c r="L1977" s="0" t="n">
        <v>143</v>
      </c>
      <c r="M1977" s="0" t="n">
        <v>0.67</v>
      </c>
      <c r="N1977" s="0" t="n">
        <v>150.55</v>
      </c>
      <c r="O1977" s="0" t="n">
        <v>1.13</v>
      </c>
      <c r="P1977" s="0" t="n">
        <v>9</v>
      </c>
      <c r="Q1977" s="0" t="n">
        <v>0.9</v>
      </c>
      <c r="R1977" s="0" t="n">
        <v>428</v>
      </c>
      <c r="S1977" s="0" t="n">
        <v>12.22</v>
      </c>
      <c r="T1977" s="0" t="n">
        <v>0.55</v>
      </c>
      <c r="U1977" s="6" t="n">
        <v>45338</v>
      </c>
      <c r="V1977" s="0" t="n">
        <v>85.73</v>
      </c>
      <c r="W1977" s="0" t="n">
        <v>0.56</v>
      </c>
    </row>
    <row r="1978" customFormat="false" ht="15" hidden="false" customHeight="false" outlineLevel="0" collapsed="false">
      <c r="A1978" s="0" t="s">
        <v>2124</v>
      </c>
      <c r="B1978" s="0" t="s">
        <v>44</v>
      </c>
      <c r="C1978" s="0" t="n">
        <v>101</v>
      </c>
      <c r="D1978" s="0" t="n">
        <v>94</v>
      </c>
      <c r="E1978" s="0" t="n">
        <v>9</v>
      </c>
      <c r="F1978" s="0" t="n">
        <v>5</v>
      </c>
      <c r="G1978" s="0" t="n">
        <v>29.01</v>
      </c>
      <c r="H1978" s="0" t="n">
        <v>7.8</v>
      </c>
      <c r="I1978" s="0" t="n">
        <v>0.64</v>
      </c>
      <c r="J1978" s="0" t="s">
        <v>106</v>
      </c>
      <c r="K1978" s="0" t="s">
        <v>54</v>
      </c>
      <c r="L1978" s="0" t="n">
        <v>118</v>
      </c>
      <c r="M1978" s="0" t="n">
        <v>1.29</v>
      </c>
      <c r="N1978" s="0" t="n">
        <v>137.78</v>
      </c>
      <c r="O1978" s="0" t="n">
        <v>0.2</v>
      </c>
      <c r="P1978" s="0" t="n">
        <v>7</v>
      </c>
      <c r="Q1978" s="0" t="n">
        <v>0.88</v>
      </c>
      <c r="R1978" s="0" t="n">
        <v>330</v>
      </c>
      <c r="S1978" s="0" t="n">
        <v>12.45</v>
      </c>
      <c r="T1978" s="0" t="n">
        <v>0.77</v>
      </c>
      <c r="U1978" s="6" t="n">
        <v>45553</v>
      </c>
      <c r="V1978" s="0" t="n">
        <v>185.59</v>
      </c>
      <c r="W1978" s="0" t="n">
        <v>0.736</v>
      </c>
    </row>
    <row r="1979" customFormat="false" ht="15" hidden="false" customHeight="false" outlineLevel="0" collapsed="false">
      <c r="A1979" s="0" t="s">
        <v>2125</v>
      </c>
      <c r="B1979" s="0" t="s">
        <v>40</v>
      </c>
      <c r="C1979" s="0" t="n">
        <v>352</v>
      </c>
      <c r="D1979" s="0" t="n">
        <v>73</v>
      </c>
      <c r="E1979" s="0" t="n">
        <v>14</v>
      </c>
      <c r="F1979" s="0" t="n">
        <v>4</v>
      </c>
      <c r="G1979" s="0" t="n">
        <v>47.88</v>
      </c>
      <c r="H1979" s="0" t="n">
        <v>4.08</v>
      </c>
      <c r="I1979" s="0" t="n">
        <v>0.4</v>
      </c>
      <c r="J1979" s="0" t="s">
        <v>162</v>
      </c>
      <c r="K1979" s="0" t="s">
        <v>54</v>
      </c>
      <c r="L1979" s="0" t="n">
        <v>117</v>
      </c>
      <c r="M1979" s="0" t="n">
        <v>4.19</v>
      </c>
      <c r="N1979" s="0" t="n">
        <v>108.82</v>
      </c>
      <c r="O1979" s="0" t="n">
        <v>1.07</v>
      </c>
      <c r="P1979" s="0" t="n">
        <v>7</v>
      </c>
      <c r="Q1979" s="0" t="n">
        <v>0.91</v>
      </c>
      <c r="R1979" s="0" t="n">
        <v>686</v>
      </c>
      <c r="S1979" s="0" t="n">
        <v>7.16</v>
      </c>
      <c r="T1979" s="0" t="n">
        <v>0.36</v>
      </c>
      <c r="U1979" s="6" t="n">
        <v>45330</v>
      </c>
      <c r="V1979" s="0" t="n">
        <v>20.86</v>
      </c>
      <c r="W1979" s="0" t="n">
        <v>0.502</v>
      </c>
    </row>
    <row r="1980" customFormat="false" ht="15" hidden="false" customHeight="false" outlineLevel="0" collapsed="false">
      <c r="A1980" s="0" t="s">
        <v>2126</v>
      </c>
      <c r="B1980" s="0" t="s">
        <v>56</v>
      </c>
      <c r="C1980" s="0" t="n">
        <v>227</v>
      </c>
      <c r="D1980" s="0" t="n">
        <v>29</v>
      </c>
      <c r="E1980" s="0" t="n">
        <v>10</v>
      </c>
      <c r="F1980" s="0" t="n">
        <v>2</v>
      </c>
      <c r="G1980" s="0" t="n">
        <v>15.67</v>
      </c>
      <c r="H1980" s="0" t="n">
        <v>9.14</v>
      </c>
      <c r="I1980" s="0" t="n">
        <v>0.62</v>
      </c>
      <c r="J1980" s="0" t="s">
        <v>98</v>
      </c>
      <c r="K1980" s="0" t="s">
        <v>42</v>
      </c>
      <c r="L1980" s="0" t="n">
        <v>158</v>
      </c>
      <c r="M1980" s="0" t="n">
        <v>0.89</v>
      </c>
      <c r="N1980" s="0" t="n">
        <v>26.12</v>
      </c>
      <c r="O1980" s="0" t="n">
        <v>1.93</v>
      </c>
      <c r="P1980" s="0" t="n">
        <v>3</v>
      </c>
      <c r="Q1980" s="0" t="n">
        <v>0.84</v>
      </c>
      <c r="R1980" s="0" t="n">
        <v>740</v>
      </c>
      <c r="S1980" s="0" t="n">
        <v>13.65</v>
      </c>
      <c r="T1980" s="0" t="n">
        <v>0.43</v>
      </c>
      <c r="U1980" s="6" t="n">
        <v>45343</v>
      </c>
      <c r="V1980" s="0" t="n">
        <v>54.76</v>
      </c>
      <c r="W1980" s="0" t="n">
        <v>0.583</v>
      </c>
    </row>
    <row r="1981" customFormat="false" ht="15" hidden="false" customHeight="false" outlineLevel="0" collapsed="false">
      <c r="A1981" s="0" t="s">
        <v>2127</v>
      </c>
      <c r="B1981" s="0" t="s">
        <v>48</v>
      </c>
      <c r="C1981" s="0" t="n">
        <v>220</v>
      </c>
      <c r="D1981" s="0" t="n">
        <v>17</v>
      </c>
      <c r="E1981" s="0" t="n">
        <v>5</v>
      </c>
      <c r="F1981" s="0" t="n">
        <v>5</v>
      </c>
      <c r="G1981" s="0" t="n">
        <v>49.52</v>
      </c>
      <c r="H1981" s="0" t="n">
        <v>8</v>
      </c>
      <c r="I1981" s="0" t="n">
        <v>0.25</v>
      </c>
      <c r="J1981" s="0" t="s">
        <v>164</v>
      </c>
      <c r="K1981" s="0" t="s">
        <v>42</v>
      </c>
      <c r="L1981" s="0" t="n">
        <v>66</v>
      </c>
      <c r="M1981" s="0" t="n">
        <v>4.74</v>
      </c>
      <c r="N1981" s="0" t="n">
        <v>30.49</v>
      </c>
      <c r="O1981" s="0" t="n">
        <v>0.68</v>
      </c>
      <c r="P1981" s="0" t="n">
        <v>5</v>
      </c>
      <c r="Q1981" s="0" t="n">
        <v>0.78</v>
      </c>
      <c r="R1981" s="0" t="n">
        <v>376</v>
      </c>
      <c r="S1981" s="0" t="n">
        <v>14.73</v>
      </c>
      <c r="T1981" s="0" t="n">
        <v>0.56</v>
      </c>
      <c r="U1981" s="6" t="n">
        <v>45423</v>
      </c>
      <c r="V1981" s="0" t="n">
        <v>16.4</v>
      </c>
      <c r="W1981" s="0" t="n">
        <v>0.696</v>
      </c>
    </row>
    <row r="1982" customFormat="false" ht="15" hidden="false" customHeight="false" outlineLevel="0" collapsed="false">
      <c r="A1982" s="0" t="s">
        <v>2128</v>
      </c>
      <c r="B1982" s="0" t="s">
        <v>40</v>
      </c>
      <c r="C1982" s="0" t="n">
        <v>466</v>
      </c>
      <c r="D1982" s="0" t="n">
        <v>67</v>
      </c>
      <c r="E1982" s="0" t="n">
        <v>13</v>
      </c>
      <c r="F1982" s="0" t="n">
        <v>7</v>
      </c>
      <c r="G1982" s="0" t="n">
        <v>32</v>
      </c>
      <c r="H1982" s="0" t="n">
        <v>7.63</v>
      </c>
      <c r="I1982" s="0" t="n">
        <v>0.8</v>
      </c>
      <c r="J1982" s="0" t="s">
        <v>220</v>
      </c>
      <c r="K1982" s="0" t="s">
        <v>60</v>
      </c>
      <c r="L1982" s="0" t="n">
        <v>85</v>
      </c>
      <c r="M1982" s="0" t="n">
        <v>5</v>
      </c>
      <c r="N1982" s="0" t="n">
        <v>66.81</v>
      </c>
      <c r="O1982" s="0" t="n">
        <v>1.47</v>
      </c>
      <c r="P1982" s="0" t="n">
        <v>7</v>
      </c>
      <c r="Q1982" s="0" t="n">
        <v>0.9</v>
      </c>
      <c r="R1982" s="0" t="n">
        <v>84</v>
      </c>
      <c r="S1982" s="0" t="n">
        <v>14.69</v>
      </c>
      <c r="T1982" s="0" t="n">
        <v>0.76</v>
      </c>
      <c r="U1982" s="6" t="n">
        <v>45621</v>
      </c>
      <c r="V1982" s="0" t="n">
        <v>165</v>
      </c>
      <c r="W1982" s="0" t="n">
        <v>0.641</v>
      </c>
    </row>
    <row r="1983" customFormat="false" ht="15" hidden="false" customHeight="false" outlineLevel="0" collapsed="false">
      <c r="A1983" s="0" t="s">
        <v>2129</v>
      </c>
      <c r="B1983" s="0" t="s">
        <v>40</v>
      </c>
      <c r="C1983" s="0" t="n">
        <v>351</v>
      </c>
      <c r="D1983" s="0" t="n">
        <v>55</v>
      </c>
      <c r="E1983" s="0" t="n">
        <v>7</v>
      </c>
      <c r="F1983" s="0" t="n">
        <v>6</v>
      </c>
      <c r="G1983" s="0" t="n">
        <v>12.86</v>
      </c>
      <c r="H1983" s="0" t="n">
        <v>9.72</v>
      </c>
      <c r="I1983" s="0" t="n">
        <v>0.87</v>
      </c>
      <c r="J1983" s="0" t="s">
        <v>89</v>
      </c>
      <c r="K1983" s="0" t="s">
        <v>42</v>
      </c>
      <c r="L1983" s="0" t="n">
        <v>122</v>
      </c>
      <c r="M1983" s="0" t="n">
        <v>4.49</v>
      </c>
      <c r="N1983" s="0" t="n">
        <v>50.19</v>
      </c>
      <c r="O1983" s="0" t="n">
        <v>1.52</v>
      </c>
      <c r="P1983" s="0" t="n">
        <v>8</v>
      </c>
      <c r="Q1983" s="0" t="n">
        <v>0.81</v>
      </c>
      <c r="R1983" s="0" t="n">
        <v>119</v>
      </c>
      <c r="S1983" s="0" t="n">
        <v>9.2</v>
      </c>
      <c r="T1983" s="0" t="n">
        <v>0.27</v>
      </c>
      <c r="U1983" s="6" t="n">
        <v>45410</v>
      </c>
      <c r="V1983" s="0" t="n">
        <v>152.57</v>
      </c>
      <c r="W1983" s="0" t="n">
        <v>0.427</v>
      </c>
    </row>
    <row r="1984" customFormat="false" ht="15" hidden="false" customHeight="false" outlineLevel="0" collapsed="false">
      <c r="A1984" s="0" t="s">
        <v>2130</v>
      </c>
      <c r="B1984" s="0" t="s">
        <v>56</v>
      </c>
      <c r="C1984" s="0" t="n">
        <v>447</v>
      </c>
      <c r="D1984" s="0" t="n">
        <v>40</v>
      </c>
      <c r="E1984" s="0" t="n">
        <v>4</v>
      </c>
      <c r="F1984" s="0" t="n">
        <v>4</v>
      </c>
      <c r="G1984" s="0" t="n">
        <v>22.4</v>
      </c>
      <c r="H1984" s="0" t="n">
        <v>3.98</v>
      </c>
      <c r="I1984" s="0" t="n">
        <v>0.9</v>
      </c>
      <c r="J1984" s="0" t="s">
        <v>365</v>
      </c>
      <c r="K1984" s="0" t="s">
        <v>46</v>
      </c>
      <c r="L1984" s="0" t="n">
        <v>15</v>
      </c>
      <c r="M1984" s="0" t="n">
        <v>3.83</v>
      </c>
      <c r="N1984" s="0" t="n">
        <v>190.98</v>
      </c>
      <c r="O1984" s="0" t="n">
        <v>0.87</v>
      </c>
      <c r="P1984" s="0" t="n">
        <v>1</v>
      </c>
      <c r="Q1984" s="0" t="n">
        <v>0.77</v>
      </c>
      <c r="R1984" s="0" t="n">
        <v>409</v>
      </c>
      <c r="S1984" s="0" t="n">
        <v>8.83</v>
      </c>
      <c r="T1984" s="0" t="n">
        <v>0.29</v>
      </c>
      <c r="U1984" s="6" t="n">
        <v>45525</v>
      </c>
      <c r="V1984" s="0" t="n">
        <v>105.97</v>
      </c>
      <c r="W1984" s="0" t="n">
        <v>0.623</v>
      </c>
    </row>
    <row r="1985" customFormat="false" ht="15" hidden="false" customHeight="false" outlineLevel="0" collapsed="false">
      <c r="A1985" s="0" t="s">
        <v>2131</v>
      </c>
      <c r="B1985" s="0" t="s">
        <v>81</v>
      </c>
      <c r="C1985" s="0" t="n">
        <v>57</v>
      </c>
      <c r="D1985" s="0" t="n">
        <v>18</v>
      </c>
      <c r="E1985" s="0" t="n">
        <v>12</v>
      </c>
      <c r="F1985" s="0" t="n">
        <v>4</v>
      </c>
      <c r="G1985" s="0" t="n">
        <v>37.28</v>
      </c>
      <c r="H1985" s="0" t="n">
        <v>6.3</v>
      </c>
      <c r="I1985" s="0" t="n">
        <v>0.37</v>
      </c>
      <c r="J1985" s="0" t="s">
        <v>87</v>
      </c>
      <c r="K1985" s="0" t="s">
        <v>54</v>
      </c>
      <c r="L1985" s="0" t="n">
        <v>133</v>
      </c>
      <c r="M1985" s="0" t="n">
        <v>2.69</v>
      </c>
      <c r="N1985" s="0" t="n">
        <v>87.86</v>
      </c>
      <c r="O1985" s="0" t="n">
        <v>1.23</v>
      </c>
      <c r="P1985" s="0" t="n">
        <v>0</v>
      </c>
      <c r="Q1985" s="0" t="n">
        <v>0.82</v>
      </c>
      <c r="R1985" s="0" t="n">
        <v>739</v>
      </c>
      <c r="S1985" s="0" t="n">
        <v>7.4</v>
      </c>
      <c r="T1985" s="0" t="n">
        <v>0.83</v>
      </c>
      <c r="U1985" s="6" t="n">
        <v>45443</v>
      </c>
      <c r="V1985" s="0" t="n">
        <v>213.08</v>
      </c>
      <c r="W1985" s="0" t="n">
        <v>0.706</v>
      </c>
    </row>
    <row r="1986" customFormat="false" ht="15" hidden="false" customHeight="false" outlineLevel="0" collapsed="false">
      <c r="A1986" s="0" t="s">
        <v>2132</v>
      </c>
      <c r="B1986" s="0" t="s">
        <v>56</v>
      </c>
      <c r="C1986" s="0" t="n">
        <v>230</v>
      </c>
      <c r="D1986" s="0" t="n">
        <v>24</v>
      </c>
      <c r="E1986" s="0" t="n">
        <v>9</v>
      </c>
      <c r="F1986" s="0" t="n">
        <v>7</v>
      </c>
      <c r="G1986" s="0" t="n">
        <v>22.88</v>
      </c>
      <c r="H1986" s="0" t="n">
        <v>9.14</v>
      </c>
      <c r="I1986" s="0" t="n">
        <v>0.69</v>
      </c>
      <c r="J1986" s="0" t="s">
        <v>121</v>
      </c>
      <c r="K1986" s="0" t="s">
        <v>60</v>
      </c>
      <c r="L1986" s="0" t="n">
        <v>143</v>
      </c>
      <c r="M1986" s="0" t="n">
        <v>0.87</v>
      </c>
      <c r="N1986" s="0" t="n">
        <v>176.56</v>
      </c>
      <c r="O1986" s="0" t="n">
        <v>1</v>
      </c>
      <c r="P1986" s="0" t="n">
        <v>4</v>
      </c>
      <c r="Q1986" s="0" t="n">
        <v>0.93</v>
      </c>
      <c r="R1986" s="0" t="n">
        <v>960</v>
      </c>
      <c r="S1986" s="0" t="n">
        <v>5.2</v>
      </c>
      <c r="T1986" s="0" t="n">
        <v>0.41</v>
      </c>
      <c r="U1986" s="6" t="n">
        <v>45427</v>
      </c>
      <c r="V1986" s="0" t="n">
        <v>191.48</v>
      </c>
      <c r="W1986" s="0" t="n">
        <v>0.557</v>
      </c>
    </row>
    <row r="1987" customFormat="false" ht="15" hidden="false" customHeight="false" outlineLevel="0" collapsed="false">
      <c r="A1987" s="0" t="s">
        <v>2133</v>
      </c>
      <c r="B1987" s="0" t="s">
        <v>48</v>
      </c>
      <c r="C1987" s="0" t="n">
        <v>463</v>
      </c>
      <c r="D1987" s="0" t="n">
        <v>35</v>
      </c>
      <c r="E1987" s="0" t="n">
        <v>10</v>
      </c>
      <c r="F1987" s="0" t="n">
        <v>6</v>
      </c>
      <c r="G1987" s="0" t="n">
        <v>4.36</v>
      </c>
      <c r="H1987" s="0" t="n">
        <v>8.01</v>
      </c>
      <c r="I1987" s="0" t="n">
        <v>0.35</v>
      </c>
      <c r="J1987" s="0" t="s">
        <v>225</v>
      </c>
      <c r="K1987" s="0" t="s">
        <v>42</v>
      </c>
      <c r="L1987" s="0" t="n">
        <v>62</v>
      </c>
      <c r="M1987" s="0" t="n">
        <v>3.79</v>
      </c>
      <c r="N1987" s="0" t="n">
        <v>165.44</v>
      </c>
      <c r="O1987" s="0" t="n">
        <v>0.64</v>
      </c>
      <c r="P1987" s="0" t="n">
        <v>9</v>
      </c>
      <c r="Q1987" s="0" t="n">
        <v>0.84</v>
      </c>
      <c r="R1987" s="0" t="n">
        <v>457</v>
      </c>
      <c r="S1987" s="0" t="n">
        <v>5.67</v>
      </c>
      <c r="T1987" s="0" t="n">
        <v>0.97</v>
      </c>
      <c r="U1987" s="6" t="n">
        <v>45529</v>
      </c>
      <c r="V1987" s="0" t="n">
        <v>184.1</v>
      </c>
      <c r="W1987" s="0" t="n">
        <v>0.594</v>
      </c>
    </row>
    <row r="1988" customFormat="false" ht="15" hidden="false" customHeight="false" outlineLevel="0" collapsed="false">
      <c r="A1988" s="0" t="s">
        <v>2134</v>
      </c>
      <c r="B1988" s="0" t="s">
        <v>40</v>
      </c>
      <c r="C1988" s="0" t="n">
        <v>346</v>
      </c>
      <c r="D1988" s="0" t="n">
        <v>19</v>
      </c>
      <c r="E1988" s="0" t="n">
        <v>11</v>
      </c>
      <c r="F1988" s="0" t="n">
        <v>4</v>
      </c>
      <c r="G1988" s="0" t="n">
        <v>9.26</v>
      </c>
      <c r="H1988" s="0" t="n">
        <v>5.85</v>
      </c>
      <c r="I1988" s="0" t="n">
        <v>0.79</v>
      </c>
      <c r="J1988" s="0" t="s">
        <v>106</v>
      </c>
      <c r="K1988" s="0" t="s">
        <v>54</v>
      </c>
      <c r="L1988" s="0" t="n">
        <v>141</v>
      </c>
      <c r="M1988" s="0" t="n">
        <v>2.29</v>
      </c>
      <c r="N1988" s="0" t="n">
        <v>164.39</v>
      </c>
      <c r="O1988" s="0" t="n">
        <v>1.53</v>
      </c>
      <c r="P1988" s="0" t="n">
        <v>2</v>
      </c>
      <c r="Q1988" s="0" t="n">
        <v>0.79</v>
      </c>
      <c r="R1988" s="0" t="n">
        <v>610</v>
      </c>
      <c r="S1988" s="0" t="n">
        <v>4.02</v>
      </c>
      <c r="T1988" s="0" t="n">
        <v>0.97</v>
      </c>
      <c r="U1988" s="6" t="n">
        <v>45317</v>
      </c>
      <c r="V1988" s="0" t="n">
        <v>107.51</v>
      </c>
      <c r="W1988" s="0" t="n">
        <v>0.613</v>
      </c>
    </row>
    <row r="1989" customFormat="false" ht="15" hidden="false" customHeight="false" outlineLevel="0" collapsed="false">
      <c r="A1989" s="0" t="s">
        <v>2135</v>
      </c>
      <c r="B1989" s="0" t="s">
        <v>56</v>
      </c>
      <c r="C1989" s="0" t="n">
        <v>268</v>
      </c>
      <c r="D1989" s="0" t="n">
        <v>38</v>
      </c>
      <c r="E1989" s="0" t="n">
        <v>13</v>
      </c>
      <c r="F1989" s="0" t="n">
        <v>6</v>
      </c>
      <c r="G1989" s="0" t="n">
        <v>39.77</v>
      </c>
      <c r="H1989" s="0" t="n">
        <v>1.22</v>
      </c>
      <c r="I1989" s="0" t="n">
        <v>0.21</v>
      </c>
      <c r="J1989" s="0" t="s">
        <v>65</v>
      </c>
      <c r="K1989" s="0" t="s">
        <v>46</v>
      </c>
      <c r="L1989" s="0" t="n">
        <v>18</v>
      </c>
      <c r="M1989" s="0" t="n">
        <v>3.07</v>
      </c>
      <c r="N1989" s="0" t="n">
        <v>50.98</v>
      </c>
      <c r="O1989" s="0" t="n">
        <v>1.44</v>
      </c>
      <c r="P1989" s="0" t="n">
        <v>5</v>
      </c>
      <c r="Q1989" s="0" t="n">
        <v>0.95</v>
      </c>
      <c r="R1989" s="0" t="n">
        <v>629</v>
      </c>
      <c r="S1989" s="0" t="n">
        <v>14.38</v>
      </c>
      <c r="T1989" s="0" t="n">
        <v>0.75</v>
      </c>
      <c r="U1989" s="6" t="n">
        <v>45343</v>
      </c>
      <c r="V1989" s="0" t="n">
        <v>104.87</v>
      </c>
      <c r="W1989" s="0" t="n">
        <v>0.688</v>
      </c>
    </row>
    <row r="1990" customFormat="false" ht="15" hidden="false" customHeight="false" outlineLevel="0" collapsed="false">
      <c r="A1990" s="0" t="s">
        <v>2136</v>
      </c>
      <c r="B1990" s="0" t="s">
        <v>81</v>
      </c>
      <c r="C1990" s="0" t="n">
        <v>246</v>
      </c>
      <c r="D1990" s="0" t="n">
        <v>89</v>
      </c>
      <c r="E1990" s="0" t="n">
        <v>13</v>
      </c>
      <c r="F1990" s="0" t="n">
        <v>4</v>
      </c>
      <c r="G1990" s="0" t="n">
        <v>32.77</v>
      </c>
      <c r="H1990" s="0" t="n">
        <v>6.7</v>
      </c>
      <c r="I1990" s="0" t="n">
        <v>0.79</v>
      </c>
      <c r="J1990" s="0" t="s">
        <v>118</v>
      </c>
      <c r="K1990" s="0" t="s">
        <v>54</v>
      </c>
      <c r="L1990" s="0" t="n">
        <v>78</v>
      </c>
      <c r="M1990" s="0" t="n">
        <v>1.82</v>
      </c>
      <c r="N1990" s="0" t="n">
        <v>94.99</v>
      </c>
      <c r="O1990" s="0" t="n">
        <v>1.81</v>
      </c>
      <c r="P1990" s="0" t="n">
        <v>0</v>
      </c>
      <c r="Q1990" s="0" t="n">
        <v>0.96</v>
      </c>
      <c r="R1990" s="0" t="n">
        <v>568</v>
      </c>
      <c r="S1990" s="0" t="n">
        <v>9.68</v>
      </c>
      <c r="T1990" s="0" t="n">
        <v>0.77</v>
      </c>
      <c r="U1990" s="6" t="n">
        <v>45381</v>
      </c>
      <c r="V1990" s="0" t="n">
        <v>263.3</v>
      </c>
      <c r="W1990" s="0" t="n">
        <v>0.694</v>
      </c>
    </row>
    <row r="1991" customFormat="false" ht="15" hidden="false" customHeight="false" outlineLevel="0" collapsed="false">
      <c r="A1991" s="0" t="s">
        <v>2137</v>
      </c>
      <c r="B1991" s="0" t="s">
        <v>56</v>
      </c>
      <c r="C1991" s="0" t="n">
        <v>67</v>
      </c>
      <c r="D1991" s="0" t="n">
        <v>45</v>
      </c>
      <c r="E1991" s="0" t="n">
        <v>9</v>
      </c>
      <c r="F1991" s="0" t="n">
        <v>3</v>
      </c>
      <c r="G1991" s="0" t="n">
        <v>28.92</v>
      </c>
      <c r="H1991" s="0" t="n">
        <v>5.5</v>
      </c>
      <c r="I1991" s="0" t="n">
        <v>0.5</v>
      </c>
      <c r="J1991" s="0" t="s">
        <v>96</v>
      </c>
      <c r="K1991" s="0" t="s">
        <v>46</v>
      </c>
      <c r="L1991" s="0" t="n">
        <v>83</v>
      </c>
      <c r="M1991" s="0" t="n">
        <v>1.59</v>
      </c>
      <c r="N1991" s="0" t="n">
        <v>70.41</v>
      </c>
      <c r="O1991" s="0" t="n">
        <v>1.27</v>
      </c>
      <c r="P1991" s="0" t="n">
        <v>3</v>
      </c>
      <c r="Q1991" s="0" t="n">
        <v>0.83</v>
      </c>
      <c r="R1991" s="0" t="n">
        <v>655</v>
      </c>
      <c r="S1991" s="0" t="n">
        <v>14.08</v>
      </c>
      <c r="T1991" s="0" t="n">
        <v>0.72</v>
      </c>
      <c r="U1991" s="6" t="n">
        <v>45312</v>
      </c>
      <c r="V1991" s="0" t="n">
        <v>167.75</v>
      </c>
      <c r="W1991" s="0" t="n">
        <v>0.711</v>
      </c>
    </row>
    <row r="1992" customFormat="false" ht="15" hidden="false" customHeight="false" outlineLevel="0" collapsed="false">
      <c r="A1992" s="0" t="s">
        <v>2138</v>
      </c>
      <c r="B1992" s="0" t="s">
        <v>44</v>
      </c>
      <c r="C1992" s="0" t="n">
        <v>37</v>
      </c>
      <c r="D1992" s="0" t="n">
        <v>93</v>
      </c>
      <c r="E1992" s="0" t="n">
        <v>12</v>
      </c>
      <c r="F1992" s="0" t="n">
        <v>7</v>
      </c>
      <c r="G1992" s="0" t="n">
        <v>9.21</v>
      </c>
      <c r="H1992" s="0" t="n">
        <v>2.25</v>
      </c>
      <c r="I1992" s="0" t="n">
        <v>0.87</v>
      </c>
      <c r="J1992" s="0" t="s">
        <v>150</v>
      </c>
      <c r="K1992" s="0" t="s">
        <v>54</v>
      </c>
      <c r="L1992" s="0" t="n">
        <v>120</v>
      </c>
      <c r="M1992" s="0" t="n">
        <v>1.96</v>
      </c>
      <c r="N1992" s="0" t="n">
        <v>194.38</v>
      </c>
      <c r="O1992" s="0" t="n">
        <v>0.84</v>
      </c>
      <c r="P1992" s="0" t="n">
        <v>5</v>
      </c>
      <c r="Q1992" s="0" t="n">
        <v>0.81</v>
      </c>
      <c r="R1992" s="0" t="n">
        <v>433</v>
      </c>
      <c r="S1992" s="0" t="n">
        <v>6.42</v>
      </c>
      <c r="T1992" s="0" t="n">
        <v>0.34</v>
      </c>
      <c r="U1992" s="6" t="n">
        <v>45440</v>
      </c>
      <c r="V1992" s="0" t="n">
        <v>88.95</v>
      </c>
      <c r="W1992" s="0" t="n">
        <v>0.532</v>
      </c>
    </row>
    <row r="1993" customFormat="false" ht="15" hidden="false" customHeight="false" outlineLevel="0" collapsed="false">
      <c r="A1993" s="0" t="s">
        <v>2139</v>
      </c>
      <c r="B1993" s="0" t="s">
        <v>81</v>
      </c>
      <c r="C1993" s="0" t="n">
        <v>419</v>
      </c>
      <c r="D1993" s="0" t="n">
        <v>46</v>
      </c>
      <c r="E1993" s="0" t="n">
        <v>12</v>
      </c>
      <c r="F1993" s="0" t="n">
        <v>6</v>
      </c>
      <c r="G1993" s="0" t="n">
        <v>42.05</v>
      </c>
      <c r="H1993" s="0" t="n">
        <v>8.88</v>
      </c>
      <c r="I1993" s="0" t="n">
        <v>0.77</v>
      </c>
      <c r="J1993" s="0" t="s">
        <v>87</v>
      </c>
      <c r="K1993" s="0" t="s">
        <v>60</v>
      </c>
      <c r="L1993" s="0" t="n">
        <v>96</v>
      </c>
      <c r="M1993" s="0" t="n">
        <v>4.16</v>
      </c>
      <c r="N1993" s="0" t="n">
        <v>176.58</v>
      </c>
      <c r="O1993" s="0" t="n">
        <v>1.46</v>
      </c>
      <c r="P1993" s="0" t="n">
        <v>1</v>
      </c>
      <c r="Q1993" s="0" t="n">
        <v>0.88</v>
      </c>
      <c r="R1993" s="0" t="n">
        <v>130</v>
      </c>
      <c r="S1993" s="0" t="n">
        <v>5.17</v>
      </c>
      <c r="T1993" s="0" t="n">
        <v>0.6</v>
      </c>
      <c r="U1993" s="6" t="n">
        <v>45476</v>
      </c>
      <c r="V1993" s="0" t="n">
        <v>167.53</v>
      </c>
      <c r="W1993" s="0" t="n">
        <v>0.599</v>
      </c>
    </row>
    <row r="1994" customFormat="false" ht="15" hidden="false" customHeight="false" outlineLevel="0" collapsed="false">
      <c r="A1994" s="0" t="s">
        <v>2140</v>
      </c>
      <c r="B1994" s="0" t="s">
        <v>48</v>
      </c>
      <c r="C1994" s="0" t="n">
        <v>458</v>
      </c>
      <c r="D1994" s="0" t="n">
        <v>95</v>
      </c>
      <c r="E1994" s="0" t="n">
        <v>10</v>
      </c>
      <c r="F1994" s="0" t="n">
        <v>5</v>
      </c>
      <c r="G1994" s="0" t="n">
        <v>48.08</v>
      </c>
      <c r="H1994" s="0" t="n">
        <v>3.76</v>
      </c>
      <c r="I1994" s="0" t="n">
        <v>0.44</v>
      </c>
      <c r="J1994" s="0" t="s">
        <v>198</v>
      </c>
      <c r="K1994" s="0" t="s">
        <v>60</v>
      </c>
      <c r="L1994" s="0" t="n">
        <v>13</v>
      </c>
      <c r="M1994" s="0" t="n">
        <v>2.42</v>
      </c>
      <c r="N1994" s="0" t="n">
        <v>57.49</v>
      </c>
      <c r="O1994" s="0" t="n">
        <v>1.28</v>
      </c>
      <c r="P1994" s="0" t="n">
        <v>7</v>
      </c>
      <c r="Q1994" s="0" t="n">
        <v>0.72</v>
      </c>
      <c r="R1994" s="0" t="n">
        <v>487</v>
      </c>
      <c r="S1994" s="0" t="n">
        <v>2.86</v>
      </c>
      <c r="T1994" s="0" t="n">
        <v>0.83</v>
      </c>
      <c r="U1994" s="6" t="n">
        <v>45638</v>
      </c>
      <c r="V1994" s="0" t="n">
        <v>87.36</v>
      </c>
      <c r="W1994" s="0" t="n">
        <v>0.48</v>
      </c>
    </row>
    <row r="1995" customFormat="false" ht="15" hidden="false" customHeight="false" outlineLevel="0" collapsed="false">
      <c r="A1995" s="0" t="s">
        <v>2141</v>
      </c>
      <c r="B1995" s="0" t="s">
        <v>40</v>
      </c>
      <c r="C1995" s="0" t="n">
        <v>314</v>
      </c>
      <c r="D1995" s="0" t="n">
        <v>80</v>
      </c>
      <c r="E1995" s="0" t="n">
        <v>14</v>
      </c>
      <c r="F1995" s="0" t="n">
        <v>9</v>
      </c>
      <c r="G1995" s="0" t="n">
        <v>3</v>
      </c>
      <c r="H1995" s="0" t="n">
        <v>4.18</v>
      </c>
      <c r="I1995" s="0" t="n">
        <v>0.91</v>
      </c>
      <c r="J1995" s="0" t="s">
        <v>319</v>
      </c>
      <c r="K1995" s="0" t="s">
        <v>42</v>
      </c>
      <c r="L1995" s="0" t="n">
        <v>46</v>
      </c>
      <c r="M1995" s="0" t="n">
        <v>1.9</v>
      </c>
      <c r="N1995" s="0" t="n">
        <v>69.57</v>
      </c>
      <c r="O1995" s="0" t="n">
        <v>1.27</v>
      </c>
      <c r="P1995" s="0" t="n">
        <v>3</v>
      </c>
      <c r="Q1995" s="0" t="n">
        <v>0.91</v>
      </c>
      <c r="R1995" s="0" t="n">
        <v>299</v>
      </c>
      <c r="S1995" s="0" t="n">
        <v>5.2</v>
      </c>
      <c r="T1995" s="0" t="n">
        <v>0.82</v>
      </c>
      <c r="U1995" s="6" t="n">
        <v>45452</v>
      </c>
      <c r="V1995" s="0" t="n">
        <v>63.74</v>
      </c>
      <c r="W1995" s="0" t="n">
        <v>0.628</v>
      </c>
    </row>
    <row r="1996" customFormat="false" ht="15" hidden="false" customHeight="false" outlineLevel="0" collapsed="false">
      <c r="A1996" s="0" t="s">
        <v>2142</v>
      </c>
      <c r="B1996" s="0" t="s">
        <v>56</v>
      </c>
      <c r="C1996" s="0" t="n">
        <v>215</v>
      </c>
      <c r="D1996" s="0" t="n">
        <v>32</v>
      </c>
      <c r="E1996" s="0" t="n">
        <v>11</v>
      </c>
      <c r="F1996" s="0" t="n">
        <v>3</v>
      </c>
      <c r="G1996" s="0" t="n">
        <v>4.82</v>
      </c>
      <c r="H1996" s="0" t="n">
        <v>6.89</v>
      </c>
      <c r="I1996" s="0" t="n">
        <v>0.36</v>
      </c>
      <c r="J1996" s="0" t="s">
        <v>139</v>
      </c>
      <c r="K1996" s="0" t="s">
        <v>42</v>
      </c>
      <c r="L1996" s="0" t="n">
        <v>80</v>
      </c>
      <c r="M1996" s="0" t="n">
        <v>2.45</v>
      </c>
      <c r="N1996" s="0" t="n">
        <v>110.49</v>
      </c>
      <c r="O1996" s="0" t="n">
        <v>1.71</v>
      </c>
      <c r="P1996" s="0" t="n">
        <v>1</v>
      </c>
      <c r="Q1996" s="0" t="n">
        <v>0.93</v>
      </c>
      <c r="R1996" s="0" t="n">
        <v>87</v>
      </c>
      <c r="S1996" s="0" t="n">
        <v>13.46</v>
      </c>
      <c r="T1996" s="0" t="n">
        <v>0.92</v>
      </c>
      <c r="U1996" s="6" t="n">
        <v>45510</v>
      </c>
      <c r="V1996" s="0" t="n">
        <v>91.83</v>
      </c>
      <c r="W1996" s="0" t="n">
        <v>0.758</v>
      </c>
    </row>
    <row r="1997" customFormat="false" ht="15" hidden="false" customHeight="false" outlineLevel="0" collapsed="false">
      <c r="A1997" s="0" t="s">
        <v>2143</v>
      </c>
      <c r="B1997" s="0" t="s">
        <v>81</v>
      </c>
      <c r="C1997" s="0" t="n">
        <v>206</v>
      </c>
      <c r="D1997" s="0" t="n">
        <v>50</v>
      </c>
      <c r="E1997" s="0" t="n">
        <v>8</v>
      </c>
      <c r="F1997" s="0" t="n">
        <v>8</v>
      </c>
      <c r="G1997" s="0" t="n">
        <v>44.35</v>
      </c>
      <c r="H1997" s="0" t="n">
        <v>5.14</v>
      </c>
      <c r="I1997" s="0" t="n">
        <v>0.97</v>
      </c>
      <c r="J1997" s="0" t="s">
        <v>57</v>
      </c>
      <c r="K1997" s="0" t="s">
        <v>54</v>
      </c>
      <c r="L1997" s="0" t="n">
        <v>15</v>
      </c>
      <c r="M1997" s="0" t="n">
        <v>0.65</v>
      </c>
      <c r="N1997" s="0" t="n">
        <v>62.94</v>
      </c>
      <c r="O1997" s="0" t="n">
        <v>1.83</v>
      </c>
      <c r="P1997" s="0" t="n">
        <v>0</v>
      </c>
      <c r="Q1997" s="0" t="n">
        <v>0.82</v>
      </c>
      <c r="R1997" s="0" t="n">
        <v>911</v>
      </c>
      <c r="S1997" s="0" t="n">
        <v>9.15</v>
      </c>
      <c r="T1997" s="0" t="n">
        <v>0.92</v>
      </c>
      <c r="U1997" s="6" t="n">
        <v>45351</v>
      </c>
      <c r="V1997" s="0" t="n">
        <v>192.38</v>
      </c>
      <c r="W1997" s="0" t="n">
        <v>0.687</v>
      </c>
    </row>
    <row r="1998" customFormat="false" ht="15" hidden="false" customHeight="false" outlineLevel="0" collapsed="false">
      <c r="A1998" s="0" t="s">
        <v>2144</v>
      </c>
      <c r="B1998" s="0" t="s">
        <v>44</v>
      </c>
      <c r="C1998" s="0" t="n">
        <v>364</v>
      </c>
      <c r="D1998" s="0" t="n">
        <v>89</v>
      </c>
      <c r="E1998" s="0" t="n">
        <v>14</v>
      </c>
      <c r="F1998" s="0" t="n">
        <v>5</v>
      </c>
      <c r="G1998" s="0" t="n">
        <v>40.96</v>
      </c>
      <c r="H1998" s="0" t="n">
        <v>1.35</v>
      </c>
      <c r="I1998" s="0" t="n">
        <v>0.79</v>
      </c>
      <c r="J1998" s="0" t="s">
        <v>166</v>
      </c>
      <c r="K1998" s="0" t="s">
        <v>54</v>
      </c>
      <c r="L1998" s="0" t="n">
        <v>60</v>
      </c>
      <c r="M1998" s="0" t="n">
        <v>4.51</v>
      </c>
      <c r="N1998" s="0" t="n">
        <v>166.66</v>
      </c>
      <c r="O1998" s="0" t="n">
        <v>0.44</v>
      </c>
      <c r="P1998" s="0" t="n">
        <v>7</v>
      </c>
      <c r="Q1998" s="0" t="n">
        <v>0.75</v>
      </c>
      <c r="R1998" s="0" t="n">
        <v>94</v>
      </c>
      <c r="S1998" s="0" t="n">
        <v>7.33</v>
      </c>
      <c r="T1998" s="0" t="n">
        <v>0.41</v>
      </c>
      <c r="U1998" s="6" t="n">
        <v>45340</v>
      </c>
      <c r="V1998" s="0" t="n">
        <v>159.59</v>
      </c>
      <c r="W1998" s="0" t="n">
        <v>0.546</v>
      </c>
    </row>
    <row r="1999" customFormat="false" ht="15" hidden="false" customHeight="false" outlineLevel="0" collapsed="false">
      <c r="A1999" s="0" t="s">
        <v>2145</v>
      </c>
      <c r="B1999" s="0" t="s">
        <v>81</v>
      </c>
      <c r="C1999" s="0" t="n">
        <v>243</v>
      </c>
      <c r="D1999" s="0" t="n">
        <v>37</v>
      </c>
      <c r="E1999" s="0" t="n">
        <v>14</v>
      </c>
      <c r="F1999" s="0" t="n">
        <v>7</v>
      </c>
      <c r="G1999" s="0" t="n">
        <v>31.28</v>
      </c>
      <c r="H1999" s="0" t="n">
        <v>4.18</v>
      </c>
      <c r="I1999" s="0" t="n">
        <v>0.99</v>
      </c>
      <c r="J1999" s="0" t="s">
        <v>385</v>
      </c>
      <c r="K1999" s="0" t="s">
        <v>42</v>
      </c>
      <c r="L1999" s="0" t="n">
        <v>108</v>
      </c>
      <c r="M1999" s="0" t="n">
        <v>2.98</v>
      </c>
      <c r="N1999" s="0" t="n">
        <v>165.65</v>
      </c>
      <c r="O1999" s="0" t="n">
        <v>0.7</v>
      </c>
      <c r="P1999" s="0" t="n">
        <v>9</v>
      </c>
      <c r="Q1999" s="0" t="n">
        <v>0.71</v>
      </c>
      <c r="R1999" s="0" t="n">
        <v>408</v>
      </c>
      <c r="S1999" s="0" t="n">
        <v>8.96</v>
      </c>
      <c r="T1999" s="0" t="n">
        <v>0.78</v>
      </c>
      <c r="U1999" s="6" t="n">
        <v>45315</v>
      </c>
      <c r="V1999" s="0" t="n">
        <v>57.71</v>
      </c>
      <c r="W1999" s="0" t="n">
        <v>0.567</v>
      </c>
    </row>
    <row r="2000" customFormat="false" ht="15" hidden="false" customHeight="false" outlineLevel="0" collapsed="false">
      <c r="A2000" s="0" t="s">
        <v>2146</v>
      </c>
      <c r="B2000" s="0" t="s">
        <v>44</v>
      </c>
      <c r="C2000" s="0" t="n">
        <v>337</v>
      </c>
      <c r="D2000" s="0" t="n">
        <v>57</v>
      </c>
      <c r="E2000" s="0" t="n">
        <v>12</v>
      </c>
      <c r="F2000" s="0" t="n">
        <v>4</v>
      </c>
      <c r="G2000" s="0" t="n">
        <v>47.3</v>
      </c>
      <c r="H2000" s="0" t="n">
        <v>1.4</v>
      </c>
      <c r="I2000" s="0" t="n">
        <v>0.15</v>
      </c>
      <c r="J2000" s="0" t="s">
        <v>385</v>
      </c>
      <c r="K2000" s="0" t="s">
        <v>42</v>
      </c>
      <c r="L2000" s="0" t="n">
        <v>105</v>
      </c>
      <c r="M2000" s="0" t="n">
        <v>0.97</v>
      </c>
      <c r="N2000" s="0" t="n">
        <v>147.62</v>
      </c>
      <c r="O2000" s="0" t="n">
        <v>1.34</v>
      </c>
      <c r="P2000" s="0" t="n">
        <v>0</v>
      </c>
      <c r="Q2000" s="0" t="n">
        <v>0.89</v>
      </c>
      <c r="R2000" s="0" t="n">
        <v>186</v>
      </c>
      <c r="S2000" s="0" t="n">
        <v>13.5</v>
      </c>
      <c r="T2000" s="0" t="n">
        <v>0.72</v>
      </c>
      <c r="U2000" s="6" t="n">
        <v>45296</v>
      </c>
      <c r="V2000" s="0" t="n">
        <v>273.29</v>
      </c>
      <c r="W2000" s="0" t="n">
        <v>0.768</v>
      </c>
    </row>
    <row r="2001" customFormat="false" ht="15" hidden="false" customHeight="false" outlineLevel="0" collapsed="false">
      <c r="A2001" s="0" t="s">
        <v>2147</v>
      </c>
      <c r="B2001" s="0" t="s">
        <v>48</v>
      </c>
      <c r="C2001" s="0" t="n">
        <v>416</v>
      </c>
      <c r="D2001" s="0" t="n">
        <v>47</v>
      </c>
      <c r="E2001" s="0" t="n">
        <v>4</v>
      </c>
      <c r="F2001" s="0" t="n">
        <v>8</v>
      </c>
      <c r="G2001" s="0" t="n">
        <v>32.68</v>
      </c>
      <c r="H2001" s="0" t="n">
        <v>2.31</v>
      </c>
      <c r="I2001" s="0" t="n">
        <v>0.35</v>
      </c>
      <c r="J2001" s="0" t="s">
        <v>289</v>
      </c>
      <c r="K2001" s="0" t="s">
        <v>54</v>
      </c>
      <c r="L2001" s="0" t="n">
        <v>151</v>
      </c>
      <c r="M2001" s="0" t="n">
        <v>1.8</v>
      </c>
      <c r="N2001" s="0" t="n">
        <v>140.97</v>
      </c>
      <c r="O2001" s="0" t="n">
        <v>1.16</v>
      </c>
      <c r="P2001" s="0" t="n">
        <v>6</v>
      </c>
      <c r="Q2001" s="0" t="n">
        <v>0.78</v>
      </c>
      <c r="R2001" s="0" t="n">
        <v>872</v>
      </c>
      <c r="S2001" s="0" t="n">
        <v>3.7</v>
      </c>
      <c r="T2001" s="0" t="n">
        <v>0.91</v>
      </c>
      <c r="U2001" s="6" t="n">
        <v>45362</v>
      </c>
      <c r="V2001" s="0" t="n">
        <v>154.51</v>
      </c>
      <c r="W2001" s="0" t="n">
        <v>0.551</v>
      </c>
    </row>
    <row r="2002" customFormat="false" ht="15" hidden="false" customHeight="false" outlineLevel="0" collapsed="false">
      <c r="A2002" s="0" t="s">
        <v>2148</v>
      </c>
      <c r="B2002" s="0" t="s">
        <v>40</v>
      </c>
      <c r="C2002" s="0" t="n">
        <v>384</v>
      </c>
      <c r="D2002" s="0" t="n">
        <v>40</v>
      </c>
      <c r="E2002" s="0" t="n">
        <v>4</v>
      </c>
      <c r="F2002" s="0" t="n">
        <v>5</v>
      </c>
      <c r="G2002" s="0" t="n">
        <v>11.58</v>
      </c>
      <c r="H2002" s="0" t="n">
        <v>0.57</v>
      </c>
      <c r="I2002" s="0" t="n">
        <v>0.77</v>
      </c>
      <c r="J2002" s="0" t="s">
        <v>387</v>
      </c>
      <c r="K2002" s="0" t="s">
        <v>54</v>
      </c>
      <c r="L2002" s="0" t="n">
        <v>20</v>
      </c>
      <c r="M2002" s="0" t="n">
        <v>4.93</v>
      </c>
      <c r="N2002" s="0" t="n">
        <v>113.99</v>
      </c>
      <c r="O2002" s="0" t="n">
        <v>1.34</v>
      </c>
      <c r="P2002" s="0" t="n">
        <v>6</v>
      </c>
      <c r="Q2002" s="0" t="n">
        <v>0.84</v>
      </c>
      <c r="R2002" s="0" t="n">
        <v>869</v>
      </c>
      <c r="S2002" s="0" t="n">
        <v>14.52</v>
      </c>
      <c r="T2002" s="0" t="n">
        <v>0.35</v>
      </c>
      <c r="U2002" s="6" t="n">
        <v>45631</v>
      </c>
      <c r="V2002" s="0" t="n">
        <v>240.18</v>
      </c>
      <c r="W2002" s="0" t="n">
        <v>0.578</v>
      </c>
    </row>
    <row r="2003" customFormat="false" ht="15" hidden="false" customHeight="false" outlineLevel="0" collapsed="false">
      <c r="A2003" s="0" t="s">
        <v>2149</v>
      </c>
      <c r="B2003" s="0" t="s">
        <v>48</v>
      </c>
      <c r="C2003" s="0" t="n">
        <v>356</v>
      </c>
      <c r="D2003" s="0" t="n">
        <v>23</v>
      </c>
      <c r="E2003" s="0" t="n">
        <v>6</v>
      </c>
      <c r="F2003" s="0" t="n">
        <v>3</v>
      </c>
      <c r="G2003" s="0" t="n">
        <v>36.7</v>
      </c>
      <c r="H2003" s="0" t="n">
        <v>2.22</v>
      </c>
      <c r="I2003" s="0" t="n">
        <v>0.93</v>
      </c>
      <c r="J2003" s="0" t="s">
        <v>573</v>
      </c>
      <c r="K2003" s="0" t="s">
        <v>54</v>
      </c>
      <c r="L2003" s="0" t="n">
        <v>19</v>
      </c>
      <c r="M2003" s="0" t="n">
        <v>3.17</v>
      </c>
      <c r="N2003" s="0" t="n">
        <v>75.95</v>
      </c>
      <c r="O2003" s="0" t="n">
        <v>0.92</v>
      </c>
      <c r="P2003" s="0" t="n">
        <v>5</v>
      </c>
      <c r="Q2003" s="0" t="n">
        <v>0.82</v>
      </c>
      <c r="R2003" s="0" t="n">
        <v>510</v>
      </c>
      <c r="S2003" s="0" t="n">
        <v>10.33</v>
      </c>
      <c r="T2003" s="0" t="n">
        <v>0.79</v>
      </c>
      <c r="U2003" s="6" t="n">
        <v>45623</v>
      </c>
      <c r="V2003" s="0" t="n">
        <v>105.9</v>
      </c>
      <c r="W2003" s="0" t="n">
        <v>0.668</v>
      </c>
    </row>
    <row r="2004" customFormat="false" ht="15" hidden="false" customHeight="false" outlineLevel="0" collapsed="false">
      <c r="A2004" s="0" t="s">
        <v>2150</v>
      </c>
      <c r="B2004" s="0" t="s">
        <v>56</v>
      </c>
      <c r="C2004" s="0" t="n">
        <v>248</v>
      </c>
      <c r="D2004" s="0" t="n">
        <v>82</v>
      </c>
      <c r="E2004" s="0" t="n">
        <v>11</v>
      </c>
      <c r="F2004" s="0" t="n">
        <v>8</v>
      </c>
      <c r="G2004" s="0" t="n">
        <v>32.64</v>
      </c>
      <c r="H2004" s="0" t="n">
        <v>3.64</v>
      </c>
      <c r="I2004" s="0" t="n">
        <v>0.13</v>
      </c>
      <c r="J2004" s="0" t="s">
        <v>114</v>
      </c>
      <c r="K2004" s="0" t="s">
        <v>60</v>
      </c>
      <c r="L2004" s="0" t="n">
        <v>22</v>
      </c>
      <c r="M2004" s="0" t="n">
        <v>1.81</v>
      </c>
      <c r="N2004" s="0" t="n">
        <v>169.02</v>
      </c>
      <c r="O2004" s="0" t="n">
        <v>0.88</v>
      </c>
      <c r="P2004" s="0" t="n">
        <v>7</v>
      </c>
      <c r="Q2004" s="0" t="n">
        <v>0.75</v>
      </c>
      <c r="R2004" s="0" t="n">
        <v>416</v>
      </c>
      <c r="S2004" s="0" t="n">
        <v>12.97</v>
      </c>
      <c r="T2004" s="0" t="n">
        <v>0.54</v>
      </c>
      <c r="U2004" s="6" t="n">
        <v>45379</v>
      </c>
      <c r="V2004" s="0" t="n">
        <v>287.69</v>
      </c>
      <c r="W2004" s="0" t="n">
        <v>0.603</v>
      </c>
    </row>
    <row r="2005" customFormat="false" ht="15" hidden="false" customHeight="false" outlineLevel="0" collapsed="false">
      <c r="A2005" s="0" t="s">
        <v>2151</v>
      </c>
      <c r="B2005" s="0" t="s">
        <v>81</v>
      </c>
      <c r="C2005" s="0" t="n">
        <v>409</v>
      </c>
      <c r="D2005" s="0" t="n">
        <v>97</v>
      </c>
      <c r="E2005" s="0" t="n">
        <v>9</v>
      </c>
      <c r="F2005" s="0" t="n">
        <v>8</v>
      </c>
      <c r="G2005" s="0" t="n">
        <v>49.3</v>
      </c>
      <c r="H2005" s="0" t="n">
        <v>5.61</v>
      </c>
      <c r="I2005" s="0" t="n">
        <v>0.1</v>
      </c>
      <c r="J2005" s="0" t="s">
        <v>160</v>
      </c>
      <c r="K2005" s="0" t="s">
        <v>46</v>
      </c>
      <c r="L2005" s="0" t="n">
        <v>130</v>
      </c>
      <c r="M2005" s="0" t="n">
        <v>2.42</v>
      </c>
      <c r="N2005" s="0" t="n">
        <v>173.18</v>
      </c>
      <c r="O2005" s="0" t="n">
        <v>0.32</v>
      </c>
      <c r="P2005" s="0" t="n">
        <v>9</v>
      </c>
      <c r="Q2005" s="0" t="n">
        <v>0.85</v>
      </c>
      <c r="R2005" s="0" t="n">
        <v>354</v>
      </c>
      <c r="S2005" s="0" t="n">
        <v>8.36</v>
      </c>
      <c r="T2005" s="0" t="n">
        <v>0.52</v>
      </c>
      <c r="U2005" s="6" t="n">
        <v>45460</v>
      </c>
      <c r="V2005" s="0" t="n">
        <v>228.11</v>
      </c>
      <c r="W2005" s="0" t="n">
        <v>0.573</v>
      </c>
    </row>
    <row r="2006" customFormat="false" ht="15" hidden="false" customHeight="false" outlineLevel="0" collapsed="false">
      <c r="A2006" s="0" t="s">
        <v>2152</v>
      </c>
      <c r="B2006" s="0" t="s">
        <v>44</v>
      </c>
      <c r="C2006" s="0" t="n">
        <v>486</v>
      </c>
      <c r="D2006" s="0" t="n">
        <v>86</v>
      </c>
      <c r="E2006" s="0" t="n">
        <v>4</v>
      </c>
      <c r="F2006" s="0" t="n">
        <v>6</v>
      </c>
      <c r="G2006" s="0" t="n">
        <v>11.48</v>
      </c>
      <c r="H2006" s="0" t="n">
        <v>9.23</v>
      </c>
      <c r="I2006" s="0" t="n">
        <v>0.33</v>
      </c>
      <c r="J2006" s="0" t="s">
        <v>186</v>
      </c>
      <c r="K2006" s="0" t="s">
        <v>46</v>
      </c>
      <c r="L2006" s="0" t="n">
        <v>171</v>
      </c>
      <c r="M2006" s="0" t="n">
        <v>1.66</v>
      </c>
      <c r="N2006" s="0" t="n">
        <v>19.41</v>
      </c>
      <c r="O2006" s="0" t="n">
        <v>1.28</v>
      </c>
      <c r="P2006" s="0" t="n">
        <v>0</v>
      </c>
      <c r="Q2006" s="0" t="n">
        <v>0.84</v>
      </c>
      <c r="R2006" s="0" t="n">
        <v>278</v>
      </c>
      <c r="S2006" s="0" t="n">
        <v>4.31</v>
      </c>
      <c r="T2006" s="0" t="n">
        <v>0.23</v>
      </c>
      <c r="U2006" s="6" t="n">
        <v>45475</v>
      </c>
      <c r="V2006" s="0" t="n">
        <v>141.81</v>
      </c>
      <c r="W2006" s="0" t="n">
        <v>0.543</v>
      </c>
    </row>
    <row r="2007" customFormat="false" ht="15" hidden="false" customHeight="false" outlineLevel="0" collapsed="false">
      <c r="A2007" s="0" t="s">
        <v>2153</v>
      </c>
      <c r="B2007" s="0" t="s">
        <v>44</v>
      </c>
      <c r="C2007" s="0" t="n">
        <v>96</v>
      </c>
      <c r="D2007" s="0" t="n">
        <v>99</v>
      </c>
      <c r="E2007" s="0" t="n">
        <v>10</v>
      </c>
      <c r="F2007" s="0" t="n">
        <v>2</v>
      </c>
      <c r="G2007" s="0" t="n">
        <v>30.3</v>
      </c>
      <c r="H2007" s="0" t="n">
        <v>5.63</v>
      </c>
      <c r="I2007" s="0" t="n">
        <v>0.87</v>
      </c>
      <c r="J2007" s="0" t="s">
        <v>485</v>
      </c>
      <c r="K2007" s="0" t="s">
        <v>42</v>
      </c>
      <c r="L2007" s="0" t="n">
        <v>69</v>
      </c>
      <c r="M2007" s="0" t="n">
        <v>0.64</v>
      </c>
      <c r="N2007" s="0" t="n">
        <v>85.74</v>
      </c>
      <c r="O2007" s="0" t="n">
        <v>0.43</v>
      </c>
      <c r="P2007" s="0" t="n">
        <v>0</v>
      </c>
      <c r="Q2007" s="0" t="n">
        <v>0.89</v>
      </c>
      <c r="R2007" s="0" t="n">
        <v>232</v>
      </c>
      <c r="S2007" s="0" t="n">
        <v>8.94</v>
      </c>
      <c r="T2007" s="0" t="n">
        <v>0.97</v>
      </c>
      <c r="U2007" s="6" t="n">
        <v>45516</v>
      </c>
      <c r="V2007" s="0" t="n">
        <v>271.66</v>
      </c>
      <c r="W2007" s="0" t="n">
        <v>0.848</v>
      </c>
    </row>
    <row r="2008" customFormat="false" ht="15" hidden="false" customHeight="false" outlineLevel="0" collapsed="false">
      <c r="A2008" s="0" t="s">
        <v>2154</v>
      </c>
      <c r="B2008" s="0" t="s">
        <v>81</v>
      </c>
      <c r="C2008" s="0" t="n">
        <v>207</v>
      </c>
      <c r="D2008" s="0" t="n">
        <v>38</v>
      </c>
      <c r="E2008" s="0" t="n">
        <v>13</v>
      </c>
      <c r="F2008" s="0" t="n">
        <v>5</v>
      </c>
      <c r="G2008" s="0" t="n">
        <v>39.23</v>
      </c>
      <c r="H2008" s="0" t="n">
        <v>7.2</v>
      </c>
      <c r="I2008" s="0" t="n">
        <v>0.79</v>
      </c>
      <c r="J2008" s="0" t="s">
        <v>284</v>
      </c>
      <c r="K2008" s="0" t="s">
        <v>60</v>
      </c>
      <c r="L2008" s="0" t="n">
        <v>14</v>
      </c>
      <c r="M2008" s="0" t="n">
        <v>4.29</v>
      </c>
      <c r="N2008" s="0" t="n">
        <v>15.06</v>
      </c>
      <c r="O2008" s="0" t="n">
        <v>1.37</v>
      </c>
      <c r="P2008" s="0" t="n">
        <v>0</v>
      </c>
      <c r="Q2008" s="0" t="n">
        <v>0.78</v>
      </c>
      <c r="R2008" s="0" t="n">
        <v>516</v>
      </c>
      <c r="S2008" s="0" t="n">
        <v>1.95</v>
      </c>
      <c r="T2008" s="0" t="n">
        <v>0.74</v>
      </c>
      <c r="U2008" s="6" t="n">
        <v>45610</v>
      </c>
      <c r="V2008" s="0" t="n">
        <v>218.07</v>
      </c>
      <c r="W2008" s="0" t="n">
        <v>0.593</v>
      </c>
    </row>
    <row r="2009" customFormat="false" ht="15" hidden="false" customHeight="false" outlineLevel="0" collapsed="false">
      <c r="A2009" s="0" t="s">
        <v>2155</v>
      </c>
      <c r="B2009" s="0" t="s">
        <v>81</v>
      </c>
      <c r="C2009" s="0" t="n">
        <v>365</v>
      </c>
      <c r="D2009" s="0" t="n">
        <v>60</v>
      </c>
      <c r="E2009" s="0" t="n">
        <v>9</v>
      </c>
      <c r="F2009" s="0" t="n">
        <v>2</v>
      </c>
      <c r="G2009" s="0" t="n">
        <v>17.61</v>
      </c>
      <c r="H2009" s="0" t="n">
        <v>3.9</v>
      </c>
      <c r="I2009" s="0" t="n">
        <v>0.41</v>
      </c>
      <c r="J2009" s="0" t="s">
        <v>426</v>
      </c>
      <c r="K2009" s="0" t="s">
        <v>54</v>
      </c>
      <c r="L2009" s="0" t="n">
        <v>169</v>
      </c>
      <c r="M2009" s="0" t="n">
        <v>1.82</v>
      </c>
      <c r="N2009" s="0" t="n">
        <v>169.5</v>
      </c>
      <c r="O2009" s="0" t="n">
        <v>1.94</v>
      </c>
      <c r="P2009" s="0" t="n">
        <v>5</v>
      </c>
      <c r="Q2009" s="0" t="n">
        <v>0.76</v>
      </c>
      <c r="R2009" s="0" t="n">
        <v>887</v>
      </c>
      <c r="S2009" s="0" t="n">
        <v>12.93</v>
      </c>
      <c r="T2009" s="0" t="n">
        <v>0.67</v>
      </c>
      <c r="U2009" s="6" t="n">
        <v>45429</v>
      </c>
      <c r="V2009" s="0" t="n">
        <v>134.85</v>
      </c>
      <c r="W2009" s="0" t="n">
        <v>0.564</v>
      </c>
    </row>
    <row r="2010" customFormat="false" ht="15" hidden="false" customHeight="false" outlineLevel="0" collapsed="false">
      <c r="A2010" s="0" t="s">
        <v>2156</v>
      </c>
      <c r="B2010" s="0" t="s">
        <v>56</v>
      </c>
      <c r="C2010" s="0" t="n">
        <v>289</v>
      </c>
      <c r="D2010" s="0" t="n">
        <v>58</v>
      </c>
      <c r="E2010" s="0" t="n">
        <v>11</v>
      </c>
      <c r="F2010" s="0" t="n">
        <v>7</v>
      </c>
      <c r="G2010" s="0" t="n">
        <v>19.6</v>
      </c>
      <c r="H2010" s="0" t="n">
        <v>7.64</v>
      </c>
      <c r="I2010" s="0" t="n">
        <v>0.1</v>
      </c>
      <c r="J2010" s="0" t="s">
        <v>223</v>
      </c>
      <c r="K2010" s="0" t="s">
        <v>54</v>
      </c>
      <c r="L2010" s="0" t="n">
        <v>21</v>
      </c>
      <c r="M2010" s="0" t="n">
        <v>4.27</v>
      </c>
      <c r="N2010" s="0" t="n">
        <v>43.65</v>
      </c>
      <c r="O2010" s="0" t="n">
        <v>0.59</v>
      </c>
      <c r="P2010" s="0" t="n">
        <v>6</v>
      </c>
      <c r="Q2010" s="0" t="n">
        <v>0.94</v>
      </c>
      <c r="R2010" s="0" t="n">
        <v>253</v>
      </c>
      <c r="S2010" s="0" t="n">
        <v>10.09</v>
      </c>
      <c r="T2010" s="0" t="n">
        <v>0.4</v>
      </c>
      <c r="U2010" s="6" t="n">
        <v>45339</v>
      </c>
      <c r="V2010" s="0" t="n">
        <v>292.5</v>
      </c>
      <c r="W2010" s="0" t="n">
        <v>0.624</v>
      </c>
    </row>
    <row r="2011" customFormat="false" ht="15" hidden="false" customHeight="false" outlineLevel="0" collapsed="false">
      <c r="A2011" s="0" t="s">
        <v>2157</v>
      </c>
      <c r="B2011" s="0" t="s">
        <v>48</v>
      </c>
      <c r="C2011" s="0" t="n">
        <v>114</v>
      </c>
      <c r="D2011" s="0" t="n">
        <v>52</v>
      </c>
      <c r="E2011" s="0" t="n">
        <v>10</v>
      </c>
      <c r="F2011" s="0" t="n">
        <v>5</v>
      </c>
      <c r="G2011" s="0" t="n">
        <v>44.51</v>
      </c>
      <c r="H2011" s="0" t="n">
        <v>6.39</v>
      </c>
      <c r="I2011" s="0" t="n">
        <v>0.6</v>
      </c>
      <c r="J2011" s="0" t="s">
        <v>118</v>
      </c>
      <c r="K2011" s="0" t="s">
        <v>42</v>
      </c>
      <c r="L2011" s="0" t="n">
        <v>150</v>
      </c>
      <c r="M2011" s="0" t="n">
        <v>2.65</v>
      </c>
      <c r="N2011" s="0" t="n">
        <v>138.03</v>
      </c>
      <c r="O2011" s="0" t="n">
        <v>0.37</v>
      </c>
      <c r="P2011" s="0" t="n">
        <v>9</v>
      </c>
      <c r="Q2011" s="0" t="n">
        <v>0.91</v>
      </c>
      <c r="R2011" s="0" t="n">
        <v>672</v>
      </c>
      <c r="S2011" s="0" t="n">
        <v>4.96</v>
      </c>
      <c r="T2011" s="0" t="n">
        <v>0.73</v>
      </c>
      <c r="U2011" s="6" t="n">
        <v>45482</v>
      </c>
      <c r="V2011" s="0" t="n">
        <v>96.58</v>
      </c>
      <c r="W2011" s="0" t="n">
        <v>0.577</v>
      </c>
    </row>
    <row r="2012" customFormat="false" ht="15" hidden="false" customHeight="false" outlineLevel="0" collapsed="false">
      <c r="A2012" s="0" t="s">
        <v>2158</v>
      </c>
      <c r="B2012" s="0" t="s">
        <v>44</v>
      </c>
      <c r="C2012" s="0" t="n">
        <v>329</v>
      </c>
      <c r="D2012" s="0" t="n">
        <v>81</v>
      </c>
      <c r="E2012" s="0" t="n">
        <v>5</v>
      </c>
      <c r="F2012" s="0" t="n">
        <v>5</v>
      </c>
      <c r="G2012" s="0" t="n">
        <v>20.81</v>
      </c>
      <c r="H2012" s="0" t="n">
        <v>4.87</v>
      </c>
      <c r="I2012" s="0" t="n">
        <v>0.31</v>
      </c>
      <c r="J2012" s="0" t="s">
        <v>67</v>
      </c>
      <c r="K2012" s="0" t="s">
        <v>42</v>
      </c>
      <c r="L2012" s="0" t="n">
        <v>94</v>
      </c>
      <c r="M2012" s="0" t="n">
        <v>1.32</v>
      </c>
      <c r="N2012" s="0" t="n">
        <v>77.9</v>
      </c>
      <c r="O2012" s="0" t="n">
        <v>0.15</v>
      </c>
      <c r="P2012" s="0" t="n">
        <v>8</v>
      </c>
      <c r="Q2012" s="0" t="n">
        <v>0.93</v>
      </c>
      <c r="R2012" s="0" t="n">
        <v>948</v>
      </c>
      <c r="S2012" s="0" t="n">
        <v>4.84</v>
      </c>
      <c r="T2012" s="0" t="n">
        <v>0.96</v>
      </c>
      <c r="U2012" s="6" t="n">
        <v>45467</v>
      </c>
      <c r="V2012" s="0" t="n">
        <v>84.41</v>
      </c>
      <c r="W2012" s="0" t="n">
        <v>0.668</v>
      </c>
    </row>
    <row r="2013" customFormat="false" ht="15" hidden="false" customHeight="false" outlineLevel="0" collapsed="false">
      <c r="A2013" s="0" t="s">
        <v>2159</v>
      </c>
      <c r="B2013" s="0" t="s">
        <v>56</v>
      </c>
      <c r="C2013" s="0" t="n">
        <v>151</v>
      </c>
      <c r="D2013" s="0" t="n">
        <v>96</v>
      </c>
      <c r="E2013" s="0" t="n">
        <v>3</v>
      </c>
      <c r="F2013" s="0" t="n">
        <v>6</v>
      </c>
      <c r="G2013" s="0" t="n">
        <v>31.61</v>
      </c>
      <c r="H2013" s="0" t="n">
        <v>2.34</v>
      </c>
      <c r="I2013" s="0" t="n">
        <v>0.77</v>
      </c>
      <c r="J2013" s="0" t="s">
        <v>281</v>
      </c>
      <c r="K2013" s="0" t="s">
        <v>60</v>
      </c>
      <c r="L2013" s="0" t="n">
        <v>126</v>
      </c>
      <c r="M2013" s="0" t="n">
        <v>4.11</v>
      </c>
      <c r="N2013" s="0" t="n">
        <v>165.05</v>
      </c>
      <c r="O2013" s="0" t="n">
        <v>0.82</v>
      </c>
      <c r="P2013" s="0" t="n">
        <v>9</v>
      </c>
      <c r="Q2013" s="0" t="n">
        <v>0.74</v>
      </c>
      <c r="R2013" s="0" t="n">
        <v>117</v>
      </c>
      <c r="S2013" s="0" t="n">
        <v>13.64</v>
      </c>
      <c r="T2013" s="0" t="n">
        <v>0.33</v>
      </c>
      <c r="U2013" s="6" t="n">
        <v>45385</v>
      </c>
      <c r="V2013" s="0" t="n">
        <v>269.45</v>
      </c>
      <c r="W2013" s="0" t="n">
        <v>0.534</v>
      </c>
    </row>
    <row r="2014" customFormat="false" ht="15" hidden="false" customHeight="false" outlineLevel="0" collapsed="false">
      <c r="A2014" s="0" t="s">
        <v>2160</v>
      </c>
      <c r="B2014" s="0" t="s">
        <v>48</v>
      </c>
      <c r="C2014" s="0" t="n">
        <v>58</v>
      </c>
      <c r="D2014" s="0" t="n">
        <v>14</v>
      </c>
      <c r="E2014" s="0" t="n">
        <v>4</v>
      </c>
      <c r="F2014" s="0" t="n">
        <v>4</v>
      </c>
      <c r="G2014" s="0" t="n">
        <v>44.57</v>
      </c>
      <c r="H2014" s="0" t="n">
        <v>3.38</v>
      </c>
      <c r="I2014" s="0" t="n">
        <v>0.5</v>
      </c>
      <c r="J2014" s="0" t="s">
        <v>273</v>
      </c>
      <c r="K2014" s="0" t="s">
        <v>46</v>
      </c>
      <c r="L2014" s="0" t="n">
        <v>131</v>
      </c>
      <c r="M2014" s="0" t="n">
        <v>2.2</v>
      </c>
      <c r="N2014" s="0" t="n">
        <v>106.84</v>
      </c>
      <c r="O2014" s="0" t="n">
        <v>0.51</v>
      </c>
      <c r="P2014" s="0" t="n">
        <v>4</v>
      </c>
      <c r="Q2014" s="0" t="n">
        <v>0.77</v>
      </c>
      <c r="R2014" s="0" t="n">
        <v>918</v>
      </c>
      <c r="S2014" s="0" t="n">
        <v>12.77</v>
      </c>
      <c r="T2014" s="0" t="n">
        <v>0.99</v>
      </c>
      <c r="U2014" s="6" t="n">
        <v>45350</v>
      </c>
      <c r="V2014" s="0" t="n">
        <v>215.14</v>
      </c>
      <c r="W2014" s="0" t="n">
        <v>0.791</v>
      </c>
    </row>
    <row r="2015" customFormat="false" ht="15" hidden="false" customHeight="false" outlineLevel="0" collapsed="false">
      <c r="A2015" s="0" t="s">
        <v>2161</v>
      </c>
      <c r="B2015" s="0" t="s">
        <v>56</v>
      </c>
      <c r="C2015" s="0" t="n">
        <v>91</v>
      </c>
      <c r="D2015" s="0" t="n">
        <v>51</v>
      </c>
      <c r="E2015" s="0" t="n">
        <v>4</v>
      </c>
      <c r="F2015" s="0" t="n">
        <v>3</v>
      </c>
      <c r="G2015" s="0" t="n">
        <v>11.28</v>
      </c>
      <c r="H2015" s="0" t="n">
        <v>6.4</v>
      </c>
      <c r="I2015" s="0" t="n">
        <v>0.71</v>
      </c>
      <c r="J2015" s="0" t="s">
        <v>156</v>
      </c>
      <c r="K2015" s="0" t="s">
        <v>46</v>
      </c>
      <c r="L2015" s="0" t="n">
        <v>50</v>
      </c>
      <c r="M2015" s="0" t="n">
        <v>3.68</v>
      </c>
      <c r="N2015" s="0" t="n">
        <v>71.64</v>
      </c>
      <c r="O2015" s="0" t="n">
        <v>1.03</v>
      </c>
      <c r="P2015" s="0" t="n">
        <v>0</v>
      </c>
      <c r="Q2015" s="0" t="n">
        <v>0.87</v>
      </c>
      <c r="R2015" s="0" t="n">
        <v>599</v>
      </c>
      <c r="S2015" s="0" t="n">
        <v>11.68</v>
      </c>
      <c r="T2015" s="0" t="n">
        <v>0.54</v>
      </c>
      <c r="U2015" s="6" t="n">
        <v>45497</v>
      </c>
      <c r="V2015" s="0" t="n">
        <v>110.2</v>
      </c>
      <c r="W2015" s="0" t="n">
        <v>0.735</v>
      </c>
    </row>
    <row r="2016" customFormat="false" ht="15" hidden="false" customHeight="false" outlineLevel="0" collapsed="false">
      <c r="A2016" s="0" t="s">
        <v>2162</v>
      </c>
      <c r="B2016" s="0" t="s">
        <v>44</v>
      </c>
      <c r="C2016" s="0" t="n">
        <v>300</v>
      </c>
      <c r="D2016" s="0" t="n">
        <v>16</v>
      </c>
      <c r="E2016" s="0" t="n">
        <v>6</v>
      </c>
      <c r="F2016" s="0" t="n">
        <v>3</v>
      </c>
      <c r="G2016" s="0" t="n">
        <v>49.11</v>
      </c>
      <c r="H2016" s="0" t="n">
        <v>4.55</v>
      </c>
      <c r="I2016" s="0" t="n">
        <v>0.87</v>
      </c>
      <c r="J2016" s="0" t="s">
        <v>198</v>
      </c>
      <c r="K2016" s="0" t="s">
        <v>54</v>
      </c>
      <c r="L2016" s="0" t="n">
        <v>57</v>
      </c>
      <c r="M2016" s="0" t="n">
        <v>4.27</v>
      </c>
      <c r="N2016" s="0" t="n">
        <v>71.54</v>
      </c>
      <c r="O2016" s="0" t="n">
        <v>1.1</v>
      </c>
      <c r="P2016" s="0" t="n">
        <v>8</v>
      </c>
      <c r="Q2016" s="0" t="n">
        <v>0.96</v>
      </c>
      <c r="R2016" s="0" t="n">
        <v>759</v>
      </c>
      <c r="S2016" s="0" t="n">
        <v>6.81</v>
      </c>
      <c r="T2016" s="0" t="n">
        <v>0.98</v>
      </c>
      <c r="U2016" s="6" t="n">
        <v>45496</v>
      </c>
      <c r="V2016" s="0" t="n">
        <v>77.22</v>
      </c>
      <c r="W2016" s="0" t="n">
        <v>0.609</v>
      </c>
    </row>
    <row r="2017" customFormat="false" ht="15" hidden="false" customHeight="false" outlineLevel="0" collapsed="false">
      <c r="A2017" s="0" t="s">
        <v>2163</v>
      </c>
      <c r="B2017" s="0" t="s">
        <v>81</v>
      </c>
      <c r="C2017" s="0" t="n">
        <v>352</v>
      </c>
      <c r="D2017" s="0" t="n">
        <v>51</v>
      </c>
      <c r="E2017" s="0" t="n">
        <v>8</v>
      </c>
      <c r="F2017" s="0" t="n">
        <v>3</v>
      </c>
      <c r="G2017" s="0" t="n">
        <v>35.4</v>
      </c>
      <c r="H2017" s="0" t="n">
        <v>8.95</v>
      </c>
      <c r="I2017" s="0" t="n">
        <v>0.58</v>
      </c>
      <c r="J2017" s="0" t="s">
        <v>409</v>
      </c>
      <c r="K2017" s="0" t="s">
        <v>42</v>
      </c>
      <c r="L2017" s="0" t="n">
        <v>60</v>
      </c>
      <c r="M2017" s="0" t="n">
        <v>4.83</v>
      </c>
      <c r="N2017" s="0" t="n">
        <v>72.12</v>
      </c>
      <c r="O2017" s="0" t="n">
        <v>0.76</v>
      </c>
      <c r="P2017" s="0" t="n">
        <v>4</v>
      </c>
      <c r="Q2017" s="0" t="n">
        <v>0.97</v>
      </c>
      <c r="R2017" s="0" t="n">
        <v>354</v>
      </c>
      <c r="S2017" s="0" t="n">
        <v>13.22</v>
      </c>
      <c r="T2017" s="0" t="n">
        <v>0.71</v>
      </c>
      <c r="U2017" s="6" t="n">
        <v>45525</v>
      </c>
      <c r="V2017" s="0" t="n">
        <v>61.63</v>
      </c>
      <c r="W2017" s="0" t="n">
        <v>0.756</v>
      </c>
    </row>
    <row r="2018" customFormat="false" ht="15" hidden="false" customHeight="false" outlineLevel="0" collapsed="false">
      <c r="A2018" s="0" t="s">
        <v>2164</v>
      </c>
      <c r="B2018" s="0" t="s">
        <v>81</v>
      </c>
      <c r="C2018" s="0" t="n">
        <v>179</v>
      </c>
      <c r="D2018" s="0" t="n">
        <v>45</v>
      </c>
      <c r="E2018" s="0" t="n">
        <v>6</v>
      </c>
      <c r="F2018" s="0" t="n">
        <v>9</v>
      </c>
      <c r="G2018" s="0" t="n">
        <v>25.31</v>
      </c>
      <c r="H2018" s="0" t="n">
        <v>2.73</v>
      </c>
      <c r="I2018" s="0" t="n">
        <v>0.4</v>
      </c>
      <c r="J2018" s="0" t="s">
        <v>168</v>
      </c>
      <c r="K2018" s="0" t="s">
        <v>60</v>
      </c>
      <c r="L2018" s="0" t="n">
        <v>127</v>
      </c>
      <c r="M2018" s="0" t="n">
        <v>0.89</v>
      </c>
      <c r="N2018" s="0" t="n">
        <v>159.83</v>
      </c>
      <c r="O2018" s="0" t="n">
        <v>1.52</v>
      </c>
      <c r="P2018" s="0" t="n">
        <v>5</v>
      </c>
      <c r="Q2018" s="0" t="n">
        <v>0.95</v>
      </c>
      <c r="R2018" s="0" t="n">
        <v>653</v>
      </c>
      <c r="S2018" s="0" t="n">
        <v>4.46</v>
      </c>
      <c r="T2018" s="0" t="n">
        <v>0.46</v>
      </c>
      <c r="U2018" s="6" t="n">
        <v>45431</v>
      </c>
      <c r="V2018" s="0" t="n">
        <v>100.91</v>
      </c>
      <c r="W2018" s="0" t="n">
        <v>0.489</v>
      </c>
    </row>
    <row r="2019" customFormat="false" ht="15" hidden="false" customHeight="false" outlineLevel="0" collapsed="false">
      <c r="A2019" s="0" t="s">
        <v>2165</v>
      </c>
      <c r="B2019" s="0" t="s">
        <v>48</v>
      </c>
      <c r="C2019" s="0" t="n">
        <v>206</v>
      </c>
      <c r="D2019" s="0" t="n">
        <v>36</v>
      </c>
      <c r="E2019" s="0" t="n">
        <v>11</v>
      </c>
      <c r="F2019" s="0" t="n">
        <v>7</v>
      </c>
      <c r="G2019" s="0" t="n">
        <v>22.12</v>
      </c>
      <c r="H2019" s="0" t="n">
        <v>1.19</v>
      </c>
      <c r="I2019" s="0" t="n">
        <v>0.79</v>
      </c>
      <c r="J2019" s="0" t="s">
        <v>409</v>
      </c>
      <c r="K2019" s="0" t="s">
        <v>54</v>
      </c>
      <c r="L2019" s="0" t="n">
        <v>105</v>
      </c>
      <c r="M2019" s="0" t="n">
        <v>0.54</v>
      </c>
      <c r="N2019" s="0" t="n">
        <v>145.11</v>
      </c>
      <c r="O2019" s="0" t="n">
        <v>1.82</v>
      </c>
      <c r="P2019" s="0" t="n">
        <v>8</v>
      </c>
      <c r="Q2019" s="0" t="n">
        <v>0.71</v>
      </c>
      <c r="R2019" s="0" t="n">
        <v>825</v>
      </c>
      <c r="S2019" s="0" t="n">
        <v>1.34</v>
      </c>
      <c r="T2019" s="0" t="n">
        <v>0.5</v>
      </c>
      <c r="U2019" s="6" t="n">
        <v>45489</v>
      </c>
      <c r="V2019" s="0" t="n">
        <v>46.41</v>
      </c>
      <c r="W2019" s="0" t="n">
        <v>0.318</v>
      </c>
    </row>
    <row r="2020" customFormat="false" ht="15" hidden="false" customHeight="false" outlineLevel="0" collapsed="false">
      <c r="A2020" s="0" t="s">
        <v>2166</v>
      </c>
      <c r="B2020" s="0" t="s">
        <v>40</v>
      </c>
      <c r="C2020" s="0" t="n">
        <v>210</v>
      </c>
      <c r="D2020" s="0" t="n">
        <v>67</v>
      </c>
      <c r="E2020" s="0" t="n">
        <v>6</v>
      </c>
      <c r="F2020" s="0" t="n">
        <v>8</v>
      </c>
      <c r="G2020" s="0" t="n">
        <v>47.76</v>
      </c>
      <c r="H2020" s="0" t="n">
        <v>6.1</v>
      </c>
      <c r="I2020" s="0" t="n">
        <v>0.34</v>
      </c>
      <c r="J2020" s="0" t="s">
        <v>130</v>
      </c>
      <c r="K2020" s="0" t="s">
        <v>46</v>
      </c>
      <c r="L2020" s="0" t="n">
        <v>85</v>
      </c>
      <c r="M2020" s="0" t="n">
        <v>2.97</v>
      </c>
      <c r="N2020" s="0" t="n">
        <v>70.65</v>
      </c>
      <c r="O2020" s="0" t="n">
        <v>0.5</v>
      </c>
      <c r="P2020" s="0" t="n">
        <v>1</v>
      </c>
      <c r="Q2020" s="0" t="n">
        <v>0.95</v>
      </c>
      <c r="R2020" s="0" t="n">
        <v>804</v>
      </c>
      <c r="S2020" s="0" t="n">
        <v>7.06</v>
      </c>
      <c r="T2020" s="0" t="n">
        <v>0.43</v>
      </c>
      <c r="U2020" s="6" t="n">
        <v>45645</v>
      </c>
      <c r="V2020" s="0" t="n">
        <v>52.15</v>
      </c>
      <c r="W2020" s="0" t="n">
        <v>0.7</v>
      </c>
    </row>
    <row r="2021" customFormat="false" ht="15" hidden="false" customHeight="false" outlineLevel="0" collapsed="false">
      <c r="A2021" s="0" t="s">
        <v>2167</v>
      </c>
      <c r="B2021" s="0" t="s">
        <v>48</v>
      </c>
      <c r="C2021" s="0" t="n">
        <v>441</v>
      </c>
      <c r="D2021" s="0" t="n">
        <v>55</v>
      </c>
      <c r="E2021" s="0" t="n">
        <v>8</v>
      </c>
      <c r="F2021" s="0" t="n">
        <v>4</v>
      </c>
      <c r="G2021" s="0" t="n">
        <v>11.08</v>
      </c>
      <c r="H2021" s="0" t="n">
        <v>8.92</v>
      </c>
      <c r="I2021" s="0" t="n">
        <v>0.9</v>
      </c>
      <c r="J2021" s="0" t="s">
        <v>92</v>
      </c>
      <c r="K2021" s="0" t="s">
        <v>46</v>
      </c>
      <c r="L2021" s="0" t="n">
        <v>55</v>
      </c>
      <c r="M2021" s="0" t="n">
        <v>1.69</v>
      </c>
      <c r="N2021" s="0" t="n">
        <v>103.14</v>
      </c>
      <c r="O2021" s="0" t="n">
        <v>1.69</v>
      </c>
      <c r="P2021" s="0" t="n">
        <v>2</v>
      </c>
      <c r="Q2021" s="0" t="n">
        <v>0.97</v>
      </c>
      <c r="R2021" s="0" t="n">
        <v>677</v>
      </c>
      <c r="S2021" s="0" t="n">
        <v>13.87</v>
      </c>
      <c r="T2021" s="0" t="n">
        <v>0.47</v>
      </c>
      <c r="U2021" s="6" t="n">
        <v>45536</v>
      </c>
      <c r="V2021" s="0" t="n">
        <v>235.22</v>
      </c>
      <c r="W2021" s="0" t="n">
        <v>0.664</v>
      </c>
    </row>
    <row r="2022" customFormat="false" ht="15" hidden="false" customHeight="false" outlineLevel="0" collapsed="false">
      <c r="A2022" s="0" t="s">
        <v>2168</v>
      </c>
      <c r="B2022" s="0" t="s">
        <v>40</v>
      </c>
      <c r="C2022" s="0" t="n">
        <v>139</v>
      </c>
      <c r="D2022" s="0" t="n">
        <v>75</v>
      </c>
      <c r="E2022" s="0" t="n">
        <v>8</v>
      </c>
      <c r="F2022" s="0" t="n">
        <v>2</v>
      </c>
      <c r="G2022" s="0" t="n">
        <v>16.27</v>
      </c>
      <c r="H2022" s="0" t="n">
        <v>3.97</v>
      </c>
      <c r="I2022" s="0" t="n">
        <v>0.16</v>
      </c>
      <c r="J2022" s="0" t="s">
        <v>67</v>
      </c>
      <c r="K2022" s="0" t="s">
        <v>60</v>
      </c>
      <c r="L2022" s="0" t="n">
        <v>109</v>
      </c>
      <c r="M2022" s="0" t="n">
        <v>2.61</v>
      </c>
      <c r="N2022" s="0" t="n">
        <v>24.47</v>
      </c>
      <c r="O2022" s="0" t="n">
        <v>0.35</v>
      </c>
      <c r="P2022" s="0" t="n">
        <v>6</v>
      </c>
      <c r="Q2022" s="0" t="n">
        <v>0.72</v>
      </c>
      <c r="R2022" s="0" t="n">
        <v>144</v>
      </c>
      <c r="S2022" s="0" t="n">
        <v>9</v>
      </c>
      <c r="T2022" s="0" t="n">
        <v>0.72</v>
      </c>
      <c r="U2022" s="6" t="n">
        <v>45507</v>
      </c>
      <c r="V2022" s="0" t="n">
        <v>28.49</v>
      </c>
      <c r="W2022" s="0" t="n">
        <v>0.653</v>
      </c>
    </row>
    <row r="2023" customFormat="false" ht="15" hidden="false" customHeight="false" outlineLevel="0" collapsed="false">
      <c r="A2023" s="0" t="s">
        <v>2169</v>
      </c>
      <c r="B2023" s="0" t="s">
        <v>56</v>
      </c>
      <c r="C2023" s="0" t="n">
        <v>239</v>
      </c>
      <c r="D2023" s="0" t="n">
        <v>34</v>
      </c>
      <c r="E2023" s="0" t="n">
        <v>12</v>
      </c>
      <c r="F2023" s="0" t="n">
        <v>3</v>
      </c>
      <c r="G2023" s="0" t="n">
        <v>16.08</v>
      </c>
      <c r="H2023" s="0" t="n">
        <v>6.65</v>
      </c>
      <c r="I2023" s="0" t="n">
        <v>0.85</v>
      </c>
      <c r="J2023" s="0" t="s">
        <v>284</v>
      </c>
      <c r="K2023" s="0" t="s">
        <v>54</v>
      </c>
      <c r="L2023" s="0" t="n">
        <v>47</v>
      </c>
      <c r="M2023" s="0" t="n">
        <v>0.83</v>
      </c>
      <c r="N2023" s="0" t="n">
        <v>167.23</v>
      </c>
      <c r="O2023" s="0" t="n">
        <v>0.53</v>
      </c>
      <c r="P2023" s="0" t="n">
        <v>2</v>
      </c>
      <c r="Q2023" s="0" t="n">
        <v>0.82</v>
      </c>
      <c r="R2023" s="0" t="n">
        <v>774</v>
      </c>
      <c r="S2023" s="0" t="n">
        <v>4.21</v>
      </c>
      <c r="T2023" s="0" t="n">
        <v>0.21</v>
      </c>
      <c r="U2023" s="6" t="n">
        <v>45624</v>
      </c>
      <c r="V2023" s="0" t="n">
        <v>137.39</v>
      </c>
      <c r="W2023" s="0" t="n">
        <v>0.569</v>
      </c>
    </row>
    <row r="2024" customFormat="false" ht="15" hidden="false" customHeight="false" outlineLevel="0" collapsed="false">
      <c r="A2024" s="0" t="s">
        <v>2170</v>
      </c>
      <c r="B2024" s="0" t="s">
        <v>56</v>
      </c>
      <c r="C2024" s="0" t="n">
        <v>72</v>
      </c>
      <c r="D2024" s="0" t="n">
        <v>82</v>
      </c>
      <c r="E2024" s="0" t="n">
        <v>13</v>
      </c>
      <c r="F2024" s="0" t="n">
        <v>9</v>
      </c>
      <c r="G2024" s="0" t="n">
        <v>15.16</v>
      </c>
      <c r="H2024" s="0" t="n">
        <v>2.7</v>
      </c>
      <c r="I2024" s="0" t="n">
        <v>0.18</v>
      </c>
      <c r="J2024" s="0" t="s">
        <v>485</v>
      </c>
      <c r="K2024" s="0" t="s">
        <v>60</v>
      </c>
      <c r="L2024" s="0" t="n">
        <v>101</v>
      </c>
      <c r="M2024" s="0" t="n">
        <v>2.76</v>
      </c>
      <c r="N2024" s="0" t="n">
        <v>60.53</v>
      </c>
      <c r="O2024" s="0" t="n">
        <v>1.17</v>
      </c>
      <c r="P2024" s="0" t="n">
        <v>1</v>
      </c>
      <c r="Q2024" s="0" t="n">
        <v>0.86</v>
      </c>
      <c r="R2024" s="0" t="n">
        <v>295</v>
      </c>
      <c r="S2024" s="0" t="n">
        <v>10.11</v>
      </c>
      <c r="T2024" s="0" t="n">
        <v>0.97</v>
      </c>
      <c r="U2024" s="6" t="n">
        <v>45377</v>
      </c>
      <c r="V2024" s="0" t="n">
        <v>127.45</v>
      </c>
      <c r="W2024" s="0" t="n">
        <v>0.764</v>
      </c>
    </row>
    <row r="2025" customFormat="false" ht="15" hidden="false" customHeight="false" outlineLevel="0" collapsed="false">
      <c r="A2025" s="0" t="s">
        <v>2171</v>
      </c>
      <c r="B2025" s="0" t="s">
        <v>44</v>
      </c>
      <c r="C2025" s="0" t="n">
        <v>241</v>
      </c>
      <c r="D2025" s="0" t="n">
        <v>36</v>
      </c>
      <c r="E2025" s="0" t="n">
        <v>12</v>
      </c>
      <c r="F2025" s="0" t="n">
        <v>2</v>
      </c>
      <c r="G2025" s="0" t="n">
        <v>23.96</v>
      </c>
      <c r="H2025" s="0" t="n">
        <v>5.81</v>
      </c>
      <c r="I2025" s="0" t="n">
        <v>0.15</v>
      </c>
      <c r="J2025" s="0" t="s">
        <v>291</v>
      </c>
      <c r="K2025" s="0" t="s">
        <v>54</v>
      </c>
      <c r="L2025" s="0" t="n">
        <v>150</v>
      </c>
      <c r="M2025" s="0" t="n">
        <v>1.06</v>
      </c>
      <c r="N2025" s="0" t="n">
        <v>178.95</v>
      </c>
      <c r="O2025" s="0" t="n">
        <v>0.68</v>
      </c>
      <c r="P2025" s="0" t="n">
        <v>6</v>
      </c>
      <c r="Q2025" s="0" t="n">
        <v>0.77</v>
      </c>
      <c r="R2025" s="0" t="n">
        <v>734</v>
      </c>
      <c r="S2025" s="0" t="n">
        <v>11.43</v>
      </c>
      <c r="T2025" s="0" t="n">
        <v>0.81</v>
      </c>
      <c r="U2025" s="6" t="n">
        <v>45349</v>
      </c>
      <c r="V2025" s="0" t="n">
        <v>288.46</v>
      </c>
      <c r="W2025" s="0" t="n">
        <v>0.68</v>
      </c>
    </row>
    <row r="2026" customFormat="false" ht="15" hidden="false" customHeight="false" outlineLevel="0" collapsed="false">
      <c r="A2026" s="0" t="s">
        <v>2172</v>
      </c>
      <c r="B2026" s="0" t="s">
        <v>40</v>
      </c>
      <c r="C2026" s="0" t="n">
        <v>470</v>
      </c>
      <c r="D2026" s="0" t="n">
        <v>10</v>
      </c>
      <c r="E2026" s="0" t="n">
        <v>3</v>
      </c>
      <c r="F2026" s="0" t="n">
        <v>4</v>
      </c>
      <c r="G2026" s="0" t="n">
        <v>49.47</v>
      </c>
      <c r="H2026" s="0" t="n">
        <v>7.97</v>
      </c>
      <c r="I2026" s="0" t="n">
        <v>0.43</v>
      </c>
      <c r="J2026" s="0" t="s">
        <v>297</v>
      </c>
      <c r="K2026" s="0" t="s">
        <v>46</v>
      </c>
      <c r="L2026" s="0" t="n">
        <v>159</v>
      </c>
      <c r="M2026" s="0" t="n">
        <v>4.27</v>
      </c>
      <c r="N2026" s="0" t="n">
        <v>123.39</v>
      </c>
      <c r="O2026" s="0" t="n">
        <v>0.18</v>
      </c>
      <c r="P2026" s="0" t="n">
        <v>7</v>
      </c>
      <c r="Q2026" s="0" t="n">
        <v>0.86</v>
      </c>
      <c r="R2026" s="0" t="n">
        <v>846</v>
      </c>
      <c r="S2026" s="0" t="n">
        <v>8.7</v>
      </c>
      <c r="T2026" s="0" t="n">
        <v>0.95</v>
      </c>
      <c r="U2026" s="6" t="n">
        <v>45359</v>
      </c>
      <c r="V2026" s="0" t="n">
        <v>145.01</v>
      </c>
      <c r="W2026" s="0" t="n">
        <v>0.72</v>
      </c>
    </row>
    <row r="2027" customFormat="false" ht="15" hidden="false" customHeight="false" outlineLevel="0" collapsed="false">
      <c r="A2027" s="0" t="s">
        <v>2173</v>
      </c>
      <c r="B2027" s="0" t="s">
        <v>44</v>
      </c>
      <c r="C2027" s="0" t="n">
        <v>431</v>
      </c>
      <c r="D2027" s="0" t="n">
        <v>96</v>
      </c>
      <c r="E2027" s="0" t="n">
        <v>10</v>
      </c>
      <c r="F2027" s="0" t="n">
        <v>7</v>
      </c>
      <c r="G2027" s="0" t="n">
        <v>44.55</v>
      </c>
      <c r="H2027" s="0" t="n">
        <v>8.74</v>
      </c>
      <c r="I2027" s="0" t="n">
        <v>0.96</v>
      </c>
      <c r="J2027" s="0" t="s">
        <v>171</v>
      </c>
      <c r="K2027" s="0" t="s">
        <v>42</v>
      </c>
      <c r="L2027" s="0" t="n">
        <v>139</v>
      </c>
      <c r="M2027" s="0" t="n">
        <v>3.92</v>
      </c>
      <c r="N2027" s="0" t="n">
        <v>117.89</v>
      </c>
      <c r="O2027" s="0" t="n">
        <v>0.66</v>
      </c>
      <c r="P2027" s="0" t="n">
        <v>8</v>
      </c>
      <c r="Q2027" s="0" t="n">
        <v>0.97</v>
      </c>
      <c r="R2027" s="0" t="n">
        <v>128</v>
      </c>
      <c r="S2027" s="0" t="n">
        <v>12.8</v>
      </c>
      <c r="T2027" s="0" t="n">
        <v>0.77</v>
      </c>
      <c r="U2027" s="6" t="n">
        <v>45648</v>
      </c>
      <c r="V2027" s="0" t="n">
        <v>56.65</v>
      </c>
      <c r="W2027" s="0" t="n">
        <v>0.693</v>
      </c>
    </row>
    <row r="2028" customFormat="false" ht="15" hidden="false" customHeight="false" outlineLevel="0" collapsed="false">
      <c r="A2028" s="0" t="s">
        <v>2174</v>
      </c>
      <c r="B2028" s="0" t="s">
        <v>81</v>
      </c>
      <c r="C2028" s="0" t="n">
        <v>150</v>
      </c>
      <c r="D2028" s="0" t="n">
        <v>83</v>
      </c>
      <c r="E2028" s="0" t="n">
        <v>14</v>
      </c>
      <c r="F2028" s="0" t="n">
        <v>4</v>
      </c>
      <c r="G2028" s="0" t="n">
        <v>17.07</v>
      </c>
      <c r="H2028" s="0" t="n">
        <v>1.5</v>
      </c>
      <c r="I2028" s="0" t="n">
        <v>0.99</v>
      </c>
      <c r="J2028" s="0" t="s">
        <v>89</v>
      </c>
      <c r="K2028" s="0" t="s">
        <v>42</v>
      </c>
      <c r="L2028" s="0" t="n">
        <v>102</v>
      </c>
      <c r="M2028" s="0" t="n">
        <v>0.83</v>
      </c>
      <c r="N2028" s="0" t="n">
        <v>40.92</v>
      </c>
      <c r="O2028" s="0" t="n">
        <v>1.82</v>
      </c>
      <c r="P2028" s="0" t="n">
        <v>1</v>
      </c>
      <c r="Q2028" s="0" t="n">
        <v>0.96</v>
      </c>
      <c r="R2028" s="0" t="n">
        <v>482</v>
      </c>
      <c r="S2028" s="0" t="n">
        <v>9.29</v>
      </c>
      <c r="T2028" s="0" t="n">
        <v>0.58</v>
      </c>
      <c r="U2028" s="6" t="n">
        <v>45322</v>
      </c>
      <c r="V2028" s="0" t="n">
        <v>35.64</v>
      </c>
      <c r="W2028" s="0" t="n">
        <v>0.63</v>
      </c>
    </row>
    <row r="2029" customFormat="false" ht="15" hidden="false" customHeight="false" outlineLevel="0" collapsed="false">
      <c r="A2029" s="0" t="s">
        <v>2175</v>
      </c>
      <c r="B2029" s="0" t="s">
        <v>40</v>
      </c>
      <c r="C2029" s="0" t="n">
        <v>256</v>
      </c>
      <c r="D2029" s="0" t="n">
        <v>51</v>
      </c>
      <c r="E2029" s="0" t="n">
        <v>5</v>
      </c>
      <c r="F2029" s="0" t="n">
        <v>6</v>
      </c>
      <c r="G2029" s="0" t="n">
        <v>21.72</v>
      </c>
      <c r="H2029" s="0" t="n">
        <v>3.89</v>
      </c>
      <c r="I2029" s="0" t="n">
        <v>0.28</v>
      </c>
      <c r="J2029" s="0" t="s">
        <v>121</v>
      </c>
      <c r="K2029" s="0" t="s">
        <v>46</v>
      </c>
      <c r="L2029" s="0" t="n">
        <v>86</v>
      </c>
      <c r="M2029" s="0" t="n">
        <v>4.26</v>
      </c>
      <c r="N2029" s="0" t="n">
        <v>23.21</v>
      </c>
      <c r="O2029" s="0" t="n">
        <v>0.43</v>
      </c>
      <c r="P2029" s="0" t="n">
        <v>1</v>
      </c>
      <c r="Q2029" s="0" t="n">
        <v>0.98</v>
      </c>
      <c r="R2029" s="0" t="n">
        <v>329</v>
      </c>
      <c r="S2029" s="0" t="n">
        <v>2.34</v>
      </c>
      <c r="T2029" s="0" t="n">
        <v>0.35</v>
      </c>
      <c r="U2029" s="6" t="n">
        <v>45373</v>
      </c>
      <c r="V2029" s="0" t="n">
        <v>222.41</v>
      </c>
      <c r="W2029" s="0" t="n">
        <v>0.634</v>
      </c>
    </row>
    <row r="2030" customFormat="false" ht="15" hidden="false" customHeight="false" outlineLevel="0" collapsed="false">
      <c r="A2030" s="0" t="s">
        <v>2176</v>
      </c>
      <c r="B2030" s="0" t="s">
        <v>48</v>
      </c>
      <c r="C2030" s="0" t="n">
        <v>265</v>
      </c>
      <c r="D2030" s="0" t="n">
        <v>61</v>
      </c>
      <c r="E2030" s="0" t="n">
        <v>8</v>
      </c>
      <c r="F2030" s="0" t="n">
        <v>8</v>
      </c>
      <c r="G2030" s="0" t="n">
        <v>33.8</v>
      </c>
      <c r="H2030" s="0" t="n">
        <v>6.58</v>
      </c>
      <c r="I2030" s="0" t="n">
        <v>0.23</v>
      </c>
      <c r="J2030" s="0" t="s">
        <v>409</v>
      </c>
      <c r="K2030" s="0" t="s">
        <v>42</v>
      </c>
      <c r="L2030" s="0" t="n">
        <v>22</v>
      </c>
      <c r="M2030" s="0" t="n">
        <v>1.96</v>
      </c>
      <c r="N2030" s="0" t="n">
        <v>115</v>
      </c>
      <c r="O2030" s="0" t="n">
        <v>1.55</v>
      </c>
      <c r="P2030" s="0" t="n">
        <v>6</v>
      </c>
      <c r="Q2030" s="0" t="n">
        <v>0.85</v>
      </c>
      <c r="R2030" s="0" t="n">
        <v>710</v>
      </c>
      <c r="S2030" s="0" t="n">
        <v>12.33</v>
      </c>
      <c r="T2030" s="0" t="n">
        <v>0.61</v>
      </c>
      <c r="U2030" s="6" t="n">
        <v>45345</v>
      </c>
      <c r="V2030" s="0" t="n">
        <v>52.84</v>
      </c>
      <c r="W2030" s="0" t="n">
        <v>0.581</v>
      </c>
    </row>
    <row r="2031" customFormat="false" ht="15" hidden="false" customHeight="false" outlineLevel="0" collapsed="false">
      <c r="A2031" s="0" t="s">
        <v>2177</v>
      </c>
      <c r="B2031" s="0" t="s">
        <v>81</v>
      </c>
      <c r="C2031" s="0" t="n">
        <v>245</v>
      </c>
      <c r="D2031" s="0" t="n">
        <v>34</v>
      </c>
      <c r="E2031" s="0" t="n">
        <v>5</v>
      </c>
      <c r="F2031" s="0" t="n">
        <v>3</v>
      </c>
      <c r="G2031" s="0" t="n">
        <v>1.84</v>
      </c>
      <c r="H2031" s="0" t="n">
        <v>0.83</v>
      </c>
      <c r="I2031" s="0" t="n">
        <v>0.42</v>
      </c>
      <c r="J2031" s="0" t="s">
        <v>150</v>
      </c>
      <c r="K2031" s="0" t="s">
        <v>42</v>
      </c>
      <c r="L2031" s="0" t="n">
        <v>66</v>
      </c>
      <c r="M2031" s="0" t="n">
        <v>2.09</v>
      </c>
      <c r="N2031" s="0" t="n">
        <v>98.92</v>
      </c>
      <c r="O2031" s="0" t="n">
        <v>1.47</v>
      </c>
      <c r="P2031" s="0" t="n">
        <v>3</v>
      </c>
      <c r="Q2031" s="0" t="n">
        <v>0.82</v>
      </c>
      <c r="R2031" s="0" t="n">
        <v>418</v>
      </c>
      <c r="S2031" s="0" t="n">
        <v>3.05</v>
      </c>
      <c r="T2031" s="0" t="n">
        <v>0.77</v>
      </c>
      <c r="U2031" s="6" t="n">
        <v>45505</v>
      </c>
      <c r="V2031" s="0" t="n">
        <v>282.02</v>
      </c>
      <c r="W2031" s="0" t="n">
        <v>0.552</v>
      </c>
    </row>
    <row r="2032" customFormat="false" ht="15" hidden="false" customHeight="false" outlineLevel="0" collapsed="false">
      <c r="A2032" s="0" t="s">
        <v>2178</v>
      </c>
      <c r="B2032" s="0" t="s">
        <v>81</v>
      </c>
      <c r="C2032" s="0" t="n">
        <v>227</v>
      </c>
      <c r="D2032" s="0" t="n">
        <v>63</v>
      </c>
      <c r="E2032" s="0" t="n">
        <v>13</v>
      </c>
      <c r="F2032" s="0" t="n">
        <v>7</v>
      </c>
      <c r="G2032" s="0" t="n">
        <v>41.19</v>
      </c>
      <c r="H2032" s="0" t="n">
        <v>7.06</v>
      </c>
      <c r="I2032" s="0" t="n">
        <v>0.4</v>
      </c>
      <c r="J2032" s="0" t="s">
        <v>259</v>
      </c>
      <c r="K2032" s="0" t="s">
        <v>54</v>
      </c>
      <c r="L2032" s="0" t="n">
        <v>171</v>
      </c>
      <c r="M2032" s="0" t="n">
        <v>1.31</v>
      </c>
      <c r="N2032" s="0" t="n">
        <v>32.74</v>
      </c>
      <c r="O2032" s="0" t="n">
        <v>0.3</v>
      </c>
      <c r="P2032" s="0" t="n">
        <v>4</v>
      </c>
      <c r="Q2032" s="0" t="n">
        <v>0.9</v>
      </c>
      <c r="R2032" s="0" t="n">
        <v>328</v>
      </c>
      <c r="S2032" s="0" t="n">
        <v>13.36</v>
      </c>
      <c r="T2032" s="0" t="n">
        <v>0.88</v>
      </c>
      <c r="U2032" s="6" t="n">
        <v>45594</v>
      </c>
      <c r="V2032" s="0" t="n">
        <v>172.17</v>
      </c>
      <c r="W2032" s="0" t="n">
        <v>0.824</v>
      </c>
    </row>
    <row r="2033" customFormat="false" ht="15" hidden="false" customHeight="false" outlineLevel="0" collapsed="false">
      <c r="A2033" s="0" t="s">
        <v>2179</v>
      </c>
      <c r="B2033" s="0" t="s">
        <v>48</v>
      </c>
      <c r="C2033" s="0" t="n">
        <v>425</v>
      </c>
      <c r="D2033" s="0" t="n">
        <v>76</v>
      </c>
      <c r="E2033" s="0" t="n">
        <v>4</v>
      </c>
      <c r="F2033" s="0" t="n">
        <v>6</v>
      </c>
      <c r="G2033" s="0" t="n">
        <v>44.11</v>
      </c>
      <c r="H2033" s="0" t="n">
        <v>5.52</v>
      </c>
      <c r="I2033" s="0" t="n">
        <v>0.78</v>
      </c>
      <c r="J2033" s="0" t="s">
        <v>171</v>
      </c>
      <c r="K2033" s="0" t="s">
        <v>60</v>
      </c>
      <c r="L2033" s="0" t="n">
        <v>156</v>
      </c>
      <c r="M2033" s="0" t="n">
        <v>4.26</v>
      </c>
      <c r="N2033" s="0" t="n">
        <v>168.76</v>
      </c>
      <c r="O2033" s="0" t="n">
        <v>0.73</v>
      </c>
      <c r="P2033" s="0" t="n">
        <v>0</v>
      </c>
      <c r="Q2033" s="0" t="n">
        <v>0.83</v>
      </c>
      <c r="R2033" s="0" t="n">
        <v>400</v>
      </c>
      <c r="S2033" s="0" t="n">
        <v>8.31</v>
      </c>
      <c r="T2033" s="0" t="n">
        <v>0.46</v>
      </c>
      <c r="U2033" s="6" t="n">
        <v>45539</v>
      </c>
      <c r="V2033" s="0" t="n">
        <v>126.49</v>
      </c>
      <c r="W2033" s="0" t="n">
        <v>0.696</v>
      </c>
    </row>
    <row r="2034" customFormat="false" ht="15" hidden="false" customHeight="false" outlineLevel="0" collapsed="false">
      <c r="A2034" s="0" t="s">
        <v>2180</v>
      </c>
      <c r="B2034" s="0" t="s">
        <v>81</v>
      </c>
      <c r="C2034" s="0" t="n">
        <v>115</v>
      </c>
      <c r="D2034" s="0" t="n">
        <v>15</v>
      </c>
      <c r="E2034" s="0" t="n">
        <v>7</v>
      </c>
      <c r="F2034" s="0" t="n">
        <v>3</v>
      </c>
      <c r="G2034" s="0" t="n">
        <v>43</v>
      </c>
      <c r="H2034" s="0" t="n">
        <v>3.24</v>
      </c>
      <c r="I2034" s="0" t="n">
        <v>0.5</v>
      </c>
      <c r="J2034" s="0" t="s">
        <v>248</v>
      </c>
      <c r="K2034" s="0" t="s">
        <v>54</v>
      </c>
      <c r="L2034" s="0" t="n">
        <v>146</v>
      </c>
      <c r="M2034" s="0" t="n">
        <v>2.32</v>
      </c>
      <c r="N2034" s="0" t="n">
        <v>89.28</v>
      </c>
      <c r="O2034" s="0" t="n">
        <v>0.46</v>
      </c>
      <c r="P2034" s="0" t="n">
        <v>5</v>
      </c>
      <c r="Q2034" s="0" t="n">
        <v>0.71</v>
      </c>
      <c r="R2034" s="0" t="n">
        <v>275</v>
      </c>
      <c r="S2034" s="0" t="n">
        <v>11.25</v>
      </c>
      <c r="T2034" s="0" t="n">
        <v>0.61</v>
      </c>
      <c r="U2034" s="6" t="n">
        <v>45583</v>
      </c>
      <c r="V2034" s="0" t="n">
        <v>208.46</v>
      </c>
      <c r="W2034" s="0" t="n">
        <v>0.668</v>
      </c>
    </row>
    <row r="2035" customFormat="false" ht="15" hidden="false" customHeight="false" outlineLevel="0" collapsed="false">
      <c r="A2035" s="0" t="s">
        <v>2181</v>
      </c>
      <c r="B2035" s="0" t="s">
        <v>40</v>
      </c>
      <c r="C2035" s="0" t="n">
        <v>441</v>
      </c>
      <c r="D2035" s="0" t="n">
        <v>67</v>
      </c>
      <c r="E2035" s="0" t="n">
        <v>3</v>
      </c>
      <c r="F2035" s="0" t="n">
        <v>4</v>
      </c>
      <c r="G2035" s="0" t="n">
        <v>19.38</v>
      </c>
      <c r="H2035" s="0" t="n">
        <v>8.24</v>
      </c>
      <c r="I2035" s="0" t="n">
        <v>0.8</v>
      </c>
      <c r="J2035" s="0" t="s">
        <v>134</v>
      </c>
      <c r="K2035" s="0" t="s">
        <v>60</v>
      </c>
      <c r="L2035" s="0" t="n">
        <v>125</v>
      </c>
      <c r="M2035" s="0" t="n">
        <v>0.72</v>
      </c>
      <c r="N2035" s="0" t="n">
        <v>59.49</v>
      </c>
      <c r="O2035" s="0" t="n">
        <v>0.14</v>
      </c>
      <c r="P2035" s="0" t="n">
        <v>9</v>
      </c>
      <c r="Q2035" s="0" t="n">
        <v>0.92</v>
      </c>
      <c r="R2035" s="0" t="n">
        <v>973</v>
      </c>
      <c r="S2035" s="0" t="n">
        <v>14.61</v>
      </c>
      <c r="T2035" s="0" t="n">
        <v>0.7</v>
      </c>
      <c r="U2035" s="6" t="n">
        <v>45639</v>
      </c>
      <c r="V2035" s="0" t="n">
        <v>67.69</v>
      </c>
      <c r="W2035" s="0" t="n">
        <v>0.725</v>
      </c>
    </row>
    <row r="2036" customFormat="false" ht="15" hidden="false" customHeight="false" outlineLevel="0" collapsed="false">
      <c r="A2036" s="0" t="s">
        <v>2182</v>
      </c>
      <c r="B2036" s="0" t="s">
        <v>44</v>
      </c>
      <c r="C2036" s="0" t="n">
        <v>219</v>
      </c>
      <c r="D2036" s="0" t="n">
        <v>79</v>
      </c>
      <c r="E2036" s="0" t="n">
        <v>11</v>
      </c>
      <c r="F2036" s="0" t="n">
        <v>4</v>
      </c>
      <c r="G2036" s="0" t="n">
        <v>23.64</v>
      </c>
      <c r="H2036" s="0" t="n">
        <v>3.26</v>
      </c>
      <c r="I2036" s="0" t="n">
        <v>0.77</v>
      </c>
      <c r="J2036" s="0" t="s">
        <v>346</v>
      </c>
      <c r="K2036" s="0" t="s">
        <v>60</v>
      </c>
      <c r="L2036" s="0" t="n">
        <v>104</v>
      </c>
      <c r="M2036" s="0" t="n">
        <v>4.85</v>
      </c>
      <c r="N2036" s="0" t="n">
        <v>159.77</v>
      </c>
      <c r="O2036" s="0" t="n">
        <v>0.43</v>
      </c>
      <c r="P2036" s="0" t="n">
        <v>7</v>
      </c>
      <c r="Q2036" s="0" t="n">
        <v>0.78</v>
      </c>
      <c r="R2036" s="0" t="n">
        <v>977</v>
      </c>
      <c r="S2036" s="0" t="n">
        <v>7.05</v>
      </c>
      <c r="T2036" s="0" t="n">
        <v>0.67</v>
      </c>
      <c r="U2036" s="6" t="n">
        <v>45516</v>
      </c>
      <c r="V2036" s="0" t="n">
        <v>120.85</v>
      </c>
      <c r="W2036" s="0" t="n">
        <v>0.601</v>
      </c>
    </row>
    <row r="2037" customFormat="false" ht="15" hidden="false" customHeight="false" outlineLevel="0" collapsed="false">
      <c r="A2037" s="0" t="s">
        <v>2183</v>
      </c>
      <c r="B2037" s="0" t="s">
        <v>81</v>
      </c>
      <c r="C2037" s="0" t="n">
        <v>266</v>
      </c>
      <c r="D2037" s="0" t="n">
        <v>62</v>
      </c>
      <c r="E2037" s="0" t="n">
        <v>13</v>
      </c>
      <c r="F2037" s="0" t="n">
        <v>9</v>
      </c>
      <c r="G2037" s="0" t="n">
        <v>1.61</v>
      </c>
      <c r="H2037" s="0" t="n">
        <v>9.92</v>
      </c>
      <c r="I2037" s="0" t="n">
        <v>0.62</v>
      </c>
      <c r="J2037" s="0" t="s">
        <v>98</v>
      </c>
      <c r="K2037" s="0" t="s">
        <v>42</v>
      </c>
      <c r="L2037" s="0" t="n">
        <v>170</v>
      </c>
      <c r="M2037" s="0" t="n">
        <v>1.65</v>
      </c>
      <c r="N2037" s="0" t="n">
        <v>183.48</v>
      </c>
      <c r="O2037" s="0" t="n">
        <v>0.48</v>
      </c>
      <c r="P2037" s="0" t="n">
        <v>0</v>
      </c>
      <c r="Q2037" s="0" t="n">
        <v>0.71</v>
      </c>
      <c r="R2037" s="0" t="n">
        <v>455</v>
      </c>
      <c r="S2037" s="0" t="n">
        <v>7.44</v>
      </c>
      <c r="T2037" s="0" t="n">
        <v>0.24</v>
      </c>
      <c r="U2037" s="6" t="n">
        <v>45384</v>
      </c>
      <c r="V2037" s="0" t="n">
        <v>19.69</v>
      </c>
      <c r="W2037" s="0" t="n">
        <v>0.641</v>
      </c>
    </row>
    <row r="2038" customFormat="false" ht="15" hidden="false" customHeight="false" outlineLevel="0" collapsed="false">
      <c r="A2038" s="0" t="s">
        <v>2184</v>
      </c>
      <c r="B2038" s="0" t="s">
        <v>40</v>
      </c>
      <c r="C2038" s="0" t="n">
        <v>91</v>
      </c>
      <c r="D2038" s="0" t="n">
        <v>75</v>
      </c>
      <c r="E2038" s="0" t="n">
        <v>9</v>
      </c>
      <c r="F2038" s="0" t="n">
        <v>5</v>
      </c>
      <c r="G2038" s="0" t="n">
        <v>20.57</v>
      </c>
      <c r="H2038" s="0" t="n">
        <v>8.26</v>
      </c>
      <c r="I2038" s="0" t="n">
        <v>0.85</v>
      </c>
      <c r="J2038" s="0" t="s">
        <v>100</v>
      </c>
      <c r="K2038" s="0" t="s">
        <v>60</v>
      </c>
      <c r="L2038" s="0" t="n">
        <v>164</v>
      </c>
      <c r="M2038" s="0" t="n">
        <v>4.71</v>
      </c>
      <c r="N2038" s="0" t="n">
        <v>68.13</v>
      </c>
      <c r="O2038" s="0" t="n">
        <v>0.42</v>
      </c>
      <c r="P2038" s="0" t="n">
        <v>1</v>
      </c>
      <c r="Q2038" s="0" t="n">
        <v>0.71</v>
      </c>
      <c r="R2038" s="0" t="n">
        <v>495</v>
      </c>
      <c r="S2038" s="0" t="n">
        <v>12.56</v>
      </c>
      <c r="T2038" s="0" t="n">
        <v>0.59</v>
      </c>
      <c r="U2038" s="6" t="n">
        <v>45604</v>
      </c>
      <c r="V2038" s="0" t="n">
        <v>264.53</v>
      </c>
      <c r="W2038" s="0" t="n">
        <v>0.765</v>
      </c>
    </row>
    <row r="2039" customFormat="false" ht="15" hidden="false" customHeight="false" outlineLevel="0" collapsed="false">
      <c r="A2039" s="0" t="s">
        <v>2185</v>
      </c>
      <c r="B2039" s="0" t="s">
        <v>56</v>
      </c>
      <c r="C2039" s="0" t="n">
        <v>337</v>
      </c>
      <c r="D2039" s="0" t="n">
        <v>67</v>
      </c>
      <c r="E2039" s="0" t="n">
        <v>5</v>
      </c>
      <c r="F2039" s="0" t="n">
        <v>5</v>
      </c>
      <c r="G2039" s="0" t="n">
        <v>23.56</v>
      </c>
      <c r="H2039" s="0" t="n">
        <v>7.23</v>
      </c>
      <c r="I2039" s="0" t="n">
        <v>0.28</v>
      </c>
      <c r="J2039" s="0" t="s">
        <v>171</v>
      </c>
      <c r="K2039" s="0" t="s">
        <v>60</v>
      </c>
      <c r="L2039" s="0" t="n">
        <v>139</v>
      </c>
      <c r="M2039" s="0" t="n">
        <v>1.86</v>
      </c>
      <c r="N2039" s="0" t="n">
        <v>157.43</v>
      </c>
      <c r="O2039" s="0" t="n">
        <v>0.27</v>
      </c>
      <c r="P2039" s="0" t="n">
        <v>6</v>
      </c>
      <c r="Q2039" s="0" t="n">
        <v>0.98</v>
      </c>
      <c r="R2039" s="0" t="n">
        <v>372</v>
      </c>
      <c r="S2039" s="0" t="n">
        <v>2.54</v>
      </c>
      <c r="T2039" s="0" t="n">
        <v>0.85</v>
      </c>
      <c r="U2039" s="6" t="n">
        <v>45486</v>
      </c>
      <c r="V2039" s="0" t="n">
        <v>133.32</v>
      </c>
      <c r="W2039" s="0" t="n">
        <v>0.653</v>
      </c>
    </row>
    <row r="2040" customFormat="false" ht="15" hidden="false" customHeight="false" outlineLevel="0" collapsed="false">
      <c r="A2040" s="0" t="s">
        <v>2186</v>
      </c>
      <c r="B2040" s="0" t="s">
        <v>40</v>
      </c>
      <c r="C2040" s="0" t="n">
        <v>204</v>
      </c>
      <c r="D2040" s="0" t="n">
        <v>91</v>
      </c>
      <c r="E2040" s="0" t="n">
        <v>6</v>
      </c>
      <c r="F2040" s="0" t="n">
        <v>4</v>
      </c>
      <c r="G2040" s="0" t="n">
        <v>45.44</v>
      </c>
      <c r="H2040" s="0" t="n">
        <v>1.08</v>
      </c>
      <c r="I2040" s="0" t="n">
        <v>0.25</v>
      </c>
      <c r="J2040" s="0" t="s">
        <v>244</v>
      </c>
      <c r="K2040" s="0" t="s">
        <v>46</v>
      </c>
      <c r="L2040" s="0" t="n">
        <v>88</v>
      </c>
      <c r="M2040" s="0" t="n">
        <v>4.24</v>
      </c>
      <c r="N2040" s="0" t="n">
        <v>133.98</v>
      </c>
      <c r="O2040" s="0" t="n">
        <v>1.1</v>
      </c>
      <c r="P2040" s="0" t="n">
        <v>1</v>
      </c>
      <c r="Q2040" s="0" t="n">
        <v>0.78</v>
      </c>
      <c r="R2040" s="0" t="n">
        <v>679</v>
      </c>
      <c r="S2040" s="0" t="n">
        <v>1.39</v>
      </c>
      <c r="T2040" s="0" t="n">
        <v>0.84</v>
      </c>
      <c r="U2040" s="6" t="n">
        <v>45475</v>
      </c>
      <c r="V2040" s="0" t="n">
        <v>230.06</v>
      </c>
      <c r="W2040" s="0" t="n">
        <v>0.613</v>
      </c>
    </row>
    <row r="2041" customFormat="false" ht="15" hidden="false" customHeight="false" outlineLevel="0" collapsed="false">
      <c r="A2041" s="0" t="s">
        <v>2187</v>
      </c>
      <c r="B2041" s="0" t="s">
        <v>44</v>
      </c>
      <c r="C2041" s="0" t="n">
        <v>25</v>
      </c>
      <c r="D2041" s="0" t="n">
        <v>96</v>
      </c>
      <c r="E2041" s="0" t="n">
        <v>8</v>
      </c>
      <c r="F2041" s="0" t="n">
        <v>4</v>
      </c>
      <c r="G2041" s="0" t="n">
        <v>44.81</v>
      </c>
      <c r="H2041" s="0" t="n">
        <v>9.09</v>
      </c>
      <c r="I2041" s="0" t="n">
        <v>0.78</v>
      </c>
      <c r="J2041" s="0" t="s">
        <v>361</v>
      </c>
      <c r="K2041" s="0" t="s">
        <v>60</v>
      </c>
      <c r="L2041" s="0" t="n">
        <v>66</v>
      </c>
      <c r="M2041" s="0" t="n">
        <v>3.49</v>
      </c>
      <c r="N2041" s="0" t="n">
        <v>198.05</v>
      </c>
      <c r="O2041" s="0" t="n">
        <v>0.71</v>
      </c>
      <c r="P2041" s="0" t="n">
        <v>8</v>
      </c>
      <c r="Q2041" s="0" t="n">
        <v>0.83</v>
      </c>
      <c r="R2041" s="0" t="n">
        <v>122</v>
      </c>
      <c r="S2041" s="0" t="n">
        <v>9.46</v>
      </c>
      <c r="T2041" s="0" t="n">
        <v>0.61</v>
      </c>
      <c r="U2041" s="6" t="n">
        <v>45605</v>
      </c>
      <c r="V2041" s="0" t="n">
        <v>275.89</v>
      </c>
      <c r="W2041" s="0" t="n">
        <v>0.583</v>
      </c>
    </row>
    <row r="2042" customFormat="false" ht="15" hidden="false" customHeight="false" outlineLevel="0" collapsed="false">
      <c r="A2042" s="0" t="s">
        <v>2188</v>
      </c>
      <c r="B2042" s="0" t="s">
        <v>40</v>
      </c>
      <c r="C2042" s="0" t="n">
        <v>225</v>
      </c>
      <c r="D2042" s="0" t="n">
        <v>11</v>
      </c>
      <c r="E2042" s="0" t="n">
        <v>5</v>
      </c>
      <c r="F2042" s="0" t="n">
        <v>2</v>
      </c>
      <c r="G2042" s="0" t="n">
        <v>48.34</v>
      </c>
      <c r="H2042" s="0" t="n">
        <v>8.01</v>
      </c>
      <c r="I2042" s="0" t="n">
        <v>0.32</v>
      </c>
      <c r="J2042" s="0" t="s">
        <v>281</v>
      </c>
      <c r="K2042" s="0" t="s">
        <v>46</v>
      </c>
      <c r="L2042" s="0" t="n">
        <v>104</v>
      </c>
      <c r="M2042" s="0" t="n">
        <v>4.38</v>
      </c>
      <c r="N2042" s="0" t="n">
        <v>48.76</v>
      </c>
      <c r="O2042" s="0" t="n">
        <v>1.83</v>
      </c>
      <c r="P2042" s="0" t="n">
        <v>5</v>
      </c>
      <c r="Q2042" s="0" t="n">
        <v>0.99</v>
      </c>
      <c r="R2042" s="0" t="n">
        <v>567</v>
      </c>
      <c r="S2042" s="0" t="n">
        <v>3.35</v>
      </c>
      <c r="T2042" s="0" t="n">
        <v>0.96</v>
      </c>
      <c r="U2042" s="6" t="n">
        <v>45306</v>
      </c>
      <c r="V2042" s="0" t="n">
        <v>199.31</v>
      </c>
      <c r="W2042" s="0" t="n">
        <v>0.552</v>
      </c>
    </row>
    <row r="2043" customFormat="false" ht="15" hidden="false" customHeight="false" outlineLevel="0" collapsed="false">
      <c r="A2043" s="0" t="s">
        <v>2189</v>
      </c>
      <c r="B2043" s="0" t="s">
        <v>48</v>
      </c>
      <c r="C2043" s="0" t="n">
        <v>51</v>
      </c>
      <c r="D2043" s="0" t="n">
        <v>85</v>
      </c>
      <c r="E2043" s="0" t="n">
        <v>14</v>
      </c>
      <c r="F2043" s="0" t="n">
        <v>9</v>
      </c>
      <c r="G2043" s="0" t="n">
        <v>44.37</v>
      </c>
      <c r="H2043" s="0" t="n">
        <v>2.68</v>
      </c>
      <c r="I2043" s="0" t="n">
        <v>0.1</v>
      </c>
      <c r="J2043" s="0" t="s">
        <v>166</v>
      </c>
      <c r="K2043" s="0" t="s">
        <v>54</v>
      </c>
      <c r="L2043" s="0" t="n">
        <v>66</v>
      </c>
      <c r="M2043" s="0" t="n">
        <v>4.89</v>
      </c>
      <c r="N2043" s="0" t="n">
        <v>192.53</v>
      </c>
      <c r="O2043" s="0" t="n">
        <v>0.46</v>
      </c>
      <c r="P2043" s="0" t="n">
        <v>4</v>
      </c>
      <c r="Q2043" s="0" t="n">
        <v>0.84</v>
      </c>
      <c r="R2043" s="0" t="n">
        <v>370</v>
      </c>
      <c r="S2043" s="0" t="n">
        <v>4.58</v>
      </c>
      <c r="T2043" s="0" t="n">
        <v>0.86</v>
      </c>
      <c r="U2043" s="6" t="n">
        <v>45642</v>
      </c>
      <c r="V2043" s="0" t="n">
        <v>118.97</v>
      </c>
      <c r="W2043" s="0" t="n">
        <v>0.675</v>
      </c>
    </row>
    <row r="2044" customFormat="false" ht="15" hidden="false" customHeight="false" outlineLevel="0" collapsed="false">
      <c r="A2044" s="0" t="s">
        <v>2190</v>
      </c>
      <c r="B2044" s="0" t="s">
        <v>44</v>
      </c>
      <c r="C2044" s="0" t="n">
        <v>118</v>
      </c>
      <c r="D2044" s="0" t="n">
        <v>31</v>
      </c>
      <c r="E2044" s="0" t="n">
        <v>9</v>
      </c>
      <c r="F2044" s="0" t="n">
        <v>8</v>
      </c>
      <c r="G2044" s="0" t="n">
        <v>1.4</v>
      </c>
      <c r="H2044" s="0" t="n">
        <v>4.23</v>
      </c>
      <c r="I2044" s="0" t="n">
        <v>0.92</v>
      </c>
      <c r="J2044" s="0" t="s">
        <v>150</v>
      </c>
      <c r="K2044" s="0" t="s">
        <v>42</v>
      </c>
      <c r="L2044" s="0" t="n">
        <v>153</v>
      </c>
      <c r="M2044" s="0" t="n">
        <v>4.42</v>
      </c>
      <c r="N2044" s="0" t="n">
        <v>69.9</v>
      </c>
      <c r="O2044" s="0" t="n">
        <v>1.25</v>
      </c>
      <c r="P2044" s="0" t="n">
        <v>6</v>
      </c>
      <c r="Q2044" s="0" t="n">
        <v>0.72</v>
      </c>
      <c r="R2044" s="0" t="n">
        <v>71</v>
      </c>
      <c r="S2044" s="0" t="n">
        <v>14.67</v>
      </c>
      <c r="T2044" s="0" t="n">
        <v>0.79</v>
      </c>
      <c r="U2044" s="6" t="n">
        <v>45358</v>
      </c>
      <c r="V2044" s="0" t="n">
        <v>189.66</v>
      </c>
      <c r="W2044" s="0" t="n">
        <v>0.653</v>
      </c>
    </row>
    <row r="2045" customFormat="false" ht="15" hidden="false" customHeight="false" outlineLevel="0" collapsed="false">
      <c r="A2045" s="0" t="s">
        <v>2191</v>
      </c>
      <c r="B2045" s="0" t="s">
        <v>56</v>
      </c>
      <c r="C2045" s="0" t="n">
        <v>413</v>
      </c>
      <c r="D2045" s="0" t="n">
        <v>46</v>
      </c>
      <c r="E2045" s="0" t="n">
        <v>8</v>
      </c>
      <c r="F2045" s="0" t="n">
        <v>2</v>
      </c>
      <c r="G2045" s="0" t="n">
        <v>32.43</v>
      </c>
      <c r="H2045" s="0" t="n">
        <v>3.05</v>
      </c>
      <c r="I2045" s="0" t="n">
        <v>0.66</v>
      </c>
      <c r="J2045" s="0" t="s">
        <v>346</v>
      </c>
      <c r="K2045" s="0" t="s">
        <v>60</v>
      </c>
      <c r="L2045" s="0" t="n">
        <v>116</v>
      </c>
      <c r="M2045" s="0" t="n">
        <v>2.32</v>
      </c>
      <c r="N2045" s="0" t="n">
        <v>88.27</v>
      </c>
      <c r="O2045" s="0" t="n">
        <v>1.81</v>
      </c>
      <c r="P2045" s="0" t="n">
        <v>9</v>
      </c>
      <c r="Q2045" s="0" t="n">
        <v>0.87</v>
      </c>
      <c r="R2045" s="0" t="n">
        <v>228</v>
      </c>
      <c r="S2045" s="0" t="n">
        <v>10.14</v>
      </c>
      <c r="T2045" s="0" t="n">
        <v>0.61</v>
      </c>
      <c r="U2045" s="6" t="n">
        <v>45539</v>
      </c>
      <c r="V2045" s="0" t="n">
        <v>114.5</v>
      </c>
      <c r="W2045" s="0" t="n">
        <v>0.47</v>
      </c>
    </row>
    <row r="2046" customFormat="false" ht="15" hidden="false" customHeight="false" outlineLevel="0" collapsed="false">
      <c r="A2046" s="0" t="s">
        <v>2192</v>
      </c>
      <c r="B2046" s="0" t="s">
        <v>48</v>
      </c>
      <c r="C2046" s="0" t="n">
        <v>406</v>
      </c>
      <c r="D2046" s="0" t="n">
        <v>29</v>
      </c>
      <c r="E2046" s="0" t="n">
        <v>11</v>
      </c>
      <c r="F2046" s="0" t="n">
        <v>8</v>
      </c>
      <c r="G2046" s="0" t="n">
        <v>4.34</v>
      </c>
      <c r="H2046" s="0" t="n">
        <v>9.85</v>
      </c>
      <c r="I2046" s="0" t="n">
        <v>0.5</v>
      </c>
      <c r="J2046" s="0" t="s">
        <v>92</v>
      </c>
      <c r="K2046" s="0" t="s">
        <v>46</v>
      </c>
      <c r="L2046" s="0" t="n">
        <v>88</v>
      </c>
      <c r="M2046" s="0" t="n">
        <v>4.17</v>
      </c>
      <c r="N2046" s="0" t="n">
        <v>78.18</v>
      </c>
      <c r="O2046" s="0" t="n">
        <v>0.19</v>
      </c>
      <c r="P2046" s="0" t="n">
        <v>7</v>
      </c>
      <c r="Q2046" s="0" t="n">
        <v>0.73</v>
      </c>
      <c r="R2046" s="0" t="n">
        <v>757</v>
      </c>
      <c r="S2046" s="0" t="n">
        <v>12.98</v>
      </c>
      <c r="T2046" s="0" t="n">
        <v>0.67</v>
      </c>
      <c r="U2046" s="6" t="n">
        <v>45541</v>
      </c>
      <c r="V2046" s="0" t="n">
        <v>174.52</v>
      </c>
      <c r="W2046" s="0" t="n">
        <v>0.694</v>
      </c>
    </row>
    <row r="2047" customFormat="false" ht="15" hidden="false" customHeight="false" outlineLevel="0" collapsed="false">
      <c r="A2047" s="0" t="s">
        <v>2193</v>
      </c>
      <c r="B2047" s="0" t="s">
        <v>40</v>
      </c>
      <c r="C2047" s="0" t="n">
        <v>275</v>
      </c>
      <c r="D2047" s="0" t="n">
        <v>33</v>
      </c>
      <c r="E2047" s="0" t="n">
        <v>14</v>
      </c>
      <c r="F2047" s="0" t="n">
        <v>6</v>
      </c>
      <c r="G2047" s="0" t="n">
        <v>14.36</v>
      </c>
      <c r="H2047" s="0" t="n">
        <v>8.61</v>
      </c>
      <c r="I2047" s="0" t="n">
        <v>0.75</v>
      </c>
      <c r="J2047" s="0" t="s">
        <v>128</v>
      </c>
      <c r="K2047" s="0" t="s">
        <v>54</v>
      </c>
      <c r="L2047" s="0" t="n">
        <v>143</v>
      </c>
      <c r="M2047" s="0" t="n">
        <v>3.7</v>
      </c>
      <c r="N2047" s="0" t="n">
        <v>61.01</v>
      </c>
      <c r="O2047" s="0" t="n">
        <v>1.08</v>
      </c>
      <c r="P2047" s="0" t="n">
        <v>8</v>
      </c>
      <c r="Q2047" s="0" t="n">
        <v>0.73</v>
      </c>
      <c r="R2047" s="0" t="n">
        <v>158</v>
      </c>
      <c r="S2047" s="0" t="n">
        <v>13.57</v>
      </c>
      <c r="T2047" s="0" t="n">
        <v>0.38</v>
      </c>
      <c r="U2047" s="6" t="n">
        <v>45349</v>
      </c>
      <c r="V2047" s="0" t="n">
        <v>135.33</v>
      </c>
      <c r="W2047" s="0" t="n">
        <v>0.535</v>
      </c>
    </row>
    <row r="2048" customFormat="false" ht="15" hidden="false" customHeight="false" outlineLevel="0" collapsed="false">
      <c r="A2048" s="0" t="s">
        <v>2194</v>
      </c>
      <c r="B2048" s="0" t="s">
        <v>44</v>
      </c>
      <c r="C2048" s="0" t="n">
        <v>206</v>
      </c>
      <c r="D2048" s="0" t="n">
        <v>93</v>
      </c>
      <c r="E2048" s="0" t="n">
        <v>7</v>
      </c>
      <c r="F2048" s="0" t="n">
        <v>5</v>
      </c>
      <c r="G2048" s="0" t="n">
        <v>29.34</v>
      </c>
      <c r="H2048" s="0" t="n">
        <v>9.34</v>
      </c>
      <c r="I2048" s="0" t="n">
        <v>0.4</v>
      </c>
      <c r="J2048" s="0" t="s">
        <v>198</v>
      </c>
      <c r="K2048" s="0" t="s">
        <v>54</v>
      </c>
      <c r="L2048" s="0" t="n">
        <v>23</v>
      </c>
      <c r="M2048" s="0" t="n">
        <v>0.78</v>
      </c>
      <c r="N2048" s="0" t="n">
        <v>141.71</v>
      </c>
      <c r="O2048" s="0" t="n">
        <v>0.96</v>
      </c>
      <c r="P2048" s="0" t="n">
        <v>5</v>
      </c>
      <c r="Q2048" s="0" t="n">
        <v>0.96</v>
      </c>
      <c r="R2048" s="0" t="n">
        <v>421</v>
      </c>
      <c r="S2048" s="0" t="n">
        <v>2.7</v>
      </c>
      <c r="T2048" s="0" t="n">
        <v>0.63</v>
      </c>
      <c r="U2048" s="6" t="n">
        <v>45502</v>
      </c>
      <c r="V2048" s="0" t="n">
        <v>53.46</v>
      </c>
      <c r="W2048" s="0" t="n">
        <v>0.558</v>
      </c>
    </row>
    <row r="2049" customFormat="false" ht="15" hidden="false" customHeight="false" outlineLevel="0" collapsed="false">
      <c r="A2049" s="0" t="s">
        <v>2195</v>
      </c>
      <c r="B2049" s="0" t="s">
        <v>56</v>
      </c>
      <c r="C2049" s="0" t="n">
        <v>95</v>
      </c>
      <c r="D2049" s="0" t="n">
        <v>74</v>
      </c>
      <c r="E2049" s="0" t="n">
        <v>6</v>
      </c>
      <c r="F2049" s="0" t="n">
        <v>5</v>
      </c>
      <c r="G2049" s="0" t="n">
        <v>35.33</v>
      </c>
      <c r="H2049" s="0" t="n">
        <v>7.99</v>
      </c>
      <c r="I2049" s="0" t="n">
        <v>0.96</v>
      </c>
      <c r="J2049" s="0" t="s">
        <v>409</v>
      </c>
      <c r="K2049" s="0" t="s">
        <v>54</v>
      </c>
      <c r="L2049" s="0" t="n">
        <v>36</v>
      </c>
      <c r="M2049" s="0" t="n">
        <v>4.68</v>
      </c>
      <c r="N2049" s="0" t="n">
        <v>121.94</v>
      </c>
      <c r="O2049" s="0" t="n">
        <v>1.86</v>
      </c>
      <c r="P2049" s="0" t="n">
        <v>4</v>
      </c>
      <c r="Q2049" s="0" t="n">
        <v>0.79</v>
      </c>
      <c r="R2049" s="0" t="n">
        <v>746</v>
      </c>
      <c r="S2049" s="0" t="n">
        <v>13.99</v>
      </c>
      <c r="T2049" s="0" t="n">
        <v>0.62</v>
      </c>
      <c r="U2049" s="6" t="n">
        <v>45517</v>
      </c>
      <c r="V2049" s="0" t="n">
        <v>236.23</v>
      </c>
      <c r="W2049" s="0" t="n">
        <v>0.603</v>
      </c>
    </row>
    <row r="2050" customFormat="false" ht="15" hidden="false" customHeight="false" outlineLevel="0" collapsed="false">
      <c r="A2050" s="0" t="s">
        <v>2196</v>
      </c>
      <c r="B2050" s="0" t="s">
        <v>48</v>
      </c>
      <c r="C2050" s="0" t="n">
        <v>196</v>
      </c>
      <c r="D2050" s="0" t="n">
        <v>74</v>
      </c>
      <c r="E2050" s="0" t="n">
        <v>5</v>
      </c>
      <c r="F2050" s="0" t="n">
        <v>9</v>
      </c>
      <c r="G2050" s="0" t="n">
        <v>33.08</v>
      </c>
      <c r="H2050" s="0" t="n">
        <v>4.84</v>
      </c>
      <c r="I2050" s="0" t="n">
        <v>0.16</v>
      </c>
      <c r="J2050" s="0" t="s">
        <v>361</v>
      </c>
      <c r="K2050" s="0" t="s">
        <v>46</v>
      </c>
      <c r="L2050" s="0" t="n">
        <v>47</v>
      </c>
      <c r="M2050" s="0" t="n">
        <v>2.6</v>
      </c>
      <c r="N2050" s="0" t="n">
        <v>68.08</v>
      </c>
      <c r="O2050" s="0" t="n">
        <v>1.36</v>
      </c>
      <c r="P2050" s="0" t="n">
        <v>6</v>
      </c>
      <c r="Q2050" s="0" t="n">
        <v>0.9</v>
      </c>
      <c r="R2050" s="0" t="n">
        <v>505</v>
      </c>
      <c r="S2050" s="0" t="n">
        <v>13.13</v>
      </c>
      <c r="T2050" s="0" t="n">
        <v>0.36</v>
      </c>
      <c r="U2050" s="6" t="n">
        <v>45315</v>
      </c>
      <c r="V2050" s="0" t="n">
        <v>153.96</v>
      </c>
      <c r="W2050" s="0" t="n">
        <v>0.571</v>
      </c>
    </row>
    <row r="2051" customFormat="false" ht="15" hidden="false" customHeight="false" outlineLevel="0" collapsed="false">
      <c r="A2051" s="0" t="s">
        <v>2197</v>
      </c>
      <c r="B2051" s="0" t="s">
        <v>56</v>
      </c>
      <c r="C2051" s="0" t="n">
        <v>334</v>
      </c>
      <c r="D2051" s="0" t="n">
        <v>90</v>
      </c>
      <c r="E2051" s="0" t="n">
        <v>12</v>
      </c>
      <c r="F2051" s="0" t="n">
        <v>4</v>
      </c>
      <c r="G2051" s="0" t="n">
        <v>3.4</v>
      </c>
      <c r="H2051" s="0" t="n">
        <v>2.45</v>
      </c>
      <c r="I2051" s="0" t="n">
        <v>0.68</v>
      </c>
      <c r="J2051" s="0" t="s">
        <v>191</v>
      </c>
      <c r="K2051" s="0" t="s">
        <v>46</v>
      </c>
      <c r="L2051" s="0" t="n">
        <v>156</v>
      </c>
      <c r="M2051" s="0" t="n">
        <v>1.11</v>
      </c>
      <c r="N2051" s="0" t="n">
        <v>35.12</v>
      </c>
      <c r="O2051" s="0" t="n">
        <v>0.76</v>
      </c>
      <c r="P2051" s="0" t="n">
        <v>1</v>
      </c>
      <c r="Q2051" s="0" t="n">
        <v>0.85</v>
      </c>
      <c r="R2051" s="0" t="n">
        <v>616</v>
      </c>
      <c r="S2051" s="0" t="n">
        <v>1.63</v>
      </c>
      <c r="T2051" s="0" t="n">
        <v>0.96</v>
      </c>
      <c r="U2051" s="6" t="n">
        <v>45324</v>
      </c>
      <c r="V2051" s="0" t="n">
        <v>65.14</v>
      </c>
      <c r="W2051" s="0" t="n">
        <v>0.688</v>
      </c>
    </row>
    <row r="2052" customFormat="false" ht="15" hidden="false" customHeight="false" outlineLevel="0" collapsed="false">
      <c r="A2052" s="0" t="s">
        <v>2198</v>
      </c>
      <c r="B2052" s="0" t="s">
        <v>40</v>
      </c>
      <c r="C2052" s="0" t="n">
        <v>306</v>
      </c>
      <c r="D2052" s="0" t="n">
        <v>10</v>
      </c>
      <c r="E2052" s="0" t="n">
        <v>3</v>
      </c>
      <c r="F2052" s="0" t="n">
        <v>4</v>
      </c>
      <c r="G2052" s="0" t="n">
        <v>6.08</v>
      </c>
      <c r="H2052" s="0" t="n">
        <v>2.48</v>
      </c>
      <c r="I2052" s="0" t="n">
        <v>0.8</v>
      </c>
      <c r="J2052" s="0" t="s">
        <v>100</v>
      </c>
      <c r="K2052" s="0" t="s">
        <v>42</v>
      </c>
      <c r="L2052" s="0" t="n">
        <v>174</v>
      </c>
      <c r="M2052" s="0" t="n">
        <v>2.41</v>
      </c>
      <c r="N2052" s="0" t="n">
        <v>70.3</v>
      </c>
      <c r="O2052" s="0" t="n">
        <v>1.45</v>
      </c>
      <c r="P2052" s="0" t="n">
        <v>7</v>
      </c>
      <c r="Q2052" s="0" t="n">
        <v>0.77</v>
      </c>
      <c r="R2052" s="0" t="n">
        <v>278</v>
      </c>
      <c r="S2052" s="0" t="n">
        <v>14.68</v>
      </c>
      <c r="T2052" s="0" t="n">
        <v>0.4</v>
      </c>
      <c r="U2052" s="6" t="n">
        <v>45425</v>
      </c>
      <c r="V2052" s="0" t="n">
        <v>268.63</v>
      </c>
      <c r="W2052" s="0" t="n">
        <v>0.545</v>
      </c>
    </row>
    <row r="2053" customFormat="false" ht="15" hidden="false" customHeight="false" outlineLevel="0" collapsed="false">
      <c r="A2053" s="0" t="s">
        <v>2199</v>
      </c>
      <c r="B2053" s="0" t="s">
        <v>56</v>
      </c>
      <c r="C2053" s="0" t="n">
        <v>368</v>
      </c>
      <c r="D2053" s="0" t="n">
        <v>12</v>
      </c>
      <c r="E2053" s="0" t="n">
        <v>5</v>
      </c>
      <c r="F2053" s="0" t="n">
        <v>6</v>
      </c>
      <c r="G2053" s="0" t="n">
        <v>7.3</v>
      </c>
      <c r="H2053" s="0" t="n">
        <v>1.94</v>
      </c>
      <c r="I2053" s="0" t="n">
        <v>0.52</v>
      </c>
      <c r="J2053" s="0" t="s">
        <v>51</v>
      </c>
      <c r="K2053" s="0" t="s">
        <v>60</v>
      </c>
      <c r="L2053" s="0" t="n">
        <v>136</v>
      </c>
      <c r="M2053" s="0" t="n">
        <v>3.21</v>
      </c>
      <c r="N2053" s="0" t="n">
        <v>82.43</v>
      </c>
      <c r="O2053" s="0" t="n">
        <v>1.21</v>
      </c>
      <c r="P2053" s="0" t="n">
        <v>3</v>
      </c>
      <c r="Q2053" s="0" t="n">
        <v>0.86</v>
      </c>
      <c r="R2053" s="0" t="n">
        <v>987</v>
      </c>
      <c r="S2053" s="0" t="n">
        <v>7.42</v>
      </c>
      <c r="T2053" s="0" t="n">
        <v>0.28</v>
      </c>
      <c r="U2053" s="6" t="n">
        <v>45627</v>
      </c>
      <c r="V2053" s="0" t="n">
        <v>257.43</v>
      </c>
      <c r="W2053" s="0" t="n">
        <v>0.546</v>
      </c>
    </row>
    <row r="2054" customFormat="false" ht="15" hidden="false" customHeight="false" outlineLevel="0" collapsed="false">
      <c r="A2054" s="0" t="s">
        <v>2200</v>
      </c>
      <c r="B2054" s="0" t="s">
        <v>81</v>
      </c>
      <c r="C2054" s="0" t="n">
        <v>274</v>
      </c>
      <c r="D2054" s="0" t="n">
        <v>55</v>
      </c>
      <c r="E2054" s="0" t="n">
        <v>5</v>
      </c>
      <c r="F2054" s="0" t="n">
        <v>7</v>
      </c>
      <c r="G2054" s="0" t="n">
        <v>5.48</v>
      </c>
      <c r="H2054" s="0" t="n">
        <v>5.69</v>
      </c>
      <c r="I2054" s="0" t="n">
        <v>0.78</v>
      </c>
      <c r="J2054" s="0" t="s">
        <v>196</v>
      </c>
      <c r="K2054" s="0" t="s">
        <v>54</v>
      </c>
      <c r="L2054" s="0" t="n">
        <v>13</v>
      </c>
      <c r="M2054" s="0" t="n">
        <v>3.08</v>
      </c>
      <c r="N2054" s="0" t="n">
        <v>82.32</v>
      </c>
      <c r="O2054" s="0" t="n">
        <v>0.76</v>
      </c>
      <c r="P2054" s="0" t="n">
        <v>0</v>
      </c>
      <c r="Q2054" s="0" t="n">
        <v>0.72</v>
      </c>
      <c r="R2054" s="0" t="n">
        <v>997</v>
      </c>
      <c r="S2054" s="0" t="n">
        <v>14.64</v>
      </c>
      <c r="T2054" s="0" t="n">
        <v>0.57</v>
      </c>
      <c r="U2054" s="6" t="n">
        <v>45452</v>
      </c>
      <c r="V2054" s="0" t="n">
        <v>172.06</v>
      </c>
      <c r="W2054" s="0" t="n">
        <v>0.777</v>
      </c>
    </row>
    <row r="2055" customFormat="false" ht="15" hidden="false" customHeight="false" outlineLevel="0" collapsed="false">
      <c r="A2055" s="0" t="s">
        <v>2201</v>
      </c>
      <c r="B2055" s="0" t="s">
        <v>48</v>
      </c>
      <c r="C2055" s="0" t="n">
        <v>344</v>
      </c>
      <c r="D2055" s="0" t="n">
        <v>64</v>
      </c>
      <c r="E2055" s="0" t="n">
        <v>9</v>
      </c>
      <c r="F2055" s="0" t="n">
        <v>7</v>
      </c>
      <c r="G2055" s="0" t="n">
        <v>9.73</v>
      </c>
      <c r="H2055" s="0" t="n">
        <v>9.24</v>
      </c>
      <c r="I2055" s="0" t="n">
        <v>0.93</v>
      </c>
      <c r="J2055" s="0" t="s">
        <v>289</v>
      </c>
      <c r="K2055" s="0" t="s">
        <v>42</v>
      </c>
      <c r="L2055" s="0" t="n">
        <v>67</v>
      </c>
      <c r="M2055" s="0" t="n">
        <v>3.09</v>
      </c>
      <c r="N2055" s="0" t="n">
        <v>77.88</v>
      </c>
      <c r="O2055" s="0" t="n">
        <v>1.59</v>
      </c>
      <c r="P2055" s="0" t="n">
        <v>2</v>
      </c>
      <c r="Q2055" s="0" t="n">
        <v>0.8</v>
      </c>
      <c r="R2055" s="0" t="n">
        <v>580</v>
      </c>
      <c r="S2055" s="0" t="n">
        <v>12.53</v>
      </c>
      <c r="T2055" s="0" t="n">
        <v>0.75</v>
      </c>
      <c r="U2055" s="6" t="n">
        <v>45298</v>
      </c>
      <c r="V2055" s="0" t="n">
        <v>291.39</v>
      </c>
      <c r="W2055" s="0" t="n">
        <v>0.678</v>
      </c>
    </row>
    <row r="2056" customFormat="false" ht="15" hidden="false" customHeight="false" outlineLevel="0" collapsed="false">
      <c r="A2056" s="0" t="s">
        <v>2202</v>
      </c>
      <c r="B2056" s="0" t="s">
        <v>56</v>
      </c>
      <c r="C2056" s="0" t="n">
        <v>209</v>
      </c>
      <c r="D2056" s="0" t="n">
        <v>84</v>
      </c>
      <c r="E2056" s="0" t="n">
        <v>9</v>
      </c>
      <c r="F2056" s="0" t="n">
        <v>9</v>
      </c>
      <c r="G2056" s="0" t="n">
        <v>34.74</v>
      </c>
      <c r="H2056" s="0" t="n">
        <v>9.92</v>
      </c>
      <c r="I2056" s="0" t="n">
        <v>0.77</v>
      </c>
      <c r="J2056" s="0" t="s">
        <v>72</v>
      </c>
      <c r="K2056" s="0" t="s">
        <v>46</v>
      </c>
      <c r="L2056" s="0" t="n">
        <v>146</v>
      </c>
      <c r="M2056" s="0" t="n">
        <v>1.65</v>
      </c>
      <c r="N2056" s="0" t="n">
        <v>19.26</v>
      </c>
      <c r="O2056" s="0" t="n">
        <v>1.37</v>
      </c>
      <c r="P2056" s="0" t="n">
        <v>8</v>
      </c>
      <c r="Q2056" s="0" t="n">
        <v>0.86</v>
      </c>
      <c r="R2056" s="0" t="n">
        <v>413</v>
      </c>
      <c r="S2056" s="0" t="n">
        <v>7.16</v>
      </c>
      <c r="T2056" s="0" t="n">
        <v>0.36</v>
      </c>
      <c r="U2056" s="6" t="n">
        <v>45652</v>
      </c>
      <c r="V2056" s="0" t="n">
        <v>278.88</v>
      </c>
      <c r="W2056" s="0" t="n">
        <v>0.442</v>
      </c>
    </row>
    <row r="2057" customFormat="false" ht="15" hidden="false" customHeight="false" outlineLevel="0" collapsed="false">
      <c r="A2057" s="0" t="s">
        <v>2203</v>
      </c>
      <c r="B2057" s="0" t="s">
        <v>40</v>
      </c>
      <c r="C2057" s="0" t="n">
        <v>327</v>
      </c>
      <c r="D2057" s="0" t="n">
        <v>97</v>
      </c>
      <c r="E2057" s="0" t="n">
        <v>14</v>
      </c>
      <c r="F2057" s="0" t="n">
        <v>7</v>
      </c>
      <c r="G2057" s="0" t="n">
        <v>41.71</v>
      </c>
      <c r="H2057" s="0" t="n">
        <v>3.23</v>
      </c>
      <c r="I2057" s="0" t="n">
        <v>0.38</v>
      </c>
      <c r="J2057" s="0" t="s">
        <v>198</v>
      </c>
      <c r="K2057" s="0" t="s">
        <v>42</v>
      </c>
      <c r="L2057" s="0" t="n">
        <v>122</v>
      </c>
      <c r="M2057" s="0" t="n">
        <v>3.35</v>
      </c>
      <c r="N2057" s="0" t="n">
        <v>98.17</v>
      </c>
      <c r="O2057" s="0" t="n">
        <v>0.11</v>
      </c>
      <c r="P2057" s="0" t="n">
        <v>3</v>
      </c>
      <c r="Q2057" s="0" t="n">
        <v>0.77</v>
      </c>
      <c r="R2057" s="0" t="n">
        <v>946</v>
      </c>
      <c r="S2057" s="0" t="n">
        <v>8.16</v>
      </c>
      <c r="T2057" s="0" t="n">
        <v>0.35</v>
      </c>
      <c r="U2057" s="6" t="n">
        <v>45639</v>
      </c>
      <c r="V2057" s="0" t="n">
        <v>270.13</v>
      </c>
      <c r="W2057" s="0" t="n">
        <v>0.662</v>
      </c>
    </row>
    <row r="2058" customFormat="false" ht="15" hidden="false" customHeight="false" outlineLevel="0" collapsed="false">
      <c r="A2058" s="0" t="s">
        <v>2204</v>
      </c>
      <c r="B2058" s="0" t="s">
        <v>40</v>
      </c>
      <c r="C2058" s="0" t="n">
        <v>364</v>
      </c>
      <c r="D2058" s="0" t="n">
        <v>95</v>
      </c>
      <c r="E2058" s="0" t="n">
        <v>3</v>
      </c>
      <c r="F2058" s="0" t="n">
        <v>5</v>
      </c>
      <c r="G2058" s="0" t="n">
        <v>21.03</v>
      </c>
      <c r="H2058" s="0" t="n">
        <v>7.12</v>
      </c>
      <c r="I2058" s="0" t="n">
        <v>0.61</v>
      </c>
      <c r="J2058" s="0" t="s">
        <v>191</v>
      </c>
      <c r="K2058" s="0" t="s">
        <v>54</v>
      </c>
      <c r="L2058" s="0" t="n">
        <v>177</v>
      </c>
      <c r="M2058" s="0" t="n">
        <v>4.58</v>
      </c>
      <c r="N2058" s="0" t="n">
        <v>168.88</v>
      </c>
      <c r="O2058" s="0" t="n">
        <v>1.74</v>
      </c>
      <c r="P2058" s="0" t="n">
        <v>9</v>
      </c>
      <c r="Q2058" s="0" t="n">
        <v>0.9</v>
      </c>
      <c r="R2058" s="0" t="n">
        <v>474</v>
      </c>
      <c r="S2058" s="0" t="n">
        <v>4.85</v>
      </c>
      <c r="T2058" s="0" t="n">
        <v>0.41</v>
      </c>
      <c r="U2058" s="6" t="n">
        <v>45560</v>
      </c>
      <c r="V2058" s="0" t="n">
        <v>48.65</v>
      </c>
      <c r="W2058" s="0" t="n">
        <v>0.373</v>
      </c>
    </row>
    <row r="2059" customFormat="false" ht="15" hidden="false" customHeight="false" outlineLevel="0" collapsed="false">
      <c r="A2059" s="0" t="s">
        <v>2205</v>
      </c>
      <c r="B2059" s="0" t="s">
        <v>56</v>
      </c>
      <c r="C2059" s="0" t="n">
        <v>146</v>
      </c>
      <c r="D2059" s="0" t="n">
        <v>73</v>
      </c>
      <c r="E2059" s="0" t="n">
        <v>5</v>
      </c>
      <c r="F2059" s="0" t="n">
        <v>2</v>
      </c>
      <c r="G2059" s="0" t="n">
        <v>34.95</v>
      </c>
      <c r="H2059" s="0" t="n">
        <v>6.17</v>
      </c>
      <c r="I2059" s="0" t="n">
        <v>0.92</v>
      </c>
      <c r="J2059" s="0" t="s">
        <v>76</v>
      </c>
      <c r="K2059" s="0" t="s">
        <v>54</v>
      </c>
      <c r="L2059" s="0" t="n">
        <v>152</v>
      </c>
      <c r="M2059" s="0" t="n">
        <v>2.25</v>
      </c>
      <c r="N2059" s="0" t="n">
        <v>44.27</v>
      </c>
      <c r="O2059" s="0" t="n">
        <v>0.85</v>
      </c>
      <c r="P2059" s="0" t="n">
        <v>9</v>
      </c>
      <c r="Q2059" s="0" t="n">
        <v>0.72</v>
      </c>
      <c r="R2059" s="0" t="n">
        <v>265</v>
      </c>
      <c r="S2059" s="0" t="n">
        <v>7.82</v>
      </c>
      <c r="T2059" s="0" t="n">
        <v>0.44</v>
      </c>
      <c r="U2059" s="6" t="n">
        <v>45587</v>
      </c>
      <c r="V2059" s="0" t="n">
        <v>95.44</v>
      </c>
      <c r="W2059" s="0" t="n">
        <v>0.471</v>
      </c>
    </row>
    <row r="2060" customFormat="false" ht="15" hidden="false" customHeight="false" outlineLevel="0" collapsed="false">
      <c r="A2060" s="0" t="s">
        <v>2206</v>
      </c>
      <c r="B2060" s="0" t="s">
        <v>40</v>
      </c>
      <c r="C2060" s="0" t="n">
        <v>444</v>
      </c>
      <c r="D2060" s="0" t="n">
        <v>54</v>
      </c>
      <c r="E2060" s="0" t="n">
        <v>10</v>
      </c>
      <c r="F2060" s="0" t="n">
        <v>7</v>
      </c>
      <c r="G2060" s="0" t="n">
        <v>10.8</v>
      </c>
      <c r="H2060" s="0" t="n">
        <v>5.14</v>
      </c>
      <c r="I2060" s="0" t="n">
        <v>0.5</v>
      </c>
      <c r="J2060" s="0" t="s">
        <v>267</v>
      </c>
      <c r="K2060" s="0" t="s">
        <v>42</v>
      </c>
      <c r="L2060" s="0" t="n">
        <v>13</v>
      </c>
      <c r="M2060" s="0" t="n">
        <v>3.34</v>
      </c>
      <c r="N2060" s="0" t="n">
        <v>37.67</v>
      </c>
      <c r="O2060" s="0" t="n">
        <v>1.33</v>
      </c>
      <c r="P2060" s="0" t="n">
        <v>2</v>
      </c>
      <c r="Q2060" s="0" t="n">
        <v>0.85</v>
      </c>
      <c r="R2060" s="0" t="n">
        <v>97</v>
      </c>
      <c r="S2060" s="0" t="n">
        <v>2.5</v>
      </c>
      <c r="T2060" s="0" t="n">
        <v>0.4</v>
      </c>
      <c r="U2060" s="6" t="n">
        <v>45581</v>
      </c>
      <c r="V2060" s="0" t="n">
        <v>128.96</v>
      </c>
      <c r="W2060" s="0" t="n">
        <v>0.51</v>
      </c>
    </row>
    <row r="2061" customFormat="false" ht="15" hidden="false" customHeight="false" outlineLevel="0" collapsed="false">
      <c r="A2061" s="0" t="s">
        <v>2207</v>
      </c>
      <c r="B2061" s="0" t="s">
        <v>44</v>
      </c>
      <c r="C2061" s="0" t="n">
        <v>306</v>
      </c>
      <c r="D2061" s="0" t="n">
        <v>35</v>
      </c>
      <c r="E2061" s="0" t="n">
        <v>11</v>
      </c>
      <c r="F2061" s="0" t="n">
        <v>3</v>
      </c>
      <c r="G2061" s="0" t="n">
        <v>48.69</v>
      </c>
      <c r="H2061" s="0" t="n">
        <v>6.82</v>
      </c>
      <c r="I2061" s="0" t="n">
        <v>0.71</v>
      </c>
      <c r="J2061" s="0" t="s">
        <v>160</v>
      </c>
      <c r="K2061" s="0" t="s">
        <v>54</v>
      </c>
      <c r="L2061" s="0" t="n">
        <v>61</v>
      </c>
      <c r="M2061" s="0" t="n">
        <v>1.6</v>
      </c>
      <c r="N2061" s="0" t="n">
        <v>99.65</v>
      </c>
      <c r="O2061" s="0" t="n">
        <v>0.85</v>
      </c>
      <c r="P2061" s="0" t="n">
        <v>3</v>
      </c>
      <c r="Q2061" s="0" t="n">
        <v>0.91</v>
      </c>
      <c r="R2061" s="0" t="n">
        <v>514</v>
      </c>
      <c r="S2061" s="0" t="n">
        <v>13.72</v>
      </c>
      <c r="T2061" s="0" t="n">
        <v>0.58</v>
      </c>
      <c r="U2061" s="6" t="n">
        <v>45406</v>
      </c>
      <c r="V2061" s="0" t="n">
        <v>251.25</v>
      </c>
      <c r="W2061" s="0" t="n">
        <v>0.736</v>
      </c>
    </row>
    <row r="2062" customFormat="false" ht="15" hidden="false" customHeight="false" outlineLevel="0" collapsed="false">
      <c r="A2062" s="0" t="s">
        <v>2208</v>
      </c>
      <c r="B2062" s="0" t="s">
        <v>44</v>
      </c>
      <c r="C2062" s="0" t="n">
        <v>273</v>
      </c>
      <c r="D2062" s="0" t="n">
        <v>86</v>
      </c>
      <c r="E2062" s="0" t="n">
        <v>9</v>
      </c>
      <c r="F2062" s="0" t="n">
        <v>9</v>
      </c>
      <c r="G2062" s="0" t="n">
        <v>18.15</v>
      </c>
      <c r="H2062" s="0" t="n">
        <v>4.03</v>
      </c>
      <c r="I2062" s="0" t="n">
        <v>0.52</v>
      </c>
      <c r="J2062" s="0" t="s">
        <v>342</v>
      </c>
      <c r="K2062" s="0" t="s">
        <v>46</v>
      </c>
      <c r="L2062" s="0" t="n">
        <v>155</v>
      </c>
      <c r="M2062" s="0" t="n">
        <v>0.72</v>
      </c>
      <c r="N2062" s="0" t="n">
        <v>80.41</v>
      </c>
      <c r="O2062" s="0" t="n">
        <v>1.77</v>
      </c>
      <c r="P2062" s="0" t="n">
        <v>2</v>
      </c>
      <c r="Q2062" s="0" t="n">
        <v>0.83</v>
      </c>
      <c r="R2062" s="0" t="n">
        <v>721</v>
      </c>
      <c r="S2062" s="0" t="n">
        <v>10.98</v>
      </c>
      <c r="T2062" s="0" t="n">
        <v>0.21</v>
      </c>
      <c r="U2062" s="6" t="n">
        <v>45634</v>
      </c>
      <c r="V2062" s="0" t="n">
        <v>262.66</v>
      </c>
      <c r="W2062" s="0" t="n">
        <v>0.537</v>
      </c>
    </row>
    <row r="2063" customFormat="false" ht="15" hidden="false" customHeight="false" outlineLevel="0" collapsed="false">
      <c r="A2063" s="0" t="s">
        <v>2209</v>
      </c>
      <c r="B2063" s="0" t="s">
        <v>44</v>
      </c>
      <c r="C2063" s="0" t="n">
        <v>232</v>
      </c>
      <c r="D2063" s="0" t="n">
        <v>74</v>
      </c>
      <c r="E2063" s="0" t="n">
        <v>9</v>
      </c>
      <c r="F2063" s="0" t="n">
        <v>6</v>
      </c>
      <c r="G2063" s="0" t="n">
        <v>42.45</v>
      </c>
      <c r="H2063" s="0" t="n">
        <v>9.47</v>
      </c>
      <c r="I2063" s="0" t="n">
        <v>0.21</v>
      </c>
      <c r="J2063" s="0" t="s">
        <v>160</v>
      </c>
      <c r="K2063" s="0" t="s">
        <v>54</v>
      </c>
      <c r="L2063" s="0" t="n">
        <v>108</v>
      </c>
      <c r="M2063" s="0" t="n">
        <v>3.14</v>
      </c>
      <c r="N2063" s="0" t="n">
        <v>116.64</v>
      </c>
      <c r="O2063" s="0" t="n">
        <v>1.34</v>
      </c>
      <c r="P2063" s="0" t="n">
        <v>2</v>
      </c>
      <c r="Q2063" s="0" t="n">
        <v>0.96</v>
      </c>
      <c r="R2063" s="0" t="n">
        <v>995</v>
      </c>
      <c r="S2063" s="0" t="n">
        <v>12.27</v>
      </c>
      <c r="T2063" s="0" t="n">
        <v>0.27</v>
      </c>
      <c r="U2063" s="6" t="n">
        <v>45465</v>
      </c>
      <c r="V2063" s="0" t="n">
        <v>227.93</v>
      </c>
      <c r="W2063" s="0" t="n">
        <v>0.636</v>
      </c>
    </row>
    <row r="2064" customFormat="false" ht="15" hidden="false" customHeight="false" outlineLevel="0" collapsed="false">
      <c r="A2064" s="0" t="s">
        <v>2210</v>
      </c>
      <c r="B2064" s="0" t="s">
        <v>81</v>
      </c>
      <c r="C2064" s="0" t="n">
        <v>269</v>
      </c>
      <c r="D2064" s="0" t="n">
        <v>33</v>
      </c>
      <c r="E2064" s="0" t="n">
        <v>14</v>
      </c>
      <c r="F2064" s="0" t="n">
        <v>7</v>
      </c>
      <c r="G2064" s="0" t="n">
        <v>47.32</v>
      </c>
      <c r="H2064" s="0" t="n">
        <v>7.2</v>
      </c>
      <c r="I2064" s="0" t="n">
        <v>0.15</v>
      </c>
      <c r="J2064" s="0" t="s">
        <v>346</v>
      </c>
      <c r="K2064" s="0" t="s">
        <v>60</v>
      </c>
      <c r="L2064" s="0" t="n">
        <v>178</v>
      </c>
      <c r="M2064" s="0" t="n">
        <v>0.71</v>
      </c>
      <c r="N2064" s="0" t="n">
        <v>189.94</v>
      </c>
      <c r="O2064" s="0" t="n">
        <v>1.2</v>
      </c>
      <c r="P2064" s="0" t="n">
        <v>1</v>
      </c>
      <c r="Q2064" s="0" t="n">
        <v>0.89</v>
      </c>
      <c r="R2064" s="0" t="n">
        <v>959</v>
      </c>
      <c r="S2064" s="0" t="n">
        <v>8.44</v>
      </c>
      <c r="T2064" s="0" t="n">
        <v>0.78</v>
      </c>
      <c r="U2064" s="6" t="n">
        <v>45557</v>
      </c>
      <c r="V2064" s="0" t="n">
        <v>147</v>
      </c>
      <c r="W2064" s="0" t="n">
        <v>0.707</v>
      </c>
    </row>
    <row r="2065" customFormat="false" ht="15" hidden="false" customHeight="false" outlineLevel="0" collapsed="false">
      <c r="A2065" s="0" t="s">
        <v>2211</v>
      </c>
      <c r="B2065" s="0" t="s">
        <v>56</v>
      </c>
      <c r="C2065" s="0" t="n">
        <v>103</v>
      </c>
      <c r="D2065" s="0" t="n">
        <v>83</v>
      </c>
      <c r="E2065" s="0" t="n">
        <v>13</v>
      </c>
      <c r="F2065" s="0" t="n">
        <v>3</v>
      </c>
      <c r="G2065" s="0" t="n">
        <v>43.37</v>
      </c>
      <c r="H2065" s="0" t="n">
        <v>7.66</v>
      </c>
      <c r="I2065" s="0" t="n">
        <v>0.96</v>
      </c>
      <c r="J2065" s="0" t="s">
        <v>455</v>
      </c>
      <c r="K2065" s="0" t="s">
        <v>60</v>
      </c>
      <c r="L2065" s="0" t="n">
        <v>102</v>
      </c>
      <c r="M2065" s="0" t="n">
        <v>3.76</v>
      </c>
      <c r="N2065" s="0" t="n">
        <v>154.57</v>
      </c>
      <c r="O2065" s="0" t="n">
        <v>1.96</v>
      </c>
      <c r="P2065" s="0" t="n">
        <v>5</v>
      </c>
      <c r="Q2065" s="0" t="n">
        <v>0.99</v>
      </c>
      <c r="R2065" s="0" t="n">
        <v>322</v>
      </c>
      <c r="S2065" s="0" t="n">
        <v>2.76</v>
      </c>
      <c r="T2065" s="0" t="n">
        <v>0.53</v>
      </c>
      <c r="U2065" s="6" t="n">
        <v>45559</v>
      </c>
      <c r="V2065" s="0" t="n">
        <v>56.95</v>
      </c>
      <c r="W2065" s="0" t="n">
        <v>0.445</v>
      </c>
    </row>
    <row r="2066" customFormat="false" ht="15" hidden="false" customHeight="false" outlineLevel="0" collapsed="false">
      <c r="A2066" s="0" t="s">
        <v>2212</v>
      </c>
      <c r="B2066" s="0" t="s">
        <v>81</v>
      </c>
      <c r="C2066" s="0" t="n">
        <v>402</v>
      </c>
      <c r="D2066" s="0" t="n">
        <v>44</v>
      </c>
      <c r="E2066" s="0" t="n">
        <v>10</v>
      </c>
      <c r="F2066" s="0" t="n">
        <v>7</v>
      </c>
      <c r="G2066" s="0" t="n">
        <v>4.29</v>
      </c>
      <c r="H2066" s="0" t="n">
        <v>2.8</v>
      </c>
      <c r="I2066" s="0" t="n">
        <v>0.65</v>
      </c>
      <c r="J2066" s="0" t="s">
        <v>83</v>
      </c>
      <c r="K2066" s="0" t="s">
        <v>54</v>
      </c>
      <c r="L2066" s="0" t="n">
        <v>126</v>
      </c>
      <c r="M2066" s="0" t="n">
        <v>3.52</v>
      </c>
      <c r="N2066" s="0" t="n">
        <v>140.54</v>
      </c>
      <c r="O2066" s="0" t="n">
        <v>0.63</v>
      </c>
      <c r="P2066" s="0" t="n">
        <v>9</v>
      </c>
      <c r="Q2066" s="0" t="n">
        <v>0.79</v>
      </c>
      <c r="R2066" s="0" t="n">
        <v>657</v>
      </c>
      <c r="S2066" s="0" t="n">
        <v>8.52</v>
      </c>
      <c r="T2066" s="0" t="n">
        <v>0.49</v>
      </c>
      <c r="U2066" s="6" t="n">
        <v>45644</v>
      </c>
      <c r="V2066" s="0" t="n">
        <v>20.21</v>
      </c>
      <c r="W2066" s="0" t="n">
        <v>0.527</v>
      </c>
    </row>
    <row r="2067" customFormat="false" ht="15" hidden="false" customHeight="false" outlineLevel="0" collapsed="false">
      <c r="A2067" s="0" t="s">
        <v>2213</v>
      </c>
      <c r="B2067" s="0" t="s">
        <v>40</v>
      </c>
      <c r="C2067" s="0" t="n">
        <v>425</v>
      </c>
      <c r="D2067" s="0" t="n">
        <v>33</v>
      </c>
      <c r="E2067" s="0" t="n">
        <v>8</v>
      </c>
      <c r="F2067" s="0" t="n">
        <v>2</v>
      </c>
      <c r="G2067" s="0" t="n">
        <v>32.87</v>
      </c>
      <c r="H2067" s="0" t="n">
        <v>2.1</v>
      </c>
      <c r="I2067" s="0" t="n">
        <v>0.19</v>
      </c>
      <c r="J2067" s="0" t="s">
        <v>118</v>
      </c>
      <c r="K2067" s="0" t="s">
        <v>42</v>
      </c>
      <c r="L2067" s="0" t="n">
        <v>13</v>
      </c>
      <c r="M2067" s="0" t="n">
        <v>2.16</v>
      </c>
      <c r="N2067" s="0" t="n">
        <v>89.03</v>
      </c>
      <c r="O2067" s="0" t="n">
        <v>0.22</v>
      </c>
      <c r="P2067" s="0" t="n">
        <v>5</v>
      </c>
      <c r="Q2067" s="0" t="n">
        <v>0.98</v>
      </c>
      <c r="R2067" s="0" t="n">
        <v>79</v>
      </c>
      <c r="S2067" s="0" t="n">
        <v>5.61</v>
      </c>
      <c r="T2067" s="0" t="n">
        <v>0.21</v>
      </c>
      <c r="U2067" s="6" t="n">
        <v>45650</v>
      </c>
      <c r="V2067" s="0" t="n">
        <v>212.8</v>
      </c>
      <c r="W2067" s="0" t="n">
        <v>0.591</v>
      </c>
    </row>
    <row r="2068" customFormat="false" ht="15" hidden="false" customHeight="false" outlineLevel="0" collapsed="false">
      <c r="A2068" s="0" t="s">
        <v>2214</v>
      </c>
      <c r="B2068" s="0" t="s">
        <v>81</v>
      </c>
      <c r="C2068" s="0" t="n">
        <v>407</v>
      </c>
      <c r="D2068" s="0" t="n">
        <v>37</v>
      </c>
      <c r="E2068" s="0" t="n">
        <v>13</v>
      </c>
      <c r="F2068" s="0" t="n">
        <v>2</v>
      </c>
      <c r="G2068" s="0" t="n">
        <v>6.88</v>
      </c>
      <c r="H2068" s="0" t="n">
        <v>4.25</v>
      </c>
      <c r="I2068" s="0" t="n">
        <v>0.87</v>
      </c>
      <c r="J2068" s="0" t="s">
        <v>174</v>
      </c>
      <c r="K2068" s="0" t="s">
        <v>54</v>
      </c>
      <c r="L2068" s="0" t="n">
        <v>94</v>
      </c>
      <c r="M2068" s="0" t="n">
        <v>2.35</v>
      </c>
      <c r="N2068" s="0" t="n">
        <v>64.6</v>
      </c>
      <c r="O2068" s="0" t="n">
        <v>1.08</v>
      </c>
      <c r="P2068" s="0" t="n">
        <v>9</v>
      </c>
      <c r="Q2068" s="0" t="n">
        <v>0.88</v>
      </c>
      <c r="R2068" s="0" t="n">
        <v>682</v>
      </c>
      <c r="S2068" s="0" t="n">
        <v>1.14</v>
      </c>
      <c r="T2068" s="0" t="n">
        <v>0.44</v>
      </c>
      <c r="U2068" s="6" t="n">
        <v>45608</v>
      </c>
      <c r="V2068" s="0" t="n">
        <v>298.3</v>
      </c>
      <c r="W2068" s="0" t="n">
        <v>0.391</v>
      </c>
    </row>
    <row r="2069" customFormat="false" ht="15" hidden="false" customHeight="false" outlineLevel="0" collapsed="false">
      <c r="A2069" s="0" t="s">
        <v>2215</v>
      </c>
      <c r="B2069" s="0" t="s">
        <v>40</v>
      </c>
      <c r="C2069" s="0" t="n">
        <v>32</v>
      </c>
      <c r="D2069" s="0" t="n">
        <v>89</v>
      </c>
      <c r="E2069" s="0" t="n">
        <v>5</v>
      </c>
      <c r="F2069" s="0" t="n">
        <v>7</v>
      </c>
      <c r="G2069" s="0" t="n">
        <v>1.28</v>
      </c>
      <c r="H2069" s="0" t="n">
        <v>7.78</v>
      </c>
      <c r="I2069" s="0" t="n">
        <v>0.57</v>
      </c>
      <c r="J2069" s="0" t="s">
        <v>340</v>
      </c>
      <c r="K2069" s="0" t="s">
        <v>60</v>
      </c>
      <c r="L2069" s="0" t="n">
        <v>176</v>
      </c>
      <c r="M2069" s="0" t="n">
        <v>4.63</v>
      </c>
      <c r="N2069" s="0" t="n">
        <v>112.65</v>
      </c>
      <c r="O2069" s="0" t="n">
        <v>0.91</v>
      </c>
      <c r="P2069" s="0" t="n">
        <v>3</v>
      </c>
      <c r="Q2069" s="0" t="n">
        <v>0.92</v>
      </c>
      <c r="R2069" s="0" t="n">
        <v>928</v>
      </c>
      <c r="S2069" s="0" t="n">
        <v>9.61</v>
      </c>
      <c r="T2069" s="0" t="n">
        <v>0.86</v>
      </c>
      <c r="U2069" s="6" t="n">
        <v>45340</v>
      </c>
      <c r="V2069" s="0" t="n">
        <v>110.19</v>
      </c>
      <c r="W2069" s="0" t="n">
        <v>0.733</v>
      </c>
    </row>
    <row r="2070" customFormat="false" ht="15" hidden="false" customHeight="false" outlineLevel="0" collapsed="false">
      <c r="A2070" s="0" t="s">
        <v>2216</v>
      </c>
      <c r="B2070" s="0" t="s">
        <v>40</v>
      </c>
      <c r="C2070" s="0" t="n">
        <v>64</v>
      </c>
      <c r="D2070" s="0" t="n">
        <v>25</v>
      </c>
      <c r="E2070" s="0" t="n">
        <v>3</v>
      </c>
      <c r="F2070" s="0" t="n">
        <v>9</v>
      </c>
      <c r="G2070" s="0" t="n">
        <v>3.54</v>
      </c>
      <c r="H2070" s="0" t="n">
        <v>9.42</v>
      </c>
      <c r="I2070" s="0" t="n">
        <v>0.79</v>
      </c>
      <c r="J2070" s="0" t="s">
        <v>164</v>
      </c>
      <c r="K2070" s="0" t="s">
        <v>46</v>
      </c>
      <c r="L2070" s="0" t="n">
        <v>16</v>
      </c>
      <c r="M2070" s="0" t="n">
        <v>0.56</v>
      </c>
      <c r="N2070" s="0" t="n">
        <v>178.23</v>
      </c>
      <c r="O2070" s="0" t="n">
        <v>0.96</v>
      </c>
      <c r="P2070" s="0" t="n">
        <v>7</v>
      </c>
      <c r="Q2070" s="0" t="n">
        <v>0.97</v>
      </c>
      <c r="R2070" s="0" t="n">
        <v>996</v>
      </c>
      <c r="S2070" s="0" t="n">
        <v>12.95</v>
      </c>
      <c r="T2070" s="0" t="n">
        <v>0.47</v>
      </c>
      <c r="U2070" s="6" t="n">
        <v>45513</v>
      </c>
      <c r="V2070" s="0" t="n">
        <v>174.93</v>
      </c>
      <c r="W2070" s="0" t="n">
        <v>0.625</v>
      </c>
    </row>
    <row r="2071" customFormat="false" ht="15" hidden="false" customHeight="false" outlineLevel="0" collapsed="false">
      <c r="A2071" s="0" t="s">
        <v>2217</v>
      </c>
      <c r="B2071" s="0" t="s">
        <v>48</v>
      </c>
      <c r="C2071" s="0" t="n">
        <v>146</v>
      </c>
      <c r="D2071" s="0" t="n">
        <v>68</v>
      </c>
      <c r="E2071" s="0" t="n">
        <v>9</v>
      </c>
      <c r="F2071" s="0" t="n">
        <v>9</v>
      </c>
      <c r="G2071" s="0" t="n">
        <v>45.89</v>
      </c>
      <c r="H2071" s="0" t="n">
        <v>4.56</v>
      </c>
      <c r="I2071" s="0" t="n">
        <v>0.21</v>
      </c>
      <c r="J2071" s="0" t="s">
        <v>59</v>
      </c>
      <c r="K2071" s="0" t="s">
        <v>60</v>
      </c>
      <c r="L2071" s="0" t="n">
        <v>134</v>
      </c>
      <c r="M2071" s="0" t="n">
        <v>3.03</v>
      </c>
      <c r="N2071" s="0" t="n">
        <v>176.58</v>
      </c>
      <c r="O2071" s="0" t="n">
        <v>1.28</v>
      </c>
      <c r="P2071" s="0" t="n">
        <v>5</v>
      </c>
      <c r="Q2071" s="0" t="n">
        <v>0.87</v>
      </c>
      <c r="R2071" s="0" t="n">
        <v>915</v>
      </c>
      <c r="S2071" s="0" t="n">
        <v>10.95</v>
      </c>
      <c r="T2071" s="0" t="n">
        <v>0.97</v>
      </c>
      <c r="U2071" s="6" t="n">
        <v>45630</v>
      </c>
      <c r="V2071" s="0" t="n">
        <v>245.07</v>
      </c>
      <c r="W2071" s="0" t="n">
        <v>0.686</v>
      </c>
    </row>
    <row r="2072" customFormat="false" ht="15" hidden="false" customHeight="false" outlineLevel="0" collapsed="false">
      <c r="A2072" s="0" t="s">
        <v>2218</v>
      </c>
      <c r="B2072" s="0" t="s">
        <v>44</v>
      </c>
      <c r="C2072" s="0" t="n">
        <v>445</v>
      </c>
      <c r="D2072" s="0" t="n">
        <v>90</v>
      </c>
      <c r="E2072" s="0" t="n">
        <v>3</v>
      </c>
      <c r="F2072" s="0" t="n">
        <v>3</v>
      </c>
      <c r="G2072" s="0" t="n">
        <v>45.51</v>
      </c>
      <c r="H2072" s="0" t="n">
        <v>7.85</v>
      </c>
      <c r="I2072" s="0" t="n">
        <v>0.92</v>
      </c>
      <c r="J2072" s="0" t="s">
        <v>62</v>
      </c>
      <c r="K2072" s="0" t="s">
        <v>54</v>
      </c>
      <c r="L2072" s="0" t="n">
        <v>160</v>
      </c>
      <c r="M2072" s="0" t="n">
        <v>4.66</v>
      </c>
      <c r="N2072" s="0" t="n">
        <v>94.65</v>
      </c>
      <c r="O2072" s="0" t="n">
        <v>1.27</v>
      </c>
      <c r="P2072" s="0" t="n">
        <v>7</v>
      </c>
      <c r="Q2072" s="0" t="n">
        <v>0.96</v>
      </c>
      <c r="R2072" s="0" t="n">
        <v>239</v>
      </c>
      <c r="S2072" s="0" t="n">
        <v>4.13</v>
      </c>
      <c r="T2072" s="0" t="n">
        <v>0.51</v>
      </c>
      <c r="U2072" s="6" t="n">
        <v>45419</v>
      </c>
      <c r="V2072" s="0" t="n">
        <v>64.08</v>
      </c>
      <c r="W2072" s="0" t="n">
        <v>0.482</v>
      </c>
    </row>
    <row r="2073" customFormat="false" ht="15" hidden="false" customHeight="false" outlineLevel="0" collapsed="false">
      <c r="A2073" s="0" t="s">
        <v>2219</v>
      </c>
      <c r="B2073" s="0" t="s">
        <v>40</v>
      </c>
      <c r="C2073" s="0" t="n">
        <v>133</v>
      </c>
      <c r="D2073" s="0" t="n">
        <v>63</v>
      </c>
      <c r="E2073" s="0" t="n">
        <v>3</v>
      </c>
      <c r="F2073" s="0" t="n">
        <v>6</v>
      </c>
      <c r="G2073" s="0" t="n">
        <v>12.07</v>
      </c>
      <c r="H2073" s="0" t="n">
        <v>4.97</v>
      </c>
      <c r="I2073" s="0" t="n">
        <v>0.63</v>
      </c>
      <c r="J2073" s="0" t="s">
        <v>121</v>
      </c>
      <c r="K2073" s="0" t="s">
        <v>54</v>
      </c>
      <c r="L2073" s="0" t="n">
        <v>94</v>
      </c>
      <c r="M2073" s="0" t="n">
        <v>4.61</v>
      </c>
      <c r="N2073" s="0" t="n">
        <v>56.78</v>
      </c>
      <c r="O2073" s="0" t="n">
        <v>0.85</v>
      </c>
      <c r="P2073" s="0" t="n">
        <v>5</v>
      </c>
      <c r="Q2073" s="0" t="n">
        <v>0.86</v>
      </c>
      <c r="R2073" s="0" t="n">
        <v>201</v>
      </c>
      <c r="S2073" s="0" t="n">
        <v>12.47</v>
      </c>
      <c r="T2073" s="0" t="n">
        <v>0.57</v>
      </c>
      <c r="U2073" s="6" t="n">
        <v>45538</v>
      </c>
      <c r="V2073" s="0" t="n">
        <v>250.57</v>
      </c>
      <c r="W2073" s="0" t="n">
        <v>0.667</v>
      </c>
    </row>
    <row r="2074" customFormat="false" ht="15" hidden="false" customHeight="false" outlineLevel="0" collapsed="false">
      <c r="A2074" s="0" t="s">
        <v>2220</v>
      </c>
      <c r="B2074" s="0" t="s">
        <v>48</v>
      </c>
      <c r="C2074" s="0" t="n">
        <v>452</v>
      </c>
      <c r="D2074" s="0" t="n">
        <v>88</v>
      </c>
      <c r="E2074" s="0" t="n">
        <v>11</v>
      </c>
      <c r="F2074" s="0" t="n">
        <v>3</v>
      </c>
      <c r="G2074" s="0" t="n">
        <v>27.81</v>
      </c>
      <c r="H2074" s="0" t="n">
        <v>3.3</v>
      </c>
      <c r="I2074" s="0" t="n">
        <v>0.76</v>
      </c>
      <c r="J2074" s="0" t="s">
        <v>200</v>
      </c>
      <c r="K2074" s="0" t="s">
        <v>42</v>
      </c>
      <c r="L2074" s="0" t="n">
        <v>72</v>
      </c>
      <c r="M2074" s="0" t="n">
        <v>3.13</v>
      </c>
      <c r="N2074" s="0" t="n">
        <v>52.82</v>
      </c>
      <c r="O2074" s="0" t="n">
        <v>1.74</v>
      </c>
      <c r="P2074" s="0" t="n">
        <v>8</v>
      </c>
      <c r="Q2074" s="0" t="n">
        <v>0.88</v>
      </c>
      <c r="R2074" s="0" t="n">
        <v>425</v>
      </c>
      <c r="S2074" s="0" t="n">
        <v>5.33</v>
      </c>
      <c r="T2074" s="0" t="n">
        <v>0.84</v>
      </c>
      <c r="U2074" s="6" t="n">
        <v>45469</v>
      </c>
      <c r="V2074" s="0" t="n">
        <v>191.35</v>
      </c>
      <c r="W2074" s="0" t="n">
        <v>0.481</v>
      </c>
    </row>
    <row r="2075" customFormat="false" ht="15" hidden="false" customHeight="false" outlineLevel="0" collapsed="false">
      <c r="A2075" s="0" t="s">
        <v>2221</v>
      </c>
      <c r="B2075" s="0" t="s">
        <v>44</v>
      </c>
      <c r="C2075" s="0" t="n">
        <v>295</v>
      </c>
      <c r="D2075" s="0" t="n">
        <v>25</v>
      </c>
      <c r="E2075" s="0" t="n">
        <v>12</v>
      </c>
      <c r="F2075" s="0" t="n">
        <v>6</v>
      </c>
      <c r="G2075" s="0" t="n">
        <v>47.8</v>
      </c>
      <c r="H2075" s="0" t="n">
        <v>7.52</v>
      </c>
      <c r="I2075" s="0" t="n">
        <v>0.13</v>
      </c>
      <c r="J2075" s="0" t="s">
        <v>154</v>
      </c>
      <c r="K2075" s="0" t="s">
        <v>54</v>
      </c>
      <c r="L2075" s="0" t="n">
        <v>132</v>
      </c>
      <c r="M2075" s="0" t="n">
        <v>2.22</v>
      </c>
      <c r="N2075" s="0" t="n">
        <v>16.46</v>
      </c>
      <c r="O2075" s="0" t="n">
        <v>1.34</v>
      </c>
      <c r="P2075" s="0" t="n">
        <v>2</v>
      </c>
      <c r="Q2075" s="0" t="n">
        <v>0.83</v>
      </c>
      <c r="R2075" s="0" t="n">
        <v>304</v>
      </c>
      <c r="S2075" s="0" t="n">
        <v>4.06</v>
      </c>
      <c r="T2075" s="0" t="n">
        <v>0.99</v>
      </c>
      <c r="U2075" s="6" t="n">
        <v>45631</v>
      </c>
      <c r="V2075" s="0" t="n">
        <v>175.26</v>
      </c>
      <c r="W2075" s="0" t="n">
        <v>0.644</v>
      </c>
    </row>
    <row r="2076" customFormat="false" ht="15" hidden="false" customHeight="false" outlineLevel="0" collapsed="false">
      <c r="A2076" s="0" t="s">
        <v>2222</v>
      </c>
      <c r="B2076" s="0" t="s">
        <v>40</v>
      </c>
      <c r="C2076" s="0" t="n">
        <v>224</v>
      </c>
      <c r="D2076" s="0" t="n">
        <v>24</v>
      </c>
      <c r="E2076" s="0" t="n">
        <v>9</v>
      </c>
      <c r="F2076" s="0" t="n">
        <v>7</v>
      </c>
      <c r="G2076" s="0" t="n">
        <v>25.34</v>
      </c>
      <c r="H2076" s="0" t="n">
        <v>8.08</v>
      </c>
      <c r="I2076" s="0" t="n">
        <v>0.38</v>
      </c>
      <c r="J2076" s="0" t="s">
        <v>130</v>
      </c>
      <c r="K2076" s="0" t="s">
        <v>54</v>
      </c>
      <c r="L2076" s="0" t="n">
        <v>178</v>
      </c>
      <c r="M2076" s="0" t="n">
        <v>0.95</v>
      </c>
      <c r="N2076" s="0" t="n">
        <v>170.11</v>
      </c>
      <c r="O2076" s="0" t="n">
        <v>1.79</v>
      </c>
      <c r="P2076" s="0" t="n">
        <v>2</v>
      </c>
      <c r="Q2076" s="0" t="n">
        <v>0.74</v>
      </c>
      <c r="R2076" s="0" t="n">
        <v>752</v>
      </c>
      <c r="S2076" s="0" t="n">
        <v>14.46</v>
      </c>
      <c r="T2076" s="0" t="n">
        <v>0.5</v>
      </c>
      <c r="U2076" s="6" t="n">
        <v>45638</v>
      </c>
      <c r="V2076" s="0" t="n">
        <v>231.06</v>
      </c>
      <c r="W2076" s="0" t="n">
        <v>0.622</v>
      </c>
    </row>
    <row r="2077" customFormat="false" ht="15" hidden="false" customHeight="false" outlineLevel="0" collapsed="false">
      <c r="A2077" s="0" t="s">
        <v>2223</v>
      </c>
      <c r="B2077" s="0" t="s">
        <v>40</v>
      </c>
      <c r="C2077" s="0" t="n">
        <v>356</v>
      </c>
      <c r="D2077" s="0" t="n">
        <v>20</v>
      </c>
      <c r="E2077" s="0" t="n">
        <v>13</v>
      </c>
      <c r="F2077" s="0" t="n">
        <v>6</v>
      </c>
      <c r="G2077" s="0" t="n">
        <v>20.29</v>
      </c>
      <c r="H2077" s="0" t="n">
        <v>2.43</v>
      </c>
      <c r="I2077" s="0" t="n">
        <v>0.34</v>
      </c>
      <c r="J2077" s="0" t="s">
        <v>87</v>
      </c>
      <c r="K2077" s="0" t="s">
        <v>46</v>
      </c>
      <c r="L2077" s="0" t="n">
        <v>98</v>
      </c>
      <c r="M2077" s="0" t="n">
        <v>1.28</v>
      </c>
      <c r="N2077" s="0" t="n">
        <v>60.32</v>
      </c>
      <c r="O2077" s="0" t="n">
        <v>1.83</v>
      </c>
      <c r="P2077" s="0" t="n">
        <v>1</v>
      </c>
      <c r="Q2077" s="0" t="n">
        <v>0.87</v>
      </c>
      <c r="R2077" s="0" t="n">
        <v>703</v>
      </c>
      <c r="S2077" s="0" t="n">
        <v>1.23</v>
      </c>
      <c r="T2077" s="0" t="n">
        <v>0.3</v>
      </c>
      <c r="U2077" s="6" t="n">
        <v>45620</v>
      </c>
      <c r="V2077" s="0" t="n">
        <v>79.88</v>
      </c>
      <c r="W2077" s="0" t="n">
        <v>0.447</v>
      </c>
    </row>
    <row r="2078" customFormat="false" ht="15" hidden="false" customHeight="false" outlineLevel="0" collapsed="false">
      <c r="A2078" s="0" t="s">
        <v>2224</v>
      </c>
      <c r="B2078" s="0" t="s">
        <v>81</v>
      </c>
      <c r="C2078" s="0" t="n">
        <v>457</v>
      </c>
      <c r="D2078" s="0" t="n">
        <v>74</v>
      </c>
      <c r="E2078" s="0" t="n">
        <v>6</v>
      </c>
      <c r="F2078" s="0" t="n">
        <v>4</v>
      </c>
      <c r="G2078" s="0" t="n">
        <v>24.68</v>
      </c>
      <c r="H2078" s="0" t="n">
        <v>3.4</v>
      </c>
      <c r="I2078" s="0" t="n">
        <v>0.95</v>
      </c>
      <c r="J2078" s="0" t="s">
        <v>174</v>
      </c>
      <c r="K2078" s="0" t="s">
        <v>46</v>
      </c>
      <c r="L2078" s="0" t="n">
        <v>104</v>
      </c>
      <c r="M2078" s="0" t="n">
        <v>3.56</v>
      </c>
      <c r="N2078" s="0" t="n">
        <v>78.21</v>
      </c>
      <c r="O2078" s="0" t="n">
        <v>0.42</v>
      </c>
      <c r="P2078" s="0" t="n">
        <v>9</v>
      </c>
      <c r="Q2078" s="0" t="n">
        <v>0.99</v>
      </c>
      <c r="R2078" s="0" t="n">
        <v>807</v>
      </c>
      <c r="S2078" s="0" t="n">
        <v>3.35</v>
      </c>
      <c r="T2078" s="0" t="n">
        <v>0.62</v>
      </c>
      <c r="U2078" s="6" t="n">
        <v>45489</v>
      </c>
      <c r="V2078" s="0" t="n">
        <v>188.29</v>
      </c>
      <c r="W2078" s="0" t="n">
        <v>0.545</v>
      </c>
    </row>
    <row r="2079" customFormat="false" ht="15" hidden="false" customHeight="false" outlineLevel="0" collapsed="false">
      <c r="A2079" s="0" t="s">
        <v>2225</v>
      </c>
      <c r="B2079" s="0" t="s">
        <v>81</v>
      </c>
      <c r="C2079" s="0" t="n">
        <v>439</v>
      </c>
      <c r="D2079" s="0" t="n">
        <v>88</v>
      </c>
      <c r="E2079" s="0" t="n">
        <v>8</v>
      </c>
      <c r="F2079" s="0" t="n">
        <v>5</v>
      </c>
      <c r="G2079" s="0" t="n">
        <v>39.72</v>
      </c>
      <c r="H2079" s="0" t="n">
        <v>5.2</v>
      </c>
      <c r="I2079" s="0" t="n">
        <v>0.27</v>
      </c>
      <c r="J2079" s="0" t="s">
        <v>70</v>
      </c>
      <c r="K2079" s="0" t="s">
        <v>46</v>
      </c>
      <c r="L2079" s="0" t="n">
        <v>128</v>
      </c>
      <c r="M2079" s="0" t="n">
        <v>0.57</v>
      </c>
      <c r="N2079" s="0" t="n">
        <v>163.75</v>
      </c>
      <c r="O2079" s="0" t="n">
        <v>1.39</v>
      </c>
      <c r="P2079" s="0" t="n">
        <v>5</v>
      </c>
      <c r="Q2079" s="0" t="n">
        <v>0.94</v>
      </c>
      <c r="R2079" s="0" t="n">
        <v>83</v>
      </c>
      <c r="S2079" s="0" t="n">
        <v>7.54</v>
      </c>
      <c r="T2079" s="0" t="n">
        <v>0.67</v>
      </c>
      <c r="U2079" s="6" t="n">
        <v>45368</v>
      </c>
      <c r="V2079" s="0" t="n">
        <v>79.71</v>
      </c>
      <c r="W2079" s="0" t="n">
        <v>0.584</v>
      </c>
    </row>
    <row r="2080" customFormat="false" ht="15" hidden="false" customHeight="false" outlineLevel="0" collapsed="false">
      <c r="A2080" s="0" t="s">
        <v>2226</v>
      </c>
      <c r="B2080" s="0" t="s">
        <v>44</v>
      </c>
      <c r="C2080" s="0" t="n">
        <v>404</v>
      </c>
      <c r="D2080" s="0" t="n">
        <v>99</v>
      </c>
      <c r="E2080" s="0" t="n">
        <v>3</v>
      </c>
      <c r="F2080" s="0" t="n">
        <v>8</v>
      </c>
      <c r="G2080" s="0" t="n">
        <v>24.39</v>
      </c>
      <c r="H2080" s="0" t="n">
        <v>2.27</v>
      </c>
      <c r="I2080" s="0" t="n">
        <v>0.74</v>
      </c>
      <c r="J2080" s="0" t="s">
        <v>51</v>
      </c>
      <c r="K2080" s="0" t="s">
        <v>42</v>
      </c>
      <c r="L2080" s="0" t="n">
        <v>53</v>
      </c>
      <c r="M2080" s="0" t="n">
        <v>4.48</v>
      </c>
      <c r="N2080" s="0" t="n">
        <v>32.8</v>
      </c>
      <c r="O2080" s="0" t="n">
        <v>0.7</v>
      </c>
      <c r="P2080" s="0" t="n">
        <v>6</v>
      </c>
      <c r="Q2080" s="0" t="n">
        <v>0.92</v>
      </c>
      <c r="R2080" s="0" t="n">
        <v>236</v>
      </c>
      <c r="S2080" s="0" t="n">
        <v>3.34</v>
      </c>
      <c r="T2080" s="0" t="n">
        <v>0.97</v>
      </c>
      <c r="U2080" s="6" t="n">
        <v>45577</v>
      </c>
      <c r="V2080" s="0" t="n">
        <v>62.07</v>
      </c>
      <c r="W2080" s="0" t="n">
        <v>0.633</v>
      </c>
    </row>
    <row r="2081" customFormat="false" ht="15" hidden="false" customHeight="false" outlineLevel="0" collapsed="false">
      <c r="A2081" s="0" t="s">
        <v>2227</v>
      </c>
      <c r="B2081" s="0" t="s">
        <v>40</v>
      </c>
      <c r="C2081" s="0" t="n">
        <v>418</v>
      </c>
      <c r="D2081" s="0" t="n">
        <v>77</v>
      </c>
      <c r="E2081" s="0" t="n">
        <v>9</v>
      </c>
      <c r="F2081" s="0" t="n">
        <v>5</v>
      </c>
      <c r="G2081" s="0" t="n">
        <v>39.38</v>
      </c>
      <c r="H2081" s="0" t="n">
        <v>9.32</v>
      </c>
      <c r="I2081" s="0" t="n">
        <v>0.14</v>
      </c>
      <c r="J2081" s="0" t="s">
        <v>289</v>
      </c>
      <c r="K2081" s="0" t="s">
        <v>42</v>
      </c>
      <c r="L2081" s="0" t="n">
        <v>111</v>
      </c>
      <c r="M2081" s="0" t="n">
        <v>3.15</v>
      </c>
      <c r="N2081" s="0" t="n">
        <v>97.63</v>
      </c>
      <c r="O2081" s="0" t="n">
        <v>1.69</v>
      </c>
      <c r="P2081" s="0" t="n">
        <v>6</v>
      </c>
      <c r="Q2081" s="0" t="n">
        <v>0.89</v>
      </c>
      <c r="R2081" s="0" t="n">
        <v>928</v>
      </c>
      <c r="S2081" s="0" t="n">
        <v>3.34</v>
      </c>
      <c r="T2081" s="0" t="n">
        <v>0.53</v>
      </c>
      <c r="U2081" s="6" t="n">
        <v>45605</v>
      </c>
      <c r="V2081" s="0" t="n">
        <v>190.77</v>
      </c>
      <c r="W2081" s="0" t="n">
        <v>0.44</v>
      </c>
    </row>
    <row r="2082" customFormat="false" ht="15" hidden="false" customHeight="false" outlineLevel="0" collapsed="false">
      <c r="A2082" s="0" t="s">
        <v>2228</v>
      </c>
      <c r="B2082" s="0" t="s">
        <v>56</v>
      </c>
      <c r="C2082" s="0" t="n">
        <v>480</v>
      </c>
      <c r="D2082" s="0" t="n">
        <v>52</v>
      </c>
      <c r="E2082" s="0" t="n">
        <v>14</v>
      </c>
      <c r="F2082" s="0" t="n">
        <v>2</v>
      </c>
      <c r="G2082" s="0" t="n">
        <v>22.15</v>
      </c>
      <c r="H2082" s="0" t="n">
        <v>6.12</v>
      </c>
      <c r="I2082" s="0" t="n">
        <v>0.28</v>
      </c>
      <c r="J2082" s="0" t="s">
        <v>78</v>
      </c>
      <c r="K2082" s="0" t="s">
        <v>60</v>
      </c>
      <c r="L2082" s="0" t="n">
        <v>54</v>
      </c>
      <c r="M2082" s="0" t="n">
        <v>0.7</v>
      </c>
      <c r="N2082" s="0" t="n">
        <v>33.24</v>
      </c>
      <c r="O2082" s="0" t="n">
        <v>1.49</v>
      </c>
      <c r="P2082" s="0" t="n">
        <v>4</v>
      </c>
      <c r="Q2082" s="0" t="n">
        <v>0.8</v>
      </c>
      <c r="R2082" s="0" t="n">
        <v>498</v>
      </c>
      <c r="S2082" s="0" t="n">
        <v>9.88</v>
      </c>
      <c r="T2082" s="0" t="n">
        <v>0.27</v>
      </c>
      <c r="U2082" s="6" t="n">
        <v>45319</v>
      </c>
      <c r="V2082" s="0" t="n">
        <v>88.09</v>
      </c>
      <c r="W2082" s="0" t="n">
        <v>0.517</v>
      </c>
    </row>
    <row r="2083" customFormat="false" ht="15" hidden="false" customHeight="false" outlineLevel="0" collapsed="false">
      <c r="A2083" s="0" t="s">
        <v>2229</v>
      </c>
      <c r="B2083" s="0" t="s">
        <v>81</v>
      </c>
      <c r="C2083" s="0" t="n">
        <v>292</v>
      </c>
      <c r="D2083" s="0" t="n">
        <v>78</v>
      </c>
      <c r="E2083" s="0" t="n">
        <v>8</v>
      </c>
      <c r="F2083" s="0" t="n">
        <v>4</v>
      </c>
      <c r="G2083" s="0" t="n">
        <v>13.35</v>
      </c>
      <c r="H2083" s="0" t="n">
        <v>1.65</v>
      </c>
      <c r="I2083" s="0" t="n">
        <v>0.4</v>
      </c>
      <c r="J2083" s="0" t="s">
        <v>171</v>
      </c>
      <c r="K2083" s="0" t="s">
        <v>42</v>
      </c>
      <c r="L2083" s="0" t="n">
        <v>126</v>
      </c>
      <c r="M2083" s="0" t="n">
        <v>1.58</v>
      </c>
      <c r="N2083" s="0" t="n">
        <v>93.95</v>
      </c>
      <c r="O2083" s="0" t="n">
        <v>0.48</v>
      </c>
      <c r="P2083" s="0" t="n">
        <v>5</v>
      </c>
      <c r="Q2083" s="0" t="n">
        <v>0.75</v>
      </c>
      <c r="R2083" s="0" t="n">
        <v>135</v>
      </c>
      <c r="S2083" s="0" t="n">
        <v>12.47</v>
      </c>
      <c r="T2083" s="0" t="n">
        <v>0.72</v>
      </c>
      <c r="U2083" s="6" t="n">
        <v>45297</v>
      </c>
      <c r="V2083" s="0" t="n">
        <v>217.17</v>
      </c>
      <c r="W2083" s="0" t="n">
        <v>0.712</v>
      </c>
    </row>
    <row r="2084" customFormat="false" ht="15" hidden="false" customHeight="false" outlineLevel="0" collapsed="false">
      <c r="A2084" s="0" t="s">
        <v>2230</v>
      </c>
      <c r="B2084" s="0" t="s">
        <v>44</v>
      </c>
      <c r="C2084" s="0" t="n">
        <v>427</v>
      </c>
      <c r="D2084" s="0" t="n">
        <v>22</v>
      </c>
      <c r="E2084" s="0" t="n">
        <v>6</v>
      </c>
      <c r="F2084" s="0" t="n">
        <v>5</v>
      </c>
      <c r="G2084" s="0" t="n">
        <v>17</v>
      </c>
      <c r="H2084" s="0" t="n">
        <v>2.25</v>
      </c>
      <c r="I2084" s="0" t="n">
        <v>0.82</v>
      </c>
      <c r="J2084" s="0" t="s">
        <v>118</v>
      </c>
      <c r="K2084" s="0" t="s">
        <v>46</v>
      </c>
      <c r="L2084" s="0" t="n">
        <v>60</v>
      </c>
      <c r="M2084" s="0" t="n">
        <v>3.17</v>
      </c>
      <c r="N2084" s="0" t="n">
        <v>18.96</v>
      </c>
      <c r="O2084" s="0" t="n">
        <v>1.88</v>
      </c>
      <c r="P2084" s="0" t="n">
        <v>6</v>
      </c>
      <c r="Q2084" s="0" t="n">
        <v>0.77</v>
      </c>
      <c r="R2084" s="0" t="n">
        <v>722</v>
      </c>
      <c r="S2084" s="0" t="n">
        <v>10.26</v>
      </c>
      <c r="T2084" s="0" t="n">
        <v>0.22</v>
      </c>
      <c r="U2084" s="6" t="n">
        <v>45621</v>
      </c>
      <c r="V2084" s="0" t="n">
        <v>159.2</v>
      </c>
      <c r="W2084" s="0" t="n">
        <v>0.427</v>
      </c>
    </row>
    <row r="2085" customFormat="false" ht="15" hidden="false" customHeight="false" outlineLevel="0" collapsed="false">
      <c r="A2085" s="0" t="s">
        <v>2231</v>
      </c>
      <c r="B2085" s="0" t="s">
        <v>40</v>
      </c>
      <c r="C2085" s="0" t="n">
        <v>77</v>
      </c>
      <c r="D2085" s="0" t="n">
        <v>19</v>
      </c>
      <c r="E2085" s="0" t="n">
        <v>9</v>
      </c>
      <c r="F2085" s="0" t="n">
        <v>7</v>
      </c>
      <c r="G2085" s="0" t="n">
        <v>4.81</v>
      </c>
      <c r="H2085" s="0" t="n">
        <v>9.57</v>
      </c>
      <c r="I2085" s="0" t="n">
        <v>0.81</v>
      </c>
      <c r="J2085" s="0" t="s">
        <v>174</v>
      </c>
      <c r="K2085" s="0" t="s">
        <v>42</v>
      </c>
      <c r="L2085" s="0" t="n">
        <v>74</v>
      </c>
      <c r="M2085" s="0" t="n">
        <v>0.66</v>
      </c>
      <c r="N2085" s="0" t="n">
        <v>108.35</v>
      </c>
      <c r="O2085" s="0" t="n">
        <v>1.4</v>
      </c>
      <c r="P2085" s="0" t="n">
        <v>1</v>
      </c>
      <c r="Q2085" s="0" t="n">
        <v>0.7</v>
      </c>
      <c r="R2085" s="0" t="n">
        <v>925</v>
      </c>
      <c r="S2085" s="0" t="n">
        <v>2.42</v>
      </c>
      <c r="T2085" s="0" t="n">
        <v>0.54</v>
      </c>
      <c r="U2085" s="6" t="n">
        <v>45372</v>
      </c>
      <c r="V2085" s="0" t="n">
        <v>211.54</v>
      </c>
      <c r="W2085" s="0" t="n">
        <v>0.52</v>
      </c>
    </row>
    <row r="2086" customFormat="false" ht="15" hidden="false" customHeight="false" outlineLevel="0" collapsed="false">
      <c r="A2086" s="0" t="s">
        <v>2232</v>
      </c>
      <c r="B2086" s="0" t="s">
        <v>40</v>
      </c>
      <c r="C2086" s="0" t="n">
        <v>347</v>
      </c>
      <c r="D2086" s="0" t="n">
        <v>84</v>
      </c>
      <c r="E2086" s="0" t="n">
        <v>5</v>
      </c>
      <c r="F2086" s="0" t="n">
        <v>6</v>
      </c>
      <c r="G2086" s="0" t="n">
        <v>25.37</v>
      </c>
      <c r="H2086" s="0" t="n">
        <v>7.51</v>
      </c>
      <c r="I2086" s="0" t="n">
        <v>0.96</v>
      </c>
      <c r="J2086" s="0" t="s">
        <v>158</v>
      </c>
      <c r="K2086" s="0" t="s">
        <v>54</v>
      </c>
      <c r="L2086" s="0" t="n">
        <v>63</v>
      </c>
      <c r="M2086" s="0" t="n">
        <v>4.01</v>
      </c>
      <c r="N2086" s="0" t="n">
        <v>161.18</v>
      </c>
      <c r="O2086" s="0" t="n">
        <v>1.9</v>
      </c>
      <c r="P2086" s="0" t="n">
        <v>9</v>
      </c>
      <c r="Q2086" s="0" t="n">
        <v>0.9</v>
      </c>
      <c r="R2086" s="0" t="n">
        <v>167</v>
      </c>
      <c r="S2086" s="0" t="n">
        <v>13.54</v>
      </c>
      <c r="T2086" s="0" t="n">
        <v>0.53</v>
      </c>
      <c r="U2086" s="6" t="n">
        <v>45550</v>
      </c>
      <c r="V2086" s="0" t="n">
        <v>268.57</v>
      </c>
      <c r="W2086" s="0" t="n">
        <v>0.497</v>
      </c>
    </row>
    <row r="2087" customFormat="false" ht="15" hidden="false" customHeight="false" outlineLevel="0" collapsed="false">
      <c r="A2087" s="0" t="s">
        <v>2233</v>
      </c>
      <c r="B2087" s="0" t="s">
        <v>56</v>
      </c>
      <c r="C2087" s="0" t="n">
        <v>238</v>
      </c>
      <c r="D2087" s="0" t="n">
        <v>91</v>
      </c>
      <c r="E2087" s="0" t="n">
        <v>3</v>
      </c>
      <c r="F2087" s="0" t="n">
        <v>6</v>
      </c>
      <c r="G2087" s="0" t="n">
        <v>8.26</v>
      </c>
      <c r="H2087" s="0" t="n">
        <v>7.48</v>
      </c>
      <c r="I2087" s="0" t="n">
        <v>0.93</v>
      </c>
      <c r="J2087" s="0" t="s">
        <v>361</v>
      </c>
      <c r="K2087" s="0" t="s">
        <v>42</v>
      </c>
      <c r="L2087" s="0" t="n">
        <v>81</v>
      </c>
      <c r="M2087" s="0" t="n">
        <v>4.64</v>
      </c>
      <c r="N2087" s="0" t="n">
        <v>138.5</v>
      </c>
      <c r="O2087" s="0" t="n">
        <v>0.48</v>
      </c>
      <c r="P2087" s="0" t="n">
        <v>6</v>
      </c>
      <c r="Q2087" s="0" t="n">
        <v>0.94</v>
      </c>
      <c r="R2087" s="0" t="n">
        <v>672</v>
      </c>
      <c r="S2087" s="0" t="n">
        <v>13.92</v>
      </c>
      <c r="T2087" s="0" t="n">
        <v>0.4</v>
      </c>
      <c r="U2087" s="6" t="n">
        <v>45532</v>
      </c>
      <c r="V2087" s="0" t="n">
        <v>50.09</v>
      </c>
      <c r="W2087" s="0" t="n">
        <v>0.686</v>
      </c>
    </row>
    <row r="2088" customFormat="false" ht="15" hidden="false" customHeight="false" outlineLevel="0" collapsed="false">
      <c r="A2088" s="0" t="s">
        <v>2234</v>
      </c>
      <c r="B2088" s="0" t="s">
        <v>44</v>
      </c>
      <c r="C2088" s="0" t="n">
        <v>128</v>
      </c>
      <c r="D2088" s="0" t="n">
        <v>50</v>
      </c>
      <c r="E2088" s="0" t="n">
        <v>6</v>
      </c>
      <c r="F2088" s="0" t="n">
        <v>3</v>
      </c>
      <c r="G2088" s="0" t="n">
        <v>40.77</v>
      </c>
      <c r="H2088" s="0" t="n">
        <v>1.19</v>
      </c>
      <c r="I2088" s="0" t="n">
        <v>0.17</v>
      </c>
      <c r="J2088" s="0" t="s">
        <v>281</v>
      </c>
      <c r="K2088" s="0" t="s">
        <v>54</v>
      </c>
      <c r="L2088" s="0" t="n">
        <v>129</v>
      </c>
      <c r="M2088" s="0" t="n">
        <v>4.83</v>
      </c>
      <c r="N2088" s="0" t="n">
        <v>106.74</v>
      </c>
      <c r="O2088" s="0" t="n">
        <v>1.75</v>
      </c>
      <c r="P2088" s="0" t="n">
        <v>0</v>
      </c>
      <c r="Q2088" s="0" t="n">
        <v>0.78</v>
      </c>
      <c r="R2088" s="0" t="n">
        <v>107</v>
      </c>
      <c r="S2088" s="0" t="n">
        <v>4.93</v>
      </c>
      <c r="T2088" s="0" t="n">
        <v>0.97</v>
      </c>
      <c r="U2088" s="6" t="n">
        <v>45545</v>
      </c>
      <c r="V2088" s="0" t="n">
        <v>29.35</v>
      </c>
      <c r="W2088" s="0" t="n">
        <v>0.641</v>
      </c>
    </row>
    <row r="2089" customFormat="false" ht="15" hidden="false" customHeight="false" outlineLevel="0" collapsed="false">
      <c r="A2089" s="0" t="s">
        <v>2235</v>
      </c>
      <c r="B2089" s="0" t="s">
        <v>40</v>
      </c>
      <c r="C2089" s="0" t="n">
        <v>298</v>
      </c>
      <c r="D2089" s="0" t="n">
        <v>59</v>
      </c>
      <c r="E2089" s="0" t="n">
        <v>5</v>
      </c>
      <c r="F2089" s="0" t="n">
        <v>3</v>
      </c>
      <c r="G2089" s="0" t="n">
        <v>21.61</v>
      </c>
      <c r="H2089" s="0" t="n">
        <v>9.01</v>
      </c>
      <c r="I2089" s="0" t="n">
        <v>0.85</v>
      </c>
      <c r="J2089" s="0" t="s">
        <v>128</v>
      </c>
      <c r="K2089" s="0" t="s">
        <v>60</v>
      </c>
      <c r="L2089" s="0" t="n">
        <v>177</v>
      </c>
      <c r="M2089" s="0" t="n">
        <v>3.8</v>
      </c>
      <c r="N2089" s="0" t="n">
        <v>167.46</v>
      </c>
      <c r="O2089" s="0" t="n">
        <v>1.37</v>
      </c>
      <c r="P2089" s="0" t="n">
        <v>5</v>
      </c>
      <c r="Q2089" s="0" t="n">
        <v>0.73</v>
      </c>
      <c r="R2089" s="0" t="n">
        <v>67</v>
      </c>
      <c r="S2089" s="0" t="n">
        <v>8.74</v>
      </c>
      <c r="T2089" s="0" t="n">
        <v>0.52</v>
      </c>
      <c r="U2089" s="6" t="n">
        <v>45376</v>
      </c>
      <c r="V2089" s="0" t="n">
        <v>125.98</v>
      </c>
      <c r="W2089" s="0" t="n">
        <v>0.53</v>
      </c>
    </row>
    <row r="2090" customFormat="false" ht="15" hidden="false" customHeight="false" outlineLevel="0" collapsed="false">
      <c r="A2090" s="0" t="s">
        <v>2236</v>
      </c>
      <c r="B2090" s="0" t="s">
        <v>81</v>
      </c>
      <c r="C2090" s="0" t="n">
        <v>193</v>
      </c>
      <c r="D2090" s="0" t="n">
        <v>96</v>
      </c>
      <c r="E2090" s="0" t="n">
        <v>3</v>
      </c>
      <c r="F2090" s="0" t="n">
        <v>9</v>
      </c>
      <c r="G2090" s="0" t="n">
        <v>38.49</v>
      </c>
      <c r="H2090" s="0" t="n">
        <v>4.72</v>
      </c>
      <c r="I2090" s="0" t="n">
        <v>0.51</v>
      </c>
      <c r="J2090" s="0" t="s">
        <v>121</v>
      </c>
      <c r="K2090" s="0" t="s">
        <v>54</v>
      </c>
      <c r="L2090" s="0" t="n">
        <v>152</v>
      </c>
      <c r="M2090" s="0" t="n">
        <v>4.36</v>
      </c>
      <c r="N2090" s="0" t="n">
        <v>53.28</v>
      </c>
      <c r="O2090" s="0" t="n">
        <v>1.15</v>
      </c>
      <c r="P2090" s="0" t="n">
        <v>7</v>
      </c>
      <c r="Q2090" s="0" t="n">
        <v>0.8</v>
      </c>
      <c r="R2090" s="0" t="n">
        <v>928</v>
      </c>
      <c r="S2090" s="0" t="n">
        <v>7.79</v>
      </c>
      <c r="T2090" s="0" t="n">
        <v>0.92</v>
      </c>
      <c r="U2090" s="6" t="n">
        <v>45330</v>
      </c>
      <c r="V2090" s="0" t="n">
        <v>217.85</v>
      </c>
      <c r="W2090" s="0" t="n">
        <v>0.593</v>
      </c>
    </row>
    <row r="2091" customFormat="false" ht="15" hidden="false" customHeight="false" outlineLevel="0" collapsed="false">
      <c r="A2091" s="0" t="s">
        <v>2237</v>
      </c>
      <c r="B2091" s="0" t="s">
        <v>56</v>
      </c>
      <c r="C2091" s="0" t="n">
        <v>347</v>
      </c>
      <c r="D2091" s="0" t="n">
        <v>80</v>
      </c>
      <c r="E2091" s="0" t="n">
        <v>4</v>
      </c>
      <c r="F2091" s="0" t="n">
        <v>6</v>
      </c>
      <c r="G2091" s="0" t="n">
        <v>47.77</v>
      </c>
      <c r="H2091" s="0" t="n">
        <v>6.77</v>
      </c>
      <c r="I2091" s="0" t="n">
        <v>0.88</v>
      </c>
      <c r="J2091" s="0" t="s">
        <v>114</v>
      </c>
      <c r="K2091" s="0" t="s">
        <v>46</v>
      </c>
      <c r="L2091" s="0" t="n">
        <v>28</v>
      </c>
      <c r="M2091" s="0" t="n">
        <v>3.25</v>
      </c>
      <c r="N2091" s="0" t="n">
        <v>167.85</v>
      </c>
      <c r="O2091" s="0" t="n">
        <v>1.66</v>
      </c>
      <c r="P2091" s="0" t="n">
        <v>0</v>
      </c>
      <c r="Q2091" s="0" t="n">
        <v>0.79</v>
      </c>
      <c r="R2091" s="0" t="n">
        <v>920</v>
      </c>
      <c r="S2091" s="0" t="n">
        <v>10.36</v>
      </c>
      <c r="T2091" s="0" t="n">
        <v>0.61</v>
      </c>
      <c r="U2091" s="6" t="n">
        <v>45543</v>
      </c>
      <c r="V2091" s="0" t="n">
        <v>266.98</v>
      </c>
      <c r="W2091" s="0" t="n">
        <v>0.652</v>
      </c>
    </row>
    <row r="2092" customFormat="false" ht="15" hidden="false" customHeight="false" outlineLevel="0" collapsed="false">
      <c r="A2092" s="0" t="s">
        <v>2238</v>
      </c>
      <c r="B2092" s="0" t="s">
        <v>44</v>
      </c>
      <c r="C2092" s="0" t="n">
        <v>283</v>
      </c>
      <c r="D2092" s="0" t="n">
        <v>68</v>
      </c>
      <c r="E2092" s="0" t="n">
        <v>13</v>
      </c>
      <c r="F2092" s="0" t="n">
        <v>9</v>
      </c>
      <c r="G2092" s="0" t="n">
        <v>42.62</v>
      </c>
      <c r="H2092" s="0" t="n">
        <v>9.62</v>
      </c>
      <c r="I2092" s="0" t="n">
        <v>0.18</v>
      </c>
      <c r="J2092" s="0" t="s">
        <v>455</v>
      </c>
      <c r="K2092" s="0" t="s">
        <v>60</v>
      </c>
      <c r="L2092" s="0" t="n">
        <v>19</v>
      </c>
      <c r="M2092" s="0" t="n">
        <v>2.56</v>
      </c>
      <c r="N2092" s="0" t="n">
        <v>62.51</v>
      </c>
      <c r="O2092" s="0" t="n">
        <v>1.3</v>
      </c>
      <c r="P2092" s="0" t="n">
        <v>0</v>
      </c>
      <c r="Q2092" s="0" t="n">
        <v>0.84</v>
      </c>
      <c r="R2092" s="0" t="n">
        <v>189</v>
      </c>
      <c r="S2092" s="0" t="n">
        <v>14.69</v>
      </c>
      <c r="T2092" s="0" t="n">
        <v>0.86</v>
      </c>
      <c r="U2092" s="6" t="n">
        <v>45456</v>
      </c>
      <c r="V2092" s="0" t="n">
        <v>20.09</v>
      </c>
      <c r="W2092" s="0" t="n">
        <v>0.806</v>
      </c>
    </row>
    <row r="2093" customFormat="false" ht="15" hidden="false" customHeight="false" outlineLevel="0" collapsed="false">
      <c r="A2093" s="0" t="s">
        <v>2239</v>
      </c>
      <c r="B2093" s="0" t="s">
        <v>56</v>
      </c>
      <c r="C2093" s="0" t="n">
        <v>334</v>
      </c>
      <c r="D2093" s="0" t="n">
        <v>48</v>
      </c>
      <c r="E2093" s="0" t="n">
        <v>7</v>
      </c>
      <c r="F2093" s="0" t="n">
        <v>7</v>
      </c>
      <c r="G2093" s="0" t="n">
        <v>47.62</v>
      </c>
      <c r="H2093" s="0" t="n">
        <v>1.45</v>
      </c>
      <c r="I2093" s="0" t="n">
        <v>0.84</v>
      </c>
      <c r="J2093" s="0" t="s">
        <v>215</v>
      </c>
      <c r="K2093" s="0" t="s">
        <v>60</v>
      </c>
      <c r="L2093" s="0" t="n">
        <v>25</v>
      </c>
      <c r="M2093" s="0" t="n">
        <v>3.71</v>
      </c>
      <c r="N2093" s="0" t="n">
        <v>78.87</v>
      </c>
      <c r="O2093" s="0" t="n">
        <v>1.37</v>
      </c>
      <c r="P2093" s="0" t="n">
        <v>5</v>
      </c>
      <c r="Q2093" s="0" t="n">
        <v>0.78</v>
      </c>
      <c r="R2093" s="0" t="n">
        <v>507</v>
      </c>
      <c r="S2093" s="0" t="n">
        <v>14.81</v>
      </c>
      <c r="T2093" s="0" t="n">
        <v>0.56</v>
      </c>
      <c r="U2093" s="6" t="n">
        <v>45415</v>
      </c>
      <c r="V2093" s="0" t="n">
        <v>239.96</v>
      </c>
      <c r="W2093" s="0" t="n">
        <v>0.628</v>
      </c>
    </row>
    <row r="2094" customFormat="false" ht="15" hidden="false" customHeight="false" outlineLevel="0" collapsed="false">
      <c r="A2094" s="0" t="s">
        <v>2240</v>
      </c>
      <c r="B2094" s="0" t="s">
        <v>81</v>
      </c>
      <c r="C2094" s="0" t="n">
        <v>493</v>
      </c>
      <c r="D2094" s="0" t="n">
        <v>12</v>
      </c>
      <c r="E2094" s="0" t="n">
        <v>10</v>
      </c>
      <c r="F2094" s="0" t="n">
        <v>6</v>
      </c>
      <c r="G2094" s="0" t="n">
        <v>28.83</v>
      </c>
      <c r="H2094" s="0" t="n">
        <v>5.08</v>
      </c>
      <c r="I2094" s="0" t="n">
        <v>0.24</v>
      </c>
      <c r="J2094" s="0" t="s">
        <v>174</v>
      </c>
      <c r="K2094" s="0" t="s">
        <v>60</v>
      </c>
      <c r="L2094" s="0" t="n">
        <v>168</v>
      </c>
      <c r="M2094" s="0" t="n">
        <v>1.51</v>
      </c>
      <c r="N2094" s="0" t="n">
        <v>34.4</v>
      </c>
      <c r="O2094" s="0" t="n">
        <v>0.58</v>
      </c>
      <c r="P2094" s="0" t="n">
        <v>4</v>
      </c>
      <c r="Q2094" s="0" t="n">
        <v>0.8</v>
      </c>
      <c r="R2094" s="0" t="n">
        <v>755</v>
      </c>
      <c r="S2094" s="0" t="n">
        <v>8.13</v>
      </c>
      <c r="T2094" s="0" t="n">
        <v>0.99</v>
      </c>
      <c r="U2094" s="6" t="n">
        <v>45461</v>
      </c>
      <c r="V2094" s="0" t="n">
        <v>31.87</v>
      </c>
      <c r="W2094" s="0" t="n">
        <v>0.728</v>
      </c>
    </row>
    <row r="2095" customFormat="false" ht="15" hidden="false" customHeight="false" outlineLevel="0" collapsed="false">
      <c r="A2095" s="0" t="s">
        <v>2241</v>
      </c>
      <c r="B2095" s="0" t="s">
        <v>44</v>
      </c>
      <c r="C2095" s="0" t="n">
        <v>130</v>
      </c>
      <c r="D2095" s="0" t="n">
        <v>85</v>
      </c>
      <c r="E2095" s="0" t="n">
        <v>3</v>
      </c>
      <c r="F2095" s="0" t="n">
        <v>3</v>
      </c>
      <c r="G2095" s="0" t="n">
        <v>9.1</v>
      </c>
      <c r="H2095" s="0" t="n">
        <v>0.97</v>
      </c>
      <c r="I2095" s="0" t="n">
        <v>0.4</v>
      </c>
      <c r="J2095" s="0" t="s">
        <v>158</v>
      </c>
      <c r="K2095" s="0" t="s">
        <v>46</v>
      </c>
      <c r="L2095" s="0" t="n">
        <v>117</v>
      </c>
      <c r="M2095" s="0" t="n">
        <v>0.99</v>
      </c>
      <c r="N2095" s="0" t="n">
        <v>29.33</v>
      </c>
      <c r="O2095" s="0" t="n">
        <v>1.65</v>
      </c>
      <c r="P2095" s="0" t="n">
        <v>2</v>
      </c>
      <c r="Q2095" s="0" t="n">
        <v>0.97</v>
      </c>
      <c r="R2095" s="0" t="n">
        <v>691</v>
      </c>
      <c r="S2095" s="0" t="n">
        <v>2.29</v>
      </c>
      <c r="T2095" s="0" t="n">
        <v>0.71</v>
      </c>
      <c r="U2095" s="6" t="n">
        <v>45434</v>
      </c>
      <c r="V2095" s="0" t="n">
        <v>178.37</v>
      </c>
      <c r="W2095" s="0" t="n">
        <v>0.562</v>
      </c>
    </row>
    <row r="2096" customFormat="false" ht="15" hidden="false" customHeight="false" outlineLevel="0" collapsed="false">
      <c r="A2096" s="0" t="s">
        <v>2242</v>
      </c>
      <c r="B2096" s="0" t="s">
        <v>56</v>
      </c>
      <c r="C2096" s="0" t="n">
        <v>206</v>
      </c>
      <c r="D2096" s="0" t="n">
        <v>16</v>
      </c>
      <c r="E2096" s="0" t="n">
        <v>6</v>
      </c>
      <c r="F2096" s="0" t="n">
        <v>5</v>
      </c>
      <c r="G2096" s="0" t="n">
        <v>46.83</v>
      </c>
      <c r="H2096" s="0" t="n">
        <v>5.25</v>
      </c>
      <c r="I2096" s="0" t="n">
        <v>0.13</v>
      </c>
      <c r="J2096" s="0" t="s">
        <v>204</v>
      </c>
      <c r="K2096" s="0" t="s">
        <v>54</v>
      </c>
      <c r="L2096" s="0" t="n">
        <v>25</v>
      </c>
      <c r="M2096" s="0" t="n">
        <v>3.93</v>
      </c>
      <c r="N2096" s="0" t="n">
        <v>187.1</v>
      </c>
      <c r="O2096" s="0" t="n">
        <v>1.34</v>
      </c>
      <c r="P2096" s="0" t="n">
        <v>9</v>
      </c>
      <c r="Q2096" s="0" t="n">
        <v>0.8</v>
      </c>
      <c r="R2096" s="0" t="n">
        <v>261</v>
      </c>
      <c r="S2096" s="0" t="n">
        <v>5.68</v>
      </c>
      <c r="T2096" s="0" t="n">
        <v>0.32</v>
      </c>
      <c r="U2096" s="6" t="n">
        <v>45317</v>
      </c>
      <c r="V2096" s="0" t="n">
        <v>109.79</v>
      </c>
      <c r="W2096" s="0" t="n">
        <v>0.386</v>
      </c>
    </row>
    <row r="2097" customFormat="false" ht="15" hidden="false" customHeight="false" outlineLevel="0" collapsed="false">
      <c r="A2097" s="0" t="s">
        <v>2243</v>
      </c>
      <c r="B2097" s="0" t="s">
        <v>48</v>
      </c>
      <c r="C2097" s="0" t="n">
        <v>288</v>
      </c>
      <c r="D2097" s="0" t="n">
        <v>58</v>
      </c>
      <c r="E2097" s="0" t="n">
        <v>6</v>
      </c>
      <c r="F2097" s="0" t="n">
        <v>9</v>
      </c>
      <c r="G2097" s="0" t="n">
        <v>43.56</v>
      </c>
      <c r="H2097" s="0" t="n">
        <v>2.9</v>
      </c>
      <c r="I2097" s="0" t="n">
        <v>0.21</v>
      </c>
      <c r="J2097" s="0" t="s">
        <v>297</v>
      </c>
      <c r="K2097" s="0" t="s">
        <v>60</v>
      </c>
      <c r="L2097" s="0" t="n">
        <v>89</v>
      </c>
      <c r="M2097" s="0" t="n">
        <v>4.81</v>
      </c>
      <c r="N2097" s="0" t="n">
        <v>46.1</v>
      </c>
      <c r="O2097" s="0" t="n">
        <v>1.7</v>
      </c>
      <c r="P2097" s="0" t="n">
        <v>9</v>
      </c>
      <c r="Q2097" s="0" t="n">
        <v>0.94</v>
      </c>
      <c r="R2097" s="0" t="n">
        <v>535</v>
      </c>
      <c r="S2097" s="0" t="n">
        <v>6.79</v>
      </c>
      <c r="T2097" s="0" t="n">
        <v>0.21</v>
      </c>
      <c r="U2097" s="6" t="n">
        <v>45551</v>
      </c>
      <c r="V2097" s="0" t="n">
        <v>15.12</v>
      </c>
      <c r="W2097" s="0" t="n">
        <v>0.371</v>
      </c>
    </row>
    <row r="2098" customFormat="false" ht="15" hidden="false" customHeight="false" outlineLevel="0" collapsed="false">
      <c r="A2098" s="0" t="s">
        <v>2244</v>
      </c>
      <c r="B2098" s="0" t="s">
        <v>81</v>
      </c>
      <c r="C2098" s="0" t="n">
        <v>442</v>
      </c>
      <c r="D2098" s="0" t="n">
        <v>35</v>
      </c>
      <c r="E2098" s="0" t="n">
        <v>7</v>
      </c>
      <c r="F2098" s="0" t="n">
        <v>9</v>
      </c>
      <c r="G2098" s="0" t="n">
        <v>43.36</v>
      </c>
      <c r="H2098" s="0" t="n">
        <v>9.16</v>
      </c>
      <c r="I2098" s="0" t="n">
        <v>0.5</v>
      </c>
      <c r="J2098" s="0" t="s">
        <v>385</v>
      </c>
      <c r="K2098" s="0" t="s">
        <v>46</v>
      </c>
      <c r="L2098" s="0" t="n">
        <v>37</v>
      </c>
      <c r="M2098" s="0" t="n">
        <v>3.1</v>
      </c>
      <c r="N2098" s="0" t="n">
        <v>73.33</v>
      </c>
      <c r="O2098" s="0" t="n">
        <v>0.77</v>
      </c>
      <c r="P2098" s="0" t="n">
        <v>6</v>
      </c>
      <c r="Q2098" s="0" t="n">
        <v>0.89</v>
      </c>
      <c r="R2098" s="0" t="n">
        <v>845</v>
      </c>
      <c r="S2098" s="0" t="n">
        <v>8.48</v>
      </c>
      <c r="T2098" s="0" t="n">
        <v>0.94</v>
      </c>
      <c r="U2098" s="6" t="n">
        <v>45406</v>
      </c>
      <c r="V2098" s="0" t="n">
        <v>38.16</v>
      </c>
      <c r="W2098" s="0" t="n">
        <v>0.682</v>
      </c>
    </row>
    <row r="2099" customFormat="false" ht="15" hidden="false" customHeight="false" outlineLevel="0" collapsed="false">
      <c r="A2099" s="0" t="s">
        <v>2245</v>
      </c>
      <c r="B2099" s="0" t="s">
        <v>81</v>
      </c>
      <c r="C2099" s="0" t="n">
        <v>248</v>
      </c>
      <c r="D2099" s="0" t="n">
        <v>42</v>
      </c>
      <c r="E2099" s="0" t="n">
        <v>9</v>
      </c>
      <c r="F2099" s="0" t="n">
        <v>2</v>
      </c>
      <c r="G2099" s="0" t="n">
        <v>34.97</v>
      </c>
      <c r="H2099" s="0" t="n">
        <v>4.29</v>
      </c>
      <c r="I2099" s="0" t="n">
        <v>0.84</v>
      </c>
      <c r="J2099" s="0" t="s">
        <v>139</v>
      </c>
      <c r="K2099" s="0" t="s">
        <v>60</v>
      </c>
      <c r="L2099" s="0" t="n">
        <v>157</v>
      </c>
      <c r="M2099" s="0" t="n">
        <v>2.67</v>
      </c>
      <c r="N2099" s="0" t="n">
        <v>110.54</v>
      </c>
      <c r="O2099" s="0" t="n">
        <v>0.73</v>
      </c>
      <c r="P2099" s="0" t="n">
        <v>6</v>
      </c>
      <c r="Q2099" s="0" t="n">
        <v>0.8</v>
      </c>
      <c r="R2099" s="0" t="n">
        <v>169</v>
      </c>
      <c r="S2099" s="0" t="n">
        <v>14.45</v>
      </c>
      <c r="T2099" s="0" t="n">
        <v>0.75</v>
      </c>
      <c r="U2099" s="6" t="n">
        <v>45573</v>
      </c>
      <c r="V2099" s="0" t="n">
        <v>112.58</v>
      </c>
      <c r="W2099" s="0" t="n">
        <v>0.71</v>
      </c>
    </row>
    <row r="2100" customFormat="false" ht="15" hidden="false" customHeight="false" outlineLevel="0" collapsed="false">
      <c r="A2100" s="0" t="s">
        <v>2246</v>
      </c>
      <c r="B2100" s="0" t="s">
        <v>81</v>
      </c>
      <c r="C2100" s="0" t="n">
        <v>175</v>
      </c>
      <c r="D2100" s="0" t="n">
        <v>57</v>
      </c>
      <c r="E2100" s="0" t="n">
        <v>14</v>
      </c>
      <c r="F2100" s="0" t="n">
        <v>3</v>
      </c>
      <c r="G2100" s="0" t="n">
        <v>31.62</v>
      </c>
      <c r="H2100" s="0" t="n">
        <v>6.52</v>
      </c>
      <c r="I2100" s="0" t="n">
        <v>0.8</v>
      </c>
      <c r="J2100" s="0" t="s">
        <v>426</v>
      </c>
      <c r="K2100" s="0" t="s">
        <v>60</v>
      </c>
      <c r="L2100" s="0" t="n">
        <v>172</v>
      </c>
      <c r="M2100" s="0" t="n">
        <v>2.9</v>
      </c>
      <c r="N2100" s="0" t="n">
        <v>76.09</v>
      </c>
      <c r="O2100" s="0" t="n">
        <v>0.15</v>
      </c>
      <c r="P2100" s="0" t="n">
        <v>6</v>
      </c>
      <c r="Q2100" s="0" t="n">
        <v>0.95</v>
      </c>
      <c r="R2100" s="0" t="n">
        <v>940</v>
      </c>
      <c r="S2100" s="0" t="n">
        <v>4.67</v>
      </c>
      <c r="T2100" s="0" t="n">
        <v>0.29</v>
      </c>
      <c r="U2100" s="6" t="n">
        <v>45621</v>
      </c>
      <c r="V2100" s="0" t="n">
        <v>286.59</v>
      </c>
      <c r="W2100" s="0" t="n">
        <v>0.575</v>
      </c>
    </row>
    <row r="2101" customFormat="false" ht="15" hidden="false" customHeight="false" outlineLevel="0" collapsed="false">
      <c r="A2101" s="0" t="s">
        <v>2247</v>
      </c>
      <c r="B2101" s="0" t="s">
        <v>48</v>
      </c>
      <c r="C2101" s="0" t="n">
        <v>492</v>
      </c>
      <c r="D2101" s="0" t="n">
        <v>88</v>
      </c>
      <c r="E2101" s="0" t="n">
        <v>10</v>
      </c>
      <c r="F2101" s="0" t="n">
        <v>7</v>
      </c>
      <c r="G2101" s="0" t="n">
        <v>1.72</v>
      </c>
      <c r="H2101" s="0" t="n">
        <v>8.67</v>
      </c>
      <c r="I2101" s="0" t="n">
        <v>0.31</v>
      </c>
      <c r="J2101" s="0" t="s">
        <v>160</v>
      </c>
      <c r="K2101" s="0" t="s">
        <v>46</v>
      </c>
      <c r="L2101" s="0" t="n">
        <v>18</v>
      </c>
      <c r="M2101" s="0" t="n">
        <v>2.65</v>
      </c>
      <c r="N2101" s="0" t="n">
        <v>175.33</v>
      </c>
      <c r="O2101" s="0" t="n">
        <v>1.56</v>
      </c>
      <c r="P2101" s="0" t="n">
        <v>5</v>
      </c>
      <c r="Q2101" s="0" t="n">
        <v>0.88</v>
      </c>
      <c r="R2101" s="0" t="n">
        <v>603</v>
      </c>
      <c r="S2101" s="0" t="n">
        <v>8.51</v>
      </c>
      <c r="T2101" s="0" t="n">
        <v>0.79</v>
      </c>
      <c r="U2101" s="6" t="n">
        <v>45485</v>
      </c>
      <c r="V2101" s="0" t="n">
        <v>54.9</v>
      </c>
      <c r="W2101" s="0" t="n">
        <v>0.591</v>
      </c>
    </row>
    <row r="2102" customFormat="false" ht="15" hidden="false" customHeight="false" outlineLevel="0" collapsed="false">
      <c r="A2102" s="0" t="s">
        <v>2248</v>
      </c>
      <c r="B2102" s="0" t="s">
        <v>48</v>
      </c>
      <c r="C2102" s="0" t="n">
        <v>208</v>
      </c>
      <c r="D2102" s="0" t="n">
        <v>11</v>
      </c>
      <c r="E2102" s="0" t="n">
        <v>8</v>
      </c>
      <c r="F2102" s="0" t="n">
        <v>9</v>
      </c>
      <c r="G2102" s="0" t="n">
        <v>37.65</v>
      </c>
      <c r="H2102" s="0" t="n">
        <v>9.85</v>
      </c>
      <c r="I2102" s="0" t="n">
        <v>0.24</v>
      </c>
      <c r="J2102" s="0" t="s">
        <v>67</v>
      </c>
      <c r="K2102" s="0" t="s">
        <v>42</v>
      </c>
      <c r="L2102" s="0" t="n">
        <v>113</v>
      </c>
      <c r="M2102" s="0" t="n">
        <v>2.49</v>
      </c>
      <c r="N2102" s="0" t="n">
        <v>181.14</v>
      </c>
      <c r="O2102" s="0" t="n">
        <v>0.73</v>
      </c>
      <c r="P2102" s="0" t="n">
        <v>3</v>
      </c>
      <c r="Q2102" s="0" t="n">
        <v>0.7</v>
      </c>
      <c r="R2102" s="0" t="n">
        <v>52</v>
      </c>
      <c r="S2102" s="0" t="n">
        <v>5.07</v>
      </c>
      <c r="T2102" s="0" t="n">
        <v>0.38</v>
      </c>
      <c r="U2102" s="6" t="n">
        <v>45498</v>
      </c>
      <c r="V2102" s="0" t="n">
        <v>88.87</v>
      </c>
      <c r="W2102" s="0" t="n">
        <v>0.551</v>
      </c>
    </row>
    <row r="2103" customFormat="false" ht="15" hidden="false" customHeight="false" outlineLevel="0" collapsed="false">
      <c r="A2103" s="0" t="s">
        <v>2249</v>
      </c>
      <c r="B2103" s="0" t="s">
        <v>40</v>
      </c>
      <c r="C2103" s="0" t="n">
        <v>291</v>
      </c>
      <c r="D2103" s="0" t="n">
        <v>80</v>
      </c>
      <c r="E2103" s="0" t="n">
        <v>3</v>
      </c>
      <c r="F2103" s="0" t="n">
        <v>5</v>
      </c>
      <c r="G2103" s="0" t="n">
        <v>5.49</v>
      </c>
      <c r="H2103" s="0" t="n">
        <v>5.29</v>
      </c>
      <c r="I2103" s="0" t="n">
        <v>0.45</v>
      </c>
      <c r="J2103" s="0" t="s">
        <v>297</v>
      </c>
      <c r="K2103" s="0" t="s">
        <v>60</v>
      </c>
      <c r="L2103" s="0" t="n">
        <v>147</v>
      </c>
      <c r="M2103" s="0" t="n">
        <v>4.76</v>
      </c>
      <c r="N2103" s="0" t="n">
        <v>71.94</v>
      </c>
      <c r="O2103" s="0" t="n">
        <v>0.72</v>
      </c>
      <c r="P2103" s="0" t="n">
        <v>8</v>
      </c>
      <c r="Q2103" s="0" t="n">
        <v>0.72</v>
      </c>
      <c r="R2103" s="0" t="n">
        <v>993</v>
      </c>
      <c r="S2103" s="0" t="n">
        <v>13.87</v>
      </c>
      <c r="T2103" s="0" t="n">
        <v>0.85</v>
      </c>
      <c r="U2103" s="6" t="n">
        <v>45412</v>
      </c>
      <c r="V2103" s="0" t="n">
        <v>298.3</v>
      </c>
      <c r="W2103" s="0" t="n">
        <v>0.667</v>
      </c>
    </row>
    <row r="2104" customFormat="false" ht="15" hidden="false" customHeight="false" outlineLevel="0" collapsed="false">
      <c r="A2104" s="0" t="s">
        <v>2250</v>
      </c>
      <c r="B2104" s="0" t="s">
        <v>56</v>
      </c>
      <c r="C2104" s="0" t="n">
        <v>394</v>
      </c>
      <c r="D2104" s="0" t="n">
        <v>41</v>
      </c>
      <c r="E2104" s="0" t="n">
        <v>9</v>
      </c>
      <c r="F2104" s="0" t="n">
        <v>5</v>
      </c>
      <c r="G2104" s="0" t="n">
        <v>13.73</v>
      </c>
      <c r="H2104" s="0" t="n">
        <v>4.83</v>
      </c>
      <c r="I2104" s="0" t="n">
        <v>0.89</v>
      </c>
      <c r="J2104" s="0" t="s">
        <v>348</v>
      </c>
      <c r="K2104" s="0" t="s">
        <v>42</v>
      </c>
      <c r="L2104" s="0" t="n">
        <v>54</v>
      </c>
      <c r="M2104" s="0" t="n">
        <v>2.66</v>
      </c>
      <c r="N2104" s="0" t="n">
        <v>27.49</v>
      </c>
      <c r="O2104" s="0" t="n">
        <v>1.41</v>
      </c>
      <c r="P2104" s="0" t="n">
        <v>8</v>
      </c>
      <c r="Q2104" s="0" t="n">
        <v>0.93</v>
      </c>
      <c r="R2104" s="0" t="n">
        <v>278</v>
      </c>
      <c r="S2104" s="0" t="n">
        <v>14.86</v>
      </c>
      <c r="T2104" s="0" t="n">
        <v>0.69</v>
      </c>
      <c r="U2104" s="6" t="n">
        <v>45332</v>
      </c>
      <c r="V2104" s="0" t="n">
        <v>149.38</v>
      </c>
      <c r="W2104" s="0" t="n">
        <v>0.621</v>
      </c>
    </row>
    <row r="2105" customFormat="false" ht="15" hidden="false" customHeight="false" outlineLevel="0" collapsed="false">
      <c r="A2105" s="0" t="s">
        <v>2251</v>
      </c>
      <c r="B2105" s="0" t="s">
        <v>40</v>
      </c>
      <c r="C2105" s="0" t="n">
        <v>21</v>
      </c>
      <c r="D2105" s="0" t="n">
        <v>13</v>
      </c>
      <c r="E2105" s="0" t="n">
        <v>5</v>
      </c>
      <c r="F2105" s="0" t="n">
        <v>5</v>
      </c>
      <c r="G2105" s="0" t="n">
        <v>28.02</v>
      </c>
      <c r="H2105" s="0" t="n">
        <v>1.22</v>
      </c>
      <c r="I2105" s="0" t="n">
        <v>0.18</v>
      </c>
      <c r="J2105" s="0" t="s">
        <v>385</v>
      </c>
      <c r="K2105" s="0" t="s">
        <v>60</v>
      </c>
      <c r="L2105" s="0" t="n">
        <v>118</v>
      </c>
      <c r="M2105" s="0" t="n">
        <v>0.86</v>
      </c>
      <c r="N2105" s="0" t="n">
        <v>49.93</v>
      </c>
      <c r="O2105" s="0" t="n">
        <v>0.58</v>
      </c>
      <c r="P2105" s="0" t="n">
        <v>6</v>
      </c>
      <c r="Q2105" s="0" t="n">
        <v>0.83</v>
      </c>
      <c r="R2105" s="0" t="n">
        <v>278</v>
      </c>
      <c r="S2105" s="0" t="n">
        <v>13.19</v>
      </c>
      <c r="T2105" s="0" t="n">
        <v>0.3</v>
      </c>
      <c r="U2105" s="6" t="n">
        <v>45527</v>
      </c>
      <c r="V2105" s="0" t="n">
        <v>86.05</v>
      </c>
      <c r="W2105" s="0" t="n">
        <v>0.624</v>
      </c>
    </row>
    <row r="2106" customFormat="false" ht="15" hidden="false" customHeight="false" outlineLevel="0" collapsed="false">
      <c r="A2106" s="0" t="s">
        <v>2252</v>
      </c>
      <c r="B2106" s="0" t="s">
        <v>56</v>
      </c>
      <c r="C2106" s="0" t="n">
        <v>265</v>
      </c>
      <c r="D2106" s="0" t="n">
        <v>29</v>
      </c>
      <c r="E2106" s="0" t="n">
        <v>8</v>
      </c>
      <c r="F2106" s="0" t="n">
        <v>4</v>
      </c>
      <c r="G2106" s="0" t="n">
        <v>23.13</v>
      </c>
      <c r="H2106" s="0" t="n">
        <v>0.62</v>
      </c>
      <c r="I2106" s="0" t="n">
        <v>0.59</v>
      </c>
      <c r="J2106" s="0" t="s">
        <v>573</v>
      </c>
      <c r="K2106" s="0" t="s">
        <v>42</v>
      </c>
      <c r="L2106" s="0" t="n">
        <v>152</v>
      </c>
      <c r="M2106" s="0" t="n">
        <v>3.94</v>
      </c>
      <c r="N2106" s="0" t="n">
        <v>100.13</v>
      </c>
      <c r="O2106" s="0" t="n">
        <v>1.83</v>
      </c>
      <c r="P2106" s="0" t="n">
        <v>6</v>
      </c>
      <c r="Q2106" s="0" t="n">
        <v>0.82</v>
      </c>
      <c r="R2106" s="0" t="n">
        <v>392</v>
      </c>
      <c r="S2106" s="0" t="n">
        <v>5.74</v>
      </c>
      <c r="T2106" s="0" t="n">
        <v>0.26</v>
      </c>
      <c r="U2106" s="6" t="n">
        <v>45519</v>
      </c>
      <c r="V2106" s="0" t="n">
        <v>188.62</v>
      </c>
      <c r="W2106" s="0" t="n">
        <v>0.39</v>
      </c>
    </row>
    <row r="2107" customFormat="false" ht="15" hidden="false" customHeight="false" outlineLevel="0" collapsed="false">
      <c r="A2107" s="0" t="s">
        <v>2253</v>
      </c>
      <c r="B2107" s="0" t="s">
        <v>48</v>
      </c>
      <c r="C2107" s="0" t="n">
        <v>229</v>
      </c>
      <c r="D2107" s="0" t="n">
        <v>45</v>
      </c>
      <c r="E2107" s="0" t="n">
        <v>10</v>
      </c>
      <c r="F2107" s="0" t="n">
        <v>4</v>
      </c>
      <c r="G2107" s="0" t="n">
        <v>1.77</v>
      </c>
      <c r="H2107" s="0" t="n">
        <v>6.28</v>
      </c>
      <c r="I2107" s="0" t="n">
        <v>0.18</v>
      </c>
      <c r="J2107" s="0" t="s">
        <v>485</v>
      </c>
      <c r="K2107" s="0" t="s">
        <v>54</v>
      </c>
      <c r="L2107" s="0" t="n">
        <v>39</v>
      </c>
      <c r="M2107" s="0" t="n">
        <v>2.26</v>
      </c>
      <c r="N2107" s="0" t="n">
        <v>64.81</v>
      </c>
      <c r="O2107" s="0" t="n">
        <v>1.12</v>
      </c>
      <c r="P2107" s="0" t="n">
        <v>7</v>
      </c>
      <c r="Q2107" s="0" t="n">
        <v>0.74</v>
      </c>
      <c r="R2107" s="0" t="n">
        <v>190</v>
      </c>
      <c r="S2107" s="0" t="n">
        <v>4.89</v>
      </c>
      <c r="T2107" s="0" t="n">
        <v>0.57</v>
      </c>
      <c r="U2107" s="6" t="n">
        <v>45585</v>
      </c>
      <c r="V2107" s="0" t="n">
        <v>136.45</v>
      </c>
      <c r="W2107" s="0" t="n">
        <v>0.475</v>
      </c>
    </row>
    <row r="2108" customFormat="false" ht="15" hidden="false" customHeight="false" outlineLevel="0" collapsed="false">
      <c r="A2108" s="0" t="s">
        <v>2254</v>
      </c>
      <c r="B2108" s="0" t="s">
        <v>48</v>
      </c>
      <c r="C2108" s="0" t="n">
        <v>420</v>
      </c>
      <c r="D2108" s="0" t="n">
        <v>41</v>
      </c>
      <c r="E2108" s="0" t="n">
        <v>9</v>
      </c>
      <c r="F2108" s="0" t="n">
        <v>8</v>
      </c>
      <c r="G2108" s="0" t="n">
        <v>41.38</v>
      </c>
      <c r="H2108" s="0" t="n">
        <v>1.12</v>
      </c>
      <c r="I2108" s="0" t="n">
        <v>0.52</v>
      </c>
      <c r="J2108" s="0" t="s">
        <v>271</v>
      </c>
      <c r="K2108" s="0" t="s">
        <v>42</v>
      </c>
      <c r="L2108" s="0" t="n">
        <v>57</v>
      </c>
      <c r="M2108" s="0" t="n">
        <v>3.7</v>
      </c>
      <c r="N2108" s="0" t="n">
        <v>96.16</v>
      </c>
      <c r="O2108" s="0" t="n">
        <v>1.94</v>
      </c>
      <c r="P2108" s="0" t="n">
        <v>4</v>
      </c>
      <c r="Q2108" s="0" t="n">
        <v>0.75</v>
      </c>
      <c r="R2108" s="0" t="n">
        <v>106</v>
      </c>
      <c r="S2108" s="0" t="n">
        <v>7.04</v>
      </c>
      <c r="T2108" s="0" t="n">
        <v>0.95</v>
      </c>
      <c r="U2108" s="6" t="n">
        <v>45521</v>
      </c>
      <c r="V2108" s="0" t="n">
        <v>258.91</v>
      </c>
      <c r="W2108" s="0" t="n">
        <v>0.56</v>
      </c>
    </row>
    <row r="2109" customFormat="false" ht="15" hidden="false" customHeight="false" outlineLevel="0" collapsed="false">
      <c r="A2109" s="0" t="s">
        <v>2255</v>
      </c>
      <c r="B2109" s="0" t="s">
        <v>40</v>
      </c>
      <c r="C2109" s="0" t="n">
        <v>305</v>
      </c>
      <c r="D2109" s="0" t="n">
        <v>37</v>
      </c>
      <c r="E2109" s="0" t="n">
        <v>12</v>
      </c>
      <c r="F2109" s="0" t="n">
        <v>5</v>
      </c>
      <c r="G2109" s="0" t="n">
        <v>44.06</v>
      </c>
      <c r="H2109" s="0" t="n">
        <v>4.11</v>
      </c>
      <c r="I2109" s="0" t="n">
        <v>0.21</v>
      </c>
      <c r="J2109" s="0" t="s">
        <v>253</v>
      </c>
      <c r="K2109" s="0" t="s">
        <v>42</v>
      </c>
      <c r="L2109" s="0" t="n">
        <v>177</v>
      </c>
      <c r="M2109" s="0" t="n">
        <v>3.11</v>
      </c>
      <c r="N2109" s="0" t="n">
        <v>154.15</v>
      </c>
      <c r="O2109" s="0" t="n">
        <v>0.25</v>
      </c>
      <c r="P2109" s="0" t="n">
        <v>8</v>
      </c>
      <c r="Q2109" s="0" t="n">
        <v>0.94</v>
      </c>
      <c r="R2109" s="0" t="n">
        <v>265</v>
      </c>
      <c r="S2109" s="0" t="n">
        <v>11.47</v>
      </c>
      <c r="T2109" s="0" t="n">
        <v>0.65</v>
      </c>
      <c r="U2109" s="6" t="n">
        <v>45337</v>
      </c>
      <c r="V2109" s="0" t="n">
        <v>12.31</v>
      </c>
      <c r="W2109" s="0" t="n">
        <v>0.686</v>
      </c>
    </row>
    <row r="2110" customFormat="false" ht="15" hidden="false" customHeight="false" outlineLevel="0" collapsed="false">
      <c r="A2110" s="0" t="s">
        <v>2256</v>
      </c>
      <c r="B2110" s="0" t="s">
        <v>44</v>
      </c>
      <c r="C2110" s="0" t="n">
        <v>378</v>
      </c>
      <c r="D2110" s="0" t="n">
        <v>86</v>
      </c>
      <c r="E2110" s="0" t="n">
        <v>8</v>
      </c>
      <c r="F2110" s="0" t="n">
        <v>9</v>
      </c>
      <c r="G2110" s="0" t="n">
        <v>34.41</v>
      </c>
      <c r="H2110" s="0" t="n">
        <v>0.53</v>
      </c>
      <c r="I2110" s="0" t="n">
        <v>0.17</v>
      </c>
      <c r="J2110" s="0" t="s">
        <v>106</v>
      </c>
      <c r="K2110" s="0" t="s">
        <v>42</v>
      </c>
      <c r="L2110" s="0" t="n">
        <v>100</v>
      </c>
      <c r="M2110" s="0" t="n">
        <v>3.71</v>
      </c>
      <c r="N2110" s="0" t="n">
        <v>89.92</v>
      </c>
      <c r="O2110" s="0" t="n">
        <v>0.74</v>
      </c>
      <c r="P2110" s="0" t="n">
        <v>5</v>
      </c>
      <c r="Q2110" s="0" t="n">
        <v>0.95</v>
      </c>
      <c r="R2110" s="0" t="n">
        <v>692</v>
      </c>
      <c r="S2110" s="0" t="n">
        <v>1.13</v>
      </c>
      <c r="T2110" s="0" t="n">
        <v>0.81</v>
      </c>
      <c r="U2110" s="6" t="n">
        <v>45547</v>
      </c>
      <c r="V2110" s="0" t="n">
        <v>299.07</v>
      </c>
      <c r="W2110" s="0" t="n">
        <v>0.593</v>
      </c>
    </row>
    <row r="2111" customFormat="false" ht="15" hidden="false" customHeight="false" outlineLevel="0" collapsed="false">
      <c r="A2111" s="0" t="s">
        <v>2257</v>
      </c>
      <c r="B2111" s="0" t="s">
        <v>40</v>
      </c>
      <c r="C2111" s="0" t="n">
        <v>32</v>
      </c>
      <c r="D2111" s="0" t="n">
        <v>10</v>
      </c>
      <c r="E2111" s="0" t="n">
        <v>11</v>
      </c>
      <c r="F2111" s="0" t="n">
        <v>7</v>
      </c>
      <c r="G2111" s="0" t="n">
        <v>27.51</v>
      </c>
      <c r="H2111" s="0" t="n">
        <v>6.34</v>
      </c>
      <c r="I2111" s="0" t="n">
        <v>0.27</v>
      </c>
      <c r="J2111" s="0" t="s">
        <v>85</v>
      </c>
      <c r="K2111" s="0" t="s">
        <v>42</v>
      </c>
      <c r="L2111" s="0" t="n">
        <v>100</v>
      </c>
      <c r="M2111" s="0" t="n">
        <v>0.78</v>
      </c>
      <c r="N2111" s="0" t="n">
        <v>47.43</v>
      </c>
      <c r="O2111" s="0" t="n">
        <v>0.82</v>
      </c>
      <c r="P2111" s="0" t="n">
        <v>6</v>
      </c>
      <c r="Q2111" s="0" t="n">
        <v>0.87</v>
      </c>
      <c r="R2111" s="0" t="n">
        <v>163</v>
      </c>
      <c r="S2111" s="0" t="n">
        <v>14.93</v>
      </c>
      <c r="T2111" s="0" t="n">
        <v>0.58</v>
      </c>
      <c r="U2111" s="6" t="n">
        <v>45520</v>
      </c>
      <c r="V2111" s="0" t="n">
        <v>29.23</v>
      </c>
      <c r="W2111" s="0" t="n">
        <v>0.687</v>
      </c>
    </row>
    <row r="2112" customFormat="false" ht="15" hidden="false" customHeight="false" outlineLevel="0" collapsed="false">
      <c r="A2112" s="0" t="s">
        <v>2258</v>
      </c>
      <c r="B2112" s="0" t="s">
        <v>56</v>
      </c>
      <c r="C2112" s="0" t="n">
        <v>115</v>
      </c>
      <c r="D2112" s="0" t="n">
        <v>69</v>
      </c>
      <c r="E2112" s="0" t="n">
        <v>11</v>
      </c>
      <c r="F2112" s="0" t="n">
        <v>6</v>
      </c>
      <c r="G2112" s="0" t="n">
        <v>48.08</v>
      </c>
      <c r="H2112" s="0" t="n">
        <v>4.54</v>
      </c>
      <c r="I2112" s="0" t="n">
        <v>0.33</v>
      </c>
      <c r="J2112" s="0" t="s">
        <v>145</v>
      </c>
      <c r="K2112" s="0" t="s">
        <v>54</v>
      </c>
      <c r="L2112" s="0" t="n">
        <v>83</v>
      </c>
      <c r="M2112" s="0" t="n">
        <v>0.65</v>
      </c>
      <c r="N2112" s="0" t="n">
        <v>78.01</v>
      </c>
      <c r="O2112" s="0" t="n">
        <v>1.49</v>
      </c>
      <c r="P2112" s="0" t="n">
        <v>6</v>
      </c>
      <c r="Q2112" s="0" t="n">
        <v>0.79</v>
      </c>
      <c r="R2112" s="0" t="n">
        <v>752</v>
      </c>
      <c r="S2112" s="0" t="n">
        <v>13.37</v>
      </c>
      <c r="T2112" s="0" t="n">
        <v>0.51</v>
      </c>
      <c r="U2112" s="6" t="n">
        <v>45453</v>
      </c>
      <c r="V2112" s="0" t="n">
        <v>165.77</v>
      </c>
      <c r="W2112" s="0" t="n">
        <v>0.569</v>
      </c>
    </row>
    <row r="2113" customFormat="false" ht="15" hidden="false" customHeight="false" outlineLevel="0" collapsed="false">
      <c r="A2113" s="0" t="s">
        <v>2259</v>
      </c>
      <c r="B2113" s="0" t="s">
        <v>40</v>
      </c>
      <c r="C2113" s="0" t="n">
        <v>240</v>
      </c>
      <c r="D2113" s="0" t="n">
        <v>65</v>
      </c>
      <c r="E2113" s="0" t="n">
        <v>3</v>
      </c>
      <c r="F2113" s="0" t="n">
        <v>7</v>
      </c>
      <c r="G2113" s="0" t="n">
        <v>6.88</v>
      </c>
      <c r="H2113" s="0" t="n">
        <v>1.71</v>
      </c>
      <c r="I2113" s="0" t="n">
        <v>0.35</v>
      </c>
      <c r="J2113" s="0" t="s">
        <v>348</v>
      </c>
      <c r="K2113" s="0" t="s">
        <v>46</v>
      </c>
      <c r="L2113" s="0" t="n">
        <v>53</v>
      </c>
      <c r="M2113" s="0" t="n">
        <v>2.2</v>
      </c>
      <c r="N2113" s="0" t="n">
        <v>151.17</v>
      </c>
      <c r="O2113" s="0" t="n">
        <v>0.5</v>
      </c>
      <c r="P2113" s="0" t="n">
        <v>8</v>
      </c>
      <c r="Q2113" s="0" t="n">
        <v>0.98</v>
      </c>
      <c r="R2113" s="0" t="n">
        <v>804</v>
      </c>
      <c r="S2113" s="0" t="n">
        <v>1.33</v>
      </c>
      <c r="T2113" s="0" t="n">
        <v>0.86</v>
      </c>
      <c r="U2113" s="6" t="n">
        <v>45352</v>
      </c>
      <c r="V2113" s="0" t="n">
        <v>212.25</v>
      </c>
      <c r="W2113" s="0" t="n">
        <v>0.576</v>
      </c>
    </row>
    <row r="2114" customFormat="false" ht="15" hidden="false" customHeight="false" outlineLevel="0" collapsed="false">
      <c r="A2114" s="0" t="s">
        <v>2260</v>
      </c>
      <c r="B2114" s="0" t="s">
        <v>81</v>
      </c>
      <c r="C2114" s="0" t="n">
        <v>257</v>
      </c>
      <c r="D2114" s="0" t="n">
        <v>44</v>
      </c>
      <c r="E2114" s="0" t="n">
        <v>3</v>
      </c>
      <c r="F2114" s="0" t="n">
        <v>4</v>
      </c>
      <c r="G2114" s="0" t="n">
        <v>37.16</v>
      </c>
      <c r="H2114" s="0" t="n">
        <v>3.32</v>
      </c>
      <c r="I2114" s="0" t="n">
        <v>0.68</v>
      </c>
      <c r="J2114" s="0" t="s">
        <v>346</v>
      </c>
      <c r="K2114" s="0" t="s">
        <v>42</v>
      </c>
      <c r="L2114" s="0" t="n">
        <v>143</v>
      </c>
      <c r="M2114" s="0" t="n">
        <v>3.62</v>
      </c>
      <c r="N2114" s="0" t="n">
        <v>90.57</v>
      </c>
      <c r="O2114" s="0" t="n">
        <v>0.81</v>
      </c>
      <c r="P2114" s="0" t="n">
        <v>6</v>
      </c>
      <c r="Q2114" s="0" t="n">
        <v>0.89</v>
      </c>
      <c r="R2114" s="0" t="n">
        <v>343</v>
      </c>
      <c r="S2114" s="0" t="n">
        <v>6.35</v>
      </c>
      <c r="T2114" s="0" t="n">
        <v>0.57</v>
      </c>
      <c r="U2114" s="6" t="n">
        <v>45546</v>
      </c>
      <c r="V2114" s="0" t="n">
        <v>169.45</v>
      </c>
      <c r="W2114" s="0" t="n">
        <v>0.576</v>
      </c>
    </row>
    <row r="2115" customFormat="false" ht="15" hidden="false" customHeight="false" outlineLevel="0" collapsed="false">
      <c r="A2115" s="0" t="s">
        <v>2261</v>
      </c>
      <c r="B2115" s="0" t="s">
        <v>56</v>
      </c>
      <c r="C2115" s="0" t="n">
        <v>113</v>
      </c>
      <c r="D2115" s="0" t="n">
        <v>39</v>
      </c>
      <c r="E2115" s="0" t="n">
        <v>3</v>
      </c>
      <c r="F2115" s="0" t="n">
        <v>3</v>
      </c>
      <c r="G2115" s="0" t="n">
        <v>7.29</v>
      </c>
      <c r="H2115" s="0" t="n">
        <v>5.91</v>
      </c>
      <c r="I2115" s="0" t="n">
        <v>0.15</v>
      </c>
      <c r="J2115" s="0" t="s">
        <v>365</v>
      </c>
      <c r="K2115" s="0" t="s">
        <v>46</v>
      </c>
      <c r="L2115" s="0" t="n">
        <v>126</v>
      </c>
      <c r="M2115" s="0" t="n">
        <v>1.51</v>
      </c>
      <c r="N2115" s="0" t="n">
        <v>57.41</v>
      </c>
      <c r="O2115" s="0" t="n">
        <v>1.83</v>
      </c>
      <c r="P2115" s="0" t="n">
        <v>2</v>
      </c>
      <c r="Q2115" s="0" t="n">
        <v>0.94</v>
      </c>
      <c r="R2115" s="0" t="n">
        <v>876</v>
      </c>
      <c r="S2115" s="0" t="n">
        <v>10.63</v>
      </c>
      <c r="T2115" s="0" t="n">
        <v>0.31</v>
      </c>
      <c r="U2115" s="6" t="n">
        <v>45626</v>
      </c>
      <c r="V2115" s="0" t="n">
        <v>97.22</v>
      </c>
      <c r="W2115" s="0" t="n">
        <v>0.569</v>
      </c>
    </row>
    <row r="2116" customFormat="false" ht="15" hidden="false" customHeight="false" outlineLevel="0" collapsed="false">
      <c r="A2116" s="0" t="s">
        <v>2262</v>
      </c>
      <c r="B2116" s="0" t="s">
        <v>56</v>
      </c>
      <c r="C2116" s="0" t="n">
        <v>357</v>
      </c>
      <c r="D2116" s="0" t="n">
        <v>63</v>
      </c>
      <c r="E2116" s="0" t="n">
        <v>10</v>
      </c>
      <c r="F2116" s="0" t="n">
        <v>9</v>
      </c>
      <c r="G2116" s="0" t="n">
        <v>19.71</v>
      </c>
      <c r="H2116" s="0" t="n">
        <v>6.74</v>
      </c>
      <c r="I2116" s="0" t="n">
        <v>0.17</v>
      </c>
      <c r="J2116" s="0" t="s">
        <v>164</v>
      </c>
      <c r="K2116" s="0" t="s">
        <v>60</v>
      </c>
      <c r="L2116" s="0" t="n">
        <v>33</v>
      </c>
      <c r="M2116" s="0" t="n">
        <v>2.45</v>
      </c>
      <c r="N2116" s="0" t="n">
        <v>91.21</v>
      </c>
      <c r="O2116" s="0" t="n">
        <v>0.32</v>
      </c>
      <c r="P2116" s="0" t="n">
        <v>5</v>
      </c>
      <c r="Q2116" s="0" t="n">
        <v>0.7</v>
      </c>
      <c r="R2116" s="0" t="n">
        <v>77</v>
      </c>
      <c r="S2116" s="0" t="n">
        <v>4.38</v>
      </c>
      <c r="T2116" s="0" t="n">
        <v>0.42</v>
      </c>
      <c r="U2116" s="6" t="n">
        <v>45301</v>
      </c>
      <c r="V2116" s="0" t="n">
        <v>258.08</v>
      </c>
      <c r="W2116" s="0" t="n">
        <v>0.55</v>
      </c>
    </row>
    <row r="2117" customFormat="false" ht="15" hidden="false" customHeight="false" outlineLevel="0" collapsed="false">
      <c r="A2117" s="0" t="s">
        <v>2263</v>
      </c>
      <c r="B2117" s="0" t="s">
        <v>44</v>
      </c>
      <c r="C2117" s="0" t="n">
        <v>288</v>
      </c>
      <c r="D2117" s="0" t="n">
        <v>45</v>
      </c>
      <c r="E2117" s="0" t="n">
        <v>14</v>
      </c>
      <c r="F2117" s="0" t="n">
        <v>8</v>
      </c>
      <c r="G2117" s="0" t="n">
        <v>29.69</v>
      </c>
      <c r="H2117" s="0" t="n">
        <v>4.89</v>
      </c>
      <c r="I2117" s="0" t="n">
        <v>0.27</v>
      </c>
      <c r="J2117" s="0" t="s">
        <v>186</v>
      </c>
      <c r="K2117" s="0" t="s">
        <v>46</v>
      </c>
      <c r="L2117" s="0" t="n">
        <v>16</v>
      </c>
      <c r="M2117" s="0" t="n">
        <v>4.91</v>
      </c>
      <c r="N2117" s="0" t="n">
        <v>96.41</v>
      </c>
      <c r="O2117" s="0" t="n">
        <v>1.52</v>
      </c>
      <c r="P2117" s="0" t="n">
        <v>5</v>
      </c>
      <c r="Q2117" s="0" t="n">
        <v>0.84</v>
      </c>
      <c r="R2117" s="0" t="n">
        <v>587</v>
      </c>
      <c r="S2117" s="0" t="n">
        <v>3</v>
      </c>
      <c r="T2117" s="0" t="n">
        <v>0.65</v>
      </c>
      <c r="U2117" s="6" t="n">
        <v>45344</v>
      </c>
      <c r="V2117" s="0" t="n">
        <v>134.82</v>
      </c>
      <c r="W2117" s="0" t="n">
        <v>0.486</v>
      </c>
    </row>
    <row r="2118" customFormat="false" ht="15" hidden="false" customHeight="false" outlineLevel="0" collapsed="false">
      <c r="A2118" s="0" t="s">
        <v>2264</v>
      </c>
      <c r="B2118" s="0" t="s">
        <v>48</v>
      </c>
      <c r="C2118" s="0" t="n">
        <v>190</v>
      </c>
      <c r="D2118" s="0" t="n">
        <v>64</v>
      </c>
      <c r="E2118" s="0" t="n">
        <v>14</v>
      </c>
      <c r="F2118" s="0" t="n">
        <v>4</v>
      </c>
      <c r="G2118" s="0" t="n">
        <v>37.12</v>
      </c>
      <c r="H2118" s="0" t="n">
        <v>8.14</v>
      </c>
      <c r="I2118" s="0" t="n">
        <v>0.88</v>
      </c>
      <c r="J2118" s="0" t="s">
        <v>67</v>
      </c>
      <c r="K2118" s="0" t="s">
        <v>42</v>
      </c>
      <c r="L2118" s="0" t="n">
        <v>15</v>
      </c>
      <c r="M2118" s="0" t="n">
        <v>1.47</v>
      </c>
      <c r="N2118" s="0" t="n">
        <v>66.31</v>
      </c>
      <c r="O2118" s="0" t="n">
        <v>1.43</v>
      </c>
      <c r="P2118" s="0" t="n">
        <v>6</v>
      </c>
      <c r="Q2118" s="0" t="n">
        <v>0.96</v>
      </c>
      <c r="R2118" s="0" t="n">
        <v>645</v>
      </c>
      <c r="S2118" s="0" t="n">
        <v>9.81</v>
      </c>
      <c r="T2118" s="0" t="n">
        <v>0.52</v>
      </c>
      <c r="U2118" s="6" t="n">
        <v>45498</v>
      </c>
      <c r="V2118" s="0" t="n">
        <v>97.2</v>
      </c>
      <c r="W2118" s="0" t="n">
        <v>0.564</v>
      </c>
    </row>
    <row r="2119" customFormat="false" ht="15" hidden="false" customHeight="false" outlineLevel="0" collapsed="false">
      <c r="A2119" s="0" t="s">
        <v>2265</v>
      </c>
      <c r="B2119" s="0" t="s">
        <v>56</v>
      </c>
      <c r="C2119" s="0" t="n">
        <v>488</v>
      </c>
      <c r="D2119" s="0" t="n">
        <v>98</v>
      </c>
      <c r="E2119" s="0" t="n">
        <v>12</v>
      </c>
      <c r="F2119" s="0" t="n">
        <v>6</v>
      </c>
      <c r="G2119" s="0" t="n">
        <v>1.18</v>
      </c>
      <c r="H2119" s="0" t="n">
        <v>1.57</v>
      </c>
      <c r="I2119" s="0" t="n">
        <v>0.67</v>
      </c>
      <c r="J2119" s="0" t="s">
        <v>162</v>
      </c>
      <c r="K2119" s="0" t="s">
        <v>46</v>
      </c>
      <c r="L2119" s="0" t="n">
        <v>127</v>
      </c>
      <c r="M2119" s="0" t="n">
        <v>4.32</v>
      </c>
      <c r="N2119" s="0" t="n">
        <v>199.18</v>
      </c>
      <c r="O2119" s="0" t="n">
        <v>0.35</v>
      </c>
      <c r="P2119" s="0" t="n">
        <v>5</v>
      </c>
      <c r="Q2119" s="0" t="n">
        <v>0.8</v>
      </c>
      <c r="R2119" s="0" t="n">
        <v>908</v>
      </c>
      <c r="S2119" s="0" t="n">
        <v>13.65</v>
      </c>
      <c r="T2119" s="0" t="n">
        <v>0.49</v>
      </c>
      <c r="U2119" s="6" t="n">
        <v>45503</v>
      </c>
      <c r="V2119" s="0" t="n">
        <v>232.82</v>
      </c>
      <c r="W2119" s="0" t="n">
        <v>0.705</v>
      </c>
    </row>
    <row r="2120" customFormat="false" ht="15" hidden="false" customHeight="false" outlineLevel="0" collapsed="false">
      <c r="A2120" s="0" t="s">
        <v>2266</v>
      </c>
      <c r="B2120" s="0" t="s">
        <v>48</v>
      </c>
      <c r="C2120" s="0" t="n">
        <v>113</v>
      </c>
      <c r="D2120" s="0" t="n">
        <v>89</v>
      </c>
      <c r="E2120" s="0" t="n">
        <v>9</v>
      </c>
      <c r="F2120" s="0" t="n">
        <v>2</v>
      </c>
      <c r="G2120" s="0" t="n">
        <v>13.77</v>
      </c>
      <c r="H2120" s="0" t="n">
        <v>1.3</v>
      </c>
      <c r="I2120" s="0" t="n">
        <v>0.76</v>
      </c>
      <c r="J2120" s="0" t="s">
        <v>385</v>
      </c>
      <c r="K2120" s="0" t="s">
        <v>54</v>
      </c>
      <c r="L2120" s="0" t="n">
        <v>170</v>
      </c>
      <c r="M2120" s="0" t="n">
        <v>4.21</v>
      </c>
      <c r="N2120" s="0" t="n">
        <v>155.85</v>
      </c>
      <c r="O2120" s="0" t="n">
        <v>1.41</v>
      </c>
      <c r="P2120" s="0" t="n">
        <v>3</v>
      </c>
      <c r="Q2120" s="0" t="n">
        <v>0.92</v>
      </c>
      <c r="R2120" s="0" t="n">
        <v>370</v>
      </c>
      <c r="S2120" s="0" t="n">
        <v>14.38</v>
      </c>
      <c r="T2120" s="0" t="n">
        <v>0.74</v>
      </c>
      <c r="U2120" s="6" t="n">
        <v>45310</v>
      </c>
      <c r="V2120" s="0" t="n">
        <v>52.3</v>
      </c>
      <c r="W2120" s="0" t="n">
        <v>0.723</v>
      </c>
    </row>
    <row r="2121" customFormat="false" ht="15" hidden="false" customHeight="false" outlineLevel="0" collapsed="false">
      <c r="A2121" s="0" t="s">
        <v>2267</v>
      </c>
      <c r="B2121" s="0" t="s">
        <v>40</v>
      </c>
      <c r="C2121" s="0" t="n">
        <v>168</v>
      </c>
      <c r="D2121" s="0" t="n">
        <v>67</v>
      </c>
      <c r="E2121" s="0" t="n">
        <v>5</v>
      </c>
      <c r="F2121" s="0" t="n">
        <v>8</v>
      </c>
      <c r="G2121" s="0" t="n">
        <v>27.37</v>
      </c>
      <c r="H2121" s="0" t="n">
        <v>0.92</v>
      </c>
      <c r="I2121" s="0" t="n">
        <v>0.43</v>
      </c>
      <c r="J2121" s="0" t="s">
        <v>210</v>
      </c>
      <c r="K2121" s="0" t="s">
        <v>54</v>
      </c>
      <c r="L2121" s="0" t="n">
        <v>94</v>
      </c>
      <c r="M2121" s="0" t="n">
        <v>4.51</v>
      </c>
      <c r="N2121" s="0" t="n">
        <v>141.57</v>
      </c>
      <c r="O2121" s="0" t="n">
        <v>1.18</v>
      </c>
      <c r="P2121" s="0" t="n">
        <v>5</v>
      </c>
      <c r="Q2121" s="0" t="n">
        <v>0.9</v>
      </c>
      <c r="R2121" s="0" t="n">
        <v>891</v>
      </c>
      <c r="S2121" s="0" t="n">
        <v>1.14</v>
      </c>
      <c r="T2121" s="0" t="n">
        <v>0.71</v>
      </c>
      <c r="U2121" s="6" t="n">
        <v>45577</v>
      </c>
      <c r="V2121" s="0" t="n">
        <v>69.45</v>
      </c>
      <c r="W2121" s="0" t="n">
        <v>0.519</v>
      </c>
    </row>
    <row r="2122" customFormat="false" ht="15" hidden="false" customHeight="false" outlineLevel="0" collapsed="false">
      <c r="A2122" s="0" t="s">
        <v>2268</v>
      </c>
      <c r="B2122" s="0" t="s">
        <v>81</v>
      </c>
      <c r="C2122" s="0" t="n">
        <v>131</v>
      </c>
      <c r="D2122" s="0" t="n">
        <v>92</v>
      </c>
      <c r="E2122" s="0" t="n">
        <v>4</v>
      </c>
      <c r="F2122" s="0" t="n">
        <v>4</v>
      </c>
      <c r="G2122" s="0" t="n">
        <v>27.11</v>
      </c>
      <c r="H2122" s="0" t="n">
        <v>5.59</v>
      </c>
      <c r="I2122" s="0" t="n">
        <v>0.29</v>
      </c>
      <c r="J2122" s="0" t="s">
        <v>174</v>
      </c>
      <c r="K2122" s="0" t="s">
        <v>42</v>
      </c>
      <c r="L2122" s="0" t="n">
        <v>119</v>
      </c>
      <c r="M2122" s="0" t="n">
        <v>4.62</v>
      </c>
      <c r="N2122" s="0" t="n">
        <v>172.42</v>
      </c>
      <c r="O2122" s="0" t="n">
        <v>0.65</v>
      </c>
      <c r="P2122" s="0" t="n">
        <v>2</v>
      </c>
      <c r="Q2122" s="0" t="n">
        <v>0.75</v>
      </c>
      <c r="R2122" s="0" t="n">
        <v>763</v>
      </c>
      <c r="S2122" s="0" t="n">
        <v>13.24</v>
      </c>
      <c r="T2122" s="0" t="n">
        <v>0.45</v>
      </c>
      <c r="U2122" s="6" t="n">
        <v>45573</v>
      </c>
      <c r="V2122" s="0" t="n">
        <v>83.3</v>
      </c>
      <c r="W2122" s="0" t="n">
        <v>0.712</v>
      </c>
    </row>
    <row r="2123" customFormat="false" ht="15" hidden="false" customHeight="false" outlineLevel="0" collapsed="false">
      <c r="A2123" s="0" t="s">
        <v>2269</v>
      </c>
      <c r="B2123" s="0" t="s">
        <v>44</v>
      </c>
      <c r="C2123" s="0" t="n">
        <v>74</v>
      </c>
      <c r="D2123" s="0" t="n">
        <v>74</v>
      </c>
      <c r="E2123" s="0" t="n">
        <v>6</v>
      </c>
      <c r="F2123" s="0" t="n">
        <v>7</v>
      </c>
      <c r="G2123" s="0" t="n">
        <v>32.24</v>
      </c>
      <c r="H2123" s="0" t="n">
        <v>7.21</v>
      </c>
      <c r="I2123" s="0" t="n">
        <v>0.13</v>
      </c>
      <c r="J2123" s="0" t="s">
        <v>485</v>
      </c>
      <c r="K2123" s="0" t="s">
        <v>46</v>
      </c>
      <c r="L2123" s="0" t="n">
        <v>175</v>
      </c>
      <c r="M2123" s="0" t="n">
        <v>2.78</v>
      </c>
      <c r="N2123" s="0" t="n">
        <v>136.62</v>
      </c>
      <c r="O2123" s="0" t="n">
        <v>0.69</v>
      </c>
      <c r="P2123" s="0" t="n">
        <v>0</v>
      </c>
      <c r="Q2123" s="0" t="n">
        <v>0.93</v>
      </c>
      <c r="R2123" s="0" t="n">
        <v>622</v>
      </c>
      <c r="S2123" s="0" t="n">
        <v>8.85</v>
      </c>
      <c r="T2123" s="0" t="n">
        <v>0.49</v>
      </c>
      <c r="U2123" s="6" t="n">
        <v>45292</v>
      </c>
      <c r="V2123" s="0" t="n">
        <v>136.12</v>
      </c>
      <c r="W2123" s="0" t="n">
        <v>0.733</v>
      </c>
    </row>
    <row r="2124" customFormat="false" ht="15" hidden="false" customHeight="false" outlineLevel="0" collapsed="false">
      <c r="A2124" s="0" t="s">
        <v>2270</v>
      </c>
      <c r="B2124" s="0" t="s">
        <v>48</v>
      </c>
      <c r="C2124" s="0" t="n">
        <v>356</v>
      </c>
      <c r="D2124" s="0" t="n">
        <v>78</v>
      </c>
      <c r="E2124" s="0" t="n">
        <v>5</v>
      </c>
      <c r="F2124" s="0" t="n">
        <v>8</v>
      </c>
      <c r="G2124" s="0" t="n">
        <v>15.89</v>
      </c>
      <c r="H2124" s="0" t="n">
        <v>1.74</v>
      </c>
      <c r="I2124" s="0" t="n">
        <v>0.54</v>
      </c>
      <c r="J2124" s="0" t="s">
        <v>223</v>
      </c>
      <c r="K2124" s="0" t="s">
        <v>60</v>
      </c>
      <c r="L2124" s="0" t="n">
        <v>154</v>
      </c>
      <c r="M2124" s="0" t="n">
        <v>3.57</v>
      </c>
      <c r="N2124" s="0" t="n">
        <v>160.29</v>
      </c>
      <c r="O2124" s="0" t="n">
        <v>1.68</v>
      </c>
      <c r="P2124" s="0" t="n">
        <v>0</v>
      </c>
      <c r="Q2124" s="0" t="n">
        <v>0.73</v>
      </c>
      <c r="R2124" s="0" t="n">
        <v>746</v>
      </c>
      <c r="S2124" s="0" t="n">
        <v>4.33</v>
      </c>
      <c r="T2124" s="0" t="n">
        <v>0.8</v>
      </c>
      <c r="U2124" s="6" t="n">
        <v>45338</v>
      </c>
      <c r="V2124" s="0" t="n">
        <v>15.9</v>
      </c>
      <c r="W2124" s="0" t="n">
        <v>0.596</v>
      </c>
    </row>
    <row r="2125" customFormat="false" ht="15" hidden="false" customHeight="false" outlineLevel="0" collapsed="false">
      <c r="A2125" s="0" t="s">
        <v>2271</v>
      </c>
      <c r="B2125" s="0" t="s">
        <v>56</v>
      </c>
      <c r="C2125" s="0" t="n">
        <v>443</v>
      </c>
      <c r="D2125" s="0" t="n">
        <v>60</v>
      </c>
      <c r="E2125" s="0" t="n">
        <v>9</v>
      </c>
      <c r="F2125" s="0" t="n">
        <v>9</v>
      </c>
      <c r="G2125" s="0" t="n">
        <v>27.49</v>
      </c>
      <c r="H2125" s="0" t="n">
        <v>6.57</v>
      </c>
      <c r="I2125" s="0" t="n">
        <v>0.62</v>
      </c>
      <c r="J2125" s="0" t="s">
        <v>128</v>
      </c>
      <c r="K2125" s="0" t="s">
        <v>54</v>
      </c>
      <c r="L2125" s="0" t="n">
        <v>40</v>
      </c>
      <c r="M2125" s="0" t="n">
        <v>3.29</v>
      </c>
      <c r="N2125" s="0" t="n">
        <v>88.38</v>
      </c>
      <c r="O2125" s="0" t="n">
        <v>0.54</v>
      </c>
      <c r="P2125" s="0" t="n">
        <v>4</v>
      </c>
      <c r="Q2125" s="0" t="n">
        <v>0.92</v>
      </c>
      <c r="R2125" s="0" t="n">
        <v>807</v>
      </c>
      <c r="S2125" s="0" t="n">
        <v>9.64</v>
      </c>
      <c r="T2125" s="0" t="n">
        <v>0.94</v>
      </c>
      <c r="U2125" s="6" t="n">
        <v>45601</v>
      </c>
      <c r="V2125" s="0" t="n">
        <v>297.61</v>
      </c>
      <c r="W2125" s="0" t="n">
        <v>0.767</v>
      </c>
    </row>
    <row r="2126" customFormat="false" ht="15" hidden="false" customHeight="false" outlineLevel="0" collapsed="false">
      <c r="A2126" s="0" t="s">
        <v>2272</v>
      </c>
      <c r="B2126" s="0" t="s">
        <v>48</v>
      </c>
      <c r="C2126" s="0" t="n">
        <v>486</v>
      </c>
      <c r="D2126" s="0" t="n">
        <v>31</v>
      </c>
      <c r="E2126" s="0" t="n">
        <v>12</v>
      </c>
      <c r="F2126" s="0" t="n">
        <v>7</v>
      </c>
      <c r="G2126" s="0" t="n">
        <v>10.3</v>
      </c>
      <c r="H2126" s="0" t="n">
        <v>5.03</v>
      </c>
      <c r="I2126" s="0" t="n">
        <v>0.91</v>
      </c>
      <c r="J2126" s="0" t="s">
        <v>87</v>
      </c>
      <c r="K2126" s="0" t="s">
        <v>42</v>
      </c>
      <c r="L2126" s="0" t="n">
        <v>174</v>
      </c>
      <c r="M2126" s="0" t="n">
        <v>1.89</v>
      </c>
      <c r="N2126" s="0" t="n">
        <v>105.07</v>
      </c>
      <c r="O2126" s="0" t="n">
        <v>1.07</v>
      </c>
      <c r="P2126" s="0" t="n">
        <v>7</v>
      </c>
      <c r="Q2126" s="0" t="n">
        <v>1</v>
      </c>
      <c r="R2126" s="0" t="n">
        <v>562</v>
      </c>
      <c r="S2126" s="0" t="n">
        <v>14.94</v>
      </c>
      <c r="T2126" s="0" t="n">
        <v>0.46</v>
      </c>
      <c r="U2126" s="6" t="n">
        <v>45608</v>
      </c>
      <c r="V2126" s="0" t="n">
        <v>184.04</v>
      </c>
      <c r="W2126" s="0" t="n">
        <v>0.644</v>
      </c>
    </row>
    <row r="2127" customFormat="false" ht="15" hidden="false" customHeight="false" outlineLevel="0" collapsed="false">
      <c r="A2127" s="0" t="s">
        <v>2273</v>
      </c>
      <c r="B2127" s="0" t="s">
        <v>56</v>
      </c>
      <c r="C2127" s="0" t="n">
        <v>135</v>
      </c>
      <c r="D2127" s="0" t="n">
        <v>97</v>
      </c>
      <c r="E2127" s="0" t="n">
        <v>10</v>
      </c>
      <c r="F2127" s="0" t="n">
        <v>5</v>
      </c>
      <c r="G2127" s="0" t="n">
        <v>10.16</v>
      </c>
      <c r="H2127" s="0" t="n">
        <v>9.88</v>
      </c>
      <c r="I2127" s="0" t="n">
        <v>0.89</v>
      </c>
      <c r="J2127" s="0" t="s">
        <v>289</v>
      </c>
      <c r="K2127" s="0" t="s">
        <v>54</v>
      </c>
      <c r="L2127" s="0" t="n">
        <v>148</v>
      </c>
      <c r="M2127" s="0" t="n">
        <v>1.76</v>
      </c>
      <c r="N2127" s="0" t="n">
        <v>18.93</v>
      </c>
      <c r="O2127" s="0" t="n">
        <v>1.39</v>
      </c>
      <c r="P2127" s="0" t="n">
        <v>2</v>
      </c>
      <c r="Q2127" s="0" t="n">
        <v>0.99</v>
      </c>
      <c r="R2127" s="0" t="n">
        <v>977</v>
      </c>
      <c r="S2127" s="0" t="n">
        <v>4.87</v>
      </c>
      <c r="T2127" s="0" t="n">
        <v>0.43</v>
      </c>
      <c r="U2127" s="6" t="n">
        <v>45618</v>
      </c>
      <c r="V2127" s="0" t="n">
        <v>291.51</v>
      </c>
      <c r="W2127" s="0" t="n">
        <v>0.57</v>
      </c>
    </row>
    <row r="2128" customFormat="false" ht="15" hidden="false" customHeight="false" outlineLevel="0" collapsed="false">
      <c r="A2128" s="0" t="s">
        <v>2274</v>
      </c>
      <c r="B2128" s="0" t="s">
        <v>48</v>
      </c>
      <c r="C2128" s="0" t="n">
        <v>162</v>
      </c>
      <c r="D2128" s="0" t="n">
        <v>62</v>
      </c>
      <c r="E2128" s="0" t="n">
        <v>8</v>
      </c>
      <c r="F2128" s="0" t="n">
        <v>5</v>
      </c>
      <c r="G2128" s="0" t="n">
        <v>29.25</v>
      </c>
      <c r="H2128" s="0" t="n">
        <v>7.32</v>
      </c>
      <c r="I2128" s="0" t="n">
        <v>0.48</v>
      </c>
      <c r="J2128" s="0" t="s">
        <v>103</v>
      </c>
      <c r="K2128" s="0" t="s">
        <v>42</v>
      </c>
      <c r="L2128" s="0" t="n">
        <v>142</v>
      </c>
      <c r="M2128" s="0" t="n">
        <v>2.04</v>
      </c>
      <c r="N2128" s="0" t="n">
        <v>63.32</v>
      </c>
      <c r="O2128" s="0" t="n">
        <v>0.35</v>
      </c>
      <c r="P2128" s="0" t="n">
        <v>1</v>
      </c>
      <c r="Q2128" s="0" t="n">
        <v>0.94</v>
      </c>
      <c r="R2128" s="0" t="n">
        <v>804</v>
      </c>
      <c r="S2128" s="0" t="n">
        <v>4.88</v>
      </c>
      <c r="T2128" s="0" t="n">
        <v>0.41</v>
      </c>
      <c r="U2128" s="6" t="n">
        <v>45447</v>
      </c>
      <c r="V2128" s="0" t="n">
        <v>244.16</v>
      </c>
      <c r="W2128" s="0" t="n">
        <v>0.68</v>
      </c>
    </row>
    <row r="2129" customFormat="false" ht="15" hidden="false" customHeight="false" outlineLevel="0" collapsed="false">
      <c r="A2129" s="0" t="s">
        <v>2275</v>
      </c>
      <c r="B2129" s="0" t="s">
        <v>56</v>
      </c>
      <c r="C2129" s="0" t="n">
        <v>220</v>
      </c>
      <c r="D2129" s="0" t="n">
        <v>45</v>
      </c>
      <c r="E2129" s="0" t="n">
        <v>5</v>
      </c>
      <c r="F2129" s="0" t="n">
        <v>5</v>
      </c>
      <c r="G2129" s="0" t="n">
        <v>34.59</v>
      </c>
      <c r="H2129" s="0" t="n">
        <v>6.75</v>
      </c>
      <c r="I2129" s="0" t="n">
        <v>0.48</v>
      </c>
      <c r="J2129" s="0" t="s">
        <v>114</v>
      </c>
      <c r="K2129" s="0" t="s">
        <v>46</v>
      </c>
      <c r="L2129" s="0" t="n">
        <v>73</v>
      </c>
      <c r="M2129" s="0" t="n">
        <v>1.48</v>
      </c>
      <c r="N2129" s="0" t="n">
        <v>79.92</v>
      </c>
      <c r="O2129" s="0" t="n">
        <v>1.87</v>
      </c>
      <c r="P2129" s="0" t="n">
        <v>7</v>
      </c>
      <c r="Q2129" s="0" t="n">
        <v>0.86</v>
      </c>
      <c r="R2129" s="0" t="n">
        <v>81</v>
      </c>
      <c r="S2129" s="0" t="n">
        <v>10.79</v>
      </c>
      <c r="T2129" s="0" t="n">
        <v>0.31</v>
      </c>
      <c r="U2129" s="6" t="n">
        <v>45552</v>
      </c>
      <c r="V2129" s="0" t="n">
        <v>48.95</v>
      </c>
      <c r="W2129" s="0" t="n">
        <v>0.451</v>
      </c>
    </row>
    <row r="2130" customFormat="false" ht="15" hidden="false" customHeight="false" outlineLevel="0" collapsed="false">
      <c r="A2130" s="0" t="s">
        <v>2276</v>
      </c>
      <c r="B2130" s="0" t="s">
        <v>40</v>
      </c>
      <c r="C2130" s="0" t="n">
        <v>199</v>
      </c>
      <c r="D2130" s="0" t="n">
        <v>77</v>
      </c>
      <c r="E2130" s="0" t="n">
        <v>8</v>
      </c>
      <c r="F2130" s="0" t="n">
        <v>8</v>
      </c>
      <c r="G2130" s="0" t="n">
        <v>6.9</v>
      </c>
      <c r="H2130" s="0" t="n">
        <v>5.92</v>
      </c>
      <c r="I2130" s="0" t="n">
        <v>0.25</v>
      </c>
      <c r="J2130" s="0" t="s">
        <v>94</v>
      </c>
      <c r="K2130" s="0" t="s">
        <v>46</v>
      </c>
      <c r="L2130" s="0" t="n">
        <v>85</v>
      </c>
      <c r="M2130" s="0" t="n">
        <v>3.91</v>
      </c>
      <c r="N2130" s="0" t="n">
        <v>128.84</v>
      </c>
      <c r="O2130" s="0" t="n">
        <v>0.6</v>
      </c>
      <c r="P2130" s="0" t="n">
        <v>8</v>
      </c>
      <c r="Q2130" s="0" t="n">
        <v>0.9</v>
      </c>
      <c r="R2130" s="0" t="n">
        <v>796</v>
      </c>
      <c r="S2130" s="0" t="n">
        <v>1.6</v>
      </c>
      <c r="T2130" s="0" t="n">
        <v>0.5</v>
      </c>
      <c r="U2130" s="6" t="n">
        <v>45579</v>
      </c>
      <c r="V2130" s="0" t="n">
        <v>70.63</v>
      </c>
      <c r="W2130" s="0" t="n">
        <v>0.481</v>
      </c>
    </row>
    <row r="2131" customFormat="false" ht="15" hidden="false" customHeight="false" outlineLevel="0" collapsed="false">
      <c r="A2131" s="0" t="s">
        <v>2277</v>
      </c>
      <c r="B2131" s="0" t="s">
        <v>56</v>
      </c>
      <c r="C2131" s="0" t="n">
        <v>221</v>
      </c>
      <c r="D2131" s="0" t="n">
        <v>45</v>
      </c>
      <c r="E2131" s="0" t="n">
        <v>4</v>
      </c>
      <c r="F2131" s="0" t="n">
        <v>2</v>
      </c>
      <c r="G2131" s="0" t="n">
        <v>7.02</v>
      </c>
      <c r="H2131" s="0" t="n">
        <v>9.97</v>
      </c>
      <c r="I2131" s="0" t="n">
        <v>0.33</v>
      </c>
      <c r="J2131" s="0" t="s">
        <v>89</v>
      </c>
      <c r="K2131" s="0" t="s">
        <v>46</v>
      </c>
      <c r="L2131" s="0" t="n">
        <v>140</v>
      </c>
      <c r="M2131" s="0" t="n">
        <v>4.84</v>
      </c>
      <c r="N2131" s="0" t="n">
        <v>98.2</v>
      </c>
      <c r="O2131" s="0" t="n">
        <v>0.71</v>
      </c>
      <c r="P2131" s="0" t="n">
        <v>8</v>
      </c>
      <c r="Q2131" s="0" t="n">
        <v>0.92</v>
      </c>
      <c r="R2131" s="0" t="n">
        <v>460</v>
      </c>
      <c r="S2131" s="0" t="n">
        <v>12.49</v>
      </c>
      <c r="T2131" s="0" t="n">
        <v>0.61</v>
      </c>
      <c r="U2131" s="6" t="n">
        <v>45397</v>
      </c>
      <c r="V2131" s="0" t="n">
        <v>19.99</v>
      </c>
      <c r="W2131" s="0" t="n">
        <v>0.642</v>
      </c>
    </row>
    <row r="2132" customFormat="false" ht="15" hidden="false" customHeight="false" outlineLevel="0" collapsed="false">
      <c r="A2132" s="0" t="s">
        <v>2278</v>
      </c>
      <c r="B2132" s="0" t="s">
        <v>56</v>
      </c>
      <c r="C2132" s="0" t="n">
        <v>383</v>
      </c>
      <c r="D2132" s="0" t="n">
        <v>61</v>
      </c>
      <c r="E2132" s="0" t="n">
        <v>14</v>
      </c>
      <c r="F2132" s="0" t="n">
        <v>6</v>
      </c>
      <c r="G2132" s="0" t="n">
        <v>28.7</v>
      </c>
      <c r="H2132" s="0" t="n">
        <v>9.81</v>
      </c>
      <c r="I2132" s="0" t="n">
        <v>0.93</v>
      </c>
      <c r="J2132" s="0" t="s">
        <v>62</v>
      </c>
      <c r="K2132" s="0" t="s">
        <v>46</v>
      </c>
      <c r="L2132" s="0" t="n">
        <v>65</v>
      </c>
      <c r="M2132" s="0" t="n">
        <v>4.4</v>
      </c>
      <c r="N2132" s="0" t="n">
        <v>125.49</v>
      </c>
      <c r="O2132" s="0" t="n">
        <v>1.37</v>
      </c>
      <c r="P2132" s="0" t="n">
        <v>1</v>
      </c>
      <c r="Q2132" s="0" t="n">
        <v>0.7</v>
      </c>
      <c r="R2132" s="0" t="n">
        <v>446</v>
      </c>
      <c r="S2132" s="0" t="n">
        <v>10.14</v>
      </c>
      <c r="T2132" s="0" t="n">
        <v>0.63</v>
      </c>
      <c r="U2132" s="6" t="n">
        <v>45627</v>
      </c>
      <c r="V2132" s="0" t="n">
        <v>251.8</v>
      </c>
      <c r="W2132" s="0" t="n">
        <v>0.644</v>
      </c>
    </row>
    <row r="2133" customFormat="false" ht="15" hidden="false" customHeight="false" outlineLevel="0" collapsed="false">
      <c r="A2133" s="0" t="s">
        <v>2279</v>
      </c>
      <c r="B2133" s="0" t="s">
        <v>81</v>
      </c>
      <c r="C2133" s="0" t="n">
        <v>498</v>
      </c>
      <c r="D2133" s="0" t="n">
        <v>62</v>
      </c>
      <c r="E2133" s="0" t="n">
        <v>9</v>
      </c>
      <c r="F2133" s="0" t="n">
        <v>9</v>
      </c>
      <c r="G2133" s="0" t="n">
        <v>14.23</v>
      </c>
      <c r="H2133" s="0" t="n">
        <v>5.61</v>
      </c>
      <c r="I2133" s="0" t="n">
        <v>0.23</v>
      </c>
      <c r="J2133" s="0" t="s">
        <v>291</v>
      </c>
      <c r="K2133" s="0" t="s">
        <v>46</v>
      </c>
      <c r="L2133" s="0" t="n">
        <v>72</v>
      </c>
      <c r="M2133" s="0" t="n">
        <v>1.48</v>
      </c>
      <c r="N2133" s="0" t="n">
        <v>145.53</v>
      </c>
      <c r="O2133" s="0" t="n">
        <v>0.25</v>
      </c>
      <c r="P2133" s="0" t="n">
        <v>7</v>
      </c>
      <c r="Q2133" s="0" t="n">
        <v>0.73</v>
      </c>
      <c r="R2133" s="0" t="n">
        <v>66</v>
      </c>
      <c r="S2133" s="0" t="n">
        <v>12.78</v>
      </c>
      <c r="T2133" s="0" t="n">
        <v>0.75</v>
      </c>
      <c r="U2133" s="6" t="n">
        <v>45635</v>
      </c>
      <c r="V2133" s="0" t="n">
        <v>182.1</v>
      </c>
      <c r="W2133" s="0" t="n">
        <v>0.701</v>
      </c>
    </row>
    <row r="2134" customFormat="false" ht="15" hidden="false" customHeight="false" outlineLevel="0" collapsed="false">
      <c r="A2134" s="0" t="s">
        <v>2280</v>
      </c>
      <c r="B2134" s="0" t="s">
        <v>56</v>
      </c>
      <c r="C2134" s="0" t="n">
        <v>72</v>
      </c>
      <c r="D2134" s="0" t="n">
        <v>91</v>
      </c>
      <c r="E2134" s="0" t="n">
        <v>13</v>
      </c>
      <c r="F2134" s="0" t="n">
        <v>8</v>
      </c>
      <c r="G2134" s="0" t="n">
        <v>20.23</v>
      </c>
      <c r="H2134" s="0" t="n">
        <v>4.82</v>
      </c>
      <c r="I2134" s="0" t="n">
        <v>0.97</v>
      </c>
      <c r="J2134" s="0" t="s">
        <v>273</v>
      </c>
      <c r="K2134" s="0" t="s">
        <v>42</v>
      </c>
      <c r="L2134" s="0" t="n">
        <v>114</v>
      </c>
      <c r="M2134" s="0" t="n">
        <v>0.73</v>
      </c>
      <c r="N2134" s="0" t="n">
        <v>18.12</v>
      </c>
      <c r="O2134" s="0" t="n">
        <v>1.29</v>
      </c>
      <c r="P2134" s="0" t="n">
        <v>1</v>
      </c>
      <c r="Q2134" s="0" t="n">
        <v>0.88</v>
      </c>
      <c r="R2134" s="0" t="n">
        <v>973</v>
      </c>
      <c r="S2134" s="0" t="n">
        <v>4.23</v>
      </c>
      <c r="T2134" s="0" t="n">
        <v>0.24</v>
      </c>
      <c r="U2134" s="6" t="n">
        <v>45525</v>
      </c>
      <c r="V2134" s="0" t="n">
        <v>72.37</v>
      </c>
      <c r="W2134" s="0" t="n">
        <v>0.531</v>
      </c>
    </row>
    <row r="2135" customFormat="false" ht="15" hidden="false" customHeight="false" outlineLevel="0" collapsed="false">
      <c r="A2135" s="0" t="s">
        <v>2281</v>
      </c>
      <c r="B2135" s="0" t="s">
        <v>81</v>
      </c>
      <c r="C2135" s="0" t="n">
        <v>490</v>
      </c>
      <c r="D2135" s="0" t="n">
        <v>59</v>
      </c>
      <c r="E2135" s="0" t="n">
        <v>12</v>
      </c>
      <c r="F2135" s="0" t="n">
        <v>3</v>
      </c>
      <c r="G2135" s="0" t="n">
        <v>20.64</v>
      </c>
      <c r="H2135" s="0" t="n">
        <v>4.89</v>
      </c>
      <c r="I2135" s="0" t="n">
        <v>0.55</v>
      </c>
      <c r="J2135" s="0" t="s">
        <v>198</v>
      </c>
      <c r="K2135" s="0" t="s">
        <v>54</v>
      </c>
      <c r="L2135" s="0" t="n">
        <v>47</v>
      </c>
      <c r="M2135" s="0" t="n">
        <v>3.91</v>
      </c>
      <c r="N2135" s="0" t="n">
        <v>59.07</v>
      </c>
      <c r="O2135" s="0" t="n">
        <v>1.84</v>
      </c>
      <c r="P2135" s="0" t="n">
        <v>6</v>
      </c>
      <c r="Q2135" s="0" t="n">
        <v>0.7</v>
      </c>
      <c r="R2135" s="0" t="n">
        <v>650</v>
      </c>
      <c r="S2135" s="0" t="n">
        <v>12.86</v>
      </c>
      <c r="T2135" s="0" t="n">
        <v>0.65</v>
      </c>
      <c r="U2135" s="6" t="n">
        <v>45466</v>
      </c>
      <c r="V2135" s="0" t="n">
        <v>291.32</v>
      </c>
      <c r="W2135" s="0" t="n">
        <v>0.537</v>
      </c>
    </row>
    <row r="2136" customFormat="false" ht="15" hidden="false" customHeight="false" outlineLevel="0" collapsed="false">
      <c r="A2136" s="0" t="s">
        <v>2282</v>
      </c>
      <c r="B2136" s="0" t="s">
        <v>44</v>
      </c>
      <c r="C2136" s="0" t="n">
        <v>403</v>
      </c>
      <c r="D2136" s="0" t="n">
        <v>89</v>
      </c>
      <c r="E2136" s="0" t="n">
        <v>9</v>
      </c>
      <c r="F2136" s="0" t="n">
        <v>9</v>
      </c>
      <c r="G2136" s="0" t="n">
        <v>9.75</v>
      </c>
      <c r="H2136" s="0" t="n">
        <v>4.57</v>
      </c>
      <c r="I2136" s="0" t="n">
        <v>0.51</v>
      </c>
      <c r="J2136" s="0" t="s">
        <v>474</v>
      </c>
      <c r="K2136" s="0" t="s">
        <v>60</v>
      </c>
      <c r="L2136" s="0" t="n">
        <v>63</v>
      </c>
      <c r="M2136" s="0" t="n">
        <v>2.26</v>
      </c>
      <c r="N2136" s="0" t="n">
        <v>42.47</v>
      </c>
      <c r="O2136" s="0" t="n">
        <v>0.57</v>
      </c>
      <c r="P2136" s="0" t="n">
        <v>7</v>
      </c>
      <c r="Q2136" s="0" t="n">
        <v>0.97</v>
      </c>
      <c r="R2136" s="0" t="n">
        <v>101</v>
      </c>
      <c r="S2136" s="0" t="n">
        <v>7.28</v>
      </c>
      <c r="T2136" s="0" t="n">
        <v>0.4</v>
      </c>
      <c r="U2136" s="6" t="n">
        <v>45478</v>
      </c>
      <c r="V2136" s="0" t="n">
        <v>223.65</v>
      </c>
      <c r="W2136" s="0" t="n">
        <v>0.574</v>
      </c>
    </row>
    <row r="2137" customFormat="false" ht="15" hidden="false" customHeight="false" outlineLevel="0" collapsed="false">
      <c r="A2137" s="0" t="s">
        <v>2283</v>
      </c>
      <c r="B2137" s="0" t="s">
        <v>81</v>
      </c>
      <c r="C2137" s="0" t="n">
        <v>199</v>
      </c>
      <c r="D2137" s="0" t="n">
        <v>50</v>
      </c>
      <c r="E2137" s="0" t="n">
        <v>6</v>
      </c>
      <c r="F2137" s="0" t="n">
        <v>7</v>
      </c>
      <c r="G2137" s="0" t="n">
        <v>1.06</v>
      </c>
      <c r="H2137" s="0" t="n">
        <v>5.55</v>
      </c>
      <c r="I2137" s="0" t="n">
        <v>0.26</v>
      </c>
      <c r="J2137" s="0" t="s">
        <v>186</v>
      </c>
      <c r="K2137" s="0" t="s">
        <v>54</v>
      </c>
      <c r="L2137" s="0" t="n">
        <v>139</v>
      </c>
      <c r="M2137" s="0" t="n">
        <v>4.21</v>
      </c>
      <c r="N2137" s="0" t="n">
        <v>45.62</v>
      </c>
      <c r="O2137" s="0" t="n">
        <v>0.79</v>
      </c>
      <c r="P2137" s="0" t="n">
        <v>0</v>
      </c>
      <c r="Q2137" s="0" t="n">
        <v>0.85</v>
      </c>
      <c r="R2137" s="0" t="n">
        <v>419</v>
      </c>
      <c r="S2137" s="0" t="n">
        <v>2.86</v>
      </c>
      <c r="T2137" s="0" t="n">
        <v>0.39</v>
      </c>
      <c r="U2137" s="6" t="n">
        <v>45319</v>
      </c>
      <c r="V2137" s="0" t="n">
        <v>214.6</v>
      </c>
      <c r="W2137" s="0" t="n">
        <v>0.607</v>
      </c>
    </row>
    <row r="2138" customFormat="false" ht="15" hidden="false" customHeight="false" outlineLevel="0" collapsed="false">
      <c r="A2138" s="0" t="s">
        <v>2284</v>
      </c>
      <c r="B2138" s="0" t="s">
        <v>40</v>
      </c>
      <c r="C2138" s="0" t="n">
        <v>433</v>
      </c>
      <c r="D2138" s="0" t="n">
        <v>27</v>
      </c>
      <c r="E2138" s="0" t="n">
        <v>10</v>
      </c>
      <c r="F2138" s="0" t="n">
        <v>7</v>
      </c>
      <c r="G2138" s="0" t="n">
        <v>42.8</v>
      </c>
      <c r="H2138" s="0" t="n">
        <v>3.1</v>
      </c>
      <c r="I2138" s="0" t="n">
        <v>0.7</v>
      </c>
      <c r="J2138" s="0" t="s">
        <v>152</v>
      </c>
      <c r="K2138" s="0" t="s">
        <v>46</v>
      </c>
      <c r="L2138" s="0" t="n">
        <v>11</v>
      </c>
      <c r="M2138" s="0" t="n">
        <v>4.01</v>
      </c>
      <c r="N2138" s="0" t="n">
        <v>105.59</v>
      </c>
      <c r="O2138" s="0" t="n">
        <v>0.54</v>
      </c>
      <c r="P2138" s="0" t="n">
        <v>7</v>
      </c>
      <c r="Q2138" s="0" t="n">
        <v>0.78</v>
      </c>
      <c r="R2138" s="0" t="n">
        <v>213</v>
      </c>
      <c r="S2138" s="0" t="n">
        <v>13.62</v>
      </c>
      <c r="T2138" s="0" t="n">
        <v>0.83</v>
      </c>
      <c r="U2138" s="6" t="n">
        <v>45406</v>
      </c>
      <c r="V2138" s="0" t="n">
        <v>87.43</v>
      </c>
      <c r="W2138" s="0" t="n">
        <v>0.71</v>
      </c>
    </row>
    <row r="2139" customFormat="false" ht="15" hidden="false" customHeight="false" outlineLevel="0" collapsed="false">
      <c r="A2139" s="0" t="s">
        <v>2285</v>
      </c>
      <c r="B2139" s="0" t="s">
        <v>81</v>
      </c>
      <c r="C2139" s="0" t="n">
        <v>436</v>
      </c>
      <c r="D2139" s="0" t="n">
        <v>31</v>
      </c>
      <c r="E2139" s="0" t="n">
        <v>6</v>
      </c>
      <c r="F2139" s="0" t="n">
        <v>8</v>
      </c>
      <c r="G2139" s="0" t="n">
        <v>36.04</v>
      </c>
      <c r="H2139" s="0" t="n">
        <v>9.3</v>
      </c>
      <c r="I2139" s="0" t="n">
        <v>0.51</v>
      </c>
      <c r="J2139" s="0" t="s">
        <v>65</v>
      </c>
      <c r="K2139" s="0" t="s">
        <v>54</v>
      </c>
      <c r="L2139" s="0" t="n">
        <v>149</v>
      </c>
      <c r="M2139" s="0" t="n">
        <v>3.31</v>
      </c>
      <c r="N2139" s="0" t="n">
        <v>150.6</v>
      </c>
      <c r="O2139" s="0" t="n">
        <v>1.66</v>
      </c>
      <c r="P2139" s="0" t="n">
        <v>2</v>
      </c>
      <c r="Q2139" s="0" t="n">
        <v>0.82</v>
      </c>
      <c r="R2139" s="0" t="n">
        <v>352</v>
      </c>
      <c r="S2139" s="0" t="n">
        <v>10.87</v>
      </c>
      <c r="T2139" s="0" t="n">
        <v>0.32</v>
      </c>
      <c r="U2139" s="6" t="n">
        <v>45524</v>
      </c>
      <c r="V2139" s="0" t="n">
        <v>100.88</v>
      </c>
      <c r="W2139" s="0" t="n">
        <v>0.567</v>
      </c>
    </row>
    <row r="2140" customFormat="false" ht="15" hidden="false" customHeight="false" outlineLevel="0" collapsed="false">
      <c r="A2140" s="0" t="s">
        <v>2286</v>
      </c>
      <c r="B2140" s="0" t="s">
        <v>44</v>
      </c>
      <c r="C2140" s="0" t="n">
        <v>332</v>
      </c>
      <c r="D2140" s="0" t="n">
        <v>75</v>
      </c>
      <c r="E2140" s="0" t="n">
        <v>9</v>
      </c>
      <c r="F2140" s="0" t="n">
        <v>8</v>
      </c>
      <c r="G2140" s="0" t="n">
        <v>34.84</v>
      </c>
      <c r="H2140" s="0" t="n">
        <v>5.16</v>
      </c>
      <c r="I2140" s="0" t="n">
        <v>0.43</v>
      </c>
      <c r="J2140" s="0" t="s">
        <v>96</v>
      </c>
      <c r="K2140" s="0" t="s">
        <v>54</v>
      </c>
      <c r="L2140" s="0" t="n">
        <v>49</v>
      </c>
      <c r="M2140" s="0" t="n">
        <v>1.65</v>
      </c>
      <c r="N2140" s="0" t="n">
        <v>61.83</v>
      </c>
      <c r="O2140" s="0" t="n">
        <v>0.42</v>
      </c>
      <c r="P2140" s="0" t="n">
        <v>0</v>
      </c>
      <c r="Q2140" s="0" t="n">
        <v>0.96</v>
      </c>
      <c r="R2140" s="0" t="n">
        <v>499</v>
      </c>
      <c r="S2140" s="0" t="n">
        <v>3.36</v>
      </c>
      <c r="T2140" s="0" t="n">
        <v>0.46</v>
      </c>
      <c r="U2140" s="6" t="n">
        <v>45461</v>
      </c>
      <c r="V2140" s="0" t="n">
        <v>203.71</v>
      </c>
      <c r="W2140" s="0" t="n">
        <v>0.687</v>
      </c>
    </row>
    <row r="2141" customFormat="false" ht="15" hidden="false" customHeight="false" outlineLevel="0" collapsed="false">
      <c r="A2141" s="0" t="s">
        <v>2287</v>
      </c>
      <c r="B2141" s="0" t="s">
        <v>40</v>
      </c>
      <c r="C2141" s="0" t="n">
        <v>327</v>
      </c>
      <c r="D2141" s="0" t="n">
        <v>30</v>
      </c>
      <c r="E2141" s="0" t="n">
        <v>6</v>
      </c>
      <c r="F2141" s="0" t="n">
        <v>6</v>
      </c>
      <c r="G2141" s="0" t="n">
        <v>27.78</v>
      </c>
      <c r="H2141" s="0" t="n">
        <v>8.5</v>
      </c>
      <c r="I2141" s="0" t="n">
        <v>0.34</v>
      </c>
      <c r="J2141" s="0" t="s">
        <v>387</v>
      </c>
      <c r="K2141" s="0" t="s">
        <v>42</v>
      </c>
      <c r="L2141" s="0" t="n">
        <v>11</v>
      </c>
      <c r="M2141" s="0" t="n">
        <v>0.97</v>
      </c>
      <c r="N2141" s="0" t="n">
        <v>166.65</v>
      </c>
      <c r="O2141" s="0" t="n">
        <v>0.76</v>
      </c>
      <c r="P2141" s="0" t="n">
        <v>6</v>
      </c>
      <c r="Q2141" s="0" t="n">
        <v>0.98</v>
      </c>
      <c r="R2141" s="0" t="n">
        <v>977</v>
      </c>
      <c r="S2141" s="0" t="n">
        <v>4.45</v>
      </c>
      <c r="T2141" s="0" t="n">
        <v>0.71</v>
      </c>
      <c r="U2141" s="6" t="n">
        <v>45578</v>
      </c>
      <c r="V2141" s="0" t="n">
        <v>182.13</v>
      </c>
      <c r="W2141" s="0" t="n">
        <v>0.601</v>
      </c>
    </row>
    <row r="2142" customFormat="false" ht="15" hidden="false" customHeight="false" outlineLevel="0" collapsed="false">
      <c r="A2142" s="0" t="s">
        <v>2288</v>
      </c>
      <c r="B2142" s="0" t="s">
        <v>48</v>
      </c>
      <c r="C2142" s="0" t="n">
        <v>156</v>
      </c>
      <c r="D2142" s="0" t="n">
        <v>53</v>
      </c>
      <c r="E2142" s="0" t="n">
        <v>14</v>
      </c>
      <c r="F2142" s="0" t="n">
        <v>2</v>
      </c>
      <c r="G2142" s="0" t="n">
        <v>35.35</v>
      </c>
      <c r="H2142" s="0" t="n">
        <v>5.02</v>
      </c>
      <c r="I2142" s="0" t="n">
        <v>0.16</v>
      </c>
      <c r="J2142" s="0" t="s">
        <v>147</v>
      </c>
      <c r="K2142" s="0" t="s">
        <v>60</v>
      </c>
      <c r="L2142" s="0" t="n">
        <v>114</v>
      </c>
      <c r="M2142" s="0" t="n">
        <v>1.64</v>
      </c>
      <c r="N2142" s="0" t="n">
        <v>179.57</v>
      </c>
      <c r="O2142" s="0" t="n">
        <v>1.24</v>
      </c>
      <c r="P2142" s="0" t="n">
        <v>9</v>
      </c>
      <c r="Q2142" s="0" t="n">
        <v>0.73</v>
      </c>
      <c r="R2142" s="0" t="n">
        <v>593</v>
      </c>
      <c r="S2142" s="0" t="n">
        <v>4.76</v>
      </c>
      <c r="T2142" s="0" t="n">
        <v>0.71</v>
      </c>
      <c r="U2142" s="6" t="n">
        <v>45609</v>
      </c>
      <c r="V2142" s="0" t="n">
        <v>197.71</v>
      </c>
      <c r="W2142" s="0" t="n">
        <v>0.447</v>
      </c>
    </row>
    <row r="2143" customFormat="false" ht="15" hidden="false" customHeight="false" outlineLevel="0" collapsed="false">
      <c r="A2143" s="0" t="s">
        <v>2289</v>
      </c>
      <c r="B2143" s="0" t="s">
        <v>48</v>
      </c>
      <c r="C2143" s="0" t="n">
        <v>201</v>
      </c>
      <c r="D2143" s="0" t="n">
        <v>56</v>
      </c>
      <c r="E2143" s="0" t="n">
        <v>7</v>
      </c>
      <c r="F2143" s="0" t="n">
        <v>8</v>
      </c>
      <c r="G2143" s="0" t="n">
        <v>46.85</v>
      </c>
      <c r="H2143" s="0" t="n">
        <v>7.32</v>
      </c>
      <c r="I2143" s="0" t="n">
        <v>0.57</v>
      </c>
      <c r="J2143" s="0" t="s">
        <v>485</v>
      </c>
      <c r="K2143" s="0" t="s">
        <v>60</v>
      </c>
      <c r="L2143" s="0" t="n">
        <v>134</v>
      </c>
      <c r="M2143" s="0" t="n">
        <v>2.79</v>
      </c>
      <c r="N2143" s="0" t="n">
        <v>76.6</v>
      </c>
      <c r="O2143" s="0" t="n">
        <v>0.87</v>
      </c>
      <c r="P2143" s="0" t="n">
        <v>2</v>
      </c>
      <c r="Q2143" s="0" t="n">
        <v>0.93</v>
      </c>
      <c r="R2143" s="0" t="n">
        <v>759</v>
      </c>
      <c r="S2143" s="0" t="n">
        <v>14.49</v>
      </c>
      <c r="T2143" s="0" t="n">
        <v>0.24</v>
      </c>
      <c r="U2143" s="6" t="n">
        <v>45599</v>
      </c>
      <c r="V2143" s="0" t="n">
        <v>264.86</v>
      </c>
      <c r="W2143" s="0" t="n">
        <v>0.7</v>
      </c>
    </row>
    <row r="2144" customFormat="false" ht="15" hidden="false" customHeight="false" outlineLevel="0" collapsed="false">
      <c r="A2144" s="0" t="s">
        <v>2290</v>
      </c>
      <c r="B2144" s="0" t="s">
        <v>81</v>
      </c>
      <c r="C2144" s="0" t="n">
        <v>386</v>
      </c>
      <c r="D2144" s="0" t="n">
        <v>48</v>
      </c>
      <c r="E2144" s="0" t="n">
        <v>9</v>
      </c>
      <c r="F2144" s="0" t="n">
        <v>5</v>
      </c>
      <c r="G2144" s="0" t="n">
        <v>33.62</v>
      </c>
      <c r="H2144" s="0" t="n">
        <v>3.7</v>
      </c>
      <c r="I2144" s="0" t="n">
        <v>0.38</v>
      </c>
      <c r="J2144" s="0" t="s">
        <v>150</v>
      </c>
      <c r="K2144" s="0" t="s">
        <v>46</v>
      </c>
      <c r="L2144" s="0" t="n">
        <v>89</v>
      </c>
      <c r="M2144" s="0" t="n">
        <v>4.91</v>
      </c>
      <c r="N2144" s="0" t="n">
        <v>139.46</v>
      </c>
      <c r="O2144" s="0" t="n">
        <v>0.22</v>
      </c>
      <c r="P2144" s="0" t="n">
        <v>7</v>
      </c>
      <c r="Q2144" s="0" t="n">
        <v>0.87</v>
      </c>
      <c r="R2144" s="0" t="n">
        <v>551</v>
      </c>
      <c r="S2144" s="0" t="n">
        <v>13.41</v>
      </c>
      <c r="T2144" s="0" t="n">
        <v>0.26</v>
      </c>
      <c r="U2144" s="6" t="n">
        <v>45534</v>
      </c>
      <c r="V2144" s="0" t="n">
        <v>56.52</v>
      </c>
      <c r="W2144" s="0" t="n">
        <v>0.643</v>
      </c>
    </row>
    <row r="2145" customFormat="false" ht="15" hidden="false" customHeight="false" outlineLevel="0" collapsed="false">
      <c r="A2145" s="0" t="s">
        <v>2291</v>
      </c>
      <c r="B2145" s="0" t="s">
        <v>81</v>
      </c>
      <c r="C2145" s="0" t="n">
        <v>20</v>
      </c>
      <c r="D2145" s="0" t="n">
        <v>38</v>
      </c>
      <c r="E2145" s="0" t="n">
        <v>12</v>
      </c>
      <c r="F2145" s="0" t="n">
        <v>6</v>
      </c>
      <c r="G2145" s="0" t="n">
        <v>13.99</v>
      </c>
      <c r="H2145" s="0" t="n">
        <v>6.44</v>
      </c>
      <c r="I2145" s="0" t="n">
        <v>0.74</v>
      </c>
      <c r="J2145" s="0" t="s">
        <v>112</v>
      </c>
      <c r="K2145" s="0" t="s">
        <v>42</v>
      </c>
      <c r="L2145" s="0" t="n">
        <v>56</v>
      </c>
      <c r="M2145" s="0" t="n">
        <v>0.79</v>
      </c>
      <c r="N2145" s="0" t="n">
        <v>32.24</v>
      </c>
      <c r="O2145" s="0" t="n">
        <v>1.9</v>
      </c>
      <c r="P2145" s="0" t="n">
        <v>8</v>
      </c>
      <c r="Q2145" s="0" t="n">
        <v>0.88</v>
      </c>
      <c r="R2145" s="0" t="n">
        <v>400</v>
      </c>
      <c r="S2145" s="0" t="n">
        <v>5.85</v>
      </c>
      <c r="T2145" s="0" t="n">
        <v>0.72</v>
      </c>
      <c r="U2145" s="6" t="n">
        <v>45628</v>
      </c>
      <c r="V2145" s="0" t="n">
        <v>43.74</v>
      </c>
      <c r="W2145" s="0" t="n">
        <v>0.448</v>
      </c>
    </row>
    <row r="2146" customFormat="false" ht="15" hidden="false" customHeight="false" outlineLevel="0" collapsed="false">
      <c r="A2146" s="0" t="s">
        <v>2292</v>
      </c>
      <c r="B2146" s="0" t="s">
        <v>44</v>
      </c>
      <c r="C2146" s="0" t="n">
        <v>63</v>
      </c>
      <c r="D2146" s="0" t="n">
        <v>63</v>
      </c>
      <c r="E2146" s="0" t="n">
        <v>5</v>
      </c>
      <c r="F2146" s="0" t="n">
        <v>3</v>
      </c>
      <c r="G2146" s="0" t="n">
        <v>28.96</v>
      </c>
      <c r="H2146" s="0" t="n">
        <v>5.23</v>
      </c>
      <c r="I2146" s="0" t="n">
        <v>0.75</v>
      </c>
      <c r="J2146" s="0" t="s">
        <v>114</v>
      </c>
      <c r="K2146" s="0" t="s">
        <v>42</v>
      </c>
      <c r="L2146" s="0" t="n">
        <v>173</v>
      </c>
      <c r="M2146" s="0" t="n">
        <v>1.4</v>
      </c>
      <c r="N2146" s="0" t="n">
        <v>151.37</v>
      </c>
      <c r="O2146" s="0" t="n">
        <v>0.74</v>
      </c>
      <c r="P2146" s="0" t="n">
        <v>1</v>
      </c>
      <c r="Q2146" s="0" t="n">
        <v>0.93</v>
      </c>
      <c r="R2146" s="0" t="n">
        <v>428</v>
      </c>
      <c r="S2146" s="0" t="n">
        <v>7.53</v>
      </c>
      <c r="T2146" s="0" t="n">
        <v>0.96</v>
      </c>
      <c r="U2146" s="6" t="n">
        <v>45478</v>
      </c>
      <c r="V2146" s="0" t="n">
        <v>173.74</v>
      </c>
      <c r="W2146" s="0" t="n">
        <v>0.784</v>
      </c>
    </row>
    <row r="2147" customFormat="false" ht="15" hidden="false" customHeight="false" outlineLevel="0" collapsed="false">
      <c r="A2147" s="0" t="s">
        <v>2293</v>
      </c>
      <c r="B2147" s="0" t="s">
        <v>44</v>
      </c>
      <c r="C2147" s="0" t="n">
        <v>246</v>
      </c>
      <c r="D2147" s="0" t="n">
        <v>99</v>
      </c>
      <c r="E2147" s="0" t="n">
        <v>12</v>
      </c>
      <c r="F2147" s="0" t="n">
        <v>5</v>
      </c>
      <c r="G2147" s="0" t="n">
        <v>22.67</v>
      </c>
      <c r="H2147" s="0" t="n">
        <v>3.99</v>
      </c>
      <c r="I2147" s="0" t="n">
        <v>0.4</v>
      </c>
      <c r="J2147" s="0" t="s">
        <v>193</v>
      </c>
      <c r="K2147" s="0" t="s">
        <v>42</v>
      </c>
      <c r="L2147" s="0" t="n">
        <v>141</v>
      </c>
      <c r="M2147" s="0" t="n">
        <v>3.32</v>
      </c>
      <c r="N2147" s="0" t="n">
        <v>41.35</v>
      </c>
      <c r="O2147" s="0" t="n">
        <v>0.95</v>
      </c>
      <c r="P2147" s="0" t="n">
        <v>0</v>
      </c>
      <c r="Q2147" s="0" t="n">
        <v>0.77</v>
      </c>
      <c r="R2147" s="0" t="n">
        <v>488</v>
      </c>
      <c r="S2147" s="0" t="n">
        <v>4.99</v>
      </c>
      <c r="T2147" s="0" t="n">
        <v>1</v>
      </c>
      <c r="U2147" s="6" t="n">
        <v>45523</v>
      </c>
      <c r="V2147" s="0" t="n">
        <v>155.05</v>
      </c>
      <c r="W2147" s="0" t="n">
        <v>0.726</v>
      </c>
    </row>
    <row r="2148" customFormat="false" ht="15" hidden="false" customHeight="false" outlineLevel="0" collapsed="false">
      <c r="A2148" s="0" t="s">
        <v>2294</v>
      </c>
      <c r="B2148" s="0" t="s">
        <v>56</v>
      </c>
      <c r="C2148" s="0" t="n">
        <v>350</v>
      </c>
      <c r="D2148" s="0" t="n">
        <v>94</v>
      </c>
      <c r="E2148" s="0" t="n">
        <v>7</v>
      </c>
      <c r="F2148" s="0" t="n">
        <v>3</v>
      </c>
      <c r="G2148" s="0" t="n">
        <v>28.26</v>
      </c>
      <c r="H2148" s="0" t="n">
        <v>8.87</v>
      </c>
      <c r="I2148" s="0" t="n">
        <v>0.7</v>
      </c>
      <c r="J2148" s="0" t="s">
        <v>106</v>
      </c>
      <c r="K2148" s="0" t="s">
        <v>42</v>
      </c>
      <c r="L2148" s="0" t="n">
        <v>161</v>
      </c>
      <c r="M2148" s="0" t="n">
        <v>1.87</v>
      </c>
      <c r="N2148" s="0" t="n">
        <v>140.61</v>
      </c>
      <c r="O2148" s="0" t="n">
        <v>0.42</v>
      </c>
      <c r="P2148" s="0" t="n">
        <v>7</v>
      </c>
      <c r="Q2148" s="0" t="n">
        <v>0.86</v>
      </c>
      <c r="R2148" s="0" t="n">
        <v>250</v>
      </c>
      <c r="S2148" s="0" t="n">
        <v>11.4</v>
      </c>
      <c r="T2148" s="0" t="n">
        <v>0.99</v>
      </c>
      <c r="U2148" s="6" t="n">
        <v>45350</v>
      </c>
      <c r="V2148" s="0" t="n">
        <v>126.83</v>
      </c>
      <c r="W2148" s="0" t="n">
        <v>0.74</v>
      </c>
    </row>
    <row r="2149" customFormat="false" ht="15" hidden="false" customHeight="false" outlineLevel="0" collapsed="false">
      <c r="A2149" s="0" t="s">
        <v>2295</v>
      </c>
      <c r="B2149" s="0" t="s">
        <v>44</v>
      </c>
      <c r="C2149" s="0" t="n">
        <v>117</v>
      </c>
      <c r="D2149" s="0" t="n">
        <v>26</v>
      </c>
      <c r="E2149" s="0" t="n">
        <v>13</v>
      </c>
      <c r="F2149" s="0" t="n">
        <v>4</v>
      </c>
      <c r="G2149" s="0" t="n">
        <v>26.36</v>
      </c>
      <c r="H2149" s="0" t="n">
        <v>1.57</v>
      </c>
      <c r="I2149" s="0" t="n">
        <v>0.33</v>
      </c>
      <c r="J2149" s="0" t="s">
        <v>267</v>
      </c>
      <c r="K2149" s="0" t="s">
        <v>42</v>
      </c>
      <c r="L2149" s="0" t="n">
        <v>100</v>
      </c>
      <c r="M2149" s="0" t="n">
        <v>4.36</v>
      </c>
      <c r="N2149" s="0" t="n">
        <v>90.16</v>
      </c>
      <c r="O2149" s="0" t="n">
        <v>1.74</v>
      </c>
      <c r="P2149" s="0" t="n">
        <v>9</v>
      </c>
      <c r="Q2149" s="0" t="n">
        <v>0.8</v>
      </c>
      <c r="R2149" s="0" t="n">
        <v>156</v>
      </c>
      <c r="S2149" s="0" t="n">
        <v>3.26</v>
      </c>
      <c r="T2149" s="0" t="n">
        <v>0.48</v>
      </c>
      <c r="U2149" s="6" t="n">
        <v>45341</v>
      </c>
      <c r="V2149" s="0" t="n">
        <v>272.37</v>
      </c>
      <c r="W2149" s="0" t="n">
        <v>0.345</v>
      </c>
    </row>
    <row r="2150" customFormat="false" ht="15" hidden="false" customHeight="false" outlineLevel="0" collapsed="false">
      <c r="A2150" s="0" t="s">
        <v>2296</v>
      </c>
      <c r="B2150" s="0" t="s">
        <v>56</v>
      </c>
      <c r="C2150" s="0" t="n">
        <v>227</v>
      </c>
      <c r="D2150" s="0" t="n">
        <v>89</v>
      </c>
      <c r="E2150" s="0" t="n">
        <v>5</v>
      </c>
      <c r="F2150" s="0" t="n">
        <v>3</v>
      </c>
      <c r="G2150" s="0" t="n">
        <v>43.08</v>
      </c>
      <c r="H2150" s="0" t="n">
        <v>5.13</v>
      </c>
      <c r="I2150" s="0" t="n">
        <v>0.75</v>
      </c>
      <c r="J2150" s="0" t="s">
        <v>248</v>
      </c>
      <c r="K2150" s="0" t="s">
        <v>60</v>
      </c>
      <c r="L2150" s="0" t="n">
        <v>110</v>
      </c>
      <c r="M2150" s="0" t="n">
        <v>1.13</v>
      </c>
      <c r="N2150" s="0" t="n">
        <v>186.41</v>
      </c>
      <c r="O2150" s="0" t="n">
        <v>0.65</v>
      </c>
      <c r="P2150" s="0" t="n">
        <v>5</v>
      </c>
      <c r="Q2150" s="0" t="n">
        <v>0.73</v>
      </c>
      <c r="R2150" s="0" t="n">
        <v>554</v>
      </c>
      <c r="S2150" s="0" t="n">
        <v>5.74</v>
      </c>
      <c r="T2150" s="0" t="n">
        <v>0.39</v>
      </c>
      <c r="U2150" s="6" t="n">
        <v>45629</v>
      </c>
      <c r="V2150" s="0" t="n">
        <v>171.93</v>
      </c>
      <c r="W2150" s="0" t="n">
        <v>0.536</v>
      </c>
    </row>
    <row r="2151" customFormat="false" ht="15" hidden="false" customHeight="false" outlineLevel="0" collapsed="false">
      <c r="A2151" s="0" t="s">
        <v>2297</v>
      </c>
      <c r="B2151" s="0" t="s">
        <v>40</v>
      </c>
      <c r="C2151" s="0" t="n">
        <v>284</v>
      </c>
      <c r="D2151" s="0" t="n">
        <v>69</v>
      </c>
      <c r="E2151" s="0" t="n">
        <v>7</v>
      </c>
      <c r="F2151" s="0" t="n">
        <v>5</v>
      </c>
      <c r="G2151" s="0" t="n">
        <v>32.94</v>
      </c>
      <c r="H2151" s="0" t="n">
        <v>2.35</v>
      </c>
      <c r="I2151" s="0" t="n">
        <v>0.11</v>
      </c>
      <c r="J2151" s="0" t="s">
        <v>309</v>
      </c>
      <c r="K2151" s="0" t="s">
        <v>60</v>
      </c>
      <c r="L2151" s="0" t="n">
        <v>139</v>
      </c>
      <c r="M2151" s="0" t="n">
        <v>4.83</v>
      </c>
      <c r="N2151" s="0" t="n">
        <v>98.25</v>
      </c>
      <c r="O2151" s="0" t="n">
        <v>0.14</v>
      </c>
      <c r="P2151" s="0" t="n">
        <v>9</v>
      </c>
      <c r="Q2151" s="0" t="n">
        <v>0.73</v>
      </c>
      <c r="R2151" s="0" t="n">
        <v>433</v>
      </c>
      <c r="S2151" s="0" t="n">
        <v>9.49</v>
      </c>
      <c r="T2151" s="0" t="n">
        <v>0.28</v>
      </c>
      <c r="U2151" s="6" t="n">
        <v>45405</v>
      </c>
      <c r="V2151" s="0" t="n">
        <v>174.5</v>
      </c>
      <c r="W2151" s="0" t="n">
        <v>0.535</v>
      </c>
    </row>
    <row r="2152" customFormat="false" ht="15" hidden="false" customHeight="false" outlineLevel="0" collapsed="false">
      <c r="A2152" s="0" t="s">
        <v>2298</v>
      </c>
      <c r="B2152" s="0" t="s">
        <v>81</v>
      </c>
      <c r="C2152" s="0" t="n">
        <v>307</v>
      </c>
      <c r="D2152" s="0" t="n">
        <v>40</v>
      </c>
      <c r="E2152" s="0" t="n">
        <v>5</v>
      </c>
      <c r="F2152" s="0" t="n">
        <v>4</v>
      </c>
      <c r="G2152" s="0" t="n">
        <v>10.25</v>
      </c>
      <c r="H2152" s="0" t="n">
        <v>8.68</v>
      </c>
      <c r="I2152" s="0" t="n">
        <v>0.24</v>
      </c>
      <c r="J2152" s="0" t="s">
        <v>72</v>
      </c>
      <c r="K2152" s="0" t="s">
        <v>54</v>
      </c>
      <c r="L2152" s="0" t="n">
        <v>24</v>
      </c>
      <c r="M2152" s="0" t="n">
        <v>4.61</v>
      </c>
      <c r="N2152" s="0" t="n">
        <v>15.87</v>
      </c>
      <c r="O2152" s="0" t="n">
        <v>0.7</v>
      </c>
      <c r="P2152" s="0" t="n">
        <v>0</v>
      </c>
      <c r="Q2152" s="0" t="n">
        <v>0.74</v>
      </c>
      <c r="R2152" s="0" t="n">
        <v>897</v>
      </c>
      <c r="S2152" s="0" t="n">
        <v>13.28</v>
      </c>
      <c r="T2152" s="0" t="n">
        <v>0.46</v>
      </c>
      <c r="U2152" s="6" t="n">
        <v>45293</v>
      </c>
      <c r="V2152" s="0" t="n">
        <v>116.26</v>
      </c>
      <c r="W2152" s="0" t="n">
        <v>0.747</v>
      </c>
    </row>
    <row r="2153" customFormat="false" ht="15" hidden="false" customHeight="false" outlineLevel="0" collapsed="false">
      <c r="A2153" s="0" t="s">
        <v>2299</v>
      </c>
      <c r="B2153" s="0" t="s">
        <v>40</v>
      </c>
      <c r="C2153" s="0" t="n">
        <v>290</v>
      </c>
      <c r="D2153" s="0" t="n">
        <v>82</v>
      </c>
      <c r="E2153" s="0" t="n">
        <v>13</v>
      </c>
      <c r="F2153" s="0" t="n">
        <v>5</v>
      </c>
      <c r="G2153" s="0" t="n">
        <v>4.09</v>
      </c>
      <c r="H2153" s="0" t="n">
        <v>2.91</v>
      </c>
      <c r="I2153" s="0" t="n">
        <v>0.32</v>
      </c>
      <c r="J2153" s="0" t="s">
        <v>59</v>
      </c>
      <c r="K2153" s="0" t="s">
        <v>60</v>
      </c>
      <c r="L2153" s="0" t="n">
        <v>58</v>
      </c>
      <c r="M2153" s="0" t="n">
        <v>4.49</v>
      </c>
      <c r="N2153" s="0" t="n">
        <v>101.33</v>
      </c>
      <c r="O2153" s="0" t="n">
        <v>1.97</v>
      </c>
      <c r="P2153" s="0" t="n">
        <v>2</v>
      </c>
      <c r="Q2153" s="0" t="n">
        <v>0.88</v>
      </c>
      <c r="R2153" s="0" t="n">
        <v>906</v>
      </c>
      <c r="S2153" s="0" t="n">
        <v>9.9</v>
      </c>
      <c r="T2153" s="0" t="n">
        <v>0.42</v>
      </c>
      <c r="U2153" s="6" t="n">
        <v>45466</v>
      </c>
      <c r="V2153" s="0" t="n">
        <v>109.78</v>
      </c>
      <c r="W2153" s="0" t="n">
        <v>0.555</v>
      </c>
    </row>
    <row r="2154" customFormat="false" ht="15" hidden="false" customHeight="false" outlineLevel="0" collapsed="false">
      <c r="A2154" s="0" t="s">
        <v>2300</v>
      </c>
      <c r="B2154" s="0" t="s">
        <v>44</v>
      </c>
      <c r="C2154" s="0" t="n">
        <v>159</v>
      </c>
      <c r="D2154" s="0" t="n">
        <v>87</v>
      </c>
      <c r="E2154" s="0" t="n">
        <v>12</v>
      </c>
      <c r="F2154" s="0" t="n">
        <v>7</v>
      </c>
      <c r="G2154" s="0" t="n">
        <v>21.79</v>
      </c>
      <c r="H2154" s="0" t="n">
        <v>6.52</v>
      </c>
      <c r="I2154" s="0" t="n">
        <v>0.8</v>
      </c>
      <c r="J2154" s="0" t="s">
        <v>106</v>
      </c>
      <c r="K2154" s="0" t="s">
        <v>42</v>
      </c>
      <c r="L2154" s="0" t="n">
        <v>121</v>
      </c>
      <c r="M2154" s="0" t="n">
        <v>1.28</v>
      </c>
      <c r="N2154" s="0" t="n">
        <v>161.14</v>
      </c>
      <c r="O2154" s="0" t="n">
        <v>0.38</v>
      </c>
      <c r="P2154" s="0" t="n">
        <v>8</v>
      </c>
      <c r="Q2154" s="0" t="n">
        <v>0.73</v>
      </c>
      <c r="R2154" s="0" t="n">
        <v>345</v>
      </c>
      <c r="S2154" s="0" t="n">
        <v>14.16</v>
      </c>
      <c r="T2154" s="0" t="n">
        <v>0.66</v>
      </c>
      <c r="U2154" s="6" t="n">
        <v>45473</v>
      </c>
      <c r="V2154" s="0" t="n">
        <v>296.41</v>
      </c>
      <c r="W2154" s="0" t="n">
        <v>0.669</v>
      </c>
    </row>
    <row r="2155" customFormat="false" ht="15" hidden="false" customHeight="false" outlineLevel="0" collapsed="false">
      <c r="A2155" s="0" t="s">
        <v>2301</v>
      </c>
      <c r="B2155" s="0" t="s">
        <v>40</v>
      </c>
      <c r="C2155" s="0" t="n">
        <v>256</v>
      </c>
      <c r="D2155" s="0" t="n">
        <v>58</v>
      </c>
      <c r="E2155" s="0" t="n">
        <v>13</v>
      </c>
      <c r="F2155" s="0" t="n">
        <v>5</v>
      </c>
      <c r="G2155" s="0" t="n">
        <v>1.76</v>
      </c>
      <c r="H2155" s="0" t="n">
        <v>2.07</v>
      </c>
      <c r="I2155" s="0" t="n">
        <v>0.16</v>
      </c>
      <c r="J2155" s="0" t="s">
        <v>134</v>
      </c>
      <c r="K2155" s="0" t="s">
        <v>54</v>
      </c>
      <c r="L2155" s="0" t="n">
        <v>44</v>
      </c>
      <c r="M2155" s="0" t="n">
        <v>1.98</v>
      </c>
      <c r="N2155" s="0" t="n">
        <v>132.95</v>
      </c>
      <c r="O2155" s="0" t="n">
        <v>0.16</v>
      </c>
      <c r="P2155" s="0" t="n">
        <v>8</v>
      </c>
      <c r="Q2155" s="0" t="n">
        <v>0.87</v>
      </c>
      <c r="R2155" s="0" t="n">
        <v>77</v>
      </c>
      <c r="S2155" s="0" t="n">
        <v>14.03</v>
      </c>
      <c r="T2155" s="0" t="n">
        <v>0.5</v>
      </c>
      <c r="U2155" s="6" t="n">
        <v>45616</v>
      </c>
      <c r="V2155" s="0" t="n">
        <v>190.69</v>
      </c>
      <c r="W2155" s="0" t="n">
        <v>0.685</v>
      </c>
    </row>
    <row r="2156" customFormat="false" ht="15" hidden="false" customHeight="false" outlineLevel="0" collapsed="false">
      <c r="A2156" s="0" t="s">
        <v>2302</v>
      </c>
      <c r="B2156" s="0" t="s">
        <v>40</v>
      </c>
      <c r="C2156" s="0" t="n">
        <v>481</v>
      </c>
      <c r="D2156" s="0" t="n">
        <v>11</v>
      </c>
      <c r="E2156" s="0" t="n">
        <v>9</v>
      </c>
      <c r="F2156" s="0" t="n">
        <v>4</v>
      </c>
      <c r="G2156" s="0" t="n">
        <v>16.6</v>
      </c>
      <c r="H2156" s="0" t="n">
        <v>4.35</v>
      </c>
      <c r="I2156" s="0" t="n">
        <v>0.27</v>
      </c>
      <c r="J2156" s="0" t="s">
        <v>49</v>
      </c>
      <c r="K2156" s="0" t="s">
        <v>60</v>
      </c>
      <c r="L2156" s="0" t="n">
        <v>125</v>
      </c>
      <c r="M2156" s="0" t="n">
        <v>4.12</v>
      </c>
      <c r="N2156" s="0" t="n">
        <v>193.6</v>
      </c>
      <c r="O2156" s="0" t="n">
        <v>1.2</v>
      </c>
      <c r="P2156" s="0" t="n">
        <v>5</v>
      </c>
      <c r="Q2156" s="0" t="n">
        <v>0.88</v>
      </c>
      <c r="R2156" s="0" t="n">
        <v>386</v>
      </c>
      <c r="S2156" s="0" t="n">
        <v>11.06</v>
      </c>
      <c r="T2156" s="0" t="n">
        <v>0.39</v>
      </c>
      <c r="U2156" s="6" t="n">
        <v>45441</v>
      </c>
      <c r="V2156" s="0" t="n">
        <v>249.28</v>
      </c>
      <c r="W2156" s="0" t="n">
        <v>0.581</v>
      </c>
    </row>
    <row r="2157" customFormat="false" ht="15" hidden="false" customHeight="false" outlineLevel="0" collapsed="false">
      <c r="A2157" s="0" t="s">
        <v>2303</v>
      </c>
      <c r="B2157" s="0" t="s">
        <v>40</v>
      </c>
      <c r="C2157" s="0" t="n">
        <v>460</v>
      </c>
      <c r="D2157" s="0" t="n">
        <v>57</v>
      </c>
      <c r="E2157" s="0" t="n">
        <v>3</v>
      </c>
      <c r="F2157" s="0" t="n">
        <v>3</v>
      </c>
      <c r="G2157" s="0" t="n">
        <v>19.03</v>
      </c>
      <c r="H2157" s="0" t="n">
        <v>9.04</v>
      </c>
      <c r="I2157" s="0" t="n">
        <v>0.42</v>
      </c>
      <c r="J2157" s="0" t="s">
        <v>103</v>
      </c>
      <c r="K2157" s="0" t="s">
        <v>54</v>
      </c>
      <c r="L2157" s="0" t="n">
        <v>103</v>
      </c>
      <c r="M2157" s="0" t="n">
        <v>4.14</v>
      </c>
      <c r="N2157" s="0" t="n">
        <v>170.22</v>
      </c>
      <c r="O2157" s="0" t="n">
        <v>0.81</v>
      </c>
      <c r="P2157" s="0" t="n">
        <v>2</v>
      </c>
      <c r="Q2157" s="0" t="n">
        <v>0.97</v>
      </c>
      <c r="R2157" s="0" t="n">
        <v>336</v>
      </c>
      <c r="S2157" s="0" t="n">
        <v>4.9</v>
      </c>
      <c r="T2157" s="0" t="n">
        <v>0.69</v>
      </c>
      <c r="U2157" s="6" t="n">
        <v>45572</v>
      </c>
      <c r="V2157" s="0" t="n">
        <v>139.76</v>
      </c>
      <c r="W2157" s="0" t="n">
        <v>0.676</v>
      </c>
    </row>
    <row r="2158" customFormat="false" ht="15" hidden="false" customHeight="false" outlineLevel="0" collapsed="false">
      <c r="A2158" s="0" t="s">
        <v>2304</v>
      </c>
      <c r="B2158" s="0" t="s">
        <v>44</v>
      </c>
      <c r="C2158" s="0" t="n">
        <v>411</v>
      </c>
      <c r="D2158" s="0" t="n">
        <v>23</v>
      </c>
      <c r="E2158" s="0" t="n">
        <v>11</v>
      </c>
      <c r="F2158" s="0" t="n">
        <v>7</v>
      </c>
      <c r="G2158" s="0" t="n">
        <v>19.4</v>
      </c>
      <c r="H2158" s="0" t="n">
        <v>2.08</v>
      </c>
      <c r="I2158" s="0" t="n">
        <v>0.11</v>
      </c>
      <c r="J2158" s="0" t="s">
        <v>273</v>
      </c>
      <c r="K2158" s="0" t="s">
        <v>60</v>
      </c>
      <c r="L2158" s="0" t="n">
        <v>33</v>
      </c>
      <c r="M2158" s="0" t="n">
        <v>3.67</v>
      </c>
      <c r="N2158" s="0" t="n">
        <v>110.04</v>
      </c>
      <c r="O2158" s="0" t="n">
        <v>1.61</v>
      </c>
      <c r="P2158" s="0" t="n">
        <v>7</v>
      </c>
      <c r="Q2158" s="0" t="n">
        <v>0.89</v>
      </c>
      <c r="R2158" s="0" t="n">
        <v>680</v>
      </c>
      <c r="S2158" s="0" t="n">
        <v>10.56</v>
      </c>
      <c r="T2158" s="0" t="n">
        <v>0.46</v>
      </c>
      <c r="U2158" s="6" t="n">
        <v>45559</v>
      </c>
      <c r="V2158" s="0" t="n">
        <v>65.64</v>
      </c>
      <c r="W2158" s="0" t="n">
        <v>0.51</v>
      </c>
    </row>
    <row r="2159" customFormat="false" ht="15" hidden="false" customHeight="false" outlineLevel="0" collapsed="false">
      <c r="A2159" s="0" t="s">
        <v>2305</v>
      </c>
      <c r="B2159" s="0" t="s">
        <v>40</v>
      </c>
      <c r="C2159" s="0" t="n">
        <v>91</v>
      </c>
      <c r="D2159" s="0" t="n">
        <v>68</v>
      </c>
      <c r="E2159" s="0" t="n">
        <v>11</v>
      </c>
      <c r="F2159" s="0" t="n">
        <v>2</v>
      </c>
      <c r="G2159" s="0" t="n">
        <v>48.99</v>
      </c>
      <c r="H2159" s="0" t="n">
        <v>6.8</v>
      </c>
      <c r="I2159" s="0" t="n">
        <v>0.79</v>
      </c>
      <c r="J2159" s="0" t="s">
        <v>244</v>
      </c>
      <c r="K2159" s="0" t="s">
        <v>46</v>
      </c>
      <c r="L2159" s="0" t="n">
        <v>69</v>
      </c>
      <c r="M2159" s="0" t="n">
        <v>2.52</v>
      </c>
      <c r="N2159" s="0" t="n">
        <v>49.24</v>
      </c>
      <c r="O2159" s="0" t="n">
        <v>1.49</v>
      </c>
      <c r="P2159" s="0" t="n">
        <v>5</v>
      </c>
      <c r="Q2159" s="0" t="n">
        <v>1</v>
      </c>
      <c r="R2159" s="0" t="n">
        <v>392</v>
      </c>
      <c r="S2159" s="0" t="n">
        <v>3.7</v>
      </c>
      <c r="T2159" s="0" t="n">
        <v>0.48</v>
      </c>
      <c r="U2159" s="6" t="n">
        <v>45483</v>
      </c>
      <c r="V2159" s="0" t="n">
        <v>104.2</v>
      </c>
      <c r="W2159" s="0" t="n">
        <v>0.496</v>
      </c>
    </row>
    <row r="2160" customFormat="false" ht="15" hidden="false" customHeight="false" outlineLevel="0" collapsed="false">
      <c r="A2160" s="0" t="s">
        <v>2306</v>
      </c>
      <c r="B2160" s="0" t="s">
        <v>56</v>
      </c>
      <c r="C2160" s="0" t="n">
        <v>174</v>
      </c>
      <c r="D2160" s="0" t="n">
        <v>67</v>
      </c>
      <c r="E2160" s="0" t="n">
        <v>7</v>
      </c>
      <c r="F2160" s="0" t="n">
        <v>2</v>
      </c>
      <c r="G2160" s="0" t="n">
        <v>15.89</v>
      </c>
      <c r="H2160" s="0" t="n">
        <v>2.44</v>
      </c>
      <c r="I2160" s="0" t="n">
        <v>0.6</v>
      </c>
      <c r="J2160" s="0" t="s">
        <v>87</v>
      </c>
      <c r="K2160" s="0" t="s">
        <v>60</v>
      </c>
      <c r="L2160" s="0" t="n">
        <v>86</v>
      </c>
      <c r="M2160" s="0" t="n">
        <v>1.9</v>
      </c>
      <c r="N2160" s="0" t="n">
        <v>10.72</v>
      </c>
      <c r="O2160" s="0" t="n">
        <v>0.45</v>
      </c>
      <c r="P2160" s="0" t="n">
        <v>0</v>
      </c>
      <c r="Q2160" s="0" t="n">
        <v>0.71</v>
      </c>
      <c r="R2160" s="0" t="n">
        <v>80</v>
      </c>
      <c r="S2160" s="0" t="n">
        <v>5.66</v>
      </c>
      <c r="T2160" s="0" t="n">
        <v>0.68</v>
      </c>
      <c r="U2160" s="6" t="n">
        <v>45651</v>
      </c>
      <c r="V2160" s="0" t="n">
        <v>110.38</v>
      </c>
      <c r="W2160" s="0" t="n">
        <v>0.708</v>
      </c>
    </row>
    <row r="2161" customFormat="false" ht="15" hidden="false" customHeight="false" outlineLevel="0" collapsed="false">
      <c r="A2161" s="0" t="s">
        <v>2307</v>
      </c>
      <c r="B2161" s="0" t="s">
        <v>44</v>
      </c>
      <c r="C2161" s="0" t="n">
        <v>209</v>
      </c>
      <c r="D2161" s="0" t="n">
        <v>67</v>
      </c>
      <c r="E2161" s="0" t="n">
        <v>11</v>
      </c>
      <c r="F2161" s="0" t="n">
        <v>9</v>
      </c>
      <c r="G2161" s="0" t="n">
        <v>14</v>
      </c>
      <c r="H2161" s="0" t="n">
        <v>4.45</v>
      </c>
      <c r="I2161" s="0" t="n">
        <v>0.91</v>
      </c>
      <c r="J2161" s="0" t="s">
        <v>186</v>
      </c>
      <c r="K2161" s="0" t="s">
        <v>54</v>
      </c>
      <c r="L2161" s="0" t="n">
        <v>57</v>
      </c>
      <c r="M2161" s="0" t="n">
        <v>4.83</v>
      </c>
      <c r="N2161" s="0" t="n">
        <v>196.3</v>
      </c>
      <c r="O2161" s="0" t="n">
        <v>1.17</v>
      </c>
      <c r="P2161" s="0" t="n">
        <v>5</v>
      </c>
      <c r="Q2161" s="0" t="n">
        <v>0.91</v>
      </c>
      <c r="R2161" s="0" t="n">
        <v>715</v>
      </c>
      <c r="S2161" s="0" t="n">
        <v>11.61</v>
      </c>
      <c r="T2161" s="0" t="n">
        <v>0.29</v>
      </c>
      <c r="U2161" s="6" t="n">
        <v>45346</v>
      </c>
      <c r="V2161" s="0" t="n">
        <v>173.82</v>
      </c>
      <c r="W2161" s="0" t="n">
        <v>0.578</v>
      </c>
    </row>
    <row r="2162" customFormat="false" ht="15" hidden="false" customHeight="false" outlineLevel="0" collapsed="false">
      <c r="A2162" s="0" t="s">
        <v>2308</v>
      </c>
      <c r="B2162" s="0" t="s">
        <v>40</v>
      </c>
      <c r="C2162" s="0" t="n">
        <v>287</v>
      </c>
      <c r="D2162" s="0" t="n">
        <v>60</v>
      </c>
      <c r="E2162" s="0" t="n">
        <v>12</v>
      </c>
      <c r="F2162" s="0" t="n">
        <v>2</v>
      </c>
      <c r="G2162" s="0" t="n">
        <v>7.34</v>
      </c>
      <c r="H2162" s="0" t="n">
        <v>5.64</v>
      </c>
      <c r="I2162" s="0" t="n">
        <v>0.13</v>
      </c>
      <c r="J2162" s="0" t="s">
        <v>348</v>
      </c>
      <c r="K2162" s="0" t="s">
        <v>46</v>
      </c>
      <c r="L2162" s="0" t="n">
        <v>160</v>
      </c>
      <c r="M2162" s="0" t="n">
        <v>1.13</v>
      </c>
      <c r="N2162" s="0" t="n">
        <v>188.28</v>
      </c>
      <c r="O2162" s="0" t="n">
        <v>0.16</v>
      </c>
      <c r="P2162" s="0" t="n">
        <v>4</v>
      </c>
      <c r="Q2162" s="0" t="n">
        <v>0.71</v>
      </c>
      <c r="R2162" s="0" t="n">
        <v>821</v>
      </c>
      <c r="S2162" s="0" t="n">
        <v>12.91</v>
      </c>
      <c r="T2162" s="0" t="n">
        <v>0.82</v>
      </c>
      <c r="U2162" s="6" t="n">
        <v>45315</v>
      </c>
      <c r="V2162" s="0" t="n">
        <v>54.84</v>
      </c>
      <c r="W2162" s="0" t="n">
        <v>0.782</v>
      </c>
    </row>
    <row r="2163" customFormat="false" ht="15" hidden="false" customHeight="false" outlineLevel="0" collapsed="false">
      <c r="A2163" s="0" t="s">
        <v>2309</v>
      </c>
      <c r="B2163" s="0" t="s">
        <v>44</v>
      </c>
      <c r="C2163" s="0" t="n">
        <v>340</v>
      </c>
      <c r="D2163" s="0" t="n">
        <v>93</v>
      </c>
      <c r="E2163" s="0" t="n">
        <v>8</v>
      </c>
      <c r="F2163" s="0" t="n">
        <v>2</v>
      </c>
      <c r="G2163" s="0" t="n">
        <v>26.04</v>
      </c>
      <c r="H2163" s="0" t="n">
        <v>5.98</v>
      </c>
      <c r="I2163" s="0" t="n">
        <v>0.34</v>
      </c>
      <c r="J2163" s="0" t="s">
        <v>284</v>
      </c>
      <c r="K2163" s="0" t="s">
        <v>42</v>
      </c>
      <c r="L2163" s="0" t="n">
        <v>149</v>
      </c>
      <c r="M2163" s="0" t="n">
        <v>0.7</v>
      </c>
      <c r="N2163" s="0" t="n">
        <v>62.09</v>
      </c>
      <c r="O2163" s="0" t="n">
        <v>0.94</v>
      </c>
      <c r="P2163" s="0" t="n">
        <v>7</v>
      </c>
      <c r="Q2163" s="0" t="n">
        <v>0.92</v>
      </c>
      <c r="R2163" s="0" t="n">
        <v>536</v>
      </c>
      <c r="S2163" s="0" t="n">
        <v>6.83</v>
      </c>
      <c r="T2163" s="0" t="n">
        <v>0.97</v>
      </c>
      <c r="U2163" s="6" t="n">
        <v>45376</v>
      </c>
      <c r="V2163" s="0" t="n">
        <v>122.24</v>
      </c>
      <c r="W2163" s="0" t="n">
        <v>0.635</v>
      </c>
    </row>
    <row r="2164" customFormat="false" ht="15" hidden="false" customHeight="false" outlineLevel="0" collapsed="false">
      <c r="A2164" s="0" t="s">
        <v>2310</v>
      </c>
      <c r="B2164" s="0" t="s">
        <v>48</v>
      </c>
      <c r="C2164" s="0" t="n">
        <v>126</v>
      </c>
      <c r="D2164" s="0" t="n">
        <v>11</v>
      </c>
      <c r="E2164" s="0" t="n">
        <v>7</v>
      </c>
      <c r="F2164" s="0" t="n">
        <v>6</v>
      </c>
      <c r="G2164" s="0" t="n">
        <v>8.53</v>
      </c>
      <c r="H2164" s="0" t="n">
        <v>6.22</v>
      </c>
      <c r="I2164" s="0" t="n">
        <v>0.76</v>
      </c>
      <c r="J2164" s="0" t="s">
        <v>150</v>
      </c>
      <c r="K2164" s="0" t="s">
        <v>54</v>
      </c>
      <c r="L2164" s="0" t="n">
        <v>50</v>
      </c>
      <c r="M2164" s="0" t="n">
        <v>0.54</v>
      </c>
      <c r="N2164" s="0" t="n">
        <v>131.26</v>
      </c>
      <c r="O2164" s="0" t="n">
        <v>1.46</v>
      </c>
      <c r="P2164" s="0" t="n">
        <v>1</v>
      </c>
      <c r="Q2164" s="0" t="n">
        <v>0.82</v>
      </c>
      <c r="R2164" s="0" t="n">
        <v>668</v>
      </c>
      <c r="S2164" s="0" t="n">
        <v>8.33</v>
      </c>
      <c r="T2164" s="0" t="n">
        <v>0.59</v>
      </c>
      <c r="U2164" s="6" t="n">
        <v>45544</v>
      </c>
      <c r="V2164" s="0" t="n">
        <v>39.17</v>
      </c>
      <c r="W2164" s="0" t="n">
        <v>0.627</v>
      </c>
    </row>
    <row r="2165" customFormat="false" ht="15" hidden="false" customHeight="false" outlineLevel="0" collapsed="false">
      <c r="A2165" s="0" t="s">
        <v>2311</v>
      </c>
      <c r="B2165" s="0" t="s">
        <v>56</v>
      </c>
      <c r="C2165" s="0" t="n">
        <v>251</v>
      </c>
      <c r="D2165" s="0" t="n">
        <v>50</v>
      </c>
      <c r="E2165" s="0" t="n">
        <v>5</v>
      </c>
      <c r="F2165" s="0" t="n">
        <v>2</v>
      </c>
      <c r="G2165" s="0" t="n">
        <v>31.2</v>
      </c>
      <c r="H2165" s="0" t="n">
        <v>6.58</v>
      </c>
      <c r="I2165" s="0" t="n">
        <v>0.71</v>
      </c>
      <c r="J2165" s="0" t="s">
        <v>186</v>
      </c>
      <c r="K2165" s="0" t="s">
        <v>42</v>
      </c>
      <c r="L2165" s="0" t="n">
        <v>166</v>
      </c>
      <c r="M2165" s="0" t="n">
        <v>3.99</v>
      </c>
      <c r="N2165" s="0" t="n">
        <v>148.56</v>
      </c>
      <c r="O2165" s="0" t="n">
        <v>0.89</v>
      </c>
      <c r="P2165" s="0" t="n">
        <v>6</v>
      </c>
      <c r="Q2165" s="0" t="n">
        <v>0.88</v>
      </c>
      <c r="R2165" s="0" t="n">
        <v>300</v>
      </c>
      <c r="S2165" s="0" t="n">
        <v>6.41</v>
      </c>
      <c r="T2165" s="0" t="n">
        <v>0.65</v>
      </c>
      <c r="U2165" s="6" t="n">
        <v>45363</v>
      </c>
      <c r="V2165" s="0" t="n">
        <v>153.99</v>
      </c>
      <c r="W2165" s="0" t="n">
        <v>0.582</v>
      </c>
    </row>
    <row r="2166" customFormat="false" ht="15" hidden="false" customHeight="false" outlineLevel="0" collapsed="false">
      <c r="A2166" s="0" t="s">
        <v>2312</v>
      </c>
      <c r="B2166" s="0" t="s">
        <v>40</v>
      </c>
      <c r="C2166" s="0" t="n">
        <v>61</v>
      </c>
      <c r="D2166" s="0" t="n">
        <v>92</v>
      </c>
      <c r="E2166" s="0" t="n">
        <v>13</v>
      </c>
      <c r="F2166" s="0" t="n">
        <v>4</v>
      </c>
      <c r="G2166" s="0" t="n">
        <v>8.6</v>
      </c>
      <c r="H2166" s="0" t="n">
        <v>3.08</v>
      </c>
      <c r="I2166" s="0" t="n">
        <v>0.32</v>
      </c>
      <c r="J2166" s="0" t="s">
        <v>59</v>
      </c>
      <c r="K2166" s="0" t="s">
        <v>42</v>
      </c>
      <c r="L2166" s="0" t="n">
        <v>137</v>
      </c>
      <c r="M2166" s="0" t="n">
        <v>0.76</v>
      </c>
      <c r="N2166" s="0" t="n">
        <v>119.82</v>
      </c>
      <c r="O2166" s="0" t="n">
        <v>0.32</v>
      </c>
      <c r="P2166" s="0" t="n">
        <v>5</v>
      </c>
      <c r="Q2166" s="0" t="n">
        <v>0.79</v>
      </c>
      <c r="R2166" s="0" t="n">
        <v>412</v>
      </c>
      <c r="S2166" s="0" t="n">
        <v>7.71</v>
      </c>
      <c r="T2166" s="0" t="n">
        <v>0.51</v>
      </c>
      <c r="U2166" s="6" t="n">
        <v>45501</v>
      </c>
      <c r="V2166" s="0" t="n">
        <v>284.75</v>
      </c>
      <c r="W2166" s="0" t="n">
        <v>0.631</v>
      </c>
    </row>
    <row r="2167" customFormat="false" ht="15" hidden="false" customHeight="false" outlineLevel="0" collapsed="false">
      <c r="A2167" s="0" t="s">
        <v>2313</v>
      </c>
      <c r="B2167" s="0" t="s">
        <v>48</v>
      </c>
      <c r="C2167" s="0" t="n">
        <v>209</v>
      </c>
      <c r="D2167" s="0" t="n">
        <v>91</v>
      </c>
      <c r="E2167" s="0" t="n">
        <v>13</v>
      </c>
      <c r="F2167" s="0" t="n">
        <v>8</v>
      </c>
      <c r="G2167" s="0" t="n">
        <v>29.26</v>
      </c>
      <c r="H2167" s="0" t="n">
        <v>4.31</v>
      </c>
      <c r="I2167" s="0" t="n">
        <v>0.64</v>
      </c>
      <c r="J2167" s="0" t="s">
        <v>49</v>
      </c>
      <c r="K2167" s="0" t="s">
        <v>54</v>
      </c>
      <c r="L2167" s="0" t="n">
        <v>160</v>
      </c>
      <c r="M2167" s="0" t="n">
        <v>2.92</v>
      </c>
      <c r="N2167" s="0" t="n">
        <v>170.16</v>
      </c>
      <c r="O2167" s="0" t="n">
        <v>0.22</v>
      </c>
      <c r="P2167" s="0" t="n">
        <v>0</v>
      </c>
      <c r="Q2167" s="0" t="n">
        <v>0.75</v>
      </c>
      <c r="R2167" s="0" t="n">
        <v>156</v>
      </c>
      <c r="S2167" s="0" t="n">
        <v>8.17</v>
      </c>
      <c r="T2167" s="0" t="n">
        <v>0.97</v>
      </c>
      <c r="U2167" s="6" t="n">
        <v>45346</v>
      </c>
      <c r="V2167" s="0" t="n">
        <v>108.29</v>
      </c>
      <c r="W2167" s="0" t="n">
        <v>0.831</v>
      </c>
    </row>
    <row r="2168" customFormat="false" ht="15" hidden="false" customHeight="false" outlineLevel="0" collapsed="false">
      <c r="A2168" s="0" t="s">
        <v>2314</v>
      </c>
      <c r="B2168" s="0" t="s">
        <v>48</v>
      </c>
      <c r="C2168" s="0" t="n">
        <v>390</v>
      </c>
      <c r="D2168" s="0" t="n">
        <v>25</v>
      </c>
      <c r="E2168" s="0" t="n">
        <v>10</v>
      </c>
      <c r="F2168" s="0" t="n">
        <v>2</v>
      </c>
      <c r="G2168" s="0" t="n">
        <v>41.49</v>
      </c>
      <c r="H2168" s="0" t="n">
        <v>0.85</v>
      </c>
      <c r="I2168" s="0" t="n">
        <v>0.81</v>
      </c>
      <c r="J2168" s="0" t="s">
        <v>229</v>
      </c>
      <c r="K2168" s="0" t="s">
        <v>42</v>
      </c>
      <c r="L2168" s="0" t="n">
        <v>40</v>
      </c>
      <c r="M2168" s="0" t="n">
        <v>2.15</v>
      </c>
      <c r="N2168" s="0" t="n">
        <v>24.79</v>
      </c>
      <c r="O2168" s="0" t="n">
        <v>1.72</v>
      </c>
      <c r="P2168" s="0" t="n">
        <v>7</v>
      </c>
      <c r="Q2168" s="0" t="n">
        <v>0.92</v>
      </c>
      <c r="R2168" s="0" t="n">
        <v>555</v>
      </c>
      <c r="S2168" s="0" t="n">
        <v>10.69</v>
      </c>
      <c r="T2168" s="0" t="n">
        <v>0.31</v>
      </c>
      <c r="U2168" s="6" t="n">
        <v>45422</v>
      </c>
      <c r="V2168" s="0" t="n">
        <v>24.42</v>
      </c>
      <c r="W2168" s="0" t="n">
        <v>0.477</v>
      </c>
    </row>
    <row r="2169" customFormat="false" ht="15" hidden="false" customHeight="false" outlineLevel="0" collapsed="false">
      <c r="A2169" s="0" t="s">
        <v>2315</v>
      </c>
      <c r="B2169" s="0" t="s">
        <v>44</v>
      </c>
      <c r="C2169" s="0" t="n">
        <v>158</v>
      </c>
      <c r="D2169" s="0" t="n">
        <v>13</v>
      </c>
      <c r="E2169" s="0" t="n">
        <v>6</v>
      </c>
      <c r="F2169" s="0" t="n">
        <v>5</v>
      </c>
      <c r="G2169" s="0" t="n">
        <v>3.08</v>
      </c>
      <c r="H2169" s="0" t="n">
        <v>7.8</v>
      </c>
      <c r="I2169" s="0" t="n">
        <v>0.13</v>
      </c>
      <c r="J2169" s="0" t="s">
        <v>130</v>
      </c>
      <c r="K2169" s="0" t="s">
        <v>54</v>
      </c>
      <c r="L2169" s="0" t="n">
        <v>158</v>
      </c>
      <c r="M2169" s="0" t="n">
        <v>1.16</v>
      </c>
      <c r="N2169" s="0" t="n">
        <v>180.33</v>
      </c>
      <c r="O2169" s="0" t="n">
        <v>1.79</v>
      </c>
      <c r="P2169" s="0" t="n">
        <v>5</v>
      </c>
      <c r="Q2169" s="0" t="n">
        <v>0.97</v>
      </c>
      <c r="R2169" s="0" t="n">
        <v>491</v>
      </c>
      <c r="S2169" s="0" t="n">
        <v>11.51</v>
      </c>
      <c r="T2169" s="0" t="n">
        <v>0.85</v>
      </c>
      <c r="U2169" s="6" t="n">
        <v>45604</v>
      </c>
      <c r="V2169" s="0" t="n">
        <v>186.54</v>
      </c>
      <c r="W2169" s="0" t="n">
        <v>0.638</v>
      </c>
    </row>
    <row r="2170" customFormat="false" ht="15" hidden="false" customHeight="false" outlineLevel="0" collapsed="false">
      <c r="A2170" s="0" t="s">
        <v>2316</v>
      </c>
      <c r="B2170" s="0" t="s">
        <v>48</v>
      </c>
      <c r="C2170" s="0" t="n">
        <v>122</v>
      </c>
      <c r="D2170" s="0" t="n">
        <v>21</v>
      </c>
      <c r="E2170" s="0" t="n">
        <v>12</v>
      </c>
      <c r="F2170" s="0" t="n">
        <v>8</v>
      </c>
      <c r="G2170" s="0" t="n">
        <v>21.57</v>
      </c>
      <c r="H2170" s="0" t="n">
        <v>8.45</v>
      </c>
      <c r="I2170" s="0" t="n">
        <v>0.75</v>
      </c>
      <c r="J2170" s="0" t="s">
        <v>96</v>
      </c>
      <c r="K2170" s="0" t="s">
        <v>54</v>
      </c>
      <c r="L2170" s="0" t="n">
        <v>33</v>
      </c>
      <c r="M2170" s="0" t="n">
        <v>3.83</v>
      </c>
      <c r="N2170" s="0" t="n">
        <v>84.48</v>
      </c>
      <c r="O2170" s="0" t="n">
        <v>0.75</v>
      </c>
      <c r="P2170" s="0" t="n">
        <v>2</v>
      </c>
      <c r="Q2170" s="0" t="n">
        <v>0.76</v>
      </c>
      <c r="R2170" s="0" t="n">
        <v>166</v>
      </c>
      <c r="S2170" s="0" t="n">
        <v>14.65</v>
      </c>
      <c r="T2170" s="0" t="n">
        <v>0.72</v>
      </c>
      <c r="U2170" s="6" t="n">
        <v>45392</v>
      </c>
      <c r="V2170" s="0" t="n">
        <v>194.07</v>
      </c>
      <c r="W2170" s="0" t="n">
        <v>0.776</v>
      </c>
    </row>
    <row r="2171" customFormat="false" ht="15" hidden="false" customHeight="false" outlineLevel="0" collapsed="false">
      <c r="A2171" s="0" t="s">
        <v>2317</v>
      </c>
      <c r="B2171" s="0" t="s">
        <v>56</v>
      </c>
      <c r="C2171" s="0" t="n">
        <v>190</v>
      </c>
      <c r="D2171" s="0" t="n">
        <v>38</v>
      </c>
      <c r="E2171" s="0" t="n">
        <v>5</v>
      </c>
      <c r="F2171" s="0" t="n">
        <v>2</v>
      </c>
      <c r="G2171" s="0" t="n">
        <v>23.59</v>
      </c>
      <c r="H2171" s="0" t="n">
        <v>2.39</v>
      </c>
      <c r="I2171" s="0" t="n">
        <v>0.33</v>
      </c>
      <c r="J2171" s="0" t="s">
        <v>98</v>
      </c>
      <c r="K2171" s="0" t="s">
        <v>60</v>
      </c>
      <c r="L2171" s="0" t="n">
        <v>18</v>
      </c>
      <c r="M2171" s="0" t="n">
        <v>0.75</v>
      </c>
      <c r="N2171" s="0" t="n">
        <v>101.33</v>
      </c>
      <c r="O2171" s="0" t="n">
        <v>0.41</v>
      </c>
      <c r="P2171" s="0" t="n">
        <v>4</v>
      </c>
      <c r="Q2171" s="0" t="n">
        <v>0.98</v>
      </c>
      <c r="R2171" s="0" t="n">
        <v>294</v>
      </c>
      <c r="S2171" s="0" t="n">
        <v>7.13</v>
      </c>
      <c r="T2171" s="0" t="n">
        <v>0.83</v>
      </c>
      <c r="U2171" s="6" t="n">
        <v>45388</v>
      </c>
      <c r="V2171" s="0" t="n">
        <v>149.08</v>
      </c>
      <c r="W2171" s="0" t="n">
        <v>0.736</v>
      </c>
    </row>
    <row r="2172" customFormat="false" ht="15" hidden="false" customHeight="false" outlineLevel="0" collapsed="false">
      <c r="A2172" s="0" t="s">
        <v>2318</v>
      </c>
      <c r="B2172" s="0" t="s">
        <v>56</v>
      </c>
      <c r="C2172" s="0" t="n">
        <v>370</v>
      </c>
      <c r="D2172" s="0" t="n">
        <v>16</v>
      </c>
      <c r="E2172" s="0" t="n">
        <v>8</v>
      </c>
      <c r="F2172" s="0" t="n">
        <v>8</v>
      </c>
      <c r="G2172" s="0" t="n">
        <v>39.76</v>
      </c>
      <c r="H2172" s="0" t="n">
        <v>2.41</v>
      </c>
      <c r="I2172" s="0" t="n">
        <v>0.95</v>
      </c>
      <c r="J2172" s="0" t="s">
        <v>409</v>
      </c>
      <c r="K2172" s="0" t="s">
        <v>46</v>
      </c>
      <c r="L2172" s="0" t="n">
        <v>159</v>
      </c>
      <c r="M2172" s="0" t="n">
        <v>1.93</v>
      </c>
      <c r="N2172" s="0" t="n">
        <v>94.5</v>
      </c>
      <c r="O2172" s="0" t="n">
        <v>1.96</v>
      </c>
      <c r="P2172" s="0" t="n">
        <v>6</v>
      </c>
      <c r="Q2172" s="0" t="n">
        <v>0.74</v>
      </c>
      <c r="R2172" s="0" t="n">
        <v>128</v>
      </c>
      <c r="S2172" s="0" t="n">
        <v>2.16</v>
      </c>
      <c r="T2172" s="0" t="n">
        <v>0.96</v>
      </c>
      <c r="U2172" s="6" t="n">
        <v>45353</v>
      </c>
      <c r="V2172" s="0" t="n">
        <v>125.09</v>
      </c>
      <c r="W2172" s="0" t="n">
        <v>0.453</v>
      </c>
    </row>
    <row r="2173" customFormat="false" ht="15" hidden="false" customHeight="false" outlineLevel="0" collapsed="false">
      <c r="A2173" s="0" t="s">
        <v>2319</v>
      </c>
      <c r="B2173" s="0" t="s">
        <v>81</v>
      </c>
      <c r="C2173" s="0" t="n">
        <v>292</v>
      </c>
      <c r="D2173" s="0" t="n">
        <v>23</v>
      </c>
      <c r="E2173" s="0" t="n">
        <v>10</v>
      </c>
      <c r="F2173" s="0" t="n">
        <v>3</v>
      </c>
      <c r="G2173" s="0" t="n">
        <v>23.93</v>
      </c>
      <c r="H2173" s="0" t="n">
        <v>0.9</v>
      </c>
      <c r="I2173" s="0" t="n">
        <v>0.58</v>
      </c>
      <c r="J2173" s="0" t="s">
        <v>248</v>
      </c>
      <c r="K2173" s="0" t="s">
        <v>42</v>
      </c>
      <c r="L2173" s="0" t="n">
        <v>141</v>
      </c>
      <c r="M2173" s="0" t="n">
        <v>3.03</v>
      </c>
      <c r="N2173" s="0" t="n">
        <v>110.94</v>
      </c>
      <c r="O2173" s="0" t="n">
        <v>1.14</v>
      </c>
      <c r="P2173" s="0" t="n">
        <v>8</v>
      </c>
      <c r="Q2173" s="0" t="n">
        <v>0.92</v>
      </c>
      <c r="R2173" s="0" t="n">
        <v>790</v>
      </c>
      <c r="S2173" s="0" t="n">
        <v>10.63</v>
      </c>
      <c r="T2173" s="0" t="n">
        <v>0.6</v>
      </c>
      <c r="U2173" s="6" t="n">
        <v>45493</v>
      </c>
      <c r="V2173" s="0" t="n">
        <v>268.87</v>
      </c>
      <c r="W2173" s="0" t="n">
        <v>0.572</v>
      </c>
    </row>
    <row r="2174" customFormat="false" ht="15" hidden="false" customHeight="false" outlineLevel="0" collapsed="false">
      <c r="A2174" s="0" t="s">
        <v>2320</v>
      </c>
      <c r="B2174" s="0" t="s">
        <v>56</v>
      </c>
      <c r="C2174" s="0" t="n">
        <v>435</v>
      </c>
      <c r="D2174" s="0" t="n">
        <v>21</v>
      </c>
      <c r="E2174" s="0" t="n">
        <v>11</v>
      </c>
      <c r="F2174" s="0" t="n">
        <v>4</v>
      </c>
      <c r="G2174" s="0" t="n">
        <v>28.81</v>
      </c>
      <c r="H2174" s="0" t="n">
        <v>9.72</v>
      </c>
      <c r="I2174" s="0" t="n">
        <v>0.13</v>
      </c>
      <c r="J2174" s="0" t="s">
        <v>62</v>
      </c>
      <c r="K2174" s="0" t="s">
        <v>42</v>
      </c>
      <c r="L2174" s="0" t="n">
        <v>86</v>
      </c>
      <c r="M2174" s="0" t="n">
        <v>2.31</v>
      </c>
      <c r="N2174" s="0" t="n">
        <v>123.65</v>
      </c>
      <c r="O2174" s="0" t="n">
        <v>1.01</v>
      </c>
      <c r="P2174" s="0" t="n">
        <v>3</v>
      </c>
      <c r="Q2174" s="0" t="n">
        <v>0.99</v>
      </c>
      <c r="R2174" s="0" t="n">
        <v>535</v>
      </c>
      <c r="S2174" s="0" t="n">
        <v>7.98</v>
      </c>
      <c r="T2174" s="0" t="n">
        <v>0.43</v>
      </c>
      <c r="U2174" s="6" t="n">
        <v>45402</v>
      </c>
      <c r="V2174" s="0" t="n">
        <v>282.15</v>
      </c>
      <c r="W2174" s="0" t="n">
        <v>0.629</v>
      </c>
    </row>
    <row r="2175" customFormat="false" ht="15" hidden="false" customHeight="false" outlineLevel="0" collapsed="false">
      <c r="A2175" s="0" t="s">
        <v>2321</v>
      </c>
      <c r="B2175" s="0" t="s">
        <v>48</v>
      </c>
      <c r="C2175" s="0" t="n">
        <v>240</v>
      </c>
      <c r="D2175" s="0" t="n">
        <v>14</v>
      </c>
      <c r="E2175" s="0" t="n">
        <v>8</v>
      </c>
      <c r="F2175" s="0" t="n">
        <v>4</v>
      </c>
      <c r="G2175" s="0" t="n">
        <v>39.77</v>
      </c>
      <c r="H2175" s="0" t="n">
        <v>8.17</v>
      </c>
      <c r="I2175" s="0" t="n">
        <v>0.46</v>
      </c>
      <c r="J2175" s="0" t="s">
        <v>78</v>
      </c>
      <c r="K2175" s="0" t="s">
        <v>46</v>
      </c>
      <c r="L2175" s="0" t="n">
        <v>140</v>
      </c>
      <c r="M2175" s="0" t="n">
        <v>1.67</v>
      </c>
      <c r="N2175" s="0" t="n">
        <v>144.97</v>
      </c>
      <c r="O2175" s="0" t="n">
        <v>1.51</v>
      </c>
      <c r="P2175" s="0" t="n">
        <v>1</v>
      </c>
      <c r="Q2175" s="0" t="n">
        <v>0.74</v>
      </c>
      <c r="R2175" s="0" t="n">
        <v>72</v>
      </c>
      <c r="S2175" s="0" t="n">
        <v>12.77</v>
      </c>
      <c r="T2175" s="0" t="n">
        <v>0.82</v>
      </c>
      <c r="U2175" s="6" t="n">
        <v>45526</v>
      </c>
      <c r="V2175" s="0" t="n">
        <v>205.22</v>
      </c>
      <c r="W2175" s="0" t="n">
        <v>0.711</v>
      </c>
    </row>
    <row r="2176" customFormat="false" ht="15" hidden="false" customHeight="false" outlineLevel="0" collapsed="false">
      <c r="A2176" s="0" t="s">
        <v>2322</v>
      </c>
      <c r="B2176" s="0" t="s">
        <v>56</v>
      </c>
      <c r="C2176" s="0" t="n">
        <v>232</v>
      </c>
      <c r="D2176" s="0" t="n">
        <v>90</v>
      </c>
      <c r="E2176" s="0" t="n">
        <v>7</v>
      </c>
      <c r="F2176" s="0" t="n">
        <v>9</v>
      </c>
      <c r="G2176" s="0" t="n">
        <v>28.43</v>
      </c>
      <c r="H2176" s="0" t="n">
        <v>3.93</v>
      </c>
      <c r="I2176" s="0" t="n">
        <v>0.97</v>
      </c>
      <c r="J2176" s="0" t="s">
        <v>485</v>
      </c>
      <c r="K2176" s="0" t="s">
        <v>46</v>
      </c>
      <c r="L2176" s="0" t="n">
        <v>129</v>
      </c>
      <c r="M2176" s="0" t="n">
        <v>4.67</v>
      </c>
      <c r="N2176" s="0" t="n">
        <v>109.74</v>
      </c>
      <c r="O2176" s="0" t="n">
        <v>0.42</v>
      </c>
      <c r="P2176" s="0" t="n">
        <v>2</v>
      </c>
      <c r="Q2176" s="0" t="n">
        <v>0.83</v>
      </c>
      <c r="R2176" s="0" t="n">
        <v>246</v>
      </c>
      <c r="S2176" s="0" t="n">
        <v>3.05</v>
      </c>
      <c r="T2176" s="0" t="n">
        <v>0.88</v>
      </c>
      <c r="U2176" s="6" t="n">
        <v>45389</v>
      </c>
      <c r="V2176" s="0" t="n">
        <v>155.36</v>
      </c>
      <c r="W2176" s="0" t="n">
        <v>0.701</v>
      </c>
    </row>
    <row r="2177" customFormat="false" ht="15" hidden="false" customHeight="false" outlineLevel="0" collapsed="false">
      <c r="A2177" s="0" t="s">
        <v>2323</v>
      </c>
      <c r="B2177" s="0" t="s">
        <v>44</v>
      </c>
      <c r="C2177" s="0" t="n">
        <v>360</v>
      </c>
      <c r="D2177" s="0" t="n">
        <v>41</v>
      </c>
      <c r="E2177" s="0" t="n">
        <v>14</v>
      </c>
      <c r="F2177" s="0" t="n">
        <v>8</v>
      </c>
      <c r="G2177" s="0" t="n">
        <v>18.56</v>
      </c>
      <c r="H2177" s="0" t="n">
        <v>5.08</v>
      </c>
      <c r="I2177" s="0" t="n">
        <v>0.76</v>
      </c>
      <c r="J2177" s="0" t="s">
        <v>365</v>
      </c>
      <c r="K2177" s="0" t="s">
        <v>46</v>
      </c>
      <c r="L2177" s="0" t="n">
        <v>165</v>
      </c>
      <c r="M2177" s="0" t="n">
        <v>4.69</v>
      </c>
      <c r="N2177" s="0" t="n">
        <v>140.11</v>
      </c>
      <c r="O2177" s="0" t="n">
        <v>1.2</v>
      </c>
      <c r="P2177" s="0" t="n">
        <v>6</v>
      </c>
      <c r="Q2177" s="0" t="n">
        <v>0.8</v>
      </c>
      <c r="R2177" s="0" t="n">
        <v>410</v>
      </c>
      <c r="S2177" s="0" t="n">
        <v>10.03</v>
      </c>
      <c r="T2177" s="0" t="n">
        <v>0.75</v>
      </c>
      <c r="U2177" s="6" t="n">
        <v>45465</v>
      </c>
      <c r="V2177" s="0" t="n">
        <v>29.59</v>
      </c>
      <c r="W2177" s="0" t="n">
        <v>0.604</v>
      </c>
    </row>
    <row r="2178" customFormat="false" ht="15" hidden="false" customHeight="false" outlineLevel="0" collapsed="false">
      <c r="A2178" s="0" t="s">
        <v>2324</v>
      </c>
      <c r="B2178" s="0" t="s">
        <v>81</v>
      </c>
      <c r="C2178" s="0" t="n">
        <v>443</v>
      </c>
      <c r="D2178" s="0" t="n">
        <v>83</v>
      </c>
      <c r="E2178" s="0" t="n">
        <v>13</v>
      </c>
      <c r="F2178" s="0" t="n">
        <v>9</v>
      </c>
      <c r="G2178" s="0" t="n">
        <v>5.21</v>
      </c>
      <c r="H2178" s="0" t="n">
        <v>3.27</v>
      </c>
      <c r="I2178" s="0" t="n">
        <v>0.37</v>
      </c>
      <c r="J2178" s="0" t="s">
        <v>100</v>
      </c>
      <c r="K2178" s="0" t="s">
        <v>46</v>
      </c>
      <c r="L2178" s="0" t="n">
        <v>99</v>
      </c>
      <c r="M2178" s="0" t="n">
        <v>2.37</v>
      </c>
      <c r="N2178" s="0" t="n">
        <v>74.28</v>
      </c>
      <c r="O2178" s="0" t="n">
        <v>1.79</v>
      </c>
      <c r="P2178" s="0" t="n">
        <v>7</v>
      </c>
      <c r="Q2178" s="0" t="n">
        <v>0.82</v>
      </c>
      <c r="R2178" s="0" t="n">
        <v>749</v>
      </c>
      <c r="S2178" s="0" t="n">
        <v>7.43</v>
      </c>
      <c r="T2178" s="0" t="n">
        <v>0.88</v>
      </c>
      <c r="U2178" s="6" t="n">
        <v>45347</v>
      </c>
      <c r="V2178" s="0" t="n">
        <v>97.3</v>
      </c>
      <c r="W2178" s="0" t="n">
        <v>0.52</v>
      </c>
    </row>
    <row r="2179" customFormat="false" ht="15" hidden="false" customHeight="false" outlineLevel="0" collapsed="false">
      <c r="A2179" s="0" t="s">
        <v>2325</v>
      </c>
      <c r="B2179" s="0" t="s">
        <v>48</v>
      </c>
      <c r="C2179" s="0" t="n">
        <v>426</v>
      </c>
      <c r="D2179" s="0" t="n">
        <v>52</v>
      </c>
      <c r="E2179" s="0" t="n">
        <v>4</v>
      </c>
      <c r="F2179" s="0" t="n">
        <v>7</v>
      </c>
      <c r="G2179" s="0" t="n">
        <v>36.77</v>
      </c>
      <c r="H2179" s="0" t="n">
        <v>6.17</v>
      </c>
      <c r="I2179" s="0" t="n">
        <v>0.62</v>
      </c>
      <c r="J2179" s="0" t="s">
        <v>62</v>
      </c>
      <c r="K2179" s="0" t="s">
        <v>46</v>
      </c>
      <c r="L2179" s="0" t="n">
        <v>126</v>
      </c>
      <c r="M2179" s="0" t="n">
        <v>2.27</v>
      </c>
      <c r="N2179" s="0" t="n">
        <v>187.97</v>
      </c>
      <c r="O2179" s="0" t="n">
        <v>0.14</v>
      </c>
      <c r="P2179" s="0" t="n">
        <v>4</v>
      </c>
      <c r="Q2179" s="0" t="n">
        <v>0.93</v>
      </c>
      <c r="R2179" s="0" t="n">
        <v>476</v>
      </c>
      <c r="S2179" s="0" t="n">
        <v>6.87</v>
      </c>
      <c r="T2179" s="0" t="n">
        <v>0.78</v>
      </c>
      <c r="U2179" s="6" t="n">
        <v>45504</v>
      </c>
      <c r="V2179" s="0" t="n">
        <v>92.68</v>
      </c>
      <c r="W2179" s="0" t="n">
        <v>0.74</v>
      </c>
    </row>
    <row r="2180" customFormat="false" ht="15" hidden="false" customHeight="false" outlineLevel="0" collapsed="false">
      <c r="A2180" s="0" t="s">
        <v>2326</v>
      </c>
      <c r="B2180" s="0" t="s">
        <v>81</v>
      </c>
      <c r="C2180" s="0" t="n">
        <v>75</v>
      </c>
      <c r="D2180" s="0" t="n">
        <v>90</v>
      </c>
      <c r="E2180" s="0" t="n">
        <v>4</v>
      </c>
      <c r="F2180" s="0" t="n">
        <v>6</v>
      </c>
      <c r="G2180" s="0" t="n">
        <v>43.69</v>
      </c>
      <c r="H2180" s="0" t="n">
        <v>7.31</v>
      </c>
      <c r="I2180" s="0" t="n">
        <v>0.64</v>
      </c>
      <c r="J2180" s="0" t="s">
        <v>112</v>
      </c>
      <c r="K2180" s="0" t="s">
        <v>60</v>
      </c>
      <c r="L2180" s="0" t="n">
        <v>119</v>
      </c>
      <c r="M2180" s="0" t="n">
        <v>1.88</v>
      </c>
      <c r="N2180" s="0" t="n">
        <v>22.26</v>
      </c>
      <c r="O2180" s="0" t="n">
        <v>1.38</v>
      </c>
      <c r="P2180" s="0" t="n">
        <v>2</v>
      </c>
      <c r="Q2180" s="0" t="n">
        <v>0.9</v>
      </c>
      <c r="R2180" s="0" t="n">
        <v>266</v>
      </c>
      <c r="S2180" s="0" t="n">
        <v>8.91</v>
      </c>
      <c r="T2180" s="0" t="n">
        <v>0.97</v>
      </c>
      <c r="U2180" s="6" t="n">
        <v>45315</v>
      </c>
      <c r="V2180" s="0" t="n">
        <v>26.89</v>
      </c>
      <c r="W2180" s="0" t="n">
        <v>0.715</v>
      </c>
    </row>
    <row r="2181" customFormat="false" ht="15" hidden="false" customHeight="false" outlineLevel="0" collapsed="false">
      <c r="A2181" s="0" t="s">
        <v>2327</v>
      </c>
      <c r="B2181" s="0" t="s">
        <v>48</v>
      </c>
      <c r="C2181" s="0" t="n">
        <v>409</v>
      </c>
      <c r="D2181" s="0" t="n">
        <v>78</v>
      </c>
      <c r="E2181" s="0" t="n">
        <v>11</v>
      </c>
      <c r="F2181" s="0" t="n">
        <v>5</v>
      </c>
      <c r="G2181" s="0" t="n">
        <v>48.53</v>
      </c>
      <c r="H2181" s="0" t="n">
        <v>4.75</v>
      </c>
      <c r="I2181" s="0" t="n">
        <v>0.12</v>
      </c>
      <c r="J2181" s="0" t="s">
        <v>166</v>
      </c>
      <c r="K2181" s="0" t="s">
        <v>54</v>
      </c>
      <c r="L2181" s="0" t="n">
        <v>130</v>
      </c>
      <c r="M2181" s="0" t="n">
        <v>4.35</v>
      </c>
      <c r="N2181" s="0" t="n">
        <v>113.65</v>
      </c>
      <c r="O2181" s="0" t="n">
        <v>1.15</v>
      </c>
      <c r="P2181" s="0" t="n">
        <v>0</v>
      </c>
      <c r="Q2181" s="0" t="n">
        <v>0.99</v>
      </c>
      <c r="R2181" s="0" t="n">
        <v>808</v>
      </c>
      <c r="S2181" s="0" t="n">
        <v>10.58</v>
      </c>
      <c r="T2181" s="0" t="n">
        <v>0.66</v>
      </c>
      <c r="U2181" s="6" t="n">
        <v>45616</v>
      </c>
      <c r="V2181" s="0" t="n">
        <v>254.58</v>
      </c>
      <c r="W2181" s="0" t="n">
        <v>0.756</v>
      </c>
    </row>
    <row r="2182" customFormat="false" ht="15" hidden="false" customHeight="false" outlineLevel="0" collapsed="false">
      <c r="A2182" s="0" t="s">
        <v>2328</v>
      </c>
      <c r="B2182" s="0" t="s">
        <v>44</v>
      </c>
      <c r="C2182" s="0" t="n">
        <v>361</v>
      </c>
      <c r="D2182" s="0" t="n">
        <v>54</v>
      </c>
      <c r="E2182" s="0" t="n">
        <v>4</v>
      </c>
      <c r="F2182" s="0" t="n">
        <v>8</v>
      </c>
      <c r="G2182" s="0" t="n">
        <v>46.4</v>
      </c>
      <c r="H2182" s="0" t="n">
        <v>8.8</v>
      </c>
      <c r="I2182" s="0" t="n">
        <v>0.26</v>
      </c>
      <c r="J2182" s="0" t="s">
        <v>365</v>
      </c>
      <c r="K2182" s="0" t="s">
        <v>46</v>
      </c>
      <c r="L2182" s="0" t="n">
        <v>107</v>
      </c>
      <c r="M2182" s="0" t="n">
        <v>3.06</v>
      </c>
      <c r="N2182" s="0" t="n">
        <v>26.61</v>
      </c>
      <c r="O2182" s="0" t="n">
        <v>1.91</v>
      </c>
      <c r="P2182" s="0" t="n">
        <v>9</v>
      </c>
      <c r="Q2182" s="0" t="n">
        <v>0.76</v>
      </c>
      <c r="R2182" s="0" t="n">
        <v>715</v>
      </c>
      <c r="S2182" s="0" t="n">
        <v>12.91</v>
      </c>
      <c r="T2182" s="0" t="n">
        <v>0.5</v>
      </c>
      <c r="U2182" s="6" t="n">
        <v>45636</v>
      </c>
      <c r="V2182" s="0" t="n">
        <v>261.44</v>
      </c>
      <c r="W2182" s="0" t="n">
        <v>0.453</v>
      </c>
    </row>
    <row r="2183" customFormat="false" ht="15" hidden="false" customHeight="false" outlineLevel="0" collapsed="false">
      <c r="A2183" s="0" t="s">
        <v>2329</v>
      </c>
      <c r="B2183" s="0" t="s">
        <v>81</v>
      </c>
      <c r="C2183" s="0" t="n">
        <v>453</v>
      </c>
      <c r="D2183" s="0" t="n">
        <v>18</v>
      </c>
      <c r="E2183" s="0" t="n">
        <v>4</v>
      </c>
      <c r="F2183" s="0" t="n">
        <v>4</v>
      </c>
      <c r="G2183" s="0" t="n">
        <v>40.07</v>
      </c>
      <c r="H2183" s="0" t="n">
        <v>5.41</v>
      </c>
      <c r="I2183" s="0" t="n">
        <v>0.6</v>
      </c>
      <c r="J2183" s="0" t="s">
        <v>106</v>
      </c>
      <c r="K2183" s="0" t="s">
        <v>60</v>
      </c>
      <c r="L2183" s="0" t="n">
        <v>24</v>
      </c>
      <c r="M2183" s="0" t="n">
        <v>0.9</v>
      </c>
      <c r="N2183" s="0" t="n">
        <v>94.13</v>
      </c>
      <c r="O2183" s="0" t="n">
        <v>0.59</v>
      </c>
      <c r="P2183" s="0" t="n">
        <v>0</v>
      </c>
      <c r="Q2183" s="0" t="n">
        <v>0.86</v>
      </c>
      <c r="R2183" s="0" t="n">
        <v>756</v>
      </c>
      <c r="S2183" s="0" t="n">
        <v>4.29</v>
      </c>
      <c r="T2183" s="0" t="n">
        <v>0.74</v>
      </c>
      <c r="U2183" s="6" t="n">
        <v>45593</v>
      </c>
      <c r="V2183" s="0" t="n">
        <v>274.59</v>
      </c>
      <c r="W2183" s="0" t="n">
        <v>0.718</v>
      </c>
    </row>
    <row r="2184" customFormat="false" ht="15" hidden="false" customHeight="false" outlineLevel="0" collapsed="false">
      <c r="A2184" s="0" t="s">
        <v>2330</v>
      </c>
      <c r="B2184" s="0" t="s">
        <v>40</v>
      </c>
      <c r="C2184" s="0" t="n">
        <v>121</v>
      </c>
      <c r="D2184" s="0" t="n">
        <v>58</v>
      </c>
      <c r="E2184" s="0" t="n">
        <v>5</v>
      </c>
      <c r="F2184" s="0" t="n">
        <v>9</v>
      </c>
      <c r="G2184" s="0" t="n">
        <v>32.53</v>
      </c>
      <c r="H2184" s="0" t="n">
        <v>1.87</v>
      </c>
      <c r="I2184" s="0" t="n">
        <v>0.46</v>
      </c>
      <c r="J2184" s="0" t="s">
        <v>573</v>
      </c>
      <c r="K2184" s="0" t="s">
        <v>46</v>
      </c>
      <c r="L2184" s="0" t="n">
        <v>145</v>
      </c>
      <c r="M2184" s="0" t="n">
        <v>4.34</v>
      </c>
      <c r="N2184" s="0" t="n">
        <v>58.94</v>
      </c>
      <c r="O2184" s="0" t="n">
        <v>1.73</v>
      </c>
      <c r="P2184" s="0" t="n">
        <v>1</v>
      </c>
      <c r="Q2184" s="0" t="n">
        <v>0.83</v>
      </c>
      <c r="R2184" s="0" t="n">
        <v>677</v>
      </c>
      <c r="S2184" s="0" t="n">
        <v>5.1</v>
      </c>
      <c r="T2184" s="0" t="n">
        <v>0.26</v>
      </c>
      <c r="U2184" s="6" t="n">
        <v>45355</v>
      </c>
      <c r="V2184" s="0" t="n">
        <v>225.12</v>
      </c>
      <c r="W2184" s="0" t="n">
        <v>0.493</v>
      </c>
    </row>
    <row r="2185" customFormat="false" ht="15" hidden="false" customHeight="false" outlineLevel="0" collapsed="false">
      <c r="A2185" s="0" t="s">
        <v>2331</v>
      </c>
      <c r="B2185" s="0" t="s">
        <v>48</v>
      </c>
      <c r="C2185" s="0" t="n">
        <v>440</v>
      </c>
      <c r="D2185" s="0" t="n">
        <v>42</v>
      </c>
      <c r="E2185" s="0" t="n">
        <v>5</v>
      </c>
      <c r="F2185" s="0" t="n">
        <v>3</v>
      </c>
      <c r="G2185" s="0" t="n">
        <v>39.29</v>
      </c>
      <c r="H2185" s="0" t="n">
        <v>6.41</v>
      </c>
      <c r="I2185" s="0" t="n">
        <v>0.27</v>
      </c>
      <c r="J2185" s="0" t="s">
        <v>110</v>
      </c>
      <c r="K2185" s="0" t="s">
        <v>46</v>
      </c>
      <c r="L2185" s="0" t="n">
        <v>61</v>
      </c>
      <c r="M2185" s="0" t="n">
        <v>2.91</v>
      </c>
      <c r="N2185" s="0" t="n">
        <v>188.01</v>
      </c>
      <c r="O2185" s="0" t="n">
        <v>0.69</v>
      </c>
      <c r="P2185" s="0" t="n">
        <v>4</v>
      </c>
      <c r="Q2185" s="0" t="n">
        <v>0.98</v>
      </c>
      <c r="R2185" s="0" t="n">
        <v>245</v>
      </c>
      <c r="S2185" s="0" t="n">
        <v>8.68</v>
      </c>
      <c r="T2185" s="0" t="n">
        <v>0.6</v>
      </c>
      <c r="U2185" s="6" t="n">
        <v>45522</v>
      </c>
      <c r="V2185" s="0" t="n">
        <v>216.05</v>
      </c>
      <c r="W2185" s="0" t="n">
        <v>0.683</v>
      </c>
    </row>
    <row r="2186" customFormat="false" ht="15" hidden="false" customHeight="false" outlineLevel="0" collapsed="false">
      <c r="A2186" s="0" t="s">
        <v>2332</v>
      </c>
      <c r="B2186" s="0" t="s">
        <v>40</v>
      </c>
      <c r="C2186" s="0" t="n">
        <v>211</v>
      </c>
      <c r="D2186" s="0" t="n">
        <v>27</v>
      </c>
      <c r="E2186" s="0" t="n">
        <v>6</v>
      </c>
      <c r="F2186" s="0" t="n">
        <v>2</v>
      </c>
      <c r="G2186" s="0" t="n">
        <v>22.17</v>
      </c>
      <c r="H2186" s="0" t="n">
        <v>4.89</v>
      </c>
      <c r="I2186" s="0" t="n">
        <v>0.8</v>
      </c>
      <c r="J2186" s="0" t="s">
        <v>150</v>
      </c>
      <c r="K2186" s="0" t="s">
        <v>42</v>
      </c>
      <c r="L2186" s="0" t="n">
        <v>64</v>
      </c>
      <c r="M2186" s="0" t="n">
        <v>2.37</v>
      </c>
      <c r="N2186" s="0" t="n">
        <v>12.48</v>
      </c>
      <c r="O2186" s="0" t="n">
        <v>0.92</v>
      </c>
      <c r="P2186" s="0" t="n">
        <v>2</v>
      </c>
      <c r="Q2186" s="0" t="n">
        <v>0.7</v>
      </c>
      <c r="R2186" s="0" t="n">
        <v>616</v>
      </c>
      <c r="S2186" s="0" t="n">
        <v>5.85</v>
      </c>
      <c r="T2186" s="0" t="n">
        <v>0.82</v>
      </c>
      <c r="U2186" s="6" t="n">
        <v>45526</v>
      </c>
      <c r="V2186" s="0" t="n">
        <v>148.57</v>
      </c>
      <c r="W2186" s="0" t="n">
        <v>0.65</v>
      </c>
    </row>
    <row r="2187" customFormat="false" ht="15" hidden="false" customHeight="false" outlineLevel="0" collapsed="false">
      <c r="A2187" s="0" t="s">
        <v>2333</v>
      </c>
      <c r="B2187" s="0" t="s">
        <v>81</v>
      </c>
      <c r="C2187" s="0" t="n">
        <v>329</v>
      </c>
      <c r="D2187" s="0" t="n">
        <v>18</v>
      </c>
      <c r="E2187" s="0" t="n">
        <v>9</v>
      </c>
      <c r="F2187" s="0" t="n">
        <v>4</v>
      </c>
      <c r="G2187" s="0" t="n">
        <v>30.14</v>
      </c>
      <c r="H2187" s="0" t="n">
        <v>9.39</v>
      </c>
      <c r="I2187" s="0" t="n">
        <v>0.54</v>
      </c>
      <c r="J2187" s="0" t="s">
        <v>342</v>
      </c>
      <c r="K2187" s="0" t="s">
        <v>42</v>
      </c>
      <c r="L2187" s="0" t="n">
        <v>46</v>
      </c>
      <c r="M2187" s="0" t="n">
        <v>2.02</v>
      </c>
      <c r="N2187" s="0" t="n">
        <v>84.33</v>
      </c>
      <c r="O2187" s="0" t="n">
        <v>0.51</v>
      </c>
      <c r="P2187" s="0" t="n">
        <v>6</v>
      </c>
      <c r="Q2187" s="0" t="n">
        <v>1</v>
      </c>
      <c r="R2187" s="0" t="n">
        <v>736</v>
      </c>
      <c r="S2187" s="0" t="n">
        <v>8.96</v>
      </c>
      <c r="T2187" s="0" t="n">
        <v>0.34</v>
      </c>
      <c r="U2187" s="6" t="n">
        <v>45629</v>
      </c>
      <c r="V2187" s="0" t="n">
        <v>258.65</v>
      </c>
      <c r="W2187" s="0" t="n">
        <v>0.616</v>
      </c>
    </row>
    <row r="2188" customFormat="false" ht="15" hidden="false" customHeight="false" outlineLevel="0" collapsed="false">
      <c r="A2188" s="0" t="s">
        <v>2334</v>
      </c>
      <c r="B2188" s="0" t="s">
        <v>40</v>
      </c>
      <c r="C2188" s="0" t="n">
        <v>219</v>
      </c>
      <c r="D2188" s="0" t="n">
        <v>71</v>
      </c>
      <c r="E2188" s="0" t="n">
        <v>11</v>
      </c>
      <c r="F2188" s="0" t="n">
        <v>3</v>
      </c>
      <c r="G2188" s="0" t="n">
        <v>18.09</v>
      </c>
      <c r="H2188" s="0" t="n">
        <v>4.22</v>
      </c>
      <c r="I2188" s="0" t="n">
        <v>0.38</v>
      </c>
      <c r="J2188" s="0" t="s">
        <v>291</v>
      </c>
      <c r="K2188" s="0" t="s">
        <v>42</v>
      </c>
      <c r="L2188" s="0" t="n">
        <v>141</v>
      </c>
      <c r="M2188" s="0" t="n">
        <v>0.95</v>
      </c>
      <c r="N2188" s="0" t="n">
        <v>158.59</v>
      </c>
      <c r="O2188" s="0" t="n">
        <v>1.74</v>
      </c>
      <c r="P2188" s="0" t="n">
        <v>1</v>
      </c>
      <c r="Q2188" s="0" t="n">
        <v>0.84</v>
      </c>
      <c r="R2188" s="0" t="n">
        <v>492</v>
      </c>
      <c r="S2188" s="0" t="n">
        <v>3.8</v>
      </c>
      <c r="T2188" s="0" t="n">
        <v>0.52</v>
      </c>
      <c r="U2188" s="6" t="n">
        <v>45593</v>
      </c>
      <c r="V2188" s="0" t="n">
        <v>157.94</v>
      </c>
      <c r="W2188" s="0" t="n">
        <v>0.529</v>
      </c>
    </row>
    <row r="2189" customFormat="false" ht="15" hidden="false" customHeight="false" outlineLevel="0" collapsed="false">
      <c r="A2189" s="0" t="s">
        <v>2335</v>
      </c>
      <c r="B2189" s="0" t="s">
        <v>40</v>
      </c>
      <c r="C2189" s="0" t="n">
        <v>252</v>
      </c>
      <c r="D2189" s="0" t="n">
        <v>66</v>
      </c>
      <c r="E2189" s="0" t="n">
        <v>4</v>
      </c>
      <c r="F2189" s="0" t="n">
        <v>2</v>
      </c>
      <c r="G2189" s="0" t="n">
        <v>17.01</v>
      </c>
      <c r="H2189" s="0" t="n">
        <v>4.33</v>
      </c>
      <c r="I2189" s="0" t="n">
        <v>0.25</v>
      </c>
      <c r="J2189" s="0" t="s">
        <v>83</v>
      </c>
      <c r="K2189" s="0" t="s">
        <v>42</v>
      </c>
      <c r="L2189" s="0" t="n">
        <v>64</v>
      </c>
      <c r="M2189" s="0" t="n">
        <v>4.81</v>
      </c>
      <c r="N2189" s="0" t="n">
        <v>45.81</v>
      </c>
      <c r="O2189" s="0" t="n">
        <v>0.47</v>
      </c>
      <c r="P2189" s="0" t="n">
        <v>1</v>
      </c>
      <c r="Q2189" s="0" t="n">
        <v>0.89</v>
      </c>
      <c r="R2189" s="0" t="n">
        <v>508</v>
      </c>
      <c r="S2189" s="0" t="n">
        <v>5.31</v>
      </c>
      <c r="T2189" s="0" t="n">
        <v>0.48</v>
      </c>
      <c r="U2189" s="6" t="n">
        <v>45550</v>
      </c>
      <c r="V2189" s="0" t="n">
        <v>18.6</v>
      </c>
      <c r="W2189" s="0" t="n">
        <v>0.678</v>
      </c>
    </row>
    <row r="2190" customFormat="false" ht="15" hidden="false" customHeight="false" outlineLevel="0" collapsed="false">
      <c r="A2190" s="0" t="s">
        <v>2336</v>
      </c>
      <c r="B2190" s="0" t="s">
        <v>81</v>
      </c>
      <c r="C2190" s="0" t="n">
        <v>452</v>
      </c>
      <c r="D2190" s="0" t="n">
        <v>38</v>
      </c>
      <c r="E2190" s="0" t="n">
        <v>6</v>
      </c>
      <c r="F2190" s="0" t="n">
        <v>6</v>
      </c>
      <c r="G2190" s="0" t="n">
        <v>38.08</v>
      </c>
      <c r="H2190" s="0" t="n">
        <v>6.68</v>
      </c>
      <c r="I2190" s="0" t="n">
        <v>0.65</v>
      </c>
      <c r="J2190" s="0" t="s">
        <v>121</v>
      </c>
      <c r="K2190" s="0" t="s">
        <v>54</v>
      </c>
      <c r="L2190" s="0" t="n">
        <v>21</v>
      </c>
      <c r="M2190" s="0" t="n">
        <v>3.84</v>
      </c>
      <c r="N2190" s="0" t="n">
        <v>164.96</v>
      </c>
      <c r="O2190" s="0" t="n">
        <v>1.73</v>
      </c>
      <c r="P2190" s="0" t="n">
        <v>2</v>
      </c>
      <c r="Q2190" s="0" t="n">
        <v>0.81</v>
      </c>
      <c r="R2190" s="0" t="n">
        <v>508</v>
      </c>
      <c r="S2190" s="0" t="n">
        <v>5.55</v>
      </c>
      <c r="T2190" s="0" t="n">
        <v>0.47</v>
      </c>
      <c r="U2190" s="6" t="n">
        <v>45360</v>
      </c>
      <c r="V2190" s="0" t="n">
        <v>179.62</v>
      </c>
      <c r="W2190" s="0" t="n">
        <v>0.517</v>
      </c>
    </row>
    <row r="2191" customFormat="false" ht="15" hidden="false" customHeight="false" outlineLevel="0" collapsed="false">
      <c r="A2191" s="0" t="s">
        <v>2337</v>
      </c>
      <c r="B2191" s="0" t="s">
        <v>44</v>
      </c>
      <c r="C2191" s="0" t="n">
        <v>246</v>
      </c>
      <c r="D2191" s="0" t="n">
        <v>87</v>
      </c>
      <c r="E2191" s="0" t="n">
        <v>11</v>
      </c>
      <c r="F2191" s="0" t="n">
        <v>4</v>
      </c>
      <c r="G2191" s="0" t="n">
        <v>23.24</v>
      </c>
      <c r="H2191" s="0" t="n">
        <v>5.51</v>
      </c>
      <c r="I2191" s="0" t="n">
        <v>0.7</v>
      </c>
      <c r="J2191" s="0" t="s">
        <v>152</v>
      </c>
      <c r="K2191" s="0" t="s">
        <v>54</v>
      </c>
      <c r="L2191" s="0" t="n">
        <v>156</v>
      </c>
      <c r="M2191" s="0" t="n">
        <v>1.09</v>
      </c>
      <c r="N2191" s="0" t="n">
        <v>173.35</v>
      </c>
      <c r="O2191" s="0" t="n">
        <v>0.97</v>
      </c>
      <c r="P2191" s="0" t="n">
        <v>0</v>
      </c>
      <c r="Q2191" s="0" t="n">
        <v>0.96</v>
      </c>
      <c r="R2191" s="0" t="n">
        <v>533</v>
      </c>
      <c r="S2191" s="0" t="n">
        <v>14.89</v>
      </c>
      <c r="T2191" s="0" t="n">
        <v>0.72</v>
      </c>
      <c r="U2191" s="6" t="n">
        <v>45547</v>
      </c>
      <c r="V2191" s="0" t="n">
        <v>123.23</v>
      </c>
      <c r="W2191" s="0" t="n">
        <v>0.838</v>
      </c>
    </row>
    <row r="2192" customFormat="false" ht="15" hidden="false" customHeight="false" outlineLevel="0" collapsed="false">
      <c r="A2192" s="0" t="s">
        <v>2338</v>
      </c>
      <c r="B2192" s="0" t="s">
        <v>40</v>
      </c>
      <c r="C2192" s="0" t="n">
        <v>390</v>
      </c>
      <c r="D2192" s="0" t="n">
        <v>34</v>
      </c>
      <c r="E2192" s="0" t="n">
        <v>4</v>
      </c>
      <c r="F2192" s="0" t="n">
        <v>9</v>
      </c>
      <c r="G2192" s="0" t="n">
        <v>11.4</v>
      </c>
      <c r="H2192" s="0" t="n">
        <v>4.06</v>
      </c>
      <c r="I2192" s="0" t="n">
        <v>0.7</v>
      </c>
      <c r="J2192" s="0" t="s">
        <v>141</v>
      </c>
      <c r="K2192" s="0" t="s">
        <v>42</v>
      </c>
      <c r="L2192" s="0" t="n">
        <v>46</v>
      </c>
      <c r="M2192" s="0" t="n">
        <v>2.8</v>
      </c>
      <c r="N2192" s="0" t="n">
        <v>144.52</v>
      </c>
      <c r="O2192" s="0" t="n">
        <v>1.69</v>
      </c>
      <c r="P2192" s="0" t="n">
        <v>1</v>
      </c>
      <c r="Q2192" s="0" t="n">
        <v>0.87</v>
      </c>
      <c r="R2192" s="0" t="n">
        <v>193</v>
      </c>
      <c r="S2192" s="0" t="n">
        <v>12.96</v>
      </c>
      <c r="T2192" s="0" t="n">
        <v>0.6</v>
      </c>
      <c r="U2192" s="6" t="n">
        <v>45294</v>
      </c>
      <c r="V2192" s="0" t="n">
        <v>161.18</v>
      </c>
      <c r="W2192" s="0" t="n">
        <v>0.678</v>
      </c>
    </row>
    <row r="2193" customFormat="false" ht="15" hidden="false" customHeight="false" outlineLevel="0" collapsed="false">
      <c r="A2193" s="0" t="s">
        <v>2339</v>
      </c>
      <c r="B2193" s="0" t="s">
        <v>40</v>
      </c>
      <c r="C2193" s="0" t="n">
        <v>158</v>
      </c>
      <c r="D2193" s="0" t="n">
        <v>24</v>
      </c>
      <c r="E2193" s="0" t="n">
        <v>12</v>
      </c>
      <c r="F2193" s="0" t="n">
        <v>4</v>
      </c>
      <c r="G2193" s="0" t="n">
        <v>10.89</v>
      </c>
      <c r="H2193" s="0" t="n">
        <v>9.9</v>
      </c>
      <c r="I2193" s="0" t="n">
        <v>0.3</v>
      </c>
      <c r="J2193" s="0" t="s">
        <v>89</v>
      </c>
      <c r="K2193" s="0" t="s">
        <v>42</v>
      </c>
      <c r="L2193" s="0" t="n">
        <v>16</v>
      </c>
      <c r="M2193" s="0" t="n">
        <v>3</v>
      </c>
      <c r="N2193" s="0" t="n">
        <v>49.72</v>
      </c>
      <c r="O2193" s="0" t="n">
        <v>0.6</v>
      </c>
      <c r="P2193" s="0" t="n">
        <v>4</v>
      </c>
      <c r="Q2193" s="0" t="n">
        <v>0.9</v>
      </c>
      <c r="R2193" s="0" t="n">
        <v>363</v>
      </c>
      <c r="S2193" s="0" t="n">
        <v>12.73</v>
      </c>
      <c r="T2193" s="0" t="n">
        <v>0.84</v>
      </c>
      <c r="U2193" s="6" t="n">
        <v>45563</v>
      </c>
      <c r="V2193" s="0" t="n">
        <v>137.8</v>
      </c>
      <c r="W2193" s="0" t="n">
        <v>0.778</v>
      </c>
    </row>
    <row r="2194" customFormat="false" ht="15" hidden="false" customHeight="false" outlineLevel="0" collapsed="false">
      <c r="A2194" s="0" t="s">
        <v>2340</v>
      </c>
      <c r="B2194" s="0" t="s">
        <v>44</v>
      </c>
      <c r="C2194" s="0" t="n">
        <v>363</v>
      </c>
      <c r="D2194" s="0" t="n">
        <v>15</v>
      </c>
      <c r="E2194" s="0" t="n">
        <v>13</v>
      </c>
      <c r="F2194" s="0" t="n">
        <v>8</v>
      </c>
      <c r="G2194" s="0" t="n">
        <v>43.1</v>
      </c>
      <c r="H2194" s="0" t="n">
        <v>3.37</v>
      </c>
      <c r="I2194" s="0" t="n">
        <v>0.64</v>
      </c>
      <c r="J2194" s="0" t="s">
        <v>289</v>
      </c>
      <c r="K2194" s="0" t="s">
        <v>46</v>
      </c>
      <c r="L2194" s="0" t="n">
        <v>64</v>
      </c>
      <c r="M2194" s="0" t="n">
        <v>1.26</v>
      </c>
      <c r="N2194" s="0" t="n">
        <v>61.69</v>
      </c>
      <c r="O2194" s="0" t="n">
        <v>0.35</v>
      </c>
      <c r="P2194" s="0" t="n">
        <v>2</v>
      </c>
      <c r="Q2194" s="0" t="n">
        <v>0.89</v>
      </c>
      <c r="R2194" s="0" t="n">
        <v>924</v>
      </c>
      <c r="S2194" s="0" t="n">
        <v>8.19</v>
      </c>
      <c r="T2194" s="0" t="n">
        <v>0.25</v>
      </c>
      <c r="U2194" s="6" t="n">
        <v>45316</v>
      </c>
      <c r="V2194" s="0" t="n">
        <v>154.07</v>
      </c>
      <c r="W2194" s="0" t="n">
        <v>0.662</v>
      </c>
    </row>
    <row r="2195" customFormat="false" ht="15" hidden="false" customHeight="false" outlineLevel="0" collapsed="false">
      <c r="A2195" s="0" t="s">
        <v>2341</v>
      </c>
      <c r="B2195" s="0" t="s">
        <v>40</v>
      </c>
      <c r="C2195" s="0" t="n">
        <v>324</v>
      </c>
      <c r="D2195" s="0" t="n">
        <v>51</v>
      </c>
      <c r="E2195" s="0" t="n">
        <v>3</v>
      </c>
      <c r="F2195" s="0" t="n">
        <v>8</v>
      </c>
      <c r="G2195" s="0" t="n">
        <v>34.21</v>
      </c>
      <c r="H2195" s="0" t="n">
        <v>3.14</v>
      </c>
      <c r="I2195" s="0" t="n">
        <v>0.91</v>
      </c>
      <c r="J2195" s="0" t="s">
        <v>76</v>
      </c>
      <c r="K2195" s="0" t="s">
        <v>46</v>
      </c>
      <c r="L2195" s="0" t="n">
        <v>37</v>
      </c>
      <c r="M2195" s="0" t="n">
        <v>2.42</v>
      </c>
      <c r="N2195" s="0" t="n">
        <v>41.72</v>
      </c>
      <c r="O2195" s="0" t="n">
        <v>1.15</v>
      </c>
      <c r="P2195" s="0" t="n">
        <v>9</v>
      </c>
      <c r="Q2195" s="0" t="n">
        <v>0.81</v>
      </c>
      <c r="R2195" s="0" t="n">
        <v>778</v>
      </c>
      <c r="S2195" s="0" t="n">
        <v>7.54</v>
      </c>
      <c r="T2195" s="0" t="n">
        <v>0.56</v>
      </c>
      <c r="U2195" s="6" t="n">
        <v>45575</v>
      </c>
      <c r="V2195" s="0" t="n">
        <v>41.49</v>
      </c>
      <c r="W2195" s="0" t="n">
        <v>0.48</v>
      </c>
    </row>
    <row r="2196" customFormat="false" ht="15" hidden="false" customHeight="false" outlineLevel="0" collapsed="false">
      <c r="A2196" s="0" t="s">
        <v>2342</v>
      </c>
      <c r="B2196" s="0" t="s">
        <v>40</v>
      </c>
      <c r="C2196" s="0" t="n">
        <v>168</v>
      </c>
      <c r="D2196" s="0" t="n">
        <v>38</v>
      </c>
      <c r="E2196" s="0" t="n">
        <v>12</v>
      </c>
      <c r="F2196" s="0" t="n">
        <v>3</v>
      </c>
      <c r="G2196" s="0" t="n">
        <v>27.76</v>
      </c>
      <c r="H2196" s="0" t="n">
        <v>8.71</v>
      </c>
      <c r="I2196" s="0" t="n">
        <v>0.42</v>
      </c>
      <c r="J2196" s="0" t="s">
        <v>45</v>
      </c>
      <c r="K2196" s="0" t="s">
        <v>42</v>
      </c>
      <c r="L2196" s="0" t="n">
        <v>46</v>
      </c>
      <c r="M2196" s="0" t="n">
        <v>3.41</v>
      </c>
      <c r="N2196" s="0" t="n">
        <v>44.97</v>
      </c>
      <c r="O2196" s="0" t="n">
        <v>1.07</v>
      </c>
      <c r="P2196" s="0" t="n">
        <v>5</v>
      </c>
      <c r="Q2196" s="0" t="n">
        <v>0.72</v>
      </c>
      <c r="R2196" s="0" t="n">
        <v>306</v>
      </c>
      <c r="S2196" s="0" t="n">
        <v>1.98</v>
      </c>
      <c r="T2196" s="0" t="n">
        <v>0.21</v>
      </c>
      <c r="U2196" s="6" t="n">
        <v>45513</v>
      </c>
      <c r="V2196" s="0" t="n">
        <v>14.21</v>
      </c>
      <c r="W2196" s="0" t="n">
        <v>0.405</v>
      </c>
    </row>
    <row r="2197" customFormat="false" ht="15" hidden="false" customHeight="false" outlineLevel="0" collapsed="false">
      <c r="A2197" s="0" t="s">
        <v>2343</v>
      </c>
      <c r="B2197" s="0" t="s">
        <v>40</v>
      </c>
      <c r="C2197" s="0" t="n">
        <v>134</v>
      </c>
      <c r="D2197" s="0" t="n">
        <v>88</v>
      </c>
      <c r="E2197" s="0" t="n">
        <v>10</v>
      </c>
      <c r="F2197" s="0" t="n">
        <v>9</v>
      </c>
      <c r="G2197" s="0" t="n">
        <v>20.65</v>
      </c>
      <c r="H2197" s="0" t="n">
        <v>0.53</v>
      </c>
      <c r="I2197" s="0" t="n">
        <v>0.29</v>
      </c>
      <c r="J2197" s="0" t="s">
        <v>223</v>
      </c>
      <c r="K2197" s="0" t="s">
        <v>42</v>
      </c>
      <c r="L2197" s="0" t="n">
        <v>84</v>
      </c>
      <c r="M2197" s="0" t="n">
        <v>1.78</v>
      </c>
      <c r="N2197" s="0" t="n">
        <v>16.93</v>
      </c>
      <c r="O2197" s="0" t="n">
        <v>0.78</v>
      </c>
      <c r="P2197" s="0" t="n">
        <v>1</v>
      </c>
      <c r="Q2197" s="0" t="n">
        <v>0.94</v>
      </c>
      <c r="R2197" s="0" t="n">
        <v>688</v>
      </c>
      <c r="S2197" s="0" t="n">
        <v>3.76</v>
      </c>
      <c r="T2197" s="0" t="n">
        <v>0.38</v>
      </c>
      <c r="U2197" s="6" t="n">
        <v>45591</v>
      </c>
      <c r="V2197" s="0" t="n">
        <v>108.65</v>
      </c>
      <c r="W2197" s="0" t="n">
        <v>0.616</v>
      </c>
    </row>
    <row r="2198" customFormat="false" ht="15" hidden="false" customHeight="false" outlineLevel="0" collapsed="false">
      <c r="A2198" s="0" t="s">
        <v>2344</v>
      </c>
      <c r="B2198" s="0" t="s">
        <v>56</v>
      </c>
      <c r="C2198" s="0" t="n">
        <v>469</v>
      </c>
      <c r="D2198" s="0" t="n">
        <v>13</v>
      </c>
      <c r="E2198" s="0" t="n">
        <v>11</v>
      </c>
      <c r="F2198" s="0" t="n">
        <v>7</v>
      </c>
      <c r="G2198" s="0" t="n">
        <v>22.11</v>
      </c>
      <c r="H2198" s="0" t="n">
        <v>2.41</v>
      </c>
      <c r="I2198" s="0" t="n">
        <v>0.79</v>
      </c>
      <c r="J2198" s="0" t="s">
        <v>485</v>
      </c>
      <c r="K2198" s="0" t="s">
        <v>42</v>
      </c>
      <c r="L2198" s="0" t="n">
        <v>123</v>
      </c>
      <c r="M2198" s="0" t="n">
        <v>1.99</v>
      </c>
      <c r="N2198" s="0" t="n">
        <v>172.89</v>
      </c>
      <c r="O2198" s="0" t="n">
        <v>1.36</v>
      </c>
      <c r="P2198" s="0" t="n">
        <v>7</v>
      </c>
      <c r="Q2198" s="0" t="n">
        <v>0.79</v>
      </c>
      <c r="R2198" s="0" t="n">
        <v>523</v>
      </c>
      <c r="S2198" s="0" t="n">
        <v>13.53</v>
      </c>
      <c r="T2198" s="0" t="n">
        <v>0.82</v>
      </c>
      <c r="U2198" s="6" t="n">
        <v>45539</v>
      </c>
      <c r="V2198" s="0" t="n">
        <v>83.82</v>
      </c>
      <c r="W2198" s="0" t="n">
        <v>0.626</v>
      </c>
    </row>
    <row r="2199" customFormat="false" ht="15" hidden="false" customHeight="false" outlineLevel="0" collapsed="false">
      <c r="A2199" s="0" t="s">
        <v>2345</v>
      </c>
      <c r="B2199" s="0" t="s">
        <v>44</v>
      </c>
      <c r="C2199" s="0" t="n">
        <v>82</v>
      </c>
      <c r="D2199" s="0" t="n">
        <v>91</v>
      </c>
      <c r="E2199" s="0" t="n">
        <v>9</v>
      </c>
      <c r="F2199" s="0" t="n">
        <v>8</v>
      </c>
      <c r="G2199" s="0" t="n">
        <v>3.81</v>
      </c>
      <c r="H2199" s="0" t="n">
        <v>6.11</v>
      </c>
      <c r="I2199" s="0" t="n">
        <v>0.26</v>
      </c>
      <c r="J2199" s="0" t="s">
        <v>348</v>
      </c>
      <c r="K2199" s="0" t="s">
        <v>46</v>
      </c>
      <c r="L2199" s="0" t="n">
        <v>176</v>
      </c>
      <c r="M2199" s="0" t="n">
        <v>1.05</v>
      </c>
      <c r="N2199" s="0" t="n">
        <v>110.42</v>
      </c>
      <c r="O2199" s="0" t="n">
        <v>0.28</v>
      </c>
      <c r="P2199" s="0" t="n">
        <v>3</v>
      </c>
      <c r="Q2199" s="0" t="n">
        <v>0.95</v>
      </c>
      <c r="R2199" s="0" t="n">
        <v>734</v>
      </c>
      <c r="S2199" s="0" t="n">
        <v>8.36</v>
      </c>
      <c r="T2199" s="0" t="n">
        <v>0.28</v>
      </c>
      <c r="U2199" s="6" t="n">
        <v>45552</v>
      </c>
      <c r="V2199" s="0" t="n">
        <v>82.52</v>
      </c>
      <c r="W2199" s="0" t="n">
        <v>0.669</v>
      </c>
    </row>
    <row r="2200" customFormat="false" ht="15" hidden="false" customHeight="false" outlineLevel="0" collapsed="false">
      <c r="A2200" s="0" t="s">
        <v>2346</v>
      </c>
      <c r="B2200" s="0" t="s">
        <v>40</v>
      </c>
      <c r="C2200" s="0" t="n">
        <v>123</v>
      </c>
      <c r="D2200" s="0" t="n">
        <v>66</v>
      </c>
      <c r="E2200" s="0" t="n">
        <v>10</v>
      </c>
      <c r="F2200" s="0" t="n">
        <v>5</v>
      </c>
      <c r="G2200" s="0" t="n">
        <v>23.29</v>
      </c>
      <c r="H2200" s="0" t="n">
        <v>2.04</v>
      </c>
      <c r="I2200" s="0" t="n">
        <v>0.33</v>
      </c>
      <c r="J2200" s="0" t="s">
        <v>324</v>
      </c>
      <c r="K2200" s="0" t="s">
        <v>42</v>
      </c>
      <c r="L2200" s="0" t="n">
        <v>115</v>
      </c>
      <c r="M2200" s="0" t="n">
        <v>2.36</v>
      </c>
      <c r="N2200" s="0" t="n">
        <v>72.27</v>
      </c>
      <c r="O2200" s="0" t="n">
        <v>1.28</v>
      </c>
      <c r="P2200" s="0" t="n">
        <v>2</v>
      </c>
      <c r="Q2200" s="0" t="n">
        <v>0.88</v>
      </c>
      <c r="R2200" s="0" t="n">
        <v>655</v>
      </c>
      <c r="S2200" s="0" t="n">
        <v>14.82</v>
      </c>
      <c r="T2200" s="0" t="n">
        <v>0.28</v>
      </c>
      <c r="U2200" s="6" t="n">
        <v>45382</v>
      </c>
      <c r="V2200" s="0" t="n">
        <v>281.76</v>
      </c>
      <c r="W2200" s="0" t="n">
        <v>0.662</v>
      </c>
    </row>
    <row r="2201" customFormat="false" ht="15" hidden="false" customHeight="false" outlineLevel="0" collapsed="false">
      <c r="A2201" s="0" t="s">
        <v>2347</v>
      </c>
      <c r="B2201" s="0" t="s">
        <v>44</v>
      </c>
      <c r="C2201" s="0" t="n">
        <v>358</v>
      </c>
      <c r="D2201" s="0" t="n">
        <v>58</v>
      </c>
      <c r="E2201" s="0" t="n">
        <v>6</v>
      </c>
      <c r="F2201" s="0" t="n">
        <v>6</v>
      </c>
      <c r="G2201" s="0" t="n">
        <v>39.98</v>
      </c>
      <c r="H2201" s="0" t="n">
        <v>9.87</v>
      </c>
      <c r="I2201" s="0" t="n">
        <v>0.19</v>
      </c>
      <c r="J2201" s="0" t="s">
        <v>147</v>
      </c>
      <c r="K2201" s="0" t="s">
        <v>42</v>
      </c>
      <c r="L2201" s="0" t="n">
        <v>160</v>
      </c>
      <c r="M2201" s="0" t="n">
        <v>3.13</v>
      </c>
      <c r="N2201" s="0" t="n">
        <v>65.02</v>
      </c>
      <c r="O2201" s="0" t="n">
        <v>0.5</v>
      </c>
      <c r="P2201" s="0" t="n">
        <v>4</v>
      </c>
      <c r="Q2201" s="0" t="n">
        <v>0.81</v>
      </c>
      <c r="R2201" s="0" t="n">
        <v>548</v>
      </c>
      <c r="S2201" s="0" t="n">
        <v>9.29</v>
      </c>
      <c r="T2201" s="0" t="n">
        <v>0.52</v>
      </c>
      <c r="U2201" s="6" t="n">
        <v>45646</v>
      </c>
      <c r="V2201" s="0" t="n">
        <v>247.51</v>
      </c>
      <c r="W2201" s="0" t="n">
        <v>0.66</v>
      </c>
    </row>
    <row r="2202" customFormat="false" ht="15" hidden="false" customHeight="false" outlineLevel="0" collapsed="false">
      <c r="A2202" s="0" t="s">
        <v>2348</v>
      </c>
      <c r="B2202" s="0" t="s">
        <v>48</v>
      </c>
      <c r="C2202" s="0" t="n">
        <v>378</v>
      </c>
      <c r="D2202" s="0" t="n">
        <v>53</v>
      </c>
      <c r="E2202" s="0" t="n">
        <v>6</v>
      </c>
      <c r="F2202" s="0" t="n">
        <v>5</v>
      </c>
      <c r="G2202" s="0" t="n">
        <v>20.01</v>
      </c>
      <c r="H2202" s="0" t="n">
        <v>4.91</v>
      </c>
      <c r="I2202" s="0" t="n">
        <v>0.34</v>
      </c>
      <c r="J2202" s="0" t="s">
        <v>273</v>
      </c>
      <c r="K2202" s="0" t="s">
        <v>54</v>
      </c>
      <c r="L2202" s="0" t="n">
        <v>119</v>
      </c>
      <c r="M2202" s="0" t="n">
        <v>1.02</v>
      </c>
      <c r="N2202" s="0" t="n">
        <v>113.49</v>
      </c>
      <c r="O2202" s="0" t="n">
        <v>0.35</v>
      </c>
      <c r="P2202" s="0" t="n">
        <v>7</v>
      </c>
      <c r="Q2202" s="0" t="n">
        <v>0.88</v>
      </c>
      <c r="R2202" s="0" t="n">
        <v>951</v>
      </c>
      <c r="S2202" s="0" t="n">
        <v>6.28</v>
      </c>
      <c r="T2202" s="0" t="n">
        <v>0.82</v>
      </c>
      <c r="U2202" s="6" t="n">
        <v>45588</v>
      </c>
      <c r="V2202" s="0" t="n">
        <v>13.88</v>
      </c>
      <c r="W2202" s="0" t="n">
        <v>0.649</v>
      </c>
    </row>
    <row r="2203" customFormat="false" ht="15" hidden="false" customHeight="false" outlineLevel="0" collapsed="false">
      <c r="A2203" s="0" t="s">
        <v>2349</v>
      </c>
      <c r="B2203" s="0" t="s">
        <v>48</v>
      </c>
      <c r="C2203" s="0" t="n">
        <v>175</v>
      </c>
      <c r="D2203" s="0" t="n">
        <v>89</v>
      </c>
      <c r="E2203" s="0" t="n">
        <v>4</v>
      </c>
      <c r="F2203" s="0" t="n">
        <v>4</v>
      </c>
      <c r="G2203" s="0" t="n">
        <v>19.8</v>
      </c>
      <c r="H2203" s="0" t="n">
        <v>6.17</v>
      </c>
      <c r="I2203" s="0" t="n">
        <v>0.47</v>
      </c>
      <c r="J2203" s="0" t="s">
        <v>348</v>
      </c>
      <c r="K2203" s="0" t="s">
        <v>54</v>
      </c>
      <c r="L2203" s="0" t="n">
        <v>93</v>
      </c>
      <c r="M2203" s="0" t="n">
        <v>3.27</v>
      </c>
      <c r="N2203" s="0" t="n">
        <v>72.07</v>
      </c>
      <c r="O2203" s="0" t="n">
        <v>1.83</v>
      </c>
      <c r="P2203" s="0" t="n">
        <v>8</v>
      </c>
      <c r="Q2203" s="0" t="n">
        <v>0.89</v>
      </c>
      <c r="R2203" s="0" t="n">
        <v>268</v>
      </c>
      <c r="S2203" s="0" t="n">
        <v>4.84</v>
      </c>
      <c r="T2203" s="0" t="n">
        <v>0.71</v>
      </c>
      <c r="U2203" s="6" t="n">
        <v>45380</v>
      </c>
      <c r="V2203" s="0" t="n">
        <v>12.53</v>
      </c>
      <c r="W2203" s="0" t="n">
        <v>0.442</v>
      </c>
    </row>
    <row r="2204" customFormat="false" ht="15" hidden="false" customHeight="false" outlineLevel="0" collapsed="false">
      <c r="A2204" s="0" t="s">
        <v>2350</v>
      </c>
      <c r="B2204" s="0" t="s">
        <v>40</v>
      </c>
      <c r="C2204" s="0" t="n">
        <v>292</v>
      </c>
      <c r="D2204" s="0" t="n">
        <v>84</v>
      </c>
      <c r="E2204" s="0" t="n">
        <v>10</v>
      </c>
      <c r="F2204" s="0" t="n">
        <v>5</v>
      </c>
      <c r="G2204" s="0" t="n">
        <v>1.77</v>
      </c>
      <c r="H2204" s="0" t="n">
        <v>2.02</v>
      </c>
      <c r="I2204" s="0" t="n">
        <v>0.16</v>
      </c>
      <c r="J2204" s="0" t="s">
        <v>103</v>
      </c>
      <c r="K2204" s="0" t="s">
        <v>46</v>
      </c>
      <c r="L2204" s="0" t="n">
        <v>20</v>
      </c>
      <c r="M2204" s="0" t="n">
        <v>2.29</v>
      </c>
      <c r="N2204" s="0" t="n">
        <v>174.11</v>
      </c>
      <c r="O2204" s="0" t="n">
        <v>0.97</v>
      </c>
      <c r="P2204" s="0" t="n">
        <v>0</v>
      </c>
      <c r="Q2204" s="0" t="n">
        <v>0.91</v>
      </c>
      <c r="R2204" s="0" t="n">
        <v>613</v>
      </c>
      <c r="S2204" s="0" t="n">
        <v>13.86</v>
      </c>
      <c r="T2204" s="0" t="n">
        <v>0.83</v>
      </c>
      <c r="U2204" s="6" t="n">
        <v>45357</v>
      </c>
      <c r="V2204" s="0" t="n">
        <v>235.3</v>
      </c>
      <c r="W2204" s="0" t="n">
        <v>0.836</v>
      </c>
    </row>
    <row r="2205" customFormat="false" ht="15" hidden="false" customHeight="false" outlineLevel="0" collapsed="false">
      <c r="A2205" s="0" t="s">
        <v>2351</v>
      </c>
      <c r="B2205" s="0" t="s">
        <v>44</v>
      </c>
      <c r="C2205" s="0" t="n">
        <v>25</v>
      </c>
      <c r="D2205" s="0" t="n">
        <v>23</v>
      </c>
      <c r="E2205" s="0" t="n">
        <v>13</v>
      </c>
      <c r="F2205" s="0" t="n">
        <v>2</v>
      </c>
      <c r="G2205" s="0" t="n">
        <v>23.43</v>
      </c>
      <c r="H2205" s="0" t="n">
        <v>3.25</v>
      </c>
      <c r="I2205" s="0" t="n">
        <v>0.88</v>
      </c>
      <c r="J2205" s="0" t="s">
        <v>41</v>
      </c>
      <c r="K2205" s="0" t="s">
        <v>54</v>
      </c>
      <c r="L2205" s="0" t="n">
        <v>75</v>
      </c>
      <c r="M2205" s="0" t="n">
        <v>3.55</v>
      </c>
      <c r="N2205" s="0" t="n">
        <v>50.08</v>
      </c>
      <c r="O2205" s="0" t="n">
        <v>1.55</v>
      </c>
      <c r="P2205" s="0" t="n">
        <v>3</v>
      </c>
      <c r="Q2205" s="0" t="n">
        <v>0.95</v>
      </c>
      <c r="R2205" s="0" t="n">
        <v>580</v>
      </c>
      <c r="S2205" s="0" t="n">
        <v>6.19</v>
      </c>
      <c r="T2205" s="0" t="n">
        <v>0.24</v>
      </c>
      <c r="U2205" s="6" t="n">
        <v>45345</v>
      </c>
      <c r="V2205" s="0" t="n">
        <v>295.61</v>
      </c>
      <c r="W2205" s="0" t="n">
        <v>0.506</v>
      </c>
    </row>
    <row r="2206" customFormat="false" ht="15" hidden="false" customHeight="false" outlineLevel="0" collapsed="false">
      <c r="A2206" s="0" t="s">
        <v>2352</v>
      </c>
      <c r="B2206" s="0" t="s">
        <v>44</v>
      </c>
      <c r="C2206" s="0" t="n">
        <v>166</v>
      </c>
      <c r="D2206" s="0" t="n">
        <v>12</v>
      </c>
      <c r="E2206" s="0" t="n">
        <v>4</v>
      </c>
      <c r="F2206" s="0" t="n">
        <v>6</v>
      </c>
      <c r="G2206" s="0" t="n">
        <v>2.24</v>
      </c>
      <c r="H2206" s="0" t="n">
        <v>6.34</v>
      </c>
      <c r="I2206" s="0" t="n">
        <v>0.56</v>
      </c>
      <c r="J2206" s="0" t="s">
        <v>158</v>
      </c>
      <c r="K2206" s="0" t="s">
        <v>46</v>
      </c>
      <c r="L2206" s="0" t="n">
        <v>22</v>
      </c>
      <c r="M2206" s="0" t="n">
        <v>1.92</v>
      </c>
      <c r="N2206" s="0" t="n">
        <v>177.64</v>
      </c>
      <c r="O2206" s="0" t="n">
        <v>0.27</v>
      </c>
      <c r="P2206" s="0" t="n">
        <v>5</v>
      </c>
      <c r="Q2206" s="0" t="n">
        <v>0.75</v>
      </c>
      <c r="R2206" s="0" t="n">
        <v>407</v>
      </c>
      <c r="S2206" s="0" t="n">
        <v>3.05</v>
      </c>
      <c r="T2206" s="0" t="n">
        <v>0.65</v>
      </c>
      <c r="U2206" s="6" t="n">
        <v>45490</v>
      </c>
      <c r="V2206" s="0" t="n">
        <v>144.91</v>
      </c>
      <c r="W2206" s="0" t="n">
        <v>0.594</v>
      </c>
    </row>
    <row r="2207" customFormat="false" ht="15" hidden="false" customHeight="false" outlineLevel="0" collapsed="false">
      <c r="A2207" s="0" t="s">
        <v>2353</v>
      </c>
      <c r="B2207" s="0" t="s">
        <v>44</v>
      </c>
      <c r="C2207" s="0" t="n">
        <v>203</v>
      </c>
      <c r="D2207" s="0" t="n">
        <v>71</v>
      </c>
      <c r="E2207" s="0" t="n">
        <v>11</v>
      </c>
      <c r="F2207" s="0" t="n">
        <v>5</v>
      </c>
      <c r="G2207" s="0" t="n">
        <v>28.95</v>
      </c>
      <c r="H2207" s="0" t="n">
        <v>5.72</v>
      </c>
      <c r="I2207" s="0" t="n">
        <v>0.63</v>
      </c>
      <c r="J2207" s="0" t="s">
        <v>143</v>
      </c>
      <c r="K2207" s="0" t="s">
        <v>60</v>
      </c>
      <c r="L2207" s="0" t="n">
        <v>178</v>
      </c>
      <c r="M2207" s="0" t="n">
        <v>3.06</v>
      </c>
      <c r="N2207" s="0" t="n">
        <v>136.18</v>
      </c>
      <c r="O2207" s="0" t="n">
        <v>0.21</v>
      </c>
      <c r="P2207" s="0" t="n">
        <v>5</v>
      </c>
      <c r="Q2207" s="0" t="n">
        <v>0.98</v>
      </c>
      <c r="R2207" s="0" t="n">
        <v>286</v>
      </c>
      <c r="S2207" s="0" t="n">
        <v>4.9</v>
      </c>
      <c r="T2207" s="0" t="n">
        <v>0.56</v>
      </c>
      <c r="U2207" s="6" t="n">
        <v>45628</v>
      </c>
      <c r="V2207" s="0" t="n">
        <v>135.61</v>
      </c>
      <c r="W2207" s="0" t="n">
        <v>0.652</v>
      </c>
    </row>
    <row r="2208" customFormat="false" ht="15" hidden="false" customHeight="false" outlineLevel="0" collapsed="false">
      <c r="A2208" s="0" t="s">
        <v>2354</v>
      </c>
      <c r="B2208" s="0" t="s">
        <v>56</v>
      </c>
      <c r="C2208" s="0" t="n">
        <v>47</v>
      </c>
      <c r="D2208" s="0" t="n">
        <v>73</v>
      </c>
      <c r="E2208" s="0" t="n">
        <v>6</v>
      </c>
      <c r="F2208" s="0" t="n">
        <v>2</v>
      </c>
      <c r="G2208" s="0" t="n">
        <v>25.83</v>
      </c>
      <c r="H2208" s="0" t="n">
        <v>7.95</v>
      </c>
      <c r="I2208" s="0" t="n">
        <v>0.43</v>
      </c>
      <c r="J2208" s="0" t="s">
        <v>168</v>
      </c>
      <c r="K2208" s="0" t="s">
        <v>42</v>
      </c>
      <c r="L2208" s="0" t="n">
        <v>24</v>
      </c>
      <c r="M2208" s="0" t="n">
        <v>3.26</v>
      </c>
      <c r="N2208" s="0" t="n">
        <v>191.76</v>
      </c>
      <c r="O2208" s="0" t="n">
        <v>1.04</v>
      </c>
      <c r="P2208" s="0" t="n">
        <v>8</v>
      </c>
      <c r="Q2208" s="0" t="n">
        <v>0.82</v>
      </c>
      <c r="R2208" s="0" t="n">
        <v>732</v>
      </c>
      <c r="S2208" s="0" t="n">
        <v>10.04</v>
      </c>
      <c r="T2208" s="0" t="n">
        <v>0.92</v>
      </c>
      <c r="U2208" s="6" t="n">
        <v>45599</v>
      </c>
      <c r="V2208" s="0" t="n">
        <v>89.99</v>
      </c>
      <c r="W2208" s="0" t="n">
        <v>0.618</v>
      </c>
    </row>
    <row r="2209" customFormat="false" ht="15" hidden="false" customHeight="false" outlineLevel="0" collapsed="false">
      <c r="A2209" s="0" t="s">
        <v>2355</v>
      </c>
      <c r="B2209" s="0" t="s">
        <v>48</v>
      </c>
      <c r="C2209" s="0" t="n">
        <v>469</v>
      </c>
      <c r="D2209" s="0" t="n">
        <v>54</v>
      </c>
      <c r="E2209" s="0" t="n">
        <v>3</v>
      </c>
      <c r="F2209" s="0" t="n">
        <v>3</v>
      </c>
      <c r="G2209" s="0" t="n">
        <v>42.16</v>
      </c>
      <c r="H2209" s="0" t="n">
        <v>3.06</v>
      </c>
      <c r="I2209" s="0" t="n">
        <v>0.7</v>
      </c>
      <c r="J2209" s="0" t="s">
        <v>45</v>
      </c>
      <c r="K2209" s="0" t="s">
        <v>46</v>
      </c>
      <c r="L2209" s="0" t="n">
        <v>65</v>
      </c>
      <c r="M2209" s="0" t="n">
        <v>3.61</v>
      </c>
      <c r="N2209" s="0" t="n">
        <v>12.87</v>
      </c>
      <c r="O2209" s="0" t="n">
        <v>0.7</v>
      </c>
      <c r="P2209" s="0" t="n">
        <v>0</v>
      </c>
      <c r="Q2209" s="0" t="n">
        <v>0.96</v>
      </c>
      <c r="R2209" s="0" t="n">
        <v>324</v>
      </c>
      <c r="S2209" s="0" t="n">
        <v>2.86</v>
      </c>
      <c r="T2209" s="0" t="n">
        <v>0.79</v>
      </c>
      <c r="U2209" s="6" t="n">
        <v>45602</v>
      </c>
      <c r="V2209" s="0" t="n">
        <v>203.32</v>
      </c>
      <c r="W2209" s="0" t="n">
        <v>0.718</v>
      </c>
    </row>
    <row r="2210" customFormat="false" ht="15" hidden="false" customHeight="false" outlineLevel="0" collapsed="false">
      <c r="A2210" s="0" t="s">
        <v>2356</v>
      </c>
      <c r="B2210" s="0" t="s">
        <v>44</v>
      </c>
      <c r="C2210" s="0" t="n">
        <v>57</v>
      </c>
      <c r="D2210" s="0" t="n">
        <v>91</v>
      </c>
      <c r="E2210" s="0" t="n">
        <v>6</v>
      </c>
      <c r="F2210" s="0" t="n">
        <v>5</v>
      </c>
      <c r="G2210" s="0" t="n">
        <v>29.51</v>
      </c>
      <c r="H2210" s="0" t="n">
        <v>6.71</v>
      </c>
      <c r="I2210" s="0" t="n">
        <v>0.49</v>
      </c>
      <c r="J2210" s="0" t="s">
        <v>242</v>
      </c>
      <c r="K2210" s="0" t="s">
        <v>54</v>
      </c>
      <c r="L2210" s="0" t="n">
        <v>168</v>
      </c>
      <c r="M2210" s="0" t="n">
        <v>3.91</v>
      </c>
      <c r="N2210" s="0" t="n">
        <v>21.23</v>
      </c>
      <c r="O2210" s="0" t="n">
        <v>0.11</v>
      </c>
      <c r="P2210" s="0" t="n">
        <v>4</v>
      </c>
      <c r="Q2210" s="0" t="n">
        <v>0.77</v>
      </c>
      <c r="R2210" s="0" t="n">
        <v>856</v>
      </c>
      <c r="S2210" s="0" t="n">
        <v>2.28</v>
      </c>
      <c r="T2210" s="0" t="n">
        <v>0.54</v>
      </c>
      <c r="U2210" s="6" t="n">
        <v>45456</v>
      </c>
      <c r="V2210" s="0" t="n">
        <v>146.78</v>
      </c>
      <c r="W2210" s="0" t="n">
        <v>0.601</v>
      </c>
    </row>
    <row r="2211" customFormat="false" ht="15" hidden="false" customHeight="false" outlineLevel="0" collapsed="false">
      <c r="A2211" s="0" t="s">
        <v>2357</v>
      </c>
      <c r="B2211" s="0" t="s">
        <v>44</v>
      </c>
      <c r="C2211" s="0" t="n">
        <v>138</v>
      </c>
      <c r="D2211" s="0" t="n">
        <v>67</v>
      </c>
      <c r="E2211" s="0" t="n">
        <v>5</v>
      </c>
      <c r="F2211" s="0" t="n">
        <v>6</v>
      </c>
      <c r="G2211" s="0" t="n">
        <v>16.85</v>
      </c>
      <c r="H2211" s="0" t="n">
        <v>3.26</v>
      </c>
      <c r="I2211" s="0" t="n">
        <v>0.79</v>
      </c>
      <c r="J2211" s="0" t="s">
        <v>281</v>
      </c>
      <c r="K2211" s="0" t="s">
        <v>60</v>
      </c>
      <c r="L2211" s="0" t="n">
        <v>62</v>
      </c>
      <c r="M2211" s="0" t="n">
        <v>1.11</v>
      </c>
      <c r="N2211" s="0" t="n">
        <v>105.17</v>
      </c>
      <c r="O2211" s="0" t="n">
        <v>0.45</v>
      </c>
      <c r="P2211" s="0" t="n">
        <v>9</v>
      </c>
      <c r="Q2211" s="0" t="n">
        <v>0.71</v>
      </c>
      <c r="R2211" s="0" t="n">
        <v>925</v>
      </c>
      <c r="S2211" s="0" t="n">
        <v>7.41</v>
      </c>
      <c r="T2211" s="0" t="n">
        <v>0.64</v>
      </c>
      <c r="U2211" s="6" t="n">
        <v>45550</v>
      </c>
      <c r="V2211" s="0" t="n">
        <v>58.58</v>
      </c>
      <c r="W2211" s="0" t="n">
        <v>0.544</v>
      </c>
    </row>
    <row r="2212" customFormat="false" ht="15" hidden="false" customHeight="false" outlineLevel="0" collapsed="false">
      <c r="A2212" s="0" t="s">
        <v>2358</v>
      </c>
      <c r="B2212" s="0" t="s">
        <v>56</v>
      </c>
      <c r="C2212" s="0" t="n">
        <v>312</v>
      </c>
      <c r="D2212" s="0" t="n">
        <v>29</v>
      </c>
      <c r="E2212" s="0" t="n">
        <v>14</v>
      </c>
      <c r="F2212" s="0" t="n">
        <v>2</v>
      </c>
      <c r="G2212" s="0" t="n">
        <v>26.3</v>
      </c>
      <c r="H2212" s="0" t="n">
        <v>6.07</v>
      </c>
      <c r="I2212" s="0" t="n">
        <v>0.84</v>
      </c>
      <c r="J2212" s="0" t="s">
        <v>145</v>
      </c>
      <c r="K2212" s="0" t="s">
        <v>54</v>
      </c>
      <c r="L2212" s="0" t="n">
        <v>70</v>
      </c>
      <c r="M2212" s="0" t="n">
        <v>4.84</v>
      </c>
      <c r="N2212" s="0" t="n">
        <v>183.35</v>
      </c>
      <c r="O2212" s="0" t="n">
        <v>0.52</v>
      </c>
      <c r="P2212" s="0" t="n">
        <v>0</v>
      </c>
      <c r="Q2212" s="0" t="n">
        <v>0.87</v>
      </c>
      <c r="R2212" s="0" t="n">
        <v>721</v>
      </c>
      <c r="S2212" s="0" t="n">
        <v>2.17</v>
      </c>
      <c r="T2212" s="0" t="n">
        <v>0.54</v>
      </c>
      <c r="U2212" s="6" t="n">
        <v>45488</v>
      </c>
      <c r="V2212" s="0" t="n">
        <v>149.6</v>
      </c>
      <c r="W2212" s="0" t="n">
        <v>0.659</v>
      </c>
    </row>
    <row r="2213" customFormat="false" ht="15" hidden="false" customHeight="false" outlineLevel="0" collapsed="false">
      <c r="A2213" s="0" t="s">
        <v>2359</v>
      </c>
      <c r="B2213" s="0" t="s">
        <v>56</v>
      </c>
      <c r="C2213" s="0" t="n">
        <v>390</v>
      </c>
      <c r="D2213" s="0" t="n">
        <v>67</v>
      </c>
      <c r="E2213" s="0" t="n">
        <v>8</v>
      </c>
      <c r="F2213" s="0" t="n">
        <v>5</v>
      </c>
      <c r="G2213" s="0" t="n">
        <v>35.29</v>
      </c>
      <c r="H2213" s="0" t="n">
        <v>6.25</v>
      </c>
      <c r="I2213" s="0" t="n">
        <v>0.7</v>
      </c>
      <c r="J2213" s="0" t="s">
        <v>342</v>
      </c>
      <c r="K2213" s="0" t="s">
        <v>46</v>
      </c>
      <c r="L2213" s="0" t="n">
        <v>137</v>
      </c>
      <c r="M2213" s="0" t="n">
        <v>4.3</v>
      </c>
      <c r="N2213" s="0" t="n">
        <v>148.85</v>
      </c>
      <c r="O2213" s="0" t="n">
        <v>0.65</v>
      </c>
      <c r="P2213" s="0" t="n">
        <v>5</v>
      </c>
      <c r="Q2213" s="0" t="n">
        <v>0.8</v>
      </c>
      <c r="R2213" s="0" t="n">
        <v>801</v>
      </c>
      <c r="S2213" s="0" t="n">
        <v>6.5</v>
      </c>
      <c r="T2213" s="0" t="n">
        <v>0.55</v>
      </c>
      <c r="U2213" s="6" t="n">
        <v>45506</v>
      </c>
      <c r="V2213" s="0" t="n">
        <v>119.15</v>
      </c>
      <c r="W2213" s="0" t="n">
        <v>0.592</v>
      </c>
    </row>
    <row r="2214" customFormat="false" ht="15" hidden="false" customHeight="false" outlineLevel="0" collapsed="false">
      <c r="A2214" s="0" t="s">
        <v>2360</v>
      </c>
      <c r="B2214" s="0" t="s">
        <v>44</v>
      </c>
      <c r="C2214" s="0" t="n">
        <v>263</v>
      </c>
      <c r="D2214" s="0" t="n">
        <v>98</v>
      </c>
      <c r="E2214" s="0" t="n">
        <v>9</v>
      </c>
      <c r="F2214" s="0" t="n">
        <v>3</v>
      </c>
      <c r="G2214" s="0" t="n">
        <v>5.6</v>
      </c>
      <c r="H2214" s="0" t="n">
        <v>1.66</v>
      </c>
      <c r="I2214" s="0" t="n">
        <v>0.54</v>
      </c>
      <c r="J2214" s="0" t="s">
        <v>156</v>
      </c>
      <c r="K2214" s="0" t="s">
        <v>60</v>
      </c>
      <c r="L2214" s="0" t="n">
        <v>51</v>
      </c>
      <c r="M2214" s="0" t="n">
        <v>3.03</v>
      </c>
      <c r="N2214" s="0" t="n">
        <v>128.21</v>
      </c>
      <c r="O2214" s="0" t="n">
        <v>1.77</v>
      </c>
      <c r="P2214" s="0" t="n">
        <v>8</v>
      </c>
      <c r="Q2214" s="0" t="n">
        <v>1</v>
      </c>
      <c r="R2214" s="0" t="n">
        <v>626</v>
      </c>
      <c r="S2214" s="0" t="n">
        <v>5.52</v>
      </c>
      <c r="T2214" s="0" t="n">
        <v>0.71</v>
      </c>
      <c r="U2214" s="6" t="n">
        <v>45603</v>
      </c>
      <c r="V2214" s="0" t="n">
        <v>268.04</v>
      </c>
      <c r="W2214" s="0" t="n">
        <v>0.479</v>
      </c>
    </row>
    <row r="2215" customFormat="false" ht="15" hidden="false" customHeight="false" outlineLevel="0" collapsed="false">
      <c r="A2215" s="0" t="s">
        <v>2361</v>
      </c>
      <c r="B2215" s="0" t="s">
        <v>81</v>
      </c>
      <c r="C2215" s="0" t="n">
        <v>87</v>
      </c>
      <c r="D2215" s="0" t="n">
        <v>66</v>
      </c>
      <c r="E2215" s="0" t="n">
        <v>10</v>
      </c>
      <c r="F2215" s="0" t="n">
        <v>5</v>
      </c>
      <c r="G2215" s="0" t="n">
        <v>31.43</v>
      </c>
      <c r="H2215" s="0" t="n">
        <v>5.71</v>
      </c>
      <c r="I2215" s="0" t="n">
        <v>0.8</v>
      </c>
      <c r="J2215" s="0" t="s">
        <v>267</v>
      </c>
      <c r="K2215" s="0" t="s">
        <v>54</v>
      </c>
      <c r="L2215" s="0" t="n">
        <v>38</v>
      </c>
      <c r="M2215" s="0" t="n">
        <v>4.51</v>
      </c>
      <c r="N2215" s="0" t="n">
        <v>16</v>
      </c>
      <c r="O2215" s="0" t="n">
        <v>0.9</v>
      </c>
      <c r="P2215" s="0" t="n">
        <v>3</v>
      </c>
      <c r="Q2215" s="0" t="n">
        <v>0.73</v>
      </c>
      <c r="R2215" s="0" t="n">
        <v>266</v>
      </c>
      <c r="S2215" s="0" t="n">
        <v>6.48</v>
      </c>
      <c r="T2215" s="0" t="n">
        <v>0.37</v>
      </c>
      <c r="U2215" s="6" t="n">
        <v>45646</v>
      </c>
      <c r="V2215" s="0" t="n">
        <v>233.76</v>
      </c>
      <c r="W2215" s="0" t="n">
        <v>0.556</v>
      </c>
    </row>
    <row r="2216" customFormat="false" ht="15" hidden="false" customHeight="false" outlineLevel="0" collapsed="false">
      <c r="A2216" s="0" t="s">
        <v>2362</v>
      </c>
      <c r="B2216" s="0" t="s">
        <v>44</v>
      </c>
      <c r="C2216" s="0" t="n">
        <v>233</v>
      </c>
      <c r="D2216" s="0" t="n">
        <v>86</v>
      </c>
      <c r="E2216" s="0" t="n">
        <v>4</v>
      </c>
      <c r="F2216" s="0" t="n">
        <v>2</v>
      </c>
      <c r="G2216" s="0" t="n">
        <v>45.91</v>
      </c>
      <c r="H2216" s="0" t="n">
        <v>0.61</v>
      </c>
      <c r="I2216" s="0" t="n">
        <v>0.54</v>
      </c>
      <c r="J2216" s="0" t="s">
        <v>162</v>
      </c>
      <c r="K2216" s="0" t="s">
        <v>60</v>
      </c>
      <c r="L2216" s="0" t="n">
        <v>164</v>
      </c>
      <c r="M2216" s="0" t="n">
        <v>2.22</v>
      </c>
      <c r="N2216" s="0" t="n">
        <v>77.29</v>
      </c>
      <c r="O2216" s="0" t="n">
        <v>1.39</v>
      </c>
      <c r="P2216" s="0" t="n">
        <v>9</v>
      </c>
      <c r="Q2216" s="0" t="n">
        <v>0.71</v>
      </c>
      <c r="R2216" s="0" t="n">
        <v>608</v>
      </c>
      <c r="S2216" s="0" t="n">
        <v>7.83</v>
      </c>
      <c r="T2216" s="0" t="n">
        <v>0.47</v>
      </c>
      <c r="U2216" s="6" t="n">
        <v>45419</v>
      </c>
      <c r="V2216" s="0" t="n">
        <v>213.36</v>
      </c>
      <c r="W2216" s="0" t="n">
        <v>0.421</v>
      </c>
    </row>
    <row r="2217" customFormat="false" ht="15" hidden="false" customHeight="false" outlineLevel="0" collapsed="false">
      <c r="A2217" s="0" t="s">
        <v>2363</v>
      </c>
      <c r="B2217" s="0" t="s">
        <v>44</v>
      </c>
      <c r="C2217" s="0" t="n">
        <v>237</v>
      </c>
      <c r="D2217" s="0" t="n">
        <v>77</v>
      </c>
      <c r="E2217" s="0" t="n">
        <v>8</v>
      </c>
      <c r="F2217" s="0" t="n">
        <v>5</v>
      </c>
      <c r="G2217" s="0" t="n">
        <v>15.66</v>
      </c>
      <c r="H2217" s="0" t="n">
        <v>5.26</v>
      </c>
      <c r="I2217" s="0" t="n">
        <v>0.2</v>
      </c>
      <c r="J2217" s="0" t="s">
        <v>348</v>
      </c>
      <c r="K2217" s="0" t="s">
        <v>42</v>
      </c>
      <c r="L2217" s="0" t="n">
        <v>53</v>
      </c>
      <c r="M2217" s="0" t="n">
        <v>0.65</v>
      </c>
      <c r="N2217" s="0" t="n">
        <v>75.71</v>
      </c>
      <c r="O2217" s="0" t="n">
        <v>0.13</v>
      </c>
      <c r="P2217" s="0" t="n">
        <v>9</v>
      </c>
      <c r="Q2217" s="0" t="n">
        <v>0.71</v>
      </c>
      <c r="R2217" s="0" t="n">
        <v>446</v>
      </c>
      <c r="S2217" s="0" t="n">
        <v>3.59</v>
      </c>
      <c r="T2217" s="0" t="n">
        <v>0.42</v>
      </c>
      <c r="U2217" s="6" t="n">
        <v>45432</v>
      </c>
      <c r="V2217" s="0" t="n">
        <v>104.88</v>
      </c>
      <c r="W2217" s="0" t="n">
        <v>0.481</v>
      </c>
    </row>
    <row r="2218" customFormat="false" ht="15" hidden="false" customHeight="false" outlineLevel="0" collapsed="false">
      <c r="A2218" s="0" t="s">
        <v>2364</v>
      </c>
      <c r="B2218" s="0" t="s">
        <v>56</v>
      </c>
      <c r="C2218" s="0" t="n">
        <v>196</v>
      </c>
      <c r="D2218" s="0" t="n">
        <v>87</v>
      </c>
      <c r="E2218" s="0" t="n">
        <v>8</v>
      </c>
      <c r="F2218" s="0" t="n">
        <v>6</v>
      </c>
      <c r="G2218" s="0" t="n">
        <v>31.7</v>
      </c>
      <c r="H2218" s="0" t="n">
        <v>7.13</v>
      </c>
      <c r="I2218" s="0" t="n">
        <v>0.2</v>
      </c>
      <c r="J2218" s="0" t="s">
        <v>96</v>
      </c>
      <c r="K2218" s="0" t="s">
        <v>42</v>
      </c>
      <c r="L2218" s="0" t="n">
        <v>142</v>
      </c>
      <c r="M2218" s="0" t="n">
        <v>3.77</v>
      </c>
      <c r="N2218" s="0" t="n">
        <v>113</v>
      </c>
      <c r="O2218" s="0" t="n">
        <v>1.65</v>
      </c>
      <c r="P2218" s="0" t="n">
        <v>8</v>
      </c>
      <c r="Q2218" s="0" t="n">
        <v>0.77</v>
      </c>
      <c r="R2218" s="0" t="n">
        <v>123</v>
      </c>
      <c r="S2218" s="0" t="n">
        <v>7.19</v>
      </c>
      <c r="T2218" s="0" t="n">
        <v>0.84</v>
      </c>
      <c r="U2218" s="6" t="n">
        <v>45495</v>
      </c>
      <c r="V2218" s="0" t="n">
        <v>50.49</v>
      </c>
      <c r="W2218" s="0" t="n">
        <v>0.493</v>
      </c>
    </row>
    <row r="2219" customFormat="false" ht="15" hidden="false" customHeight="false" outlineLevel="0" collapsed="false">
      <c r="A2219" s="0" t="s">
        <v>2365</v>
      </c>
      <c r="B2219" s="0" t="s">
        <v>56</v>
      </c>
      <c r="C2219" s="0" t="n">
        <v>318</v>
      </c>
      <c r="D2219" s="0" t="n">
        <v>61</v>
      </c>
      <c r="E2219" s="0" t="n">
        <v>12</v>
      </c>
      <c r="F2219" s="0" t="n">
        <v>4</v>
      </c>
      <c r="G2219" s="0" t="n">
        <v>41.25</v>
      </c>
      <c r="H2219" s="0" t="n">
        <v>1.19</v>
      </c>
      <c r="I2219" s="0" t="n">
        <v>0.95</v>
      </c>
      <c r="J2219" s="0" t="s">
        <v>248</v>
      </c>
      <c r="K2219" s="0" t="s">
        <v>60</v>
      </c>
      <c r="L2219" s="0" t="n">
        <v>122</v>
      </c>
      <c r="M2219" s="0" t="n">
        <v>4.75</v>
      </c>
      <c r="N2219" s="0" t="n">
        <v>58.99</v>
      </c>
      <c r="O2219" s="0" t="n">
        <v>0.56</v>
      </c>
      <c r="P2219" s="0" t="n">
        <v>2</v>
      </c>
      <c r="Q2219" s="0" t="n">
        <v>0.87</v>
      </c>
      <c r="R2219" s="0" t="n">
        <v>725</v>
      </c>
      <c r="S2219" s="0" t="n">
        <v>6.06</v>
      </c>
      <c r="T2219" s="0" t="n">
        <v>0.95</v>
      </c>
      <c r="U2219" s="6" t="n">
        <v>45467</v>
      </c>
      <c r="V2219" s="0" t="n">
        <v>260.76</v>
      </c>
      <c r="W2219" s="0" t="n">
        <v>0.749</v>
      </c>
    </row>
    <row r="2220" customFormat="false" ht="15" hidden="false" customHeight="false" outlineLevel="0" collapsed="false">
      <c r="A2220" s="0" t="s">
        <v>2366</v>
      </c>
      <c r="B2220" s="0" t="s">
        <v>44</v>
      </c>
      <c r="C2220" s="0" t="n">
        <v>183</v>
      </c>
      <c r="D2220" s="0" t="n">
        <v>46</v>
      </c>
      <c r="E2220" s="0" t="n">
        <v>14</v>
      </c>
      <c r="F2220" s="0" t="n">
        <v>9</v>
      </c>
      <c r="G2220" s="0" t="n">
        <v>26.08</v>
      </c>
      <c r="H2220" s="0" t="n">
        <v>9.42</v>
      </c>
      <c r="I2220" s="0" t="n">
        <v>0.29</v>
      </c>
      <c r="J2220" s="0" t="s">
        <v>154</v>
      </c>
      <c r="K2220" s="0" t="s">
        <v>54</v>
      </c>
      <c r="L2220" s="0" t="n">
        <v>115</v>
      </c>
      <c r="M2220" s="0" t="n">
        <v>1.23</v>
      </c>
      <c r="N2220" s="0" t="n">
        <v>60.76</v>
      </c>
      <c r="O2220" s="0" t="n">
        <v>0.69</v>
      </c>
      <c r="P2220" s="0" t="n">
        <v>6</v>
      </c>
      <c r="Q2220" s="0" t="n">
        <v>0.85</v>
      </c>
      <c r="R2220" s="0" t="n">
        <v>759</v>
      </c>
      <c r="S2220" s="0" t="n">
        <v>12.14</v>
      </c>
      <c r="T2220" s="0" t="n">
        <v>0.53</v>
      </c>
      <c r="U2220" s="6" t="n">
        <v>45442</v>
      </c>
      <c r="V2220" s="0" t="n">
        <v>109.4</v>
      </c>
      <c r="W2220" s="0" t="n">
        <v>0.649</v>
      </c>
    </row>
    <row r="2221" customFormat="false" ht="15" hidden="false" customHeight="false" outlineLevel="0" collapsed="false">
      <c r="A2221" s="0" t="s">
        <v>2367</v>
      </c>
      <c r="B2221" s="0" t="s">
        <v>44</v>
      </c>
      <c r="C2221" s="0" t="n">
        <v>77</v>
      </c>
      <c r="D2221" s="0" t="n">
        <v>17</v>
      </c>
      <c r="E2221" s="0" t="n">
        <v>7</v>
      </c>
      <c r="F2221" s="0" t="n">
        <v>9</v>
      </c>
      <c r="G2221" s="0" t="n">
        <v>36.18</v>
      </c>
      <c r="H2221" s="0" t="n">
        <v>4.86</v>
      </c>
      <c r="I2221" s="0" t="n">
        <v>0.83</v>
      </c>
      <c r="J2221" s="0" t="s">
        <v>76</v>
      </c>
      <c r="K2221" s="0" t="s">
        <v>54</v>
      </c>
      <c r="L2221" s="0" t="n">
        <v>47</v>
      </c>
      <c r="M2221" s="0" t="n">
        <v>3.4</v>
      </c>
      <c r="N2221" s="0" t="n">
        <v>127.96</v>
      </c>
      <c r="O2221" s="0" t="n">
        <v>0.19</v>
      </c>
      <c r="P2221" s="0" t="n">
        <v>4</v>
      </c>
      <c r="Q2221" s="0" t="n">
        <v>0.81</v>
      </c>
      <c r="R2221" s="0" t="n">
        <v>972</v>
      </c>
      <c r="S2221" s="0" t="n">
        <v>10.73</v>
      </c>
      <c r="T2221" s="0" t="n">
        <v>0.26</v>
      </c>
      <c r="U2221" s="6" t="n">
        <v>45523</v>
      </c>
      <c r="V2221" s="0" t="n">
        <v>181.96</v>
      </c>
      <c r="W2221" s="0" t="n">
        <v>0.658</v>
      </c>
    </row>
    <row r="2222" customFormat="false" ht="15" hidden="false" customHeight="false" outlineLevel="0" collapsed="false">
      <c r="A2222" s="0" t="s">
        <v>2368</v>
      </c>
      <c r="B2222" s="0" t="s">
        <v>44</v>
      </c>
      <c r="C2222" s="0" t="n">
        <v>288</v>
      </c>
      <c r="D2222" s="0" t="n">
        <v>53</v>
      </c>
      <c r="E2222" s="0" t="n">
        <v>12</v>
      </c>
      <c r="F2222" s="0" t="n">
        <v>2</v>
      </c>
      <c r="G2222" s="0" t="n">
        <v>16.24</v>
      </c>
      <c r="H2222" s="0" t="n">
        <v>9.41</v>
      </c>
      <c r="I2222" s="0" t="n">
        <v>0.32</v>
      </c>
      <c r="J2222" s="0" t="s">
        <v>110</v>
      </c>
      <c r="K2222" s="0" t="s">
        <v>54</v>
      </c>
      <c r="L2222" s="0" t="n">
        <v>124</v>
      </c>
      <c r="M2222" s="0" t="n">
        <v>4.16</v>
      </c>
      <c r="N2222" s="0" t="n">
        <v>189.47</v>
      </c>
      <c r="O2222" s="0" t="n">
        <v>0.88</v>
      </c>
      <c r="P2222" s="0" t="n">
        <v>9</v>
      </c>
      <c r="Q2222" s="0" t="n">
        <v>0.73</v>
      </c>
      <c r="R2222" s="0" t="n">
        <v>377</v>
      </c>
      <c r="S2222" s="0" t="n">
        <v>13.22</v>
      </c>
      <c r="T2222" s="0" t="n">
        <v>0.27</v>
      </c>
      <c r="U2222" s="6" t="n">
        <v>45360</v>
      </c>
      <c r="V2222" s="0" t="n">
        <v>181.34</v>
      </c>
      <c r="W2222" s="0" t="n">
        <v>0.508</v>
      </c>
    </row>
    <row r="2223" customFormat="false" ht="15" hidden="false" customHeight="false" outlineLevel="0" collapsed="false">
      <c r="A2223" s="0" t="s">
        <v>2369</v>
      </c>
      <c r="B2223" s="0" t="s">
        <v>56</v>
      </c>
      <c r="C2223" s="0" t="n">
        <v>327</v>
      </c>
      <c r="D2223" s="0" t="n">
        <v>14</v>
      </c>
      <c r="E2223" s="0" t="n">
        <v>12</v>
      </c>
      <c r="F2223" s="0" t="n">
        <v>2</v>
      </c>
      <c r="G2223" s="0" t="n">
        <v>16</v>
      </c>
      <c r="H2223" s="0" t="n">
        <v>1.52</v>
      </c>
      <c r="I2223" s="0" t="n">
        <v>0.49</v>
      </c>
      <c r="J2223" s="0" t="s">
        <v>573</v>
      </c>
      <c r="K2223" s="0" t="s">
        <v>42</v>
      </c>
      <c r="L2223" s="0" t="n">
        <v>139</v>
      </c>
      <c r="M2223" s="0" t="n">
        <v>4.57</v>
      </c>
      <c r="N2223" s="0" t="n">
        <v>135.43</v>
      </c>
      <c r="O2223" s="0" t="n">
        <v>1.72</v>
      </c>
      <c r="P2223" s="0" t="n">
        <v>0</v>
      </c>
      <c r="Q2223" s="0" t="n">
        <v>0.77</v>
      </c>
      <c r="R2223" s="0" t="n">
        <v>457</v>
      </c>
      <c r="S2223" s="0" t="n">
        <v>10.37</v>
      </c>
      <c r="T2223" s="0" t="n">
        <v>0.52</v>
      </c>
      <c r="U2223" s="6" t="n">
        <v>45362</v>
      </c>
      <c r="V2223" s="0" t="n">
        <v>279.14</v>
      </c>
      <c r="W2223" s="0" t="n">
        <v>0.624</v>
      </c>
    </row>
    <row r="2224" customFormat="false" ht="15" hidden="false" customHeight="false" outlineLevel="0" collapsed="false">
      <c r="A2224" s="0" t="s">
        <v>2370</v>
      </c>
      <c r="B2224" s="0" t="s">
        <v>44</v>
      </c>
      <c r="C2224" s="0" t="n">
        <v>77</v>
      </c>
      <c r="D2224" s="0" t="n">
        <v>78</v>
      </c>
      <c r="E2224" s="0" t="n">
        <v>9</v>
      </c>
      <c r="F2224" s="0" t="n">
        <v>2</v>
      </c>
      <c r="G2224" s="0" t="n">
        <v>33.71</v>
      </c>
      <c r="H2224" s="0" t="n">
        <v>9.52</v>
      </c>
      <c r="I2224" s="0" t="n">
        <v>0.69</v>
      </c>
      <c r="J2224" s="0" t="s">
        <v>132</v>
      </c>
      <c r="K2224" s="0" t="s">
        <v>46</v>
      </c>
      <c r="L2224" s="0" t="n">
        <v>118</v>
      </c>
      <c r="M2224" s="0" t="n">
        <v>1.74</v>
      </c>
      <c r="N2224" s="0" t="n">
        <v>136.94</v>
      </c>
      <c r="O2224" s="0" t="n">
        <v>0.82</v>
      </c>
      <c r="P2224" s="0" t="n">
        <v>6</v>
      </c>
      <c r="Q2224" s="0" t="n">
        <v>0.76</v>
      </c>
      <c r="R2224" s="0" t="n">
        <v>197</v>
      </c>
      <c r="S2224" s="0" t="n">
        <v>2.7</v>
      </c>
      <c r="T2224" s="0" t="n">
        <v>0.52</v>
      </c>
      <c r="U2224" s="6" t="n">
        <v>45503</v>
      </c>
      <c r="V2224" s="0" t="n">
        <v>59.8</v>
      </c>
      <c r="W2224" s="0" t="n">
        <v>0.49</v>
      </c>
    </row>
    <row r="2225" customFormat="false" ht="15" hidden="false" customHeight="false" outlineLevel="0" collapsed="false">
      <c r="A2225" s="0" t="s">
        <v>2371</v>
      </c>
      <c r="B2225" s="0" t="s">
        <v>44</v>
      </c>
      <c r="C2225" s="0" t="n">
        <v>307</v>
      </c>
      <c r="D2225" s="0" t="n">
        <v>40</v>
      </c>
      <c r="E2225" s="0" t="n">
        <v>5</v>
      </c>
      <c r="F2225" s="0" t="n">
        <v>2</v>
      </c>
      <c r="G2225" s="0" t="n">
        <v>35.57</v>
      </c>
      <c r="H2225" s="0" t="n">
        <v>1.54</v>
      </c>
      <c r="I2225" s="0" t="n">
        <v>0.24</v>
      </c>
      <c r="J2225" s="0" t="s">
        <v>348</v>
      </c>
      <c r="K2225" s="0" t="s">
        <v>46</v>
      </c>
      <c r="L2225" s="0" t="n">
        <v>93</v>
      </c>
      <c r="M2225" s="0" t="n">
        <v>1.08</v>
      </c>
      <c r="N2225" s="0" t="n">
        <v>197.38</v>
      </c>
      <c r="O2225" s="0" t="n">
        <v>1.83</v>
      </c>
      <c r="P2225" s="0" t="n">
        <v>7</v>
      </c>
      <c r="Q2225" s="0" t="n">
        <v>0.92</v>
      </c>
      <c r="R2225" s="0" t="n">
        <v>135</v>
      </c>
      <c r="S2225" s="0" t="n">
        <v>8.1</v>
      </c>
      <c r="T2225" s="0" t="n">
        <v>0.32</v>
      </c>
      <c r="U2225" s="6" t="n">
        <v>45600</v>
      </c>
      <c r="V2225" s="0" t="n">
        <v>233.78</v>
      </c>
      <c r="W2225" s="0" t="n">
        <v>0.433</v>
      </c>
    </row>
    <row r="2226" customFormat="false" ht="15" hidden="false" customHeight="false" outlineLevel="0" collapsed="false">
      <c r="A2226" s="0" t="s">
        <v>2372</v>
      </c>
      <c r="B2226" s="0" t="s">
        <v>40</v>
      </c>
      <c r="C2226" s="0" t="n">
        <v>484</v>
      </c>
      <c r="D2226" s="0" t="n">
        <v>54</v>
      </c>
      <c r="E2226" s="0" t="n">
        <v>6</v>
      </c>
      <c r="F2226" s="0" t="n">
        <v>5</v>
      </c>
      <c r="G2226" s="0" t="n">
        <v>46.91</v>
      </c>
      <c r="H2226" s="0" t="n">
        <v>4.88</v>
      </c>
      <c r="I2226" s="0" t="n">
        <v>0.76</v>
      </c>
      <c r="J2226" s="0" t="s">
        <v>162</v>
      </c>
      <c r="K2226" s="0" t="s">
        <v>60</v>
      </c>
      <c r="L2226" s="0" t="n">
        <v>172</v>
      </c>
      <c r="M2226" s="0" t="n">
        <v>1.62</v>
      </c>
      <c r="N2226" s="0" t="n">
        <v>39.16</v>
      </c>
      <c r="O2226" s="0" t="n">
        <v>1.75</v>
      </c>
      <c r="P2226" s="0" t="n">
        <v>5</v>
      </c>
      <c r="Q2226" s="0" t="n">
        <v>0.93</v>
      </c>
      <c r="R2226" s="0" t="n">
        <v>570</v>
      </c>
      <c r="S2226" s="0" t="n">
        <v>11.39</v>
      </c>
      <c r="T2226" s="0" t="n">
        <v>0.85</v>
      </c>
      <c r="U2226" s="6" t="n">
        <v>45650</v>
      </c>
      <c r="V2226" s="0" t="n">
        <v>144.15</v>
      </c>
      <c r="W2226" s="0" t="n">
        <v>0.633</v>
      </c>
    </row>
    <row r="2227" customFormat="false" ht="15" hidden="false" customHeight="false" outlineLevel="0" collapsed="false">
      <c r="A2227" s="0" t="s">
        <v>2373</v>
      </c>
      <c r="B2227" s="0" t="s">
        <v>81</v>
      </c>
      <c r="C2227" s="0" t="n">
        <v>124</v>
      </c>
      <c r="D2227" s="0" t="n">
        <v>18</v>
      </c>
      <c r="E2227" s="0" t="n">
        <v>12</v>
      </c>
      <c r="F2227" s="0" t="n">
        <v>6</v>
      </c>
      <c r="G2227" s="0" t="n">
        <v>12.02</v>
      </c>
      <c r="H2227" s="0" t="n">
        <v>9.41</v>
      </c>
      <c r="I2227" s="0" t="n">
        <v>0.72</v>
      </c>
      <c r="J2227" s="0" t="s">
        <v>103</v>
      </c>
      <c r="K2227" s="0" t="s">
        <v>54</v>
      </c>
      <c r="L2227" s="0" t="n">
        <v>55</v>
      </c>
      <c r="M2227" s="0" t="n">
        <v>3.1</v>
      </c>
      <c r="N2227" s="0" t="n">
        <v>16.43</v>
      </c>
      <c r="O2227" s="0" t="n">
        <v>0.22</v>
      </c>
      <c r="P2227" s="0" t="n">
        <v>0</v>
      </c>
      <c r="Q2227" s="0" t="n">
        <v>0.93</v>
      </c>
      <c r="R2227" s="0" t="n">
        <v>552</v>
      </c>
      <c r="S2227" s="0" t="n">
        <v>12.78</v>
      </c>
      <c r="T2227" s="0" t="n">
        <v>0.6</v>
      </c>
      <c r="U2227" s="6" t="n">
        <v>45554</v>
      </c>
      <c r="V2227" s="0" t="n">
        <v>60.68</v>
      </c>
      <c r="W2227" s="0" t="n">
        <v>0.854</v>
      </c>
    </row>
    <row r="2228" customFormat="false" ht="15" hidden="false" customHeight="false" outlineLevel="0" collapsed="false">
      <c r="A2228" s="0" t="s">
        <v>2374</v>
      </c>
      <c r="B2228" s="0" t="s">
        <v>48</v>
      </c>
      <c r="C2228" s="0" t="n">
        <v>247</v>
      </c>
      <c r="D2228" s="0" t="n">
        <v>41</v>
      </c>
      <c r="E2228" s="0" t="n">
        <v>11</v>
      </c>
      <c r="F2228" s="0" t="n">
        <v>9</v>
      </c>
      <c r="G2228" s="0" t="n">
        <v>23.94</v>
      </c>
      <c r="H2228" s="0" t="n">
        <v>2.71</v>
      </c>
      <c r="I2228" s="0" t="n">
        <v>0.59</v>
      </c>
      <c r="J2228" s="0" t="s">
        <v>455</v>
      </c>
      <c r="K2228" s="0" t="s">
        <v>60</v>
      </c>
      <c r="L2228" s="0" t="n">
        <v>101</v>
      </c>
      <c r="M2228" s="0" t="n">
        <v>4.63</v>
      </c>
      <c r="N2228" s="0" t="n">
        <v>151.65</v>
      </c>
      <c r="O2228" s="0" t="n">
        <v>0.68</v>
      </c>
      <c r="P2228" s="0" t="n">
        <v>8</v>
      </c>
      <c r="Q2228" s="0" t="n">
        <v>0.99</v>
      </c>
      <c r="R2228" s="0" t="n">
        <v>814</v>
      </c>
      <c r="S2228" s="0" t="n">
        <v>3.54</v>
      </c>
      <c r="T2228" s="0" t="n">
        <v>0.29</v>
      </c>
      <c r="U2228" s="6" t="n">
        <v>45445</v>
      </c>
      <c r="V2228" s="0" t="n">
        <v>252.34</v>
      </c>
      <c r="W2228" s="0" t="n">
        <v>0.475</v>
      </c>
    </row>
    <row r="2229" customFormat="false" ht="15" hidden="false" customHeight="false" outlineLevel="0" collapsed="false">
      <c r="A2229" s="0" t="s">
        <v>2375</v>
      </c>
      <c r="B2229" s="0" t="s">
        <v>81</v>
      </c>
      <c r="C2229" s="0" t="n">
        <v>266</v>
      </c>
      <c r="D2229" s="0" t="n">
        <v>42</v>
      </c>
      <c r="E2229" s="0" t="n">
        <v>6</v>
      </c>
      <c r="F2229" s="0" t="n">
        <v>3</v>
      </c>
      <c r="G2229" s="0" t="n">
        <v>13.28</v>
      </c>
      <c r="H2229" s="0" t="n">
        <v>0.83</v>
      </c>
      <c r="I2229" s="0" t="n">
        <v>0.61</v>
      </c>
      <c r="J2229" s="0" t="s">
        <v>191</v>
      </c>
      <c r="K2229" s="0" t="s">
        <v>46</v>
      </c>
      <c r="L2229" s="0" t="n">
        <v>114</v>
      </c>
      <c r="M2229" s="0" t="n">
        <v>3.12</v>
      </c>
      <c r="N2229" s="0" t="n">
        <v>93.37</v>
      </c>
      <c r="O2229" s="0" t="n">
        <v>1.83</v>
      </c>
      <c r="P2229" s="0" t="n">
        <v>6</v>
      </c>
      <c r="Q2229" s="0" t="n">
        <v>0.97</v>
      </c>
      <c r="R2229" s="0" t="n">
        <v>281</v>
      </c>
      <c r="S2229" s="0" t="n">
        <v>4.13</v>
      </c>
      <c r="T2229" s="0" t="n">
        <v>0.28</v>
      </c>
      <c r="U2229" s="6" t="n">
        <v>45651</v>
      </c>
      <c r="V2229" s="0" t="n">
        <v>247.84</v>
      </c>
      <c r="W2229" s="0" t="n">
        <v>0.402</v>
      </c>
    </row>
    <row r="2230" customFormat="false" ht="15" hidden="false" customHeight="false" outlineLevel="0" collapsed="false">
      <c r="A2230" s="0" t="s">
        <v>2376</v>
      </c>
      <c r="B2230" s="0" t="s">
        <v>40</v>
      </c>
      <c r="C2230" s="0" t="n">
        <v>207</v>
      </c>
      <c r="D2230" s="0" t="n">
        <v>76</v>
      </c>
      <c r="E2230" s="0" t="n">
        <v>5</v>
      </c>
      <c r="F2230" s="0" t="n">
        <v>9</v>
      </c>
      <c r="G2230" s="0" t="n">
        <v>4.92</v>
      </c>
      <c r="H2230" s="0" t="n">
        <v>8.03</v>
      </c>
      <c r="I2230" s="0" t="n">
        <v>0.2</v>
      </c>
      <c r="J2230" s="0" t="s">
        <v>191</v>
      </c>
      <c r="K2230" s="0" t="s">
        <v>46</v>
      </c>
      <c r="L2230" s="0" t="n">
        <v>81</v>
      </c>
      <c r="M2230" s="0" t="n">
        <v>4.64</v>
      </c>
      <c r="N2230" s="0" t="n">
        <v>91.48</v>
      </c>
      <c r="O2230" s="0" t="n">
        <v>0.16</v>
      </c>
      <c r="P2230" s="0" t="n">
        <v>5</v>
      </c>
      <c r="Q2230" s="0" t="n">
        <v>0.85</v>
      </c>
      <c r="R2230" s="0" t="n">
        <v>937</v>
      </c>
      <c r="S2230" s="0" t="n">
        <v>13.07</v>
      </c>
      <c r="T2230" s="0" t="n">
        <v>0.56</v>
      </c>
      <c r="U2230" s="6" t="n">
        <v>45572</v>
      </c>
      <c r="V2230" s="0" t="n">
        <v>21.65</v>
      </c>
      <c r="W2230" s="0" t="n">
        <v>0.74</v>
      </c>
    </row>
    <row r="2231" customFormat="false" ht="15" hidden="false" customHeight="false" outlineLevel="0" collapsed="false">
      <c r="A2231" s="0" t="s">
        <v>2377</v>
      </c>
      <c r="B2231" s="0" t="s">
        <v>48</v>
      </c>
      <c r="C2231" s="0" t="n">
        <v>102</v>
      </c>
      <c r="D2231" s="0" t="n">
        <v>39</v>
      </c>
      <c r="E2231" s="0" t="n">
        <v>4</v>
      </c>
      <c r="F2231" s="0" t="n">
        <v>6</v>
      </c>
      <c r="G2231" s="0" t="n">
        <v>20.76</v>
      </c>
      <c r="H2231" s="0" t="n">
        <v>6.16</v>
      </c>
      <c r="I2231" s="0" t="n">
        <v>0.49</v>
      </c>
      <c r="J2231" s="0" t="s">
        <v>150</v>
      </c>
      <c r="K2231" s="0" t="s">
        <v>54</v>
      </c>
      <c r="L2231" s="0" t="n">
        <v>148</v>
      </c>
      <c r="M2231" s="0" t="n">
        <v>3.97</v>
      </c>
      <c r="N2231" s="0" t="n">
        <v>52.81</v>
      </c>
      <c r="O2231" s="0" t="n">
        <v>1.56</v>
      </c>
      <c r="P2231" s="0" t="n">
        <v>3</v>
      </c>
      <c r="Q2231" s="0" t="n">
        <v>0.82</v>
      </c>
      <c r="R2231" s="0" t="n">
        <v>547</v>
      </c>
      <c r="S2231" s="0" t="n">
        <v>7.8</v>
      </c>
      <c r="T2231" s="0" t="n">
        <v>0.29</v>
      </c>
      <c r="U2231" s="6" t="n">
        <v>45452</v>
      </c>
      <c r="V2231" s="0" t="n">
        <v>215.74</v>
      </c>
      <c r="W2231" s="0" t="n">
        <v>0.51</v>
      </c>
    </row>
    <row r="2232" customFormat="false" ht="15" hidden="false" customHeight="false" outlineLevel="0" collapsed="false">
      <c r="A2232" s="0" t="s">
        <v>2378</v>
      </c>
      <c r="B2232" s="0" t="s">
        <v>44</v>
      </c>
      <c r="C2232" s="0" t="n">
        <v>205</v>
      </c>
      <c r="D2232" s="0" t="n">
        <v>85</v>
      </c>
      <c r="E2232" s="0" t="n">
        <v>7</v>
      </c>
      <c r="F2232" s="0" t="n">
        <v>2</v>
      </c>
      <c r="G2232" s="0" t="n">
        <v>19.33</v>
      </c>
      <c r="H2232" s="0" t="n">
        <v>5.38</v>
      </c>
      <c r="I2232" s="0" t="n">
        <v>0.18</v>
      </c>
      <c r="J2232" s="0" t="s">
        <v>289</v>
      </c>
      <c r="K2232" s="0" t="s">
        <v>60</v>
      </c>
      <c r="L2232" s="0" t="n">
        <v>38</v>
      </c>
      <c r="M2232" s="0" t="n">
        <v>3.19</v>
      </c>
      <c r="N2232" s="0" t="n">
        <v>106.3</v>
      </c>
      <c r="O2232" s="0" t="n">
        <v>1.82</v>
      </c>
      <c r="P2232" s="0" t="n">
        <v>2</v>
      </c>
      <c r="Q2232" s="0" t="n">
        <v>0.97</v>
      </c>
      <c r="R2232" s="0" t="n">
        <v>472</v>
      </c>
      <c r="S2232" s="0" t="n">
        <v>7.33</v>
      </c>
      <c r="T2232" s="0" t="n">
        <v>0.65</v>
      </c>
      <c r="U2232" s="6" t="n">
        <v>45656</v>
      </c>
      <c r="V2232" s="0" t="n">
        <v>54.52</v>
      </c>
      <c r="W2232" s="0" t="n">
        <v>0.6</v>
      </c>
    </row>
    <row r="2233" customFormat="false" ht="15" hidden="false" customHeight="false" outlineLevel="0" collapsed="false">
      <c r="A2233" s="0" t="s">
        <v>2379</v>
      </c>
      <c r="B2233" s="0" t="s">
        <v>40</v>
      </c>
      <c r="C2233" s="0" t="n">
        <v>271</v>
      </c>
      <c r="D2233" s="0" t="n">
        <v>38</v>
      </c>
      <c r="E2233" s="0" t="n">
        <v>6</v>
      </c>
      <c r="F2233" s="0" t="n">
        <v>7</v>
      </c>
      <c r="G2233" s="0" t="n">
        <v>14.25</v>
      </c>
      <c r="H2233" s="0" t="n">
        <v>0.83</v>
      </c>
      <c r="I2233" s="0" t="n">
        <v>0.38</v>
      </c>
      <c r="J2233" s="0" t="s">
        <v>160</v>
      </c>
      <c r="K2233" s="0" t="s">
        <v>54</v>
      </c>
      <c r="L2233" s="0" t="n">
        <v>56</v>
      </c>
      <c r="M2233" s="0" t="n">
        <v>0.6</v>
      </c>
      <c r="N2233" s="0" t="n">
        <v>94.01</v>
      </c>
      <c r="O2233" s="0" t="n">
        <v>1.56</v>
      </c>
      <c r="P2233" s="0" t="n">
        <v>3</v>
      </c>
      <c r="Q2233" s="0" t="n">
        <v>0.88</v>
      </c>
      <c r="R2233" s="0" t="n">
        <v>516</v>
      </c>
      <c r="S2233" s="0" t="n">
        <v>7.92</v>
      </c>
      <c r="T2233" s="0" t="n">
        <v>0.51</v>
      </c>
      <c r="U2233" s="6" t="n">
        <v>45575</v>
      </c>
      <c r="V2233" s="0" t="n">
        <v>187</v>
      </c>
      <c r="W2233" s="0" t="n">
        <v>0.568</v>
      </c>
    </row>
    <row r="2234" customFormat="false" ht="15" hidden="false" customHeight="false" outlineLevel="0" collapsed="false">
      <c r="A2234" s="0" t="s">
        <v>2380</v>
      </c>
      <c r="B2234" s="0" t="s">
        <v>44</v>
      </c>
      <c r="C2234" s="0" t="n">
        <v>374</v>
      </c>
      <c r="D2234" s="0" t="n">
        <v>12</v>
      </c>
      <c r="E2234" s="0" t="n">
        <v>10</v>
      </c>
      <c r="F2234" s="0" t="n">
        <v>5</v>
      </c>
      <c r="G2234" s="0" t="n">
        <v>15.55</v>
      </c>
      <c r="H2234" s="0" t="n">
        <v>6.71</v>
      </c>
      <c r="I2234" s="0" t="n">
        <v>0.91</v>
      </c>
      <c r="J2234" s="0" t="s">
        <v>168</v>
      </c>
      <c r="K2234" s="0" t="s">
        <v>46</v>
      </c>
      <c r="L2234" s="0" t="n">
        <v>120</v>
      </c>
      <c r="M2234" s="0" t="n">
        <v>2</v>
      </c>
      <c r="N2234" s="0" t="n">
        <v>75.64</v>
      </c>
      <c r="O2234" s="0" t="n">
        <v>1.51</v>
      </c>
      <c r="P2234" s="0" t="n">
        <v>0</v>
      </c>
      <c r="Q2234" s="0" t="n">
        <v>0.79</v>
      </c>
      <c r="R2234" s="0" t="n">
        <v>296</v>
      </c>
      <c r="S2234" s="0" t="n">
        <v>3.43</v>
      </c>
      <c r="T2234" s="0" t="n">
        <v>0.94</v>
      </c>
      <c r="U2234" s="6" t="n">
        <v>45615</v>
      </c>
      <c r="V2234" s="0" t="n">
        <v>196.7</v>
      </c>
      <c r="W2234" s="0" t="n">
        <v>0.641</v>
      </c>
    </row>
    <row r="2235" customFormat="false" ht="15" hidden="false" customHeight="false" outlineLevel="0" collapsed="false">
      <c r="A2235" s="0" t="s">
        <v>2381</v>
      </c>
      <c r="B2235" s="0" t="s">
        <v>56</v>
      </c>
      <c r="C2235" s="0" t="n">
        <v>257</v>
      </c>
      <c r="D2235" s="0" t="n">
        <v>99</v>
      </c>
      <c r="E2235" s="0" t="n">
        <v>9</v>
      </c>
      <c r="F2235" s="0" t="n">
        <v>7</v>
      </c>
      <c r="G2235" s="0" t="n">
        <v>18.66</v>
      </c>
      <c r="H2235" s="0" t="n">
        <v>2.13</v>
      </c>
      <c r="I2235" s="0" t="n">
        <v>0.62</v>
      </c>
      <c r="J2235" s="0" t="s">
        <v>289</v>
      </c>
      <c r="K2235" s="0" t="s">
        <v>46</v>
      </c>
      <c r="L2235" s="0" t="n">
        <v>16</v>
      </c>
      <c r="M2235" s="0" t="n">
        <v>0.76</v>
      </c>
      <c r="N2235" s="0" t="n">
        <v>94.12</v>
      </c>
      <c r="O2235" s="0" t="n">
        <v>1.7</v>
      </c>
      <c r="P2235" s="0" t="n">
        <v>8</v>
      </c>
      <c r="Q2235" s="0" t="n">
        <v>0.87</v>
      </c>
      <c r="R2235" s="0" t="n">
        <v>419</v>
      </c>
      <c r="S2235" s="0" t="n">
        <v>9.79</v>
      </c>
      <c r="T2235" s="0" t="n">
        <v>0.54</v>
      </c>
      <c r="U2235" s="6" t="n">
        <v>45403</v>
      </c>
      <c r="V2235" s="0" t="n">
        <v>202.92</v>
      </c>
      <c r="W2235" s="0" t="n">
        <v>0.483</v>
      </c>
    </row>
    <row r="2236" customFormat="false" ht="15" hidden="false" customHeight="false" outlineLevel="0" collapsed="false">
      <c r="A2236" s="0" t="s">
        <v>2382</v>
      </c>
      <c r="B2236" s="0" t="s">
        <v>40</v>
      </c>
      <c r="C2236" s="0" t="n">
        <v>379</v>
      </c>
      <c r="D2236" s="0" t="n">
        <v>66</v>
      </c>
      <c r="E2236" s="0" t="n">
        <v>8</v>
      </c>
      <c r="F2236" s="0" t="n">
        <v>5</v>
      </c>
      <c r="G2236" s="0" t="n">
        <v>49.45</v>
      </c>
      <c r="H2236" s="0" t="n">
        <v>9.35</v>
      </c>
      <c r="I2236" s="0" t="n">
        <v>0.77</v>
      </c>
      <c r="J2236" s="0" t="s">
        <v>70</v>
      </c>
      <c r="K2236" s="0" t="s">
        <v>54</v>
      </c>
      <c r="L2236" s="0" t="n">
        <v>126</v>
      </c>
      <c r="M2236" s="0" t="n">
        <v>1.95</v>
      </c>
      <c r="N2236" s="0" t="n">
        <v>82.93</v>
      </c>
      <c r="O2236" s="0" t="n">
        <v>1.37</v>
      </c>
      <c r="P2236" s="0" t="n">
        <v>1</v>
      </c>
      <c r="Q2236" s="0" t="n">
        <v>1</v>
      </c>
      <c r="R2236" s="0" t="n">
        <v>562</v>
      </c>
      <c r="S2236" s="0" t="n">
        <v>12.31</v>
      </c>
      <c r="T2236" s="0" t="n">
        <v>0.69</v>
      </c>
      <c r="U2236" s="6" t="n">
        <v>45394</v>
      </c>
      <c r="V2236" s="0" t="n">
        <v>44.83</v>
      </c>
      <c r="W2236" s="0" t="n">
        <v>0.745</v>
      </c>
    </row>
    <row r="2237" customFormat="false" ht="15" hidden="false" customHeight="false" outlineLevel="0" collapsed="false">
      <c r="A2237" s="0" t="s">
        <v>2383</v>
      </c>
      <c r="B2237" s="0" t="s">
        <v>56</v>
      </c>
      <c r="C2237" s="0" t="n">
        <v>203</v>
      </c>
      <c r="D2237" s="0" t="n">
        <v>39</v>
      </c>
      <c r="E2237" s="0" t="n">
        <v>13</v>
      </c>
      <c r="F2237" s="0" t="n">
        <v>2</v>
      </c>
      <c r="G2237" s="0" t="n">
        <v>39.36</v>
      </c>
      <c r="H2237" s="0" t="n">
        <v>7.01</v>
      </c>
      <c r="I2237" s="0" t="n">
        <v>0.62</v>
      </c>
      <c r="J2237" s="0" t="s">
        <v>87</v>
      </c>
      <c r="K2237" s="0" t="s">
        <v>60</v>
      </c>
      <c r="L2237" s="0" t="n">
        <v>73</v>
      </c>
      <c r="M2237" s="0" t="n">
        <v>0.78</v>
      </c>
      <c r="N2237" s="0" t="n">
        <v>188.58</v>
      </c>
      <c r="O2237" s="0" t="n">
        <v>0.9</v>
      </c>
      <c r="P2237" s="0" t="n">
        <v>1</v>
      </c>
      <c r="Q2237" s="0" t="n">
        <v>0.95</v>
      </c>
      <c r="R2237" s="0" t="n">
        <v>828</v>
      </c>
      <c r="S2237" s="0" t="n">
        <v>12.72</v>
      </c>
      <c r="T2237" s="0" t="n">
        <v>0.85</v>
      </c>
      <c r="U2237" s="6" t="n">
        <v>45399</v>
      </c>
      <c r="V2237" s="0" t="n">
        <v>183.51</v>
      </c>
      <c r="W2237" s="0" t="n">
        <v>0.82</v>
      </c>
    </row>
    <row r="2238" customFormat="false" ht="15" hidden="false" customHeight="false" outlineLevel="0" collapsed="false">
      <c r="A2238" s="0" t="s">
        <v>2384</v>
      </c>
      <c r="B2238" s="0" t="s">
        <v>40</v>
      </c>
      <c r="C2238" s="0" t="n">
        <v>303</v>
      </c>
      <c r="D2238" s="0" t="n">
        <v>18</v>
      </c>
      <c r="E2238" s="0" t="n">
        <v>14</v>
      </c>
      <c r="F2238" s="0" t="n">
        <v>5</v>
      </c>
      <c r="G2238" s="0" t="n">
        <v>4.5</v>
      </c>
      <c r="H2238" s="0" t="n">
        <v>7.22</v>
      </c>
      <c r="I2238" s="0" t="n">
        <v>0.27</v>
      </c>
      <c r="J2238" s="0" t="s">
        <v>87</v>
      </c>
      <c r="K2238" s="0" t="s">
        <v>42</v>
      </c>
      <c r="L2238" s="0" t="n">
        <v>91</v>
      </c>
      <c r="M2238" s="0" t="n">
        <v>1.26</v>
      </c>
      <c r="N2238" s="0" t="n">
        <v>196.25</v>
      </c>
      <c r="O2238" s="0" t="n">
        <v>0.22</v>
      </c>
      <c r="P2238" s="0" t="n">
        <v>2</v>
      </c>
      <c r="Q2238" s="0" t="n">
        <v>0.78</v>
      </c>
      <c r="R2238" s="0" t="n">
        <v>154</v>
      </c>
      <c r="S2238" s="0" t="n">
        <v>1.43</v>
      </c>
      <c r="T2238" s="0" t="n">
        <v>0.44</v>
      </c>
      <c r="U2238" s="6" t="n">
        <v>45611</v>
      </c>
      <c r="V2238" s="0" t="n">
        <v>38.96</v>
      </c>
      <c r="W2238" s="0" t="n">
        <v>0.601</v>
      </c>
    </row>
    <row r="2239" customFormat="false" ht="15" hidden="false" customHeight="false" outlineLevel="0" collapsed="false">
      <c r="A2239" s="0" t="s">
        <v>2385</v>
      </c>
      <c r="B2239" s="0" t="s">
        <v>40</v>
      </c>
      <c r="C2239" s="0" t="n">
        <v>404</v>
      </c>
      <c r="D2239" s="0" t="n">
        <v>35</v>
      </c>
      <c r="E2239" s="0" t="n">
        <v>4</v>
      </c>
      <c r="F2239" s="0" t="n">
        <v>2</v>
      </c>
      <c r="G2239" s="0" t="n">
        <v>43.75</v>
      </c>
      <c r="H2239" s="0" t="n">
        <v>2.71</v>
      </c>
      <c r="I2239" s="0" t="n">
        <v>0.64</v>
      </c>
      <c r="J2239" s="0" t="s">
        <v>152</v>
      </c>
      <c r="K2239" s="0" t="s">
        <v>54</v>
      </c>
      <c r="L2239" s="0" t="n">
        <v>73</v>
      </c>
      <c r="M2239" s="0" t="n">
        <v>2.35</v>
      </c>
      <c r="N2239" s="0" t="n">
        <v>169.58</v>
      </c>
      <c r="O2239" s="0" t="n">
        <v>1.6</v>
      </c>
      <c r="P2239" s="0" t="n">
        <v>0</v>
      </c>
      <c r="Q2239" s="0" t="n">
        <v>0.99</v>
      </c>
      <c r="R2239" s="0" t="n">
        <v>283</v>
      </c>
      <c r="S2239" s="0" t="n">
        <v>11.01</v>
      </c>
      <c r="T2239" s="0" t="n">
        <v>0.61</v>
      </c>
      <c r="U2239" s="6" t="n">
        <v>45440</v>
      </c>
      <c r="V2239" s="0" t="n">
        <v>226.21</v>
      </c>
      <c r="W2239" s="0" t="n">
        <v>0.707</v>
      </c>
    </row>
    <row r="2240" customFormat="false" ht="15" hidden="false" customHeight="false" outlineLevel="0" collapsed="false">
      <c r="A2240" s="0" t="s">
        <v>2386</v>
      </c>
      <c r="B2240" s="0" t="s">
        <v>56</v>
      </c>
      <c r="C2240" s="0" t="n">
        <v>445</v>
      </c>
      <c r="D2240" s="0" t="n">
        <v>11</v>
      </c>
      <c r="E2240" s="0" t="n">
        <v>5</v>
      </c>
      <c r="F2240" s="0" t="n">
        <v>6</v>
      </c>
      <c r="G2240" s="0" t="n">
        <v>32.03</v>
      </c>
      <c r="H2240" s="0" t="n">
        <v>8.87</v>
      </c>
      <c r="I2240" s="0" t="n">
        <v>0.78</v>
      </c>
      <c r="J2240" s="0" t="s">
        <v>342</v>
      </c>
      <c r="K2240" s="0" t="s">
        <v>46</v>
      </c>
      <c r="L2240" s="0" t="n">
        <v>101</v>
      </c>
      <c r="M2240" s="0" t="n">
        <v>2.82</v>
      </c>
      <c r="N2240" s="0" t="n">
        <v>198.18</v>
      </c>
      <c r="O2240" s="0" t="n">
        <v>1.82</v>
      </c>
      <c r="P2240" s="0" t="n">
        <v>9</v>
      </c>
      <c r="Q2240" s="0" t="n">
        <v>0.99</v>
      </c>
      <c r="R2240" s="0" t="n">
        <v>507</v>
      </c>
      <c r="S2240" s="0" t="n">
        <v>2.28</v>
      </c>
      <c r="T2240" s="0" t="n">
        <v>0.3</v>
      </c>
      <c r="U2240" s="6" t="n">
        <v>45643</v>
      </c>
      <c r="V2240" s="0" t="n">
        <v>28.49</v>
      </c>
      <c r="W2240" s="0" t="n">
        <v>0.326</v>
      </c>
    </row>
    <row r="2241" customFormat="false" ht="15" hidden="false" customHeight="false" outlineLevel="0" collapsed="false">
      <c r="A2241" s="0" t="s">
        <v>2387</v>
      </c>
      <c r="B2241" s="0" t="s">
        <v>48</v>
      </c>
      <c r="C2241" s="0" t="n">
        <v>229</v>
      </c>
      <c r="D2241" s="0" t="n">
        <v>71</v>
      </c>
      <c r="E2241" s="0" t="n">
        <v>12</v>
      </c>
      <c r="F2241" s="0" t="n">
        <v>8</v>
      </c>
      <c r="G2241" s="0" t="n">
        <v>44.64</v>
      </c>
      <c r="H2241" s="0" t="n">
        <v>5.61</v>
      </c>
      <c r="I2241" s="0" t="n">
        <v>0.22</v>
      </c>
      <c r="J2241" s="0" t="s">
        <v>284</v>
      </c>
      <c r="K2241" s="0" t="s">
        <v>42</v>
      </c>
      <c r="L2241" s="0" t="n">
        <v>21</v>
      </c>
      <c r="M2241" s="0" t="n">
        <v>1.48</v>
      </c>
      <c r="N2241" s="0" t="n">
        <v>60.49</v>
      </c>
      <c r="O2241" s="0" t="n">
        <v>1.07</v>
      </c>
      <c r="P2241" s="0" t="n">
        <v>2</v>
      </c>
      <c r="Q2241" s="0" t="n">
        <v>0.77</v>
      </c>
      <c r="R2241" s="0" t="n">
        <v>306</v>
      </c>
      <c r="S2241" s="0" t="n">
        <v>14.54</v>
      </c>
      <c r="T2241" s="0" t="n">
        <v>0.55</v>
      </c>
      <c r="U2241" s="6" t="n">
        <v>45468</v>
      </c>
      <c r="V2241" s="0" t="n">
        <v>229.77</v>
      </c>
      <c r="W2241" s="0" t="n">
        <v>0.711</v>
      </c>
    </row>
    <row r="2242" customFormat="false" ht="15" hidden="false" customHeight="false" outlineLevel="0" collapsed="false">
      <c r="A2242" s="0" t="s">
        <v>2388</v>
      </c>
      <c r="B2242" s="0" t="s">
        <v>81</v>
      </c>
      <c r="C2242" s="0" t="n">
        <v>323</v>
      </c>
      <c r="D2242" s="0" t="n">
        <v>12</v>
      </c>
      <c r="E2242" s="0" t="n">
        <v>11</v>
      </c>
      <c r="F2242" s="0" t="n">
        <v>4</v>
      </c>
      <c r="G2242" s="0" t="n">
        <v>17.74</v>
      </c>
      <c r="H2242" s="0" t="n">
        <v>8.64</v>
      </c>
      <c r="I2242" s="0" t="n">
        <v>0.84</v>
      </c>
      <c r="J2242" s="0" t="s">
        <v>365</v>
      </c>
      <c r="K2242" s="0" t="s">
        <v>54</v>
      </c>
      <c r="L2242" s="0" t="n">
        <v>21</v>
      </c>
      <c r="M2242" s="0" t="n">
        <v>3.8</v>
      </c>
      <c r="N2242" s="0" t="n">
        <v>170.16</v>
      </c>
      <c r="O2242" s="0" t="n">
        <v>1.11</v>
      </c>
      <c r="P2242" s="0" t="n">
        <v>3</v>
      </c>
      <c r="Q2242" s="0" t="n">
        <v>0.97</v>
      </c>
      <c r="R2242" s="0" t="n">
        <v>524</v>
      </c>
      <c r="S2242" s="0" t="n">
        <v>7.75</v>
      </c>
      <c r="T2242" s="0" t="n">
        <v>0.5</v>
      </c>
      <c r="U2242" s="6" t="n">
        <v>45636</v>
      </c>
      <c r="V2242" s="0" t="n">
        <v>266.21</v>
      </c>
      <c r="W2242" s="0" t="n">
        <v>0.626</v>
      </c>
    </row>
    <row r="2243" customFormat="false" ht="15" hidden="false" customHeight="false" outlineLevel="0" collapsed="false">
      <c r="A2243" s="0" t="s">
        <v>2389</v>
      </c>
      <c r="B2243" s="0" t="s">
        <v>44</v>
      </c>
      <c r="C2243" s="0" t="n">
        <v>315</v>
      </c>
      <c r="D2243" s="0" t="n">
        <v>55</v>
      </c>
      <c r="E2243" s="0" t="n">
        <v>11</v>
      </c>
      <c r="F2243" s="0" t="n">
        <v>5</v>
      </c>
      <c r="G2243" s="0" t="n">
        <v>23.76</v>
      </c>
      <c r="H2243" s="0" t="n">
        <v>3.07</v>
      </c>
      <c r="I2243" s="0" t="n">
        <v>0.6</v>
      </c>
      <c r="J2243" s="0" t="s">
        <v>139</v>
      </c>
      <c r="K2243" s="0" t="s">
        <v>42</v>
      </c>
      <c r="L2243" s="0" t="n">
        <v>45</v>
      </c>
      <c r="M2243" s="0" t="n">
        <v>3.16</v>
      </c>
      <c r="N2243" s="0" t="n">
        <v>87.26</v>
      </c>
      <c r="O2243" s="0" t="n">
        <v>0.87</v>
      </c>
      <c r="P2243" s="0" t="n">
        <v>8</v>
      </c>
      <c r="Q2243" s="0" t="n">
        <v>0.96</v>
      </c>
      <c r="R2243" s="0" t="n">
        <v>642</v>
      </c>
      <c r="S2243" s="0" t="n">
        <v>11.86</v>
      </c>
      <c r="T2243" s="0" t="n">
        <v>0.54</v>
      </c>
      <c r="U2243" s="6" t="n">
        <v>45359</v>
      </c>
      <c r="V2243" s="0" t="n">
        <v>96.58</v>
      </c>
      <c r="W2243" s="0" t="n">
        <v>0.611</v>
      </c>
    </row>
    <row r="2244" customFormat="false" ht="15" hidden="false" customHeight="false" outlineLevel="0" collapsed="false">
      <c r="A2244" s="0" t="s">
        <v>2390</v>
      </c>
      <c r="B2244" s="0" t="s">
        <v>40</v>
      </c>
      <c r="C2244" s="0" t="n">
        <v>116</v>
      </c>
      <c r="D2244" s="0" t="n">
        <v>77</v>
      </c>
      <c r="E2244" s="0" t="n">
        <v>7</v>
      </c>
      <c r="F2244" s="0" t="n">
        <v>2</v>
      </c>
      <c r="G2244" s="0" t="n">
        <v>44.92</v>
      </c>
      <c r="H2244" s="0" t="n">
        <v>7.68</v>
      </c>
      <c r="I2244" s="0" t="n">
        <v>0.1</v>
      </c>
      <c r="J2244" s="0" t="s">
        <v>41</v>
      </c>
      <c r="K2244" s="0" t="s">
        <v>54</v>
      </c>
      <c r="L2244" s="0" t="n">
        <v>38</v>
      </c>
      <c r="M2244" s="0" t="n">
        <v>3.61</v>
      </c>
      <c r="N2244" s="0" t="n">
        <v>151.77</v>
      </c>
      <c r="O2244" s="0" t="n">
        <v>1.73</v>
      </c>
      <c r="P2244" s="0" t="n">
        <v>4</v>
      </c>
      <c r="Q2244" s="0" t="n">
        <v>0.71</v>
      </c>
      <c r="R2244" s="0" t="n">
        <v>684</v>
      </c>
      <c r="S2244" s="0" t="n">
        <v>9.71</v>
      </c>
      <c r="T2244" s="0" t="n">
        <v>0.29</v>
      </c>
      <c r="U2244" s="6" t="n">
        <v>45655</v>
      </c>
      <c r="V2244" s="0" t="n">
        <v>235.7</v>
      </c>
      <c r="W2244" s="0" t="n">
        <v>0.476</v>
      </c>
    </row>
    <row r="2245" customFormat="false" ht="15" hidden="false" customHeight="false" outlineLevel="0" collapsed="false">
      <c r="A2245" s="0" t="s">
        <v>2391</v>
      </c>
      <c r="B2245" s="0" t="s">
        <v>44</v>
      </c>
      <c r="C2245" s="0" t="n">
        <v>466</v>
      </c>
      <c r="D2245" s="0" t="n">
        <v>34</v>
      </c>
      <c r="E2245" s="0" t="n">
        <v>5</v>
      </c>
      <c r="F2245" s="0" t="n">
        <v>7</v>
      </c>
      <c r="G2245" s="0" t="n">
        <v>14.36</v>
      </c>
      <c r="H2245" s="0" t="n">
        <v>5.96</v>
      </c>
      <c r="I2245" s="0" t="n">
        <v>0.57</v>
      </c>
      <c r="J2245" s="0" t="s">
        <v>284</v>
      </c>
      <c r="K2245" s="0" t="s">
        <v>46</v>
      </c>
      <c r="L2245" s="0" t="n">
        <v>148</v>
      </c>
      <c r="M2245" s="0" t="n">
        <v>3.8</v>
      </c>
      <c r="N2245" s="0" t="n">
        <v>48.26</v>
      </c>
      <c r="O2245" s="0" t="n">
        <v>0.13</v>
      </c>
      <c r="P2245" s="0" t="n">
        <v>5</v>
      </c>
      <c r="Q2245" s="0" t="n">
        <v>0.9</v>
      </c>
      <c r="R2245" s="0" t="n">
        <v>221</v>
      </c>
      <c r="S2245" s="0" t="n">
        <v>14.33</v>
      </c>
      <c r="T2245" s="0" t="n">
        <v>0.52</v>
      </c>
      <c r="U2245" s="6" t="n">
        <v>45624</v>
      </c>
      <c r="V2245" s="0" t="n">
        <v>131.08</v>
      </c>
      <c r="W2245" s="0" t="n">
        <v>0.762</v>
      </c>
    </row>
    <row r="2246" customFormat="false" ht="15" hidden="false" customHeight="false" outlineLevel="0" collapsed="false">
      <c r="A2246" s="0" t="s">
        <v>2392</v>
      </c>
      <c r="B2246" s="0" t="s">
        <v>56</v>
      </c>
      <c r="C2246" s="0" t="n">
        <v>479</v>
      </c>
      <c r="D2246" s="0" t="n">
        <v>60</v>
      </c>
      <c r="E2246" s="0" t="n">
        <v>4</v>
      </c>
      <c r="F2246" s="0" t="n">
        <v>2</v>
      </c>
      <c r="G2246" s="0" t="n">
        <v>45.86</v>
      </c>
      <c r="H2246" s="0" t="n">
        <v>0.96</v>
      </c>
      <c r="I2246" s="0" t="n">
        <v>0.46</v>
      </c>
      <c r="J2246" s="0" t="s">
        <v>186</v>
      </c>
      <c r="K2246" s="0" t="s">
        <v>54</v>
      </c>
      <c r="L2246" s="0" t="n">
        <v>94</v>
      </c>
      <c r="M2246" s="0" t="n">
        <v>3.77</v>
      </c>
      <c r="N2246" s="0" t="n">
        <v>164.27</v>
      </c>
      <c r="O2246" s="0" t="n">
        <v>1.29</v>
      </c>
      <c r="P2246" s="0" t="n">
        <v>0</v>
      </c>
      <c r="Q2246" s="0" t="n">
        <v>0.79</v>
      </c>
      <c r="R2246" s="0" t="n">
        <v>868</v>
      </c>
      <c r="S2246" s="0" t="n">
        <v>14.63</v>
      </c>
      <c r="T2246" s="0" t="n">
        <v>0.9</v>
      </c>
      <c r="U2246" s="6" t="n">
        <v>45383</v>
      </c>
      <c r="V2246" s="0" t="n">
        <v>241.34</v>
      </c>
      <c r="W2246" s="0" t="n">
        <v>0.804</v>
      </c>
    </row>
    <row r="2247" customFormat="false" ht="15" hidden="false" customHeight="false" outlineLevel="0" collapsed="false">
      <c r="A2247" s="0" t="s">
        <v>2393</v>
      </c>
      <c r="B2247" s="0" t="s">
        <v>44</v>
      </c>
      <c r="C2247" s="0" t="n">
        <v>475</v>
      </c>
      <c r="D2247" s="0" t="n">
        <v>22</v>
      </c>
      <c r="E2247" s="0" t="n">
        <v>10</v>
      </c>
      <c r="F2247" s="0" t="n">
        <v>7</v>
      </c>
      <c r="G2247" s="0" t="n">
        <v>41.6</v>
      </c>
      <c r="H2247" s="0" t="n">
        <v>4.35</v>
      </c>
      <c r="I2247" s="0" t="n">
        <v>0.37</v>
      </c>
      <c r="J2247" s="0" t="s">
        <v>291</v>
      </c>
      <c r="K2247" s="0" t="s">
        <v>42</v>
      </c>
      <c r="L2247" s="0" t="n">
        <v>83</v>
      </c>
      <c r="M2247" s="0" t="n">
        <v>4.71</v>
      </c>
      <c r="N2247" s="0" t="n">
        <v>25.86</v>
      </c>
      <c r="O2247" s="0" t="n">
        <v>1.82</v>
      </c>
      <c r="P2247" s="0" t="n">
        <v>2</v>
      </c>
      <c r="Q2247" s="0" t="n">
        <v>0.9</v>
      </c>
      <c r="R2247" s="0" t="n">
        <v>322</v>
      </c>
      <c r="S2247" s="0" t="n">
        <v>4.9</v>
      </c>
      <c r="T2247" s="0" t="n">
        <v>0.95</v>
      </c>
      <c r="U2247" s="6" t="n">
        <v>45549</v>
      </c>
      <c r="V2247" s="0" t="n">
        <v>209.01</v>
      </c>
      <c r="W2247" s="0" t="n">
        <v>0.613</v>
      </c>
    </row>
    <row r="2248" customFormat="false" ht="15" hidden="false" customHeight="false" outlineLevel="0" collapsed="false">
      <c r="A2248" s="0" t="s">
        <v>2394</v>
      </c>
      <c r="B2248" s="0" t="s">
        <v>56</v>
      </c>
      <c r="C2248" s="0" t="n">
        <v>491</v>
      </c>
      <c r="D2248" s="0" t="n">
        <v>53</v>
      </c>
      <c r="E2248" s="0" t="n">
        <v>8</v>
      </c>
      <c r="F2248" s="0" t="n">
        <v>9</v>
      </c>
      <c r="G2248" s="0" t="n">
        <v>49.05</v>
      </c>
      <c r="H2248" s="0" t="n">
        <v>2.25</v>
      </c>
      <c r="I2248" s="0" t="n">
        <v>0.79</v>
      </c>
      <c r="J2248" s="0" t="s">
        <v>253</v>
      </c>
      <c r="K2248" s="0" t="s">
        <v>60</v>
      </c>
      <c r="L2248" s="0" t="n">
        <v>56</v>
      </c>
      <c r="M2248" s="0" t="n">
        <v>1.57</v>
      </c>
      <c r="N2248" s="0" t="n">
        <v>61.41</v>
      </c>
      <c r="O2248" s="0" t="n">
        <v>0.3</v>
      </c>
      <c r="P2248" s="0" t="n">
        <v>6</v>
      </c>
      <c r="Q2248" s="0" t="n">
        <v>0.97</v>
      </c>
      <c r="R2248" s="0" t="n">
        <v>920</v>
      </c>
      <c r="S2248" s="0" t="n">
        <v>7.76</v>
      </c>
      <c r="T2248" s="0" t="n">
        <v>0.39</v>
      </c>
      <c r="U2248" s="6" t="n">
        <v>45569</v>
      </c>
      <c r="V2248" s="0" t="n">
        <v>93.85</v>
      </c>
      <c r="W2248" s="0" t="n">
        <v>0.625</v>
      </c>
    </row>
    <row r="2249" customFormat="false" ht="15" hidden="false" customHeight="false" outlineLevel="0" collapsed="false">
      <c r="A2249" s="0" t="s">
        <v>2395</v>
      </c>
      <c r="B2249" s="0" t="s">
        <v>44</v>
      </c>
      <c r="C2249" s="0" t="n">
        <v>227</v>
      </c>
      <c r="D2249" s="0" t="n">
        <v>44</v>
      </c>
      <c r="E2249" s="0" t="n">
        <v>12</v>
      </c>
      <c r="F2249" s="0" t="n">
        <v>5</v>
      </c>
      <c r="G2249" s="0" t="n">
        <v>16.89</v>
      </c>
      <c r="H2249" s="0" t="n">
        <v>3.91</v>
      </c>
      <c r="I2249" s="0" t="n">
        <v>0.91</v>
      </c>
      <c r="J2249" s="0" t="s">
        <v>342</v>
      </c>
      <c r="K2249" s="0" t="s">
        <v>46</v>
      </c>
      <c r="L2249" s="0" t="n">
        <v>170</v>
      </c>
      <c r="M2249" s="0" t="n">
        <v>1.72</v>
      </c>
      <c r="N2249" s="0" t="n">
        <v>166.17</v>
      </c>
      <c r="O2249" s="0" t="n">
        <v>1.92</v>
      </c>
      <c r="P2249" s="0" t="n">
        <v>6</v>
      </c>
      <c r="Q2249" s="0" t="n">
        <v>0.85</v>
      </c>
      <c r="R2249" s="0" t="n">
        <v>808</v>
      </c>
      <c r="S2249" s="0" t="n">
        <v>8.06</v>
      </c>
      <c r="T2249" s="0" t="n">
        <v>0.44</v>
      </c>
      <c r="U2249" s="6" t="n">
        <v>45647</v>
      </c>
      <c r="V2249" s="0" t="n">
        <v>66.18</v>
      </c>
      <c r="W2249" s="0" t="n">
        <v>0.453</v>
      </c>
    </row>
    <row r="2250" customFormat="false" ht="15" hidden="false" customHeight="false" outlineLevel="0" collapsed="false">
      <c r="A2250" s="0" t="s">
        <v>2396</v>
      </c>
      <c r="B2250" s="0" t="s">
        <v>81</v>
      </c>
      <c r="C2250" s="0" t="n">
        <v>389</v>
      </c>
      <c r="D2250" s="0" t="n">
        <v>64</v>
      </c>
      <c r="E2250" s="0" t="n">
        <v>13</v>
      </c>
      <c r="F2250" s="0" t="n">
        <v>3</v>
      </c>
      <c r="G2250" s="0" t="n">
        <v>12.55</v>
      </c>
      <c r="H2250" s="0" t="n">
        <v>4.14</v>
      </c>
      <c r="I2250" s="0" t="n">
        <v>0.79</v>
      </c>
      <c r="J2250" s="0" t="s">
        <v>132</v>
      </c>
      <c r="K2250" s="0" t="s">
        <v>46</v>
      </c>
      <c r="L2250" s="0" t="n">
        <v>90</v>
      </c>
      <c r="M2250" s="0" t="n">
        <v>0.92</v>
      </c>
      <c r="N2250" s="0" t="n">
        <v>151.96</v>
      </c>
      <c r="O2250" s="0" t="n">
        <v>1.94</v>
      </c>
      <c r="P2250" s="0" t="n">
        <v>9</v>
      </c>
      <c r="Q2250" s="0" t="n">
        <v>0.82</v>
      </c>
      <c r="R2250" s="0" t="n">
        <v>924</v>
      </c>
      <c r="S2250" s="0" t="n">
        <v>3.49</v>
      </c>
      <c r="T2250" s="0" t="n">
        <v>0.21</v>
      </c>
      <c r="U2250" s="6" t="n">
        <v>45618</v>
      </c>
      <c r="V2250" s="0" t="n">
        <v>275.28</v>
      </c>
      <c r="W2250" s="0" t="n">
        <v>0.279</v>
      </c>
    </row>
    <row r="2251" customFormat="false" ht="15" hidden="false" customHeight="false" outlineLevel="0" collapsed="false">
      <c r="A2251" s="0" t="s">
        <v>2397</v>
      </c>
      <c r="B2251" s="0" t="s">
        <v>81</v>
      </c>
      <c r="C2251" s="0" t="n">
        <v>407</v>
      </c>
      <c r="D2251" s="0" t="n">
        <v>96</v>
      </c>
      <c r="E2251" s="0" t="n">
        <v>14</v>
      </c>
      <c r="F2251" s="0" t="n">
        <v>7</v>
      </c>
      <c r="G2251" s="0" t="n">
        <v>17.21</v>
      </c>
      <c r="H2251" s="0" t="n">
        <v>5.01</v>
      </c>
      <c r="I2251" s="0" t="n">
        <v>0.86</v>
      </c>
      <c r="J2251" s="0" t="s">
        <v>168</v>
      </c>
      <c r="K2251" s="0" t="s">
        <v>42</v>
      </c>
      <c r="L2251" s="0" t="n">
        <v>130</v>
      </c>
      <c r="M2251" s="0" t="n">
        <v>3.17</v>
      </c>
      <c r="N2251" s="0" t="n">
        <v>105.24</v>
      </c>
      <c r="O2251" s="0" t="n">
        <v>1.87</v>
      </c>
      <c r="P2251" s="0" t="n">
        <v>0</v>
      </c>
      <c r="Q2251" s="0" t="n">
        <v>0.98</v>
      </c>
      <c r="R2251" s="0" t="n">
        <v>937</v>
      </c>
      <c r="S2251" s="0" t="n">
        <v>13.66</v>
      </c>
      <c r="T2251" s="0" t="n">
        <v>0.29</v>
      </c>
      <c r="U2251" s="6" t="n">
        <v>45457</v>
      </c>
      <c r="V2251" s="0" t="n">
        <v>253.3</v>
      </c>
      <c r="W2251" s="0" t="n">
        <v>0.649</v>
      </c>
    </row>
    <row r="2252" customFormat="false" ht="15" hidden="false" customHeight="false" outlineLevel="0" collapsed="false">
      <c r="A2252" s="0" t="s">
        <v>2398</v>
      </c>
      <c r="B2252" s="0" t="s">
        <v>81</v>
      </c>
      <c r="C2252" s="0" t="n">
        <v>441</v>
      </c>
      <c r="D2252" s="0" t="n">
        <v>18</v>
      </c>
      <c r="E2252" s="0" t="n">
        <v>9</v>
      </c>
      <c r="F2252" s="0" t="n">
        <v>2</v>
      </c>
      <c r="G2252" s="0" t="n">
        <v>47.78</v>
      </c>
      <c r="H2252" s="0" t="n">
        <v>6.2</v>
      </c>
      <c r="I2252" s="0" t="n">
        <v>0.92</v>
      </c>
      <c r="J2252" s="0" t="s">
        <v>134</v>
      </c>
      <c r="K2252" s="0" t="s">
        <v>54</v>
      </c>
      <c r="L2252" s="0" t="n">
        <v>52</v>
      </c>
      <c r="M2252" s="0" t="n">
        <v>2.28</v>
      </c>
      <c r="N2252" s="0" t="n">
        <v>137.83</v>
      </c>
      <c r="O2252" s="0" t="n">
        <v>0.98</v>
      </c>
      <c r="P2252" s="0" t="n">
        <v>8</v>
      </c>
      <c r="Q2252" s="0" t="n">
        <v>0.99</v>
      </c>
      <c r="R2252" s="0" t="n">
        <v>243</v>
      </c>
      <c r="S2252" s="0" t="n">
        <v>5.89</v>
      </c>
      <c r="T2252" s="0" t="n">
        <v>0.48</v>
      </c>
      <c r="U2252" s="6" t="n">
        <v>45655</v>
      </c>
      <c r="V2252" s="0" t="n">
        <v>201.37</v>
      </c>
      <c r="W2252" s="0" t="n">
        <v>0.515</v>
      </c>
    </row>
    <row r="2253" customFormat="false" ht="15" hidden="false" customHeight="false" outlineLevel="0" collapsed="false">
      <c r="A2253" s="0" t="s">
        <v>2399</v>
      </c>
      <c r="B2253" s="0" t="s">
        <v>81</v>
      </c>
      <c r="C2253" s="0" t="n">
        <v>430</v>
      </c>
      <c r="D2253" s="0" t="n">
        <v>11</v>
      </c>
      <c r="E2253" s="0" t="n">
        <v>3</v>
      </c>
      <c r="F2253" s="0" t="n">
        <v>5</v>
      </c>
      <c r="G2253" s="0" t="n">
        <v>17.32</v>
      </c>
      <c r="H2253" s="0" t="n">
        <v>5.92</v>
      </c>
      <c r="I2253" s="0" t="n">
        <v>0.92</v>
      </c>
      <c r="J2253" s="0" t="s">
        <v>348</v>
      </c>
      <c r="K2253" s="0" t="s">
        <v>54</v>
      </c>
      <c r="L2253" s="0" t="n">
        <v>155</v>
      </c>
      <c r="M2253" s="0" t="n">
        <v>2.73</v>
      </c>
      <c r="N2253" s="0" t="n">
        <v>45.26</v>
      </c>
      <c r="O2253" s="0" t="n">
        <v>0.83</v>
      </c>
      <c r="P2253" s="0" t="n">
        <v>0</v>
      </c>
      <c r="Q2253" s="0" t="n">
        <v>0.72</v>
      </c>
      <c r="R2253" s="0" t="n">
        <v>161</v>
      </c>
      <c r="S2253" s="0" t="n">
        <v>2.22</v>
      </c>
      <c r="T2253" s="0" t="n">
        <v>0.75</v>
      </c>
      <c r="U2253" s="6" t="n">
        <v>45351</v>
      </c>
      <c r="V2253" s="0" t="n">
        <v>111.32</v>
      </c>
      <c r="W2253" s="0" t="n">
        <v>0.641</v>
      </c>
    </row>
    <row r="2254" customFormat="false" ht="15" hidden="false" customHeight="false" outlineLevel="0" collapsed="false">
      <c r="A2254" s="0" t="s">
        <v>2400</v>
      </c>
      <c r="B2254" s="0" t="s">
        <v>81</v>
      </c>
      <c r="C2254" s="0" t="n">
        <v>156</v>
      </c>
      <c r="D2254" s="0" t="n">
        <v>70</v>
      </c>
      <c r="E2254" s="0" t="n">
        <v>3</v>
      </c>
      <c r="F2254" s="0" t="n">
        <v>2</v>
      </c>
      <c r="G2254" s="0" t="n">
        <v>28.7</v>
      </c>
      <c r="H2254" s="0" t="n">
        <v>0.87</v>
      </c>
      <c r="I2254" s="0" t="n">
        <v>0.2</v>
      </c>
      <c r="J2254" s="0" t="s">
        <v>141</v>
      </c>
      <c r="K2254" s="0" t="s">
        <v>54</v>
      </c>
      <c r="L2254" s="0" t="n">
        <v>83</v>
      </c>
      <c r="M2254" s="0" t="n">
        <v>1.26</v>
      </c>
      <c r="N2254" s="0" t="n">
        <v>136.88</v>
      </c>
      <c r="O2254" s="0" t="n">
        <v>1.44</v>
      </c>
      <c r="P2254" s="0" t="n">
        <v>6</v>
      </c>
      <c r="Q2254" s="0" t="n">
        <v>0.98</v>
      </c>
      <c r="R2254" s="0" t="n">
        <v>72</v>
      </c>
      <c r="S2254" s="0" t="n">
        <v>3.16</v>
      </c>
      <c r="T2254" s="0" t="n">
        <v>0.43</v>
      </c>
      <c r="U2254" s="6" t="n">
        <v>45472</v>
      </c>
      <c r="V2254" s="0" t="n">
        <v>158.03</v>
      </c>
      <c r="W2254" s="0" t="n">
        <v>0.46</v>
      </c>
    </row>
    <row r="2255" customFormat="false" ht="15" hidden="false" customHeight="false" outlineLevel="0" collapsed="false">
      <c r="A2255" s="0" t="s">
        <v>2401</v>
      </c>
      <c r="B2255" s="0" t="s">
        <v>81</v>
      </c>
      <c r="C2255" s="0" t="n">
        <v>386</v>
      </c>
      <c r="D2255" s="0" t="n">
        <v>50</v>
      </c>
      <c r="E2255" s="0" t="n">
        <v>12</v>
      </c>
      <c r="F2255" s="0" t="n">
        <v>3</v>
      </c>
      <c r="G2255" s="0" t="n">
        <v>20.78</v>
      </c>
      <c r="H2255" s="0" t="n">
        <v>7.63</v>
      </c>
      <c r="I2255" s="0" t="n">
        <v>0.51</v>
      </c>
      <c r="J2255" s="0" t="s">
        <v>171</v>
      </c>
      <c r="K2255" s="0" t="s">
        <v>46</v>
      </c>
      <c r="L2255" s="0" t="n">
        <v>62</v>
      </c>
      <c r="M2255" s="0" t="n">
        <v>3.42</v>
      </c>
      <c r="N2255" s="0" t="n">
        <v>11.52</v>
      </c>
      <c r="O2255" s="0" t="n">
        <v>0.71</v>
      </c>
      <c r="P2255" s="0" t="n">
        <v>1</v>
      </c>
      <c r="Q2255" s="0" t="n">
        <v>0.72</v>
      </c>
      <c r="R2255" s="0" t="n">
        <v>986</v>
      </c>
      <c r="S2255" s="0" t="n">
        <v>8.19</v>
      </c>
      <c r="T2255" s="0" t="n">
        <v>0.26</v>
      </c>
      <c r="U2255" s="6" t="n">
        <v>45579</v>
      </c>
      <c r="V2255" s="0" t="n">
        <v>171.78</v>
      </c>
      <c r="W2255" s="0" t="n">
        <v>0.614</v>
      </c>
    </row>
    <row r="2256" customFormat="false" ht="15" hidden="false" customHeight="false" outlineLevel="0" collapsed="false">
      <c r="A2256" s="0" t="s">
        <v>2402</v>
      </c>
      <c r="B2256" s="0" t="s">
        <v>56</v>
      </c>
      <c r="C2256" s="0" t="n">
        <v>419</v>
      </c>
      <c r="D2256" s="0" t="n">
        <v>53</v>
      </c>
      <c r="E2256" s="0" t="n">
        <v>4</v>
      </c>
      <c r="F2256" s="0" t="n">
        <v>4</v>
      </c>
      <c r="G2256" s="0" t="n">
        <v>20.41</v>
      </c>
      <c r="H2256" s="0" t="n">
        <v>9.52</v>
      </c>
      <c r="I2256" s="0" t="n">
        <v>0.1</v>
      </c>
      <c r="J2256" s="0" t="s">
        <v>156</v>
      </c>
      <c r="K2256" s="0" t="s">
        <v>46</v>
      </c>
      <c r="L2256" s="0" t="n">
        <v>48</v>
      </c>
      <c r="M2256" s="0" t="n">
        <v>3.29</v>
      </c>
      <c r="N2256" s="0" t="n">
        <v>168.31</v>
      </c>
      <c r="O2256" s="0" t="n">
        <v>0.23</v>
      </c>
      <c r="P2256" s="0" t="n">
        <v>8</v>
      </c>
      <c r="Q2256" s="0" t="n">
        <v>0.8</v>
      </c>
      <c r="R2256" s="0" t="n">
        <v>943</v>
      </c>
      <c r="S2256" s="0" t="n">
        <v>13.34</v>
      </c>
      <c r="T2256" s="0" t="n">
        <v>0.78</v>
      </c>
      <c r="U2256" s="6" t="n">
        <v>45537</v>
      </c>
      <c r="V2256" s="0" t="n">
        <v>34.96</v>
      </c>
      <c r="W2256" s="0" t="n">
        <v>0.711</v>
      </c>
    </row>
    <row r="2257" customFormat="false" ht="15" hidden="false" customHeight="false" outlineLevel="0" collapsed="false">
      <c r="A2257" s="0" t="s">
        <v>2403</v>
      </c>
      <c r="B2257" s="0" t="s">
        <v>40</v>
      </c>
      <c r="C2257" s="0" t="n">
        <v>203</v>
      </c>
      <c r="D2257" s="0" t="n">
        <v>73</v>
      </c>
      <c r="E2257" s="0" t="n">
        <v>12</v>
      </c>
      <c r="F2257" s="0" t="n">
        <v>8</v>
      </c>
      <c r="G2257" s="0" t="n">
        <v>10.48</v>
      </c>
      <c r="H2257" s="0" t="n">
        <v>3.81</v>
      </c>
      <c r="I2257" s="0" t="n">
        <v>0.56</v>
      </c>
      <c r="J2257" s="0" t="s">
        <v>65</v>
      </c>
      <c r="K2257" s="0" t="s">
        <v>42</v>
      </c>
      <c r="L2257" s="0" t="n">
        <v>116</v>
      </c>
      <c r="M2257" s="0" t="n">
        <v>1.69</v>
      </c>
      <c r="N2257" s="0" t="n">
        <v>108.09</v>
      </c>
      <c r="O2257" s="0" t="n">
        <v>1.81</v>
      </c>
      <c r="P2257" s="0" t="n">
        <v>8</v>
      </c>
      <c r="Q2257" s="0" t="n">
        <v>0.93</v>
      </c>
      <c r="R2257" s="0" t="n">
        <v>364</v>
      </c>
      <c r="S2257" s="0" t="n">
        <v>9.8</v>
      </c>
      <c r="T2257" s="0" t="n">
        <v>0.57</v>
      </c>
      <c r="U2257" s="6" t="n">
        <v>45590</v>
      </c>
      <c r="V2257" s="0" t="n">
        <v>291.95</v>
      </c>
      <c r="W2257" s="0" t="n">
        <v>0.49</v>
      </c>
    </row>
    <row r="2258" customFormat="false" ht="15" hidden="false" customHeight="false" outlineLevel="0" collapsed="false">
      <c r="A2258" s="0" t="s">
        <v>2404</v>
      </c>
      <c r="B2258" s="0" t="s">
        <v>44</v>
      </c>
      <c r="C2258" s="0" t="n">
        <v>95</v>
      </c>
      <c r="D2258" s="0" t="n">
        <v>40</v>
      </c>
      <c r="E2258" s="0" t="n">
        <v>5</v>
      </c>
      <c r="F2258" s="0" t="n">
        <v>8</v>
      </c>
      <c r="G2258" s="0" t="n">
        <v>27.32</v>
      </c>
      <c r="H2258" s="0" t="n">
        <v>2.21</v>
      </c>
      <c r="I2258" s="0" t="n">
        <v>0.93</v>
      </c>
      <c r="J2258" s="0" t="s">
        <v>174</v>
      </c>
      <c r="K2258" s="0" t="s">
        <v>54</v>
      </c>
      <c r="L2258" s="0" t="n">
        <v>171</v>
      </c>
      <c r="M2258" s="0" t="n">
        <v>2.59</v>
      </c>
      <c r="N2258" s="0" t="n">
        <v>189.34</v>
      </c>
      <c r="O2258" s="0" t="n">
        <v>1.31</v>
      </c>
      <c r="P2258" s="0" t="n">
        <v>8</v>
      </c>
      <c r="Q2258" s="0" t="n">
        <v>0.93</v>
      </c>
      <c r="R2258" s="0" t="n">
        <v>251</v>
      </c>
      <c r="S2258" s="0" t="n">
        <v>4.01</v>
      </c>
      <c r="T2258" s="0" t="n">
        <v>0.62</v>
      </c>
      <c r="U2258" s="6" t="n">
        <v>45584</v>
      </c>
      <c r="V2258" s="0" t="n">
        <v>36.63</v>
      </c>
      <c r="W2258" s="0" t="n">
        <v>0.472</v>
      </c>
    </row>
    <row r="2259" customFormat="false" ht="15" hidden="false" customHeight="false" outlineLevel="0" collapsed="false">
      <c r="A2259" s="0" t="s">
        <v>2405</v>
      </c>
      <c r="B2259" s="0" t="s">
        <v>81</v>
      </c>
      <c r="C2259" s="0" t="n">
        <v>306</v>
      </c>
      <c r="D2259" s="0" t="n">
        <v>56</v>
      </c>
      <c r="E2259" s="0" t="n">
        <v>14</v>
      </c>
      <c r="F2259" s="0" t="n">
        <v>3</v>
      </c>
      <c r="G2259" s="0" t="n">
        <v>42.62</v>
      </c>
      <c r="H2259" s="0" t="n">
        <v>5.63</v>
      </c>
      <c r="I2259" s="0" t="n">
        <v>0.28</v>
      </c>
      <c r="J2259" s="0" t="s">
        <v>259</v>
      </c>
      <c r="K2259" s="0" t="s">
        <v>54</v>
      </c>
      <c r="L2259" s="0" t="n">
        <v>46</v>
      </c>
      <c r="M2259" s="0" t="n">
        <v>4.52</v>
      </c>
      <c r="N2259" s="0" t="n">
        <v>100.85</v>
      </c>
      <c r="O2259" s="0" t="n">
        <v>0.49</v>
      </c>
      <c r="P2259" s="0" t="n">
        <v>3</v>
      </c>
      <c r="Q2259" s="0" t="n">
        <v>0.92</v>
      </c>
      <c r="R2259" s="0" t="n">
        <v>550</v>
      </c>
      <c r="S2259" s="0" t="n">
        <v>5.16</v>
      </c>
      <c r="T2259" s="0" t="n">
        <v>0.46</v>
      </c>
      <c r="U2259" s="6" t="n">
        <v>45633</v>
      </c>
      <c r="V2259" s="0" t="n">
        <v>219.29</v>
      </c>
      <c r="W2259" s="0" t="n">
        <v>0.636</v>
      </c>
    </row>
    <row r="2260" customFormat="false" ht="15" hidden="false" customHeight="false" outlineLevel="0" collapsed="false">
      <c r="A2260" s="0" t="s">
        <v>2406</v>
      </c>
      <c r="B2260" s="0" t="s">
        <v>56</v>
      </c>
      <c r="C2260" s="0" t="n">
        <v>491</v>
      </c>
      <c r="D2260" s="0" t="n">
        <v>11</v>
      </c>
      <c r="E2260" s="0" t="n">
        <v>3</v>
      </c>
      <c r="F2260" s="0" t="n">
        <v>6</v>
      </c>
      <c r="G2260" s="0" t="n">
        <v>3.42</v>
      </c>
      <c r="H2260" s="0" t="n">
        <v>7.2</v>
      </c>
      <c r="I2260" s="0" t="n">
        <v>0.68</v>
      </c>
      <c r="J2260" s="0" t="s">
        <v>51</v>
      </c>
      <c r="K2260" s="0" t="s">
        <v>42</v>
      </c>
      <c r="L2260" s="0" t="n">
        <v>178</v>
      </c>
      <c r="M2260" s="0" t="n">
        <v>3.98</v>
      </c>
      <c r="N2260" s="0" t="n">
        <v>92.29</v>
      </c>
      <c r="O2260" s="0" t="n">
        <v>0.13</v>
      </c>
      <c r="P2260" s="0" t="n">
        <v>5</v>
      </c>
      <c r="Q2260" s="0" t="n">
        <v>0.71</v>
      </c>
      <c r="R2260" s="0" t="n">
        <v>667</v>
      </c>
      <c r="S2260" s="0" t="n">
        <v>14.66</v>
      </c>
      <c r="T2260" s="0" t="n">
        <v>0.69</v>
      </c>
      <c r="U2260" s="6" t="n">
        <v>45655</v>
      </c>
      <c r="V2260" s="0" t="n">
        <v>152.91</v>
      </c>
      <c r="W2260" s="0" t="n">
        <v>0.762</v>
      </c>
    </row>
    <row r="2261" customFormat="false" ht="15" hidden="false" customHeight="false" outlineLevel="0" collapsed="false">
      <c r="A2261" s="0" t="s">
        <v>2407</v>
      </c>
      <c r="B2261" s="0" t="s">
        <v>56</v>
      </c>
      <c r="C2261" s="0" t="n">
        <v>394</v>
      </c>
      <c r="D2261" s="0" t="n">
        <v>91</v>
      </c>
      <c r="E2261" s="0" t="n">
        <v>7</v>
      </c>
      <c r="F2261" s="0" t="n">
        <v>5</v>
      </c>
      <c r="G2261" s="0" t="n">
        <v>44.57</v>
      </c>
      <c r="H2261" s="0" t="n">
        <v>6.95</v>
      </c>
      <c r="I2261" s="0" t="n">
        <v>0.68</v>
      </c>
      <c r="J2261" s="0" t="s">
        <v>271</v>
      </c>
      <c r="K2261" s="0" t="s">
        <v>46</v>
      </c>
      <c r="L2261" s="0" t="n">
        <v>106</v>
      </c>
      <c r="M2261" s="0" t="n">
        <v>1.52</v>
      </c>
      <c r="N2261" s="0" t="n">
        <v>95.51</v>
      </c>
      <c r="O2261" s="0" t="n">
        <v>1.47</v>
      </c>
      <c r="P2261" s="0" t="n">
        <v>1</v>
      </c>
      <c r="Q2261" s="0" t="n">
        <v>0.74</v>
      </c>
      <c r="R2261" s="0" t="n">
        <v>655</v>
      </c>
      <c r="S2261" s="0" t="n">
        <v>1.74</v>
      </c>
      <c r="T2261" s="0" t="n">
        <v>0.91</v>
      </c>
      <c r="U2261" s="6" t="n">
        <v>45505</v>
      </c>
      <c r="V2261" s="0" t="n">
        <v>230.36</v>
      </c>
      <c r="W2261" s="0" t="n">
        <v>0.586</v>
      </c>
    </row>
    <row r="2262" customFormat="false" ht="15" hidden="false" customHeight="false" outlineLevel="0" collapsed="false">
      <c r="A2262" s="0" t="s">
        <v>2408</v>
      </c>
      <c r="B2262" s="0" t="s">
        <v>56</v>
      </c>
      <c r="C2262" s="0" t="n">
        <v>161</v>
      </c>
      <c r="D2262" s="0" t="n">
        <v>86</v>
      </c>
      <c r="E2262" s="0" t="n">
        <v>5</v>
      </c>
      <c r="F2262" s="0" t="n">
        <v>3</v>
      </c>
      <c r="G2262" s="0" t="n">
        <v>33.61</v>
      </c>
      <c r="H2262" s="0" t="n">
        <v>6.32</v>
      </c>
      <c r="I2262" s="0" t="n">
        <v>0.24</v>
      </c>
      <c r="J2262" s="0" t="s">
        <v>409</v>
      </c>
      <c r="K2262" s="0" t="s">
        <v>46</v>
      </c>
      <c r="L2262" s="0" t="n">
        <v>58</v>
      </c>
      <c r="M2262" s="0" t="n">
        <v>4.45</v>
      </c>
      <c r="N2262" s="0" t="n">
        <v>78.35</v>
      </c>
      <c r="O2262" s="0" t="n">
        <v>1.72</v>
      </c>
      <c r="P2262" s="0" t="n">
        <v>2</v>
      </c>
      <c r="Q2262" s="0" t="n">
        <v>0.98</v>
      </c>
      <c r="R2262" s="0" t="n">
        <v>74</v>
      </c>
      <c r="S2262" s="0" t="n">
        <v>14.92</v>
      </c>
      <c r="T2262" s="0" t="n">
        <v>0.64</v>
      </c>
      <c r="U2262" s="6" t="n">
        <v>45637</v>
      </c>
      <c r="V2262" s="0" t="n">
        <v>85.67</v>
      </c>
      <c r="W2262" s="0" t="n">
        <v>0.711</v>
      </c>
    </row>
    <row r="2263" customFormat="false" ht="15" hidden="false" customHeight="false" outlineLevel="0" collapsed="false">
      <c r="A2263" s="0" t="s">
        <v>2409</v>
      </c>
      <c r="B2263" s="0" t="s">
        <v>40</v>
      </c>
      <c r="C2263" s="0" t="n">
        <v>256</v>
      </c>
      <c r="D2263" s="0" t="n">
        <v>78</v>
      </c>
      <c r="E2263" s="0" t="n">
        <v>3</v>
      </c>
      <c r="F2263" s="0" t="n">
        <v>4</v>
      </c>
      <c r="G2263" s="0" t="n">
        <v>31.22</v>
      </c>
      <c r="H2263" s="0" t="n">
        <v>1.89</v>
      </c>
      <c r="I2263" s="0" t="n">
        <v>0.31</v>
      </c>
      <c r="J2263" s="0" t="s">
        <v>62</v>
      </c>
      <c r="K2263" s="0" t="s">
        <v>60</v>
      </c>
      <c r="L2263" s="0" t="n">
        <v>137</v>
      </c>
      <c r="M2263" s="0" t="n">
        <v>0.8</v>
      </c>
      <c r="N2263" s="0" t="n">
        <v>41.67</v>
      </c>
      <c r="O2263" s="0" t="n">
        <v>0.87</v>
      </c>
      <c r="P2263" s="0" t="n">
        <v>5</v>
      </c>
      <c r="Q2263" s="0" t="n">
        <v>0.72</v>
      </c>
      <c r="R2263" s="0" t="n">
        <v>706</v>
      </c>
      <c r="S2263" s="0" t="n">
        <v>13.68</v>
      </c>
      <c r="T2263" s="0" t="n">
        <v>0.67</v>
      </c>
      <c r="U2263" s="6" t="n">
        <v>45565</v>
      </c>
      <c r="V2263" s="0" t="n">
        <v>124.58</v>
      </c>
      <c r="W2263" s="0" t="n">
        <v>0.673</v>
      </c>
    </row>
    <row r="2264" customFormat="false" ht="15" hidden="false" customHeight="false" outlineLevel="0" collapsed="false">
      <c r="A2264" s="0" t="s">
        <v>2410</v>
      </c>
      <c r="B2264" s="0" t="s">
        <v>44</v>
      </c>
      <c r="C2264" s="0" t="n">
        <v>44</v>
      </c>
      <c r="D2264" s="0" t="n">
        <v>67</v>
      </c>
      <c r="E2264" s="0" t="n">
        <v>10</v>
      </c>
      <c r="F2264" s="0" t="n">
        <v>2</v>
      </c>
      <c r="G2264" s="0" t="n">
        <v>31.67</v>
      </c>
      <c r="H2264" s="0" t="n">
        <v>8.45</v>
      </c>
      <c r="I2264" s="0" t="n">
        <v>0.52</v>
      </c>
      <c r="J2264" s="0" t="s">
        <v>139</v>
      </c>
      <c r="K2264" s="0" t="s">
        <v>60</v>
      </c>
      <c r="L2264" s="0" t="n">
        <v>19</v>
      </c>
      <c r="M2264" s="0" t="n">
        <v>2.36</v>
      </c>
      <c r="N2264" s="0" t="n">
        <v>169.99</v>
      </c>
      <c r="O2264" s="0" t="n">
        <v>0.25</v>
      </c>
      <c r="P2264" s="0" t="n">
        <v>0</v>
      </c>
      <c r="Q2264" s="0" t="n">
        <v>0.72</v>
      </c>
      <c r="R2264" s="0" t="n">
        <v>557</v>
      </c>
      <c r="S2264" s="0" t="n">
        <v>10.5</v>
      </c>
      <c r="T2264" s="0" t="n">
        <v>0.5</v>
      </c>
      <c r="U2264" s="6" t="n">
        <v>45438</v>
      </c>
      <c r="V2264" s="0" t="n">
        <v>162.4</v>
      </c>
      <c r="W2264" s="0" t="n">
        <v>0.759</v>
      </c>
    </row>
    <row r="2265" customFormat="false" ht="15" hidden="false" customHeight="false" outlineLevel="0" collapsed="false">
      <c r="A2265" s="0" t="s">
        <v>2411</v>
      </c>
      <c r="B2265" s="0" t="s">
        <v>40</v>
      </c>
      <c r="C2265" s="0" t="n">
        <v>309</v>
      </c>
      <c r="D2265" s="0" t="n">
        <v>53</v>
      </c>
      <c r="E2265" s="0" t="n">
        <v>14</v>
      </c>
      <c r="F2265" s="0" t="n">
        <v>5</v>
      </c>
      <c r="G2265" s="0" t="n">
        <v>15.52</v>
      </c>
      <c r="H2265" s="0" t="n">
        <v>4.54</v>
      </c>
      <c r="I2265" s="0" t="n">
        <v>0.27</v>
      </c>
      <c r="J2265" s="0" t="s">
        <v>132</v>
      </c>
      <c r="K2265" s="0" t="s">
        <v>54</v>
      </c>
      <c r="L2265" s="0" t="n">
        <v>49</v>
      </c>
      <c r="M2265" s="0" t="n">
        <v>0.86</v>
      </c>
      <c r="N2265" s="0" t="n">
        <v>83.93</v>
      </c>
      <c r="O2265" s="0" t="n">
        <v>1.33</v>
      </c>
      <c r="P2265" s="0" t="n">
        <v>6</v>
      </c>
      <c r="Q2265" s="0" t="n">
        <v>0.95</v>
      </c>
      <c r="R2265" s="0" t="n">
        <v>415</v>
      </c>
      <c r="S2265" s="0" t="n">
        <v>14.2</v>
      </c>
      <c r="T2265" s="0" t="n">
        <v>0.27</v>
      </c>
      <c r="U2265" s="6" t="n">
        <v>45508</v>
      </c>
      <c r="V2265" s="0" t="n">
        <v>45.01</v>
      </c>
      <c r="W2265" s="0" t="n">
        <v>0.58</v>
      </c>
    </row>
    <row r="2266" customFormat="false" ht="15" hidden="false" customHeight="false" outlineLevel="0" collapsed="false">
      <c r="A2266" s="0" t="s">
        <v>2412</v>
      </c>
      <c r="B2266" s="0" t="s">
        <v>48</v>
      </c>
      <c r="C2266" s="0" t="n">
        <v>86</v>
      </c>
      <c r="D2266" s="0" t="n">
        <v>83</v>
      </c>
      <c r="E2266" s="0" t="n">
        <v>13</v>
      </c>
      <c r="F2266" s="0" t="n">
        <v>9</v>
      </c>
      <c r="G2266" s="0" t="n">
        <v>21.34</v>
      </c>
      <c r="H2266" s="0" t="n">
        <v>2.6</v>
      </c>
      <c r="I2266" s="0" t="n">
        <v>0.63</v>
      </c>
      <c r="J2266" s="0" t="s">
        <v>70</v>
      </c>
      <c r="K2266" s="0" t="s">
        <v>46</v>
      </c>
      <c r="L2266" s="0" t="n">
        <v>155</v>
      </c>
      <c r="M2266" s="0" t="n">
        <v>4.66</v>
      </c>
      <c r="N2266" s="0" t="n">
        <v>110.53</v>
      </c>
      <c r="O2266" s="0" t="n">
        <v>0.66</v>
      </c>
      <c r="P2266" s="0" t="n">
        <v>1</v>
      </c>
      <c r="Q2266" s="0" t="n">
        <v>0.89</v>
      </c>
      <c r="R2266" s="0" t="n">
        <v>580</v>
      </c>
      <c r="S2266" s="0" t="n">
        <v>3.13</v>
      </c>
      <c r="T2266" s="0" t="n">
        <v>0.54</v>
      </c>
      <c r="U2266" s="6" t="n">
        <v>45298</v>
      </c>
      <c r="V2266" s="0" t="n">
        <v>257.03</v>
      </c>
      <c r="W2266" s="0" t="n">
        <v>0.642</v>
      </c>
    </row>
    <row r="2267" customFormat="false" ht="15" hidden="false" customHeight="false" outlineLevel="0" collapsed="false">
      <c r="A2267" s="0" t="s">
        <v>2413</v>
      </c>
      <c r="B2267" s="0" t="s">
        <v>56</v>
      </c>
      <c r="C2267" s="0" t="n">
        <v>269</v>
      </c>
      <c r="D2267" s="0" t="n">
        <v>65</v>
      </c>
      <c r="E2267" s="0" t="n">
        <v>8</v>
      </c>
      <c r="F2267" s="0" t="n">
        <v>7</v>
      </c>
      <c r="G2267" s="0" t="n">
        <v>40.17</v>
      </c>
      <c r="H2267" s="0" t="n">
        <v>1.32</v>
      </c>
      <c r="I2267" s="0" t="n">
        <v>0.54</v>
      </c>
      <c r="J2267" s="0" t="s">
        <v>118</v>
      </c>
      <c r="K2267" s="0" t="s">
        <v>54</v>
      </c>
      <c r="L2267" s="0" t="n">
        <v>162</v>
      </c>
      <c r="M2267" s="0" t="n">
        <v>0.68</v>
      </c>
      <c r="N2267" s="0" t="n">
        <v>13.78</v>
      </c>
      <c r="O2267" s="0" t="n">
        <v>0.37</v>
      </c>
      <c r="P2267" s="0" t="n">
        <v>7</v>
      </c>
      <c r="Q2267" s="0" t="n">
        <v>0.81</v>
      </c>
      <c r="R2267" s="0" t="n">
        <v>771</v>
      </c>
      <c r="S2267" s="0" t="n">
        <v>14.2</v>
      </c>
      <c r="T2267" s="0" t="n">
        <v>0.94</v>
      </c>
      <c r="U2267" s="6" t="n">
        <v>45559</v>
      </c>
      <c r="V2267" s="0" t="n">
        <v>297.55</v>
      </c>
      <c r="W2267" s="0" t="n">
        <v>0.762</v>
      </c>
    </row>
    <row r="2268" customFormat="false" ht="15" hidden="false" customHeight="false" outlineLevel="0" collapsed="false">
      <c r="A2268" s="0" t="s">
        <v>2414</v>
      </c>
      <c r="B2268" s="0" t="s">
        <v>48</v>
      </c>
      <c r="C2268" s="0" t="n">
        <v>427</v>
      </c>
      <c r="D2268" s="0" t="n">
        <v>52</v>
      </c>
      <c r="E2268" s="0" t="n">
        <v>11</v>
      </c>
      <c r="F2268" s="0" t="n">
        <v>3</v>
      </c>
      <c r="G2268" s="0" t="n">
        <v>16.01</v>
      </c>
      <c r="H2268" s="0" t="n">
        <v>4.46</v>
      </c>
      <c r="I2268" s="0" t="n">
        <v>0.57</v>
      </c>
      <c r="J2268" s="0" t="s">
        <v>198</v>
      </c>
      <c r="K2268" s="0" t="s">
        <v>46</v>
      </c>
      <c r="L2268" s="0" t="n">
        <v>115</v>
      </c>
      <c r="M2268" s="0" t="n">
        <v>1.18</v>
      </c>
      <c r="N2268" s="0" t="n">
        <v>21.45</v>
      </c>
      <c r="O2268" s="0" t="n">
        <v>1.07</v>
      </c>
      <c r="P2268" s="0" t="n">
        <v>4</v>
      </c>
      <c r="Q2268" s="0" t="n">
        <v>0.75</v>
      </c>
      <c r="R2268" s="0" t="n">
        <v>643</v>
      </c>
      <c r="S2268" s="0" t="n">
        <v>3.98</v>
      </c>
      <c r="T2268" s="0" t="n">
        <v>0.74</v>
      </c>
      <c r="U2268" s="6" t="n">
        <v>45346</v>
      </c>
      <c r="V2268" s="0" t="n">
        <v>131.1</v>
      </c>
      <c r="W2268" s="0" t="n">
        <v>0.564</v>
      </c>
    </row>
    <row r="2269" customFormat="false" ht="15" hidden="false" customHeight="false" outlineLevel="0" collapsed="false">
      <c r="A2269" s="0" t="s">
        <v>2415</v>
      </c>
      <c r="B2269" s="0" t="s">
        <v>81</v>
      </c>
      <c r="C2269" s="0" t="n">
        <v>137</v>
      </c>
      <c r="D2269" s="0" t="n">
        <v>98</v>
      </c>
      <c r="E2269" s="0" t="n">
        <v>5</v>
      </c>
      <c r="F2269" s="0" t="n">
        <v>9</v>
      </c>
      <c r="G2269" s="0" t="n">
        <v>24.03</v>
      </c>
      <c r="H2269" s="0" t="n">
        <v>6.37</v>
      </c>
      <c r="I2269" s="0" t="n">
        <v>0.22</v>
      </c>
      <c r="J2269" s="0" t="s">
        <v>319</v>
      </c>
      <c r="K2269" s="0" t="s">
        <v>60</v>
      </c>
      <c r="L2269" s="0" t="n">
        <v>50</v>
      </c>
      <c r="M2269" s="0" t="n">
        <v>4.62</v>
      </c>
      <c r="N2269" s="0" t="n">
        <v>123.46</v>
      </c>
      <c r="O2269" s="0" t="n">
        <v>1.02</v>
      </c>
      <c r="P2269" s="0" t="n">
        <v>6</v>
      </c>
      <c r="Q2269" s="0" t="n">
        <v>0.97</v>
      </c>
      <c r="R2269" s="0" t="n">
        <v>95</v>
      </c>
      <c r="S2269" s="0" t="n">
        <v>8.65</v>
      </c>
      <c r="T2269" s="0" t="n">
        <v>0.59</v>
      </c>
      <c r="U2269" s="6" t="n">
        <v>45304</v>
      </c>
      <c r="V2269" s="0" t="n">
        <v>119.28</v>
      </c>
      <c r="W2269" s="0" t="n">
        <v>0.605</v>
      </c>
    </row>
    <row r="2270" customFormat="false" ht="15" hidden="false" customHeight="false" outlineLevel="0" collapsed="false">
      <c r="A2270" s="0" t="s">
        <v>2416</v>
      </c>
      <c r="B2270" s="0" t="s">
        <v>81</v>
      </c>
      <c r="C2270" s="0" t="n">
        <v>92</v>
      </c>
      <c r="D2270" s="0" t="n">
        <v>43</v>
      </c>
      <c r="E2270" s="0" t="n">
        <v>11</v>
      </c>
      <c r="F2270" s="0" t="n">
        <v>9</v>
      </c>
      <c r="G2270" s="0" t="n">
        <v>1.96</v>
      </c>
      <c r="H2270" s="0" t="n">
        <v>6.82</v>
      </c>
      <c r="I2270" s="0" t="n">
        <v>0.57</v>
      </c>
      <c r="J2270" s="0" t="s">
        <v>223</v>
      </c>
      <c r="K2270" s="0" t="s">
        <v>42</v>
      </c>
      <c r="L2270" s="0" t="n">
        <v>173</v>
      </c>
      <c r="M2270" s="0" t="n">
        <v>3.12</v>
      </c>
      <c r="N2270" s="0" t="n">
        <v>177.05</v>
      </c>
      <c r="O2270" s="0" t="n">
        <v>1.08</v>
      </c>
      <c r="P2270" s="0" t="n">
        <v>7</v>
      </c>
      <c r="Q2270" s="0" t="n">
        <v>1</v>
      </c>
      <c r="R2270" s="0" t="n">
        <v>84</v>
      </c>
      <c r="S2270" s="0" t="n">
        <v>7.84</v>
      </c>
      <c r="T2270" s="0" t="n">
        <v>0.7</v>
      </c>
      <c r="U2270" s="6" t="n">
        <v>45487</v>
      </c>
      <c r="V2270" s="0" t="n">
        <v>182.28</v>
      </c>
      <c r="W2270" s="0" t="n">
        <v>0.597</v>
      </c>
    </row>
    <row r="2271" customFormat="false" ht="15" hidden="false" customHeight="false" outlineLevel="0" collapsed="false">
      <c r="A2271" s="0" t="s">
        <v>2417</v>
      </c>
      <c r="B2271" s="0" t="s">
        <v>40</v>
      </c>
      <c r="C2271" s="0" t="n">
        <v>301</v>
      </c>
      <c r="D2271" s="0" t="n">
        <v>39</v>
      </c>
      <c r="E2271" s="0" t="n">
        <v>11</v>
      </c>
      <c r="F2271" s="0" t="n">
        <v>4</v>
      </c>
      <c r="G2271" s="0" t="n">
        <v>36.94</v>
      </c>
      <c r="H2271" s="0" t="n">
        <v>9.65</v>
      </c>
      <c r="I2271" s="0" t="n">
        <v>0.14</v>
      </c>
      <c r="J2271" s="0" t="s">
        <v>196</v>
      </c>
      <c r="K2271" s="0" t="s">
        <v>46</v>
      </c>
      <c r="L2271" s="0" t="n">
        <v>11</v>
      </c>
      <c r="M2271" s="0" t="n">
        <v>4.08</v>
      </c>
      <c r="N2271" s="0" t="n">
        <v>103.75</v>
      </c>
      <c r="O2271" s="0" t="n">
        <v>1.67</v>
      </c>
      <c r="P2271" s="0" t="n">
        <v>2</v>
      </c>
      <c r="Q2271" s="0" t="n">
        <v>0.71</v>
      </c>
      <c r="R2271" s="0" t="n">
        <v>251</v>
      </c>
      <c r="S2271" s="0" t="n">
        <v>8.17</v>
      </c>
      <c r="T2271" s="0" t="n">
        <v>0.65</v>
      </c>
      <c r="U2271" s="6" t="n">
        <v>45366</v>
      </c>
      <c r="V2271" s="0" t="n">
        <v>209.71</v>
      </c>
      <c r="W2271" s="0" t="n">
        <v>0.574</v>
      </c>
    </row>
    <row r="2272" customFormat="false" ht="15" hidden="false" customHeight="false" outlineLevel="0" collapsed="false">
      <c r="A2272" s="0" t="s">
        <v>2418</v>
      </c>
      <c r="B2272" s="0" t="s">
        <v>44</v>
      </c>
      <c r="C2272" s="0" t="n">
        <v>423</v>
      </c>
      <c r="D2272" s="0" t="n">
        <v>80</v>
      </c>
      <c r="E2272" s="0" t="n">
        <v>14</v>
      </c>
      <c r="F2272" s="0" t="n">
        <v>9</v>
      </c>
      <c r="G2272" s="0" t="n">
        <v>21.47</v>
      </c>
      <c r="H2272" s="0" t="n">
        <v>1.95</v>
      </c>
      <c r="I2272" s="0" t="n">
        <v>0.89</v>
      </c>
      <c r="J2272" s="0" t="s">
        <v>210</v>
      </c>
      <c r="K2272" s="0" t="s">
        <v>60</v>
      </c>
      <c r="L2272" s="0" t="n">
        <v>62</v>
      </c>
      <c r="M2272" s="0" t="n">
        <v>0.57</v>
      </c>
      <c r="N2272" s="0" t="n">
        <v>41.35</v>
      </c>
      <c r="O2272" s="0" t="n">
        <v>1.02</v>
      </c>
      <c r="P2272" s="0" t="n">
        <v>5</v>
      </c>
      <c r="Q2272" s="0" t="n">
        <v>0.87</v>
      </c>
      <c r="R2272" s="0" t="n">
        <v>584</v>
      </c>
      <c r="S2272" s="0" t="n">
        <v>4.74</v>
      </c>
      <c r="T2272" s="0" t="n">
        <v>0.93</v>
      </c>
      <c r="U2272" s="6" t="n">
        <v>45319</v>
      </c>
      <c r="V2272" s="0" t="n">
        <v>261.89</v>
      </c>
      <c r="W2272" s="0" t="n">
        <v>0.621</v>
      </c>
    </row>
    <row r="2273" customFormat="false" ht="15" hidden="false" customHeight="false" outlineLevel="0" collapsed="false">
      <c r="A2273" s="0" t="s">
        <v>2419</v>
      </c>
      <c r="B2273" s="0" t="s">
        <v>48</v>
      </c>
      <c r="C2273" s="0" t="n">
        <v>467</v>
      </c>
      <c r="D2273" s="0" t="n">
        <v>79</v>
      </c>
      <c r="E2273" s="0" t="n">
        <v>14</v>
      </c>
      <c r="F2273" s="0" t="n">
        <v>3</v>
      </c>
      <c r="G2273" s="0" t="n">
        <v>26.74</v>
      </c>
      <c r="H2273" s="0" t="n">
        <v>9.86</v>
      </c>
      <c r="I2273" s="0" t="n">
        <v>0.41</v>
      </c>
      <c r="J2273" s="0" t="s">
        <v>100</v>
      </c>
      <c r="K2273" s="0" t="s">
        <v>60</v>
      </c>
      <c r="L2273" s="0" t="n">
        <v>156</v>
      </c>
      <c r="M2273" s="0" t="n">
        <v>2.39</v>
      </c>
      <c r="N2273" s="0" t="n">
        <v>32.06</v>
      </c>
      <c r="O2273" s="0" t="n">
        <v>1.81</v>
      </c>
      <c r="P2273" s="0" t="n">
        <v>8</v>
      </c>
      <c r="Q2273" s="0" t="n">
        <v>0.78</v>
      </c>
      <c r="R2273" s="0" t="n">
        <v>414</v>
      </c>
      <c r="S2273" s="0" t="n">
        <v>11.93</v>
      </c>
      <c r="T2273" s="0" t="n">
        <v>0.38</v>
      </c>
      <c r="U2273" s="6" t="n">
        <v>45635</v>
      </c>
      <c r="V2273" s="0" t="n">
        <v>118.14</v>
      </c>
      <c r="W2273" s="0" t="n">
        <v>0.45</v>
      </c>
    </row>
    <row r="2274" customFormat="false" ht="15" hidden="false" customHeight="false" outlineLevel="0" collapsed="false">
      <c r="A2274" s="0" t="s">
        <v>2420</v>
      </c>
      <c r="B2274" s="0" t="s">
        <v>44</v>
      </c>
      <c r="C2274" s="0" t="n">
        <v>379</v>
      </c>
      <c r="D2274" s="0" t="n">
        <v>64</v>
      </c>
      <c r="E2274" s="0" t="n">
        <v>3</v>
      </c>
      <c r="F2274" s="0" t="n">
        <v>6</v>
      </c>
      <c r="G2274" s="0" t="n">
        <v>6.62</v>
      </c>
      <c r="H2274" s="0" t="n">
        <v>6.72</v>
      </c>
      <c r="I2274" s="0" t="n">
        <v>0.87</v>
      </c>
      <c r="J2274" s="0" t="s">
        <v>474</v>
      </c>
      <c r="K2274" s="0" t="s">
        <v>46</v>
      </c>
      <c r="L2274" s="0" t="n">
        <v>35</v>
      </c>
      <c r="M2274" s="0" t="n">
        <v>4.93</v>
      </c>
      <c r="N2274" s="0" t="n">
        <v>180.96</v>
      </c>
      <c r="O2274" s="0" t="n">
        <v>1.7</v>
      </c>
      <c r="P2274" s="0" t="n">
        <v>3</v>
      </c>
      <c r="Q2274" s="0" t="n">
        <v>0.95</v>
      </c>
      <c r="R2274" s="0" t="n">
        <v>519</v>
      </c>
      <c r="S2274" s="0" t="n">
        <v>11.4</v>
      </c>
      <c r="T2274" s="0" t="n">
        <v>0.91</v>
      </c>
      <c r="U2274" s="6" t="n">
        <v>45320</v>
      </c>
      <c r="V2274" s="0" t="n">
        <v>231.8</v>
      </c>
      <c r="W2274" s="0" t="n">
        <v>0.694</v>
      </c>
    </row>
    <row r="2275" customFormat="false" ht="15" hidden="false" customHeight="false" outlineLevel="0" collapsed="false">
      <c r="A2275" s="0" t="s">
        <v>2421</v>
      </c>
      <c r="B2275" s="0" t="s">
        <v>40</v>
      </c>
      <c r="C2275" s="0" t="n">
        <v>29</v>
      </c>
      <c r="D2275" s="0" t="n">
        <v>76</v>
      </c>
      <c r="E2275" s="0" t="n">
        <v>5</v>
      </c>
      <c r="F2275" s="0" t="n">
        <v>8</v>
      </c>
      <c r="G2275" s="0" t="n">
        <v>49.59</v>
      </c>
      <c r="H2275" s="0" t="n">
        <v>4.82</v>
      </c>
      <c r="I2275" s="0" t="n">
        <v>0.73</v>
      </c>
      <c r="J2275" s="0" t="s">
        <v>156</v>
      </c>
      <c r="K2275" s="0" t="s">
        <v>54</v>
      </c>
      <c r="L2275" s="0" t="n">
        <v>63</v>
      </c>
      <c r="M2275" s="0" t="n">
        <v>3.11</v>
      </c>
      <c r="N2275" s="0" t="n">
        <v>143.31</v>
      </c>
      <c r="O2275" s="0" t="n">
        <v>1.34</v>
      </c>
      <c r="P2275" s="0" t="n">
        <v>9</v>
      </c>
      <c r="Q2275" s="0" t="n">
        <v>0.8</v>
      </c>
      <c r="R2275" s="0" t="n">
        <v>349</v>
      </c>
      <c r="S2275" s="0" t="n">
        <v>14.36</v>
      </c>
      <c r="T2275" s="0" t="n">
        <v>0.75</v>
      </c>
      <c r="U2275" s="6" t="n">
        <v>45394</v>
      </c>
      <c r="V2275" s="0" t="n">
        <v>79.62</v>
      </c>
      <c r="W2275" s="0" t="n">
        <v>0.587</v>
      </c>
    </row>
    <row r="2276" customFormat="false" ht="15" hidden="false" customHeight="false" outlineLevel="0" collapsed="false">
      <c r="A2276" s="0" t="s">
        <v>2422</v>
      </c>
      <c r="B2276" s="0" t="s">
        <v>81</v>
      </c>
      <c r="C2276" s="0" t="n">
        <v>230</v>
      </c>
      <c r="D2276" s="0" t="n">
        <v>22</v>
      </c>
      <c r="E2276" s="0" t="n">
        <v>8</v>
      </c>
      <c r="F2276" s="0" t="n">
        <v>8</v>
      </c>
      <c r="G2276" s="0" t="n">
        <v>15.82</v>
      </c>
      <c r="H2276" s="0" t="n">
        <v>8.94</v>
      </c>
      <c r="I2276" s="0" t="n">
        <v>0.79</v>
      </c>
      <c r="J2276" s="0" t="s">
        <v>455</v>
      </c>
      <c r="K2276" s="0" t="s">
        <v>46</v>
      </c>
      <c r="L2276" s="0" t="n">
        <v>60</v>
      </c>
      <c r="M2276" s="0" t="n">
        <v>4.32</v>
      </c>
      <c r="N2276" s="0" t="n">
        <v>193.58</v>
      </c>
      <c r="O2276" s="0" t="n">
        <v>0.21</v>
      </c>
      <c r="P2276" s="0" t="n">
        <v>6</v>
      </c>
      <c r="Q2276" s="0" t="n">
        <v>0.91</v>
      </c>
      <c r="R2276" s="0" t="n">
        <v>826</v>
      </c>
      <c r="S2276" s="0" t="n">
        <v>8.1</v>
      </c>
      <c r="T2276" s="0" t="n">
        <v>0.3</v>
      </c>
      <c r="U2276" s="6" t="n">
        <v>45428</v>
      </c>
      <c r="V2276" s="0" t="n">
        <v>207.33</v>
      </c>
      <c r="W2276" s="0" t="n">
        <v>0.609</v>
      </c>
    </row>
    <row r="2277" customFormat="false" ht="15" hidden="false" customHeight="false" outlineLevel="0" collapsed="false">
      <c r="A2277" s="0" t="s">
        <v>2423</v>
      </c>
      <c r="B2277" s="0" t="s">
        <v>44</v>
      </c>
      <c r="C2277" s="0" t="n">
        <v>342</v>
      </c>
      <c r="D2277" s="0" t="n">
        <v>12</v>
      </c>
      <c r="E2277" s="0" t="n">
        <v>10</v>
      </c>
      <c r="F2277" s="0" t="n">
        <v>5</v>
      </c>
      <c r="G2277" s="0" t="n">
        <v>32.11</v>
      </c>
      <c r="H2277" s="0" t="n">
        <v>7.1</v>
      </c>
      <c r="I2277" s="0" t="n">
        <v>0.38</v>
      </c>
      <c r="J2277" s="0" t="s">
        <v>62</v>
      </c>
      <c r="K2277" s="0" t="s">
        <v>60</v>
      </c>
      <c r="L2277" s="0" t="n">
        <v>162</v>
      </c>
      <c r="M2277" s="0" t="n">
        <v>4.84</v>
      </c>
      <c r="N2277" s="0" t="n">
        <v>25.65</v>
      </c>
      <c r="O2277" s="0" t="n">
        <v>1.74</v>
      </c>
      <c r="P2277" s="0" t="n">
        <v>0</v>
      </c>
      <c r="Q2277" s="0" t="n">
        <v>0.86</v>
      </c>
      <c r="R2277" s="0" t="n">
        <v>465</v>
      </c>
      <c r="S2277" s="0" t="n">
        <v>8.67</v>
      </c>
      <c r="T2277" s="0" t="n">
        <v>0.5</v>
      </c>
      <c r="U2277" s="6" t="n">
        <v>45374</v>
      </c>
      <c r="V2277" s="0" t="n">
        <v>145.36</v>
      </c>
      <c r="W2277" s="0" t="n">
        <v>0.614</v>
      </c>
    </row>
    <row r="2278" customFormat="false" ht="15" hidden="false" customHeight="false" outlineLevel="0" collapsed="false">
      <c r="A2278" s="0" t="s">
        <v>2424</v>
      </c>
      <c r="B2278" s="0" t="s">
        <v>44</v>
      </c>
      <c r="C2278" s="0" t="n">
        <v>171</v>
      </c>
      <c r="D2278" s="0" t="n">
        <v>35</v>
      </c>
      <c r="E2278" s="0" t="n">
        <v>6</v>
      </c>
      <c r="F2278" s="0" t="n">
        <v>2</v>
      </c>
      <c r="G2278" s="0" t="n">
        <v>29.48</v>
      </c>
      <c r="H2278" s="0" t="n">
        <v>3.81</v>
      </c>
      <c r="I2278" s="0" t="n">
        <v>0.3</v>
      </c>
      <c r="J2278" s="0" t="s">
        <v>168</v>
      </c>
      <c r="K2278" s="0" t="s">
        <v>46</v>
      </c>
      <c r="L2278" s="0" t="n">
        <v>123</v>
      </c>
      <c r="M2278" s="0" t="n">
        <v>3.58</v>
      </c>
      <c r="N2278" s="0" t="n">
        <v>181.5</v>
      </c>
      <c r="O2278" s="0" t="n">
        <v>1.82</v>
      </c>
      <c r="P2278" s="0" t="n">
        <v>6</v>
      </c>
      <c r="Q2278" s="0" t="n">
        <v>0.86</v>
      </c>
      <c r="R2278" s="0" t="n">
        <v>395</v>
      </c>
      <c r="S2278" s="0" t="n">
        <v>13.65</v>
      </c>
      <c r="T2278" s="0" t="n">
        <v>0.55</v>
      </c>
      <c r="U2278" s="6" t="n">
        <v>45438</v>
      </c>
      <c r="V2278" s="0" t="n">
        <v>201.89</v>
      </c>
      <c r="W2278" s="0" t="n">
        <v>0.562</v>
      </c>
    </row>
    <row r="2279" customFormat="false" ht="15" hidden="false" customHeight="false" outlineLevel="0" collapsed="false">
      <c r="A2279" s="0" t="s">
        <v>2425</v>
      </c>
      <c r="B2279" s="0" t="s">
        <v>81</v>
      </c>
      <c r="C2279" s="0" t="n">
        <v>24</v>
      </c>
      <c r="D2279" s="0" t="n">
        <v>66</v>
      </c>
      <c r="E2279" s="0" t="n">
        <v>7</v>
      </c>
      <c r="F2279" s="0" t="n">
        <v>4</v>
      </c>
      <c r="G2279" s="0" t="n">
        <v>39.47</v>
      </c>
      <c r="H2279" s="0" t="n">
        <v>8.9</v>
      </c>
      <c r="I2279" s="0" t="n">
        <v>0.47</v>
      </c>
      <c r="J2279" s="0" t="s">
        <v>96</v>
      </c>
      <c r="K2279" s="0" t="s">
        <v>42</v>
      </c>
      <c r="L2279" s="0" t="n">
        <v>26</v>
      </c>
      <c r="M2279" s="0" t="n">
        <v>1.97</v>
      </c>
      <c r="N2279" s="0" t="n">
        <v>170.67</v>
      </c>
      <c r="O2279" s="0" t="n">
        <v>0.81</v>
      </c>
      <c r="P2279" s="0" t="n">
        <v>8</v>
      </c>
      <c r="Q2279" s="0" t="n">
        <v>0.96</v>
      </c>
      <c r="R2279" s="0" t="n">
        <v>398</v>
      </c>
      <c r="S2279" s="0" t="n">
        <v>13.87</v>
      </c>
      <c r="T2279" s="0" t="n">
        <v>0.27</v>
      </c>
      <c r="U2279" s="6" t="n">
        <v>45641</v>
      </c>
      <c r="V2279" s="0" t="n">
        <v>120.14</v>
      </c>
      <c r="W2279" s="0" t="n">
        <v>0.59</v>
      </c>
    </row>
    <row r="2280" customFormat="false" ht="15" hidden="false" customHeight="false" outlineLevel="0" collapsed="false">
      <c r="A2280" s="0" t="s">
        <v>2426</v>
      </c>
      <c r="B2280" s="0" t="s">
        <v>48</v>
      </c>
      <c r="C2280" s="0" t="n">
        <v>214</v>
      </c>
      <c r="D2280" s="0" t="n">
        <v>33</v>
      </c>
      <c r="E2280" s="0" t="n">
        <v>11</v>
      </c>
      <c r="F2280" s="0" t="n">
        <v>3</v>
      </c>
      <c r="G2280" s="0" t="n">
        <v>15.4</v>
      </c>
      <c r="H2280" s="0" t="n">
        <v>6.83</v>
      </c>
      <c r="I2280" s="0" t="n">
        <v>0.12</v>
      </c>
      <c r="J2280" s="0" t="s">
        <v>223</v>
      </c>
      <c r="K2280" s="0" t="s">
        <v>54</v>
      </c>
      <c r="L2280" s="0" t="n">
        <v>129</v>
      </c>
      <c r="M2280" s="0" t="n">
        <v>1.89</v>
      </c>
      <c r="N2280" s="0" t="n">
        <v>179.71</v>
      </c>
      <c r="O2280" s="0" t="n">
        <v>1.1</v>
      </c>
      <c r="P2280" s="0" t="n">
        <v>9</v>
      </c>
      <c r="Q2280" s="0" t="n">
        <v>0.84</v>
      </c>
      <c r="R2280" s="0" t="n">
        <v>748</v>
      </c>
      <c r="S2280" s="0" t="n">
        <v>10.09</v>
      </c>
      <c r="T2280" s="0" t="n">
        <v>0.64</v>
      </c>
      <c r="U2280" s="6" t="n">
        <v>45420</v>
      </c>
      <c r="V2280" s="0" t="n">
        <v>95.36</v>
      </c>
      <c r="W2280" s="0" t="n">
        <v>0.541</v>
      </c>
    </row>
    <row r="2281" customFormat="false" ht="15" hidden="false" customHeight="false" outlineLevel="0" collapsed="false">
      <c r="A2281" s="0" t="s">
        <v>2427</v>
      </c>
      <c r="B2281" s="0" t="s">
        <v>81</v>
      </c>
      <c r="C2281" s="0" t="n">
        <v>461</v>
      </c>
      <c r="D2281" s="0" t="n">
        <v>62</v>
      </c>
      <c r="E2281" s="0" t="n">
        <v>8</v>
      </c>
      <c r="F2281" s="0" t="n">
        <v>5</v>
      </c>
      <c r="G2281" s="0" t="n">
        <v>38.04</v>
      </c>
      <c r="H2281" s="0" t="n">
        <v>7.14</v>
      </c>
      <c r="I2281" s="0" t="n">
        <v>0.93</v>
      </c>
      <c r="J2281" s="0" t="s">
        <v>143</v>
      </c>
      <c r="K2281" s="0" t="s">
        <v>46</v>
      </c>
      <c r="L2281" s="0" t="n">
        <v>55</v>
      </c>
      <c r="M2281" s="0" t="n">
        <v>0.82</v>
      </c>
      <c r="N2281" s="0" t="n">
        <v>11.09</v>
      </c>
      <c r="O2281" s="0" t="n">
        <v>0.63</v>
      </c>
      <c r="P2281" s="0" t="n">
        <v>7</v>
      </c>
      <c r="Q2281" s="0" t="n">
        <v>0.95</v>
      </c>
      <c r="R2281" s="0" t="n">
        <v>859</v>
      </c>
      <c r="S2281" s="0" t="n">
        <v>12.49</v>
      </c>
      <c r="T2281" s="0" t="n">
        <v>0.41</v>
      </c>
      <c r="U2281" s="6" t="n">
        <v>45366</v>
      </c>
      <c r="V2281" s="0" t="n">
        <v>150.94</v>
      </c>
      <c r="W2281" s="0" t="n">
        <v>0.636</v>
      </c>
    </row>
    <row r="2282" customFormat="false" ht="15" hidden="false" customHeight="false" outlineLevel="0" collapsed="false">
      <c r="A2282" s="0" t="s">
        <v>2428</v>
      </c>
      <c r="B2282" s="0" t="s">
        <v>44</v>
      </c>
      <c r="C2282" s="0" t="n">
        <v>302</v>
      </c>
      <c r="D2282" s="0" t="n">
        <v>79</v>
      </c>
      <c r="E2282" s="0" t="n">
        <v>14</v>
      </c>
      <c r="F2282" s="0" t="n">
        <v>3</v>
      </c>
      <c r="G2282" s="0" t="n">
        <v>19.74</v>
      </c>
      <c r="H2282" s="0" t="n">
        <v>9.02</v>
      </c>
      <c r="I2282" s="0" t="n">
        <v>0.45</v>
      </c>
      <c r="J2282" s="0" t="s">
        <v>78</v>
      </c>
      <c r="K2282" s="0" t="s">
        <v>60</v>
      </c>
      <c r="L2282" s="0" t="n">
        <v>64</v>
      </c>
      <c r="M2282" s="0" t="n">
        <v>2.42</v>
      </c>
      <c r="N2282" s="0" t="n">
        <v>150.96</v>
      </c>
      <c r="O2282" s="0" t="n">
        <v>0.13</v>
      </c>
      <c r="P2282" s="0" t="n">
        <v>3</v>
      </c>
      <c r="Q2282" s="0" t="n">
        <v>0.81</v>
      </c>
      <c r="R2282" s="0" t="n">
        <v>239</v>
      </c>
      <c r="S2282" s="0" t="n">
        <v>8.07</v>
      </c>
      <c r="T2282" s="0" t="n">
        <v>0.57</v>
      </c>
      <c r="U2282" s="6" t="n">
        <v>45323</v>
      </c>
      <c r="V2282" s="0" t="n">
        <v>269.58</v>
      </c>
      <c r="W2282" s="0" t="n">
        <v>0.711</v>
      </c>
    </row>
    <row r="2283" customFormat="false" ht="15" hidden="false" customHeight="false" outlineLevel="0" collapsed="false">
      <c r="A2283" s="0" t="s">
        <v>2429</v>
      </c>
      <c r="B2283" s="0" t="s">
        <v>48</v>
      </c>
      <c r="C2283" s="0" t="n">
        <v>483</v>
      </c>
      <c r="D2283" s="0" t="n">
        <v>52</v>
      </c>
      <c r="E2283" s="0" t="n">
        <v>9</v>
      </c>
      <c r="F2283" s="0" t="n">
        <v>5</v>
      </c>
      <c r="G2283" s="0" t="n">
        <v>21.15</v>
      </c>
      <c r="H2283" s="0" t="n">
        <v>4.76</v>
      </c>
      <c r="I2283" s="0" t="n">
        <v>0.99</v>
      </c>
      <c r="J2283" s="0" t="s">
        <v>154</v>
      </c>
      <c r="K2283" s="0" t="s">
        <v>60</v>
      </c>
      <c r="L2283" s="0" t="n">
        <v>59</v>
      </c>
      <c r="M2283" s="0" t="n">
        <v>4.62</v>
      </c>
      <c r="N2283" s="0" t="n">
        <v>114.3</v>
      </c>
      <c r="O2283" s="0" t="n">
        <v>1.01</v>
      </c>
      <c r="P2283" s="0" t="n">
        <v>2</v>
      </c>
      <c r="Q2283" s="0" t="n">
        <v>0.75</v>
      </c>
      <c r="R2283" s="0" t="n">
        <v>452</v>
      </c>
      <c r="S2283" s="0" t="n">
        <v>6.43</v>
      </c>
      <c r="T2283" s="0" t="n">
        <v>0.55</v>
      </c>
      <c r="U2283" s="6" t="n">
        <v>45645</v>
      </c>
      <c r="V2283" s="0" t="n">
        <v>205.71</v>
      </c>
      <c r="W2283" s="0" t="n">
        <v>0.605</v>
      </c>
    </row>
    <row r="2284" customFormat="false" ht="15" hidden="false" customHeight="false" outlineLevel="0" collapsed="false">
      <c r="A2284" s="0" t="s">
        <v>2430</v>
      </c>
      <c r="B2284" s="0" t="s">
        <v>48</v>
      </c>
      <c r="C2284" s="0" t="n">
        <v>132</v>
      </c>
      <c r="D2284" s="0" t="n">
        <v>69</v>
      </c>
      <c r="E2284" s="0" t="n">
        <v>9</v>
      </c>
      <c r="F2284" s="0" t="n">
        <v>8</v>
      </c>
      <c r="G2284" s="0" t="n">
        <v>33.96</v>
      </c>
      <c r="H2284" s="0" t="n">
        <v>6.74</v>
      </c>
      <c r="I2284" s="0" t="n">
        <v>0.79</v>
      </c>
      <c r="J2284" s="0" t="s">
        <v>94</v>
      </c>
      <c r="K2284" s="0" t="s">
        <v>54</v>
      </c>
      <c r="L2284" s="0" t="n">
        <v>84</v>
      </c>
      <c r="M2284" s="0" t="n">
        <v>2.65</v>
      </c>
      <c r="N2284" s="0" t="n">
        <v>118.9</v>
      </c>
      <c r="O2284" s="0" t="n">
        <v>0.35</v>
      </c>
      <c r="P2284" s="0" t="n">
        <v>6</v>
      </c>
      <c r="Q2284" s="0" t="n">
        <v>0.84</v>
      </c>
      <c r="R2284" s="0" t="n">
        <v>801</v>
      </c>
      <c r="S2284" s="0" t="n">
        <v>13.1</v>
      </c>
      <c r="T2284" s="0" t="n">
        <v>0.62</v>
      </c>
      <c r="U2284" s="6" t="n">
        <v>45443</v>
      </c>
      <c r="V2284" s="0" t="n">
        <v>187.38</v>
      </c>
      <c r="W2284" s="0" t="n">
        <v>0.712</v>
      </c>
    </row>
    <row r="2285" customFormat="false" ht="15" hidden="false" customHeight="false" outlineLevel="0" collapsed="false">
      <c r="A2285" s="0" t="s">
        <v>2431</v>
      </c>
      <c r="B2285" s="0" t="s">
        <v>81</v>
      </c>
      <c r="C2285" s="0" t="n">
        <v>290</v>
      </c>
      <c r="D2285" s="0" t="n">
        <v>67</v>
      </c>
      <c r="E2285" s="0" t="n">
        <v>6</v>
      </c>
      <c r="F2285" s="0" t="n">
        <v>9</v>
      </c>
      <c r="G2285" s="0" t="n">
        <v>39.43</v>
      </c>
      <c r="H2285" s="0" t="n">
        <v>7.57</v>
      </c>
      <c r="I2285" s="0" t="n">
        <v>0.17</v>
      </c>
      <c r="J2285" s="0" t="s">
        <v>139</v>
      </c>
      <c r="K2285" s="0" t="s">
        <v>46</v>
      </c>
      <c r="L2285" s="0" t="n">
        <v>20</v>
      </c>
      <c r="M2285" s="0" t="n">
        <v>4.6</v>
      </c>
      <c r="N2285" s="0" t="n">
        <v>99.15</v>
      </c>
      <c r="O2285" s="0" t="n">
        <v>0.45</v>
      </c>
      <c r="P2285" s="0" t="n">
        <v>0</v>
      </c>
      <c r="Q2285" s="0" t="n">
        <v>0.85</v>
      </c>
      <c r="R2285" s="0" t="n">
        <v>398</v>
      </c>
      <c r="S2285" s="0" t="n">
        <v>11.88</v>
      </c>
      <c r="T2285" s="0" t="n">
        <v>0.88</v>
      </c>
      <c r="U2285" s="6" t="n">
        <v>45396</v>
      </c>
      <c r="V2285" s="0" t="n">
        <v>218.76</v>
      </c>
      <c r="W2285" s="0" t="n">
        <v>0.859</v>
      </c>
    </row>
    <row r="2286" customFormat="false" ht="15" hidden="false" customHeight="false" outlineLevel="0" collapsed="false">
      <c r="A2286" s="0" t="s">
        <v>2432</v>
      </c>
      <c r="B2286" s="0" t="s">
        <v>44</v>
      </c>
      <c r="C2286" s="0" t="n">
        <v>182</v>
      </c>
      <c r="D2286" s="0" t="n">
        <v>58</v>
      </c>
      <c r="E2286" s="0" t="n">
        <v>6</v>
      </c>
      <c r="F2286" s="0" t="n">
        <v>6</v>
      </c>
      <c r="G2286" s="0" t="n">
        <v>33.68</v>
      </c>
      <c r="H2286" s="0" t="n">
        <v>4.81</v>
      </c>
      <c r="I2286" s="0" t="n">
        <v>0.69</v>
      </c>
      <c r="J2286" s="0" t="s">
        <v>94</v>
      </c>
      <c r="K2286" s="0" t="s">
        <v>60</v>
      </c>
      <c r="L2286" s="0" t="n">
        <v>149</v>
      </c>
      <c r="M2286" s="0" t="n">
        <v>4.18</v>
      </c>
      <c r="N2286" s="0" t="n">
        <v>151.11</v>
      </c>
      <c r="O2286" s="0" t="n">
        <v>1.01</v>
      </c>
      <c r="P2286" s="0" t="n">
        <v>7</v>
      </c>
      <c r="Q2286" s="0" t="n">
        <v>0.84</v>
      </c>
      <c r="R2286" s="0" t="n">
        <v>422</v>
      </c>
      <c r="S2286" s="0" t="n">
        <v>4.39</v>
      </c>
      <c r="T2286" s="0" t="n">
        <v>0.82</v>
      </c>
      <c r="U2286" s="6" t="n">
        <v>45569</v>
      </c>
      <c r="V2286" s="0" t="n">
        <v>221.44</v>
      </c>
      <c r="W2286" s="0" t="n">
        <v>0.55</v>
      </c>
    </row>
    <row r="2287" customFormat="false" ht="15" hidden="false" customHeight="false" outlineLevel="0" collapsed="false">
      <c r="A2287" s="0" t="s">
        <v>2433</v>
      </c>
      <c r="B2287" s="0" t="s">
        <v>40</v>
      </c>
      <c r="C2287" s="0" t="n">
        <v>479</v>
      </c>
      <c r="D2287" s="0" t="n">
        <v>51</v>
      </c>
      <c r="E2287" s="0" t="n">
        <v>6</v>
      </c>
      <c r="F2287" s="0" t="n">
        <v>3</v>
      </c>
      <c r="G2287" s="0" t="n">
        <v>45.09</v>
      </c>
      <c r="H2287" s="0" t="n">
        <v>1.29</v>
      </c>
      <c r="I2287" s="0" t="n">
        <v>0.34</v>
      </c>
      <c r="J2287" s="0" t="s">
        <v>139</v>
      </c>
      <c r="K2287" s="0" t="s">
        <v>54</v>
      </c>
      <c r="L2287" s="0" t="n">
        <v>177</v>
      </c>
      <c r="M2287" s="0" t="n">
        <v>4.93</v>
      </c>
      <c r="N2287" s="0" t="n">
        <v>199.97</v>
      </c>
      <c r="O2287" s="0" t="n">
        <v>1.75</v>
      </c>
      <c r="P2287" s="0" t="n">
        <v>0</v>
      </c>
      <c r="Q2287" s="0" t="n">
        <v>0.94</v>
      </c>
      <c r="R2287" s="0" t="n">
        <v>688</v>
      </c>
      <c r="S2287" s="0" t="n">
        <v>1.67</v>
      </c>
      <c r="T2287" s="0" t="n">
        <v>0.9</v>
      </c>
      <c r="U2287" s="6" t="n">
        <v>45308</v>
      </c>
      <c r="V2287" s="0" t="n">
        <v>95.48</v>
      </c>
      <c r="W2287" s="0" t="n">
        <v>0.615</v>
      </c>
    </row>
    <row r="2288" customFormat="false" ht="15" hidden="false" customHeight="false" outlineLevel="0" collapsed="false">
      <c r="A2288" s="0" t="s">
        <v>2434</v>
      </c>
      <c r="B2288" s="0" t="s">
        <v>44</v>
      </c>
      <c r="C2288" s="0" t="n">
        <v>124</v>
      </c>
      <c r="D2288" s="0" t="n">
        <v>85</v>
      </c>
      <c r="E2288" s="0" t="n">
        <v>13</v>
      </c>
      <c r="F2288" s="0" t="n">
        <v>6</v>
      </c>
      <c r="G2288" s="0" t="n">
        <v>14.97</v>
      </c>
      <c r="H2288" s="0" t="n">
        <v>7.83</v>
      </c>
      <c r="I2288" s="0" t="n">
        <v>0.32</v>
      </c>
      <c r="J2288" s="0" t="s">
        <v>229</v>
      </c>
      <c r="K2288" s="0" t="s">
        <v>42</v>
      </c>
      <c r="L2288" s="0" t="n">
        <v>57</v>
      </c>
      <c r="M2288" s="0" t="n">
        <v>4.76</v>
      </c>
      <c r="N2288" s="0" t="n">
        <v>145</v>
      </c>
      <c r="O2288" s="0" t="n">
        <v>1.7</v>
      </c>
      <c r="P2288" s="0" t="n">
        <v>6</v>
      </c>
      <c r="Q2288" s="0" t="n">
        <v>0.87</v>
      </c>
      <c r="R2288" s="0" t="n">
        <v>554</v>
      </c>
      <c r="S2288" s="0" t="n">
        <v>8.92</v>
      </c>
      <c r="T2288" s="0" t="n">
        <v>0.66</v>
      </c>
      <c r="U2288" s="6" t="n">
        <v>45475</v>
      </c>
      <c r="V2288" s="0" t="n">
        <v>77.49</v>
      </c>
      <c r="W2288" s="0" t="n">
        <v>0.535</v>
      </c>
    </row>
    <row r="2289" customFormat="false" ht="15" hidden="false" customHeight="false" outlineLevel="0" collapsed="false">
      <c r="A2289" s="0" t="s">
        <v>2435</v>
      </c>
      <c r="B2289" s="0" t="s">
        <v>56</v>
      </c>
      <c r="C2289" s="0" t="n">
        <v>200</v>
      </c>
      <c r="D2289" s="0" t="n">
        <v>75</v>
      </c>
      <c r="E2289" s="0" t="n">
        <v>7</v>
      </c>
      <c r="F2289" s="0" t="n">
        <v>7</v>
      </c>
      <c r="G2289" s="0" t="n">
        <v>45.13</v>
      </c>
      <c r="H2289" s="0" t="n">
        <v>0.95</v>
      </c>
      <c r="I2289" s="0" t="n">
        <v>0.33</v>
      </c>
      <c r="J2289" s="0" t="s">
        <v>346</v>
      </c>
      <c r="K2289" s="0" t="s">
        <v>54</v>
      </c>
      <c r="L2289" s="0" t="n">
        <v>130</v>
      </c>
      <c r="M2289" s="0" t="n">
        <v>3.68</v>
      </c>
      <c r="N2289" s="0" t="n">
        <v>138.83</v>
      </c>
      <c r="O2289" s="0" t="n">
        <v>1.93</v>
      </c>
      <c r="P2289" s="0" t="n">
        <v>5</v>
      </c>
      <c r="Q2289" s="0" t="n">
        <v>0.97</v>
      </c>
      <c r="R2289" s="0" t="n">
        <v>340</v>
      </c>
      <c r="S2289" s="0" t="n">
        <v>12.78</v>
      </c>
      <c r="T2289" s="0" t="n">
        <v>0.69</v>
      </c>
      <c r="U2289" s="6" t="n">
        <v>45523</v>
      </c>
      <c r="V2289" s="0" t="n">
        <v>157.65</v>
      </c>
      <c r="W2289" s="0" t="n">
        <v>0.609</v>
      </c>
    </row>
    <row r="2290" customFormat="false" ht="15" hidden="false" customHeight="false" outlineLevel="0" collapsed="false">
      <c r="A2290" s="0" t="s">
        <v>2436</v>
      </c>
      <c r="B2290" s="0" t="s">
        <v>40</v>
      </c>
      <c r="C2290" s="0" t="n">
        <v>63</v>
      </c>
      <c r="D2290" s="0" t="n">
        <v>20</v>
      </c>
      <c r="E2290" s="0" t="n">
        <v>7</v>
      </c>
      <c r="F2290" s="0" t="n">
        <v>7</v>
      </c>
      <c r="G2290" s="0" t="n">
        <v>7.41</v>
      </c>
      <c r="H2290" s="0" t="n">
        <v>7.32</v>
      </c>
      <c r="I2290" s="0" t="n">
        <v>0.92</v>
      </c>
      <c r="J2290" s="0" t="s">
        <v>267</v>
      </c>
      <c r="K2290" s="0" t="s">
        <v>46</v>
      </c>
      <c r="L2290" s="0" t="n">
        <v>65</v>
      </c>
      <c r="M2290" s="0" t="n">
        <v>4.42</v>
      </c>
      <c r="N2290" s="0" t="n">
        <v>134.34</v>
      </c>
      <c r="O2290" s="0" t="n">
        <v>1.02</v>
      </c>
      <c r="P2290" s="0" t="n">
        <v>9</v>
      </c>
      <c r="Q2290" s="0" t="n">
        <v>0.85</v>
      </c>
      <c r="R2290" s="0" t="n">
        <v>953</v>
      </c>
      <c r="S2290" s="0" t="n">
        <v>4.46</v>
      </c>
      <c r="T2290" s="0" t="n">
        <v>0.54</v>
      </c>
      <c r="U2290" s="6" t="n">
        <v>45344</v>
      </c>
      <c r="V2290" s="0" t="n">
        <v>52.87</v>
      </c>
      <c r="W2290" s="0" t="n">
        <v>0.455</v>
      </c>
    </row>
    <row r="2291" customFormat="false" ht="15" hidden="false" customHeight="false" outlineLevel="0" collapsed="false">
      <c r="A2291" s="0" t="s">
        <v>2437</v>
      </c>
      <c r="B2291" s="0" t="s">
        <v>48</v>
      </c>
      <c r="C2291" s="0" t="n">
        <v>301</v>
      </c>
      <c r="D2291" s="0" t="n">
        <v>99</v>
      </c>
      <c r="E2291" s="0" t="n">
        <v>10</v>
      </c>
      <c r="F2291" s="0" t="n">
        <v>9</v>
      </c>
      <c r="G2291" s="0" t="n">
        <v>33.32</v>
      </c>
      <c r="H2291" s="0" t="n">
        <v>9.15</v>
      </c>
      <c r="I2291" s="0" t="n">
        <v>0.55</v>
      </c>
      <c r="J2291" s="0" t="s">
        <v>244</v>
      </c>
      <c r="K2291" s="0" t="s">
        <v>46</v>
      </c>
      <c r="L2291" s="0" t="n">
        <v>17</v>
      </c>
      <c r="M2291" s="0" t="n">
        <v>3.87</v>
      </c>
      <c r="N2291" s="0" t="n">
        <v>142.09</v>
      </c>
      <c r="O2291" s="0" t="n">
        <v>1.15</v>
      </c>
      <c r="P2291" s="0" t="n">
        <v>7</v>
      </c>
      <c r="Q2291" s="0" t="n">
        <v>0.77</v>
      </c>
      <c r="R2291" s="0" t="n">
        <v>160</v>
      </c>
      <c r="S2291" s="0" t="n">
        <v>11.74</v>
      </c>
      <c r="T2291" s="0" t="n">
        <v>0.77</v>
      </c>
      <c r="U2291" s="6" t="n">
        <v>45607</v>
      </c>
      <c r="V2291" s="0" t="n">
        <v>147.67</v>
      </c>
      <c r="W2291" s="0" t="n">
        <v>0.61</v>
      </c>
    </row>
    <row r="2292" customFormat="false" ht="15" hidden="false" customHeight="false" outlineLevel="0" collapsed="false">
      <c r="A2292" s="0" t="s">
        <v>2438</v>
      </c>
      <c r="B2292" s="0" t="s">
        <v>40</v>
      </c>
      <c r="C2292" s="0" t="n">
        <v>194</v>
      </c>
      <c r="D2292" s="0" t="n">
        <v>27</v>
      </c>
      <c r="E2292" s="0" t="n">
        <v>11</v>
      </c>
      <c r="F2292" s="0" t="n">
        <v>8</v>
      </c>
      <c r="G2292" s="0" t="n">
        <v>27.83</v>
      </c>
      <c r="H2292" s="0" t="n">
        <v>3.8</v>
      </c>
      <c r="I2292" s="0" t="n">
        <v>0.7</v>
      </c>
      <c r="J2292" s="0" t="s">
        <v>70</v>
      </c>
      <c r="K2292" s="0" t="s">
        <v>60</v>
      </c>
      <c r="L2292" s="0" t="n">
        <v>23</v>
      </c>
      <c r="M2292" s="0" t="n">
        <v>3.67</v>
      </c>
      <c r="N2292" s="0" t="n">
        <v>75</v>
      </c>
      <c r="O2292" s="0" t="n">
        <v>1.66</v>
      </c>
      <c r="P2292" s="0" t="n">
        <v>5</v>
      </c>
      <c r="Q2292" s="0" t="n">
        <v>0.74</v>
      </c>
      <c r="R2292" s="0" t="n">
        <v>604</v>
      </c>
      <c r="S2292" s="0" t="n">
        <v>6.8</v>
      </c>
      <c r="T2292" s="0" t="n">
        <v>0.36</v>
      </c>
      <c r="U2292" s="6" t="n">
        <v>45637</v>
      </c>
      <c r="V2292" s="0" t="n">
        <v>210.98</v>
      </c>
      <c r="W2292" s="0" t="n">
        <v>0.445</v>
      </c>
    </row>
    <row r="2293" customFormat="false" ht="15" hidden="false" customHeight="false" outlineLevel="0" collapsed="false">
      <c r="A2293" s="0" t="s">
        <v>2439</v>
      </c>
      <c r="B2293" s="0" t="s">
        <v>48</v>
      </c>
      <c r="C2293" s="0" t="n">
        <v>181</v>
      </c>
      <c r="D2293" s="0" t="n">
        <v>94</v>
      </c>
      <c r="E2293" s="0" t="n">
        <v>4</v>
      </c>
      <c r="F2293" s="0" t="n">
        <v>4</v>
      </c>
      <c r="G2293" s="0" t="n">
        <v>25.24</v>
      </c>
      <c r="H2293" s="0" t="n">
        <v>1.47</v>
      </c>
      <c r="I2293" s="0" t="n">
        <v>0.35</v>
      </c>
      <c r="J2293" s="0" t="s">
        <v>365</v>
      </c>
      <c r="K2293" s="0" t="s">
        <v>42</v>
      </c>
      <c r="L2293" s="0" t="n">
        <v>123</v>
      </c>
      <c r="M2293" s="0" t="n">
        <v>3.72</v>
      </c>
      <c r="N2293" s="0" t="n">
        <v>70.84</v>
      </c>
      <c r="O2293" s="0" t="n">
        <v>1.43</v>
      </c>
      <c r="P2293" s="0" t="n">
        <v>4</v>
      </c>
      <c r="Q2293" s="0" t="n">
        <v>0.96</v>
      </c>
      <c r="R2293" s="0" t="n">
        <v>552</v>
      </c>
      <c r="S2293" s="0" t="n">
        <v>5.7</v>
      </c>
      <c r="T2293" s="0" t="n">
        <v>0.58</v>
      </c>
      <c r="U2293" s="6" t="n">
        <v>45579</v>
      </c>
      <c r="V2293" s="0" t="n">
        <v>12.15</v>
      </c>
      <c r="W2293" s="0" t="n">
        <v>0.561</v>
      </c>
    </row>
    <row r="2294" customFormat="false" ht="15" hidden="false" customHeight="false" outlineLevel="0" collapsed="false">
      <c r="A2294" s="0" t="s">
        <v>2440</v>
      </c>
      <c r="B2294" s="0" t="s">
        <v>48</v>
      </c>
      <c r="C2294" s="0" t="n">
        <v>490</v>
      </c>
      <c r="D2294" s="0" t="n">
        <v>61</v>
      </c>
      <c r="E2294" s="0" t="n">
        <v>13</v>
      </c>
      <c r="F2294" s="0" t="n">
        <v>6</v>
      </c>
      <c r="G2294" s="0" t="n">
        <v>16.23</v>
      </c>
      <c r="H2294" s="0" t="n">
        <v>2.71</v>
      </c>
      <c r="I2294" s="0" t="n">
        <v>0.57</v>
      </c>
      <c r="J2294" s="0" t="s">
        <v>291</v>
      </c>
      <c r="K2294" s="0" t="s">
        <v>46</v>
      </c>
      <c r="L2294" s="0" t="n">
        <v>63</v>
      </c>
      <c r="M2294" s="0" t="n">
        <v>3.74</v>
      </c>
      <c r="N2294" s="0" t="n">
        <v>159.02</v>
      </c>
      <c r="O2294" s="0" t="n">
        <v>0.45</v>
      </c>
      <c r="P2294" s="0" t="n">
        <v>8</v>
      </c>
      <c r="Q2294" s="0" t="n">
        <v>0.72</v>
      </c>
      <c r="R2294" s="0" t="n">
        <v>350</v>
      </c>
      <c r="S2294" s="0" t="n">
        <v>3.42</v>
      </c>
      <c r="T2294" s="0" t="n">
        <v>0.77</v>
      </c>
      <c r="U2294" s="6" t="n">
        <v>45406</v>
      </c>
      <c r="V2294" s="0" t="n">
        <v>42.23</v>
      </c>
      <c r="W2294" s="0" t="n">
        <v>0.539</v>
      </c>
    </row>
    <row r="2295" customFormat="false" ht="15" hidden="false" customHeight="false" outlineLevel="0" collapsed="false">
      <c r="A2295" s="0" t="s">
        <v>2441</v>
      </c>
      <c r="B2295" s="0" t="s">
        <v>40</v>
      </c>
      <c r="C2295" s="0" t="n">
        <v>370</v>
      </c>
      <c r="D2295" s="0" t="n">
        <v>55</v>
      </c>
      <c r="E2295" s="0" t="n">
        <v>9</v>
      </c>
      <c r="F2295" s="0" t="n">
        <v>5</v>
      </c>
      <c r="G2295" s="0" t="n">
        <v>25.68</v>
      </c>
      <c r="H2295" s="0" t="n">
        <v>5.84</v>
      </c>
      <c r="I2295" s="0" t="n">
        <v>0.42</v>
      </c>
      <c r="J2295" s="0" t="s">
        <v>78</v>
      </c>
      <c r="K2295" s="0" t="s">
        <v>60</v>
      </c>
      <c r="L2295" s="0" t="n">
        <v>26</v>
      </c>
      <c r="M2295" s="0" t="n">
        <v>2.21</v>
      </c>
      <c r="N2295" s="0" t="n">
        <v>20.09</v>
      </c>
      <c r="O2295" s="0" t="n">
        <v>0.86</v>
      </c>
      <c r="P2295" s="0" t="n">
        <v>3</v>
      </c>
      <c r="Q2295" s="0" t="n">
        <v>0.74</v>
      </c>
      <c r="R2295" s="0" t="n">
        <v>695</v>
      </c>
      <c r="S2295" s="0" t="n">
        <v>14.08</v>
      </c>
      <c r="T2295" s="0" t="n">
        <v>0.82</v>
      </c>
      <c r="U2295" s="6" t="n">
        <v>45623</v>
      </c>
      <c r="V2295" s="0" t="n">
        <v>289.02</v>
      </c>
      <c r="W2295" s="0" t="n">
        <v>0.754</v>
      </c>
    </row>
    <row r="2296" customFormat="false" ht="15" hidden="false" customHeight="false" outlineLevel="0" collapsed="false">
      <c r="A2296" s="0" t="s">
        <v>2442</v>
      </c>
      <c r="B2296" s="0" t="s">
        <v>48</v>
      </c>
      <c r="C2296" s="0" t="n">
        <v>453</v>
      </c>
      <c r="D2296" s="0" t="n">
        <v>53</v>
      </c>
      <c r="E2296" s="0" t="n">
        <v>3</v>
      </c>
      <c r="F2296" s="0" t="n">
        <v>4</v>
      </c>
      <c r="G2296" s="0" t="n">
        <v>8.93</v>
      </c>
      <c r="H2296" s="0" t="n">
        <v>9.46</v>
      </c>
      <c r="I2296" s="0" t="n">
        <v>0.39</v>
      </c>
      <c r="J2296" s="0" t="s">
        <v>271</v>
      </c>
      <c r="K2296" s="0" t="s">
        <v>54</v>
      </c>
      <c r="L2296" s="0" t="n">
        <v>142</v>
      </c>
      <c r="M2296" s="0" t="n">
        <v>2.41</v>
      </c>
      <c r="N2296" s="0" t="n">
        <v>154.26</v>
      </c>
      <c r="O2296" s="0" t="n">
        <v>1.87</v>
      </c>
      <c r="P2296" s="0" t="n">
        <v>6</v>
      </c>
      <c r="Q2296" s="0" t="n">
        <v>0.72</v>
      </c>
      <c r="R2296" s="0" t="n">
        <v>62</v>
      </c>
      <c r="S2296" s="0" t="n">
        <v>4.16</v>
      </c>
      <c r="T2296" s="0" t="n">
        <v>0.4</v>
      </c>
      <c r="U2296" s="6" t="n">
        <v>45579</v>
      </c>
      <c r="V2296" s="0" t="n">
        <v>279.1</v>
      </c>
      <c r="W2296" s="0" t="n">
        <v>0.372</v>
      </c>
    </row>
    <row r="2297" customFormat="false" ht="15" hidden="false" customHeight="false" outlineLevel="0" collapsed="false">
      <c r="A2297" s="0" t="s">
        <v>2443</v>
      </c>
      <c r="B2297" s="0" t="s">
        <v>48</v>
      </c>
      <c r="C2297" s="0" t="n">
        <v>359</v>
      </c>
      <c r="D2297" s="0" t="n">
        <v>31</v>
      </c>
      <c r="E2297" s="0" t="n">
        <v>3</v>
      </c>
      <c r="F2297" s="0" t="n">
        <v>3</v>
      </c>
      <c r="G2297" s="0" t="n">
        <v>19.1</v>
      </c>
      <c r="H2297" s="0" t="n">
        <v>5.37</v>
      </c>
      <c r="I2297" s="0" t="n">
        <v>0.32</v>
      </c>
      <c r="J2297" s="0" t="s">
        <v>198</v>
      </c>
      <c r="K2297" s="0" t="s">
        <v>54</v>
      </c>
      <c r="L2297" s="0" t="n">
        <v>140</v>
      </c>
      <c r="M2297" s="0" t="n">
        <v>1.82</v>
      </c>
      <c r="N2297" s="0" t="n">
        <v>164.63</v>
      </c>
      <c r="O2297" s="0" t="n">
        <v>0.38</v>
      </c>
      <c r="P2297" s="0" t="n">
        <v>5</v>
      </c>
      <c r="Q2297" s="0" t="n">
        <v>0.83</v>
      </c>
      <c r="R2297" s="0" t="n">
        <v>572</v>
      </c>
      <c r="S2297" s="0" t="n">
        <v>4.91</v>
      </c>
      <c r="T2297" s="0" t="n">
        <v>0.35</v>
      </c>
      <c r="U2297" s="6" t="n">
        <v>45491</v>
      </c>
      <c r="V2297" s="0" t="n">
        <v>131.2</v>
      </c>
      <c r="W2297" s="0" t="n">
        <v>0.563</v>
      </c>
    </row>
    <row r="2298" customFormat="false" ht="15" hidden="false" customHeight="false" outlineLevel="0" collapsed="false">
      <c r="A2298" s="0" t="s">
        <v>2444</v>
      </c>
      <c r="B2298" s="0" t="s">
        <v>56</v>
      </c>
      <c r="C2298" s="0" t="n">
        <v>159</v>
      </c>
      <c r="D2298" s="0" t="n">
        <v>62</v>
      </c>
      <c r="E2298" s="0" t="n">
        <v>6</v>
      </c>
      <c r="F2298" s="0" t="n">
        <v>3</v>
      </c>
      <c r="G2298" s="0" t="n">
        <v>5.84</v>
      </c>
      <c r="H2298" s="0" t="n">
        <v>1.57</v>
      </c>
      <c r="I2298" s="0" t="n">
        <v>0.47</v>
      </c>
      <c r="J2298" s="0" t="s">
        <v>164</v>
      </c>
      <c r="K2298" s="0" t="s">
        <v>46</v>
      </c>
      <c r="L2298" s="0" t="n">
        <v>18</v>
      </c>
      <c r="M2298" s="0" t="n">
        <v>1.17</v>
      </c>
      <c r="N2298" s="0" t="n">
        <v>109.1</v>
      </c>
      <c r="O2298" s="0" t="n">
        <v>0.5</v>
      </c>
      <c r="P2298" s="0" t="n">
        <v>9</v>
      </c>
      <c r="Q2298" s="0" t="n">
        <v>0.86</v>
      </c>
      <c r="R2298" s="0" t="n">
        <v>151</v>
      </c>
      <c r="S2298" s="0" t="n">
        <v>5.64</v>
      </c>
      <c r="T2298" s="0" t="n">
        <v>0.43</v>
      </c>
      <c r="U2298" s="6" t="n">
        <v>45413</v>
      </c>
      <c r="V2298" s="0" t="n">
        <v>181.11</v>
      </c>
      <c r="W2298" s="0" t="n">
        <v>0.503</v>
      </c>
    </row>
    <row r="2299" customFormat="false" ht="15" hidden="false" customHeight="false" outlineLevel="0" collapsed="false">
      <c r="A2299" s="0" t="s">
        <v>2445</v>
      </c>
      <c r="B2299" s="0" t="s">
        <v>44</v>
      </c>
      <c r="C2299" s="0" t="n">
        <v>490</v>
      </c>
      <c r="D2299" s="0" t="n">
        <v>68</v>
      </c>
      <c r="E2299" s="0" t="n">
        <v>12</v>
      </c>
      <c r="F2299" s="0" t="n">
        <v>5</v>
      </c>
      <c r="G2299" s="0" t="n">
        <v>29.02</v>
      </c>
      <c r="H2299" s="0" t="n">
        <v>6.46</v>
      </c>
      <c r="I2299" s="0" t="n">
        <v>0.69</v>
      </c>
      <c r="J2299" s="0" t="s">
        <v>485</v>
      </c>
      <c r="K2299" s="0" t="s">
        <v>42</v>
      </c>
      <c r="L2299" s="0" t="n">
        <v>131</v>
      </c>
      <c r="M2299" s="0" t="n">
        <v>2.56</v>
      </c>
      <c r="N2299" s="0" t="n">
        <v>182.93</v>
      </c>
      <c r="O2299" s="0" t="n">
        <v>0.86</v>
      </c>
      <c r="P2299" s="0" t="n">
        <v>5</v>
      </c>
      <c r="Q2299" s="0" t="n">
        <v>0.71</v>
      </c>
      <c r="R2299" s="0" t="n">
        <v>246</v>
      </c>
      <c r="S2299" s="0" t="n">
        <v>4.99</v>
      </c>
      <c r="T2299" s="0" t="n">
        <v>0.94</v>
      </c>
      <c r="U2299" s="6" t="n">
        <v>45553</v>
      </c>
      <c r="V2299" s="0" t="n">
        <v>55.03</v>
      </c>
      <c r="W2299" s="0" t="n">
        <v>0.611</v>
      </c>
    </row>
    <row r="2300" customFormat="false" ht="15" hidden="false" customHeight="false" outlineLevel="0" collapsed="false">
      <c r="A2300" s="0" t="s">
        <v>2446</v>
      </c>
      <c r="B2300" s="0" t="s">
        <v>44</v>
      </c>
      <c r="C2300" s="0" t="n">
        <v>151</v>
      </c>
      <c r="D2300" s="0" t="n">
        <v>39</v>
      </c>
      <c r="E2300" s="0" t="n">
        <v>9</v>
      </c>
      <c r="F2300" s="0" t="n">
        <v>2</v>
      </c>
      <c r="G2300" s="0" t="n">
        <v>5.69</v>
      </c>
      <c r="H2300" s="0" t="n">
        <v>7.46</v>
      </c>
      <c r="I2300" s="0" t="n">
        <v>0.3</v>
      </c>
      <c r="J2300" s="0" t="s">
        <v>132</v>
      </c>
      <c r="K2300" s="0" t="s">
        <v>60</v>
      </c>
      <c r="L2300" s="0" t="n">
        <v>123</v>
      </c>
      <c r="M2300" s="0" t="n">
        <v>4.55</v>
      </c>
      <c r="N2300" s="0" t="n">
        <v>99.89</v>
      </c>
      <c r="O2300" s="0" t="n">
        <v>1.89</v>
      </c>
      <c r="P2300" s="0" t="n">
        <v>4</v>
      </c>
      <c r="Q2300" s="0" t="n">
        <v>0.85</v>
      </c>
      <c r="R2300" s="0" t="n">
        <v>440</v>
      </c>
      <c r="S2300" s="0" t="n">
        <v>3.28</v>
      </c>
      <c r="T2300" s="0" t="n">
        <v>0.3</v>
      </c>
      <c r="U2300" s="6" t="n">
        <v>45648</v>
      </c>
      <c r="V2300" s="0" t="n">
        <v>105.99</v>
      </c>
      <c r="W2300" s="0" t="n">
        <v>0.405</v>
      </c>
    </row>
    <row r="2301" customFormat="false" ht="15" hidden="false" customHeight="false" outlineLevel="0" collapsed="false">
      <c r="A2301" s="0" t="s">
        <v>2447</v>
      </c>
      <c r="B2301" s="0" t="s">
        <v>56</v>
      </c>
      <c r="C2301" s="0" t="n">
        <v>106</v>
      </c>
      <c r="D2301" s="0" t="n">
        <v>17</v>
      </c>
      <c r="E2301" s="0" t="n">
        <v>4</v>
      </c>
      <c r="F2301" s="0" t="n">
        <v>9</v>
      </c>
      <c r="G2301" s="0" t="n">
        <v>8.86</v>
      </c>
      <c r="H2301" s="0" t="n">
        <v>4.24</v>
      </c>
      <c r="I2301" s="0" t="n">
        <v>0.97</v>
      </c>
      <c r="J2301" s="0" t="s">
        <v>223</v>
      </c>
      <c r="K2301" s="0" t="s">
        <v>46</v>
      </c>
      <c r="L2301" s="0" t="n">
        <v>29</v>
      </c>
      <c r="M2301" s="0" t="n">
        <v>3.43</v>
      </c>
      <c r="N2301" s="0" t="n">
        <v>43.84</v>
      </c>
      <c r="O2301" s="0" t="n">
        <v>0.32</v>
      </c>
      <c r="P2301" s="0" t="n">
        <v>1</v>
      </c>
      <c r="Q2301" s="0" t="n">
        <v>0.82</v>
      </c>
      <c r="R2301" s="0" t="n">
        <v>104</v>
      </c>
      <c r="S2301" s="0" t="n">
        <v>5.96</v>
      </c>
      <c r="T2301" s="0" t="n">
        <v>0.96</v>
      </c>
      <c r="U2301" s="6" t="n">
        <v>45439</v>
      </c>
      <c r="V2301" s="0" t="n">
        <v>239.95</v>
      </c>
      <c r="W2301" s="0" t="n">
        <v>0.783</v>
      </c>
    </row>
    <row r="2302" customFormat="false" ht="15" hidden="false" customHeight="false" outlineLevel="0" collapsed="false">
      <c r="A2302" s="0" t="s">
        <v>2448</v>
      </c>
      <c r="B2302" s="0" t="s">
        <v>40</v>
      </c>
      <c r="C2302" s="0" t="n">
        <v>195</v>
      </c>
      <c r="D2302" s="0" t="n">
        <v>66</v>
      </c>
      <c r="E2302" s="0" t="n">
        <v>13</v>
      </c>
      <c r="F2302" s="0" t="n">
        <v>2</v>
      </c>
      <c r="G2302" s="0" t="n">
        <v>5.19</v>
      </c>
      <c r="H2302" s="0" t="n">
        <v>7.35</v>
      </c>
      <c r="I2302" s="0" t="n">
        <v>0.21</v>
      </c>
      <c r="J2302" s="0" t="s">
        <v>273</v>
      </c>
      <c r="K2302" s="0" t="s">
        <v>60</v>
      </c>
      <c r="L2302" s="0" t="n">
        <v>92</v>
      </c>
      <c r="M2302" s="0" t="n">
        <v>0.75</v>
      </c>
      <c r="N2302" s="0" t="n">
        <v>78.67</v>
      </c>
      <c r="O2302" s="0" t="n">
        <v>1.38</v>
      </c>
      <c r="P2302" s="0" t="n">
        <v>3</v>
      </c>
      <c r="Q2302" s="0" t="n">
        <v>0.93</v>
      </c>
      <c r="R2302" s="0" t="n">
        <v>232</v>
      </c>
      <c r="S2302" s="0" t="n">
        <v>7.6</v>
      </c>
      <c r="T2302" s="0" t="n">
        <v>1</v>
      </c>
      <c r="U2302" s="6" t="n">
        <v>45646</v>
      </c>
      <c r="V2302" s="0" t="n">
        <v>258.23</v>
      </c>
      <c r="W2302" s="0" t="n">
        <v>0.689</v>
      </c>
    </row>
    <row r="2303" customFormat="false" ht="15" hidden="false" customHeight="false" outlineLevel="0" collapsed="false">
      <c r="A2303" s="0" t="s">
        <v>2449</v>
      </c>
      <c r="B2303" s="0" t="s">
        <v>81</v>
      </c>
      <c r="C2303" s="0" t="n">
        <v>202</v>
      </c>
      <c r="D2303" s="0" t="n">
        <v>82</v>
      </c>
      <c r="E2303" s="0" t="n">
        <v>4</v>
      </c>
      <c r="F2303" s="0" t="n">
        <v>9</v>
      </c>
      <c r="G2303" s="0" t="n">
        <v>19.68</v>
      </c>
      <c r="H2303" s="0" t="n">
        <v>3.59</v>
      </c>
      <c r="I2303" s="0" t="n">
        <v>0.53</v>
      </c>
      <c r="J2303" s="0" t="s">
        <v>98</v>
      </c>
      <c r="K2303" s="0" t="s">
        <v>54</v>
      </c>
      <c r="L2303" s="0" t="n">
        <v>30</v>
      </c>
      <c r="M2303" s="0" t="n">
        <v>4.15</v>
      </c>
      <c r="N2303" s="0" t="n">
        <v>182.11</v>
      </c>
      <c r="O2303" s="0" t="n">
        <v>0.35</v>
      </c>
      <c r="P2303" s="0" t="n">
        <v>0</v>
      </c>
      <c r="Q2303" s="0" t="n">
        <v>0.95</v>
      </c>
      <c r="R2303" s="0" t="n">
        <v>68</v>
      </c>
      <c r="S2303" s="0" t="n">
        <v>8.72</v>
      </c>
      <c r="T2303" s="0" t="n">
        <v>0.83</v>
      </c>
      <c r="U2303" s="6" t="n">
        <v>45632</v>
      </c>
      <c r="V2303" s="0" t="n">
        <v>127.53</v>
      </c>
      <c r="W2303" s="0" t="n">
        <v>0.837</v>
      </c>
    </row>
    <row r="2304" customFormat="false" ht="15" hidden="false" customHeight="false" outlineLevel="0" collapsed="false">
      <c r="A2304" s="0" t="s">
        <v>2450</v>
      </c>
      <c r="B2304" s="0" t="s">
        <v>81</v>
      </c>
      <c r="C2304" s="0" t="n">
        <v>387</v>
      </c>
      <c r="D2304" s="0" t="n">
        <v>29</v>
      </c>
      <c r="E2304" s="0" t="n">
        <v>3</v>
      </c>
      <c r="F2304" s="0" t="n">
        <v>3</v>
      </c>
      <c r="G2304" s="0" t="n">
        <v>42.26</v>
      </c>
      <c r="H2304" s="0" t="n">
        <v>8</v>
      </c>
      <c r="I2304" s="0" t="n">
        <v>0.18</v>
      </c>
      <c r="J2304" s="0" t="s">
        <v>409</v>
      </c>
      <c r="K2304" s="0" t="s">
        <v>60</v>
      </c>
      <c r="L2304" s="0" t="n">
        <v>42</v>
      </c>
      <c r="M2304" s="0" t="n">
        <v>4.71</v>
      </c>
      <c r="N2304" s="0" t="n">
        <v>198.81</v>
      </c>
      <c r="O2304" s="0" t="n">
        <v>1.1</v>
      </c>
      <c r="P2304" s="0" t="n">
        <v>8</v>
      </c>
      <c r="Q2304" s="0" t="n">
        <v>0.91</v>
      </c>
      <c r="R2304" s="0" t="n">
        <v>412</v>
      </c>
      <c r="S2304" s="0" t="n">
        <v>3.19</v>
      </c>
      <c r="T2304" s="0" t="n">
        <v>0.81</v>
      </c>
      <c r="U2304" s="6" t="n">
        <v>45316</v>
      </c>
      <c r="V2304" s="0" t="n">
        <v>100.21</v>
      </c>
      <c r="W2304" s="0" t="n">
        <v>0.517</v>
      </c>
    </row>
    <row r="2305" customFormat="false" ht="15" hidden="false" customHeight="false" outlineLevel="0" collapsed="false">
      <c r="A2305" s="0" t="s">
        <v>2451</v>
      </c>
      <c r="B2305" s="0" t="s">
        <v>81</v>
      </c>
      <c r="C2305" s="0" t="n">
        <v>148</v>
      </c>
      <c r="D2305" s="0" t="n">
        <v>34</v>
      </c>
      <c r="E2305" s="0" t="n">
        <v>12</v>
      </c>
      <c r="F2305" s="0" t="n">
        <v>9</v>
      </c>
      <c r="G2305" s="0" t="n">
        <v>45.44</v>
      </c>
      <c r="H2305" s="0" t="n">
        <v>3.74</v>
      </c>
      <c r="I2305" s="0" t="n">
        <v>0.12</v>
      </c>
      <c r="J2305" s="0" t="s">
        <v>193</v>
      </c>
      <c r="K2305" s="0" t="s">
        <v>54</v>
      </c>
      <c r="L2305" s="0" t="n">
        <v>142</v>
      </c>
      <c r="M2305" s="0" t="n">
        <v>4.23</v>
      </c>
      <c r="N2305" s="0" t="n">
        <v>90.15</v>
      </c>
      <c r="O2305" s="0" t="n">
        <v>1.12</v>
      </c>
      <c r="P2305" s="0" t="n">
        <v>8</v>
      </c>
      <c r="Q2305" s="0" t="n">
        <v>0.84</v>
      </c>
      <c r="R2305" s="0" t="n">
        <v>823</v>
      </c>
      <c r="S2305" s="0" t="n">
        <v>11.91</v>
      </c>
      <c r="T2305" s="0" t="n">
        <v>0.96</v>
      </c>
      <c r="U2305" s="6" t="n">
        <v>45487</v>
      </c>
      <c r="V2305" s="0" t="n">
        <v>207.69</v>
      </c>
      <c r="W2305" s="0" t="n">
        <v>0.647</v>
      </c>
    </row>
    <row r="2306" customFormat="false" ht="15" hidden="false" customHeight="false" outlineLevel="0" collapsed="false">
      <c r="A2306" s="0" t="s">
        <v>2452</v>
      </c>
      <c r="B2306" s="0" t="s">
        <v>56</v>
      </c>
      <c r="C2306" s="0" t="n">
        <v>265</v>
      </c>
      <c r="D2306" s="0" t="n">
        <v>28</v>
      </c>
      <c r="E2306" s="0" t="n">
        <v>4</v>
      </c>
      <c r="F2306" s="0" t="n">
        <v>8</v>
      </c>
      <c r="G2306" s="0" t="n">
        <v>4.52</v>
      </c>
      <c r="H2306" s="0" t="n">
        <v>2.93</v>
      </c>
      <c r="I2306" s="0" t="n">
        <v>0.93</v>
      </c>
      <c r="J2306" s="0" t="s">
        <v>147</v>
      </c>
      <c r="K2306" s="0" t="s">
        <v>42</v>
      </c>
      <c r="L2306" s="0" t="n">
        <v>161</v>
      </c>
      <c r="M2306" s="0" t="n">
        <v>3.77</v>
      </c>
      <c r="N2306" s="0" t="n">
        <v>41.7</v>
      </c>
      <c r="O2306" s="0" t="n">
        <v>0.18</v>
      </c>
      <c r="P2306" s="0" t="n">
        <v>7</v>
      </c>
      <c r="Q2306" s="0" t="n">
        <v>0.76</v>
      </c>
      <c r="R2306" s="0" t="n">
        <v>522</v>
      </c>
      <c r="S2306" s="0" t="n">
        <v>5.36</v>
      </c>
      <c r="T2306" s="0" t="n">
        <v>0.43</v>
      </c>
      <c r="U2306" s="6" t="n">
        <v>45490</v>
      </c>
      <c r="V2306" s="0" t="n">
        <v>218.19</v>
      </c>
      <c r="W2306" s="0" t="n">
        <v>0.551</v>
      </c>
    </row>
    <row r="2307" customFormat="false" ht="15" hidden="false" customHeight="false" outlineLevel="0" collapsed="false">
      <c r="A2307" s="0" t="s">
        <v>2453</v>
      </c>
      <c r="B2307" s="0" t="s">
        <v>56</v>
      </c>
      <c r="C2307" s="0" t="n">
        <v>108</v>
      </c>
      <c r="D2307" s="0" t="n">
        <v>14</v>
      </c>
      <c r="E2307" s="0" t="n">
        <v>9</v>
      </c>
      <c r="F2307" s="0" t="n">
        <v>8</v>
      </c>
      <c r="G2307" s="0" t="n">
        <v>32.09</v>
      </c>
      <c r="H2307" s="0" t="n">
        <v>8.85</v>
      </c>
      <c r="I2307" s="0" t="n">
        <v>0.83</v>
      </c>
      <c r="J2307" s="0" t="s">
        <v>186</v>
      </c>
      <c r="K2307" s="0" t="s">
        <v>42</v>
      </c>
      <c r="L2307" s="0" t="n">
        <v>35</v>
      </c>
      <c r="M2307" s="0" t="n">
        <v>1.18</v>
      </c>
      <c r="N2307" s="0" t="n">
        <v>64.4</v>
      </c>
      <c r="O2307" s="0" t="n">
        <v>1.91</v>
      </c>
      <c r="P2307" s="0" t="n">
        <v>3</v>
      </c>
      <c r="Q2307" s="0" t="n">
        <v>0.95</v>
      </c>
      <c r="R2307" s="0" t="n">
        <v>58</v>
      </c>
      <c r="S2307" s="0" t="n">
        <v>13.85</v>
      </c>
      <c r="T2307" s="0" t="n">
        <v>0.3</v>
      </c>
      <c r="U2307" s="6" t="n">
        <v>45505</v>
      </c>
      <c r="V2307" s="0" t="n">
        <v>295.3</v>
      </c>
      <c r="W2307" s="0" t="n">
        <v>0.584</v>
      </c>
    </row>
    <row r="2308" customFormat="false" ht="15" hidden="false" customHeight="false" outlineLevel="0" collapsed="false">
      <c r="A2308" s="0" t="s">
        <v>2454</v>
      </c>
      <c r="B2308" s="0" t="s">
        <v>48</v>
      </c>
      <c r="C2308" s="0" t="n">
        <v>85</v>
      </c>
      <c r="D2308" s="0" t="n">
        <v>84</v>
      </c>
      <c r="E2308" s="0" t="n">
        <v>11</v>
      </c>
      <c r="F2308" s="0" t="n">
        <v>5</v>
      </c>
      <c r="G2308" s="0" t="n">
        <v>34.53</v>
      </c>
      <c r="H2308" s="0" t="n">
        <v>5.71</v>
      </c>
      <c r="I2308" s="0" t="n">
        <v>0.72</v>
      </c>
      <c r="J2308" s="0" t="s">
        <v>309</v>
      </c>
      <c r="K2308" s="0" t="s">
        <v>54</v>
      </c>
      <c r="L2308" s="0" t="n">
        <v>117</v>
      </c>
      <c r="M2308" s="0" t="n">
        <v>2.07</v>
      </c>
      <c r="N2308" s="0" t="n">
        <v>115.13</v>
      </c>
      <c r="O2308" s="0" t="n">
        <v>1.63</v>
      </c>
      <c r="P2308" s="0" t="n">
        <v>4</v>
      </c>
      <c r="Q2308" s="0" t="n">
        <v>0.8</v>
      </c>
      <c r="R2308" s="0" t="n">
        <v>709</v>
      </c>
      <c r="S2308" s="0" t="n">
        <v>5.61</v>
      </c>
      <c r="T2308" s="0" t="n">
        <v>0.86</v>
      </c>
      <c r="U2308" s="6" t="n">
        <v>45642</v>
      </c>
      <c r="V2308" s="0" t="n">
        <v>212.23</v>
      </c>
      <c r="W2308" s="0" t="n">
        <v>0.564</v>
      </c>
    </row>
    <row r="2309" customFormat="false" ht="15" hidden="false" customHeight="false" outlineLevel="0" collapsed="false">
      <c r="A2309" s="0" t="s">
        <v>2455</v>
      </c>
      <c r="B2309" s="0" t="s">
        <v>81</v>
      </c>
      <c r="C2309" s="0" t="n">
        <v>177</v>
      </c>
      <c r="D2309" s="0" t="n">
        <v>88</v>
      </c>
      <c r="E2309" s="0" t="n">
        <v>8</v>
      </c>
      <c r="F2309" s="0" t="n">
        <v>2</v>
      </c>
      <c r="G2309" s="0" t="n">
        <v>27.15</v>
      </c>
      <c r="H2309" s="0" t="n">
        <v>3.21</v>
      </c>
      <c r="I2309" s="0" t="n">
        <v>0.88</v>
      </c>
      <c r="J2309" s="0" t="s">
        <v>231</v>
      </c>
      <c r="K2309" s="0" t="s">
        <v>46</v>
      </c>
      <c r="L2309" s="0" t="n">
        <v>98</v>
      </c>
      <c r="M2309" s="0" t="n">
        <v>3.04</v>
      </c>
      <c r="N2309" s="0" t="n">
        <v>118.7</v>
      </c>
      <c r="O2309" s="0" t="n">
        <v>0.68</v>
      </c>
      <c r="P2309" s="0" t="n">
        <v>0</v>
      </c>
      <c r="Q2309" s="0" t="n">
        <v>0.81</v>
      </c>
      <c r="R2309" s="0" t="n">
        <v>74</v>
      </c>
      <c r="S2309" s="0" t="n">
        <v>13.08</v>
      </c>
      <c r="T2309" s="0" t="n">
        <v>0.34</v>
      </c>
      <c r="U2309" s="6" t="n">
        <v>45452</v>
      </c>
      <c r="V2309" s="0" t="n">
        <v>79.65</v>
      </c>
      <c r="W2309" s="0" t="n">
        <v>0.736</v>
      </c>
    </row>
    <row r="2310" customFormat="false" ht="15" hidden="false" customHeight="false" outlineLevel="0" collapsed="false">
      <c r="A2310" s="0" t="s">
        <v>2456</v>
      </c>
      <c r="B2310" s="0" t="s">
        <v>40</v>
      </c>
      <c r="C2310" s="0" t="n">
        <v>406</v>
      </c>
      <c r="D2310" s="0" t="n">
        <v>81</v>
      </c>
      <c r="E2310" s="0" t="n">
        <v>12</v>
      </c>
      <c r="F2310" s="0" t="n">
        <v>6</v>
      </c>
      <c r="G2310" s="0" t="n">
        <v>33.68</v>
      </c>
      <c r="H2310" s="0" t="n">
        <v>9.38</v>
      </c>
      <c r="I2310" s="0" t="n">
        <v>0.82</v>
      </c>
      <c r="J2310" s="0" t="s">
        <v>253</v>
      </c>
      <c r="K2310" s="0" t="s">
        <v>54</v>
      </c>
      <c r="L2310" s="0" t="n">
        <v>101</v>
      </c>
      <c r="M2310" s="0" t="n">
        <v>0.85</v>
      </c>
      <c r="N2310" s="0" t="n">
        <v>129.71</v>
      </c>
      <c r="O2310" s="0" t="n">
        <v>0.35</v>
      </c>
      <c r="P2310" s="0" t="n">
        <v>3</v>
      </c>
      <c r="Q2310" s="0" t="n">
        <v>0.97</v>
      </c>
      <c r="R2310" s="0" t="n">
        <v>355</v>
      </c>
      <c r="S2310" s="0" t="n">
        <v>5.94</v>
      </c>
      <c r="T2310" s="0" t="n">
        <v>0.24</v>
      </c>
      <c r="U2310" s="6" t="n">
        <v>45574</v>
      </c>
      <c r="V2310" s="0" t="n">
        <v>27.4</v>
      </c>
      <c r="W2310" s="0" t="n">
        <v>0.626</v>
      </c>
    </row>
    <row r="2311" customFormat="false" ht="15" hidden="false" customHeight="false" outlineLevel="0" collapsed="false">
      <c r="A2311" s="0" t="s">
        <v>2457</v>
      </c>
      <c r="B2311" s="0" t="s">
        <v>40</v>
      </c>
      <c r="C2311" s="0" t="n">
        <v>397</v>
      </c>
      <c r="D2311" s="0" t="n">
        <v>92</v>
      </c>
      <c r="E2311" s="0" t="n">
        <v>4</v>
      </c>
      <c r="F2311" s="0" t="n">
        <v>3</v>
      </c>
      <c r="G2311" s="0" t="n">
        <v>12.45</v>
      </c>
      <c r="H2311" s="0" t="n">
        <v>7.06</v>
      </c>
      <c r="I2311" s="0" t="n">
        <v>0.68</v>
      </c>
      <c r="J2311" s="0" t="s">
        <v>385</v>
      </c>
      <c r="K2311" s="0" t="s">
        <v>60</v>
      </c>
      <c r="L2311" s="0" t="n">
        <v>42</v>
      </c>
      <c r="M2311" s="0" t="n">
        <v>0.98</v>
      </c>
      <c r="N2311" s="0" t="n">
        <v>168.72</v>
      </c>
      <c r="O2311" s="0" t="n">
        <v>0.76</v>
      </c>
      <c r="P2311" s="0" t="n">
        <v>3</v>
      </c>
      <c r="Q2311" s="0" t="n">
        <v>0.99</v>
      </c>
      <c r="R2311" s="0" t="n">
        <v>633</v>
      </c>
      <c r="S2311" s="0" t="n">
        <v>8.08</v>
      </c>
      <c r="T2311" s="0" t="n">
        <v>0.36</v>
      </c>
      <c r="U2311" s="6" t="n">
        <v>45319</v>
      </c>
      <c r="V2311" s="0" t="n">
        <v>84.71</v>
      </c>
      <c r="W2311" s="0" t="n">
        <v>0.642</v>
      </c>
    </row>
    <row r="2312" customFormat="false" ht="15" hidden="false" customHeight="false" outlineLevel="0" collapsed="false">
      <c r="A2312" s="0" t="s">
        <v>2458</v>
      </c>
      <c r="B2312" s="0" t="s">
        <v>81</v>
      </c>
      <c r="C2312" s="0" t="n">
        <v>168</v>
      </c>
      <c r="D2312" s="0" t="n">
        <v>96</v>
      </c>
      <c r="E2312" s="0" t="n">
        <v>14</v>
      </c>
      <c r="F2312" s="0" t="n">
        <v>7</v>
      </c>
      <c r="G2312" s="0" t="n">
        <v>24.99</v>
      </c>
      <c r="H2312" s="0" t="n">
        <v>2.6</v>
      </c>
      <c r="I2312" s="0" t="n">
        <v>0.86</v>
      </c>
      <c r="J2312" s="0" t="s">
        <v>284</v>
      </c>
      <c r="K2312" s="0" t="s">
        <v>60</v>
      </c>
      <c r="L2312" s="0" t="n">
        <v>27</v>
      </c>
      <c r="M2312" s="0" t="n">
        <v>4.7</v>
      </c>
      <c r="N2312" s="0" t="n">
        <v>145.13</v>
      </c>
      <c r="O2312" s="0" t="n">
        <v>1.8</v>
      </c>
      <c r="P2312" s="0" t="n">
        <v>4</v>
      </c>
      <c r="Q2312" s="0" t="n">
        <v>0.97</v>
      </c>
      <c r="R2312" s="0" t="n">
        <v>483</v>
      </c>
      <c r="S2312" s="0" t="n">
        <v>6.21</v>
      </c>
      <c r="T2312" s="0" t="n">
        <v>0.55</v>
      </c>
      <c r="U2312" s="6" t="n">
        <v>45298</v>
      </c>
      <c r="V2312" s="0" t="n">
        <v>75.73</v>
      </c>
      <c r="W2312" s="0" t="n">
        <v>0.527</v>
      </c>
    </row>
    <row r="2313" customFormat="false" ht="15" hidden="false" customHeight="false" outlineLevel="0" collapsed="false">
      <c r="A2313" s="0" t="s">
        <v>2459</v>
      </c>
      <c r="B2313" s="0" t="s">
        <v>81</v>
      </c>
      <c r="C2313" s="0" t="n">
        <v>492</v>
      </c>
      <c r="D2313" s="0" t="n">
        <v>36</v>
      </c>
      <c r="E2313" s="0" t="n">
        <v>12</v>
      </c>
      <c r="F2313" s="0" t="n">
        <v>6</v>
      </c>
      <c r="G2313" s="0" t="n">
        <v>20.15</v>
      </c>
      <c r="H2313" s="0" t="n">
        <v>6.34</v>
      </c>
      <c r="I2313" s="0" t="n">
        <v>0.45</v>
      </c>
      <c r="J2313" s="0" t="s">
        <v>118</v>
      </c>
      <c r="K2313" s="0" t="s">
        <v>60</v>
      </c>
      <c r="L2313" s="0" t="n">
        <v>27</v>
      </c>
      <c r="M2313" s="0" t="n">
        <v>3.66</v>
      </c>
      <c r="N2313" s="0" t="n">
        <v>59.56</v>
      </c>
      <c r="O2313" s="0" t="n">
        <v>0.35</v>
      </c>
      <c r="P2313" s="0" t="n">
        <v>1</v>
      </c>
      <c r="Q2313" s="0" t="n">
        <v>1</v>
      </c>
      <c r="R2313" s="0" t="n">
        <v>471</v>
      </c>
      <c r="S2313" s="0" t="n">
        <v>6.42</v>
      </c>
      <c r="T2313" s="0" t="n">
        <v>0.6</v>
      </c>
      <c r="U2313" s="6" t="n">
        <v>45420</v>
      </c>
      <c r="V2313" s="0" t="n">
        <v>36.92</v>
      </c>
      <c r="W2313" s="0" t="n">
        <v>0.751</v>
      </c>
    </row>
    <row r="2314" customFormat="false" ht="15" hidden="false" customHeight="false" outlineLevel="0" collapsed="false">
      <c r="A2314" s="0" t="s">
        <v>2460</v>
      </c>
      <c r="B2314" s="0" t="s">
        <v>81</v>
      </c>
      <c r="C2314" s="0" t="n">
        <v>359</v>
      </c>
      <c r="D2314" s="0" t="n">
        <v>49</v>
      </c>
      <c r="E2314" s="0" t="n">
        <v>12</v>
      </c>
      <c r="F2314" s="0" t="n">
        <v>5</v>
      </c>
      <c r="G2314" s="0" t="n">
        <v>5.4</v>
      </c>
      <c r="H2314" s="0" t="n">
        <v>8.77</v>
      </c>
      <c r="I2314" s="0" t="n">
        <v>0.6</v>
      </c>
      <c r="J2314" s="0" t="s">
        <v>455</v>
      </c>
      <c r="K2314" s="0" t="s">
        <v>46</v>
      </c>
      <c r="L2314" s="0" t="n">
        <v>175</v>
      </c>
      <c r="M2314" s="0" t="n">
        <v>1.74</v>
      </c>
      <c r="N2314" s="0" t="n">
        <v>85.06</v>
      </c>
      <c r="O2314" s="0" t="n">
        <v>0.76</v>
      </c>
      <c r="P2314" s="0" t="n">
        <v>1</v>
      </c>
      <c r="Q2314" s="0" t="n">
        <v>0.96</v>
      </c>
      <c r="R2314" s="0" t="n">
        <v>883</v>
      </c>
      <c r="S2314" s="0" t="n">
        <v>9.66</v>
      </c>
      <c r="T2314" s="0" t="n">
        <v>0.25</v>
      </c>
      <c r="U2314" s="6" t="n">
        <v>45395</v>
      </c>
      <c r="V2314" s="0" t="n">
        <v>138.87</v>
      </c>
      <c r="W2314" s="0" t="n">
        <v>0.675</v>
      </c>
    </row>
    <row r="2315" customFormat="false" ht="15" hidden="false" customHeight="false" outlineLevel="0" collapsed="false">
      <c r="A2315" s="0" t="s">
        <v>2461</v>
      </c>
      <c r="B2315" s="0" t="s">
        <v>56</v>
      </c>
      <c r="C2315" s="0" t="n">
        <v>452</v>
      </c>
      <c r="D2315" s="0" t="n">
        <v>35</v>
      </c>
      <c r="E2315" s="0" t="n">
        <v>11</v>
      </c>
      <c r="F2315" s="0" t="n">
        <v>7</v>
      </c>
      <c r="G2315" s="0" t="n">
        <v>31.65</v>
      </c>
      <c r="H2315" s="0" t="n">
        <v>7.11</v>
      </c>
      <c r="I2315" s="0" t="n">
        <v>0.8</v>
      </c>
      <c r="J2315" s="0" t="s">
        <v>242</v>
      </c>
      <c r="K2315" s="0" t="s">
        <v>42</v>
      </c>
      <c r="L2315" s="0" t="n">
        <v>42</v>
      </c>
      <c r="M2315" s="0" t="n">
        <v>1.97</v>
      </c>
      <c r="N2315" s="0" t="n">
        <v>169.57</v>
      </c>
      <c r="O2315" s="0" t="n">
        <v>1.04</v>
      </c>
      <c r="P2315" s="0" t="n">
        <v>1</v>
      </c>
      <c r="Q2315" s="0" t="n">
        <v>0.91</v>
      </c>
      <c r="R2315" s="0" t="n">
        <v>106</v>
      </c>
      <c r="S2315" s="0" t="n">
        <v>10.7</v>
      </c>
      <c r="T2315" s="0" t="n">
        <v>0.55</v>
      </c>
      <c r="U2315" s="6" t="n">
        <v>45609</v>
      </c>
      <c r="V2315" s="0" t="n">
        <v>93.56</v>
      </c>
      <c r="W2315" s="0" t="n">
        <v>0.711</v>
      </c>
    </row>
    <row r="2316" customFormat="false" ht="15" hidden="false" customHeight="false" outlineLevel="0" collapsed="false">
      <c r="A2316" s="0" t="s">
        <v>2462</v>
      </c>
      <c r="B2316" s="0" t="s">
        <v>56</v>
      </c>
      <c r="C2316" s="0" t="n">
        <v>135</v>
      </c>
      <c r="D2316" s="0" t="n">
        <v>36</v>
      </c>
      <c r="E2316" s="0" t="n">
        <v>9</v>
      </c>
      <c r="F2316" s="0" t="n">
        <v>6</v>
      </c>
      <c r="G2316" s="0" t="n">
        <v>25.27</v>
      </c>
      <c r="H2316" s="0" t="n">
        <v>2.83</v>
      </c>
      <c r="I2316" s="0" t="n">
        <v>0.18</v>
      </c>
      <c r="J2316" s="0" t="s">
        <v>215</v>
      </c>
      <c r="K2316" s="0" t="s">
        <v>42</v>
      </c>
      <c r="L2316" s="0" t="n">
        <v>36</v>
      </c>
      <c r="M2316" s="0" t="n">
        <v>2.23</v>
      </c>
      <c r="N2316" s="0" t="n">
        <v>130.34</v>
      </c>
      <c r="O2316" s="0" t="n">
        <v>0.16</v>
      </c>
      <c r="P2316" s="0" t="n">
        <v>7</v>
      </c>
      <c r="Q2316" s="0" t="n">
        <v>0.79</v>
      </c>
      <c r="R2316" s="0" t="n">
        <v>583</v>
      </c>
      <c r="S2316" s="0" t="n">
        <v>13.19</v>
      </c>
      <c r="T2316" s="0" t="n">
        <v>0.68</v>
      </c>
      <c r="U2316" s="6" t="n">
        <v>45518</v>
      </c>
      <c r="V2316" s="0" t="n">
        <v>278.28</v>
      </c>
      <c r="W2316" s="0" t="n">
        <v>0.714</v>
      </c>
    </row>
    <row r="2317" customFormat="false" ht="15" hidden="false" customHeight="false" outlineLevel="0" collapsed="false">
      <c r="A2317" s="0" t="s">
        <v>2463</v>
      </c>
      <c r="B2317" s="0" t="s">
        <v>56</v>
      </c>
      <c r="C2317" s="0" t="n">
        <v>233</v>
      </c>
      <c r="D2317" s="0" t="n">
        <v>71</v>
      </c>
      <c r="E2317" s="0" t="n">
        <v>13</v>
      </c>
      <c r="F2317" s="0" t="n">
        <v>2</v>
      </c>
      <c r="G2317" s="0" t="n">
        <v>14.48</v>
      </c>
      <c r="H2317" s="0" t="n">
        <v>6.66</v>
      </c>
      <c r="I2317" s="0" t="n">
        <v>0.87</v>
      </c>
      <c r="J2317" s="0" t="s">
        <v>242</v>
      </c>
      <c r="K2317" s="0" t="s">
        <v>60</v>
      </c>
      <c r="L2317" s="0" t="n">
        <v>58</v>
      </c>
      <c r="M2317" s="0" t="n">
        <v>0.84</v>
      </c>
      <c r="N2317" s="0" t="n">
        <v>41.62</v>
      </c>
      <c r="O2317" s="0" t="n">
        <v>0.61</v>
      </c>
      <c r="P2317" s="0" t="n">
        <v>1</v>
      </c>
      <c r="Q2317" s="0" t="n">
        <v>0.99</v>
      </c>
      <c r="R2317" s="0" t="n">
        <v>873</v>
      </c>
      <c r="S2317" s="0" t="n">
        <v>8.97</v>
      </c>
      <c r="T2317" s="0" t="n">
        <v>0.95</v>
      </c>
      <c r="U2317" s="6" t="n">
        <v>45407</v>
      </c>
      <c r="V2317" s="0" t="n">
        <v>127.13</v>
      </c>
      <c r="W2317" s="0" t="n">
        <v>0.827</v>
      </c>
    </row>
    <row r="2318" customFormat="false" ht="15" hidden="false" customHeight="false" outlineLevel="0" collapsed="false">
      <c r="A2318" s="0" t="s">
        <v>2464</v>
      </c>
      <c r="B2318" s="0" t="s">
        <v>44</v>
      </c>
      <c r="C2318" s="0" t="n">
        <v>488</v>
      </c>
      <c r="D2318" s="0" t="n">
        <v>92</v>
      </c>
      <c r="E2318" s="0" t="n">
        <v>3</v>
      </c>
      <c r="F2318" s="0" t="n">
        <v>9</v>
      </c>
      <c r="G2318" s="0" t="n">
        <v>24.21</v>
      </c>
      <c r="H2318" s="0" t="n">
        <v>6.38</v>
      </c>
      <c r="I2318" s="0" t="n">
        <v>0.24</v>
      </c>
      <c r="J2318" s="0" t="s">
        <v>186</v>
      </c>
      <c r="K2318" s="0" t="s">
        <v>46</v>
      </c>
      <c r="L2318" s="0" t="n">
        <v>152</v>
      </c>
      <c r="M2318" s="0" t="n">
        <v>3.83</v>
      </c>
      <c r="N2318" s="0" t="n">
        <v>71.85</v>
      </c>
      <c r="O2318" s="0" t="n">
        <v>1.23</v>
      </c>
      <c r="P2318" s="0" t="n">
        <v>5</v>
      </c>
      <c r="Q2318" s="0" t="n">
        <v>0.96</v>
      </c>
      <c r="R2318" s="0" t="n">
        <v>597</v>
      </c>
      <c r="S2318" s="0" t="n">
        <v>4.04</v>
      </c>
      <c r="T2318" s="0" t="n">
        <v>0.38</v>
      </c>
      <c r="U2318" s="6" t="n">
        <v>45616</v>
      </c>
      <c r="V2318" s="0" t="n">
        <v>264.22</v>
      </c>
      <c r="W2318" s="0" t="n">
        <v>0.499</v>
      </c>
    </row>
    <row r="2319" customFormat="false" ht="15" hidden="false" customHeight="false" outlineLevel="0" collapsed="false">
      <c r="A2319" s="0" t="s">
        <v>2465</v>
      </c>
      <c r="B2319" s="0" t="s">
        <v>40</v>
      </c>
      <c r="C2319" s="0" t="n">
        <v>465</v>
      </c>
      <c r="D2319" s="0" t="n">
        <v>59</v>
      </c>
      <c r="E2319" s="0" t="n">
        <v>14</v>
      </c>
      <c r="F2319" s="0" t="n">
        <v>8</v>
      </c>
      <c r="G2319" s="0" t="n">
        <v>38.99</v>
      </c>
      <c r="H2319" s="0" t="n">
        <v>8.3</v>
      </c>
      <c r="I2319" s="0" t="n">
        <v>0.88</v>
      </c>
      <c r="J2319" s="0" t="s">
        <v>387</v>
      </c>
      <c r="K2319" s="0" t="s">
        <v>60</v>
      </c>
      <c r="L2319" s="0" t="n">
        <v>117</v>
      </c>
      <c r="M2319" s="0" t="n">
        <v>1.3</v>
      </c>
      <c r="N2319" s="0" t="n">
        <v>160.31</v>
      </c>
      <c r="O2319" s="0" t="n">
        <v>0.72</v>
      </c>
      <c r="P2319" s="0" t="n">
        <v>1</v>
      </c>
      <c r="Q2319" s="0" t="n">
        <v>0.77</v>
      </c>
      <c r="R2319" s="0" t="n">
        <v>228</v>
      </c>
      <c r="S2319" s="0" t="n">
        <v>14.85</v>
      </c>
      <c r="T2319" s="0" t="n">
        <v>0.37</v>
      </c>
      <c r="U2319" s="6" t="n">
        <v>45652</v>
      </c>
      <c r="V2319" s="0" t="n">
        <v>98.95</v>
      </c>
      <c r="W2319" s="0" t="n">
        <v>0.734</v>
      </c>
    </row>
    <row r="2320" customFormat="false" ht="15" hidden="false" customHeight="false" outlineLevel="0" collapsed="false">
      <c r="A2320" s="0" t="s">
        <v>2466</v>
      </c>
      <c r="B2320" s="0" t="s">
        <v>40</v>
      </c>
      <c r="C2320" s="0" t="n">
        <v>391</v>
      </c>
      <c r="D2320" s="0" t="n">
        <v>51</v>
      </c>
      <c r="E2320" s="0" t="n">
        <v>11</v>
      </c>
      <c r="F2320" s="0" t="n">
        <v>2</v>
      </c>
      <c r="G2320" s="0" t="n">
        <v>40.28</v>
      </c>
      <c r="H2320" s="0" t="n">
        <v>2.19</v>
      </c>
      <c r="I2320" s="0" t="n">
        <v>0.38</v>
      </c>
      <c r="J2320" s="0" t="s">
        <v>193</v>
      </c>
      <c r="K2320" s="0" t="s">
        <v>42</v>
      </c>
      <c r="L2320" s="0" t="n">
        <v>77</v>
      </c>
      <c r="M2320" s="0" t="n">
        <v>4.12</v>
      </c>
      <c r="N2320" s="0" t="n">
        <v>42.7</v>
      </c>
      <c r="O2320" s="0" t="n">
        <v>1.75</v>
      </c>
      <c r="P2320" s="0" t="n">
        <v>7</v>
      </c>
      <c r="Q2320" s="0" t="n">
        <v>0.85</v>
      </c>
      <c r="R2320" s="0" t="n">
        <v>117</v>
      </c>
      <c r="S2320" s="0" t="n">
        <v>10.57</v>
      </c>
      <c r="T2320" s="0" t="n">
        <v>0.51</v>
      </c>
      <c r="U2320" s="6" t="n">
        <v>45655</v>
      </c>
      <c r="V2320" s="0" t="n">
        <v>251.13</v>
      </c>
      <c r="W2320" s="0" t="n">
        <v>0.498</v>
      </c>
    </row>
    <row r="2321" customFormat="false" ht="15" hidden="false" customHeight="false" outlineLevel="0" collapsed="false">
      <c r="A2321" s="0" t="s">
        <v>2467</v>
      </c>
      <c r="B2321" s="0" t="s">
        <v>48</v>
      </c>
      <c r="C2321" s="0" t="n">
        <v>313</v>
      </c>
      <c r="D2321" s="0" t="n">
        <v>38</v>
      </c>
      <c r="E2321" s="0" t="n">
        <v>4</v>
      </c>
      <c r="F2321" s="0" t="n">
        <v>7</v>
      </c>
      <c r="G2321" s="0" t="n">
        <v>32.83</v>
      </c>
      <c r="H2321" s="0" t="n">
        <v>7.15</v>
      </c>
      <c r="I2321" s="0" t="n">
        <v>0.39</v>
      </c>
      <c r="J2321" s="0" t="s">
        <v>150</v>
      </c>
      <c r="K2321" s="0" t="s">
        <v>54</v>
      </c>
      <c r="L2321" s="0" t="n">
        <v>108</v>
      </c>
      <c r="M2321" s="0" t="n">
        <v>4.31</v>
      </c>
      <c r="N2321" s="0" t="n">
        <v>141.3</v>
      </c>
      <c r="O2321" s="0" t="n">
        <v>1.88</v>
      </c>
      <c r="P2321" s="0" t="n">
        <v>0</v>
      </c>
      <c r="Q2321" s="0" t="n">
        <v>0.72</v>
      </c>
      <c r="R2321" s="0" t="n">
        <v>545</v>
      </c>
      <c r="S2321" s="0" t="n">
        <v>6.25</v>
      </c>
      <c r="T2321" s="0" t="n">
        <v>0.99</v>
      </c>
      <c r="U2321" s="6" t="n">
        <v>45623</v>
      </c>
      <c r="V2321" s="0" t="n">
        <v>141.81</v>
      </c>
      <c r="W2321" s="0" t="n">
        <v>0.637</v>
      </c>
    </row>
    <row r="2322" customFormat="false" ht="15" hidden="false" customHeight="false" outlineLevel="0" collapsed="false">
      <c r="A2322" s="0" t="s">
        <v>2468</v>
      </c>
      <c r="B2322" s="0" t="s">
        <v>56</v>
      </c>
      <c r="C2322" s="0" t="n">
        <v>272</v>
      </c>
      <c r="D2322" s="0" t="n">
        <v>48</v>
      </c>
      <c r="E2322" s="0" t="n">
        <v>6</v>
      </c>
      <c r="F2322" s="0" t="n">
        <v>9</v>
      </c>
      <c r="G2322" s="0" t="n">
        <v>23.92</v>
      </c>
      <c r="H2322" s="0" t="n">
        <v>0.76</v>
      </c>
      <c r="I2322" s="0" t="n">
        <v>0.17</v>
      </c>
      <c r="J2322" s="0" t="s">
        <v>141</v>
      </c>
      <c r="K2322" s="0" t="s">
        <v>60</v>
      </c>
      <c r="L2322" s="0" t="n">
        <v>28</v>
      </c>
      <c r="M2322" s="0" t="n">
        <v>3.37</v>
      </c>
      <c r="N2322" s="0" t="n">
        <v>117.07</v>
      </c>
      <c r="O2322" s="0" t="n">
        <v>0.94</v>
      </c>
      <c r="P2322" s="0" t="n">
        <v>1</v>
      </c>
      <c r="Q2322" s="0" t="n">
        <v>0.99</v>
      </c>
      <c r="R2322" s="0" t="n">
        <v>50</v>
      </c>
      <c r="S2322" s="0" t="n">
        <v>14.55</v>
      </c>
      <c r="T2322" s="0" t="n">
        <v>0.47</v>
      </c>
      <c r="U2322" s="6" t="n">
        <v>45480</v>
      </c>
      <c r="V2322" s="0" t="n">
        <v>19.38</v>
      </c>
      <c r="W2322" s="0" t="n">
        <v>0.772</v>
      </c>
    </row>
    <row r="2323" customFormat="false" ht="15" hidden="false" customHeight="false" outlineLevel="0" collapsed="false">
      <c r="A2323" s="0" t="s">
        <v>2469</v>
      </c>
      <c r="B2323" s="0" t="s">
        <v>44</v>
      </c>
      <c r="C2323" s="0" t="n">
        <v>162</v>
      </c>
      <c r="D2323" s="0" t="n">
        <v>69</v>
      </c>
      <c r="E2323" s="0" t="n">
        <v>11</v>
      </c>
      <c r="F2323" s="0" t="n">
        <v>9</v>
      </c>
      <c r="G2323" s="0" t="n">
        <v>29.21</v>
      </c>
      <c r="H2323" s="0" t="n">
        <v>7.11</v>
      </c>
      <c r="I2323" s="0" t="n">
        <v>0.9</v>
      </c>
      <c r="J2323" s="0" t="s">
        <v>76</v>
      </c>
      <c r="K2323" s="0" t="s">
        <v>60</v>
      </c>
      <c r="L2323" s="0" t="n">
        <v>34</v>
      </c>
      <c r="M2323" s="0" t="n">
        <v>3.96</v>
      </c>
      <c r="N2323" s="0" t="n">
        <v>38.02</v>
      </c>
      <c r="O2323" s="0" t="n">
        <v>1.11</v>
      </c>
      <c r="P2323" s="0" t="n">
        <v>4</v>
      </c>
      <c r="Q2323" s="0" t="n">
        <v>0.87</v>
      </c>
      <c r="R2323" s="0" t="n">
        <v>97</v>
      </c>
      <c r="S2323" s="0" t="n">
        <v>14.42</v>
      </c>
      <c r="T2323" s="0" t="n">
        <v>0.24</v>
      </c>
      <c r="U2323" s="6" t="n">
        <v>45593</v>
      </c>
      <c r="V2323" s="0" t="n">
        <v>151.22</v>
      </c>
      <c r="W2323" s="0" t="n">
        <v>0.623</v>
      </c>
    </row>
    <row r="2324" customFormat="false" ht="15" hidden="false" customHeight="false" outlineLevel="0" collapsed="false">
      <c r="A2324" s="0" t="s">
        <v>2470</v>
      </c>
      <c r="B2324" s="0" t="s">
        <v>44</v>
      </c>
      <c r="C2324" s="0" t="n">
        <v>269</v>
      </c>
      <c r="D2324" s="0" t="n">
        <v>50</v>
      </c>
      <c r="E2324" s="0" t="n">
        <v>6</v>
      </c>
      <c r="F2324" s="0" t="n">
        <v>9</v>
      </c>
      <c r="G2324" s="0" t="n">
        <v>19.87</v>
      </c>
      <c r="H2324" s="0" t="n">
        <v>9.62</v>
      </c>
      <c r="I2324" s="0" t="n">
        <v>0.26</v>
      </c>
      <c r="J2324" s="0" t="s">
        <v>150</v>
      </c>
      <c r="K2324" s="0" t="s">
        <v>60</v>
      </c>
      <c r="L2324" s="0" t="n">
        <v>113</v>
      </c>
      <c r="M2324" s="0" t="n">
        <v>1.27</v>
      </c>
      <c r="N2324" s="0" t="n">
        <v>140.89</v>
      </c>
      <c r="O2324" s="0" t="n">
        <v>1.3</v>
      </c>
      <c r="P2324" s="0" t="n">
        <v>5</v>
      </c>
      <c r="Q2324" s="0" t="n">
        <v>0.77</v>
      </c>
      <c r="R2324" s="0" t="n">
        <v>466</v>
      </c>
      <c r="S2324" s="0" t="n">
        <v>2.11</v>
      </c>
      <c r="T2324" s="0" t="n">
        <v>0.41</v>
      </c>
      <c r="U2324" s="6" t="n">
        <v>45571</v>
      </c>
      <c r="V2324" s="0" t="n">
        <v>75.76</v>
      </c>
      <c r="W2324" s="0" t="n">
        <v>0.434</v>
      </c>
    </row>
    <row r="2325" customFormat="false" ht="15" hidden="false" customHeight="false" outlineLevel="0" collapsed="false">
      <c r="A2325" s="0" t="s">
        <v>2471</v>
      </c>
      <c r="B2325" s="0" t="s">
        <v>40</v>
      </c>
      <c r="C2325" s="0" t="n">
        <v>385</v>
      </c>
      <c r="D2325" s="0" t="n">
        <v>42</v>
      </c>
      <c r="E2325" s="0" t="n">
        <v>5</v>
      </c>
      <c r="F2325" s="0" t="n">
        <v>4</v>
      </c>
      <c r="G2325" s="0" t="n">
        <v>7.2</v>
      </c>
      <c r="H2325" s="0" t="n">
        <v>2.16</v>
      </c>
      <c r="I2325" s="0" t="n">
        <v>0.67</v>
      </c>
      <c r="J2325" s="0" t="s">
        <v>309</v>
      </c>
      <c r="K2325" s="0" t="s">
        <v>42</v>
      </c>
      <c r="L2325" s="0" t="n">
        <v>85</v>
      </c>
      <c r="M2325" s="0" t="n">
        <v>3.09</v>
      </c>
      <c r="N2325" s="0" t="n">
        <v>37.05</v>
      </c>
      <c r="O2325" s="0" t="n">
        <v>1.36</v>
      </c>
      <c r="P2325" s="0" t="n">
        <v>8</v>
      </c>
      <c r="Q2325" s="0" t="n">
        <v>0.79</v>
      </c>
      <c r="R2325" s="0" t="n">
        <v>713</v>
      </c>
      <c r="S2325" s="0" t="n">
        <v>1.28</v>
      </c>
      <c r="T2325" s="0" t="n">
        <v>0.65</v>
      </c>
      <c r="U2325" s="6" t="n">
        <v>45600</v>
      </c>
      <c r="V2325" s="0" t="n">
        <v>99.16</v>
      </c>
      <c r="W2325" s="0" t="n">
        <v>0.409</v>
      </c>
    </row>
    <row r="2326" customFormat="false" ht="15" hidden="false" customHeight="false" outlineLevel="0" collapsed="false">
      <c r="A2326" s="0" t="s">
        <v>2472</v>
      </c>
      <c r="B2326" s="0" t="s">
        <v>56</v>
      </c>
      <c r="C2326" s="0" t="n">
        <v>455</v>
      </c>
      <c r="D2326" s="0" t="n">
        <v>92</v>
      </c>
      <c r="E2326" s="0" t="n">
        <v>3</v>
      </c>
      <c r="F2326" s="0" t="n">
        <v>8</v>
      </c>
      <c r="G2326" s="0" t="n">
        <v>19.9</v>
      </c>
      <c r="H2326" s="0" t="n">
        <v>3.46</v>
      </c>
      <c r="I2326" s="0" t="n">
        <v>0.68</v>
      </c>
      <c r="J2326" s="0" t="s">
        <v>89</v>
      </c>
      <c r="K2326" s="0" t="s">
        <v>46</v>
      </c>
      <c r="L2326" s="0" t="n">
        <v>85</v>
      </c>
      <c r="M2326" s="0" t="n">
        <v>3.55</v>
      </c>
      <c r="N2326" s="0" t="n">
        <v>85.7</v>
      </c>
      <c r="O2326" s="0" t="n">
        <v>0.22</v>
      </c>
      <c r="P2326" s="0" t="n">
        <v>5</v>
      </c>
      <c r="Q2326" s="0" t="n">
        <v>0.99</v>
      </c>
      <c r="R2326" s="0" t="n">
        <v>994</v>
      </c>
      <c r="S2326" s="0" t="n">
        <v>1.62</v>
      </c>
      <c r="T2326" s="0" t="n">
        <v>0.53</v>
      </c>
      <c r="U2326" s="6" t="n">
        <v>45392</v>
      </c>
      <c r="V2326" s="0" t="n">
        <v>208.46</v>
      </c>
      <c r="W2326" s="0" t="n">
        <v>0.604</v>
      </c>
    </row>
    <row r="2327" customFormat="false" ht="15" hidden="false" customHeight="false" outlineLevel="0" collapsed="false">
      <c r="A2327" s="0" t="s">
        <v>2473</v>
      </c>
      <c r="B2327" s="0" t="s">
        <v>48</v>
      </c>
      <c r="C2327" s="0" t="n">
        <v>482</v>
      </c>
      <c r="D2327" s="0" t="n">
        <v>92</v>
      </c>
      <c r="E2327" s="0" t="n">
        <v>9</v>
      </c>
      <c r="F2327" s="0" t="n">
        <v>3</v>
      </c>
      <c r="G2327" s="0" t="n">
        <v>26.99</v>
      </c>
      <c r="H2327" s="0" t="n">
        <v>6.04</v>
      </c>
      <c r="I2327" s="0" t="n">
        <v>0.35</v>
      </c>
      <c r="J2327" s="0" t="s">
        <v>455</v>
      </c>
      <c r="K2327" s="0" t="s">
        <v>54</v>
      </c>
      <c r="L2327" s="0" t="n">
        <v>115</v>
      </c>
      <c r="M2327" s="0" t="n">
        <v>3.48</v>
      </c>
      <c r="N2327" s="0" t="n">
        <v>68.63</v>
      </c>
      <c r="O2327" s="0" t="n">
        <v>0.2</v>
      </c>
      <c r="P2327" s="0" t="n">
        <v>7</v>
      </c>
      <c r="Q2327" s="0" t="n">
        <v>0.88</v>
      </c>
      <c r="R2327" s="0" t="n">
        <v>246</v>
      </c>
      <c r="S2327" s="0" t="n">
        <v>10.59</v>
      </c>
      <c r="T2327" s="0" t="n">
        <v>0.82</v>
      </c>
      <c r="U2327" s="6" t="n">
        <v>45391</v>
      </c>
      <c r="V2327" s="0" t="n">
        <v>163.56</v>
      </c>
      <c r="W2327" s="0" t="n">
        <v>0.721</v>
      </c>
    </row>
    <row r="2328" customFormat="false" ht="15" hidden="false" customHeight="false" outlineLevel="0" collapsed="false">
      <c r="A2328" s="0" t="s">
        <v>2474</v>
      </c>
      <c r="B2328" s="0" t="s">
        <v>56</v>
      </c>
      <c r="C2328" s="0" t="n">
        <v>321</v>
      </c>
      <c r="D2328" s="0" t="n">
        <v>25</v>
      </c>
      <c r="E2328" s="0" t="n">
        <v>8</v>
      </c>
      <c r="F2328" s="0" t="n">
        <v>7</v>
      </c>
      <c r="G2328" s="0" t="n">
        <v>30.34</v>
      </c>
      <c r="H2328" s="0" t="n">
        <v>7.46</v>
      </c>
      <c r="I2328" s="0" t="n">
        <v>0.99</v>
      </c>
      <c r="J2328" s="0" t="s">
        <v>70</v>
      </c>
      <c r="K2328" s="0" t="s">
        <v>54</v>
      </c>
      <c r="L2328" s="0" t="n">
        <v>162</v>
      </c>
      <c r="M2328" s="0" t="n">
        <v>1.03</v>
      </c>
      <c r="N2328" s="0" t="n">
        <v>141.1</v>
      </c>
      <c r="O2328" s="0" t="n">
        <v>1.74</v>
      </c>
      <c r="P2328" s="0" t="n">
        <v>6</v>
      </c>
      <c r="Q2328" s="0" t="n">
        <v>0.83</v>
      </c>
      <c r="R2328" s="0" t="n">
        <v>619</v>
      </c>
      <c r="S2328" s="0" t="n">
        <v>10.95</v>
      </c>
      <c r="T2328" s="0" t="n">
        <v>0.69</v>
      </c>
      <c r="U2328" s="6" t="n">
        <v>45442</v>
      </c>
      <c r="V2328" s="0" t="n">
        <v>267.7</v>
      </c>
      <c r="W2328" s="0" t="n">
        <v>0.556</v>
      </c>
    </row>
    <row r="2329" customFormat="false" ht="15" hidden="false" customHeight="false" outlineLevel="0" collapsed="false">
      <c r="A2329" s="0" t="s">
        <v>2475</v>
      </c>
      <c r="B2329" s="0" t="s">
        <v>81</v>
      </c>
      <c r="C2329" s="0" t="n">
        <v>44</v>
      </c>
      <c r="D2329" s="0" t="n">
        <v>32</v>
      </c>
      <c r="E2329" s="0" t="n">
        <v>12</v>
      </c>
      <c r="F2329" s="0" t="n">
        <v>5</v>
      </c>
      <c r="G2329" s="0" t="n">
        <v>46.85</v>
      </c>
      <c r="H2329" s="0" t="n">
        <v>3.77</v>
      </c>
      <c r="I2329" s="0" t="n">
        <v>0.16</v>
      </c>
      <c r="J2329" s="0" t="s">
        <v>154</v>
      </c>
      <c r="K2329" s="0" t="s">
        <v>54</v>
      </c>
      <c r="L2329" s="0" t="n">
        <v>42</v>
      </c>
      <c r="M2329" s="0" t="n">
        <v>2.05</v>
      </c>
      <c r="N2329" s="0" t="n">
        <v>158.65</v>
      </c>
      <c r="O2329" s="0" t="n">
        <v>0.52</v>
      </c>
      <c r="P2329" s="0" t="n">
        <v>0</v>
      </c>
      <c r="Q2329" s="0" t="n">
        <v>0.85</v>
      </c>
      <c r="R2329" s="0" t="n">
        <v>97</v>
      </c>
      <c r="S2329" s="0" t="n">
        <v>11.14</v>
      </c>
      <c r="T2329" s="0" t="n">
        <v>0.65</v>
      </c>
      <c r="U2329" s="6" t="n">
        <v>45521</v>
      </c>
      <c r="V2329" s="0" t="n">
        <v>281.43</v>
      </c>
      <c r="W2329" s="0" t="n">
        <v>0.797</v>
      </c>
    </row>
    <row r="2330" customFormat="false" ht="15" hidden="false" customHeight="false" outlineLevel="0" collapsed="false">
      <c r="A2330" s="0" t="s">
        <v>2476</v>
      </c>
      <c r="B2330" s="0" t="s">
        <v>56</v>
      </c>
      <c r="C2330" s="0" t="n">
        <v>296</v>
      </c>
      <c r="D2330" s="0" t="n">
        <v>16</v>
      </c>
      <c r="E2330" s="0" t="n">
        <v>6</v>
      </c>
      <c r="F2330" s="0" t="n">
        <v>3</v>
      </c>
      <c r="G2330" s="0" t="n">
        <v>39.09</v>
      </c>
      <c r="H2330" s="0" t="n">
        <v>6.81</v>
      </c>
      <c r="I2330" s="0" t="n">
        <v>0.65</v>
      </c>
      <c r="J2330" s="0" t="s">
        <v>220</v>
      </c>
      <c r="K2330" s="0" t="s">
        <v>60</v>
      </c>
      <c r="L2330" s="0" t="n">
        <v>46</v>
      </c>
      <c r="M2330" s="0" t="n">
        <v>1.96</v>
      </c>
      <c r="N2330" s="0" t="n">
        <v>41.98</v>
      </c>
      <c r="O2330" s="0" t="n">
        <v>1.21</v>
      </c>
      <c r="P2330" s="0" t="n">
        <v>1</v>
      </c>
      <c r="Q2330" s="0" t="n">
        <v>0.73</v>
      </c>
      <c r="R2330" s="0" t="n">
        <v>404</v>
      </c>
      <c r="S2330" s="0" t="n">
        <v>9.82</v>
      </c>
      <c r="T2330" s="0" t="n">
        <v>0.46</v>
      </c>
      <c r="U2330" s="6" t="n">
        <v>45382</v>
      </c>
      <c r="V2330" s="0" t="n">
        <v>210.38</v>
      </c>
      <c r="W2330" s="0" t="n">
        <v>0.628</v>
      </c>
    </row>
    <row r="2331" customFormat="false" ht="15" hidden="false" customHeight="false" outlineLevel="0" collapsed="false">
      <c r="A2331" s="0" t="s">
        <v>2477</v>
      </c>
      <c r="B2331" s="0" t="s">
        <v>81</v>
      </c>
      <c r="C2331" s="0" t="n">
        <v>491</v>
      </c>
      <c r="D2331" s="0" t="n">
        <v>35</v>
      </c>
      <c r="E2331" s="0" t="n">
        <v>8</v>
      </c>
      <c r="F2331" s="0" t="n">
        <v>6</v>
      </c>
      <c r="G2331" s="0" t="n">
        <v>8.45</v>
      </c>
      <c r="H2331" s="0" t="n">
        <v>9.04</v>
      </c>
      <c r="I2331" s="0" t="n">
        <v>0.53</v>
      </c>
      <c r="J2331" s="0" t="s">
        <v>65</v>
      </c>
      <c r="K2331" s="0" t="s">
        <v>42</v>
      </c>
      <c r="L2331" s="0" t="n">
        <v>101</v>
      </c>
      <c r="M2331" s="0" t="n">
        <v>3.08</v>
      </c>
      <c r="N2331" s="0" t="n">
        <v>164.28</v>
      </c>
      <c r="O2331" s="0" t="n">
        <v>1.29</v>
      </c>
      <c r="P2331" s="0" t="n">
        <v>3</v>
      </c>
      <c r="Q2331" s="0" t="n">
        <v>0.72</v>
      </c>
      <c r="R2331" s="0" t="n">
        <v>283</v>
      </c>
      <c r="S2331" s="0" t="n">
        <v>5</v>
      </c>
      <c r="T2331" s="0" t="n">
        <v>0.64</v>
      </c>
      <c r="U2331" s="6" t="n">
        <v>45641</v>
      </c>
      <c r="V2331" s="0" t="n">
        <v>260.43</v>
      </c>
      <c r="W2331" s="0" t="n">
        <v>0.55</v>
      </c>
    </row>
    <row r="2332" customFormat="false" ht="15" hidden="false" customHeight="false" outlineLevel="0" collapsed="false">
      <c r="A2332" s="0" t="s">
        <v>2478</v>
      </c>
      <c r="B2332" s="0" t="s">
        <v>81</v>
      </c>
      <c r="C2332" s="0" t="n">
        <v>396</v>
      </c>
      <c r="D2332" s="0" t="n">
        <v>21</v>
      </c>
      <c r="E2332" s="0" t="n">
        <v>8</v>
      </c>
      <c r="F2332" s="0" t="n">
        <v>8</v>
      </c>
      <c r="G2332" s="0" t="n">
        <v>9.53</v>
      </c>
      <c r="H2332" s="0" t="n">
        <v>7.4</v>
      </c>
      <c r="I2332" s="0" t="n">
        <v>0.32</v>
      </c>
      <c r="J2332" s="0" t="s">
        <v>150</v>
      </c>
      <c r="K2332" s="0" t="s">
        <v>54</v>
      </c>
      <c r="L2332" s="0" t="n">
        <v>133</v>
      </c>
      <c r="M2332" s="0" t="n">
        <v>3.94</v>
      </c>
      <c r="N2332" s="0" t="n">
        <v>11.37</v>
      </c>
      <c r="O2332" s="0" t="n">
        <v>0.41</v>
      </c>
      <c r="P2332" s="0" t="n">
        <v>0</v>
      </c>
      <c r="Q2332" s="0" t="n">
        <v>0.88</v>
      </c>
      <c r="R2332" s="0" t="n">
        <v>486</v>
      </c>
      <c r="S2332" s="0" t="n">
        <v>3.34</v>
      </c>
      <c r="T2332" s="0" t="n">
        <v>0.69</v>
      </c>
      <c r="U2332" s="6" t="n">
        <v>45330</v>
      </c>
      <c r="V2332" s="0" t="n">
        <v>66.57</v>
      </c>
      <c r="W2332" s="0" t="n">
        <v>0.718</v>
      </c>
    </row>
    <row r="2333" customFormat="false" ht="15" hidden="false" customHeight="false" outlineLevel="0" collapsed="false">
      <c r="A2333" s="0" t="s">
        <v>2479</v>
      </c>
      <c r="B2333" s="0" t="s">
        <v>48</v>
      </c>
      <c r="C2333" s="0" t="n">
        <v>397</v>
      </c>
      <c r="D2333" s="0" t="n">
        <v>81</v>
      </c>
      <c r="E2333" s="0" t="n">
        <v>6</v>
      </c>
      <c r="F2333" s="0" t="n">
        <v>5</v>
      </c>
      <c r="G2333" s="0" t="n">
        <v>5.92</v>
      </c>
      <c r="H2333" s="0" t="n">
        <v>7.25</v>
      </c>
      <c r="I2333" s="0" t="n">
        <v>0.25</v>
      </c>
      <c r="J2333" s="0" t="s">
        <v>220</v>
      </c>
      <c r="K2333" s="0" t="s">
        <v>60</v>
      </c>
      <c r="L2333" s="0" t="n">
        <v>52</v>
      </c>
      <c r="M2333" s="0" t="n">
        <v>3.07</v>
      </c>
      <c r="N2333" s="0" t="n">
        <v>110.71</v>
      </c>
      <c r="O2333" s="0" t="n">
        <v>1.55</v>
      </c>
      <c r="P2333" s="0" t="n">
        <v>7</v>
      </c>
      <c r="Q2333" s="0" t="n">
        <v>0.85</v>
      </c>
      <c r="R2333" s="0" t="n">
        <v>749</v>
      </c>
      <c r="S2333" s="0" t="n">
        <v>13.99</v>
      </c>
      <c r="T2333" s="0" t="n">
        <v>0.34</v>
      </c>
      <c r="U2333" s="6" t="n">
        <v>45387</v>
      </c>
      <c r="V2333" s="0" t="n">
        <v>32.99</v>
      </c>
      <c r="W2333" s="0" t="n">
        <v>0.53</v>
      </c>
    </row>
    <row r="2334" customFormat="false" ht="15" hidden="false" customHeight="false" outlineLevel="0" collapsed="false">
      <c r="A2334" s="0" t="s">
        <v>2480</v>
      </c>
      <c r="B2334" s="0" t="s">
        <v>40</v>
      </c>
      <c r="C2334" s="0" t="n">
        <v>408</v>
      </c>
      <c r="D2334" s="0" t="n">
        <v>14</v>
      </c>
      <c r="E2334" s="0" t="n">
        <v>8</v>
      </c>
      <c r="F2334" s="0" t="n">
        <v>5</v>
      </c>
      <c r="G2334" s="0" t="n">
        <v>37.17</v>
      </c>
      <c r="H2334" s="0" t="n">
        <v>4.13</v>
      </c>
      <c r="I2334" s="0" t="n">
        <v>0.76</v>
      </c>
      <c r="J2334" s="0" t="s">
        <v>171</v>
      </c>
      <c r="K2334" s="0" t="s">
        <v>46</v>
      </c>
      <c r="L2334" s="0" t="n">
        <v>135</v>
      </c>
      <c r="M2334" s="0" t="n">
        <v>3.9</v>
      </c>
      <c r="N2334" s="0" t="n">
        <v>108.19</v>
      </c>
      <c r="O2334" s="0" t="n">
        <v>1.75</v>
      </c>
      <c r="P2334" s="0" t="n">
        <v>3</v>
      </c>
      <c r="Q2334" s="0" t="n">
        <v>0.81</v>
      </c>
      <c r="R2334" s="0" t="n">
        <v>943</v>
      </c>
      <c r="S2334" s="0" t="n">
        <v>13.78</v>
      </c>
      <c r="T2334" s="0" t="n">
        <v>0.79</v>
      </c>
      <c r="U2334" s="6" t="n">
        <v>45380</v>
      </c>
      <c r="V2334" s="0" t="n">
        <v>106.56</v>
      </c>
      <c r="W2334" s="0" t="n">
        <v>0.669</v>
      </c>
    </row>
    <row r="2335" customFormat="false" ht="15" hidden="false" customHeight="false" outlineLevel="0" collapsed="false">
      <c r="A2335" s="0" t="s">
        <v>2481</v>
      </c>
      <c r="B2335" s="0" t="s">
        <v>56</v>
      </c>
      <c r="C2335" s="0" t="n">
        <v>89</v>
      </c>
      <c r="D2335" s="0" t="n">
        <v>78</v>
      </c>
      <c r="E2335" s="0" t="n">
        <v>12</v>
      </c>
      <c r="F2335" s="0" t="n">
        <v>2</v>
      </c>
      <c r="G2335" s="0" t="n">
        <v>35.6</v>
      </c>
      <c r="H2335" s="0" t="n">
        <v>9.16</v>
      </c>
      <c r="I2335" s="0" t="n">
        <v>0.92</v>
      </c>
      <c r="J2335" s="0" t="s">
        <v>154</v>
      </c>
      <c r="K2335" s="0" t="s">
        <v>60</v>
      </c>
      <c r="L2335" s="0" t="n">
        <v>18</v>
      </c>
      <c r="M2335" s="0" t="n">
        <v>0.95</v>
      </c>
      <c r="N2335" s="0" t="n">
        <v>128.53</v>
      </c>
      <c r="O2335" s="0" t="n">
        <v>0.64</v>
      </c>
      <c r="P2335" s="0" t="n">
        <v>6</v>
      </c>
      <c r="Q2335" s="0" t="n">
        <v>0.87</v>
      </c>
      <c r="R2335" s="0" t="n">
        <v>675</v>
      </c>
      <c r="S2335" s="0" t="n">
        <v>4.39</v>
      </c>
      <c r="T2335" s="0" t="n">
        <v>0.51</v>
      </c>
      <c r="U2335" s="6" t="n">
        <v>45555</v>
      </c>
      <c r="V2335" s="0" t="n">
        <v>104.46</v>
      </c>
      <c r="W2335" s="0" t="n">
        <v>0.551</v>
      </c>
    </row>
    <row r="2336" customFormat="false" ht="15" hidden="false" customHeight="false" outlineLevel="0" collapsed="false">
      <c r="A2336" s="0" t="s">
        <v>2482</v>
      </c>
      <c r="B2336" s="0" t="s">
        <v>81</v>
      </c>
      <c r="C2336" s="0" t="n">
        <v>132</v>
      </c>
      <c r="D2336" s="0" t="n">
        <v>58</v>
      </c>
      <c r="E2336" s="0" t="n">
        <v>13</v>
      </c>
      <c r="F2336" s="0" t="n">
        <v>6</v>
      </c>
      <c r="G2336" s="0" t="n">
        <v>49.33</v>
      </c>
      <c r="H2336" s="0" t="n">
        <v>3.13</v>
      </c>
      <c r="I2336" s="0" t="n">
        <v>0.2</v>
      </c>
      <c r="J2336" s="0" t="s">
        <v>346</v>
      </c>
      <c r="K2336" s="0" t="s">
        <v>54</v>
      </c>
      <c r="L2336" s="0" t="n">
        <v>23</v>
      </c>
      <c r="M2336" s="0" t="n">
        <v>4.45</v>
      </c>
      <c r="N2336" s="0" t="n">
        <v>55.54</v>
      </c>
      <c r="O2336" s="0" t="n">
        <v>1.77</v>
      </c>
      <c r="P2336" s="0" t="n">
        <v>6</v>
      </c>
      <c r="Q2336" s="0" t="n">
        <v>0.72</v>
      </c>
      <c r="R2336" s="0" t="n">
        <v>139</v>
      </c>
      <c r="S2336" s="0" t="n">
        <v>3.35</v>
      </c>
      <c r="T2336" s="0" t="n">
        <v>0.79</v>
      </c>
      <c r="U2336" s="6" t="n">
        <v>45353</v>
      </c>
      <c r="V2336" s="0" t="n">
        <v>202.88</v>
      </c>
      <c r="W2336" s="0" t="n">
        <v>0.45</v>
      </c>
    </row>
    <row r="2337" customFormat="false" ht="15" hidden="false" customHeight="false" outlineLevel="0" collapsed="false">
      <c r="A2337" s="0" t="s">
        <v>2483</v>
      </c>
      <c r="B2337" s="0" t="s">
        <v>56</v>
      </c>
      <c r="C2337" s="0" t="n">
        <v>382</v>
      </c>
      <c r="D2337" s="0" t="n">
        <v>35</v>
      </c>
      <c r="E2337" s="0" t="n">
        <v>10</v>
      </c>
      <c r="F2337" s="0" t="n">
        <v>2</v>
      </c>
      <c r="G2337" s="0" t="n">
        <v>26.58</v>
      </c>
      <c r="H2337" s="0" t="n">
        <v>2.45</v>
      </c>
      <c r="I2337" s="0" t="n">
        <v>0.27</v>
      </c>
      <c r="J2337" s="0" t="s">
        <v>106</v>
      </c>
      <c r="K2337" s="0" t="s">
        <v>54</v>
      </c>
      <c r="L2337" s="0" t="n">
        <v>140</v>
      </c>
      <c r="M2337" s="0" t="n">
        <v>2.91</v>
      </c>
      <c r="N2337" s="0" t="n">
        <v>11.87</v>
      </c>
      <c r="O2337" s="0" t="n">
        <v>0.25</v>
      </c>
      <c r="P2337" s="0" t="n">
        <v>7</v>
      </c>
      <c r="Q2337" s="0" t="n">
        <v>0.98</v>
      </c>
      <c r="R2337" s="0" t="n">
        <v>418</v>
      </c>
      <c r="S2337" s="0" t="n">
        <v>6.25</v>
      </c>
      <c r="T2337" s="0" t="n">
        <v>0.34</v>
      </c>
      <c r="U2337" s="6" t="n">
        <v>45485</v>
      </c>
      <c r="V2337" s="0" t="n">
        <v>253.7</v>
      </c>
      <c r="W2337" s="0" t="n">
        <v>0.582</v>
      </c>
    </row>
    <row r="2338" customFormat="false" ht="15" hidden="false" customHeight="false" outlineLevel="0" collapsed="false">
      <c r="A2338" s="0" t="s">
        <v>2484</v>
      </c>
      <c r="B2338" s="0" t="s">
        <v>40</v>
      </c>
      <c r="C2338" s="0" t="n">
        <v>131</v>
      </c>
      <c r="D2338" s="0" t="n">
        <v>14</v>
      </c>
      <c r="E2338" s="0" t="n">
        <v>5</v>
      </c>
      <c r="F2338" s="0" t="n">
        <v>2</v>
      </c>
      <c r="G2338" s="0" t="n">
        <v>41.49</v>
      </c>
      <c r="H2338" s="0" t="n">
        <v>3.96</v>
      </c>
      <c r="I2338" s="0" t="n">
        <v>0.99</v>
      </c>
      <c r="J2338" s="0" t="s">
        <v>89</v>
      </c>
      <c r="K2338" s="0" t="s">
        <v>46</v>
      </c>
      <c r="L2338" s="0" t="n">
        <v>78</v>
      </c>
      <c r="M2338" s="0" t="n">
        <v>0.67</v>
      </c>
      <c r="N2338" s="0" t="n">
        <v>96.4</v>
      </c>
      <c r="O2338" s="0" t="n">
        <v>1.62</v>
      </c>
      <c r="P2338" s="0" t="n">
        <v>8</v>
      </c>
      <c r="Q2338" s="0" t="n">
        <v>0.79</v>
      </c>
      <c r="R2338" s="0" t="n">
        <v>988</v>
      </c>
      <c r="S2338" s="0" t="n">
        <v>1.68</v>
      </c>
      <c r="T2338" s="0" t="n">
        <v>0.73</v>
      </c>
      <c r="U2338" s="6" t="n">
        <v>45312</v>
      </c>
      <c r="V2338" s="0" t="n">
        <v>96.1</v>
      </c>
      <c r="W2338" s="0" t="n">
        <v>0.404</v>
      </c>
    </row>
    <row r="2339" customFormat="false" ht="15" hidden="false" customHeight="false" outlineLevel="0" collapsed="false">
      <c r="A2339" s="0" t="s">
        <v>2485</v>
      </c>
      <c r="B2339" s="0" t="s">
        <v>40</v>
      </c>
      <c r="C2339" s="0" t="n">
        <v>383</v>
      </c>
      <c r="D2339" s="0" t="n">
        <v>31</v>
      </c>
      <c r="E2339" s="0" t="n">
        <v>6</v>
      </c>
      <c r="F2339" s="0" t="n">
        <v>9</v>
      </c>
      <c r="G2339" s="0" t="n">
        <v>29.25</v>
      </c>
      <c r="H2339" s="0" t="n">
        <v>6.68</v>
      </c>
      <c r="I2339" s="0" t="n">
        <v>0.11</v>
      </c>
      <c r="J2339" s="0" t="s">
        <v>96</v>
      </c>
      <c r="K2339" s="0" t="s">
        <v>42</v>
      </c>
      <c r="L2339" s="0" t="n">
        <v>35</v>
      </c>
      <c r="M2339" s="0" t="n">
        <v>3.39</v>
      </c>
      <c r="N2339" s="0" t="n">
        <v>23.57</v>
      </c>
      <c r="O2339" s="0" t="n">
        <v>1.32</v>
      </c>
      <c r="P2339" s="0" t="n">
        <v>8</v>
      </c>
      <c r="Q2339" s="0" t="n">
        <v>0.72</v>
      </c>
      <c r="R2339" s="0" t="n">
        <v>218</v>
      </c>
      <c r="S2339" s="0" t="n">
        <v>3.27</v>
      </c>
      <c r="T2339" s="0" t="n">
        <v>0.22</v>
      </c>
      <c r="U2339" s="6" t="n">
        <v>45511</v>
      </c>
      <c r="V2339" s="0" t="n">
        <v>133.18</v>
      </c>
      <c r="W2339" s="0" t="n">
        <v>0.34</v>
      </c>
    </row>
    <row r="2340" customFormat="false" ht="15" hidden="false" customHeight="false" outlineLevel="0" collapsed="false">
      <c r="A2340" s="0" t="s">
        <v>2486</v>
      </c>
      <c r="B2340" s="0" t="s">
        <v>44</v>
      </c>
      <c r="C2340" s="0" t="n">
        <v>322</v>
      </c>
      <c r="D2340" s="0" t="n">
        <v>88</v>
      </c>
      <c r="E2340" s="0" t="n">
        <v>12</v>
      </c>
      <c r="F2340" s="0" t="n">
        <v>8</v>
      </c>
      <c r="G2340" s="0" t="n">
        <v>43.83</v>
      </c>
      <c r="H2340" s="0" t="n">
        <v>8.69</v>
      </c>
      <c r="I2340" s="0" t="n">
        <v>0.56</v>
      </c>
      <c r="J2340" s="0" t="s">
        <v>76</v>
      </c>
      <c r="K2340" s="0" t="s">
        <v>46</v>
      </c>
      <c r="L2340" s="0" t="n">
        <v>136</v>
      </c>
      <c r="M2340" s="0" t="n">
        <v>2.83</v>
      </c>
      <c r="N2340" s="0" t="n">
        <v>179.52</v>
      </c>
      <c r="O2340" s="0" t="n">
        <v>1.21</v>
      </c>
      <c r="P2340" s="0" t="n">
        <v>6</v>
      </c>
      <c r="Q2340" s="0" t="n">
        <v>0.75</v>
      </c>
      <c r="R2340" s="0" t="n">
        <v>412</v>
      </c>
      <c r="S2340" s="0" t="n">
        <v>6.32</v>
      </c>
      <c r="T2340" s="0" t="n">
        <v>0.33</v>
      </c>
      <c r="U2340" s="6" t="n">
        <v>45434</v>
      </c>
      <c r="V2340" s="0" t="n">
        <v>40.44</v>
      </c>
      <c r="W2340" s="0" t="n">
        <v>0.459</v>
      </c>
    </row>
    <row r="2341" customFormat="false" ht="15" hidden="false" customHeight="false" outlineLevel="0" collapsed="false">
      <c r="A2341" s="0" t="s">
        <v>2487</v>
      </c>
      <c r="B2341" s="0" t="s">
        <v>40</v>
      </c>
      <c r="C2341" s="0" t="n">
        <v>490</v>
      </c>
      <c r="D2341" s="0" t="n">
        <v>22</v>
      </c>
      <c r="E2341" s="0" t="n">
        <v>14</v>
      </c>
      <c r="F2341" s="0" t="n">
        <v>4</v>
      </c>
      <c r="G2341" s="0" t="n">
        <v>36.33</v>
      </c>
      <c r="H2341" s="0" t="n">
        <v>1.75</v>
      </c>
      <c r="I2341" s="0" t="n">
        <v>0.56</v>
      </c>
      <c r="J2341" s="0" t="s">
        <v>204</v>
      </c>
      <c r="K2341" s="0" t="s">
        <v>46</v>
      </c>
      <c r="L2341" s="0" t="n">
        <v>62</v>
      </c>
      <c r="M2341" s="0" t="n">
        <v>1.49</v>
      </c>
      <c r="N2341" s="0" t="n">
        <v>43</v>
      </c>
      <c r="O2341" s="0" t="n">
        <v>0.54</v>
      </c>
      <c r="P2341" s="0" t="n">
        <v>8</v>
      </c>
      <c r="Q2341" s="0" t="n">
        <v>0.73</v>
      </c>
      <c r="R2341" s="0" t="n">
        <v>971</v>
      </c>
      <c r="S2341" s="0" t="n">
        <v>4.34</v>
      </c>
      <c r="T2341" s="0" t="n">
        <v>0.91</v>
      </c>
      <c r="U2341" s="6" t="n">
        <v>45576</v>
      </c>
      <c r="V2341" s="0" t="n">
        <v>129.69</v>
      </c>
      <c r="W2341" s="0" t="n">
        <v>0.572</v>
      </c>
    </row>
    <row r="2342" customFormat="false" ht="15" hidden="false" customHeight="false" outlineLevel="0" collapsed="false">
      <c r="A2342" s="0" t="s">
        <v>2488</v>
      </c>
      <c r="B2342" s="0" t="s">
        <v>48</v>
      </c>
      <c r="C2342" s="0" t="n">
        <v>471</v>
      </c>
      <c r="D2342" s="0" t="n">
        <v>37</v>
      </c>
      <c r="E2342" s="0" t="n">
        <v>3</v>
      </c>
      <c r="F2342" s="0" t="n">
        <v>2</v>
      </c>
      <c r="G2342" s="0" t="n">
        <v>32.5</v>
      </c>
      <c r="H2342" s="0" t="n">
        <v>8.23</v>
      </c>
      <c r="I2342" s="0" t="n">
        <v>0.34</v>
      </c>
      <c r="J2342" s="0" t="s">
        <v>215</v>
      </c>
      <c r="K2342" s="0" t="s">
        <v>54</v>
      </c>
      <c r="L2342" s="0" t="n">
        <v>50</v>
      </c>
      <c r="M2342" s="0" t="n">
        <v>3.94</v>
      </c>
      <c r="N2342" s="0" t="n">
        <v>90.79</v>
      </c>
      <c r="O2342" s="0" t="n">
        <v>0.79</v>
      </c>
      <c r="P2342" s="0" t="n">
        <v>4</v>
      </c>
      <c r="Q2342" s="0" t="n">
        <v>0.75</v>
      </c>
      <c r="R2342" s="0" t="n">
        <v>922</v>
      </c>
      <c r="S2342" s="0" t="n">
        <v>11.32</v>
      </c>
      <c r="T2342" s="0" t="n">
        <v>0.57</v>
      </c>
      <c r="U2342" s="6" t="n">
        <v>45427</v>
      </c>
      <c r="V2342" s="0" t="n">
        <v>72.18</v>
      </c>
      <c r="W2342" s="0" t="n">
        <v>0.656</v>
      </c>
    </row>
    <row r="2343" customFormat="false" ht="15" hidden="false" customHeight="false" outlineLevel="0" collapsed="false">
      <c r="A2343" s="0" t="s">
        <v>2489</v>
      </c>
      <c r="B2343" s="0" t="s">
        <v>81</v>
      </c>
      <c r="C2343" s="0" t="n">
        <v>110</v>
      </c>
      <c r="D2343" s="0" t="n">
        <v>42</v>
      </c>
      <c r="E2343" s="0" t="n">
        <v>6</v>
      </c>
      <c r="F2343" s="0" t="n">
        <v>3</v>
      </c>
      <c r="G2343" s="0" t="n">
        <v>28.69</v>
      </c>
      <c r="H2343" s="0" t="n">
        <v>8.22</v>
      </c>
      <c r="I2343" s="0" t="n">
        <v>0.7</v>
      </c>
      <c r="J2343" s="0" t="s">
        <v>385</v>
      </c>
      <c r="K2343" s="0" t="s">
        <v>54</v>
      </c>
      <c r="L2343" s="0" t="n">
        <v>91</v>
      </c>
      <c r="M2343" s="0" t="n">
        <v>4.7</v>
      </c>
      <c r="N2343" s="0" t="n">
        <v>92.46</v>
      </c>
      <c r="O2343" s="0" t="n">
        <v>1.83</v>
      </c>
      <c r="P2343" s="0" t="n">
        <v>9</v>
      </c>
      <c r="Q2343" s="0" t="n">
        <v>0.83</v>
      </c>
      <c r="R2343" s="0" t="n">
        <v>226</v>
      </c>
      <c r="S2343" s="0" t="n">
        <v>13.67</v>
      </c>
      <c r="T2343" s="0" t="n">
        <v>0.61</v>
      </c>
      <c r="U2343" s="6" t="n">
        <v>45358</v>
      </c>
      <c r="V2343" s="0" t="n">
        <v>120.91</v>
      </c>
      <c r="W2343" s="0" t="n">
        <v>0.507</v>
      </c>
    </row>
    <row r="2344" customFormat="false" ht="15" hidden="false" customHeight="false" outlineLevel="0" collapsed="false">
      <c r="A2344" s="0" t="s">
        <v>2490</v>
      </c>
      <c r="B2344" s="0" t="s">
        <v>44</v>
      </c>
      <c r="C2344" s="0" t="n">
        <v>37</v>
      </c>
      <c r="D2344" s="0" t="n">
        <v>32</v>
      </c>
      <c r="E2344" s="0" t="n">
        <v>13</v>
      </c>
      <c r="F2344" s="0" t="n">
        <v>5</v>
      </c>
      <c r="G2344" s="0" t="n">
        <v>36.43</v>
      </c>
      <c r="H2344" s="0" t="n">
        <v>6.08</v>
      </c>
      <c r="I2344" s="0" t="n">
        <v>0.95</v>
      </c>
      <c r="J2344" s="0" t="s">
        <v>134</v>
      </c>
      <c r="K2344" s="0" t="s">
        <v>42</v>
      </c>
      <c r="L2344" s="0" t="n">
        <v>111</v>
      </c>
      <c r="M2344" s="0" t="n">
        <v>1.95</v>
      </c>
      <c r="N2344" s="0" t="n">
        <v>115.04</v>
      </c>
      <c r="O2344" s="0" t="n">
        <v>0.98</v>
      </c>
      <c r="P2344" s="0" t="n">
        <v>3</v>
      </c>
      <c r="Q2344" s="0" t="n">
        <v>0.92</v>
      </c>
      <c r="R2344" s="0" t="n">
        <v>549</v>
      </c>
      <c r="S2344" s="0" t="n">
        <v>13.73</v>
      </c>
      <c r="T2344" s="0" t="n">
        <v>0.93</v>
      </c>
      <c r="U2344" s="6" t="n">
        <v>45374</v>
      </c>
      <c r="V2344" s="0" t="n">
        <v>87.24</v>
      </c>
      <c r="W2344" s="0" t="n">
        <v>0.795</v>
      </c>
    </row>
    <row r="2345" customFormat="false" ht="15" hidden="false" customHeight="false" outlineLevel="0" collapsed="false">
      <c r="A2345" s="0" t="s">
        <v>2491</v>
      </c>
      <c r="B2345" s="0" t="s">
        <v>48</v>
      </c>
      <c r="C2345" s="0" t="n">
        <v>168</v>
      </c>
      <c r="D2345" s="0" t="n">
        <v>27</v>
      </c>
      <c r="E2345" s="0" t="n">
        <v>12</v>
      </c>
      <c r="F2345" s="0" t="n">
        <v>8</v>
      </c>
      <c r="G2345" s="0" t="n">
        <v>21.56</v>
      </c>
      <c r="H2345" s="0" t="n">
        <v>7.73</v>
      </c>
      <c r="I2345" s="0" t="n">
        <v>0.51</v>
      </c>
      <c r="J2345" s="0" t="s">
        <v>106</v>
      </c>
      <c r="K2345" s="0" t="s">
        <v>54</v>
      </c>
      <c r="L2345" s="0" t="n">
        <v>30</v>
      </c>
      <c r="M2345" s="0" t="n">
        <v>2.72</v>
      </c>
      <c r="N2345" s="0" t="n">
        <v>158.68</v>
      </c>
      <c r="O2345" s="0" t="n">
        <v>1.23</v>
      </c>
      <c r="P2345" s="0" t="n">
        <v>2</v>
      </c>
      <c r="Q2345" s="0" t="n">
        <v>0.78</v>
      </c>
      <c r="R2345" s="0" t="n">
        <v>753</v>
      </c>
      <c r="S2345" s="0" t="n">
        <v>9.46</v>
      </c>
      <c r="T2345" s="0" t="n">
        <v>0.59</v>
      </c>
      <c r="U2345" s="6" t="n">
        <v>45591</v>
      </c>
      <c r="V2345" s="0" t="n">
        <v>244.53</v>
      </c>
      <c r="W2345" s="0" t="n">
        <v>0.637</v>
      </c>
    </row>
    <row r="2346" customFormat="false" ht="15" hidden="false" customHeight="false" outlineLevel="0" collapsed="false">
      <c r="A2346" s="0" t="s">
        <v>2492</v>
      </c>
      <c r="B2346" s="0" t="s">
        <v>56</v>
      </c>
      <c r="C2346" s="0" t="n">
        <v>495</v>
      </c>
      <c r="D2346" s="0" t="n">
        <v>39</v>
      </c>
      <c r="E2346" s="0" t="n">
        <v>12</v>
      </c>
      <c r="F2346" s="0" t="n">
        <v>2</v>
      </c>
      <c r="G2346" s="0" t="n">
        <v>5.73</v>
      </c>
      <c r="H2346" s="0" t="n">
        <v>2.23</v>
      </c>
      <c r="I2346" s="0" t="n">
        <v>0.77</v>
      </c>
      <c r="J2346" s="0" t="s">
        <v>139</v>
      </c>
      <c r="K2346" s="0" t="s">
        <v>46</v>
      </c>
      <c r="L2346" s="0" t="n">
        <v>130</v>
      </c>
      <c r="M2346" s="0" t="n">
        <v>1.08</v>
      </c>
      <c r="N2346" s="0" t="n">
        <v>99.71</v>
      </c>
      <c r="O2346" s="0" t="n">
        <v>1.88</v>
      </c>
      <c r="P2346" s="0" t="n">
        <v>5</v>
      </c>
      <c r="Q2346" s="0" t="n">
        <v>0.83</v>
      </c>
      <c r="R2346" s="0" t="n">
        <v>182</v>
      </c>
      <c r="S2346" s="0" t="n">
        <v>10.85</v>
      </c>
      <c r="T2346" s="0" t="n">
        <v>0.72</v>
      </c>
      <c r="U2346" s="6" t="n">
        <v>45422</v>
      </c>
      <c r="V2346" s="0" t="n">
        <v>11.18</v>
      </c>
      <c r="W2346" s="0" t="n">
        <v>0.567</v>
      </c>
    </row>
    <row r="2347" customFormat="false" ht="15" hidden="false" customHeight="false" outlineLevel="0" collapsed="false">
      <c r="A2347" s="0" t="s">
        <v>2493</v>
      </c>
      <c r="B2347" s="0" t="s">
        <v>81</v>
      </c>
      <c r="C2347" s="0" t="n">
        <v>246</v>
      </c>
      <c r="D2347" s="0" t="n">
        <v>35</v>
      </c>
      <c r="E2347" s="0" t="n">
        <v>14</v>
      </c>
      <c r="F2347" s="0" t="n">
        <v>7</v>
      </c>
      <c r="G2347" s="0" t="n">
        <v>2.96</v>
      </c>
      <c r="H2347" s="0" t="n">
        <v>2.11</v>
      </c>
      <c r="I2347" s="0" t="n">
        <v>0.68</v>
      </c>
      <c r="J2347" s="0" t="s">
        <v>141</v>
      </c>
      <c r="K2347" s="0" t="s">
        <v>46</v>
      </c>
      <c r="L2347" s="0" t="n">
        <v>48</v>
      </c>
      <c r="M2347" s="0" t="n">
        <v>4.68</v>
      </c>
      <c r="N2347" s="0" t="n">
        <v>14.89</v>
      </c>
      <c r="O2347" s="0" t="n">
        <v>0.99</v>
      </c>
      <c r="P2347" s="0" t="n">
        <v>9</v>
      </c>
      <c r="Q2347" s="0" t="n">
        <v>0.98</v>
      </c>
      <c r="R2347" s="0" t="n">
        <v>221</v>
      </c>
      <c r="S2347" s="0" t="n">
        <v>7.92</v>
      </c>
      <c r="T2347" s="0" t="n">
        <v>0.38</v>
      </c>
      <c r="U2347" s="6" t="n">
        <v>45294</v>
      </c>
      <c r="V2347" s="0" t="n">
        <v>108.23</v>
      </c>
      <c r="W2347" s="0" t="n">
        <v>0.499</v>
      </c>
    </row>
    <row r="2348" customFormat="false" ht="15" hidden="false" customHeight="false" outlineLevel="0" collapsed="false">
      <c r="A2348" s="0" t="s">
        <v>2494</v>
      </c>
      <c r="B2348" s="0" t="s">
        <v>40</v>
      </c>
      <c r="C2348" s="0" t="n">
        <v>233</v>
      </c>
      <c r="D2348" s="0" t="n">
        <v>25</v>
      </c>
      <c r="E2348" s="0" t="n">
        <v>11</v>
      </c>
      <c r="F2348" s="0" t="n">
        <v>3</v>
      </c>
      <c r="G2348" s="0" t="n">
        <v>24.47</v>
      </c>
      <c r="H2348" s="0" t="n">
        <v>8.7</v>
      </c>
      <c r="I2348" s="0" t="n">
        <v>0.53</v>
      </c>
      <c r="J2348" s="0" t="s">
        <v>132</v>
      </c>
      <c r="K2348" s="0" t="s">
        <v>42</v>
      </c>
      <c r="L2348" s="0" t="n">
        <v>160</v>
      </c>
      <c r="M2348" s="0" t="n">
        <v>1.93</v>
      </c>
      <c r="N2348" s="0" t="n">
        <v>156.51</v>
      </c>
      <c r="O2348" s="0" t="n">
        <v>0.84</v>
      </c>
      <c r="P2348" s="0" t="n">
        <v>8</v>
      </c>
      <c r="Q2348" s="0" t="n">
        <v>0.79</v>
      </c>
      <c r="R2348" s="0" t="n">
        <v>579</v>
      </c>
      <c r="S2348" s="0" t="n">
        <v>3.05</v>
      </c>
      <c r="T2348" s="0" t="n">
        <v>0.27</v>
      </c>
      <c r="U2348" s="6" t="n">
        <v>45461</v>
      </c>
      <c r="V2348" s="0" t="n">
        <v>291.08</v>
      </c>
      <c r="W2348" s="0" t="n">
        <v>0.409</v>
      </c>
    </row>
    <row r="2349" customFormat="false" ht="15" hidden="false" customHeight="false" outlineLevel="0" collapsed="false">
      <c r="A2349" s="0" t="s">
        <v>2495</v>
      </c>
      <c r="B2349" s="0" t="s">
        <v>81</v>
      </c>
      <c r="C2349" s="0" t="n">
        <v>379</v>
      </c>
      <c r="D2349" s="0" t="n">
        <v>86</v>
      </c>
      <c r="E2349" s="0" t="n">
        <v>10</v>
      </c>
      <c r="F2349" s="0" t="n">
        <v>6</v>
      </c>
      <c r="G2349" s="0" t="n">
        <v>30.37</v>
      </c>
      <c r="H2349" s="0" t="n">
        <v>5.23</v>
      </c>
      <c r="I2349" s="0" t="n">
        <v>0.14</v>
      </c>
      <c r="J2349" s="0" t="s">
        <v>573</v>
      </c>
      <c r="K2349" s="0" t="s">
        <v>54</v>
      </c>
      <c r="L2349" s="0" t="n">
        <v>78</v>
      </c>
      <c r="M2349" s="0" t="n">
        <v>1.38</v>
      </c>
      <c r="N2349" s="0" t="n">
        <v>25.61</v>
      </c>
      <c r="O2349" s="0" t="n">
        <v>1.8</v>
      </c>
      <c r="P2349" s="0" t="n">
        <v>3</v>
      </c>
      <c r="Q2349" s="0" t="n">
        <v>0.94</v>
      </c>
      <c r="R2349" s="0" t="n">
        <v>812</v>
      </c>
      <c r="S2349" s="0" t="n">
        <v>9.89</v>
      </c>
      <c r="T2349" s="0" t="n">
        <v>0.48</v>
      </c>
      <c r="U2349" s="6" t="n">
        <v>45530</v>
      </c>
      <c r="V2349" s="0" t="n">
        <v>206.91</v>
      </c>
      <c r="W2349" s="0" t="n">
        <v>0.576</v>
      </c>
    </row>
    <row r="2350" customFormat="false" ht="15" hidden="false" customHeight="false" outlineLevel="0" collapsed="false">
      <c r="A2350" s="0" t="s">
        <v>2496</v>
      </c>
      <c r="B2350" s="0" t="s">
        <v>56</v>
      </c>
      <c r="C2350" s="0" t="n">
        <v>170</v>
      </c>
      <c r="D2350" s="0" t="n">
        <v>48</v>
      </c>
      <c r="E2350" s="0" t="n">
        <v>13</v>
      </c>
      <c r="F2350" s="0" t="n">
        <v>5</v>
      </c>
      <c r="G2350" s="0" t="n">
        <v>4.86</v>
      </c>
      <c r="H2350" s="0" t="n">
        <v>2.84</v>
      </c>
      <c r="I2350" s="0" t="n">
        <v>0.77</v>
      </c>
      <c r="J2350" s="0" t="s">
        <v>309</v>
      </c>
      <c r="K2350" s="0" t="s">
        <v>54</v>
      </c>
      <c r="L2350" s="0" t="n">
        <v>84</v>
      </c>
      <c r="M2350" s="0" t="n">
        <v>2.65</v>
      </c>
      <c r="N2350" s="0" t="n">
        <v>131.9</v>
      </c>
      <c r="O2350" s="0" t="n">
        <v>1.83</v>
      </c>
      <c r="P2350" s="0" t="n">
        <v>1</v>
      </c>
      <c r="Q2350" s="0" t="n">
        <v>0.75</v>
      </c>
      <c r="R2350" s="0" t="n">
        <v>490</v>
      </c>
      <c r="S2350" s="0" t="n">
        <v>5.9</v>
      </c>
      <c r="T2350" s="0" t="n">
        <v>0.84</v>
      </c>
      <c r="U2350" s="6" t="n">
        <v>45655</v>
      </c>
      <c r="V2350" s="0" t="n">
        <v>233.93</v>
      </c>
      <c r="W2350" s="0" t="n">
        <v>0.594</v>
      </c>
    </row>
    <row r="2351" customFormat="false" ht="15" hidden="false" customHeight="false" outlineLevel="0" collapsed="false">
      <c r="A2351" s="0" t="s">
        <v>2497</v>
      </c>
      <c r="B2351" s="0" t="s">
        <v>44</v>
      </c>
      <c r="C2351" s="0" t="n">
        <v>211</v>
      </c>
      <c r="D2351" s="0" t="n">
        <v>42</v>
      </c>
      <c r="E2351" s="0" t="n">
        <v>6</v>
      </c>
      <c r="F2351" s="0" t="n">
        <v>8</v>
      </c>
      <c r="G2351" s="0" t="n">
        <v>15.06</v>
      </c>
      <c r="H2351" s="0" t="n">
        <v>7.04</v>
      </c>
      <c r="I2351" s="0" t="n">
        <v>0.43</v>
      </c>
      <c r="J2351" s="0" t="s">
        <v>53</v>
      </c>
      <c r="K2351" s="0" t="s">
        <v>46</v>
      </c>
      <c r="L2351" s="0" t="n">
        <v>166</v>
      </c>
      <c r="M2351" s="0" t="n">
        <v>0.69</v>
      </c>
      <c r="N2351" s="0" t="n">
        <v>162.65</v>
      </c>
      <c r="O2351" s="0" t="n">
        <v>0.77</v>
      </c>
      <c r="P2351" s="0" t="n">
        <v>2</v>
      </c>
      <c r="Q2351" s="0" t="n">
        <v>0.75</v>
      </c>
      <c r="R2351" s="0" t="n">
        <v>161</v>
      </c>
      <c r="S2351" s="0" t="n">
        <v>1.08</v>
      </c>
      <c r="T2351" s="0" t="n">
        <v>0.56</v>
      </c>
      <c r="U2351" s="6" t="n">
        <v>45371</v>
      </c>
      <c r="V2351" s="0" t="n">
        <v>259.36</v>
      </c>
      <c r="W2351" s="0" t="n">
        <v>0.559</v>
      </c>
    </row>
    <row r="2352" customFormat="false" ht="15" hidden="false" customHeight="false" outlineLevel="0" collapsed="false">
      <c r="A2352" s="0" t="s">
        <v>2498</v>
      </c>
      <c r="B2352" s="0" t="s">
        <v>44</v>
      </c>
      <c r="C2352" s="0" t="n">
        <v>470</v>
      </c>
      <c r="D2352" s="0" t="n">
        <v>35</v>
      </c>
      <c r="E2352" s="0" t="n">
        <v>14</v>
      </c>
      <c r="F2352" s="0" t="n">
        <v>7</v>
      </c>
      <c r="G2352" s="0" t="n">
        <v>16.78</v>
      </c>
      <c r="H2352" s="0" t="n">
        <v>8.97</v>
      </c>
      <c r="I2352" s="0" t="n">
        <v>0.3</v>
      </c>
      <c r="J2352" s="0" t="s">
        <v>41</v>
      </c>
      <c r="K2352" s="0" t="s">
        <v>46</v>
      </c>
      <c r="L2352" s="0" t="n">
        <v>71</v>
      </c>
      <c r="M2352" s="0" t="n">
        <v>1.64</v>
      </c>
      <c r="N2352" s="0" t="n">
        <v>63.71</v>
      </c>
      <c r="O2352" s="0" t="n">
        <v>1.22</v>
      </c>
      <c r="P2352" s="0" t="n">
        <v>2</v>
      </c>
      <c r="Q2352" s="0" t="n">
        <v>0.84</v>
      </c>
      <c r="R2352" s="0" t="n">
        <v>89</v>
      </c>
      <c r="S2352" s="0" t="n">
        <v>9.05</v>
      </c>
      <c r="T2352" s="0" t="n">
        <v>0.33</v>
      </c>
      <c r="U2352" s="6" t="n">
        <v>45312</v>
      </c>
      <c r="V2352" s="0" t="n">
        <v>114.93</v>
      </c>
      <c r="W2352" s="0" t="n">
        <v>0.593</v>
      </c>
    </row>
    <row r="2353" customFormat="false" ht="15" hidden="false" customHeight="false" outlineLevel="0" collapsed="false">
      <c r="A2353" s="0" t="s">
        <v>2499</v>
      </c>
      <c r="B2353" s="0" t="s">
        <v>44</v>
      </c>
      <c r="C2353" s="0" t="n">
        <v>59</v>
      </c>
      <c r="D2353" s="0" t="n">
        <v>57</v>
      </c>
      <c r="E2353" s="0" t="n">
        <v>9</v>
      </c>
      <c r="F2353" s="0" t="n">
        <v>8</v>
      </c>
      <c r="G2353" s="0" t="n">
        <v>28.58</v>
      </c>
      <c r="H2353" s="0" t="n">
        <v>6.51</v>
      </c>
      <c r="I2353" s="0" t="n">
        <v>0.95</v>
      </c>
      <c r="J2353" s="0" t="s">
        <v>225</v>
      </c>
      <c r="K2353" s="0" t="s">
        <v>54</v>
      </c>
      <c r="L2353" s="0" t="n">
        <v>54</v>
      </c>
      <c r="M2353" s="0" t="n">
        <v>0.8</v>
      </c>
      <c r="N2353" s="0" t="n">
        <v>95.33</v>
      </c>
      <c r="O2353" s="0" t="n">
        <v>1.93</v>
      </c>
      <c r="P2353" s="0" t="n">
        <v>1</v>
      </c>
      <c r="Q2353" s="0" t="n">
        <v>0.77</v>
      </c>
      <c r="R2353" s="0" t="n">
        <v>151</v>
      </c>
      <c r="S2353" s="0" t="n">
        <v>3.78</v>
      </c>
      <c r="T2353" s="0" t="n">
        <v>0.64</v>
      </c>
      <c r="U2353" s="6" t="n">
        <v>45370</v>
      </c>
      <c r="V2353" s="0" t="n">
        <v>29.12</v>
      </c>
      <c r="W2353" s="0" t="n">
        <v>0.519</v>
      </c>
    </row>
    <row r="2354" customFormat="false" ht="15" hidden="false" customHeight="false" outlineLevel="0" collapsed="false">
      <c r="A2354" s="0" t="s">
        <v>2500</v>
      </c>
      <c r="B2354" s="0" t="s">
        <v>40</v>
      </c>
      <c r="C2354" s="0" t="n">
        <v>261</v>
      </c>
      <c r="D2354" s="0" t="n">
        <v>74</v>
      </c>
      <c r="E2354" s="0" t="n">
        <v>12</v>
      </c>
      <c r="F2354" s="0" t="n">
        <v>8</v>
      </c>
      <c r="G2354" s="0" t="n">
        <v>14.65</v>
      </c>
      <c r="H2354" s="0" t="n">
        <v>3.8</v>
      </c>
      <c r="I2354" s="0" t="n">
        <v>0.8</v>
      </c>
      <c r="J2354" s="0" t="s">
        <v>200</v>
      </c>
      <c r="K2354" s="0" t="s">
        <v>60</v>
      </c>
      <c r="L2354" s="0" t="n">
        <v>36</v>
      </c>
      <c r="M2354" s="0" t="n">
        <v>1.07</v>
      </c>
      <c r="N2354" s="0" t="n">
        <v>12.72</v>
      </c>
      <c r="O2354" s="0" t="n">
        <v>0.21</v>
      </c>
      <c r="P2354" s="0" t="n">
        <v>8</v>
      </c>
      <c r="Q2354" s="0" t="n">
        <v>0.97</v>
      </c>
      <c r="R2354" s="0" t="n">
        <v>418</v>
      </c>
      <c r="S2354" s="0" t="n">
        <v>13.41</v>
      </c>
      <c r="T2354" s="0" t="n">
        <v>0.41</v>
      </c>
      <c r="U2354" s="6" t="n">
        <v>45457</v>
      </c>
      <c r="V2354" s="0" t="n">
        <v>129.1</v>
      </c>
      <c r="W2354" s="0" t="n">
        <v>0.674</v>
      </c>
    </row>
    <row r="2355" customFormat="false" ht="15" hidden="false" customHeight="false" outlineLevel="0" collapsed="false">
      <c r="A2355" s="0" t="s">
        <v>2501</v>
      </c>
      <c r="B2355" s="0" t="s">
        <v>48</v>
      </c>
      <c r="C2355" s="0" t="n">
        <v>157</v>
      </c>
      <c r="D2355" s="0" t="n">
        <v>47</v>
      </c>
      <c r="E2355" s="0" t="n">
        <v>5</v>
      </c>
      <c r="F2355" s="0" t="n">
        <v>7</v>
      </c>
      <c r="G2355" s="0" t="n">
        <v>5.69</v>
      </c>
      <c r="H2355" s="0" t="n">
        <v>5.09</v>
      </c>
      <c r="I2355" s="0" t="n">
        <v>0.97</v>
      </c>
      <c r="J2355" s="0" t="s">
        <v>191</v>
      </c>
      <c r="K2355" s="0" t="s">
        <v>46</v>
      </c>
      <c r="L2355" s="0" t="n">
        <v>125</v>
      </c>
      <c r="M2355" s="0" t="n">
        <v>1</v>
      </c>
      <c r="N2355" s="0" t="n">
        <v>162.74</v>
      </c>
      <c r="O2355" s="0" t="n">
        <v>0.18</v>
      </c>
      <c r="P2355" s="0" t="n">
        <v>3</v>
      </c>
      <c r="Q2355" s="0" t="n">
        <v>0.72</v>
      </c>
      <c r="R2355" s="0" t="n">
        <v>223</v>
      </c>
      <c r="S2355" s="0" t="n">
        <v>14.08</v>
      </c>
      <c r="T2355" s="0" t="n">
        <v>0.96</v>
      </c>
      <c r="U2355" s="6" t="n">
        <v>45597</v>
      </c>
      <c r="V2355" s="0" t="n">
        <v>199.28</v>
      </c>
      <c r="W2355" s="0" t="n">
        <v>0.846</v>
      </c>
    </row>
    <row r="2356" customFormat="false" ht="15" hidden="false" customHeight="false" outlineLevel="0" collapsed="false">
      <c r="A2356" s="0" t="s">
        <v>2502</v>
      </c>
      <c r="B2356" s="0" t="s">
        <v>48</v>
      </c>
      <c r="C2356" s="0" t="n">
        <v>364</v>
      </c>
      <c r="D2356" s="0" t="n">
        <v>11</v>
      </c>
      <c r="E2356" s="0" t="n">
        <v>11</v>
      </c>
      <c r="F2356" s="0" t="n">
        <v>6</v>
      </c>
      <c r="G2356" s="0" t="n">
        <v>9.08</v>
      </c>
      <c r="H2356" s="0" t="n">
        <v>7.65</v>
      </c>
      <c r="I2356" s="0" t="n">
        <v>0.33</v>
      </c>
      <c r="J2356" s="0" t="s">
        <v>41</v>
      </c>
      <c r="K2356" s="0" t="s">
        <v>46</v>
      </c>
      <c r="L2356" s="0" t="n">
        <v>171</v>
      </c>
      <c r="M2356" s="0" t="n">
        <v>4.43</v>
      </c>
      <c r="N2356" s="0" t="n">
        <v>143.62</v>
      </c>
      <c r="O2356" s="0" t="n">
        <v>1.08</v>
      </c>
      <c r="P2356" s="0" t="n">
        <v>2</v>
      </c>
      <c r="Q2356" s="0" t="n">
        <v>0.88</v>
      </c>
      <c r="R2356" s="0" t="n">
        <v>875</v>
      </c>
      <c r="S2356" s="0" t="n">
        <v>3.27</v>
      </c>
      <c r="T2356" s="0" t="n">
        <v>0.66</v>
      </c>
      <c r="U2356" s="6" t="n">
        <v>45318</v>
      </c>
      <c r="V2356" s="0" t="n">
        <v>117.53</v>
      </c>
      <c r="W2356" s="0" t="n">
        <v>0.604</v>
      </c>
    </row>
    <row r="2357" customFormat="false" ht="15" hidden="false" customHeight="false" outlineLevel="0" collapsed="false">
      <c r="A2357" s="0" t="s">
        <v>2503</v>
      </c>
      <c r="B2357" s="0" t="s">
        <v>81</v>
      </c>
      <c r="C2357" s="0" t="n">
        <v>199</v>
      </c>
      <c r="D2357" s="0" t="n">
        <v>15</v>
      </c>
      <c r="E2357" s="0" t="n">
        <v>12</v>
      </c>
      <c r="F2357" s="0" t="n">
        <v>7</v>
      </c>
      <c r="G2357" s="0" t="n">
        <v>9.52</v>
      </c>
      <c r="H2357" s="0" t="n">
        <v>1.14</v>
      </c>
      <c r="I2357" s="0" t="n">
        <v>0.85</v>
      </c>
      <c r="J2357" s="0" t="s">
        <v>231</v>
      </c>
      <c r="K2357" s="0" t="s">
        <v>46</v>
      </c>
      <c r="L2357" s="0" t="n">
        <v>151</v>
      </c>
      <c r="M2357" s="0" t="n">
        <v>4.69</v>
      </c>
      <c r="N2357" s="0" t="n">
        <v>53.96</v>
      </c>
      <c r="O2357" s="0" t="n">
        <v>0.65</v>
      </c>
      <c r="P2357" s="0" t="n">
        <v>9</v>
      </c>
      <c r="Q2357" s="0" t="n">
        <v>0.88</v>
      </c>
      <c r="R2357" s="0" t="n">
        <v>390</v>
      </c>
      <c r="S2357" s="0" t="n">
        <v>1.41</v>
      </c>
      <c r="T2357" s="0" t="n">
        <v>0.99</v>
      </c>
      <c r="U2357" s="6" t="n">
        <v>45612</v>
      </c>
      <c r="V2357" s="0" t="n">
        <v>140.01</v>
      </c>
      <c r="W2357" s="0" t="n">
        <v>0.548</v>
      </c>
    </row>
    <row r="2358" customFormat="false" ht="15" hidden="false" customHeight="false" outlineLevel="0" collapsed="false">
      <c r="A2358" s="0" t="s">
        <v>2504</v>
      </c>
      <c r="B2358" s="0" t="s">
        <v>40</v>
      </c>
      <c r="C2358" s="0" t="n">
        <v>219</v>
      </c>
      <c r="D2358" s="0" t="n">
        <v>55</v>
      </c>
      <c r="E2358" s="0" t="n">
        <v>6</v>
      </c>
      <c r="F2358" s="0" t="n">
        <v>3</v>
      </c>
      <c r="G2358" s="0" t="n">
        <v>42.29</v>
      </c>
      <c r="H2358" s="0" t="n">
        <v>2.56</v>
      </c>
      <c r="I2358" s="0" t="n">
        <v>0.65</v>
      </c>
      <c r="J2358" s="0" t="s">
        <v>160</v>
      </c>
      <c r="K2358" s="0" t="s">
        <v>42</v>
      </c>
      <c r="L2358" s="0" t="n">
        <v>50</v>
      </c>
      <c r="M2358" s="0" t="n">
        <v>2.64</v>
      </c>
      <c r="N2358" s="0" t="n">
        <v>84.14</v>
      </c>
      <c r="O2358" s="0" t="n">
        <v>1.21</v>
      </c>
      <c r="P2358" s="0" t="n">
        <v>5</v>
      </c>
      <c r="Q2358" s="0" t="n">
        <v>0.72</v>
      </c>
      <c r="R2358" s="0" t="n">
        <v>969</v>
      </c>
      <c r="S2358" s="0" t="n">
        <v>1.06</v>
      </c>
      <c r="T2358" s="0" t="n">
        <v>0.23</v>
      </c>
      <c r="U2358" s="6" t="n">
        <v>45607</v>
      </c>
      <c r="V2358" s="0" t="n">
        <v>249.4</v>
      </c>
      <c r="W2358" s="0" t="n">
        <v>0.383</v>
      </c>
    </row>
    <row r="2359" customFormat="false" ht="15" hidden="false" customHeight="false" outlineLevel="0" collapsed="false">
      <c r="A2359" s="0" t="s">
        <v>2505</v>
      </c>
      <c r="B2359" s="0" t="s">
        <v>44</v>
      </c>
      <c r="C2359" s="0" t="n">
        <v>222</v>
      </c>
      <c r="D2359" s="0" t="n">
        <v>59</v>
      </c>
      <c r="E2359" s="0" t="n">
        <v>4</v>
      </c>
      <c r="F2359" s="0" t="n">
        <v>9</v>
      </c>
      <c r="G2359" s="0" t="n">
        <v>14.93</v>
      </c>
      <c r="H2359" s="0" t="n">
        <v>4.89</v>
      </c>
      <c r="I2359" s="0" t="n">
        <v>0.98</v>
      </c>
      <c r="J2359" s="0" t="s">
        <v>267</v>
      </c>
      <c r="K2359" s="0" t="s">
        <v>54</v>
      </c>
      <c r="L2359" s="0" t="n">
        <v>115</v>
      </c>
      <c r="M2359" s="0" t="n">
        <v>3.34</v>
      </c>
      <c r="N2359" s="0" t="n">
        <v>142.11</v>
      </c>
      <c r="O2359" s="0" t="n">
        <v>1.48</v>
      </c>
      <c r="P2359" s="0" t="n">
        <v>7</v>
      </c>
      <c r="Q2359" s="0" t="n">
        <v>0.92</v>
      </c>
      <c r="R2359" s="0" t="n">
        <v>973</v>
      </c>
      <c r="S2359" s="0" t="n">
        <v>13.78</v>
      </c>
      <c r="T2359" s="0" t="n">
        <v>0.21</v>
      </c>
      <c r="U2359" s="6" t="n">
        <v>45630</v>
      </c>
      <c r="V2359" s="0" t="n">
        <v>20.51</v>
      </c>
      <c r="W2359" s="0" t="n">
        <v>0.522</v>
      </c>
    </row>
    <row r="2360" customFormat="false" ht="15" hidden="false" customHeight="false" outlineLevel="0" collapsed="false">
      <c r="A2360" s="0" t="s">
        <v>2506</v>
      </c>
      <c r="B2360" s="0" t="s">
        <v>44</v>
      </c>
      <c r="C2360" s="0" t="n">
        <v>80</v>
      </c>
      <c r="D2360" s="0" t="n">
        <v>47</v>
      </c>
      <c r="E2360" s="0" t="n">
        <v>12</v>
      </c>
      <c r="F2360" s="0" t="n">
        <v>8</v>
      </c>
      <c r="G2360" s="0" t="n">
        <v>36.02</v>
      </c>
      <c r="H2360" s="0" t="n">
        <v>6.24</v>
      </c>
      <c r="I2360" s="0" t="n">
        <v>0.95</v>
      </c>
      <c r="J2360" s="0" t="s">
        <v>253</v>
      </c>
      <c r="K2360" s="0" t="s">
        <v>54</v>
      </c>
      <c r="L2360" s="0" t="n">
        <v>83</v>
      </c>
      <c r="M2360" s="0" t="n">
        <v>3.63</v>
      </c>
      <c r="N2360" s="0" t="n">
        <v>78.05</v>
      </c>
      <c r="O2360" s="0" t="n">
        <v>0.23</v>
      </c>
      <c r="P2360" s="0" t="n">
        <v>7</v>
      </c>
      <c r="Q2360" s="0" t="n">
        <v>0.84</v>
      </c>
      <c r="R2360" s="0" t="n">
        <v>863</v>
      </c>
      <c r="S2360" s="0" t="n">
        <v>3.13</v>
      </c>
      <c r="T2360" s="0" t="n">
        <v>0.58</v>
      </c>
      <c r="U2360" s="6" t="n">
        <v>45446</v>
      </c>
      <c r="V2360" s="0" t="n">
        <v>107.07</v>
      </c>
      <c r="W2360" s="0" t="n">
        <v>0.563</v>
      </c>
    </row>
    <row r="2361" customFormat="false" ht="15" hidden="false" customHeight="false" outlineLevel="0" collapsed="false">
      <c r="A2361" s="0" t="s">
        <v>2507</v>
      </c>
      <c r="B2361" s="0" t="s">
        <v>56</v>
      </c>
      <c r="C2361" s="0" t="n">
        <v>211</v>
      </c>
      <c r="D2361" s="0" t="n">
        <v>97</v>
      </c>
      <c r="E2361" s="0" t="n">
        <v>7</v>
      </c>
      <c r="F2361" s="0" t="n">
        <v>6</v>
      </c>
      <c r="G2361" s="0" t="n">
        <v>28.82</v>
      </c>
      <c r="H2361" s="0" t="n">
        <v>3.72</v>
      </c>
      <c r="I2361" s="0" t="n">
        <v>0.98</v>
      </c>
      <c r="J2361" s="0" t="s">
        <v>67</v>
      </c>
      <c r="K2361" s="0" t="s">
        <v>54</v>
      </c>
      <c r="L2361" s="0" t="n">
        <v>69</v>
      </c>
      <c r="M2361" s="0" t="n">
        <v>2.26</v>
      </c>
      <c r="N2361" s="0" t="n">
        <v>40.86</v>
      </c>
      <c r="O2361" s="0" t="n">
        <v>1.78</v>
      </c>
      <c r="P2361" s="0" t="n">
        <v>9</v>
      </c>
      <c r="Q2361" s="0" t="n">
        <v>0.92</v>
      </c>
      <c r="R2361" s="0" t="n">
        <v>245</v>
      </c>
      <c r="S2361" s="0" t="n">
        <v>7.09</v>
      </c>
      <c r="T2361" s="0" t="n">
        <v>0.89</v>
      </c>
      <c r="U2361" s="6" t="n">
        <v>45543</v>
      </c>
      <c r="V2361" s="0" t="n">
        <v>151.64</v>
      </c>
      <c r="W2361" s="0" t="n">
        <v>0.499</v>
      </c>
    </row>
    <row r="2362" customFormat="false" ht="15" hidden="false" customHeight="false" outlineLevel="0" collapsed="false">
      <c r="A2362" s="0" t="s">
        <v>2508</v>
      </c>
      <c r="B2362" s="0" t="s">
        <v>56</v>
      </c>
      <c r="C2362" s="0" t="n">
        <v>24</v>
      </c>
      <c r="D2362" s="0" t="n">
        <v>27</v>
      </c>
      <c r="E2362" s="0" t="n">
        <v>4</v>
      </c>
      <c r="F2362" s="0" t="n">
        <v>8</v>
      </c>
      <c r="G2362" s="0" t="n">
        <v>48.87</v>
      </c>
      <c r="H2362" s="0" t="n">
        <v>3.33</v>
      </c>
      <c r="I2362" s="0" t="n">
        <v>0.96</v>
      </c>
      <c r="J2362" s="0" t="s">
        <v>114</v>
      </c>
      <c r="K2362" s="0" t="s">
        <v>46</v>
      </c>
      <c r="L2362" s="0" t="n">
        <v>51</v>
      </c>
      <c r="M2362" s="0" t="n">
        <v>2.17</v>
      </c>
      <c r="N2362" s="0" t="n">
        <v>108.52</v>
      </c>
      <c r="O2362" s="0" t="n">
        <v>0.63</v>
      </c>
      <c r="P2362" s="0" t="n">
        <v>5</v>
      </c>
      <c r="Q2362" s="0" t="n">
        <v>0.95</v>
      </c>
      <c r="R2362" s="0" t="n">
        <v>633</v>
      </c>
      <c r="S2362" s="0" t="n">
        <v>1.8</v>
      </c>
      <c r="T2362" s="0" t="n">
        <v>0.62</v>
      </c>
      <c r="U2362" s="6" t="n">
        <v>45585</v>
      </c>
      <c r="V2362" s="0" t="n">
        <v>96.76</v>
      </c>
      <c r="W2362" s="0" t="n">
        <v>0.575</v>
      </c>
    </row>
    <row r="2363" customFormat="false" ht="15" hidden="false" customHeight="false" outlineLevel="0" collapsed="false">
      <c r="A2363" s="0" t="s">
        <v>2509</v>
      </c>
      <c r="B2363" s="0" t="s">
        <v>44</v>
      </c>
      <c r="C2363" s="0" t="n">
        <v>397</v>
      </c>
      <c r="D2363" s="0" t="n">
        <v>36</v>
      </c>
      <c r="E2363" s="0" t="n">
        <v>12</v>
      </c>
      <c r="F2363" s="0" t="n">
        <v>7</v>
      </c>
      <c r="G2363" s="0" t="n">
        <v>14.37</v>
      </c>
      <c r="H2363" s="0" t="n">
        <v>0.89</v>
      </c>
      <c r="I2363" s="0" t="n">
        <v>0.11</v>
      </c>
      <c r="J2363" s="0" t="s">
        <v>49</v>
      </c>
      <c r="K2363" s="0" t="s">
        <v>54</v>
      </c>
      <c r="L2363" s="0" t="n">
        <v>131</v>
      </c>
      <c r="M2363" s="0" t="n">
        <v>3.54</v>
      </c>
      <c r="N2363" s="0" t="n">
        <v>147.48</v>
      </c>
      <c r="O2363" s="0" t="n">
        <v>0.82</v>
      </c>
      <c r="P2363" s="0" t="n">
        <v>4</v>
      </c>
      <c r="Q2363" s="0" t="n">
        <v>0.8</v>
      </c>
      <c r="R2363" s="0" t="n">
        <v>231</v>
      </c>
      <c r="S2363" s="0" t="n">
        <v>6.23</v>
      </c>
      <c r="T2363" s="0" t="n">
        <v>0.9</v>
      </c>
      <c r="U2363" s="6" t="n">
        <v>45573</v>
      </c>
      <c r="V2363" s="0" t="n">
        <v>139.29</v>
      </c>
      <c r="W2363" s="0" t="n">
        <v>0.661</v>
      </c>
    </row>
    <row r="2364" customFormat="false" ht="15" hidden="false" customHeight="false" outlineLevel="0" collapsed="false">
      <c r="A2364" s="0" t="s">
        <v>2510</v>
      </c>
      <c r="B2364" s="0" t="s">
        <v>44</v>
      </c>
      <c r="C2364" s="0" t="n">
        <v>256</v>
      </c>
      <c r="D2364" s="0" t="n">
        <v>50</v>
      </c>
      <c r="E2364" s="0" t="n">
        <v>8</v>
      </c>
      <c r="F2364" s="0" t="n">
        <v>6</v>
      </c>
      <c r="G2364" s="0" t="n">
        <v>8.76</v>
      </c>
      <c r="H2364" s="0" t="n">
        <v>0.81</v>
      </c>
      <c r="I2364" s="0" t="n">
        <v>0.77</v>
      </c>
      <c r="J2364" s="0" t="s">
        <v>248</v>
      </c>
      <c r="K2364" s="0" t="s">
        <v>54</v>
      </c>
      <c r="L2364" s="0" t="n">
        <v>20</v>
      </c>
      <c r="M2364" s="0" t="n">
        <v>2.2</v>
      </c>
      <c r="N2364" s="0" t="n">
        <v>70.95</v>
      </c>
      <c r="O2364" s="0" t="n">
        <v>0.74</v>
      </c>
      <c r="P2364" s="0" t="n">
        <v>6</v>
      </c>
      <c r="Q2364" s="0" t="n">
        <v>0.85</v>
      </c>
      <c r="R2364" s="0" t="n">
        <v>802</v>
      </c>
      <c r="S2364" s="0" t="n">
        <v>12</v>
      </c>
      <c r="T2364" s="0" t="n">
        <v>0.3</v>
      </c>
      <c r="U2364" s="6" t="n">
        <v>45475</v>
      </c>
      <c r="V2364" s="0" t="n">
        <v>126.51</v>
      </c>
      <c r="W2364" s="0" t="n">
        <v>0.596</v>
      </c>
    </row>
    <row r="2365" customFormat="false" ht="15" hidden="false" customHeight="false" outlineLevel="0" collapsed="false">
      <c r="A2365" s="0" t="s">
        <v>2511</v>
      </c>
      <c r="B2365" s="0" t="s">
        <v>40</v>
      </c>
      <c r="C2365" s="0" t="n">
        <v>200</v>
      </c>
      <c r="D2365" s="0" t="n">
        <v>81</v>
      </c>
      <c r="E2365" s="0" t="n">
        <v>13</v>
      </c>
      <c r="F2365" s="0" t="n">
        <v>6</v>
      </c>
      <c r="G2365" s="0" t="n">
        <v>3.55</v>
      </c>
      <c r="H2365" s="0" t="n">
        <v>3.15</v>
      </c>
      <c r="I2365" s="0" t="n">
        <v>0.34</v>
      </c>
      <c r="J2365" s="0" t="s">
        <v>89</v>
      </c>
      <c r="K2365" s="0" t="s">
        <v>54</v>
      </c>
      <c r="L2365" s="0" t="n">
        <v>172</v>
      </c>
      <c r="M2365" s="0" t="n">
        <v>3.11</v>
      </c>
      <c r="N2365" s="0" t="n">
        <v>33.14</v>
      </c>
      <c r="O2365" s="0" t="n">
        <v>1.7</v>
      </c>
      <c r="P2365" s="0" t="n">
        <v>2</v>
      </c>
      <c r="Q2365" s="0" t="n">
        <v>0.78</v>
      </c>
      <c r="R2365" s="0" t="n">
        <v>850</v>
      </c>
      <c r="S2365" s="0" t="n">
        <v>6.69</v>
      </c>
      <c r="T2365" s="0" t="n">
        <v>0.76</v>
      </c>
      <c r="U2365" s="6" t="n">
        <v>45329</v>
      </c>
      <c r="V2365" s="0" t="n">
        <v>277.93</v>
      </c>
      <c r="W2365" s="0" t="n">
        <v>0.587</v>
      </c>
    </row>
    <row r="2366" customFormat="false" ht="15" hidden="false" customHeight="false" outlineLevel="0" collapsed="false">
      <c r="A2366" s="0" t="s">
        <v>2512</v>
      </c>
      <c r="B2366" s="0" t="s">
        <v>48</v>
      </c>
      <c r="C2366" s="0" t="n">
        <v>330</v>
      </c>
      <c r="D2366" s="0" t="n">
        <v>83</v>
      </c>
      <c r="E2366" s="0" t="n">
        <v>12</v>
      </c>
      <c r="F2366" s="0" t="n">
        <v>2</v>
      </c>
      <c r="G2366" s="0" t="n">
        <v>12.81</v>
      </c>
      <c r="H2366" s="0" t="n">
        <v>5.54</v>
      </c>
      <c r="I2366" s="0" t="n">
        <v>0.73</v>
      </c>
      <c r="J2366" s="0" t="s">
        <v>67</v>
      </c>
      <c r="K2366" s="0" t="s">
        <v>42</v>
      </c>
      <c r="L2366" s="0" t="n">
        <v>156</v>
      </c>
      <c r="M2366" s="0" t="n">
        <v>2.82</v>
      </c>
      <c r="N2366" s="0" t="n">
        <v>167.61</v>
      </c>
      <c r="O2366" s="0" t="n">
        <v>0.42</v>
      </c>
      <c r="P2366" s="0" t="n">
        <v>9</v>
      </c>
      <c r="Q2366" s="0" t="n">
        <v>0.76</v>
      </c>
      <c r="R2366" s="0" t="n">
        <v>372</v>
      </c>
      <c r="S2366" s="0" t="n">
        <v>11.86</v>
      </c>
      <c r="T2366" s="0" t="n">
        <v>0.73</v>
      </c>
      <c r="U2366" s="6" t="n">
        <v>45654</v>
      </c>
      <c r="V2366" s="0" t="n">
        <v>153.01</v>
      </c>
      <c r="W2366" s="0" t="n">
        <v>0.634</v>
      </c>
    </row>
    <row r="2367" customFormat="false" ht="15" hidden="false" customHeight="false" outlineLevel="0" collapsed="false">
      <c r="A2367" s="0" t="s">
        <v>2513</v>
      </c>
      <c r="B2367" s="0" t="s">
        <v>56</v>
      </c>
      <c r="C2367" s="0" t="n">
        <v>56</v>
      </c>
      <c r="D2367" s="0" t="n">
        <v>26</v>
      </c>
      <c r="E2367" s="0" t="n">
        <v>3</v>
      </c>
      <c r="F2367" s="0" t="n">
        <v>2</v>
      </c>
      <c r="G2367" s="0" t="n">
        <v>34.52</v>
      </c>
      <c r="H2367" s="0" t="n">
        <v>5.79</v>
      </c>
      <c r="I2367" s="0" t="n">
        <v>0.98</v>
      </c>
      <c r="J2367" s="0" t="s">
        <v>385</v>
      </c>
      <c r="K2367" s="0" t="s">
        <v>42</v>
      </c>
      <c r="L2367" s="0" t="n">
        <v>127</v>
      </c>
      <c r="M2367" s="0" t="n">
        <v>2.86</v>
      </c>
      <c r="N2367" s="0" t="n">
        <v>58.03</v>
      </c>
      <c r="O2367" s="0" t="n">
        <v>0.15</v>
      </c>
      <c r="P2367" s="0" t="n">
        <v>1</v>
      </c>
      <c r="Q2367" s="0" t="n">
        <v>0.7</v>
      </c>
      <c r="R2367" s="0" t="n">
        <v>162</v>
      </c>
      <c r="S2367" s="0" t="n">
        <v>10.64</v>
      </c>
      <c r="T2367" s="0" t="n">
        <v>0.64</v>
      </c>
      <c r="U2367" s="6" t="n">
        <v>45454</v>
      </c>
      <c r="V2367" s="0" t="n">
        <v>148.13</v>
      </c>
      <c r="W2367" s="0" t="n">
        <v>0.775</v>
      </c>
    </row>
    <row r="2368" customFormat="false" ht="15" hidden="false" customHeight="false" outlineLevel="0" collapsed="false">
      <c r="A2368" s="0" t="s">
        <v>2514</v>
      </c>
      <c r="B2368" s="0" t="s">
        <v>48</v>
      </c>
      <c r="C2368" s="0" t="n">
        <v>75</v>
      </c>
      <c r="D2368" s="0" t="n">
        <v>71</v>
      </c>
      <c r="E2368" s="0" t="n">
        <v>8</v>
      </c>
      <c r="F2368" s="0" t="n">
        <v>9</v>
      </c>
      <c r="G2368" s="0" t="n">
        <v>5.18</v>
      </c>
      <c r="H2368" s="0" t="n">
        <v>5.19</v>
      </c>
      <c r="I2368" s="0" t="n">
        <v>0.14</v>
      </c>
      <c r="J2368" s="0" t="s">
        <v>78</v>
      </c>
      <c r="K2368" s="0" t="s">
        <v>46</v>
      </c>
      <c r="L2368" s="0" t="n">
        <v>74</v>
      </c>
      <c r="M2368" s="0" t="n">
        <v>4.23</v>
      </c>
      <c r="N2368" s="0" t="n">
        <v>107.43</v>
      </c>
      <c r="O2368" s="0" t="n">
        <v>1.95</v>
      </c>
      <c r="P2368" s="0" t="n">
        <v>7</v>
      </c>
      <c r="Q2368" s="0" t="n">
        <v>0.99</v>
      </c>
      <c r="R2368" s="0" t="n">
        <v>901</v>
      </c>
      <c r="S2368" s="0" t="n">
        <v>8.24</v>
      </c>
      <c r="T2368" s="0" t="n">
        <v>0.52</v>
      </c>
      <c r="U2368" s="6" t="n">
        <v>45561</v>
      </c>
      <c r="V2368" s="0" t="n">
        <v>83.8</v>
      </c>
      <c r="W2368" s="0" t="n">
        <v>0.477</v>
      </c>
    </row>
    <row r="2369" customFormat="false" ht="15" hidden="false" customHeight="false" outlineLevel="0" collapsed="false">
      <c r="A2369" s="0" t="s">
        <v>2515</v>
      </c>
      <c r="B2369" s="0" t="s">
        <v>40</v>
      </c>
      <c r="C2369" s="0" t="n">
        <v>462</v>
      </c>
      <c r="D2369" s="0" t="n">
        <v>38</v>
      </c>
      <c r="E2369" s="0" t="n">
        <v>6</v>
      </c>
      <c r="F2369" s="0" t="n">
        <v>2</v>
      </c>
      <c r="G2369" s="0" t="n">
        <v>12.99</v>
      </c>
      <c r="H2369" s="0" t="n">
        <v>4.39</v>
      </c>
      <c r="I2369" s="0" t="n">
        <v>0.61</v>
      </c>
      <c r="J2369" s="0" t="s">
        <v>361</v>
      </c>
      <c r="K2369" s="0" t="s">
        <v>54</v>
      </c>
      <c r="L2369" s="0" t="n">
        <v>56</v>
      </c>
      <c r="M2369" s="0" t="n">
        <v>3.67</v>
      </c>
      <c r="N2369" s="0" t="n">
        <v>141.36</v>
      </c>
      <c r="O2369" s="0" t="n">
        <v>1.96</v>
      </c>
      <c r="P2369" s="0" t="n">
        <v>8</v>
      </c>
      <c r="Q2369" s="0" t="n">
        <v>0.83</v>
      </c>
      <c r="R2369" s="0" t="n">
        <v>724</v>
      </c>
      <c r="S2369" s="0" t="n">
        <v>11.33</v>
      </c>
      <c r="T2369" s="0" t="n">
        <v>0.72</v>
      </c>
      <c r="U2369" s="6" t="n">
        <v>45404</v>
      </c>
      <c r="V2369" s="0" t="n">
        <v>23.43</v>
      </c>
      <c r="W2369" s="0" t="n">
        <v>0.505</v>
      </c>
    </row>
    <row r="2370" customFormat="false" ht="15" hidden="false" customHeight="false" outlineLevel="0" collapsed="false">
      <c r="A2370" s="0" t="s">
        <v>2516</v>
      </c>
      <c r="B2370" s="0" t="s">
        <v>44</v>
      </c>
      <c r="C2370" s="0" t="n">
        <v>256</v>
      </c>
      <c r="D2370" s="0" t="n">
        <v>67</v>
      </c>
      <c r="E2370" s="0" t="n">
        <v>5</v>
      </c>
      <c r="F2370" s="0" t="n">
        <v>7</v>
      </c>
      <c r="G2370" s="0" t="n">
        <v>42.91</v>
      </c>
      <c r="H2370" s="0" t="n">
        <v>2.9</v>
      </c>
      <c r="I2370" s="0" t="n">
        <v>0.76</v>
      </c>
      <c r="J2370" s="0" t="s">
        <v>168</v>
      </c>
      <c r="K2370" s="0" t="s">
        <v>46</v>
      </c>
      <c r="L2370" s="0" t="n">
        <v>23</v>
      </c>
      <c r="M2370" s="0" t="n">
        <v>4.82</v>
      </c>
      <c r="N2370" s="0" t="n">
        <v>70.24</v>
      </c>
      <c r="O2370" s="0" t="n">
        <v>0.59</v>
      </c>
      <c r="P2370" s="0" t="n">
        <v>5</v>
      </c>
      <c r="Q2370" s="0" t="n">
        <v>0.7</v>
      </c>
      <c r="R2370" s="0" t="n">
        <v>600</v>
      </c>
      <c r="S2370" s="0" t="n">
        <v>13.31</v>
      </c>
      <c r="T2370" s="0" t="n">
        <v>0.64</v>
      </c>
      <c r="U2370" s="6" t="n">
        <v>45386</v>
      </c>
      <c r="V2370" s="0" t="n">
        <v>96.85</v>
      </c>
      <c r="W2370" s="0" t="n">
        <v>0.686</v>
      </c>
    </row>
    <row r="2371" customFormat="false" ht="15" hidden="false" customHeight="false" outlineLevel="0" collapsed="false">
      <c r="A2371" s="0" t="s">
        <v>2517</v>
      </c>
      <c r="B2371" s="0" t="s">
        <v>48</v>
      </c>
      <c r="C2371" s="0" t="n">
        <v>377</v>
      </c>
      <c r="D2371" s="0" t="n">
        <v>79</v>
      </c>
      <c r="E2371" s="0" t="n">
        <v>4</v>
      </c>
      <c r="F2371" s="0" t="n">
        <v>5</v>
      </c>
      <c r="G2371" s="0" t="n">
        <v>29.56</v>
      </c>
      <c r="H2371" s="0" t="n">
        <v>4.31</v>
      </c>
      <c r="I2371" s="0" t="n">
        <v>0.33</v>
      </c>
      <c r="J2371" s="0" t="s">
        <v>348</v>
      </c>
      <c r="K2371" s="0" t="s">
        <v>46</v>
      </c>
      <c r="L2371" s="0" t="n">
        <v>76</v>
      </c>
      <c r="M2371" s="0" t="n">
        <v>4.06</v>
      </c>
      <c r="N2371" s="0" t="n">
        <v>133.24</v>
      </c>
      <c r="O2371" s="0" t="n">
        <v>0.12</v>
      </c>
      <c r="P2371" s="0" t="n">
        <v>3</v>
      </c>
      <c r="Q2371" s="0" t="n">
        <v>0.7</v>
      </c>
      <c r="R2371" s="0" t="n">
        <v>284</v>
      </c>
      <c r="S2371" s="0" t="n">
        <v>12.1</v>
      </c>
      <c r="T2371" s="0" t="n">
        <v>0.42</v>
      </c>
      <c r="U2371" s="6" t="n">
        <v>45558</v>
      </c>
      <c r="V2371" s="0" t="n">
        <v>17.89</v>
      </c>
      <c r="W2371" s="0" t="n">
        <v>0.713</v>
      </c>
    </row>
    <row r="2372" customFormat="false" ht="15" hidden="false" customHeight="false" outlineLevel="0" collapsed="false">
      <c r="A2372" s="0" t="s">
        <v>2518</v>
      </c>
      <c r="B2372" s="0" t="s">
        <v>44</v>
      </c>
      <c r="C2372" s="0" t="n">
        <v>368</v>
      </c>
      <c r="D2372" s="0" t="n">
        <v>87</v>
      </c>
      <c r="E2372" s="0" t="n">
        <v>9</v>
      </c>
      <c r="F2372" s="0" t="n">
        <v>3</v>
      </c>
      <c r="G2372" s="0" t="n">
        <v>4.41</v>
      </c>
      <c r="H2372" s="0" t="n">
        <v>1.82</v>
      </c>
      <c r="I2372" s="0" t="n">
        <v>0.3</v>
      </c>
      <c r="J2372" s="0" t="s">
        <v>223</v>
      </c>
      <c r="K2372" s="0" t="s">
        <v>46</v>
      </c>
      <c r="L2372" s="0" t="n">
        <v>118</v>
      </c>
      <c r="M2372" s="0" t="n">
        <v>1.16</v>
      </c>
      <c r="N2372" s="0" t="n">
        <v>97.34</v>
      </c>
      <c r="O2372" s="0" t="n">
        <v>1.33</v>
      </c>
      <c r="P2372" s="0" t="n">
        <v>5</v>
      </c>
      <c r="Q2372" s="0" t="n">
        <v>0.79</v>
      </c>
      <c r="R2372" s="0" t="n">
        <v>554</v>
      </c>
      <c r="S2372" s="0" t="n">
        <v>10.68</v>
      </c>
      <c r="T2372" s="0" t="n">
        <v>0.28</v>
      </c>
      <c r="U2372" s="6" t="n">
        <v>45326</v>
      </c>
      <c r="V2372" s="0" t="n">
        <v>249.76</v>
      </c>
      <c r="W2372" s="0" t="n">
        <v>0.523</v>
      </c>
    </row>
    <row r="2373" customFormat="false" ht="15" hidden="false" customHeight="false" outlineLevel="0" collapsed="false">
      <c r="A2373" s="0" t="s">
        <v>2519</v>
      </c>
      <c r="B2373" s="0" t="s">
        <v>44</v>
      </c>
      <c r="C2373" s="0" t="n">
        <v>216</v>
      </c>
      <c r="D2373" s="0" t="n">
        <v>31</v>
      </c>
      <c r="E2373" s="0" t="n">
        <v>11</v>
      </c>
      <c r="F2373" s="0" t="n">
        <v>7</v>
      </c>
      <c r="G2373" s="0" t="n">
        <v>3.34</v>
      </c>
      <c r="H2373" s="0" t="n">
        <v>1.59</v>
      </c>
      <c r="I2373" s="0" t="n">
        <v>0.15</v>
      </c>
      <c r="J2373" s="0" t="s">
        <v>198</v>
      </c>
      <c r="K2373" s="0" t="s">
        <v>46</v>
      </c>
      <c r="L2373" s="0" t="n">
        <v>169</v>
      </c>
      <c r="M2373" s="0" t="n">
        <v>3.82</v>
      </c>
      <c r="N2373" s="0" t="n">
        <v>118.38</v>
      </c>
      <c r="O2373" s="0" t="n">
        <v>1.33</v>
      </c>
      <c r="P2373" s="0" t="n">
        <v>6</v>
      </c>
      <c r="Q2373" s="0" t="n">
        <v>0.7</v>
      </c>
      <c r="R2373" s="0" t="n">
        <v>992</v>
      </c>
      <c r="S2373" s="0" t="n">
        <v>10.83</v>
      </c>
      <c r="T2373" s="0" t="n">
        <v>0.51</v>
      </c>
      <c r="U2373" s="6" t="n">
        <v>45550</v>
      </c>
      <c r="V2373" s="0" t="n">
        <v>69.24</v>
      </c>
      <c r="W2373" s="0" t="n">
        <v>0.533</v>
      </c>
    </row>
    <row r="2374" customFormat="false" ht="15" hidden="false" customHeight="false" outlineLevel="0" collapsed="false">
      <c r="A2374" s="0" t="s">
        <v>2520</v>
      </c>
      <c r="B2374" s="0" t="s">
        <v>81</v>
      </c>
      <c r="C2374" s="0" t="n">
        <v>92</v>
      </c>
      <c r="D2374" s="0" t="n">
        <v>15</v>
      </c>
      <c r="E2374" s="0" t="n">
        <v>14</v>
      </c>
      <c r="F2374" s="0" t="n">
        <v>8</v>
      </c>
      <c r="G2374" s="0" t="n">
        <v>4</v>
      </c>
      <c r="H2374" s="0" t="n">
        <v>3.35</v>
      </c>
      <c r="I2374" s="0" t="n">
        <v>0.18</v>
      </c>
      <c r="J2374" s="0" t="s">
        <v>160</v>
      </c>
      <c r="K2374" s="0" t="s">
        <v>46</v>
      </c>
      <c r="L2374" s="0" t="n">
        <v>19</v>
      </c>
      <c r="M2374" s="0" t="n">
        <v>3.5</v>
      </c>
      <c r="N2374" s="0" t="n">
        <v>122.21</v>
      </c>
      <c r="O2374" s="0" t="n">
        <v>1.89</v>
      </c>
      <c r="P2374" s="0" t="n">
        <v>7</v>
      </c>
      <c r="Q2374" s="0" t="n">
        <v>0.81</v>
      </c>
      <c r="R2374" s="0" t="n">
        <v>120</v>
      </c>
      <c r="S2374" s="0" t="n">
        <v>3.26</v>
      </c>
      <c r="T2374" s="0" t="n">
        <v>0.61</v>
      </c>
      <c r="U2374" s="6" t="n">
        <v>45373</v>
      </c>
      <c r="V2374" s="0" t="n">
        <v>274.25</v>
      </c>
      <c r="W2374" s="0" t="n">
        <v>0.398</v>
      </c>
    </row>
    <row r="2375" customFormat="false" ht="15" hidden="false" customHeight="false" outlineLevel="0" collapsed="false">
      <c r="A2375" s="0" t="s">
        <v>2521</v>
      </c>
      <c r="B2375" s="0" t="s">
        <v>48</v>
      </c>
      <c r="C2375" s="0" t="n">
        <v>78</v>
      </c>
      <c r="D2375" s="0" t="n">
        <v>35</v>
      </c>
      <c r="E2375" s="0" t="n">
        <v>5</v>
      </c>
      <c r="F2375" s="0" t="n">
        <v>2</v>
      </c>
      <c r="G2375" s="0" t="n">
        <v>47.15</v>
      </c>
      <c r="H2375" s="0" t="n">
        <v>9.96</v>
      </c>
      <c r="I2375" s="0" t="n">
        <v>0.69</v>
      </c>
      <c r="J2375" s="0" t="s">
        <v>160</v>
      </c>
      <c r="K2375" s="0" t="s">
        <v>46</v>
      </c>
      <c r="L2375" s="0" t="n">
        <v>133</v>
      </c>
      <c r="M2375" s="0" t="n">
        <v>3.41</v>
      </c>
      <c r="N2375" s="0" t="n">
        <v>166.59</v>
      </c>
      <c r="O2375" s="0" t="n">
        <v>0.67</v>
      </c>
      <c r="P2375" s="0" t="n">
        <v>2</v>
      </c>
      <c r="Q2375" s="0" t="n">
        <v>0.72</v>
      </c>
      <c r="R2375" s="0" t="n">
        <v>268</v>
      </c>
      <c r="S2375" s="0" t="n">
        <v>14.31</v>
      </c>
      <c r="T2375" s="0" t="n">
        <v>0.61</v>
      </c>
      <c r="U2375" s="6" t="n">
        <v>45504</v>
      </c>
      <c r="V2375" s="0" t="n">
        <v>266.89</v>
      </c>
      <c r="W2375" s="0" t="n">
        <v>0.75</v>
      </c>
    </row>
    <row r="2376" customFormat="false" ht="15" hidden="false" customHeight="false" outlineLevel="0" collapsed="false">
      <c r="A2376" s="0" t="s">
        <v>2522</v>
      </c>
      <c r="B2376" s="0" t="s">
        <v>48</v>
      </c>
      <c r="C2376" s="0" t="n">
        <v>259</v>
      </c>
      <c r="D2376" s="0" t="n">
        <v>48</v>
      </c>
      <c r="E2376" s="0" t="n">
        <v>8</v>
      </c>
      <c r="F2376" s="0" t="n">
        <v>6</v>
      </c>
      <c r="G2376" s="0" t="n">
        <v>42.64</v>
      </c>
      <c r="H2376" s="0" t="n">
        <v>3.6</v>
      </c>
      <c r="I2376" s="0" t="n">
        <v>0.55</v>
      </c>
      <c r="J2376" s="0" t="s">
        <v>284</v>
      </c>
      <c r="K2376" s="0" t="s">
        <v>42</v>
      </c>
      <c r="L2376" s="0" t="n">
        <v>26</v>
      </c>
      <c r="M2376" s="0" t="n">
        <v>2.66</v>
      </c>
      <c r="N2376" s="0" t="n">
        <v>134.7</v>
      </c>
      <c r="O2376" s="0" t="n">
        <v>0.46</v>
      </c>
      <c r="P2376" s="0" t="n">
        <v>5</v>
      </c>
      <c r="Q2376" s="0" t="n">
        <v>0.71</v>
      </c>
      <c r="R2376" s="0" t="n">
        <v>566</v>
      </c>
      <c r="S2376" s="0" t="n">
        <v>3.88</v>
      </c>
      <c r="T2376" s="0" t="n">
        <v>0.54</v>
      </c>
      <c r="U2376" s="6" t="n">
        <v>45570</v>
      </c>
      <c r="V2376" s="0" t="n">
        <v>202.76</v>
      </c>
      <c r="W2376" s="0" t="n">
        <v>0.556</v>
      </c>
    </row>
    <row r="2377" customFormat="false" ht="15" hidden="false" customHeight="false" outlineLevel="0" collapsed="false">
      <c r="A2377" s="0" t="s">
        <v>2523</v>
      </c>
      <c r="B2377" s="0" t="s">
        <v>44</v>
      </c>
      <c r="C2377" s="0" t="n">
        <v>21</v>
      </c>
      <c r="D2377" s="0" t="n">
        <v>21</v>
      </c>
      <c r="E2377" s="0" t="n">
        <v>11</v>
      </c>
      <c r="F2377" s="0" t="n">
        <v>7</v>
      </c>
      <c r="G2377" s="0" t="n">
        <v>42.4</v>
      </c>
      <c r="H2377" s="0" t="n">
        <v>9.4</v>
      </c>
      <c r="I2377" s="0" t="n">
        <v>0.13</v>
      </c>
      <c r="J2377" s="0" t="s">
        <v>236</v>
      </c>
      <c r="K2377" s="0" t="s">
        <v>60</v>
      </c>
      <c r="L2377" s="0" t="n">
        <v>177</v>
      </c>
      <c r="M2377" s="0" t="n">
        <v>0.78</v>
      </c>
      <c r="N2377" s="0" t="n">
        <v>60.22</v>
      </c>
      <c r="O2377" s="0" t="n">
        <v>1.27</v>
      </c>
      <c r="P2377" s="0" t="n">
        <v>9</v>
      </c>
      <c r="Q2377" s="0" t="n">
        <v>0.9</v>
      </c>
      <c r="R2377" s="0" t="n">
        <v>802</v>
      </c>
      <c r="S2377" s="0" t="n">
        <v>5.89</v>
      </c>
      <c r="T2377" s="0" t="n">
        <v>0.46</v>
      </c>
      <c r="U2377" s="6" t="n">
        <v>45566</v>
      </c>
      <c r="V2377" s="0" t="n">
        <v>260.14</v>
      </c>
      <c r="W2377" s="0" t="n">
        <v>0.444</v>
      </c>
    </row>
    <row r="2378" customFormat="false" ht="15" hidden="false" customHeight="false" outlineLevel="0" collapsed="false">
      <c r="A2378" s="0" t="s">
        <v>2524</v>
      </c>
      <c r="B2378" s="0" t="s">
        <v>40</v>
      </c>
      <c r="C2378" s="0" t="n">
        <v>468</v>
      </c>
      <c r="D2378" s="0" t="n">
        <v>23</v>
      </c>
      <c r="E2378" s="0" t="n">
        <v>4</v>
      </c>
      <c r="F2378" s="0" t="n">
        <v>6</v>
      </c>
      <c r="G2378" s="0" t="n">
        <v>46.29</v>
      </c>
      <c r="H2378" s="0" t="n">
        <v>4.23</v>
      </c>
      <c r="I2378" s="0" t="n">
        <v>0.97</v>
      </c>
      <c r="J2378" s="0" t="s">
        <v>78</v>
      </c>
      <c r="K2378" s="0" t="s">
        <v>42</v>
      </c>
      <c r="L2378" s="0" t="n">
        <v>152</v>
      </c>
      <c r="M2378" s="0" t="n">
        <v>4.78</v>
      </c>
      <c r="N2378" s="0" t="n">
        <v>21.32</v>
      </c>
      <c r="O2378" s="0" t="n">
        <v>1.17</v>
      </c>
      <c r="P2378" s="0" t="n">
        <v>5</v>
      </c>
      <c r="Q2378" s="0" t="n">
        <v>0.97</v>
      </c>
      <c r="R2378" s="0" t="n">
        <v>214</v>
      </c>
      <c r="S2378" s="0" t="n">
        <v>8.25</v>
      </c>
      <c r="T2378" s="0" t="n">
        <v>0.48</v>
      </c>
      <c r="U2378" s="6" t="n">
        <v>45498</v>
      </c>
      <c r="V2378" s="0" t="n">
        <v>264.6</v>
      </c>
      <c r="W2378" s="0" t="n">
        <v>0.583</v>
      </c>
    </row>
    <row r="2379" customFormat="false" ht="15" hidden="false" customHeight="false" outlineLevel="0" collapsed="false">
      <c r="A2379" s="0" t="s">
        <v>2525</v>
      </c>
      <c r="B2379" s="0" t="s">
        <v>81</v>
      </c>
      <c r="C2379" s="0" t="n">
        <v>379</v>
      </c>
      <c r="D2379" s="0" t="n">
        <v>31</v>
      </c>
      <c r="E2379" s="0" t="n">
        <v>9</v>
      </c>
      <c r="F2379" s="0" t="n">
        <v>9</v>
      </c>
      <c r="G2379" s="0" t="n">
        <v>25.76</v>
      </c>
      <c r="H2379" s="0" t="n">
        <v>4.67</v>
      </c>
      <c r="I2379" s="0" t="n">
        <v>0.69</v>
      </c>
      <c r="J2379" s="0" t="s">
        <v>89</v>
      </c>
      <c r="K2379" s="0" t="s">
        <v>46</v>
      </c>
      <c r="L2379" s="0" t="n">
        <v>106</v>
      </c>
      <c r="M2379" s="0" t="n">
        <v>4.33</v>
      </c>
      <c r="N2379" s="0" t="n">
        <v>10.38</v>
      </c>
      <c r="O2379" s="0" t="n">
        <v>1.46</v>
      </c>
      <c r="P2379" s="0" t="n">
        <v>9</v>
      </c>
      <c r="Q2379" s="0" t="n">
        <v>0.82</v>
      </c>
      <c r="R2379" s="0" t="n">
        <v>562</v>
      </c>
      <c r="S2379" s="0" t="n">
        <v>2.77</v>
      </c>
      <c r="T2379" s="0" t="n">
        <v>0.41</v>
      </c>
      <c r="U2379" s="6" t="n">
        <v>45339</v>
      </c>
      <c r="V2379" s="0" t="n">
        <v>235.14</v>
      </c>
      <c r="W2379" s="0" t="n">
        <v>0.357</v>
      </c>
    </row>
    <row r="2380" customFormat="false" ht="15" hidden="false" customHeight="false" outlineLevel="0" collapsed="false">
      <c r="A2380" s="0" t="s">
        <v>2526</v>
      </c>
      <c r="B2380" s="0" t="s">
        <v>44</v>
      </c>
      <c r="C2380" s="0" t="n">
        <v>207</v>
      </c>
      <c r="D2380" s="0" t="n">
        <v>60</v>
      </c>
      <c r="E2380" s="0" t="n">
        <v>7</v>
      </c>
      <c r="F2380" s="0" t="n">
        <v>8</v>
      </c>
      <c r="G2380" s="0" t="n">
        <v>13.12</v>
      </c>
      <c r="H2380" s="0" t="n">
        <v>8.07</v>
      </c>
      <c r="I2380" s="0" t="n">
        <v>0.56</v>
      </c>
      <c r="J2380" s="0" t="s">
        <v>121</v>
      </c>
      <c r="K2380" s="0" t="s">
        <v>60</v>
      </c>
      <c r="L2380" s="0" t="n">
        <v>176</v>
      </c>
      <c r="M2380" s="0" t="n">
        <v>2.69</v>
      </c>
      <c r="N2380" s="0" t="n">
        <v>181.84</v>
      </c>
      <c r="O2380" s="0" t="n">
        <v>1.78</v>
      </c>
      <c r="P2380" s="0" t="n">
        <v>6</v>
      </c>
      <c r="Q2380" s="0" t="n">
        <v>0.95</v>
      </c>
      <c r="R2380" s="0" t="n">
        <v>430</v>
      </c>
      <c r="S2380" s="0" t="n">
        <v>9.31</v>
      </c>
      <c r="T2380" s="0" t="n">
        <v>0.66</v>
      </c>
      <c r="U2380" s="6" t="n">
        <v>45470</v>
      </c>
      <c r="V2380" s="0" t="n">
        <v>157.3</v>
      </c>
      <c r="W2380" s="0" t="n">
        <v>0.548</v>
      </c>
    </row>
    <row r="2381" customFormat="false" ht="15" hidden="false" customHeight="false" outlineLevel="0" collapsed="false">
      <c r="A2381" s="0" t="s">
        <v>2527</v>
      </c>
      <c r="B2381" s="0" t="s">
        <v>56</v>
      </c>
      <c r="C2381" s="0" t="n">
        <v>326</v>
      </c>
      <c r="D2381" s="0" t="n">
        <v>32</v>
      </c>
      <c r="E2381" s="0" t="n">
        <v>7</v>
      </c>
      <c r="F2381" s="0" t="n">
        <v>6</v>
      </c>
      <c r="G2381" s="0" t="n">
        <v>20.67</v>
      </c>
      <c r="H2381" s="0" t="n">
        <v>1.39</v>
      </c>
      <c r="I2381" s="0" t="n">
        <v>0.35</v>
      </c>
      <c r="J2381" s="0" t="s">
        <v>67</v>
      </c>
      <c r="K2381" s="0" t="s">
        <v>60</v>
      </c>
      <c r="L2381" s="0" t="n">
        <v>66</v>
      </c>
      <c r="M2381" s="0" t="n">
        <v>1.21</v>
      </c>
      <c r="N2381" s="0" t="n">
        <v>189</v>
      </c>
      <c r="O2381" s="0" t="n">
        <v>1.16</v>
      </c>
      <c r="P2381" s="0" t="n">
        <v>3</v>
      </c>
      <c r="Q2381" s="0" t="n">
        <v>0.71</v>
      </c>
      <c r="R2381" s="0" t="n">
        <v>233</v>
      </c>
      <c r="S2381" s="0" t="n">
        <v>3.56</v>
      </c>
      <c r="T2381" s="0" t="n">
        <v>0.88</v>
      </c>
      <c r="U2381" s="6" t="n">
        <v>45405</v>
      </c>
      <c r="V2381" s="0" t="n">
        <v>285.51</v>
      </c>
      <c r="W2381" s="0" t="n">
        <v>0.589</v>
      </c>
    </row>
    <row r="2382" customFormat="false" ht="15" hidden="false" customHeight="false" outlineLevel="0" collapsed="false">
      <c r="A2382" s="0" t="s">
        <v>2528</v>
      </c>
      <c r="B2382" s="0" t="s">
        <v>56</v>
      </c>
      <c r="C2382" s="0" t="n">
        <v>49</v>
      </c>
      <c r="D2382" s="0" t="n">
        <v>57</v>
      </c>
      <c r="E2382" s="0" t="n">
        <v>13</v>
      </c>
      <c r="F2382" s="0" t="n">
        <v>6</v>
      </c>
      <c r="G2382" s="0" t="n">
        <v>36.22</v>
      </c>
      <c r="H2382" s="0" t="n">
        <v>2.23</v>
      </c>
      <c r="I2382" s="0" t="n">
        <v>0.69</v>
      </c>
      <c r="J2382" s="0" t="s">
        <v>106</v>
      </c>
      <c r="K2382" s="0" t="s">
        <v>54</v>
      </c>
      <c r="L2382" s="0" t="n">
        <v>147</v>
      </c>
      <c r="M2382" s="0" t="n">
        <v>4.21</v>
      </c>
      <c r="N2382" s="0" t="n">
        <v>27.88</v>
      </c>
      <c r="O2382" s="0" t="n">
        <v>0.39</v>
      </c>
      <c r="P2382" s="0" t="n">
        <v>5</v>
      </c>
      <c r="Q2382" s="0" t="n">
        <v>0.93</v>
      </c>
      <c r="R2382" s="0" t="n">
        <v>952</v>
      </c>
      <c r="S2382" s="0" t="n">
        <v>13.93</v>
      </c>
      <c r="T2382" s="0" t="n">
        <v>0.9</v>
      </c>
      <c r="U2382" s="6" t="n">
        <v>45401</v>
      </c>
      <c r="V2382" s="0" t="n">
        <v>247.14</v>
      </c>
      <c r="W2382" s="0" t="n">
        <v>0.813</v>
      </c>
    </row>
    <row r="2383" customFormat="false" ht="15" hidden="false" customHeight="false" outlineLevel="0" collapsed="false">
      <c r="A2383" s="0" t="s">
        <v>2529</v>
      </c>
      <c r="B2383" s="0" t="s">
        <v>81</v>
      </c>
      <c r="C2383" s="0" t="n">
        <v>286</v>
      </c>
      <c r="D2383" s="0" t="n">
        <v>80</v>
      </c>
      <c r="E2383" s="0" t="n">
        <v>9</v>
      </c>
      <c r="F2383" s="0" t="n">
        <v>9</v>
      </c>
      <c r="G2383" s="0" t="n">
        <v>43.93</v>
      </c>
      <c r="H2383" s="0" t="n">
        <v>9.75</v>
      </c>
      <c r="I2383" s="0" t="n">
        <v>0.43</v>
      </c>
      <c r="J2383" s="0" t="s">
        <v>186</v>
      </c>
      <c r="K2383" s="0" t="s">
        <v>46</v>
      </c>
      <c r="L2383" s="0" t="n">
        <v>80</v>
      </c>
      <c r="M2383" s="0" t="n">
        <v>2.44</v>
      </c>
      <c r="N2383" s="0" t="n">
        <v>102.54</v>
      </c>
      <c r="O2383" s="0" t="n">
        <v>1.24</v>
      </c>
      <c r="P2383" s="0" t="n">
        <v>1</v>
      </c>
      <c r="Q2383" s="0" t="n">
        <v>0.72</v>
      </c>
      <c r="R2383" s="0" t="n">
        <v>418</v>
      </c>
      <c r="S2383" s="0" t="n">
        <v>13.44</v>
      </c>
      <c r="T2383" s="0" t="n">
        <v>0.99</v>
      </c>
      <c r="U2383" s="6" t="n">
        <v>45631</v>
      </c>
      <c r="V2383" s="0" t="n">
        <v>46.83</v>
      </c>
      <c r="W2383" s="0" t="n">
        <v>0.777</v>
      </c>
    </row>
    <row r="2384" customFormat="false" ht="15" hidden="false" customHeight="false" outlineLevel="0" collapsed="false">
      <c r="A2384" s="0" t="s">
        <v>2530</v>
      </c>
      <c r="B2384" s="0" t="s">
        <v>40</v>
      </c>
      <c r="C2384" s="0" t="n">
        <v>495</v>
      </c>
      <c r="D2384" s="0" t="n">
        <v>59</v>
      </c>
      <c r="E2384" s="0" t="n">
        <v>11</v>
      </c>
      <c r="F2384" s="0" t="n">
        <v>4</v>
      </c>
      <c r="G2384" s="0" t="n">
        <v>22.32</v>
      </c>
      <c r="H2384" s="0" t="n">
        <v>5.31</v>
      </c>
      <c r="I2384" s="0" t="n">
        <v>0.73</v>
      </c>
      <c r="J2384" s="0" t="s">
        <v>186</v>
      </c>
      <c r="K2384" s="0" t="s">
        <v>46</v>
      </c>
      <c r="L2384" s="0" t="n">
        <v>106</v>
      </c>
      <c r="M2384" s="0" t="n">
        <v>2.26</v>
      </c>
      <c r="N2384" s="0" t="n">
        <v>38.8</v>
      </c>
      <c r="O2384" s="0" t="n">
        <v>0.81</v>
      </c>
      <c r="P2384" s="0" t="n">
        <v>7</v>
      </c>
      <c r="Q2384" s="0" t="n">
        <v>0.95</v>
      </c>
      <c r="R2384" s="0" t="n">
        <v>497</v>
      </c>
      <c r="S2384" s="0" t="n">
        <v>8.62</v>
      </c>
      <c r="T2384" s="0" t="n">
        <v>0.27</v>
      </c>
      <c r="U2384" s="6" t="n">
        <v>45461</v>
      </c>
      <c r="V2384" s="0" t="n">
        <v>131.77</v>
      </c>
      <c r="W2384" s="0" t="n">
        <v>0.538</v>
      </c>
    </row>
    <row r="2385" customFormat="false" ht="15" hidden="false" customHeight="false" outlineLevel="0" collapsed="false">
      <c r="A2385" s="0" t="s">
        <v>2531</v>
      </c>
      <c r="B2385" s="0" t="s">
        <v>44</v>
      </c>
      <c r="C2385" s="0" t="n">
        <v>127</v>
      </c>
      <c r="D2385" s="0" t="n">
        <v>98</v>
      </c>
      <c r="E2385" s="0" t="n">
        <v>6</v>
      </c>
      <c r="F2385" s="0" t="n">
        <v>5</v>
      </c>
      <c r="G2385" s="0" t="n">
        <v>27.23</v>
      </c>
      <c r="H2385" s="0" t="n">
        <v>0.92</v>
      </c>
      <c r="I2385" s="0" t="n">
        <v>0.71</v>
      </c>
      <c r="J2385" s="0" t="s">
        <v>385</v>
      </c>
      <c r="K2385" s="0" t="s">
        <v>42</v>
      </c>
      <c r="L2385" s="0" t="n">
        <v>26</v>
      </c>
      <c r="M2385" s="0" t="n">
        <v>3.49</v>
      </c>
      <c r="N2385" s="0" t="n">
        <v>190.26</v>
      </c>
      <c r="O2385" s="0" t="n">
        <v>0.96</v>
      </c>
      <c r="P2385" s="0" t="n">
        <v>2</v>
      </c>
      <c r="Q2385" s="0" t="n">
        <v>0.96</v>
      </c>
      <c r="R2385" s="0" t="n">
        <v>57</v>
      </c>
      <c r="S2385" s="0" t="n">
        <v>7.29</v>
      </c>
      <c r="T2385" s="0" t="n">
        <v>0.37</v>
      </c>
      <c r="U2385" s="6" t="n">
        <v>45461</v>
      </c>
      <c r="V2385" s="0" t="n">
        <v>166.51</v>
      </c>
      <c r="W2385" s="0" t="n">
        <v>0.627</v>
      </c>
    </row>
    <row r="2386" customFormat="false" ht="15" hidden="false" customHeight="false" outlineLevel="0" collapsed="false">
      <c r="A2386" s="0" t="s">
        <v>2532</v>
      </c>
      <c r="B2386" s="0" t="s">
        <v>48</v>
      </c>
      <c r="C2386" s="0" t="n">
        <v>351</v>
      </c>
      <c r="D2386" s="0" t="n">
        <v>22</v>
      </c>
      <c r="E2386" s="0" t="n">
        <v>11</v>
      </c>
      <c r="F2386" s="0" t="n">
        <v>3</v>
      </c>
      <c r="G2386" s="0" t="n">
        <v>46.66</v>
      </c>
      <c r="H2386" s="0" t="n">
        <v>0.95</v>
      </c>
      <c r="I2386" s="0" t="n">
        <v>0.18</v>
      </c>
      <c r="J2386" s="0" t="s">
        <v>112</v>
      </c>
      <c r="K2386" s="0" t="s">
        <v>60</v>
      </c>
      <c r="L2386" s="0" t="n">
        <v>85</v>
      </c>
      <c r="M2386" s="0" t="n">
        <v>3.91</v>
      </c>
      <c r="N2386" s="0" t="n">
        <v>56.9</v>
      </c>
      <c r="O2386" s="0" t="n">
        <v>1.92</v>
      </c>
      <c r="P2386" s="0" t="n">
        <v>8</v>
      </c>
      <c r="Q2386" s="0" t="n">
        <v>0.94</v>
      </c>
      <c r="R2386" s="0" t="n">
        <v>669</v>
      </c>
      <c r="S2386" s="0" t="n">
        <v>2.44</v>
      </c>
      <c r="T2386" s="0" t="n">
        <v>0.78</v>
      </c>
      <c r="U2386" s="6" t="n">
        <v>45476</v>
      </c>
      <c r="V2386" s="0" t="n">
        <v>163.53</v>
      </c>
      <c r="W2386" s="0" t="n">
        <v>0.425</v>
      </c>
    </row>
    <row r="2387" customFormat="false" ht="15" hidden="false" customHeight="false" outlineLevel="0" collapsed="false">
      <c r="A2387" s="0" t="s">
        <v>2533</v>
      </c>
      <c r="B2387" s="0" t="s">
        <v>81</v>
      </c>
      <c r="C2387" s="0" t="n">
        <v>442</v>
      </c>
      <c r="D2387" s="0" t="n">
        <v>94</v>
      </c>
      <c r="E2387" s="0" t="n">
        <v>13</v>
      </c>
      <c r="F2387" s="0" t="n">
        <v>3</v>
      </c>
      <c r="G2387" s="0" t="n">
        <v>6.27</v>
      </c>
      <c r="H2387" s="0" t="n">
        <v>9.12</v>
      </c>
      <c r="I2387" s="0" t="n">
        <v>0.92</v>
      </c>
      <c r="J2387" s="0" t="s">
        <v>200</v>
      </c>
      <c r="K2387" s="0" t="s">
        <v>60</v>
      </c>
      <c r="L2387" s="0" t="n">
        <v>26</v>
      </c>
      <c r="M2387" s="0" t="n">
        <v>0.78</v>
      </c>
      <c r="N2387" s="0" t="n">
        <v>105.31</v>
      </c>
      <c r="O2387" s="0" t="n">
        <v>1.15</v>
      </c>
      <c r="P2387" s="0" t="n">
        <v>7</v>
      </c>
      <c r="Q2387" s="0" t="n">
        <v>0.95</v>
      </c>
      <c r="R2387" s="0" t="n">
        <v>431</v>
      </c>
      <c r="S2387" s="0" t="n">
        <v>12.53</v>
      </c>
      <c r="T2387" s="0" t="n">
        <v>0.72</v>
      </c>
      <c r="U2387" s="6" t="n">
        <v>45442</v>
      </c>
      <c r="V2387" s="0" t="n">
        <v>120.07</v>
      </c>
      <c r="W2387" s="0" t="n">
        <v>0.646</v>
      </c>
    </row>
    <row r="2388" customFormat="false" ht="15" hidden="false" customHeight="false" outlineLevel="0" collapsed="false">
      <c r="A2388" s="0" t="s">
        <v>2534</v>
      </c>
      <c r="B2388" s="0" t="s">
        <v>40</v>
      </c>
      <c r="C2388" s="0" t="n">
        <v>109</v>
      </c>
      <c r="D2388" s="0" t="n">
        <v>19</v>
      </c>
      <c r="E2388" s="0" t="n">
        <v>12</v>
      </c>
      <c r="F2388" s="0" t="n">
        <v>2</v>
      </c>
      <c r="G2388" s="0" t="n">
        <v>43.25</v>
      </c>
      <c r="H2388" s="0" t="n">
        <v>8.8</v>
      </c>
      <c r="I2388" s="0" t="n">
        <v>0.54</v>
      </c>
      <c r="J2388" s="0" t="s">
        <v>162</v>
      </c>
      <c r="K2388" s="0" t="s">
        <v>46</v>
      </c>
      <c r="L2388" s="0" t="n">
        <v>120</v>
      </c>
      <c r="M2388" s="0" t="n">
        <v>3.95</v>
      </c>
      <c r="N2388" s="0" t="n">
        <v>41.47</v>
      </c>
      <c r="O2388" s="0" t="n">
        <v>0.38</v>
      </c>
      <c r="P2388" s="0" t="n">
        <v>5</v>
      </c>
      <c r="Q2388" s="0" t="n">
        <v>0.87</v>
      </c>
      <c r="R2388" s="0" t="n">
        <v>431</v>
      </c>
      <c r="S2388" s="0" t="n">
        <v>6.31</v>
      </c>
      <c r="T2388" s="0" t="n">
        <v>0.31</v>
      </c>
      <c r="U2388" s="6" t="n">
        <v>45403</v>
      </c>
      <c r="V2388" s="0" t="n">
        <v>164.18</v>
      </c>
      <c r="W2388" s="0" t="n">
        <v>0.582</v>
      </c>
    </row>
    <row r="2389" customFormat="false" ht="15" hidden="false" customHeight="false" outlineLevel="0" collapsed="false">
      <c r="A2389" s="0" t="s">
        <v>2535</v>
      </c>
      <c r="B2389" s="0" t="s">
        <v>48</v>
      </c>
      <c r="C2389" s="0" t="n">
        <v>224</v>
      </c>
      <c r="D2389" s="0" t="n">
        <v>64</v>
      </c>
      <c r="E2389" s="0" t="n">
        <v>11</v>
      </c>
      <c r="F2389" s="0" t="n">
        <v>4</v>
      </c>
      <c r="G2389" s="0" t="n">
        <v>8.81</v>
      </c>
      <c r="H2389" s="0" t="n">
        <v>4.85</v>
      </c>
      <c r="I2389" s="0" t="n">
        <v>0.45</v>
      </c>
      <c r="J2389" s="0" t="s">
        <v>62</v>
      </c>
      <c r="K2389" s="0" t="s">
        <v>54</v>
      </c>
      <c r="L2389" s="0" t="n">
        <v>129</v>
      </c>
      <c r="M2389" s="0" t="n">
        <v>3.8</v>
      </c>
      <c r="N2389" s="0" t="n">
        <v>73.22</v>
      </c>
      <c r="O2389" s="0" t="n">
        <v>0.94</v>
      </c>
      <c r="P2389" s="0" t="n">
        <v>9</v>
      </c>
      <c r="Q2389" s="0" t="n">
        <v>0.78</v>
      </c>
      <c r="R2389" s="0" t="n">
        <v>497</v>
      </c>
      <c r="S2389" s="0" t="n">
        <v>4.45</v>
      </c>
      <c r="T2389" s="0" t="n">
        <v>0.7</v>
      </c>
      <c r="U2389" s="6" t="n">
        <v>45608</v>
      </c>
      <c r="V2389" s="0" t="n">
        <v>36.97</v>
      </c>
      <c r="W2389" s="0" t="n">
        <v>0.481</v>
      </c>
    </row>
    <row r="2390" customFormat="false" ht="15" hidden="false" customHeight="false" outlineLevel="0" collapsed="false">
      <c r="A2390" s="0" t="s">
        <v>2536</v>
      </c>
      <c r="B2390" s="0" t="s">
        <v>56</v>
      </c>
      <c r="C2390" s="0" t="n">
        <v>398</v>
      </c>
      <c r="D2390" s="0" t="n">
        <v>18</v>
      </c>
      <c r="E2390" s="0" t="n">
        <v>6</v>
      </c>
      <c r="F2390" s="0" t="n">
        <v>7</v>
      </c>
      <c r="G2390" s="0" t="n">
        <v>24.71</v>
      </c>
      <c r="H2390" s="0" t="n">
        <v>2.05</v>
      </c>
      <c r="I2390" s="0" t="n">
        <v>0.96</v>
      </c>
      <c r="J2390" s="0" t="s">
        <v>289</v>
      </c>
      <c r="K2390" s="0" t="s">
        <v>46</v>
      </c>
      <c r="L2390" s="0" t="n">
        <v>153</v>
      </c>
      <c r="M2390" s="0" t="n">
        <v>3.15</v>
      </c>
      <c r="N2390" s="0" t="n">
        <v>60.69</v>
      </c>
      <c r="O2390" s="0" t="n">
        <v>0.53</v>
      </c>
      <c r="P2390" s="0" t="n">
        <v>1</v>
      </c>
      <c r="Q2390" s="0" t="n">
        <v>0.89</v>
      </c>
      <c r="R2390" s="0" t="n">
        <v>746</v>
      </c>
      <c r="S2390" s="0" t="n">
        <v>14.93</v>
      </c>
      <c r="T2390" s="0" t="n">
        <v>0.53</v>
      </c>
      <c r="U2390" s="6" t="n">
        <v>45563</v>
      </c>
      <c r="V2390" s="0" t="n">
        <v>200.02</v>
      </c>
      <c r="W2390" s="0" t="n">
        <v>0.81</v>
      </c>
    </row>
    <row r="2391" customFormat="false" ht="15" hidden="false" customHeight="false" outlineLevel="0" collapsed="false">
      <c r="A2391" s="0" t="s">
        <v>2537</v>
      </c>
      <c r="B2391" s="0" t="s">
        <v>56</v>
      </c>
      <c r="C2391" s="0" t="n">
        <v>475</v>
      </c>
      <c r="D2391" s="0" t="n">
        <v>88</v>
      </c>
      <c r="E2391" s="0" t="n">
        <v>5</v>
      </c>
      <c r="F2391" s="0" t="n">
        <v>9</v>
      </c>
      <c r="G2391" s="0" t="n">
        <v>11.7</v>
      </c>
      <c r="H2391" s="0" t="n">
        <v>8.39</v>
      </c>
      <c r="I2391" s="0" t="n">
        <v>0.49</v>
      </c>
      <c r="J2391" s="0" t="s">
        <v>160</v>
      </c>
      <c r="K2391" s="0" t="s">
        <v>60</v>
      </c>
      <c r="L2391" s="0" t="n">
        <v>128</v>
      </c>
      <c r="M2391" s="0" t="n">
        <v>2.02</v>
      </c>
      <c r="N2391" s="0" t="n">
        <v>100.33</v>
      </c>
      <c r="O2391" s="0" t="n">
        <v>0.36</v>
      </c>
      <c r="P2391" s="0" t="n">
        <v>7</v>
      </c>
      <c r="Q2391" s="0" t="n">
        <v>0.83</v>
      </c>
      <c r="R2391" s="0" t="n">
        <v>845</v>
      </c>
      <c r="S2391" s="0" t="n">
        <v>10.36</v>
      </c>
      <c r="T2391" s="0" t="n">
        <v>0.97</v>
      </c>
      <c r="U2391" s="6" t="n">
        <v>45535</v>
      </c>
      <c r="V2391" s="0" t="n">
        <v>154.35</v>
      </c>
      <c r="W2391" s="0" t="n">
        <v>0.722</v>
      </c>
    </row>
    <row r="2392" customFormat="false" ht="15" hidden="false" customHeight="false" outlineLevel="0" collapsed="false">
      <c r="A2392" s="0" t="s">
        <v>2538</v>
      </c>
      <c r="B2392" s="0" t="s">
        <v>48</v>
      </c>
      <c r="C2392" s="0" t="n">
        <v>466</v>
      </c>
      <c r="D2392" s="0" t="n">
        <v>61</v>
      </c>
      <c r="E2392" s="0" t="n">
        <v>4</v>
      </c>
      <c r="F2392" s="0" t="n">
        <v>7</v>
      </c>
      <c r="G2392" s="0" t="n">
        <v>30.54</v>
      </c>
      <c r="H2392" s="0" t="n">
        <v>3.58</v>
      </c>
      <c r="I2392" s="0" t="n">
        <v>0.75</v>
      </c>
      <c r="J2392" s="0" t="s">
        <v>244</v>
      </c>
      <c r="K2392" s="0" t="s">
        <v>54</v>
      </c>
      <c r="L2392" s="0" t="n">
        <v>87</v>
      </c>
      <c r="M2392" s="0" t="n">
        <v>1.24</v>
      </c>
      <c r="N2392" s="0" t="n">
        <v>89.76</v>
      </c>
      <c r="O2392" s="0" t="n">
        <v>1.45</v>
      </c>
      <c r="P2392" s="0" t="n">
        <v>5</v>
      </c>
      <c r="Q2392" s="0" t="n">
        <v>0.7</v>
      </c>
      <c r="R2392" s="0" t="n">
        <v>203</v>
      </c>
      <c r="S2392" s="0" t="n">
        <v>2.03</v>
      </c>
      <c r="T2392" s="0" t="n">
        <v>0.88</v>
      </c>
      <c r="U2392" s="6" t="n">
        <v>45579</v>
      </c>
      <c r="V2392" s="0" t="n">
        <v>238.42</v>
      </c>
      <c r="W2392" s="0" t="n">
        <v>0.498</v>
      </c>
    </row>
    <row r="2393" customFormat="false" ht="15" hidden="false" customHeight="false" outlineLevel="0" collapsed="false">
      <c r="A2393" s="0" t="s">
        <v>2539</v>
      </c>
      <c r="B2393" s="0" t="s">
        <v>81</v>
      </c>
      <c r="C2393" s="0" t="n">
        <v>467</v>
      </c>
      <c r="D2393" s="0" t="n">
        <v>11</v>
      </c>
      <c r="E2393" s="0" t="n">
        <v>11</v>
      </c>
      <c r="F2393" s="0" t="n">
        <v>3</v>
      </c>
      <c r="G2393" s="0" t="n">
        <v>28.37</v>
      </c>
      <c r="H2393" s="0" t="n">
        <v>4.48</v>
      </c>
      <c r="I2393" s="0" t="n">
        <v>0.69</v>
      </c>
      <c r="J2393" s="0" t="s">
        <v>229</v>
      </c>
      <c r="K2393" s="0" t="s">
        <v>54</v>
      </c>
      <c r="L2393" s="0" t="n">
        <v>12</v>
      </c>
      <c r="M2393" s="0" t="n">
        <v>0.96</v>
      </c>
      <c r="N2393" s="0" t="n">
        <v>72.85</v>
      </c>
      <c r="O2393" s="0" t="n">
        <v>1.29</v>
      </c>
      <c r="P2393" s="0" t="n">
        <v>0</v>
      </c>
      <c r="Q2393" s="0" t="n">
        <v>0.84</v>
      </c>
      <c r="R2393" s="0" t="n">
        <v>83</v>
      </c>
      <c r="S2393" s="0" t="n">
        <v>12.22</v>
      </c>
      <c r="T2393" s="0" t="n">
        <v>0.26</v>
      </c>
      <c r="U2393" s="6" t="n">
        <v>45624</v>
      </c>
      <c r="V2393" s="0" t="n">
        <v>211.08</v>
      </c>
      <c r="W2393" s="0" t="n">
        <v>0.654</v>
      </c>
    </row>
    <row r="2394" customFormat="false" ht="15" hidden="false" customHeight="false" outlineLevel="0" collapsed="false">
      <c r="A2394" s="0" t="s">
        <v>2540</v>
      </c>
      <c r="B2394" s="0" t="s">
        <v>56</v>
      </c>
      <c r="C2394" s="0" t="n">
        <v>464</v>
      </c>
      <c r="D2394" s="0" t="n">
        <v>34</v>
      </c>
      <c r="E2394" s="0" t="n">
        <v>14</v>
      </c>
      <c r="F2394" s="0" t="n">
        <v>5</v>
      </c>
      <c r="G2394" s="0" t="n">
        <v>19.62</v>
      </c>
      <c r="H2394" s="0" t="n">
        <v>6.98</v>
      </c>
      <c r="I2394" s="0" t="n">
        <v>0.25</v>
      </c>
      <c r="J2394" s="0" t="s">
        <v>98</v>
      </c>
      <c r="K2394" s="0" t="s">
        <v>60</v>
      </c>
      <c r="L2394" s="0" t="n">
        <v>117</v>
      </c>
      <c r="M2394" s="0" t="n">
        <v>0.51</v>
      </c>
      <c r="N2394" s="0" t="n">
        <v>30.12</v>
      </c>
      <c r="O2394" s="0" t="n">
        <v>1.05</v>
      </c>
      <c r="P2394" s="0" t="n">
        <v>5</v>
      </c>
      <c r="Q2394" s="0" t="n">
        <v>0.9</v>
      </c>
      <c r="R2394" s="0" t="n">
        <v>546</v>
      </c>
      <c r="S2394" s="0" t="n">
        <v>11.51</v>
      </c>
      <c r="T2394" s="0" t="n">
        <v>0.27</v>
      </c>
      <c r="U2394" s="6" t="n">
        <v>45296</v>
      </c>
      <c r="V2394" s="0" t="n">
        <v>42.7</v>
      </c>
      <c r="W2394" s="0" t="n">
        <v>0.582</v>
      </c>
    </row>
    <row r="2395" customFormat="false" ht="15" hidden="false" customHeight="false" outlineLevel="0" collapsed="false">
      <c r="A2395" s="0" t="s">
        <v>2541</v>
      </c>
      <c r="B2395" s="0" t="s">
        <v>44</v>
      </c>
      <c r="C2395" s="0" t="n">
        <v>400</v>
      </c>
      <c r="D2395" s="0" t="n">
        <v>22</v>
      </c>
      <c r="E2395" s="0" t="n">
        <v>4</v>
      </c>
      <c r="F2395" s="0" t="n">
        <v>6</v>
      </c>
      <c r="G2395" s="0" t="n">
        <v>43.3</v>
      </c>
      <c r="H2395" s="0" t="n">
        <v>3.86</v>
      </c>
      <c r="I2395" s="0" t="n">
        <v>0.99</v>
      </c>
      <c r="J2395" s="0" t="s">
        <v>53</v>
      </c>
      <c r="K2395" s="0" t="s">
        <v>46</v>
      </c>
      <c r="L2395" s="0" t="n">
        <v>60</v>
      </c>
      <c r="M2395" s="0" t="n">
        <v>1.43</v>
      </c>
      <c r="N2395" s="0" t="n">
        <v>102.05</v>
      </c>
      <c r="O2395" s="0" t="n">
        <v>0.9</v>
      </c>
      <c r="P2395" s="0" t="n">
        <v>4</v>
      </c>
      <c r="Q2395" s="0" t="n">
        <v>0.7</v>
      </c>
      <c r="R2395" s="0" t="n">
        <v>913</v>
      </c>
      <c r="S2395" s="0" t="n">
        <v>6.62</v>
      </c>
      <c r="T2395" s="0" t="n">
        <v>0.53</v>
      </c>
      <c r="U2395" s="6" t="n">
        <v>45350</v>
      </c>
      <c r="V2395" s="0" t="n">
        <v>111.71</v>
      </c>
      <c r="W2395" s="0" t="n">
        <v>0.564</v>
      </c>
    </row>
    <row r="2396" customFormat="false" ht="15" hidden="false" customHeight="false" outlineLevel="0" collapsed="false">
      <c r="A2396" s="0" t="s">
        <v>2542</v>
      </c>
      <c r="B2396" s="0" t="s">
        <v>48</v>
      </c>
      <c r="C2396" s="0" t="n">
        <v>457</v>
      </c>
      <c r="D2396" s="0" t="n">
        <v>60</v>
      </c>
      <c r="E2396" s="0" t="n">
        <v>8</v>
      </c>
      <c r="F2396" s="0" t="n">
        <v>8</v>
      </c>
      <c r="G2396" s="0" t="n">
        <v>33.33</v>
      </c>
      <c r="H2396" s="0" t="n">
        <v>6.47</v>
      </c>
      <c r="I2396" s="0" t="n">
        <v>0.52</v>
      </c>
      <c r="J2396" s="0" t="s">
        <v>57</v>
      </c>
      <c r="K2396" s="0" t="s">
        <v>46</v>
      </c>
      <c r="L2396" s="0" t="n">
        <v>123</v>
      </c>
      <c r="M2396" s="0" t="n">
        <v>2.35</v>
      </c>
      <c r="N2396" s="0" t="n">
        <v>171.54</v>
      </c>
      <c r="O2396" s="0" t="n">
        <v>0.71</v>
      </c>
      <c r="P2396" s="0" t="n">
        <v>5</v>
      </c>
      <c r="Q2396" s="0" t="n">
        <v>0.89</v>
      </c>
      <c r="R2396" s="0" t="n">
        <v>71</v>
      </c>
      <c r="S2396" s="0" t="n">
        <v>2.73</v>
      </c>
      <c r="T2396" s="0" t="n">
        <v>0.21</v>
      </c>
      <c r="U2396" s="6" t="n">
        <v>45634</v>
      </c>
      <c r="V2396" s="0" t="n">
        <v>223.51</v>
      </c>
      <c r="W2396" s="0" t="n">
        <v>0.485</v>
      </c>
    </row>
    <row r="2397" customFormat="false" ht="15" hidden="false" customHeight="false" outlineLevel="0" collapsed="false">
      <c r="A2397" s="0" t="s">
        <v>2543</v>
      </c>
      <c r="B2397" s="0" t="s">
        <v>48</v>
      </c>
      <c r="C2397" s="0" t="n">
        <v>239</v>
      </c>
      <c r="D2397" s="0" t="n">
        <v>67</v>
      </c>
      <c r="E2397" s="0" t="n">
        <v>7</v>
      </c>
      <c r="F2397" s="0" t="n">
        <v>2</v>
      </c>
      <c r="G2397" s="0" t="n">
        <v>36.34</v>
      </c>
      <c r="H2397" s="0" t="n">
        <v>8.91</v>
      </c>
      <c r="I2397" s="0" t="n">
        <v>0.46</v>
      </c>
      <c r="J2397" s="0" t="s">
        <v>45</v>
      </c>
      <c r="K2397" s="0" t="s">
        <v>46</v>
      </c>
      <c r="L2397" s="0" t="n">
        <v>103</v>
      </c>
      <c r="M2397" s="0" t="n">
        <v>1.6</v>
      </c>
      <c r="N2397" s="0" t="n">
        <v>148.74</v>
      </c>
      <c r="O2397" s="0" t="n">
        <v>0.27</v>
      </c>
      <c r="P2397" s="0" t="n">
        <v>0</v>
      </c>
      <c r="Q2397" s="0" t="n">
        <v>0.9</v>
      </c>
      <c r="R2397" s="0" t="n">
        <v>429</v>
      </c>
      <c r="S2397" s="0" t="n">
        <v>7.96</v>
      </c>
      <c r="T2397" s="0" t="n">
        <v>0.28</v>
      </c>
      <c r="U2397" s="6" t="n">
        <v>45469</v>
      </c>
      <c r="V2397" s="0" t="n">
        <v>107.7</v>
      </c>
      <c r="W2397" s="0" t="n">
        <v>0.715</v>
      </c>
    </row>
    <row r="2398" customFormat="false" ht="15" hidden="false" customHeight="false" outlineLevel="0" collapsed="false">
      <c r="A2398" s="0" t="s">
        <v>2544</v>
      </c>
      <c r="B2398" s="0" t="s">
        <v>56</v>
      </c>
      <c r="C2398" s="0" t="n">
        <v>397</v>
      </c>
      <c r="D2398" s="0" t="n">
        <v>43</v>
      </c>
      <c r="E2398" s="0" t="n">
        <v>7</v>
      </c>
      <c r="F2398" s="0" t="n">
        <v>5</v>
      </c>
      <c r="G2398" s="0" t="n">
        <v>8.38</v>
      </c>
      <c r="H2398" s="0" t="n">
        <v>8.08</v>
      </c>
      <c r="I2398" s="0" t="n">
        <v>0.93</v>
      </c>
      <c r="J2398" s="0" t="s">
        <v>49</v>
      </c>
      <c r="K2398" s="0" t="s">
        <v>42</v>
      </c>
      <c r="L2398" s="0" t="n">
        <v>125</v>
      </c>
      <c r="M2398" s="0" t="n">
        <v>1.89</v>
      </c>
      <c r="N2398" s="0" t="n">
        <v>146.91</v>
      </c>
      <c r="O2398" s="0" t="n">
        <v>0.67</v>
      </c>
      <c r="P2398" s="0" t="n">
        <v>3</v>
      </c>
      <c r="Q2398" s="0" t="n">
        <v>0.75</v>
      </c>
      <c r="R2398" s="0" t="n">
        <v>197</v>
      </c>
      <c r="S2398" s="0" t="n">
        <v>11.69</v>
      </c>
      <c r="T2398" s="0" t="n">
        <v>0.95</v>
      </c>
      <c r="U2398" s="6" t="n">
        <v>45520</v>
      </c>
      <c r="V2398" s="0" t="n">
        <v>174.4</v>
      </c>
      <c r="W2398" s="0" t="n">
        <v>0.769</v>
      </c>
    </row>
    <row r="2399" customFormat="false" ht="15" hidden="false" customHeight="false" outlineLevel="0" collapsed="false">
      <c r="A2399" s="0" t="s">
        <v>2545</v>
      </c>
      <c r="B2399" s="0" t="s">
        <v>81</v>
      </c>
      <c r="C2399" s="0" t="n">
        <v>113</v>
      </c>
      <c r="D2399" s="0" t="n">
        <v>44</v>
      </c>
      <c r="E2399" s="0" t="n">
        <v>6</v>
      </c>
      <c r="F2399" s="0" t="n">
        <v>3</v>
      </c>
      <c r="G2399" s="0" t="n">
        <v>44.28</v>
      </c>
      <c r="H2399" s="0" t="n">
        <v>4.13</v>
      </c>
      <c r="I2399" s="0" t="n">
        <v>0.58</v>
      </c>
      <c r="J2399" s="0" t="s">
        <v>51</v>
      </c>
      <c r="K2399" s="0" t="s">
        <v>42</v>
      </c>
      <c r="L2399" s="0" t="n">
        <v>114</v>
      </c>
      <c r="M2399" s="0" t="n">
        <v>2.26</v>
      </c>
      <c r="N2399" s="0" t="n">
        <v>79.56</v>
      </c>
      <c r="O2399" s="0" t="n">
        <v>1.69</v>
      </c>
      <c r="P2399" s="0" t="n">
        <v>6</v>
      </c>
      <c r="Q2399" s="0" t="n">
        <v>0.83</v>
      </c>
      <c r="R2399" s="0" t="n">
        <v>959</v>
      </c>
      <c r="S2399" s="0" t="n">
        <v>2.06</v>
      </c>
      <c r="T2399" s="0" t="n">
        <v>0.83</v>
      </c>
      <c r="U2399" s="6" t="n">
        <v>45415</v>
      </c>
      <c r="V2399" s="0" t="n">
        <v>288.77</v>
      </c>
      <c r="W2399" s="0" t="n">
        <v>0.47</v>
      </c>
    </row>
    <row r="2400" customFormat="false" ht="15" hidden="false" customHeight="false" outlineLevel="0" collapsed="false">
      <c r="A2400" s="0" t="s">
        <v>2546</v>
      </c>
      <c r="B2400" s="0" t="s">
        <v>44</v>
      </c>
      <c r="C2400" s="0" t="n">
        <v>476</v>
      </c>
      <c r="D2400" s="0" t="n">
        <v>12</v>
      </c>
      <c r="E2400" s="0" t="n">
        <v>8</v>
      </c>
      <c r="F2400" s="0" t="n">
        <v>4</v>
      </c>
      <c r="G2400" s="0" t="n">
        <v>9.18</v>
      </c>
      <c r="H2400" s="0" t="n">
        <v>3.24</v>
      </c>
      <c r="I2400" s="0" t="n">
        <v>0.73</v>
      </c>
      <c r="J2400" s="0" t="s">
        <v>455</v>
      </c>
      <c r="K2400" s="0" t="s">
        <v>54</v>
      </c>
      <c r="L2400" s="0" t="n">
        <v>108</v>
      </c>
      <c r="M2400" s="0" t="n">
        <v>1.89</v>
      </c>
      <c r="N2400" s="0" t="n">
        <v>144.6</v>
      </c>
      <c r="O2400" s="0" t="n">
        <v>1.59</v>
      </c>
      <c r="P2400" s="0" t="n">
        <v>4</v>
      </c>
      <c r="Q2400" s="0" t="n">
        <v>0.99</v>
      </c>
      <c r="R2400" s="0" t="n">
        <v>712</v>
      </c>
      <c r="S2400" s="0" t="n">
        <v>3.29</v>
      </c>
      <c r="T2400" s="0" t="n">
        <v>0.74</v>
      </c>
      <c r="U2400" s="6" t="n">
        <v>45620</v>
      </c>
      <c r="V2400" s="0" t="n">
        <v>33.18</v>
      </c>
      <c r="W2400" s="0" t="n">
        <v>0.551</v>
      </c>
    </row>
    <row r="2401" customFormat="false" ht="15" hidden="false" customHeight="false" outlineLevel="0" collapsed="false">
      <c r="A2401" s="0" t="s">
        <v>2547</v>
      </c>
      <c r="B2401" s="0" t="s">
        <v>81</v>
      </c>
      <c r="C2401" s="0" t="n">
        <v>122</v>
      </c>
      <c r="D2401" s="0" t="n">
        <v>68</v>
      </c>
      <c r="E2401" s="0" t="n">
        <v>7</v>
      </c>
      <c r="F2401" s="0" t="n">
        <v>2</v>
      </c>
      <c r="G2401" s="0" t="n">
        <v>11.92</v>
      </c>
      <c r="H2401" s="0" t="n">
        <v>3.21</v>
      </c>
      <c r="I2401" s="0" t="n">
        <v>0.86</v>
      </c>
      <c r="J2401" s="0" t="s">
        <v>242</v>
      </c>
      <c r="K2401" s="0" t="s">
        <v>46</v>
      </c>
      <c r="L2401" s="0" t="n">
        <v>163</v>
      </c>
      <c r="M2401" s="0" t="n">
        <v>3.76</v>
      </c>
      <c r="N2401" s="0" t="n">
        <v>98.45</v>
      </c>
      <c r="O2401" s="0" t="n">
        <v>1.95</v>
      </c>
      <c r="P2401" s="0" t="n">
        <v>5</v>
      </c>
      <c r="Q2401" s="0" t="n">
        <v>0.97</v>
      </c>
      <c r="R2401" s="0" t="n">
        <v>628</v>
      </c>
      <c r="S2401" s="0" t="n">
        <v>9.66</v>
      </c>
      <c r="T2401" s="0" t="n">
        <v>0.86</v>
      </c>
      <c r="U2401" s="6" t="n">
        <v>45606</v>
      </c>
      <c r="V2401" s="0" t="n">
        <v>65.18</v>
      </c>
      <c r="W2401" s="0" t="n">
        <v>0.6</v>
      </c>
    </row>
    <row r="2402" customFormat="false" ht="15" hidden="false" customHeight="false" outlineLevel="0" collapsed="false">
      <c r="A2402" s="0" t="s">
        <v>2548</v>
      </c>
      <c r="B2402" s="0" t="s">
        <v>40</v>
      </c>
      <c r="C2402" s="0" t="n">
        <v>242</v>
      </c>
      <c r="D2402" s="0" t="n">
        <v>79</v>
      </c>
      <c r="E2402" s="0" t="n">
        <v>13</v>
      </c>
      <c r="F2402" s="0" t="n">
        <v>9</v>
      </c>
      <c r="G2402" s="0" t="n">
        <v>7.27</v>
      </c>
      <c r="H2402" s="0" t="n">
        <v>3.81</v>
      </c>
      <c r="I2402" s="0" t="n">
        <v>0.31</v>
      </c>
      <c r="J2402" s="0" t="s">
        <v>387</v>
      </c>
      <c r="K2402" s="0" t="s">
        <v>42</v>
      </c>
      <c r="L2402" s="0" t="n">
        <v>85</v>
      </c>
      <c r="M2402" s="0" t="n">
        <v>2.71</v>
      </c>
      <c r="N2402" s="0" t="n">
        <v>38.55</v>
      </c>
      <c r="O2402" s="0" t="n">
        <v>1.35</v>
      </c>
      <c r="P2402" s="0" t="n">
        <v>1</v>
      </c>
      <c r="Q2402" s="0" t="n">
        <v>0.82</v>
      </c>
      <c r="R2402" s="0" t="n">
        <v>964</v>
      </c>
      <c r="S2402" s="0" t="n">
        <v>8.83</v>
      </c>
      <c r="T2402" s="0" t="n">
        <v>0.4</v>
      </c>
      <c r="U2402" s="6" t="n">
        <v>45610</v>
      </c>
      <c r="V2402" s="0" t="n">
        <v>149.38</v>
      </c>
      <c r="W2402" s="0" t="n">
        <v>0.607</v>
      </c>
    </row>
    <row r="2403" customFormat="false" ht="15" hidden="false" customHeight="false" outlineLevel="0" collapsed="false">
      <c r="A2403" s="0" t="s">
        <v>2549</v>
      </c>
      <c r="B2403" s="0" t="s">
        <v>40</v>
      </c>
      <c r="C2403" s="0" t="n">
        <v>205</v>
      </c>
      <c r="D2403" s="0" t="n">
        <v>57</v>
      </c>
      <c r="E2403" s="0" t="n">
        <v>6</v>
      </c>
      <c r="F2403" s="0" t="n">
        <v>3</v>
      </c>
      <c r="G2403" s="0" t="n">
        <v>22.58</v>
      </c>
      <c r="H2403" s="0" t="n">
        <v>5.19</v>
      </c>
      <c r="I2403" s="0" t="n">
        <v>0.25</v>
      </c>
      <c r="J2403" s="0" t="s">
        <v>284</v>
      </c>
      <c r="K2403" s="0" t="s">
        <v>54</v>
      </c>
      <c r="L2403" s="0" t="n">
        <v>168</v>
      </c>
      <c r="M2403" s="0" t="n">
        <v>0.59</v>
      </c>
      <c r="N2403" s="0" t="n">
        <v>89.62</v>
      </c>
      <c r="O2403" s="0" t="n">
        <v>1.15</v>
      </c>
      <c r="P2403" s="0" t="n">
        <v>7</v>
      </c>
      <c r="Q2403" s="0" t="n">
        <v>0.8</v>
      </c>
      <c r="R2403" s="0" t="n">
        <v>639</v>
      </c>
      <c r="S2403" s="0" t="n">
        <v>13.67</v>
      </c>
      <c r="T2403" s="0" t="n">
        <v>0.78</v>
      </c>
      <c r="U2403" s="6" t="n">
        <v>45416</v>
      </c>
      <c r="V2403" s="0" t="n">
        <v>224.15</v>
      </c>
      <c r="W2403" s="0" t="n">
        <v>0.643</v>
      </c>
    </row>
    <row r="2404" customFormat="false" ht="15" hidden="false" customHeight="false" outlineLevel="0" collapsed="false">
      <c r="A2404" s="0" t="s">
        <v>2550</v>
      </c>
      <c r="B2404" s="0" t="s">
        <v>56</v>
      </c>
      <c r="C2404" s="0" t="n">
        <v>488</v>
      </c>
      <c r="D2404" s="0" t="n">
        <v>73</v>
      </c>
      <c r="E2404" s="0" t="n">
        <v>11</v>
      </c>
      <c r="F2404" s="0" t="n">
        <v>7</v>
      </c>
      <c r="G2404" s="0" t="n">
        <v>44.5</v>
      </c>
      <c r="H2404" s="0" t="n">
        <v>4.46</v>
      </c>
      <c r="I2404" s="0" t="n">
        <v>0.16</v>
      </c>
      <c r="J2404" s="0" t="s">
        <v>92</v>
      </c>
      <c r="K2404" s="0" t="s">
        <v>60</v>
      </c>
      <c r="L2404" s="0" t="n">
        <v>90</v>
      </c>
      <c r="M2404" s="0" t="n">
        <v>1.52</v>
      </c>
      <c r="N2404" s="0" t="n">
        <v>35.22</v>
      </c>
      <c r="O2404" s="0" t="n">
        <v>0.66</v>
      </c>
      <c r="P2404" s="0" t="n">
        <v>9</v>
      </c>
      <c r="Q2404" s="0" t="n">
        <v>0.74</v>
      </c>
      <c r="R2404" s="0" t="n">
        <v>793</v>
      </c>
      <c r="S2404" s="0" t="n">
        <v>12.41</v>
      </c>
      <c r="T2404" s="0" t="n">
        <v>0.69</v>
      </c>
      <c r="U2404" s="6" t="n">
        <v>45312</v>
      </c>
      <c r="V2404" s="0" t="n">
        <v>105.73</v>
      </c>
      <c r="W2404" s="0" t="n">
        <v>0.605</v>
      </c>
    </row>
    <row r="2405" customFormat="false" ht="15" hidden="false" customHeight="false" outlineLevel="0" collapsed="false">
      <c r="A2405" s="0" t="s">
        <v>2551</v>
      </c>
      <c r="B2405" s="0" t="s">
        <v>56</v>
      </c>
      <c r="C2405" s="0" t="n">
        <v>203</v>
      </c>
      <c r="D2405" s="0" t="n">
        <v>28</v>
      </c>
      <c r="E2405" s="0" t="n">
        <v>8</v>
      </c>
      <c r="F2405" s="0" t="n">
        <v>2</v>
      </c>
      <c r="G2405" s="0" t="n">
        <v>13.37</v>
      </c>
      <c r="H2405" s="0" t="n">
        <v>1.76</v>
      </c>
      <c r="I2405" s="0" t="n">
        <v>0.91</v>
      </c>
      <c r="J2405" s="0" t="s">
        <v>147</v>
      </c>
      <c r="K2405" s="0" t="s">
        <v>60</v>
      </c>
      <c r="L2405" s="0" t="n">
        <v>81</v>
      </c>
      <c r="M2405" s="0" t="n">
        <v>3.69</v>
      </c>
      <c r="N2405" s="0" t="n">
        <v>31.75</v>
      </c>
      <c r="O2405" s="0" t="n">
        <v>0.25</v>
      </c>
      <c r="P2405" s="0" t="n">
        <v>3</v>
      </c>
      <c r="Q2405" s="0" t="n">
        <v>0.71</v>
      </c>
      <c r="R2405" s="0" t="n">
        <v>600</v>
      </c>
      <c r="S2405" s="0" t="n">
        <v>13.86</v>
      </c>
      <c r="T2405" s="0" t="n">
        <v>0.88</v>
      </c>
      <c r="U2405" s="6" t="n">
        <v>45641</v>
      </c>
      <c r="V2405" s="0" t="n">
        <v>44.06</v>
      </c>
      <c r="W2405" s="0" t="n">
        <v>0.818</v>
      </c>
    </row>
    <row r="2406" customFormat="false" ht="15" hidden="false" customHeight="false" outlineLevel="0" collapsed="false">
      <c r="A2406" s="0" t="s">
        <v>2552</v>
      </c>
      <c r="B2406" s="0" t="s">
        <v>56</v>
      </c>
      <c r="C2406" s="0" t="n">
        <v>181</v>
      </c>
      <c r="D2406" s="0" t="n">
        <v>76</v>
      </c>
      <c r="E2406" s="0" t="n">
        <v>13</v>
      </c>
      <c r="F2406" s="0" t="n">
        <v>9</v>
      </c>
      <c r="G2406" s="0" t="n">
        <v>19.31</v>
      </c>
      <c r="H2406" s="0" t="n">
        <v>2.05</v>
      </c>
      <c r="I2406" s="0" t="n">
        <v>0.28</v>
      </c>
      <c r="J2406" s="0" t="s">
        <v>137</v>
      </c>
      <c r="K2406" s="0" t="s">
        <v>46</v>
      </c>
      <c r="L2406" s="0" t="n">
        <v>156</v>
      </c>
      <c r="M2406" s="0" t="n">
        <v>1.85</v>
      </c>
      <c r="N2406" s="0" t="n">
        <v>14.38</v>
      </c>
      <c r="O2406" s="0" t="n">
        <v>1.27</v>
      </c>
      <c r="P2406" s="0" t="n">
        <v>5</v>
      </c>
      <c r="Q2406" s="0" t="n">
        <v>0.79</v>
      </c>
      <c r="R2406" s="0" t="n">
        <v>726</v>
      </c>
      <c r="S2406" s="0" t="n">
        <v>7.52</v>
      </c>
      <c r="T2406" s="0" t="n">
        <v>0.43</v>
      </c>
      <c r="U2406" s="6" t="n">
        <v>45456</v>
      </c>
      <c r="V2406" s="0" t="n">
        <v>101.57</v>
      </c>
      <c r="W2406" s="0" t="n">
        <v>0.517</v>
      </c>
    </row>
    <row r="2407" customFormat="false" ht="15" hidden="false" customHeight="false" outlineLevel="0" collapsed="false">
      <c r="A2407" s="0" t="s">
        <v>2553</v>
      </c>
      <c r="B2407" s="0" t="s">
        <v>40</v>
      </c>
      <c r="C2407" s="0" t="n">
        <v>266</v>
      </c>
      <c r="D2407" s="0" t="n">
        <v>91</v>
      </c>
      <c r="E2407" s="0" t="n">
        <v>12</v>
      </c>
      <c r="F2407" s="0" t="n">
        <v>3</v>
      </c>
      <c r="G2407" s="0" t="n">
        <v>42.46</v>
      </c>
      <c r="H2407" s="0" t="n">
        <v>3.76</v>
      </c>
      <c r="I2407" s="0" t="n">
        <v>0.38</v>
      </c>
      <c r="J2407" s="0" t="s">
        <v>223</v>
      </c>
      <c r="K2407" s="0" t="s">
        <v>60</v>
      </c>
      <c r="L2407" s="0" t="n">
        <v>152</v>
      </c>
      <c r="M2407" s="0" t="n">
        <v>4.64</v>
      </c>
      <c r="N2407" s="0" t="n">
        <v>63.74</v>
      </c>
      <c r="O2407" s="0" t="n">
        <v>1.03</v>
      </c>
      <c r="P2407" s="0" t="n">
        <v>2</v>
      </c>
      <c r="Q2407" s="0" t="n">
        <v>0.98</v>
      </c>
      <c r="R2407" s="0" t="n">
        <v>148</v>
      </c>
      <c r="S2407" s="0" t="n">
        <v>12.03</v>
      </c>
      <c r="T2407" s="0" t="n">
        <v>0.81</v>
      </c>
      <c r="U2407" s="6" t="n">
        <v>45487</v>
      </c>
      <c r="V2407" s="0" t="n">
        <v>196.89</v>
      </c>
      <c r="W2407" s="0" t="n">
        <v>0.775</v>
      </c>
    </row>
    <row r="2408" customFormat="false" ht="15" hidden="false" customHeight="false" outlineLevel="0" collapsed="false">
      <c r="A2408" s="0" t="s">
        <v>2554</v>
      </c>
      <c r="B2408" s="0" t="s">
        <v>81</v>
      </c>
      <c r="C2408" s="0" t="n">
        <v>50</v>
      </c>
      <c r="D2408" s="0" t="n">
        <v>82</v>
      </c>
      <c r="E2408" s="0" t="n">
        <v>12</v>
      </c>
      <c r="F2408" s="0" t="n">
        <v>7</v>
      </c>
      <c r="G2408" s="0" t="n">
        <v>31.27</v>
      </c>
      <c r="H2408" s="0" t="n">
        <v>5.84</v>
      </c>
      <c r="I2408" s="0" t="n">
        <v>0.36</v>
      </c>
      <c r="J2408" s="0" t="s">
        <v>137</v>
      </c>
      <c r="K2408" s="0" t="s">
        <v>60</v>
      </c>
      <c r="L2408" s="0" t="n">
        <v>120</v>
      </c>
      <c r="M2408" s="0" t="n">
        <v>3.71</v>
      </c>
      <c r="N2408" s="0" t="n">
        <v>72.87</v>
      </c>
      <c r="O2408" s="0" t="n">
        <v>1.54</v>
      </c>
      <c r="P2408" s="0" t="n">
        <v>8</v>
      </c>
      <c r="Q2408" s="0" t="n">
        <v>0.99</v>
      </c>
      <c r="R2408" s="0" t="n">
        <v>690</v>
      </c>
      <c r="S2408" s="0" t="n">
        <v>1.68</v>
      </c>
      <c r="T2408" s="0" t="n">
        <v>0.88</v>
      </c>
      <c r="U2408" s="6" t="n">
        <v>45350</v>
      </c>
      <c r="V2408" s="0" t="n">
        <v>239.84</v>
      </c>
      <c r="W2408" s="0" t="n">
        <v>0.482</v>
      </c>
    </row>
    <row r="2409" customFormat="false" ht="15" hidden="false" customHeight="false" outlineLevel="0" collapsed="false">
      <c r="A2409" s="0" t="s">
        <v>2555</v>
      </c>
      <c r="B2409" s="0" t="s">
        <v>81</v>
      </c>
      <c r="C2409" s="0" t="n">
        <v>71</v>
      </c>
      <c r="D2409" s="0" t="n">
        <v>85</v>
      </c>
      <c r="E2409" s="0" t="n">
        <v>12</v>
      </c>
      <c r="F2409" s="0" t="n">
        <v>8</v>
      </c>
      <c r="G2409" s="0" t="n">
        <v>37.83</v>
      </c>
      <c r="H2409" s="0" t="n">
        <v>6.13</v>
      </c>
      <c r="I2409" s="0" t="n">
        <v>0.37</v>
      </c>
      <c r="J2409" s="0" t="s">
        <v>166</v>
      </c>
      <c r="K2409" s="0" t="s">
        <v>60</v>
      </c>
      <c r="L2409" s="0" t="n">
        <v>67</v>
      </c>
      <c r="M2409" s="0" t="n">
        <v>1.8</v>
      </c>
      <c r="N2409" s="0" t="n">
        <v>142.89</v>
      </c>
      <c r="O2409" s="0" t="n">
        <v>0.88</v>
      </c>
      <c r="P2409" s="0" t="n">
        <v>7</v>
      </c>
      <c r="Q2409" s="0" t="n">
        <v>0.94</v>
      </c>
      <c r="R2409" s="0" t="n">
        <v>580</v>
      </c>
      <c r="S2409" s="0" t="n">
        <v>5.12</v>
      </c>
      <c r="T2409" s="0" t="n">
        <v>0.64</v>
      </c>
      <c r="U2409" s="6" t="n">
        <v>45489</v>
      </c>
      <c r="V2409" s="0" t="n">
        <v>293.33</v>
      </c>
      <c r="W2409" s="0" t="n">
        <v>0.556</v>
      </c>
    </row>
    <row r="2410" customFormat="false" ht="15" hidden="false" customHeight="false" outlineLevel="0" collapsed="false">
      <c r="A2410" s="0" t="s">
        <v>2556</v>
      </c>
      <c r="B2410" s="0" t="s">
        <v>56</v>
      </c>
      <c r="C2410" s="0" t="n">
        <v>364</v>
      </c>
      <c r="D2410" s="0" t="n">
        <v>14</v>
      </c>
      <c r="E2410" s="0" t="n">
        <v>5</v>
      </c>
      <c r="F2410" s="0" t="n">
        <v>7</v>
      </c>
      <c r="G2410" s="0" t="n">
        <v>11.49</v>
      </c>
      <c r="H2410" s="0" t="n">
        <v>5.12</v>
      </c>
      <c r="I2410" s="0" t="n">
        <v>0.7</v>
      </c>
      <c r="J2410" s="0" t="s">
        <v>106</v>
      </c>
      <c r="K2410" s="0" t="s">
        <v>54</v>
      </c>
      <c r="L2410" s="0" t="n">
        <v>87</v>
      </c>
      <c r="M2410" s="0" t="n">
        <v>2.82</v>
      </c>
      <c r="N2410" s="0" t="n">
        <v>112.22</v>
      </c>
      <c r="O2410" s="0" t="n">
        <v>1.97</v>
      </c>
      <c r="P2410" s="0" t="n">
        <v>5</v>
      </c>
      <c r="Q2410" s="0" t="n">
        <v>0.81</v>
      </c>
      <c r="R2410" s="0" t="n">
        <v>320</v>
      </c>
      <c r="S2410" s="0" t="n">
        <v>10.02</v>
      </c>
      <c r="T2410" s="0" t="n">
        <v>0.53</v>
      </c>
      <c r="U2410" s="6" t="n">
        <v>45423</v>
      </c>
      <c r="V2410" s="0" t="n">
        <v>230.79</v>
      </c>
      <c r="W2410" s="0" t="n">
        <v>0.505</v>
      </c>
    </row>
    <row r="2411" customFormat="false" ht="15" hidden="false" customHeight="false" outlineLevel="0" collapsed="false">
      <c r="A2411" s="0" t="s">
        <v>2557</v>
      </c>
      <c r="B2411" s="0" t="s">
        <v>44</v>
      </c>
      <c r="C2411" s="0" t="n">
        <v>95</v>
      </c>
      <c r="D2411" s="0" t="n">
        <v>76</v>
      </c>
      <c r="E2411" s="0" t="n">
        <v>12</v>
      </c>
      <c r="F2411" s="0" t="n">
        <v>6</v>
      </c>
      <c r="G2411" s="0" t="n">
        <v>36.11</v>
      </c>
      <c r="H2411" s="0" t="n">
        <v>7.52</v>
      </c>
      <c r="I2411" s="0" t="n">
        <v>0.96</v>
      </c>
      <c r="J2411" s="0" t="s">
        <v>83</v>
      </c>
      <c r="K2411" s="0" t="s">
        <v>60</v>
      </c>
      <c r="L2411" s="0" t="n">
        <v>167</v>
      </c>
      <c r="M2411" s="0" t="n">
        <v>3.5</v>
      </c>
      <c r="N2411" s="0" t="n">
        <v>173.11</v>
      </c>
      <c r="O2411" s="0" t="n">
        <v>0.86</v>
      </c>
      <c r="P2411" s="0" t="n">
        <v>8</v>
      </c>
      <c r="Q2411" s="0" t="n">
        <v>0.74</v>
      </c>
      <c r="R2411" s="0" t="n">
        <v>50</v>
      </c>
      <c r="S2411" s="0" t="n">
        <v>11.69</v>
      </c>
      <c r="T2411" s="0" t="n">
        <v>0.96</v>
      </c>
      <c r="U2411" s="6" t="n">
        <v>45568</v>
      </c>
      <c r="V2411" s="0" t="n">
        <v>152.76</v>
      </c>
      <c r="W2411" s="0" t="n">
        <v>0.65</v>
      </c>
    </row>
    <row r="2412" customFormat="false" ht="15" hidden="false" customHeight="false" outlineLevel="0" collapsed="false">
      <c r="A2412" s="0" t="s">
        <v>2558</v>
      </c>
      <c r="B2412" s="0" t="s">
        <v>81</v>
      </c>
      <c r="C2412" s="0" t="n">
        <v>404</v>
      </c>
      <c r="D2412" s="0" t="n">
        <v>20</v>
      </c>
      <c r="E2412" s="0" t="n">
        <v>8</v>
      </c>
      <c r="F2412" s="0" t="n">
        <v>9</v>
      </c>
      <c r="G2412" s="0" t="n">
        <v>12.15</v>
      </c>
      <c r="H2412" s="0" t="n">
        <v>7.5</v>
      </c>
      <c r="I2412" s="0" t="n">
        <v>0.4</v>
      </c>
      <c r="J2412" s="0" t="s">
        <v>573</v>
      </c>
      <c r="K2412" s="0" t="s">
        <v>60</v>
      </c>
      <c r="L2412" s="0" t="n">
        <v>57</v>
      </c>
      <c r="M2412" s="0" t="n">
        <v>1.37</v>
      </c>
      <c r="N2412" s="0" t="n">
        <v>43.53</v>
      </c>
      <c r="O2412" s="0" t="n">
        <v>0.73</v>
      </c>
      <c r="P2412" s="0" t="n">
        <v>9</v>
      </c>
      <c r="Q2412" s="0" t="n">
        <v>0.88</v>
      </c>
      <c r="R2412" s="0" t="n">
        <v>336</v>
      </c>
      <c r="S2412" s="0" t="n">
        <v>8.99</v>
      </c>
      <c r="T2412" s="0" t="n">
        <v>0.34</v>
      </c>
      <c r="U2412" s="6" t="n">
        <v>45436</v>
      </c>
      <c r="V2412" s="0" t="n">
        <v>94.86</v>
      </c>
      <c r="W2412" s="0" t="n">
        <v>0.511</v>
      </c>
    </row>
    <row r="2413" customFormat="false" ht="15" hidden="false" customHeight="false" outlineLevel="0" collapsed="false">
      <c r="A2413" s="0" t="s">
        <v>2559</v>
      </c>
      <c r="B2413" s="0" t="s">
        <v>40</v>
      </c>
      <c r="C2413" s="0" t="n">
        <v>458</v>
      </c>
      <c r="D2413" s="0" t="n">
        <v>77</v>
      </c>
      <c r="E2413" s="0" t="n">
        <v>3</v>
      </c>
      <c r="F2413" s="0" t="n">
        <v>9</v>
      </c>
      <c r="G2413" s="0" t="n">
        <v>49.38</v>
      </c>
      <c r="H2413" s="0" t="n">
        <v>4.56</v>
      </c>
      <c r="I2413" s="0" t="n">
        <v>0.47</v>
      </c>
      <c r="J2413" s="0" t="s">
        <v>485</v>
      </c>
      <c r="K2413" s="0" t="s">
        <v>54</v>
      </c>
      <c r="L2413" s="0" t="n">
        <v>65</v>
      </c>
      <c r="M2413" s="0" t="n">
        <v>1.61</v>
      </c>
      <c r="N2413" s="0" t="n">
        <v>60.53</v>
      </c>
      <c r="O2413" s="0" t="n">
        <v>1.75</v>
      </c>
      <c r="P2413" s="0" t="n">
        <v>8</v>
      </c>
      <c r="Q2413" s="0" t="n">
        <v>0.89</v>
      </c>
      <c r="R2413" s="0" t="n">
        <v>229</v>
      </c>
      <c r="S2413" s="0" t="n">
        <v>7.73</v>
      </c>
      <c r="T2413" s="0" t="n">
        <v>0.23</v>
      </c>
      <c r="U2413" s="6" t="n">
        <v>45304</v>
      </c>
      <c r="V2413" s="0" t="n">
        <v>278.98</v>
      </c>
      <c r="W2413" s="0" t="n">
        <v>0.392</v>
      </c>
    </row>
    <row r="2414" customFormat="false" ht="15" hidden="false" customHeight="false" outlineLevel="0" collapsed="false">
      <c r="A2414" s="0" t="s">
        <v>2560</v>
      </c>
      <c r="B2414" s="0" t="s">
        <v>48</v>
      </c>
      <c r="C2414" s="0" t="n">
        <v>297</v>
      </c>
      <c r="D2414" s="0" t="n">
        <v>78</v>
      </c>
      <c r="E2414" s="0" t="n">
        <v>7</v>
      </c>
      <c r="F2414" s="0" t="n">
        <v>4</v>
      </c>
      <c r="G2414" s="0" t="n">
        <v>28.43</v>
      </c>
      <c r="H2414" s="0" t="n">
        <v>1.68</v>
      </c>
      <c r="I2414" s="0" t="n">
        <v>0.79</v>
      </c>
      <c r="J2414" s="0" t="s">
        <v>215</v>
      </c>
      <c r="K2414" s="0" t="s">
        <v>42</v>
      </c>
      <c r="L2414" s="0" t="n">
        <v>51</v>
      </c>
      <c r="M2414" s="0" t="n">
        <v>2.78</v>
      </c>
      <c r="N2414" s="0" t="n">
        <v>188.8</v>
      </c>
      <c r="O2414" s="0" t="n">
        <v>0.85</v>
      </c>
      <c r="P2414" s="0" t="n">
        <v>1</v>
      </c>
      <c r="Q2414" s="0" t="n">
        <v>0.83</v>
      </c>
      <c r="R2414" s="0" t="n">
        <v>988</v>
      </c>
      <c r="S2414" s="0" t="n">
        <v>4.27</v>
      </c>
      <c r="T2414" s="0" t="n">
        <v>0.34</v>
      </c>
      <c r="U2414" s="6" t="n">
        <v>45556</v>
      </c>
      <c r="V2414" s="0" t="n">
        <v>164.92</v>
      </c>
      <c r="W2414" s="0" t="n">
        <v>0.586</v>
      </c>
    </row>
    <row r="2415" customFormat="false" ht="15" hidden="false" customHeight="false" outlineLevel="0" collapsed="false">
      <c r="A2415" s="0" t="s">
        <v>2561</v>
      </c>
      <c r="B2415" s="0" t="s">
        <v>48</v>
      </c>
      <c r="C2415" s="0" t="n">
        <v>59</v>
      </c>
      <c r="D2415" s="0" t="n">
        <v>10</v>
      </c>
      <c r="E2415" s="0" t="n">
        <v>12</v>
      </c>
      <c r="F2415" s="0" t="n">
        <v>9</v>
      </c>
      <c r="G2415" s="0" t="n">
        <v>35.09</v>
      </c>
      <c r="H2415" s="0" t="n">
        <v>5.54</v>
      </c>
      <c r="I2415" s="0" t="n">
        <v>0.49</v>
      </c>
      <c r="J2415" s="0" t="s">
        <v>340</v>
      </c>
      <c r="K2415" s="0" t="s">
        <v>54</v>
      </c>
      <c r="L2415" s="0" t="n">
        <v>33</v>
      </c>
      <c r="M2415" s="0" t="n">
        <v>4.66</v>
      </c>
      <c r="N2415" s="0" t="n">
        <v>94.37</v>
      </c>
      <c r="O2415" s="0" t="n">
        <v>1.75</v>
      </c>
      <c r="P2415" s="0" t="n">
        <v>8</v>
      </c>
      <c r="Q2415" s="0" t="n">
        <v>0.91</v>
      </c>
      <c r="R2415" s="0" t="n">
        <v>305</v>
      </c>
      <c r="S2415" s="0" t="n">
        <v>3.44</v>
      </c>
      <c r="T2415" s="0" t="n">
        <v>0.75</v>
      </c>
      <c r="U2415" s="6" t="n">
        <v>45483</v>
      </c>
      <c r="V2415" s="0" t="n">
        <v>209.75</v>
      </c>
      <c r="W2415" s="0" t="n">
        <v>0.443</v>
      </c>
    </row>
    <row r="2416" customFormat="false" ht="15" hidden="false" customHeight="false" outlineLevel="0" collapsed="false">
      <c r="A2416" s="0" t="s">
        <v>2562</v>
      </c>
      <c r="B2416" s="0" t="s">
        <v>48</v>
      </c>
      <c r="C2416" s="0" t="n">
        <v>120</v>
      </c>
      <c r="D2416" s="0" t="n">
        <v>72</v>
      </c>
      <c r="E2416" s="0" t="n">
        <v>8</v>
      </c>
      <c r="F2416" s="0" t="n">
        <v>6</v>
      </c>
      <c r="G2416" s="0" t="n">
        <v>6.8</v>
      </c>
      <c r="H2416" s="0" t="n">
        <v>4.12</v>
      </c>
      <c r="I2416" s="0" t="n">
        <v>0.93</v>
      </c>
      <c r="J2416" s="0" t="s">
        <v>94</v>
      </c>
      <c r="K2416" s="0" t="s">
        <v>42</v>
      </c>
      <c r="L2416" s="0" t="n">
        <v>119</v>
      </c>
      <c r="M2416" s="0" t="n">
        <v>2.05</v>
      </c>
      <c r="N2416" s="0" t="n">
        <v>159.92</v>
      </c>
      <c r="O2416" s="0" t="n">
        <v>0.15</v>
      </c>
      <c r="P2416" s="0" t="n">
        <v>7</v>
      </c>
      <c r="Q2416" s="0" t="n">
        <v>0.92</v>
      </c>
      <c r="R2416" s="0" t="n">
        <v>223</v>
      </c>
      <c r="S2416" s="0" t="n">
        <v>13.26</v>
      </c>
      <c r="T2416" s="0" t="n">
        <v>0.83</v>
      </c>
      <c r="U2416" s="6" t="n">
        <v>45555</v>
      </c>
      <c r="V2416" s="0" t="n">
        <v>147.01</v>
      </c>
      <c r="W2416" s="0" t="n">
        <v>0.772</v>
      </c>
    </row>
    <row r="2417" customFormat="false" ht="15" hidden="false" customHeight="false" outlineLevel="0" collapsed="false">
      <c r="A2417" s="0" t="s">
        <v>2563</v>
      </c>
      <c r="B2417" s="0" t="s">
        <v>44</v>
      </c>
      <c r="C2417" s="0" t="n">
        <v>130</v>
      </c>
      <c r="D2417" s="0" t="n">
        <v>38</v>
      </c>
      <c r="E2417" s="0" t="n">
        <v>13</v>
      </c>
      <c r="F2417" s="0" t="n">
        <v>3</v>
      </c>
      <c r="G2417" s="0" t="n">
        <v>13.28</v>
      </c>
      <c r="H2417" s="0" t="n">
        <v>1.81</v>
      </c>
      <c r="I2417" s="0" t="n">
        <v>0.55</v>
      </c>
      <c r="J2417" s="0" t="s">
        <v>147</v>
      </c>
      <c r="K2417" s="0" t="s">
        <v>54</v>
      </c>
      <c r="L2417" s="0" t="n">
        <v>61</v>
      </c>
      <c r="M2417" s="0" t="n">
        <v>2.31</v>
      </c>
      <c r="N2417" s="0" t="n">
        <v>103.51</v>
      </c>
      <c r="O2417" s="0" t="n">
        <v>1.42</v>
      </c>
      <c r="P2417" s="0" t="n">
        <v>1</v>
      </c>
      <c r="Q2417" s="0" t="n">
        <v>0.93</v>
      </c>
      <c r="R2417" s="0" t="n">
        <v>903</v>
      </c>
      <c r="S2417" s="0" t="n">
        <v>2.99</v>
      </c>
      <c r="T2417" s="0" t="n">
        <v>0.77</v>
      </c>
      <c r="U2417" s="6" t="n">
        <v>45552</v>
      </c>
      <c r="V2417" s="0" t="n">
        <v>80.21</v>
      </c>
      <c r="W2417" s="0" t="n">
        <v>0.618</v>
      </c>
    </row>
    <row r="2418" customFormat="false" ht="15" hidden="false" customHeight="false" outlineLevel="0" collapsed="false">
      <c r="A2418" s="0" t="s">
        <v>2564</v>
      </c>
      <c r="B2418" s="0" t="s">
        <v>56</v>
      </c>
      <c r="C2418" s="0" t="n">
        <v>404</v>
      </c>
      <c r="D2418" s="0" t="n">
        <v>91</v>
      </c>
      <c r="E2418" s="0" t="n">
        <v>10</v>
      </c>
      <c r="F2418" s="0" t="n">
        <v>8</v>
      </c>
      <c r="G2418" s="0" t="n">
        <v>7.85</v>
      </c>
      <c r="H2418" s="0" t="n">
        <v>9.83</v>
      </c>
      <c r="I2418" s="0" t="n">
        <v>0.41</v>
      </c>
      <c r="J2418" s="0" t="s">
        <v>62</v>
      </c>
      <c r="K2418" s="0" t="s">
        <v>46</v>
      </c>
      <c r="L2418" s="0" t="n">
        <v>43</v>
      </c>
      <c r="M2418" s="0" t="n">
        <v>1.36</v>
      </c>
      <c r="N2418" s="0" t="n">
        <v>99.51</v>
      </c>
      <c r="O2418" s="0" t="n">
        <v>0.24</v>
      </c>
      <c r="P2418" s="0" t="n">
        <v>8</v>
      </c>
      <c r="Q2418" s="0" t="n">
        <v>0.85</v>
      </c>
      <c r="R2418" s="0" t="n">
        <v>99</v>
      </c>
      <c r="S2418" s="0" t="n">
        <v>7.09</v>
      </c>
      <c r="T2418" s="0" t="n">
        <v>0.54</v>
      </c>
      <c r="U2418" s="6" t="n">
        <v>45520</v>
      </c>
      <c r="V2418" s="0" t="n">
        <v>168.61</v>
      </c>
      <c r="W2418" s="0" t="n">
        <v>0.589</v>
      </c>
    </row>
    <row r="2419" customFormat="false" ht="15" hidden="false" customHeight="false" outlineLevel="0" collapsed="false">
      <c r="A2419" s="0" t="s">
        <v>2565</v>
      </c>
      <c r="B2419" s="0" t="s">
        <v>40</v>
      </c>
      <c r="C2419" s="0" t="n">
        <v>340</v>
      </c>
      <c r="D2419" s="0" t="n">
        <v>21</v>
      </c>
      <c r="E2419" s="0" t="n">
        <v>13</v>
      </c>
      <c r="F2419" s="0" t="n">
        <v>5</v>
      </c>
      <c r="G2419" s="0" t="n">
        <v>20.12</v>
      </c>
      <c r="H2419" s="0" t="n">
        <v>4.01</v>
      </c>
      <c r="I2419" s="0" t="n">
        <v>0.97</v>
      </c>
      <c r="J2419" s="0" t="s">
        <v>200</v>
      </c>
      <c r="K2419" s="0" t="s">
        <v>60</v>
      </c>
      <c r="L2419" s="0" t="n">
        <v>12</v>
      </c>
      <c r="M2419" s="0" t="n">
        <v>3.17</v>
      </c>
      <c r="N2419" s="0" t="n">
        <v>38.14</v>
      </c>
      <c r="O2419" s="0" t="n">
        <v>0.38</v>
      </c>
      <c r="P2419" s="0" t="n">
        <v>4</v>
      </c>
      <c r="Q2419" s="0" t="n">
        <v>0.94</v>
      </c>
      <c r="R2419" s="0" t="n">
        <v>581</v>
      </c>
      <c r="S2419" s="0" t="n">
        <v>13.44</v>
      </c>
      <c r="T2419" s="0" t="n">
        <v>0.97</v>
      </c>
      <c r="U2419" s="6" t="n">
        <v>45541</v>
      </c>
      <c r="V2419" s="0" t="n">
        <v>253.57</v>
      </c>
      <c r="W2419" s="0" t="n">
        <v>0.843</v>
      </c>
    </row>
    <row r="2420" customFormat="false" ht="15" hidden="false" customHeight="false" outlineLevel="0" collapsed="false">
      <c r="A2420" s="0" t="s">
        <v>2566</v>
      </c>
      <c r="B2420" s="0" t="s">
        <v>44</v>
      </c>
      <c r="C2420" s="0" t="n">
        <v>268</v>
      </c>
      <c r="D2420" s="0" t="n">
        <v>86</v>
      </c>
      <c r="E2420" s="0" t="n">
        <v>11</v>
      </c>
      <c r="F2420" s="0" t="n">
        <v>8</v>
      </c>
      <c r="G2420" s="0" t="n">
        <v>14.92</v>
      </c>
      <c r="H2420" s="0" t="n">
        <v>6.45</v>
      </c>
      <c r="I2420" s="0" t="n">
        <v>0.48</v>
      </c>
      <c r="J2420" s="0" t="s">
        <v>106</v>
      </c>
      <c r="K2420" s="0" t="s">
        <v>42</v>
      </c>
      <c r="L2420" s="0" t="n">
        <v>77</v>
      </c>
      <c r="M2420" s="0" t="n">
        <v>3.83</v>
      </c>
      <c r="N2420" s="0" t="n">
        <v>171.73</v>
      </c>
      <c r="O2420" s="0" t="n">
        <v>1.43</v>
      </c>
      <c r="P2420" s="0" t="n">
        <v>8</v>
      </c>
      <c r="Q2420" s="0" t="n">
        <v>0.71</v>
      </c>
      <c r="R2420" s="0" t="n">
        <v>666</v>
      </c>
      <c r="S2420" s="0" t="n">
        <v>3.07</v>
      </c>
      <c r="T2420" s="0" t="n">
        <v>0.56</v>
      </c>
      <c r="U2420" s="6" t="n">
        <v>45314</v>
      </c>
      <c r="V2420" s="0" t="n">
        <v>121.16</v>
      </c>
      <c r="W2420" s="0" t="n">
        <v>0.392</v>
      </c>
    </row>
    <row r="2421" customFormat="false" ht="15" hidden="false" customHeight="false" outlineLevel="0" collapsed="false">
      <c r="A2421" s="0" t="s">
        <v>2567</v>
      </c>
      <c r="B2421" s="0" t="s">
        <v>40</v>
      </c>
      <c r="C2421" s="0" t="n">
        <v>210</v>
      </c>
      <c r="D2421" s="0" t="n">
        <v>50</v>
      </c>
      <c r="E2421" s="0" t="n">
        <v>13</v>
      </c>
      <c r="F2421" s="0" t="n">
        <v>8</v>
      </c>
      <c r="G2421" s="0" t="n">
        <v>36.91</v>
      </c>
      <c r="H2421" s="0" t="n">
        <v>5.16</v>
      </c>
      <c r="I2421" s="0" t="n">
        <v>0.31</v>
      </c>
      <c r="J2421" s="0" t="s">
        <v>319</v>
      </c>
      <c r="K2421" s="0" t="s">
        <v>54</v>
      </c>
      <c r="L2421" s="0" t="n">
        <v>148</v>
      </c>
      <c r="M2421" s="0" t="n">
        <v>2.48</v>
      </c>
      <c r="N2421" s="0" t="n">
        <v>24.89</v>
      </c>
      <c r="O2421" s="0" t="n">
        <v>0.65</v>
      </c>
      <c r="P2421" s="0" t="n">
        <v>2</v>
      </c>
      <c r="Q2421" s="0" t="n">
        <v>0.9</v>
      </c>
      <c r="R2421" s="0" t="n">
        <v>239</v>
      </c>
      <c r="S2421" s="0" t="n">
        <v>2.79</v>
      </c>
      <c r="T2421" s="0" t="n">
        <v>0.99</v>
      </c>
      <c r="U2421" s="6" t="n">
        <v>45443</v>
      </c>
      <c r="V2421" s="0" t="n">
        <v>203.93</v>
      </c>
      <c r="W2421" s="0" t="n">
        <v>0.71</v>
      </c>
    </row>
    <row r="2422" customFormat="false" ht="15" hidden="false" customHeight="false" outlineLevel="0" collapsed="false">
      <c r="A2422" s="0" t="s">
        <v>2568</v>
      </c>
      <c r="B2422" s="0" t="s">
        <v>40</v>
      </c>
      <c r="C2422" s="0" t="n">
        <v>201</v>
      </c>
      <c r="D2422" s="0" t="n">
        <v>11</v>
      </c>
      <c r="E2422" s="0" t="n">
        <v>5</v>
      </c>
      <c r="F2422" s="0" t="n">
        <v>9</v>
      </c>
      <c r="G2422" s="0" t="n">
        <v>6.33</v>
      </c>
      <c r="H2422" s="0" t="n">
        <v>1.86</v>
      </c>
      <c r="I2422" s="0" t="n">
        <v>0.26</v>
      </c>
      <c r="J2422" s="0" t="s">
        <v>96</v>
      </c>
      <c r="K2422" s="0" t="s">
        <v>42</v>
      </c>
      <c r="L2422" s="0" t="n">
        <v>150</v>
      </c>
      <c r="M2422" s="0" t="n">
        <v>3.88</v>
      </c>
      <c r="N2422" s="0" t="n">
        <v>68.95</v>
      </c>
      <c r="O2422" s="0" t="n">
        <v>0.5</v>
      </c>
      <c r="P2422" s="0" t="n">
        <v>3</v>
      </c>
      <c r="Q2422" s="0" t="n">
        <v>0.77</v>
      </c>
      <c r="R2422" s="0" t="n">
        <v>800</v>
      </c>
      <c r="S2422" s="0" t="n">
        <v>10.7</v>
      </c>
      <c r="T2422" s="0" t="n">
        <v>0.93</v>
      </c>
      <c r="U2422" s="6" t="n">
        <v>45625</v>
      </c>
      <c r="V2422" s="0" t="n">
        <v>22.28</v>
      </c>
      <c r="W2422" s="0" t="n">
        <v>0.773</v>
      </c>
    </row>
    <row r="2423" customFormat="false" ht="15" hidden="false" customHeight="false" outlineLevel="0" collapsed="false">
      <c r="A2423" s="0" t="s">
        <v>2569</v>
      </c>
      <c r="B2423" s="0" t="s">
        <v>56</v>
      </c>
      <c r="C2423" s="0" t="n">
        <v>445</v>
      </c>
      <c r="D2423" s="0" t="n">
        <v>46</v>
      </c>
      <c r="E2423" s="0" t="n">
        <v>4</v>
      </c>
      <c r="F2423" s="0" t="n">
        <v>8</v>
      </c>
      <c r="G2423" s="0" t="n">
        <v>37.85</v>
      </c>
      <c r="H2423" s="0" t="n">
        <v>1.03</v>
      </c>
      <c r="I2423" s="0" t="n">
        <v>1</v>
      </c>
      <c r="J2423" s="0" t="s">
        <v>385</v>
      </c>
      <c r="K2423" s="0" t="s">
        <v>42</v>
      </c>
      <c r="L2423" s="0" t="n">
        <v>59</v>
      </c>
      <c r="M2423" s="0" t="n">
        <v>1.86</v>
      </c>
      <c r="N2423" s="0" t="n">
        <v>137.96</v>
      </c>
      <c r="O2423" s="0" t="n">
        <v>1.62</v>
      </c>
      <c r="P2423" s="0" t="n">
        <v>0</v>
      </c>
      <c r="Q2423" s="0" t="n">
        <v>0.78</v>
      </c>
      <c r="R2423" s="0" t="n">
        <v>92</v>
      </c>
      <c r="S2423" s="0" t="n">
        <v>5.64</v>
      </c>
      <c r="T2423" s="0" t="n">
        <v>0.53</v>
      </c>
      <c r="U2423" s="6" t="n">
        <v>45390</v>
      </c>
      <c r="V2423" s="0" t="n">
        <v>281.6</v>
      </c>
      <c r="W2423" s="0" t="n">
        <v>0.575</v>
      </c>
    </row>
    <row r="2424" customFormat="false" ht="15" hidden="false" customHeight="false" outlineLevel="0" collapsed="false">
      <c r="A2424" s="0" t="s">
        <v>2570</v>
      </c>
      <c r="B2424" s="0" t="s">
        <v>48</v>
      </c>
      <c r="C2424" s="0" t="n">
        <v>424</v>
      </c>
      <c r="D2424" s="0" t="n">
        <v>54</v>
      </c>
      <c r="E2424" s="0" t="n">
        <v>6</v>
      </c>
      <c r="F2424" s="0" t="n">
        <v>9</v>
      </c>
      <c r="G2424" s="0" t="n">
        <v>3.24</v>
      </c>
      <c r="H2424" s="0" t="n">
        <v>6.44</v>
      </c>
      <c r="I2424" s="0" t="n">
        <v>0.78</v>
      </c>
      <c r="J2424" s="0" t="s">
        <v>72</v>
      </c>
      <c r="K2424" s="0" t="s">
        <v>60</v>
      </c>
      <c r="L2424" s="0" t="n">
        <v>91</v>
      </c>
      <c r="M2424" s="0" t="n">
        <v>3.68</v>
      </c>
      <c r="N2424" s="0" t="n">
        <v>106.38</v>
      </c>
      <c r="O2424" s="0" t="n">
        <v>1.9</v>
      </c>
      <c r="P2424" s="0" t="n">
        <v>4</v>
      </c>
      <c r="Q2424" s="0" t="n">
        <v>0.73</v>
      </c>
      <c r="R2424" s="0" t="n">
        <v>566</v>
      </c>
      <c r="S2424" s="0" t="n">
        <v>7.1</v>
      </c>
      <c r="T2424" s="0" t="n">
        <v>0.33</v>
      </c>
      <c r="U2424" s="6" t="n">
        <v>45456</v>
      </c>
      <c r="V2424" s="0" t="n">
        <v>291.28</v>
      </c>
      <c r="W2424" s="0" t="n">
        <v>0.437</v>
      </c>
    </row>
    <row r="2425" customFormat="false" ht="15" hidden="false" customHeight="false" outlineLevel="0" collapsed="false">
      <c r="A2425" s="0" t="s">
        <v>2571</v>
      </c>
      <c r="B2425" s="0" t="s">
        <v>56</v>
      </c>
      <c r="C2425" s="0" t="n">
        <v>354</v>
      </c>
      <c r="D2425" s="0" t="n">
        <v>89</v>
      </c>
      <c r="E2425" s="0" t="n">
        <v>10</v>
      </c>
      <c r="F2425" s="0" t="n">
        <v>6</v>
      </c>
      <c r="G2425" s="0" t="n">
        <v>10.9</v>
      </c>
      <c r="H2425" s="0" t="n">
        <v>2.85</v>
      </c>
      <c r="I2425" s="0" t="n">
        <v>0.47</v>
      </c>
      <c r="J2425" s="0" t="s">
        <v>196</v>
      </c>
      <c r="K2425" s="0" t="s">
        <v>42</v>
      </c>
      <c r="L2425" s="0" t="n">
        <v>28</v>
      </c>
      <c r="M2425" s="0" t="n">
        <v>1.66</v>
      </c>
      <c r="N2425" s="0" t="n">
        <v>177.46</v>
      </c>
      <c r="O2425" s="0" t="n">
        <v>0.54</v>
      </c>
      <c r="P2425" s="0" t="n">
        <v>6</v>
      </c>
      <c r="Q2425" s="0" t="n">
        <v>0.76</v>
      </c>
      <c r="R2425" s="0" t="n">
        <v>809</v>
      </c>
      <c r="S2425" s="0" t="n">
        <v>9.76</v>
      </c>
      <c r="T2425" s="0" t="n">
        <v>0.27</v>
      </c>
      <c r="U2425" s="6" t="n">
        <v>45555</v>
      </c>
      <c r="V2425" s="0" t="n">
        <v>122.03</v>
      </c>
      <c r="W2425" s="0" t="n">
        <v>0.562</v>
      </c>
    </row>
    <row r="2426" customFormat="false" ht="15" hidden="false" customHeight="false" outlineLevel="0" collapsed="false">
      <c r="A2426" s="0" t="s">
        <v>2572</v>
      </c>
      <c r="B2426" s="0" t="s">
        <v>44</v>
      </c>
      <c r="C2426" s="0" t="n">
        <v>228</v>
      </c>
      <c r="D2426" s="0" t="n">
        <v>57</v>
      </c>
      <c r="E2426" s="0" t="n">
        <v>13</v>
      </c>
      <c r="F2426" s="0" t="n">
        <v>5</v>
      </c>
      <c r="G2426" s="0" t="n">
        <v>39.81</v>
      </c>
      <c r="H2426" s="0" t="n">
        <v>2.81</v>
      </c>
      <c r="I2426" s="0" t="n">
        <v>0.84</v>
      </c>
      <c r="J2426" s="0" t="s">
        <v>229</v>
      </c>
      <c r="K2426" s="0" t="s">
        <v>54</v>
      </c>
      <c r="L2426" s="0" t="n">
        <v>53</v>
      </c>
      <c r="M2426" s="0" t="n">
        <v>4.01</v>
      </c>
      <c r="N2426" s="0" t="n">
        <v>17.47</v>
      </c>
      <c r="O2426" s="0" t="n">
        <v>0.7</v>
      </c>
      <c r="P2426" s="0" t="n">
        <v>6</v>
      </c>
      <c r="Q2426" s="0" t="n">
        <v>1</v>
      </c>
      <c r="R2426" s="0" t="n">
        <v>115</v>
      </c>
      <c r="S2426" s="0" t="n">
        <v>6.31</v>
      </c>
      <c r="T2426" s="0" t="n">
        <v>0.63</v>
      </c>
      <c r="U2426" s="6" t="n">
        <v>45334</v>
      </c>
      <c r="V2426" s="0" t="n">
        <v>154.53</v>
      </c>
      <c r="W2426" s="0" t="n">
        <v>0.62</v>
      </c>
    </row>
    <row r="2427" customFormat="false" ht="15" hidden="false" customHeight="false" outlineLevel="0" collapsed="false">
      <c r="A2427" s="0" t="s">
        <v>2573</v>
      </c>
      <c r="B2427" s="0" t="s">
        <v>44</v>
      </c>
      <c r="C2427" s="0" t="n">
        <v>41</v>
      </c>
      <c r="D2427" s="0" t="n">
        <v>33</v>
      </c>
      <c r="E2427" s="0" t="n">
        <v>10</v>
      </c>
      <c r="F2427" s="0" t="n">
        <v>7</v>
      </c>
      <c r="G2427" s="0" t="n">
        <v>37.4</v>
      </c>
      <c r="H2427" s="0" t="n">
        <v>9.59</v>
      </c>
      <c r="I2427" s="0" t="n">
        <v>0.59</v>
      </c>
      <c r="J2427" s="0" t="s">
        <v>191</v>
      </c>
      <c r="K2427" s="0" t="s">
        <v>46</v>
      </c>
      <c r="L2427" s="0" t="n">
        <v>170</v>
      </c>
      <c r="M2427" s="0" t="n">
        <v>4.24</v>
      </c>
      <c r="N2427" s="0" t="n">
        <v>133.39</v>
      </c>
      <c r="O2427" s="0" t="n">
        <v>1.46</v>
      </c>
      <c r="P2427" s="0" t="n">
        <v>5</v>
      </c>
      <c r="Q2427" s="0" t="n">
        <v>0.82</v>
      </c>
      <c r="R2427" s="0" t="n">
        <v>445</v>
      </c>
      <c r="S2427" s="0" t="n">
        <v>12.2</v>
      </c>
      <c r="T2427" s="0" t="n">
        <v>0.81</v>
      </c>
      <c r="U2427" s="6" t="n">
        <v>45341</v>
      </c>
      <c r="V2427" s="0" t="n">
        <v>56.57</v>
      </c>
      <c r="W2427" s="0" t="n">
        <v>0.643</v>
      </c>
    </row>
    <row r="2428" customFormat="false" ht="15" hidden="false" customHeight="false" outlineLevel="0" collapsed="false">
      <c r="A2428" s="0" t="s">
        <v>2574</v>
      </c>
      <c r="B2428" s="0" t="s">
        <v>44</v>
      </c>
      <c r="C2428" s="0" t="n">
        <v>185</v>
      </c>
      <c r="D2428" s="0" t="n">
        <v>31</v>
      </c>
      <c r="E2428" s="0" t="n">
        <v>5</v>
      </c>
      <c r="F2428" s="0" t="n">
        <v>9</v>
      </c>
      <c r="G2428" s="0" t="n">
        <v>24.34</v>
      </c>
      <c r="H2428" s="0" t="n">
        <v>4.89</v>
      </c>
      <c r="I2428" s="0" t="n">
        <v>0.39</v>
      </c>
      <c r="J2428" s="0" t="s">
        <v>134</v>
      </c>
      <c r="K2428" s="0" t="s">
        <v>46</v>
      </c>
      <c r="L2428" s="0" t="n">
        <v>175</v>
      </c>
      <c r="M2428" s="0" t="n">
        <v>4.09</v>
      </c>
      <c r="N2428" s="0" t="n">
        <v>100.72</v>
      </c>
      <c r="O2428" s="0" t="n">
        <v>1.65</v>
      </c>
      <c r="P2428" s="0" t="n">
        <v>5</v>
      </c>
      <c r="Q2428" s="0" t="n">
        <v>0.98</v>
      </c>
      <c r="R2428" s="0" t="n">
        <v>300</v>
      </c>
      <c r="S2428" s="0" t="n">
        <v>14.57</v>
      </c>
      <c r="T2428" s="0" t="n">
        <v>0.34</v>
      </c>
      <c r="U2428" s="6" t="n">
        <v>45377</v>
      </c>
      <c r="V2428" s="0" t="n">
        <v>66.9</v>
      </c>
      <c r="W2428" s="0" t="n">
        <v>0.593</v>
      </c>
    </row>
    <row r="2429" customFormat="false" ht="15" hidden="false" customHeight="false" outlineLevel="0" collapsed="false">
      <c r="A2429" s="0" t="s">
        <v>2575</v>
      </c>
      <c r="B2429" s="0" t="s">
        <v>56</v>
      </c>
      <c r="C2429" s="0" t="n">
        <v>118</v>
      </c>
      <c r="D2429" s="0" t="n">
        <v>20</v>
      </c>
      <c r="E2429" s="0" t="n">
        <v>6</v>
      </c>
      <c r="F2429" s="0" t="n">
        <v>3</v>
      </c>
      <c r="G2429" s="0" t="n">
        <v>3.45</v>
      </c>
      <c r="H2429" s="0" t="n">
        <v>0.78</v>
      </c>
      <c r="I2429" s="0" t="n">
        <v>0.77</v>
      </c>
      <c r="J2429" s="0" t="s">
        <v>166</v>
      </c>
      <c r="K2429" s="0" t="s">
        <v>60</v>
      </c>
      <c r="L2429" s="0" t="n">
        <v>12</v>
      </c>
      <c r="M2429" s="0" t="n">
        <v>1.47</v>
      </c>
      <c r="N2429" s="0" t="n">
        <v>39.32</v>
      </c>
      <c r="O2429" s="0" t="n">
        <v>2</v>
      </c>
      <c r="P2429" s="0" t="n">
        <v>7</v>
      </c>
      <c r="Q2429" s="0" t="n">
        <v>0.75</v>
      </c>
      <c r="R2429" s="0" t="n">
        <v>177</v>
      </c>
      <c r="S2429" s="0" t="n">
        <v>14.06</v>
      </c>
      <c r="T2429" s="0" t="n">
        <v>0.45</v>
      </c>
      <c r="U2429" s="6" t="n">
        <v>45567</v>
      </c>
      <c r="V2429" s="0" t="n">
        <v>184.6</v>
      </c>
      <c r="W2429" s="0" t="n">
        <v>0.487</v>
      </c>
    </row>
    <row r="2430" customFormat="false" ht="15" hidden="false" customHeight="false" outlineLevel="0" collapsed="false">
      <c r="A2430" s="0" t="s">
        <v>2576</v>
      </c>
      <c r="B2430" s="0" t="s">
        <v>40</v>
      </c>
      <c r="C2430" s="0" t="n">
        <v>227</v>
      </c>
      <c r="D2430" s="0" t="n">
        <v>67</v>
      </c>
      <c r="E2430" s="0" t="n">
        <v>5</v>
      </c>
      <c r="F2430" s="0" t="n">
        <v>4</v>
      </c>
      <c r="G2430" s="0" t="n">
        <v>30.88</v>
      </c>
      <c r="H2430" s="0" t="n">
        <v>3.73</v>
      </c>
      <c r="I2430" s="0" t="n">
        <v>0.77</v>
      </c>
      <c r="J2430" s="0" t="s">
        <v>168</v>
      </c>
      <c r="K2430" s="0" t="s">
        <v>54</v>
      </c>
      <c r="L2430" s="0" t="n">
        <v>122</v>
      </c>
      <c r="M2430" s="0" t="n">
        <v>3.62</v>
      </c>
      <c r="N2430" s="0" t="n">
        <v>151.22</v>
      </c>
      <c r="O2430" s="0" t="n">
        <v>0.62</v>
      </c>
      <c r="P2430" s="0" t="n">
        <v>9</v>
      </c>
      <c r="Q2430" s="0" t="n">
        <v>0.76</v>
      </c>
      <c r="R2430" s="0" t="n">
        <v>746</v>
      </c>
      <c r="S2430" s="0" t="n">
        <v>8.64</v>
      </c>
      <c r="T2430" s="0" t="n">
        <v>0.7</v>
      </c>
      <c r="U2430" s="6" t="n">
        <v>45565</v>
      </c>
      <c r="V2430" s="0" t="n">
        <v>191.83</v>
      </c>
      <c r="W2430" s="0" t="n">
        <v>0.565</v>
      </c>
    </row>
    <row r="2431" customFormat="false" ht="15" hidden="false" customHeight="false" outlineLevel="0" collapsed="false">
      <c r="A2431" s="0" t="s">
        <v>2577</v>
      </c>
      <c r="B2431" s="0" t="s">
        <v>40</v>
      </c>
      <c r="C2431" s="0" t="n">
        <v>27</v>
      </c>
      <c r="D2431" s="0" t="n">
        <v>55</v>
      </c>
      <c r="E2431" s="0" t="n">
        <v>12</v>
      </c>
      <c r="F2431" s="0" t="n">
        <v>5</v>
      </c>
      <c r="G2431" s="0" t="n">
        <v>20.93</v>
      </c>
      <c r="H2431" s="0" t="n">
        <v>6.05</v>
      </c>
      <c r="I2431" s="0" t="n">
        <v>0.55</v>
      </c>
      <c r="J2431" s="0" t="s">
        <v>152</v>
      </c>
      <c r="K2431" s="0" t="s">
        <v>54</v>
      </c>
      <c r="L2431" s="0" t="n">
        <v>74</v>
      </c>
      <c r="M2431" s="0" t="n">
        <v>2.92</v>
      </c>
      <c r="N2431" s="0" t="n">
        <v>88.15</v>
      </c>
      <c r="O2431" s="0" t="n">
        <v>1.16</v>
      </c>
      <c r="P2431" s="0" t="n">
        <v>8</v>
      </c>
      <c r="Q2431" s="0" t="n">
        <v>0.87</v>
      </c>
      <c r="R2431" s="0" t="n">
        <v>237</v>
      </c>
      <c r="S2431" s="0" t="n">
        <v>5.97</v>
      </c>
      <c r="T2431" s="0" t="n">
        <v>0.57</v>
      </c>
      <c r="U2431" s="6" t="n">
        <v>45295</v>
      </c>
      <c r="V2431" s="0" t="n">
        <v>109.07</v>
      </c>
      <c r="W2431" s="0" t="n">
        <v>0.492</v>
      </c>
    </row>
    <row r="2432" customFormat="false" ht="15" hidden="false" customHeight="false" outlineLevel="0" collapsed="false">
      <c r="A2432" s="0" t="s">
        <v>2578</v>
      </c>
      <c r="B2432" s="0" t="s">
        <v>81</v>
      </c>
      <c r="C2432" s="0" t="n">
        <v>209</v>
      </c>
      <c r="D2432" s="0" t="n">
        <v>38</v>
      </c>
      <c r="E2432" s="0" t="n">
        <v>4</v>
      </c>
      <c r="F2432" s="0" t="n">
        <v>3</v>
      </c>
      <c r="G2432" s="0" t="n">
        <v>16.51</v>
      </c>
      <c r="H2432" s="0" t="n">
        <v>3.62</v>
      </c>
      <c r="I2432" s="0" t="n">
        <v>0.14</v>
      </c>
      <c r="J2432" s="0" t="s">
        <v>70</v>
      </c>
      <c r="K2432" s="0" t="s">
        <v>46</v>
      </c>
      <c r="L2432" s="0" t="n">
        <v>172</v>
      </c>
      <c r="M2432" s="0" t="n">
        <v>4.94</v>
      </c>
      <c r="N2432" s="0" t="n">
        <v>111</v>
      </c>
      <c r="O2432" s="0" t="n">
        <v>0.35</v>
      </c>
      <c r="P2432" s="0" t="n">
        <v>3</v>
      </c>
      <c r="Q2432" s="0" t="n">
        <v>0.8</v>
      </c>
      <c r="R2432" s="0" t="n">
        <v>232</v>
      </c>
      <c r="S2432" s="0" t="n">
        <v>7.07</v>
      </c>
      <c r="T2432" s="0" t="n">
        <v>0.68</v>
      </c>
      <c r="U2432" s="6" t="n">
        <v>45612</v>
      </c>
      <c r="V2432" s="0" t="n">
        <v>118.47</v>
      </c>
      <c r="W2432" s="0" t="n">
        <v>0.695</v>
      </c>
    </row>
    <row r="2433" customFormat="false" ht="15" hidden="false" customHeight="false" outlineLevel="0" collapsed="false">
      <c r="A2433" s="0" t="s">
        <v>2579</v>
      </c>
      <c r="B2433" s="0" t="s">
        <v>44</v>
      </c>
      <c r="C2433" s="0" t="n">
        <v>194</v>
      </c>
      <c r="D2433" s="0" t="n">
        <v>44</v>
      </c>
      <c r="E2433" s="0" t="n">
        <v>6</v>
      </c>
      <c r="F2433" s="0" t="n">
        <v>9</v>
      </c>
      <c r="G2433" s="0" t="n">
        <v>32.38</v>
      </c>
      <c r="H2433" s="0" t="n">
        <v>0.76</v>
      </c>
      <c r="I2433" s="0" t="n">
        <v>0.17</v>
      </c>
      <c r="J2433" s="0" t="s">
        <v>154</v>
      </c>
      <c r="K2433" s="0" t="s">
        <v>54</v>
      </c>
      <c r="L2433" s="0" t="n">
        <v>173</v>
      </c>
      <c r="M2433" s="0" t="n">
        <v>2.13</v>
      </c>
      <c r="N2433" s="0" t="n">
        <v>193.78</v>
      </c>
      <c r="O2433" s="0" t="n">
        <v>0.73</v>
      </c>
      <c r="P2433" s="0" t="n">
        <v>3</v>
      </c>
      <c r="Q2433" s="0" t="n">
        <v>0.89</v>
      </c>
      <c r="R2433" s="0" t="n">
        <v>632</v>
      </c>
      <c r="S2433" s="0" t="n">
        <v>5.62</v>
      </c>
      <c r="T2433" s="0" t="n">
        <v>0.74</v>
      </c>
      <c r="U2433" s="6" t="n">
        <v>45325</v>
      </c>
      <c r="V2433" s="0" t="n">
        <v>156.81</v>
      </c>
      <c r="W2433" s="0" t="n">
        <v>0.668</v>
      </c>
    </row>
    <row r="2434" customFormat="false" ht="15" hidden="false" customHeight="false" outlineLevel="0" collapsed="false">
      <c r="A2434" s="0" t="s">
        <v>2580</v>
      </c>
      <c r="B2434" s="0" t="s">
        <v>40</v>
      </c>
      <c r="C2434" s="0" t="n">
        <v>292</v>
      </c>
      <c r="D2434" s="0" t="n">
        <v>24</v>
      </c>
      <c r="E2434" s="0" t="n">
        <v>8</v>
      </c>
      <c r="F2434" s="0" t="n">
        <v>5</v>
      </c>
      <c r="G2434" s="0" t="n">
        <v>22.39</v>
      </c>
      <c r="H2434" s="0" t="n">
        <v>4.72</v>
      </c>
      <c r="I2434" s="0" t="n">
        <v>0.81</v>
      </c>
      <c r="J2434" s="0" t="s">
        <v>324</v>
      </c>
      <c r="K2434" s="0" t="s">
        <v>42</v>
      </c>
      <c r="L2434" s="0" t="n">
        <v>175</v>
      </c>
      <c r="M2434" s="0" t="n">
        <v>3.97</v>
      </c>
      <c r="N2434" s="0" t="n">
        <v>102.38</v>
      </c>
      <c r="O2434" s="0" t="n">
        <v>0.19</v>
      </c>
      <c r="P2434" s="0" t="n">
        <v>7</v>
      </c>
      <c r="Q2434" s="0" t="n">
        <v>0.83</v>
      </c>
      <c r="R2434" s="0" t="n">
        <v>627</v>
      </c>
      <c r="S2434" s="0" t="n">
        <v>7.18</v>
      </c>
      <c r="T2434" s="0" t="n">
        <v>0.5</v>
      </c>
      <c r="U2434" s="6" t="n">
        <v>45399</v>
      </c>
      <c r="V2434" s="0" t="n">
        <v>282.54</v>
      </c>
      <c r="W2434" s="0" t="n">
        <v>0.603</v>
      </c>
    </row>
    <row r="2435" customFormat="false" ht="15" hidden="false" customHeight="false" outlineLevel="0" collapsed="false">
      <c r="A2435" s="0" t="s">
        <v>2581</v>
      </c>
      <c r="B2435" s="0" t="s">
        <v>81</v>
      </c>
      <c r="C2435" s="0" t="n">
        <v>36</v>
      </c>
      <c r="D2435" s="0" t="n">
        <v>69</v>
      </c>
      <c r="E2435" s="0" t="n">
        <v>13</v>
      </c>
      <c r="F2435" s="0" t="n">
        <v>9</v>
      </c>
      <c r="G2435" s="0" t="n">
        <v>5.53</v>
      </c>
      <c r="H2435" s="0" t="n">
        <v>1.51</v>
      </c>
      <c r="I2435" s="0" t="n">
        <v>0.84</v>
      </c>
      <c r="J2435" s="0" t="s">
        <v>114</v>
      </c>
      <c r="K2435" s="0" t="s">
        <v>60</v>
      </c>
      <c r="L2435" s="0" t="n">
        <v>48</v>
      </c>
      <c r="M2435" s="0" t="n">
        <v>2.17</v>
      </c>
      <c r="N2435" s="0" t="n">
        <v>166.44</v>
      </c>
      <c r="O2435" s="0" t="n">
        <v>0.5</v>
      </c>
      <c r="P2435" s="0" t="n">
        <v>4</v>
      </c>
      <c r="Q2435" s="0" t="n">
        <v>0.94</v>
      </c>
      <c r="R2435" s="0" t="n">
        <v>890</v>
      </c>
      <c r="S2435" s="0" t="n">
        <v>1.18</v>
      </c>
      <c r="T2435" s="0" t="n">
        <v>0.83</v>
      </c>
      <c r="U2435" s="6" t="n">
        <v>45635</v>
      </c>
      <c r="V2435" s="0" t="n">
        <v>53.4</v>
      </c>
      <c r="W2435" s="0" t="n">
        <v>0.64</v>
      </c>
    </row>
    <row r="2436" customFormat="false" ht="15" hidden="false" customHeight="false" outlineLevel="0" collapsed="false">
      <c r="A2436" s="0" t="s">
        <v>2582</v>
      </c>
      <c r="B2436" s="0" t="s">
        <v>40</v>
      </c>
      <c r="C2436" s="0" t="n">
        <v>109</v>
      </c>
      <c r="D2436" s="0" t="n">
        <v>51</v>
      </c>
      <c r="E2436" s="0" t="n">
        <v>13</v>
      </c>
      <c r="F2436" s="0" t="n">
        <v>6</v>
      </c>
      <c r="G2436" s="0" t="n">
        <v>45.88</v>
      </c>
      <c r="H2436" s="0" t="n">
        <v>6.38</v>
      </c>
      <c r="I2436" s="0" t="n">
        <v>0.71</v>
      </c>
      <c r="J2436" s="0" t="s">
        <v>96</v>
      </c>
      <c r="K2436" s="0" t="s">
        <v>46</v>
      </c>
      <c r="L2436" s="0" t="n">
        <v>162</v>
      </c>
      <c r="M2436" s="0" t="n">
        <v>2.29</v>
      </c>
      <c r="N2436" s="0" t="n">
        <v>156.22</v>
      </c>
      <c r="O2436" s="0" t="n">
        <v>1.06</v>
      </c>
      <c r="P2436" s="0" t="n">
        <v>9</v>
      </c>
      <c r="Q2436" s="0" t="n">
        <v>0.83</v>
      </c>
      <c r="R2436" s="0" t="n">
        <v>811</v>
      </c>
      <c r="S2436" s="0" t="n">
        <v>1.77</v>
      </c>
      <c r="T2436" s="0" t="n">
        <v>0.76</v>
      </c>
      <c r="U2436" s="6" t="n">
        <v>45614</v>
      </c>
      <c r="V2436" s="0" t="n">
        <v>169.94</v>
      </c>
      <c r="W2436" s="0" t="n">
        <v>0.456</v>
      </c>
    </row>
    <row r="2437" customFormat="false" ht="15" hidden="false" customHeight="false" outlineLevel="0" collapsed="false">
      <c r="A2437" s="0" t="s">
        <v>2583</v>
      </c>
      <c r="B2437" s="0" t="s">
        <v>44</v>
      </c>
      <c r="C2437" s="0" t="n">
        <v>160</v>
      </c>
      <c r="D2437" s="0" t="n">
        <v>52</v>
      </c>
      <c r="E2437" s="0" t="n">
        <v>7</v>
      </c>
      <c r="F2437" s="0" t="n">
        <v>3</v>
      </c>
      <c r="G2437" s="0" t="n">
        <v>39.15</v>
      </c>
      <c r="H2437" s="0" t="n">
        <v>6.39</v>
      </c>
      <c r="I2437" s="0" t="n">
        <v>0.86</v>
      </c>
      <c r="J2437" s="0" t="s">
        <v>166</v>
      </c>
      <c r="K2437" s="0" t="s">
        <v>60</v>
      </c>
      <c r="L2437" s="0" t="n">
        <v>73</v>
      </c>
      <c r="M2437" s="0" t="n">
        <v>1</v>
      </c>
      <c r="N2437" s="0" t="n">
        <v>135.92</v>
      </c>
      <c r="O2437" s="0" t="n">
        <v>0.41</v>
      </c>
      <c r="P2437" s="0" t="n">
        <v>8</v>
      </c>
      <c r="Q2437" s="0" t="n">
        <v>0.87</v>
      </c>
      <c r="R2437" s="0" t="n">
        <v>716</v>
      </c>
      <c r="S2437" s="0" t="n">
        <v>11.8</v>
      </c>
      <c r="T2437" s="0" t="n">
        <v>0.75</v>
      </c>
      <c r="U2437" s="6" t="n">
        <v>45401</v>
      </c>
      <c r="V2437" s="0" t="n">
        <v>26.87</v>
      </c>
      <c r="W2437" s="0" t="n">
        <v>0.68</v>
      </c>
    </row>
    <row r="2438" customFormat="false" ht="15" hidden="false" customHeight="false" outlineLevel="0" collapsed="false">
      <c r="A2438" s="0" t="s">
        <v>2584</v>
      </c>
      <c r="B2438" s="0" t="s">
        <v>48</v>
      </c>
      <c r="C2438" s="0" t="n">
        <v>164</v>
      </c>
      <c r="D2438" s="0" t="n">
        <v>89</v>
      </c>
      <c r="E2438" s="0" t="n">
        <v>5</v>
      </c>
      <c r="F2438" s="0" t="n">
        <v>6</v>
      </c>
      <c r="G2438" s="0" t="n">
        <v>3.76</v>
      </c>
      <c r="H2438" s="0" t="n">
        <v>0.86</v>
      </c>
      <c r="I2438" s="0" t="n">
        <v>0.75</v>
      </c>
      <c r="J2438" s="0" t="s">
        <v>100</v>
      </c>
      <c r="K2438" s="0" t="s">
        <v>42</v>
      </c>
      <c r="L2438" s="0" t="n">
        <v>113</v>
      </c>
      <c r="M2438" s="0" t="n">
        <v>1.58</v>
      </c>
      <c r="N2438" s="0" t="n">
        <v>180.39</v>
      </c>
      <c r="O2438" s="0" t="n">
        <v>1.79</v>
      </c>
      <c r="P2438" s="0" t="n">
        <v>5</v>
      </c>
      <c r="Q2438" s="0" t="n">
        <v>0.8</v>
      </c>
      <c r="R2438" s="0" t="n">
        <v>461</v>
      </c>
      <c r="S2438" s="0" t="n">
        <v>5.69</v>
      </c>
      <c r="T2438" s="0" t="n">
        <v>0.32</v>
      </c>
      <c r="U2438" s="6" t="n">
        <v>45642</v>
      </c>
      <c r="V2438" s="0" t="n">
        <v>142.92</v>
      </c>
      <c r="W2438" s="0" t="n">
        <v>0.421</v>
      </c>
    </row>
    <row r="2439" customFormat="false" ht="15" hidden="false" customHeight="false" outlineLevel="0" collapsed="false">
      <c r="A2439" s="0" t="s">
        <v>2585</v>
      </c>
      <c r="B2439" s="0" t="s">
        <v>44</v>
      </c>
      <c r="C2439" s="0" t="n">
        <v>185</v>
      </c>
      <c r="D2439" s="0" t="n">
        <v>83</v>
      </c>
      <c r="E2439" s="0" t="n">
        <v>4</v>
      </c>
      <c r="F2439" s="0" t="n">
        <v>2</v>
      </c>
      <c r="G2439" s="0" t="n">
        <v>26.73</v>
      </c>
      <c r="H2439" s="0" t="n">
        <v>3.26</v>
      </c>
      <c r="I2439" s="0" t="n">
        <v>0.91</v>
      </c>
      <c r="J2439" s="0" t="s">
        <v>41</v>
      </c>
      <c r="K2439" s="0" t="s">
        <v>46</v>
      </c>
      <c r="L2439" s="0" t="n">
        <v>22</v>
      </c>
      <c r="M2439" s="0" t="n">
        <v>1.24</v>
      </c>
      <c r="N2439" s="0" t="n">
        <v>57.8</v>
      </c>
      <c r="O2439" s="0" t="n">
        <v>1.45</v>
      </c>
      <c r="P2439" s="0" t="n">
        <v>8</v>
      </c>
      <c r="Q2439" s="0" t="n">
        <v>0.91</v>
      </c>
      <c r="R2439" s="0" t="n">
        <v>982</v>
      </c>
      <c r="S2439" s="0" t="n">
        <v>12.12</v>
      </c>
      <c r="T2439" s="0" t="n">
        <v>0.58</v>
      </c>
      <c r="U2439" s="6" t="n">
        <v>45509</v>
      </c>
      <c r="V2439" s="0" t="n">
        <v>125.19</v>
      </c>
      <c r="W2439" s="0" t="n">
        <v>0.555</v>
      </c>
    </row>
    <row r="2440" customFormat="false" ht="15" hidden="false" customHeight="false" outlineLevel="0" collapsed="false">
      <c r="A2440" s="0" t="s">
        <v>2586</v>
      </c>
      <c r="B2440" s="0" t="s">
        <v>56</v>
      </c>
      <c r="C2440" s="0" t="n">
        <v>356</v>
      </c>
      <c r="D2440" s="0" t="n">
        <v>58</v>
      </c>
      <c r="E2440" s="0" t="n">
        <v>11</v>
      </c>
      <c r="F2440" s="0" t="n">
        <v>3</v>
      </c>
      <c r="G2440" s="0" t="n">
        <v>5.09</v>
      </c>
      <c r="H2440" s="0" t="n">
        <v>4.43</v>
      </c>
      <c r="I2440" s="0" t="n">
        <v>0.24</v>
      </c>
      <c r="J2440" s="0" t="s">
        <v>319</v>
      </c>
      <c r="K2440" s="0" t="s">
        <v>54</v>
      </c>
      <c r="L2440" s="0" t="n">
        <v>77</v>
      </c>
      <c r="M2440" s="0" t="n">
        <v>1.22</v>
      </c>
      <c r="N2440" s="0" t="n">
        <v>165.95</v>
      </c>
      <c r="O2440" s="0" t="n">
        <v>0.15</v>
      </c>
      <c r="P2440" s="0" t="n">
        <v>3</v>
      </c>
      <c r="Q2440" s="0" t="n">
        <v>0.9</v>
      </c>
      <c r="R2440" s="0" t="n">
        <v>128</v>
      </c>
      <c r="S2440" s="0" t="n">
        <v>7.72</v>
      </c>
      <c r="T2440" s="0" t="n">
        <v>0.66</v>
      </c>
      <c r="U2440" s="6" t="n">
        <v>45345</v>
      </c>
      <c r="V2440" s="0" t="n">
        <v>57.62</v>
      </c>
      <c r="W2440" s="0" t="n">
        <v>0.74</v>
      </c>
    </row>
    <row r="2441" customFormat="false" ht="15" hidden="false" customHeight="false" outlineLevel="0" collapsed="false">
      <c r="A2441" s="0" t="s">
        <v>2587</v>
      </c>
      <c r="B2441" s="0" t="s">
        <v>40</v>
      </c>
      <c r="C2441" s="0" t="n">
        <v>97</v>
      </c>
      <c r="D2441" s="0" t="n">
        <v>73</v>
      </c>
      <c r="E2441" s="0" t="n">
        <v>3</v>
      </c>
      <c r="F2441" s="0" t="n">
        <v>5</v>
      </c>
      <c r="G2441" s="0" t="n">
        <v>42.03</v>
      </c>
      <c r="H2441" s="0" t="n">
        <v>5.73</v>
      </c>
      <c r="I2441" s="0" t="n">
        <v>0.45</v>
      </c>
      <c r="J2441" s="0" t="s">
        <v>160</v>
      </c>
      <c r="K2441" s="0" t="s">
        <v>54</v>
      </c>
      <c r="L2441" s="0" t="n">
        <v>79</v>
      </c>
      <c r="M2441" s="0" t="n">
        <v>0.54</v>
      </c>
      <c r="N2441" s="0" t="n">
        <v>81.78</v>
      </c>
      <c r="O2441" s="0" t="n">
        <v>1.77</v>
      </c>
      <c r="P2441" s="0" t="n">
        <v>0</v>
      </c>
      <c r="Q2441" s="0" t="n">
        <v>0.82</v>
      </c>
      <c r="R2441" s="0" t="n">
        <v>68</v>
      </c>
      <c r="S2441" s="0" t="n">
        <v>12.28</v>
      </c>
      <c r="T2441" s="0" t="n">
        <v>0.38</v>
      </c>
      <c r="U2441" s="6" t="n">
        <v>45397</v>
      </c>
      <c r="V2441" s="0" t="n">
        <v>57.56</v>
      </c>
      <c r="W2441" s="0" t="n">
        <v>0.627</v>
      </c>
    </row>
    <row r="2442" customFormat="false" ht="15" hidden="false" customHeight="false" outlineLevel="0" collapsed="false">
      <c r="A2442" s="0" t="s">
        <v>2588</v>
      </c>
      <c r="B2442" s="0" t="s">
        <v>40</v>
      </c>
      <c r="C2442" s="0" t="n">
        <v>448</v>
      </c>
      <c r="D2442" s="0" t="n">
        <v>41</v>
      </c>
      <c r="E2442" s="0" t="n">
        <v>11</v>
      </c>
      <c r="F2442" s="0" t="n">
        <v>2</v>
      </c>
      <c r="G2442" s="0" t="n">
        <v>31.04</v>
      </c>
      <c r="H2442" s="0" t="n">
        <v>3.31</v>
      </c>
      <c r="I2442" s="0" t="n">
        <v>0.52</v>
      </c>
      <c r="J2442" s="0" t="s">
        <v>267</v>
      </c>
      <c r="K2442" s="0" t="s">
        <v>42</v>
      </c>
      <c r="L2442" s="0" t="n">
        <v>84</v>
      </c>
      <c r="M2442" s="0" t="n">
        <v>4.07</v>
      </c>
      <c r="N2442" s="0" t="n">
        <v>164.37</v>
      </c>
      <c r="O2442" s="0" t="n">
        <v>1.96</v>
      </c>
      <c r="P2442" s="0" t="n">
        <v>3</v>
      </c>
      <c r="Q2442" s="0" t="n">
        <v>0.78</v>
      </c>
      <c r="R2442" s="0" t="n">
        <v>527</v>
      </c>
      <c r="S2442" s="0" t="n">
        <v>10.29</v>
      </c>
      <c r="T2442" s="0" t="n">
        <v>0.81</v>
      </c>
      <c r="U2442" s="6" t="n">
        <v>45567</v>
      </c>
      <c r="V2442" s="0" t="n">
        <v>140.53</v>
      </c>
      <c r="W2442" s="0" t="n">
        <v>0.599</v>
      </c>
    </row>
    <row r="2443" customFormat="false" ht="15" hidden="false" customHeight="false" outlineLevel="0" collapsed="false">
      <c r="A2443" s="0" t="s">
        <v>2589</v>
      </c>
      <c r="B2443" s="0" t="s">
        <v>56</v>
      </c>
      <c r="C2443" s="0" t="n">
        <v>281</v>
      </c>
      <c r="D2443" s="0" t="n">
        <v>73</v>
      </c>
      <c r="E2443" s="0" t="n">
        <v>3</v>
      </c>
      <c r="F2443" s="0" t="n">
        <v>6</v>
      </c>
      <c r="G2443" s="0" t="n">
        <v>9.45</v>
      </c>
      <c r="H2443" s="0" t="n">
        <v>3.23</v>
      </c>
      <c r="I2443" s="0" t="n">
        <v>0.37</v>
      </c>
      <c r="J2443" s="0" t="s">
        <v>59</v>
      </c>
      <c r="K2443" s="0" t="s">
        <v>46</v>
      </c>
      <c r="L2443" s="0" t="n">
        <v>10</v>
      </c>
      <c r="M2443" s="0" t="n">
        <v>2.61</v>
      </c>
      <c r="N2443" s="0" t="n">
        <v>103.82</v>
      </c>
      <c r="O2443" s="0" t="n">
        <v>1.05</v>
      </c>
      <c r="P2443" s="0" t="n">
        <v>8</v>
      </c>
      <c r="Q2443" s="0" t="n">
        <v>0.88</v>
      </c>
      <c r="R2443" s="0" t="n">
        <v>996</v>
      </c>
      <c r="S2443" s="0" t="n">
        <v>3.81</v>
      </c>
      <c r="T2443" s="0" t="n">
        <v>0.3</v>
      </c>
      <c r="U2443" s="6" t="n">
        <v>45651</v>
      </c>
      <c r="V2443" s="0" t="n">
        <v>46.71</v>
      </c>
      <c r="W2443" s="0" t="n">
        <v>0.422</v>
      </c>
    </row>
    <row r="2444" customFormat="false" ht="15" hidden="false" customHeight="false" outlineLevel="0" collapsed="false">
      <c r="A2444" s="0" t="s">
        <v>2590</v>
      </c>
      <c r="B2444" s="0" t="s">
        <v>56</v>
      </c>
      <c r="C2444" s="0" t="n">
        <v>182</v>
      </c>
      <c r="D2444" s="0" t="n">
        <v>11</v>
      </c>
      <c r="E2444" s="0" t="n">
        <v>9</v>
      </c>
      <c r="F2444" s="0" t="n">
        <v>6</v>
      </c>
      <c r="G2444" s="0" t="n">
        <v>2.02</v>
      </c>
      <c r="H2444" s="0" t="n">
        <v>9.84</v>
      </c>
      <c r="I2444" s="0" t="n">
        <v>0.75</v>
      </c>
      <c r="J2444" s="0" t="s">
        <v>147</v>
      </c>
      <c r="K2444" s="0" t="s">
        <v>60</v>
      </c>
      <c r="L2444" s="0" t="n">
        <v>107</v>
      </c>
      <c r="M2444" s="0" t="n">
        <v>4.12</v>
      </c>
      <c r="N2444" s="0" t="n">
        <v>172.96</v>
      </c>
      <c r="O2444" s="0" t="n">
        <v>0.7</v>
      </c>
      <c r="P2444" s="0" t="n">
        <v>6</v>
      </c>
      <c r="Q2444" s="0" t="n">
        <v>0.98</v>
      </c>
      <c r="R2444" s="0" t="n">
        <v>830</v>
      </c>
      <c r="S2444" s="0" t="n">
        <v>7.27</v>
      </c>
      <c r="T2444" s="0" t="n">
        <v>0.32</v>
      </c>
      <c r="U2444" s="6" t="n">
        <v>45514</v>
      </c>
      <c r="V2444" s="0" t="n">
        <v>95.49</v>
      </c>
      <c r="W2444" s="0" t="n">
        <v>0.567</v>
      </c>
    </row>
    <row r="2445" customFormat="false" ht="15" hidden="false" customHeight="false" outlineLevel="0" collapsed="false">
      <c r="A2445" s="0" t="s">
        <v>2591</v>
      </c>
      <c r="B2445" s="0" t="s">
        <v>48</v>
      </c>
      <c r="C2445" s="0" t="n">
        <v>385</v>
      </c>
      <c r="D2445" s="0" t="n">
        <v>33</v>
      </c>
      <c r="E2445" s="0" t="n">
        <v>8</v>
      </c>
      <c r="F2445" s="0" t="n">
        <v>5</v>
      </c>
      <c r="G2445" s="0" t="n">
        <v>2.55</v>
      </c>
      <c r="H2445" s="0" t="n">
        <v>0.9</v>
      </c>
      <c r="I2445" s="0" t="n">
        <v>0.92</v>
      </c>
      <c r="J2445" s="0" t="s">
        <v>94</v>
      </c>
      <c r="K2445" s="0" t="s">
        <v>46</v>
      </c>
      <c r="L2445" s="0" t="n">
        <v>113</v>
      </c>
      <c r="M2445" s="0" t="n">
        <v>3.26</v>
      </c>
      <c r="N2445" s="0" t="n">
        <v>180.02</v>
      </c>
      <c r="O2445" s="0" t="n">
        <v>0.6</v>
      </c>
      <c r="P2445" s="0" t="n">
        <v>5</v>
      </c>
      <c r="Q2445" s="0" t="n">
        <v>0.74</v>
      </c>
      <c r="R2445" s="0" t="n">
        <v>94</v>
      </c>
      <c r="S2445" s="0" t="n">
        <v>10.86</v>
      </c>
      <c r="T2445" s="0" t="n">
        <v>0.53</v>
      </c>
      <c r="U2445" s="6" t="n">
        <v>45623</v>
      </c>
      <c r="V2445" s="0" t="n">
        <v>30.65</v>
      </c>
      <c r="W2445" s="0" t="n">
        <v>0.639</v>
      </c>
    </row>
    <row r="2446" customFormat="false" ht="15" hidden="false" customHeight="false" outlineLevel="0" collapsed="false">
      <c r="A2446" s="0" t="s">
        <v>2592</v>
      </c>
      <c r="B2446" s="0" t="s">
        <v>40</v>
      </c>
      <c r="C2446" s="0" t="n">
        <v>33</v>
      </c>
      <c r="D2446" s="0" t="n">
        <v>96</v>
      </c>
      <c r="E2446" s="0" t="n">
        <v>9</v>
      </c>
      <c r="F2446" s="0" t="n">
        <v>2</v>
      </c>
      <c r="G2446" s="0" t="n">
        <v>25.86</v>
      </c>
      <c r="H2446" s="0" t="n">
        <v>9.9</v>
      </c>
      <c r="I2446" s="0" t="n">
        <v>0.47</v>
      </c>
      <c r="J2446" s="0" t="s">
        <v>62</v>
      </c>
      <c r="K2446" s="0" t="s">
        <v>54</v>
      </c>
      <c r="L2446" s="0" t="n">
        <v>125</v>
      </c>
      <c r="M2446" s="0" t="n">
        <v>4.24</v>
      </c>
      <c r="N2446" s="0" t="n">
        <v>123.55</v>
      </c>
      <c r="O2446" s="0" t="n">
        <v>0.27</v>
      </c>
      <c r="P2446" s="0" t="n">
        <v>1</v>
      </c>
      <c r="Q2446" s="0" t="n">
        <v>0.94</v>
      </c>
      <c r="R2446" s="0" t="n">
        <v>823</v>
      </c>
      <c r="S2446" s="0" t="n">
        <v>5.63</v>
      </c>
      <c r="T2446" s="0" t="n">
        <v>0.31</v>
      </c>
      <c r="U2446" s="6" t="n">
        <v>45328</v>
      </c>
      <c r="V2446" s="0" t="n">
        <v>96.22</v>
      </c>
      <c r="W2446" s="0" t="n">
        <v>0.678</v>
      </c>
    </row>
    <row r="2447" customFormat="false" ht="15" hidden="false" customHeight="false" outlineLevel="0" collapsed="false">
      <c r="A2447" s="0" t="s">
        <v>2593</v>
      </c>
      <c r="B2447" s="0" t="s">
        <v>40</v>
      </c>
      <c r="C2447" s="0" t="n">
        <v>258</v>
      </c>
      <c r="D2447" s="0" t="n">
        <v>75</v>
      </c>
      <c r="E2447" s="0" t="n">
        <v>5</v>
      </c>
      <c r="F2447" s="0" t="n">
        <v>8</v>
      </c>
      <c r="G2447" s="0" t="n">
        <v>36.98</v>
      </c>
      <c r="H2447" s="0" t="n">
        <v>0.95</v>
      </c>
      <c r="I2447" s="0" t="n">
        <v>0.95</v>
      </c>
      <c r="J2447" s="0" t="s">
        <v>348</v>
      </c>
      <c r="K2447" s="0" t="s">
        <v>46</v>
      </c>
      <c r="L2447" s="0" t="n">
        <v>146</v>
      </c>
      <c r="M2447" s="0" t="n">
        <v>2.77</v>
      </c>
      <c r="N2447" s="0" t="n">
        <v>106.45</v>
      </c>
      <c r="O2447" s="0" t="n">
        <v>1.03</v>
      </c>
      <c r="P2447" s="0" t="n">
        <v>3</v>
      </c>
      <c r="Q2447" s="0" t="n">
        <v>0.86</v>
      </c>
      <c r="R2447" s="0" t="n">
        <v>271</v>
      </c>
      <c r="S2447" s="0" t="n">
        <v>3.71</v>
      </c>
      <c r="T2447" s="0" t="n">
        <v>0.21</v>
      </c>
      <c r="U2447" s="6" t="n">
        <v>45643</v>
      </c>
      <c r="V2447" s="0" t="n">
        <v>164.77</v>
      </c>
      <c r="W2447" s="0" t="n">
        <v>0.5</v>
      </c>
    </row>
    <row r="2448" customFormat="false" ht="15" hidden="false" customHeight="false" outlineLevel="0" collapsed="false">
      <c r="A2448" s="0" t="s">
        <v>2594</v>
      </c>
      <c r="B2448" s="0" t="s">
        <v>48</v>
      </c>
      <c r="C2448" s="0" t="n">
        <v>91</v>
      </c>
      <c r="D2448" s="0" t="n">
        <v>47</v>
      </c>
      <c r="E2448" s="0" t="n">
        <v>5</v>
      </c>
      <c r="F2448" s="0" t="n">
        <v>7</v>
      </c>
      <c r="G2448" s="0" t="n">
        <v>6.92</v>
      </c>
      <c r="H2448" s="0" t="n">
        <v>3.24</v>
      </c>
      <c r="I2448" s="0" t="n">
        <v>0.57</v>
      </c>
      <c r="J2448" s="0" t="s">
        <v>242</v>
      </c>
      <c r="K2448" s="0" t="s">
        <v>46</v>
      </c>
      <c r="L2448" s="0" t="n">
        <v>173</v>
      </c>
      <c r="M2448" s="0" t="n">
        <v>0.92</v>
      </c>
      <c r="N2448" s="0" t="n">
        <v>158.82</v>
      </c>
      <c r="O2448" s="0" t="n">
        <v>0.2</v>
      </c>
      <c r="P2448" s="0" t="n">
        <v>0</v>
      </c>
      <c r="Q2448" s="0" t="n">
        <v>0.86</v>
      </c>
      <c r="R2448" s="0" t="n">
        <v>178</v>
      </c>
      <c r="S2448" s="0" t="n">
        <v>8.56</v>
      </c>
      <c r="T2448" s="0" t="n">
        <v>0.53</v>
      </c>
      <c r="U2448" s="6" t="n">
        <v>45370</v>
      </c>
      <c r="V2448" s="0" t="n">
        <v>225.72</v>
      </c>
      <c r="W2448" s="0" t="n">
        <v>0.772</v>
      </c>
    </row>
    <row r="2449" customFormat="false" ht="15" hidden="false" customHeight="false" outlineLevel="0" collapsed="false">
      <c r="A2449" s="0" t="s">
        <v>2595</v>
      </c>
      <c r="B2449" s="0" t="s">
        <v>81</v>
      </c>
      <c r="C2449" s="0" t="n">
        <v>464</v>
      </c>
      <c r="D2449" s="0" t="n">
        <v>40</v>
      </c>
      <c r="E2449" s="0" t="n">
        <v>13</v>
      </c>
      <c r="F2449" s="0" t="n">
        <v>4</v>
      </c>
      <c r="G2449" s="0" t="n">
        <v>11.84</v>
      </c>
      <c r="H2449" s="0" t="n">
        <v>5.19</v>
      </c>
      <c r="I2449" s="0" t="n">
        <v>0.57</v>
      </c>
      <c r="J2449" s="0" t="s">
        <v>49</v>
      </c>
      <c r="K2449" s="0" t="s">
        <v>54</v>
      </c>
      <c r="L2449" s="0" t="n">
        <v>122</v>
      </c>
      <c r="M2449" s="0" t="n">
        <v>3.28</v>
      </c>
      <c r="N2449" s="0" t="n">
        <v>60.73</v>
      </c>
      <c r="O2449" s="0" t="n">
        <v>1.06</v>
      </c>
      <c r="P2449" s="0" t="n">
        <v>2</v>
      </c>
      <c r="Q2449" s="0" t="n">
        <v>0.99</v>
      </c>
      <c r="R2449" s="0" t="n">
        <v>667</v>
      </c>
      <c r="S2449" s="0" t="n">
        <v>4.83</v>
      </c>
      <c r="T2449" s="0" t="n">
        <v>0.72</v>
      </c>
      <c r="U2449" s="6" t="n">
        <v>45304</v>
      </c>
      <c r="V2449" s="0" t="n">
        <v>250.82</v>
      </c>
      <c r="W2449" s="0" t="n">
        <v>0.66</v>
      </c>
    </row>
    <row r="2450" customFormat="false" ht="15" hidden="false" customHeight="false" outlineLevel="0" collapsed="false">
      <c r="A2450" s="0" t="s">
        <v>2596</v>
      </c>
      <c r="B2450" s="0" t="s">
        <v>48</v>
      </c>
      <c r="C2450" s="0" t="n">
        <v>162</v>
      </c>
      <c r="D2450" s="0" t="n">
        <v>35</v>
      </c>
      <c r="E2450" s="0" t="n">
        <v>3</v>
      </c>
      <c r="F2450" s="0" t="n">
        <v>5</v>
      </c>
      <c r="G2450" s="0" t="n">
        <v>17.04</v>
      </c>
      <c r="H2450" s="0" t="n">
        <v>1.86</v>
      </c>
      <c r="I2450" s="0" t="n">
        <v>0.64</v>
      </c>
      <c r="J2450" s="0" t="s">
        <v>160</v>
      </c>
      <c r="K2450" s="0" t="s">
        <v>54</v>
      </c>
      <c r="L2450" s="0" t="n">
        <v>112</v>
      </c>
      <c r="M2450" s="0" t="n">
        <v>3.55</v>
      </c>
      <c r="N2450" s="0" t="n">
        <v>12.92</v>
      </c>
      <c r="O2450" s="0" t="n">
        <v>0.58</v>
      </c>
      <c r="P2450" s="0" t="n">
        <v>1</v>
      </c>
      <c r="Q2450" s="0" t="n">
        <v>0.88</v>
      </c>
      <c r="R2450" s="0" t="n">
        <v>812</v>
      </c>
      <c r="S2450" s="0" t="n">
        <v>9.32</v>
      </c>
      <c r="T2450" s="0" t="n">
        <v>0.6</v>
      </c>
      <c r="U2450" s="6" t="n">
        <v>45527</v>
      </c>
      <c r="V2450" s="0" t="n">
        <v>107.97</v>
      </c>
      <c r="W2450" s="0" t="n">
        <v>0.742</v>
      </c>
    </row>
    <row r="2451" customFormat="false" ht="15" hidden="false" customHeight="false" outlineLevel="0" collapsed="false">
      <c r="A2451" s="0" t="s">
        <v>2597</v>
      </c>
      <c r="B2451" s="0" t="s">
        <v>44</v>
      </c>
      <c r="C2451" s="0" t="n">
        <v>329</v>
      </c>
      <c r="D2451" s="0" t="n">
        <v>38</v>
      </c>
      <c r="E2451" s="0" t="n">
        <v>6</v>
      </c>
      <c r="F2451" s="0" t="n">
        <v>6</v>
      </c>
      <c r="G2451" s="0" t="n">
        <v>11.69</v>
      </c>
      <c r="H2451" s="0" t="n">
        <v>1.78</v>
      </c>
      <c r="I2451" s="0" t="n">
        <v>0.34</v>
      </c>
      <c r="J2451" s="0" t="s">
        <v>152</v>
      </c>
      <c r="K2451" s="0" t="s">
        <v>60</v>
      </c>
      <c r="L2451" s="0" t="n">
        <v>46</v>
      </c>
      <c r="M2451" s="0" t="n">
        <v>3.32</v>
      </c>
      <c r="N2451" s="0" t="n">
        <v>87.35</v>
      </c>
      <c r="O2451" s="0" t="n">
        <v>1.01</v>
      </c>
      <c r="P2451" s="0" t="n">
        <v>3</v>
      </c>
      <c r="Q2451" s="0" t="n">
        <v>0.95</v>
      </c>
      <c r="R2451" s="0" t="n">
        <v>682</v>
      </c>
      <c r="S2451" s="0" t="n">
        <v>4.8</v>
      </c>
      <c r="T2451" s="0" t="n">
        <v>0.24</v>
      </c>
      <c r="U2451" s="6" t="n">
        <v>45461</v>
      </c>
      <c r="V2451" s="0" t="n">
        <v>282.25</v>
      </c>
      <c r="W2451" s="0" t="n">
        <v>0.541</v>
      </c>
    </row>
    <row r="2452" customFormat="false" ht="15" hidden="false" customHeight="false" outlineLevel="0" collapsed="false">
      <c r="A2452" s="0" t="s">
        <v>2598</v>
      </c>
      <c r="B2452" s="0" t="s">
        <v>40</v>
      </c>
      <c r="C2452" s="0" t="n">
        <v>302</v>
      </c>
      <c r="D2452" s="0" t="n">
        <v>76</v>
      </c>
      <c r="E2452" s="0" t="n">
        <v>14</v>
      </c>
      <c r="F2452" s="0" t="n">
        <v>3</v>
      </c>
      <c r="G2452" s="0" t="n">
        <v>20.18</v>
      </c>
      <c r="H2452" s="0" t="n">
        <v>2.93</v>
      </c>
      <c r="I2452" s="0" t="n">
        <v>0.45</v>
      </c>
      <c r="J2452" s="0" t="s">
        <v>162</v>
      </c>
      <c r="K2452" s="0" t="s">
        <v>46</v>
      </c>
      <c r="L2452" s="0" t="n">
        <v>115</v>
      </c>
      <c r="M2452" s="0" t="n">
        <v>4.11</v>
      </c>
      <c r="N2452" s="0" t="n">
        <v>106.48</v>
      </c>
      <c r="O2452" s="0" t="n">
        <v>0.89</v>
      </c>
      <c r="P2452" s="0" t="n">
        <v>3</v>
      </c>
      <c r="Q2452" s="0" t="n">
        <v>0.85</v>
      </c>
      <c r="R2452" s="0" t="n">
        <v>279</v>
      </c>
      <c r="S2452" s="0" t="n">
        <v>13.69</v>
      </c>
      <c r="T2452" s="0" t="n">
        <v>0.39</v>
      </c>
      <c r="U2452" s="6" t="n">
        <v>45311</v>
      </c>
      <c r="V2452" s="0" t="n">
        <v>79.78</v>
      </c>
      <c r="W2452" s="0" t="n">
        <v>0.682</v>
      </c>
    </row>
    <row r="2453" customFormat="false" ht="15" hidden="false" customHeight="false" outlineLevel="0" collapsed="false">
      <c r="A2453" s="0" t="s">
        <v>2599</v>
      </c>
      <c r="B2453" s="0" t="s">
        <v>56</v>
      </c>
      <c r="C2453" s="0" t="n">
        <v>288</v>
      </c>
      <c r="D2453" s="0" t="n">
        <v>87</v>
      </c>
      <c r="E2453" s="0" t="n">
        <v>4</v>
      </c>
      <c r="F2453" s="0" t="n">
        <v>2</v>
      </c>
      <c r="G2453" s="0" t="n">
        <v>28.42</v>
      </c>
      <c r="H2453" s="0" t="n">
        <v>9.75</v>
      </c>
      <c r="I2453" s="0" t="n">
        <v>0.6</v>
      </c>
      <c r="J2453" s="0" t="s">
        <v>186</v>
      </c>
      <c r="K2453" s="0" t="s">
        <v>54</v>
      </c>
      <c r="L2453" s="0" t="n">
        <v>117</v>
      </c>
      <c r="M2453" s="0" t="n">
        <v>3.79</v>
      </c>
      <c r="N2453" s="0" t="n">
        <v>66.48</v>
      </c>
      <c r="O2453" s="0" t="n">
        <v>0.68</v>
      </c>
      <c r="P2453" s="0" t="n">
        <v>8</v>
      </c>
      <c r="Q2453" s="0" t="n">
        <v>0.77</v>
      </c>
      <c r="R2453" s="0" t="n">
        <v>842</v>
      </c>
      <c r="S2453" s="0" t="n">
        <v>5.81</v>
      </c>
      <c r="T2453" s="0" t="n">
        <v>0.62</v>
      </c>
      <c r="U2453" s="6" t="n">
        <v>45336</v>
      </c>
      <c r="V2453" s="0" t="n">
        <v>33.37</v>
      </c>
      <c r="W2453" s="0" t="n">
        <v>0.527</v>
      </c>
    </row>
    <row r="2454" customFormat="false" ht="15" hidden="false" customHeight="false" outlineLevel="0" collapsed="false">
      <c r="A2454" s="0" t="s">
        <v>2600</v>
      </c>
      <c r="B2454" s="0" t="s">
        <v>44</v>
      </c>
      <c r="C2454" s="0" t="n">
        <v>260</v>
      </c>
      <c r="D2454" s="0" t="n">
        <v>34</v>
      </c>
      <c r="E2454" s="0" t="n">
        <v>12</v>
      </c>
      <c r="F2454" s="0" t="n">
        <v>9</v>
      </c>
      <c r="G2454" s="0" t="n">
        <v>34.56</v>
      </c>
      <c r="H2454" s="0" t="n">
        <v>4.11</v>
      </c>
      <c r="I2454" s="0" t="n">
        <v>0.95</v>
      </c>
      <c r="J2454" s="0" t="s">
        <v>210</v>
      </c>
      <c r="K2454" s="0" t="s">
        <v>42</v>
      </c>
      <c r="L2454" s="0" t="n">
        <v>30</v>
      </c>
      <c r="M2454" s="0" t="n">
        <v>2.45</v>
      </c>
      <c r="N2454" s="0" t="n">
        <v>82.84</v>
      </c>
      <c r="O2454" s="0" t="n">
        <v>0.95</v>
      </c>
      <c r="P2454" s="0" t="n">
        <v>6</v>
      </c>
      <c r="Q2454" s="0" t="n">
        <v>0.91</v>
      </c>
      <c r="R2454" s="0" t="n">
        <v>276</v>
      </c>
      <c r="S2454" s="0" t="n">
        <v>13.7</v>
      </c>
      <c r="T2454" s="0" t="n">
        <v>0.79</v>
      </c>
      <c r="U2454" s="6" t="n">
        <v>45329</v>
      </c>
      <c r="V2454" s="0" t="n">
        <v>278.25</v>
      </c>
      <c r="W2454" s="0" t="n">
        <v>0.708</v>
      </c>
    </row>
    <row r="2455" customFormat="false" ht="15" hidden="false" customHeight="false" outlineLevel="0" collapsed="false">
      <c r="A2455" s="0" t="s">
        <v>2601</v>
      </c>
      <c r="B2455" s="0" t="s">
        <v>40</v>
      </c>
      <c r="C2455" s="0" t="n">
        <v>434</v>
      </c>
      <c r="D2455" s="0" t="n">
        <v>57</v>
      </c>
      <c r="E2455" s="0" t="n">
        <v>10</v>
      </c>
      <c r="F2455" s="0" t="n">
        <v>7</v>
      </c>
      <c r="G2455" s="0" t="n">
        <v>48.22</v>
      </c>
      <c r="H2455" s="0" t="n">
        <v>5.88</v>
      </c>
      <c r="I2455" s="0" t="n">
        <v>0.68</v>
      </c>
      <c r="J2455" s="0" t="s">
        <v>152</v>
      </c>
      <c r="K2455" s="0" t="s">
        <v>54</v>
      </c>
      <c r="L2455" s="0" t="n">
        <v>157</v>
      </c>
      <c r="M2455" s="0" t="n">
        <v>4.19</v>
      </c>
      <c r="N2455" s="0" t="n">
        <v>35.28</v>
      </c>
      <c r="O2455" s="0" t="n">
        <v>1</v>
      </c>
      <c r="P2455" s="0" t="n">
        <v>2</v>
      </c>
      <c r="Q2455" s="0" t="n">
        <v>0.98</v>
      </c>
      <c r="R2455" s="0" t="n">
        <v>971</v>
      </c>
      <c r="S2455" s="0" t="n">
        <v>4.91</v>
      </c>
      <c r="T2455" s="0" t="n">
        <v>0.84</v>
      </c>
      <c r="U2455" s="6" t="n">
        <v>45319</v>
      </c>
      <c r="V2455" s="0" t="n">
        <v>166.55</v>
      </c>
      <c r="W2455" s="0" t="n">
        <v>0.689</v>
      </c>
    </row>
    <row r="2456" customFormat="false" ht="15" hidden="false" customHeight="false" outlineLevel="0" collapsed="false">
      <c r="A2456" s="0" t="s">
        <v>2602</v>
      </c>
      <c r="B2456" s="0" t="s">
        <v>48</v>
      </c>
      <c r="C2456" s="0" t="n">
        <v>264</v>
      </c>
      <c r="D2456" s="0" t="n">
        <v>74</v>
      </c>
      <c r="E2456" s="0" t="n">
        <v>5</v>
      </c>
      <c r="F2456" s="0" t="n">
        <v>4</v>
      </c>
      <c r="G2456" s="0" t="n">
        <v>46.61</v>
      </c>
      <c r="H2456" s="0" t="n">
        <v>7.19</v>
      </c>
      <c r="I2456" s="0" t="n">
        <v>0.4</v>
      </c>
      <c r="J2456" s="0" t="s">
        <v>361</v>
      </c>
      <c r="K2456" s="0" t="s">
        <v>60</v>
      </c>
      <c r="L2456" s="0" t="n">
        <v>138</v>
      </c>
      <c r="M2456" s="0" t="n">
        <v>3.61</v>
      </c>
      <c r="N2456" s="0" t="n">
        <v>62.69</v>
      </c>
      <c r="O2456" s="0" t="n">
        <v>1.68</v>
      </c>
      <c r="P2456" s="0" t="n">
        <v>6</v>
      </c>
      <c r="Q2456" s="0" t="n">
        <v>0.95</v>
      </c>
      <c r="R2456" s="0" t="n">
        <v>446</v>
      </c>
      <c r="S2456" s="0" t="n">
        <v>9.46</v>
      </c>
      <c r="T2456" s="0" t="n">
        <v>0.62</v>
      </c>
      <c r="U2456" s="6" t="n">
        <v>45383</v>
      </c>
      <c r="V2456" s="0" t="n">
        <v>111.9</v>
      </c>
      <c r="W2456" s="0" t="n">
        <v>0.552</v>
      </c>
    </row>
    <row r="2457" customFormat="false" ht="15" hidden="false" customHeight="false" outlineLevel="0" collapsed="false">
      <c r="A2457" s="0" t="s">
        <v>2603</v>
      </c>
      <c r="B2457" s="0" t="s">
        <v>44</v>
      </c>
      <c r="C2457" s="0" t="n">
        <v>182</v>
      </c>
      <c r="D2457" s="0" t="n">
        <v>62</v>
      </c>
      <c r="E2457" s="0" t="n">
        <v>9</v>
      </c>
      <c r="F2457" s="0" t="n">
        <v>3</v>
      </c>
      <c r="G2457" s="0" t="n">
        <v>28.94</v>
      </c>
      <c r="H2457" s="0" t="n">
        <v>7.55</v>
      </c>
      <c r="I2457" s="0" t="n">
        <v>0.11</v>
      </c>
      <c r="J2457" s="0" t="s">
        <v>573</v>
      </c>
      <c r="K2457" s="0" t="s">
        <v>60</v>
      </c>
      <c r="L2457" s="0" t="n">
        <v>37</v>
      </c>
      <c r="M2457" s="0" t="n">
        <v>1.04</v>
      </c>
      <c r="N2457" s="0" t="n">
        <v>55.62</v>
      </c>
      <c r="O2457" s="0" t="n">
        <v>1.36</v>
      </c>
      <c r="P2457" s="0" t="n">
        <v>7</v>
      </c>
      <c r="Q2457" s="0" t="n">
        <v>0.76</v>
      </c>
      <c r="R2457" s="0" t="n">
        <v>324</v>
      </c>
      <c r="S2457" s="0" t="n">
        <v>2.82</v>
      </c>
      <c r="T2457" s="0" t="n">
        <v>0.72</v>
      </c>
      <c r="U2457" s="6" t="n">
        <v>45420</v>
      </c>
      <c r="V2457" s="0" t="n">
        <v>270.45</v>
      </c>
      <c r="W2457" s="0" t="n">
        <v>0.458</v>
      </c>
    </row>
    <row r="2458" customFormat="false" ht="15" hidden="false" customHeight="false" outlineLevel="0" collapsed="false">
      <c r="A2458" s="0" t="s">
        <v>2604</v>
      </c>
      <c r="B2458" s="0" t="s">
        <v>40</v>
      </c>
      <c r="C2458" s="0" t="n">
        <v>79</v>
      </c>
      <c r="D2458" s="0" t="n">
        <v>76</v>
      </c>
      <c r="E2458" s="0" t="n">
        <v>9</v>
      </c>
      <c r="F2458" s="0" t="n">
        <v>2</v>
      </c>
      <c r="G2458" s="0" t="n">
        <v>36.97</v>
      </c>
      <c r="H2458" s="0" t="n">
        <v>7.04</v>
      </c>
      <c r="I2458" s="0" t="n">
        <v>0.98</v>
      </c>
      <c r="J2458" s="0" t="s">
        <v>72</v>
      </c>
      <c r="K2458" s="0" t="s">
        <v>42</v>
      </c>
      <c r="L2458" s="0" t="n">
        <v>117</v>
      </c>
      <c r="M2458" s="0" t="n">
        <v>2.93</v>
      </c>
      <c r="N2458" s="0" t="n">
        <v>67.19</v>
      </c>
      <c r="O2458" s="0" t="n">
        <v>0.92</v>
      </c>
      <c r="P2458" s="0" t="n">
        <v>6</v>
      </c>
      <c r="Q2458" s="0" t="n">
        <v>0.8</v>
      </c>
      <c r="R2458" s="0" t="n">
        <v>187</v>
      </c>
      <c r="S2458" s="0" t="n">
        <v>11.9</v>
      </c>
      <c r="T2458" s="0" t="n">
        <v>0.92</v>
      </c>
      <c r="U2458" s="6" t="n">
        <v>45577</v>
      </c>
      <c r="V2458" s="0" t="n">
        <v>234.97</v>
      </c>
      <c r="W2458" s="0" t="n">
        <v>0.691</v>
      </c>
    </row>
    <row r="2459" customFormat="false" ht="15" hidden="false" customHeight="false" outlineLevel="0" collapsed="false">
      <c r="A2459" s="0" t="s">
        <v>2605</v>
      </c>
      <c r="B2459" s="0" t="s">
        <v>81</v>
      </c>
      <c r="C2459" s="0" t="n">
        <v>25</v>
      </c>
      <c r="D2459" s="0" t="n">
        <v>99</v>
      </c>
      <c r="E2459" s="0" t="n">
        <v>14</v>
      </c>
      <c r="F2459" s="0" t="n">
        <v>7</v>
      </c>
      <c r="G2459" s="0" t="n">
        <v>47.59</v>
      </c>
      <c r="H2459" s="0" t="n">
        <v>3.7</v>
      </c>
      <c r="I2459" s="0" t="n">
        <v>0.54</v>
      </c>
      <c r="J2459" s="0" t="s">
        <v>168</v>
      </c>
      <c r="K2459" s="0" t="s">
        <v>60</v>
      </c>
      <c r="L2459" s="0" t="n">
        <v>18</v>
      </c>
      <c r="M2459" s="0" t="n">
        <v>3.78</v>
      </c>
      <c r="N2459" s="0" t="n">
        <v>66.82</v>
      </c>
      <c r="O2459" s="0" t="n">
        <v>1.82</v>
      </c>
      <c r="P2459" s="0" t="n">
        <v>7</v>
      </c>
      <c r="Q2459" s="0" t="n">
        <v>0.86</v>
      </c>
      <c r="R2459" s="0" t="n">
        <v>222</v>
      </c>
      <c r="S2459" s="0" t="n">
        <v>3.8</v>
      </c>
      <c r="T2459" s="0" t="n">
        <v>0.25</v>
      </c>
      <c r="U2459" s="6" t="n">
        <v>45328</v>
      </c>
      <c r="V2459" s="0" t="n">
        <v>251.41</v>
      </c>
      <c r="W2459" s="0" t="n">
        <v>0.351</v>
      </c>
    </row>
    <row r="2460" customFormat="false" ht="15" hidden="false" customHeight="false" outlineLevel="0" collapsed="false">
      <c r="A2460" s="0" t="s">
        <v>2606</v>
      </c>
      <c r="B2460" s="0" t="s">
        <v>81</v>
      </c>
      <c r="C2460" s="0" t="n">
        <v>216</v>
      </c>
      <c r="D2460" s="0" t="n">
        <v>27</v>
      </c>
      <c r="E2460" s="0" t="n">
        <v>11</v>
      </c>
      <c r="F2460" s="0" t="n">
        <v>5</v>
      </c>
      <c r="G2460" s="0" t="n">
        <v>5.09</v>
      </c>
      <c r="H2460" s="0" t="n">
        <v>1.56</v>
      </c>
      <c r="I2460" s="0" t="n">
        <v>0.94</v>
      </c>
      <c r="J2460" s="0" t="s">
        <v>346</v>
      </c>
      <c r="K2460" s="0" t="s">
        <v>46</v>
      </c>
      <c r="L2460" s="0" t="n">
        <v>173</v>
      </c>
      <c r="M2460" s="0" t="n">
        <v>2.99</v>
      </c>
      <c r="N2460" s="0" t="n">
        <v>116.2</v>
      </c>
      <c r="O2460" s="0" t="n">
        <v>1.54</v>
      </c>
      <c r="P2460" s="0" t="n">
        <v>8</v>
      </c>
      <c r="Q2460" s="0" t="n">
        <v>0.87</v>
      </c>
      <c r="R2460" s="0" t="n">
        <v>376</v>
      </c>
      <c r="S2460" s="0" t="n">
        <v>13.1</v>
      </c>
      <c r="T2460" s="0" t="n">
        <v>0.28</v>
      </c>
      <c r="U2460" s="6" t="n">
        <v>45586</v>
      </c>
      <c r="V2460" s="0" t="n">
        <v>94.78</v>
      </c>
      <c r="W2460" s="0" t="n">
        <v>0.491</v>
      </c>
    </row>
    <row r="2461" customFormat="false" ht="15" hidden="false" customHeight="false" outlineLevel="0" collapsed="false">
      <c r="A2461" s="0" t="s">
        <v>2607</v>
      </c>
      <c r="B2461" s="0" t="s">
        <v>56</v>
      </c>
      <c r="C2461" s="0" t="n">
        <v>489</v>
      </c>
      <c r="D2461" s="0" t="n">
        <v>18</v>
      </c>
      <c r="E2461" s="0" t="n">
        <v>8</v>
      </c>
      <c r="F2461" s="0" t="n">
        <v>9</v>
      </c>
      <c r="G2461" s="0" t="n">
        <v>1.28</v>
      </c>
      <c r="H2461" s="0" t="n">
        <v>3.18</v>
      </c>
      <c r="I2461" s="0" t="n">
        <v>0.59</v>
      </c>
      <c r="J2461" s="0" t="s">
        <v>244</v>
      </c>
      <c r="K2461" s="0" t="s">
        <v>60</v>
      </c>
      <c r="L2461" s="0" t="n">
        <v>171</v>
      </c>
      <c r="M2461" s="0" t="n">
        <v>4.77</v>
      </c>
      <c r="N2461" s="0" t="n">
        <v>57.61</v>
      </c>
      <c r="O2461" s="0" t="n">
        <v>0.24</v>
      </c>
      <c r="P2461" s="0" t="n">
        <v>0</v>
      </c>
      <c r="Q2461" s="0" t="n">
        <v>0.76</v>
      </c>
      <c r="R2461" s="0" t="n">
        <v>832</v>
      </c>
      <c r="S2461" s="0" t="n">
        <v>7.33</v>
      </c>
      <c r="T2461" s="0" t="n">
        <v>0.57</v>
      </c>
      <c r="U2461" s="6" t="n">
        <v>45408</v>
      </c>
      <c r="V2461" s="0" t="n">
        <v>263.31</v>
      </c>
      <c r="W2461" s="0" t="n">
        <v>0.74</v>
      </c>
    </row>
    <row r="2462" customFormat="false" ht="15" hidden="false" customHeight="false" outlineLevel="0" collapsed="false">
      <c r="A2462" s="0" t="s">
        <v>2608</v>
      </c>
      <c r="B2462" s="0" t="s">
        <v>40</v>
      </c>
      <c r="C2462" s="0" t="n">
        <v>77</v>
      </c>
      <c r="D2462" s="0" t="n">
        <v>47</v>
      </c>
      <c r="E2462" s="0" t="n">
        <v>3</v>
      </c>
      <c r="F2462" s="0" t="n">
        <v>7</v>
      </c>
      <c r="G2462" s="0" t="n">
        <v>2.46</v>
      </c>
      <c r="H2462" s="0" t="n">
        <v>2.5</v>
      </c>
      <c r="I2462" s="0" t="n">
        <v>0.64</v>
      </c>
      <c r="J2462" s="0" t="s">
        <v>96</v>
      </c>
      <c r="K2462" s="0" t="s">
        <v>42</v>
      </c>
      <c r="L2462" s="0" t="n">
        <v>41</v>
      </c>
      <c r="M2462" s="0" t="n">
        <v>0.96</v>
      </c>
      <c r="N2462" s="0" t="n">
        <v>188.78</v>
      </c>
      <c r="O2462" s="0" t="n">
        <v>0.39</v>
      </c>
      <c r="P2462" s="0" t="n">
        <v>9</v>
      </c>
      <c r="Q2462" s="0" t="n">
        <v>0.77</v>
      </c>
      <c r="R2462" s="0" t="n">
        <v>264</v>
      </c>
      <c r="S2462" s="0" t="n">
        <v>2.32</v>
      </c>
      <c r="T2462" s="0" t="n">
        <v>0.69</v>
      </c>
      <c r="U2462" s="6" t="n">
        <v>45424</v>
      </c>
      <c r="V2462" s="0" t="n">
        <v>198.43</v>
      </c>
      <c r="W2462" s="0" t="n">
        <v>0.504</v>
      </c>
    </row>
    <row r="2463" customFormat="false" ht="15" hidden="false" customHeight="false" outlineLevel="0" collapsed="false">
      <c r="A2463" s="0" t="s">
        <v>2609</v>
      </c>
      <c r="B2463" s="0" t="s">
        <v>81</v>
      </c>
      <c r="C2463" s="0" t="n">
        <v>324</v>
      </c>
      <c r="D2463" s="0" t="n">
        <v>96</v>
      </c>
      <c r="E2463" s="0" t="n">
        <v>10</v>
      </c>
      <c r="F2463" s="0" t="n">
        <v>5</v>
      </c>
      <c r="G2463" s="0" t="n">
        <v>28.6</v>
      </c>
      <c r="H2463" s="0" t="n">
        <v>1.79</v>
      </c>
      <c r="I2463" s="0" t="n">
        <v>0.74</v>
      </c>
      <c r="J2463" s="0" t="s">
        <v>297</v>
      </c>
      <c r="K2463" s="0" t="s">
        <v>60</v>
      </c>
      <c r="L2463" s="0" t="n">
        <v>75</v>
      </c>
      <c r="M2463" s="0" t="n">
        <v>3.75</v>
      </c>
      <c r="N2463" s="0" t="n">
        <v>107.14</v>
      </c>
      <c r="O2463" s="0" t="n">
        <v>0.26</v>
      </c>
      <c r="P2463" s="0" t="n">
        <v>5</v>
      </c>
      <c r="Q2463" s="0" t="n">
        <v>0.93</v>
      </c>
      <c r="R2463" s="0" t="n">
        <v>277</v>
      </c>
      <c r="S2463" s="0" t="n">
        <v>6.09</v>
      </c>
      <c r="T2463" s="0" t="n">
        <v>0.2</v>
      </c>
      <c r="U2463" s="6" t="n">
        <v>45500</v>
      </c>
      <c r="V2463" s="0" t="n">
        <v>224.02</v>
      </c>
      <c r="W2463" s="0" t="n">
        <v>0.581</v>
      </c>
    </row>
    <row r="2464" customFormat="false" ht="15" hidden="false" customHeight="false" outlineLevel="0" collapsed="false">
      <c r="A2464" s="0" t="s">
        <v>2610</v>
      </c>
      <c r="B2464" s="0" t="s">
        <v>48</v>
      </c>
      <c r="C2464" s="0" t="n">
        <v>426</v>
      </c>
      <c r="D2464" s="0" t="n">
        <v>30</v>
      </c>
      <c r="E2464" s="0" t="n">
        <v>3</v>
      </c>
      <c r="F2464" s="0" t="n">
        <v>9</v>
      </c>
      <c r="G2464" s="0" t="n">
        <v>38.38</v>
      </c>
      <c r="H2464" s="0" t="n">
        <v>0.73</v>
      </c>
      <c r="I2464" s="0" t="n">
        <v>0.39</v>
      </c>
      <c r="J2464" s="0" t="s">
        <v>474</v>
      </c>
      <c r="K2464" s="0" t="s">
        <v>42</v>
      </c>
      <c r="L2464" s="0" t="n">
        <v>109</v>
      </c>
      <c r="M2464" s="0" t="n">
        <v>4.21</v>
      </c>
      <c r="N2464" s="0" t="n">
        <v>34.5</v>
      </c>
      <c r="O2464" s="0" t="n">
        <v>0.71</v>
      </c>
      <c r="P2464" s="0" t="n">
        <v>3</v>
      </c>
      <c r="Q2464" s="0" t="n">
        <v>0.92</v>
      </c>
      <c r="R2464" s="0" t="n">
        <v>156</v>
      </c>
      <c r="S2464" s="0" t="n">
        <v>11.92</v>
      </c>
      <c r="T2464" s="0" t="n">
        <v>0.56</v>
      </c>
      <c r="U2464" s="6" t="n">
        <v>45490</v>
      </c>
      <c r="V2464" s="0" t="n">
        <v>100.6</v>
      </c>
      <c r="W2464" s="0" t="n">
        <v>0.724</v>
      </c>
    </row>
    <row r="2465" customFormat="false" ht="15" hidden="false" customHeight="false" outlineLevel="0" collapsed="false">
      <c r="A2465" s="0" t="s">
        <v>2611</v>
      </c>
      <c r="B2465" s="0" t="s">
        <v>40</v>
      </c>
      <c r="C2465" s="0" t="n">
        <v>236</v>
      </c>
      <c r="D2465" s="0" t="n">
        <v>74</v>
      </c>
      <c r="E2465" s="0" t="n">
        <v>5</v>
      </c>
      <c r="F2465" s="0" t="n">
        <v>9</v>
      </c>
      <c r="G2465" s="0" t="n">
        <v>18.99</v>
      </c>
      <c r="H2465" s="0" t="n">
        <v>9.39</v>
      </c>
      <c r="I2465" s="0" t="n">
        <v>0.73</v>
      </c>
      <c r="J2465" s="0" t="s">
        <v>289</v>
      </c>
      <c r="K2465" s="0" t="s">
        <v>60</v>
      </c>
      <c r="L2465" s="0" t="n">
        <v>162</v>
      </c>
      <c r="M2465" s="0" t="n">
        <v>3.66</v>
      </c>
      <c r="N2465" s="0" t="n">
        <v>63.13</v>
      </c>
      <c r="O2465" s="0" t="n">
        <v>0.93</v>
      </c>
      <c r="P2465" s="0" t="n">
        <v>0</v>
      </c>
      <c r="Q2465" s="0" t="n">
        <v>0.95</v>
      </c>
      <c r="R2465" s="0" t="n">
        <v>208</v>
      </c>
      <c r="S2465" s="0" t="n">
        <v>2.07</v>
      </c>
      <c r="T2465" s="0" t="n">
        <v>0.34</v>
      </c>
      <c r="U2465" s="6" t="n">
        <v>45522</v>
      </c>
      <c r="V2465" s="0" t="n">
        <v>81.05</v>
      </c>
      <c r="W2465" s="0" t="n">
        <v>0.593</v>
      </c>
    </row>
    <row r="2466" customFormat="false" ht="15" hidden="false" customHeight="false" outlineLevel="0" collapsed="false">
      <c r="A2466" s="0" t="s">
        <v>2612</v>
      </c>
      <c r="B2466" s="0" t="s">
        <v>48</v>
      </c>
      <c r="C2466" s="0" t="n">
        <v>437</v>
      </c>
      <c r="D2466" s="0" t="n">
        <v>30</v>
      </c>
      <c r="E2466" s="0" t="n">
        <v>13</v>
      </c>
      <c r="F2466" s="0" t="n">
        <v>8</v>
      </c>
      <c r="G2466" s="0" t="n">
        <v>27.72</v>
      </c>
      <c r="H2466" s="0" t="n">
        <v>9.25</v>
      </c>
      <c r="I2466" s="0" t="n">
        <v>0.57</v>
      </c>
      <c r="J2466" s="0" t="s">
        <v>426</v>
      </c>
      <c r="K2466" s="0" t="s">
        <v>54</v>
      </c>
      <c r="L2466" s="0" t="n">
        <v>163</v>
      </c>
      <c r="M2466" s="0" t="n">
        <v>2.24</v>
      </c>
      <c r="N2466" s="0" t="n">
        <v>148.65</v>
      </c>
      <c r="O2466" s="0" t="n">
        <v>1.06</v>
      </c>
      <c r="P2466" s="0" t="n">
        <v>1</v>
      </c>
      <c r="Q2466" s="0" t="n">
        <v>0.98</v>
      </c>
      <c r="R2466" s="0" t="n">
        <v>943</v>
      </c>
      <c r="S2466" s="0" t="n">
        <v>9.76</v>
      </c>
      <c r="T2466" s="0" t="n">
        <v>0.72</v>
      </c>
      <c r="U2466" s="6" t="n">
        <v>45614</v>
      </c>
      <c r="V2466" s="0" t="n">
        <v>128.37</v>
      </c>
      <c r="W2466" s="0" t="n">
        <v>0.744</v>
      </c>
    </row>
    <row r="2467" customFormat="false" ht="15" hidden="false" customHeight="false" outlineLevel="0" collapsed="false">
      <c r="A2467" s="0" t="s">
        <v>2613</v>
      </c>
      <c r="B2467" s="0" t="s">
        <v>48</v>
      </c>
      <c r="C2467" s="0" t="n">
        <v>45</v>
      </c>
      <c r="D2467" s="0" t="n">
        <v>36</v>
      </c>
      <c r="E2467" s="0" t="n">
        <v>7</v>
      </c>
      <c r="F2467" s="0" t="n">
        <v>2</v>
      </c>
      <c r="G2467" s="0" t="n">
        <v>26.3</v>
      </c>
      <c r="H2467" s="0" t="n">
        <v>0.98</v>
      </c>
      <c r="I2467" s="0" t="n">
        <v>0.71</v>
      </c>
      <c r="J2467" s="0" t="s">
        <v>174</v>
      </c>
      <c r="K2467" s="0" t="s">
        <v>42</v>
      </c>
      <c r="L2467" s="0" t="n">
        <v>30</v>
      </c>
      <c r="M2467" s="0" t="n">
        <v>2.23</v>
      </c>
      <c r="N2467" s="0" t="n">
        <v>12.6</v>
      </c>
      <c r="O2467" s="0" t="n">
        <v>1.72</v>
      </c>
      <c r="P2467" s="0" t="n">
        <v>9</v>
      </c>
      <c r="Q2467" s="0" t="n">
        <v>0.79</v>
      </c>
      <c r="R2467" s="0" t="n">
        <v>185</v>
      </c>
      <c r="S2467" s="0" t="n">
        <v>8.1</v>
      </c>
      <c r="T2467" s="0" t="n">
        <v>0.41</v>
      </c>
      <c r="U2467" s="6" t="n">
        <v>45499</v>
      </c>
      <c r="V2467" s="0" t="n">
        <v>176.81</v>
      </c>
      <c r="W2467" s="0" t="n">
        <v>0.396</v>
      </c>
    </row>
    <row r="2468" customFormat="false" ht="15" hidden="false" customHeight="false" outlineLevel="0" collapsed="false">
      <c r="A2468" s="0" t="s">
        <v>2614</v>
      </c>
      <c r="B2468" s="0" t="s">
        <v>81</v>
      </c>
      <c r="C2468" s="0" t="n">
        <v>322</v>
      </c>
      <c r="D2468" s="0" t="n">
        <v>79</v>
      </c>
      <c r="E2468" s="0" t="n">
        <v>10</v>
      </c>
      <c r="F2468" s="0" t="n">
        <v>9</v>
      </c>
      <c r="G2468" s="0" t="n">
        <v>5.64</v>
      </c>
      <c r="H2468" s="0" t="n">
        <v>2.14</v>
      </c>
      <c r="I2468" s="0" t="n">
        <v>0.85</v>
      </c>
      <c r="J2468" s="0" t="s">
        <v>426</v>
      </c>
      <c r="K2468" s="0" t="s">
        <v>60</v>
      </c>
      <c r="L2468" s="0" t="n">
        <v>91</v>
      </c>
      <c r="M2468" s="0" t="n">
        <v>3.14</v>
      </c>
      <c r="N2468" s="0" t="n">
        <v>188.19</v>
      </c>
      <c r="O2468" s="0" t="n">
        <v>0.13</v>
      </c>
      <c r="P2468" s="0" t="n">
        <v>3</v>
      </c>
      <c r="Q2468" s="0" t="n">
        <v>0.96</v>
      </c>
      <c r="R2468" s="0" t="n">
        <v>812</v>
      </c>
      <c r="S2468" s="0" t="n">
        <v>5.34</v>
      </c>
      <c r="T2468" s="0" t="n">
        <v>0.92</v>
      </c>
      <c r="U2468" s="6" t="n">
        <v>45513</v>
      </c>
      <c r="V2468" s="0" t="n">
        <v>203.14</v>
      </c>
      <c r="W2468" s="0" t="n">
        <v>0.774</v>
      </c>
    </row>
    <row r="2469" customFormat="false" ht="15" hidden="false" customHeight="false" outlineLevel="0" collapsed="false">
      <c r="A2469" s="0" t="s">
        <v>2615</v>
      </c>
      <c r="B2469" s="0" t="s">
        <v>40</v>
      </c>
      <c r="C2469" s="0" t="n">
        <v>24</v>
      </c>
      <c r="D2469" s="0" t="n">
        <v>53</v>
      </c>
      <c r="E2469" s="0" t="n">
        <v>11</v>
      </c>
      <c r="F2469" s="0" t="n">
        <v>7</v>
      </c>
      <c r="G2469" s="0" t="n">
        <v>16.76</v>
      </c>
      <c r="H2469" s="0" t="n">
        <v>1.83</v>
      </c>
      <c r="I2469" s="0" t="n">
        <v>0.27</v>
      </c>
      <c r="J2469" s="0" t="s">
        <v>162</v>
      </c>
      <c r="K2469" s="0" t="s">
        <v>46</v>
      </c>
      <c r="L2469" s="0" t="n">
        <v>33</v>
      </c>
      <c r="M2469" s="0" t="n">
        <v>2.29</v>
      </c>
      <c r="N2469" s="0" t="n">
        <v>94.58</v>
      </c>
      <c r="O2469" s="0" t="n">
        <v>0.91</v>
      </c>
      <c r="P2469" s="0" t="n">
        <v>0</v>
      </c>
      <c r="Q2469" s="0" t="n">
        <v>0.9</v>
      </c>
      <c r="R2469" s="0" t="n">
        <v>79</v>
      </c>
      <c r="S2469" s="0" t="n">
        <v>11.58</v>
      </c>
      <c r="T2469" s="0" t="n">
        <v>0.25</v>
      </c>
      <c r="U2469" s="6" t="n">
        <v>45453</v>
      </c>
      <c r="V2469" s="0" t="n">
        <v>154.41</v>
      </c>
      <c r="W2469" s="0" t="n">
        <v>0.693</v>
      </c>
    </row>
    <row r="2470" customFormat="false" ht="15" hidden="false" customHeight="false" outlineLevel="0" collapsed="false">
      <c r="A2470" s="0" t="s">
        <v>2616</v>
      </c>
      <c r="B2470" s="0" t="s">
        <v>44</v>
      </c>
      <c r="C2470" s="0" t="n">
        <v>493</v>
      </c>
      <c r="D2470" s="0" t="n">
        <v>37</v>
      </c>
      <c r="E2470" s="0" t="n">
        <v>9</v>
      </c>
      <c r="F2470" s="0" t="n">
        <v>9</v>
      </c>
      <c r="G2470" s="0" t="n">
        <v>1.95</v>
      </c>
      <c r="H2470" s="0" t="n">
        <v>3.17</v>
      </c>
      <c r="I2470" s="0" t="n">
        <v>0.65</v>
      </c>
      <c r="J2470" s="0" t="s">
        <v>200</v>
      </c>
      <c r="K2470" s="0" t="s">
        <v>42</v>
      </c>
      <c r="L2470" s="0" t="n">
        <v>120</v>
      </c>
      <c r="M2470" s="0" t="n">
        <v>4.47</v>
      </c>
      <c r="N2470" s="0" t="n">
        <v>109.01</v>
      </c>
      <c r="O2470" s="0" t="n">
        <v>0.88</v>
      </c>
      <c r="P2470" s="0" t="n">
        <v>5</v>
      </c>
      <c r="Q2470" s="0" t="n">
        <v>0.99</v>
      </c>
      <c r="R2470" s="0" t="n">
        <v>147</v>
      </c>
      <c r="S2470" s="0" t="n">
        <v>1.73</v>
      </c>
      <c r="T2470" s="0" t="n">
        <v>0.85</v>
      </c>
      <c r="U2470" s="6" t="n">
        <v>45300</v>
      </c>
      <c r="V2470" s="0" t="n">
        <v>212.67</v>
      </c>
      <c r="W2470" s="0" t="n">
        <v>0.603</v>
      </c>
    </row>
    <row r="2471" customFormat="false" ht="15" hidden="false" customHeight="false" outlineLevel="0" collapsed="false">
      <c r="A2471" s="0" t="s">
        <v>2617</v>
      </c>
      <c r="B2471" s="0" t="s">
        <v>81</v>
      </c>
      <c r="C2471" s="0" t="n">
        <v>39</v>
      </c>
      <c r="D2471" s="0" t="n">
        <v>54</v>
      </c>
      <c r="E2471" s="0" t="n">
        <v>11</v>
      </c>
      <c r="F2471" s="0" t="n">
        <v>4</v>
      </c>
      <c r="G2471" s="0" t="n">
        <v>6.42</v>
      </c>
      <c r="H2471" s="0" t="n">
        <v>2.44</v>
      </c>
      <c r="I2471" s="0" t="n">
        <v>0.15</v>
      </c>
      <c r="J2471" s="0" t="s">
        <v>361</v>
      </c>
      <c r="K2471" s="0" t="s">
        <v>42</v>
      </c>
      <c r="L2471" s="0" t="n">
        <v>101</v>
      </c>
      <c r="M2471" s="0" t="n">
        <v>0.99</v>
      </c>
      <c r="N2471" s="0" t="n">
        <v>197.8</v>
      </c>
      <c r="O2471" s="0" t="n">
        <v>1.9</v>
      </c>
      <c r="P2471" s="0" t="n">
        <v>0</v>
      </c>
      <c r="Q2471" s="0" t="n">
        <v>0.78</v>
      </c>
      <c r="R2471" s="0" t="n">
        <v>658</v>
      </c>
      <c r="S2471" s="0" t="n">
        <v>7.97</v>
      </c>
      <c r="T2471" s="0" t="n">
        <v>0.51</v>
      </c>
      <c r="U2471" s="6" t="n">
        <v>45491</v>
      </c>
      <c r="V2471" s="0" t="n">
        <v>215.42</v>
      </c>
      <c r="W2471" s="0" t="n">
        <v>0.574</v>
      </c>
    </row>
    <row r="2472" customFormat="false" ht="15" hidden="false" customHeight="false" outlineLevel="0" collapsed="false">
      <c r="A2472" s="0" t="s">
        <v>2618</v>
      </c>
      <c r="B2472" s="0" t="s">
        <v>81</v>
      </c>
      <c r="C2472" s="0" t="n">
        <v>409</v>
      </c>
      <c r="D2472" s="0" t="n">
        <v>26</v>
      </c>
      <c r="E2472" s="0" t="n">
        <v>13</v>
      </c>
      <c r="F2472" s="0" t="n">
        <v>7</v>
      </c>
      <c r="G2472" s="0" t="n">
        <v>40.78</v>
      </c>
      <c r="H2472" s="0" t="n">
        <v>9.49</v>
      </c>
      <c r="I2472" s="0" t="n">
        <v>0.19</v>
      </c>
      <c r="J2472" s="0" t="s">
        <v>229</v>
      </c>
      <c r="K2472" s="0" t="s">
        <v>60</v>
      </c>
      <c r="L2472" s="0" t="n">
        <v>21</v>
      </c>
      <c r="M2472" s="0" t="n">
        <v>3.38</v>
      </c>
      <c r="N2472" s="0" t="n">
        <v>105.65</v>
      </c>
      <c r="O2472" s="0" t="n">
        <v>0.56</v>
      </c>
      <c r="P2472" s="0" t="n">
        <v>8</v>
      </c>
      <c r="Q2472" s="0" t="n">
        <v>0.78</v>
      </c>
      <c r="R2472" s="0" t="n">
        <v>818</v>
      </c>
      <c r="S2472" s="0" t="n">
        <v>8.1</v>
      </c>
      <c r="T2472" s="0" t="n">
        <v>0.89</v>
      </c>
      <c r="U2472" s="6" t="n">
        <v>45636</v>
      </c>
      <c r="V2472" s="0" t="n">
        <v>203.16</v>
      </c>
      <c r="W2472" s="0" t="n">
        <v>0.626</v>
      </c>
    </row>
    <row r="2473" customFormat="false" ht="15" hidden="false" customHeight="false" outlineLevel="0" collapsed="false">
      <c r="A2473" s="0" t="s">
        <v>2619</v>
      </c>
      <c r="B2473" s="0" t="s">
        <v>40</v>
      </c>
      <c r="C2473" s="0" t="n">
        <v>217</v>
      </c>
      <c r="D2473" s="0" t="n">
        <v>49</v>
      </c>
      <c r="E2473" s="0" t="n">
        <v>5</v>
      </c>
      <c r="F2473" s="0" t="n">
        <v>2</v>
      </c>
      <c r="G2473" s="0" t="n">
        <v>41.64</v>
      </c>
      <c r="H2473" s="0" t="n">
        <v>1.3</v>
      </c>
      <c r="I2473" s="0" t="n">
        <v>0.71</v>
      </c>
      <c r="J2473" s="0" t="s">
        <v>198</v>
      </c>
      <c r="K2473" s="0" t="s">
        <v>54</v>
      </c>
      <c r="L2473" s="0" t="n">
        <v>148</v>
      </c>
      <c r="M2473" s="0" t="n">
        <v>1.1</v>
      </c>
      <c r="N2473" s="0" t="n">
        <v>190.07</v>
      </c>
      <c r="O2473" s="0" t="n">
        <v>0.33</v>
      </c>
      <c r="P2473" s="0" t="n">
        <v>9</v>
      </c>
      <c r="Q2473" s="0" t="n">
        <v>0.91</v>
      </c>
      <c r="R2473" s="0" t="n">
        <v>833</v>
      </c>
      <c r="S2473" s="0" t="n">
        <v>2.21</v>
      </c>
      <c r="T2473" s="0" t="n">
        <v>0.85</v>
      </c>
      <c r="U2473" s="6" t="n">
        <v>45352</v>
      </c>
      <c r="V2473" s="0" t="n">
        <v>82.82</v>
      </c>
      <c r="W2473" s="0" t="n">
        <v>0.568</v>
      </c>
    </row>
    <row r="2474" customFormat="false" ht="15" hidden="false" customHeight="false" outlineLevel="0" collapsed="false">
      <c r="A2474" s="0" t="s">
        <v>2620</v>
      </c>
      <c r="B2474" s="0" t="s">
        <v>40</v>
      </c>
      <c r="C2474" s="0" t="n">
        <v>78</v>
      </c>
      <c r="D2474" s="0" t="n">
        <v>12</v>
      </c>
      <c r="E2474" s="0" t="n">
        <v>7</v>
      </c>
      <c r="F2474" s="0" t="n">
        <v>3</v>
      </c>
      <c r="G2474" s="0" t="n">
        <v>40.3</v>
      </c>
      <c r="H2474" s="0" t="n">
        <v>2.51</v>
      </c>
      <c r="I2474" s="0" t="n">
        <v>0.16</v>
      </c>
      <c r="J2474" s="0" t="s">
        <v>200</v>
      </c>
      <c r="K2474" s="0" t="s">
        <v>54</v>
      </c>
      <c r="L2474" s="0" t="n">
        <v>164</v>
      </c>
      <c r="M2474" s="0" t="n">
        <v>2.93</v>
      </c>
      <c r="N2474" s="0" t="n">
        <v>183.89</v>
      </c>
      <c r="O2474" s="0" t="n">
        <v>0.37</v>
      </c>
      <c r="P2474" s="0" t="n">
        <v>2</v>
      </c>
      <c r="Q2474" s="0" t="n">
        <v>0.98</v>
      </c>
      <c r="R2474" s="0" t="n">
        <v>931</v>
      </c>
      <c r="S2474" s="0" t="n">
        <v>2.9</v>
      </c>
      <c r="T2474" s="0" t="n">
        <v>0.39</v>
      </c>
      <c r="U2474" s="6" t="n">
        <v>45565</v>
      </c>
      <c r="V2474" s="0" t="n">
        <v>139.44</v>
      </c>
      <c r="W2474" s="0" t="n">
        <v>0.636</v>
      </c>
    </row>
    <row r="2475" customFormat="false" ht="15" hidden="false" customHeight="false" outlineLevel="0" collapsed="false">
      <c r="A2475" s="0" t="s">
        <v>2621</v>
      </c>
      <c r="B2475" s="0" t="s">
        <v>48</v>
      </c>
      <c r="C2475" s="0" t="n">
        <v>467</v>
      </c>
      <c r="D2475" s="0" t="n">
        <v>85</v>
      </c>
      <c r="E2475" s="0" t="n">
        <v>12</v>
      </c>
      <c r="F2475" s="0" t="n">
        <v>3</v>
      </c>
      <c r="G2475" s="0" t="n">
        <v>36.61</v>
      </c>
      <c r="H2475" s="0" t="n">
        <v>1.27</v>
      </c>
      <c r="I2475" s="0" t="n">
        <v>0.64</v>
      </c>
      <c r="J2475" s="0" t="s">
        <v>106</v>
      </c>
      <c r="K2475" s="0" t="s">
        <v>60</v>
      </c>
      <c r="L2475" s="0" t="n">
        <v>32</v>
      </c>
      <c r="M2475" s="0" t="n">
        <v>3.72</v>
      </c>
      <c r="N2475" s="0" t="n">
        <v>188.85</v>
      </c>
      <c r="O2475" s="0" t="n">
        <v>1.09</v>
      </c>
      <c r="P2475" s="0" t="n">
        <v>0</v>
      </c>
      <c r="Q2475" s="0" t="n">
        <v>0.95</v>
      </c>
      <c r="R2475" s="0" t="n">
        <v>572</v>
      </c>
      <c r="S2475" s="0" t="n">
        <v>6.74</v>
      </c>
      <c r="T2475" s="0" t="n">
        <v>0.24</v>
      </c>
      <c r="U2475" s="6" t="n">
        <v>45295</v>
      </c>
      <c r="V2475" s="0" t="n">
        <v>232.07</v>
      </c>
      <c r="W2475" s="0" t="n">
        <v>0.619</v>
      </c>
    </row>
    <row r="2476" customFormat="false" ht="15" hidden="false" customHeight="false" outlineLevel="0" collapsed="false">
      <c r="A2476" s="0" t="s">
        <v>2622</v>
      </c>
      <c r="B2476" s="0" t="s">
        <v>40</v>
      </c>
      <c r="C2476" s="0" t="n">
        <v>261</v>
      </c>
      <c r="D2476" s="0" t="n">
        <v>85</v>
      </c>
      <c r="E2476" s="0" t="n">
        <v>10</v>
      </c>
      <c r="F2476" s="0" t="n">
        <v>7</v>
      </c>
      <c r="G2476" s="0" t="n">
        <v>39.87</v>
      </c>
      <c r="H2476" s="0" t="n">
        <v>9.81</v>
      </c>
      <c r="I2476" s="0" t="n">
        <v>0.3</v>
      </c>
      <c r="J2476" s="0" t="s">
        <v>210</v>
      </c>
      <c r="K2476" s="0" t="s">
        <v>60</v>
      </c>
      <c r="L2476" s="0" t="n">
        <v>170</v>
      </c>
      <c r="M2476" s="0" t="n">
        <v>1.24</v>
      </c>
      <c r="N2476" s="0" t="n">
        <v>164.35</v>
      </c>
      <c r="O2476" s="0" t="n">
        <v>0.84</v>
      </c>
      <c r="P2476" s="0" t="n">
        <v>5</v>
      </c>
      <c r="Q2476" s="0" t="n">
        <v>0.92</v>
      </c>
      <c r="R2476" s="0" t="n">
        <v>972</v>
      </c>
      <c r="S2476" s="0" t="n">
        <v>8.51</v>
      </c>
      <c r="T2476" s="0" t="n">
        <v>0.76</v>
      </c>
      <c r="U2476" s="6" t="n">
        <v>45620</v>
      </c>
      <c r="V2476" s="0" t="n">
        <v>267.22</v>
      </c>
      <c r="W2476" s="0" t="n">
        <v>0.665</v>
      </c>
    </row>
    <row r="2477" customFormat="false" ht="15" hidden="false" customHeight="false" outlineLevel="0" collapsed="false">
      <c r="A2477" s="0" t="s">
        <v>2623</v>
      </c>
      <c r="B2477" s="0" t="s">
        <v>48</v>
      </c>
      <c r="C2477" s="0" t="n">
        <v>165</v>
      </c>
      <c r="D2477" s="0" t="n">
        <v>75</v>
      </c>
      <c r="E2477" s="0" t="n">
        <v>14</v>
      </c>
      <c r="F2477" s="0" t="n">
        <v>7</v>
      </c>
      <c r="G2477" s="0" t="n">
        <v>33.88</v>
      </c>
      <c r="H2477" s="0" t="n">
        <v>9.22</v>
      </c>
      <c r="I2477" s="0" t="n">
        <v>0.37</v>
      </c>
      <c r="J2477" s="0" t="s">
        <v>196</v>
      </c>
      <c r="K2477" s="0" t="s">
        <v>46</v>
      </c>
      <c r="L2477" s="0" t="n">
        <v>101</v>
      </c>
      <c r="M2477" s="0" t="n">
        <v>3.67</v>
      </c>
      <c r="N2477" s="0" t="n">
        <v>66.32</v>
      </c>
      <c r="O2477" s="0" t="n">
        <v>1.53</v>
      </c>
      <c r="P2477" s="0" t="n">
        <v>5</v>
      </c>
      <c r="Q2477" s="0" t="n">
        <v>0.82</v>
      </c>
      <c r="R2477" s="0" t="n">
        <v>391</v>
      </c>
      <c r="S2477" s="0" t="n">
        <v>1.74</v>
      </c>
      <c r="T2477" s="0" t="n">
        <v>0.36</v>
      </c>
      <c r="U2477" s="6" t="n">
        <v>45608</v>
      </c>
      <c r="V2477" s="0" t="n">
        <v>155.34</v>
      </c>
      <c r="W2477" s="0" t="n">
        <v>0.406</v>
      </c>
    </row>
    <row r="2478" customFormat="false" ht="15" hidden="false" customHeight="false" outlineLevel="0" collapsed="false">
      <c r="A2478" s="0" t="s">
        <v>2624</v>
      </c>
      <c r="B2478" s="0" t="s">
        <v>81</v>
      </c>
      <c r="C2478" s="0" t="n">
        <v>407</v>
      </c>
      <c r="D2478" s="0" t="n">
        <v>55</v>
      </c>
      <c r="E2478" s="0" t="n">
        <v>3</v>
      </c>
      <c r="F2478" s="0" t="n">
        <v>5</v>
      </c>
      <c r="G2478" s="0" t="n">
        <v>33.82</v>
      </c>
      <c r="H2478" s="0" t="n">
        <v>7.31</v>
      </c>
      <c r="I2478" s="0" t="n">
        <v>0.22</v>
      </c>
      <c r="J2478" s="0" t="s">
        <v>387</v>
      </c>
      <c r="K2478" s="0" t="s">
        <v>60</v>
      </c>
      <c r="L2478" s="0" t="n">
        <v>175</v>
      </c>
      <c r="M2478" s="0" t="n">
        <v>1.13</v>
      </c>
      <c r="N2478" s="0" t="n">
        <v>75.81</v>
      </c>
      <c r="O2478" s="0" t="n">
        <v>0.71</v>
      </c>
      <c r="P2478" s="0" t="n">
        <v>6</v>
      </c>
      <c r="Q2478" s="0" t="n">
        <v>0.92</v>
      </c>
      <c r="R2478" s="0" t="n">
        <v>217</v>
      </c>
      <c r="S2478" s="0" t="n">
        <v>1.16</v>
      </c>
      <c r="T2478" s="0" t="n">
        <v>0.94</v>
      </c>
      <c r="U2478" s="6" t="n">
        <v>45324</v>
      </c>
      <c r="V2478" s="0" t="n">
        <v>296.17</v>
      </c>
      <c r="W2478" s="0" t="n">
        <v>0.596</v>
      </c>
    </row>
    <row r="2479" customFormat="false" ht="15" hidden="false" customHeight="false" outlineLevel="0" collapsed="false">
      <c r="A2479" s="0" t="s">
        <v>2625</v>
      </c>
      <c r="B2479" s="0" t="s">
        <v>56</v>
      </c>
      <c r="C2479" s="0" t="n">
        <v>292</v>
      </c>
      <c r="D2479" s="0" t="n">
        <v>95</v>
      </c>
      <c r="E2479" s="0" t="n">
        <v>10</v>
      </c>
      <c r="F2479" s="0" t="n">
        <v>2</v>
      </c>
      <c r="G2479" s="0" t="n">
        <v>33.7</v>
      </c>
      <c r="H2479" s="0" t="n">
        <v>4.55</v>
      </c>
      <c r="I2479" s="0" t="n">
        <v>0.32</v>
      </c>
      <c r="J2479" s="0" t="s">
        <v>134</v>
      </c>
      <c r="K2479" s="0" t="s">
        <v>42</v>
      </c>
      <c r="L2479" s="0" t="n">
        <v>179</v>
      </c>
      <c r="M2479" s="0" t="n">
        <v>3.29</v>
      </c>
      <c r="N2479" s="0" t="n">
        <v>79.35</v>
      </c>
      <c r="O2479" s="0" t="n">
        <v>0.34</v>
      </c>
      <c r="P2479" s="0" t="n">
        <v>6</v>
      </c>
      <c r="Q2479" s="0" t="n">
        <v>0.94</v>
      </c>
      <c r="R2479" s="0" t="n">
        <v>260</v>
      </c>
      <c r="S2479" s="0" t="n">
        <v>3.7</v>
      </c>
      <c r="T2479" s="0" t="n">
        <v>0.25</v>
      </c>
      <c r="U2479" s="6" t="n">
        <v>45591</v>
      </c>
      <c r="V2479" s="0" t="n">
        <v>60.67</v>
      </c>
      <c r="W2479" s="0" t="n">
        <v>0.533</v>
      </c>
    </row>
    <row r="2480" customFormat="false" ht="15" hidden="false" customHeight="false" outlineLevel="0" collapsed="false">
      <c r="A2480" s="0" t="s">
        <v>2626</v>
      </c>
      <c r="B2480" s="0" t="s">
        <v>44</v>
      </c>
      <c r="C2480" s="0" t="n">
        <v>268</v>
      </c>
      <c r="D2480" s="0" t="n">
        <v>96</v>
      </c>
      <c r="E2480" s="0" t="n">
        <v>9</v>
      </c>
      <c r="F2480" s="0" t="n">
        <v>5</v>
      </c>
      <c r="G2480" s="0" t="n">
        <v>26.19</v>
      </c>
      <c r="H2480" s="0" t="n">
        <v>2.31</v>
      </c>
      <c r="I2480" s="0" t="n">
        <v>0.84</v>
      </c>
      <c r="J2480" s="0" t="s">
        <v>361</v>
      </c>
      <c r="K2480" s="0" t="s">
        <v>60</v>
      </c>
      <c r="L2480" s="0" t="n">
        <v>132</v>
      </c>
      <c r="M2480" s="0" t="n">
        <v>2.77</v>
      </c>
      <c r="N2480" s="0" t="n">
        <v>196.04</v>
      </c>
      <c r="O2480" s="0" t="n">
        <v>0.84</v>
      </c>
      <c r="P2480" s="0" t="n">
        <v>9</v>
      </c>
      <c r="Q2480" s="0" t="n">
        <v>0.93</v>
      </c>
      <c r="R2480" s="0" t="n">
        <v>733</v>
      </c>
      <c r="S2480" s="0" t="n">
        <v>7.83</v>
      </c>
      <c r="T2480" s="0" t="n">
        <v>0.46</v>
      </c>
      <c r="U2480" s="6" t="n">
        <v>45315</v>
      </c>
      <c r="V2480" s="0" t="n">
        <v>75.07</v>
      </c>
      <c r="W2480" s="0" t="n">
        <v>0.518</v>
      </c>
    </row>
    <row r="2481" customFormat="false" ht="15" hidden="false" customHeight="false" outlineLevel="0" collapsed="false">
      <c r="A2481" s="0" t="s">
        <v>2627</v>
      </c>
      <c r="B2481" s="0" t="s">
        <v>81</v>
      </c>
      <c r="C2481" s="0" t="n">
        <v>33</v>
      </c>
      <c r="D2481" s="0" t="n">
        <v>39</v>
      </c>
      <c r="E2481" s="0" t="n">
        <v>3</v>
      </c>
      <c r="F2481" s="0" t="n">
        <v>4</v>
      </c>
      <c r="G2481" s="0" t="n">
        <v>18.8</v>
      </c>
      <c r="H2481" s="0" t="n">
        <v>2.6</v>
      </c>
      <c r="I2481" s="0" t="n">
        <v>0.67</v>
      </c>
      <c r="J2481" s="0" t="s">
        <v>223</v>
      </c>
      <c r="K2481" s="0" t="s">
        <v>46</v>
      </c>
      <c r="L2481" s="0" t="n">
        <v>166</v>
      </c>
      <c r="M2481" s="0" t="n">
        <v>1.84</v>
      </c>
      <c r="N2481" s="0" t="n">
        <v>78.54</v>
      </c>
      <c r="O2481" s="0" t="n">
        <v>1.78</v>
      </c>
      <c r="P2481" s="0" t="n">
        <v>3</v>
      </c>
      <c r="Q2481" s="0" t="n">
        <v>0.9</v>
      </c>
      <c r="R2481" s="0" t="n">
        <v>887</v>
      </c>
      <c r="S2481" s="0" t="n">
        <v>1.56</v>
      </c>
      <c r="T2481" s="0" t="n">
        <v>0.21</v>
      </c>
      <c r="U2481" s="6" t="n">
        <v>45650</v>
      </c>
      <c r="V2481" s="0" t="n">
        <v>143.62</v>
      </c>
      <c r="W2481" s="0" t="n">
        <v>0.405</v>
      </c>
    </row>
    <row r="2482" customFormat="false" ht="15" hidden="false" customHeight="false" outlineLevel="0" collapsed="false">
      <c r="A2482" s="0" t="s">
        <v>2628</v>
      </c>
      <c r="B2482" s="0" t="s">
        <v>40</v>
      </c>
      <c r="C2482" s="0" t="n">
        <v>481</v>
      </c>
      <c r="D2482" s="0" t="n">
        <v>78</v>
      </c>
      <c r="E2482" s="0" t="n">
        <v>12</v>
      </c>
      <c r="F2482" s="0" t="n">
        <v>8</v>
      </c>
      <c r="G2482" s="0" t="n">
        <v>36.78</v>
      </c>
      <c r="H2482" s="0" t="n">
        <v>4.71</v>
      </c>
      <c r="I2482" s="0" t="n">
        <v>0.95</v>
      </c>
      <c r="J2482" s="0" t="s">
        <v>152</v>
      </c>
      <c r="K2482" s="0" t="s">
        <v>60</v>
      </c>
      <c r="L2482" s="0" t="n">
        <v>43</v>
      </c>
      <c r="M2482" s="0" t="n">
        <v>1</v>
      </c>
      <c r="N2482" s="0" t="n">
        <v>30.65</v>
      </c>
      <c r="O2482" s="0" t="n">
        <v>0.87</v>
      </c>
      <c r="P2482" s="0" t="n">
        <v>4</v>
      </c>
      <c r="Q2482" s="0" t="n">
        <v>0.71</v>
      </c>
      <c r="R2482" s="0" t="n">
        <v>681</v>
      </c>
      <c r="S2482" s="0" t="n">
        <v>11.27</v>
      </c>
      <c r="T2482" s="0" t="n">
        <v>0.45</v>
      </c>
      <c r="U2482" s="6" t="n">
        <v>45329</v>
      </c>
      <c r="V2482" s="0" t="n">
        <v>157.53</v>
      </c>
      <c r="W2482" s="0" t="n">
        <v>0.615</v>
      </c>
    </row>
    <row r="2483" customFormat="false" ht="15" hidden="false" customHeight="false" outlineLevel="0" collapsed="false">
      <c r="A2483" s="0" t="s">
        <v>2629</v>
      </c>
      <c r="B2483" s="0" t="s">
        <v>44</v>
      </c>
      <c r="C2483" s="0" t="n">
        <v>32</v>
      </c>
      <c r="D2483" s="0" t="n">
        <v>18</v>
      </c>
      <c r="E2483" s="0" t="n">
        <v>14</v>
      </c>
      <c r="F2483" s="0" t="n">
        <v>3</v>
      </c>
      <c r="G2483" s="0" t="n">
        <v>15.63</v>
      </c>
      <c r="H2483" s="0" t="n">
        <v>7.8</v>
      </c>
      <c r="I2483" s="0" t="n">
        <v>0.14</v>
      </c>
      <c r="J2483" s="0" t="s">
        <v>41</v>
      </c>
      <c r="K2483" s="0" t="s">
        <v>60</v>
      </c>
      <c r="L2483" s="0" t="n">
        <v>134</v>
      </c>
      <c r="M2483" s="0" t="n">
        <v>3.81</v>
      </c>
      <c r="N2483" s="0" t="n">
        <v>157.88</v>
      </c>
      <c r="O2483" s="0" t="n">
        <v>1.68</v>
      </c>
      <c r="P2483" s="0" t="n">
        <v>2</v>
      </c>
      <c r="Q2483" s="0" t="n">
        <v>0.9</v>
      </c>
      <c r="R2483" s="0" t="n">
        <v>234</v>
      </c>
      <c r="S2483" s="0" t="n">
        <v>3.13</v>
      </c>
      <c r="T2483" s="0" t="n">
        <v>0.63</v>
      </c>
      <c r="U2483" s="6" t="n">
        <v>45475</v>
      </c>
      <c r="V2483" s="0" t="n">
        <v>133.1</v>
      </c>
      <c r="W2483" s="0" t="n">
        <v>0.54</v>
      </c>
    </row>
    <row r="2484" customFormat="false" ht="15" hidden="false" customHeight="false" outlineLevel="0" collapsed="false">
      <c r="A2484" s="0" t="s">
        <v>2630</v>
      </c>
      <c r="B2484" s="0" t="s">
        <v>56</v>
      </c>
      <c r="C2484" s="0" t="n">
        <v>410</v>
      </c>
      <c r="D2484" s="0" t="n">
        <v>94</v>
      </c>
      <c r="E2484" s="0" t="n">
        <v>12</v>
      </c>
      <c r="F2484" s="0" t="n">
        <v>9</v>
      </c>
      <c r="G2484" s="0" t="n">
        <v>27.6</v>
      </c>
      <c r="H2484" s="0" t="n">
        <v>3.01</v>
      </c>
      <c r="I2484" s="0" t="n">
        <v>0.81</v>
      </c>
      <c r="J2484" s="0" t="s">
        <v>74</v>
      </c>
      <c r="K2484" s="0" t="s">
        <v>42</v>
      </c>
      <c r="L2484" s="0" t="n">
        <v>66</v>
      </c>
      <c r="M2484" s="0" t="n">
        <v>2.22</v>
      </c>
      <c r="N2484" s="0" t="n">
        <v>79.55</v>
      </c>
      <c r="O2484" s="0" t="n">
        <v>0.81</v>
      </c>
      <c r="P2484" s="0" t="n">
        <v>5</v>
      </c>
      <c r="Q2484" s="0" t="n">
        <v>0.84</v>
      </c>
      <c r="R2484" s="0" t="n">
        <v>481</v>
      </c>
      <c r="S2484" s="0" t="n">
        <v>11.82</v>
      </c>
      <c r="T2484" s="0" t="n">
        <v>0.72</v>
      </c>
      <c r="U2484" s="6" t="n">
        <v>45549</v>
      </c>
      <c r="V2484" s="0" t="n">
        <v>134.82</v>
      </c>
      <c r="W2484" s="0" t="n">
        <v>0.689</v>
      </c>
    </row>
    <row r="2485" customFormat="false" ht="15" hidden="false" customHeight="false" outlineLevel="0" collapsed="false">
      <c r="A2485" s="0" t="s">
        <v>2631</v>
      </c>
      <c r="B2485" s="0" t="s">
        <v>56</v>
      </c>
      <c r="C2485" s="0" t="n">
        <v>403</v>
      </c>
      <c r="D2485" s="0" t="n">
        <v>20</v>
      </c>
      <c r="E2485" s="0" t="n">
        <v>14</v>
      </c>
      <c r="F2485" s="0" t="n">
        <v>9</v>
      </c>
      <c r="G2485" s="0" t="n">
        <v>22.23</v>
      </c>
      <c r="H2485" s="0" t="n">
        <v>3.45</v>
      </c>
      <c r="I2485" s="0" t="n">
        <v>0.73</v>
      </c>
      <c r="J2485" s="0" t="s">
        <v>455</v>
      </c>
      <c r="K2485" s="0" t="s">
        <v>54</v>
      </c>
      <c r="L2485" s="0" t="n">
        <v>12</v>
      </c>
      <c r="M2485" s="0" t="n">
        <v>0.89</v>
      </c>
      <c r="N2485" s="0" t="n">
        <v>127.98</v>
      </c>
      <c r="O2485" s="0" t="n">
        <v>0.63</v>
      </c>
      <c r="P2485" s="0" t="n">
        <v>6</v>
      </c>
      <c r="Q2485" s="0" t="n">
        <v>0.99</v>
      </c>
      <c r="R2485" s="0" t="n">
        <v>473</v>
      </c>
      <c r="S2485" s="0" t="n">
        <v>3.87</v>
      </c>
      <c r="T2485" s="0" t="n">
        <v>0.78</v>
      </c>
      <c r="U2485" s="6" t="n">
        <v>45346</v>
      </c>
      <c r="V2485" s="0" t="n">
        <v>151.3</v>
      </c>
      <c r="W2485" s="0" t="n">
        <v>0.623</v>
      </c>
    </row>
    <row r="2486" customFormat="false" ht="15" hidden="false" customHeight="false" outlineLevel="0" collapsed="false">
      <c r="A2486" s="0" t="s">
        <v>2632</v>
      </c>
      <c r="B2486" s="0" t="s">
        <v>48</v>
      </c>
      <c r="C2486" s="0" t="n">
        <v>63</v>
      </c>
      <c r="D2486" s="0" t="n">
        <v>78</v>
      </c>
      <c r="E2486" s="0" t="n">
        <v>8</v>
      </c>
      <c r="F2486" s="0" t="n">
        <v>6</v>
      </c>
      <c r="G2486" s="0" t="n">
        <v>14.55</v>
      </c>
      <c r="H2486" s="0" t="n">
        <v>6.2</v>
      </c>
      <c r="I2486" s="0" t="n">
        <v>0.33</v>
      </c>
      <c r="J2486" s="0" t="s">
        <v>174</v>
      </c>
      <c r="K2486" s="0" t="s">
        <v>60</v>
      </c>
      <c r="L2486" s="0" t="n">
        <v>15</v>
      </c>
      <c r="M2486" s="0" t="n">
        <v>3.98</v>
      </c>
      <c r="N2486" s="0" t="n">
        <v>185.63</v>
      </c>
      <c r="O2486" s="0" t="n">
        <v>1.57</v>
      </c>
      <c r="P2486" s="0" t="n">
        <v>8</v>
      </c>
      <c r="Q2486" s="0" t="n">
        <v>0.88</v>
      </c>
      <c r="R2486" s="0" t="n">
        <v>88</v>
      </c>
      <c r="S2486" s="0" t="n">
        <v>5.85</v>
      </c>
      <c r="T2486" s="0" t="n">
        <v>0.87</v>
      </c>
      <c r="U2486" s="6" t="n">
        <v>45440</v>
      </c>
      <c r="V2486" s="0" t="n">
        <v>102.85</v>
      </c>
      <c r="W2486" s="0" t="n">
        <v>0.511</v>
      </c>
    </row>
    <row r="2487" customFormat="false" ht="15" hidden="false" customHeight="false" outlineLevel="0" collapsed="false">
      <c r="A2487" s="0" t="s">
        <v>2633</v>
      </c>
      <c r="B2487" s="0" t="s">
        <v>44</v>
      </c>
      <c r="C2487" s="0" t="n">
        <v>394</v>
      </c>
      <c r="D2487" s="0" t="n">
        <v>75</v>
      </c>
      <c r="E2487" s="0" t="n">
        <v>3</v>
      </c>
      <c r="F2487" s="0" t="n">
        <v>6</v>
      </c>
      <c r="G2487" s="0" t="n">
        <v>48.76</v>
      </c>
      <c r="H2487" s="0" t="n">
        <v>2.76</v>
      </c>
      <c r="I2487" s="0" t="n">
        <v>0.76</v>
      </c>
      <c r="J2487" s="0" t="s">
        <v>361</v>
      </c>
      <c r="K2487" s="0" t="s">
        <v>46</v>
      </c>
      <c r="L2487" s="0" t="n">
        <v>57</v>
      </c>
      <c r="M2487" s="0" t="n">
        <v>1.55</v>
      </c>
      <c r="N2487" s="0" t="n">
        <v>119.35</v>
      </c>
      <c r="O2487" s="0" t="n">
        <v>0.5</v>
      </c>
      <c r="P2487" s="0" t="n">
        <v>8</v>
      </c>
      <c r="Q2487" s="0" t="n">
        <v>0.88</v>
      </c>
      <c r="R2487" s="0" t="n">
        <v>436</v>
      </c>
      <c r="S2487" s="0" t="n">
        <v>7.71</v>
      </c>
      <c r="T2487" s="0" t="n">
        <v>0.29</v>
      </c>
      <c r="U2487" s="6" t="n">
        <v>45643</v>
      </c>
      <c r="V2487" s="0" t="n">
        <v>47.97</v>
      </c>
      <c r="W2487" s="0" t="n">
        <v>0.527</v>
      </c>
    </row>
    <row r="2488" customFormat="false" ht="15" hidden="false" customHeight="false" outlineLevel="0" collapsed="false">
      <c r="A2488" s="0" t="s">
        <v>2634</v>
      </c>
      <c r="B2488" s="0" t="s">
        <v>48</v>
      </c>
      <c r="C2488" s="0" t="n">
        <v>418</v>
      </c>
      <c r="D2488" s="0" t="n">
        <v>97</v>
      </c>
      <c r="E2488" s="0" t="n">
        <v>4</v>
      </c>
      <c r="F2488" s="0" t="n">
        <v>2</v>
      </c>
      <c r="G2488" s="0" t="n">
        <v>13.68</v>
      </c>
      <c r="H2488" s="0" t="n">
        <v>6.05</v>
      </c>
      <c r="I2488" s="0" t="n">
        <v>0.74</v>
      </c>
      <c r="J2488" s="0" t="s">
        <v>309</v>
      </c>
      <c r="K2488" s="0" t="s">
        <v>60</v>
      </c>
      <c r="L2488" s="0" t="n">
        <v>111</v>
      </c>
      <c r="M2488" s="0" t="n">
        <v>3.81</v>
      </c>
      <c r="N2488" s="0" t="n">
        <v>131.16</v>
      </c>
      <c r="O2488" s="0" t="n">
        <v>0.54</v>
      </c>
      <c r="P2488" s="0" t="n">
        <v>4</v>
      </c>
      <c r="Q2488" s="0" t="n">
        <v>1</v>
      </c>
      <c r="R2488" s="0" t="n">
        <v>818</v>
      </c>
      <c r="S2488" s="0" t="n">
        <v>5.86</v>
      </c>
      <c r="T2488" s="0" t="n">
        <v>0.81</v>
      </c>
      <c r="U2488" s="6" t="n">
        <v>45446</v>
      </c>
      <c r="V2488" s="0" t="n">
        <v>287.27</v>
      </c>
      <c r="W2488" s="0" t="n">
        <v>0.706</v>
      </c>
    </row>
    <row r="2489" customFormat="false" ht="15" hidden="false" customHeight="false" outlineLevel="0" collapsed="false">
      <c r="A2489" s="0" t="s">
        <v>2635</v>
      </c>
      <c r="B2489" s="0" t="s">
        <v>81</v>
      </c>
      <c r="C2489" s="0" t="n">
        <v>38</v>
      </c>
      <c r="D2489" s="0" t="n">
        <v>40</v>
      </c>
      <c r="E2489" s="0" t="n">
        <v>7</v>
      </c>
      <c r="F2489" s="0" t="n">
        <v>9</v>
      </c>
      <c r="G2489" s="0" t="n">
        <v>16.16</v>
      </c>
      <c r="H2489" s="0" t="n">
        <v>4.18</v>
      </c>
      <c r="I2489" s="0" t="n">
        <v>0.51</v>
      </c>
      <c r="J2489" s="0" t="s">
        <v>87</v>
      </c>
      <c r="K2489" s="0" t="s">
        <v>60</v>
      </c>
      <c r="L2489" s="0" t="n">
        <v>129</v>
      </c>
      <c r="M2489" s="0" t="n">
        <v>3.04</v>
      </c>
      <c r="N2489" s="0" t="n">
        <v>132.14</v>
      </c>
      <c r="O2489" s="0" t="n">
        <v>0.19</v>
      </c>
      <c r="P2489" s="0" t="n">
        <v>3</v>
      </c>
      <c r="Q2489" s="0" t="n">
        <v>0.73</v>
      </c>
      <c r="R2489" s="0" t="n">
        <v>840</v>
      </c>
      <c r="S2489" s="0" t="n">
        <v>1.33</v>
      </c>
      <c r="T2489" s="0" t="n">
        <v>0.42</v>
      </c>
      <c r="U2489" s="6" t="n">
        <v>45602</v>
      </c>
      <c r="V2489" s="0" t="n">
        <v>240.55</v>
      </c>
      <c r="W2489" s="0" t="n">
        <v>0.569</v>
      </c>
    </row>
    <row r="2490" customFormat="false" ht="15" hidden="false" customHeight="false" outlineLevel="0" collapsed="false">
      <c r="A2490" s="0" t="s">
        <v>2636</v>
      </c>
      <c r="B2490" s="0" t="s">
        <v>44</v>
      </c>
      <c r="C2490" s="0" t="n">
        <v>82</v>
      </c>
      <c r="D2490" s="0" t="n">
        <v>42</v>
      </c>
      <c r="E2490" s="0" t="n">
        <v>4</v>
      </c>
      <c r="F2490" s="0" t="n">
        <v>2</v>
      </c>
      <c r="G2490" s="0" t="n">
        <v>8.92</v>
      </c>
      <c r="H2490" s="0" t="n">
        <v>0.83</v>
      </c>
      <c r="I2490" s="0" t="n">
        <v>0.72</v>
      </c>
      <c r="J2490" s="0" t="s">
        <v>225</v>
      </c>
      <c r="K2490" s="0" t="s">
        <v>42</v>
      </c>
      <c r="L2490" s="0" t="n">
        <v>22</v>
      </c>
      <c r="M2490" s="0" t="n">
        <v>1.38</v>
      </c>
      <c r="N2490" s="0" t="n">
        <v>126.36</v>
      </c>
      <c r="O2490" s="0" t="n">
        <v>0.46</v>
      </c>
      <c r="P2490" s="0" t="n">
        <v>6</v>
      </c>
      <c r="Q2490" s="0" t="n">
        <v>0.78</v>
      </c>
      <c r="R2490" s="0" t="n">
        <v>791</v>
      </c>
      <c r="S2490" s="0" t="n">
        <v>13.72</v>
      </c>
      <c r="T2490" s="0" t="n">
        <v>0.31</v>
      </c>
      <c r="U2490" s="6" t="n">
        <v>45336</v>
      </c>
      <c r="V2490" s="0" t="n">
        <v>246.32</v>
      </c>
      <c r="W2490" s="0" t="n">
        <v>0.635</v>
      </c>
    </row>
    <row r="2491" customFormat="false" ht="15" hidden="false" customHeight="false" outlineLevel="0" collapsed="false">
      <c r="A2491" s="0" t="s">
        <v>2637</v>
      </c>
      <c r="B2491" s="0" t="s">
        <v>81</v>
      </c>
      <c r="C2491" s="0" t="n">
        <v>258</v>
      </c>
      <c r="D2491" s="0" t="n">
        <v>48</v>
      </c>
      <c r="E2491" s="0" t="n">
        <v>12</v>
      </c>
      <c r="F2491" s="0" t="n">
        <v>6</v>
      </c>
      <c r="G2491" s="0" t="n">
        <v>41.33</v>
      </c>
      <c r="H2491" s="0" t="n">
        <v>4.33</v>
      </c>
      <c r="I2491" s="0" t="n">
        <v>0.5</v>
      </c>
      <c r="J2491" s="0" t="s">
        <v>147</v>
      </c>
      <c r="K2491" s="0" t="s">
        <v>54</v>
      </c>
      <c r="L2491" s="0" t="n">
        <v>45</v>
      </c>
      <c r="M2491" s="0" t="n">
        <v>0.84</v>
      </c>
      <c r="N2491" s="0" t="n">
        <v>40.36</v>
      </c>
      <c r="O2491" s="0" t="n">
        <v>0.82</v>
      </c>
      <c r="P2491" s="0" t="n">
        <v>2</v>
      </c>
      <c r="Q2491" s="0" t="n">
        <v>0.9</v>
      </c>
      <c r="R2491" s="0" t="n">
        <v>500</v>
      </c>
      <c r="S2491" s="0" t="n">
        <v>5.01</v>
      </c>
      <c r="T2491" s="0" t="n">
        <v>0.41</v>
      </c>
      <c r="U2491" s="6" t="n">
        <v>45436</v>
      </c>
      <c r="V2491" s="0" t="n">
        <v>115.84</v>
      </c>
      <c r="W2491" s="0" t="n">
        <v>0.607</v>
      </c>
    </row>
    <row r="2492" customFormat="false" ht="15" hidden="false" customHeight="false" outlineLevel="0" collapsed="false">
      <c r="A2492" s="0" t="s">
        <v>2638</v>
      </c>
      <c r="B2492" s="0" t="s">
        <v>48</v>
      </c>
      <c r="C2492" s="0" t="n">
        <v>438</v>
      </c>
      <c r="D2492" s="0" t="n">
        <v>55</v>
      </c>
      <c r="E2492" s="0" t="n">
        <v>3</v>
      </c>
      <c r="F2492" s="0" t="n">
        <v>2</v>
      </c>
      <c r="G2492" s="0" t="n">
        <v>29.74</v>
      </c>
      <c r="H2492" s="0" t="n">
        <v>9.24</v>
      </c>
      <c r="I2492" s="0" t="n">
        <v>0.4</v>
      </c>
      <c r="J2492" s="0" t="s">
        <v>387</v>
      </c>
      <c r="K2492" s="0" t="s">
        <v>54</v>
      </c>
      <c r="L2492" s="0" t="n">
        <v>79</v>
      </c>
      <c r="M2492" s="0" t="n">
        <v>3.17</v>
      </c>
      <c r="N2492" s="0" t="n">
        <v>96.72</v>
      </c>
      <c r="O2492" s="0" t="n">
        <v>0.86</v>
      </c>
      <c r="P2492" s="0" t="n">
        <v>3</v>
      </c>
      <c r="Q2492" s="0" t="n">
        <v>0.79</v>
      </c>
      <c r="R2492" s="0" t="n">
        <v>164</v>
      </c>
      <c r="S2492" s="0" t="n">
        <v>2.9</v>
      </c>
      <c r="T2492" s="0" t="n">
        <v>0.89</v>
      </c>
      <c r="U2492" s="6" t="n">
        <v>45516</v>
      </c>
      <c r="V2492" s="0" t="n">
        <v>127.13</v>
      </c>
      <c r="W2492" s="0" t="n">
        <v>0.629</v>
      </c>
    </row>
    <row r="2493" customFormat="false" ht="15" hidden="false" customHeight="false" outlineLevel="0" collapsed="false">
      <c r="A2493" s="0" t="s">
        <v>2639</v>
      </c>
      <c r="B2493" s="0" t="s">
        <v>44</v>
      </c>
      <c r="C2493" s="0" t="n">
        <v>356</v>
      </c>
      <c r="D2493" s="0" t="n">
        <v>46</v>
      </c>
      <c r="E2493" s="0" t="n">
        <v>8</v>
      </c>
      <c r="F2493" s="0" t="n">
        <v>3</v>
      </c>
      <c r="G2493" s="0" t="n">
        <v>31.04</v>
      </c>
      <c r="H2493" s="0" t="n">
        <v>3.28</v>
      </c>
      <c r="I2493" s="0" t="n">
        <v>0.52</v>
      </c>
      <c r="J2493" s="0" t="s">
        <v>121</v>
      </c>
      <c r="K2493" s="0" t="s">
        <v>54</v>
      </c>
      <c r="L2493" s="0" t="n">
        <v>42</v>
      </c>
      <c r="M2493" s="0" t="n">
        <v>0.61</v>
      </c>
      <c r="N2493" s="0" t="n">
        <v>11.46</v>
      </c>
      <c r="O2493" s="0" t="n">
        <v>0.9</v>
      </c>
      <c r="P2493" s="0" t="n">
        <v>8</v>
      </c>
      <c r="Q2493" s="0" t="n">
        <v>0.8</v>
      </c>
      <c r="R2493" s="0" t="n">
        <v>979</v>
      </c>
      <c r="S2493" s="0" t="n">
        <v>2.86</v>
      </c>
      <c r="T2493" s="0" t="n">
        <v>0.7</v>
      </c>
      <c r="U2493" s="6" t="n">
        <v>45487</v>
      </c>
      <c r="V2493" s="0" t="n">
        <v>281.39</v>
      </c>
      <c r="W2493" s="0" t="n">
        <v>0.488</v>
      </c>
    </row>
    <row r="2494" customFormat="false" ht="15" hidden="false" customHeight="false" outlineLevel="0" collapsed="false">
      <c r="A2494" s="0" t="s">
        <v>2640</v>
      </c>
      <c r="B2494" s="0" t="s">
        <v>48</v>
      </c>
      <c r="C2494" s="0" t="n">
        <v>438</v>
      </c>
      <c r="D2494" s="0" t="n">
        <v>69</v>
      </c>
      <c r="E2494" s="0" t="n">
        <v>10</v>
      </c>
      <c r="F2494" s="0" t="n">
        <v>4</v>
      </c>
      <c r="G2494" s="0" t="n">
        <v>41.21</v>
      </c>
      <c r="H2494" s="0" t="n">
        <v>3.57</v>
      </c>
      <c r="I2494" s="0" t="n">
        <v>0.91</v>
      </c>
      <c r="J2494" s="0" t="s">
        <v>324</v>
      </c>
      <c r="K2494" s="0" t="s">
        <v>60</v>
      </c>
      <c r="L2494" s="0" t="n">
        <v>114</v>
      </c>
      <c r="M2494" s="0" t="n">
        <v>0.79</v>
      </c>
      <c r="N2494" s="0" t="n">
        <v>128.99</v>
      </c>
      <c r="O2494" s="0" t="n">
        <v>1.01</v>
      </c>
      <c r="P2494" s="0" t="n">
        <v>4</v>
      </c>
      <c r="Q2494" s="0" t="n">
        <v>0.97</v>
      </c>
      <c r="R2494" s="0" t="n">
        <v>450</v>
      </c>
      <c r="S2494" s="0" t="n">
        <v>14.64</v>
      </c>
      <c r="T2494" s="0" t="n">
        <v>0.68</v>
      </c>
      <c r="U2494" s="6" t="n">
        <v>45494</v>
      </c>
      <c r="V2494" s="0" t="n">
        <v>292.14</v>
      </c>
      <c r="W2494" s="0" t="n">
        <v>0.744</v>
      </c>
    </row>
    <row r="2495" customFormat="false" ht="15" hidden="false" customHeight="false" outlineLevel="0" collapsed="false">
      <c r="A2495" s="0" t="s">
        <v>2641</v>
      </c>
      <c r="B2495" s="0" t="s">
        <v>44</v>
      </c>
      <c r="C2495" s="0" t="n">
        <v>422</v>
      </c>
      <c r="D2495" s="0" t="n">
        <v>40</v>
      </c>
      <c r="E2495" s="0" t="n">
        <v>10</v>
      </c>
      <c r="F2495" s="0" t="n">
        <v>4</v>
      </c>
      <c r="G2495" s="0" t="n">
        <v>17.8</v>
      </c>
      <c r="H2495" s="0" t="n">
        <v>1.13</v>
      </c>
      <c r="I2495" s="0" t="n">
        <v>0.45</v>
      </c>
      <c r="J2495" s="0" t="s">
        <v>204</v>
      </c>
      <c r="K2495" s="0" t="s">
        <v>42</v>
      </c>
      <c r="L2495" s="0" t="n">
        <v>66</v>
      </c>
      <c r="M2495" s="0" t="n">
        <v>3.66</v>
      </c>
      <c r="N2495" s="0" t="n">
        <v>119.32</v>
      </c>
      <c r="O2495" s="0" t="n">
        <v>1.19</v>
      </c>
      <c r="P2495" s="0" t="n">
        <v>9</v>
      </c>
      <c r="Q2495" s="0" t="n">
        <v>0.87</v>
      </c>
      <c r="R2495" s="0" t="n">
        <v>353</v>
      </c>
      <c r="S2495" s="0" t="n">
        <v>2.72</v>
      </c>
      <c r="T2495" s="0" t="n">
        <v>0.67</v>
      </c>
      <c r="U2495" s="6" t="n">
        <v>45630</v>
      </c>
      <c r="V2495" s="0" t="n">
        <v>283.36</v>
      </c>
      <c r="W2495" s="0" t="n">
        <v>0.445</v>
      </c>
    </row>
    <row r="2496" customFormat="false" ht="15" hidden="false" customHeight="false" outlineLevel="0" collapsed="false">
      <c r="A2496" s="0" t="s">
        <v>2642</v>
      </c>
      <c r="B2496" s="0" t="s">
        <v>48</v>
      </c>
      <c r="C2496" s="0" t="n">
        <v>423</v>
      </c>
      <c r="D2496" s="0" t="n">
        <v>20</v>
      </c>
      <c r="E2496" s="0" t="n">
        <v>10</v>
      </c>
      <c r="F2496" s="0" t="n">
        <v>9</v>
      </c>
      <c r="G2496" s="0" t="n">
        <v>10.49</v>
      </c>
      <c r="H2496" s="0" t="n">
        <v>6.34</v>
      </c>
      <c r="I2496" s="0" t="n">
        <v>0.46</v>
      </c>
      <c r="J2496" s="0" t="s">
        <v>114</v>
      </c>
      <c r="K2496" s="0" t="s">
        <v>42</v>
      </c>
      <c r="L2496" s="0" t="n">
        <v>64</v>
      </c>
      <c r="M2496" s="0" t="n">
        <v>2.92</v>
      </c>
      <c r="N2496" s="0" t="n">
        <v>70.45</v>
      </c>
      <c r="O2496" s="0" t="n">
        <v>0.46</v>
      </c>
      <c r="P2496" s="0" t="n">
        <v>6</v>
      </c>
      <c r="Q2496" s="0" t="n">
        <v>0.73</v>
      </c>
      <c r="R2496" s="0" t="n">
        <v>652</v>
      </c>
      <c r="S2496" s="0" t="n">
        <v>5.85</v>
      </c>
      <c r="T2496" s="0" t="n">
        <v>0.53</v>
      </c>
      <c r="U2496" s="6" t="n">
        <v>45307</v>
      </c>
      <c r="V2496" s="0" t="n">
        <v>196.35</v>
      </c>
      <c r="W2496" s="0" t="n">
        <v>0.564</v>
      </c>
    </row>
    <row r="2497" customFormat="false" ht="15" hidden="false" customHeight="false" outlineLevel="0" collapsed="false">
      <c r="A2497" s="0" t="s">
        <v>2643</v>
      </c>
      <c r="B2497" s="0" t="s">
        <v>56</v>
      </c>
      <c r="C2497" s="0" t="n">
        <v>119</v>
      </c>
      <c r="D2497" s="0" t="n">
        <v>96</v>
      </c>
      <c r="E2497" s="0" t="n">
        <v>13</v>
      </c>
      <c r="F2497" s="0" t="n">
        <v>5</v>
      </c>
      <c r="G2497" s="0" t="n">
        <v>10.72</v>
      </c>
      <c r="H2497" s="0" t="n">
        <v>8.57</v>
      </c>
      <c r="I2497" s="0" t="n">
        <v>0.65</v>
      </c>
      <c r="J2497" s="0" t="s">
        <v>220</v>
      </c>
      <c r="K2497" s="0" t="s">
        <v>60</v>
      </c>
      <c r="L2497" s="0" t="n">
        <v>116</v>
      </c>
      <c r="M2497" s="0" t="n">
        <v>1.97</v>
      </c>
      <c r="N2497" s="0" t="n">
        <v>109.54</v>
      </c>
      <c r="O2497" s="0" t="n">
        <v>1.27</v>
      </c>
      <c r="P2497" s="0" t="n">
        <v>1</v>
      </c>
      <c r="Q2497" s="0" t="n">
        <v>0.79</v>
      </c>
      <c r="R2497" s="0" t="n">
        <v>358</v>
      </c>
      <c r="S2497" s="0" t="n">
        <v>1.95</v>
      </c>
      <c r="T2497" s="0" t="n">
        <v>0.53</v>
      </c>
      <c r="U2497" s="6" t="n">
        <v>45534</v>
      </c>
      <c r="V2497" s="0" t="n">
        <v>80.39</v>
      </c>
      <c r="W2497" s="0" t="n">
        <v>0.543</v>
      </c>
    </row>
    <row r="2498" customFormat="false" ht="15" hidden="false" customHeight="false" outlineLevel="0" collapsed="false">
      <c r="A2498" s="0" t="s">
        <v>2644</v>
      </c>
      <c r="B2498" s="0" t="s">
        <v>48</v>
      </c>
      <c r="C2498" s="0" t="n">
        <v>182</v>
      </c>
      <c r="D2498" s="0" t="n">
        <v>11</v>
      </c>
      <c r="E2498" s="0" t="n">
        <v>8</v>
      </c>
      <c r="F2498" s="0" t="n">
        <v>3</v>
      </c>
      <c r="G2498" s="0" t="n">
        <v>36.9</v>
      </c>
      <c r="H2498" s="0" t="n">
        <v>3.85</v>
      </c>
      <c r="I2498" s="0" t="n">
        <v>0.78</v>
      </c>
      <c r="J2498" s="0" t="s">
        <v>166</v>
      </c>
      <c r="K2498" s="0" t="s">
        <v>42</v>
      </c>
      <c r="L2498" s="0" t="n">
        <v>150</v>
      </c>
      <c r="M2498" s="0" t="n">
        <v>2.93</v>
      </c>
      <c r="N2498" s="0" t="n">
        <v>103.68</v>
      </c>
      <c r="O2498" s="0" t="n">
        <v>0.74</v>
      </c>
      <c r="P2498" s="0" t="n">
        <v>8</v>
      </c>
      <c r="Q2498" s="0" t="n">
        <v>0.72</v>
      </c>
      <c r="R2498" s="0" t="n">
        <v>622</v>
      </c>
      <c r="S2498" s="0" t="n">
        <v>11.3</v>
      </c>
      <c r="T2498" s="0" t="n">
        <v>0.32</v>
      </c>
      <c r="U2498" s="6" t="n">
        <v>45372</v>
      </c>
      <c r="V2498" s="0" t="n">
        <v>185.44</v>
      </c>
      <c r="W2498" s="0" t="n">
        <v>0.525</v>
      </c>
    </row>
    <row r="2499" customFormat="false" ht="15" hidden="false" customHeight="false" outlineLevel="0" collapsed="false">
      <c r="A2499" s="0" t="s">
        <v>2645</v>
      </c>
      <c r="B2499" s="0" t="s">
        <v>56</v>
      </c>
      <c r="C2499" s="0" t="n">
        <v>435</v>
      </c>
      <c r="D2499" s="0" t="n">
        <v>36</v>
      </c>
      <c r="E2499" s="0" t="n">
        <v>13</v>
      </c>
      <c r="F2499" s="0" t="n">
        <v>8</v>
      </c>
      <c r="G2499" s="0" t="n">
        <v>31.09</v>
      </c>
      <c r="H2499" s="0" t="n">
        <v>2.78</v>
      </c>
      <c r="I2499" s="0" t="n">
        <v>0.76</v>
      </c>
      <c r="J2499" s="0" t="s">
        <v>59</v>
      </c>
      <c r="K2499" s="0" t="s">
        <v>54</v>
      </c>
      <c r="L2499" s="0" t="n">
        <v>60</v>
      </c>
      <c r="M2499" s="0" t="n">
        <v>3.16</v>
      </c>
      <c r="N2499" s="0" t="n">
        <v>57.67</v>
      </c>
      <c r="O2499" s="0" t="n">
        <v>1.49</v>
      </c>
      <c r="P2499" s="0" t="n">
        <v>4</v>
      </c>
      <c r="Q2499" s="0" t="n">
        <v>0.87</v>
      </c>
      <c r="R2499" s="0" t="n">
        <v>152</v>
      </c>
      <c r="S2499" s="0" t="n">
        <v>9.35</v>
      </c>
      <c r="T2499" s="0" t="n">
        <v>0.47</v>
      </c>
      <c r="U2499" s="6" t="n">
        <v>45565</v>
      </c>
      <c r="V2499" s="0" t="n">
        <v>180.84</v>
      </c>
      <c r="W2499" s="0" t="n">
        <v>0.564</v>
      </c>
    </row>
    <row r="2500" customFormat="false" ht="15" hidden="false" customHeight="false" outlineLevel="0" collapsed="false">
      <c r="A2500" s="0" t="s">
        <v>2646</v>
      </c>
      <c r="B2500" s="0" t="s">
        <v>48</v>
      </c>
      <c r="C2500" s="0" t="n">
        <v>141</v>
      </c>
      <c r="D2500" s="0" t="n">
        <v>11</v>
      </c>
      <c r="E2500" s="0" t="n">
        <v>5</v>
      </c>
      <c r="F2500" s="0" t="n">
        <v>2</v>
      </c>
      <c r="G2500" s="0" t="n">
        <v>11.11</v>
      </c>
      <c r="H2500" s="0" t="n">
        <v>9.59</v>
      </c>
      <c r="I2500" s="0" t="n">
        <v>0.12</v>
      </c>
      <c r="J2500" s="0" t="s">
        <v>134</v>
      </c>
      <c r="K2500" s="0" t="s">
        <v>42</v>
      </c>
      <c r="L2500" s="0" t="n">
        <v>101</v>
      </c>
      <c r="M2500" s="0" t="n">
        <v>3.04</v>
      </c>
      <c r="N2500" s="0" t="n">
        <v>65.72</v>
      </c>
      <c r="O2500" s="0" t="n">
        <v>1.16</v>
      </c>
      <c r="P2500" s="0" t="n">
        <v>4</v>
      </c>
      <c r="Q2500" s="0" t="n">
        <v>0.75</v>
      </c>
      <c r="R2500" s="0" t="n">
        <v>776</v>
      </c>
      <c r="S2500" s="0" t="n">
        <v>8.47</v>
      </c>
      <c r="T2500" s="0" t="n">
        <v>0.61</v>
      </c>
      <c r="U2500" s="6" t="n">
        <v>45404</v>
      </c>
      <c r="V2500" s="0" t="n">
        <v>273.39</v>
      </c>
      <c r="W2500" s="0" t="n">
        <v>0.589</v>
      </c>
    </row>
    <row r="2501" customFormat="false" ht="15" hidden="false" customHeight="false" outlineLevel="0" collapsed="false">
      <c r="A2501" s="0" t="s">
        <v>2647</v>
      </c>
      <c r="B2501" s="0" t="s">
        <v>44</v>
      </c>
      <c r="C2501" s="0" t="n">
        <v>451</v>
      </c>
      <c r="D2501" s="0" t="n">
        <v>30</v>
      </c>
      <c r="E2501" s="0" t="n">
        <v>3</v>
      </c>
      <c r="F2501" s="0" t="n">
        <v>2</v>
      </c>
      <c r="G2501" s="0" t="n">
        <v>8.11</v>
      </c>
      <c r="H2501" s="0" t="n">
        <v>7.58</v>
      </c>
      <c r="I2501" s="0" t="n">
        <v>0.72</v>
      </c>
      <c r="J2501" s="0" t="s">
        <v>387</v>
      </c>
      <c r="K2501" s="0" t="s">
        <v>60</v>
      </c>
      <c r="L2501" s="0" t="n">
        <v>62</v>
      </c>
      <c r="M2501" s="0" t="n">
        <v>3.39</v>
      </c>
      <c r="N2501" s="0" t="n">
        <v>154.88</v>
      </c>
      <c r="O2501" s="0" t="n">
        <v>1.15</v>
      </c>
      <c r="P2501" s="0" t="n">
        <v>3</v>
      </c>
      <c r="Q2501" s="0" t="n">
        <v>0.96</v>
      </c>
      <c r="R2501" s="0" t="n">
        <v>151</v>
      </c>
      <c r="S2501" s="0" t="n">
        <v>12.98</v>
      </c>
      <c r="T2501" s="0" t="n">
        <v>0.68</v>
      </c>
      <c r="U2501" s="6" t="n">
        <v>45361</v>
      </c>
      <c r="V2501" s="0" t="n">
        <v>100.38</v>
      </c>
      <c r="W2501" s="0" t="n">
        <v>0.726</v>
      </c>
    </row>
    <row r="2502" customFormat="false" ht="15" hidden="false" customHeight="false" outlineLevel="0" collapsed="false">
      <c r="A2502" s="0" t="s">
        <v>2648</v>
      </c>
      <c r="B2502" s="0" t="s">
        <v>44</v>
      </c>
      <c r="C2502" s="0" t="n">
        <v>63</v>
      </c>
      <c r="D2502" s="0" t="n">
        <v>67</v>
      </c>
      <c r="E2502" s="0" t="n">
        <v>4</v>
      </c>
      <c r="F2502" s="0" t="n">
        <v>9</v>
      </c>
      <c r="G2502" s="0" t="n">
        <v>6.91</v>
      </c>
      <c r="H2502" s="0" t="n">
        <v>5.89</v>
      </c>
      <c r="I2502" s="0" t="n">
        <v>0.51</v>
      </c>
      <c r="J2502" s="0" t="s">
        <v>485</v>
      </c>
      <c r="K2502" s="0" t="s">
        <v>60</v>
      </c>
      <c r="L2502" s="0" t="n">
        <v>45</v>
      </c>
      <c r="M2502" s="0" t="n">
        <v>4.73</v>
      </c>
      <c r="N2502" s="0" t="n">
        <v>153.59</v>
      </c>
      <c r="O2502" s="0" t="n">
        <v>1.4</v>
      </c>
      <c r="P2502" s="0" t="n">
        <v>7</v>
      </c>
      <c r="Q2502" s="0" t="n">
        <v>0.87</v>
      </c>
      <c r="R2502" s="0" t="n">
        <v>956</v>
      </c>
      <c r="S2502" s="0" t="n">
        <v>9.03</v>
      </c>
      <c r="T2502" s="0" t="n">
        <v>0.26</v>
      </c>
      <c r="U2502" s="6" t="n">
        <v>45492</v>
      </c>
      <c r="V2502" s="0" t="n">
        <v>68.2</v>
      </c>
      <c r="W2502" s="0" t="n">
        <v>0.466</v>
      </c>
    </row>
    <row r="2503" customFormat="false" ht="15" hidden="false" customHeight="false" outlineLevel="0" collapsed="false">
      <c r="A2503" s="0" t="s">
        <v>2649</v>
      </c>
      <c r="B2503" s="0" t="s">
        <v>44</v>
      </c>
      <c r="C2503" s="0" t="n">
        <v>379</v>
      </c>
      <c r="D2503" s="0" t="n">
        <v>14</v>
      </c>
      <c r="E2503" s="0" t="n">
        <v>7</v>
      </c>
      <c r="F2503" s="0" t="n">
        <v>8</v>
      </c>
      <c r="G2503" s="0" t="n">
        <v>31.76</v>
      </c>
      <c r="H2503" s="0" t="n">
        <v>3.4</v>
      </c>
      <c r="I2503" s="0" t="n">
        <v>0.57</v>
      </c>
      <c r="J2503" s="0" t="s">
        <v>150</v>
      </c>
      <c r="K2503" s="0" t="s">
        <v>46</v>
      </c>
      <c r="L2503" s="0" t="n">
        <v>142</v>
      </c>
      <c r="M2503" s="0" t="n">
        <v>2.25</v>
      </c>
      <c r="N2503" s="0" t="n">
        <v>99.26</v>
      </c>
      <c r="O2503" s="0" t="n">
        <v>0.73</v>
      </c>
      <c r="P2503" s="0" t="n">
        <v>3</v>
      </c>
      <c r="Q2503" s="0" t="n">
        <v>0.72</v>
      </c>
      <c r="R2503" s="0" t="n">
        <v>704</v>
      </c>
      <c r="S2503" s="0" t="n">
        <v>14.38</v>
      </c>
      <c r="T2503" s="0" t="n">
        <v>0.47</v>
      </c>
      <c r="U2503" s="6" t="n">
        <v>45571</v>
      </c>
      <c r="V2503" s="0" t="n">
        <v>87.08</v>
      </c>
      <c r="W2503" s="0" t="n">
        <v>0.697</v>
      </c>
    </row>
    <row r="2504" customFormat="false" ht="15" hidden="false" customHeight="false" outlineLevel="0" collapsed="false">
      <c r="A2504" s="0" t="s">
        <v>2650</v>
      </c>
      <c r="B2504" s="0" t="s">
        <v>40</v>
      </c>
      <c r="C2504" s="0" t="n">
        <v>427</v>
      </c>
      <c r="D2504" s="0" t="n">
        <v>61</v>
      </c>
      <c r="E2504" s="0" t="n">
        <v>12</v>
      </c>
      <c r="F2504" s="0" t="n">
        <v>5</v>
      </c>
      <c r="G2504" s="0" t="n">
        <v>1.01</v>
      </c>
      <c r="H2504" s="0" t="n">
        <v>2.6</v>
      </c>
      <c r="I2504" s="0" t="n">
        <v>0.61</v>
      </c>
      <c r="J2504" s="0" t="s">
        <v>291</v>
      </c>
      <c r="K2504" s="0" t="s">
        <v>46</v>
      </c>
      <c r="L2504" s="0" t="n">
        <v>128</v>
      </c>
      <c r="M2504" s="0" t="n">
        <v>1.86</v>
      </c>
      <c r="N2504" s="0" t="n">
        <v>146.33</v>
      </c>
      <c r="O2504" s="0" t="n">
        <v>0.92</v>
      </c>
      <c r="P2504" s="0" t="n">
        <v>1</v>
      </c>
      <c r="Q2504" s="0" t="n">
        <v>0.79</v>
      </c>
      <c r="R2504" s="0" t="n">
        <v>139</v>
      </c>
      <c r="S2504" s="0" t="n">
        <v>9.72</v>
      </c>
      <c r="T2504" s="0" t="n">
        <v>0.47</v>
      </c>
      <c r="U2504" s="6" t="n">
        <v>45443</v>
      </c>
      <c r="V2504" s="0" t="n">
        <v>80.51</v>
      </c>
      <c r="W2504" s="0" t="n">
        <v>0.67</v>
      </c>
    </row>
    <row r="2505" customFormat="false" ht="15" hidden="false" customHeight="false" outlineLevel="0" collapsed="false">
      <c r="A2505" s="0" t="s">
        <v>2651</v>
      </c>
      <c r="B2505" s="0" t="s">
        <v>81</v>
      </c>
      <c r="C2505" s="0" t="n">
        <v>336</v>
      </c>
      <c r="D2505" s="0" t="n">
        <v>54</v>
      </c>
      <c r="E2505" s="0" t="n">
        <v>7</v>
      </c>
      <c r="F2505" s="0" t="n">
        <v>5</v>
      </c>
      <c r="G2505" s="0" t="n">
        <v>1.9</v>
      </c>
      <c r="H2505" s="0" t="n">
        <v>7.3</v>
      </c>
      <c r="I2505" s="0" t="n">
        <v>0.76</v>
      </c>
      <c r="J2505" s="0" t="s">
        <v>94</v>
      </c>
      <c r="K2505" s="0" t="s">
        <v>42</v>
      </c>
      <c r="L2505" s="0" t="n">
        <v>34</v>
      </c>
      <c r="M2505" s="0" t="n">
        <v>0.67</v>
      </c>
      <c r="N2505" s="0" t="n">
        <v>95.65</v>
      </c>
      <c r="O2505" s="0" t="n">
        <v>1.21</v>
      </c>
      <c r="P2505" s="0" t="n">
        <v>4</v>
      </c>
      <c r="Q2505" s="0" t="n">
        <v>0.88</v>
      </c>
      <c r="R2505" s="0" t="n">
        <v>167</v>
      </c>
      <c r="S2505" s="0" t="n">
        <v>5.96</v>
      </c>
      <c r="T2505" s="0" t="n">
        <v>0.61</v>
      </c>
      <c r="U2505" s="6" t="n">
        <v>45616</v>
      </c>
      <c r="V2505" s="0" t="n">
        <v>198.03</v>
      </c>
      <c r="W2505" s="0" t="n">
        <v>0.576</v>
      </c>
    </row>
    <row r="2506" customFormat="false" ht="15" hidden="false" customHeight="false" outlineLevel="0" collapsed="false">
      <c r="A2506" s="0" t="s">
        <v>2652</v>
      </c>
      <c r="B2506" s="0" t="s">
        <v>44</v>
      </c>
      <c r="C2506" s="0" t="n">
        <v>400</v>
      </c>
      <c r="D2506" s="0" t="n">
        <v>94</v>
      </c>
      <c r="E2506" s="0" t="n">
        <v>12</v>
      </c>
      <c r="F2506" s="0" t="n">
        <v>2</v>
      </c>
      <c r="G2506" s="0" t="n">
        <v>20.09</v>
      </c>
      <c r="H2506" s="0" t="n">
        <v>5.46</v>
      </c>
      <c r="I2506" s="0" t="n">
        <v>0.85</v>
      </c>
      <c r="J2506" s="0" t="s">
        <v>41</v>
      </c>
      <c r="K2506" s="0" t="s">
        <v>42</v>
      </c>
      <c r="L2506" s="0" t="n">
        <v>90</v>
      </c>
      <c r="M2506" s="0" t="n">
        <v>1.16</v>
      </c>
      <c r="N2506" s="0" t="n">
        <v>171.76</v>
      </c>
      <c r="O2506" s="0" t="n">
        <v>0.9</v>
      </c>
      <c r="P2506" s="0" t="n">
        <v>2</v>
      </c>
      <c r="Q2506" s="0" t="n">
        <v>0.8</v>
      </c>
      <c r="R2506" s="0" t="n">
        <v>188</v>
      </c>
      <c r="S2506" s="0" t="n">
        <v>1.51</v>
      </c>
      <c r="T2506" s="0" t="n">
        <v>0.77</v>
      </c>
      <c r="U2506" s="6" t="n">
        <v>45365</v>
      </c>
      <c r="V2506" s="0" t="n">
        <v>245.61</v>
      </c>
      <c r="W2506" s="0" t="n">
        <v>0.604</v>
      </c>
    </row>
    <row r="2507" customFormat="false" ht="15" hidden="false" customHeight="false" outlineLevel="0" collapsed="false">
      <c r="A2507" s="0" t="s">
        <v>2653</v>
      </c>
      <c r="B2507" s="0" t="s">
        <v>56</v>
      </c>
      <c r="C2507" s="0" t="n">
        <v>164</v>
      </c>
      <c r="D2507" s="0" t="n">
        <v>29</v>
      </c>
      <c r="E2507" s="0" t="n">
        <v>3</v>
      </c>
      <c r="F2507" s="0" t="n">
        <v>2</v>
      </c>
      <c r="G2507" s="0" t="n">
        <v>34.88</v>
      </c>
      <c r="H2507" s="0" t="n">
        <v>5.45</v>
      </c>
      <c r="I2507" s="0" t="n">
        <v>0.68</v>
      </c>
      <c r="J2507" s="0" t="s">
        <v>152</v>
      </c>
      <c r="K2507" s="0" t="s">
        <v>60</v>
      </c>
      <c r="L2507" s="0" t="n">
        <v>46</v>
      </c>
      <c r="M2507" s="0" t="n">
        <v>0.98</v>
      </c>
      <c r="N2507" s="0" t="n">
        <v>73.23</v>
      </c>
      <c r="O2507" s="0" t="n">
        <v>0.94</v>
      </c>
      <c r="P2507" s="0" t="n">
        <v>3</v>
      </c>
      <c r="Q2507" s="0" t="n">
        <v>0.85</v>
      </c>
      <c r="R2507" s="0" t="n">
        <v>952</v>
      </c>
      <c r="S2507" s="0" t="n">
        <v>11.15</v>
      </c>
      <c r="T2507" s="0" t="n">
        <v>0.71</v>
      </c>
      <c r="U2507" s="6" t="n">
        <v>45444</v>
      </c>
      <c r="V2507" s="0" t="n">
        <v>116.75</v>
      </c>
      <c r="W2507" s="0" t="n">
        <v>0.707</v>
      </c>
    </row>
    <row r="2508" customFormat="false" ht="15" hidden="false" customHeight="false" outlineLevel="0" collapsed="false">
      <c r="A2508" s="0" t="s">
        <v>2654</v>
      </c>
      <c r="B2508" s="0" t="s">
        <v>44</v>
      </c>
      <c r="C2508" s="0" t="n">
        <v>346</v>
      </c>
      <c r="D2508" s="0" t="n">
        <v>70</v>
      </c>
      <c r="E2508" s="0" t="n">
        <v>3</v>
      </c>
      <c r="F2508" s="0" t="n">
        <v>8</v>
      </c>
      <c r="G2508" s="0" t="n">
        <v>35.06</v>
      </c>
      <c r="H2508" s="0" t="n">
        <v>1.2</v>
      </c>
      <c r="I2508" s="0" t="n">
        <v>0.61</v>
      </c>
      <c r="J2508" s="0" t="s">
        <v>53</v>
      </c>
      <c r="K2508" s="0" t="s">
        <v>46</v>
      </c>
      <c r="L2508" s="0" t="n">
        <v>28</v>
      </c>
      <c r="M2508" s="0" t="n">
        <v>2.01</v>
      </c>
      <c r="N2508" s="0" t="n">
        <v>186.19</v>
      </c>
      <c r="O2508" s="0" t="n">
        <v>0.62</v>
      </c>
      <c r="P2508" s="0" t="n">
        <v>2</v>
      </c>
      <c r="Q2508" s="0" t="n">
        <v>0.97</v>
      </c>
      <c r="R2508" s="0" t="n">
        <v>352</v>
      </c>
      <c r="S2508" s="0" t="n">
        <v>6.23</v>
      </c>
      <c r="T2508" s="0" t="n">
        <v>0.66</v>
      </c>
      <c r="U2508" s="6" t="n">
        <v>45638</v>
      </c>
      <c r="V2508" s="0" t="n">
        <v>61.16</v>
      </c>
      <c r="W2508" s="0" t="n">
        <v>0.707</v>
      </c>
    </row>
    <row r="2509" customFormat="false" ht="15" hidden="false" customHeight="false" outlineLevel="0" collapsed="false">
      <c r="A2509" s="0" t="s">
        <v>2655</v>
      </c>
      <c r="B2509" s="0" t="s">
        <v>40</v>
      </c>
      <c r="C2509" s="0" t="n">
        <v>382</v>
      </c>
      <c r="D2509" s="0" t="n">
        <v>47</v>
      </c>
      <c r="E2509" s="0" t="n">
        <v>11</v>
      </c>
      <c r="F2509" s="0" t="n">
        <v>9</v>
      </c>
      <c r="G2509" s="0" t="n">
        <v>22.08</v>
      </c>
      <c r="H2509" s="0" t="n">
        <v>5.37</v>
      </c>
      <c r="I2509" s="0" t="n">
        <v>0.44</v>
      </c>
      <c r="J2509" s="0" t="s">
        <v>361</v>
      </c>
      <c r="K2509" s="0" t="s">
        <v>46</v>
      </c>
      <c r="L2509" s="0" t="n">
        <v>44</v>
      </c>
      <c r="M2509" s="0" t="n">
        <v>3.24</v>
      </c>
      <c r="N2509" s="0" t="n">
        <v>113.03</v>
      </c>
      <c r="O2509" s="0" t="n">
        <v>0.65</v>
      </c>
      <c r="P2509" s="0" t="n">
        <v>6</v>
      </c>
      <c r="Q2509" s="0" t="n">
        <v>0.81</v>
      </c>
      <c r="R2509" s="0" t="n">
        <v>801</v>
      </c>
      <c r="S2509" s="0" t="n">
        <v>9.39</v>
      </c>
      <c r="T2509" s="0" t="n">
        <v>0.43</v>
      </c>
      <c r="U2509" s="6" t="n">
        <v>45623</v>
      </c>
      <c r="V2509" s="0" t="n">
        <v>109.5</v>
      </c>
      <c r="W2509" s="0" t="n">
        <v>0.588</v>
      </c>
    </row>
    <row r="2510" customFormat="false" ht="15" hidden="false" customHeight="false" outlineLevel="0" collapsed="false">
      <c r="A2510" s="0" t="s">
        <v>2656</v>
      </c>
      <c r="B2510" s="0" t="s">
        <v>56</v>
      </c>
      <c r="C2510" s="0" t="n">
        <v>69</v>
      </c>
      <c r="D2510" s="0" t="n">
        <v>29</v>
      </c>
      <c r="E2510" s="0" t="n">
        <v>4</v>
      </c>
      <c r="F2510" s="0" t="n">
        <v>3</v>
      </c>
      <c r="G2510" s="0" t="n">
        <v>34.86</v>
      </c>
      <c r="H2510" s="0" t="n">
        <v>8.32</v>
      </c>
      <c r="I2510" s="0" t="n">
        <v>0.22</v>
      </c>
      <c r="J2510" s="0" t="s">
        <v>156</v>
      </c>
      <c r="K2510" s="0" t="s">
        <v>54</v>
      </c>
      <c r="L2510" s="0" t="n">
        <v>116</v>
      </c>
      <c r="M2510" s="0" t="n">
        <v>0.71</v>
      </c>
      <c r="N2510" s="0" t="n">
        <v>111.78</v>
      </c>
      <c r="O2510" s="0" t="n">
        <v>1.43</v>
      </c>
      <c r="P2510" s="0" t="n">
        <v>5</v>
      </c>
      <c r="Q2510" s="0" t="n">
        <v>0.8</v>
      </c>
      <c r="R2510" s="0" t="n">
        <v>697</v>
      </c>
      <c r="S2510" s="0" t="n">
        <v>13.27</v>
      </c>
      <c r="T2510" s="0" t="n">
        <v>0.87</v>
      </c>
      <c r="U2510" s="6" t="n">
        <v>45483</v>
      </c>
      <c r="V2510" s="0" t="n">
        <v>168.5</v>
      </c>
      <c r="W2510" s="0" t="n">
        <v>0.668</v>
      </c>
    </row>
    <row r="2511" customFormat="false" ht="15" hidden="false" customHeight="false" outlineLevel="0" collapsed="false">
      <c r="A2511" s="0" t="s">
        <v>2657</v>
      </c>
      <c r="B2511" s="0" t="s">
        <v>40</v>
      </c>
      <c r="C2511" s="0" t="n">
        <v>84</v>
      </c>
      <c r="D2511" s="0" t="n">
        <v>34</v>
      </c>
      <c r="E2511" s="0" t="n">
        <v>9</v>
      </c>
      <c r="F2511" s="0" t="n">
        <v>8</v>
      </c>
      <c r="G2511" s="0" t="n">
        <v>26.53</v>
      </c>
      <c r="H2511" s="0" t="n">
        <v>9.49</v>
      </c>
      <c r="I2511" s="0" t="n">
        <v>0.96</v>
      </c>
      <c r="J2511" s="0" t="s">
        <v>324</v>
      </c>
      <c r="K2511" s="0" t="s">
        <v>54</v>
      </c>
      <c r="L2511" s="0" t="n">
        <v>171</v>
      </c>
      <c r="M2511" s="0" t="n">
        <v>3.77</v>
      </c>
      <c r="N2511" s="0" t="n">
        <v>137.45</v>
      </c>
      <c r="O2511" s="0" t="n">
        <v>0.11</v>
      </c>
      <c r="P2511" s="0" t="n">
        <v>1</v>
      </c>
      <c r="Q2511" s="0" t="n">
        <v>0.95</v>
      </c>
      <c r="R2511" s="0" t="n">
        <v>566</v>
      </c>
      <c r="S2511" s="0" t="n">
        <v>1.11</v>
      </c>
      <c r="T2511" s="0" t="n">
        <v>0.83</v>
      </c>
      <c r="U2511" s="6" t="n">
        <v>45297</v>
      </c>
      <c r="V2511" s="0" t="n">
        <v>202.7</v>
      </c>
      <c r="W2511" s="0" t="n">
        <v>0.74</v>
      </c>
    </row>
    <row r="2512" customFormat="false" ht="15" hidden="false" customHeight="false" outlineLevel="0" collapsed="false">
      <c r="A2512" s="0" t="s">
        <v>2658</v>
      </c>
      <c r="B2512" s="0" t="s">
        <v>56</v>
      </c>
      <c r="C2512" s="0" t="n">
        <v>374</v>
      </c>
      <c r="D2512" s="0" t="n">
        <v>11</v>
      </c>
      <c r="E2512" s="0" t="n">
        <v>12</v>
      </c>
      <c r="F2512" s="0" t="n">
        <v>5</v>
      </c>
      <c r="G2512" s="0" t="n">
        <v>48.87</v>
      </c>
      <c r="H2512" s="0" t="n">
        <v>1.51</v>
      </c>
      <c r="I2512" s="0" t="n">
        <v>0.52</v>
      </c>
      <c r="J2512" s="0" t="s">
        <v>573</v>
      </c>
      <c r="K2512" s="0" t="s">
        <v>60</v>
      </c>
      <c r="L2512" s="0" t="n">
        <v>63</v>
      </c>
      <c r="M2512" s="0" t="n">
        <v>2.29</v>
      </c>
      <c r="N2512" s="0" t="n">
        <v>74.76</v>
      </c>
      <c r="O2512" s="0" t="n">
        <v>0.28</v>
      </c>
      <c r="P2512" s="0" t="n">
        <v>7</v>
      </c>
      <c r="Q2512" s="0" t="n">
        <v>0.8</v>
      </c>
      <c r="R2512" s="0" t="n">
        <v>258</v>
      </c>
      <c r="S2512" s="0" t="n">
        <v>11.63</v>
      </c>
      <c r="T2512" s="0" t="n">
        <v>0.35</v>
      </c>
      <c r="U2512" s="6" t="n">
        <v>45575</v>
      </c>
      <c r="V2512" s="0" t="n">
        <v>169.44</v>
      </c>
      <c r="W2512" s="0" t="n">
        <v>0.617</v>
      </c>
    </row>
    <row r="2513" customFormat="false" ht="15" hidden="false" customHeight="false" outlineLevel="0" collapsed="false">
      <c r="A2513" s="0" t="s">
        <v>2659</v>
      </c>
      <c r="B2513" s="0" t="s">
        <v>48</v>
      </c>
      <c r="C2513" s="0" t="n">
        <v>307</v>
      </c>
      <c r="D2513" s="0" t="n">
        <v>41</v>
      </c>
      <c r="E2513" s="0" t="n">
        <v>6</v>
      </c>
      <c r="F2513" s="0" t="n">
        <v>8</v>
      </c>
      <c r="G2513" s="0" t="n">
        <v>8.96</v>
      </c>
      <c r="H2513" s="0" t="n">
        <v>6.5</v>
      </c>
      <c r="I2513" s="0" t="n">
        <v>0.61</v>
      </c>
      <c r="J2513" s="0" t="s">
        <v>145</v>
      </c>
      <c r="K2513" s="0" t="s">
        <v>60</v>
      </c>
      <c r="L2513" s="0" t="n">
        <v>15</v>
      </c>
      <c r="M2513" s="0" t="n">
        <v>4.84</v>
      </c>
      <c r="N2513" s="0" t="n">
        <v>147.62</v>
      </c>
      <c r="O2513" s="0" t="n">
        <v>1.9</v>
      </c>
      <c r="P2513" s="0" t="n">
        <v>4</v>
      </c>
      <c r="Q2513" s="0" t="n">
        <v>0.72</v>
      </c>
      <c r="R2513" s="0" t="n">
        <v>136</v>
      </c>
      <c r="S2513" s="0" t="n">
        <v>7.09</v>
      </c>
      <c r="T2513" s="0" t="n">
        <v>0.72</v>
      </c>
      <c r="U2513" s="6" t="n">
        <v>45576</v>
      </c>
      <c r="V2513" s="0" t="n">
        <v>84.45</v>
      </c>
      <c r="W2513" s="0" t="n">
        <v>0.513</v>
      </c>
    </row>
    <row r="2514" customFormat="false" ht="15" hidden="false" customHeight="false" outlineLevel="0" collapsed="false">
      <c r="A2514" s="0" t="s">
        <v>2660</v>
      </c>
      <c r="B2514" s="0" t="s">
        <v>81</v>
      </c>
      <c r="C2514" s="0" t="n">
        <v>183</v>
      </c>
      <c r="D2514" s="0" t="n">
        <v>35</v>
      </c>
      <c r="E2514" s="0" t="n">
        <v>9</v>
      </c>
      <c r="F2514" s="0" t="n">
        <v>8</v>
      </c>
      <c r="G2514" s="0" t="n">
        <v>30.43</v>
      </c>
      <c r="H2514" s="0" t="n">
        <v>5.9</v>
      </c>
      <c r="I2514" s="0" t="n">
        <v>0.78</v>
      </c>
      <c r="J2514" s="0" t="s">
        <v>72</v>
      </c>
      <c r="K2514" s="0" t="s">
        <v>60</v>
      </c>
      <c r="L2514" s="0" t="n">
        <v>138</v>
      </c>
      <c r="M2514" s="0" t="n">
        <v>3.06</v>
      </c>
      <c r="N2514" s="0" t="n">
        <v>70.88</v>
      </c>
      <c r="O2514" s="0" t="n">
        <v>0.46</v>
      </c>
      <c r="P2514" s="0" t="n">
        <v>5</v>
      </c>
      <c r="Q2514" s="0" t="n">
        <v>0.75</v>
      </c>
      <c r="R2514" s="0" t="n">
        <v>908</v>
      </c>
      <c r="S2514" s="0" t="n">
        <v>2.74</v>
      </c>
      <c r="T2514" s="0" t="n">
        <v>0.93</v>
      </c>
      <c r="U2514" s="6" t="n">
        <v>45364</v>
      </c>
      <c r="V2514" s="0" t="n">
        <v>276.23</v>
      </c>
      <c r="W2514" s="0" t="n">
        <v>0.627</v>
      </c>
    </row>
    <row r="2515" customFormat="false" ht="15" hidden="false" customHeight="false" outlineLevel="0" collapsed="false">
      <c r="A2515" s="0" t="s">
        <v>2661</v>
      </c>
      <c r="B2515" s="0" t="s">
        <v>81</v>
      </c>
      <c r="C2515" s="0" t="n">
        <v>160</v>
      </c>
      <c r="D2515" s="0" t="n">
        <v>79</v>
      </c>
      <c r="E2515" s="0" t="n">
        <v>10</v>
      </c>
      <c r="F2515" s="0" t="n">
        <v>8</v>
      </c>
      <c r="G2515" s="0" t="n">
        <v>25.07</v>
      </c>
      <c r="H2515" s="0" t="n">
        <v>8.96</v>
      </c>
      <c r="I2515" s="0" t="n">
        <v>0.16</v>
      </c>
      <c r="J2515" s="0" t="s">
        <v>87</v>
      </c>
      <c r="K2515" s="0" t="s">
        <v>60</v>
      </c>
      <c r="L2515" s="0" t="n">
        <v>43</v>
      </c>
      <c r="M2515" s="0" t="n">
        <v>3.97</v>
      </c>
      <c r="N2515" s="0" t="n">
        <v>85.53</v>
      </c>
      <c r="O2515" s="0" t="n">
        <v>0.89</v>
      </c>
      <c r="P2515" s="0" t="n">
        <v>7</v>
      </c>
      <c r="Q2515" s="0" t="n">
        <v>0.98</v>
      </c>
      <c r="R2515" s="0" t="n">
        <v>368</v>
      </c>
      <c r="S2515" s="0" t="n">
        <v>9.15</v>
      </c>
      <c r="T2515" s="0" t="n">
        <v>0.55</v>
      </c>
      <c r="U2515" s="6" t="n">
        <v>45355</v>
      </c>
      <c r="V2515" s="0" t="n">
        <v>136.97</v>
      </c>
      <c r="W2515" s="0" t="n">
        <v>0.599</v>
      </c>
    </row>
    <row r="2516" customFormat="false" ht="15" hidden="false" customHeight="false" outlineLevel="0" collapsed="false">
      <c r="A2516" s="0" t="s">
        <v>2662</v>
      </c>
      <c r="B2516" s="0" t="s">
        <v>40</v>
      </c>
      <c r="C2516" s="0" t="n">
        <v>473</v>
      </c>
      <c r="D2516" s="0" t="n">
        <v>50</v>
      </c>
      <c r="E2516" s="0" t="n">
        <v>7</v>
      </c>
      <c r="F2516" s="0" t="n">
        <v>3</v>
      </c>
      <c r="G2516" s="0" t="n">
        <v>10.53</v>
      </c>
      <c r="H2516" s="0" t="n">
        <v>7.64</v>
      </c>
      <c r="I2516" s="0" t="n">
        <v>0.87</v>
      </c>
      <c r="J2516" s="0" t="s">
        <v>198</v>
      </c>
      <c r="K2516" s="0" t="s">
        <v>46</v>
      </c>
      <c r="L2516" s="0" t="n">
        <v>65</v>
      </c>
      <c r="M2516" s="0" t="n">
        <v>4.38</v>
      </c>
      <c r="N2516" s="0" t="n">
        <v>138.19</v>
      </c>
      <c r="O2516" s="0" t="n">
        <v>1.71</v>
      </c>
      <c r="P2516" s="0" t="n">
        <v>6</v>
      </c>
      <c r="Q2516" s="0" t="n">
        <v>0.98</v>
      </c>
      <c r="R2516" s="0" t="n">
        <v>838</v>
      </c>
      <c r="S2516" s="0" t="n">
        <v>8.46</v>
      </c>
      <c r="T2516" s="0" t="n">
        <v>0.94</v>
      </c>
      <c r="U2516" s="6" t="n">
        <v>45313</v>
      </c>
      <c r="V2516" s="0" t="n">
        <v>143.1</v>
      </c>
      <c r="W2516" s="0" t="n">
        <v>0.606</v>
      </c>
    </row>
    <row r="2517" customFormat="false" ht="15" hidden="false" customHeight="false" outlineLevel="0" collapsed="false">
      <c r="A2517" s="0" t="s">
        <v>2663</v>
      </c>
      <c r="B2517" s="0" t="s">
        <v>81</v>
      </c>
      <c r="C2517" s="0" t="n">
        <v>333</v>
      </c>
      <c r="D2517" s="0" t="n">
        <v>76</v>
      </c>
      <c r="E2517" s="0" t="n">
        <v>14</v>
      </c>
      <c r="F2517" s="0" t="n">
        <v>7</v>
      </c>
      <c r="G2517" s="0" t="n">
        <v>37.75</v>
      </c>
      <c r="H2517" s="0" t="n">
        <v>9.67</v>
      </c>
      <c r="I2517" s="0" t="n">
        <v>0.82</v>
      </c>
      <c r="J2517" s="0" t="s">
        <v>204</v>
      </c>
      <c r="K2517" s="0" t="s">
        <v>60</v>
      </c>
      <c r="L2517" s="0" t="n">
        <v>106</v>
      </c>
      <c r="M2517" s="0" t="n">
        <v>4.5</v>
      </c>
      <c r="N2517" s="0" t="n">
        <v>81.91</v>
      </c>
      <c r="O2517" s="0" t="n">
        <v>0.1</v>
      </c>
      <c r="P2517" s="0" t="n">
        <v>2</v>
      </c>
      <c r="Q2517" s="0" t="n">
        <v>0.77</v>
      </c>
      <c r="R2517" s="0" t="n">
        <v>936</v>
      </c>
      <c r="S2517" s="0" t="n">
        <v>12.79</v>
      </c>
      <c r="T2517" s="0" t="n">
        <v>0.22</v>
      </c>
      <c r="U2517" s="6" t="n">
        <v>45294</v>
      </c>
      <c r="V2517" s="0" t="n">
        <v>290.54</v>
      </c>
      <c r="W2517" s="0" t="n">
        <v>0.719</v>
      </c>
    </row>
    <row r="2518" customFormat="false" ht="15" hidden="false" customHeight="false" outlineLevel="0" collapsed="false">
      <c r="A2518" s="0" t="s">
        <v>2664</v>
      </c>
      <c r="B2518" s="0" t="s">
        <v>40</v>
      </c>
      <c r="C2518" s="0" t="n">
        <v>147</v>
      </c>
      <c r="D2518" s="0" t="n">
        <v>10</v>
      </c>
      <c r="E2518" s="0" t="n">
        <v>14</v>
      </c>
      <c r="F2518" s="0" t="n">
        <v>2</v>
      </c>
      <c r="G2518" s="0" t="n">
        <v>14.5</v>
      </c>
      <c r="H2518" s="0" t="n">
        <v>9.62</v>
      </c>
      <c r="I2518" s="0" t="n">
        <v>0.8</v>
      </c>
      <c r="J2518" s="0" t="s">
        <v>74</v>
      </c>
      <c r="K2518" s="0" t="s">
        <v>60</v>
      </c>
      <c r="L2518" s="0" t="n">
        <v>35</v>
      </c>
      <c r="M2518" s="0" t="n">
        <v>2.83</v>
      </c>
      <c r="N2518" s="0" t="n">
        <v>48</v>
      </c>
      <c r="O2518" s="0" t="n">
        <v>1.86</v>
      </c>
      <c r="P2518" s="0" t="n">
        <v>1</v>
      </c>
      <c r="Q2518" s="0" t="n">
        <v>0.87</v>
      </c>
      <c r="R2518" s="0" t="n">
        <v>682</v>
      </c>
      <c r="S2518" s="0" t="n">
        <v>8.3</v>
      </c>
      <c r="T2518" s="0" t="n">
        <v>0.61</v>
      </c>
      <c r="U2518" s="6" t="n">
        <v>45585</v>
      </c>
      <c r="V2518" s="0" t="n">
        <v>261.83</v>
      </c>
      <c r="W2518" s="0" t="n">
        <v>0.601</v>
      </c>
    </row>
    <row r="2519" customFormat="false" ht="15" hidden="false" customHeight="false" outlineLevel="0" collapsed="false">
      <c r="A2519" s="0" t="s">
        <v>2665</v>
      </c>
      <c r="B2519" s="0" t="s">
        <v>40</v>
      </c>
      <c r="C2519" s="0" t="n">
        <v>417</v>
      </c>
      <c r="D2519" s="0" t="n">
        <v>60</v>
      </c>
      <c r="E2519" s="0" t="n">
        <v>3</v>
      </c>
      <c r="F2519" s="0" t="n">
        <v>6</v>
      </c>
      <c r="G2519" s="0" t="n">
        <v>19.7</v>
      </c>
      <c r="H2519" s="0" t="n">
        <v>2.64</v>
      </c>
      <c r="I2519" s="0" t="n">
        <v>0.12</v>
      </c>
      <c r="J2519" s="0" t="s">
        <v>259</v>
      </c>
      <c r="K2519" s="0" t="s">
        <v>46</v>
      </c>
      <c r="L2519" s="0" t="n">
        <v>179</v>
      </c>
      <c r="M2519" s="0" t="n">
        <v>2.29</v>
      </c>
      <c r="N2519" s="0" t="n">
        <v>175.66</v>
      </c>
      <c r="O2519" s="0" t="n">
        <v>0.2</v>
      </c>
      <c r="P2519" s="0" t="n">
        <v>2</v>
      </c>
      <c r="Q2519" s="0" t="n">
        <v>0.74</v>
      </c>
      <c r="R2519" s="0" t="n">
        <v>294</v>
      </c>
      <c r="S2519" s="0" t="n">
        <v>12.58</v>
      </c>
      <c r="T2519" s="0" t="n">
        <v>0.41</v>
      </c>
      <c r="U2519" s="6" t="n">
        <v>45597</v>
      </c>
      <c r="V2519" s="0" t="n">
        <v>243.82</v>
      </c>
      <c r="W2519" s="0" t="n">
        <v>0.738</v>
      </c>
    </row>
    <row r="2520" customFormat="false" ht="15" hidden="false" customHeight="false" outlineLevel="0" collapsed="false">
      <c r="A2520" s="0" t="s">
        <v>2666</v>
      </c>
      <c r="B2520" s="0" t="s">
        <v>40</v>
      </c>
      <c r="C2520" s="0" t="n">
        <v>440</v>
      </c>
      <c r="D2520" s="0" t="n">
        <v>14</v>
      </c>
      <c r="E2520" s="0" t="n">
        <v>6</v>
      </c>
      <c r="F2520" s="0" t="n">
        <v>9</v>
      </c>
      <c r="G2520" s="0" t="n">
        <v>19.37</v>
      </c>
      <c r="H2520" s="0" t="n">
        <v>7.39</v>
      </c>
      <c r="I2520" s="0" t="n">
        <v>0.57</v>
      </c>
      <c r="J2520" s="0" t="s">
        <v>121</v>
      </c>
      <c r="K2520" s="0" t="s">
        <v>54</v>
      </c>
      <c r="L2520" s="0" t="n">
        <v>100</v>
      </c>
      <c r="M2520" s="0" t="n">
        <v>3.02</v>
      </c>
      <c r="N2520" s="0" t="n">
        <v>185.21</v>
      </c>
      <c r="O2520" s="0" t="n">
        <v>0.42</v>
      </c>
      <c r="P2520" s="0" t="n">
        <v>7</v>
      </c>
      <c r="Q2520" s="0" t="n">
        <v>0.9</v>
      </c>
      <c r="R2520" s="0" t="n">
        <v>919</v>
      </c>
      <c r="S2520" s="0" t="n">
        <v>8.62</v>
      </c>
      <c r="T2520" s="0" t="n">
        <v>0.41</v>
      </c>
      <c r="U2520" s="6" t="n">
        <v>45493</v>
      </c>
      <c r="V2520" s="0" t="n">
        <v>62.98</v>
      </c>
      <c r="W2520" s="0" t="n">
        <v>0.595</v>
      </c>
    </row>
    <row r="2521" customFormat="false" ht="15" hidden="false" customHeight="false" outlineLevel="0" collapsed="false">
      <c r="A2521" s="0" t="s">
        <v>2667</v>
      </c>
      <c r="B2521" s="0" t="s">
        <v>81</v>
      </c>
      <c r="C2521" s="0" t="n">
        <v>387</v>
      </c>
      <c r="D2521" s="0" t="n">
        <v>22</v>
      </c>
      <c r="E2521" s="0" t="n">
        <v>12</v>
      </c>
      <c r="F2521" s="0" t="n">
        <v>8</v>
      </c>
      <c r="G2521" s="0" t="n">
        <v>12.97</v>
      </c>
      <c r="H2521" s="0" t="n">
        <v>5.54</v>
      </c>
      <c r="I2521" s="0" t="n">
        <v>0.15</v>
      </c>
      <c r="J2521" s="0" t="s">
        <v>204</v>
      </c>
      <c r="K2521" s="0" t="s">
        <v>60</v>
      </c>
      <c r="L2521" s="0" t="n">
        <v>47</v>
      </c>
      <c r="M2521" s="0" t="n">
        <v>2.31</v>
      </c>
      <c r="N2521" s="0" t="n">
        <v>129.08</v>
      </c>
      <c r="O2521" s="0" t="n">
        <v>0.16</v>
      </c>
      <c r="P2521" s="0" t="n">
        <v>3</v>
      </c>
      <c r="Q2521" s="0" t="n">
        <v>0.76</v>
      </c>
      <c r="R2521" s="0" t="n">
        <v>139</v>
      </c>
      <c r="S2521" s="0" t="n">
        <v>7.26</v>
      </c>
      <c r="T2521" s="0" t="n">
        <v>0.9</v>
      </c>
      <c r="U2521" s="6" t="n">
        <v>45567</v>
      </c>
      <c r="V2521" s="0" t="n">
        <v>253.05</v>
      </c>
      <c r="W2521" s="0" t="n">
        <v>0.753</v>
      </c>
    </row>
    <row r="2522" customFormat="false" ht="15" hidden="false" customHeight="false" outlineLevel="0" collapsed="false">
      <c r="A2522" s="0" t="s">
        <v>2668</v>
      </c>
      <c r="B2522" s="0" t="s">
        <v>40</v>
      </c>
      <c r="C2522" s="0" t="n">
        <v>482</v>
      </c>
      <c r="D2522" s="0" t="n">
        <v>28</v>
      </c>
      <c r="E2522" s="0" t="n">
        <v>5</v>
      </c>
      <c r="F2522" s="0" t="n">
        <v>9</v>
      </c>
      <c r="G2522" s="0" t="n">
        <v>22.1</v>
      </c>
      <c r="H2522" s="0" t="n">
        <v>2.54</v>
      </c>
      <c r="I2522" s="0" t="n">
        <v>0.6</v>
      </c>
      <c r="J2522" s="0" t="s">
        <v>171</v>
      </c>
      <c r="K2522" s="0" t="s">
        <v>54</v>
      </c>
      <c r="L2522" s="0" t="n">
        <v>163</v>
      </c>
      <c r="M2522" s="0" t="n">
        <v>1.58</v>
      </c>
      <c r="N2522" s="0" t="n">
        <v>164.12</v>
      </c>
      <c r="O2522" s="0" t="n">
        <v>1.09</v>
      </c>
      <c r="P2522" s="0" t="n">
        <v>7</v>
      </c>
      <c r="Q2522" s="0" t="n">
        <v>0.71</v>
      </c>
      <c r="R2522" s="0" t="n">
        <v>527</v>
      </c>
      <c r="S2522" s="0" t="n">
        <v>6.2</v>
      </c>
      <c r="T2522" s="0" t="n">
        <v>0.45</v>
      </c>
      <c r="U2522" s="6" t="n">
        <v>45572</v>
      </c>
      <c r="V2522" s="0" t="n">
        <v>142.04</v>
      </c>
      <c r="W2522" s="0" t="n">
        <v>0.466</v>
      </c>
    </row>
    <row r="2523" customFormat="false" ht="15" hidden="false" customHeight="false" outlineLevel="0" collapsed="false">
      <c r="A2523" s="0" t="s">
        <v>2669</v>
      </c>
      <c r="B2523" s="0" t="s">
        <v>81</v>
      </c>
      <c r="C2523" s="0" t="n">
        <v>258</v>
      </c>
      <c r="D2523" s="0" t="n">
        <v>21</v>
      </c>
      <c r="E2523" s="0" t="n">
        <v>12</v>
      </c>
      <c r="F2523" s="0" t="n">
        <v>6</v>
      </c>
      <c r="G2523" s="0" t="n">
        <v>24.19</v>
      </c>
      <c r="H2523" s="0" t="n">
        <v>2.35</v>
      </c>
      <c r="I2523" s="0" t="n">
        <v>0.75</v>
      </c>
      <c r="J2523" s="0" t="s">
        <v>158</v>
      </c>
      <c r="K2523" s="0" t="s">
        <v>46</v>
      </c>
      <c r="L2523" s="0" t="n">
        <v>68</v>
      </c>
      <c r="M2523" s="0" t="n">
        <v>1.96</v>
      </c>
      <c r="N2523" s="0" t="n">
        <v>197.46</v>
      </c>
      <c r="O2523" s="0" t="n">
        <v>1.89</v>
      </c>
      <c r="P2523" s="0" t="n">
        <v>3</v>
      </c>
      <c r="Q2523" s="0" t="n">
        <v>0.95</v>
      </c>
      <c r="R2523" s="0" t="n">
        <v>701</v>
      </c>
      <c r="S2523" s="0" t="n">
        <v>3.43</v>
      </c>
      <c r="T2523" s="0" t="n">
        <v>0.22</v>
      </c>
      <c r="U2523" s="6" t="n">
        <v>45335</v>
      </c>
      <c r="V2523" s="0" t="n">
        <v>70.72</v>
      </c>
      <c r="W2523" s="0" t="n">
        <v>0.431</v>
      </c>
    </row>
    <row r="2524" customFormat="false" ht="15" hidden="false" customHeight="false" outlineLevel="0" collapsed="false">
      <c r="A2524" s="0" t="s">
        <v>2670</v>
      </c>
      <c r="B2524" s="0" t="s">
        <v>40</v>
      </c>
      <c r="C2524" s="0" t="n">
        <v>343</v>
      </c>
      <c r="D2524" s="0" t="n">
        <v>57</v>
      </c>
      <c r="E2524" s="0" t="n">
        <v>14</v>
      </c>
      <c r="F2524" s="0" t="n">
        <v>7</v>
      </c>
      <c r="G2524" s="0" t="n">
        <v>37.47</v>
      </c>
      <c r="H2524" s="0" t="n">
        <v>1.27</v>
      </c>
      <c r="I2524" s="0" t="n">
        <v>0.21</v>
      </c>
      <c r="J2524" s="0" t="s">
        <v>297</v>
      </c>
      <c r="K2524" s="0" t="s">
        <v>54</v>
      </c>
      <c r="L2524" s="0" t="n">
        <v>136</v>
      </c>
      <c r="M2524" s="0" t="n">
        <v>1.55</v>
      </c>
      <c r="N2524" s="0" t="n">
        <v>126.81</v>
      </c>
      <c r="O2524" s="0" t="n">
        <v>1.69</v>
      </c>
      <c r="P2524" s="0" t="n">
        <v>6</v>
      </c>
      <c r="Q2524" s="0" t="n">
        <v>0.8</v>
      </c>
      <c r="R2524" s="0" t="n">
        <v>161</v>
      </c>
      <c r="S2524" s="0" t="n">
        <v>9.18</v>
      </c>
      <c r="T2524" s="0" t="n">
        <v>0.63</v>
      </c>
      <c r="U2524" s="6" t="n">
        <v>45448</v>
      </c>
      <c r="V2524" s="0" t="n">
        <v>297.36</v>
      </c>
      <c r="W2524" s="0" t="n">
        <v>0.519</v>
      </c>
    </row>
    <row r="2525" customFormat="false" ht="15" hidden="false" customHeight="false" outlineLevel="0" collapsed="false">
      <c r="A2525" s="0" t="s">
        <v>2671</v>
      </c>
      <c r="B2525" s="0" t="s">
        <v>44</v>
      </c>
      <c r="C2525" s="0" t="n">
        <v>315</v>
      </c>
      <c r="D2525" s="0" t="n">
        <v>34</v>
      </c>
      <c r="E2525" s="0" t="n">
        <v>7</v>
      </c>
      <c r="F2525" s="0" t="n">
        <v>2</v>
      </c>
      <c r="G2525" s="0" t="n">
        <v>38.49</v>
      </c>
      <c r="H2525" s="0" t="n">
        <v>8.06</v>
      </c>
      <c r="I2525" s="0" t="n">
        <v>0.73</v>
      </c>
      <c r="J2525" s="0" t="s">
        <v>89</v>
      </c>
      <c r="K2525" s="0" t="s">
        <v>46</v>
      </c>
      <c r="L2525" s="0" t="n">
        <v>33</v>
      </c>
      <c r="M2525" s="0" t="n">
        <v>1.71</v>
      </c>
      <c r="N2525" s="0" t="n">
        <v>182.67</v>
      </c>
      <c r="O2525" s="0" t="n">
        <v>1.32</v>
      </c>
      <c r="P2525" s="0" t="n">
        <v>5</v>
      </c>
      <c r="Q2525" s="0" t="n">
        <v>0.73</v>
      </c>
      <c r="R2525" s="0" t="n">
        <v>956</v>
      </c>
      <c r="S2525" s="0" t="n">
        <v>8.62</v>
      </c>
      <c r="T2525" s="0" t="n">
        <v>0.98</v>
      </c>
      <c r="U2525" s="6" t="n">
        <v>45399</v>
      </c>
      <c r="V2525" s="0" t="n">
        <v>59.9</v>
      </c>
      <c r="W2525" s="0" t="n">
        <v>0.625</v>
      </c>
    </row>
    <row r="2526" customFormat="false" ht="15" hidden="false" customHeight="false" outlineLevel="0" collapsed="false">
      <c r="A2526" s="0" t="s">
        <v>2672</v>
      </c>
      <c r="B2526" s="0" t="s">
        <v>40</v>
      </c>
      <c r="C2526" s="0" t="n">
        <v>206</v>
      </c>
      <c r="D2526" s="0" t="n">
        <v>66</v>
      </c>
      <c r="E2526" s="0" t="n">
        <v>12</v>
      </c>
      <c r="F2526" s="0" t="n">
        <v>5</v>
      </c>
      <c r="G2526" s="0" t="n">
        <v>8.77</v>
      </c>
      <c r="H2526" s="0" t="n">
        <v>3.58</v>
      </c>
      <c r="I2526" s="0" t="n">
        <v>0.5</v>
      </c>
      <c r="J2526" s="0" t="s">
        <v>118</v>
      </c>
      <c r="K2526" s="0" t="s">
        <v>60</v>
      </c>
      <c r="L2526" s="0" t="n">
        <v>120</v>
      </c>
      <c r="M2526" s="0" t="n">
        <v>0.92</v>
      </c>
      <c r="N2526" s="0" t="n">
        <v>78.26</v>
      </c>
      <c r="O2526" s="0" t="n">
        <v>0.45</v>
      </c>
      <c r="P2526" s="0" t="n">
        <v>9</v>
      </c>
      <c r="Q2526" s="0" t="n">
        <v>0.95</v>
      </c>
      <c r="R2526" s="0" t="n">
        <v>999</v>
      </c>
      <c r="S2526" s="0" t="n">
        <v>14.66</v>
      </c>
      <c r="T2526" s="0" t="n">
        <v>0.26</v>
      </c>
      <c r="U2526" s="6" t="n">
        <v>45468</v>
      </c>
      <c r="V2526" s="0" t="n">
        <v>277.36</v>
      </c>
      <c r="W2526" s="0" t="n">
        <v>0.612</v>
      </c>
    </row>
    <row r="2527" customFormat="false" ht="15" hidden="false" customHeight="false" outlineLevel="0" collapsed="false">
      <c r="A2527" s="0" t="s">
        <v>2673</v>
      </c>
      <c r="B2527" s="0" t="s">
        <v>56</v>
      </c>
      <c r="C2527" s="0" t="n">
        <v>227</v>
      </c>
      <c r="D2527" s="0" t="n">
        <v>44</v>
      </c>
      <c r="E2527" s="0" t="n">
        <v>12</v>
      </c>
      <c r="F2527" s="0" t="n">
        <v>6</v>
      </c>
      <c r="G2527" s="0" t="n">
        <v>30.05</v>
      </c>
      <c r="H2527" s="0" t="n">
        <v>8.64</v>
      </c>
      <c r="I2527" s="0" t="n">
        <v>0.83</v>
      </c>
      <c r="J2527" s="0" t="s">
        <v>236</v>
      </c>
      <c r="K2527" s="0" t="s">
        <v>54</v>
      </c>
      <c r="L2527" s="0" t="n">
        <v>30</v>
      </c>
      <c r="M2527" s="0" t="n">
        <v>2.42</v>
      </c>
      <c r="N2527" s="0" t="n">
        <v>143.09</v>
      </c>
      <c r="O2527" s="0" t="n">
        <v>1.75</v>
      </c>
      <c r="P2527" s="0" t="n">
        <v>0</v>
      </c>
      <c r="Q2527" s="0" t="n">
        <v>0.93</v>
      </c>
      <c r="R2527" s="0" t="n">
        <v>443</v>
      </c>
      <c r="S2527" s="0" t="n">
        <v>6.77</v>
      </c>
      <c r="T2527" s="0" t="n">
        <v>0.43</v>
      </c>
      <c r="U2527" s="6" t="n">
        <v>45400</v>
      </c>
      <c r="V2527" s="0" t="n">
        <v>10.15</v>
      </c>
      <c r="W2527" s="0" t="n">
        <v>0.587</v>
      </c>
    </row>
    <row r="2528" customFormat="false" ht="15" hidden="false" customHeight="false" outlineLevel="0" collapsed="false">
      <c r="A2528" s="0" t="s">
        <v>2674</v>
      </c>
      <c r="B2528" s="0" t="s">
        <v>40</v>
      </c>
      <c r="C2528" s="0" t="n">
        <v>239</v>
      </c>
      <c r="D2528" s="0" t="n">
        <v>85</v>
      </c>
      <c r="E2528" s="0" t="n">
        <v>8</v>
      </c>
      <c r="F2528" s="0" t="n">
        <v>9</v>
      </c>
      <c r="G2528" s="0" t="n">
        <v>44.91</v>
      </c>
      <c r="H2528" s="0" t="n">
        <v>6.28</v>
      </c>
      <c r="I2528" s="0" t="n">
        <v>0.58</v>
      </c>
      <c r="J2528" s="0" t="s">
        <v>139</v>
      </c>
      <c r="K2528" s="0" t="s">
        <v>60</v>
      </c>
      <c r="L2528" s="0" t="n">
        <v>69</v>
      </c>
      <c r="M2528" s="0" t="n">
        <v>1.56</v>
      </c>
      <c r="N2528" s="0" t="n">
        <v>20.6</v>
      </c>
      <c r="O2528" s="0" t="n">
        <v>1.53</v>
      </c>
      <c r="P2528" s="0" t="n">
        <v>7</v>
      </c>
      <c r="Q2528" s="0" t="n">
        <v>0.91</v>
      </c>
      <c r="R2528" s="0" t="n">
        <v>936</v>
      </c>
      <c r="S2528" s="0" t="n">
        <v>6.9</v>
      </c>
      <c r="T2528" s="0" t="n">
        <v>0.58</v>
      </c>
      <c r="U2528" s="6" t="n">
        <v>45503</v>
      </c>
      <c r="V2528" s="0" t="n">
        <v>137</v>
      </c>
      <c r="W2528" s="0" t="n">
        <v>0.497</v>
      </c>
    </row>
    <row r="2529" customFormat="false" ht="15" hidden="false" customHeight="false" outlineLevel="0" collapsed="false">
      <c r="A2529" s="0" t="s">
        <v>2675</v>
      </c>
      <c r="B2529" s="0" t="s">
        <v>48</v>
      </c>
      <c r="C2529" s="0" t="n">
        <v>419</v>
      </c>
      <c r="D2529" s="0" t="n">
        <v>14</v>
      </c>
      <c r="E2529" s="0" t="n">
        <v>4</v>
      </c>
      <c r="F2529" s="0" t="n">
        <v>9</v>
      </c>
      <c r="G2529" s="0" t="n">
        <v>6.33</v>
      </c>
      <c r="H2529" s="0" t="n">
        <v>6.9</v>
      </c>
      <c r="I2529" s="0" t="n">
        <v>0.4</v>
      </c>
      <c r="J2529" s="0" t="s">
        <v>49</v>
      </c>
      <c r="K2529" s="0" t="s">
        <v>42</v>
      </c>
      <c r="L2529" s="0" t="n">
        <v>99</v>
      </c>
      <c r="M2529" s="0" t="n">
        <v>2.52</v>
      </c>
      <c r="N2529" s="0" t="n">
        <v>159.9</v>
      </c>
      <c r="O2529" s="0" t="n">
        <v>0.61</v>
      </c>
      <c r="P2529" s="0" t="n">
        <v>5</v>
      </c>
      <c r="Q2529" s="0" t="n">
        <v>0.97</v>
      </c>
      <c r="R2529" s="0" t="n">
        <v>289</v>
      </c>
      <c r="S2529" s="0" t="n">
        <v>3.29</v>
      </c>
      <c r="T2529" s="0" t="n">
        <v>0.86</v>
      </c>
      <c r="U2529" s="6" t="n">
        <v>45622</v>
      </c>
      <c r="V2529" s="0" t="n">
        <v>18.67</v>
      </c>
      <c r="W2529" s="0" t="n">
        <v>0.649</v>
      </c>
    </row>
    <row r="2530" customFormat="false" ht="15" hidden="false" customHeight="false" outlineLevel="0" collapsed="false">
      <c r="A2530" s="0" t="s">
        <v>2676</v>
      </c>
      <c r="B2530" s="0" t="s">
        <v>40</v>
      </c>
      <c r="C2530" s="0" t="n">
        <v>209</v>
      </c>
      <c r="D2530" s="0" t="n">
        <v>31</v>
      </c>
      <c r="E2530" s="0" t="n">
        <v>9</v>
      </c>
      <c r="F2530" s="0" t="n">
        <v>9</v>
      </c>
      <c r="G2530" s="0" t="n">
        <v>24.17</v>
      </c>
      <c r="H2530" s="0" t="n">
        <v>3.27</v>
      </c>
      <c r="I2530" s="0" t="n">
        <v>0.4</v>
      </c>
      <c r="J2530" s="0" t="s">
        <v>150</v>
      </c>
      <c r="K2530" s="0" t="s">
        <v>42</v>
      </c>
      <c r="L2530" s="0" t="n">
        <v>157</v>
      </c>
      <c r="M2530" s="0" t="n">
        <v>4.06</v>
      </c>
      <c r="N2530" s="0" t="n">
        <v>167.66</v>
      </c>
      <c r="O2530" s="0" t="n">
        <v>1.63</v>
      </c>
      <c r="P2530" s="0" t="n">
        <v>1</v>
      </c>
      <c r="Q2530" s="0" t="n">
        <v>0.85</v>
      </c>
      <c r="R2530" s="0" t="n">
        <v>321</v>
      </c>
      <c r="S2530" s="0" t="n">
        <v>9.37</v>
      </c>
      <c r="T2530" s="0" t="n">
        <v>0.42</v>
      </c>
      <c r="U2530" s="6" t="n">
        <v>45554</v>
      </c>
      <c r="V2530" s="0" t="n">
        <v>274.61</v>
      </c>
      <c r="W2530" s="0" t="n">
        <v>0.596</v>
      </c>
    </row>
    <row r="2531" customFormat="false" ht="15" hidden="false" customHeight="false" outlineLevel="0" collapsed="false">
      <c r="A2531" s="0" t="s">
        <v>2677</v>
      </c>
      <c r="B2531" s="0" t="s">
        <v>56</v>
      </c>
      <c r="C2531" s="0" t="n">
        <v>407</v>
      </c>
      <c r="D2531" s="0" t="n">
        <v>86</v>
      </c>
      <c r="E2531" s="0" t="n">
        <v>5</v>
      </c>
      <c r="F2531" s="0" t="n">
        <v>5</v>
      </c>
      <c r="G2531" s="0" t="n">
        <v>37.77</v>
      </c>
      <c r="H2531" s="0" t="n">
        <v>4.84</v>
      </c>
      <c r="I2531" s="0" t="n">
        <v>0.91</v>
      </c>
      <c r="J2531" s="0" t="s">
        <v>139</v>
      </c>
      <c r="K2531" s="0" t="s">
        <v>54</v>
      </c>
      <c r="L2531" s="0" t="n">
        <v>15</v>
      </c>
      <c r="M2531" s="0" t="n">
        <v>2.52</v>
      </c>
      <c r="N2531" s="0" t="n">
        <v>86.22</v>
      </c>
      <c r="O2531" s="0" t="n">
        <v>1.77</v>
      </c>
      <c r="P2531" s="0" t="n">
        <v>4</v>
      </c>
      <c r="Q2531" s="0" t="n">
        <v>0.74</v>
      </c>
      <c r="R2531" s="0" t="n">
        <v>192</v>
      </c>
      <c r="S2531" s="0" t="n">
        <v>12.87</v>
      </c>
      <c r="T2531" s="0" t="n">
        <v>0.47</v>
      </c>
      <c r="U2531" s="6" t="n">
        <v>45364</v>
      </c>
      <c r="V2531" s="0" t="n">
        <v>46.51</v>
      </c>
      <c r="W2531" s="0" t="n">
        <v>0.557</v>
      </c>
    </row>
    <row r="2532" customFormat="false" ht="15" hidden="false" customHeight="false" outlineLevel="0" collapsed="false">
      <c r="A2532" s="0" t="s">
        <v>2678</v>
      </c>
      <c r="B2532" s="0" t="s">
        <v>56</v>
      </c>
      <c r="C2532" s="0" t="n">
        <v>448</v>
      </c>
      <c r="D2532" s="0" t="n">
        <v>66</v>
      </c>
      <c r="E2532" s="0" t="n">
        <v>3</v>
      </c>
      <c r="F2532" s="0" t="n">
        <v>6</v>
      </c>
      <c r="G2532" s="0" t="n">
        <v>30.96</v>
      </c>
      <c r="H2532" s="0" t="n">
        <v>4.42</v>
      </c>
      <c r="I2532" s="0" t="n">
        <v>0.51</v>
      </c>
      <c r="J2532" s="0" t="s">
        <v>198</v>
      </c>
      <c r="K2532" s="0" t="s">
        <v>46</v>
      </c>
      <c r="L2532" s="0" t="n">
        <v>19</v>
      </c>
      <c r="M2532" s="0" t="n">
        <v>4.8</v>
      </c>
      <c r="N2532" s="0" t="n">
        <v>131.4</v>
      </c>
      <c r="O2532" s="0" t="n">
        <v>1.43</v>
      </c>
      <c r="P2532" s="0" t="n">
        <v>1</v>
      </c>
      <c r="Q2532" s="0" t="n">
        <v>0.72</v>
      </c>
      <c r="R2532" s="0" t="n">
        <v>768</v>
      </c>
      <c r="S2532" s="0" t="n">
        <v>4.47</v>
      </c>
      <c r="T2532" s="0" t="n">
        <v>0.51</v>
      </c>
      <c r="U2532" s="6" t="n">
        <v>45374</v>
      </c>
      <c r="V2532" s="0" t="n">
        <v>205.2</v>
      </c>
      <c r="W2532" s="0" t="n">
        <v>0.543</v>
      </c>
    </row>
    <row r="2533" customFormat="false" ht="15" hidden="false" customHeight="false" outlineLevel="0" collapsed="false">
      <c r="A2533" s="0" t="s">
        <v>2679</v>
      </c>
      <c r="B2533" s="0" t="s">
        <v>81</v>
      </c>
      <c r="C2533" s="0" t="n">
        <v>365</v>
      </c>
      <c r="D2533" s="0" t="n">
        <v>56</v>
      </c>
      <c r="E2533" s="0" t="n">
        <v>12</v>
      </c>
      <c r="F2533" s="0" t="n">
        <v>9</v>
      </c>
      <c r="G2533" s="0" t="n">
        <v>5.93</v>
      </c>
      <c r="H2533" s="0" t="n">
        <v>2.74</v>
      </c>
      <c r="I2533" s="0" t="n">
        <v>0.47</v>
      </c>
      <c r="J2533" s="0" t="s">
        <v>174</v>
      </c>
      <c r="K2533" s="0" t="s">
        <v>54</v>
      </c>
      <c r="L2533" s="0" t="n">
        <v>149</v>
      </c>
      <c r="M2533" s="0" t="n">
        <v>1.17</v>
      </c>
      <c r="N2533" s="0" t="n">
        <v>173.09</v>
      </c>
      <c r="O2533" s="0" t="n">
        <v>0.29</v>
      </c>
      <c r="P2533" s="0" t="n">
        <v>9</v>
      </c>
      <c r="Q2533" s="0" t="n">
        <v>0.8</v>
      </c>
      <c r="R2533" s="0" t="n">
        <v>168</v>
      </c>
      <c r="S2533" s="0" t="n">
        <v>1.13</v>
      </c>
      <c r="T2533" s="0" t="n">
        <v>0.5</v>
      </c>
      <c r="U2533" s="6" t="n">
        <v>45386</v>
      </c>
      <c r="V2533" s="0" t="n">
        <v>193.05</v>
      </c>
      <c r="W2533" s="0" t="n">
        <v>0.466</v>
      </c>
    </row>
    <row r="2534" customFormat="false" ht="15" hidden="false" customHeight="false" outlineLevel="0" collapsed="false">
      <c r="A2534" s="0" t="s">
        <v>2680</v>
      </c>
      <c r="B2534" s="0" t="s">
        <v>44</v>
      </c>
      <c r="C2534" s="0" t="n">
        <v>303</v>
      </c>
      <c r="D2534" s="0" t="n">
        <v>63</v>
      </c>
      <c r="E2534" s="0" t="n">
        <v>5</v>
      </c>
      <c r="F2534" s="0" t="n">
        <v>5</v>
      </c>
      <c r="G2534" s="0" t="n">
        <v>20.43</v>
      </c>
      <c r="H2534" s="0" t="n">
        <v>8.41</v>
      </c>
      <c r="I2534" s="0" t="n">
        <v>0.14</v>
      </c>
      <c r="J2534" s="0" t="s">
        <v>162</v>
      </c>
      <c r="K2534" s="0" t="s">
        <v>46</v>
      </c>
      <c r="L2534" s="0" t="n">
        <v>106</v>
      </c>
      <c r="M2534" s="0" t="n">
        <v>4.33</v>
      </c>
      <c r="N2534" s="0" t="n">
        <v>177.89</v>
      </c>
      <c r="O2534" s="0" t="n">
        <v>1.97</v>
      </c>
      <c r="P2534" s="0" t="n">
        <v>6</v>
      </c>
      <c r="Q2534" s="0" t="n">
        <v>0.73</v>
      </c>
      <c r="R2534" s="0" t="n">
        <v>645</v>
      </c>
      <c r="S2534" s="0" t="n">
        <v>10.68</v>
      </c>
      <c r="T2534" s="0" t="n">
        <v>0.36</v>
      </c>
      <c r="U2534" s="6" t="n">
        <v>45405</v>
      </c>
      <c r="V2534" s="0" t="n">
        <v>235.93</v>
      </c>
      <c r="W2534" s="0" t="n">
        <v>0.443</v>
      </c>
    </row>
    <row r="2535" customFormat="false" ht="15" hidden="false" customHeight="false" outlineLevel="0" collapsed="false">
      <c r="A2535" s="0" t="s">
        <v>2681</v>
      </c>
      <c r="B2535" s="0" t="s">
        <v>40</v>
      </c>
      <c r="C2535" s="0" t="n">
        <v>371</v>
      </c>
      <c r="D2535" s="0" t="n">
        <v>12</v>
      </c>
      <c r="E2535" s="0" t="n">
        <v>11</v>
      </c>
      <c r="F2535" s="0" t="n">
        <v>8</v>
      </c>
      <c r="G2535" s="0" t="n">
        <v>25.85</v>
      </c>
      <c r="H2535" s="0" t="n">
        <v>6.41</v>
      </c>
      <c r="I2535" s="0" t="n">
        <v>0.43</v>
      </c>
      <c r="J2535" s="0" t="s">
        <v>137</v>
      </c>
      <c r="K2535" s="0" t="s">
        <v>42</v>
      </c>
      <c r="L2535" s="0" t="n">
        <v>159</v>
      </c>
      <c r="M2535" s="0" t="n">
        <v>1.62</v>
      </c>
      <c r="N2535" s="0" t="n">
        <v>30.24</v>
      </c>
      <c r="O2535" s="0" t="n">
        <v>0.24</v>
      </c>
      <c r="P2535" s="0" t="n">
        <v>9</v>
      </c>
      <c r="Q2535" s="0" t="n">
        <v>0.86</v>
      </c>
      <c r="R2535" s="0" t="n">
        <v>949</v>
      </c>
      <c r="S2535" s="0" t="n">
        <v>1.44</v>
      </c>
      <c r="T2535" s="0" t="n">
        <v>0.93</v>
      </c>
      <c r="U2535" s="6" t="n">
        <v>45607</v>
      </c>
      <c r="V2535" s="0" t="n">
        <v>226.59</v>
      </c>
      <c r="W2535" s="0" t="n">
        <v>0.573</v>
      </c>
    </row>
    <row r="2536" customFormat="false" ht="15" hidden="false" customHeight="false" outlineLevel="0" collapsed="false">
      <c r="A2536" s="0" t="s">
        <v>2682</v>
      </c>
      <c r="B2536" s="0" t="s">
        <v>81</v>
      </c>
      <c r="C2536" s="0" t="n">
        <v>256</v>
      </c>
      <c r="D2536" s="0" t="n">
        <v>62</v>
      </c>
      <c r="E2536" s="0" t="n">
        <v>12</v>
      </c>
      <c r="F2536" s="0" t="n">
        <v>9</v>
      </c>
      <c r="G2536" s="0" t="n">
        <v>49.8</v>
      </c>
      <c r="H2536" s="0" t="n">
        <v>0.86</v>
      </c>
      <c r="I2536" s="0" t="n">
        <v>0.86</v>
      </c>
      <c r="J2536" s="0" t="s">
        <v>98</v>
      </c>
      <c r="K2536" s="0" t="s">
        <v>46</v>
      </c>
      <c r="L2536" s="0" t="n">
        <v>89</v>
      </c>
      <c r="M2536" s="0" t="n">
        <v>4.7</v>
      </c>
      <c r="N2536" s="0" t="n">
        <v>167.22</v>
      </c>
      <c r="O2536" s="0" t="n">
        <v>1.34</v>
      </c>
      <c r="P2536" s="0" t="n">
        <v>5</v>
      </c>
      <c r="Q2536" s="0" t="n">
        <v>0.7</v>
      </c>
      <c r="R2536" s="0" t="n">
        <v>300</v>
      </c>
      <c r="S2536" s="0" t="n">
        <v>6.73</v>
      </c>
      <c r="T2536" s="0" t="n">
        <v>0.83</v>
      </c>
      <c r="U2536" s="6" t="n">
        <v>45421</v>
      </c>
      <c r="V2536" s="0" t="n">
        <v>19.41</v>
      </c>
      <c r="W2536" s="0" t="n">
        <v>0.562</v>
      </c>
    </row>
    <row r="2537" customFormat="false" ht="15" hidden="false" customHeight="false" outlineLevel="0" collapsed="false">
      <c r="A2537" s="0" t="s">
        <v>2683</v>
      </c>
      <c r="B2537" s="0" t="s">
        <v>44</v>
      </c>
      <c r="C2537" s="0" t="n">
        <v>213</v>
      </c>
      <c r="D2537" s="0" t="n">
        <v>93</v>
      </c>
      <c r="E2537" s="0" t="n">
        <v>13</v>
      </c>
      <c r="F2537" s="0" t="n">
        <v>6</v>
      </c>
      <c r="G2537" s="0" t="n">
        <v>9.75</v>
      </c>
      <c r="H2537" s="0" t="n">
        <v>8.29</v>
      </c>
      <c r="I2537" s="0" t="n">
        <v>0.78</v>
      </c>
      <c r="J2537" s="0" t="s">
        <v>189</v>
      </c>
      <c r="K2537" s="0" t="s">
        <v>42</v>
      </c>
      <c r="L2537" s="0" t="n">
        <v>26</v>
      </c>
      <c r="M2537" s="0" t="n">
        <v>1.52</v>
      </c>
      <c r="N2537" s="0" t="n">
        <v>62.11</v>
      </c>
      <c r="O2537" s="0" t="n">
        <v>0.31</v>
      </c>
      <c r="P2537" s="0" t="n">
        <v>6</v>
      </c>
      <c r="Q2537" s="0" t="n">
        <v>0.83</v>
      </c>
      <c r="R2537" s="0" t="n">
        <v>327</v>
      </c>
      <c r="S2537" s="0" t="n">
        <v>9.58</v>
      </c>
      <c r="T2537" s="0" t="n">
        <v>0.98</v>
      </c>
      <c r="U2537" s="6" t="n">
        <v>45391</v>
      </c>
      <c r="V2537" s="0" t="n">
        <v>122.64</v>
      </c>
      <c r="W2537" s="0" t="n">
        <v>0.739</v>
      </c>
    </row>
    <row r="2538" customFormat="false" ht="15" hidden="false" customHeight="false" outlineLevel="0" collapsed="false">
      <c r="A2538" s="0" t="s">
        <v>2684</v>
      </c>
      <c r="B2538" s="0" t="s">
        <v>40</v>
      </c>
      <c r="C2538" s="0" t="n">
        <v>306</v>
      </c>
      <c r="D2538" s="0" t="n">
        <v>40</v>
      </c>
      <c r="E2538" s="0" t="n">
        <v>13</v>
      </c>
      <c r="F2538" s="0" t="n">
        <v>5</v>
      </c>
      <c r="G2538" s="0" t="n">
        <v>49.14</v>
      </c>
      <c r="H2538" s="0" t="n">
        <v>1.51</v>
      </c>
      <c r="I2538" s="0" t="n">
        <v>0.3</v>
      </c>
      <c r="J2538" s="0" t="s">
        <v>174</v>
      </c>
      <c r="K2538" s="0" t="s">
        <v>54</v>
      </c>
      <c r="L2538" s="0" t="n">
        <v>147</v>
      </c>
      <c r="M2538" s="0" t="n">
        <v>3.86</v>
      </c>
      <c r="N2538" s="0" t="n">
        <v>148.19</v>
      </c>
      <c r="O2538" s="0" t="n">
        <v>1.82</v>
      </c>
      <c r="P2538" s="0" t="n">
        <v>5</v>
      </c>
      <c r="Q2538" s="0" t="n">
        <v>0.75</v>
      </c>
      <c r="R2538" s="0" t="n">
        <v>212</v>
      </c>
      <c r="S2538" s="0" t="n">
        <v>6.4</v>
      </c>
      <c r="T2538" s="0" t="n">
        <v>0.5</v>
      </c>
      <c r="U2538" s="6" t="n">
        <v>45350</v>
      </c>
      <c r="V2538" s="0" t="n">
        <v>103.53</v>
      </c>
      <c r="W2538" s="0" t="n">
        <v>0.453</v>
      </c>
    </row>
    <row r="2539" customFormat="false" ht="15" hidden="false" customHeight="false" outlineLevel="0" collapsed="false">
      <c r="A2539" s="0" t="s">
        <v>2685</v>
      </c>
      <c r="B2539" s="0" t="s">
        <v>48</v>
      </c>
      <c r="C2539" s="0" t="n">
        <v>278</v>
      </c>
      <c r="D2539" s="0" t="n">
        <v>78</v>
      </c>
      <c r="E2539" s="0" t="n">
        <v>8</v>
      </c>
      <c r="F2539" s="0" t="n">
        <v>7</v>
      </c>
      <c r="G2539" s="0" t="n">
        <v>19.43</v>
      </c>
      <c r="H2539" s="0" t="n">
        <v>4.34</v>
      </c>
      <c r="I2539" s="0" t="n">
        <v>0.47</v>
      </c>
      <c r="J2539" s="0" t="s">
        <v>162</v>
      </c>
      <c r="K2539" s="0" t="s">
        <v>60</v>
      </c>
      <c r="L2539" s="0" t="n">
        <v>149</v>
      </c>
      <c r="M2539" s="0" t="n">
        <v>0.78</v>
      </c>
      <c r="N2539" s="0" t="n">
        <v>71.78</v>
      </c>
      <c r="O2539" s="0" t="n">
        <v>0.76</v>
      </c>
      <c r="P2539" s="0" t="n">
        <v>9</v>
      </c>
      <c r="Q2539" s="0" t="n">
        <v>0.81</v>
      </c>
      <c r="R2539" s="0" t="n">
        <v>703</v>
      </c>
      <c r="S2539" s="0" t="n">
        <v>4.65</v>
      </c>
      <c r="T2539" s="0" t="n">
        <v>0.24</v>
      </c>
      <c r="U2539" s="6" t="n">
        <v>45384</v>
      </c>
      <c r="V2539" s="0" t="n">
        <v>292.14</v>
      </c>
      <c r="W2539" s="0" t="n">
        <v>0.416</v>
      </c>
    </row>
    <row r="2540" customFormat="false" ht="15" hidden="false" customHeight="false" outlineLevel="0" collapsed="false">
      <c r="A2540" s="0" t="s">
        <v>2686</v>
      </c>
      <c r="B2540" s="0" t="s">
        <v>40</v>
      </c>
      <c r="C2540" s="0" t="n">
        <v>265</v>
      </c>
      <c r="D2540" s="0" t="n">
        <v>97</v>
      </c>
      <c r="E2540" s="0" t="n">
        <v>13</v>
      </c>
      <c r="F2540" s="0" t="n">
        <v>3</v>
      </c>
      <c r="G2540" s="0" t="n">
        <v>10.82</v>
      </c>
      <c r="H2540" s="0" t="n">
        <v>5.93</v>
      </c>
      <c r="I2540" s="0" t="n">
        <v>0.28</v>
      </c>
      <c r="J2540" s="0" t="s">
        <v>103</v>
      </c>
      <c r="K2540" s="0" t="s">
        <v>60</v>
      </c>
      <c r="L2540" s="0" t="n">
        <v>92</v>
      </c>
      <c r="M2540" s="0" t="n">
        <v>3.33</v>
      </c>
      <c r="N2540" s="0" t="n">
        <v>20.7</v>
      </c>
      <c r="O2540" s="0" t="n">
        <v>1.07</v>
      </c>
      <c r="P2540" s="0" t="n">
        <v>0</v>
      </c>
      <c r="Q2540" s="0" t="n">
        <v>0.9</v>
      </c>
      <c r="R2540" s="0" t="n">
        <v>399</v>
      </c>
      <c r="S2540" s="0" t="n">
        <v>12.19</v>
      </c>
      <c r="T2540" s="0" t="n">
        <v>0.29</v>
      </c>
      <c r="U2540" s="6" t="n">
        <v>45635</v>
      </c>
      <c r="V2540" s="0" t="n">
        <v>234.72</v>
      </c>
      <c r="W2540" s="0" t="n">
        <v>0.694</v>
      </c>
    </row>
    <row r="2541" customFormat="false" ht="15" hidden="false" customHeight="false" outlineLevel="0" collapsed="false">
      <c r="A2541" s="0" t="s">
        <v>2687</v>
      </c>
      <c r="B2541" s="0" t="s">
        <v>56</v>
      </c>
      <c r="C2541" s="0" t="n">
        <v>155</v>
      </c>
      <c r="D2541" s="0" t="n">
        <v>42</v>
      </c>
      <c r="E2541" s="0" t="n">
        <v>8</v>
      </c>
      <c r="F2541" s="0" t="n">
        <v>5</v>
      </c>
      <c r="G2541" s="0" t="n">
        <v>21.29</v>
      </c>
      <c r="H2541" s="0" t="n">
        <v>0.57</v>
      </c>
      <c r="I2541" s="0" t="n">
        <v>0.96</v>
      </c>
      <c r="J2541" s="0" t="s">
        <v>158</v>
      </c>
      <c r="K2541" s="0" t="s">
        <v>60</v>
      </c>
      <c r="L2541" s="0" t="n">
        <v>49</v>
      </c>
      <c r="M2541" s="0" t="n">
        <v>1.48</v>
      </c>
      <c r="N2541" s="0" t="n">
        <v>49.88</v>
      </c>
      <c r="O2541" s="0" t="n">
        <v>0.44</v>
      </c>
      <c r="P2541" s="0" t="n">
        <v>2</v>
      </c>
      <c r="Q2541" s="0" t="n">
        <v>0.81</v>
      </c>
      <c r="R2541" s="0" t="n">
        <v>80</v>
      </c>
      <c r="S2541" s="0" t="n">
        <v>5.21</v>
      </c>
      <c r="T2541" s="0" t="n">
        <v>0.49</v>
      </c>
      <c r="U2541" s="6" t="n">
        <v>45582</v>
      </c>
      <c r="V2541" s="0" t="n">
        <v>215.31</v>
      </c>
      <c r="W2541" s="0" t="n">
        <v>0.645</v>
      </c>
    </row>
    <row r="2542" customFormat="false" ht="15" hidden="false" customHeight="false" outlineLevel="0" collapsed="false">
      <c r="A2542" s="0" t="s">
        <v>2688</v>
      </c>
      <c r="B2542" s="0" t="s">
        <v>56</v>
      </c>
      <c r="C2542" s="0" t="n">
        <v>299</v>
      </c>
      <c r="D2542" s="0" t="n">
        <v>81</v>
      </c>
      <c r="E2542" s="0" t="n">
        <v>6</v>
      </c>
      <c r="F2542" s="0" t="n">
        <v>3</v>
      </c>
      <c r="G2542" s="0" t="n">
        <v>31.09</v>
      </c>
      <c r="H2542" s="0" t="n">
        <v>6.7</v>
      </c>
      <c r="I2542" s="0" t="n">
        <v>0.64</v>
      </c>
      <c r="J2542" s="0" t="s">
        <v>41</v>
      </c>
      <c r="K2542" s="0" t="s">
        <v>46</v>
      </c>
      <c r="L2542" s="0" t="n">
        <v>160</v>
      </c>
      <c r="M2542" s="0" t="n">
        <v>3.52</v>
      </c>
      <c r="N2542" s="0" t="n">
        <v>87.65</v>
      </c>
      <c r="O2542" s="0" t="n">
        <v>1.14</v>
      </c>
      <c r="P2542" s="0" t="n">
        <v>9</v>
      </c>
      <c r="Q2542" s="0" t="n">
        <v>0.8</v>
      </c>
      <c r="R2542" s="0" t="n">
        <v>507</v>
      </c>
      <c r="S2542" s="0" t="n">
        <v>3.52</v>
      </c>
      <c r="T2542" s="0" t="n">
        <v>0.93</v>
      </c>
      <c r="U2542" s="6" t="n">
        <v>45319</v>
      </c>
      <c r="V2542" s="0" t="n">
        <v>138.23</v>
      </c>
      <c r="W2542" s="0" t="n">
        <v>0.499</v>
      </c>
    </row>
    <row r="2543" customFormat="false" ht="15" hidden="false" customHeight="false" outlineLevel="0" collapsed="false">
      <c r="A2543" s="0" t="s">
        <v>2689</v>
      </c>
      <c r="B2543" s="0" t="s">
        <v>48</v>
      </c>
      <c r="C2543" s="0" t="n">
        <v>290</v>
      </c>
      <c r="D2543" s="0" t="n">
        <v>97</v>
      </c>
      <c r="E2543" s="0" t="n">
        <v>10</v>
      </c>
      <c r="F2543" s="0" t="n">
        <v>3</v>
      </c>
      <c r="G2543" s="0" t="n">
        <v>11.46</v>
      </c>
      <c r="H2543" s="0" t="n">
        <v>6.77</v>
      </c>
      <c r="I2543" s="0" t="n">
        <v>0.78</v>
      </c>
      <c r="J2543" s="0" t="s">
        <v>49</v>
      </c>
      <c r="K2543" s="0" t="s">
        <v>60</v>
      </c>
      <c r="L2543" s="0" t="n">
        <v>177</v>
      </c>
      <c r="M2543" s="0" t="n">
        <v>3.36</v>
      </c>
      <c r="N2543" s="0" t="n">
        <v>150.83</v>
      </c>
      <c r="O2543" s="0" t="n">
        <v>1.88</v>
      </c>
      <c r="P2543" s="0" t="n">
        <v>1</v>
      </c>
      <c r="Q2543" s="0" t="n">
        <v>1</v>
      </c>
      <c r="R2543" s="0" t="n">
        <v>887</v>
      </c>
      <c r="S2543" s="0" t="n">
        <v>6.44</v>
      </c>
      <c r="T2543" s="0" t="n">
        <v>0.98</v>
      </c>
      <c r="U2543" s="6" t="n">
        <v>45573</v>
      </c>
      <c r="V2543" s="0" t="n">
        <v>268.38</v>
      </c>
      <c r="W2543" s="0" t="n">
        <v>0.674</v>
      </c>
    </row>
    <row r="2544" customFormat="false" ht="15" hidden="false" customHeight="false" outlineLevel="0" collapsed="false">
      <c r="A2544" s="0" t="s">
        <v>2690</v>
      </c>
      <c r="B2544" s="0" t="s">
        <v>81</v>
      </c>
      <c r="C2544" s="0" t="n">
        <v>190</v>
      </c>
      <c r="D2544" s="0" t="n">
        <v>59</v>
      </c>
      <c r="E2544" s="0" t="n">
        <v>7</v>
      </c>
      <c r="F2544" s="0" t="n">
        <v>2</v>
      </c>
      <c r="G2544" s="0" t="n">
        <v>15.28</v>
      </c>
      <c r="H2544" s="0" t="n">
        <v>6.7</v>
      </c>
      <c r="I2544" s="0" t="n">
        <v>0.74</v>
      </c>
      <c r="J2544" s="0" t="s">
        <v>242</v>
      </c>
      <c r="K2544" s="0" t="s">
        <v>46</v>
      </c>
      <c r="L2544" s="0" t="n">
        <v>83</v>
      </c>
      <c r="M2544" s="0" t="n">
        <v>4.66</v>
      </c>
      <c r="N2544" s="0" t="n">
        <v>29.13</v>
      </c>
      <c r="O2544" s="0" t="n">
        <v>1.81</v>
      </c>
      <c r="P2544" s="0" t="n">
        <v>0</v>
      </c>
      <c r="Q2544" s="0" t="n">
        <v>0.92</v>
      </c>
      <c r="R2544" s="0" t="n">
        <v>140</v>
      </c>
      <c r="S2544" s="0" t="n">
        <v>2.84</v>
      </c>
      <c r="T2544" s="0" t="n">
        <v>0.86</v>
      </c>
      <c r="U2544" s="6" t="n">
        <v>45528</v>
      </c>
      <c r="V2544" s="0" t="n">
        <v>14.88</v>
      </c>
      <c r="W2544" s="0" t="n">
        <v>0.613</v>
      </c>
    </row>
    <row r="2545" customFormat="false" ht="15" hidden="false" customHeight="false" outlineLevel="0" collapsed="false">
      <c r="A2545" s="0" t="s">
        <v>2691</v>
      </c>
      <c r="B2545" s="0" t="s">
        <v>44</v>
      </c>
      <c r="C2545" s="0" t="n">
        <v>178</v>
      </c>
      <c r="D2545" s="0" t="n">
        <v>93</v>
      </c>
      <c r="E2545" s="0" t="n">
        <v>9</v>
      </c>
      <c r="F2545" s="0" t="n">
        <v>8</v>
      </c>
      <c r="G2545" s="0" t="n">
        <v>42.87</v>
      </c>
      <c r="H2545" s="0" t="n">
        <v>2.05</v>
      </c>
      <c r="I2545" s="0" t="n">
        <v>0.89</v>
      </c>
      <c r="J2545" s="0" t="s">
        <v>156</v>
      </c>
      <c r="K2545" s="0" t="s">
        <v>60</v>
      </c>
      <c r="L2545" s="0" t="n">
        <v>83</v>
      </c>
      <c r="M2545" s="0" t="n">
        <v>3.32</v>
      </c>
      <c r="N2545" s="0" t="n">
        <v>164.46</v>
      </c>
      <c r="O2545" s="0" t="n">
        <v>0.22</v>
      </c>
      <c r="P2545" s="0" t="n">
        <v>0</v>
      </c>
      <c r="Q2545" s="0" t="n">
        <v>0.85</v>
      </c>
      <c r="R2545" s="0" t="n">
        <v>177</v>
      </c>
      <c r="S2545" s="0" t="n">
        <v>10.67</v>
      </c>
      <c r="T2545" s="0" t="n">
        <v>0.39</v>
      </c>
      <c r="U2545" s="6" t="n">
        <v>45622</v>
      </c>
      <c r="V2545" s="0" t="n">
        <v>76.25</v>
      </c>
      <c r="W2545" s="0" t="n">
        <v>0.768</v>
      </c>
    </row>
    <row r="2546" customFormat="false" ht="15" hidden="false" customHeight="false" outlineLevel="0" collapsed="false">
      <c r="A2546" s="0" t="s">
        <v>2692</v>
      </c>
      <c r="B2546" s="0" t="s">
        <v>40</v>
      </c>
      <c r="C2546" s="0" t="n">
        <v>220</v>
      </c>
      <c r="D2546" s="0" t="n">
        <v>25</v>
      </c>
      <c r="E2546" s="0" t="n">
        <v>11</v>
      </c>
      <c r="F2546" s="0" t="n">
        <v>7</v>
      </c>
      <c r="G2546" s="0" t="n">
        <v>49.95</v>
      </c>
      <c r="H2546" s="0" t="n">
        <v>2.93</v>
      </c>
      <c r="I2546" s="0" t="n">
        <v>0.95</v>
      </c>
      <c r="J2546" s="0" t="s">
        <v>70</v>
      </c>
      <c r="K2546" s="0" t="s">
        <v>46</v>
      </c>
      <c r="L2546" s="0" t="n">
        <v>59</v>
      </c>
      <c r="M2546" s="0" t="n">
        <v>2.34</v>
      </c>
      <c r="N2546" s="0" t="n">
        <v>199.42</v>
      </c>
      <c r="O2546" s="0" t="n">
        <v>0.82</v>
      </c>
      <c r="P2546" s="0" t="n">
        <v>3</v>
      </c>
      <c r="Q2546" s="0" t="n">
        <v>0.87</v>
      </c>
      <c r="R2546" s="0" t="n">
        <v>828</v>
      </c>
      <c r="S2546" s="0" t="n">
        <v>10.94</v>
      </c>
      <c r="T2546" s="0" t="n">
        <v>0.73</v>
      </c>
      <c r="U2546" s="6" t="n">
        <v>45573</v>
      </c>
      <c r="V2546" s="0" t="n">
        <v>211.55</v>
      </c>
      <c r="W2546" s="0" t="n">
        <v>0.724</v>
      </c>
    </row>
    <row r="2547" customFormat="false" ht="15" hidden="false" customHeight="false" outlineLevel="0" collapsed="false">
      <c r="A2547" s="0" t="s">
        <v>2693</v>
      </c>
      <c r="B2547" s="0" t="s">
        <v>56</v>
      </c>
      <c r="C2547" s="0" t="n">
        <v>64</v>
      </c>
      <c r="D2547" s="0" t="n">
        <v>85</v>
      </c>
      <c r="E2547" s="0" t="n">
        <v>7</v>
      </c>
      <c r="F2547" s="0" t="n">
        <v>3</v>
      </c>
      <c r="G2547" s="0" t="n">
        <v>16.59</v>
      </c>
      <c r="H2547" s="0" t="n">
        <v>2.85</v>
      </c>
      <c r="I2547" s="0" t="n">
        <v>0.13</v>
      </c>
      <c r="J2547" s="0" t="s">
        <v>154</v>
      </c>
      <c r="K2547" s="0" t="s">
        <v>46</v>
      </c>
      <c r="L2547" s="0" t="n">
        <v>19</v>
      </c>
      <c r="M2547" s="0" t="n">
        <v>1.37</v>
      </c>
      <c r="N2547" s="0" t="n">
        <v>159.77</v>
      </c>
      <c r="O2547" s="0" t="n">
        <v>0.61</v>
      </c>
      <c r="P2547" s="0" t="n">
        <v>0</v>
      </c>
      <c r="Q2547" s="0" t="n">
        <v>0.89</v>
      </c>
      <c r="R2547" s="0" t="n">
        <v>597</v>
      </c>
      <c r="S2547" s="0" t="n">
        <v>1.21</v>
      </c>
      <c r="T2547" s="0" t="n">
        <v>0.68</v>
      </c>
      <c r="U2547" s="6" t="n">
        <v>45329</v>
      </c>
      <c r="V2547" s="0" t="n">
        <v>157.43</v>
      </c>
      <c r="W2547" s="0" t="n">
        <v>0.669</v>
      </c>
    </row>
    <row r="2548" customFormat="false" ht="15" hidden="false" customHeight="false" outlineLevel="0" collapsed="false">
      <c r="A2548" s="0" t="s">
        <v>2694</v>
      </c>
      <c r="B2548" s="0" t="s">
        <v>81</v>
      </c>
      <c r="C2548" s="0" t="n">
        <v>469</v>
      </c>
      <c r="D2548" s="0" t="n">
        <v>86</v>
      </c>
      <c r="E2548" s="0" t="n">
        <v>13</v>
      </c>
      <c r="F2548" s="0" t="n">
        <v>4</v>
      </c>
      <c r="G2548" s="0" t="n">
        <v>8.29</v>
      </c>
      <c r="H2548" s="0" t="n">
        <v>9.62</v>
      </c>
      <c r="I2548" s="0" t="n">
        <v>0.98</v>
      </c>
      <c r="J2548" s="0" t="s">
        <v>198</v>
      </c>
      <c r="K2548" s="0" t="s">
        <v>42</v>
      </c>
      <c r="L2548" s="0" t="n">
        <v>112</v>
      </c>
      <c r="M2548" s="0" t="n">
        <v>3.46</v>
      </c>
      <c r="N2548" s="0" t="n">
        <v>100.01</v>
      </c>
      <c r="O2548" s="0" t="n">
        <v>1.01</v>
      </c>
      <c r="P2548" s="0" t="n">
        <v>1</v>
      </c>
      <c r="Q2548" s="0" t="n">
        <v>0.71</v>
      </c>
      <c r="R2548" s="0" t="n">
        <v>897</v>
      </c>
      <c r="S2548" s="0" t="n">
        <v>10.73</v>
      </c>
      <c r="T2548" s="0" t="n">
        <v>0.86</v>
      </c>
      <c r="U2548" s="6" t="n">
        <v>45440</v>
      </c>
      <c r="V2548" s="0" t="n">
        <v>164.8</v>
      </c>
      <c r="W2548" s="0" t="n">
        <v>0.736</v>
      </c>
    </row>
    <row r="2549" customFormat="false" ht="15" hidden="false" customHeight="false" outlineLevel="0" collapsed="false">
      <c r="A2549" s="0" t="s">
        <v>2695</v>
      </c>
      <c r="B2549" s="0" t="s">
        <v>48</v>
      </c>
      <c r="C2549" s="0" t="n">
        <v>283</v>
      </c>
      <c r="D2549" s="0" t="n">
        <v>48</v>
      </c>
      <c r="E2549" s="0" t="n">
        <v>7</v>
      </c>
      <c r="F2549" s="0" t="n">
        <v>8</v>
      </c>
      <c r="G2549" s="0" t="n">
        <v>39.87</v>
      </c>
      <c r="H2549" s="0" t="n">
        <v>1.14</v>
      </c>
      <c r="I2549" s="0" t="n">
        <v>0.88</v>
      </c>
      <c r="J2549" s="0" t="s">
        <v>324</v>
      </c>
      <c r="K2549" s="0" t="s">
        <v>42</v>
      </c>
      <c r="L2549" s="0" t="n">
        <v>103</v>
      </c>
      <c r="M2549" s="0" t="n">
        <v>1.02</v>
      </c>
      <c r="N2549" s="0" t="n">
        <v>117.95</v>
      </c>
      <c r="O2549" s="0" t="n">
        <v>1.68</v>
      </c>
      <c r="P2549" s="0" t="n">
        <v>0</v>
      </c>
      <c r="Q2549" s="0" t="n">
        <v>0.72</v>
      </c>
      <c r="R2549" s="0" t="n">
        <v>841</v>
      </c>
      <c r="S2549" s="0" t="n">
        <v>5.19</v>
      </c>
      <c r="T2549" s="0" t="n">
        <v>0.61</v>
      </c>
      <c r="U2549" s="6" t="n">
        <v>45635</v>
      </c>
      <c r="V2549" s="0" t="n">
        <v>130.74</v>
      </c>
      <c r="W2549" s="0" t="n">
        <v>0.567</v>
      </c>
    </row>
    <row r="2550" customFormat="false" ht="15" hidden="false" customHeight="false" outlineLevel="0" collapsed="false">
      <c r="A2550" s="0" t="s">
        <v>2696</v>
      </c>
      <c r="B2550" s="0" t="s">
        <v>56</v>
      </c>
      <c r="C2550" s="0" t="n">
        <v>90</v>
      </c>
      <c r="D2550" s="0" t="n">
        <v>98</v>
      </c>
      <c r="E2550" s="0" t="n">
        <v>6</v>
      </c>
      <c r="F2550" s="0" t="n">
        <v>3</v>
      </c>
      <c r="G2550" s="0" t="n">
        <v>30.42</v>
      </c>
      <c r="H2550" s="0" t="n">
        <v>4.57</v>
      </c>
      <c r="I2550" s="0" t="n">
        <v>0.44</v>
      </c>
      <c r="J2550" s="0" t="s">
        <v>474</v>
      </c>
      <c r="K2550" s="0" t="s">
        <v>54</v>
      </c>
      <c r="L2550" s="0" t="n">
        <v>141</v>
      </c>
      <c r="M2550" s="0" t="n">
        <v>4.23</v>
      </c>
      <c r="N2550" s="0" t="n">
        <v>11.17</v>
      </c>
      <c r="O2550" s="0" t="n">
        <v>1.5</v>
      </c>
      <c r="P2550" s="0" t="n">
        <v>5</v>
      </c>
      <c r="Q2550" s="0" t="n">
        <v>0.89</v>
      </c>
      <c r="R2550" s="0" t="n">
        <v>774</v>
      </c>
      <c r="S2550" s="0" t="n">
        <v>10.19</v>
      </c>
      <c r="T2550" s="0" t="n">
        <v>0.45</v>
      </c>
      <c r="U2550" s="6" t="n">
        <v>45326</v>
      </c>
      <c r="V2550" s="0" t="n">
        <v>58.27</v>
      </c>
      <c r="W2550" s="0" t="n">
        <v>0.554</v>
      </c>
    </row>
    <row r="2551" customFormat="false" ht="15" hidden="false" customHeight="false" outlineLevel="0" collapsed="false">
      <c r="A2551" s="0" t="s">
        <v>2697</v>
      </c>
      <c r="B2551" s="0" t="s">
        <v>48</v>
      </c>
      <c r="C2551" s="0" t="n">
        <v>383</v>
      </c>
      <c r="D2551" s="0" t="n">
        <v>55</v>
      </c>
      <c r="E2551" s="0" t="n">
        <v>8</v>
      </c>
      <c r="F2551" s="0" t="n">
        <v>5</v>
      </c>
      <c r="G2551" s="0" t="n">
        <v>5.92</v>
      </c>
      <c r="H2551" s="0" t="n">
        <v>8.78</v>
      </c>
      <c r="I2551" s="0" t="n">
        <v>0.85</v>
      </c>
      <c r="J2551" s="0" t="s">
        <v>57</v>
      </c>
      <c r="K2551" s="0" t="s">
        <v>42</v>
      </c>
      <c r="L2551" s="0" t="n">
        <v>138</v>
      </c>
      <c r="M2551" s="0" t="n">
        <v>1.61</v>
      </c>
      <c r="N2551" s="0" t="n">
        <v>49.76</v>
      </c>
      <c r="O2551" s="0" t="n">
        <v>0.75</v>
      </c>
      <c r="P2551" s="0" t="n">
        <v>3</v>
      </c>
      <c r="Q2551" s="0" t="n">
        <v>0.81</v>
      </c>
      <c r="R2551" s="0" t="n">
        <v>558</v>
      </c>
      <c r="S2551" s="0" t="n">
        <v>10.89</v>
      </c>
      <c r="T2551" s="0" t="n">
        <v>0.22</v>
      </c>
      <c r="U2551" s="6" t="n">
        <v>45420</v>
      </c>
      <c r="V2551" s="0" t="n">
        <v>58.2</v>
      </c>
      <c r="W2551" s="0" t="n">
        <v>0.616</v>
      </c>
    </row>
    <row r="2552" customFormat="false" ht="15" hidden="false" customHeight="false" outlineLevel="0" collapsed="false">
      <c r="A2552" s="0" t="s">
        <v>2698</v>
      </c>
      <c r="B2552" s="0" t="s">
        <v>40</v>
      </c>
      <c r="C2552" s="0" t="n">
        <v>390</v>
      </c>
      <c r="D2552" s="0" t="n">
        <v>97</v>
      </c>
      <c r="E2552" s="0" t="n">
        <v>4</v>
      </c>
      <c r="F2552" s="0" t="n">
        <v>3</v>
      </c>
      <c r="G2552" s="0" t="n">
        <v>47.39</v>
      </c>
      <c r="H2552" s="0" t="n">
        <v>7.81</v>
      </c>
      <c r="I2552" s="0" t="n">
        <v>0.76</v>
      </c>
      <c r="J2552" s="0" t="s">
        <v>196</v>
      </c>
      <c r="K2552" s="0" t="s">
        <v>46</v>
      </c>
      <c r="L2552" s="0" t="n">
        <v>52</v>
      </c>
      <c r="M2552" s="0" t="n">
        <v>2.86</v>
      </c>
      <c r="N2552" s="0" t="n">
        <v>180.81</v>
      </c>
      <c r="O2552" s="0" t="n">
        <v>0.83</v>
      </c>
      <c r="P2552" s="0" t="n">
        <v>7</v>
      </c>
      <c r="Q2552" s="0" t="n">
        <v>0.72</v>
      </c>
      <c r="R2552" s="0" t="n">
        <v>985</v>
      </c>
      <c r="S2552" s="0" t="n">
        <v>4.89</v>
      </c>
      <c r="T2552" s="0" t="n">
        <v>0.84</v>
      </c>
      <c r="U2552" s="6" t="n">
        <v>45342</v>
      </c>
      <c r="V2552" s="0" t="n">
        <v>95.4</v>
      </c>
      <c r="W2552" s="0" t="n">
        <v>0.554</v>
      </c>
    </row>
    <row r="2553" customFormat="false" ht="15" hidden="false" customHeight="false" outlineLevel="0" collapsed="false">
      <c r="A2553" s="0" t="s">
        <v>2699</v>
      </c>
      <c r="B2553" s="0" t="s">
        <v>44</v>
      </c>
      <c r="C2553" s="0" t="n">
        <v>122</v>
      </c>
      <c r="D2553" s="0" t="n">
        <v>56</v>
      </c>
      <c r="E2553" s="0" t="n">
        <v>5</v>
      </c>
      <c r="F2553" s="0" t="n">
        <v>5</v>
      </c>
      <c r="G2553" s="0" t="n">
        <v>4.82</v>
      </c>
      <c r="H2553" s="0" t="n">
        <v>8.31</v>
      </c>
      <c r="I2553" s="0" t="n">
        <v>0.81</v>
      </c>
      <c r="J2553" s="0" t="s">
        <v>231</v>
      </c>
      <c r="K2553" s="0" t="s">
        <v>42</v>
      </c>
      <c r="L2553" s="0" t="n">
        <v>92</v>
      </c>
      <c r="M2553" s="0" t="n">
        <v>3.18</v>
      </c>
      <c r="N2553" s="0" t="n">
        <v>14.13</v>
      </c>
      <c r="O2553" s="0" t="n">
        <v>1.34</v>
      </c>
      <c r="P2553" s="0" t="n">
        <v>4</v>
      </c>
      <c r="Q2553" s="0" t="n">
        <v>0.79</v>
      </c>
      <c r="R2553" s="0" t="n">
        <v>794</v>
      </c>
      <c r="S2553" s="0" t="n">
        <v>3.6</v>
      </c>
      <c r="T2553" s="0" t="n">
        <v>0.62</v>
      </c>
      <c r="U2553" s="6" t="n">
        <v>45393</v>
      </c>
      <c r="V2553" s="0" t="n">
        <v>145.81</v>
      </c>
      <c r="W2553" s="0" t="n">
        <v>0.516</v>
      </c>
    </row>
    <row r="2554" customFormat="false" ht="15" hidden="false" customHeight="false" outlineLevel="0" collapsed="false">
      <c r="A2554" s="0" t="s">
        <v>2700</v>
      </c>
      <c r="B2554" s="0" t="s">
        <v>56</v>
      </c>
      <c r="C2554" s="0" t="n">
        <v>144</v>
      </c>
      <c r="D2554" s="0" t="n">
        <v>53</v>
      </c>
      <c r="E2554" s="0" t="n">
        <v>3</v>
      </c>
      <c r="F2554" s="0" t="n">
        <v>9</v>
      </c>
      <c r="G2554" s="0" t="n">
        <v>31.64</v>
      </c>
      <c r="H2554" s="0" t="n">
        <v>9.74</v>
      </c>
      <c r="I2554" s="0" t="n">
        <v>0.3</v>
      </c>
      <c r="J2554" s="0" t="s">
        <v>324</v>
      </c>
      <c r="K2554" s="0" t="s">
        <v>42</v>
      </c>
      <c r="L2554" s="0" t="n">
        <v>142</v>
      </c>
      <c r="M2554" s="0" t="n">
        <v>2.13</v>
      </c>
      <c r="N2554" s="0" t="n">
        <v>181.91</v>
      </c>
      <c r="O2554" s="0" t="n">
        <v>0.47</v>
      </c>
      <c r="P2554" s="0" t="n">
        <v>9</v>
      </c>
      <c r="Q2554" s="0" t="n">
        <v>0.74</v>
      </c>
      <c r="R2554" s="0" t="n">
        <v>789</v>
      </c>
      <c r="S2554" s="0" t="n">
        <v>12.57</v>
      </c>
      <c r="T2554" s="0" t="n">
        <v>0.63</v>
      </c>
      <c r="U2554" s="6" t="n">
        <v>45589</v>
      </c>
      <c r="V2554" s="0" t="n">
        <v>249</v>
      </c>
      <c r="W2554" s="0" t="n">
        <v>0.615</v>
      </c>
    </row>
    <row r="2555" customFormat="false" ht="15" hidden="false" customHeight="false" outlineLevel="0" collapsed="false">
      <c r="A2555" s="0" t="s">
        <v>2701</v>
      </c>
      <c r="B2555" s="0" t="s">
        <v>56</v>
      </c>
      <c r="C2555" s="0" t="n">
        <v>332</v>
      </c>
      <c r="D2555" s="0" t="n">
        <v>18</v>
      </c>
      <c r="E2555" s="0" t="n">
        <v>4</v>
      </c>
      <c r="F2555" s="0" t="n">
        <v>5</v>
      </c>
      <c r="G2555" s="0" t="n">
        <v>21.77</v>
      </c>
      <c r="H2555" s="0" t="n">
        <v>4.18</v>
      </c>
      <c r="I2555" s="0" t="n">
        <v>0.68</v>
      </c>
      <c r="J2555" s="0" t="s">
        <v>143</v>
      </c>
      <c r="K2555" s="0" t="s">
        <v>42</v>
      </c>
      <c r="L2555" s="0" t="n">
        <v>113</v>
      </c>
      <c r="M2555" s="0" t="n">
        <v>3.49</v>
      </c>
      <c r="N2555" s="0" t="n">
        <v>31.52</v>
      </c>
      <c r="O2555" s="0" t="n">
        <v>0.3</v>
      </c>
      <c r="P2555" s="0" t="n">
        <v>4</v>
      </c>
      <c r="Q2555" s="0" t="n">
        <v>0.97</v>
      </c>
      <c r="R2555" s="0" t="n">
        <v>930</v>
      </c>
      <c r="S2555" s="0" t="n">
        <v>11.35</v>
      </c>
      <c r="T2555" s="0" t="n">
        <v>0.97</v>
      </c>
      <c r="U2555" s="6" t="n">
        <v>45541</v>
      </c>
      <c r="V2555" s="0" t="n">
        <v>139.58</v>
      </c>
      <c r="W2555" s="0" t="n">
        <v>0.829</v>
      </c>
    </row>
    <row r="2556" customFormat="false" ht="15" hidden="false" customHeight="false" outlineLevel="0" collapsed="false">
      <c r="A2556" s="0" t="s">
        <v>2702</v>
      </c>
      <c r="B2556" s="0" t="s">
        <v>40</v>
      </c>
      <c r="C2556" s="0" t="n">
        <v>483</v>
      </c>
      <c r="D2556" s="0" t="n">
        <v>96</v>
      </c>
      <c r="E2556" s="0" t="n">
        <v>4</v>
      </c>
      <c r="F2556" s="0" t="n">
        <v>4</v>
      </c>
      <c r="G2556" s="0" t="n">
        <v>28.27</v>
      </c>
      <c r="H2556" s="0" t="n">
        <v>3.44</v>
      </c>
      <c r="I2556" s="0" t="n">
        <v>0.12</v>
      </c>
      <c r="J2556" s="0" t="s">
        <v>200</v>
      </c>
      <c r="K2556" s="0" t="s">
        <v>46</v>
      </c>
      <c r="L2556" s="0" t="n">
        <v>43</v>
      </c>
      <c r="M2556" s="0" t="n">
        <v>1.63</v>
      </c>
      <c r="N2556" s="0" t="n">
        <v>35.28</v>
      </c>
      <c r="O2556" s="0" t="n">
        <v>0.56</v>
      </c>
      <c r="P2556" s="0" t="n">
        <v>7</v>
      </c>
      <c r="Q2556" s="0" t="n">
        <v>0.76</v>
      </c>
      <c r="R2556" s="0" t="n">
        <v>859</v>
      </c>
      <c r="S2556" s="0" t="n">
        <v>12.72</v>
      </c>
      <c r="T2556" s="0" t="n">
        <v>0.59</v>
      </c>
      <c r="U2556" s="6" t="n">
        <v>45461</v>
      </c>
      <c r="V2556" s="0" t="n">
        <v>270.36</v>
      </c>
      <c r="W2556" s="0" t="n">
        <v>0.644</v>
      </c>
    </row>
    <row r="2557" customFormat="false" ht="15" hidden="false" customHeight="false" outlineLevel="0" collapsed="false">
      <c r="A2557" s="0" t="s">
        <v>2703</v>
      </c>
      <c r="B2557" s="0" t="s">
        <v>81</v>
      </c>
      <c r="C2557" s="0" t="n">
        <v>305</v>
      </c>
      <c r="D2557" s="0" t="n">
        <v>59</v>
      </c>
      <c r="E2557" s="0" t="n">
        <v>10</v>
      </c>
      <c r="F2557" s="0" t="n">
        <v>3</v>
      </c>
      <c r="G2557" s="0" t="n">
        <v>11.45</v>
      </c>
      <c r="H2557" s="0" t="n">
        <v>0.79</v>
      </c>
      <c r="I2557" s="0" t="n">
        <v>0.86</v>
      </c>
      <c r="J2557" s="0" t="s">
        <v>215</v>
      </c>
      <c r="K2557" s="0" t="s">
        <v>46</v>
      </c>
      <c r="L2557" s="0" t="n">
        <v>33</v>
      </c>
      <c r="M2557" s="0" t="n">
        <v>0.66</v>
      </c>
      <c r="N2557" s="0" t="n">
        <v>43.32</v>
      </c>
      <c r="O2557" s="0" t="n">
        <v>0.34</v>
      </c>
      <c r="P2557" s="0" t="n">
        <v>9</v>
      </c>
      <c r="Q2557" s="0" t="n">
        <v>0.74</v>
      </c>
      <c r="R2557" s="0" t="n">
        <v>286</v>
      </c>
      <c r="S2557" s="0" t="n">
        <v>7.1</v>
      </c>
      <c r="T2557" s="0" t="n">
        <v>0.45</v>
      </c>
      <c r="U2557" s="6" t="n">
        <v>45474</v>
      </c>
      <c r="V2557" s="0" t="n">
        <v>44.95</v>
      </c>
      <c r="W2557" s="0" t="n">
        <v>0.519</v>
      </c>
    </row>
    <row r="2558" customFormat="false" ht="15" hidden="false" customHeight="false" outlineLevel="0" collapsed="false">
      <c r="A2558" s="0" t="s">
        <v>2704</v>
      </c>
      <c r="B2558" s="0" t="s">
        <v>44</v>
      </c>
      <c r="C2558" s="0" t="n">
        <v>477</v>
      </c>
      <c r="D2558" s="0" t="n">
        <v>86</v>
      </c>
      <c r="E2558" s="0" t="n">
        <v>10</v>
      </c>
      <c r="F2558" s="0" t="n">
        <v>3</v>
      </c>
      <c r="G2558" s="0" t="n">
        <v>34.72</v>
      </c>
      <c r="H2558" s="0" t="n">
        <v>1.93</v>
      </c>
      <c r="I2558" s="0" t="n">
        <v>0.96</v>
      </c>
      <c r="J2558" s="0" t="s">
        <v>225</v>
      </c>
      <c r="K2558" s="0" t="s">
        <v>54</v>
      </c>
      <c r="L2558" s="0" t="n">
        <v>151</v>
      </c>
      <c r="M2558" s="0" t="n">
        <v>4.82</v>
      </c>
      <c r="N2558" s="0" t="n">
        <v>161.88</v>
      </c>
      <c r="O2558" s="0" t="n">
        <v>0.77</v>
      </c>
      <c r="P2558" s="0" t="n">
        <v>5</v>
      </c>
      <c r="Q2558" s="0" t="n">
        <v>0.89</v>
      </c>
      <c r="R2558" s="0" t="n">
        <v>582</v>
      </c>
      <c r="S2558" s="0" t="n">
        <v>7.39</v>
      </c>
      <c r="T2558" s="0" t="n">
        <v>0.47</v>
      </c>
      <c r="U2558" s="6" t="n">
        <v>45357</v>
      </c>
      <c r="V2558" s="0" t="n">
        <v>88.81</v>
      </c>
      <c r="W2558" s="0" t="n">
        <v>0.594</v>
      </c>
    </row>
    <row r="2559" customFormat="false" ht="15" hidden="false" customHeight="false" outlineLevel="0" collapsed="false">
      <c r="A2559" s="0" t="s">
        <v>2705</v>
      </c>
      <c r="B2559" s="0" t="s">
        <v>56</v>
      </c>
      <c r="C2559" s="0" t="n">
        <v>249</v>
      </c>
      <c r="D2559" s="0" t="n">
        <v>69</v>
      </c>
      <c r="E2559" s="0" t="n">
        <v>4</v>
      </c>
      <c r="F2559" s="0" t="n">
        <v>6</v>
      </c>
      <c r="G2559" s="0" t="n">
        <v>48.03</v>
      </c>
      <c r="H2559" s="0" t="n">
        <v>5.84</v>
      </c>
      <c r="I2559" s="0" t="n">
        <v>0.7</v>
      </c>
      <c r="J2559" s="0" t="s">
        <v>114</v>
      </c>
      <c r="K2559" s="0" t="s">
        <v>42</v>
      </c>
      <c r="L2559" s="0" t="n">
        <v>50</v>
      </c>
      <c r="M2559" s="0" t="n">
        <v>1.94</v>
      </c>
      <c r="N2559" s="0" t="n">
        <v>100.86</v>
      </c>
      <c r="O2559" s="0" t="n">
        <v>1.88</v>
      </c>
      <c r="P2559" s="0" t="n">
        <v>5</v>
      </c>
      <c r="Q2559" s="0" t="n">
        <v>0.86</v>
      </c>
      <c r="R2559" s="0" t="n">
        <v>657</v>
      </c>
      <c r="S2559" s="0" t="n">
        <v>5.82</v>
      </c>
      <c r="T2559" s="0" t="n">
        <v>0.21</v>
      </c>
      <c r="U2559" s="6" t="n">
        <v>45635</v>
      </c>
      <c r="V2559" s="0" t="n">
        <v>30.45</v>
      </c>
      <c r="W2559" s="0" t="n">
        <v>0.404</v>
      </c>
    </row>
    <row r="2560" customFormat="false" ht="15" hidden="false" customHeight="false" outlineLevel="0" collapsed="false">
      <c r="A2560" s="0" t="s">
        <v>2706</v>
      </c>
      <c r="B2560" s="0" t="s">
        <v>44</v>
      </c>
      <c r="C2560" s="0" t="n">
        <v>165</v>
      </c>
      <c r="D2560" s="0" t="n">
        <v>24</v>
      </c>
      <c r="E2560" s="0" t="n">
        <v>8</v>
      </c>
      <c r="F2560" s="0" t="n">
        <v>8</v>
      </c>
      <c r="G2560" s="0" t="n">
        <v>23.46</v>
      </c>
      <c r="H2560" s="0" t="n">
        <v>2</v>
      </c>
      <c r="I2560" s="0" t="n">
        <v>0.56</v>
      </c>
      <c r="J2560" s="0" t="s">
        <v>385</v>
      </c>
      <c r="K2560" s="0" t="s">
        <v>42</v>
      </c>
      <c r="L2560" s="0" t="n">
        <v>179</v>
      </c>
      <c r="M2560" s="0" t="n">
        <v>3.71</v>
      </c>
      <c r="N2560" s="0" t="n">
        <v>37.59</v>
      </c>
      <c r="O2560" s="0" t="n">
        <v>0.33</v>
      </c>
      <c r="P2560" s="0" t="n">
        <v>2</v>
      </c>
      <c r="Q2560" s="0" t="n">
        <v>0.87</v>
      </c>
      <c r="R2560" s="0" t="n">
        <v>100</v>
      </c>
      <c r="S2560" s="0" t="n">
        <v>7.99</v>
      </c>
      <c r="T2560" s="0" t="n">
        <v>0.3</v>
      </c>
      <c r="U2560" s="6" t="n">
        <v>45627</v>
      </c>
      <c r="V2560" s="0" t="n">
        <v>157.91</v>
      </c>
      <c r="W2560" s="0" t="n">
        <v>0.668</v>
      </c>
    </row>
    <row r="2561" customFormat="false" ht="15" hidden="false" customHeight="false" outlineLevel="0" collapsed="false">
      <c r="A2561" s="0" t="s">
        <v>2707</v>
      </c>
      <c r="B2561" s="0" t="s">
        <v>56</v>
      </c>
      <c r="C2561" s="0" t="n">
        <v>389</v>
      </c>
      <c r="D2561" s="0" t="n">
        <v>45</v>
      </c>
      <c r="E2561" s="0" t="n">
        <v>7</v>
      </c>
      <c r="F2561" s="0" t="n">
        <v>6</v>
      </c>
      <c r="G2561" s="0" t="n">
        <v>26.62</v>
      </c>
      <c r="H2561" s="0" t="n">
        <v>7.49</v>
      </c>
      <c r="I2561" s="0" t="n">
        <v>0.75</v>
      </c>
      <c r="J2561" s="0" t="s">
        <v>103</v>
      </c>
      <c r="K2561" s="0" t="s">
        <v>46</v>
      </c>
      <c r="L2561" s="0" t="n">
        <v>22</v>
      </c>
      <c r="M2561" s="0" t="n">
        <v>2.78</v>
      </c>
      <c r="N2561" s="0" t="n">
        <v>140.49</v>
      </c>
      <c r="O2561" s="0" t="n">
        <v>1.65</v>
      </c>
      <c r="P2561" s="0" t="n">
        <v>5</v>
      </c>
      <c r="Q2561" s="0" t="n">
        <v>0.83</v>
      </c>
      <c r="R2561" s="0" t="n">
        <v>898</v>
      </c>
      <c r="S2561" s="0" t="n">
        <v>10.05</v>
      </c>
      <c r="T2561" s="0" t="n">
        <v>0.24</v>
      </c>
      <c r="U2561" s="6" t="n">
        <v>45412</v>
      </c>
      <c r="V2561" s="0" t="n">
        <v>36.11</v>
      </c>
      <c r="W2561" s="0" t="n">
        <v>0.483</v>
      </c>
    </row>
    <row r="2562" customFormat="false" ht="15" hidden="false" customHeight="false" outlineLevel="0" collapsed="false">
      <c r="A2562" s="0" t="s">
        <v>2708</v>
      </c>
      <c r="B2562" s="0" t="s">
        <v>44</v>
      </c>
      <c r="C2562" s="0" t="n">
        <v>216</v>
      </c>
      <c r="D2562" s="0" t="n">
        <v>72</v>
      </c>
      <c r="E2562" s="0" t="n">
        <v>5</v>
      </c>
      <c r="F2562" s="0" t="n">
        <v>2</v>
      </c>
      <c r="G2562" s="0" t="n">
        <v>12.75</v>
      </c>
      <c r="H2562" s="0" t="n">
        <v>0.85</v>
      </c>
      <c r="I2562" s="0" t="n">
        <v>0.39</v>
      </c>
      <c r="J2562" s="0" t="s">
        <v>474</v>
      </c>
      <c r="K2562" s="0" t="s">
        <v>54</v>
      </c>
      <c r="L2562" s="0" t="n">
        <v>166</v>
      </c>
      <c r="M2562" s="0" t="n">
        <v>3.51</v>
      </c>
      <c r="N2562" s="0" t="n">
        <v>188.73</v>
      </c>
      <c r="O2562" s="0" t="n">
        <v>1.12</v>
      </c>
      <c r="P2562" s="0" t="n">
        <v>9</v>
      </c>
      <c r="Q2562" s="0" t="n">
        <v>0.84</v>
      </c>
      <c r="R2562" s="0" t="n">
        <v>872</v>
      </c>
      <c r="S2562" s="0" t="n">
        <v>12.4</v>
      </c>
      <c r="T2562" s="0" t="n">
        <v>0.39</v>
      </c>
      <c r="U2562" s="6" t="n">
        <v>45343</v>
      </c>
      <c r="V2562" s="0" t="n">
        <v>240.75</v>
      </c>
      <c r="W2562" s="0" t="n">
        <v>0.519</v>
      </c>
    </row>
    <row r="2563" customFormat="false" ht="15" hidden="false" customHeight="false" outlineLevel="0" collapsed="false">
      <c r="A2563" s="0" t="s">
        <v>2709</v>
      </c>
      <c r="B2563" s="0" t="s">
        <v>48</v>
      </c>
      <c r="C2563" s="0" t="n">
        <v>392</v>
      </c>
      <c r="D2563" s="0" t="n">
        <v>78</v>
      </c>
      <c r="E2563" s="0" t="n">
        <v>7</v>
      </c>
      <c r="F2563" s="0" t="n">
        <v>5</v>
      </c>
      <c r="G2563" s="0" t="n">
        <v>44.7</v>
      </c>
      <c r="H2563" s="0" t="n">
        <v>2.97</v>
      </c>
      <c r="I2563" s="0" t="n">
        <v>0.66</v>
      </c>
      <c r="J2563" s="0" t="s">
        <v>210</v>
      </c>
      <c r="K2563" s="0" t="s">
        <v>54</v>
      </c>
      <c r="L2563" s="0" t="n">
        <v>171</v>
      </c>
      <c r="M2563" s="0" t="n">
        <v>1</v>
      </c>
      <c r="N2563" s="0" t="n">
        <v>118.77</v>
      </c>
      <c r="O2563" s="0" t="n">
        <v>1.3</v>
      </c>
      <c r="P2563" s="0" t="n">
        <v>6</v>
      </c>
      <c r="Q2563" s="0" t="n">
        <v>0.93</v>
      </c>
      <c r="R2563" s="0" t="n">
        <v>518</v>
      </c>
      <c r="S2563" s="0" t="n">
        <v>3.56</v>
      </c>
      <c r="T2563" s="0" t="n">
        <v>0.25</v>
      </c>
      <c r="U2563" s="6" t="n">
        <v>45437</v>
      </c>
      <c r="V2563" s="0" t="n">
        <v>21.53</v>
      </c>
      <c r="W2563" s="0" t="n">
        <v>0.433</v>
      </c>
    </row>
    <row r="2564" customFormat="false" ht="15" hidden="false" customHeight="false" outlineLevel="0" collapsed="false">
      <c r="A2564" s="0" t="s">
        <v>2710</v>
      </c>
      <c r="B2564" s="0" t="s">
        <v>56</v>
      </c>
      <c r="C2564" s="0" t="n">
        <v>240</v>
      </c>
      <c r="D2564" s="0" t="n">
        <v>95</v>
      </c>
      <c r="E2564" s="0" t="n">
        <v>7</v>
      </c>
      <c r="F2564" s="0" t="n">
        <v>4</v>
      </c>
      <c r="G2564" s="0" t="n">
        <v>48.59</v>
      </c>
      <c r="H2564" s="0" t="n">
        <v>7.11</v>
      </c>
      <c r="I2564" s="0" t="n">
        <v>0.75</v>
      </c>
      <c r="J2564" s="0" t="s">
        <v>189</v>
      </c>
      <c r="K2564" s="0" t="s">
        <v>46</v>
      </c>
      <c r="L2564" s="0" t="n">
        <v>141</v>
      </c>
      <c r="M2564" s="0" t="n">
        <v>2.83</v>
      </c>
      <c r="N2564" s="0" t="n">
        <v>28.75</v>
      </c>
      <c r="O2564" s="0" t="n">
        <v>0.42</v>
      </c>
      <c r="P2564" s="0" t="n">
        <v>1</v>
      </c>
      <c r="Q2564" s="0" t="n">
        <v>0.77</v>
      </c>
      <c r="R2564" s="0" t="n">
        <v>941</v>
      </c>
      <c r="S2564" s="0" t="n">
        <v>6.68</v>
      </c>
      <c r="T2564" s="0" t="n">
        <v>0.46</v>
      </c>
      <c r="U2564" s="6" t="n">
        <v>45609</v>
      </c>
      <c r="V2564" s="0" t="n">
        <v>147.86</v>
      </c>
      <c r="W2564" s="0" t="n">
        <v>0.673</v>
      </c>
    </row>
    <row r="2565" customFormat="false" ht="15" hidden="false" customHeight="false" outlineLevel="0" collapsed="false">
      <c r="A2565" s="0" t="s">
        <v>2711</v>
      </c>
      <c r="B2565" s="0" t="s">
        <v>44</v>
      </c>
      <c r="C2565" s="0" t="n">
        <v>442</v>
      </c>
      <c r="D2565" s="0" t="n">
        <v>89</v>
      </c>
      <c r="E2565" s="0" t="n">
        <v>7</v>
      </c>
      <c r="F2565" s="0" t="n">
        <v>6</v>
      </c>
      <c r="G2565" s="0" t="n">
        <v>39.53</v>
      </c>
      <c r="H2565" s="0" t="n">
        <v>2.93</v>
      </c>
      <c r="I2565" s="0" t="n">
        <v>0.23</v>
      </c>
      <c r="J2565" s="0" t="s">
        <v>118</v>
      </c>
      <c r="K2565" s="0" t="s">
        <v>42</v>
      </c>
      <c r="L2565" s="0" t="n">
        <v>37</v>
      </c>
      <c r="M2565" s="0" t="n">
        <v>2.26</v>
      </c>
      <c r="N2565" s="0" t="n">
        <v>20.4</v>
      </c>
      <c r="O2565" s="0" t="n">
        <v>0.39</v>
      </c>
      <c r="P2565" s="0" t="n">
        <v>2</v>
      </c>
      <c r="Q2565" s="0" t="n">
        <v>0.82</v>
      </c>
      <c r="R2565" s="0" t="n">
        <v>437</v>
      </c>
      <c r="S2565" s="0" t="n">
        <v>7.46</v>
      </c>
      <c r="T2565" s="0" t="n">
        <v>0.3</v>
      </c>
      <c r="U2565" s="6" t="n">
        <v>45327</v>
      </c>
      <c r="V2565" s="0" t="n">
        <v>131.98</v>
      </c>
      <c r="W2565" s="0" t="n">
        <v>0.644</v>
      </c>
    </row>
    <row r="2566" customFormat="false" ht="15" hidden="false" customHeight="false" outlineLevel="0" collapsed="false">
      <c r="A2566" s="0" t="s">
        <v>2712</v>
      </c>
      <c r="B2566" s="0" t="s">
        <v>81</v>
      </c>
      <c r="C2566" s="0" t="n">
        <v>79</v>
      </c>
      <c r="D2566" s="0" t="n">
        <v>50</v>
      </c>
      <c r="E2566" s="0" t="n">
        <v>5</v>
      </c>
      <c r="F2566" s="0" t="n">
        <v>3</v>
      </c>
      <c r="G2566" s="0" t="n">
        <v>27.6</v>
      </c>
      <c r="H2566" s="0" t="n">
        <v>7.42</v>
      </c>
      <c r="I2566" s="0" t="n">
        <v>0.23</v>
      </c>
      <c r="J2566" s="0" t="s">
        <v>89</v>
      </c>
      <c r="K2566" s="0" t="s">
        <v>54</v>
      </c>
      <c r="L2566" s="0" t="n">
        <v>92</v>
      </c>
      <c r="M2566" s="0" t="n">
        <v>2.53</v>
      </c>
      <c r="N2566" s="0" t="n">
        <v>161.22</v>
      </c>
      <c r="O2566" s="0" t="n">
        <v>0.41</v>
      </c>
      <c r="P2566" s="0" t="n">
        <v>5</v>
      </c>
      <c r="Q2566" s="0" t="n">
        <v>0.99</v>
      </c>
      <c r="R2566" s="0" t="n">
        <v>111</v>
      </c>
      <c r="S2566" s="0" t="n">
        <v>7.83</v>
      </c>
      <c r="T2566" s="0" t="n">
        <v>0.93</v>
      </c>
      <c r="U2566" s="6" t="n">
        <v>45391</v>
      </c>
      <c r="V2566" s="0" t="n">
        <v>68.65</v>
      </c>
      <c r="W2566" s="0" t="n">
        <v>0.747</v>
      </c>
    </row>
    <row r="2567" customFormat="false" ht="15" hidden="false" customHeight="false" outlineLevel="0" collapsed="false">
      <c r="A2567" s="0" t="s">
        <v>2713</v>
      </c>
      <c r="B2567" s="0" t="s">
        <v>48</v>
      </c>
      <c r="C2567" s="0" t="n">
        <v>117</v>
      </c>
      <c r="D2567" s="0" t="n">
        <v>83</v>
      </c>
      <c r="E2567" s="0" t="n">
        <v>5</v>
      </c>
      <c r="F2567" s="0" t="n">
        <v>2</v>
      </c>
      <c r="G2567" s="0" t="n">
        <v>47.88</v>
      </c>
      <c r="H2567" s="0" t="n">
        <v>9.96</v>
      </c>
      <c r="I2567" s="0" t="n">
        <v>0.74</v>
      </c>
      <c r="J2567" s="0" t="s">
        <v>248</v>
      </c>
      <c r="K2567" s="0" t="s">
        <v>54</v>
      </c>
      <c r="L2567" s="0" t="n">
        <v>138</v>
      </c>
      <c r="M2567" s="0" t="n">
        <v>4.85</v>
      </c>
      <c r="N2567" s="0" t="n">
        <v>128.96</v>
      </c>
      <c r="O2567" s="0" t="n">
        <v>1.37</v>
      </c>
      <c r="P2567" s="0" t="n">
        <v>9</v>
      </c>
      <c r="Q2567" s="0" t="n">
        <v>0.76</v>
      </c>
      <c r="R2567" s="0" t="n">
        <v>392</v>
      </c>
      <c r="S2567" s="0" t="n">
        <v>8.59</v>
      </c>
      <c r="T2567" s="0" t="n">
        <v>0.95</v>
      </c>
      <c r="U2567" s="6" t="n">
        <v>45454</v>
      </c>
      <c r="V2567" s="0" t="n">
        <v>180.19</v>
      </c>
      <c r="W2567" s="0" t="n">
        <v>0.54</v>
      </c>
    </row>
    <row r="2568" customFormat="false" ht="15" hidden="false" customHeight="false" outlineLevel="0" collapsed="false">
      <c r="A2568" s="0" t="s">
        <v>2714</v>
      </c>
      <c r="B2568" s="0" t="s">
        <v>48</v>
      </c>
      <c r="C2568" s="0" t="n">
        <v>190</v>
      </c>
      <c r="D2568" s="0" t="n">
        <v>33</v>
      </c>
      <c r="E2568" s="0" t="n">
        <v>6</v>
      </c>
      <c r="F2568" s="0" t="n">
        <v>4</v>
      </c>
      <c r="G2568" s="0" t="n">
        <v>8.54</v>
      </c>
      <c r="H2568" s="0" t="n">
        <v>8.07</v>
      </c>
      <c r="I2568" s="0" t="n">
        <v>0.49</v>
      </c>
      <c r="J2568" s="0" t="s">
        <v>229</v>
      </c>
      <c r="K2568" s="0" t="s">
        <v>42</v>
      </c>
      <c r="L2568" s="0" t="n">
        <v>173</v>
      </c>
      <c r="M2568" s="0" t="n">
        <v>1.11</v>
      </c>
      <c r="N2568" s="0" t="n">
        <v>185.3</v>
      </c>
      <c r="O2568" s="0" t="n">
        <v>1.52</v>
      </c>
      <c r="P2568" s="0" t="n">
        <v>8</v>
      </c>
      <c r="Q2568" s="0" t="n">
        <v>0.79</v>
      </c>
      <c r="R2568" s="0" t="n">
        <v>202</v>
      </c>
      <c r="S2568" s="0" t="n">
        <v>12.22</v>
      </c>
      <c r="T2568" s="0" t="n">
        <v>0.68</v>
      </c>
      <c r="U2568" s="6" t="n">
        <v>45540</v>
      </c>
      <c r="V2568" s="0" t="n">
        <v>121.97</v>
      </c>
      <c r="W2568" s="0" t="n">
        <v>0.545</v>
      </c>
    </row>
    <row r="2569" customFormat="false" ht="15" hidden="false" customHeight="false" outlineLevel="0" collapsed="false">
      <c r="A2569" s="0" t="s">
        <v>2715</v>
      </c>
      <c r="B2569" s="0" t="s">
        <v>81</v>
      </c>
      <c r="C2569" s="0" t="n">
        <v>401</v>
      </c>
      <c r="D2569" s="0" t="n">
        <v>91</v>
      </c>
      <c r="E2569" s="0" t="n">
        <v>9</v>
      </c>
      <c r="F2569" s="0" t="n">
        <v>7</v>
      </c>
      <c r="G2569" s="0" t="n">
        <v>24.45</v>
      </c>
      <c r="H2569" s="0" t="n">
        <v>3.75</v>
      </c>
      <c r="I2569" s="0" t="n">
        <v>0.9</v>
      </c>
      <c r="J2569" s="0" t="s">
        <v>96</v>
      </c>
      <c r="K2569" s="0" t="s">
        <v>54</v>
      </c>
      <c r="L2569" s="0" t="n">
        <v>116</v>
      </c>
      <c r="M2569" s="0" t="n">
        <v>3.9</v>
      </c>
      <c r="N2569" s="0" t="n">
        <v>113.98</v>
      </c>
      <c r="O2569" s="0" t="n">
        <v>1.85</v>
      </c>
      <c r="P2569" s="0" t="n">
        <v>8</v>
      </c>
      <c r="Q2569" s="0" t="n">
        <v>0.76</v>
      </c>
      <c r="R2569" s="0" t="n">
        <v>785</v>
      </c>
      <c r="S2569" s="0" t="n">
        <v>13.41</v>
      </c>
      <c r="T2569" s="0" t="n">
        <v>0.84</v>
      </c>
      <c r="U2569" s="6" t="n">
        <v>45522</v>
      </c>
      <c r="V2569" s="0" t="n">
        <v>67.41</v>
      </c>
      <c r="W2569" s="0" t="n">
        <v>0.554</v>
      </c>
    </row>
    <row r="2570" customFormat="false" ht="15" hidden="false" customHeight="false" outlineLevel="0" collapsed="false">
      <c r="A2570" s="0" t="s">
        <v>2716</v>
      </c>
      <c r="B2570" s="0" t="s">
        <v>44</v>
      </c>
      <c r="C2570" s="0" t="n">
        <v>192</v>
      </c>
      <c r="D2570" s="0" t="n">
        <v>58</v>
      </c>
      <c r="E2570" s="0" t="n">
        <v>14</v>
      </c>
      <c r="F2570" s="0" t="n">
        <v>3</v>
      </c>
      <c r="G2570" s="0" t="n">
        <v>27.34</v>
      </c>
      <c r="H2570" s="0" t="n">
        <v>9.06</v>
      </c>
      <c r="I2570" s="0" t="n">
        <v>0.38</v>
      </c>
      <c r="J2570" s="0" t="s">
        <v>229</v>
      </c>
      <c r="K2570" s="0" t="s">
        <v>42</v>
      </c>
      <c r="L2570" s="0" t="n">
        <v>22</v>
      </c>
      <c r="M2570" s="0" t="n">
        <v>1.99</v>
      </c>
      <c r="N2570" s="0" t="n">
        <v>21.86</v>
      </c>
      <c r="O2570" s="0" t="n">
        <v>0.86</v>
      </c>
      <c r="P2570" s="0" t="n">
        <v>7</v>
      </c>
      <c r="Q2570" s="0" t="n">
        <v>0.71</v>
      </c>
      <c r="R2570" s="0" t="n">
        <v>703</v>
      </c>
      <c r="S2570" s="0" t="n">
        <v>3.23</v>
      </c>
      <c r="T2570" s="0" t="n">
        <v>0.74</v>
      </c>
      <c r="U2570" s="6" t="n">
        <v>45460</v>
      </c>
      <c r="V2570" s="0" t="n">
        <v>249.7</v>
      </c>
      <c r="W2570" s="0" t="n">
        <v>0.507</v>
      </c>
    </row>
    <row r="2571" customFormat="false" ht="15" hidden="false" customHeight="false" outlineLevel="0" collapsed="false">
      <c r="A2571" s="0" t="s">
        <v>2717</v>
      </c>
      <c r="B2571" s="0" t="s">
        <v>40</v>
      </c>
      <c r="C2571" s="0" t="n">
        <v>170</v>
      </c>
      <c r="D2571" s="0" t="n">
        <v>27</v>
      </c>
      <c r="E2571" s="0" t="n">
        <v>14</v>
      </c>
      <c r="F2571" s="0" t="n">
        <v>3</v>
      </c>
      <c r="G2571" s="0" t="n">
        <v>25.1</v>
      </c>
      <c r="H2571" s="0" t="n">
        <v>0.99</v>
      </c>
      <c r="I2571" s="0" t="n">
        <v>0.14</v>
      </c>
      <c r="J2571" s="0" t="s">
        <v>141</v>
      </c>
      <c r="K2571" s="0" t="s">
        <v>54</v>
      </c>
      <c r="L2571" s="0" t="n">
        <v>123</v>
      </c>
      <c r="M2571" s="0" t="n">
        <v>1.81</v>
      </c>
      <c r="N2571" s="0" t="n">
        <v>86.7</v>
      </c>
      <c r="O2571" s="0" t="n">
        <v>0.98</v>
      </c>
      <c r="P2571" s="0" t="n">
        <v>7</v>
      </c>
      <c r="Q2571" s="0" t="n">
        <v>0.78</v>
      </c>
      <c r="R2571" s="0" t="n">
        <v>90</v>
      </c>
      <c r="S2571" s="0" t="n">
        <v>10.98</v>
      </c>
      <c r="T2571" s="0" t="n">
        <v>0.85</v>
      </c>
      <c r="U2571" s="6" t="n">
        <v>45607</v>
      </c>
      <c r="V2571" s="0" t="n">
        <v>201.6</v>
      </c>
      <c r="W2571" s="0" t="n">
        <v>0.634</v>
      </c>
    </row>
    <row r="2572" customFormat="false" ht="15" hidden="false" customHeight="false" outlineLevel="0" collapsed="false">
      <c r="A2572" s="0" t="s">
        <v>2718</v>
      </c>
      <c r="B2572" s="0" t="s">
        <v>81</v>
      </c>
      <c r="C2572" s="0" t="n">
        <v>472</v>
      </c>
      <c r="D2572" s="0" t="n">
        <v>16</v>
      </c>
      <c r="E2572" s="0" t="n">
        <v>14</v>
      </c>
      <c r="F2572" s="0" t="n">
        <v>9</v>
      </c>
      <c r="G2572" s="0" t="n">
        <v>40.32</v>
      </c>
      <c r="H2572" s="0" t="n">
        <v>7.39</v>
      </c>
      <c r="I2572" s="0" t="n">
        <v>0.68</v>
      </c>
      <c r="J2572" s="0" t="s">
        <v>134</v>
      </c>
      <c r="K2572" s="0" t="s">
        <v>54</v>
      </c>
      <c r="L2572" s="0" t="n">
        <v>115</v>
      </c>
      <c r="M2572" s="0" t="n">
        <v>1.72</v>
      </c>
      <c r="N2572" s="0" t="n">
        <v>135.02</v>
      </c>
      <c r="O2572" s="0" t="n">
        <v>0.99</v>
      </c>
      <c r="P2572" s="0" t="n">
        <v>8</v>
      </c>
      <c r="Q2572" s="0" t="n">
        <v>0.71</v>
      </c>
      <c r="R2572" s="0" t="n">
        <v>535</v>
      </c>
      <c r="S2572" s="0" t="n">
        <v>7.71</v>
      </c>
      <c r="T2572" s="0" t="n">
        <v>0.71</v>
      </c>
      <c r="U2572" s="6" t="n">
        <v>45629</v>
      </c>
      <c r="V2572" s="0" t="n">
        <v>13.52</v>
      </c>
      <c r="W2572" s="0" t="n">
        <v>0.528</v>
      </c>
    </row>
    <row r="2573" customFormat="false" ht="15" hidden="false" customHeight="false" outlineLevel="0" collapsed="false">
      <c r="A2573" s="0" t="s">
        <v>2719</v>
      </c>
      <c r="B2573" s="0" t="s">
        <v>44</v>
      </c>
      <c r="C2573" s="0" t="n">
        <v>369</v>
      </c>
      <c r="D2573" s="0" t="n">
        <v>13</v>
      </c>
      <c r="E2573" s="0" t="n">
        <v>4</v>
      </c>
      <c r="F2573" s="0" t="n">
        <v>7</v>
      </c>
      <c r="G2573" s="0" t="n">
        <v>33.85</v>
      </c>
      <c r="H2573" s="0" t="n">
        <v>0.72</v>
      </c>
      <c r="I2573" s="0" t="n">
        <v>0.72</v>
      </c>
      <c r="J2573" s="0" t="s">
        <v>231</v>
      </c>
      <c r="K2573" s="0" t="s">
        <v>46</v>
      </c>
      <c r="L2573" s="0" t="n">
        <v>14</v>
      </c>
      <c r="M2573" s="0" t="n">
        <v>2.07</v>
      </c>
      <c r="N2573" s="0" t="n">
        <v>83.13</v>
      </c>
      <c r="O2573" s="0" t="n">
        <v>0.61</v>
      </c>
      <c r="P2573" s="0" t="n">
        <v>8</v>
      </c>
      <c r="Q2573" s="0" t="n">
        <v>0.75</v>
      </c>
      <c r="R2573" s="0" t="n">
        <v>727</v>
      </c>
      <c r="S2573" s="0" t="n">
        <v>6.85</v>
      </c>
      <c r="T2573" s="0" t="n">
        <v>0.54</v>
      </c>
      <c r="U2573" s="6" t="n">
        <v>45448</v>
      </c>
      <c r="V2573" s="0" t="n">
        <v>155.54</v>
      </c>
      <c r="W2573" s="0" t="n">
        <v>0.528</v>
      </c>
    </row>
    <row r="2574" customFormat="false" ht="15" hidden="false" customHeight="false" outlineLevel="0" collapsed="false">
      <c r="A2574" s="0" t="s">
        <v>2720</v>
      </c>
      <c r="B2574" s="0" t="s">
        <v>81</v>
      </c>
      <c r="C2574" s="0" t="n">
        <v>409</v>
      </c>
      <c r="D2574" s="0" t="n">
        <v>99</v>
      </c>
      <c r="E2574" s="0" t="n">
        <v>12</v>
      </c>
      <c r="F2574" s="0" t="n">
        <v>5</v>
      </c>
      <c r="G2574" s="0" t="n">
        <v>7.21</v>
      </c>
      <c r="H2574" s="0" t="n">
        <v>2.16</v>
      </c>
      <c r="I2574" s="0" t="n">
        <v>0.6</v>
      </c>
      <c r="J2574" s="0" t="s">
        <v>361</v>
      </c>
      <c r="K2574" s="0" t="s">
        <v>54</v>
      </c>
      <c r="L2574" s="0" t="n">
        <v>106</v>
      </c>
      <c r="M2574" s="0" t="n">
        <v>2.11</v>
      </c>
      <c r="N2574" s="0" t="n">
        <v>199.92</v>
      </c>
      <c r="O2574" s="0" t="n">
        <v>0.72</v>
      </c>
      <c r="P2574" s="0" t="n">
        <v>9</v>
      </c>
      <c r="Q2574" s="0" t="n">
        <v>0.81</v>
      </c>
      <c r="R2574" s="0" t="n">
        <v>751</v>
      </c>
      <c r="S2574" s="0" t="n">
        <v>2.59</v>
      </c>
      <c r="T2574" s="0" t="n">
        <v>0.9</v>
      </c>
      <c r="U2574" s="6" t="n">
        <v>45647</v>
      </c>
      <c r="V2574" s="0" t="n">
        <v>88.68</v>
      </c>
      <c r="W2574" s="0" t="n">
        <v>0.525</v>
      </c>
    </row>
    <row r="2575" customFormat="false" ht="15" hidden="false" customHeight="false" outlineLevel="0" collapsed="false">
      <c r="A2575" s="0" t="s">
        <v>2721</v>
      </c>
      <c r="B2575" s="0" t="s">
        <v>81</v>
      </c>
      <c r="C2575" s="0" t="n">
        <v>459</v>
      </c>
      <c r="D2575" s="0" t="n">
        <v>78</v>
      </c>
      <c r="E2575" s="0" t="n">
        <v>6</v>
      </c>
      <c r="F2575" s="0" t="n">
        <v>5</v>
      </c>
      <c r="G2575" s="0" t="n">
        <v>17.98</v>
      </c>
      <c r="H2575" s="0" t="n">
        <v>9.88</v>
      </c>
      <c r="I2575" s="0" t="n">
        <v>0.71</v>
      </c>
      <c r="J2575" s="0" t="s">
        <v>112</v>
      </c>
      <c r="K2575" s="0" t="s">
        <v>42</v>
      </c>
      <c r="L2575" s="0" t="n">
        <v>23</v>
      </c>
      <c r="M2575" s="0" t="n">
        <v>1.72</v>
      </c>
      <c r="N2575" s="0" t="n">
        <v>87.02</v>
      </c>
      <c r="O2575" s="0" t="n">
        <v>1.71</v>
      </c>
      <c r="P2575" s="0" t="n">
        <v>8</v>
      </c>
      <c r="Q2575" s="0" t="n">
        <v>0.71</v>
      </c>
      <c r="R2575" s="0" t="n">
        <v>858</v>
      </c>
      <c r="S2575" s="0" t="n">
        <v>1.9</v>
      </c>
      <c r="T2575" s="0" t="n">
        <v>0.55</v>
      </c>
      <c r="U2575" s="6" t="n">
        <v>45591</v>
      </c>
      <c r="V2575" s="0" t="n">
        <v>275.38</v>
      </c>
      <c r="W2575" s="0" t="n">
        <v>0.346</v>
      </c>
    </row>
    <row r="2576" customFormat="false" ht="15" hidden="false" customHeight="false" outlineLevel="0" collapsed="false">
      <c r="A2576" s="0" t="s">
        <v>2722</v>
      </c>
      <c r="B2576" s="0" t="s">
        <v>56</v>
      </c>
      <c r="C2576" s="0" t="n">
        <v>141</v>
      </c>
      <c r="D2576" s="0" t="n">
        <v>69</v>
      </c>
      <c r="E2576" s="0" t="n">
        <v>6</v>
      </c>
      <c r="F2576" s="0" t="n">
        <v>6</v>
      </c>
      <c r="G2576" s="0" t="n">
        <v>17.61</v>
      </c>
      <c r="H2576" s="0" t="n">
        <v>3.93</v>
      </c>
      <c r="I2576" s="0" t="n">
        <v>0.57</v>
      </c>
      <c r="J2576" s="0" t="s">
        <v>186</v>
      </c>
      <c r="K2576" s="0" t="s">
        <v>54</v>
      </c>
      <c r="L2576" s="0" t="n">
        <v>89</v>
      </c>
      <c r="M2576" s="0" t="n">
        <v>3.5</v>
      </c>
      <c r="N2576" s="0" t="n">
        <v>113.78</v>
      </c>
      <c r="O2576" s="0" t="n">
        <v>0.75</v>
      </c>
      <c r="P2576" s="0" t="n">
        <v>4</v>
      </c>
      <c r="Q2576" s="0" t="n">
        <v>0.93</v>
      </c>
      <c r="R2576" s="0" t="n">
        <v>606</v>
      </c>
      <c r="S2576" s="0" t="n">
        <v>14.69</v>
      </c>
      <c r="T2576" s="0" t="n">
        <v>0.52</v>
      </c>
      <c r="U2576" s="6" t="n">
        <v>45370</v>
      </c>
      <c r="V2576" s="0" t="n">
        <v>220.42</v>
      </c>
      <c r="W2576" s="0" t="n">
        <v>0.731</v>
      </c>
    </row>
    <row r="2577" customFormat="false" ht="15" hidden="false" customHeight="false" outlineLevel="0" collapsed="false">
      <c r="A2577" s="0" t="s">
        <v>2723</v>
      </c>
      <c r="B2577" s="0" t="s">
        <v>44</v>
      </c>
      <c r="C2577" s="0" t="n">
        <v>127</v>
      </c>
      <c r="D2577" s="0" t="n">
        <v>64</v>
      </c>
      <c r="E2577" s="0" t="n">
        <v>3</v>
      </c>
      <c r="F2577" s="0" t="n">
        <v>6</v>
      </c>
      <c r="G2577" s="0" t="n">
        <v>28.72</v>
      </c>
      <c r="H2577" s="0" t="n">
        <v>8.29</v>
      </c>
      <c r="I2577" s="0" t="n">
        <v>0.72</v>
      </c>
      <c r="J2577" s="0" t="s">
        <v>267</v>
      </c>
      <c r="K2577" s="0" t="s">
        <v>46</v>
      </c>
      <c r="L2577" s="0" t="n">
        <v>129</v>
      </c>
      <c r="M2577" s="0" t="n">
        <v>0.71</v>
      </c>
      <c r="N2577" s="0" t="n">
        <v>52.82</v>
      </c>
      <c r="O2577" s="0" t="n">
        <v>1.75</v>
      </c>
      <c r="P2577" s="0" t="n">
        <v>5</v>
      </c>
      <c r="Q2577" s="0" t="n">
        <v>0.94</v>
      </c>
      <c r="R2577" s="0" t="n">
        <v>769</v>
      </c>
      <c r="S2577" s="0" t="n">
        <v>9.99</v>
      </c>
      <c r="T2577" s="0" t="n">
        <v>0.7</v>
      </c>
      <c r="U2577" s="6" t="n">
        <v>45581</v>
      </c>
      <c r="V2577" s="0" t="n">
        <v>187.37</v>
      </c>
      <c r="W2577" s="0" t="n">
        <v>0.586</v>
      </c>
    </row>
    <row r="2578" customFormat="false" ht="15" hidden="false" customHeight="false" outlineLevel="0" collapsed="false">
      <c r="A2578" s="0" t="s">
        <v>2724</v>
      </c>
      <c r="B2578" s="0" t="s">
        <v>40</v>
      </c>
      <c r="C2578" s="0" t="n">
        <v>23</v>
      </c>
      <c r="D2578" s="0" t="n">
        <v>25</v>
      </c>
      <c r="E2578" s="0" t="n">
        <v>12</v>
      </c>
      <c r="F2578" s="0" t="n">
        <v>3</v>
      </c>
      <c r="G2578" s="0" t="n">
        <v>15.28</v>
      </c>
      <c r="H2578" s="0" t="n">
        <v>4.07</v>
      </c>
      <c r="I2578" s="0" t="n">
        <v>0.14</v>
      </c>
      <c r="J2578" s="0" t="s">
        <v>92</v>
      </c>
      <c r="K2578" s="0" t="s">
        <v>54</v>
      </c>
      <c r="L2578" s="0" t="n">
        <v>169</v>
      </c>
      <c r="M2578" s="0" t="n">
        <v>2</v>
      </c>
      <c r="N2578" s="0" t="n">
        <v>38.91</v>
      </c>
      <c r="O2578" s="0" t="n">
        <v>0.68</v>
      </c>
      <c r="P2578" s="0" t="n">
        <v>4</v>
      </c>
      <c r="Q2578" s="0" t="n">
        <v>0.82</v>
      </c>
      <c r="R2578" s="0" t="n">
        <v>431</v>
      </c>
      <c r="S2578" s="0" t="n">
        <v>7.33</v>
      </c>
      <c r="T2578" s="0" t="n">
        <v>0.95</v>
      </c>
      <c r="U2578" s="6" t="n">
        <v>45582</v>
      </c>
      <c r="V2578" s="0" t="n">
        <v>35.83</v>
      </c>
      <c r="W2578" s="0" t="n">
        <v>0.704</v>
      </c>
    </row>
    <row r="2579" customFormat="false" ht="15" hidden="false" customHeight="false" outlineLevel="0" collapsed="false">
      <c r="A2579" s="0" t="s">
        <v>2725</v>
      </c>
      <c r="B2579" s="0" t="s">
        <v>56</v>
      </c>
      <c r="C2579" s="0" t="n">
        <v>112</v>
      </c>
      <c r="D2579" s="0" t="n">
        <v>99</v>
      </c>
      <c r="E2579" s="0" t="n">
        <v>10</v>
      </c>
      <c r="F2579" s="0" t="n">
        <v>8</v>
      </c>
      <c r="G2579" s="0" t="n">
        <v>6.75</v>
      </c>
      <c r="H2579" s="0" t="n">
        <v>8.48</v>
      </c>
      <c r="I2579" s="0" t="n">
        <v>0.43</v>
      </c>
      <c r="J2579" s="0" t="s">
        <v>65</v>
      </c>
      <c r="K2579" s="0" t="s">
        <v>60</v>
      </c>
      <c r="L2579" s="0" t="n">
        <v>164</v>
      </c>
      <c r="M2579" s="0" t="n">
        <v>1.76</v>
      </c>
      <c r="N2579" s="0" t="n">
        <v>132.61</v>
      </c>
      <c r="O2579" s="0" t="n">
        <v>0.75</v>
      </c>
      <c r="P2579" s="0" t="n">
        <v>0</v>
      </c>
      <c r="Q2579" s="0" t="n">
        <v>1</v>
      </c>
      <c r="R2579" s="0" t="n">
        <v>145</v>
      </c>
      <c r="S2579" s="0" t="n">
        <v>11.66</v>
      </c>
      <c r="T2579" s="0" t="n">
        <v>0.55</v>
      </c>
      <c r="U2579" s="6" t="n">
        <v>45478</v>
      </c>
      <c r="V2579" s="0" t="n">
        <v>279.89</v>
      </c>
      <c r="W2579" s="0" t="n">
        <v>0.79</v>
      </c>
    </row>
    <row r="2580" customFormat="false" ht="15" hidden="false" customHeight="false" outlineLevel="0" collapsed="false">
      <c r="A2580" s="0" t="s">
        <v>2726</v>
      </c>
      <c r="B2580" s="0" t="s">
        <v>81</v>
      </c>
      <c r="C2580" s="0" t="n">
        <v>426</v>
      </c>
      <c r="D2580" s="0" t="n">
        <v>91</v>
      </c>
      <c r="E2580" s="0" t="n">
        <v>3</v>
      </c>
      <c r="F2580" s="0" t="n">
        <v>3</v>
      </c>
      <c r="G2580" s="0" t="n">
        <v>33.03</v>
      </c>
      <c r="H2580" s="0" t="n">
        <v>9.67</v>
      </c>
      <c r="I2580" s="0" t="n">
        <v>0.29</v>
      </c>
      <c r="J2580" s="0" t="s">
        <v>229</v>
      </c>
      <c r="K2580" s="0" t="s">
        <v>42</v>
      </c>
      <c r="L2580" s="0" t="n">
        <v>44</v>
      </c>
      <c r="M2580" s="0" t="n">
        <v>3.88</v>
      </c>
      <c r="N2580" s="0" t="n">
        <v>121.84</v>
      </c>
      <c r="O2580" s="0" t="n">
        <v>1.16</v>
      </c>
      <c r="P2580" s="0" t="n">
        <v>3</v>
      </c>
      <c r="Q2580" s="0" t="n">
        <v>0.9</v>
      </c>
      <c r="R2580" s="0" t="n">
        <v>961</v>
      </c>
      <c r="S2580" s="0" t="n">
        <v>2.28</v>
      </c>
      <c r="T2580" s="0" t="n">
        <v>0.66</v>
      </c>
      <c r="U2580" s="6" t="n">
        <v>45453</v>
      </c>
      <c r="V2580" s="0" t="n">
        <v>51.82</v>
      </c>
      <c r="W2580" s="0" t="n">
        <v>0.566</v>
      </c>
    </row>
    <row r="2581" customFormat="false" ht="15" hidden="false" customHeight="false" outlineLevel="0" collapsed="false">
      <c r="A2581" s="0" t="s">
        <v>2727</v>
      </c>
      <c r="B2581" s="0" t="s">
        <v>81</v>
      </c>
      <c r="C2581" s="0" t="n">
        <v>25</v>
      </c>
      <c r="D2581" s="0" t="n">
        <v>38</v>
      </c>
      <c r="E2581" s="0" t="n">
        <v>10</v>
      </c>
      <c r="F2581" s="0" t="n">
        <v>6</v>
      </c>
      <c r="G2581" s="0" t="n">
        <v>42.7</v>
      </c>
      <c r="H2581" s="0" t="n">
        <v>4.64</v>
      </c>
      <c r="I2581" s="0" t="n">
        <v>0.19</v>
      </c>
      <c r="J2581" s="0" t="s">
        <v>348</v>
      </c>
      <c r="K2581" s="0" t="s">
        <v>60</v>
      </c>
      <c r="L2581" s="0" t="n">
        <v>12</v>
      </c>
      <c r="M2581" s="0" t="n">
        <v>1.16</v>
      </c>
      <c r="N2581" s="0" t="n">
        <v>10.82</v>
      </c>
      <c r="O2581" s="0" t="n">
        <v>0.3</v>
      </c>
      <c r="P2581" s="0" t="n">
        <v>0</v>
      </c>
      <c r="Q2581" s="0" t="n">
        <v>0.92</v>
      </c>
      <c r="R2581" s="0" t="n">
        <v>836</v>
      </c>
      <c r="S2581" s="0" t="n">
        <v>9.5</v>
      </c>
      <c r="T2581" s="0" t="n">
        <v>0.59</v>
      </c>
      <c r="U2581" s="6" t="n">
        <v>45511</v>
      </c>
      <c r="V2581" s="0" t="n">
        <v>140.72</v>
      </c>
      <c r="W2581" s="0" t="n">
        <v>0.799</v>
      </c>
    </row>
    <row r="2582" customFormat="false" ht="15" hidden="false" customHeight="false" outlineLevel="0" collapsed="false">
      <c r="A2582" s="0" t="s">
        <v>2728</v>
      </c>
      <c r="B2582" s="0" t="s">
        <v>81</v>
      </c>
      <c r="C2582" s="0" t="n">
        <v>307</v>
      </c>
      <c r="D2582" s="0" t="n">
        <v>32</v>
      </c>
      <c r="E2582" s="0" t="n">
        <v>9</v>
      </c>
      <c r="F2582" s="0" t="n">
        <v>7</v>
      </c>
      <c r="G2582" s="0" t="n">
        <v>46.65</v>
      </c>
      <c r="H2582" s="0" t="n">
        <v>5.81</v>
      </c>
      <c r="I2582" s="0" t="n">
        <v>0.31</v>
      </c>
      <c r="J2582" s="0" t="s">
        <v>210</v>
      </c>
      <c r="K2582" s="0" t="s">
        <v>46</v>
      </c>
      <c r="L2582" s="0" t="n">
        <v>13</v>
      </c>
      <c r="M2582" s="0" t="n">
        <v>4.73</v>
      </c>
      <c r="N2582" s="0" t="n">
        <v>64.11</v>
      </c>
      <c r="O2582" s="0" t="n">
        <v>1.85</v>
      </c>
      <c r="P2582" s="0" t="n">
        <v>0</v>
      </c>
      <c r="Q2582" s="0" t="n">
        <v>0.76</v>
      </c>
      <c r="R2582" s="0" t="n">
        <v>342</v>
      </c>
      <c r="S2582" s="0" t="n">
        <v>10.25</v>
      </c>
      <c r="T2582" s="0" t="n">
        <v>0.93</v>
      </c>
      <c r="U2582" s="6" t="n">
        <v>45378</v>
      </c>
      <c r="V2582" s="0" t="n">
        <v>207.5</v>
      </c>
      <c r="W2582" s="0" t="n">
        <v>0.69</v>
      </c>
    </row>
    <row r="2583" customFormat="false" ht="15" hidden="false" customHeight="false" outlineLevel="0" collapsed="false">
      <c r="A2583" s="0" t="s">
        <v>2729</v>
      </c>
      <c r="B2583" s="0" t="s">
        <v>44</v>
      </c>
      <c r="C2583" s="0" t="n">
        <v>125</v>
      </c>
      <c r="D2583" s="0" t="n">
        <v>23</v>
      </c>
      <c r="E2583" s="0" t="n">
        <v>11</v>
      </c>
      <c r="F2583" s="0" t="n">
        <v>6</v>
      </c>
      <c r="G2583" s="0" t="n">
        <v>48.66</v>
      </c>
      <c r="H2583" s="0" t="n">
        <v>6.47</v>
      </c>
      <c r="I2583" s="0" t="n">
        <v>0.27</v>
      </c>
      <c r="J2583" s="0" t="s">
        <v>147</v>
      </c>
      <c r="K2583" s="0" t="s">
        <v>60</v>
      </c>
      <c r="L2583" s="0" t="n">
        <v>144</v>
      </c>
      <c r="M2583" s="0" t="n">
        <v>1.27</v>
      </c>
      <c r="N2583" s="0" t="n">
        <v>132.28</v>
      </c>
      <c r="O2583" s="0" t="n">
        <v>1.66</v>
      </c>
      <c r="P2583" s="0" t="n">
        <v>2</v>
      </c>
      <c r="Q2583" s="0" t="n">
        <v>0.95</v>
      </c>
      <c r="R2583" s="0" t="n">
        <v>284</v>
      </c>
      <c r="S2583" s="0" t="n">
        <v>7.33</v>
      </c>
      <c r="T2583" s="0" t="n">
        <v>0.74</v>
      </c>
      <c r="U2583" s="6" t="n">
        <v>45294</v>
      </c>
      <c r="V2583" s="0" t="n">
        <v>153.48</v>
      </c>
      <c r="W2583" s="0" t="n">
        <v>0.63</v>
      </c>
    </row>
    <row r="2584" customFormat="false" ht="15" hidden="false" customHeight="false" outlineLevel="0" collapsed="false">
      <c r="A2584" s="0" t="s">
        <v>2730</v>
      </c>
      <c r="B2584" s="0" t="s">
        <v>44</v>
      </c>
      <c r="C2584" s="0" t="n">
        <v>165</v>
      </c>
      <c r="D2584" s="0" t="n">
        <v>88</v>
      </c>
      <c r="E2584" s="0" t="n">
        <v>10</v>
      </c>
      <c r="F2584" s="0" t="n">
        <v>3</v>
      </c>
      <c r="G2584" s="0" t="n">
        <v>39.27</v>
      </c>
      <c r="H2584" s="0" t="n">
        <v>9.38</v>
      </c>
      <c r="I2584" s="0" t="n">
        <v>0.98</v>
      </c>
      <c r="J2584" s="0" t="s">
        <v>193</v>
      </c>
      <c r="K2584" s="0" t="s">
        <v>54</v>
      </c>
      <c r="L2584" s="0" t="n">
        <v>140</v>
      </c>
      <c r="M2584" s="0" t="n">
        <v>2.17</v>
      </c>
      <c r="N2584" s="0" t="n">
        <v>164.33</v>
      </c>
      <c r="O2584" s="0" t="n">
        <v>1.37</v>
      </c>
      <c r="P2584" s="0" t="n">
        <v>6</v>
      </c>
      <c r="Q2584" s="0" t="n">
        <v>0.98</v>
      </c>
      <c r="R2584" s="0" t="n">
        <v>390</v>
      </c>
      <c r="S2584" s="0" t="n">
        <v>4.54</v>
      </c>
      <c r="T2584" s="0" t="n">
        <v>0.54</v>
      </c>
      <c r="U2584" s="6" t="n">
        <v>45452</v>
      </c>
      <c r="V2584" s="0" t="n">
        <v>265.92</v>
      </c>
      <c r="W2584" s="0" t="n">
        <v>0.508</v>
      </c>
    </row>
    <row r="2585" customFormat="false" ht="15" hidden="false" customHeight="false" outlineLevel="0" collapsed="false">
      <c r="A2585" s="0" t="s">
        <v>2731</v>
      </c>
      <c r="B2585" s="0" t="s">
        <v>56</v>
      </c>
      <c r="C2585" s="0" t="n">
        <v>290</v>
      </c>
      <c r="D2585" s="0" t="n">
        <v>58</v>
      </c>
      <c r="E2585" s="0" t="n">
        <v>7</v>
      </c>
      <c r="F2585" s="0" t="n">
        <v>4</v>
      </c>
      <c r="G2585" s="0" t="n">
        <v>7.85</v>
      </c>
      <c r="H2585" s="0" t="n">
        <v>2.94</v>
      </c>
      <c r="I2585" s="0" t="n">
        <v>0.36</v>
      </c>
      <c r="J2585" s="0" t="s">
        <v>106</v>
      </c>
      <c r="K2585" s="0" t="s">
        <v>42</v>
      </c>
      <c r="L2585" s="0" t="n">
        <v>90</v>
      </c>
      <c r="M2585" s="0" t="n">
        <v>1.4</v>
      </c>
      <c r="N2585" s="0" t="n">
        <v>69.35</v>
      </c>
      <c r="O2585" s="0" t="n">
        <v>1.98</v>
      </c>
      <c r="P2585" s="0" t="n">
        <v>0</v>
      </c>
      <c r="Q2585" s="0" t="n">
        <v>0.77</v>
      </c>
      <c r="R2585" s="0" t="n">
        <v>768</v>
      </c>
      <c r="S2585" s="0" t="n">
        <v>14.36</v>
      </c>
      <c r="T2585" s="0" t="n">
        <v>0.69</v>
      </c>
      <c r="U2585" s="6" t="n">
        <v>45418</v>
      </c>
      <c r="V2585" s="0" t="n">
        <v>252.25</v>
      </c>
      <c r="W2585" s="0" t="n">
        <v>0.685</v>
      </c>
    </row>
    <row r="2586" customFormat="false" ht="15" hidden="false" customHeight="false" outlineLevel="0" collapsed="false">
      <c r="A2586" s="0" t="s">
        <v>2732</v>
      </c>
      <c r="B2586" s="0" t="s">
        <v>40</v>
      </c>
      <c r="C2586" s="0" t="n">
        <v>443</v>
      </c>
      <c r="D2586" s="0" t="n">
        <v>42</v>
      </c>
      <c r="E2586" s="0" t="n">
        <v>10</v>
      </c>
      <c r="F2586" s="0" t="n">
        <v>3</v>
      </c>
      <c r="G2586" s="0" t="n">
        <v>42.8</v>
      </c>
      <c r="H2586" s="0" t="n">
        <v>6.31</v>
      </c>
      <c r="I2586" s="0" t="n">
        <v>0.31</v>
      </c>
      <c r="J2586" s="0" t="s">
        <v>57</v>
      </c>
      <c r="K2586" s="0" t="s">
        <v>60</v>
      </c>
      <c r="L2586" s="0" t="n">
        <v>120</v>
      </c>
      <c r="M2586" s="0" t="n">
        <v>1.79</v>
      </c>
      <c r="N2586" s="0" t="n">
        <v>133.01</v>
      </c>
      <c r="O2586" s="0" t="n">
        <v>0.13</v>
      </c>
      <c r="P2586" s="0" t="n">
        <v>6</v>
      </c>
      <c r="Q2586" s="0" t="n">
        <v>0.91</v>
      </c>
      <c r="R2586" s="0" t="n">
        <v>587</v>
      </c>
      <c r="S2586" s="0" t="n">
        <v>5.22</v>
      </c>
      <c r="T2586" s="0" t="n">
        <v>0.32</v>
      </c>
      <c r="U2586" s="6" t="n">
        <v>45405</v>
      </c>
      <c r="V2586" s="0" t="n">
        <v>49.26</v>
      </c>
      <c r="W2586" s="0" t="n">
        <v>0.583</v>
      </c>
    </row>
    <row r="2587" customFormat="false" ht="15" hidden="false" customHeight="false" outlineLevel="0" collapsed="false">
      <c r="A2587" s="0" t="s">
        <v>2733</v>
      </c>
      <c r="B2587" s="0" t="s">
        <v>56</v>
      </c>
      <c r="C2587" s="0" t="n">
        <v>397</v>
      </c>
      <c r="D2587" s="0" t="n">
        <v>34</v>
      </c>
      <c r="E2587" s="0" t="n">
        <v>13</v>
      </c>
      <c r="F2587" s="0" t="n">
        <v>4</v>
      </c>
      <c r="G2587" s="0" t="n">
        <v>20.6</v>
      </c>
      <c r="H2587" s="0" t="n">
        <v>3.58</v>
      </c>
      <c r="I2587" s="0" t="n">
        <v>0.85</v>
      </c>
      <c r="J2587" s="0" t="s">
        <v>248</v>
      </c>
      <c r="K2587" s="0" t="s">
        <v>54</v>
      </c>
      <c r="L2587" s="0" t="n">
        <v>68</v>
      </c>
      <c r="M2587" s="0" t="n">
        <v>3.92</v>
      </c>
      <c r="N2587" s="0" t="n">
        <v>60.4</v>
      </c>
      <c r="O2587" s="0" t="n">
        <v>0.88</v>
      </c>
      <c r="P2587" s="0" t="n">
        <v>9</v>
      </c>
      <c r="Q2587" s="0" t="n">
        <v>0.92</v>
      </c>
      <c r="R2587" s="0" t="n">
        <v>399</v>
      </c>
      <c r="S2587" s="0" t="n">
        <v>2.75</v>
      </c>
      <c r="T2587" s="0" t="n">
        <v>0.47</v>
      </c>
      <c r="U2587" s="6" t="n">
        <v>45656</v>
      </c>
      <c r="V2587" s="0" t="n">
        <v>189.11</v>
      </c>
      <c r="W2587" s="0" t="n">
        <v>0.447</v>
      </c>
    </row>
    <row r="2588" customFormat="false" ht="15" hidden="false" customHeight="false" outlineLevel="0" collapsed="false">
      <c r="A2588" s="0" t="s">
        <v>2734</v>
      </c>
      <c r="B2588" s="0" t="s">
        <v>48</v>
      </c>
      <c r="C2588" s="0" t="n">
        <v>115</v>
      </c>
      <c r="D2588" s="0" t="n">
        <v>30</v>
      </c>
      <c r="E2588" s="0" t="n">
        <v>12</v>
      </c>
      <c r="F2588" s="0" t="n">
        <v>4</v>
      </c>
      <c r="G2588" s="0" t="n">
        <v>36.77</v>
      </c>
      <c r="H2588" s="0" t="n">
        <v>2.56</v>
      </c>
      <c r="I2588" s="0" t="n">
        <v>0.48</v>
      </c>
      <c r="J2588" s="0" t="s">
        <v>130</v>
      </c>
      <c r="K2588" s="0" t="s">
        <v>60</v>
      </c>
      <c r="L2588" s="0" t="n">
        <v>83</v>
      </c>
      <c r="M2588" s="0" t="n">
        <v>2.64</v>
      </c>
      <c r="N2588" s="0" t="n">
        <v>141.17</v>
      </c>
      <c r="O2588" s="0" t="n">
        <v>1.73</v>
      </c>
      <c r="P2588" s="0" t="n">
        <v>9</v>
      </c>
      <c r="Q2588" s="0" t="n">
        <v>0.79</v>
      </c>
      <c r="R2588" s="0" t="n">
        <v>921</v>
      </c>
      <c r="S2588" s="0" t="n">
        <v>9.83</v>
      </c>
      <c r="T2588" s="0" t="n">
        <v>0.79</v>
      </c>
      <c r="U2588" s="6" t="n">
        <v>45620</v>
      </c>
      <c r="V2588" s="0" t="n">
        <v>25.14</v>
      </c>
      <c r="W2588" s="0" t="n">
        <v>0.494</v>
      </c>
    </row>
    <row r="2589" customFormat="false" ht="15" hidden="false" customHeight="false" outlineLevel="0" collapsed="false">
      <c r="A2589" s="0" t="s">
        <v>2735</v>
      </c>
      <c r="B2589" s="0" t="s">
        <v>81</v>
      </c>
      <c r="C2589" s="0" t="n">
        <v>476</v>
      </c>
      <c r="D2589" s="0" t="n">
        <v>26</v>
      </c>
      <c r="E2589" s="0" t="n">
        <v>14</v>
      </c>
      <c r="F2589" s="0" t="n">
        <v>3</v>
      </c>
      <c r="G2589" s="0" t="n">
        <v>27.03</v>
      </c>
      <c r="H2589" s="0" t="n">
        <v>1.31</v>
      </c>
      <c r="I2589" s="0" t="n">
        <v>0.48</v>
      </c>
      <c r="J2589" s="0" t="s">
        <v>273</v>
      </c>
      <c r="K2589" s="0" t="s">
        <v>54</v>
      </c>
      <c r="L2589" s="0" t="n">
        <v>138</v>
      </c>
      <c r="M2589" s="0" t="n">
        <v>1.23</v>
      </c>
      <c r="N2589" s="0" t="n">
        <v>142.61</v>
      </c>
      <c r="O2589" s="0" t="n">
        <v>0.92</v>
      </c>
      <c r="P2589" s="0" t="n">
        <v>0</v>
      </c>
      <c r="Q2589" s="0" t="n">
        <v>0.84</v>
      </c>
      <c r="R2589" s="0" t="n">
        <v>256</v>
      </c>
      <c r="S2589" s="0" t="n">
        <v>9.04</v>
      </c>
      <c r="T2589" s="0" t="n">
        <v>0.65</v>
      </c>
      <c r="U2589" s="6" t="n">
        <v>45515</v>
      </c>
      <c r="V2589" s="0" t="n">
        <v>218.97</v>
      </c>
      <c r="W2589" s="0" t="n">
        <v>0.727</v>
      </c>
    </row>
    <row r="2590" customFormat="false" ht="15" hidden="false" customHeight="false" outlineLevel="0" collapsed="false">
      <c r="A2590" s="0" t="s">
        <v>2736</v>
      </c>
      <c r="B2590" s="0" t="s">
        <v>81</v>
      </c>
      <c r="C2590" s="0" t="n">
        <v>248</v>
      </c>
      <c r="D2590" s="0" t="n">
        <v>32</v>
      </c>
      <c r="E2590" s="0" t="n">
        <v>14</v>
      </c>
      <c r="F2590" s="0" t="n">
        <v>8</v>
      </c>
      <c r="G2590" s="0" t="n">
        <v>41.6</v>
      </c>
      <c r="H2590" s="0" t="n">
        <v>6.4</v>
      </c>
      <c r="I2590" s="0" t="n">
        <v>0.5</v>
      </c>
      <c r="J2590" s="0" t="s">
        <v>154</v>
      </c>
      <c r="K2590" s="0" t="s">
        <v>54</v>
      </c>
      <c r="L2590" s="0" t="n">
        <v>165</v>
      </c>
      <c r="M2590" s="0" t="n">
        <v>0.71</v>
      </c>
      <c r="N2590" s="0" t="n">
        <v>34.74</v>
      </c>
      <c r="O2590" s="0" t="n">
        <v>0.11</v>
      </c>
      <c r="P2590" s="0" t="n">
        <v>8</v>
      </c>
      <c r="Q2590" s="0" t="n">
        <v>0.73</v>
      </c>
      <c r="R2590" s="0" t="n">
        <v>540</v>
      </c>
      <c r="S2590" s="0" t="n">
        <v>11.57</v>
      </c>
      <c r="T2590" s="0" t="n">
        <v>0.45</v>
      </c>
      <c r="U2590" s="6" t="n">
        <v>45433</v>
      </c>
      <c r="V2590" s="0" t="n">
        <v>223.45</v>
      </c>
      <c r="W2590" s="0" t="n">
        <v>0.619</v>
      </c>
    </row>
    <row r="2591" customFormat="false" ht="15" hidden="false" customHeight="false" outlineLevel="0" collapsed="false">
      <c r="A2591" s="0" t="s">
        <v>2737</v>
      </c>
      <c r="B2591" s="0" t="s">
        <v>81</v>
      </c>
      <c r="C2591" s="0" t="n">
        <v>221</v>
      </c>
      <c r="D2591" s="0" t="n">
        <v>66</v>
      </c>
      <c r="E2591" s="0" t="n">
        <v>5</v>
      </c>
      <c r="F2591" s="0" t="n">
        <v>8</v>
      </c>
      <c r="G2591" s="0" t="n">
        <v>21.85</v>
      </c>
      <c r="H2591" s="0" t="n">
        <v>8.88</v>
      </c>
      <c r="I2591" s="0" t="n">
        <v>0.47</v>
      </c>
      <c r="J2591" s="0" t="s">
        <v>284</v>
      </c>
      <c r="K2591" s="0" t="s">
        <v>60</v>
      </c>
      <c r="L2591" s="0" t="n">
        <v>68</v>
      </c>
      <c r="M2591" s="0" t="n">
        <v>1.53</v>
      </c>
      <c r="N2591" s="0" t="n">
        <v>136.37</v>
      </c>
      <c r="O2591" s="0" t="n">
        <v>0.4</v>
      </c>
      <c r="P2591" s="0" t="n">
        <v>4</v>
      </c>
      <c r="Q2591" s="0" t="n">
        <v>0.75</v>
      </c>
      <c r="R2591" s="0" t="n">
        <v>430</v>
      </c>
      <c r="S2591" s="0" t="n">
        <v>11.55</v>
      </c>
      <c r="T2591" s="0" t="n">
        <v>0.49</v>
      </c>
      <c r="U2591" s="6" t="n">
        <v>45476</v>
      </c>
      <c r="V2591" s="0" t="n">
        <v>109.9</v>
      </c>
      <c r="W2591" s="0" t="n">
        <v>0.682</v>
      </c>
    </row>
    <row r="2592" customFormat="false" ht="15" hidden="false" customHeight="false" outlineLevel="0" collapsed="false">
      <c r="A2592" s="0" t="s">
        <v>2738</v>
      </c>
      <c r="B2592" s="0" t="s">
        <v>56</v>
      </c>
      <c r="C2592" s="0" t="n">
        <v>231</v>
      </c>
      <c r="D2592" s="0" t="n">
        <v>90</v>
      </c>
      <c r="E2592" s="0" t="n">
        <v>12</v>
      </c>
      <c r="F2592" s="0" t="n">
        <v>2</v>
      </c>
      <c r="G2592" s="0" t="n">
        <v>4.03</v>
      </c>
      <c r="H2592" s="0" t="n">
        <v>3.84</v>
      </c>
      <c r="I2592" s="0" t="n">
        <v>0.39</v>
      </c>
      <c r="J2592" s="0" t="s">
        <v>573</v>
      </c>
      <c r="K2592" s="0" t="s">
        <v>46</v>
      </c>
      <c r="L2592" s="0" t="n">
        <v>127</v>
      </c>
      <c r="M2592" s="0" t="n">
        <v>4.76</v>
      </c>
      <c r="N2592" s="0" t="n">
        <v>73.38</v>
      </c>
      <c r="O2592" s="0" t="n">
        <v>0.92</v>
      </c>
      <c r="P2592" s="0" t="n">
        <v>5</v>
      </c>
      <c r="Q2592" s="0" t="n">
        <v>0.72</v>
      </c>
      <c r="R2592" s="0" t="n">
        <v>190</v>
      </c>
      <c r="S2592" s="0" t="n">
        <v>9.68</v>
      </c>
      <c r="T2592" s="0" t="n">
        <v>0.85</v>
      </c>
      <c r="U2592" s="6" t="n">
        <v>45360</v>
      </c>
      <c r="V2592" s="0" t="n">
        <v>238.11</v>
      </c>
      <c r="W2592" s="0" t="n">
        <v>0.651</v>
      </c>
    </row>
    <row r="2593" customFormat="false" ht="15" hidden="false" customHeight="false" outlineLevel="0" collapsed="false">
      <c r="A2593" s="0" t="s">
        <v>2739</v>
      </c>
      <c r="B2593" s="0" t="s">
        <v>56</v>
      </c>
      <c r="C2593" s="0" t="n">
        <v>25</v>
      </c>
      <c r="D2593" s="0" t="n">
        <v>67</v>
      </c>
      <c r="E2593" s="0" t="n">
        <v>9</v>
      </c>
      <c r="F2593" s="0" t="n">
        <v>6</v>
      </c>
      <c r="G2593" s="0" t="n">
        <v>28.28</v>
      </c>
      <c r="H2593" s="0" t="n">
        <v>5.75</v>
      </c>
      <c r="I2593" s="0" t="n">
        <v>0.36</v>
      </c>
      <c r="J2593" s="0" t="s">
        <v>103</v>
      </c>
      <c r="K2593" s="0" t="s">
        <v>42</v>
      </c>
      <c r="L2593" s="0" t="n">
        <v>147</v>
      </c>
      <c r="M2593" s="0" t="n">
        <v>4.3</v>
      </c>
      <c r="N2593" s="0" t="n">
        <v>42.79</v>
      </c>
      <c r="O2593" s="0" t="n">
        <v>1.37</v>
      </c>
      <c r="P2593" s="0" t="n">
        <v>8</v>
      </c>
      <c r="Q2593" s="0" t="n">
        <v>0.87</v>
      </c>
      <c r="R2593" s="0" t="n">
        <v>908</v>
      </c>
      <c r="S2593" s="0" t="n">
        <v>3.91</v>
      </c>
      <c r="T2593" s="0" t="n">
        <v>0.63</v>
      </c>
      <c r="U2593" s="6" t="n">
        <v>45639</v>
      </c>
      <c r="V2593" s="0" t="n">
        <v>199.28</v>
      </c>
      <c r="W2593" s="0" t="n">
        <v>0.455</v>
      </c>
    </row>
    <row r="2594" customFormat="false" ht="15" hidden="false" customHeight="false" outlineLevel="0" collapsed="false">
      <c r="A2594" s="0" t="s">
        <v>2740</v>
      </c>
      <c r="B2594" s="0" t="s">
        <v>81</v>
      </c>
      <c r="C2594" s="0" t="n">
        <v>131</v>
      </c>
      <c r="D2594" s="0" t="n">
        <v>23</v>
      </c>
      <c r="E2594" s="0" t="n">
        <v>14</v>
      </c>
      <c r="F2594" s="0" t="n">
        <v>8</v>
      </c>
      <c r="G2594" s="0" t="n">
        <v>9.39</v>
      </c>
      <c r="H2594" s="0" t="n">
        <v>6.6</v>
      </c>
      <c r="I2594" s="0" t="n">
        <v>0.89</v>
      </c>
      <c r="J2594" s="0" t="s">
        <v>57</v>
      </c>
      <c r="K2594" s="0" t="s">
        <v>46</v>
      </c>
      <c r="L2594" s="0" t="n">
        <v>112</v>
      </c>
      <c r="M2594" s="0" t="n">
        <v>2.48</v>
      </c>
      <c r="N2594" s="0" t="n">
        <v>105.07</v>
      </c>
      <c r="O2594" s="0" t="n">
        <v>0.41</v>
      </c>
      <c r="P2594" s="0" t="n">
        <v>2</v>
      </c>
      <c r="Q2594" s="0" t="n">
        <v>0.89</v>
      </c>
      <c r="R2594" s="0" t="n">
        <v>648</v>
      </c>
      <c r="S2594" s="0" t="n">
        <v>13.42</v>
      </c>
      <c r="T2594" s="0" t="n">
        <v>0.39</v>
      </c>
      <c r="U2594" s="6" t="n">
        <v>45461</v>
      </c>
      <c r="V2594" s="0" t="n">
        <v>156.17</v>
      </c>
      <c r="W2594" s="0" t="n">
        <v>0.754</v>
      </c>
    </row>
    <row r="2595" customFormat="false" ht="15" hidden="false" customHeight="false" outlineLevel="0" collapsed="false">
      <c r="A2595" s="0" t="s">
        <v>2741</v>
      </c>
      <c r="B2595" s="0" t="s">
        <v>56</v>
      </c>
      <c r="C2595" s="0" t="n">
        <v>395</v>
      </c>
      <c r="D2595" s="0" t="n">
        <v>29</v>
      </c>
      <c r="E2595" s="0" t="n">
        <v>6</v>
      </c>
      <c r="F2595" s="0" t="n">
        <v>5</v>
      </c>
      <c r="G2595" s="0" t="n">
        <v>48.31</v>
      </c>
      <c r="H2595" s="0" t="n">
        <v>4.44</v>
      </c>
      <c r="I2595" s="0" t="n">
        <v>0.25</v>
      </c>
      <c r="J2595" s="0" t="s">
        <v>114</v>
      </c>
      <c r="K2595" s="0" t="s">
        <v>60</v>
      </c>
      <c r="L2595" s="0" t="n">
        <v>140</v>
      </c>
      <c r="M2595" s="0" t="n">
        <v>2.67</v>
      </c>
      <c r="N2595" s="0" t="n">
        <v>95.94</v>
      </c>
      <c r="O2595" s="0" t="n">
        <v>0.95</v>
      </c>
      <c r="P2595" s="0" t="n">
        <v>2</v>
      </c>
      <c r="Q2595" s="0" t="n">
        <v>0.97</v>
      </c>
      <c r="R2595" s="0" t="n">
        <v>979</v>
      </c>
      <c r="S2595" s="0" t="n">
        <v>4.48</v>
      </c>
      <c r="T2595" s="0" t="n">
        <v>0.44</v>
      </c>
      <c r="U2595" s="6" t="n">
        <v>45537</v>
      </c>
      <c r="V2595" s="0" t="n">
        <v>142.03</v>
      </c>
      <c r="W2595" s="0" t="n">
        <v>0.607</v>
      </c>
    </row>
    <row r="2596" customFormat="false" ht="15" hidden="false" customHeight="false" outlineLevel="0" collapsed="false">
      <c r="A2596" s="0" t="s">
        <v>2742</v>
      </c>
      <c r="B2596" s="0" t="s">
        <v>44</v>
      </c>
      <c r="C2596" s="0" t="n">
        <v>398</v>
      </c>
      <c r="D2596" s="0" t="n">
        <v>39</v>
      </c>
      <c r="E2596" s="0" t="n">
        <v>7</v>
      </c>
      <c r="F2596" s="0" t="n">
        <v>3</v>
      </c>
      <c r="G2596" s="0" t="n">
        <v>26.82</v>
      </c>
      <c r="H2596" s="0" t="n">
        <v>9.08</v>
      </c>
      <c r="I2596" s="0" t="n">
        <v>0.26</v>
      </c>
      <c r="J2596" s="0" t="s">
        <v>220</v>
      </c>
      <c r="K2596" s="0" t="s">
        <v>54</v>
      </c>
      <c r="L2596" s="0" t="n">
        <v>144</v>
      </c>
      <c r="M2596" s="0" t="n">
        <v>4.55</v>
      </c>
      <c r="N2596" s="0" t="n">
        <v>157.04</v>
      </c>
      <c r="O2596" s="0" t="n">
        <v>0.12</v>
      </c>
      <c r="P2596" s="0" t="n">
        <v>4</v>
      </c>
      <c r="Q2596" s="0" t="n">
        <v>0.86</v>
      </c>
      <c r="R2596" s="0" t="n">
        <v>940</v>
      </c>
      <c r="S2596" s="0" t="n">
        <v>2.32</v>
      </c>
      <c r="T2596" s="0" t="n">
        <v>0.57</v>
      </c>
      <c r="U2596" s="6" t="n">
        <v>45528</v>
      </c>
      <c r="V2596" s="0" t="n">
        <v>41.65</v>
      </c>
      <c r="W2596" s="0" t="n">
        <v>0.625</v>
      </c>
    </row>
    <row r="2597" customFormat="false" ht="15" hidden="false" customHeight="false" outlineLevel="0" collapsed="false">
      <c r="A2597" s="0" t="s">
        <v>2743</v>
      </c>
      <c r="B2597" s="0" t="s">
        <v>44</v>
      </c>
      <c r="C2597" s="0" t="n">
        <v>466</v>
      </c>
      <c r="D2597" s="0" t="n">
        <v>28</v>
      </c>
      <c r="E2597" s="0" t="n">
        <v>11</v>
      </c>
      <c r="F2597" s="0" t="n">
        <v>4</v>
      </c>
      <c r="G2597" s="0" t="n">
        <v>28.12</v>
      </c>
      <c r="H2597" s="0" t="n">
        <v>3.95</v>
      </c>
      <c r="I2597" s="0" t="n">
        <v>0.61</v>
      </c>
      <c r="J2597" s="0" t="s">
        <v>162</v>
      </c>
      <c r="K2597" s="0" t="s">
        <v>60</v>
      </c>
      <c r="L2597" s="0" t="n">
        <v>18</v>
      </c>
      <c r="M2597" s="0" t="n">
        <v>3.16</v>
      </c>
      <c r="N2597" s="0" t="n">
        <v>26.06</v>
      </c>
      <c r="O2597" s="0" t="n">
        <v>1.01</v>
      </c>
      <c r="P2597" s="0" t="n">
        <v>6</v>
      </c>
      <c r="Q2597" s="0" t="n">
        <v>0.78</v>
      </c>
      <c r="R2597" s="0" t="n">
        <v>659</v>
      </c>
      <c r="S2597" s="0" t="n">
        <v>5.22</v>
      </c>
      <c r="T2597" s="0" t="n">
        <v>0.81</v>
      </c>
      <c r="U2597" s="6" t="n">
        <v>45520</v>
      </c>
      <c r="V2597" s="0" t="n">
        <v>164.02</v>
      </c>
      <c r="W2597" s="0" t="n">
        <v>0.567</v>
      </c>
    </row>
    <row r="2598" customFormat="false" ht="15" hidden="false" customHeight="false" outlineLevel="0" collapsed="false">
      <c r="A2598" s="0" t="s">
        <v>2744</v>
      </c>
      <c r="B2598" s="0" t="s">
        <v>56</v>
      </c>
      <c r="C2598" s="0" t="n">
        <v>342</v>
      </c>
      <c r="D2598" s="0" t="n">
        <v>62</v>
      </c>
      <c r="E2598" s="0" t="n">
        <v>9</v>
      </c>
      <c r="F2598" s="0" t="n">
        <v>3</v>
      </c>
      <c r="G2598" s="0" t="n">
        <v>45.46</v>
      </c>
      <c r="H2598" s="0" t="n">
        <v>1.69</v>
      </c>
      <c r="I2598" s="0" t="n">
        <v>0.41</v>
      </c>
      <c r="J2598" s="0" t="s">
        <v>297</v>
      </c>
      <c r="K2598" s="0" t="s">
        <v>54</v>
      </c>
      <c r="L2598" s="0" t="n">
        <v>108</v>
      </c>
      <c r="M2598" s="0" t="n">
        <v>4.46</v>
      </c>
      <c r="N2598" s="0" t="n">
        <v>160.05</v>
      </c>
      <c r="O2598" s="0" t="n">
        <v>1.8</v>
      </c>
      <c r="P2598" s="0" t="n">
        <v>2</v>
      </c>
      <c r="Q2598" s="0" t="n">
        <v>0.72</v>
      </c>
      <c r="R2598" s="0" t="n">
        <v>72</v>
      </c>
      <c r="S2598" s="0" t="n">
        <v>7.77</v>
      </c>
      <c r="T2598" s="0" t="n">
        <v>1</v>
      </c>
      <c r="U2598" s="6" t="n">
        <v>45475</v>
      </c>
      <c r="V2598" s="0" t="n">
        <v>55.27</v>
      </c>
      <c r="W2598" s="0" t="n">
        <v>0.628</v>
      </c>
    </row>
    <row r="2599" customFormat="false" ht="15" hidden="false" customHeight="false" outlineLevel="0" collapsed="false">
      <c r="A2599" s="0" t="s">
        <v>2745</v>
      </c>
      <c r="B2599" s="0" t="s">
        <v>81</v>
      </c>
      <c r="C2599" s="0" t="n">
        <v>125</v>
      </c>
      <c r="D2599" s="0" t="n">
        <v>65</v>
      </c>
      <c r="E2599" s="0" t="n">
        <v>6</v>
      </c>
      <c r="F2599" s="0" t="n">
        <v>6</v>
      </c>
      <c r="G2599" s="0" t="n">
        <v>31.6</v>
      </c>
      <c r="H2599" s="0" t="n">
        <v>1.87</v>
      </c>
      <c r="I2599" s="0" t="n">
        <v>0.48</v>
      </c>
      <c r="J2599" s="0" t="s">
        <v>229</v>
      </c>
      <c r="K2599" s="0" t="s">
        <v>54</v>
      </c>
      <c r="L2599" s="0" t="n">
        <v>150</v>
      </c>
      <c r="M2599" s="0" t="n">
        <v>2.71</v>
      </c>
      <c r="N2599" s="0" t="n">
        <v>30.16</v>
      </c>
      <c r="O2599" s="0" t="n">
        <v>1.23</v>
      </c>
      <c r="P2599" s="0" t="n">
        <v>3</v>
      </c>
      <c r="Q2599" s="0" t="n">
        <v>0.97</v>
      </c>
      <c r="R2599" s="0" t="n">
        <v>811</v>
      </c>
      <c r="S2599" s="0" t="n">
        <v>3.9</v>
      </c>
      <c r="T2599" s="0" t="n">
        <v>0.35</v>
      </c>
      <c r="U2599" s="6" t="n">
        <v>45448</v>
      </c>
      <c r="V2599" s="0" t="n">
        <v>200.25</v>
      </c>
      <c r="W2599" s="0" t="n">
        <v>0.533</v>
      </c>
    </row>
    <row r="2600" customFormat="false" ht="15" hidden="false" customHeight="false" outlineLevel="0" collapsed="false">
      <c r="A2600" s="0" t="s">
        <v>2746</v>
      </c>
      <c r="B2600" s="0" t="s">
        <v>56</v>
      </c>
      <c r="C2600" s="0" t="n">
        <v>158</v>
      </c>
      <c r="D2600" s="0" t="n">
        <v>86</v>
      </c>
      <c r="E2600" s="0" t="n">
        <v>8</v>
      </c>
      <c r="F2600" s="0" t="n">
        <v>7</v>
      </c>
      <c r="G2600" s="0" t="n">
        <v>15.83</v>
      </c>
      <c r="H2600" s="0" t="n">
        <v>8.96</v>
      </c>
      <c r="I2600" s="0" t="n">
        <v>0.83</v>
      </c>
      <c r="J2600" s="0" t="s">
        <v>164</v>
      </c>
      <c r="K2600" s="0" t="s">
        <v>46</v>
      </c>
      <c r="L2600" s="0" t="n">
        <v>177</v>
      </c>
      <c r="M2600" s="0" t="n">
        <v>1.4</v>
      </c>
      <c r="N2600" s="0" t="n">
        <v>49.42</v>
      </c>
      <c r="O2600" s="0" t="n">
        <v>0.94</v>
      </c>
      <c r="P2600" s="0" t="n">
        <v>1</v>
      </c>
      <c r="Q2600" s="0" t="n">
        <v>0.84</v>
      </c>
      <c r="R2600" s="0" t="n">
        <v>413</v>
      </c>
      <c r="S2600" s="0" t="n">
        <v>5.67</v>
      </c>
      <c r="T2600" s="0" t="n">
        <v>0.8</v>
      </c>
      <c r="U2600" s="6" t="n">
        <v>45541</v>
      </c>
      <c r="V2600" s="0" t="n">
        <v>182.47</v>
      </c>
      <c r="W2600" s="0" t="n">
        <v>0.69</v>
      </c>
    </row>
    <row r="2601" customFormat="false" ht="15" hidden="false" customHeight="false" outlineLevel="0" collapsed="false">
      <c r="A2601" s="0" t="s">
        <v>2747</v>
      </c>
      <c r="B2601" s="0" t="s">
        <v>56</v>
      </c>
      <c r="C2601" s="0" t="n">
        <v>318</v>
      </c>
      <c r="D2601" s="0" t="n">
        <v>91</v>
      </c>
      <c r="E2601" s="0" t="n">
        <v>12</v>
      </c>
      <c r="F2601" s="0" t="n">
        <v>8</v>
      </c>
      <c r="G2601" s="0" t="n">
        <v>15.51</v>
      </c>
      <c r="H2601" s="0" t="n">
        <v>9.89</v>
      </c>
      <c r="I2601" s="0" t="n">
        <v>0.91</v>
      </c>
      <c r="J2601" s="0" t="s">
        <v>112</v>
      </c>
      <c r="K2601" s="0" t="s">
        <v>46</v>
      </c>
      <c r="L2601" s="0" t="n">
        <v>123</v>
      </c>
      <c r="M2601" s="0" t="n">
        <v>3.77</v>
      </c>
      <c r="N2601" s="0" t="n">
        <v>108.02</v>
      </c>
      <c r="O2601" s="0" t="n">
        <v>0.41</v>
      </c>
      <c r="P2601" s="0" t="n">
        <v>8</v>
      </c>
      <c r="Q2601" s="0" t="n">
        <v>0.92</v>
      </c>
      <c r="R2601" s="0" t="n">
        <v>811</v>
      </c>
      <c r="S2601" s="0" t="n">
        <v>8.19</v>
      </c>
      <c r="T2601" s="0" t="n">
        <v>0.69</v>
      </c>
      <c r="U2601" s="6" t="n">
        <v>45574</v>
      </c>
      <c r="V2601" s="0" t="n">
        <v>94.25</v>
      </c>
      <c r="W2601" s="0" t="n">
        <v>0.63</v>
      </c>
    </row>
    <row r="2602" customFormat="false" ht="15" hidden="false" customHeight="false" outlineLevel="0" collapsed="false">
      <c r="A2602" s="0" t="s">
        <v>2748</v>
      </c>
      <c r="B2602" s="0" t="s">
        <v>56</v>
      </c>
      <c r="C2602" s="0" t="n">
        <v>420</v>
      </c>
      <c r="D2602" s="0" t="n">
        <v>32</v>
      </c>
      <c r="E2602" s="0" t="n">
        <v>13</v>
      </c>
      <c r="F2602" s="0" t="n">
        <v>8</v>
      </c>
      <c r="G2602" s="0" t="n">
        <v>25.58</v>
      </c>
      <c r="H2602" s="0" t="n">
        <v>3.24</v>
      </c>
      <c r="I2602" s="0" t="n">
        <v>0.81</v>
      </c>
      <c r="J2602" s="0" t="s">
        <v>114</v>
      </c>
      <c r="K2602" s="0" t="s">
        <v>60</v>
      </c>
      <c r="L2602" s="0" t="n">
        <v>71</v>
      </c>
      <c r="M2602" s="0" t="n">
        <v>2.87</v>
      </c>
      <c r="N2602" s="0" t="n">
        <v>98</v>
      </c>
      <c r="O2602" s="0" t="n">
        <v>0.48</v>
      </c>
      <c r="P2602" s="0" t="n">
        <v>9</v>
      </c>
      <c r="Q2602" s="0" t="n">
        <v>0.7</v>
      </c>
      <c r="R2602" s="0" t="n">
        <v>197</v>
      </c>
      <c r="S2602" s="0" t="n">
        <v>5.52</v>
      </c>
      <c r="T2602" s="0" t="n">
        <v>0.62</v>
      </c>
      <c r="U2602" s="6" t="n">
        <v>45347</v>
      </c>
      <c r="V2602" s="0" t="n">
        <v>81.63</v>
      </c>
      <c r="W2602" s="0" t="n">
        <v>0.51</v>
      </c>
    </row>
    <row r="2603" customFormat="false" ht="15" hidden="false" customHeight="false" outlineLevel="0" collapsed="false">
      <c r="A2603" s="0" t="s">
        <v>2749</v>
      </c>
      <c r="B2603" s="0" t="s">
        <v>48</v>
      </c>
      <c r="C2603" s="0" t="n">
        <v>115</v>
      </c>
      <c r="D2603" s="0" t="n">
        <v>71</v>
      </c>
      <c r="E2603" s="0" t="n">
        <v>9</v>
      </c>
      <c r="F2603" s="0" t="n">
        <v>8</v>
      </c>
      <c r="G2603" s="0" t="n">
        <v>43.46</v>
      </c>
      <c r="H2603" s="0" t="n">
        <v>1.86</v>
      </c>
      <c r="I2603" s="0" t="n">
        <v>0.31</v>
      </c>
      <c r="J2603" s="0" t="s">
        <v>242</v>
      </c>
      <c r="K2603" s="0" t="s">
        <v>42</v>
      </c>
      <c r="L2603" s="0" t="n">
        <v>71</v>
      </c>
      <c r="M2603" s="0" t="n">
        <v>3.51</v>
      </c>
      <c r="N2603" s="0" t="n">
        <v>197.88</v>
      </c>
      <c r="O2603" s="0" t="n">
        <v>0.25</v>
      </c>
      <c r="P2603" s="0" t="n">
        <v>8</v>
      </c>
      <c r="Q2603" s="0" t="n">
        <v>0.85</v>
      </c>
      <c r="R2603" s="0" t="n">
        <v>615</v>
      </c>
      <c r="S2603" s="0" t="n">
        <v>2.25</v>
      </c>
      <c r="T2603" s="0" t="n">
        <v>0.97</v>
      </c>
      <c r="U2603" s="6" t="n">
        <v>45381</v>
      </c>
      <c r="V2603" s="0" t="n">
        <v>148.06</v>
      </c>
      <c r="W2603" s="0" t="n">
        <v>0.609</v>
      </c>
    </row>
    <row r="2604" customFormat="false" ht="15" hidden="false" customHeight="false" outlineLevel="0" collapsed="false">
      <c r="A2604" s="0" t="s">
        <v>2750</v>
      </c>
      <c r="B2604" s="0" t="s">
        <v>44</v>
      </c>
      <c r="C2604" s="0" t="n">
        <v>407</v>
      </c>
      <c r="D2604" s="0" t="n">
        <v>42</v>
      </c>
      <c r="E2604" s="0" t="n">
        <v>12</v>
      </c>
      <c r="F2604" s="0" t="n">
        <v>4</v>
      </c>
      <c r="G2604" s="0" t="n">
        <v>39.94</v>
      </c>
      <c r="H2604" s="0" t="n">
        <v>5.08</v>
      </c>
      <c r="I2604" s="0" t="n">
        <v>0.98</v>
      </c>
      <c r="J2604" s="0" t="s">
        <v>267</v>
      </c>
      <c r="K2604" s="0" t="s">
        <v>46</v>
      </c>
      <c r="L2604" s="0" t="n">
        <v>19</v>
      </c>
      <c r="M2604" s="0" t="n">
        <v>1.21</v>
      </c>
      <c r="N2604" s="0" t="n">
        <v>122</v>
      </c>
      <c r="O2604" s="0" t="n">
        <v>1.51</v>
      </c>
      <c r="P2604" s="0" t="n">
        <v>1</v>
      </c>
      <c r="Q2604" s="0" t="n">
        <v>0.8</v>
      </c>
      <c r="R2604" s="0" t="n">
        <v>876</v>
      </c>
      <c r="S2604" s="0" t="n">
        <v>3.76</v>
      </c>
      <c r="T2604" s="0" t="n">
        <v>0.46</v>
      </c>
      <c r="U2604" s="6" t="n">
        <v>45622</v>
      </c>
      <c r="V2604" s="0" t="n">
        <v>158.62</v>
      </c>
      <c r="W2604" s="0" t="n">
        <v>0.531</v>
      </c>
    </row>
    <row r="2605" customFormat="false" ht="15" hidden="false" customHeight="false" outlineLevel="0" collapsed="false">
      <c r="A2605" s="0" t="s">
        <v>2751</v>
      </c>
      <c r="B2605" s="0" t="s">
        <v>40</v>
      </c>
      <c r="C2605" s="0" t="n">
        <v>466</v>
      </c>
      <c r="D2605" s="0" t="n">
        <v>27</v>
      </c>
      <c r="E2605" s="0" t="n">
        <v>11</v>
      </c>
      <c r="F2605" s="0" t="n">
        <v>5</v>
      </c>
      <c r="G2605" s="0" t="n">
        <v>48.17</v>
      </c>
      <c r="H2605" s="0" t="n">
        <v>7.24</v>
      </c>
      <c r="I2605" s="0" t="n">
        <v>0.43</v>
      </c>
      <c r="J2605" s="0" t="s">
        <v>210</v>
      </c>
      <c r="K2605" s="0" t="s">
        <v>54</v>
      </c>
      <c r="L2605" s="0" t="n">
        <v>96</v>
      </c>
      <c r="M2605" s="0" t="n">
        <v>3.41</v>
      </c>
      <c r="N2605" s="0" t="n">
        <v>72.21</v>
      </c>
      <c r="O2605" s="0" t="n">
        <v>0.25</v>
      </c>
      <c r="P2605" s="0" t="n">
        <v>4</v>
      </c>
      <c r="Q2605" s="0" t="n">
        <v>0.71</v>
      </c>
      <c r="R2605" s="0" t="n">
        <v>965</v>
      </c>
      <c r="S2605" s="0" t="n">
        <v>12.12</v>
      </c>
      <c r="T2605" s="0" t="n">
        <v>0.34</v>
      </c>
      <c r="U2605" s="6" t="n">
        <v>45602</v>
      </c>
      <c r="V2605" s="0" t="n">
        <v>241.4</v>
      </c>
      <c r="W2605" s="0" t="n">
        <v>0.667</v>
      </c>
    </row>
    <row r="2606" customFormat="false" ht="15" hidden="false" customHeight="false" outlineLevel="0" collapsed="false">
      <c r="A2606" s="0" t="s">
        <v>2752</v>
      </c>
      <c r="B2606" s="0" t="s">
        <v>40</v>
      </c>
      <c r="C2606" s="0" t="n">
        <v>471</v>
      </c>
      <c r="D2606" s="0" t="n">
        <v>82</v>
      </c>
      <c r="E2606" s="0" t="n">
        <v>6</v>
      </c>
      <c r="F2606" s="0" t="n">
        <v>9</v>
      </c>
      <c r="G2606" s="0" t="n">
        <v>4.52</v>
      </c>
      <c r="H2606" s="0" t="n">
        <v>6.32</v>
      </c>
      <c r="I2606" s="0" t="n">
        <v>0.25</v>
      </c>
      <c r="J2606" s="0" t="s">
        <v>242</v>
      </c>
      <c r="K2606" s="0" t="s">
        <v>60</v>
      </c>
      <c r="L2606" s="0" t="n">
        <v>20</v>
      </c>
      <c r="M2606" s="0" t="n">
        <v>2.22</v>
      </c>
      <c r="N2606" s="0" t="n">
        <v>181.03</v>
      </c>
      <c r="O2606" s="0" t="n">
        <v>0.83</v>
      </c>
      <c r="P2606" s="0" t="n">
        <v>0</v>
      </c>
      <c r="Q2606" s="0" t="n">
        <v>0.93</v>
      </c>
      <c r="R2606" s="0" t="n">
        <v>600</v>
      </c>
      <c r="S2606" s="0" t="n">
        <v>14.36</v>
      </c>
      <c r="T2606" s="0" t="n">
        <v>0.9</v>
      </c>
      <c r="U2606" s="6" t="n">
        <v>45333</v>
      </c>
      <c r="V2606" s="0" t="n">
        <v>98.15</v>
      </c>
      <c r="W2606" s="0" t="n">
        <v>0.874</v>
      </c>
    </row>
    <row r="2607" customFormat="false" ht="15" hidden="false" customHeight="false" outlineLevel="0" collapsed="false">
      <c r="A2607" s="0" t="s">
        <v>2753</v>
      </c>
      <c r="B2607" s="0" t="s">
        <v>48</v>
      </c>
      <c r="C2607" s="0" t="n">
        <v>356</v>
      </c>
      <c r="D2607" s="0" t="n">
        <v>42</v>
      </c>
      <c r="E2607" s="0" t="n">
        <v>12</v>
      </c>
      <c r="F2607" s="0" t="n">
        <v>5</v>
      </c>
      <c r="G2607" s="0" t="n">
        <v>14.15</v>
      </c>
      <c r="H2607" s="0" t="n">
        <v>9.54</v>
      </c>
      <c r="I2607" s="0" t="n">
        <v>0.55</v>
      </c>
      <c r="J2607" s="0" t="s">
        <v>346</v>
      </c>
      <c r="K2607" s="0" t="s">
        <v>60</v>
      </c>
      <c r="L2607" s="0" t="n">
        <v>71</v>
      </c>
      <c r="M2607" s="0" t="n">
        <v>1.99</v>
      </c>
      <c r="N2607" s="0" t="n">
        <v>69.32</v>
      </c>
      <c r="O2607" s="0" t="n">
        <v>1.52</v>
      </c>
      <c r="P2607" s="0" t="n">
        <v>7</v>
      </c>
      <c r="Q2607" s="0" t="n">
        <v>0.85</v>
      </c>
      <c r="R2607" s="0" t="n">
        <v>554</v>
      </c>
      <c r="S2607" s="0" t="n">
        <v>3.08</v>
      </c>
      <c r="T2607" s="0" t="n">
        <v>0.25</v>
      </c>
      <c r="U2607" s="6" t="n">
        <v>45435</v>
      </c>
      <c r="V2607" s="0" t="n">
        <v>126.99</v>
      </c>
      <c r="W2607" s="0" t="n">
        <v>0.369</v>
      </c>
    </row>
    <row r="2608" customFormat="false" ht="15" hidden="false" customHeight="false" outlineLevel="0" collapsed="false">
      <c r="A2608" s="0" t="s">
        <v>2754</v>
      </c>
      <c r="B2608" s="0" t="s">
        <v>56</v>
      </c>
      <c r="C2608" s="0" t="n">
        <v>316</v>
      </c>
      <c r="D2608" s="0" t="n">
        <v>41</v>
      </c>
      <c r="E2608" s="0" t="n">
        <v>5</v>
      </c>
      <c r="F2608" s="0" t="n">
        <v>8</v>
      </c>
      <c r="G2608" s="0" t="n">
        <v>4.93</v>
      </c>
      <c r="H2608" s="0" t="n">
        <v>8.27</v>
      </c>
      <c r="I2608" s="0" t="n">
        <v>0.75</v>
      </c>
      <c r="J2608" s="0" t="s">
        <v>242</v>
      </c>
      <c r="K2608" s="0" t="s">
        <v>42</v>
      </c>
      <c r="L2608" s="0" t="n">
        <v>86</v>
      </c>
      <c r="M2608" s="0" t="n">
        <v>3.52</v>
      </c>
      <c r="N2608" s="0" t="n">
        <v>62.02</v>
      </c>
      <c r="O2608" s="0" t="n">
        <v>1.45</v>
      </c>
      <c r="P2608" s="0" t="n">
        <v>5</v>
      </c>
      <c r="Q2608" s="0" t="n">
        <v>0.8</v>
      </c>
      <c r="R2608" s="0" t="n">
        <v>895</v>
      </c>
      <c r="S2608" s="0" t="n">
        <v>10.53</v>
      </c>
      <c r="T2608" s="0" t="n">
        <v>0.85</v>
      </c>
      <c r="U2608" s="6" t="n">
        <v>45363</v>
      </c>
      <c r="V2608" s="0" t="n">
        <v>109.56</v>
      </c>
      <c r="W2608" s="0" t="n">
        <v>0.625</v>
      </c>
    </row>
    <row r="2609" customFormat="false" ht="15" hidden="false" customHeight="false" outlineLevel="0" collapsed="false">
      <c r="A2609" s="0" t="s">
        <v>2755</v>
      </c>
      <c r="B2609" s="0" t="s">
        <v>48</v>
      </c>
      <c r="C2609" s="0" t="n">
        <v>486</v>
      </c>
      <c r="D2609" s="0" t="n">
        <v>70</v>
      </c>
      <c r="E2609" s="0" t="n">
        <v>10</v>
      </c>
      <c r="F2609" s="0" t="n">
        <v>5</v>
      </c>
      <c r="G2609" s="0" t="n">
        <v>37.8</v>
      </c>
      <c r="H2609" s="0" t="n">
        <v>8.76</v>
      </c>
      <c r="I2609" s="0" t="n">
        <v>0.17</v>
      </c>
      <c r="J2609" s="0" t="s">
        <v>342</v>
      </c>
      <c r="K2609" s="0" t="s">
        <v>60</v>
      </c>
      <c r="L2609" s="0" t="n">
        <v>113</v>
      </c>
      <c r="M2609" s="0" t="n">
        <v>3.17</v>
      </c>
      <c r="N2609" s="0" t="n">
        <v>103.93</v>
      </c>
      <c r="O2609" s="0" t="n">
        <v>1.2</v>
      </c>
      <c r="P2609" s="0" t="n">
        <v>9</v>
      </c>
      <c r="Q2609" s="0" t="n">
        <v>0.94</v>
      </c>
      <c r="R2609" s="0" t="n">
        <v>267</v>
      </c>
      <c r="S2609" s="0" t="n">
        <v>13.68</v>
      </c>
      <c r="T2609" s="0" t="n">
        <v>0.67</v>
      </c>
      <c r="U2609" s="6" t="n">
        <v>45567</v>
      </c>
      <c r="V2609" s="0" t="n">
        <v>124.29</v>
      </c>
      <c r="W2609" s="0" t="n">
        <v>0.604</v>
      </c>
    </row>
    <row r="2610" customFormat="false" ht="15" hidden="false" customHeight="false" outlineLevel="0" collapsed="false">
      <c r="A2610" s="0" t="s">
        <v>2756</v>
      </c>
      <c r="B2610" s="0" t="s">
        <v>48</v>
      </c>
      <c r="C2610" s="0" t="n">
        <v>408</v>
      </c>
      <c r="D2610" s="0" t="n">
        <v>63</v>
      </c>
      <c r="E2610" s="0" t="n">
        <v>3</v>
      </c>
      <c r="F2610" s="0" t="n">
        <v>7</v>
      </c>
      <c r="G2610" s="0" t="n">
        <v>7.9</v>
      </c>
      <c r="H2610" s="0" t="n">
        <v>5.65</v>
      </c>
      <c r="I2610" s="0" t="n">
        <v>0.67</v>
      </c>
      <c r="J2610" s="0" t="s">
        <v>72</v>
      </c>
      <c r="K2610" s="0" t="s">
        <v>46</v>
      </c>
      <c r="L2610" s="0" t="n">
        <v>65</v>
      </c>
      <c r="M2610" s="0" t="n">
        <v>3.42</v>
      </c>
      <c r="N2610" s="0" t="n">
        <v>183.5</v>
      </c>
      <c r="O2610" s="0" t="n">
        <v>1.19</v>
      </c>
      <c r="P2610" s="0" t="n">
        <v>9</v>
      </c>
      <c r="Q2610" s="0" t="n">
        <v>0.83</v>
      </c>
      <c r="R2610" s="0" t="n">
        <v>908</v>
      </c>
      <c r="S2610" s="0" t="n">
        <v>5.19</v>
      </c>
      <c r="T2610" s="0" t="n">
        <v>0.33</v>
      </c>
      <c r="U2610" s="6" t="n">
        <v>45392</v>
      </c>
      <c r="V2610" s="0" t="n">
        <v>174.46</v>
      </c>
      <c r="W2610" s="0" t="n">
        <v>0.402</v>
      </c>
    </row>
    <row r="2611" customFormat="false" ht="15" hidden="false" customHeight="false" outlineLevel="0" collapsed="false">
      <c r="A2611" s="0" t="s">
        <v>2757</v>
      </c>
      <c r="B2611" s="0" t="s">
        <v>81</v>
      </c>
      <c r="C2611" s="0" t="n">
        <v>435</v>
      </c>
      <c r="D2611" s="0" t="n">
        <v>26</v>
      </c>
      <c r="E2611" s="0" t="n">
        <v>11</v>
      </c>
      <c r="F2611" s="0" t="n">
        <v>8</v>
      </c>
      <c r="G2611" s="0" t="n">
        <v>5.89</v>
      </c>
      <c r="H2611" s="0" t="n">
        <v>3.61</v>
      </c>
      <c r="I2611" s="0" t="n">
        <v>0.87</v>
      </c>
      <c r="J2611" s="0" t="s">
        <v>244</v>
      </c>
      <c r="K2611" s="0" t="s">
        <v>54</v>
      </c>
      <c r="L2611" s="0" t="n">
        <v>119</v>
      </c>
      <c r="M2611" s="0" t="n">
        <v>4.84</v>
      </c>
      <c r="N2611" s="0" t="n">
        <v>144.62</v>
      </c>
      <c r="O2611" s="0" t="n">
        <v>0.27</v>
      </c>
      <c r="P2611" s="0" t="n">
        <v>1</v>
      </c>
      <c r="Q2611" s="0" t="n">
        <v>0.7</v>
      </c>
      <c r="R2611" s="0" t="n">
        <v>531</v>
      </c>
      <c r="S2611" s="0" t="n">
        <v>12.61</v>
      </c>
      <c r="T2611" s="0" t="n">
        <v>0.38</v>
      </c>
      <c r="U2611" s="6" t="n">
        <v>45426</v>
      </c>
      <c r="V2611" s="0" t="n">
        <v>171.67</v>
      </c>
      <c r="W2611" s="0" t="n">
        <v>0.737</v>
      </c>
    </row>
    <row r="2612" customFormat="false" ht="15" hidden="false" customHeight="false" outlineLevel="0" collapsed="false">
      <c r="A2612" s="0" t="s">
        <v>2758</v>
      </c>
      <c r="B2612" s="0" t="s">
        <v>44</v>
      </c>
      <c r="C2612" s="0" t="n">
        <v>233</v>
      </c>
      <c r="D2612" s="0" t="n">
        <v>28</v>
      </c>
      <c r="E2612" s="0" t="n">
        <v>3</v>
      </c>
      <c r="F2612" s="0" t="n">
        <v>2</v>
      </c>
      <c r="G2612" s="0" t="n">
        <v>28.52</v>
      </c>
      <c r="H2612" s="0" t="n">
        <v>7.17</v>
      </c>
      <c r="I2612" s="0" t="n">
        <v>0.34</v>
      </c>
      <c r="J2612" s="0" t="s">
        <v>87</v>
      </c>
      <c r="K2612" s="0" t="s">
        <v>60</v>
      </c>
      <c r="L2612" s="0" t="n">
        <v>58</v>
      </c>
      <c r="M2612" s="0" t="n">
        <v>3.66</v>
      </c>
      <c r="N2612" s="0" t="n">
        <v>138.72</v>
      </c>
      <c r="O2612" s="0" t="n">
        <v>0.43</v>
      </c>
      <c r="P2612" s="0" t="n">
        <v>1</v>
      </c>
      <c r="Q2612" s="0" t="n">
        <v>0.98</v>
      </c>
      <c r="R2612" s="0" t="n">
        <v>465</v>
      </c>
      <c r="S2612" s="0" t="n">
        <v>13.67</v>
      </c>
      <c r="T2612" s="0" t="n">
        <v>0.32</v>
      </c>
      <c r="U2612" s="6" t="n">
        <v>45612</v>
      </c>
      <c r="V2612" s="0" t="n">
        <v>114.79</v>
      </c>
      <c r="W2612" s="0" t="n">
        <v>0.779</v>
      </c>
    </row>
    <row r="2613" customFormat="false" ht="15" hidden="false" customHeight="false" outlineLevel="0" collapsed="false">
      <c r="A2613" s="0" t="s">
        <v>2759</v>
      </c>
      <c r="B2613" s="0" t="s">
        <v>40</v>
      </c>
      <c r="C2613" s="0" t="n">
        <v>473</v>
      </c>
      <c r="D2613" s="0" t="n">
        <v>79</v>
      </c>
      <c r="E2613" s="0" t="n">
        <v>4</v>
      </c>
      <c r="F2613" s="0" t="n">
        <v>4</v>
      </c>
      <c r="G2613" s="0" t="n">
        <v>21.16</v>
      </c>
      <c r="H2613" s="0" t="n">
        <v>4.67</v>
      </c>
      <c r="I2613" s="0" t="n">
        <v>0.72</v>
      </c>
      <c r="J2613" s="0" t="s">
        <v>143</v>
      </c>
      <c r="K2613" s="0" t="s">
        <v>60</v>
      </c>
      <c r="L2613" s="0" t="n">
        <v>25</v>
      </c>
      <c r="M2613" s="0" t="n">
        <v>3.38</v>
      </c>
      <c r="N2613" s="0" t="n">
        <v>147.95</v>
      </c>
      <c r="O2613" s="0" t="n">
        <v>1.12</v>
      </c>
      <c r="P2613" s="0" t="n">
        <v>9</v>
      </c>
      <c r="Q2613" s="0" t="n">
        <v>0.78</v>
      </c>
      <c r="R2613" s="0" t="n">
        <v>986</v>
      </c>
      <c r="S2613" s="0" t="n">
        <v>5.19</v>
      </c>
      <c r="T2613" s="0" t="n">
        <v>0.77</v>
      </c>
      <c r="U2613" s="6" t="n">
        <v>45331</v>
      </c>
      <c r="V2613" s="0" t="n">
        <v>184.71</v>
      </c>
      <c r="W2613" s="0" t="n">
        <v>0.487</v>
      </c>
    </row>
    <row r="2614" customFormat="false" ht="15" hidden="false" customHeight="false" outlineLevel="0" collapsed="false">
      <c r="A2614" s="0" t="s">
        <v>2760</v>
      </c>
      <c r="B2614" s="0" t="s">
        <v>56</v>
      </c>
      <c r="C2614" s="0" t="n">
        <v>310</v>
      </c>
      <c r="D2614" s="0" t="n">
        <v>43</v>
      </c>
      <c r="E2614" s="0" t="n">
        <v>10</v>
      </c>
      <c r="F2614" s="0" t="n">
        <v>7</v>
      </c>
      <c r="G2614" s="0" t="n">
        <v>36.04</v>
      </c>
      <c r="H2614" s="0" t="n">
        <v>3.23</v>
      </c>
      <c r="I2614" s="0" t="n">
        <v>0.46</v>
      </c>
      <c r="J2614" s="0" t="s">
        <v>348</v>
      </c>
      <c r="K2614" s="0" t="s">
        <v>54</v>
      </c>
      <c r="L2614" s="0" t="n">
        <v>82</v>
      </c>
      <c r="M2614" s="0" t="n">
        <v>3.26</v>
      </c>
      <c r="N2614" s="0" t="n">
        <v>135.33</v>
      </c>
      <c r="O2614" s="0" t="n">
        <v>0.76</v>
      </c>
      <c r="P2614" s="0" t="n">
        <v>4</v>
      </c>
      <c r="Q2614" s="0" t="n">
        <v>0.95</v>
      </c>
      <c r="R2614" s="0" t="n">
        <v>798</v>
      </c>
      <c r="S2614" s="0" t="n">
        <v>1.79</v>
      </c>
      <c r="T2614" s="0" t="n">
        <v>0.32</v>
      </c>
      <c r="U2614" s="6" t="n">
        <v>45330</v>
      </c>
      <c r="V2614" s="0" t="n">
        <v>188.65</v>
      </c>
      <c r="W2614" s="0" t="n">
        <v>0.522</v>
      </c>
    </row>
    <row r="2615" customFormat="false" ht="15" hidden="false" customHeight="false" outlineLevel="0" collapsed="false">
      <c r="A2615" s="0" t="s">
        <v>2761</v>
      </c>
      <c r="B2615" s="0" t="s">
        <v>40</v>
      </c>
      <c r="C2615" s="0" t="n">
        <v>41</v>
      </c>
      <c r="D2615" s="0" t="n">
        <v>93</v>
      </c>
      <c r="E2615" s="0" t="n">
        <v>11</v>
      </c>
      <c r="F2615" s="0" t="n">
        <v>9</v>
      </c>
      <c r="G2615" s="0" t="n">
        <v>24.86</v>
      </c>
      <c r="H2615" s="0" t="n">
        <v>1.95</v>
      </c>
      <c r="I2615" s="0" t="n">
        <v>0.47</v>
      </c>
      <c r="J2615" s="0" t="s">
        <v>83</v>
      </c>
      <c r="K2615" s="0" t="s">
        <v>60</v>
      </c>
      <c r="L2615" s="0" t="n">
        <v>125</v>
      </c>
      <c r="M2615" s="0" t="n">
        <v>2.29</v>
      </c>
      <c r="N2615" s="0" t="n">
        <v>154.36</v>
      </c>
      <c r="O2615" s="0" t="n">
        <v>0.14</v>
      </c>
      <c r="P2615" s="0" t="n">
        <v>6</v>
      </c>
      <c r="Q2615" s="0" t="n">
        <v>0.94</v>
      </c>
      <c r="R2615" s="0" t="n">
        <v>374</v>
      </c>
      <c r="S2615" s="0" t="n">
        <v>13.84</v>
      </c>
      <c r="T2615" s="0" t="n">
        <v>0.75</v>
      </c>
      <c r="U2615" s="6" t="n">
        <v>45301</v>
      </c>
      <c r="V2615" s="0" t="n">
        <v>162.8</v>
      </c>
      <c r="W2615" s="0" t="n">
        <v>0.789</v>
      </c>
    </row>
    <row r="2616" customFormat="false" ht="15" hidden="false" customHeight="false" outlineLevel="0" collapsed="false">
      <c r="A2616" s="0" t="s">
        <v>2762</v>
      </c>
      <c r="B2616" s="0" t="s">
        <v>40</v>
      </c>
      <c r="C2616" s="0" t="n">
        <v>212</v>
      </c>
      <c r="D2616" s="0" t="n">
        <v>34</v>
      </c>
      <c r="E2616" s="0" t="n">
        <v>9</v>
      </c>
      <c r="F2616" s="0" t="n">
        <v>4</v>
      </c>
      <c r="G2616" s="0" t="n">
        <v>21.84</v>
      </c>
      <c r="H2616" s="0" t="n">
        <v>5.51</v>
      </c>
      <c r="I2616" s="0" t="n">
        <v>0.35</v>
      </c>
      <c r="J2616" s="0" t="s">
        <v>259</v>
      </c>
      <c r="K2616" s="0" t="s">
        <v>60</v>
      </c>
      <c r="L2616" s="0" t="n">
        <v>102</v>
      </c>
      <c r="M2616" s="0" t="n">
        <v>4.28</v>
      </c>
      <c r="N2616" s="0" t="n">
        <v>46.62</v>
      </c>
      <c r="O2616" s="0" t="n">
        <v>1.62</v>
      </c>
      <c r="P2616" s="0" t="n">
        <v>8</v>
      </c>
      <c r="Q2616" s="0" t="n">
        <v>0.75</v>
      </c>
      <c r="R2616" s="0" t="n">
        <v>885</v>
      </c>
      <c r="S2616" s="0" t="n">
        <v>5.63</v>
      </c>
      <c r="T2616" s="0" t="n">
        <v>0.3</v>
      </c>
      <c r="U2616" s="6" t="n">
        <v>45551</v>
      </c>
      <c r="V2616" s="0" t="n">
        <v>141.18</v>
      </c>
      <c r="W2616" s="0" t="n">
        <v>0.363</v>
      </c>
    </row>
    <row r="2617" customFormat="false" ht="15" hidden="false" customHeight="false" outlineLevel="0" collapsed="false">
      <c r="A2617" s="0" t="s">
        <v>2763</v>
      </c>
      <c r="B2617" s="0" t="s">
        <v>44</v>
      </c>
      <c r="C2617" s="0" t="n">
        <v>487</v>
      </c>
      <c r="D2617" s="0" t="n">
        <v>77</v>
      </c>
      <c r="E2617" s="0" t="n">
        <v>5</v>
      </c>
      <c r="F2617" s="0" t="n">
        <v>9</v>
      </c>
      <c r="G2617" s="0" t="n">
        <v>21.85</v>
      </c>
      <c r="H2617" s="0" t="n">
        <v>6.15</v>
      </c>
      <c r="I2617" s="0" t="n">
        <v>0.66</v>
      </c>
      <c r="J2617" s="0" t="s">
        <v>132</v>
      </c>
      <c r="K2617" s="0" t="s">
        <v>42</v>
      </c>
      <c r="L2617" s="0" t="n">
        <v>146</v>
      </c>
      <c r="M2617" s="0" t="n">
        <v>2.21</v>
      </c>
      <c r="N2617" s="0" t="n">
        <v>43.68</v>
      </c>
      <c r="O2617" s="0" t="n">
        <v>1.34</v>
      </c>
      <c r="P2617" s="0" t="n">
        <v>8</v>
      </c>
      <c r="Q2617" s="0" t="n">
        <v>0.84</v>
      </c>
      <c r="R2617" s="0" t="n">
        <v>904</v>
      </c>
      <c r="S2617" s="0" t="n">
        <v>1.19</v>
      </c>
      <c r="T2617" s="0" t="n">
        <v>0.84</v>
      </c>
      <c r="U2617" s="6" t="n">
        <v>45615</v>
      </c>
      <c r="V2617" s="0" t="n">
        <v>32.6</v>
      </c>
      <c r="W2617" s="0" t="n">
        <v>0.458</v>
      </c>
    </row>
    <row r="2618" customFormat="false" ht="15" hidden="false" customHeight="false" outlineLevel="0" collapsed="false">
      <c r="A2618" s="0" t="s">
        <v>2764</v>
      </c>
      <c r="B2618" s="0" t="s">
        <v>40</v>
      </c>
      <c r="C2618" s="0" t="n">
        <v>169</v>
      </c>
      <c r="D2618" s="0" t="n">
        <v>83</v>
      </c>
      <c r="E2618" s="0" t="n">
        <v>9</v>
      </c>
      <c r="F2618" s="0" t="n">
        <v>8</v>
      </c>
      <c r="G2618" s="0" t="n">
        <v>43.72</v>
      </c>
      <c r="H2618" s="0" t="n">
        <v>5.9</v>
      </c>
      <c r="I2618" s="0" t="n">
        <v>0.42</v>
      </c>
      <c r="J2618" s="0" t="s">
        <v>273</v>
      </c>
      <c r="K2618" s="0" t="s">
        <v>46</v>
      </c>
      <c r="L2618" s="0" t="n">
        <v>42</v>
      </c>
      <c r="M2618" s="0" t="n">
        <v>3.65</v>
      </c>
      <c r="N2618" s="0" t="n">
        <v>78.81</v>
      </c>
      <c r="O2618" s="0" t="n">
        <v>0.72</v>
      </c>
      <c r="P2618" s="0" t="n">
        <v>5</v>
      </c>
      <c r="Q2618" s="0" t="n">
        <v>0.71</v>
      </c>
      <c r="R2618" s="0" t="n">
        <v>838</v>
      </c>
      <c r="S2618" s="0" t="n">
        <v>7.65</v>
      </c>
      <c r="T2618" s="0" t="n">
        <v>0.94</v>
      </c>
      <c r="U2618" s="6" t="n">
        <v>45307</v>
      </c>
      <c r="V2618" s="0" t="n">
        <v>166.97</v>
      </c>
      <c r="W2618" s="0" t="n">
        <v>0.66</v>
      </c>
    </row>
    <row r="2619" customFormat="false" ht="15" hidden="false" customHeight="false" outlineLevel="0" collapsed="false">
      <c r="A2619" s="0" t="s">
        <v>2765</v>
      </c>
      <c r="B2619" s="0" t="s">
        <v>40</v>
      </c>
      <c r="C2619" s="0" t="n">
        <v>387</v>
      </c>
      <c r="D2619" s="0" t="n">
        <v>83</v>
      </c>
      <c r="E2619" s="0" t="n">
        <v>8</v>
      </c>
      <c r="F2619" s="0" t="n">
        <v>7</v>
      </c>
      <c r="G2619" s="0" t="n">
        <v>20.37</v>
      </c>
      <c r="H2619" s="0" t="n">
        <v>1.61</v>
      </c>
      <c r="I2619" s="0" t="n">
        <v>0.85</v>
      </c>
      <c r="J2619" s="0" t="s">
        <v>273</v>
      </c>
      <c r="K2619" s="0" t="s">
        <v>60</v>
      </c>
      <c r="L2619" s="0" t="n">
        <v>97</v>
      </c>
      <c r="M2619" s="0" t="n">
        <v>1.82</v>
      </c>
      <c r="N2619" s="0" t="n">
        <v>171.68</v>
      </c>
      <c r="O2619" s="0" t="n">
        <v>0.29</v>
      </c>
      <c r="P2619" s="0" t="n">
        <v>1</v>
      </c>
      <c r="Q2619" s="0" t="n">
        <v>0.81</v>
      </c>
      <c r="R2619" s="0" t="n">
        <v>786</v>
      </c>
      <c r="S2619" s="0" t="n">
        <v>2.62</v>
      </c>
      <c r="T2619" s="0" t="n">
        <v>0.65</v>
      </c>
      <c r="U2619" s="6" t="n">
        <v>45589</v>
      </c>
      <c r="V2619" s="0" t="n">
        <v>216.68</v>
      </c>
      <c r="W2619" s="0" t="n">
        <v>0.678</v>
      </c>
    </row>
    <row r="2620" customFormat="false" ht="15" hidden="false" customHeight="false" outlineLevel="0" collapsed="false">
      <c r="A2620" s="0" t="s">
        <v>2766</v>
      </c>
      <c r="B2620" s="0" t="s">
        <v>48</v>
      </c>
      <c r="C2620" s="0" t="n">
        <v>266</v>
      </c>
      <c r="D2620" s="0" t="n">
        <v>97</v>
      </c>
      <c r="E2620" s="0" t="n">
        <v>4</v>
      </c>
      <c r="F2620" s="0" t="n">
        <v>8</v>
      </c>
      <c r="G2620" s="0" t="n">
        <v>17.34</v>
      </c>
      <c r="H2620" s="0" t="n">
        <v>5.91</v>
      </c>
      <c r="I2620" s="0" t="n">
        <v>0.97</v>
      </c>
      <c r="J2620" s="0" t="s">
        <v>485</v>
      </c>
      <c r="K2620" s="0" t="s">
        <v>46</v>
      </c>
      <c r="L2620" s="0" t="n">
        <v>172</v>
      </c>
      <c r="M2620" s="0" t="n">
        <v>1.16</v>
      </c>
      <c r="N2620" s="0" t="n">
        <v>145.75</v>
      </c>
      <c r="O2620" s="0" t="n">
        <v>1.22</v>
      </c>
      <c r="P2620" s="0" t="n">
        <v>5</v>
      </c>
      <c r="Q2620" s="0" t="n">
        <v>0.92</v>
      </c>
      <c r="R2620" s="0" t="n">
        <v>538</v>
      </c>
      <c r="S2620" s="0" t="n">
        <v>13.62</v>
      </c>
      <c r="T2620" s="0" t="n">
        <v>0.97</v>
      </c>
      <c r="U2620" s="6" t="n">
        <v>45588</v>
      </c>
      <c r="V2620" s="0" t="n">
        <v>72.44</v>
      </c>
      <c r="W2620" s="0" t="n">
        <v>0.738</v>
      </c>
    </row>
    <row r="2621" customFormat="false" ht="15" hidden="false" customHeight="false" outlineLevel="0" collapsed="false">
      <c r="A2621" s="0" t="s">
        <v>2767</v>
      </c>
      <c r="B2621" s="0" t="s">
        <v>44</v>
      </c>
      <c r="C2621" s="0" t="n">
        <v>286</v>
      </c>
      <c r="D2621" s="0" t="n">
        <v>94</v>
      </c>
      <c r="E2621" s="0" t="n">
        <v>5</v>
      </c>
      <c r="F2621" s="0" t="n">
        <v>9</v>
      </c>
      <c r="G2621" s="0" t="n">
        <v>17.59</v>
      </c>
      <c r="H2621" s="0" t="n">
        <v>2.1</v>
      </c>
      <c r="I2621" s="0" t="n">
        <v>0.94</v>
      </c>
      <c r="J2621" s="0" t="s">
        <v>242</v>
      </c>
      <c r="K2621" s="0" t="s">
        <v>42</v>
      </c>
      <c r="L2621" s="0" t="n">
        <v>48</v>
      </c>
      <c r="M2621" s="0" t="n">
        <v>1.08</v>
      </c>
      <c r="N2621" s="0" t="n">
        <v>117.63</v>
      </c>
      <c r="O2621" s="0" t="n">
        <v>0.76</v>
      </c>
      <c r="P2621" s="0" t="n">
        <v>0</v>
      </c>
      <c r="Q2621" s="0" t="n">
        <v>0.77</v>
      </c>
      <c r="R2621" s="0" t="n">
        <v>457</v>
      </c>
      <c r="S2621" s="0" t="n">
        <v>3.17</v>
      </c>
      <c r="T2621" s="0" t="n">
        <v>0.51</v>
      </c>
      <c r="U2621" s="6" t="n">
        <v>45499</v>
      </c>
      <c r="V2621" s="0" t="n">
        <v>235.57</v>
      </c>
      <c r="W2621" s="0" t="n">
        <v>0.622</v>
      </c>
    </row>
    <row r="2622" customFormat="false" ht="15" hidden="false" customHeight="false" outlineLevel="0" collapsed="false">
      <c r="A2622" s="0" t="s">
        <v>2768</v>
      </c>
      <c r="B2622" s="0" t="s">
        <v>81</v>
      </c>
      <c r="C2622" s="0" t="n">
        <v>480</v>
      </c>
      <c r="D2622" s="0" t="n">
        <v>20</v>
      </c>
      <c r="E2622" s="0" t="n">
        <v>13</v>
      </c>
      <c r="F2622" s="0" t="n">
        <v>9</v>
      </c>
      <c r="G2622" s="0" t="n">
        <v>10.63</v>
      </c>
      <c r="H2622" s="0" t="n">
        <v>6.81</v>
      </c>
      <c r="I2622" s="0" t="n">
        <v>0.25</v>
      </c>
      <c r="J2622" s="0" t="s">
        <v>281</v>
      </c>
      <c r="K2622" s="0" t="s">
        <v>46</v>
      </c>
      <c r="L2622" s="0" t="n">
        <v>123</v>
      </c>
      <c r="M2622" s="0" t="n">
        <v>3.36</v>
      </c>
      <c r="N2622" s="0" t="n">
        <v>13.7</v>
      </c>
      <c r="O2622" s="0" t="n">
        <v>0.59</v>
      </c>
      <c r="P2622" s="0" t="n">
        <v>1</v>
      </c>
      <c r="Q2622" s="0" t="n">
        <v>0.74</v>
      </c>
      <c r="R2622" s="0" t="n">
        <v>193</v>
      </c>
      <c r="S2622" s="0" t="n">
        <v>5.26</v>
      </c>
      <c r="T2622" s="0" t="n">
        <v>0.4</v>
      </c>
      <c r="U2622" s="6" t="n">
        <v>45594</v>
      </c>
      <c r="V2622" s="0" t="n">
        <v>180.06</v>
      </c>
      <c r="W2622" s="0" t="n">
        <v>0.619</v>
      </c>
    </row>
    <row r="2623" customFormat="false" ht="15" hidden="false" customHeight="false" outlineLevel="0" collapsed="false">
      <c r="A2623" s="0" t="s">
        <v>2769</v>
      </c>
      <c r="B2623" s="0" t="s">
        <v>56</v>
      </c>
      <c r="C2623" s="0" t="n">
        <v>270</v>
      </c>
      <c r="D2623" s="0" t="n">
        <v>25</v>
      </c>
      <c r="E2623" s="0" t="n">
        <v>14</v>
      </c>
      <c r="F2623" s="0" t="n">
        <v>7</v>
      </c>
      <c r="G2623" s="0" t="n">
        <v>43.17</v>
      </c>
      <c r="H2623" s="0" t="n">
        <v>4.58</v>
      </c>
      <c r="I2623" s="0" t="n">
        <v>0.11</v>
      </c>
      <c r="J2623" s="0" t="s">
        <v>98</v>
      </c>
      <c r="K2623" s="0" t="s">
        <v>42</v>
      </c>
      <c r="L2623" s="0" t="n">
        <v>86</v>
      </c>
      <c r="M2623" s="0" t="n">
        <v>1.98</v>
      </c>
      <c r="N2623" s="0" t="n">
        <v>54.8</v>
      </c>
      <c r="O2623" s="0" t="n">
        <v>1.47</v>
      </c>
      <c r="P2623" s="0" t="n">
        <v>2</v>
      </c>
      <c r="Q2623" s="0" t="n">
        <v>0.85</v>
      </c>
      <c r="R2623" s="0" t="n">
        <v>849</v>
      </c>
      <c r="S2623" s="0" t="n">
        <v>12.07</v>
      </c>
      <c r="T2623" s="0" t="n">
        <v>0.34</v>
      </c>
      <c r="U2623" s="6" t="n">
        <v>45400</v>
      </c>
      <c r="V2623" s="0" t="n">
        <v>78.88</v>
      </c>
      <c r="W2623" s="0" t="n">
        <v>0.612</v>
      </c>
    </row>
    <row r="2624" customFormat="false" ht="15" hidden="false" customHeight="false" outlineLevel="0" collapsed="false">
      <c r="A2624" s="0" t="s">
        <v>2770</v>
      </c>
      <c r="B2624" s="0" t="s">
        <v>40</v>
      </c>
      <c r="C2624" s="0" t="n">
        <v>22</v>
      </c>
      <c r="D2624" s="0" t="n">
        <v>99</v>
      </c>
      <c r="E2624" s="0" t="n">
        <v>12</v>
      </c>
      <c r="F2624" s="0" t="n">
        <v>8</v>
      </c>
      <c r="G2624" s="0" t="n">
        <v>8.18</v>
      </c>
      <c r="H2624" s="0" t="n">
        <v>8.56</v>
      </c>
      <c r="I2624" s="0" t="n">
        <v>0.49</v>
      </c>
      <c r="J2624" s="0" t="s">
        <v>67</v>
      </c>
      <c r="K2624" s="0" t="s">
        <v>46</v>
      </c>
      <c r="L2624" s="0" t="n">
        <v>96</v>
      </c>
      <c r="M2624" s="0" t="n">
        <v>1.74</v>
      </c>
      <c r="N2624" s="0" t="n">
        <v>162.67</v>
      </c>
      <c r="O2624" s="0" t="n">
        <v>0.72</v>
      </c>
      <c r="P2624" s="0" t="n">
        <v>4</v>
      </c>
      <c r="Q2624" s="0" t="n">
        <v>0.86</v>
      </c>
      <c r="R2624" s="0" t="n">
        <v>260</v>
      </c>
      <c r="S2624" s="0" t="n">
        <v>12.29</v>
      </c>
      <c r="T2624" s="0" t="n">
        <v>0.58</v>
      </c>
      <c r="U2624" s="6" t="n">
        <v>45310</v>
      </c>
      <c r="V2624" s="0" t="n">
        <v>57.26</v>
      </c>
      <c r="W2624" s="0" t="n">
        <v>0.7</v>
      </c>
    </row>
    <row r="2625" customFormat="false" ht="15" hidden="false" customHeight="false" outlineLevel="0" collapsed="false">
      <c r="A2625" s="0" t="s">
        <v>2771</v>
      </c>
      <c r="B2625" s="0" t="s">
        <v>56</v>
      </c>
      <c r="C2625" s="0" t="n">
        <v>412</v>
      </c>
      <c r="D2625" s="0" t="n">
        <v>70</v>
      </c>
      <c r="E2625" s="0" t="n">
        <v>12</v>
      </c>
      <c r="F2625" s="0" t="n">
        <v>2</v>
      </c>
      <c r="G2625" s="0" t="n">
        <v>45.52</v>
      </c>
      <c r="H2625" s="0" t="n">
        <v>7.89</v>
      </c>
      <c r="I2625" s="0" t="n">
        <v>0.76</v>
      </c>
      <c r="J2625" s="0" t="s">
        <v>365</v>
      </c>
      <c r="K2625" s="0" t="s">
        <v>46</v>
      </c>
      <c r="L2625" s="0" t="n">
        <v>162</v>
      </c>
      <c r="M2625" s="0" t="n">
        <v>3.16</v>
      </c>
      <c r="N2625" s="0" t="n">
        <v>56.07</v>
      </c>
      <c r="O2625" s="0" t="n">
        <v>0.36</v>
      </c>
      <c r="P2625" s="0" t="n">
        <v>9</v>
      </c>
      <c r="Q2625" s="0" t="n">
        <v>0.9</v>
      </c>
      <c r="R2625" s="0" t="n">
        <v>715</v>
      </c>
      <c r="S2625" s="0" t="n">
        <v>13.62</v>
      </c>
      <c r="T2625" s="0" t="n">
        <v>0.3</v>
      </c>
      <c r="U2625" s="6" t="n">
        <v>45574</v>
      </c>
      <c r="V2625" s="0" t="n">
        <v>81.17</v>
      </c>
      <c r="W2625" s="0" t="n">
        <v>0.606</v>
      </c>
    </row>
    <row r="2626" customFormat="false" ht="15" hidden="false" customHeight="false" outlineLevel="0" collapsed="false">
      <c r="A2626" s="0" t="s">
        <v>2772</v>
      </c>
      <c r="B2626" s="0" t="s">
        <v>81</v>
      </c>
      <c r="C2626" s="0" t="n">
        <v>335</v>
      </c>
      <c r="D2626" s="0" t="n">
        <v>89</v>
      </c>
      <c r="E2626" s="0" t="n">
        <v>14</v>
      </c>
      <c r="F2626" s="0" t="n">
        <v>4</v>
      </c>
      <c r="G2626" s="0" t="n">
        <v>14.89</v>
      </c>
      <c r="H2626" s="0" t="n">
        <v>7.38</v>
      </c>
      <c r="I2626" s="0" t="n">
        <v>0.98</v>
      </c>
      <c r="J2626" s="0" t="s">
        <v>485</v>
      </c>
      <c r="K2626" s="0" t="s">
        <v>60</v>
      </c>
      <c r="L2626" s="0" t="n">
        <v>123</v>
      </c>
      <c r="M2626" s="0" t="n">
        <v>0.62</v>
      </c>
      <c r="N2626" s="0" t="n">
        <v>148.76</v>
      </c>
      <c r="O2626" s="0" t="n">
        <v>1.02</v>
      </c>
      <c r="P2626" s="0" t="n">
        <v>0</v>
      </c>
      <c r="Q2626" s="0" t="n">
        <v>0.93</v>
      </c>
      <c r="R2626" s="0" t="n">
        <v>308</v>
      </c>
      <c r="S2626" s="0" t="n">
        <v>7.96</v>
      </c>
      <c r="T2626" s="0" t="n">
        <v>0.9</v>
      </c>
      <c r="U2626" s="6" t="n">
        <v>45425</v>
      </c>
      <c r="V2626" s="0" t="n">
        <v>230.13</v>
      </c>
      <c r="W2626" s="0" t="n">
        <v>0.77</v>
      </c>
    </row>
    <row r="2627" customFormat="false" ht="15" hidden="false" customHeight="false" outlineLevel="0" collapsed="false">
      <c r="A2627" s="0" t="s">
        <v>2773</v>
      </c>
      <c r="B2627" s="0" t="s">
        <v>56</v>
      </c>
      <c r="C2627" s="0" t="n">
        <v>95</v>
      </c>
      <c r="D2627" s="0" t="n">
        <v>16</v>
      </c>
      <c r="E2627" s="0" t="n">
        <v>7</v>
      </c>
      <c r="F2627" s="0" t="n">
        <v>7</v>
      </c>
      <c r="G2627" s="0" t="n">
        <v>45.07</v>
      </c>
      <c r="H2627" s="0" t="n">
        <v>7.16</v>
      </c>
      <c r="I2627" s="0" t="n">
        <v>0.81</v>
      </c>
      <c r="J2627" s="0" t="s">
        <v>145</v>
      </c>
      <c r="K2627" s="0" t="s">
        <v>46</v>
      </c>
      <c r="L2627" s="0" t="n">
        <v>65</v>
      </c>
      <c r="M2627" s="0" t="n">
        <v>1.61</v>
      </c>
      <c r="N2627" s="0" t="n">
        <v>45.08</v>
      </c>
      <c r="O2627" s="0" t="n">
        <v>1.67</v>
      </c>
      <c r="P2627" s="0" t="n">
        <v>9</v>
      </c>
      <c r="Q2627" s="0" t="n">
        <v>0.91</v>
      </c>
      <c r="R2627" s="0" t="n">
        <v>276</v>
      </c>
      <c r="S2627" s="0" t="n">
        <v>14.81</v>
      </c>
      <c r="T2627" s="0" t="n">
        <v>0.83</v>
      </c>
      <c r="U2627" s="6" t="n">
        <v>45570</v>
      </c>
      <c r="V2627" s="0" t="n">
        <v>82.65</v>
      </c>
      <c r="W2627" s="0" t="n">
        <v>0.598</v>
      </c>
    </row>
    <row r="2628" customFormat="false" ht="15" hidden="false" customHeight="false" outlineLevel="0" collapsed="false">
      <c r="A2628" s="0" t="s">
        <v>2774</v>
      </c>
      <c r="B2628" s="0" t="s">
        <v>81</v>
      </c>
      <c r="C2628" s="0" t="n">
        <v>106</v>
      </c>
      <c r="D2628" s="0" t="n">
        <v>25</v>
      </c>
      <c r="E2628" s="0" t="n">
        <v>12</v>
      </c>
      <c r="F2628" s="0" t="n">
        <v>2</v>
      </c>
      <c r="G2628" s="0" t="n">
        <v>39.75</v>
      </c>
      <c r="H2628" s="0" t="n">
        <v>5.82</v>
      </c>
      <c r="I2628" s="0" t="n">
        <v>0.62</v>
      </c>
      <c r="J2628" s="0" t="s">
        <v>294</v>
      </c>
      <c r="K2628" s="0" t="s">
        <v>60</v>
      </c>
      <c r="L2628" s="0" t="n">
        <v>147</v>
      </c>
      <c r="M2628" s="0" t="n">
        <v>2.03</v>
      </c>
      <c r="N2628" s="0" t="n">
        <v>125.21</v>
      </c>
      <c r="O2628" s="0" t="n">
        <v>1.71</v>
      </c>
      <c r="P2628" s="0" t="n">
        <v>4</v>
      </c>
      <c r="Q2628" s="0" t="n">
        <v>0.95</v>
      </c>
      <c r="R2628" s="0" t="n">
        <v>643</v>
      </c>
      <c r="S2628" s="0" t="n">
        <v>8.23</v>
      </c>
      <c r="T2628" s="0" t="n">
        <v>0.65</v>
      </c>
      <c r="U2628" s="6" t="n">
        <v>45568</v>
      </c>
      <c r="V2628" s="0" t="n">
        <v>208.13</v>
      </c>
      <c r="W2628" s="0" t="n">
        <v>0.579</v>
      </c>
    </row>
    <row r="2629" customFormat="false" ht="15" hidden="false" customHeight="false" outlineLevel="0" collapsed="false">
      <c r="A2629" s="0" t="s">
        <v>2775</v>
      </c>
      <c r="B2629" s="0" t="s">
        <v>48</v>
      </c>
      <c r="C2629" s="0" t="n">
        <v>289</v>
      </c>
      <c r="D2629" s="0" t="n">
        <v>25</v>
      </c>
      <c r="E2629" s="0" t="n">
        <v>6</v>
      </c>
      <c r="F2629" s="0" t="n">
        <v>3</v>
      </c>
      <c r="G2629" s="0" t="n">
        <v>29.52</v>
      </c>
      <c r="H2629" s="0" t="n">
        <v>1.08</v>
      </c>
      <c r="I2629" s="0" t="n">
        <v>0.12</v>
      </c>
      <c r="J2629" s="0" t="s">
        <v>65</v>
      </c>
      <c r="K2629" s="0" t="s">
        <v>60</v>
      </c>
      <c r="L2629" s="0" t="n">
        <v>50</v>
      </c>
      <c r="M2629" s="0" t="n">
        <v>3.69</v>
      </c>
      <c r="N2629" s="0" t="n">
        <v>129.36</v>
      </c>
      <c r="O2629" s="0" t="n">
        <v>1.71</v>
      </c>
      <c r="P2629" s="0" t="n">
        <v>4</v>
      </c>
      <c r="Q2629" s="0" t="n">
        <v>0.77</v>
      </c>
      <c r="R2629" s="0" t="n">
        <v>938</v>
      </c>
      <c r="S2629" s="0" t="n">
        <v>12.07</v>
      </c>
      <c r="T2629" s="0" t="n">
        <v>0.78</v>
      </c>
      <c r="U2629" s="6" t="n">
        <v>45533</v>
      </c>
      <c r="V2629" s="0" t="n">
        <v>168.29</v>
      </c>
      <c r="W2629" s="0" t="n">
        <v>0.62</v>
      </c>
    </row>
    <row r="2630" customFormat="false" ht="15" hidden="false" customHeight="false" outlineLevel="0" collapsed="false">
      <c r="A2630" s="0" t="s">
        <v>2776</v>
      </c>
      <c r="B2630" s="0" t="s">
        <v>40</v>
      </c>
      <c r="C2630" s="0" t="n">
        <v>244</v>
      </c>
      <c r="D2630" s="0" t="n">
        <v>49</v>
      </c>
      <c r="E2630" s="0" t="n">
        <v>4</v>
      </c>
      <c r="F2630" s="0" t="n">
        <v>8</v>
      </c>
      <c r="G2630" s="0" t="n">
        <v>33.8</v>
      </c>
      <c r="H2630" s="0" t="n">
        <v>6.73</v>
      </c>
      <c r="I2630" s="0" t="n">
        <v>0.84</v>
      </c>
      <c r="J2630" s="0" t="s">
        <v>309</v>
      </c>
      <c r="K2630" s="0" t="s">
        <v>46</v>
      </c>
      <c r="L2630" s="0" t="n">
        <v>113</v>
      </c>
      <c r="M2630" s="0" t="n">
        <v>2.95</v>
      </c>
      <c r="N2630" s="0" t="n">
        <v>152.87</v>
      </c>
      <c r="O2630" s="0" t="n">
        <v>0.9</v>
      </c>
      <c r="P2630" s="0" t="n">
        <v>3</v>
      </c>
      <c r="Q2630" s="0" t="n">
        <v>0.87</v>
      </c>
      <c r="R2630" s="0" t="n">
        <v>421</v>
      </c>
      <c r="S2630" s="0" t="n">
        <v>6.07</v>
      </c>
      <c r="T2630" s="0" t="n">
        <v>0.24</v>
      </c>
      <c r="U2630" s="6" t="n">
        <v>45626</v>
      </c>
      <c r="V2630" s="0" t="n">
        <v>168.59</v>
      </c>
      <c r="W2630" s="0" t="n">
        <v>0.553</v>
      </c>
    </row>
    <row r="2631" customFormat="false" ht="15" hidden="false" customHeight="false" outlineLevel="0" collapsed="false">
      <c r="A2631" s="0" t="s">
        <v>2777</v>
      </c>
      <c r="B2631" s="0" t="s">
        <v>81</v>
      </c>
      <c r="C2631" s="0" t="n">
        <v>37</v>
      </c>
      <c r="D2631" s="0" t="n">
        <v>21</v>
      </c>
      <c r="E2631" s="0" t="n">
        <v>6</v>
      </c>
      <c r="F2631" s="0" t="n">
        <v>6</v>
      </c>
      <c r="G2631" s="0" t="n">
        <v>16.97</v>
      </c>
      <c r="H2631" s="0" t="n">
        <v>4.94</v>
      </c>
      <c r="I2631" s="0" t="n">
        <v>0.26</v>
      </c>
      <c r="J2631" s="0" t="s">
        <v>62</v>
      </c>
      <c r="K2631" s="0" t="s">
        <v>60</v>
      </c>
      <c r="L2631" s="0" t="n">
        <v>108</v>
      </c>
      <c r="M2631" s="0" t="n">
        <v>4.35</v>
      </c>
      <c r="N2631" s="0" t="n">
        <v>93.29</v>
      </c>
      <c r="O2631" s="0" t="n">
        <v>1.6</v>
      </c>
      <c r="P2631" s="0" t="n">
        <v>2</v>
      </c>
      <c r="Q2631" s="0" t="n">
        <v>0.81</v>
      </c>
      <c r="R2631" s="0" t="n">
        <v>440</v>
      </c>
      <c r="S2631" s="0" t="n">
        <v>14.18</v>
      </c>
      <c r="T2631" s="0" t="n">
        <v>0.36</v>
      </c>
      <c r="U2631" s="6" t="n">
        <v>45368</v>
      </c>
      <c r="V2631" s="0" t="n">
        <v>257.25</v>
      </c>
      <c r="W2631" s="0" t="n">
        <v>0.623</v>
      </c>
    </row>
    <row r="2632" customFormat="false" ht="15" hidden="false" customHeight="false" outlineLevel="0" collapsed="false">
      <c r="A2632" s="0" t="s">
        <v>2778</v>
      </c>
      <c r="B2632" s="0" t="s">
        <v>56</v>
      </c>
      <c r="C2632" s="0" t="n">
        <v>132</v>
      </c>
      <c r="D2632" s="0" t="n">
        <v>44</v>
      </c>
      <c r="E2632" s="0" t="n">
        <v>14</v>
      </c>
      <c r="F2632" s="0" t="n">
        <v>7</v>
      </c>
      <c r="G2632" s="0" t="n">
        <v>29.14</v>
      </c>
      <c r="H2632" s="0" t="n">
        <v>4.96</v>
      </c>
      <c r="I2632" s="0" t="n">
        <v>0.15</v>
      </c>
      <c r="J2632" s="0" t="s">
        <v>137</v>
      </c>
      <c r="K2632" s="0" t="s">
        <v>46</v>
      </c>
      <c r="L2632" s="0" t="n">
        <v>68</v>
      </c>
      <c r="M2632" s="0" t="n">
        <v>2.01</v>
      </c>
      <c r="N2632" s="0" t="n">
        <v>130.21</v>
      </c>
      <c r="O2632" s="0" t="n">
        <v>1.72</v>
      </c>
      <c r="P2632" s="0" t="n">
        <v>6</v>
      </c>
      <c r="Q2632" s="0" t="n">
        <v>0.99</v>
      </c>
      <c r="R2632" s="0" t="n">
        <v>137</v>
      </c>
      <c r="S2632" s="0" t="n">
        <v>10.59</v>
      </c>
      <c r="T2632" s="0" t="n">
        <v>0.7</v>
      </c>
      <c r="U2632" s="6" t="n">
        <v>45479</v>
      </c>
      <c r="V2632" s="0" t="n">
        <v>263.67</v>
      </c>
      <c r="W2632" s="0" t="n">
        <v>0.587</v>
      </c>
    </row>
    <row r="2633" customFormat="false" ht="15" hidden="false" customHeight="false" outlineLevel="0" collapsed="false">
      <c r="A2633" s="0" t="s">
        <v>2779</v>
      </c>
      <c r="B2633" s="0" t="s">
        <v>40</v>
      </c>
      <c r="C2633" s="0" t="n">
        <v>270</v>
      </c>
      <c r="D2633" s="0" t="n">
        <v>30</v>
      </c>
      <c r="E2633" s="0" t="n">
        <v>10</v>
      </c>
      <c r="F2633" s="0" t="n">
        <v>5</v>
      </c>
      <c r="G2633" s="0" t="n">
        <v>15.33</v>
      </c>
      <c r="H2633" s="0" t="n">
        <v>4.1</v>
      </c>
      <c r="I2633" s="0" t="n">
        <v>0.87</v>
      </c>
      <c r="J2633" s="0" t="s">
        <v>141</v>
      </c>
      <c r="K2633" s="0" t="s">
        <v>54</v>
      </c>
      <c r="L2633" s="0" t="n">
        <v>165</v>
      </c>
      <c r="M2633" s="0" t="n">
        <v>1.83</v>
      </c>
      <c r="N2633" s="0" t="n">
        <v>102.52</v>
      </c>
      <c r="O2633" s="0" t="n">
        <v>0.97</v>
      </c>
      <c r="P2633" s="0" t="n">
        <v>6</v>
      </c>
      <c r="Q2633" s="0" t="n">
        <v>0.83</v>
      </c>
      <c r="R2633" s="0" t="n">
        <v>449</v>
      </c>
      <c r="S2633" s="0" t="n">
        <v>2.08</v>
      </c>
      <c r="T2633" s="0" t="n">
        <v>0.58</v>
      </c>
      <c r="U2633" s="6" t="n">
        <v>45492</v>
      </c>
      <c r="V2633" s="0" t="n">
        <v>165.7</v>
      </c>
      <c r="W2633" s="0" t="n">
        <v>0.493</v>
      </c>
    </row>
    <row r="2634" customFormat="false" ht="15" hidden="false" customHeight="false" outlineLevel="0" collapsed="false">
      <c r="A2634" s="0" t="s">
        <v>2780</v>
      </c>
      <c r="B2634" s="0" t="s">
        <v>48</v>
      </c>
      <c r="C2634" s="0" t="n">
        <v>252</v>
      </c>
      <c r="D2634" s="0" t="n">
        <v>59</v>
      </c>
      <c r="E2634" s="0" t="n">
        <v>7</v>
      </c>
      <c r="F2634" s="0" t="n">
        <v>2</v>
      </c>
      <c r="G2634" s="0" t="n">
        <v>20.71</v>
      </c>
      <c r="H2634" s="0" t="n">
        <v>9.33</v>
      </c>
      <c r="I2634" s="0" t="n">
        <v>0.61</v>
      </c>
      <c r="J2634" s="0" t="s">
        <v>160</v>
      </c>
      <c r="K2634" s="0" t="s">
        <v>60</v>
      </c>
      <c r="L2634" s="0" t="n">
        <v>131</v>
      </c>
      <c r="M2634" s="0" t="n">
        <v>0.65</v>
      </c>
      <c r="N2634" s="0" t="n">
        <v>189.99</v>
      </c>
      <c r="O2634" s="0" t="n">
        <v>0.71</v>
      </c>
      <c r="P2634" s="0" t="n">
        <v>0</v>
      </c>
      <c r="Q2634" s="0" t="n">
        <v>0.99</v>
      </c>
      <c r="R2634" s="0" t="n">
        <v>358</v>
      </c>
      <c r="S2634" s="0" t="n">
        <v>2.52</v>
      </c>
      <c r="T2634" s="0" t="n">
        <v>0.68</v>
      </c>
      <c r="U2634" s="6" t="n">
        <v>45406</v>
      </c>
      <c r="V2634" s="0" t="n">
        <v>28.93</v>
      </c>
      <c r="W2634" s="0" t="n">
        <v>0.697</v>
      </c>
    </row>
    <row r="2635" customFormat="false" ht="15" hidden="false" customHeight="false" outlineLevel="0" collapsed="false">
      <c r="A2635" s="0" t="s">
        <v>2781</v>
      </c>
      <c r="B2635" s="0" t="s">
        <v>40</v>
      </c>
      <c r="C2635" s="0" t="n">
        <v>348</v>
      </c>
      <c r="D2635" s="0" t="n">
        <v>52</v>
      </c>
      <c r="E2635" s="0" t="n">
        <v>7</v>
      </c>
      <c r="F2635" s="0" t="n">
        <v>2</v>
      </c>
      <c r="G2635" s="0" t="n">
        <v>38.47</v>
      </c>
      <c r="H2635" s="0" t="n">
        <v>2.87</v>
      </c>
      <c r="I2635" s="0" t="n">
        <v>0.22</v>
      </c>
      <c r="J2635" s="0" t="s">
        <v>112</v>
      </c>
      <c r="K2635" s="0" t="s">
        <v>54</v>
      </c>
      <c r="L2635" s="0" t="n">
        <v>129</v>
      </c>
      <c r="M2635" s="0" t="n">
        <v>4.78</v>
      </c>
      <c r="N2635" s="0" t="n">
        <v>109.16</v>
      </c>
      <c r="O2635" s="0" t="n">
        <v>1.43</v>
      </c>
      <c r="P2635" s="0" t="n">
        <v>6</v>
      </c>
      <c r="Q2635" s="0" t="n">
        <v>0.93</v>
      </c>
      <c r="R2635" s="0" t="n">
        <v>53</v>
      </c>
      <c r="S2635" s="0" t="n">
        <v>13.47</v>
      </c>
      <c r="T2635" s="0" t="n">
        <v>0.27</v>
      </c>
      <c r="U2635" s="6" t="n">
        <v>45593</v>
      </c>
      <c r="V2635" s="0" t="n">
        <v>56.74</v>
      </c>
      <c r="W2635" s="0" t="n">
        <v>0.557</v>
      </c>
    </row>
    <row r="2636" customFormat="false" ht="15" hidden="false" customHeight="false" outlineLevel="0" collapsed="false">
      <c r="A2636" s="0" t="s">
        <v>2782</v>
      </c>
      <c r="B2636" s="0" t="s">
        <v>81</v>
      </c>
      <c r="C2636" s="0" t="n">
        <v>298</v>
      </c>
      <c r="D2636" s="0" t="n">
        <v>26</v>
      </c>
      <c r="E2636" s="0" t="n">
        <v>14</v>
      </c>
      <c r="F2636" s="0" t="n">
        <v>7</v>
      </c>
      <c r="G2636" s="0" t="n">
        <v>12.95</v>
      </c>
      <c r="H2636" s="0" t="n">
        <v>3.51</v>
      </c>
      <c r="I2636" s="0" t="n">
        <v>0.45</v>
      </c>
      <c r="J2636" s="0" t="s">
        <v>231</v>
      </c>
      <c r="K2636" s="0" t="s">
        <v>54</v>
      </c>
      <c r="L2636" s="0" t="n">
        <v>50</v>
      </c>
      <c r="M2636" s="0" t="n">
        <v>2.76</v>
      </c>
      <c r="N2636" s="0" t="n">
        <v>49.82</v>
      </c>
      <c r="O2636" s="0" t="n">
        <v>1.82</v>
      </c>
      <c r="P2636" s="0" t="n">
        <v>2</v>
      </c>
      <c r="Q2636" s="0" t="n">
        <v>0.92</v>
      </c>
      <c r="R2636" s="0" t="n">
        <v>222</v>
      </c>
      <c r="S2636" s="0" t="n">
        <v>12.33</v>
      </c>
      <c r="T2636" s="0" t="n">
        <v>0.72</v>
      </c>
      <c r="U2636" s="6" t="n">
        <v>45440</v>
      </c>
      <c r="V2636" s="0" t="n">
        <v>285.11</v>
      </c>
      <c r="W2636" s="0" t="n">
        <v>0.67</v>
      </c>
    </row>
    <row r="2637" customFormat="false" ht="15" hidden="false" customHeight="false" outlineLevel="0" collapsed="false">
      <c r="A2637" s="0" t="s">
        <v>2783</v>
      </c>
      <c r="B2637" s="0" t="s">
        <v>48</v>
      </c>
      <c r="C2637" s="0" t="n">
        <v>221</v>
      </c>
      <c r="D2637" s="0" t="n">
        <v>41</v>
      </c>
      <c r="E2637" s="0" t="n">
        <v>14</v>
      </c>
      <c r="F2637" s="0" t="n">
        <v>9</v>
      </c>
      <c r="G2637" s="0" t="n">
        <v>42.1</v>
      </c>
      <c r="H2637" s="0" t="n">
        <v>9.65</v>
      </c>
      <c r="I2637" s="0" t="n">
        <v>0.18</v>
      </c>
      <c r="J2637" s="0" t="s">
        <v>160</v>
      </c>
      <c r="K2637" s="0" t="s">
        <v>60</v>
      </c>
      <c r="L2637" s="0" t="n">
        <v>75</v>
      </c>
      <c r="M2637" s="0" t="n">
        <v>2.76</v>
      </c>
      <c r="N2637" s="0" t="n">
        <v>136.9</v>
      </c>
      <c r="O2637" s="0" t="n">
        <v>1.95</v>
      </c>
      <c r="P2637" s="0" t="n">
        <v>2</v>
      </c>
      <c r="Q2637" s="0" t="n">
        <v>0.85</v>
      </c>
      <c r="R2637" s="0" t="n">
        <v>593</v>
      </c>
      <c r="S2637" s="0" t="n">
        <v>5.62</v>
      </c>
      <c r="T2637" s="0" t="n">
        <v>0.84</v>
      </c>
      <c r="U2637" s="6" t="n">
        <v>45360</v>
      </c>
      <c r="V2637" s="0" t="n">
        <v>49.06</v>
      </c>
      <c r="W2637" s="0" t="n">
        <v>0.578</v>
      </c>
    </row>
    <row r="2638" customFormat="false" ht="15" hidden="false" customHeight="false" outlineLevel="0" collapsed="false">
      <c r="A2638" s="0" t="s">
        <v>2784</v>
      </c>
      <c r="B2638" s="0" t="s">
        <v>56</v>
      </c>
      <c r="C2638" s="0" t="n">
        <v>102</v>
      </c>
      <c r="D2638" s="0" t="n">
        <v>50</v>
      </c>
      <c r="E2638" s="0" t="n">
        <v>12</v>
      </c>
      <c r="F2638" s="0" t="n">
        <v>2</v>
      </c>
      <c r="G2638" s="0" t="n">
        <v>19.42</v>
      </c>
      <c r="H2638" s="0" t="n">
        <v>8.2</v>
      </c>
      <c r="I2638" s="0" t="n">
        <v>0.67</v>
      </c>
      <c r="J2638" s="0" t="s">
        <v>139</v>
      </c>
      <c r="K2638" s="0" t="s">
        <v>42</v>
      </c>
      <c r="L2638" s="0" t="n">
        <v>71</v>
      </c>
      <c r="M2638" s="0" t="n">
        <v>4.66</v>
      </c>
      <c r="N2638" s="0" t="n">
        <v>114.21</v>
      </c>
      <c r="O2638" s="0" t="n">
        <v>0.65</v>
      </c>
      <c r="P2638" s="0" t="n">
        <v>5</v>
      </c>
      <c r="Q2638" s="0" t="n">
        <v>0.83</v>
      </c>
      <c r="R2638" s="0" t="n">
        <v>795</v>
      </c>
      <c r="S2638" s="0" t="n">
        <v>8.3</v>
      </c>
      <c r="T2638" s="0" t="n">
        <v>0.64</v>
      </c>
      <c r="U2638" s="6" t="n">
        <v>45529</v>
      </c>
      <c r="V2638" s="0" t="n">
        <v>252.25</v>
      </c>
      <c r="W2638" s="0" t="n">
        <v>0.64</v>
      </c>
    </row>
    <row r="2639" customFormat="false" ht="15" hidden="false" customHeight="false" outlineLevel="0" collapsed="false">
      <c r="A2639" s="0" t="s">
        <v>2785</v>
      </c>
      <c r="B2639" s="0" t="s">
        <v>48</v>
      </c>
      <c r="C2639" s="0" t="n">
        <v>144</v>
      </c>
      <c r="D2639" s="0" t="n">
        <v>15</v>
      </c>
      <c r="E2639" s="0" t="n">
        <v>5</v>
      </c>
      <c r="F2639" s="0" t="n">
        <v>3</v>
      </c>
      <c r="G2639" s="0" t="n">
        <v>27.08</v>
      </c>
      <c r="H2639" s="0" t="n">
        <v>0.63</v>
      </c>
      <c r="I2639" s="0" t="n">
        <v>0.35</v>
      </c>
      <c r="J2639" s="0" t="s">
        <v>231</v>
      </c>
      <c r="K2639" s="0" t="s">
        <v>42</v>
      </c>
      <c r="L2639" s="0" t="n">
        <v>167</v>
      </c>
      <c r="M2639" s="0" t="n">
        <v>1.8</v>
      </c>
      <c r="N2639" s="0" t="n">
        <v>162.73</v>
      </c>
      <c r="O2639" s="0" t="n">
        <v>1.92</v>
      </c>
      <c r="P2639" s="0" t="n">
        <v>5</v>
      </c>
      <c r="Q2639" s="0" t="n">
        <v>0.86</v>
      </c>
      <c r="R2639" s="0" t="n">
        <v>275</v>
      </c>
      <c r="S2639" s="0" t="n">
        <v>12.94</v>
      </c>
      <c r="T2639" s="0" t="n">
        <v>0.49</v>
      </c>
      <c r="U2639" s="6" t="n">
        <v>45548</v>
      </c>
      <c r="V2639" s="0" t="n">
        <v>166.72</v>
      </c>
      <c r="W2639" s="0" t="n">
        <v>0.551</v>
      </c>
    </row>
    <row r="2640" customFormat="false" ht="15" hidden="false" customHeight="false" outlineLevel="0" collapsed="false">
      <c r="A2640" s="0" t="s">
        <v>2786</v>
      </c>
      <c r="B2640" s="0" t="s">
        <v>48</v>
      </c>
      <c r="C2640" s="0" t="n">
        <v>194</v>
      </c>
      <c r="D2640" s="0" t="n">
        <v>97</v>
      </c>
      <c r="E2640" s="0" t="n">
        <v>10</v>
      </c>
      <c r="F2640" s="0" t="n">
        <v>2</v>
      </c>
      <c r="G2640" s="0" t="n">
        <v>47.16</v>
      </c>
      <c r="H2640" s="0" t="n">
        <v>9.11</v>
      </c>
      <c r="I2640" s="0" t="n">
        <v>0.88</v>
      </c>
      <c r="J2640" s="0" t="s">
        <v>273</v>
      </c>
      <c r="K2640" s="0" t="s">
        <v>54</v>
      </c>
      <c r="L2640" s="0" t="n">
        <v>49</v>
      </c>
      <c r="M2640" s="0" t="n">
        <v>1.99</v>
      </c>
      <c r="N2640" s="0" t="n">
        <v>43.61</v>
      </c>
      <c r="O2640" s="0" t="n">
        <v>1.05</v>
      </c>
      <c r="P2640" s="0" t="n">
        <v>3</v>
      </c>
      <c r="Q2640" s="0" t="n">
        <v>0.79</v>
      </c>
      <c r="R2640" s="0" t="n">
        <v>388</v>
      </c>
      <c r="S2640" s="0" t="n">
        <v>2.45</v>
      </c>
      <c r="T2640" s="0" t="n">
        <v>0.34</v>
      </c>
      <c r="U2640" s="6" t="n">
        <v>45553</v>
      </c>
      <c r="V2640" s="0" t="n">
        <v>43.06</v>
      </c>
      <c r="W2640" s="0" t="n">
        <v>0.494</v>
      </c>
    </row>
    <row r="2641" customFormat="false" ht="15" hidden="false" customHeight="false" outlineLevel="0" collapsed="false">
      <c r="A2641" s="0" t="s">
        <v>2787</v>
      </c>
      <c r="B2641" s="0" t="s">
        <v>44</v>
      </c>
      <c r="C2641" s="0" t="n">
        <v>88</v>
      </c>
      <c r="D2641" s="0" t="n">
        <v>36</v>
      </c>
      <c r="E2641" s="0" t="n">
        <v>8</v>
      </c>
      <c r="F2641" s="0" t="n">
        <v>6</v>
      </c>
      <c r="G2641" s="0" t="n">
        <v>34.38</v>
      </c>
      <c r="H2641" s="0" t="n">
        <v>2.65</v>
      </c>
      <c r="I2641" s="0" t="n">
        <v>0.42</v>
      </c>
      <c r="J2641" s="0" t="s">
        <v>236</v>
      </c>
      <c r="K2641" s="0" t="s">
        <v>54</v>
      </c>
      <c r="L2641" s="0" t="n">
        <v>49</v>
      </c>
      <c r="M2641" s="0" t="n">
        <v>3.45</v>
      </c>
      <c r="N2641" s="0" t="n">
        <v>59.58</v>
      </c>
      <c r="O2641" s="0" t="n">
        <v>0.68</v>
      </c>
      <c r="P2641" s="0" t="n">
        <v>4</v>
      </c>
      <c r="Q2641" s="0" t="n">
        <v>0.97</v>
      </c>
      <c r="R2641" s="0" t="n">
        <v>255</v>
      </c>
      <c r="S2641" s="0" t="n">
        <v>2.93</v>
      </c>
      <c r="T2641" s="0" t="n">
        <v>0.41</v>
      </c>
      <c r="U2641" s="6" t="n">
        <v>45338</v>
      </c>
      <c r="V2641" s="0" t="n">
        <v>276.66</v>
      </c>
      <c r="W2641" s="0" t="n">
        <v>0.567</v>
      </c>
    </row>
    <row r="2642" customFormat="false" ht="15" hidden="false" customHeight="false" outlineLevel="0" collapsed="false">
      <c r="A2642" s="0" t="s">
        <v>2788</v>
      </c>
      <c r="B2642" s="0" t="s">
        <v>48</v>
      </c>
      <c r="C2642" s="0" t="n">
        <v>66</v>
      </c>
      <c r="D2642" s="0" t="n">
        <v>29</v>
      </c>
      <c r="E2642" s="0" t="n">
        <v>4</v>
      </c>
      <c r="F2642" s="0" t="n">
        <v>6</v>
      </c>
      <c r="G2642" s="0" t="n">
        <v>32.63</v>
      </c>
      <c r="H2642" s="0" t="n">
        <v>7.21</v>
      </c>
      <c r="I2642" s="0" t="n">
        <v>0.55</v>
      </c>
      <c r="J2642" s="0" t="s">
        <v>92</v>
      </c>
      <c r="K2642" s="0" t="s">
        <v>46</v>
      </c>
      <c r="L2642" s="0" t="n">
        <v>111</v>
      </c>
      <c r="M2642" s="0" t="n">
        <v>4.03</v>
      </c>
      <c r="N2642" s="0" t="n">
        <v>185.11</v>
      </c>
      <c r="O2642" s="0" t="n">
        <v>1.98</v>
      </c>
      <c r="P2642" s="0" t="n">
        <v>2</v>
      </c>
      <c r="Q2642" s="0" t="n">
        <v>0.94</v>
      </c>
      <c r="R2642" s="0" t="n">
        <v>151</v>
      </c>
      <c r="S2642" s="0" t="n">
        <v>11.02</v>
      </c>
      <c r="T2642" s="0" t="n">
        <v>0.62</v>
      </c>
      <c r="U2642" s="6" t="n">
        <v>45495</v>
      </c>
      <c r="V2642" s="0" t="n">
        <v>279.15</v>
      </c>
      <c r="W2642" s="0" t="n">
        <v>0.621</v>
      </c>
    </row>
    <row r="2643" customFormat="false" ht="15" hidden="false" customHeight="false" outlineLevel="0" collapsed="false">
      <c r="A2643" s="0" t="s">
        <v>2789</v>
      </c>
      <c r="B2643" s="0" t="s">
        <v>48</v>
      </c>
      <c r="C2643" s="0" t="n">
        <v>391</v>
      </c>
      <c r="D2643" s="0" t="n">
        <v>34</v>
      </c>
      <c r="E2643" s="0" t="n">
        <v>4</v>
      </c>
      <c r="F2643" s="0" t="n">
        <v>9</v>
      </c>
      <c r="G2643" s="0" t="n">
        <v>35.87</v>
      </c>
      <c r="H2643" s="0" t="n">
        <v>5.75</v>
      </c>
      <c r="I2643" s="0" t="n">
        <v>0.16</v>
      </c>
      <c r="J2643" s="0" t="s">
        <v>164</v>
      </c>
      <c r="K2643" s="0" t="s">
        <v>54</v>
      </c>
      <c r="L2643" s="0" t="n">
        <v>24</v>
      </c>
      <c r="M2643" s="0" t="n">
        <v>3.65</v>
      </c>
      <c r="N2643" s="0" t="n">
        <v>186.7</v>
      </c>
      <c r="O2643" s="0" t="n">
        <v>1.77</v>
      </c>
      <c r="P2643" s="0" t="n">
        <v>2</v>
      </c>
      <c r="Q2643" s="0" t="n">
        <v>0.94</v>
      </c>
      <c r="R2643" s="0" t="n">
        <v>107</v>
      </c>
      <c r="S2643" s="0" t="n">
        <v>2.15</v>
      </c>
      <c r="T2643" s="0" t="n">
        <v>0.4</v>
      </c>
      <c r="U2643" s="6" t="n">
        <v>45478</v>
      </c>
      <c r="V2643" s="0" t="n">
        <v>188.45</v>
      </c>
      <c r="W2643" s="0" t="n">
        <v>0.48</v>
      </c>
    </row>
    <row r="2644" customFormat="false" ht="15" hidden="false" customHeight="false" outlineLevel="0" collapsed="false">
      <c r="A2644" s="0" t="s">
        <v>2790</v>
      </c>
      <c r="B2644" s="0" t="s">
        <v>40</v>
      </c>
      <c r="C2644" s="0" t="n">
        <v>275</v>
      </c>
      <c r="D2644" s="0" t="n">
        <v>75</v>
      </c>
      <c r="E2644" s="0" t="n">
        <v>11</v>
      </c>
      <c r="F2644" s="0" t="n">
        <v>8</v>
      </c>
      <c r="G2644" s="0" t="n">
        <v>45.99</v>
      </c>
      <c r="H2644" s="0" t="n">
        <v>5.6</v>
      </c>
      <c r="I2644" s="0" t="n">
        <v>0.35</v>
      </c>
      <c r="J2644" s="0" t="s">
        <v>160</v>
      </c>
      <c r="K2644" s="0" t="s">
        <v>60</v>
      </c>
      <c r="L2644" s="0" t="n">
        <v>133</v>
      </c>
      <c r="M2644" s="0" t="n">
        <v>4.05</v>
      </c>
      <c r="N2644" s="0" t="n">
        <v>94.03</v>
      </c>
      <c r="O2644" s="0" t="n">
        <v>1.42</v>
      </c>
      <c r="P2644" s="0" t="n">
        <v>8</v>
      </c>
      <c r="Q2644" s="0" t="n">
        <v>0.83</v>
      </c>
      <c r="R2644" s="0" t="n">
        <v>830</v>
      </c>
      <c r="S2644" s="0" t="n">
        <v>5.94</v>
      </c>
      <c r="T2644" s="0" t="n">
        <v>0.82</v>
      </c>
      <c r="U2644" s="6" t="n">
        <v>45549</v>
      </c>
      <c r="V2644" s="0" t="n">
        <v>122.77</v>
      </c>
      <c r="W2644" s="0" t="n">
        <v>0.507</v>
      </c>
    </row>
    <row r="2645" customFormat="false" ht="15" hidden="false" customHeight="false" outlineLevel="0" collapsed="false">
      <c r="A2645" s="0" t="s">
        <v>2791</v>
      </c>
      <c r="B2645" s="0" t="s">
        <v>56</v>
      </c>
      <c r="C2645" s="0" t="n">
        <v>234</v>
      </c>
      <c r="D2645" s="0" t="n">
        <v>18</v>
      </c>
      <c r="E2645" s="0" t="n">
        <v>9</v>
      </c>
      <c r="F2645" s="0" t="n">
        <v>8</v>
      </c>
      <c r="G2645" s="0" t="n">
        <v>13.18</v>
      </c>
      <c r="H2645" s="0" t="n">
        <v>7.32</v>
      </c>
      <c r="I2645" s="0" t="n">
        <v>0.71</v>
      </c>
      <c r="J2645" s="0" t="s">
        <v>152</v>
      </c>
      <c r="K2645" s="0" t="s">
        <v>42</v>
      </c>
      <c r="L2645" s="0" t="n">
        <v>140</v>
      </c>
      <c r="M2645" s="0" t="n">
        <v>3.09</v>
      </c>
      <c r="N2645" s="0" t="n">
        <v>19.07</v>
      </c>
      <c r="O2645" s="0" t="n">
        <v>1.8</v>
      </c>
      <c r="P2645" s="0" t="n">
        <v>4</v>
      </c>
      <c r="Q2645" s="0" t="n">
        <v>0.72</v>
      </c>
      <c r="R2645" s="0" t="n">
        <v>199</v>
      </c>
      <c r="S2645" s="0" t="n">
        <v>4.53</v>
      </c>
      <c r="T2645" s="0" t="n">
        <v>0.31</v>
      </c>
      <c r="U2645" s="6" t="n">
        <v>45297</v>
      </c>
      <c r="V2645" s="0" t="n">
        <v>186.17</v>
      </c>
      <c r="W2645" s="0" t="n">
        <v>0.406</v>
      </c>
    </row>
    <row r="2646" customFormat="false" ht="15" hidden="false" customHeight="false" outlineLevel="0" collapsed="false">
      <c r="A2646" s="0" t="s">
        <v>2792</v>
      </c>
      <c r="B2646" s="0" t="s">
        <v>40</v>
      </c>
      <c r="C2646" s="0" t="n">
        <v>49</v>
      </c>
      <c r="D2646" s="0" t="n">
        <v>62</v>
      </c>
      <c r="E2646" s="0" t="n">
        <v>12</v>
      </c>
      <c r="F2646" s="0" t="n">
        <v>9</v>
      </c>
      <c r="G2646" s="0" t="n">
        <v>31.05</v>
      </c>
      <c r="H2646" s="0" t="n">
        <v>2.47</v>
      </c>
      <c r="I2646" s="0" t="n">
        <v>0.76</v>
      </c>
      <c r="J2646" s="0" t="s">
        <v>485</v>
      </c>
      <c r="K2646" s="0" t="s">
        <v>42</v>
      </c>
      <c r="L2646" s="0" t="n">
        <v>33</v>
      </c>
      <c r="M2646" s="0" t="n">
        <v>4.38</v>
      </c>
      <c r="N2646" s="0" t="n">
        <v>68.25</v>
      </c>
      <c r="O2646" s="0" t="n">
        <v>1.39</v>
      </c>
      <c r="P2646" s="0" t="n">
        <v>0</v>
      </c>
      <c r="Q2646" s="0" t="n">
        <v>0.9</v>
      </c>
      <c r="R2646" s="0" t="n">
        <v>301</v>
      </c>
      <c r="S2646" s="0" t="n">
        <v>11.64</v>
      </c>
      <c r="T2646" s="0" t="n">
        <v>0.61</v>
      </c>
      <c r="U2646" s="6" t="n">
        <v>45631</v>
      </c>
      <c r="V2646" s="0" t="n">
        <v>192.05</v>
      </c>
      <c r="W2646" s="0" t="n">
        <v>0.718</v>
      </c>
    </row>
    <row r="2647" customFormat="false" ht="15" hidden="false" customHeight="false" outlineLevel="0" collapsed="false">
      <c r="A2647" s="0" t="s">
        <v>2793</v>
      </c>
      <c r="B2647" s="0" t="s">
        <v>40</v>
      </c>
      <c r="C2647" s="0" t="n">
        <v>300</v>
      </c>
      <c r="D2647" s="0" t="n">
        <v>70</v>
      </c>
      <c r="E2647" s="0" t="n">
        <v>11</v>
      </c>
      <c r="F2647" s="0" t="n">
        <v>5</v>
      </c>
      <c r="G2647" s="0" t="n">
        <v>20.62</v>
      </c>
      <c r="H2647" s="0" t="n">
        <v>2.01</v>
      </c>
      <c r="I2647" s="0" t="n">
        <v>0.32</v>
      </c>
      <c r="J2647" s="0" t="s">
        <v>200</v>
      </c>
      <c r="K2647" s="0" t="s">
        <v>42</v>
      </c>
      <c r="L2647" s="0" t="n">
        <v>178</v>
      </c>
      <c r="M2647" s="0" t="n">
        <v>2.98</v>
      </c>
      <c r="N2647" s="0" t="n">
        <v>56.95</v>
      </c>
      <c r="O2647" s="0" t="n">
        <v>0.94</v>
      </c>
      <c r="P2647" s="0" t="n">
        <v>8</v>
      </c>
      <c r="Q2647" s="0" t="n">
        <v>0.81</v>
      </c>
      <c r="R2647" s="0" t="n">
        <v>528</v>
      </c>
      <c r="S2647" s="0" t="n">
        <v>1.03</v>
      </c>
      <c r="T2647" s="0" t="n">
        <v>0.6</v>
      </c>
      <c r="U2647" s="6" t="n">
        <v>45414</v>
      </c>
      <c r="V2647" s="0" t="n">
        <v>190.42</v>
      </c>
      <c r="W2647" s="0" t="n">
        <v>0.442</v>
      </c>
    </row>
    <row r="2648" customFormat="false" ht="15" hidden="false" customHeight="false" outlineLevel="0" collapsed="false">
      <c r="A2648" s="0" t="s">
        <v>2794</v>
      </c>
      <c r="B2648" s="0" t="s">
        <v>81</v>
      </c>
      <c r="C2648" s="0" t="n">
        <v>431</v>
      </c>
      <c r="D2648" s="0" t="n">
        <v>47</v>
      </c>
      <c r="E2648" s="0" t="n">
        <v>8</v>
      </c>
      <c r="F2648" s="0" t="n">
        <v>3</v>
      </c>
      <c r="G2648" s="0" t="n">
        <v>1.58</v>
      </c>
      <c r="H2648" s="0" t="n">
        <v>6.69</v>
      </c>
      <c r="I2648" s="0" t="n">
        <v>0.55</v>
      </c>
      <c r="J2648" s="0" t="s">
        <v>284</v>
      </c>
      <c r="K2648" s="0" t="s">
        <v>60</v>
      </c>
      <c r="L2648" s="0" t="n">
        <v>57</v>
      </c>
      <c r="M2648" s="0" t="n">
        <v>1.53</v>
      </c>
      <c r="N2648" s="0" t="n">
        <v>88.79</v>
      </c>
      <c r="O2648" s="0" t="n">
        <v>1.9</v>
      </c>
      <c r="P2648" s="0" t="n">
        <v>9</v>
      </c>
      <c r="Q2648" s="0" t="n">
        <v>0.96</v>
      </c>
      <c r="R2648" s="0" t="n">
        <v>605</v>
      </c>
      <c r="S2648" s="0" t="n">
        <v>2.62</v>
      </c>
      <c r="T2648" s="0" t="n">
        <v>0.31</v>
      </c>
      <c r="U2648" s="6" t="n">
        <v>45606</v>
      </c>
      <c r="V2648" s="0" t="n">
        <v>222.69</v>
      </c>
      <c r="W2648" s="0" t="n">
        <v>0.319</v>
      </c>
    </row>
    <row r="2649" customFormat="false" ht="15" hidden="false" customHeight="false" outlineLevel="0" collapsed="false">
      <c r="A2649" s="0" t="s">
        <v>2795</v>
      </c>
      <c r="B2649" s="0" t="s">
        <v>40</v>
      </c>
      <c r="C2649" s="0" t="n">
        <v>256</v>
      </c>
      <c r="D2649" s="0" t="n">
        <v>12</v>
      </c>
      <c r="E2649" s="0" t="n">
        <v>7</v>
      </c>
      <c r="F2649" s="0" t="n">
        <v>6</v>
      </c>
      <c r="G2649" s="0" t="n">
        <v>7.14</v>
      </c>
      <c r="H2649" s="0" t="n">
        <v>3.26</v>
      </c>
      <c r="I2649" s="0" t="n">
        <v>0.84</v>
      </c>
      <c r="J2649" s="0" t="s">
        <v>87</v>
      </c>
      <c r="K2649" s="0" t="s">
        <v>46</v>
      </c>
      <c r="L2649" s="0" t="n">
        <v>57</v>
      </c>
      <c r="M2649" s="0" t="n">
        <v>2.94</v>
      </c>
      <c r="N2649" s="0" t="n">
        <v>70.38</v>
      </c>
      <c r="O2649" s="0" t="n">
        <v>1.93</v>
      </c>
      <c r="P2649" s="0" t="n">
        <v>5</v>
      </c>
      <c r="Q2649" s="0" t="n">
        <v>0.93</v>
      </c>
      <c r="R2649" s="0" t="n">
        <v>477</v>
      </c>
      <c r="S2649" s="0" t="n">
        <v>2.39</v>
      </c>
      <c r="T2649" s="0" t="n">
        <v>1</v>
      </c>
      <c r="U2649" s="6" t="n">
        <v>45642</v>
      </c>
      <c r="V2649" s="0" t="n">
        <v>29.47</v>
      </c>
      <c r="W2649" s="0" t="n">
        <v>0.525</v>
      </c>
    </row>
    <row r="2650" customFormat="false" ht="15" hidden="false" customHeight="false" outlineLevel="0" collapsed="false">
      <c r="A2650" s="0" t="s">
        <v>2796</v>
      </c>
      <c r="B2650" s="0" t="s">
        <v>44</v>
      </c>
      <c r="C2650" s="0" t="n">
        <v>267</v>
      </c>
      <c r="D2650" s="0" t="n">
        <v>93</v>
      </c>
      <c r="E2650" s="0" t="n">
        <v>14</v>
      </c>
      <c r="F2650" s="0" t="n">
        <v>9</v>
      </c>
      <c r="G2650" s="0" t="n">
        <v>16.92</v>
      </c>
      <c r="H2650" s="0" t="n">
        <v>9.75</v>
      </c>
      <c r="I2650" s="0" t="n">
        <v>0.44</v>
      </c>
      <c r="J2650" s="0" t="s">
        <v>106</v>
      </c>
      <c r="K2650" s="0" t="s">
        <v>60</v>
      </c>
      <c r="L2650" s="0" t="n">
        <v>56</v>
      </c>
      <c r="M2650" s="0" t="n">
        <v>3.71</v>
      </c>
      <c r="N2650" s="0" t="n">
        <v>167.51</v>
      </c>
      <c r="O2650" s="0" t="n">
        <v>0.7</v>
      </c>
      <c r="P2650" s="0" t="n">
        <v>8</v>
      </c>
      <c r="Q2650" s="0" t="n">
        <v>0.74</v>
      </c>
      <c r="R2650" s="0" t="n">
        <v>591</v>
      </c>
      <c r="S2650" s="0" t="n">
        <v>5.45</v>
      </c>
      <c r="T2650" s="0" t="n">
        <v>0.86</v>
      </c>
      <c r="U2650" s="6" t="n">
        <v>45376</v>
      </c>
      <c r="V2650" s="0" t="n">
        <v>39.73</v>
      </c>
      <c r="W2650" s="0" t="n">
        <v>0.563</v>
      </c>
    </row>
    <row r="2651" customFormat="false" ht="15" hidden="false" customHeight="false" outlineLevel="0" collapsed="false">
      <c r="A2651" s="0" t="s">
        <v>2797</v>
      </c>
      <c r="B2651" s="0" t="s">
        <v>44</v>
      </c>
      <c r="C2651" s="0" t="n">
        <v>387</v>
      </c>
      <c r="D2651" s="0" t="n">
        <v>79</v>
      </c>
      <c r="E2651" s="0" t="n">
        <v>3</v>
      </c>
      <c r="F2651" s="0" t="n">
        <v>7</v>
      </c>
      <c r="G2651" s="0" t="n">
        <v>28.68</v>
      </c>
      <c r="H2651" s="0" t="n">
        <v>4.79</v>
      </c>
      <c r="I2651" s="0" t="n">
        <v>0.22</v>
      </c>
      <c r="J2651" s="0" t="s">
        <v>112</v>
      </c>
      <c r="K2651" s="0" t="s">
        <v>60</v>
      </c>
      <c r="L2651" s="0" t="n">
        <v>114</v>
      </c>
      <c r="M2651" s="0" t="n">
        <v>3.44</v>
      </c>
      <c r="N2651" s="0" t="n">
        <v>10.58</v>
      </c>
      <c r="O2651" s="0" t="n">
        <v>0.77</v>
      </c>
      <c r="P2651" s="0" t="n">
        <v>6</v>
      </c>
      <c r="Q2651" s="0" t="n">
        <v>0.88</v>
      </c>
      <c r="R2651" s="0" t="n">
        <v>968</v>
      </c>
      <c r="S2651" s="0" t="n">
        <v>4.25</v>
      </c>
      <c r="T2651" s="0" t="n">
        <v>0.51</v>
      </c>
      <c r="U2651" s="6" t="n">
        <v>45555</v>
      </c>
      <c r="V2651" s="0" t="n">
        <v>92.01</v>
      </c>
      <c r="W2651" s="0" t="n">
        <v>0.538</v>
      </c>
    </row>
    <row r="2652" customFormat="false" ht="15" hidden="false" customHeight="false" outlineLevel="0" collapsed="false">
      <c r="A2652" s="0" t="s">
        <v>2798</v>
      </c>
      <c r="B2652" s="0" t="s">
        <v>81</v>
      </c>
      <c r="C2652" s="0" t="n">
        <v>44</v>
      </c>
      <c r="D2652" s="0" t="n">
        <v>64</v>
      </c>
      <c r="E2652" s="0" t="n">
        <v>14</v>
      </c>
      <c r="F2652" s="0" t="n">
        <v>4</v>
      </c>
      <c r="G2652" s="0" t="n">
        <v>44.19</v>
      </c>
      <c r="H2652" s="0" t="n">
        <v>1.56</v>
      </c>
      <c r="I2652" s="0" t="n">
        <v>0.49</v>
      </c>
      <c r="J2652" s="0" t="s">
        <v>152</v>
      </c>
      <c r="K2652" s="0" t="s">
        <v>42</v>
      </c>
      <c r="L2652" s="0" t="n">
        <v>122</v>
      </c>
      <c r="M2652" s="0" t="n">
        <v>1.59</v>
      </c>
      <c r="N2652" s="0" t="n">
        <v>132.48</v>
      </c>
      <c r="O2652" s="0" t="n">
        <v>0.83</v>
      </c>
      <c r="P2652" s="0" t="n">
        <v>9</v>
      </c>
      <c r="Q2652" s="0" t="n">
        <v>0.91</v>
      </c>
      <c r="R2652" s="0" t="n">
        <v>573</v>
      </c>
      <c r="S2652" s="0" t="n">
        <v>4.2</v>
      </c>
      <c r="T2652" s="0" t="n">
        <v>0.75</v>
      </c>
      <c r="U2652" s="6" t="n">
        <v>45363</v>
      </c>
      <c r="V2652" s="0" t="n">
        <v>111.41</v>
      </c>
      <c r="W2652" s="0" t="n">
        <v>0.525</v>
      </c>
    </row>
    <row r="2653" customFormat="false" ht="15" hidden="false" customHeight="false" outlineLevel="0" collapsed="false">
      <c r="A2653" s="0" t="s">
        <v>2799</v>
      </c>
      <c r="B2653" s="0" t="s">
        <v>56</v>
      </c>
      <c r="C2653" s="0" t="n">
        <v>93</v>
      </c>
      <c r="D2653" s="0" t="n">
        <v>10</v>
      </c>
      <c r="E2653" s="0" t="n">
        <v>8</v>
      </c>
      <c r="F2653" s="0" t="n">
        <v>4</v>
      </c>
      <c r="G2653" s="0" t="n">
        <v>39.76</v>
      </c>
      <c r="H2653" s="0" t="n">
        <v>7.02</v>
      </c>
      <c r="I2653" s="0" t="n">
        <v>0.64</v>
      </c>
      <c r="J2653" s="0" t="s">
        <v>53</v>
      </c>
      <c r="K2653" s="0" t="s">
        <v>60</v>
      </c>
      <c r="L2653" s="0" t="n">
        <v>17</v>
      </c>
      <c r="M2653" s="0" t="n">
        <v>0.68</v>
      </c>
      <c r="N2653" s="0" t="n">
        <v>136.21</v>
      </c>
      <c r="O2653" s="0" t="n">
        <v>1.66</v>
      </c>
      <c r="P2653" s="0" t="n">
        <v>9</v>
      </c>
      <c r="Q2653" s="0" t="n">
        <v>0.87</v>
      </c>
      <c r="R2653" s="0" t="n">
        <v>540</v>
      </c>
      <c r="S2653" s="0" t="n">
        <v>6.19</v>
      </c>
      <c r="T2653" s="0" t="n">
        <v>0.77</v>
      </c>
      <c r="U2653" s="6" t="n">
        <v>45520</v>
      </c>
      <c r="V2653" s="0" t="n">
        <v>195.03</v>
      </c>
      <c r="W2653" s="0" t="n">
        <v>0.465</v>
      </c>
    </row>
    <row r="2654" customFormat="false" ht="15" hidden="false" customHeight="false" outlineLevel="0" collapsed="false">
      <c r="A2654" s="0" t="s">
        <v>2800</v>
      </c>
      <c r="B2654" s="0" t="s">
        <v>56</v>
      </c>
      <c r="C2654" s="0" t="n">
        <v>225</v>
      </c>
      <c r="D2654" s="0" t="n">
        <v>79</v>
      </c>
      <c r="E2654" s="0" t="n">
        <v>8</v>
      </c>
      <c r="F2654" s="0" t="n">
        <v>4</v>
      </c>
      <c r="G2654" s="0" t="n">
        <v>28.11</v>
      </c>
      <c r="H2654" s="0" t="n">
        <v>3.41</v>
      </c>
      <c r="I2654" s="0" t="n">
        <v>0.11</v>
      </c>
      <c r="J2654" s="0" t="s">
        <v>158</v>
      </c>
      <c r="K2654" s="0" t="s">
        <v>54</v>
      </c>
      <c r="L2654" s="0" t="n">
        <v>27</v>
      </c>
      <c r="M2654" s="0" t="n">
        <v>1.64</v>
      </c>
      <c r="N2654" s="0" t="n">
        <v>135.52</v>
      </c>
      <c r="O2654" s="0" t="n">
        <v>1.6</v>
      </c>
      <c r="P2654" s="0" t="n">
        <v>6</v>
      </c>
      <c r="Q2654" s="0" t="n">
        <v>0.85</v>
      </c>
      <c r="R2654" s="0" t="n">
        <v>575</v>
      </c>
      <c r="S2654" s="0" t="n">
        <v>4</v>
      </c>
      <c r="T2654" s="0" t="n">
        <v>0.72</v>
      </c>
      <c r="U2654" s="6" t="n">
        <v>45373</v>
      </c>
      <c r="V2654" s="0" t="n">
        <v>59.84</v>
      </c>
      <c r="W2654" s="0" t="n">
        <v>0.487</v>
      </c>
    </row>
    <row r="2655" customFormat="false" ht="15" hidden="false" customHeight="false" outlineLevel="0" collapsed="false">
      <c r="A2655" s="0" t="s">
        <v>2801</v>
      </c>
      <c r="B2655" s="0" t="s">
        <v>40</v>
      </c>
      <c r="C2655" s="0" t="n">
        <v>333</v>
      </c>
      <c r="D2655" s="0" t="n">
        <v>54</v>
      </c>
      <c r="E2655" s="0" t="n">
        <v>5</v>
      </c>
      <c r="F2655" s="0" t="n">
        <v>8</v>
      </c>
      <c r="G2655" s="0" t="n">
        <v>4.62</v>
      </c>
      <c r="H2655" s="0" t="n">
        <v>1.91</v>
      </c>
      <c r="I2655" s="0" t="n">
        <v>0.41</v>
      </c>
      <c r="J2655" s="0" t="s">
        <v>196</v>
      </c>
      <c r="K2655" s="0" t="s">
        <v>60</v>
      </c>
      <c r="L2655" s="0" t="n">
        <v>117</v>
      </c>
      <c r="M2655" s="0" t="n">
        <v>4.93</v>
      </c>
      <c r="N2655" s="0" t="n">
        <v>108.91</v>
      </c>
      <c r="O2655" s="0" t="n">
        <v>1.97</v>
      </c>
      <c r="P2655" s="0" t="n">
        <v>4</v>
      </c>
      <c r="Q2655" s="0" t="n">
        <v>0.77</v>
      </c>
      <c r="R2655" s="0" t="n">
        <v>341</v>
      </c>
      <c r="S2655" s="0" t="n">
        <v>2.49</v>
      </c>
      <c r="T2655" s="0" t="n">
        <v>0.55</v>
      </c>
      <c r="U2655" s="6" t="n">
        <v>45383</v>
      </c>
      <c r="V2655" s="0" t="n">
        <v>166.9</v>
      </c>
      <c r="W2655" s="0" t="n">
        <v>0.42</v>
      </c>
    </row>
    <row r="2656" customFormat="false" ht="15" hidden="false" customHeight="false" outlineLevel="0" collapsed="false">
      <c r="A2656" s="0" t="s">
        <v>2802</v>
      </c>
      <c r="B2656" s="0" t="s">
        <v>40</v>
      </c>
      <c r="C2656" s="0" t="n">
        <v>113</v>
      </c>
      <c r="D2656" s="0" t="n">
        <v>56</v>
      </c>
      <c r="E2656" s="0" t="n">
        <v>5</v>
      </c>
      <c r="F2656" s="0" t="n">
        <v>7</v>
      </c>
      <c r="G2656" s="0" t="n">
        <v>15.01</v>
      </c>
      <c r="H2656" s="0" t="n">
        <v>4.52</v>
      </c>
      <c r="I2656" s="0" t="n">
        <v>0.65</v>
      </c>
      <c r="J2656" s="0" t="s">
        <v>573</v>
      </c>
      <c r="K2656" s="0" t="s">
        <v>42</v>
      </c>
      <c r="L2656" s="0" t="n">
        <v>93</v>
      </c>
      <c r="M2656" s="0" t="n">
        <v>1.33</v>
      </c>
      <c r="N2656" s="0" t="n">
        <v>126.11</v>
      </c>
      <c r="O2656" s="0" t="n">
        <v>0.98</v>
      </c>
      <c r="P2656" s="0" t="n">
        <v>6</v>
      </c>
      <c r="Q2656" s="0" t="n">
        <v>0.77</v>
      </c>
      <c r="R2656" s="0" t="n">
        <v>94</v>
      </c>
      <c r="S2656" s="0" t="n">
        <v>9.17</v>
      </c>
      <c r="T2656" s="0" t="n">
        <v>0.91</v>
      </c>
      <c r="U2656" s="6" t="n">
        <v>45581</v>
      </c>
      <c r="V2656" s="0" t="n">
        <v>63.75</v>
      </c>
      <c r="W2656" s="0" t="n">
        <v>0.64</v>
      </c>
    </row>
    <row r="2657" customFormat="false" ht="15" hidden="false" customHeight="false" outlineLevel="0" collapsed="false">
      <c r="A2657" s="0" t="s">
        <v>2803</v>
      </c>
      <c r="B2657" s="0" t="s">
        <v>40</v>
      </c>
      <c r="C2657" s="0" t="n">
        <v>394</v>
      </c>
      <c r="D2657" s="0" t="n">
        <v>88</v>
      </c>
      <c r="E2657" s="0" t="n">
        <v>5</v>
      </c>
      <c r="F2657" s="0" t="n">
        <v>2</v>
      </c>
      <c r="G2657" s="0" t="n">
        <v>18.97</v>
      </c>
      <c r="H2657" s="0" t="n">
        <v>9.66</v>
      </c>
      <c r="I2657" s="0" t="n">
        <v>0.96</v>
      </c>
      <c r="J2657" s="0" t="s">
        <v>147</v>
      </c>
      <c r="K2657" s="0" t="s">
        <v>42</v>
      </c>
      <c r="L2657" s="0" t="n">
        <v>160</v>
      </c>
      <c r="M2657" s="0" t="n">
        <v>2.59</v>
      </c>
      <c r="N2657" s="0" t="n">
        <v>163.99</v>
      </c>
      <c r="O2657" s="0" t="n">
        <v>1.5</v>
      </c>
      <c r="P2657" s="0" t="n">
        <v>9</v>
      </c>
      <c r="Q2657" s="0" t="n">
        <v>0.93</v>
      </c>
      <c r="R2657" s="0" t="n">
        <v>249</v>
      </c>
      <c r="S2657" s="0" t="n">
        <v>14.32</v>
      </c>
      <c r="T2657" s="0" t="n">
        <v>0.82</v>
      </c>
      <c r="U2657" s="6" t="n">
        <v>45581</v>
      </c>
      <c r="V2657" s="0" t="n">
        <v>113.09</v>
      </c>
      <c r="W2657" s="0" t="n">
        <v>0.611</v>
      </c>
    </row>
    <row r="2658" customFormat="false" ht="15" hidden="false" customHeight="false" outlineLevel="0" collapsed="false">
      <c r="A2658" s="0" t="s">
        <v>2804</v>
      </c>
      <c r="B2658" s="0" t="s">
        <v>56</v>
      </c>
      <c r="C2658" s="0" t="n">
        <v>146</v>
      </c>
      <c r="D2658" s="0" t="n">
        <v>35</v>
      </c>
      <c r="E2658" s="0" t="n">
        <v>5</v>
      </c>
      <c r="F2658" s="0" t="n">
        <v>7</v>
      </c>
      <c r="G2658" s="0" t="n">
        <v>31.46</v>
      </c>
      <c r="H2658" s="0" t="n">
        <v>4.41</v>
      </c>
      <c r="I2658" s="0" t="n">
        <v>0.47</v>
      </c>
      <c r="J2658" s="0" t="s">
        <v>361</v>
      </c>
      <c r="K2658" s="0" t="s">
        <v>60</v>
      </c>
      <c r="L2658" s="0" t="n">
        <v>74</v>
      </c>
      <c r="M2658" s="0" t="n">
        <v>3.37</v>
      </c>
      <c r="N2658" s="0" t="n">
        <v>159</v>
      </c>
      <c r="O2658" s="0" t="n">
        <v>1.73</v>
      </c>
      <c r="P2658" s="0" t="n">
        <v>3</v>
      </c>
      <c r="Q2658" s="0" t="n">
        <v>0.71</v>
      </c>
      <c r="R2658" s="0" t="n">
        <v>73</v>
      </c>
      <c r="S2658" s="0" t="n">
        <v>9.5</v>
      </c>
      <c r="T2658" s="0" t="n">
        <v>0.63</v>
      </c>
      <c r="U2658" s="6" t="n">
        <v>45629</v>
      </c>
      <c r="V2658" s="0" t="n">
        <v>281.29</v>
      </c>
      <c r="W2658" s="0" t="n">
        <v>0.562</v>
      </c>
    </row>
    <row r="2659" customFormat="false" ht="15" hidden="false" customHeight="false" outlineLevel="0" collapsed="false">
      <c r="A2659" s="0" t="s">
        <v>2805</v>
      </c>
      <c r="B2659" s="0" t="s">
        <v>48</v>
      </c>
      <c r="C2659" s="0" t="n">
        <v>444</v>
      </c>
      <c r="D2659" s="0" t="n">
        <v>23</v>
      </c>
      <c r="E2659" s="0" t="n">
        <v>9</v>
      </c>
      <c r="F2659" s="0" t="n">
        <v>2</v>
      </c>
      <c r="G2659" s="0" t="n">
        <v>4.18</v>
      </c>
      <c r="H2659" s="0" t="n">
        <v>3.8</v>
      </c>
      <c r="I2659" s="0" t="n">
        <v>0.25</v>
      </c>
      <c r="J2659" s="0" t="s">
        <v>130</v>
      </c>
      <c r="K2659" s="0" t="s">
        <v>54</v>
      </c>
      <c r="L2659" s="0" t="n">
        <v>118</v>
      </c>
      <c r="M2659" s="0" t="n">
        <v>4.46</v>
      </c>
      <c r="N2659" s="0" t="n">
        <v>16.58</v>
      </c>
      <c r="O2659" s="0" t="n">
        <v>0.52</v>
      </c>
      <c r="P2659" s="0" t="n">
        <v>5</v>
      </c>
      <c r="Q2659" s="0" t="n">
        <v>0.93</v>
      </c>
      <c r="R2659" s="0" t="n">
        <v>812</v>
      </c>
      <c r="S2659" s="0" t="n">
        <v>11.6</v>
      </c>
      <c r="T2659" s="0" t="n">
        <v>0.2</v>
      </c>
      <c r="U2659" s="6" t="n">
        <v>45366</v>
      </c>
      <c r="V2659" s="0" t="n">
        <v>269.75</v>
      </c>
      <c r="W2659" s="0" t="n">
        <v>0.629</v>
      </c>
    </row>
    <row r="2660" customFormat="false" ht="15" hidden="false" customHeight="false" outlineLevel="0" collapsed="false">
      <c r="A2660" s="0" t="s">
        <v>2806</v>
      </c>
      <c r="B2660" s="0" t="s">
        <v>44</v>
      </c>
      <c r="C2660" s="0" t="n">
        <v>44</v>
      </c>
      <c r="D2660" s="0" t="n">
        <v>63</v>
      </c>
      <c r="E2660" s="0" t="n">
        <v>12</v>
      </c>
      <c r="F2660" s="0" t="n">
        <v>4</v>
      </c>
      <c r="G2660" s="0" t="n">
        <v>26.98</v>
      </c>
      <c r="H2660" s="0" t="n">
        <v>4.72</v>
      </c>
      <c r="I2660" s="0" t="n">
        <v>0.58</v>
      </c>
      <c r="J2660" s="0" t="s">
        <v>244</v>
      </c>
      <c r="K2660" s="0" t="s">
        <v>54</v>
      </c>
      <c r="L2660" s="0" t="n">
        <v>55</v>
      </c>
      <c r="M2660" s="0" t="n">
        <v>3.92</v>
      </c>
      <c r="N2660" s="0" t="n">
        <v>15.78</v>
      </c>
      <c r="O2660" s="0" t="n">
        <v>1.28</v>
      </c>
      <c r="P2660" s="0" t="n">
        <v>1</v>
      </c>
      <c r="Q2660" s="0" t="n">
        <v>0.86</v>
      </c>
      <c r="R2660" s="0" t="n">
        <v>680</v>
      </c>
      <c r="S2660" s="0" t="n">
        <v>14.61</v>
      </c>
      <c r="T2660" s="0" t="n">
        <v>0.38</v>
      </c>
      <c r="U2660" s="6" t="n">
        <v>45539</v>
      </c>
      <c r="V2660" s="0" t="n">
        <v>286.4</v>
      </c>
      <c r="W2660" s="0" t="n">
        <v>0.695</v>
      </c>
    </row>
    <row r="2661" customFormat="false" ht="15" hidden="false" customHeight="false" outlineLevel="0" collapsed="false">
      <c r="A2661" s="0" t="s">
        <v>2807</v>
      </c>
      <c r="B2661" s="0" t="s">
        <v>48</v>
      </c>
      <c r="C2661" s="0" t="n">
        <v>353</v>
      </c>
      <c r="D2661" s="0" t="n">
        <v>80</v>
      </c>
      <c r="E2661" s="0" t="n">
        <v>13</v>
      </c>
      <c r="F2661" s="0" t="n">
        <v>5</v>
      </c>
      <c r="G2661" s="0" t="n">
        <v>45.17</v>
      </c>
      <c r="H2661" s="0" t="n">
        <v>0.62</v>
      </c>
      <c r="I2661" s="0" t="n">
        <v>0.36</v>
      </c>
      <c r="J2661" s="0" t="s">
        <v>186</v>
      </c>
      <c r="K2661" s="0" t="s">
        <v>42</v>
      </c>
      <c r="L2661" s="0" t="n">
        <v>75</v>
      </c>
      <c r="M2661" s="0" t="n">
        <v>4.59</v>
      </c>
      <c r="N2661" s="0" t="n">
        <v>169.4</v>
      </c>
      <c r="O2661" s="0" t="n">
        <v>1.14</v>
      </c>
      <c r="P2661" s="0" t="n">
        <v>9</v>
      </c>
      <c r="Q2661" s="0" t="n">
        <v>0.98</v>
      </c>
      <c r="R2661" s="0" t="n">
        <v>436</v>
      </c>
      <c r="S2661" s="0" t="n">
        <v>3.14</v>
      </c>
      <c r="T2661" s="0" t="n">
        <v>0.61</v>
      </c>
      <c r="U2661" s="6" t="n">
        <v>45475</v>
      </c>
      <c r="V2661" s="0" t="n">
        <v>181.51</v>
      </c>
      <c r="W2661" s="0" t="n">
        <v>0.466</v>
      </c>
    </row>
    <row r="2662" customFormat="false" ht="15" hidden="false" customHeight="false" outlineLevel="0" collapsed="false">
      <c r="A2662" s="0" t="s">
        <v>2808</v>
      </c>
      <c r="B2662" s="0" t="s">
        <v>48</v>
      </c>
      <c r="C2662" s="0" t="n">
        <v>374</v>
      </c>
      <c r="D2662" s="0" t="n">
        <v>55</v>
      </c>
      <c r="E2662" s="0" t="n">
        <v>4</v>
      </c>
      <c r="F2662" s="0" t="n">
        <v>5</v>
      </c>
      <c r="G2662" s="0" t="n">
        <v>35.57</v>
      </c>
      <c r="H2662" s="0" t="n">
        <v>1.76</v>
      </c>
      <c r="I2662" s="0" t="n">
        <v>0.29</v>
      </c>
      <c r="J2662" s="0" t="s">
        <v>118</v>
      </c>
      <c r="K2662" s="0" t="s">
        <v>54</v>
      </c>
      <c r="L2662" s="0" t="n">
        <v>89</v>
      </c>
      <c r="M2662" s="0" t="n">
        <v>3.22</v>
      </c>
      <c r="N2662" s="0" t="n">
        <v>119.2</v>
      </c>
      <c r="O2662" s="0" t="n">
        <v>1.51</v>
      </c>
      <c r="P2662" s="0" t="n">
        <v>2</v>
      </c>
      <c r="Q2662" s="0" t="n">
        <v>1</v>
      </c>
      <c r="R2662" s="0" t="n">
        <v>639</v>
      </c>
      <c r="S2662" s="0" t="n">
        <v>7.44</v>
      </c>
      <c r="T2662" s="0" t="n">
        <v>0.92</v>
      </c>
      <c r="U2662" s="6" t="n">
        <v>45312</v>
      </c>
      <c r="V2662" s="0" t="n">
        <v>155.38</v>
      </c>
      <c r="W2662" s="0" t="n">
        <v>0.692</v>
      </c>
    </row>
    <row r="2663" customFormat="false" ht="15" hidden="false" customHeight="false" outlineLevel="0" collapsed="false">
      <c r="A2663" s="0" t="s">
        <v>2809</v>
      </c>
      <c r="B2663" s="0" t="s">
        <v>56</v>
      </c>
      <c r="C2663" s="0" t="n">
        <v>135</v>
      </c>
      <c r="D2663" s="0" t="n">
        <v>40</v>
      </c>
      <c r="E2663" s="0" t="n">
        <v>12</v>
      </c>
      <c r="F2663" s="0" t="n">
        <v>9</v>
      </c>
      <c r="G2663" s="0" t="n">
        <v>40.06</v>
      </c>
      <c r="H2663" s="0" t="n">
        <v>8.57</v>
      </c>
      <c r="I2663" s="0" t="n">
        <v>0.63</v>
      </c>
      <c r="J2663" s="0" t="s">
        <v>92</v>
      </c>
      <c r="K2663" s="0" t="s">
        <v>54</v>
      </c>
      <c r="L2663" s="0" t="n">
        <v>159</v>
      </c>
      <c r="M2663" s="0" t="n">
        <v>4.39</v>
      </c>
      <c r="N2663" s="0" t="n">
        <v>191.91</v>
      </c>
      <c r="O2663" s="0" t="n">
        <v>1.42</v>
      </c>
      <c r="P2663" s="0" t="n">
        <v>1</v>
      </c>
      <c r="Q2663" s="0" t="n">
        <v>0.9</v>
      </c>
      <c r="R2663" s="0" t="n">
        <v>484</v>
      </c>
      <c r="S2663" s="0" t="n">
        <v>9.15</v>
      </c>
      <c r="T2663" s="0" t="n">
        <v>0.7</v>
      </c>
      <c r="U2663" s="6" t="n">
        <v>45404</v>
      </c>
      <c r="V2663" s="0" t="n">
        <v>256.19</v>
      </c>
      <c r="W2663" s="0" t="n">
        <v>0.68</v>
      </c>
    </row>
    <row r="2664" customFormat="false" ht="15" hidden="false" customHeight="false" outlineLevel="0" collapsed="false">
      <c r="A2664" s="0" t="s">
        <v>2810</v>
      </c>
      <c r="B2664" s="0" t="s">
        <v>48</v>
      </c>
      <c r="C2664" s="0" t="n">
        <v>67</v>
      </c>
      <c r="D2664" s="0" t="n">
        <v>97</v>
      </c>
      <c r="E2664" s="0" t="n">
        <v>12</v>
      </c>
      <c r="F2664" s="0" t="n">
        <v>2</v>
      </c>
      <c r="G2664" s="0" t="n">
        <v>34.4</v>
      </c>
      <c r="H2664" s="0" t="n">
        <v>9.79</v>
      </c>
      <c r="I2664" s="0" t="n">
        <v>0.92</v>
      </c>
      <c r="J2664" s="0" t="s">
        <v>160</v>
      </c>
      <c r="K2664" s="0" t="s">
        <v>46</v>
      </c>
      <c r="L2664" s="0" t="n">
        <v>149</v>
      </c>
      <c r="M2664" s="0" t="n">
        <v>1.69</v>
      </c>
      <c r="N2664" s="0" t="n">
        <v>92</v>
      </c>
      <c r="O2664" s="0" t="n">
        <v>1.64</v>
      </c>
      <c r="P2664" s="0" t="n">
        <v>9</v>
      </c>
      <c r="Q2664" s="0" t="n">
        <v>0.82</v>
      </c>
      <c r="R2664" s="0" t="n">
        <v>291</v>
      </c>
      <c r="S2664" s="0" t="n">
        <v>5.51</v>
      </c>
      <c r="T2664" s="0" t="n">
        <v>0.53</v>
      </c>
      <c r="U2664" s="6" t="n">
        <v>45541</v>
      </c>
      <c r="V2664" s="0" t="n">
        <v>33.1</v>
      </c>
      <c r="W2664" s="0" t="n">
        <v>0.399</v>
      </c>
    </row>
    <row r="2665" customFormat="false" ht="15" hidden="false" customHeight="false" outlineLevel="0" collapsed="false">
      <c r="A2665" s="0" t="s">
        <v>2811</v>
      </c>
      <c r="B2665" s="0" t="s">
        <v>81</v>
      </c>
      <c r="C2665" s="0" t="n">
        <v>245</v>
      </c>
      <c r="D2665" s="0" t="n">
        <v>68</v>
      </c>
      <c r="E2665" s="0" t="n">
        <v>4</v>
      </c>
      <c r="F2665" s="0" t="n">
        <v>4</v>
      </c>
      <c r="G2665" s="0" t="n">
        <v>11.12</v>
      </c>
      <c r="H2665" s="0" t="n">
        <v>2</v>
      </c>
      <c r="I2665" s="0" t="n">
        <v>0.85</v>
      </c>
      <c r="J2665" s="0" t="s">
        <v>271</v>
      </c>
      <c r="K2665" s="0" t="s">
        <v>46</v>
      </c>
      <c r="L2665" s="0" t="n">
        <v>156</v>
      </c>
      <c r="M2665" s="0" t="n">
        <v>2.44</v>
      </c>
      <c r="N2665" s="0" t="n">
        <v>43.58</v>
      </c>
      <c r="O2665" s="0" t="n">
        <v>0.69</v>
      </c>
      <c r="P2665" s="0" t="n">
        <v>1</v>
      </c>
      <c r="Q2665" s="0" t="n">
        <v>0.84</v>
      </c>
      <c r="R2665" s="0" t="n">
        <v>252</v>
      </c>
      <c r="S2665" s="0" t="n">
        <v>9.58</v>
      </c>
      <c r="T2665" s="0" t="n">
        <v>0.24</v>
      </c>
      <c r="U2665" s="6" t="n">
        <v>45410</v>
      </c>
      <c r="V2665" s="0" t="n">
        <v>293.75</v>
      </c>
      <c r="W2665" s="0" t="n">
        <v>0.655</v>
      </c>
    </row>
    <row r="2666" customFormat="false" ht="15" hidden="false" customHeight="false" outlineLevel="0" collapsed="false">
      <c r="A2666" s="0" t="s">
        <v>2812</v>
      </c>
      <c r="B2666" s="0" t="s">
        <v>40</v>
      </c>
      <c r="C2666" s="0" t="n">
        <v>285</v>
      </c>
      <c r="D2666" s="0" t="n">
        <v>38</v>
      </c>
      <c r="E2666" s="0" t="n">
        <v>5</v>
      </c>
      <c r="F2666" s="0" t="n">
        <v>7</v>
      </c>
      <c r="G2666" s="0" t="n">
        <v>6.41</v>
      </c>
      <c r="H2666" s="0" t="n">
        <v>5.59</v>
      </c>
      <c r="I2666" s="0" t="n">
        <v>0.26</v>
      </c>
      <c r="J2666" s="0" t="s">
        <v>248</v>
      </c>
      <c r="K2666" s="0" t="s">
        <v>54</v>
      </c>
      <c r="L2666" s="0" t="n">
        <v>159</v>
      </c>
      <c r="M2666" s="0" t="n">
        <v>4.3</v>
      </c>
      <c r="N2666" s="0" t="n">
        <v>99.91</v>
      </c>
      <c r="O2666" s="0" t="n">
        <v>0.51</v>
      </c>
      <c r="P2666" s="0" t="n">
        <v>6</v>
      </c>
      <c r="Q2666" s="0" t="n">
        <v>0.76</v>
      </c>
      <c r="R2666" s="0" t="n">
        <v>286</v>
      </c>
      <c r="S2666" s="0" t="n">
        <v>9.73</v>
      </c>
      <c r="T2666" s="0" t="n">
        <v>0.68</v>
      </c>
      <c r="U2666" s="6" t="n">
        <v>45324</v>
      </c>
      <c r="V2666" s="0" t="n">
        <v>144.09</v>
      </c>
      <c r="W2666" s="0" t="n">
        <v>0.647</v>
      </c>
    </row>
    <row r="2667" customFormat="false" ht="15" hidden="false" customHeight="false" outlineLevel="0" collapsed="false">
      <c r="A2667" s="0" t="s">
        <v>2813</v>
      </c>
      <c r="B2667" s="0" t="s">
        <v>81</v>
      </c>
      <c r="C2667" s="0" t="n">
        <v>118</v>
      </c>
      <c r="D2667" s="0" t="n">
        <v>26</v>
      </c>
      <c r="E2667" s="0" t="n">
        <v>12</v>
      </c>
      <c r="F2667" s="0" t="n">
        <v>5</v>
      </c>
      <c r="G2667" s="0" t="n">
        <v>41.65</v>
      </c>
      <c r="H2667" s="0" t="n">
        <v>9.68</v>
      </c>
      <c r="I2667" s="0" t="n">
        <v>0.79</v>
      </c>
      <c r="J2667" s="0" t="s">
        <v>94</v>
      </c>
      <c r="K2667" s="0" t="s">
        <v>54</v>
      </c>
      <c r="L2667" s="0" t="n">
        <v>115</v>
      </c>
      <c r="M2667" s="0" t="n">
        <v>1.97</v>
      </c>
      <c r="N2667" s="0" t="n">
        <v>92.94</v>
      </c>
      <c r="O2667" s="0" t="n">
        <v>1.63</v>
      </c>
      <c r="P2667" s="0" t="n">
        <v>4</v>
      </c>
      <c r="Q2667" s="0" t="n">
        <v>0.73</v>
      </c>
      <c r="R2667" s="0" t="n">
        <v>343</v>
      </c>
      <c r="S2667" s="0" t="n">
        <v>12.79</v>
      </c>
      <c r="T2667" s="0" t="n">
        <v>0.48</v>
      </c>
      <c r="U2667" s="6" t="n">
        <v>45427</v>
      </c>
      <c r="V2667" s="0" t="n">
        <v>205.98</v>
      </c>
      <c r="W2667" s="0" t="n">
        <v>0.57</v>
      </c>
    </row>
    <row r="2668" customFormat="false" ht="15" hidden="false" customHeight="false" outlineLevel="0" collapsed="false">
      <c r="A2668" s="0" t="s">
        <v>2814</v>
      </c>
      <c r="B2668" s="0" t="s">
        <v>44</v>
      </c>
      <c r="C2668" s="0" t="n">
        <v>478</v>
      </c>
      <c r="D2668" s="0" t="n">
        <v>23</v>
      </c>
      <c r="E2668" s="0" t="n">
        <v>14</v>
      </c>
      <c r="F2668" s="0" t="n">
        <v>2</v>
      </c>
      <c r="G2668" s="0" t="n">
        <v>35.08</v>
      </c>
      <c r="H2668" s="0" t="n">
        <v>1.99</v>
      </c>
      <c r="I2668" s="0" t="n">
        <v>0.31</v>
      </c>
      <c r="J2668" s="0" t="s">
        <v>89</v>
      </c>
      <c r="K2668" s="0" t="s">
        <v>46</v>
      </c>
      <c r="L2668" s="0" t="n">
        <v>135</v>
      </c>
      <c r="M2668" s="0" t="n">
        <v>4.42</v>
      </c>
      <c r="N2668" s="0" t="n">
        <v>108.26</v>
      </c>
      <c r="O2668" s="0" t="n">
        <v>0.79</v>
      </c>
      <c r="P2668" s="0" t="n">
        <v>5</v>
      </c>
      <c r="Q2668" s="0" t="n">
        <v>0.87</v>
      </c>
      <c r="R2668" s="0" t="n">
        <v>397</v>
      </c>
      <c r="S2668" s="0" t="n">
        <v>12.66</v>
      </c>
      <c r="T2668" s="0" t="n">
        <v>0.63</v>
      </c>
      <c r="U2668" s="6" t="n">
        <v>45481</v>
      </c>
      <c r="V2668" s="0" t="n">
        <v>221.26</v>
      </c>
      <c r="W2668" s="0" t="n">
        <v>0.69</v>
      </c>
    </row>
    <row r="2669" customFormat="false" ht="15" hidden="false" customHeight="false" outlineLevel="0" collapsed="false">
      <c r="A2669" s="0" t="s">
        <v>2815</v>
      </c>
      <c r="B2669" s="0" t="s">
        <v>40</v>
      </c>
      <c r="C2669" s="0" t="n">
        <v>30</v>
      </c>
      <c r="D2669" s="0" t="n">
        <v>45</v>
      </c>
      <c r="E2669" s="0" t="n">
        <v>9</v>
      </c>
      <c r="F2669" s="0" t="n">
        <v>9</v>
      </c>
      <c r="G2669" s="0" t="n">
        <v>29.18</v>
      </c>
      <c r="H2669" s="0" t="n">
        <v>2.27</v>
      </c>
      <c r="I2669" s="0" t="n">
        <v>0.36</v>
      </c>
      <c r="J2669" s="0" t="s">
        <v>267</v>
      </c>
      <c r="K2669" s="0" t="s">
        <v>46</v>
      </c>
      <c r="L2669" s="0" t="n">
        <v>154</v>
      </c>
      <c r="M2669" s="0" t="n">
        <v>2.13</v>
      </c>
      <c r="N2669" s="0" t="n">
        <v>163.51</v>
      </c>
      <c r="O2669" s="0" t="n">
        <v>0.65</v>
      </c>
      <c r="P2669" s="0" t="n">
        <v>2</v>
      </c>
      <c r="Q2669" s="0" t="n">
        <v>0.94</v>
      </c>
      <c r="R2669" s="0" t="n">
        <v>136</v>
      </c>
      <c r="S2669" s="0" t="n">
        <v>3</v>
      </c>
      <c r="T2669" s="0" t="n">
        <v>0.81</v>
      </c>
      <c r="U2669" s="6" t="n">
        <v>45411</v>
      </c>
      <c r="V2669" s="0" t="n">
        <v>192.36</v>
      </c>
      <c r="W2669" s="0" t="n">
        <v>0.685</v>
      </c>
    </row>
    <row r="2670" customFormat="false" ht="15" hidden="false" customHeight="false" outlineLevel="0" collapsed="false">
      <c r="A2670" s="0" t="s">
        <v>2816</v>
      </c>
      <c r="B2670" s="0" t="s">
        <v>48</v>
      </c>
      <c r="C2670" s="0" t="n">
        <v>104</v>
      </c>
      <c r="D2670" s="0" t="n">
        <v>67</v>
      </c>
      <c r="E2670" s="0" t="n">
        <v>5</v>
      </c>
      <c r="F2670" s="0" t="n">
        <v>7</v>
      </c>
      <c r="G2670" s="0" t="n">
        <v>10.27</v>
      </c>
      <c r="H2670" s="0" t="n">
        <v>9.3</v>
      </c>
      <c r="I2670" s="0" t="n">
        <v>0.93</v>
      </c>
      <c r="J2670" s="0" t="s">
        <v>231</v>
      </c>
      <c r="K2670" s="0" t="s">
        <v>46</v>
      </c>
      <c r="L2670" s="0" t="n">
        <v>22</v>
      </c>
      <c r="M2670" s="0" t="n">
        <v>2.14</v>
      </c>
      <c r="N2670" s="0" t="n">
        <v>134.56</v>
      </c>
      <c r="O2670" s="0" t="n">
        <v>0.74</v>
      </c>
      <c r="P2670" s="0" t="n">
        <v>9</v>
      </c>
      <c r="Q2670" s="0" t="n">
        <v>0.78</v>
      </c>
      <c r="R2670" s="0" t="n">
        <v>259</v>
      </c>
      <c r="S2670" s="0" t="n">
        <v>3.36</v>
      </c>
      <c r="T2670" s="0" t="n">
        <v>0.84</v>
      </c>
      <c r="U2670" s="6" t="n">
        <v>45313</v>
      </c>
      <c r="V2670" s="0" t="n">
        <v>268.54</v>
      </c>
      <c r="W2670" s="0" t="n">
        <v>0.515</v>
      </c>
    </row>
    <row r="2671" customFormat="false" ht="15" hidden="false" customHeight="false" outlineLevel="0" collapsed="false">
      <c r="A2671" s="0" t="s">
        <v>2817</v>
      </c>
      <c r="B2671" s="0" t="s">
        <v>44</v>
      </c>
      <c r="C2671" s="0" t="n">
        <v>424</v>
      </c>
      <c r="D2671" s="0" t="n">
        <v>33</v>
      </c>
      <c r="E2671" s="0" t="n">
        <v>9</v>
      </c>
      <c r="F2671" s="0" t="n">
        <v>4</v>
      </c>
      <c r="G2671" s="0" t="n">
        <v>30.56</v>
      </c>
      <c r="H2671" s="0" t="n">
        <v>7.2</v>
      </c>
      <c r="I2671" s="0" t="n">
        <v>0.92</v>
      </c>
      <c r="J2671" s="0" t="s">
        <v>87</v>
      </c>
      <c r="K2671" s="0" t="s">
        <v>42</v>
      </c>
      <c r="L2671" s="0" t="n">
        <v>37</v>
      </c>
      <c r="M2671" s="0" t="n">
        <v>1.89</v>
      </c>
      <c r="N2671" s="0" t="n">
        <v>45.2</v>
      </c>
      <c r="O2671" s="0" t="n">
        <v>0.23</v>
      </c>
      <c r="P2671" s="0" t="n">
        <v>4</v>
      </c>
      <c r="Q2671" s="0" t="n">
        <v>0.83</v>
      </c>
      <c r="R2671" s="0" t="n">
        <v>837</v>
      </c>
      <c r="S2671" s="0" t="n">
        <v>4.11</v>
      </c>
      <c r="T2671" s="0" t="n">
        <v>0.89</v>
      </c>
      <c r="U2671" s="6" t="n">
        <v>45634</v>
      </c>
      <c r="V2671" s="0" t="n">
        <v>93.57</v>
      </c>
      <c r="W2671" s="0" t="n">
        <v>0.696</v>
      </c>
    </row>
    <row r="2672" customFormat="false" ht="15" hidden="false" customHeight="false" outlineLevel="0" collapsed="false">
      <c r="A2672" s="0" t="s">
        <v>2818</v>
      </c>
      <c r="B2672" s="0" t="s">
        <v>40</v>
      </c>
      <c r="C2672" s="0" t="n">
        <v>233</v>
      </c>
      <c r="D2672" s="0" t="n">
        <v>72</v>
      </c>
      <c r="E2672" s="0" t="n">
        <v>11</v>
      </c>
      <c r="F2672" s="0" t="n">
        <v>3</v>
      </c>
      <c r="G2672" s="0" t="n">
        <v>2.53</v>
      </c>
      <c r="H2672" s="0" t="n">
        <v>1.94</v>
      </c>
      <c r="I2672" s="0" t="n">
        <v>0.25</v>
      </c>
      <c r="J2672" s="0" t="s">
        <v>139</v>
      </c>
      <c r="K2672" s="0" t="s">
        <v>42</v>
      </c>
      <c r="L2672" s="0" t="n">
        <v>132</v>
      </c>
      <c r="M2672" s="0" t="n">
        <v>2.96</v>
      </c>
      <c r="N2672" s="0" t="n">
        <v>149.55</v>
      </c>
      <c r="O2672" s="0" t="n">
        <v>1.57</v>
      </c>
      <c r="P2672" s="0" t="n">
        <v>4</v>
      </c>
      <c r="Q2672" s="0" t="n">
        <v>0.87</v>
      </c>
      <c r="R2672" s="0" t="n">
        <v>658</v>
      </c>
      <c r="S2672" s="0" t="n">
        <v>4.66</v>
      </c>
      <c r="T2672" s="0" t="n">
        <v>0.71</v>
      </c>
      <c r="U2672" s="6" t="n">
        <v>45397</v>
      </c>
      <c r="V2672" s="0" t="n">
        <v>164.37</v>
      </c>
      <c r="W2672" s="0" t="n">
        <v>0.541</v>
      </c>
    </row>
    <row r="2673" customFormat="false" ht="15" hidden="false" customHeight="false" outlineLevel="0" collapsed="false">
      <c r="A2673" s="0" t="s">
        <v>2819</v>
      </c>
      <c r="B2673" s="0" t="s">
        <v>48</v>
      </c>
      <c r="C2673" s="0" t="n">
        <v>192</v>
      </c>
      <c r="D2673" s="0" t="n">
        <v>34</v>
      </c>
      <c r="E2673" s="0" t="n">
        <v>13</v>
      </c>
      <c r="F2673" s="0" t="n">
        <v>4</v>
      </c>
      <c r="G2673" s="0" t="n">
        <v>6.82</v>
      </c>
      <c r="H2673" s="0" t="n">
        <v>4.24</v>
      </c>
      <c r="I2673" s="0" t="n">
        <v>0.16</v>
      </c>
      <c r="J2673" s="0" t="s">
        <v>139</v>
      </c>
      <c r="K2673" s="0" t="s">
        <v>46</v>
      </c>
      <c r="L2673" s="0" t="n">
        <v>76</v>
      </c>
      <c r="M2673" s="0" t="n">
        <v>1.08</v>
      </c>
      <c r="N2673" s="0" t="n">
        <v>122.46</v>
      </c>
      <c r="O2673" s="0" t="n">
        <v>1.46</v>
      </c>
      <c r="P2673" s="0" t="n">
        <v>3</v>
      </c>
      <c r="Q2673" s="0" t="n">
        <v>0.97</v>
      </c>
      <c r="R2673" s="0" t="n">
        <v>51</v>
      </c>
      <c r="S2673" s="0" t="n">
        <v>8.9</v>
      </c>
      <c r="T2673" s="0" t="n">
        <v>0.92</v>
      </c>
      <c r="U2673" s="6" t="n">
        <v>45557</v>
      </c>
      <c r="V2673" s="0" t="n">
        <v>134.79</v>
      </c>
      <c r="W2673" s="0" t="n">
        <v>0.691</v>
      </c>
    </row>
    <row r="2674" customFormat="false" ht="15" hidden="false" customHeight="false" outlineLevel="0" collapsed="false">
      <c r="A2674" s="0" t="s">
        <v>2820</v>
      </c>
      <c r="B2674" s="0" t="s">
        <v>81</v>
      </c>
      <c r="C2674" s="0" t="n">
        <v>410</v>
      </c>
      <c r="D2674" s="0" t="n">
        <v>68</v>
      </c>
      <c r="E2674" s="0" t="n">
        <v>12</v>
      </c>
      <c r="F2674" s="0" t="n">
        <v>8</v>
      </c>
      <c r="G2674" s="0" t="n">
        <v>16.28</v>
      </c>
      <c r="H2674" s="0" t="n">
        <v>1.03</v>
      </c>
      <c r="I2674" s="0" t="n">
        <v>0.36</v>
      </c>
      <c r="J2674" s="0" t="s">
        <v>78</v>
      </c>
      <c r="K2674" s="0" t="s">
        <v>46</v>
      </c>
      <c r="L2674" s="0" t="n">
        <v>14</v>
      </c>
      <c r="M2674" s="0" t="n">
        <v>0.66</v>
      </c>
      <c r="N2674" s="0" t="n">
        <v>119.88</v>
      </c>
      <c r="O2674" s="0" t="n">
        <v>1.15</v>
      </c>
      <c r="P2674" s="0" t="n">
        <v>9</v>
      </c>
      <c r="Q2674" s="0" t="n">
        <v>0.74</v>
      </c>
      <c r="R2674" s="0" t="n">
        <v>278</v>
      </c>
      <c r="S2674" s="0" t="n">
        <v>5.58</v>
      </c>
      <c r="T2674" s="0" t="n">
        <v>0.75</v>
      </c>
      <c r="U2674" s="6" t="n">
        <v>45476</v>
      </c>
      <c r="V2674" s="0" t="n">
        <v>214.2</v>
      </c>
      <c r="W2674" s="0" t="n">
        <v>0.477</v>
      </c>
    </row>
    <row r="2675" customFormat="false" ht="15" hidden="false" customHeight="false" outlineLevel="0" collapsed="false">
      <c r="A2675" s="0" t="s">
        <v>2821</v>
      </c>
      <c r="B2675" s="0" t="s">
        <v>40</v>
      </c>
      <c r="C2675" s="0" t="n">
        <v>228</v>
      </c>
      <c r="D2675" s="0" t="n">
        <v>41</v>
      </c>
      <c r="E2675" s="0" t="n">
        <v>14</v>
      </c>
      <c r="F2675" s="0" t="n">
        <v>4</v>
      </c>
      <c r="G2675" s="0" t="n">
        <v>22.74</v>
      </c>
      <c r="H2675" s="0" t="n">
        <v>4.61</v>
      </c>
      <c r="I2675" s="0" t="n">
        <v>0.62</v>
      </c>
      <c r="J2675" s="0" t="s">
        <v>62</v>
      </c>
      <c r="K2675" s="0" t="s">
        <v>46</v>
      </c>
      <c r="L2675" s="0" t="n">
        <v>109</v>
      </c>
      <c r="M2675" s="0" t="n">
        <v>4.54</v>
      </c>
      <c r="N2675" s="0" t="n">
        <v>138.87</v>
      </c>
      <c r="O2675" s="0" t="n">
        <v>1.46</v>
      </c>
      <c r="P2675" s="0" t="n">
        <v>3</v>
      </c>
      <c r="Q2675" s="0" t="n">
        <v>0.77</v>
      </c>
      <c r="R2675" s="0" t="n">
        <v>459</v>
      </c>
      <c r="S2675" s="0" t="n">
        <v>14.34</v>
      </c>
      <c r="T2675" s="0" t="n">
        <v>0.83</v>
      </c>
      <c r="U2675" s="6" t="n">
        <v>45490</v>
      </c>
      <c r="V2675" s="0" t="n">
        <v>124.58</v>
      </c>
      <c r="W2675" s="0" t="n">
        <v>0.705</v>
      </c>
    </row>
    <row r="2676" customFormat="false" ht="15" hidden="false" customHeight="false" outlineLevel="0" collapsed="false">
      <c r="A2676" s="0" t="s">
        <v>2822</v>
      </c>
      <c r="B2676" s="0" t="s">
        <v>48</v>
      </c>
      <c r="C2676" s="0" t="n">
        <v>467</v>
      </c>
      <c r="D2676" s="0" t="n">
        <v>91</v>
      </c>
      <c r="E2676" s="0" t="n">
        <v>13</v>
      </c>
      <c r="F2676" s="0" t="n">
        <v>9</v>
      </c>
      <c r="G2676" s="0" t="n">
        <v>6.91</v>
      </c>
      <c r="H2676" s="0" t="n">
        <v>7.89</v>
      </c>
      <c r="I2676" s="0" t="n">
        <v>0.89</v>
      </c>
      <c r="J2676" s="0" t="s">
        <v>96</v>
      </c>
      <c r="K2676" s="0" t="s">
        <v>42</v>
      </c>
      <c r="L2676" s="0" t="n">
        <v>152</v>
      </c>
      <c r="M2676" s="0" t="n">
        <v>4.68</v>
      </c>
      <c r="N2676" s="0" t="n">
        <v>117.15</v>
      </c>
      <c r="O2676" s="0" t="n">
        <v>0.81</v>
      </c>
      <c r="P2676" s="0" t="n">
        <v>7</v>
      </c>
      <c r="Q2676" s="0" t="n">
        <v>0.98</v>
      </c>
      <c r="R2676" s="0" t="n">
        <v>292</v>
      </c>
      <c r="S2676" s="0" t="n">
        <v>2.66</v>
      </c>
      <c r="T2676" s="0" t="n">
        <v>0.75</v>
      </c>
      <c r="U2676" s="6" t="n">
        <v>45532</v>
      </c>
      <c r="V2676" s="0" t="n">
        <v>268.93</v>
      </c>
      <c r="W2676" s="0" t="n">
        <v>0.56</v>
      </c>
    </row>
    <row r="2677" customFormat="false" ht="15" hidden="false" customHeight="false" outlineLevel="0" collapsed="false">
      <c r="A2677" s="0" t="s">
        <v>2823</v>
      </c>
      <c r="B2677" s="0" t="s">
        <v>81</v>
      </c>
      <c r="C2677" s="0" t="n">
        <v>401</v>
      </c>
      <c r="D2677" s="0" t="n">
        <v>27</v>
      </c>
      <c r="E2677" s="0" t="n">
        <v>6</v>
      </c>
      <c r="F2677" s="0" t="n">
        <v>7</v>
      </c>
      <c r="G2677" s="0" t="n">
        <v>6.88</v>
      </c>
      <c r="H2677" s="0" t="n">
        <v>5.76</v>
      </c>
      <c r="I2677" s="0" t="n">
        <v>0.21</v>
      </c>
      <c r="J2677" s="0" t="s">
        <v>409</v>
      </c>
      <c r="K2677" s="0" t="s">
        <v>42</v>
      </c>
      <c r="L2677" s="0" t="n">
        <v>90</v>
      </c>
      <c r="M2677" s="0" t="n">
        <v>0.84</v>
      </c>
      <c r="N2677" s="0" t="n">
        <v>96.93</v>
      </c>
      <c r="O2677" s="0" t="n">
        <v>0.66</v>
      </c>
      <c r="P2677" s="0" t="n">
        <v>5</v>
      </c>
      <c r="Q2677" s="0" t="n">
        <v>0.71</v>
      </c>
      <c r="R2677" s="0" t="n">
        <v>819</v>
      </c>
      <c r="S2677" s="0" t="n">
        <v>4.45</v>
      </c>
      <c r="T2677" s="0" t="n">
        <v>0.9</v>
      </c>
      <c r="U2677" s="6" t="n">
        <v>45524</v>
      </c>
      <c r="V2677" s="0" t="n">
        <v>152.22</v>
      </c>
      <c r="W2677" s="0" t="n">
        <v>0.615</v>
      </c>
    </row>
    <row r="2678" customFormat="false" ht="15" hidden="false" customHeight="false" outlineLevel="0" collapsed="false">
      <c r="A2678" s="0" t="s">
        <v>2824</v>
      </c>
      <c r="B2678" s="0" t="s">
        <v>44</v>
      </c>
      <c r="C2678" s="0" t="n">
        <v>83</v>
      </c>
      <c r="D2678" s="0" t="n">
        <v>46</v>
      </c>
      <c r="E2678" s="0" t="n">
        <v>9</v>
      </c>
      <c r="F2678" s="0" t="n">
        <v>9</v>
      </c>
      <c r="G2678" s="0" t="n">
        <v>36.57</v>
      </c>
      <c r="H2678" s="0" t="n">
        <v>6.65</v>
      </c>
      <c r="I2678" s="0" t="n">
        <v>0.47</v>
      </c>
      <c r="J2678" s="0" t="s">
        <v>365</v>
      </c>
      <c r="K2678" s="0" t="s">
        <v>54</v>
      </c>
      <c r="L2678" s="0" t="n">
        <v>53</v>
      </c>
      <c r="M2678" s="0" t="n">
        <v>2.97</v>
      </c>
      <c r="N2678" s="0" t="n">
        <v>131.67</v>
      </c>
      <c r="O2678" s="0" t="n">
        <v>1.74</v>
      </c>
      <c r="P2678" s="0" t="n">
        <v>1</v>
      </c>
      <c r="Q2678" s="0" t="n">
        <v>0.9</v>
      </c>
      <c r="R2678" s="0" t="n">
        <v>517</v>
      </c>
      <c r="S2678" s="0" t="n">
        <v>13.16</v>
      </c>
      <c r="T2678" s="0" t="n">
        <v>0.38</v>
      </c>
      <c r="U2678" s="6" t="n">
        <v>45315</v>
      </c>
      <c r="V2678" s="0" t="n">
        <v>165.44</v>
      </c>
      <c r="W2678" s="0" t="n">
        <v>0.637</v>
      </c>
    </row>
    <row r="2679" customFormat="false" ht="15" hidden="false" customHeight="false" outlineLevel="0" collapsed="false">
      <c r="A2679" s="0" t="s">
        <v>2825</v>
      </c>
      <c r="B2679" s="0" t="s">
        <v>44</v>
      </c>
      <c r="C2679" s="0" t="n">
        <v>277</v>
      </c>
      <c r="D2679" s="0" t="n">
        <v>35</v>
      </c>
      <c r="E2679" s="0" t="n">
        <v>11</v>
      </c>
      <c r="F2679" s="0" t="n">
        <v>7</v>
      </c>
      <c r="G2679" s="0" t="n">
        <v>28.92</v>
      </c>
      <c r="H2679" s="0" t="n">
        <v>3.6</v>
      </c>
      <c r="I2679" s="0" t="n">
        <v>0.34</v>
      </c>
      <c r="J2679" s="0" t="s">
        <v>387</v>
      </c>
      <c r="K2679" s="0" t="s">
        <v>60</v>
      </c>
      <c r="L2679" s="0" t="n">
        <v>128</v>
      </c>
      <c r="M2679" s="0" t="n">
        <v>2.93</v>
      </c>
      <c r="N2679" s="0" t="n">
        <v>147.51</v>
      </c>
      <c r="O2679" s="0" t="n">
        <v>0.9</v>
      </c>
      <c r="P2679" s="0" t="n">
        <v>1</v>
      </c>
      <c r="Q2679" s="0" t="n">
        <v>0.89</v>
      </c>
      <c r="R2679" s="0" t="n">
        <v>507</v>
      </c>
      <c r="S2679" s="0" t="n">
        <v>9.18</v>
      </c>
      <c r="T2679" s="0" t="n">
        <v>0.81</v>
      </c>
      <c r="U2679" s="6" t="n">
        <v>45312</v>
      </c>
      <c r="V2679" s="0" t="n">
        <v>153.08</v>
      </c>
      <c r="W2679" s="0" t="n">
        <v>0.752</v>
      </c>
    </row>
    <row r="2680" customFormat="false" ht="15" hidden="false" customHeight="false" outlineLevel="0" collapsed="false">
      <c r="A2680" s="0" t="s">
        <v>2826</v>
      </c>
      <c r="B2680" s="0" t="s">
        <v>44</v>
      </c>
      <c r="C2680" s="0" t="n">
        <v>351</v>
      </c>
      <c r="D2680" s="0" t="n">
        <v>18</v>
      </c>
      <c r="E2680" s="0" t="n">
        <v>10</v>
      </c>
      <c r="F2680" s="0" t="n">
        <v>6</v>
      </c>
      <c r="G2680" s="0" t="n">
        <v>27.15</v>
      </c>
      <c r="H2680" s="0" t="n">
        <v>2.03</v>
      </c>
      <c r="I2680" s="0" t="n">
        <v>0.11</v>
      </c>
      <c r="J2680" s="0" t="s">
        <v>143</v>
      </c>
      <c r="K2680" s="0" t="s">
        <v>54</v>
      </c>
      <c r="L2680" s="0" t="n">
        <v>55</v>
      </c>
      <c r="M2680" s="0" t="n">
        <v>2.18</v>
      </c>
      <c r="N2680" s="0" t="n">
        <v>52.9</v>
      </c>
      <c r="O2680" s="0" t="n">
        <v>0.47</v>
      </c>
      <c r="P2680" s="0" t="n">
        <v>1</v>
      </c>
      <c r="Q2680" s="0" t="n">
        <v>0.81</v>
      </c>
      <c r="R2680" s="0" t="n">
        <v>603</v>
      </c>
      <c r="S2680" s="0" t="n">
        <v>8.66</v>
      </c>
      <c r="T2680" s="0" t="n">
        <v>0.29</v>
      </c>
      <c r="U2680" s="6" t="n">
        <v>45624</v>
      </c>
      <c r="V2680" s="0" t="n">
        <v>190.56</v>
      </c>
      <c r="W2680" s="0" t="n">
        <v>0.668</v>
      </c>
    </row>
    <row r="2681" customFormat="false" ht="15" hidden="false" customHeight="false" outlineLevel="0" collapsed="false">
      <c r="A2681" s="0" t="s">
        <v>2827</v>
      </c>
      <c r="B2681" s="0" t="s">
        <v>44</v>
      </c>
      <c r="C2681" s="0" t="n">
        <v>140</v>
      </c>
      <c r="D2681" s="0" t="n">
        <v>73</v>
      </c>
      <c r="E2681" s="0" t="n">
        <v>10</v>
      </c>
      <c r="F2681" s="0" t="n">
        <v>6</v>
      </c>
      <c r="G2681" s="0" t="n">
        <v>23.17</v>
      </c>
      <c r="H2681" s="0" t="n">
        <v>0.62</v>
      </c>
      <c r="I2681" s="0" t="n">
        <v>0.81</v>
      </c>
      <c r="J2681" s="0" t="s">
        <v>121</v>
      </c>
      <c r="K2681" s="0" t="s">
        <v>60</v>
      </c>
      <c r="L2681" s="0" t="n">
        <v>166</v>
      </c>
      <c r="M2681" s="0" t="n">
        <v>3.06</v>
      </c>
      <c r="N2681" s="0" t="n">
        <v>104.44</v>
      </c>
      <c r="O2681" s="0" t="n">
        <v>1.52</v>
      </c>
      <c r="P2681" s="0" t="n">
        <v>5</v>
      </c>
      <c r="Q2681" s="0" t="n">
        <v>0.84</v>
      </c>
      <c r="R2681" s="0" t="n">
        <v>262</v>
      </c>
      <c r="S2681" s="0" t="n">
        <v>9.32</v>
      </c>
      <c r="T2681" s="0" t="n">
        <v>0.27</v>
      </c>
      <c r="U2681" s="6" t="n">
        <v>45457</v>
      </c>
      <c r="V2681" s="0" t="n">
        <v>158.02</v>
      </c>
      <c r="W2681" s="0" t="n">
        <v>0.494</v>
      </c>
    </row>
    <row r="2682" customFormat="false" ht="15" hidden="false" customHeight="false" outlineLevel="0" collapsed="false">
      <c r="A2682" s="0" t="s">
        <v>2828</v>
      </c>
      <c r="B2682" s="0" t="s">
        <v>56</v>
      </c>
      <c r="C2682" s="0" t="n">
        <v>317</v>
      </c>
      <c r="D2682" s="0" t="n">
        <v>81</v>
      </c>
      <c r="E2682" s="0" t="n">
        <v>11</v>
      </c>
      <c r="F2682" s="0" t="n">
        <v>7</v>
      </c>
      <c r="G2682" s="0" t="n">
        <v>48.85</v>
      </c>
      <c r="H2682" s="0" t="n">
        <v>8.3</v>
      </c>
      <c r="I2682" s="0" t="n">
        <v>0.83</v>
      </c>
      <c r="J2682" s="0" t="s">
        <v>89</v>
      </c>
      <c r="K2682" s="0" t="s">
        <v>60</v>
      </c>
      <c r="L2682" s="0" t="n">
        <v>77</v>
      </c>
      <c r="M2682" s="0" t="n">
        <v>2.56</v>
      </c>
      <c r="N2682" s="0" t="n">
        <v>97.05</v>
      </c>
      <c r="O2682" s="0" t="n">
        <v>0.74</v>
      </c>
      <c r="P2682" s="0" t="n">
        <v>0</v>
      </c>
      <c r="Q2682" s="0" t="n">
        <v>0.96</v>
      </c>
      <c r="R2682" s="0" t="n">
        <v>857</v>
      </c>
      <c r="S2682" s="0" t="n">
        <v>4.53</v>
      </c>
      <c r="T2682" s="0" t="n">
        <v>0.59</v>
      </c>
      <c r="U2682" s="6" t="n">
        <v>45344</v>
      </c>
      <c r="V2682" s="0" t="n">
        <v>281.85</v>
      </c>
      <c r="W2682" s="0" t="n">
        <v>0.696</v>
      </c>
    </row>
    <row r="2683" customFormat="false" ht="15" hidden="false" customHeight="false" outlineLevel="0" collapsed="false">
      <c r="A2683" s="0" t="s">
        <v>2829</v>
      </c>
      <c r="B2683" s="0" t="s">
        <v>40</v>
      </c>
      <c r="C2683" s="0" t="n">
        <v>485</v>
      </c>
      <c r="D2683" s="0" t="n">
        <v>29</v>
      </c>
      <c r="E2683" s="0" t="n">
        <v>7</v>
      </c>
      <c r="F2683" s="0" t="n">
        <v>7</v>
      </c>
      <c r="G2683" s="0" t="n">
        <v>3.44</v>
      </c>
      <c r="H2683" s="0" t="n">
        <v>6.55</v>
      </c>
      <c r="I2683" s="0" t="n">
        <v>0.3</v>
      </c>
      <c r="J2683" s="0" t="s">
        <v>267</v>
      </c>
      <c r="K2683" s="0" t="s">
        <v>60</v>
      </c>
      <c r="L2683" s="0" t="n">
        <v>137</v>
      </c>
      <c r="M2683" s="0" t="n">
        <v>2.7</v>
      </c>
      <c r="N2683" s="0" t="n">
        <v>17.58</v>
      </c>
      <c r="O2683" s="0" t="n">
        <v>0.5</v>
      </c>
      <c r="P2683" s="0" t="n">
        <v>2</v>
      </c>
      <c r="Q2683" s="0" t="n">
        <v>0.75</v>
      </c>
      <c r="R2683" s="0" t="n">
        <v>954</v>
      </c>
      <c r="S2683" s="0" t="n">
        <v>11.66</v>
      </c>
      <c r="T2683" s="0" t="n">
        <v>0.44</v>
      </c>
      <c r="U2683" s="6" t="n">
        <v>45652</v>
      </c>
      <c r="V2683" s="0" t="n">
        <v>48.03</v>
      </c>
      <c r="W2683" s="0" t="n">
        <v>0.703</v>
      </c>
    </row>
    <row r="2684" customFormat="false" ht="15" hidden="false" customHeight="false" outlineLevel="0" collapsed="false">
      <c r="A2684" s="0" t="s">
        <v>2830</v>
      </c>
      <c r="B2684" s="0" t="s">
        <v>40</v>
      </c>
      <c r="C2684" s="0" t="n">
        <v>73</v>
      </c>
      <c r="D2684" s="0" t="n">
        <v>63</v>
      </c>
      <c r="E2684" s="0" t="n">
        <v>7</v>
      </c>
      <c r="F2684" s="0" t="n">
        <v>3</v>
      </c>
      <c r="G2684" s="0" t="n">
        <v>9.85</v>
      </c>
      <c r="H2684" s="0" t="n">
        <v>2.68</v>
      </c>
      <c r="I2684" s="0" t="n">
        <v>0.24</v>
      </c>
      <c r="J2684" s="0" t="s">
        <v>62</v>
      </c>
      <c r="K2684" s="0" t="s">
        <v>54</v>
      </c>
      <c r="L2684" s="0" t="n">
        <v>58</v>
      </c>
      <c r="M2684" s="0" t="n">
        <v>3.9</v>
      </c>
      <c r="N2684" s="0" t="n">
        <v>168.54</v>
      </c>
      <c r="O2684" s="0" t="n">
        <v>0.15</v>
      </c>
      <c r="P2684" s="0" t="n">
        <v>0</v>
      </c>
      <c r="Q2684" s="0" t="n">
        <v>0.77</v>
      </c>
      <c r="R2684" s="0" t="n">
        <v>435</v>
      </c>
      <c r="S2684" s="0" t="n">
        <v>7.95</v>
      </c>
      <c r="T2684" s="0" t="n">
        <v>0.65</v>
      </c>
      <c r="U2684" s="6" t="n">
        <v>45558</v>
      </c>
      <c r="V2684" s="0" t="n">
        <v>13.89</v>
      </c>
      <c r="W2684" s="0" t="n">
        <v>0.775</v>
      </c>
    </row>
    <row r="2685" customFormat="false" ht="15" hidden="false" customHeight="false" outlineLevel="0" collapsed="false">
      <c r="A2685" s="0" t="s">
        <v>2831</v>
      </c>
      <c r="B2685" s="0" t="s">
        <v>56</v>
      </c>
      <c r="C2685" s="0" t="n">
        <v>350</v>
      </c>
      <c r="D2685" s="0" t="n">
        <v>95</v>
      </c>
      <c r="E2685" s="0" t="n">
        <v>5</v>
      </c>
      <c r="F2685" s="0" t="n">
        <v>3</v>
      </c>
      <c r="G2685" s="0" t="n">
        <v>32.73</v>
      </c>
      <c r="H2685" s="0" t="n">
        <v>4.48</v>
      </c>
      <c r="I2685" s="0" t="n">
        <v>0.23</v>
      </c>
      <c r="J2685" s="0" t="s">
        <v>220</v>
      </c>
      <c r="K2685" s="0" t="s">
        <v>42</v>
      </c>
      <c r="L2685" s="0" t="n">
        <v>111</v>
      </c>
      <c r="M2685" s="0" t="n">
        <v>2.87</v>
      </c>
      <c r="N2685" s="0" t="n">
        <v>81.7</v>
      </c>
      <c r="O2685" s="0" t="n">
        <v>1.94</v>
      </c>
      <c r="P2685" s="0" t="n">
        <v>3</v>
      </c>
      <c r="Q2685" s="0" t="n">
        <v>0.85</v>
      </c>
      <c r="R2685" s="0" t="n">
        <v>461</v>
      </c>
      <c r="S2685" s="0" t="n">
        <v>1.6</v>
      </c>
      <c r="T2685" s="0" t="n">
        <v>0.74</v>
      </c>
      <c r="U2685" s="6" t="n">
        <v>45616</v>
      </c>
      <c r="V2685" s="0" t="n">
        <v>161.32</v>
      </c>
      <c r="W2685" s="0" t="n">
        <v>0.485</v>
      </c>
    </row>
    <row r="2686" customFormat="false" ht="15" hidden="false" customHeight="false" outlineLevel="0" collapsed="false">
      <c r="A2686" s="0" t="s">
        <v>2832</v>
      </c>
      <c r="B2686" s="0" t="s">
        <v>48</v>
      </c>
      <c r="C2686" s="0" t="n">
        <v>291</v>
      </c>
      <c r="D2686" s="0" t="n">
        <v>92</v>
      </c>
      <c r="E2686" s="0" t="n">
        <v>7</v>
      </c>
      <c r="F2686" s="0" t="n">
        <v>4</v>
      </c>
      <c r="G2686" s="0" t="n">
        <v>7.68</v>
      </c>
      <c r="H2686" s="0" t="n">
        <v>8.11</v>
      </c>
      <c r="I2686" s="0" t="n">
        <v>0.52</v>
      </c>
      <c r="J2686" s="0" t="s">
        <v>573</v>
      </c>
      <c r="K2686" s="0" t="s">
        <v>42</v>
      </c>
      <c r="L2686" s="0" t="n">
        <v>86</v>
      </c>
      <c r="M2686" s="0" t="n">
        <v>1.96</v>
      </c>
      <c r="N2686" s="0" t="n">
        <v>23.81</v>
      </c>
      <c r="O2686" s="0" t="n">
        <v>0.99</v>
      </c>
      <c r="P2686" s="0" t="n">
        <v>0</v>
      </c>
      <c r="Q2686" s="0" t="n">
        <v>0.82</v>
      </c>
      <c r="R2686" s="0" t="n">
        <v>564</v>
      </c>
      <c r="S2686" s="0" t="n">
        <v>3.48</v>
      </c>
      <c r="T2686" s="0" t="n">
        <v>0.38</v>
      </c>
      <c r="U2686" s="6" t="n">
        <v>45432</v>
      </c>
      <c r="V2686" s="0" t="n">
        <v>231.74</v>
      </c>
      <c r="W2686" s="0" t="n">
        <v>0.587</v>
      </c>
    </row>
    <row r="2687" customFormat="false" ht="15" hidden="false" customHeight="false" outlineLevel="0" collapsed="false">
      <c r="A2687" s="0" t="s">
        <v>2833</v>
      </c>
      <c r="B2687" s="0" t="s">
        <v>48</v>
      </c>
      <c r="C2687" s="0" t="n">
        <v>260</v>
      </c>
      <c r="D2687" s="0" t="n">
        <v>39</v>
      </c>
      <c r="E2687" s="0" t="n">
        <v>10</v>
      </c>
      <c r="F2687" s="0" t="n">
        <v>9</v>
      </c>
      <c r="G2687" s="0" t="n">
        <v>29.88</v>
      </c>
      <c r="H2687" s="0" t="n">
        <v>5.62</v>
      </c>
      <c r="I2687" s="0" t="n">
        <v>0.32</v>
      </c>
      <c r="J2687" s="0" t="s">
        <v>229</v>
      </c>
      <c r="K2687" s="0" t="s">
        <v>42</v>
      </c>
      <c r="L2687" s="0" t="n">
        <v>29</v>
      </c>
      <c r="M2687" s="0" t="n">
        <v>3.12</v>
      </c>
      <c r="N2687" s="0" t="n">
        <v>97</v>
      </c>
      <c r="O2687" s="0" t="n">
        <v>0.41</v>
      </c>
      <c r="P2687" s="0" t="n">
        <v>8</v>
      </c>
      <c r="Q2687" s="0" t="n">
        <v>0.87</v>
      </c>
      <c r="R2687" s="0" t="n">
        <v>577</v>
      </c>
      <c r="S2687" s="0" t="n">
        <v>12.43</v>
      </c>
      <c r="T2687" s="0" t="n">
        <v>0.76</v>
      </c>
      <c r="U2687" s="6" t="n">
        <v>45426</v>
      </c>
      <c r="V2687" s="0" t="n">
        <v>197.98</v>
      </c>
      <c r="W2687" s="0" t="n">
        <v>0.691</v>
      </c>
    </row>
    <row r="2688" customFormat="false" ht="15" hidden="false" customHeight="false" outlineLevel="0" collapsed="false">
      <c r="A2688" s="0" t="s">
        <v>2834</v>
      </c>
      <c r="B2688" s="0" t="s">
        <v>44</v>
      </c>
      <c r="C2688" s="0" t="n">
        <v>262</v>
      </c>
      <c r="D2688" s="0" t="n">
        <v>62</v>
      </c>
      <c r="E2688" s="0" t="n">
        <v>14</v>
      </c>
      <c r="F2688" s="0" t="n">
        <v>8</v>
      </c>
      <c r="G2688" s="0" t="n">
        <v>28.82</v>
      </c>
      <c r="H2688" s="0" t="n">
        <v>3.35</v>
      </c>
      <c r="I2688" s="0" t="n">
        <v>0.56</v>
      </c>
      <c r="J2688" s="0" t="s">
        <v>114</v>
      </c>
      <c r="K2688" s="0" t="s">
        <v>42</v>
      </c>
      <c r="L2688" s="0" t="n">
        <v>120</v>
      </c>
      <c r="M2688" s="0" t="n">
        <v>3.38</v>
      </c>
      <c r="N2688" s="0" t="n">
        <v>40.68</v>
      </c>
      <c r="O2688" s="0" t="n">
        <v>1.54</v>
      </c>
      <c r="P2688" s="0" t="n">
        <v>5</v>
      </c>
      <c r="Q2688" s="0" t="n">
        <v>0.98</v>
      </c>
      <c r="R2688" s="0" t="n">
        <v>437</v>
      </c>
      <c r="S2688" s="0" t="n">
        <v>5.83</v>
      </c>
      <c r="T2688" s="0" t="n">
        <v>1</v>
      </c>
      <c r="U2688" s="6" t="n">
        <v>45588</v>
      </c>
      <c r="V2688" s="0" t="n">
        <v>289.19</v>
      </c>
      <c r="W2688" s="0" t="n">
        <v>0.62</v>
      </c>
    </row>
    <row r="2689" customFormat="false" ht="15" hidden="false" customHeight="false" outlineLevel="0" collapsed="false">
      <c r="A2689" s="0" t="s">
        <v>2835</v>
      </c>
      <c r="B2689" s="0" t="s">
        <v>81</v>
      </c>
      <c r="C2689" s="0" t="n">
        <v>37</v>
      </c>
      <c r="D2689" s="0" t="n">
        <v>72</v>
      </c>
      <c r="E2689" s="0" t="n">
        <v>7</v>
      </c>
      <c r="F2689" s="0" t="n">
        <v>9</v>
      </c>
      <c r="G2689" s="0" t="n">
        <v>48.58</v>
      </c>
      <c r="H2689" s="0" t="n">
        <v>3.04</v>
      </c>
      <c r="I2689" s="0" t="n">
        <v>0.45</v>
      </c>
      <c r="J2689" s="0" t="s">
        <v>244</v>
      </c>
      <c r="K2689" s="0" t="s">
        <v>54</v>
      </c>
      <c r="L2689" s="0" t="n">
        <v>155</v>
      </c>
      <c r="M2689" s="0" t="n">
        <v>3.48</v>
      </c>
      <c r="N2689" s="0" t="n">
        <v>143.84</v>
      </c>
      <c r="O2689" s="0" t="n">
        <v>1.79</v>
      </c>
      <c r="P2689" s="0" t="n">
        <v>7</v>
      </c>
      <c r="Q2689" s="0" t="n">
        <v>0.98</v>
      </c>
      <c r="R2689" s="0" t="n">
        <v>328</v>
      </c>
      <c r="S2689" s="0" t="n">
        <v>11.83</v>
      </c>
      <c r="T2689" s="0" t="n">
        <v>0.81</v>
      </c>
      <c r="U2689" s="6" t="n">
        <v>45570</v>
      </c>
      <c r="V2689" s="0" t="n">
        <v>62.86</v>
      </c>
      <c r="W2689" s="0" t="n">
        <v>0.597</v>
      </c>
    </row>
    <row r="2690" customFormat="false" ht="15" hidden="false" customHeight="false" outlineLevel="0" collapsed="false">
      <c r="A2690" s="0" t="s">
        <v>2836</v>
      </c>
      <c r="B2690" s="0" t="s">
        <v>48</v>
      </c>
      <c r="C2690" s="0" t="n">
        <v>206</v>
      </c>
      <c r="D2690" s="0" t="n">
        <v>20</v>
      </c>
      <c r="E2690" s="0" t="n">
        <v>6</v>
      </c>
      <c r="F2690" s="0" t="n">
        <v>5</v>
      </c>
      <c r="G2690" s="0" t="n">
        <v>44.29</v>
      </c>
      <c r="H2690" s="0" t="n">
        <v>2.57</v>
      </c>
      <c r="I2690" s="0" t="n">
        <v>0.29</v>
      </c>
      <c r="J2690" s="0" t="s">
        <v>573</v>
      </c>
      <c r="K2690" s="0" t="s">
        <v>46</v>
      </c>
      <c r="L2690" s="0" t="n">
        <v>124</v>
      </c>
      <c r="M2690" s="0" t="n">
        <v>3.28</v>
      </c>
      <c r="N2690" s="0" t="n">
        <v>118.64</v>
      </c>
      <c r="O2690" s="0" t="n">
        <v>1.1</v>
      </c>
      <c r="P2690" s="0" t="n">
        <v>1</v>
      </c>
      <c r="Q2690" s="0" t="n">
        <v>0.77</v>
      </c>
      <c r="R2690" s="0" t="n">
        <v>151</v>
      </c>
      <c r="S2690" s="0" t="n">
        <v>10.29</v>
      </c>
      <c r="T2690" s="0" t="n">
        <v>0.34</v>
      </c>
      <c r="U2690" s="6" t="n">
        <v>45583</v>
      </c>
      <c r="V2690" s="0" t="n">
        <v>211.25</v>
      </c>
      <c r="W2690" s="0" t="n">
        <v>0.629</v>
      </c>
    </row>
    <row r="2691" customFormat="false" ht="15" hidden="false" customHeight="false" outlineLevel="0" collapsed="false">
      <c r="A2691" s="0" t="s">
        <v>2837</v>
      </c>
      <c r="B2691" s="0" t="s">
        <v>81</v>
      </c>
      <c r="C2691" s="0" t="n">
        <v>365</v>
      </c>
      <c r="D2691" s="0" t="n">
        <v>40</v>
      </c>
      <c r="E2691" s="0" t="n">
        <v>10</v>
      </c>
      <c r="F2691" s="0" t="n">
        <v>9</v>
      </c>
      <c r="G2691" s="0" t="n">
        <v>47.33</v>
      </c>
      <c r="H2691" s="0" t="n">
        <v>8.33</v>
      </c>
      <c r="I2691" s="0" t="n">
        <v>0.78</v>
      </c>
      <c r="J2691" s="0" t="s">
        <v>51</v>
      </c>
      <c r="K2691" s="0" t="s">
        <v>60</v>
      </c>
      <c r="L2691" s="0" t="n">
        <v>179</v>
      </c>
      <c r="M2691" s="0" t="n">
        <v>3.49</v>
      </c>
      <c r="N2691" s="0" t="n">
        <v>61.32</v>
      </c>
      <c r="O2691" s="0" t="n">
        <v>0.15</v>
      </c>
      <c r="P2691" s="0" t="n">
        <v>5</v>
      </c>
      <c r="Q2691" s="0" t="n">
        <v>0.79</v>
      </c>
      <c r="R2691" s="0" t="n">
        <v>638</v>
      </c>
      <c r="S2691" s="0" t="n">
        <v>5.22</v>
      </c>
      <c r="T2691" s="0" t="n">
        <v>0.71</v>
      </c>
      <c r="U2691" s="6" t="n">
        <v>45381</v>
      </c>
      <c r="V2691" s="0" t="n">
        <v>246.6</v>
      </c>
      <c r="W2691" s="0" t="n">
        <v>0.655</v>
      </c>
    </row>
    <row r="2692" customFormat="false" ht="15" hidden="false" customHeight="false" outlineLevel="0" collapsed="false">
      <c r="A2692" s="0" t="s">
        <v>2838</v>
      </c>
      <c r="B2692" s="0" t="s">
        <v>40</v>
      </c>
      <c r="C2692" s="0" t="n">
        <v>163</v>
      </c>
      <c r="D2692" s="0" t="n">
        <v>58</v>
      </c>
      <c r="E2692" s="0" t="n">
        <v>9</v>
      </c>
      <c r="F2692" s="0" t="n">
        <v>8</v>
      </c>
      <c r="G2692" s="0" t="n">
        <v>6.57</v>
      </c>
      <c r="H2692" s="0" t="n">
        <v>6.03</v>
      </c>
      <c r="I2692" s="0" t="n">
        <v>0.24</v>
      </c>
      <c r="J2692" s="0" t="s">
        <v>324</v>
      </c>
      <c r="K2692" s="0" t="s">
        <v>42</v>
      </c>
      <c r="L2692" s="0" t="n">
        <v>21</v>
      </c>
      <c r="M2692" s="0" t="n">
        <v>1.9</v>
      </c>
      <c r="N2692" s="0" t="n">
        <v>190.59</v>
      </c>
      <c r="O2692" s="0" t="n">
        <v>0.79</v>
      </c>
      <c r="P2692" s="0" t="n">
        <v>3</v>
      </c>
      <c r="Q2692" s="0" t="n">
        <v>0.75</v>
      </c>
      <c r="R2692" s="0" t="n">
        <v>439</v>
      </c>
      <c r="S2692" s="0" t="n">
        <v>2.78</v>
      </c>
      <c r="T2692" s="0" t="n">
        <v>0.21</v>
      </c>
      <c r="U2692" s="6" t="n">
        <v>45484</v>
      </c>
      <c r="V2692" s="0" t="n">
        <v>274.5</v>
      </c>
      <c r="W2692" s="0" t="n">
        <v>0.49</v>
      </c>
    </row>
    <row r="2693" customFormat="false" ht="15" hidden="false" customHeight="false" outlineLevel="0" collapsed="false">
      <c r="A2693" s="0" t="s">
        <v>2839</v>
      </c>
      <c r="B2693" s="0" t="s">
        <v>81</v>
      </c>
      <c r="C2693" s="0" t="n">
        <v>281</v>
      </c>
      <c r="D2693" s="0" t="n">
        <v>96</v>
      </c>
      <c r="E2693" s="0" t="n">
        <v>8</v>
      </c>
      <c r="F2693" s="0" t="n">
        <v>3</v>
      </c>
      <c r="G2693" s="0" t="n">
        <v>43.54</v>
      </c>
      <c r="H2693" s="0" t="n">
        <v>7.24</v>
      </c>
      <c r="I2693" s="0" t="n">
        <v>0.82</v>
      </c>
      <c r="J2693" s="0" t="s">
        <v>74</v>
      </c>
      <c r="K2693" s="0" t="s">
        <v>42</v>
      </c>
      <c r="L2693" s="0" t="n">
        <v>88</v>
      </c>
      <c r="M2693" s="0" t="n">
        <v>2.51</v>
      </c>
      <c r="N2693" s="0" t="n">
        <v>65.43</v>
      </c>
      <c r="O2693" s="0" t="n">
        <v>0.56</v>
      </c>
      <c r="P2693" s="0" t="n">
        <v>6</v>
      </c>
      <c r="Q2693" s="0" t="n">
        <v>0.98</v>
      </c>
      <c r="R2693" s="0" t="n">
        <v>251</v>
      </c>
      <c r="S2693" s="0" t="n">
        <v>12.3</v>
      </c>
      <c r="T2693" s="0" t="n">
        <v>0.58</v>
      </c>
      <c r="U2693" s="6" t="n">
        <v>45626</v>
      </c>
      <c r="V2693" s="0" t="n">
        <v>163.28</v>
      </c>
      <c r="W2693" s="0" t="n">
        <v>0.7</v>
      </c>
    </row>
    <row r="2694" customFormat="false" ht="15" hidden="false" customHeight="false" outlineLevel="0" collapsed="false">
      <c r="A2694" s="0" t="s">
        <v>2840</v>
      </c>
      <c r="B2694" s="0" t="s">
        <v>40</v>
      </c>
      <c r="C2694" s="0" t="n">
        <v>460</v>
      </c>
      <c r="D2694" s="0" t="n">
        <v>28</v>
      </c>
      <c r="E2694" s="0" t="n">
        <v>7</v>
      </c>
      <c r="F2694" s="0" t="n">
        <v>4</v>
      </c>
      <c r="G2694" s="0" t="n">
        <v>7.33</v>
      </c>
      <c r="H2694" s="0" t="n">
        <v>8.67</v>
      </c>
      <c r="I2694" s="0" t="n">
        <v>0.61</v>
      </c>
      <c r="J2694" s="0" t="s">
        <v>118</v>
      </c>
      <c r="K2694" s="0" t="s">
        <v>54</v>
      </c>
      <c r="L2694" s="0" t="n">
        <v>128</v>
      </c>
      <c r="M2694" s="0" t="n">
        <v>3.51</v>
      </c>
      <c r="N2694" s="0" t="n">
        <v>115.45</v>
      </c>
      <c r="O2694" s="0" t="n">
        <v>1.31</v>
      </c>
      <c r="P2694" s="0" t="n">
        <v>7</v>
      </c>
      <c r="Q2694" s="0" t="n">
        <v>0.82</v>
      </c>
      <c r="R2694" s="0" t="n">
        <v>616</v>
      </c>
      <c r="S2694" s="0" t="n">
        <v>10</v>
      </c>
      <c r="T2694" s="0" t="n">
        <v>0.63</v>
      </c>
      <c r="U2694" s="6" t="n">
        <v>45485</v>
      </c>
      <c r="V2694" s="0" t="n">
        <v>115.3</v>
      </c>
      <c r="W2694" s="0" t="n">
        <v>0.552</v>
      </c>
    </row>
    <row r="2695" customFormat="false" ht="15" hidden="false" customHeight="false" outlineLevel="0" collapsed="false">
      <c r="A2695" s="0" t="s">
        <v>2841</v>
      </c>
      <c r="B2695" s="0" t="s">
        <v>56</v>
      </c>
      <c r="C2695" s="0" t="n">
        <v>383</v>
      </c>
      <c r="D2695" s="0" t="n">
        <v>21</v>
      </c>
      <c r="E2695" s="0" t="n">
        <v>7</v>
      </c>
      <c r="F2695" s="0" t="n">
        <v>8</v>
      </c>
      <c r="G2695" s="0" t="n">
        <v>32.01</v>
      </c>
      <c r="H2695" s="0" t="n">
        <v>9.88</v>
      </c>
      <c r="I2695" s="0" t="n">
        <v>0.85</v>
      </c>
      <c r="J2695" s="0" t="s">
        <v>87</v>
      </c>
      <c r="K2695" s="0" t="s">
        <v>60</v>
      </c>
      <c r="L2695" s="0" t="n">
        <v>45</v>
      </c>
      <c r="M2695" s="0" t="n">
        <v>3.89</v>
      </c>
      <c r="N2695" s="0" t="n">
        <v>162.3</v>
      </c>
      <c r="O2695" s="0" t="n">
        <v>1.09</v>
      </c>
      <c r="P2695" s="0" t="n">
        <v>5</v>
      </c>
      <c r="Q2695" s="0" t="n">
        <v>0.83</v>
      </c>
      <c r="R2695" s="0" t="n">
        <v>770</v>
      </c>
      <c r="S2695" s="0" t="n">
        <v>5.21</v>
      </c>
      <c r="T2695" s="0" t="n">
        <v>0.98</v>
      </c>
      <c r="U2695" s="6" t="n">
        <v>45479</v>
      </c>
      <c r="V2695" s="0" t="n">
        <v>287.05</v>
      </c>
      <c r="W2695" s="0" t="n">
        <v>0.622</v>
      </c>
    </row>
    <row r="2696" customFormat="false" ht="15" hidden="false" customHeight="false" outlineLevel="0" collapsed="false">
      <c r="A2696" s="0" t="s">
        <v>2842</v>
      </c>
      <c r="B2696" s="0" t="s">
        <v>56</v>
      </c>
      <c r="C2696" s="0" t="n">
        <v>450</v>
      </c>
      <c r="D2696" s="0" t="n">
        <v>24</v>
      </c>
      <c r="E2696" s="0" t="n">
        <v>12</v>
      </c>
      <c r="F2696" s="0" t="n">
        <v>9</v>
      </c>
      <c r="G2696" s="0" t="n">
        <v>36.28</v>
      </c>
      <c r="H2696" s="0" t="n">
        <v>2.87</v>
      </c>
      <c r="I2696" s="0" t="n">
        <v>0.1</v>
      </c>
      <c r="J2696" s="0" t="s">
        <v>267</v>
      </c>
      <c r="K2696" s="0" t="s">
        <v>42</v>
      </c>
      <c r="L2696" s="0" t="n">
        <v>17</v>
      </c>
      <c r="M2696" s="0" t="n">
        <v>2.45</v>
      </c>
      <c r="N2696" s="0" t="n">
        <v>107.64</v>
      </c>
      <c r="O2696" s="0" t="n">
        <v>0.78</v>
      </c>
      <c r="P2696" s="0" t="n">
        <v>0</v>
      </c>
      <c r="Q2696" s="0" t="n">
        <v>0.94</v>
      </c>
      <c r="R2696" s="0" t="n">
        <v>441</v>
      </c>
      <c r="S2696" s="0" t="n">
        <v>8.33</v>
      </c>
      <c r="T2696" s="0" t="n">
        <v>0.79</v>
      </c>
      <c r="U2696" s="6" t="n">
        <v>45592</v>
      </c>
      <c r="V2696" s="0" t="n">
        <v>239.53</v>
      </c>
      <c r="W2696" s="0" t="n">
        <v>0.779</v>
      </c>
    </row>
    <row r="2697" customFormat="false" ht="15" hidden="false" customHeight="false" outlineLevel="0" collapsed="false">
      <c r="A2697" s="0" t="s">
        <v>2843</v>
      </c>
      <c r="B2697" s="0" t="s">
        <v>44</v>
      </c>
      <c r="C2697" s="0" t="n">
        <v>258</v>
      </c>
      <c r="D2697" s="0" t="n">
        <v>40</v>
      </c>
      <c r="E2697" s="0" t="n">
        <v>4</v>
      </c>
      <c r="F2697" s="0" t="n">
        <v>2</v>
      </c>
      <c r="G2697" s="0" t="n">
        <v>8.88</v>
      </c>
      <c r="H2697" s="0" t="n">
        <v>2.22</v>
      </c>
      <c r="I2697" s="0" t="n">
        <v>0.77</v>
      </c>
      <c r="J2697" s="0" t="s">
        <v>145</v>
      </c>
      <c r="K2697" s="0" t="s">
        <v>46</v>
      </c>
      <c r="L2697" s="0" t="n">
        <v>37</v>
      </c>
      <c r="M2697" s="0" t="n">
        <v>2.14</v>
      </c>
      <c r="N2697" s="0" t="n">
        <v>192.56</v>
      </c>
      <c r="O2697" s="0" t="n">
        <v>1.33</v>
      </c>
      <c r="P2697" s="0" t="n">
        <v>7</v>
      </c>
      <c r="Q2697" s="0" t="n">
        <v>0.85</v>
      </c>
      <c r="R2697" s="0" t="n">
        <v>890</v>
      </c>
      <c r="S2697" s="0" t="n">
        <v>9.57</v>
      </c>
      <c r="T2697" s="0" t="n">
        <v>0.76</v>
      </c>
      <c r="U2697" s="6" t="n">
        <v>45626</v>
      </c>
      <c r="V2697" s="0" t="n">
        <v>146.54</v>
      </c>
      <c r="W2697" s="0" t="n">
        <v>0.577</v>
      </c>
    </row>
    <row r="2698" customFormat="false" ht="15" hidden="false" customHeight="false" outlineLevel="0" collapsed="false">
      <c r="A2698" s="0" t="s">
        <v>2844</v>
      </c>
      <c r="B2698" s="0" t="s">
        <v>48</v>
      </c>
      <c r="C2698" s="0" t="n">
        <v>323</v>
      </c>
      <c r="D2698" s="0" t="n">
        <v>52</v>
      </c>
      <c r="E2698" s="0" t="n">
        <v>6</v>
      </c>
      <c r="F2698" s="0" t="n">
        <v>6</v>
      </c>
      <c r="G2698" s="0" t="n">
        <v>32</v>
      </c>
      <c r="H2698" s="0" t="n">
        <v>4.89</v>
      </c>
      <c r="I2698" s="0" t="n">
        <v>0.15</v>
      </c>
      <c r="J2698" s="0" t="s">
        <v>340</v>
      </c>
      <c r="K2698" s="0" t="s">
        <v>42</v>
      </c>
      <c r="L2698" s="0" t="n">
        <v>125</v>
      </c>
      <c r="M2698" s="0" t="n">
        <v>3.72</v>
      </c>
      <c r="N2698" s="0" t="n">
        <v>170.33</v>
      </c>
      <c r="O2698" s="0" t="n">
        <v>1.21</v>
      </c>
      <c r="P2698" s="0" t="n">
        <v>0</v>
      </c>
      <c r="Q2698" s="0" t="n">
        <v>0.74</v>
      </c>
      <c r="R2698" s="0" t="n">
        <v>403</v>
      </c>
      <c r="S2698" s="0" t="n">
        <v>1.03</v>
      </c>
      <c r="T2698" s="0" t="n">
        <v>0.63</v>
      </c>
      <c r="U2698" s="6" t="n">
        <v>45331</v>
      </c>
      <c r="V2698" s="0" t="n">
        <v>198.84</v>
      </c>
      <c r="W2698" s="0" t="n">
        <v>0.567</v>
      </c>
    </row>
    <row r="2699" customFormat="false" ht="15" hidden="false" customHeight="false" outlineLevel="0" collapsed="false">
      <c r="A2699" s="0" t="s">
        <v>2845</v>
      </c>
      <c r="B2699" s="0" t="s">
        <v>44</v>
      </c>
      <c r="C2699" s="0" t="n">
        <v>317</v>
      </c>
      <c r="D2699" s="0" t="n">
        <v>46</v>
      </c>
      <c r="E2699" s="0" t="n">
        <v>10</v>
      </c>
      <c r="F2699" s="0" t="n">
        <v>8</v>
      </c>
      <c r="G2699" s="0" t="n">
        <v>3.57</v>
      </c>
      <c r="H2699" s="0" t="n">
        <v>0.83</v>
      </c>
      <c r="I2699" s="0" t="n">
        <v>0.96</v>
      </c>
      <c r="J2699" s="0" t="s">
        <v>166</v>
      </c>
      <c r="K2699" s="0" t="s">
        <v>60</v>
      </c>
      <c r="L2699" s="0" t="n">
        <v>95</v>
      </c>
      <c r="M2699" s="0" t="n">
        <v>1.5</v>
      </c>
      <c r="N2699" s="0" t="n">
        <v>184.99</v>
      </c>
      <c r="O2699" s="0" t="n">
        <v>1.82</v>
      </c>
      <c r="P2699" s="0" t="n">
        <v>8</v>
      </c>
      <c r="Q2699" s="0" t="n">
        <v>0.83</v>
      </c>
      <c r="R2699" s="0" t="n">
        <v>642</v>
      </c>
      <c r="S2699" s="0" t="n">
        <v>10.39</v>
      </c>
      <c r="T2699" s="0" t="n">
        <v>0.61</v>
      </c>
      <c r="U2699" s="6" t="n">
        <v>45556</v>
      </c>
      <c r="V2699" s="0" t="n">
        <v>90.79</v>
      </c>
      <c r="W2699" s="0" t="n">
        <v>0.485</v>
      </c>
    </row>
    <row r="2700" customFormat="false" ht="15" hidden="false" customHeight="false" outlineLevel="0" collapsed="false">
      <c r="A2700" s="0" t="s">
        <v>2846</v>
      </c>
      <c r="B2700" s="0" t="s">
        <v>40</v>
      </c>
      <c r="C2700" s="0" t="n">
        <v>95</v>
      </c>
      <c r="D2700" s="0" t="n">
        <v>88</v>
      </c>
      <c r="E2700" s="0" t="n">
        <v>10</v>
      </c>
      <c r="F2700" s="0" t="n">
        <v>5</v>
      </c>
      <c r="G2700" s="0" t="n">
        <v>15.37</v>
      </c>
      <c r="H2700" s="0" t="n">
        <v>8.02</v>
      </c>
      <c r="I2700" s="0" t="n">
        <v>0.73</v>
      </c>
      <c r="J2700" s="0" t="s">
        <v>236</v>
      </c>
      <c r="K2700" s="0" t="s">
        <v>46</v>
      </c>
      <c r="L2700" s="0" t="n">
        <v>58</v>
      </c>
      <c r="M2700" s="0" t="n">
        <v>0.54</v>
      </c>
      <c r="N2700" s="0" t="n">
        <v>80.81</v>
      </c>
      <c r="O2700" s="0" t="n">
        <v>1.23</v>
      </c>
      <c r="P2700" s="0" t="n">
        <v>1</v>
      </c>
      <c r="Q2700" s="0" t="n">
        <v>0.89</v>
      </c>
      <c r="R2700" s="0" t="n">
        <v>805</v>
      </c>
      <c r="S2700" s="0" t="n">
        <v>10.19</v>
      </c>
      <c r="T2700" s="0" t="n">
        <v>0.99</v>
      </c>
      <c r="U2700" s="6" t="n">
        <v>45420</v>
      </c>
      <c r="V2700" s="0" t="n">
        <v>188.3</v>
      </c>
      <c r="W2700" s="0" t="n">
        <v>0.769</v>
      </c>
    </row>
    <row r="2701" customFormat="false" ht="15" hidden="false" customHeight="false" outlineLevel="0" collapsed="false">
      <c r="A2701" s="0" t="s">
        <v>2847</v>
      </c>
      <c r="B2701" s="0" t="s">
        <v>44</v>
      </c>
      <c r="C2701" s="0" t="n">
        <v>207</v>
      </c>
      <c r="D2701" s="0" t="n">
        <v>38</v>
      </c>
      <c r="E2701" s="0" t="n">
        <v>13</v>
      </c>
      <c r="F2701" s="0" t="n">
        <v>4</v>
      </c>
      <c r="G2701" s="0" t="n">
        <v>46.14</v>
      </c>
      <c r="H2701" s="0" t="n">
        <v>8.9</v>
      </c>
      <c r="I2701" s="0" t="n">
        <v>0.39</v>
      </c>
      <c r="J2701" s="0" t="s">
        <v>324</v>
      </c>
      <c r="K2701" s="0" t="s">
        <v>54</v>
      </c>
      <c r="L2701" s="0" t="n">
        <v>175</v>
      </c>
      <c r="M2701" s="0" t="n">
        <v>2.62</v>
      </c>
      <c r="N2701" s="0" t="n">
        <v>114.19</v>
      </c>
      <c r="O2701" s="0" t="n">
        <v>1.06</v>
      </c>
      <c r="P2701" s="0" t="n">
        <v>9</v>
      </c>
      <c r="Q2701" s="0" t="n">
        <v>0.92</v>
      </c>
      <c r="R2701" s="0" t="n">
        <v>284</v>
      </c>
      <c r="S2701" s="0" t="n">
        <v>2.16</v>
      </c>
      <c r="T2701" s="0" t="n">
        <v>0.22</v>
      </c>
      <c r="U2701" s="6" t="n">
        <v>45484</v>
      </c>
      <c r="V2701" s="0" t="n">
        <v>166.61</v>
      </c>
      <c r="W2701" s="0" t="n">
        <v>0.371</v>
      </c>
    </row>
    <row r="2702" customFormat="false" ht="15" hidden="false" customHeight="false" outlineLevel="0" collapsed="false">
      <c r="A2702" s="0" t="s">
        <v>2848</v>
      </c>
      <c r="B2702" s="0" t="s">
        <v>81</v>
      </c>
      <c r="C2702" s="0" t="n">
        <v>352</v>
      </c>
      <c r="D2702" s="0" t="n">
        <v>35</v>
      </c>
      <c r="E2702" s="0" t="n">
        <v>3</v>
      </c>
      <c r="F2702" s="0" t="n">
        <v>8</v>
      </c>
      <c r="G2702" s="0" t="n">
        <v>9.41</v>
      </c>
      <c r="H2702" s="0" t="n">
        <v>7.02</v>
      </c>
      <c r="I2702" s="0" t="n">
        <v>0.39</v>
      </c>
      <c r="J2702" s="0" t="s">
        <v>365</v>
      </c>
      <c r="K2702" s="0" t="s">
        <v>46</v>
      </c>
      <c r="L2702" s="0" t="n">
        <v>89</v>
      </c>
      <c r="M2702" s="0" t="n">
        <v>1.28</v>
      </c>
      <c r="N2702" s="0" t="n">
        <v>169.63</v>
      </c>
      <c r="O2702" s="0" t="n">
        <v>1.66</v>
      </c>
      <c r="P2702" s="0" t="n">
        <v>5</v>
      </c>
      <c r="Q2702" s="0" t="n">
        <v>0.89</v>
      </c>
      <c r="R2702" s="0" t="n">
        <v>163</v>
      </c>
      <c r="S2702" s="0" t="n">
        <v>12.03</v>
      </c>
      <c r="T2702" s="0" t="n">
        <v>0.44</v>
      </c>
      <c r="U2702" s="6" t="n">
        <v>45406</v>
      </c>
      <c r="V2702" s="0" t="n">
        <v>21.38</v>
      </c>
      <c r="W2702" s="0" t="n">
        <v>0.56</v>
      </c>
    </row>
    <row r="2703" customFormat="false" ht="15" hidden="false" customHeight="false" outlineLevel="0" collapsed="false">
      <c r="A2703" s="0" t="s">
        <v>2849</v>
      </c>
      <c r="B2703" s="0" t="s">
        <v>40</v>
      </c>
      <c r="C2703" s="0" t="n">
        <v>407</v>
      </c>
      <c r="D2703" s="0" t="n">
        <v>11</v>
      </c>
      <c r="E2703" s="0" t="n">
        <v>4</v>
      </c>
      <c r="F2703" s="0" t="n">
        <v>7</v>
      </c>
      <c r="G2703" s="0" t="n">
        <v>4.2</v>
      </c>
      <c r="H2703" s="0" t="n">
        <v>3.05</v>
      </c>
      <c r="I2703" s="0" t="n">
        <v>0.88</v>
      </c>
      <c r="J2703" s="0" t="s">
        <v>342</v>
      </c>
      <c r="K2703" s="0" t="s">
        <v>60</v>
      </c>
      <c r="L2703" s="0" t="n">
        <v>14</v>
      </c>
      <c r="M2703" s="0" t="n">
        <v>2.2</v>
      </c>
      <c r="N2703" s="0" t="n">
        <v>181.67</v>
      </c>
      <c r="O2703" s="0" t="n">
        <v>0.48</v>
      </c>
      <c r="P2703" s="0" t="n">
        <v>7</v>
      </c>
      <c r="Q2703" s="0" t="n">
        <v>0.74</v>
      </c>
      <c r="R2703" s="0" t="n">
        <v>116</v>
      </c>
      <c r="S2703" s="0" t="n">
        <v>12.55</v>
      </c>
      <c r="T2703" s="0" t="n">
        <v>0.31</v>
      </c>
      <c r="U2703" s="6" t="n">
        <v>45556</v>
      </c>
      <c r="V2703" s="0" t="n">
        <v>261.07</v>
      </c>
      <c r="W2703" s="0" t="n">
        <v>0.589</v>
      </c>
    </row>
    <row r="2704" customFormat="false" ht="15" hidden="false" customHeight="false" outlineLevel="0" collapsed="false">
      <c r="A2704" s="0" t="s">
        <v>2850</v>
      </c>
      <c r="B2704" s="0" t="s">
        <v>56</v>
      </c>
      <c r="C2704" s="0" t="n">
        <v>265</v>
      </c>
      <c r="D2704" s="0" t="n">
        <v>93</v>
      </c>
      <c r="E2704" s="0" t="n">
        <v>7</v>
      </c>
      <c r="F2704" s="0" t="n">
        <v>9</v>
      </c>
      <c r="G2704" s="0" t="n">
        <v>22.74</v>
      </c>
      <c r="H2704" s="0" t="n">
        <v>1.67</v>
      </c>
      <c r="I2704" s="0" t="n">
        <v>0.91</v>
      </c>
      <c r="J2704" s="0" t="s">
        <v>186</v>
      </c>
      <c r="K2704" s="0" t="s">
        <v>60</v>
      </c>
      <c r="L2704" s="0" t="n">
        <v>55</v>
      </c>
      <c r="M2704" s="0" t="n">
        <v>1.81</v>
      </c>
      <c r="N2704" s="0" t="n">
        <v>189.43</v>
      </c>
      <c r="O2704" s="0" t="n">
        <v>0.56</v>
      </c>
      <c r="P2704" s="0" t="n">
        <v>4</v>
      </c>
      <c r="Q2704" s="0" t="n">
        <v>0.79</v>
      </c>
      <c r="R2704" s="0" t="n">
        <v>858</v>
      </c>
      <c r="S2704" s="0" t="n">
        <v>5.06</v>
      </c>
      <c r="T2704" s="0" t="n">
        <v>0.45</v>
      </c>
      <c r="U2704" s="6" t="n">
        <v>45499</v>
      </c>
      <c r="V2704" s="0" t="n">
        <v>152.16</v>
      </c>
      <c r="W2704" s="0" t="n">
        <v>0.579</v>
      </c>
    </row>
    <row r="2705" customFormat="false" ht="15" hidden="false" customHeight="false" outlineLevel="0" collapsed="false">
      <c r="A2705" s="0" t="s">
        <v>2851</v>
      </c>
      <c r="B2705" s="0" t="s">
        <v>48</v>
      </c>
      <c r="C2705" s="0" t="n">
        <v>149</v>
      </c>
      <c r="D2705" s="0" t="n">
        <v>24</v>
      </c>
      <c r="E2705" s="0" t="n">
        <v>11</v>
      </c>
      <c r="F2705" s="0" t="n">
        <v>2</v>
      </c>
      <c r="G2705" s="0" t="n">
        <v>42.68</v>
      </c>
      <c r="H2705" s="0" t="n">
        <v>4.13</v>
      </c>
      <c r="I2705" s="0" t="n">
        <v>0.9</v>
      </c>
      <c r="J2705" s="0" t="s">
        <v>409</v>
      </c>
      <c r="K2705" s="0" t="s">
        <v>46</v>
      </c>
      <c r="L2705" s="0" t="n">
        <v>107</v>
      </c>
      <c r="M2705" s="0" t="n">
        <v>4</v>
      </c>
      <c r="N2705" s="0" t="n">
        <v>177.04</v>
      </c>
      <c r="O2705" s="0" t="n">
        <v>1.59</v>
      </c>
      <c r="P2705" s="0" t="n">
        <v>1</v>
      </c>
      <c r="Q2705" s="0" t="n">
        <v>0.92</v>
      </c>
      <c r="R2705" s="0" t="n">
        <v>89</v>
      </c>
      <c r="S2705" s="0" t="n">
        <v>3.27</v>
      </c>
      <c r="T2705" s="0" t="n">
        <v>0.57</v>
      </c>
      <c r="U2705" s="6" t="n">
        <v>45472</v>
      </c>
      <c r="V2705" s="0" t="n">
        <v>149.12</v>
      </c>
      <c r="W2705" s="0" t="n">
        <v>0.563</v>
      </c>
    </row>
    <row r="2706" customFormat="false" ht="15" hidden="false" customHeight="false" outlineLevel="0" collapsed="false">
      <c r="A2706" s="0" t="s">
        <v>2852</v>
      </c>
      <c r="B2706" s="0" t="s">
        <v>40</v>
      </c>
      <c r="C2706" s="0" t="n">
        <v>493</v>
      </c>
      <c r="D2706" s="0" t="n">
        <v>13</v>
      </c>
      <c r="E2706" s="0" t="n">
        <v>12</v>
      </c>
      <c r="F2706" s="0" t="n">
        <v>6</v>
      </c>
      <c r="G2706" s="0" t="n">
        <v>4.76</v>
      </c>
      <c r="H2706" s="0" t="n">
        <v>8.42</v>
      </c>
      <c r="I2706" s="0" t="n">
        <v>0.83</v>
      </c>
      <c r="J2706" s="0" t="s">
        <v>67</v>
      </c>
      <c r="K2706" s="0" t="s">
        <v>42</v>
      </c>
      <c r="L2706" s="0" t="n">
        <v>111</v>
      </c>
      <c r="M2706" s="0" t="n">
        <v>1.99</v>
      </c>
      <c r="N2706" s="0" t="n">
        <v>148.84</v>
      </c>
      <c r="O2706" s="0" t="n">
        <v>0.94</v>
      </c>
      <c r="P2706" s="0" t="n">
        <v>4</v>
      </c>
      <c r="Q2706" s="0" t="n">
        <v>0.96</v>
      </c>
      <c r="R2706" s="0" t="n">
        <v>782</v>
      </c>
      <c r="S2706" s="0" t="n">
        <v>10.61</v>
      </c>
      <c r="T2706" s="0" t="n">
        <v>0.47</v>
      </c>
      <c r="U2706" s="6" t="n">
        <v>45468</v>
      </c>
      <c r="V2706" s="0" t="n">
        <v>92.19</v>
      </c>
      <c r="W2706" s="0" t="n">
        <v>0.653</v>
      </c>
    </row>
    <row r="2707" customFormat="false" ht="15" hidden="false" customHeight="false" outlineLevel="0" collapsed="false">
      <c r="A2707" s="0" t="s">
        <v>2853</v>
      </c>
      <c r="B2707" s="0" t="s">
        <v>40</v>
      </c>
      <c r="C2707" s="0" t="n">
        <v>334</v>
      </c>
      <c r="D2707" s="0" t="n">
        <v>95</v>
      </c>
      <c r="E2707" s="0" t="n">
        <v>13</v>
      </c>
      <c r="F2707" s="0" t="n">
        <v>2</v>
      </c>
      <c r="G2707" s="0" t="n">
        <v>18.42</v>
      </c>
      <c r="H2707" s="0" t="n">
        <v>3.8</v>
      </c>
      <c r="I2707" s="0" t="n">
        <v>0.84</v>
      </c>
      <c r="J2707" s="0" t="s">
        <v>45</v>
      </c>
      <c r="K2707" s="0" t="s">
        <v>60</v>
      </c>
      <c r="L2707" s="0" t="n">
        <v>11</v>
      </c>
      <c r="M2707" s="0" t="n">
        <v>3.38</v>
      </c>
      <c r="N2707" s="0" t="n">
        <v>14.6</v>
      </c>
      <c r="O2707" s="0" t="n">
        <v>0.88</v>
      </c>
      <c r="P2707" s="0" t="n">
        <v>0</v>
      </c>
      <c r="Q2707" s="0" t="n">
        <v>0.71</v>
      </c>
      <c r="R2707" s="0" t="n">
        <v>152</v>
      </c>
      <c r="S2707" s="0" t="n">
        <v>2.73</v>
      </c>
      <c r="T2707" s="0" t="n">
        <v>0.97</v>
      </c>
      <c r="U2707" s="6" t="n">
        <v>45541</v>
      </c>
      <c r="V2707" s="0" t="n">
        <v>66.95</v>
      </c>
      <c r="W2707" s="0" t="n">
        <v>0.684</v>
      </c>
    </row>
    <row r="2708" customFormat="false" ht="15" hidden="false" customHeight="false" outlineLevel="0" collapsed="false">
      <c r="A2708" s="0" t="s">
        <v>2854</v>
      </c>
      <c r="B2708" s="0" t="s">
        <v>81</v>
      </c>
      <c r="C2708" s="0" t="n">
        <v>430</v>
      </c>
      <c r="D2708" s="0" t="n">
        <v>59</v>
      </c>
      <c r="E2708" s="0" t="n">
        <v>14</v>
      </c>
      <c r="F2708" s="0" t="n">
        <v>4</v>
      </c>
      <c r="G2708" s="0" t="n">
        <v>45.09</v>
      </c>
      <c r="H2708" s="0" t="n">
        <v>0.83</v>
      </c>
      <c r="I2708" s="0" t="n">
        <v>0.62</v>
      </c>
      <c r="J2708" s="0" t="s">
        <v>103</v>
      </c>
      <c r="K2708" s="0" t="s">
        <v>46</v>
      </c>
      <c r="L2708" s="0" t="n">
        <v>34</v>
      </c>
      <c r="M2708" s="0" t="n">
        <v>3.53</v>
      </c>
      <c r="N2708" s="0" t="n">
        <v>69.84</v>
      </c>
      <c r="O2708" s="0" t="n">
        <v>1.79</v>
      </c>
      <c r="P2708" s="0" t="n">
        <v>7</v>
      </c>
      <c r="Q2708" s="0" t="n">
        <v>0.71</v>
      </c>
      <c r="R2708" s="0" t="n">
        <v>460</v>
      </c>
      <c r="S2708" s="0" t="n">
        <v>13.01</v>
      </c>
      <c r="T2708" s="0" t="n">
        <v>0.74</v>
      </c>
      <c r="U2708" s="6" t="n">
        <v>45538</v>
      </c>
      <c r="V2708" s="0" t="n">
        <v>94.5</v>
      </c>
      <c r="W2708" s="0" t="n">
        <v>0.544</v>
      </c>
    </row>
    <row r="2709" customFormat="false" ht="15" hidden="false" customHeight="false" outlineLevel="0" collapsed="false">
      <c r="A2709" s="0" t="s">
        <v>2855</v>
      </c>
      <c r="B2709" s="0" t="s">
        <v>48</v>
      </c>
      <c r="C2709" s="0" t="n">
        <v>302</v>
      </c>
      <c r="D2709" s="0" t="n">
        <v>47</v>
      </c>
      <c r="E2709" s="0" t="n">
        <v>13</v>
      </c>
      <c r="F2709" s="0" t="n">
        <v>9</v>
      </c>
      <c r="G2709" s="0" t="n">
        <v>6.79</v>
      </c>
      <c r="H2709" s="0" t="n">
        <v>3.11</v>
      </c>
      <c r="I2709" s="0" t="n">
        <v>0.13</v>
      </c>
      <c r="J2709" s="0" t="s">
        <v>259</v>
      </c>
      <c r="K2709" s="0" t="s">
        <v>60</v>
      </c>
      <c r="L2709" s="0" t="n">
        <v>10</v>
      </c>
      <c r="M2709" s="0" t="n">
        <v>2.55</v>
      </c>
      <c r="N2709" s="0" t="n">
        <v>34.5</v>
      </c>
      <c r="O2709" s="0" t="n">
        <v>1.26</v>
      </c>
      <c r="P2709" s="0" t="n">
        <v>7</v>
      </c>
      <c r="Q2709" s="0" t="n">
        <v>0.89</v>
      </c>
      <c r="R2709" s="0" t="n">
        <v>344</v>
      </c>
      <c r="S2709" s="0" t="n">
        <v>7.72</v>
      </c>
      <c r="T2709" s="0" t="n">
        <v>0.78</v>
      </c>
      <c r="U2709" s="6" t="n">
        <v>45601</v>
      </c>
      <c r="V2709" s="0" t="n">
        <v>198.49</v>
      </c>
      <c r="W2709" s="0" t="n">
        <v>0.571</v>
      </c>
    </row>
    <row r="2710" customFormat="false" ht="15" hidden="false" customHeight="false" outlineLevel="0" collapsed="false">
      <c r="A2710" s="0" t="s">
        <v>2856</v>
      </c>
      <c r="B2710" s="0" t="s">
        <v>56</v>
      </c>
      <c r="C2710" s="0" t="n">
        <v>98</v>
      </c>
      <c r="D2710" s="0" t="n">
        <v>32</v>
      </c>
      <c r="E2710" s="0" t="n">
        <v>9</v>
      </c>
      <c r="F2710" s="0" t="n">
        <v>3</v>
      </c>
      <c r="G2710" s="0" t="n">
        <v>16.22</v>
      </c>
      <c r="H2710" s="0" t="n">
        <v>9.9</v>
      </c>
      <c r="I2710" s="0" t="n">
        <v>0.18</v>
      </c>
      <c r="J2710" s="0" t="s">
        <v>346</v>
      </c>
      <c r="K2710" s="0" t="s">
        <v>42</v>
      </c>
      <c r="L2710" s="0" t="n">
        <v>177</v>
      </c>
      <c r="M2710" s="0" t="n">
        <v>0.86</v>
      </c>
      <c r="N2710" s="0" t="n">
        <v>39.4</v>
      </c>
      <c r="O2710" s="0" t="n">
        <v>1.63</v>
      </c>
      <c r="P2710" s="0" t="n">
        <v>1</v>
      </c>
      <c r="Q2710" s="0" t="n">
        <v>0.86</v>
      </c>
      <c r="R2710" s="0" t="n">
        <v>614</v>
      </c>
      <c r="S2710" s="0" t="n">
        <v>13.74</v>
      </c>
      <c r="T2710" s="0" t="n">
        <v>0.79</v>
      </c>
      <c r="U2710" s="6" t="n">
        <v>45295</v>
      </c>
      <c r="V2710" s="0" t="n">
        <v>38.32</v>
      </c>
      <c r="W2710" s="0" t="n">
        <v>0.73</v>
      </c>
    </row>
    <row r="2711" customFormat="false" ht="15" hidden="false" customHeight="false" outlineLevel="0" collapsed="false">
      <c r="A2711" s="0" t="s">
        <v>2857</v>
      </c>
      <c r="B2711" s="0" t="s">
        <v>40</v>
      </c>
      <c r="C2711" s="0" t="n">
        <v>91</v>
      </c>
      <c r="D2711" s="0" t="n">
        <v>68</v>
      </c>
      <c r="E2711" s="0" t="n">
        <v>12</v>
      </c>
      <c r="F2711" s="0" t="n">
        <v>6</v>
      </c>
      <c r="G2711" s="0" t="n">
        <v>39.14</v>
      </c>
      <c r="H2711" s="0" t="n">
        <v>6.93</v>
      </c>
      <c r="I2711" s="0" t="n">
        <v>0.68</v>
      </c>
      <c r="J2711" s="0" t="s">
        <v>297</v>
      </c>
      <c r="K2711" s="0" t="s">
        <v>42</v>
      </c>
      <c r="L2711" s="0" t="n">
        <v>77</v>
      </c>
      <c r="M2711" s="0" t="n">
        <v>3.65</v>
      </c>
      <c r="N2711" s="0" t="n">
        <v>65.27</v>
      </c>
      <c r="O2711" s="0" t="n">
        <v>1.64</v>
      </c>
      <c r="P2711" s="0" t="n">
        <v>5</v>
      </c>
      <c r="Q2711" s="0" t="n">
        <v>0.75</v>
      </c>
      <c r="R2711" s="0" t="n">
        <v>857</v>
      </c>
      <c r="S2711" s="0" t="n">
        <v>9.99</v>
      </c>
      <c r="T2711" s="0" t="n">
        <v>0.92</v>
      </c>
      <c r="U2711" s="6" t="n">
        <v>45548</v>
      </c>
      <c r="V2711" s="0" t="n">
        <v>106.53</v>
      </c>
      <c r="W2711" s="0" t="n">
        <v>0.603</v>
      </c>
    </row>
    <row r="2712" customFormat="false" ht="15" hidden="false" customHeight="false" outlineLevel="0" collapsed="false">
      <c r="A2712" s="0" t="s">
        <v>2858</v>
      </c>
      <c r="B2712" s="0" t="s">
        <v>40</v>
      </c>
      <c r="C2712" s="0" t="n">
        <v>282</v>
      </c>
      <c r="D2712" s="0" t="n">
        <v>99</v>
      </c>
      <c r="E2712" s="0" t="n">
        <v>7</v>
      </c>
      <c r="F2712" s="0" t="n">
        <v>9</v>
      </c>
      <c r="G2712" s="0" t="n">
        <v>27.62</v>
      </c>
      <c r="H2712" s="0" t="n">
        <v>9.06</v>
      </c>
      <c r="I2712" s="0" t="n">
        <v>0.46</v>
      </c>
      <c r="J2712" s="0" t="s">
        <v>215</v>
      </c>
      <c r="K2712" s="0" t="s">
        <v>46</v>
      </c>
      <c r="L2712" s="0" t="n">
        <v>78</v>
      </c>
      <c r="M2712" s="0" t="n">
        <v>0.84</v>
      </c>
      <c r="N2712" s="0" t="n">
        <v>24.2</v>
      </c>
      <c r="O2712" s="0" t="n">
        <v>0.33</v>
      </c>
      <c r="P2712" s="0" t="n">
        <v>7</v>
      </c>
      <c r="Q2712" s="0" t="n">
        <v>0.86</v>
      </c>
      <c r="R2712" s="0" t="n">
        <v>613</v>
      </c>
      <c r="S2712" s="0" t="n">
        <v>4.99</v>
      </c>
      <c r="T2712" s="0" t="n">
        <v>0.81</v>
      </c>
      <c r="U2712" s="6" t="n">
        <v>45363</v>
      </c>
      <c r="V2712" s="0" t="n">
        <v>293.83</v>
      </c>
      <c r="W2712" s="0" t="n">
        <v>0.628</v>
      </c>
    </row>
    <row r="2713" customFormat="false" ht="15" hidden="false" customHeight="false" outlineLevel="0" collapsed="false">
      <c r="A2713" s="0" t="s">
        <v>2859</v>
      </c>
      <c r="B2713" s="0" t="s">
        <v>81</v>
      </c>
      <c r="C2713" s="0" t="n">
        <v>210</v>
      </c>
      <c r="D2713" s="0" t="n">
        <v>84</v>
      </c>
      <c r="E2713" s="0" t="n">
        <v>3</v>
      </c>
      <c r="F2713" s="0" t="n">
        <v>2</v>
      </c>
      <c r="G2713" s="0" t="n">
        <v>41.78</v>
      </c>
      <c r="H2713" s="0" t="n">
        <v>7.86</v>
      </c>
      <c r="I2713" s="0" t="n">
        <v>0.61</v>
      </c>
      <c r="J2713" s="0" t="s">
        <v>156</v>
      </c>
      <c r="K2713" s="0" t="s">
        <v>54</v>
      </c>
      <c r="L2713" s="0" t="n">
        <v>25</v>
      </c>
      <c r="M2713" s="0" t="n">
        <v>0.95</v>
      </c>
      <c r="N2713" s="0" t="n">
        <v>56.18</v>
      </c>
      <c r="O2713" s="0" t="n">
        <v>1.34</v>
      </c>
      <c r="P2713" s="0" t="n">
        <v>9</v>
      </c>
      <c r="Q2713" s="0" t="n">
        <v>0.99</v>
      </c>
      <c r="R2713" s="0" t="n">
        <v>86</v>
      </c>
      <c r="S2713" s="0" t="n">
        <v>7.55</v>
      </c>
      <c r="T2713" s="0" t="n">
        <v>0.21</v>
      </c>
      <c r="U2713" s="6" t="n">
        <v>45517</v>
      </c>
      <c r="V2713" s="0" t="n">
        <v>88.74</v>
      </c>
      <c r="W2713" s="0" t="n">
        <v>0.427</v>
      </c>
    </row>
    <row r="2714" customFormat="false" ht="15" hidden="false" customHeight="false" outlineLevel="0" collapsed="false">
      <c r="A2714" s="0" t="s">
        <v>2860</v>
      </c>
      <c r="B2714" s="0" t="s">
        <v>44</v>
      </c>
      <c r="C2714" s="0" t="n">
        <v>386</v>
      </c>
      <c r="D2714" s="0" t="n">
        <v>37</v>
      </c>
      <c r="E2714" s="0" t="n">
        <v>8</v>
      </c>
      <c r="F2714" s="0" t="n">
        <v>3</v>
      </c>
      <c r="G2714" s="0" t="n">
        <v>6.47</v>
      </c>
      <c r="H2714" s="0" t="n">
        <v>5.63</v>
      </c>
      <c r="I2714" s="0" t="n">
        <v>0.31</v>
      </c>
      <c r="J2714" s="0" t="s">
        <v>49</v>
      </c>
      <c r="K2714" s="0" t="s">
        <v>54</v>
      </c>
      <c r="L2714" s="0" t="n">
        <v>27</v>
      </c>
      <c r="M2714" s="0" t="n">
        <v>1.38</v>
      </c>
      <c r="N2714" s="0" t="n">
        <v>191.83</v>
      </c>
      <c r="O2714" s="0" t="n">
        <v>1.91</v>
      </c>
      <c r="P2714" s="0" t="n">
        <v>7</v>
      </c>
      <c r="Q2714" s="0" t="n">
        <v>0.89</v>
      </c>
      <c r="R2714" s="0" t="n">
        <v>116</v>
      </c>
      <c r="S2714" s="0" t="n">
        <v>8.41</v>
      </c>
      <c r="T2714" s="0" t="n">
        <v>0.41</v>
      </c>
      <c r="U2714" s="6" t="n">
        <v>45376</v>
      </c>
      <c r="V2714" s="0" t="n">
        <v>290.33</v>
      </c>
      <c r="W2714" s="0" t="n">
        <v>0.441</v>
      </c>
    </row>
    <row r="2715" customFormat="false" ht="15" hidden="false" customHeight="false" outlineLevel="0" collapsed="false">
      <c r="A2715" s="0" t="s">
        <v>2861</v>
      </c>
      <c r="B2715" s="0" t="s">
        <v>56</v>
      </c>
      <c r="C2715" s="0" t="n">
        <v>394</v>
      </c>
      <c r="D2715" s="0" t="n">
        <v>75</v>
      </c>
      <c r="E2715" s="0" t="n">
        <v>14</v>
      </c>
      <c r="F2715" s="0" t="n">
        <v>5</v>
      </c>
      <c r="G2715" s="0" t="n">
        <v>46.11</v>
      </c>
      <c r="H2715" s="0" t="n">
        <v>1.91</v>
      </c>
      <c r="I2715" s="0" t="n">
        <v>0.68</v>
      </c>
      <c r="J2715" s="0" t="s">
        <v>281</v>
      </c>
      <c r="K2715" s="0" t="s">
        <v>42</v>
      </c>
      <c r="L2715" s="0" t="n">
        <v>116</v>
      </c>
      <c r="M2715" s="0" t="n">
        <v>1.76</v>
      </c>
      <c r="N2715" s="0" t="n">
        <v>69.27</v>
      </c>
      <c r="O2715" s="0" t="n">
        <v>1.01</v>
      </c>
      <c r="P2715" s="0" t="n">
        <v>6</v>
      </c>
      <c r="Q2715" s="0" t="n">
        <v>0.83</v>
      </c>
      <c r="R2715" s="0" t="n">
        <v>452</v>
      </c>
      <c r="S2715" s="0" t="n">
        <v>12.41</v>
      </c>
      <c r="T2715" s="0" t="n">
        <v>0.99</v>
      </c>
      <c r="U2715" s="6" t="n">
        <v>45409</v>
      </c>
      <c r="V2715" s="0" t="n">
        <v>40.4</v>
      </c>
      <c r="W2715" s="0" t="n">
        <v>0.708</v>
      </c>
    </row>
    <row r="2716" customFormat="false" ht="15" hidden="false" customHeight="false" outlineLevel="0" collapsed="false">
      <c r="A2716" s="0" t="s">
        <v>2862</v>
      </c>
      <c r="B2716" s="0" t="s">
        <v>48</v>
      </c>
      <c r="C2716" s="0" t="n">
        <v>449</v>
      </c>
      <c r="D2716" s="0" t="n">
        <v>17</v>
      </c>
      <c r="E2716" s="0" t="n">
        <v>10</v>
      </c>
      <c r="F2716" s="0" t="n">
        <v>4</v>
      </c>
      <c r="G2716" s="0" t="n">
        <v>46.81</v>
      </c>
      <c r="H2716" s="0" t="n">
        <v>3.81</v>
      </c>
      <c r="I2716" s="0" t="n">
        <v>0.32</v>
      </c>
      <c r="J2716" s="0" t="s">
        <v>365</v>
      </c>
      <c r="K2716" s="0" t="s">
        <v>54</v>
      </c>
      <c r="L2716" s="0" t="n">
        <v>26</v>
      </c>
      <c r="M2716" s="0" t="n">
        <v>4.31</v>
      </c>
      <c r="N2716" s="0" t="n">
        <v>40.35</v>
      </c>
      <c r="O2716" s="0" t="n">
        <v>1.49</v>
      </c>
      <c r="P2716" s="0" t="n">
        <v>2</v>
      </c>
      <c r="Q2716" s="0" t="n">
        <v>0.95</v>
      </c>
      <c r="R2716" s="0" t="n">
        <v>723</v>
      </c>
      <c r="S2716" s="0" t="n">
        <v>13.07</v>
      </c>
      <c r="T2716" s="0" t="n">
        <v>0.72</v>
      </c>
      <c r="U2716" s="6" t="n">
        <v>45331</v>
      </c>
      <c r="V2716" s="0" t="n">
        <v>240.26</v>
      </c>
      <c r="W2716" s="0" t="n">
        <v>0.719</v>
      </c>
    </row>
    <row r="2717" customFormat="false" ht="15" hidden="false" customHeight="false" outlineLevel="0" collapsed="false">
      <c r="A2717" s="0" t="s">
        <v>2863</v>
      </c>
      <c r="B2717" s="0" t="s">
        <v>40</v>
      </c>
      <c r="C2717" s="0" t="n">
        <v>82</v>
      </c>
      <c r="D2717" s="0" t="n">
        <v>38</v>
      </c>
      <c r="E2717" s="0" t="n">
        <v>9</v>
      </c>
      <c r="F2717" s="0" t="n">
        <v>4</v>
      </c>
      <c r="G2717" s="0" t="n">
        <v>8.61</v>
      </c>
      <c r="H2717" s="0" t="n">
        <v>6.05</v>
      </c>
      <c r="I2717" s="0" t="n">
        <v>0.51</v>
      </c>
      <c r="J2717" s="0" t="s">
        <v>137</v>
      </c>
      <c r="K2717" s="0" t="s">
        <v>42</v>
      </c>
      <c r="L2717" s="0" t="n">
        <v>134</v>
      </c>
      <c r="M2717" s="0" t="n">
        <v>3.54</v>
      </c>
      <c r="N2717" s="0" t="n">
        <v>146.48</v>
      </c>
      <c r="O2717" s="0" t="n">
        <v>1.18</v>
      </c>
      <c r="P2717" s="0" t="n">
        <v>3</v>
      </c>
      <c r="Q2717" s="0" t="n">
        <v>0.76</v>
      </c>
      <c r="R2717" s="0" t="n">
        <v>255</v>
      </c>
      <c r="S2717" s="0" t="n">
        <v>10.56</v>
      </c>
      <c r="T2717" s="0" t="n">
        <v>0.25</v>
      </c>
      <c r="U2717" s="6" t="n">
        <v>45555</v>
      </c>
      <c r="V2717" s="0" t="n">
        <v>137.52</v>
      </c>
      <c r="W2717" s="0" t="n">
        <v>0.565</v>
      </c>
    </row>
    <row r="2718" customFormat="false" ht="15" hidden="false" customHeight="false" outlineLevel="0" collapsed="false">
      <c r="A2718" s="0" t="s">
        <v>2864</v>
      </c>
      <c r="B2718" s="0" t="s">
        <v>40</v>
      </c>
      <c r="C2718" s="0" t="n">
        <v>399</v>
      </c>
      <c r="D2718" s="0" t="n">
        <v>20</v>
      </c>
      <c r="E2718" s="0" t="n">
        <v>4</v>
      </c>
      <c r="F2718" s="0" t="n">
        <v>6</v>
      </c>
      <c r="G2718" s="0" t="n">
        <v>2.66</v>
      </c>
      <c r="H2718" s="0" t="n">
        <v>8.77</v>
      </c>
      <c r="I2718" s="0" t="n">
        <v>0.53</v>
      </c>
      <c r="J2718" s="0" t="s">
        <v>98</v>
      </c>
      <c r="K2718" s="0" t="s">
        <v>54</v>
      </c>
      <c r="L2718" s="0" t="n">
        <v>91</v>
      </c>
      <c r="M2718" s="0" t="n">
        <v>2.24</v>
      </c>
      <c r="N2718" s="0" t="n">
        <v>167.42</v>
      </c>
      <c r="O2718" s="0" t="n">
        <v>0.49</v>
      </c>
      <c r="P2718" s="0" t="n">
        <v>0</v>
      </c>
      <c r="Q2718" s="0" t="n">
        <v>0.82</v>
      </c>
      <c r="R2718" s="0" t="n">
        <v>390</v>
      </c>
      <c r="S2718" s="0" t="n">
        <v>5.12</v>
      </c>
      <c r="T2718" s="0" t="n">
        <v>0.57</v>
      </c>
      <c r="U2718" s="6" t="n">
        <v>45621</v>
      </c>
      <c r="V2718" s="0" t="n">
        <v>66.5</v>
      </c>
      <c r="W2718" s="0" t="n">
        <v>0.697</v>
      </c>
    </row>
    <row r="2719" customFormat="false" ht="15" hidden="false" customHeight="false" outlineLevel="0" collapsed="false">
      <c r="A2719" s="0" t="s">
        <v>2865</v>
      </c>
      <c r="B2719" s="0" t="s">
        <v>56</v>
      </c>
      <c r="C2719" s="0" t="n">
        <v>31</v>
      </c>
      <c r="D2719" s="0" t="n">
        <v>27</v>
      </c>
      <c r="E2719" s="0" t="n">
        <v>14</v>
      </c>
      <c r="F2719" s="0" t="n">
        <v>2</v>
      </c>
      <c r="G2719" s="0" t="n">
        <v>49.5</v>
      </c>
      <c r="H2719" s="0" t="n">
        <v>3.05</v>
      </c>
      <c r="I2719" s="0" t="n">
        <v>0.26</v>
      </c>
      <c r="J2719" s="0" t="s">
        <v>223</v>
      </c>
      <c r="K2719" s="0" t="s">
        <v>42</v>
      </c>
      <c r="L2719" s="0" t="n">
        <v>13</v>
      </c>
      <c r="M2719" s="0" t="n">
        <v>4.9</v>
      </c>
      <c r="N2719" s="0" t="n">
        <v>69.67</v>
      </c>
      <c r="O2719" s="0" t="n">
        <v>0.47</v>
      </c>
      <c r="P2719" s="0" t="n">
        <v>8</v>
      </c>
      <c r="Q2719" s="0" t="n">
        <v>0.86</v>
      </c>
      <c r="R2719" s="0" t="n">
        <v>883</v>
      </c>
      <c r="S2719" s="0" t="n">
        <v>8.4</v>
      </c>
      <c r="T2719" s="0" t="n">
        <v>0.98</v>
      </c>
      <c r="U2719" s="6" t="n">
        <v>45435</v>
      </c>
      <c r="V2719" s="0" t="n">
        <v>238.35</v>
      </c>
      <c r="W2719" s="0" t="n">
        <v>0.673</v>
      </c>
    </row>
    <row r="2720" customFormat="false" ht="15" hidden="false" customHeight="false" outlineLevel="0" collapsed="false">
      <c r="A2720" s="0" t="s">
        <v>2866</v>
      </c>
      <c r="B2720" s="0" t="s">
        <v>44</v>
      </c>
      <c r="C2720" s="0" t="n">
        <v>160</v>
      </c>
      <c r="D2720" s="0" t="n">
        <v>64</v>
      </c>
      <c r="E2720" s="0" t="n">
        <v>7</v>
      </c>
      <c r="F2720" s="0" t="n">
        <v>5</v>
      </c>
      <c r="G2720" s="0" t="n">
        <v>24.63</v>
      </c>
      <c r="H2720" s="0" t="n">
        <v>1.65</v>
      </c>
      <c r="I2720" s="0" t="n">
        <v>0.89</v>
      </c>
      <c r="J2720" s="0" t="s">
        <v>259</v>
      </c>
      <c r="K2720" s="0" t="s">
        <v>60</v>
      </c>
      <c r="L2720" s="0" t="n">
        <v>124</v>
      </c>
      <c r="M2720" s="0" t="n">
        <v>1.6</v>
      </c>
      <c r="N2720" s="0" t="n">
        <v>62.91</v>
      </c>
      <c r="O2720" s="0" t="n">
        <v>0.92</v>
      </c>
      <c r="P2720" s="0" t="n">
        <v>9</v>
      </c>
      <c r="Q2720" s="0" t="n">
        <v>0.85</v>
      </c>
      <c r="R2720" s="0" t="n">
        <v>955</v>
      </c>
      <c r="S2720" s="0" t="n">
        <v>2.83</v>
      </c>
      <c r="T2720" s="0" t="n">
        <v>0.99</v>
      </c>
      <c r="U2720" s="6" t="n">
        <v>45400</v>
      </c>
      <c r="V2720" s="0" t="n">
        <v>12.02</v>
      </c>
      <c r="W2720" s="0" t="n">
        <v>0.534</v>
      </c>
    </row>
    <row r="2721" customFormat="false" ht="15" hidden="false" customHeight="false" outlineLevel="0" collapsed="false">
      <c r="A2721" s="0" t="s">
        <v>2867</v>
      </c>
      <c r="B2721" s="0" t="s">
        <v>40</v>
      </c>
      <c r="C2721" s="0" t="n">
        <v>273</v>
      </c>
      <c r="D2721" s="0" t="n">
        <v>59</v>
      </c>
      <c r="E2721" s="0" t="n">
        <v>13</v>
      </c>
      <c r="F2721" s="0" t="n">
        <v>7</v>
      </c>
      <c r="G2721" s="0" t="n">
        <v>29.03</v>
      </c>
      <c r="H2721" s="0" t="n">
        <v>5.81</v>
      </c>
      <c r="I2721" s="0" t="n">
        <v>0.57</v>
      </c>
      <c r="J2721" s="0" t="s">
        <v>162</v>
      </c>
      <c r="K2721" s="0" t="s">
        <v>46</v>
      </c>
      <c r="L2721" s="0" t="n">
        <v>104</v>
      </c>
      <c r="M2721" s="0" t="n">
        <v>3.24</v>
      </c>
      <c r="N2721" s="0" t="n">
        <v>55.93</v>
      </c>
      <c r="O2721" s="0" t="n">
        <v>1.02</v>
      </c>
      <c r="P2721" s="0" t="n">
        <v>9</v>
      </c>
      <c r="Q2721" s="0" t="n">
        <v>0.98</v>
      </c>
      <c r="R2721" s="0" t="n">
        <v>101</v>
      </c>
      <c r="S2721" s="0" t="n">
        <v>4.22</v>
      </c>
      <c r="T2721" s="0" t="n">
        <v>0.55</v>
      </c>
      <c r="U2721" s="6" t="n">
        <v>45368</v>
      </c>
      <c r="V2721" s="0" t="n">
        <v>110.67</v>
      </c>
      <c r="W2721" s="0" t="n">
        <v>0.48</v>
      </c>
    </row>
    <row r="2722" customFormat="false" ht="15" hidden="false" customHeight="false" outlineLevel="0" collapsed="false">
      <c r="A2722" s="0" t="s">
        <v>2868</v>
      </c>
      <c r="B2722" s="0" t="s">
        <v>56</v>
      </c>
      <c r="C2722" s="0" t="n">
        <v>62</v>
      </c>
      <c r="D2722" s="0" t="n">
        <v>23</v>
      </c>
      <c r="E2722" s="0" t="n">
        <v>6</v>
      </c>
      <c r="F2722" s="0" t="n">
        <v>6</v>
      </c>
      <c r="G2722" s="0" t="n">
        <v>31.18</v>
      </c>
      <c r="H2722" s="0" t="n">
        <v>2.18</v>
      </c>
      <c r="I2722" s="0" t="n">
        <v>0.88</v>
      </c>
      <c r="J2722" s="0" t="s">
        <v>85</v>
      </c>
      <c r="K2722" s="0" t="s">
        <v>46</v>
      </c>
      <c r="L2722" s="0" t="n">
        <v>104</v>
      </c>
      <c r="M2722" s="0" t="n">
        <v>4.31</v>
      </c>
      <c r="N2722" s="0" t="n">
        <v>84.72</v>
      </c>
      <c r="O2722" s="0" t="n">
        <v>1.06</v>
      </c>
      <c r="P2722" s="0" t="n">
        <v>1</v>
      </c>
      <c r="Q2722" s="0" t="n">
        <v>0.79</v>
      </c>
      <c r="R2722" s="0" t="n">
        <v>475</v>
      </c>
      <c r="S2722" s="0" t="n">
        <v>5.24</v>
      </c>
      <c r="T2722" s="0" t="n">
        <v>0.91</v>
      </c>
      <c r="U2722" s="6" t="n">
        <v>45387</v>
      </c>
      <c r="V2722" s="0" t="n">
        <v>185.41</v>
      </c>
      <c r="W2722" s="0" t="n">
        <v>0.684</v>
      </c>
    </row>
    <row r="2723" customFormat="false" ht="15" hidden="false" customHeight="false" outlineLevel="0" collapsed="false">
      <c r="A2723" s="0" t="s">
        <v>2869</v>
      </c>
      <c r="B2723" s="0" t="s">
        <v>81</v>
      </c>
      <c r="C2723" s="0" t="n">
        <v>36</v>
      </c>
      <c r="D2723" s="0" t="n">
        <v>83</v>
      </c>
      <c r="E2723" s="0" t="n">
        <v>11</v>
      </c>
      <c r="F2723" s="0" t="n">
        <v>9</v>
      </c>
      <c r="G2723" s="0" t="n">
        <v>39.69</v>
      </c>
      <c r="H2723" s="0" t="n">
        <v>6.3</v>
      </c>
      <c r="I2723" s="0" t="n">
        <v>0.34</v>
      </c>
      <c r="J2723" s="0" t="s">
        <v>297</v>
      </c>
      <c r="K2723" s="0" t="s">
        <v>54</v>
      </c>
      <c r="L2723" s="0" t="n">
        <v>146</v>
      </c>
      <c r="M2723" s="0" t="n">
        <v>4.11</v>
      </c>
      <c r="N2723" s="0" t="n">
        <v>26.57</v>
      </c>
      <c r="O2723" s="0" t="n">
        <v>1.91</v>
      </c>
      <c r="P2723" s="0" t="n">
        <v>9</v>
      </c>
      <c r="Q2723" s="0" t="n">
        <v>0.72</v>
      </c>
      <c r="R2723" s="0" t="n">
        <v>258</v>
      </c>
      <c r="S2723" s="0" t="n">
        <v>2.02</v>
      </c>
      <c r="T2723" s="0" t="n">
        <v>0.67</v>
      </c>
      <c r="U2723" s="6" t="n">
        <v>45372</v>
      </c>
      <c r="V2723" s="0" t="n">
        <v>76.98</v>
      </c>
      <c r="W2723" s="0" t="n">
        <v>0.334</v>
      </c>
    </row>
    <row r="2724" customFormat="false" ht="15" hidden="false" customHeight="false" outlineLevel="0" collapsed="false">
      <c r="A2724" s="0" t="s">
        <v>2870</v>
      </c>
      <c r="B2724" s="0" t="s">
        <v>44</v>
      </c>
      <c r="C2724" s="0" t="n">
        <v>82</v>
      </c>
      <c r="D2724" s="0" t="n">
        <v>18</v>
      </c>
      <c r="E2724" s="0" t="n">
        <v>12</v>
      </c>
      <c r="F2724" s="0" t="n">
        <v>7</v>
      </c>
      <c r="G2724" s="0" t="n">
        <v>40.79</v>
      </c>
      <c r="H2724" s="0" t="n">
        <v>3</v>
      </c>
      <c r="I2724" s="0" t="n">
        <v>0.26</v>
      </c>
      <c r="J2724" s="0" t="s">
        <v>273</v>
      </c>
      <c r="K2724" s="0" t="s">
        <v>46</v>
      </c>
      <c r="L2724" s="0" t="n">
        <v>40</v>
      </c>
      <c r="M2724" s="0" t="n">
        <v>0.91</v>
      </c>
      <c r="N2724" s="0" t="n">
        <v>137.13</v>
      </c>
      <c r="O2724" s="0" t="n">
        <v>0.29</v>
      </c>
      <c r="P2724" s="0" t="n">
        <v>6</v>
      </c>
      <c r="Q2724" s="0" t="n">
        <v>0.97</v>
      </c>
      <c r="R2724" s="0" t="n">
        <v>563</v>
      </c>
      <c r="S2724" s="0" t="n">
        <v>13.39</v>
      </c>
      <c r="T2724" s="0" t="n">
        <v>0.61</v>
      </c>
      <c r="U2724" s="6" t="n">
        <v>45477</v>
      </c>
      <c r="V2724" s="0" t="n">
        <v>106.43</v>
      </c>
      <c r="W2724" s="0" t="n">
        <v>0.746</v>
      </c>
    </row>
    <row r="2725" customFormat="false" ht="15" hidden="false" customHeight="false" outlineLevel="0" collapsed="false">
      <c r="A2725" s="0" t="s">
        <v>2871</v>
      </c>
      <c r="B2725" s="0" t="s">
        <v>48</v>
      </c>
      <c r="C2725" s="0" t="n">
        <v>272</v>
      </c>
      <c r="D2725" s="0" t="n">
        <v>20</v>
      </c>
      <c r="E2725" s="0" t="n">
        <v>3</v>
      </c>
      <c r="F2725" s="0" t="n">
        <v>6</v>
      </c>
      <c r="G2725" s="0" t="n">
        <v>10.5</v>
      </c>
      <c r="H2725" s="0" t="n">
        <v>2.69</v>
      </c>
      <c r="I2725" s="0" t="n">
        <v>0.12</v>
      </c>
      <c r="J2725" s="0" t="s">
        <v>259</v>
      </c>
      <c r="K2725" s="0" t="s">
        <v>54</v>
      </c>
      <c r="L2725" s="0" t="n">
        <v>142</v>
      </c>
      <c r="M2725" s="0" t="n">
        <v>3.64</v>
      </c>
      <c r="N2725" s="0" t="n">
        <v>166.22</v>
      </c>
      <c r="O2725" s="0" t="n">
        <v>0.82</v>
      </c>
      <c r="P2725" s="0" t="n">
        <v>7</v>
      </c>
      <c r="Q2725" s="0" t="n">
        <v>0.77</v>
      </c>
      <c r="R2725" s="0" t="n">
        <v>690</v>
      </c>
      <c r="S2725" s="0" t="n">
        <v>2.72</v>
      </c>
      <c r="T2725" s="0" t="n">
        <v>0.53</v>
      </c>
      <c r="U2725" s="6" t="n">
        <v>45600</v>
      </c>
      <c r="V2725" s="0" t="n">
        <v>36.52</v>
      </c>
      <c r="W2725" s="0" t="n">
        <v>0.474</v>
      </c>
    </row>
    <row r="2726" customFormat="false" ht="15" hidden="false" customHeight="false" outlineLevel="0" collapsed="false">
      <c r="A2726" s="0" t="s">
        <v>2872</v>
      </c>
      <c r="B2726" s="0" t="s">
        <v>40</v>
      </c>
      <c r="C2726" s="0" t="n">
        <v>484</v>
      </c>
      <c r="D2726" s="0" t="n">
        <v>72</v>
      </c>
      <c r="E2726" s="0" t="n">
        <v>14</v>
      </c>
      <c r="F2726" s="0" t="n">
        <v>2</v>
      </c>
      <c r="G2726" s="0" t="n">
        <v>12.6</v>
      </c>
      <c r="H2726" s="0" t="n">
        <v>4.29</v>
      </c>
      <c r="I2726" s="0" t="n">
        <v>0.18</v>
      </c>
      <c r="J2726" s="0" t="s">
        <v>474</v>
      </c>
      <c r="K2726" s="0" t="s">
        <v>42</v>
      </c>
      <c r="L2726" s="0" t="n">
        <v>25</v>
      </c>
      <c r="M2726" s="0" t="n">
        <v>1.66</v>
      </c>
      <c r="N2726" s="0" t="n">
        <v>136.1</v>
      </c>
      <c r="O2726" s="0" t="n">
        <v>1.08</v>
      </c>
      <c r="P2726" s="0" t="n">
        <v>3</v>
      </c>
      <c r="Q2726" s="0" t="n">
        <v>0.81</v>
      </c>
      <c r="R2726" s="0" t="n">
        <v>227</v>
      </c>
      <c r="S2726" s="0" t="n">
        <v>10.76</v>
      </c>
      <c r="T2726" s="0" t="n">
        <v>0.91</v>
      </c>
      <c r="U2726" s="6" t="n">
        <v>45352</v>
      </c>
      <c r="V2726" s="0" t="n">
        <v>257.43</v>
      </c>
      <c r="W2726" s="0" t="n">
        <v>0.719</v>
      </c>
    </row>
    <row r="2727" customFormat="false" ht="15" hidden="false" customHeight="false" outlineLevel="0" collapsed="false">
      <c r="A2727" s="0" t="s">
        <v>2873</v>
      </c>
      <c r="B2727" s="0" t="s">
        <v>56</v>
      </c>
      <c r="C2727" s="0" t="n">
        <v>395</v>
      </c>
      <c r="D2727" s="0" t="n">
        <v>85</v>
      </c>
      <c r="E2727" s="0" t="n">
        <v>8</v>
      </c>
      <c r="F2727" s="0" t="n">
        <v>5</v>
      </c>
      <c r="G2727" s="0" t="n">
        <v>43.96</v>
      </c>
      <c r="H2727" s="0" t="n">
        <v>6.14</v>
      </c>
      <c r="I2727" s="0" t="n">
        <v>0.23</v>
      </c>
      <c r="J2727" s="0" t="s">
        <v>204</v>
      </c>
      <c r="K2727" s="0" t="s">
        <v>60</v>
      </c>
      <c r="L2727" s="0" t="n">
        <v>51</v>
      </c>
      <c r="M2727" s="0" t="n">
        <v>2.1</v>
      </c>
      <c r="N2727" s="0" t="n">
        <v>90.03</v>
      </c>
      <c r="O2727" s="0" t="n">
        <v>1.93</v>
      </c>
      <c r="P2727" s="0" t="n">
        <v>9</v>
      </c>
      <c r="Q2727" s="0" t="n">
        <v>0.86</v>
      </c>
      <c r="R2727" s="0" t="n">
        <v>725</v>
      </c>
      <c r="S2727" s="0" t="n">
        <v>8.08</v>
      </c>
      <c r="T2727" s="0" t="n">
        <v>0.7</v>
      </c>
      <c r="U2727" s="6" t="n">
        <v>45630</v>
      </c>
      <c r="V2727" s="0" t="n">
        <v>132.43</v>
      </c>
      <c r="W2727" s="0" t="n">
        <v>0.447</v>
      </c>
    </row>
    <row r="2728" customFormat="false" ht="15" hidden="false" customHeight="false" outlineLevel="0" collapsed="false">
      <c r="A2728" s="0" t="s">
        <v>2874</v>
      </c>
      <c r="B2728" s="0" t="s">
        <v>81</v>
      </c>
      <c r="C2728" s="0" t="n">
        <v>311</v>
      </c>
      <c r="D2728" s="0" t="n">
        <v>76</v>
      </c>
      <c r="E2728" s="0" t="n">
        <v>5</v>
      </c>
      <c r="F2728" s="0" t="n">
        <v>2</v>
      </c>
      <c r="G2728" s="0" t="n">
        <v>41.16</v>
      </c>
      <c r="H2728" s="0" t="n">
        <v>5.68</v>
      </c>
      <c r="I2728" s="0" t="n">
        <v>0.17</v>
      </c>
      <c r="J2728" s="0" t="s">
        <v>289</v>
      </c>
      <c r="K2728" s="0" t="s">
        <v>46</v>
      </c>
      <c r="L2728" s="0" t="n">
        <v>178</v>
      </c>
      <c r="M2728" s="0" t="n">
        <v>2.7</v>
      </c>
      <c r="N2728" s="0" t="n">
        <v>64.9</v>
      </c>
      <c r="O2728" s="0" t="n">
        <v>1.06</v>
      </c>
      <c r="P2728" s="0" t="n">
        <v>0</v>
      </c>
      <c r="Q2728" s="0" t="n">
        <v>0.99</v>
      </c>
      <c r="R2728" s="0" t="n">
        <v>914</v>
      </c>
      <c r="S2728" s="0" t="n">
        <v>12.64</v>
      </c>
      <c r="T2728" s="0" t="n">
        <v>0.47</v>
      </c>
      <c r="U2728" s="6" t="n">
        <v>45409</v>
      </c>
      <c r="V2728" s="0" t="n">
        <v>52.14</v>
      </c>
      <c r="W2728" s="0" t="n">
        <v>0.755</v>
      </c>
    </row>
    <row r="2729" customFormat="false" ht="15" hidden="false" customHeight="false" outlineLevel="0" collapsed="false">
      <c r="A2729" s="0" t="s">
        <v>2875</v>
      </c>
      <c r="B2729" s="0" t="s">
        <v>48</v>
      </c>
      <c r="C2729" s="0" t="n">
        <v>488</v>
      </c>
      <c r="D2729" s="0" t="n">
        <v>62</v>
      </c>
      <c r="E2729" s="0" t="n">
        <v>13</v>
      </c>
      <c r="F2729" s="0" t="n">
        <v>4</v>
      </c>
      <c r="G2729" s="0" t="n">
        <v>31.26</v>
      </c>
      <c r="H2729" s="0" t="n">
        <v>2.82</v>
      </c>
      <c r="I2729" s="0" t="n">
        <v>0.91</v>
      </c>
      <c r="J2729" s="0" t="s">
        <v>156</v>
      </c>
      <c r="K2729" s="0" t="s">
        <v>60</v>
      </c>
      <c r="L2729" s="0" t="n">
        <v>39</v>
      </c>
      <c r="M2729" s="0" t="n">
        <v>4.06</v>
      </c>
      <c r="N2729" s="0" t="n">
        <v>87.79</v>
      </c>
      <c r="O2729" s="0" t="n">
        <v>1.57</v>
      </c>
      <c r="P2729" s="0" t="n">
        <v>4</v>
      </c>
      <c r="Q2729" s="0" t="n">
        <v>0.86</v>
      </c>
      <c r="R2729" s="0" t="n">
        <v>71</v>
      </c>
      <c r="S2729" s="0" t="n">
        <v>11.37</v>
      </c>
      <c r="T2729" s="0" t="n">
        <v>0.59</v>
      </c>
      <c r="U2729" s="6" t="n">
        <v>45504</v>
      </c>
      <c r="V2729" s="0" t="n">
        <v>67.74</v>
      </c>
      <c r="W2729" s="0" t="n">
        <v>0.605</v>
      </c>
    </row>
    <row r="2730" customFormat="false" ht="15" hidden="false" customHeight="false" outlineLevel="0" collapsed="false">
      <c r="A2730" s="0" t="s">
        <v>2876</v>
      </c>
      <c r="B2730" s="0" t="s">
        <v>56</v>
      </c>
      <c r="C2730" s="0" t="n">
        <v>27</v>
      </c>
      <c r="D2730" s="0" t="n">
        <v>48</v>
      </c>
      <c r="E2730" s="0" t="n">
        <v>11</v>
      </c>
      <c r="F2730" s="0" t="n">
        <v>7</v>
      </c>
      <c r="G2730" s="0" t="n">
        <v>49.74</v>
      </c>
      <c r="H2730" s="0" t="n">
        <v>8.97</v>
      </c>
      <c r="I2730" s="0" t="n">
        <v>0.92</v>
      </c>
      <c r="J2730" s="0" t="s">
        <v>297</v>
      </c>
      <c r="K2730" s="0" t="s">
        <v>46</v>
      </c>
      <c r="L2730" s="0" t="n">
        <v>35</v>
      </c>
      <c r="M2730" s="0" t="n">
        <v>1.25</v>
      </c>
      <c r="N2730" s="0" t="n">
        <v>90.53</v>
      </c>
      <c r="O2730" s="0" t="n">
        <v>1.52</v>
      </c>
      <c r="P2730" s="0" t="n">
        <v>9</v>
      </c>
      <c r="Q2730" s="0" t="n">
        <v>0.83</v>
      </c>
      <c r="R2730" s="0" t="n">
        <v>418</v>
      </c>
      <c r="S2730" s="0" t="n">
        <v>11.64</v>
      </c>
      <c r="T2730" s="0" t="n">
        <v>0.56</v>
      </c>
      <c r="U2730" s="6" t="n">
        <v>45461</v>
      </c>
      <c r="V2730" s="0" t="n">
        <v>89.8</v>
      </c>
      <c r="W2730" s="0" t="n">
        <v>0.501</v>
      </c>
    </row>
    <row r="2731" customFormat="false" ht="15" hidden="false" customHeight="false" outlineLevel="0" collapsed="false">
      <c r="A2731" s="0" t="s">
        <v>2877</v>
      </c>
      <c r="B2731" s="0" t="s">
        <v>56</v>
      </c>
      <c r="C2731" s="0" t="n">
        <v>344</v>
      </c>
      <c r="D2731" s="0" t="n">
        <v>87</v>
      </c>
      <c r="E2731" s="0" t="n">
        <v>7</v>
      </c>
      <c r="F2731" s="0" t="n">
        <v>3</v>
      </c>
      <c r="G2731" s="0" t="n">
        <v>37.02</v>
      </c>
      <c r="H2731" s="0" t="n">
        <v>1.54</v>
      </c>
      <c r="I2731" s="0" t="n">
        <v>0.94</v>
      </c>
      <c r="J2731" s="0" t="s">
        <v>158</v>
      </c>
      <c r="K2731" s="0" t="s">
        <v>42</v>
      </c>
      <c r="L2731" s="0" t="n">
        <v>40</v>
      </c>
      <c r="M2731" s="0" t="n">
        <v>0.99</v>
      </c>
      <c r="N2731" s="0" t="n">
        <v>136.54</v>
      </c>
      <c r="O2731" s="0" t="n">
        <v>1.18</v>
      </c>
      <c r="P2731" s="0" t="n">
        <v>9</v>
      </c>
      <c r="Q2731" s="0" t="n">
        <v>0.88</v>
      </c>
      <c r="R2731" s="0" t="n">
        <v>788</v>
      </c>
      <c r="S2731" s="0" t="n">
        <v>6.86</v>
      </c>
      <c r="T2731" s="0" t="n">
        <v>0.56</v>
      </c>
      <c r="U2731" s="6" t="n">
        <v>45350</v>
      </c>
      <c r="V2731" s="0" t="n">
        <v>76.55</v>
      </c>
      <c r="W2731" s="0" t="n">
        <v>0.481</v>
      </c>
    </row>
    <row r="2732" customFormat="false" ht="15" hidden="false" customHeight="false" outlineLevel="0" collapsed="false">
      <c r="A2732" s="0" t="s">
        <v>2878</v>
      </c>
      <c r="B2732" s="0" t="s">
        <v>48</v>
      </c>
      <c r="C2732" s="0" t="n">
        <v>109</v>
      </c>
      <c r="D2732" s="0" t="n">
        <v>65</v>
      </c>
      <c r="E2732" s="0" t="n">
        <v>8</v>
      </c>
      <c r="F2732" s="0" t="n">
        <v>8</v>
      </c>
      <c r="G2732" s="0" t="n">
        <v>11.58</v>
      </c>
      <c r="H2732" s="0" t="n">
        <v>0.87</v>
      </c>
      <c r="I2732" s="0" t="n">
        <v>0.96</v>
      </c>
      <c r="J2732" s="0" t="s">
        <v>223</v>
      </c>
      <c r="K2732" s="0" t="s">
        <v>46</v>
      </c>
      <c r="L2732" s="0" t="n">
        <v>59</v>
      </c>
      <c r="M2732" s="0" t="n">
        <v>1.19</v>
      </c>
      <c r="N2732" s="0" t="n">
        <v>186.33</v>
      </c>
      <c r="O2732" s="0" t="n">
        <v>0.35</v>
      </c>
      <c r="P2732" s="0" t="n">
        <v>5</v>
      </c>
      <c r="Q2732" s="0" t="n">
        <v>0.99</v>
      </c>
      <c r="R2732" s="0" t="n">
        <v>131</v>
      </c>
      <c r="S2732" s="0" t="n">
        <v>12.68</v>
      </c>
      <c r="T2732" s="0" t="n">
        <v>0.45</v>
      </c>
      <c r="U2732" s="6" t="n">
        <v>45538</v>
      </c>
      <c r="V2732" s="0" t="n">
        <v>155.96</v>
      </c>
      <c r="W2732" s="0" t="n">
        <v>0.722</v>
      </c>
    </row>
    <row r="2733" customFormat="false" ht="15" hidden="false" customHeight="false" outlineLevel="0" collapsed="false">
      <c r="A2733" s="0" t="s">
        <v>2879</v>
      </c>
      <c r="B2733" s="0" t="s">
        <v>81</v>
      </c>
      <c r="C2733" s="0" t="n">
        <v>227</v>
      </c>
      <c r="D2733" s="0" t="n">
        <v>37</v>
      </c>
      <c r="E2733" s="0" t="n">
        <v>13</v>
      </c>
      <c r="F2733" s="0" t="n">
        <v>9</v>
      </c>
      <c r="G2733" s="0" t="n">
        <v>42.49</v>
      </c>
      <c r="H2733" s="0" t="n">
        <v>6.23</v>
      </c>
      <c r="I2733" s="0" t="n">
        <v>0.54</v>
      </c>
      <c r="J2733" s="0" t="s">
        <v>128</v>
      </c>
      <c r="K2733" s="0" t="s">
        <v>46</v>
      </c>
      <c r="L2733" s="0" t="n">
        <v>152</v>
      </c>
      <c r="M2733" s="0" t="n">
        <v>1.48</v>
      </c>
      <c r="N2733" s="0" t="n">
        <v>23.41</v>
      </c>
      <c r="O2733" s="0" t="n">
        <v>0.52</v>
      </c>
      <c r="P2733" s="0" t="n">
        <v>6</v>
      </c>
      <c r="Q2733" s="0" t="n">
        <v>0.95</v>
      </c>
      <c r="R2733" s="0" t="n">
        <v>213</v>
      </c>
      <c r="S2733" s="0" t="n">
        <v>2.33</v>
      </c>
      <c r="T2733" s="0" t="n">
        <v>0.71</v>
      </c>
      <c r="U2733" s="6" t="n">
        <v>45637</v>
      </c>
      <c r="V2733" s="0" t="n">
        <v>272.51</v>
      </c>
      <c r="W2733" s="0" t="n">
        <v>0.591</v>
      </c>
    </row>
    <row r="2734" customFormat="false" ht="15" hidden="false" customHeight="false" outlineLevel="0" collapsed="false">
      <c r="A2734" s="0" t="s">
        <v>2880</v>
      </c>
      <c r="B2734" s="0" t="s">
        <v>81</v>
      </c>
      <c r="C2734" s="0" t="n">
        <v>311</v>
      </c>
      <c r="D2734" s="0" t="n">
        <v>84</v>
      </c>
      <c r="E2734" s="0" t="n">
        <v>11</v>
      </c>
      <c r="F2734" s="0" t="n">
        <v>4</v>
      </c>
      <c r="G2734" s="0" t="n">
        <v>21.32</v>
      </c>
      <c r="H2734" s="0" t="n">
        <v>1.67</v>
      </c>
      <c r="I2734" s="0" t="n">
        <v>0.58</v>
      </c>
      <c r="J2734" s="0" t="s">
        <v>248</v>
      </c>
      <c r="K2734" s="0" t="s">
        <v>42</v>
      </c>
      <c r="L2734" s="0" t="n">
        <v>61</v>
      </c>
      <c r="M2734" s="0" t="n">
        <v>0.77</v>
      </c>
      <c r="N2734" s="0" t="n">
        <v>191.14</v>
      </c>
      <c r="O2734" s="0" t="n">
        <v>0.56</v>
      </c>
      <c r="P2734" s="0" t="n">
        <v>0</v>
      </c>
      <c r="Q2734" s="0" t="n">
        <v>0.75</v>
      </c>
      <c r="R2734" s="0" t="n">
        <v>426</v>
      </c>
      <c r="S2734" s="0" t="n">
        <v>7.22</v>
      </c>
      <c r="T2734" s="0" t="n">
        <v>0.24</v>
      </c>
      <c r="U2734" s="6" t="n">
        <v>45537</v>
      </c>
      <c r="V2734" s="0" t="n">
        <v>63.34</v>
      </c>
      <c r="W2734" s="0" t="n">
        <v>0.638</v>
      </c>
    </row>
    <row r="2735" customFormat="false" ht="15" hidden="false" customHeight="false" outlineLevel="0" collapsed="false">
      <c r="A2735" s="0" t="s">
        <v>2881</v>
      </c>
      <c r="B2735" s="0" t="s">
        <v>44</v>
      </c>
      <c r="C2735" s="0" t="n">
        <v>303</v>
      </c>
      <c r="D2735" s="0" t="n">
        <v>48</v>
      </c>
      <c r="E2735" s="0" t="n">
        <v>11</v>
      </c>
      <c r="F2735" s="0" t="n">
        <v>4</v>
      </c>
      <c r="G2735" s="0" t="n">
        <v>2.77</v>
      </c>
      <c r="H2735" s="0" t="n">
        <v>5.3</v>
      </c>
      <c r="I2735" s="0" t="n">
        <v>0.22</v>
      </c>
      <c r="J2735" s="0" t="s">
        <v>196</v>
      </c>
      <c r="K2735" s="0" t="s">
        <v>54</v>
      </c>
      <c r="L2735" s="0" t="n">
        <v>175</v>
      </c>
      <c r="M2735" s="0" t="n">
        <v>4.67</v>
      </c>
      <c r="N2735" s="0" t="n">
        <v>182.94</v>
      </c>
      <c r="O2735" s="0" t="n">
        <v>0.17</v>
      </c>
      <c r="P2735" s="0" t="n">
        <v>3</v>
      </c>
      <c r="Q2735" s="0" t="n">
        <v>0.94</v>
      </c>
      <c r="R2735" s="0" t="n">
        <v>52</v>
      </c>
      <c r="S2735" s="0" t="n">
        <v>14.92</v>
      </c>
      <c r="T2735" s="0" t="n">
        <v>0.91</v>
      </c>
      <c r="U2735" s="6" t="n">
        <v>45537</v>
      </c>
      <c r="V2735" s="0" t="n">
        <v>141.5</v>
      </c>
      <c r="W2735" s="0" t="n">
        <v>0.892</v>
      </c>
    </row>
    <row r="2736" customFormat="false" ht="15" hidden="false" customHeight="false" outlineLevel="0" collapsed="false">
      <c r="A2736" s="0" t="s">
        <v>2882</v>
      </c>
      <c r="B2736" s="0" t="s">
        <v>40</v>
      </c>
      <c r="C2736" s="0" t="n">
        <v>137</v>
      </c>
      <c r="D2736" s="0" t="n">
        <v>34</v>
      </c>
      <c r="E2736" s="0" t="n">
        <v>10</v>
      </c>
      <c r="F2736" s="0" t="n">
        <v>7</v>
      </c>
      <c r="G2736" s="0" t="n">
        <v>16.75</v>
      </c>
      <c r="H2736" s="0" t="n">
        <v>9.54</v>
      </c>
      <c r="I2736" s="0" t="n">
        <v>0.22</v>
      </c>
      <c r="J2736" s="0" t="s">
        <v>57</v>
      </c>
      <c r="K2736" s="0" t="s">
        <v>54</v>
      </c>
      <c r="L2736" s="0" t="n">
        <v>47</v>
      </c>
      <c r="M2736" s="0" t="n">
        <v>1.94</v>
      </c>
      <c r="N2736" s="0" t="n">
        <v>32.37</v>
      </c>
      <c r="O2736" s="0" t="n">
        <v>0.82</v>
      </c>
      <c r="P2736" s="0" t="n">
        <v>4</v>
      </c>
      <c r="Q2736" s="0" t="n">
        <v>0.95</v>
      </c>
      <c r="R2736" s="0" t="n">
        <v>733</v>
      </c>
      <c r="S2736" s="0" t="n">
        <v>14.27</v>
      </c>
      <c r="T2736" s="0" t="n">
        <v>0.53</v>
      </c>
      <c r="U2736" s="6" t="n">
        <v>45399</v>
      </c>
      <c r="V2736" s="0" t="n">
        <v>202.54</v>
      </c>
      <c r="W2736" s="0" t="n">
        <v>0.724</v>
      </c>
    </row>
    <row r="2737" customFormat="false" ht="15" hidden="false" customHeight="false" outlineLevel="0" collapsed="false">
      <c r="A2737" s="0" t="s">
        <v>2883</v>
      </c>
      <c r="B2737" s="0" t="s">
        <v>48</v>
      </c>
      <c r="C2737" s="0" t="n">
        <v>368</v>
      </c>
      <c r="D2737" s="0" t="n">
        <v>30</v>
      </c>
      <c r="E2737" s="0" t="n">
        <v>11</v>
      </c>
      <c r="F2737" s="0" t="n">
        <v>9</v>
      </c>
      <c r="G2737" s="0" t="n">
        <v>38.41</v>
      </c>
      <c r="H2737" s="0" t="n">
        <v>7.14</v>
      </c>
      <c r="I2737" s="0" t="n">
        <v>0.8</v>
      </c>
      <c r="J2737" s="0" t="s">
        <v>78</v>
      </c>
      <c r="K2737" s="0" t="s">
        <v>42</v>
      </c>
      <c r="L2737" s="0" t="n">
        <v>29</v>
      </c>
      <c r="M2737" s="0" t="n">
        <v>1.3</v>
      </c>
      <c r="N2737" s="0" t="n">
        <v>44.88</v>
      </c>
      <c r="O2737" s="0" t="n">
        <v>1.26</v>
      </c>
      <c r="P2737" s="0" t="n">
        <v>4</v>
      </c>
      <c r="Q2737" s="0" t="n">
        <v>0.91</v>
      </c>
      <c r="R2737" s="0" t="n">
        <v>167</v>
      </c>
      <c r="S2737" s="0" t="n">
        <v>2.15</v>
      </c>
      <c r="T2737" s="0" t="n">
        <v>0.84</v>
      </c>
      <c r="U2737" s="6" t="n">
        <v>45594</v>
      </c>
      <c r="V2737" s="0" t="n">
        <v>63.3</v>
      </c>
      <c r="W2737" s="0" t="n">
        <v>0.573</v>
      </c>
    </row>
    <row r="2738" customFormat="false" ht="15" hidden="false" customHeight="false" outlineLevel="0" collapsed="false">
      <c r="A2738" s="0" t="s">
        <v>2884</v>
      </c>
      <c r="B2738" s="0" t="s">
        <v>48</v>
      </c>
      <c r="C2738" s="0" t="n">
        <v>194</v>
      </c>
      <c r="D2738" s="0" t="n">
        <v>19</v>
      </c>
      <c r="E2738" s="0" t="n">
        <v>6</v>
      </c>
      <c r="F2738" s="0" t="n">
        <v>6</v>
      </c>
      <c r="G2738" s="0" t="n">
        <v>48.05</v>
      </c>
      <c r="H2738" s="0" t="n">
        <v>6.37</v>
      </c>
      <c r="I2738" s="0" t="n">
        <v>0.87</v>
      </c>
      <c r="J2738" s="0" t="s">
        <v>162</v>
      </c>
      <c r="K2738" s="0" t="s">
        <v>54</v>
      </c>
      <c r="L2738" s="0" t="n">
        <v>108</v>
      </c>
      <c r="M2738" s="0" t="n">
        <v>3.37</v>
      </c>
      <c r="N2738" s="0" t="n">
        <v>69.2</v>
      </c>
      <c r="O2738" s="0" t="n">
        <v>0.37</v>
      </c>
      <c r="P2738" s="0" t="n">
        <v>6</v>
      </c>
      <c r="Q2738" s="0" t="n">
        <v>0.9</v>
      </c>
      <c r="R2738" s="0" t="n">
        <v>705</v>
      </c>
      <c r="S2738" s="0" t="n">
        <v>9.02</v>
      </c>
      <c r="T2738" s="0" t="n">
        <v>0.78</v>
      </c>
      <c r="U2738" s="6" t="n">
        <v>45374</v>
      </c>
      <c r="V2738" s="0" t="n">
        <v>54.66</v>
      </c>
      <c r="W2738" s="0" t="n">
        <v>0.699</v>
      </c>
    </row>
    <row r="2739" customFormat="false" ht="15" hidden="false" customHeight="false" outlineLevel="0" collapsed="false">
      <c r="A2739" s="0" t="s">
        <v>2885</v>
      </c>
      <c r="B2739" s="0" t="s">
        <v>48</v>
      </c>
      <c r="C2739" s="0" t="n">
        <v>95</v>
      </c>
      <c r="D2739" s="0" t="n">
        <v>52</v>
      </c>
      <c r="E2739" s="0" t="n">
        <v>8</v>
      </c>
      <c r="F2739" s="0" t="n">
        <v>4</v>
      </c>
      <c r="G2739" s="0" t="n">
        <v>14.53</v>
      </c>
      <c r="H2739" s="0" t="n">
        <v>5.96</v>
      </c>
      <c r="I2739" s="0" t="n">
        <v>0.81</v>
      </c>
      <c r="J2739" s="0" t="s">
        <v>100</v>
      </c>
      <c r="K2739" s="0" t="s">
        <v>46</v>
      </c>
      <c r="L2739" s="0" t="n">
        <v>53</v>
      </c>
      <c r="M2739" s="0" t="n">
        <v>4.04</v>
      </c>
      <c r="N2739" s="0" t="n">
        <v>116.34</v>
      </c>
      <c r="O2739" s="0" t="n">
        <v>0.43</v>
      </c>
      <c r="P2739" s="0" t="n">
        <v>3</v>
      </c>
      <c r="Q2739" s="0" t="n">
        <v>0.83</v>
      </c>
      <c r="R2739" s="0" t="n">
        <v>813</v>
      </c>
      <c r="S2739" s="0" t="n">
        <v>5.42</v>
      </c>
      <c r="T2739" s="0" t="n">
        <v>0.58</v>
      </c>
      <c r="U2739" s="6" t="n">
        <v>45623</v>
      </c>
      <c r="V2739" s="0" t="n">
        <v>55.06</v>
      </c>
      <c r="W2739" s="0" t="n">
        <v>0.651</v>
      </c>
    </row>
    <row r="2740" customFormat="false" ht="15" hidden="false" customHeight="false" outlineLevel="0" collapsed="false">
      <c r="A2740" s="0" t="s">
        <v>2886</v>
      </c>
      <c r="B2740" s="0" t="s">
        <v>81</v>
      </c>
      <c r="C2740" s="0" t="n">
        <v>120</v>
      </c>
      <c r="D2740" s="0" t="n">
        <v>24</v>
      </c>
      <c r="E2740" s="0" t="n">
        <v>7</v>
      </c>
      <c r="F2740" s="0" t="n">
        <v>8</v>
      </c>
      <c r="G2740" s="0" t="n">
        <v>13.08</v>
      </c>
      <c r="H2740" s="0" t="n">
        <v>2.21</v>
      </c>
      <c r="I2740" s="0" t="n">
        <v>0.85</v>
      </c>
      <c r="J2740" s="0" t="s">
        <v>45</v>
      </c>
      <c r="K2740" s="0" t="s">
        <v>60</v>
      </c>
      <c r="L2740" s="0" t="n">
        <v>120</v>
      </c>
      <c r="M2740" s="0" t="n">
        <v>3.89</v>
      </c>
      <c r="N2740" s="0" t="n">
        <v>35.55</v>
      </c>
      <c r="O2740" s="0" t="n">
        <v>1.44</v>
      </c>
      <c r="P2740" s="0" t="n">
        <v>9</v>
      </c>
      <c r="Q2740" s="0" t="n">
        <v>0.89</v>
      </c>
      <c r="R2740" s="0" t="n">
        <v>444</v>
      </c>
      <c r="S2740" s="0" t="n">
        <v>11.2</v>
      </c>
      <c r="T2740" s="0" t="n">
        <v>0.36</v>
      </c>
      <c r="U2740" s="6" t="n">
        <v>45502</v>
      </c>
      <c r="V2740" s="0" t="n">
        <v>265.78</v>
      </c>
      <c r="W2740" s="0" t="n">
        <v>0.475</v>
      </c>
    </row>
    <row r="2741" customFormat="false" ht="15" hidden="false" customHeight="false" outlineLevel="0" collapsed="false">
      <c r="A2741" s="0" t="s">
        <v>2887</v>
      </c>
      <c r="B2741" s="0" t="s">
        <v>40</v>
      </c>
      <c r="C2741" s="0" t="n">
        <v>433</v>
      </c>
      <c r="D2741" s="0" t="n">
        <v>92</v>
      </c>
      <c r="E2741" s="0" t="n">
        <v>7</v>
      </c>
      <c r="F2741" s="0" t="n">
        <v>5</v>
      </c>
      <c r="G2741" s="0" t="n">
        <v>28.62</v>
      </c>
      <c r="H2741" s="0" t="n">
        <v>4.61</v>
      </c>
      <c r="I2741" s="0" t="n">
        <v>0.35</v>
      </c>
      <c r="J2741" s="0" t="s">
        <v>164</v>
      </c>
      <c r="K2741" s="0" t="s">
        <v>42</v>
      </c>
      <c r="L2741" s="0" t="n">
        <v>98</v>
      </c>
      <c r="M2741" s="0" t="n">
        <v>3.73</v>
      </c>
      <c r="N2741" s="0" t="n">
        <v>48.06</v>
      </c>
      <c r="O2741" s="0" t="n">
        <v>0.42</v>
      </c>
      <c r="P2741" s="0" t="n">
        <v>6</v>
      </c>
      <c r="Q2741" s="0" t="n">
        <v>0.92</v>
      </c>
      <c r="R2741" s="0" t="n">
        <v>315</v>
      </c>
      <c r="S2741" s="0" t="n">
        <v>11.3</v>
      </c>
      <c r="T2741" s="0" t="n">
        <v>0.65</v>
      </c>
      <c r="U2741" s="6" t="n">
        <v>45303</v>
      </c>
      <c r="V2741" s="0" t="n">
        <v>216.27</v>
      </c>
      <c r="W2741" s="0" t="n">
        <v>0.703</v>
      </c>
    </row>
    <row r="2742" customFormat="false" ht="15" hidden="false" customHeight="false" outlineLevel="0" collapsed="false">
      <c r="A2742" s="0" t="s">
        <v>2888</v>
      </c>
      <c r="B2742" s="0" t="s">
        <v>44</v>
      </c>
      <c r="C2742" s="0" t="n">
        <v>170</v>
      </c>
      <c r="D2742" s="0" t="n">
        <v>57</v>
      </c>
      <c r="E2742" s="0" t="n">
        <v>6</v>
      </c>
      <c r="F2742" s="0" t="n">
        <v>4</v>
      </c>
      <c r="G2742" s="0" t="n">
        <v>40.77</v>
      </c>
      <c r="H2742" s="0" t="n">
        <v>3.75</v>
      </c>
      <c r="I2742" s="0" t="n">
        <v>0.52</v>
      </c>
      <c r="J2742" s="0" t="s">
        <v>342</v>
      </c>
      <c r="K2742" s="0" t="s">
        <v>46</v>
      </c>
      <c r="L2742" s="0" t="n">
        <v>72</v>
      </c>
      <c r="M2742" s="0" t="n">
        <v>0.73</v>
      </c>
      <c r="N2742" s="0" t="n">
        <v>181.51</v>
      </c>
      <c r="O2742" s="0" t="n">
        <v>0.36</v>
      </c>
      <c r="P2742" s="0" t="n">
        <v>7</v>
      </c>
      <c r="Q2742" s="0" t="n">
        <v>0.74</v>
      </c>
      <c r="R2742" s="0" t="n">
        <v>484</v>
      </c>
      <c r="S2742" s="0" t="n">
        <v>1</v>
      </c>
      <c r="T2742" s="0" t="n">
        <v>0.96</v>
      </c>
      <c r="U2742" s="6" t="n">
        <v>45416</v>
      </c>
      <c r="V2742" s="0" t="n">
        <v>107.55</v>
      </c>
      <c r="W2742" s="0" t="n">
        <v>0.577</v>
      </c>
    </row>
    <row r="2743" customFormat="false" ht="15" hidden="false" customHeight="false" outlineLevel="0" collapsed="false">
      <c r="A2743" s="0" t="s">
        <v>2889</v>
      </c>
      <c r="B2743" s="0" t="s">
        <v>56</v>
      </c>
      <c r="C2743" s="0" t="n">
        <v>419</v>
      </c>
      <c r="D2743" s="0" t="n">
        <v>95</v>
      </c>
      <c r="E2743" s="0" t="n">
        <v>4</v>
      </c>
      <c r="F2743" s="0" t="n">
        <v>5</v>
      </c>
      <c r="G2743" s="0" t="n">
        <v>37.58</v>
      </c>
      <c r="H2743" s="0" t="n">
        <v>9.55</v>
      </c>
      <c r="I2743" s="0" t="n">
        <v>0.51</v>
      </c>
      <c r="J2743" s="0" t="s">
        <v>385</v>
      </c>
      <c r="K2743" s="0" t="s">
        <v>42</v>
      </c>
      <c r="L2743" s="0" t="n">
        <v>127</v>
      </c>
      <c r="M2743" s="0" t="n">
        <v>4.02</v>
      </c>
      <c r="N2743" s="0" t="n">
        <v>30.77</v>
      </c>
      <c r="O2743" s="0" t="n">
        <v>1.96</v>
      </c>
      <c r="P2743" s="0" t="n">
        <v>1</v>
      </c>
      <c r="Q2743" s="0" t="n">
        <v>0.78</v>
      </c>
      <c r="R2743" s="0" t="n">
        <v>731</v>
      </c>
      <c r="S2743" s="0" t="n">
        <v>12.84</v>
      </c>
      <c r="T2743" s="0" t="n">
        <v>0.35</v>
      </c>
      <c r="U2743" s="6" t="n">
        <v>45314</v>
      </c>
      <c r="V2743" s="0" t="n">
        <v>271.74</v>
      </c>
      <c r="W2743" s="0" t="n">
        <v>0.581</v>
      </c>
    </row>
    <row r="2744" customFormat="false" ht="15" hidden="false" customHeight="false" outlineLevel="0" collapsed="false">
      <c r="A2744" s="0" t="s">
        <v>2890</v>
      </c>
      <c r="B2744" s="0" t="s">
        <v>56</v>
      </c>
      <c r="C2744" s="0" t="n">
        <v>289</v>
      </c>
      <c r="D2744" s="0" t="n">
        <v>30</v>
      </c>
      <c r="E2744" s="0" t="n">
        <v>14</v>
      </c>
      <c r="F2744" s="0" t="n">
        <v>2</v>
      </c>
      <c r="G2744" s="0" t="n">
        <v>28.44</v>
      </c>
      <c r="H2744" s="0" t="n">
        <v>2.8</v>
      </c>
      <c r="I2744" s="0" t="n">
        <v>1</v>
      </c>
      <c r="J2744" s="0" t="s">
        <v>229</v>
      </c>
      <c r="K2744" s="0" t="s">
        <v>60</v>
      </c>
      <c r="L2744" s="0" t="n">
        <v>159</v>
      </c>
      <c r="M2744" s="0" t="n">
        <v>2.76</v>
      </c>
      <c r="N2744" s="0" t="n">
        <v>85.79</v>
      </c>
      <c r="O2744" s="0" t="n">
        <v>0.13</v>
      </c>
      <c r="P2744" s="0" t="n">
        <v>0</v>
      </c>
      <c r="Q2744" s="0" t="n">
        <v>0.76</v>
      </c>
      <c r="R2744" s="0" t="n">
        <v>774</v>
      </c>
      <c r="S2744" s="0" t="n">
        <v>4.13</v>
      </c>
      <c r="T2744" s="0" t="n">
        <v>0.4</v>
      </c>
      <c r="U2744" s="6" t="n">
        <v>45357</v>
      </c>
      <c r="V2744" s="0" t="n">
        <v>286.53</v>
      </c>
      <c r="W2744" s="0" t="n">
        <v>0.674</v>
      </c>
    </row>
    <row r="2745" customFormat="false" ht="15" hidden="false" customHeight="false" outlineLevel="0" collapsed="false">
      <c r="A2745" s="0" t="s">
        <v>2891</v>
      </c>
      <c r="B2745" s="0" t="s">
        <v>48</v>
      </c>
      <c r="C2745" s="0" t="n">
        <v>477</v>
      </c>
      <c r="D2745" s="0" t="n">
        <v>69</v>
      </c>
      <c r="E2745" s="0" t="n">
        <v>8</v>
      </c>
      <c r="F2745" s="0" t="n">
        <v>9</v>
      </c>
      <c r="G2745" s="0" t="n">
        <v>31.94</v>
      </c>
      <c r="H2745" s="0" t="n">
        <v>4.98</v>
      </c>
      <c r="I2745" s="0" t="n">
        <v>0.95</v>
      </c>
      <c r="J2745" s="0" t="s">
        <v>103</v>
      </c>
      <c r="K2745" s="0" t="s">
        <v>46</v>
      </c>
      <c r="L2745" s="0" t="n">
        <v>81</v>
      </c>
      <c r="M2745" s="0" t="n">
        <v>3.42</v>
      </c>
      <c r="N2745" s="0" t="n">
        <v>154.97</v>
      </c>
      <c r="O2745" s="0" t="n">
        <v>0.72</v>
      </c>
      <c r="P2745" s="0" t="n">
        <v>9</v>
      </c>
      <c r="Q2745" s="0" t="n">
        <v>0.95</v>
      </c>
      <c r="R2745" s="0" t="n">
        <v>842</v>
      </c>
      <c r="S2745" s="0" t="n">
        <v>14.52</v>
      </c>
      <c r="T2745" s="0" t="n">
        <v>0.99</v>
      </c>
      <c r="U2745" s="6" t="n">
        <v>45585</v>
      </c>
      <c r="V2745" s="0" t="n">
        <v>125.5</v>
      </c>
      <c r="W2745" s="0" t="n">
        <v>0.73</v>
      </c>
    </row>
    <row r="2746" customFormat="false" ht="15" hidden="false" customHeight="false" outlineLevel="0" collapsed="false">
      <c r="A2746" s="0" t="s">
        <v>2892</v>
      </c>
      <c r="B2746" s="0" t="s">
        <v>40</v>
      </c>
      <c r="C2746" s="0" t="n">
        <v>90</v>
      </c>
      <c r="D2746" s="0" t="n">
        <v>59</v>
      </c>
      <c r="E2746" s="0" t="n">
        <v>11</v>
      </c>
      <c r="F2746" s="0" t="n">
        <v>6</v>
      </c>
      <c r="G2746" s="0" t="n">
        <v>12.86</v>
      </c>
      <c r="H2746" s="0" t="n">
        <v>9.41</v>
      </c>
      <c r="I2746" s="0" t="n">
        <v>0.64</v>
      </c>
      <c r="J2746" s="0" t="s">
        <v>121</v>
      </c>
      <c r="K2746" s="0" t="s">
        <v>46</v>
      </c>
      <c r="L2746" s="0" t="n">
        <v>63</v>
      </c>
      <c r="M2746" s="0" t="n">
        <v>4.8</v>
      </c>
      <c r="N2746" s="0" t="n">
        <v>178.83</v>
      </c>
      <c r="O2746" s="0" t="n">
        <v>0.17</v>
      </c>
      <c r="P2746" s="0" t="n">
        <v>9</v>
      </c>
      <c r="Q2746" s="0" t="n">
        <v>0.9</v>
      </c>
      <c r="R2746" s="0" t="n">
        <v>276</v>
      </c>
      <c r="S2746" s="0" t="n">
        <v>13.68</v>
      </c>
      <c r="T2746" s="0" t="n">
        <v>0.91</v>
      </c>
      <c r="U2746" s="6" t="n">
        <v>45595</v>
      </c>
      <c r="V2746" s="0" t="n">
        <v>158.03</v>
      </c>
      <c r="W2746" s="0" t="n">
        <v>0.747</v>
      </c>
    </row>
    <row r="2747" customFormat="false" ht="15" hidden="false" customHeight="false" outlineLevel="0" collapsed="false">
      <c r="A2747" s="0" t="s">
        <v>2893</v>
      </c>
      <c r="B2747" s="0" t="s">
        <v>81</v>
      </c>
      <c r="C2747" s="0" t="n">
        <v>199</v>
      </c>
      <c r="D2747" s="0" t="n">
        <v>32</v>
      </c>
      <c r="E2747" s="0" t="n">
        <v>14</v>
      </c>
      <c r="F2747" s="0" t="n">
        <v>5</v>
      </c>
      <c r="G2747" s="0" t="n">
        <v>22.2</v>
      </c>
      <c r="H2747" s="0" t="n">
        <v>8</v>
      </c>
      <c r="I2747" s="0" t="n">
        <v>0.22</v>
      </c>
      <c r="J2747" s="0" t="s">
        <v>426</v>
      </c>
      <c r="K2747" s="0" t="s">
        <v>60</v>
      </c>
      <c r="L2747" s="0" t="n">
        <v>146</v>
      </c>
      <c r="M2747" s="0" t="n">
        <v>4.15</v>
      </c>
      <c r="N2747" s="0" t="n">
        <v>73.85</v>
      </c>
      <c r="O2747" s="0" t="n">
        <v>1.69</v>
      </c>
      <c r="P2747" s="0" t="n">
        <v>0</v>
      </c>
      <c r="Q2747" s="0" t="n">
        <v>0.84</v>
      </c>
      <c r="R2747" s="0" t="n">
        <v>425</v>
      </c>
      <c r="S2747" s="0" t="n">
        <v>3.67</v>
      </c>
      <c r="T2747" s="0" t="n">
        <v>0.64</v>
      </c>
      <c r="U2747" s="6" t="n">
        <v>45374</v>
      </c>
      <c r="V2747" s="0" t="n">
        <v>113.84</v>
      </c>
      <c r="W2747" s="0" t="n">
        <v>0.576</v>
      </c>
    </row>
    <row r="2748" customFormat="false" ht="15" hidden="false" customHeight="false" outlineLevel="0" collapsed="false">
      <c r="A2748" s="0" t="s">
        <v>2894</v>
      </c>
      <c r="B2748" s="0" t="s">
        <v>40</v>
      </c>
      <c r="C2748" s="0" t="n">
        <v>143</v>
      </c>
      <c r="D2748" s="0" t="n">
        <v>22</v>
      </c>
      <c r="E2748" s="0" t="n">
        <v>3</v>
      </c>
      <c r="F2748" s="0" t="n">
        <v>4</v>
      </c>
      <c r="G2748" s="0" t="n">
        <v>13.51</v>
      </c>
      <c r="H2748" s="0" t="n">
        <v>9.66</v>
      </c>
      <c r="I2748" s="0" t="n">
        <v>0.33</v>
      </c>
      <c r="J2748" s="0" t="s">
        <v>215</v>
      </c>
      <c r="K2748" s="0" t="s">
        <v>60</v>
      </c>
      <c r="L2748" s="0" t="n">
        <v>152</v>
      </c>
      <c r="M2748" s="0" t="n">
        <v>4.21</v>
      </c>
      <c r="N2748" s="0" t="n">
        <v>41.24</v>
      </c>
      <c r="O2748" s="0" t="n">
        <v>1.21</v>
      </c>
      <c r="P2748" s="0" t="n">
        <v>0</v>
      </c>
      <c r="Q2748" s="0" t="n">
        <v>0.95</v>
      </c>
      <c r="R2748" s="0" t="n">
        <v>311</v>
      </c>
      <c r="S2748" s="0" t="n">
        <v>9.91</v>
      </c>
      <c r="T2748" s="0" t="n">
        <v>0.76</v>
      </c>
      <c r="U2748" s="6" t="n">
        <v>45360</v>
      </c>
      <c r="V2748" s="0" t="n">
        <v>75.99</v>
      </c>
      <c r="W2748" s="0" t="n">
        <v>0.753</v>
      </c>
    </row>
    <row r="2749" customFormat="false" ht="15" hidden="false" customHeight="false" outlineLevel="0" collapsed="false">
      <c r="A2749" s="0" t="s">
        <v>2895</v>
      </c>
      <c r="B2749" s="0" t="s">
        <v>40</v>
      </c>
      <c r="C2749" s="0" t="n">
        <v>400</v>
      </c>
      <c r="D2749" s="0" t="n">
        <v>78</v>
      </c>
      <c r="E2749" s="0" t="n">
        <v>9</v>
      </c>
      <c r="F2749" s="0" t="n">
        <v>6</v>
      </c>
      <c r="G2749" s="0" t="n">
        <v>44.34</v>
      </c>
      <c r="H2749" s="0" t="n">
        <v>6.28</v>
      </c>
      <c r="I2749" s="0" t="n">
        <v>0.43</v>
      </c>
      <c r="J2749" s="0" t="s">
        <v>189</v>
      </c>
      <c r="K2749" s="0" t="s">
        <v>54</v>
      </c>
      <c r="L2749" s="0" t="n">
        <v>57</v>
      </c>
      <c r="M2749" s="0" t="n">
        <v>1.32</v>
      </c>
      <c r="N2749" s="0" t="n">
        <v>150.03</v>
      </c>
      <c r="O2749" s="0" t="n">
        <v>0.19</v>
      </c>
      <c r="P2749" s="0" t="n">
        <v>8</v>
      </c>
      <c r="Q2749" s="0" t="n">
        <v>0.92</v>
      </c>
      <c r="R2749" s="0" t="n">
        <v>415</v>
      </c>
      <c r="S2749" s="0" t="n">
        <v>5.15</v>
      </c>
      <c r="T2749" s="0" t="n">
        <v>0.55</v>
      </c>
      <c r="U2749" s="6" t="n">
        <v>45614</v>
      </c>
      <c r="V2749" s="0" t="n">
        <v>236.2</v>
      </c>
      <c r="W2749" s="0" t="n">
        <v>0.584</v>
      </c>
    </row>
    <row r="2750" customFormat="false" ht="15" hidden="false" customHeight="false" outlineLevel="0" collapsed="false">
      <c r="A2750" s="0" t="s">
        <v>2896</v>
      </c>
      <c r="B2750" s="0" t="s">
        <v>81</v>
      </c>
      <c r="C2750" s="0" t="n">
        <v>312</v>
      </c>
      <c r="D2750" s="0" t="n">
        <v>13</v>
      </c>
      <c r="E2750" s="0" t="n">
        <v>8</v>
      </c>
      <c r="F2750" s="0" t="n">
        <v>8</v>
      </c>
      <c r="G2750" s="0" t="n">
        <v>6.52</v>
      </c>
      <c r="H2750" s="0" t="n">
        <v>3.67</v>
      </c>
      <c r="I2750" s="0" t="n">
        <v>0.89</v>
      </c>
      <c r="J2750" s="0" t="s">
        <v>426</v>
      </c>
      <c r="K2750" s="0" t="s">
        <v>46</v>
      </c>
      <c r="L2750" s="0" t="n">
        <v>157</v>
      </c>
      <c r="M2750" s="0" t="n">
        <v>2.64</v>
      </c>
      <c r="N2750" s="0" t="n">
        <v>156.79</v>
      </c>
      <c r="O2750" s="0" t="n">
        <v>1.27</v>
      </c>
      <c r="P2750" s="0" t="n">
        <v>3</v>
      </c>
      <c r="Q2750" s="0" t="n">
        <v>0.97</v>
      </c>
      <c r="R2750" s="0" t="n">
        <v>816</v>
      </c>
      <c r="S2750" s="0" t="n">
        <v>2.44</v>
      </c>
      <c r="T2750" s="0" t="n">
        <v>0.52</v>
      </c>
      <c r="U2750" s="6" t="n">
        <v>45554</v>
      </c>
      <c r="V2750" s="0" t="n">
        <v>198.23</v>
      </c>
      <c r="W2750" s="0" t="n">
        <v>0.544</v>
      </c>
    </row>
    <row r="2751" customFormat="false" ht="15" hidden="false" customHeight="false" outlineLevel="0" collapsed="false">
      <c r="A2751" s="0" t="s">
        <v>2897</v>
      </c>
      <c r="B2751" s="0" t="s">
        <v>48</v>
      </c>
      <c r="C2751" s="0" t="n">
        <v>304</v>
      </c>
      <c r="D2751" s="0" t="n">
        <v>87</v>
      </c>
      <c r="E2751" s="0" t="n">
        <v>5</v>
      </c>
      <c r="F2751" s="0" t="n">
        <v>6</v>
      </c>
      <c r="G2751" s="0" t="n">
        <v>34.31</v>
      </c>
      <c r="H2751" s="0" t="n">
        <v>8.35</v>
      </c>
      <c r="I2751" s="0" t="n">
        <v>0.25</v>
      </c>
      <c r="J2751" s="0" t="s">
        <v>87</v>
      </c>
      <c r="K2751" s="0" t="s">
        <v>60</v>
      </c>
      <c r="L2751" s="0" t="n">
        <v>172</v>
      </c>
      <c r="M2751" s="0" t="n">
        <v>4.77</v>
      </c>
      <c r="N2751" s="0" t="n">
        <v>196.21</v>
      </c>
      <c r="O2751" s="0" t="n">
        <v>0.33</v>
      </c>
      <c r="P2751" s="0" t="n">
        <v>8</v>
      </c>
      <c r="Q2751" s="0" t="n">
        <v>0.72</v>
      </c>
      <c r="R2751" s="0" t="n">
        <v>477</v>
      </c>
      <c r="S2751" s="0" t="n">
        <v>13.24</v>
      </c>
      <c r="T2751" s="0" t="n">
        <v>0.55</v>
      </c>
      <c r="U2751" s="6" t="n">
        <v>45312</v>
      </c>
      <c r="V2751" s="0" t="n">
        <v>116.4</v>
      </c>
      <c r="W2751" s="0" t="n">
        <v>0.638</v>
      </c>
    </row>
    <row r="2752" customFormat="false" ht="15" hidden="false" customHeight="false" outlineLevel="0" collapsed="false">
      <c r="A2752" s="0" t="s">
        <v>2898</v>
      </c>
      <c r="B2752" s="0" t="s">
        <v>40</v>
      </c>
      <c r="C2752" s="0" t="n">
        <v>214</v>
      </c>
      <c r="D2752" s="0" t="n">
        <v>81</v>
      </c>
      <c r="E2752" s="0" t="n">
        <v>3</v>
      </c>
      <c r="F2752" s="0" t="n">
        <v>5</v>
      </c>
      <c r="G2752" s="0" t="n">
        <v>13.75</v>
      </c>
      <c r="H2752" s="0" t="n">
        <v>3.27</v>
      </c>
      <c r="I2752" s="0" t="n">
        <v>0.3</v>
      </c>
      <c r="J2752" s="0" t="s">
        <v>223</v>
      </c>
      <c r="K2752" s="0" t="s">
        <v>60</v>
      </c>
      <c r="L2752" s="0" t="n">
        <v>110</v>
      </c>
      <c r="M2752" s="0" t="n">
        <v>3.12</v>
      </c>
      <c r="N2752" s="0" t="n">
        <v>36.51</v>
      </c>
      <c r="O2752" s="0" t="n">
        <v>1.04</v>
      </c>
      <c r="P2752" s="0" t="n">
        <v>6</v>
      </c>
      <c r="Q2752" s="0" t="n">
        <v>0.85</v>
      </c>
      <c r="R2752" s="0" t="n">
        <v>57</v>
      </c>
      <c r="S2752" s="0" t="n">
        <v>3.53</v>
      </c>
      <c r="T2752" s="0" t="n">
        <v>0.53</v>
      </c>
      <c r="U2752" s="6" t="n">
        <v>45585</v>
      </c>
      <c r="V2752" s="0" t="n">
        <v>14.17</v>
      </c>
      <c r="W2752" s="0" t="n">
        <v>0.499</v>
      </c>
    </row>
    <row r="2753" customFormat="false" ht="15" hidden="false" customHeight="false" outlineLevel="0" collapsed="false">
      <c r="A2753" s="0" t="s">
        <v>2899</v>
      </c>
      <c r="B2753" s="0" t="s">
        <v>56</v>
      </c>
      <c r="C2753" s="0" t="n">
        <v>418</v>
      </c>
      <c r="D2753" s="0" t="n">
        <v>18</v>
      </c>
      <c r="E2753" s="0" t="n">
        <v>6</v>
      </c>
      <c r="F2753" s="0" t="n">
        <v>9</v>
      </c>
      <c r="G2753" s="0" t="n">
        <v>24.3</v>
      </c>
      <c r="H2753" s="0" t="n">
        <v>2.07</v>
      </c>
      <c r="I2753" s="0" t="n">
        <v>0.41</v>
      </c>
      <c r="J2753" s="0" t="s">
        <v>573</v>
      </c>
      <c r="K2753" s="0" t="s">
        <v>46</v>
      </c>
      <c r="L2753" s="0" t="n">
        <v>69</v>
      </c>
      <c r="M2753" s="0" t="n">
        <v>0.96</v>
      </c>
      <c r="N2753" s="0" t="n">
        <v>144.79</v>
      </c>
      <c r="O2753" s="0" t="n">
        <v>1.37</v>
      </c>
      <c r="P2753" s="0" t="n">
        <v>6</v>
      </c>
      <c r="Q2753" s="0" t="n">
        <v>0.91</v>
      </c>
      <c r="R2753" s="0" t="n">
        <v>979</v>
      </c>
      <c r="S2753" s="0" t="n">
        <v>6.89</v>
      </c>
      <c r="T2753" s="0" t="n">
        <v>0.74</v>
      </c>
      <c r="U2753" s="6" t="n">
        <v>45367</v>
      </c>
      <c r="V2753" s="0" t="n">
        <v>231.47</v>
      </c>
      <c r="W2753" s="0" t="n">
        <v>0.565</v>
      </c>
    </row>
    <row r="2754" customFormat="false" ht="15" hidden="false" customHeight="false" outlineLevel="0" collapsed="false">
      <c r="A2754" s="0" t="s">
        <v>2900</v>
      </c>
      <c r="B2754" s="0" t="s">
        <v>81</v>
      </c>
      <c r="C2754" s="0" t="n">
        <v>247</v>
      </c>
      <c r="D2754" s="0" t="n">
        <v>44</v>
      </c>
      <c r="E2754" s="0" t="n">
        <v>11</v>
      </c>
      <c r="F2754" s="0" t="n">
        <v>5</v>
      </c>
      <c r="G2754" s="0" t="n">
        <v>15.67</v>
      </c>
      <c r="H2754" s="0" t="n">
        <v>7.21</v>
      </c>
      <c r="I2754" s="0" t="n">
        <v>0.93</v>
      </c>
      <c r="J2754" s="0" t="s">
        <v>365</v>
      </c>
      <c r="K2754" s="0" t="s">
        <v>54</v>
      </c>
      <c r="L2754" s="0" t="n">
        <v>107</v>
      </c>
      <c r="M2754" s="0" t="n">
        <v>3.79</v>
      </c>
      <c r="N2754" s="0" t="n">
        <v>89.29</v>
      </c>
      <c r="O2754" s="0" t="n">
        <v>0.38</v>
      </c>
      <c r="P2754" s="0" t="n">
        <v>1</v>
      </c>
      <c r="Q2754" s="0" t="n">
        <v>0.76</v>
      </c>
      <c r="R2754" s="0" t="n">
        <v>90</v>
      </c>
      <c r="S2754" s="0" t="n">
        <v>13.94</v>
      </c>
      <c r="T2754" s="0" t="n">
        <v>0.46</v>
      </c>
      <c r="U2754" s="6" t="n">
        <v>45320</v>
      </c>
      <c r="V2754" s="0" t="n">
        <v>148.44</v>
      </c>
      <c r="W2754" s="0" t="n">
        <v>0.772</v>
      </c>
    </row>
    <row r="2755" customFormat="false" ht="15" hidden="false" customHeight="false" outlineLevel="0" collapsed="false">
      <c r="A2755" s="0" t="s">
        <v>2901</v>
      </c>
      <c r="B2755" s="0" t="s">
        <v>44</v>
      </c>
      <c r="C2755" s="0" t="n">
        <v>450</v>
      </c>
      <c r="D2755" s="0" t="n">
        <v>30</v>
      </c>
      <c r="E2755" s="0" t="n">
        <v>4</v>
      </c>
      <c r="F2755" s="0" t="n">
        <v>3</v>
      </c>
      <c r="G2755" s="0" t="n">
        <v>16.84</v>
      </c>
      <c r="H2755" s="0" t="n">
        <v>6.57</v>
      </c>
      <c r="I2755" s="0" t="n">
        <v>0.55</v>
      </c>
      <c r="J2755" s="0" t="s">
        <v>51</v>
      </c>
      <c r="K2755" s="0" t="s">
        <v>42</v>
      </c>
      <c r="L2755" s="0" t="n">
        <v>171</v>
      </c>
      <c r="M2755" s="0" t="n">
        <v>0.69</v>
      </c>
      <c r="N2755" s="0" t="n">
        <v>183.78</v>
      </c>
      <c r="O2755" s="0" t="n">
        <v>1.04</v>
      </c>
      <c r="P2755" s="0" t="n">
        <v>1</v>
      </c>
      <c r="Q2755" s="0" t="n">
        <v>0.8</v>
      </c>
      <c r="R2755" s="0" t="n">
        <v>927</v>
      </c>
      <c r="S2755" s="0" t="n">
        <v>2.05</v>
      </c>
      <c r="T2755" s="0" t="n">
        <v>0.34</v>
      </c>
      <c r="U2755" s="6" t="n">
        <v>45377</v>
      </c>
      <c r="V2755" s="0" t="n">
        <v>31.19</v>
      </c>
      <c r="W2755" s="0" t="n">
        <v>0.531</v>
      </c>
    </row>
    <row r="2756" customFormat="false" ht="15" hidden="false" customHeight="false" outlineLevel="0" collapsed="false">
      <c r="A2756" s="0" t="s">
        <v>2902</v>
      </c>
      <c r="B2756" s="0" t="s">
        <v>48</v>
      </c>
      <c r="C2756" s="0" t="n">
        <v>449</v>
      </c>
      <c r="D2756" s="0" t="n">
        <v>67</v>
      </c>
      <c r="E2756" s="0" t="n">
        <v>5</v>
      </c>
      <c r="F2756" s="0" t="n">
        <v>3</v>
      </c>
      <c r="G2756" s="0" t="n">
        <v>13.76</v>
      </c>
      <c r="H2756" s="0" t="n">
        <v>8.85</v>
      </c>
      <c r="I2756" s="0" t="n">
        <v>0.68</v>
      </c>
      <c r="J2756" s="0" t="s">
        <v>141</v>
      </c>
      <c r="K2756" s="0" t="s">
        <v>54</v>
      </c>
      <c r="L2756" s="0" t="n">
        <v>109</v>
      </c>
      <c r="M2756" s="0" t="n">
        <v>3.84</v>
      </c>
      <c r="N2756" s="0" t="n">
        <v>87.49</v>
      </c>
      <c r="O2756" s="0" t="n">
        <v>0.97</v>
      </c>
      <c r="P2756" s="0" t="n">
        <v>4</v>
      </c>
      <c r="Q2756" s="0" t="n">
        <v>0.83</v>
      </c>
      <c r="R2756" s="0" t="n">
        <v>306</v>
      </c>
      <c r="S2756" s="0" t="n">
        <v>8.71</v>
      </c>
      <c r="T2756" s="0" t="n">
        <v>0.77</v>
      </c>
      <c r="U2756" s="6" t="n">
        <v>45424</v>
      </c>
      <c r="V2756" s="0" t="n">
        <v>46.11</v>
      </c>
      <c r="W2756" s="0" t="n">
        <v>0.659</v>
      </c>
    </row>
    <row r="2757" customFormat="false" ht="15" hidden="false" customHeight="false" outlineLevel="0" collapsed="false">
      <c r="A2757" s="0" t="s">
        <v>2903</v>
      </c>
      <c r="B2757" s="0" t="s">
        <v>81</v>
      </c>
      <c r="C2757" s="0" t="n">
        <v>455</v>
      </c>
      <c r="D2757" s="0" t="n">
        <v>27</v>
      </c>
      <c r="E2757" s="0" t="n">
        <v>4</v>
      </c>
      <c r="F2757" s="0" t="n">
        <v>6</v>
      </c>
      <c r="G2757" s="0" t="n">
        <v>37.89</v>
      </c>
      <c r="H2757" s="0" t="n">
        <v>9.64</v>
      </c>
      <c r="I2757" s="0" t="n">
        <v>0.45</v>
      </c>
      <c r="J2757" s="0" t="s">
        <v>225</v>
      </c>
      <c r="K2757" s="0" t="s">
        <v>60</v>
      </c>
      <c r="L2757" s="0" t="n">
        <v>108</v>
      </c>
      <c r="M2757" s="0" t="n">
        <v>4.46</v>
      </c>
      <c r="N2757" s="0" t="n">
        <v>94.73</v>
      </c>
      <c r="O2757" s="0" t="n">
        <v>1.84</v>
      </c>
      <c r="P2757" s="0" t="n">
        <v>9</v>
      </c>
      <c r="Q2757" s="0" t="n">
        <v>0.94</v>
      </c>
      <c r="R2757" s="0" t="n">
        <v>692</v>
      </c>
      <c r="S2757" s="0" t="n">
        <v>9.01</v>
      </c>
      <c r="T2757" s="0" t="n">
        <v>0.23</v>
      </c>
      <c r="U2757" s="6" t="n">
        <v>45384</v>
      </c>
      <c r="V2757" s="0" t="n">
        <v>192.23</v>
      </c>
      <c r="W2757" s="0" t="n">
        <v>0.39</v>
      </c>
    </row>
    <row r="2758" customFormat="false" ht="15" hidden="false" customHeight="false" outlineLevel="0" collapsed="false">
      <c r="A2758" s="0" t="s">
        <v>2904</v>
      </c>
      <c r="B2758" s="0" t="s">
        <v>44</v>
      </c>
      <c r="C2758" s="0" t="n">
        <v>294</v>
      </c>
      <c r="D2758" s="0" t="n">
        <v>81</v>
      </c>
      <c r="E2758" s="0" t="n">
        <v>4</v>
      </c>
      <c r="F2758" s="0" t="n">
        <v>7</v>
      </c>
      <c r="G2758" s="0" t="n">
        <v>18.92</v>
      </c>
      <c r="H2758" s="0" t="n">
        <v>8.64</v>
      </c>
      <c r="I2758" s="0" t="n">
        <v>0.27</v>
      </c>
      <c r="J2758" s="0" t="s">
        <v>166</v>
      </c>
      <c r="K2758" s="0" t="s">
        <v>42</v>
      </c>
      <c r="L2758" s="0" t="n">
        <v>82</v>
      </c>
      <c r="M2758" s="0" t="n">
        <v>2.41</v>
      </c>
      <c r="N2758" s="0" t="n">
        <v>34.09</v>
      </c>
      <c r="O2758" s="0" t="n">
        <v>1.99</v>
      </c>
      <c r="P2758" s="0" t="n">
        <v>0</v>
      </c>
      <c r="Q2758" s="0" t="n">
        <v>0.85</v>
      </c>
      <c r="R2758" s="0" t="n">
        <v>613</v>
      </c>
      <c r="S2758" s="0" t="n">
        <v>11.68</v>
      </c>
      <c r="T2758" s="0" t="n">
        <v>0.78</v>
      </c>
      <c r="U2758" s="6" t="n">
        <v>45556</v>
      </c>
      <c r="V2758" s="0" t="n">
        <v>168.44</v>
      </c>
      <c r="W2758" s="0" t="n">
        <v>0.683</v>
      </c>
    </row>
    <row r="2759" customFormat="false" ht="15" hidden="false" customHeight="false" outlineLevel="0" collapsed="false">
      <c r="A2759" s="0" t="s">
        <v>2905</v>
      </c>
      <c r="B2759" s="0" t="s">
        <v>44</v>
      </c>
      <c r="C2759" s="0" t="n">
        <v>480</v>
      </c>
      <c r="D2759" s="0" t="n">
        <v>90</v>
      </c>
      <c r="E2759" s="0" t="n">
        <v>12</v>
      </c>
      <c r="F2759" s="0" t="n">
        <v>9</v>
      </c>
      <c r="G2759" s="0" t="n">
        <v>36.59</v>
      </c>
      <c r="H2759" s="0" t="n">
        <v>1.07</v>
      </c>
      <c r="I2759" s="0" t="n">
        <v>0.3</v>
      </c>
      <c r="J2759" s="0" t="s">
        <v>62</v>
      </c>
      <c r="K2759" s="0" t="s">
        <v>42</v>
      </c>
      <c r="L2759" s="0" t="n">
        <v>128</v>
      </c>
      <c r="M2759" s="0" t="n">
        <v>2.36</v>
      </c>
      <c r="N2759" s="0" t="n">
        <v>70.98</v>
      </c>
      <c r="O2759" s="0" t="n">
        <v>1.34</v>
      </c>
      <c r="P2759" s="0" t="n">
        <v>6</v>
      </c>
      <c r="Q2759" s="0" t="n">
        <v>0.85</v>
      </c>
      <c r="R2759" s="0" t="n">
        <v>151</v>
      </c>
      <c r="S2759" s="0" t="n">
        <v>12.58</v>
      </c>
      <c r="T2759" s="0" t="n">
        <v>0.41</v>
      </c>
      <c r="U2759" s="6" t="n">
        <v>45499</v>
      </c>
      <c r="V2759" s="0" t="n">
        <v>79.74</v>
      </c>
      <c r="W2759" s="0" t="n">
        <v>0.566</v>
      </c>
    </row>
    <row r="2760" customFormat="false" ht="15" hidden="false" customHeight="false" outlineLevel="0" collapsed="false">
      <c r="A2760" s="0" t="s">
        <v>2906</v>
      </c>
      <c r="B2760" s="0" t="s">
        <v>40</v>
      </c>
      <c r="C2760" s="0" t="n">
        <v>125</v>
      </c>
      <c r="D2760" s="0" t="n">
        <v>52</v>
      </c>
      <c r="E2760" s="0" t="n">
        <v>13</v>
      </c>
      <c r="F2760" s="0" t="n">
        <v>7</v>
      </c>
      <c r="G2760" s="0" t="n">
        <v>23.35</v>
      </c>
      <c r="H2760" s="0" t="n">
        <v>6.81</v>
      </c>
      <c r="I2760" s="0" t="n">
        <v>0.82</v>
      </c>
      <c r="J2760" s="0" t="s">
        <v>387</v>
      </c>
      <c r="K2760" s="0" t="s">
        <v>54</v>
      </c>
      <c r="L2760" s="0" t="n">
        <v>137</v>
      </c>
      <c r="M2760" s="0" t="n">
        <v>1.87</v>
      </c>
      <c r="N2760" s="0" t="n">
        <v>86.16</v>
      </c>
      <c r="O2760" s="0" t="n">
        <v>1.72</v>
      </c>
      <c r="P2760" s="0" t="n">
        <v>6</v>
      </c>
      <c r="Q2760" s="0" t="n">
        <v>0.83</v>
      </c>
      <c r="R2760" s="0" t="n">
        <v>268</v>
      </c>
      <c r="S2760" s="0" t="n">
        <v>6.94</v>
      </c>
      <c r="T2760" s="0" t="n">
        <v>0.35</v>
      </c>
      <c r="U2760" s="6" t="n">
        <v>45598</v>
      </c>
      <c r="V2760" s="0" t="n">
        <v>50.56</v>
      </c>
      <c r="W2760" s="0" t="n">
        <v>0.437</v>
      </c>
    </row>
    <row r="2761" customFormat="false" ht="15" hidden="false" customHeight="false" outlineLevel="0" collapsed="false">
      <c r="A2761" s="0" t="s">
        <v>2907</v>
      </c>
      <c r="B2761" s="0" t="s">
        <v>40</v>
      </c>
      <c r="C2761" s="0" t="n">
        <v>40</v>
      </c>
      <c r="D2761" s="0" t="n">
        <v>15</v>
      </c>
      <c r="E2761" s="0" t="n">
        <v>13</v>
      </c>
      <c r="F2761" s="0" t="n">
        <v>3</v>
      </c>
      <c r="G2761" s="0" t="n">
        <v>27.82</v>
      </c>
      <c r="H2761" s="0" t="n">
        <v>7.95</v>
      </c>
      <c r="I2761" s="0" t="n">
        <v>0.9</v>
      </c>
      <c r="J2761" s="0" t="s">
        <v>189</v>
      </c>
      <c r="K2761" s="0" t="s">
        <v>42</v>
      </c>
      <c r="L2761" s="0" t="n">
        <v>149</v>
      </c>
      <c r="M2761" s="0" t="n">
        <v>4.45</v>
      </c>
      <c r="N2761" s="0" t="n">
        <v>13.33</v>
      </c>
      <c r="O2761" s="0" t="n">
        <v>1.33</v>
      </c>
      <c r="P2761" s="0" t="n">
        <v>7</v>
      </c>
      <c r="Q2761" s="0" t="n">
        <v>0.77</v>
      </c>
      <c r="R2761" s="0" t="n">
        <v>293</v>
      </c>
      <c r="S2761" s="0" t="n">
        <v>11.41</v>
      </c>
      <c r="T2761" s="0" t="n">
        <v>0.5</v>
      </c>
      <c r="U2761" s="6" t="n">
        <v>45580</v>
      </c>
      <c r="V2761" s="0" t="n">
        <v>266.57</v>
      </c>
      <c r="W2761" s="0" t="n">
        <v>0.533</v>
      </c>
    </row>
    <row r="2762" customFormat="false" ht="15" hidden="false" customHeight="false" outlineLevel="0" collapsed="false">
      <c r="A2762" s="0" t="s">
        <v>2908</v>
      </c>
      <c r="B2762" s="0" t="s">
        <v>40</v>
      </c>
      <c r="C2762" s="0" t="n">
        <v>83</v>
      </c>
      <c r="D2762" s="0" t="n">
        <v>95</v>
      </c>
      <c r="E2762" s="0" t="n">
        <v>10</v>
      </c>
      <c r="F2762" s="0" t="n">
        <v>4</v>
      </c>
      <c r="G2762" s="0" t="n">
        <v>27.62</v>
      </c>
      <c r="H2762" s="0" t="n">
        <v>9.83</v>
      </c>
      <c r="I2762" s="0" t="n">
        <v>0.54</v>
      </c>
      <c r="J2762" s="0" t="s">
        <v>92</v>
      </c>
      <c r="K2762" s="0" t="s">
        <v>60</v>
      </c>
      <c r="L2762" s="0" t="n">
        <v>97</v>
      </c>
      <c r="M2762" s="0" t="n">
        <v>2.97</v>
      </c>
      <c r="N2762" s="0" t="n">
        <v>93.14</v>
      </c>
      <c r="O2762" s="0" t="n">
        <v>1.76</v>
      </c>
      <c r="P2762" s="0" t="n">
        <v>6</v>
      </c>
      <c r="Q2762" s="0" t="n">
        <v>0.98</v>
      </c>
      <c r="R2762" s="0" t="n">
        <v>894</v>
      </c>
      <c r="S2762" s="0" t="n">
        <v>13.75</v>
      </c>
      <c r="T2762" s="0" t="n">
        <v>0.29</v>
      </c>
      <c r="U2762" s="6" t="n">
        <v>45618</v>
      </c>
      <c r="V2762" s="0" t="n">
        <v>49.11</v>
      </c>
      <c r="W2762" s="0" t="n">
        <v>0.541</v>
      </c>
    </row>
    <row r="2763" customFormat="false" ht="15" hidden="false" customHeight="false" outlineLevel="0" collapsed="false">
      <c r="A2763" s="0" t="s">
        <v>2909</v>
      </c>
      <c r="B2763" s="0" t="s">
        <v>81</v>
      </c>
      <c r="C2763" s="0" t="n">
        <v>184</v>
      </c>
      <c r="D2763" s="0" t="n">
        <v>87</v>
      </c>
      <c r="E2763" s="0" t="n">
        <v>5</v>
      </c>
      <c r="F2763" s="0" t="n">
        <v>2</v>
      </c>
      <c r="G2763" s="0" t="n">
        <v>48.82</v>
      </c>
      <c r="H2763" s="0" t="n">
        <v>4.06</v>
      </c>
      <c r="I2763" s="0" t="n">
        <v>0.42</v>
      </c>
      <c r="J2763" s="0" t="s">
        <v>220</v>
      </c>
      <c r="K2763" s="0" t="s">
        <v>46</v>
      </c>
      <c r="L2763" s="0" t="n">
        <v>114</v>
      </c>
      <c r="M2763" s="0" t="n">
        <v>3.11</v>
      </c>
      <c r="N2763" s="0" t="n">
        <v>73.9</v>
      </c>
      <c r="O2763" s="0" t="n">
        <v>0.92</v>
      </c>
      <c r="P2763" s="0" t="n">
        <v>7</v>
      </c>
      <c r="Q2763" s="0" t="n">
        <v>0.8</v>
      </c>
      <c r="R2763" s="0" t="n">
        <v>988</v>
      </c>
      <c r="S2763" s="0" t="n">
        <v>13.41</v>
      </c>
      <c r="T2763" s="0" t="n">
        <v>0.51</v>
      </c>
      <c r="U2763" s="6" t="n">
        <v>45301</v>
      </c>
      <c r="V2763" s="0" t="n">
        <v>34.85</v>
      </c>
      <c r="W2763" s="0" t="n">
        <v>0.609</v>
      </c>
    </row>
    <row r="2764" customFormat="false" ht="15" hidden="false" customHeight="false" outlineLevel="0" collapsed="false">
      <c r="A2764" s="0" t="s">
        <v>2910</v>
      </c>
      <c r="B2764" s="0" t="s">
        <v>81</v>
      </c>
      <c r="C2764" s="0" t="n">
        <v>46</v>
      </c>
      <c r="D2764" s="0" t="n">
        <v>76</v>
      </c>
      <c r="E2764" s="0" t="n">
        <v>9</v>
      </c>
      <c r="F2764" s="0" t="n">
        <v>6</v>
      </c>
      <c r="G2764" s="0" t="n">
        <v>18.99</v>
      </c>
      <c r="H2764" s="0" t="n">
        <v>2.11</v>
      </c>
      <c r="I2764" s="0" t="n">
        <v>0.83</v>
      </c>
      <c r="J2764" s="0" t="s">
        <v>171</v>
      </c>
      <c r="K2764" s="0" t="s">
        <v>46</v>
      </c>
      <c r="L2764" s="0" t="n">
        <v>28</v>
      </c>
      <c r="M2764" s="0" t="n">
        <v>3.48</v>
      </c>
      <c r="N2764" s="0" t="n">
        <v>162.73</v>
      </c>
      <c r="O2764" s="0" t="n">
        <v>1.26</v>
      </c>
      <c r="P2764" s="0" t="n">
        <v>2</v>
      </c>
      <c r="Q2764" s="0" t="n">
        <v>0.87</v>
      </c>
      <c r="R2764" s="0" t="n">
        <v>352</v>
      </c>
      <c r="S2764" s="0" t="n">
        <v>8.03</v>
      </c>
      <c r="T2764" s="0" t="n">
        <v>0.28</v>
      </c>
      <c r="U2764" s="6" t="n">
        <v>45630</v>
      </c>
      <c r="V2764" s="0" t="n">
        <v>189.78</v>
      </c>
      <c r="W2764" s="0" t="n">
        <v>0.571</v>
      </c>
    </row>
    <row r="2765" customFormat="false" ht="15" hidden="false" customHeight="false" outlineLevel="0" collapsed="false">
      <c r="A2765" s="0" t="s">
        <v>2911</v>
      </c>
      <c r="B2765" s="0" t="s">
        <v>48</v>
      </c>
      <c r="C2765" s="0" t="n">
        <v>330</v>
      </c>
      <c r="D2765" s="0" t="n">
        <v>21</v>
      </c>
      <c r="E2765" s="0" t="n">
        <v>10</v>
      </c>
      <c r="F2765" s="0" t="n">
        <v>2</v>
      </c>
      <c r="G2765" s="0" t="n">
        <v>11.18</v>
      </c>
      <c r="H2765" s="0" t="n">
        <v>8.6</v>
      </c>
      <c r="I2765" s="0" t="n">
        <v>0.71</v>
      </c>
      <c r="J2765" s="0" t="s">
        <v>474</v>
      </c>
      <c r="K2765" s="0" t="s">
        <v>46</v>
      </c>
      <c r="L2765" s="0" t="n">
        <v>89</v>
      </c>
      <c r="M2765" s="0" t="n">
        <v>1.85</v>
      </c>
      <c r="N2765" s="0" t="n">
        <v>30.35</v>
      </c>
      <c r="O2765" s="0" t="n">
        <v>1.71</v>
      </c>
      <c r="P2765" s="0" t="n">
        <v>2</v>
      </c>
      <c r="Q2765" s="0" t="n">
        <v>0.74</v>
      </c>
      <c r="R2765" s="0" t="n">
        <v>419</v>
      </c>
      <c r="S2765" s="0" t="n">
        <v>9.5</v>
      </c>
      <c r="T2765" s="0" t="n">
        <v>0.59</v>
      </c>
      <c r="U2765" s="6" t="n">
        <v>45437</v>
      </c>
      <c r="V2765" s="0" t="n">
        <v>83.24</v>
      </c>
      <c r="W2765" s="0" t="n">
        <v>0.582</v>
      </c>
    </row>
    <row r="2766" customFormat="false" ht="15" hidden="false" customHeight="false" outlineLevel="0" collapsed="false">
      <c r="A2766" s="0" t="s">
        <v>2912</v>
      </c>
      <c r="B2766" s="0" t="s">
        <v>40</v>
      </c>
      <c r="C2766" s="0" t="n">
        <v>304</v>
      </c>
      <c r="D2766" s="0" t="n">
        <v>21</v>
      </c>
      <c r="E2766" s="0" t="n">
        <v>5</v>
      </c>
      <c r="F2766" s="0" t="n">
        <v>3</v>
      </c>
      <c r="G2766" s="0" t="n">
        <v>45.68</v>
      </c>
      <c r="H2766" s="0" t="n">
        <v>3.52</v>
      </c>
      <c r="I2766" s="0" t="n">
        <v>0.14</v>
      </c>
      <c r="J2766" s="0" t="s">
        <v>289</v>
      </c>
      <c r="K2766" s="0" t="s">
        <v>54</v>
      </c>
      <c r="L2766" s="0" t="n">
        <v>35</v>
      </c>
      <c r="M2766" s="0" t="n">
        <v>2.45</v>
      </c>
      <c r="N2766" s="0" t="n">
        <v>154.44</v>
      </c>
      <c r="O2766" s="0" t="n">
        <v>1.84</v>
      </c>
      <c r="P2766" s="0" t="n">
        <v>7</v>
      </c>
      <c r="Q2766" s="0" t="n">
        <v>0.83</v>
      </c>
      <c r="R2766" s="0" t="n">
        <v>900</v>
      </c>
      <c r="S2766" s="0" t="n">
        <v>10.42</v>
      </c>
      <c r="T2766" s="0" t="n">
        <v>0.34</v>
      </c>
      <c r="U2766" s="6" t="n">
        <v>45335</v>
      </c>
      <c r="V2766" s="0" t="n">
        <v>200.41</v>
      </c>
      <c r="W2766" s="0" t="n">
        <v>0.449</v>
      </c>
    </row>
    <row r="2767" customFormat="false" ht="15" hidden="false" customHeight="false" outlineLevel="0" collapsed="false">
      <c r="A2767" s="0" t="s">
        <v>2913</v>
      </c>
      <c r="B2767" s="0" t="s">
        <v>44</v>
      </c>
      <c r="C2767" s="0" t="n">
        <v>167</v>
      </c>
      <c r="D2767" s="0" t="n">
        <v>75</v>
      </c>
      <c r="E2767" s="0" t="n">
        <v>4</v>
      </c>
      <c r="F2767" s="0" t="n">
        <v>5</v>
      </c>
      <c r="G2767" s="0" t="n">
        <v>9.57</v>
      </c>
      <c r="H2767" s="0" t="n">
        <v>6.18</v>
      </c>
      <c r="I2767" s="0" t="n">
        <v>0.42</v>
      </c>
      <c r="J2767" s="0" t="s">
        <v>128</v>
      </c>
      <c r="K2767" s="0" t="s">
        <v>46</v>
      </c>
      <c r="L2767" s="0" t="n">
        <v>160</v>
      </c>
      <c r="M2767" s="0" t="n">
        <v>3.84</v>
      </c>
      <c r="N2767" s="0" t="n">
        <v>145.66</v>
      </c>
      <c r="O2767" s="0" t="n">
        <v>0.15</v>
      </c>
      <c r="P2767" s="0" t="n">
        <v>8</v>
      </c>
      <c r="Q2767" s="0" t="n">
        <v>0.97</v>
      </c>
      <c r="R2767" s="0" t="n">
        <v>324</v>
      </c>
      <c r="S2767" s="0" t="n">
        <v>12.47</v>
      </c>
      <c r="T2767" s="0" t="n">
        <v>0.3</v>
      </c>
      <c r="U2767" s="6" t="n">
        <v>45402</v>
      </c>
      <c r="V2767" s="0" t="n">
        <v>151.84</v>
      </c>
      <c r="W2767" s="0" t="n">
        <v>0.645</v>
      </c>
    </row>
    <row r="2768" customFormat="false" ht="15" hidden="false" customHeight="false" outlineLevel="0" collapsed="false">
      <c r="A2768" s="0" t="s">
        <v>2914</v>
      </c>
      <c r="B2768" s="0" t="s">
        <v>56</v>
      </c>
      <c r="C2768" s="0" t="n">
        <v>300</v>
      </c>
      <c r="D2768" s="0" t="n">
        <v>11</v>
      </c>
      <c r="E2768" s="0" t="n">
        <v>10</v>
      </c>
      <c r="F2768" s="0" t="n">
        <v>8</v>
      </c>
      <c r="G2768" s="0" t="n">
        <v>41.89</v>
      </c>
      <c r="H2768" s="0" t="n">
        <v>4.2</v>
      </c>
      <c r="I2768" s="0" t="n">
        <v>0.71</v>
      </c>
      <c r="J2768" s="0" t="s">
        <v>229</v>
      </c>
      <c r="K2768" s="0" t="s">
        <v>46</v>
      </c>
      <c r="L2768" s="0" t="n">
        <v>130</v>
      </c>
      <c r="M2768" s="0" t="n">
        <v>4.93</v>
      </c>
      <c r="N2768" s="0" t="n">
        <v>55.94</v>
      </c>
      <c r="O2768" s="0" t="n">
        <v>0.3</v>
      </c>
      <c r="P2768" s="0" t="n">
        <v>9</v>
      </c>
      <c r="Q2768" s="0" t="n">
        <v>1</v>
      </c>
      <c r="R2768" s="0" t="n">
        <v>119</v>
      </c>
      <c r="S2768" s="0" t="n">
        <v>8.11</v>
      </c>
      <c r="T2768" s="0" t="n">
        <v>0.66</v>
      </c>
      <c r="U2768" s="6" t="n">
        <v>45521</v>
      </c>
      <c r="V2768" s="0" t="n">
        <v>71.26</v>
      </c>
      <c r="W2768" s="0" t="n">
        <v>0.63</v>
      </c>
    </row>
    <row r="2769" customFormat="false" ht="15" hidden="false" customHeight="false" outlineLevel="0" collapsed="false">
      <c r="A2769" s="0" t="s">
        <v>2915</v>
      </c>
      <c r="B2769" s="0" t="s">
        <v>48</v>
      </c>
      <c r="C2769" s="0" t="n">
        <v>345</v>
      </c>
      <c r="D2769" s="0" t="n">
        <v>24</v>
      </c>
      <c r="E2769" s="0" t="n">
        <v>5</v>
      </c>
      <c r="F2769" s="0" t="n">
        <v>6</v>
      </c>
      <c r="G2769" s="0" t="n">
        <v>8.36</v>
      </c>
      <c r="H2769" s="0" t="n">
        <v>4.32</v>
      </c>
      <c r="I2769" s="0" t="n">
        <v>0.62</v>
      </c>
      <c r="J2769" s="0" t="s">
        <v>319</v>
      </c>
      <c r="K2769" s="0" t="s">
        <v>46</v>
      </c>
      <c r="L2769" s="0" t="n">
        <v>42</v>
      </c>
      <c r="M2769" s="0" t="n">
        <v>0.65</v>
      </c>
      <c r="N2769" s="0" t="n">
        <v>25.82</v>
      </c>
      <c r="O2769" s="0" t="n">
        <v>1.87</v>
      </c>
      <c r="P2769" s="0" t="n">
        <v>3</v>
      </c>
      <c r="Q2769" s="0" t="n">
        <v>0.81</v>
      </c>
      <c r="R2769" s="0" t="n">
        <v>96</v>
      </c>
      <c r="S2769" s="0" t="n">
        <v>2.57</v>
      </c>
      <c r="T2769" s="0" t="n">
        <v>0.7</v>
      </c>
      <c r="U2769" s="6" t="n">
        <v>45602</v>
      </c>
      <c r="V2769" s="0" t="n">
        <v>30.2</v>
      </c>
      <c r="W2769" s="0" t="n">
        <v>0.489</v>
      </c>
    </row>
    <row r="2770" customFormat="false" ht="15" hidden="false" customHeight="false" outlineLevel="0" collapsed="false">
      <c r="A2770" s="0" t="s">
        <v>2916</v>
      </c>
      <c r="B2770" s="0" t="s">
        <v>81</v>
      </c>
      <c r="C2770" s="0" t="n">
        <v>338</v>
      </c>
      <c r="D2770" s="0" t="n">
        <v>32</v>
      </c>
      <c r="E2770" s="0" t="n">
        <v>9</v>
      </c>
      <c r="F2770" s="0" t="n">
        <v>3</v>
      </c>
      <c r="G2770" s="0" t="n">
        <v>33.28</v>
      </c>
      <c r="H2770" s="0" t="n">
        <v>7.46</v>
      </c>
      <c r="I2770" s="0" t="n">
        <v>0.98</v>
      </c>
      <c r="J2770" s="0" t="s">
        <v>143</v>
      </c>
      <c r="K2770" s="0" t="s">
        <v>42</v>
      </c>
      <c r="L2770" s="0" t="n">
        <v>115</v>
      </c>
      <c r="M2770" s="0" t="n">
        <v>0.69</v>
      </c>
      <c r="N2770" s="0" t="n">
        <v>169.95</v>
      </c>
      <c r="O2770" s="0" t="n">
        <v>1.18</v>
      </c>
      <c r="P2770" s="0" t="n">
        <v>7</v>
      </c>
      <c r="Q2770" s="0" t="n">
        <v>0.75</v>
      </c>
      <c r="R2770" s="0" t="n">
        <v>166</v>
      </c>
      <c r="S2770" s="0" t="n">
        <v>6.39</v>
      </c>
      <c r="T2770" s="0" t="n">
        <v>0.2</v>
      </c>
      <c r="U2770" s="6" t="n">
        <v>45533</v>
      </c>
      <c r="V2770" s="0" t="n">
        <v>30.49</v>
      </c>
      <c r="W2770" s="0" t="n">
        <v>0.417</v>
      </c>
    </row>
    <row r="2771" customFormat="false" ht="15" hidden="false" customHeight="false" outlineLevel="0" collapsed="false">
      <c r="A2771" s="0" t="s">
        <v>2917</v>
      </c>
      <c r="B2771" s="0" t="s">
        <v>48</v>
      </c>
      <c r="C2771" s="0" t="n">
        <v>183</v>
      </c>
      <c r="D2771" s="0" t="n">
        <v>38</v>
      </c>
      <c r="E2771" s="0" t="n">
        <v>14</v>
      </c>
      <c r="F2771" s="0" t="n">
        <v>9</v>
      </c>
      <c r="G2771" s="0" t="n">
        <v>8.38</v>
      </c>
      <c r="H2771" s="0" t="n">
        <v>3.93</v>
      </c>
      <c r="I2771" s="0" t="n">
        <v>0.88</v>
      </c>
      <c r="J2771" s="0" t="s">
        <v>145</v>
      </c>
      <c r="K2771" s="0" t="s">
        <v>42</v>
      </c>
      <c r="L2771" s="0" t="n">
        <v>39</v>
      </c>
      <c r="M2771" s="0" t="n">
        <v>2.43</v>
      </c>
      <c r="N2771" s="0" t="n">
        <v>57.39</v>
      </c>
      <c r="O2771" s="0" t="n">
        <v>1.98</v>
      </c>
      <c r="P2771" s="0" t="n">
        <v>0</v>
      </c>
      <c r="Q2771" s="0" t="n">
        <v>0.79</v>
      </c>
      <c r="R2771" s="0" t="n">
        <v>639</v>
      </c>
      <c r="S2771" s="0" t="n">
        <v>11.08</v>
      </c>
      <c r="T2771" s="0" t="n">
        <v>0.51</v>
      </c>
      <c r="U2771" s="6" t="n">
        <v>45538</v>
      </c>
      <c r="V2771" s="0" t="n">
        <v>179.9</v>
      </c>
      <c r="W2771" s="0" t="n">
        <v>0.61</v>
      </c>
    </row>
    <row r="2772" customFormat="false" ht="15" hidden="false" customHeight="false" outlineLevel="0" collapsed="false">
      <c r="A2772" s="0" t="s">
        <v>2918</v>
      </c>
      <c r="B2772" s="0" t="s">
        <v>48</v>
      </c>
      <c r="C2772" s="0" t="n">
        <v>405</v>
      </c>
      <c r="D2772" s="0" t="n">
        <v>90</v>
      </c>
      <c r="E2772" s="0" t="n">
        <v>3</v>
      </c>
      <c r="F2772" s="0" t="n">
        <v>4</v>
      </c>
      <c r="G2772" s="0" t="n">
        <v>46.23</v>
      </c>
      <c r="H2772" s="0" t="n">
        <v>7.08</v>
      </c>
      <c r="I2772" s="0" t="n">
        <v>0.15</v>
      </c>
      <c r="J2772" s="0" t="s">
        <v>118</v>
      </c>
      <c r="K2772" s="0" t="s">
        <v>42</v>
      </c>
      <c r="L2772" s="0" t="n">
        <v>160</v>
      </c>
      <c r="M2772" s="0" t="n">
        <v>3.47</v>
      </c>
      <c r="N2772" s="0" t="n">
        <v>37.66</v>
      </c>
      <c r="O2772" s="0" t="n">
        <v>1.61</v>
      </c>
      <c r="P2772" s="0" t="n">
        <v>1</v>
      </c>
      <c r="Q2772" s="0" t="n">
        <v>0.8</v>
      </c>
      <c r="R2772" s="0" t="n">
        <v>566</v>
      </c>
      <c r="S2772" s="0" t="n">
        <v>9.73</v>
      </c>
      <c r="T2772" s="0" t="n">
        <v>0.26</v>
      </c>
      <c r="U2772" s="6" t="n">
        <v>45379</v>
      </c>
      <c r="V2772" s="0" t="n">
        <v>229.89</v>
      </c>
      <c r="W2772" s="0" t="n">
        <v>0.561</v>
      </c>
    </row>
    <row r="2773" customFormat="false" ht="15" hidden="false" customHeight="false" outlineLevel="0" collapsed="false">
      <c r="A2773" s="0" t="s">
        <v>2919</v>
      </c>
      <c r="B2773" s="0" t="s">
        <v>48</v>
      </c>
      <c r="C2773" s="0" t="n">
        <v>425</v>
      </c>
      <c r="D2773" s="0" t="n">
        <v>16</v>
      </c>
      <c r="E2773" s="0" t="n">
        <v>14</v>
      </c>
      <c r="F2773" s="0" t="n">
        <v>8</v>
      </c>
      <c r="G2773" s="0" t="n">
        <v>28.69</v>
      </c>
      <c r="H2773" s="0" t="n">
        <v>0.64</v>
      </c>
      <c r="I2773" s="0" t="n">
        <v>0.75</v>
      </c>
      <c r="J2773" s="0" t="s">
        <v>70</v>
      </c>
      <c r="K2773" s="0" t="s">
        <v>60</v>
      </c>
      <c r="L2773" s="0" t="n">
        <v>135</v>
      </c>
      <c r="M2773" s="0" t="n">
        <v>2.24</v>
      </c>
      <c r="N2773" s="0" t="n">
        <v>78.22</v>
      </c>
      <c r="O2773" s="0" t="n">
        <v>1.65</v>
      </c>
      <c r="P2773" s="0" t="n">
        <v>9</v>
      </c>
      <c r="Q2773" s="0" t="n">
        <v>0.89</v>
      </c>
      <c r="R2773" s="0" t="n">
        <v>303</v>
      </c>
      <c r="S2773" s="0" t="n">
        <v>11.55</v>
      </c>
      <c r="T2773" s="0" t="n">
        <v>0.79</v>
      </c>
      <c r="U2773" s="6" t="n">
        <v>45404</v>
      </c>
      <c r="V2773" s="0" t="n">
        <v>210</v>
      </c>
      <c r="W2773" s="0" t="n">
        <v>0.545</v>
      </c>
    </row>
    <row r="2774" customFormat="false" ht="15" hidden="false" customHeight="false" outlineLevel="0" collapsed="false">
      <c r="A2774" s="0" t="s">
        <v>2920</v>
      </c>
      <c r="B2774" s="0" t="s">
        <v>48</v>
      </c>
      <c r="C2774" s="0" t="n">
        <v>243</v>
      </c>
      <c r="D2774" s="0" t="n">
        <v>37</v>
      </c>
      <c r="E2774" s="0" t="n">
        <v>8</v>
      </c>
      <c r="F2774" s="0" t="n">
        <v>6</v>
      </c>
      <c r="G2774" s="0" t="n">
        <v>17.13</v>
      </c>
      <c r="H2774" s="0" t="n">
        <v>3.58</v>
      </c>
      <c r="I2774" s="0" t="n">
        <v>0.4</v>
      </c>
      <c r="J2774" s="0" t="s">
        <v>132</v>
      </c>
      <c r="K2774" s="0" t="s">
        <v>60</v>
      </c>
      <c r="L2774" s="0" t="n">
        <v>45</v>
      </c>
      <c r="M2774" s="0" t="n">
        <v>5</v>
      </c>
      <c r="N2774" s="0" t="n">
        <v>86.17</v>
      </c>
      <c r="O2774" s="0" t="n">
        <v>0.83</v>
      </c>
      <c r="P2774" s="0" t="n">
        <v>9</v>
      </c>
      <c r="Q2774" s="0" t="n">
        <v>0.85</v>
      </c>
      <c r="R2774" s="0" t="n">
        <v>881</v>
      </c>
      <c r="S2774" s="0" t="n">
        <v>8</v>
      </c>
      <c r="T2774" s="0" t="n">
        <v>0.75</v>
      </c>
      <c r="U2774" s="6" t="n">
        <v>45502</v>
      </c>
      <c r="V2774" s="0" t="n">
        <v>181.93</v>
      </c>
      <c r="W2774" s="0" t="n">
        <v>0.564</v>
      </c>
    </row>
    <row r="2775" customFormat="false" ht="15" hidden="false" customHeight="false" outlineLevel="0" collapsed="false">
      <c r="A2775" s="0" t="s">
        <v>2921</v>
      </c>
      <c r="B2775" s="0" t="s">
        <v>56</v>
      </c>
      <c r="C2775" s="0" t="n">
        <v>291</v>
      </c>
      <c r="D2775" s="0" t="n">
        <v>23</v>
      </c>
      <c r="E2775" s="0" t="n">
        <v>14</v>
      </c>
      <c r="F2775" s="0" t="n">
        <v>6</v>
      </c>
      <c r="G2775" s="0" t="n">
        <v>7.88</v>
      </c>
      <c r="H2775" s="0" t="n">
        <v>3.53</v>
      </c>
      <c r="I2775" s="0" t="n">
        <v>0.71</v>
      </c>
      <c r="J2775" s="0" t="s">
        <v>67</v>
      </c>
      <c r="K2775" s="0" t="s">
        <v>60</v>
      </c>
      <c r="L2775" s="0" t="n">
        <v>134</v>
      </c>
      <c r="M2775" s="0" t="n">
        <v>1.38</v>
      </c>
      <c r="N2775" s="0" t="n">
        <v>71.96</v>
      </c>
      <c r="O2775" s="0" t="n">
        <v>0.59</v>
      </c>
      <c r="P2775" s="0" t="n">
        <v>9</v>
      </c>
      <c r="Q2775" s="0" t="n">
        <v>0.93</v>
      </c>
      <c r="R2775" s="0" t="n">
        <v>668</v>
      </c>
      <c r="S2775" s="0" t="n">
        <v>3.44</v>
      </c>
      <c r="T2775" s="0" t="n">
        <v>0.24</v>
      </c>
      <c r="U2775" s="6" t="n">
        <v>45599</v>
      </c>
      <c r="V2775" s="0" t="n">
        <v>71.17</v>
      </c>
      <c r="W2775" s="0" t="n">
        <v>0.441</v>
      </c>
    </row>
    <row r="2776" customFormat="false" ht="15" hidden="false" customHeight="false" outlineLevel="0" collapsed="false">
      <c r="A2776" s="0" t="s">
        <v>2922</v>
      </c>
      <c r="B2776" s="0" t="s">
        <v>40</v>
      </c>
      <c r="C2776" s="0" t="n">
        <v>165</v>
      </c>
      <c r="D2776" s="0" t="n">
        <v>53</v>
      </c>
      <c r="E2776" s="0" t="n">
        <v>14</v>
      </c>
      <c r="F2776" s="0" t="n">
        <v>9</v>
      </c>
      <c r="G2776" s="0" t="n">
        <v>19.19</v>
      </c>
      <c r="H2776" s="0" t="n">
        <v>7.61</v>
      </c>
      <c r="I2776" s="0" t="n">
        <v>0.66</v>
      </c>
      <c r="J2776" s="0" t="s">
        <v>174</v>
      </c>
      <c r="K2776" s="0" t="s">
        <v>46</v>
      </c>
      <c r="L2776" s="0" t="n">
        <v>133</v>
      </c>
      <c r="M2776" s="0" t="n">
        <v>0.54</v>
      </c>
      <c r="N2776" s="0" t="n">
        <v>195.53</v>
      </c>
      <c r="O2776" s="0" t="n">
        <v>1.24</v>
      </c>
      <c r="P2776" s="0" t="n">
        <v>8</v>
      </c>
      <c r="Q2776" s="0" t="n">
        <v>0.91</v>
      </c>
      <c r="R2776" s="0" t="n">
        <v>805</v>
      </c>
      <c r="S2776" s="0" t="n">
        <v>2.61</v>
      </c>
      <c r="T2776" s="0" t="n">
        <v>0.95</v>
      </c>
      <c r="U2776" s="6" t="n">
        <v>45365</v>
      </c>
      <c r="V2776" s="0" t="n">
        <v>259.92</v>
      </c>
      <c r="W2776" s="0" t="n">
        <v>0.523</v>
      </c>
    </row>
    <row r="2777" customFormat="false" ht="15" hidden="false" customHeight="false" outlineLevel="0" collapsed="false">
      <c r="A2777" s="0" t="s">
        <v>2923</v>
      </c>
      <c r="B2777" s="0" t="s">
        <v>44</v>
      </c>
      <c r="C2777" s="0" t="n">
        <v>472</v>
      </c>
      <c r="D2777" s="0" t="n">
        <v>39</v>
      </c>
      <c r="E2777" s="0" t="n">
        <v>11</v>
      </c>
      <c r="F2777" s="0" t="n">
        <v>7</v>
      </c>
      <c r="G2777" s="0" t="n">
        <v>35.55</v>
      </c>
      <c r="H2777" s="0" t="n">
        <v>3.49</v>
      </c>
      <c r="I2777" s="0" t="n">
        <v>0.55</v>
      </c>
      <c r="J2777" s="0" t="s">
        <v>297</v>
      </c>
      <c r="K2777" s="0" t="s">
        <v>42</v>
      </c>
      <c r="L2777" s="0" t="n">
        <v>127</v>
      </c>
      <c r="M2777" s="0" t="n">
        <v>1.36</v>
      </c>
      <c r="N2777" s="0" t="n">
        <v>177.36</v>
      </c>
      <c r="O2777" s="0" t="n">
        <v>1.77</v>
      </c>
      <c r="P2777" s="0" t="n">
        <v>1</v>
      </c>
      <c r="Q2777" s="0" t="n">
        <v>0.78</v>
      </c>
      <c r="R2777" s="0" t="n">
        <v>222</v>
      </c>
      <c r="S2777" s="0" t="n">
        <v>7.74</v>
      </c>
      <c r="T2777" s="0" t="n">
        <v>0.97</v>
      </c>
      <c r="U2777" s="6" t="n">
        <v>45590</v>
      </c>
      <c r="V2777" s="0" t="n">
        <v>192.37</v>
      </c>
      <c r="W2777" s="0" t="n">
        <v>0.656</v>
      </c>
    </row>
    <row r="2778" customFormat="false" ht="15" hidden="false" customHeight="false" outlineLevel="0" collapsed="false">
      <c r="A2778" s="0" t="s">
        <v>2924</v>
      </c>
      <c r="B2778" s="0" t="s">
        <v>48</v>
      </c>
      <c r="C2778" s="0" t="n">
        <v>457</v>
      </c>
      <c r="D2778" s="0" t="n">
        <v>90</v>
      </c>
      <c r="E2778" s="0" t="n">
        <v>14</v>
      </c>
      <c r="F2778" s="0" t="n">
        <v>5</v>
      </c>
      <c r="G2778" s="0" t="n">
        <v>19.86</v>
      </c>
      <c r="H2778" s="0" t="n">
        <v>6.52</v>
      </c>
      <c r="I2778" s="0" t="n">
        <v>0.87</v>
      </c>
      <c r="J2778" s="0" t="s">
        <v>196</v>
      </c>
      <c r="K2778" s="0" t="s">
        <v>60</v>
      </c>
      <c r="L2778" s="0" t="n">
        <v>132</v>
      </c>
      <c r="M2778" s="0" t="n">
        <v>4.49</v>
      </c>
      <c r="N2778" s="0" t="n">
        <v>175.87</v>
      </c>
      <c r="O2778" s="0" t="n">
        <v>1.48</v>
      </c>
      <c r="P2778" s="0" t="n">
        <v>1</v>
      </c>
      <c r="Q2778" s="0" t="n">
        <v>0.94</v>
      </c>
      <c r="R2778" s="0" t="n">
        <v>478</v>
      </c>
      <c r="S2778" s="0" t="n">
        <v>3.88</v>
      </c>
      <c r="T2778" s="0" t="n">
        <v>0.47</v>
      </c>
      <c r="U2778" s="6" t="n">
        <v>45385</v>
      </c>
      <c r="V2778" s="0" t="n">
        <v>211.32</v>
      </c>
      <c r="W2778" s="0" t="n">
        <v>0.566</v>
      </c>
    </row>
    <row r="2779" customFormat="false" ht="15" hidden="false" customHeight="false" outlineLevel="0" collapsed="false">
      <c r="A2779" s="0" t="s">
        <v>2925</v>
      </c>
      <c r="B2779" s="0" t="s">
        <v>48</v>
      </c>
      <c r="C2779" s="0" t="n">
        <v>375</v>
      </c>
      <c r="D2779" s="0" t="n">
        <v>41</v>
      </c>
      <c r="E2779" s="0" t="n">
        <v>5</v>
      </c>
      <c r="F2779" s="0" t="n">
        <v>6</v>
      </c>
      <c r="G2779" s="0" t="n">
        <v>13.06</v>
      </c>
      <c r="H2779" s="0" t="n">
        <v>7.04</v>
      </c>
      <c r="I2779" s="0" t="n">
        <v>0.74</v>
      </c>
      <c r="J2779" s="0" t="s">
        <v>198</v>
      </c>
      <c r="K2779" s="0" t="s">
        <v>54</v>
      </c>
      <c r="L2779" s="0" t="n">
        <v>46</v>
      </c>
      <c r="M2779" s="0" t="n">
        <v>1.15</v>
      </c>
      <c r="N2779" s="0" t="n">
        <v>85.77</v>
      </c>
      <c r="O2779" s="0" t="n">
        <v>1</v>
      </c>
      <c r="P2779" s="0" t="n">
        <v>7</v>
      </c>
      <c r="Q2779" s="0" t="n">
        <v>0.95</v>
      </c>
      <c r="R2779" s="0" t="n">
        <v>85</v>
      </c>
      <c r="S2779" s="0" t="n">
        <v>14.75</v>
      </c>
      <c r="T2779" s="0" t="n">
        <v>0.3</v>
      </c>
      <c r="U2779" s="6" t="n">
        <v>45611</v>
      </c>
      <c r="V2779" s="0" t="n">
        <v>74.91</v>
      </c>
      <c r="W2779" s="0" t="n">
        <v>0.607</v>
      </c>
    </row>
    <row r="2780" customFormat="false" ht="15" hidden="false" customHeight="false" outlineLevel="0" collapsed="false">
      <c r="A2780" s="0" t="s">
        <v>2926</v>
      </c>
      <c r="B2780" s="0" t="s">
        <v>48</v>
      </c>
      <c r="C2780" s="0" t="n">
        <v>49</v>
      </c>
      <c r="D2780" s="0" t="n">
        <v>79</v>
      </c>
      <c r="E2780" s="0" t="n">
        <v>9</v>
      </c>
      <c r="F2780" s="0" t="n">
        <v>5</v>
      </c>
      <c r="G2780" s="0" t="n">
        <v>29.29</v>
      </c>
      <c r="H2780" s="0" t="n">
        <v>6.76</v>
      </c>
      <c r="I2780" s="0" t="n">
        <v>0.9</v>
      </c>
      <c r="J2780" s="0" t="s">
        <v>215</v>
      </c>
      <c r="K2780" s="0" t="s">
        <v>42</v>
      </c>
      <c r="L2780" s="0" t="n">
        <v>70</v>
      </c>
      <c r="M2780" s="0" t="n">
        <v>2.66</v>
      </c>
      <c r="N2780" s="0" t="n">
        <v>192.95</v>
      </c>
      <c r="O2780" s="0" t="n">
        <v>1.53</v>
      </c>
      <c r="P2780" s="0" t="n">
        <v>4</v>
      </c>
      <c r="Q2780" s="0" t="n">
        <v>0.88</v>
      </c>
      <c r="R2780" s="0" t="n">
        <v>954</v>
      </c>
      <c r="S2780" s="0" t="n">
        <v>3.78</v>
      </c>
      <c r="T2780" s="0" t="n">
        <v>0.29</v>
      </c>
      <c r="U2780" s="6" t="n">
        <v>45629</v>
      </c>
      <c r="V2780" s="0" t="n">
        <v>85.83</v>
      </c>
      <c r="W2780" s="0" t="n">
        <v>0.451</v>
      </c>
    </row>
    <row r="2781" customFormat="false" ht="15" hidden="false" customHeight="false" outlineLevel="0" collapsed="false">
      <c r="A2781" s="0" t="s">
        <v>2927</v>
      </c>
      <c r="B2781" s="0" t="s">
        <v>40</v>
      </c>
      <c r="C2781" s="0" t="n">
        <v>64</v>
      </c>
      <c r="D2781" s="0" t="n">
        <v>97</v>
      </c>
      <c r="E2781" s="0" t="n">
        <v>8</v>
      </c>
      <c r="F2781" s="0" t="n">
        <v>3</v>
      </c>
      <c r="G2781" s="0" t="n">
        <v>21.47</v>
      </c>
      <c r="H2781" s="0" t="n">
        <v>6.23</v>
      </c>
      <c r="I2781" s="0" t="n">
        <v>0.35</v>
      </c>
      <c r="J2781" s="0" t="s">
        <v>137</v>
      </c>
      <c r="K2781" s="0" t="s">
        <v>46</v>
      </c>
      <c r="L2781" s="0" t="n">
        <v>105</v>
      </c>
      <c r="M2781" s="0" t="n">
        <v>2.39</v>
      </c>
      <c r="N2781" s="0" t="n">
        <v>139.96</v>
      </c>
      <c r="O2781" s="0" t="n">
        <v>1.41</v>
      </c>
      <c r="P2781" s="0" t="n">
        <v>4</v>
      </c>
      <c r="Q2781" s="0" t="n">
        <v>0.98</v>
      </c>
      <c r="R2781" s="0" t="n">
        <v>456</v>
      </c>
      <c r="S2781" s="0" t="n">
        <v>8.93</v>
      </c>
      <c r="T2781" s="0" t="n">
        <v>0.87</v>
      </c>
      <c r="U2781" s="6" t="n">
        <v>45553</v>
      </c>
      <c r="V2781" s="0" t="n">
        <v>273.19</v>
      </c>
      <c r="W2781" s="0" t="n">
        <v>0.668</v>
      </c>
    </row>
    <row r="2782" customFormat="false" ht="15" hidden="false" customHeight="false" outlineLevel="0" collapsed="false">
      <c r="A2782" s="0" t="s">
        <v>2928</v>
      </c>
      <c r="B2782" s="0" t="s">
        <v>81</v>
      </c>
      <c r="C2782" s="0" t="n">
        <v>294</v>
      </c>
      <c r="D2782" s="0" t="n">
        <v>15</v>
      </c>
      <c r="E2782" s="0" t="n">
        <v>10</v>
      </c>
      <c r="F2782" s="0" t="n">
        <v>4</v>
      </c>
      <c r="G2782" s="0" t="n">
        <v>9.12</v>
      </c>
      <c r="H2782" s="0" t="n">
        <v>4.43</v>
      </c>
      <c r="I2782" s="0" t="n">
        <v>0.41</v>
      </c>
      <c r="J2782" s="0" t="s">
        <v>573</v>
      </c>
      <c r="K2782" s="0" t="s">
        <v>42</v>
      </c>
      <c r="L2782" s="0" t="n">
        <v>129</v>
      </c>
      <c r="M2782" s="0" t="n">
        <v>3.5</v>
      </c>
      <c r="N2782" s="0" t="n">
        <v>168.08</v>
      </c>
      <c r="O2782" s="0" t="n">
        <v>1.83</v>
      </c>
      <c r="P2782" s="0" t="n">
        <v>5</v>
      </c>
      <c r="Q2782" s="0" t="n">
        <v>0.93</v>
      </c>
      <c r="R2782" s="0" t="n">
        <v>465</v>
      </c>
      <c r="S2782" s="0" t="n">
        <v>1.02</v>
      </c>
      <c r="T2782" s="0" t="n">
        <v>0.57</v>
      </c>
      <c r="U2782" s="6" t="n">
        <v>45427</v>
      </c>
      <c r="V2782" s="0" t="n">
        <v>148.06</v>
      </c>
      <c r="W2782" s="0" t="n">
        <v>0.431</v>
      </c>
    </row>
    <row r="2783" customFormat="false" ht="15" hidden="false" customHeight="false" outlineLevel="0" collapsed="false">
      <c r="A2783" s="0" t="s">
        <v>2929</v>
      </c>
      <c r="B2783" s="0" t="s">
        <v>81</v>
      </c>
      <c r="C2783" s="0" t="n">
        <v>490</v>
      </c>
      <c r="D2783" s="0" t="n">
        <v>36</v>
      </c>
      <c r="E2783" s="0" t="n">
        <v>5</v>
      </c>
      <c r="F2783" s="0" t="n">
        <v>8</v>
      </c>
      <c r="G2783" s="0" t="n">
        <v>8.55</v>
      </c>
      <c r="H2783" s="0" t="n">
        <v>4.05</v>
      </c>
      <c r="I2783" s="0" t="n">
        <v>0.66</v>
      </c>
      <c r="J2783" s="0" t="s">
        <v>474</v>
      </c>
      <c r="K2783" s="0" t="s">
        <v>46</v>
      </c>
      <c r="L2783" s="0" t="n">
        <v>21</v>
      </c>
      <c r="M2783" s="0" t="n">
        <v>0.75</v>
      </c>
      <c r="N2783" s="0" t="n">
        <v>105.17</v>
      </c>
      <c r="O2783" s="0" t="n">
        <v>0.6</v>
      </c>
      <c r="P2783" s="0" t="n">
        <v>7</v>
      </c>
      <c r="Q2783" s="0" t="n">
        <v>0.88</v>
      </c>
      <c r="R2783" s="0" t="n">
        <v>734</v>
      </c>
      <c r="S2783" s="0" t="n">
        <v>4.55</v>
      </c>
      <c r="T2783" s="0" t="n">
        <v>0.21</v>
      </c>
      <c r="U2783" s="6" t="n">
        <v>45377</v>
      </c>
      <c r="V2783" s="0" t="n">
        <v>170.61</v>
      </c>
      <c r="W2783" s="0" t="n">
        <v>0.479</v>
      </c>
    </row>
    <row r="2784" customFormat="false" ht="15" hidden="false" customHeight="false" outlineLevel="0" collapsed="false">
      <c r="A2784" s="0" t="s">
        <v>2930</v>
      </c>
      <c r="B2784" s="0" t="s">
        <v>56</v>
      </c>
      <c r="C2784" s="0" t="n">
        <v>53</v>
      </c>
      <c r="D2784" s="0" t="n">
        <v>91</v>
      </c>
      <c r="E2784" s="0" t="n">
        <v>5</v>
      </c>
      <c r="F2784" s="0" t="n">
        <v>8</v>
      </c>
      <c r="G2784" s="0" t="n">
        <v>35.67</v>
      </c>
      <c r="H2784" s="0" t="n">
        <v>5.86</v>
      </c>
      <c r="I2784" s="0" t="n">
        <v>0.97</v>
      </c>
      <c r="J2784" s="0" t="s">
        <v>164</v>
      </c>
      <c r="K2784" s="0" t="s">
        <v>60</v>
      </c>
      <c r="L2784" s="0" t="n">
        <v>131</v>
      </c>
      <c r="M2784" s="0" t="n">
        <v>3.46</v>
      </c>
      <c r="N2784" s="0" t="n">
        <v>40.52</v>
      </c>
      <c r="O2784" s="0" t="n">
        <v>0.33</v>
      </c>
      <c r="P2784" s="0" t="n">
        <v>7</v>
      </c>
      <c r="Q2784" s="0" t="n">
        <v>0.97</v>
      </c>
      <c r="R2784" s="0" t="n">
        <v>461</v>
      </c>
      <c r="S2784" s="0" t="n">
        <v>4.63</v>
      </c>
      <c r="T2784" s="0" t="n">
        <v>0.94</v>
      </c>
      <c r="U2784" s="6" t="n">
        <v>45643</v>
      </c>
      <c r="V2784" s="0" t="n">
        <v>42.12</v>
      </c>
      <c r="W2784" s="0" t="n">
        <v>0.671</v>
      </c>
    </row>
    <row r="2785" customFormat="false" ht="15" hidden="false" customHeight="false" outlineLevel="0" collapsed="false">
      <c r="A2785" s="0" t="s">
        <v>2931</v>
      </c>
      <c r="B2785" s="0" t="s">
        <v>81</v>
      </c>
      <c r="C2785" s="0" t="n">
        <v>160</v>
      </c>
      <c r="D2785" s="0" t="n">
        <v>97</v>
      </c>
      <c r="E2785" s="0" t="n">
        <v>6</v>
      </c>
      <c r="F2785" s="0" t="n">
        <v>4</v>
      </c>
      <c r="G2785" s="0" t="n">
        <v>48.76</v>
      </c>
      <c r="H2785" s="0" t="n">
        <v>1.11</v>
      </c>
      <c r="I2785" s="0" t="n">
        <v>0.43</v>
      </c>
      <c r="J2785" s="0" t="s">
        <v>57</v>
      </c>
      <c r="K2785" s="0" t="s">
        <v>46</v>
      </c>
      <c r="L2785" s="0" t="n">
        <v>44</v>
      </c>
      <c r="M2785" s="0" t="n">
        <v>2.1</v>
      </c>
      <c r="N2785" s="0" t="n">
        <v>178.51</v>
      </c>
      <c r="O2785" s="0" t="n">
        <v>0.99</v>
      </c>
      <c r="P2785" s="0" t="n">
        <v>8</v>
      </c>
      <c r="Q2785" s="0" t="n">
        <v>0.88</v>
      </c>
      <c r="R2785" s="0" t="n">
        <v>537</v>
      </c>
      <c r="S2785" s="0" t="n">
        <v>11.33</v>
      </c>
      <c r="T2785" s="0" t="n">
        <v>0.67</v>
      </c>
      <c r="U2785" s="6" t="n">
        <v>45467</v>
      </c>
      <c r="V2785" s="0" t="n">
        <v>124.43</v>
      </c>
      <c r="W2785" s="0" t="n">
        <v>0.602</v>
      </c>
    </row>
    <row r="2786" customFormat="false" ht="15" hidden="false" customHeight="false" outlineLevel="0" collapsed="false">
      <c r="A2786" s="0" t="s">
        <v>2932</v>
      </c>
      <c r="B2786" s="0" t="s">
        <v>48</v>
      </c>
      <c r="C2786" s="0" t="n">
        <v>446</v>
      </c>
      <c r="D2786" s="0" t="n">
        <v>33</v>
      </c>
      <c r="E2786" s="0" t="n">
        <v>5</v>
      </c>
      <c r="F2786" s="0" t="n">
        <v>6</v>
      </c>
      <c r="G2786" s="0" t="n">
        <v>12.42</v>
      </c>
      <c r="H2786" s="0" t="n">
        <v>8.82</v>
      </c>
      <c r="I2786" s="0" t="n">
        <v>0.13</v>
      </c>
      <c r="J2786" s="0" t="s">
        <v>53</v>
      </c>
      <c r="K2786" s="0" t="s">
        <v>46</v>
      </c>
      <c r="L2786" s="0" t="n">
        <v>76</v>
      </c>
      <c r="M2786" s="0" t="n">
        <v>4.67</v>
      </c>
      <c r="N2786" s="0" t="n">
        <v>102.42</v>
      </c>
      <c r="O2786" s="0" t="n">
        <v>0.79</v>
      </c>
      <c r="P2786" s="0" t="n">
        <v>9</v>
      </c>
      <c r="Q2786" s="0" t="n">
        <v>0.86</v>
      </c>
      <c r="R2786" s="0" t="n">
        <v>741</v>
      </c>
      <c r="S2786" s="0" t="n">
        <v>7.94</v>
      </c>
      <c r="T2786" s="0" t="n">
        <v>0.75</v>
      </c>
      <c r="U2786" s="6" t="n">
        <v>45524</v>
      </c>
      <c r="V2786" s="0" t="n">
        <v>267.24</v>
      </c>
      <c r="W2786" s="0" t="n">
        <v>0.569</v>
      </c>
    </row>
    <row r="2787" customFormat="false" ht="15" hidden="false" customHeight="false" outlineLevel="0" collapsed="false">
      <c r="A2787" s="0" t="s">
        <v>2933</v>
      </c>
      <c r="B2787" s="0" t="s">
        <v>48</v>
      </c>
      <c r="C2787" s="0" t="n">
        <v>337</v>
      </c>
      <c r="D2787" s="0" t="n">
        <v>43</v>
      </c>
      <c r="E2787" s="0" t="n">
        <v>11</v>
      </c>
      <c r="F2787" s="0" t="n">
        <v>6</v>
      </c>
      <c r="G2787" s="0" t="n">
        <v>38.88</v>
      </c>
      <c r="H2787" s="0" t="n">
        <v>8.34</v>
      </c>
      <c r="I2787" s="0" t="n">
        <v>0.5</v>
      </c>
      <c r="J2787" s="0" t="s">
        <v>92</v>
      </c>
      <c r="K2787" s="0" t="s">
        <v>54</v>
      </c>
      <c r="L2787" s="0" t="n">
        <v>47</v>
      </c>
      <c r="M2787" s="0" t="n">
        <v>4.32</v>
      </c>
      <c r="N2787" s="0" t="n">
        <v>194.03</v>
      </c>
      <c r="O2787" s="0" t="n">
        <v>1.95</v>
      </c>
      <c r="P2787" s="0" t="n">
        <v>2</v>
      </c>
      <c r="Q2787" s="0" t="n">
        <v>0.81</v>
      </c>
      <c r="R2787" s="0" t="n">
        <v>828</v>
      </c>
      <c r="S2787" s="0" t="n">
        <v>1.17</v>
      </c>
      <c r="T2787" s="0" t="n">
        <v>0.86</v>
      </c>
      <c r="U2787" s="6" t="n">
        <v>45597</v>
      </c>
      <c r="V2787" s="0" t="n">
        <v>271.04</v>
      </c>
      <c r="W2787" s="0" t="n">
        <v>0.515</v>
      </c>
    </row>
    <row r="2788" customFormat="false" ht="15" hidden="false" customHeight="false" outlineLevel="0" collapsed="false">
      <c r="A2788" s="0" t="s">
        <v>2934</v>
      </c>
      <c r="B2788" s="0" t="s">
        <v>48</v>
      </c>
      <c r="C2788" s="0" t="n">
        <v>393</v>
      </c>
      <c r="D2788" s="0" t="n">
        <v>49</v>
      </c>
      <c r="E2788" s="0" t="n">
        <v>13</v>
      </c>
      <c r="F2788" s="0" t="n">
        <v>3</v>
      </c>
      <c r="G2788" s="0" t="n">
        <v>5.29</v>
      </c>
      <c r="H2788" s="0" t="n">
        <v>3.79</v>
      </c>
      <c r="I2788" s="0" t="n">
        <v>0.59</v>
      </c>
      <c r="J2788" s="0" t="s">
        <v>324</v>
      </c>
      <c r="K2788" s="0" t="s">
        <v>42</v>
      </c>
      <c r="L2788" s="0" t="n">
        <v>33</v>
      </c>
      <c r="M2788" s="0" t="n">
        <v>2.3</v>
      </c>
      <c r="N2788" s="0" t="n">
        <v>58.42</v>
      </c>
      <c r="O2788" s="0" t="n">
        <v>0.11</v>
      </c>
      <c r="P2788" s="0" t="n">
        <v>8</v>
      </c>
      <c r="Q2788" s="0" t="n">
        <v>0.96</v>
      </c>
      <c r="R2788" s="0" t="n">
        <v>816</v>
      </c>
      <c r="S2788" s="0" t="n">
        <v>6.31</v>
      </c>
      <c r="T2788" s="0" t="n">
        <v>0.85</v>
      </c>
      <c r="U2788" s="6" t="n">
        <v>45594</v>
      </c>
      <c r="V2788" s="0" t="n">
        <v>221.74</v>
      </c>
      <c r="W2788" s="0" t="n">
        <v>0.675</v>
      </c>
    </row>
    <row r="2789" customFormat="false" ht="15" hidden="false" customHeight="false" outlineLevel="0" collapsed="false">
      <c r="A2789" s="0" t="s">
        <v>2935</v>
      </c>
      <c r="B2789" s="0" t="s">
        <v>56</v>
      </c>
      <c r="C2789" s="0" t="n">
        <v>240</v>
      </c>
      <c r="D2789" s="0" t="n">
        <v>56</v>
      </c>
      <c r="E2789" s="0" t="n">
        <v>6</v>
      </c>
      <c r="F2789" s="0" t="n">
        <v>7</v>
      </c>
      <c r="G2789" s="0" t="n">
        <v>19.7</v>
      </c>
      <c r="H2789" s="0" t="n">
        <v>5.88</v>
      </c>
      <c r="I2789" s="0" t="n">
        <v>0.82</v>
      </c>
      <c r="J2789" s="0" t="s">
        <v>59</v>
      </c>
      <c r="K2789" s="0" t="s">
        <v>46</v>
      </c>
      <c r="L2789" s="0" t="n">
        <v>90</v>
      </c>
      <c r="M2789" s="0" t="n">
        <v>4.97</v>
      </c>
      <c r="N2789" s="0" t="n">
        <v>198.55</v>
      </c>
      <c r="O2789" s="0" t="n">
        <v>1.87</v>
      </c>
      <c r="P2789" s="0" t="n">
        <v>2</v>
      </c>
      <c r="Q2789" s="0" t="n">
        <v>0.74</v>
      </c>
      <c r="R2789" s="0" t="n">
        <v>964</v>
      </c>
      <c r="S2789" s="0" t="n">
        <v>10.03</v>
      </c>
      <c r="T2789" s="0" t="n">
        <v>0.26</v>
      </c>
      <c r="U2789" s="6" t="n">
        <v>45327</v>
      </c>
      <c r="V2789" s="0" t="n">
        <v>168.23</v>
      </c>
      <c r="W2789" s="0" t="n">
        <v>0.507</v>
      </c>
    </row>
    <row r="2790" customFormat="false" ht="15" hidden="false" customHeight="false" outlineLevel="0" collapsed="false">
      <c r="A2790" s="0" t="s">
        <v>2936</v>
      </c>
      <c r="B2790" s="0" t="s">
        <v>48</v>
      </c>
      <c r="C2790" s="0" t="n">
        <v>375</v>
      </c>
      <c r="D2790" s="0" t="n">
        <v>88</v>
      </c>
      <c r="E2790" s="0" t="n">
        <v>8</v>
      </c>
      <c r="F2790" s="0" t="n">
        <v>7</v>
      </c>
      <c r="G2790" s="0" t="n">
        <v>25.83</v>
      </c>
      <c r="H2790" s="0" t="n">
        <v>9.36</v>
      </c>
      <c r="I2790" s="0" t="n">
        <v>0.76</v>
      </c>
      <c r="J2790" s="0" t="s">
        <v>324</v>
      </c>
      <c r="K2790" s="0" t="s">
        <v>54</v>
      </c>
      <c r="L2790" s="0" t="n">
        <v>177</v>
      </c>
      <c r="M2790" s="0" t="n">
        <v>0.73</v>
      </c>
      <c r="N2790" s="0" t="n">
        <v>52.26</v>
      </c>
      <c r="O2790" s="0" t="n">
        <v>1.91</v>
      </c>
      <c r="P2790" s="0" t="n">
        <v>0</v>
      </c>
      <c r="Q2790" s="0" t="n">
        <v>0.84</v>
      </c>
      <c r="R2790" s="0" t="n">
        <v>881</v>
      </c>
      <c r="S2790" s="0" t="n">
        <v>9.91</v>
      </c>
      <c r="T2790" s="0" t="n">
        <v>0.66</v>
      </c>
      <c r="U2790" s="6" t="n">
        <v>45409</v>
      </c>
      <c r="V2790" s="0" t="n">
        <v>279.94</v>
      </c>
      <c r="W2790" s="0" t="n">
        <v>0.641</v>
      </c>
    </row>
    <row r="2791" customFormat="false" ht="15" hidden="false" customHeight="false" outlineLevel="0" collapsed="false">
      <c r="A2791" s="0" t="s">
        <v>2937</v>
      </c>
      <c r="B2791" s="0" t="s">
        <v>81</v>
      </c>
      <c r="C2791" s="0" t="n">
        <v>41</v>
      </c>
      <c r="D2791" s="0" t="n">
        <v>84</v>
      </c>
      <c r="E2791" s="0" t="n">
        <v>10</v>
      </c>
      <c r="F2791" s="0" t="n">
        <v>7</v>
      </c>
      <c r="G2791" s="0" t="n">
        <v>14.17</v>
      </c>
      <c r="H2791" s="0" t="n">
        <v>3.08</v>
      </c>
      <c r="I2791" s="0" t="n">
        <v>0.97</v>
      </c>
      <c r="J2791" s="0" t="s">
        <v>174</v>
      </c>
      <c r="K2791" s="0" t="s">
        <v>54</v>
      </c>
      <c r="L2791" s="0" t="n">
        <v>81</v>
      </c>
      <c r="M2791" s="0" t="n">
        <v>4.05</v>
      </c>
      <c r="N2791" s="0" t="n">
        <v>79.95</v>
      </c>
      <c r="O2791" s="0" t="n">
        <v>0.2</v>
      </c>
      <c r="P2791" s="0" t="n">
        <v>4</v>
      </c>
      <c r="Q2791" s="0" t="n">
        <v>0.86</v>
      </c>
      <c r="R2791" s="0" t="n">
        <v>370</v>
      </c>
      <c r="S2791" s="0" t="n">
        <v>1.75</v>
      </c>
      <c r="T2791" s="0" t="n">
        <v>0.76</v>
      </c>
      <c r="U2791" s="6" t="n">
        <v>45485</v>
      </c>
      <c r="V2791" s="0" t="n">
        <v>262.83</v>
      </c>
      <c r="W2791" s="0" t="n">
        <v>0.647</v>
      </c>
    </row>
    <row r="2792" customFormat="false" ht="15" hidden="false" customHeight="false" outlineLevel="0" collapsed="false">
      <c r="A2792" s="0" t="s">
        <v>2938</v>
      </c>
      <c r="B2792" s="0" t="s">
        <v>40</v>
      </c>
      <c r="C2792" s="0" t="n">
        <v>199</v>
      </c>
      <c r="D2792" s="0" t="n">
        <v>95</v>
      </c>
      <c r="E2792" s="0" t="n">
        <v>13</v>
      </c>
      <c r="F2792" s="0" t="n">
        <v>5</v>
      </c>
      <c r="G2792" s="0" t="n">
        <v>26.95</v>
      </c>
      <c r="H2792" s="0" t="n">
        <v>7.55</v>
      </c>
      <c r="I2792" s="0" t="n">
        <v>0.8</v>
      </c>
      <c r="J2792" s="0" t="s">
        <v>485</v>
      </c>
      <c r="K2792" s="0" t="s">
        <v>54</v>
      </c>
      <c r="L2792" s="0" t="n">
        <v>88</v>
      </c>
      <c r="M2792" s="0" t="n">
        <v>2.45</v>
      </c>
      <c r="N2792" s="0" t="n">
        <v>122.86</v>
      </c>
      <c r="O2792" s="0" t="n">
        <v>1.79</v>
      </c>
      <c r="P2792" s="0" t="n">
        <v>6</v>
      </c>
      <c r="Q2792" s="0" t="n">
        <v>0.87</v>
      </c>
      <c r="R2792" s="0" t="n">
        <v>122</v>
      </c>
      <c r="S2792" s="0" t="n">
        <v>14</v>
      </c>
      <c r="T2792" s="0" t="n">
        <v>0.27</v>
      </c>
      <c r="U2792" s="6" t="n">
        <v>45489</v>
      </c>
      <c r="V2792" s="0" t="n">
        <v>255.44</v>
      </c>
      <c r="W2792" s="0" t="n">
        <v>0.516</v>
      </c>
    </row>
    <row r="2793" customFormat="false" ht="15" hidden="false" customHeight="false" outlineLevel="0" collapsed="false">
      <c r="A2793" s="0" t="s">
        <v>2939</v>
      </c>
      <c r="B2793" s="0" t="s">
        <v>40</v>
      </c>
      <c r="C2793" s="0" t="n">
        <v>455</v>
      </c>
      <c r="D2793" s="0" t="n">
        <v>33</v>
      </c>
      <c r="E2793" s="0" t="n">
        <v>10</v>
      </c>
      <c r="F2793" s="0" t="n">
        <v>7</v>
      </c>
      <c r="G2793" s="0" t="n">
        <v>44.25</v>
      </c>
      <c r="H2793" s="0" t="n">
        <v>1.29</v>
      </c>
      <c r="I2793" s="0" t="n">
        <v>0.37</v>
      </c>
      <c r="J2793" s="0" t="s">
        <v>166</v>
      </c>
      <c r="K2793" s="0" t="s">
        <v>60</v>
      </c>
      <c r="L2793" s="0" t="n">
        <v>123</v>
      </c>
      <c r="M2793" s="0" t="n">
        <v>2.45</v>
      </c>
      <c r="N2793" s="0" t="n">
        <v>141.73</v>
      </c>
      <c r="O2793" s="0" t="n">
        <v>0.99</v>
      </c>
      <c r="P2793" s="0" t="n">
        <v>2</v>
      </c>
      <c r="Q2793" s="0" t="n">
        <v>0.9</v>
      </c>
      <c r="R2793" s="0" t="n">
        <v>618</v>
      </c>
      <c r="S2793" s="0" t="n">
        <v>4.46</v>
      </c>
      <c r="T2793" s="0" t="n">
        <v>0.38</v>
      </c>
      <c r="U2793" s="6" t="n">
        <v>45359</v>
      </c>
      <c r="V2793" s="0" t="n">
        <v>265.72</v>
      </c>
      <c r="W2793" s="0" t="n">
        <v>0.576</v>
      </c>
    </row>
    <row r="2794" customFormat="false" ht="15" hidden="false" customHeight="false" outlineLevel="0" collapsed="false">
      <c r="A2794" s="0" t="s">
        <v>2940</v>
      </c>
      <c r="B2794" s="0" t="s">
        <v>44</v>
      </c>
      <c r="C2794" s="0" t="n">
        <v>386</v>
      </c>
      <c r="D2794" s="0" t="n">
        <v>74</v>
      </c>
      <c r="E2794" s="0" t="n">
        <v>7</v>
      </c>
      <c r="F2794" s="0" t="n">
        <v>4</v>
      </c>
      <c r="G2794" s="0" t="n">
        <v>47.28</v>
      </c>
      <c r="H2794" s="0" t="n">
        <v>5.47</v>
      </c>
      <c r="I2794" s="0" t="n">
        <v>0.68</v>
      </c>
      <c r="J2794" s="0" t="s">
        <v>189</v>
      </c>
      <c r="K2794" s="0" t="s">
        <v>60</v>
      </c>
      <c r="L2794" s="0" t="n">
        <v>54</v>
      </c>
      <c r="M2794" s="0" t="n">
        <v>1.27</v>
      </c>
      <c r="N2794" s="0" t="n">
        <v>146.85</v>
      </c>
      <c r="O2794" s="0" t="n">
        <v>1.56</v>
      </c>
      <c r="P2794" s="0" t="n">
        <v>8</v>
      </c>
      <c r="Q2794" s="0" t="n">
        <v>0.85</v>
      </c>
      <c r="R2794" s="0" t="n">
        <v>627</v>
      </c>
      <c r="S2794" s="0" t="n">
        <v>13.48</v>
      </c>
      <c r="T2794" s="0" t="n">
        <v>0.52</v>
      </c>
      <c r="U2794" s="6" t="n">
        <v>45347</v>
      </c>
      <c r="V2794" s="0" t="n">
        <v>141.44</v>
      </c>
      <c r="W2794" s="0" t="n">
        <v>0.538</v>
      </c>
    </row>
    <row r="2795" customFormat="false" ht="15" hidden="false" customHeight="false" outlineLevel="0" collapsed="false">
      <c r="A2795" s="0" t="s">
        <v>2941</v>
      </c>
      <c r="B2795" s="0" t="s">
        <v>81</v>
      </c>
      <c r="C2795" s="0" t="n">
        <v>439</v>
      </c>
      <c r="D2795" s="0" t="n">
        <v>27</v>
      </c>
      <c r="E2795" s="0" t="n">
        <v>7</v>
      </c>
      <c r="F2795" s="0" t="n">
        <v>8</v>
      </c>
      <c r="G2795" s="0" t="n">
        <v>5.93</v>
      </c>
      <c r="H2795" s="0" t="n">
        <v>8.9</v>
      </c>
      <c r="I2795" s="0" t="n">
        <v>0.71</v>
      </c>
      <c r="J2795" s="0" t="s">
        <v>215</v>
      </c>
      <c r="K2795" s="0" t="s">
        <v>46</v>
      </c>
      <c r="L2795" s="0" t="n">
        <v>134</v>
      </c>
      <c r="M2795" s="0" t="n">
        <v>2.82</v>
      </c>
      <c r="N2795" s="0" t="n">
        <v>100.49</v>
      </c>
      <c r="O2795" s="0" t="n">
        <v>0.25</v>
      </c>
      <c r="P2795" s="0" t="n">
        <v>0</v>
      </c>
      <c r="Q2795" s="0" t="n">
        <v>0.78</v>
      </c>
      <c r="R2795" s="0" t="n">
        <v>693</v>
      </c>
      <c r="S2795" s="0" t="n">
        <v>3.99</v>
      </c>
      <c r="T2795" s="0" t="n">
        <v>0.91</v>
      </c>
      <c r="U2795" s="6" t="n">
        <v>45300</v>
      </c>
      <c r="V2795" s="0" t="n">
        <v>162.39</v>
      </c>
      <c r="W2795" s="0" t="n">
        <v>0.766</v>
      </c>
    </row>
    <row r="2796" customFormat="false" ht="15" hidden="false" customHeight="false" outlineLevel="0" collapsed="false">
      <c r="A2796" s="0" t="s">
        <v>2942</v>
      </c>
      <c r="B2796" s="0" t="s">
        <v>48</v>
      </c>
      <c r="C2796" s="0" t="n">
        <v>348</v>
      </c>
      <c r="D2796" s="0" t="n">
        <v>53</v>
      </c>
      <c r="E2796" s="0" t="n">
        <v>8</v>
      </c>
      <c r="F2796" s="0" t="n">
        <v>8</v>
      </c>
      <c r="G2796" s="0" t="n">
        <v>14.32</v>
      </c>
      <c r="H2796" s="0" t="n">
        <v>5.74</v>
      </c>
      <c r="I2796" s="0" t="n">
        <v>1</v>
      </c>
      <c r="J2796" s="0" t="s">
        <v>166</v>
      </c>
      <c r="K2796" s="0" t="s">
        <v>42</v>
      </c>
      <c r="L2796" s="0" t="n">
        <v>105</v>
      </c>
      <c r="M2796" s="0" t="n">
        <v>0.88</v>
      </c>
      <c r="N2796" s="0" t="n">
        <v>24.6</v>
      </c>
      <c r="O2796" s="0" t="n">
        <v>1.91</v>
      </c>
      <c r="P2796" s="0" t="n">
        <v>5</v>
      </c>
      <c r="Q2796" s="0" t="n">
        <v>0.96</v>
      </c>
      <c r="R2796" s="0" t="n">
        <v>462</v>
      </c>
      <c r="S2796" s="0" t="n">
        <v>8.95</v>
      </c>
      <c r="T2796" s="0" t="n">
        <v>0.88</v>
      </c>
      <c r="U2796" s="6" t="n">
        <v>45395</v>
      </c>
      <c r="V2796" s="0" t="n">
        <v>132.96</v>
      </c>
      <c r="W2796" s="0" t="n">
        <v>0.596</v>
      </c>
    </row>
    <row r="2797" customFormat="false" ht="15" hidden="false" customHeight="false" outlineLevel="0" collapsed="false">
      <c r="A2797" s="0" t="s">
        <v>2943</v>
      </c>
      <c r="B2797" s="0" t="s">
        <v>40</v>
      </c>
      <c r="C2797" s="0" t="n">
        <v>250</v>
      </c>
      <c r="D2797" s="0" t="n">
        <v>85</v>
      </c>
      <c r="E2797" s="0" t="n">
        <v>12</v>
      </c>
      <c r="F2797" s="0" t="n">
        <v>5</v>
      </c>
      <c r="G2797" s="0" t="n">
        <v>48.98</v>
      </c>
      <c r="H2797" s="0" t="n">
        <v>6.35</v>
      </c>
      <c r="I2797" s="0" t="n">
        <v>0.22</v>
      </c>
      <c r="J2797" s="0" t="s">
        <v>340</v>
      </c>
      <c r="K2797" s="0" t="s">
        <v>60</v>
      </c>
      <c r="L2797" s="0" t="n">
        <v>22</v>
      </c>
      <c r="M2797" s="0" t="n">
        <v>3.27</v>
      </c>
      <c r="N2797" s="0" t="n">
        <v>104.25</v>
      </c>
      <c r="O2797" s="0" t="n">
        <v>1.25</v>
      </c>
      <c r="P2797" s="0" t="n">
        <v>5</v>
      </c>
      <c r="Q2797" s="0" t="n">
        <v>0.9</v>
      </c>
      <c r="R2797" s="0" t="n">
        <v>821</v>
      </c>
      <c r="S2797" s="0" t="n">
        <v>6.69</v>
      </c>
      <c r="T2797" s="0" t="n">
        <v>0.83</v>
      </c>
      <c r="U2797" s="6" t="n">
        <v>45559</v>
      </c>
      <c r="V2797" s="0" t="n">
        <v>224.62</v>
      </c>
      <c r="W2797" s="0" t="n">
        <v>0.61</v>
      </c>
    </row>
    <row r="2798" customFormat="false" ht="15" hidden="false" customHeight="false" outlineLevel="0" collapsed="false">
      <c r="A2798" s="0" t="s">
        <v>2944</v>
      </c>
      <c r="B2798" s="0" t="s">
        <v>81</v>
      </c>
      <c r="C2798" s="0" t="n">
        <v>422</v>
      </c>
      <c r="D2798" s="0" t="n">
        <v>66</v>
      </c>
      <c r="E2798" s="0" t="n">
        <v>9</v>
      </c>
      <c r="F2798" s="0" t="n">
        <v>3</v>
      </c>
      <c r="G2798" s="0" t="n">
        <v>14.25</v>
      </c>
      <c r="H2798" s="0" t="n">
        <v>9.12</v>
      </c>
      <c r="I2798" s="0" t="n">
        <v>0.27</v>
      </c>
      <c r="J2798" s="0" t="s">
        <v>229</v>
      </c>
      <c r="K2798" s="0" t="s">
        <v>60</v>
      </c>
      <c r="L2798" s="0" t="n">
        <v>119</v>
      </c>
      <c r="M2798" s="0" t="n">
        <v>1.59</v>
      </c>
      <c r="N2798" s="0" t="n">
        <v>73.59</v>
      </c>
      <c r="O2798" s="0" t="n">
        <v>1.81</v>
      </c>
      <c r="P2798" s="0" t="n">
        <v>7</v>
      </c>
      <c r="Q2798" s="0" t="n">
        <v>0.96</v>
      </c>
      <c r="R2798" s="0" t="n">
        <v>173</v>
      </c>
      <c r="S2798" s="0" t="n">
        <v>9.14</v>
      </c>
      <c r="T2798" s="0" t="n">
        <v>0.99</v>
      </c>
      <c r="U2798" s="6" t="n">
        <v>45550</v>
      </c>
      <c r="V2798" s="0" t="n">
        <v>181.66</v>
      </c>
      <c r="W2798" s="0" t="n">
        <v>0.591</v>
      </c>
    </row>
    <row r="2799" customFormat="false" ht="15" hidden="false" customHeight="false" outlineLevel="0" collapsed="false">
      <c r="A2799" s="0" t="s">
        <v>2945</v>
      </c>
      <c r="B2799" s="0" t="s">
        <v>40</v>
      </c>
      <c r="C2799" s="0" t="n">
        <v>57</v>
      </c>
      <c r="D2799" s="0" t="n">
        <v>37</v>
      </c>
      <c r="E2799" s="0" t="n">
        <v>12</v>
      </c>
      <c r="F2799" s="0" t="n">
        <v>4</v>
      </c>
      <c r="G2799" s="0" t="n">
        <v>34.94</v>
      </c>
      <c r="H2799" s="0" t="n">
        <v>7.3</v>
      </c>
      <c r="I2799" s="0" t="n">
        <v>0.24</v>
      </c>
      <c r="J2799" s="0" t="s">
        <v>474</v>
      </c>
      <c r="K2799" s="0" t="s">
        <v>46</v>
      </c>
      <c r="L2799" s="0" t="n">
        <v>15</v>
      </c>
      <c r="M2799" s="0" t="n">
        <v>3.76</v>
      </c>
      <c r="N2799" s="0" t="n">
        <v>134.95</v>
      </c>
      <c r="O2799" s="0" t="n">
        <v>1.38</v>
      </c>
      <c r="P2799" s="0" t="n">
        <v>2</v>
      </c>
      <c r="Q2799" s="0" t="n">
        <v>0.78</v>
      </c>
      <c r="R2799" s="0" t="n">
        <v>434</v>
      </c>
      <c r="S2799" s="0" t="n">
        <v>7.97</v>
      </c>
      <c r="T2799" s="0" t="n">
        <v>0.39</v>
      </c>
      <c r="U2799" s="6" t="n">
        <v>45642</v>
      </c>
      <c r="V2799" s="0" t="n">
        <v>30.21</v>
      </c>
      <c r="W2799" s="0" t="n">
        <v>0.562</v>
      </c>
    </row>
    <row r="2800" customFormat="false" ht="15" hidden="false" customHeight="false" outlineLevel="0" collapsed="false">
      <c r="A2800" s="0" t="s">
        <v>2946</v>
      </c>
      <c r="B2800" s="0" t="s">
        <v>48</v>
      </c>
      <c r="C2800" s="0" t="n">
        <v>89</v>
      </c>
      <c r="D2800" s="0" t="n">
        <v>80</v>
      </c>
      <c r="E2800" s="0" t="n">
        <v>9</v>
      </c>
      <c r="F2800" s="0" t="n">
        <v>8</v>
      </c>
      <c r="G2800" s="0" t="n">
        <v>13.42</v>
      </c>
      <c r="H2800" s="0" t="n">
        <v>7.11</v>
      </c>
      <c r="I2800" s="0" t="n">
        <v>0.63</v>
      </c>
      <c r="J2800" s="0" t="s">
        <v>134</v>
      </c>
      <c r="K2800" s="0" t="s">
        <v>46</v>
      </c>
      <c r="L2800" s="0" t="n">
        <v>106</v>
      </c>
      <c r="M2800" s="0" t="n">
        <v>3.23</v>
      </c>
      <c r="N2800" s="0" t="n">
        <v>44.63</v>
      </c>
      <c r="O2800" s="0" t="n">
        <v>1.12</v>
      </c>
      <c r="P2800" s="0" t="n">
        <v>4</v>
      </c>
      <c r="Q2800" s="0" t="n">
        <v>0.89</v>
      </c>
      <c r="R2800" s="0" t="n">
        <v>653</v>
      </c>
      <c r="S2800" s="0" t="n">
        <v>1.03</v>
      </c>
      <c r="T2800" s="0" t="n">
        <v>0.57</v>
      </c>
      <c r="U2800" s="6" t="n">
        <v>45506</v>
      </c>
      <c r="V2800" s="0" t="n">
        <v>49.61</v>
      </c>
      <c r="W2800" s="0" t="n">
        <v>0.514</v>
      </c>
    </row>
    <row r="2801" customFormat="false" ht="15" hidden="false" customHeight="false" outlineLevel="0" collapsed="false">
      <c r="A2801" s="0" t="s">
        <v>2947</v>
      </c>
      <c r="B2801" s="0" t="s">
        <v>40</v>
      </c>
      <c r="C2801" s="0" t="n">
        <v>135</v>
      </c>
      <c r="D2801" s="0" t="n">
        <v>32</v>
      </c>
      <c r="E2801" s="0" t="n">
        <v>6</v>
      </c>
      <c r="F2801" s="0" t="n">
        <v>4</v>
      </c>
      <c r="G2801" s="0" t="n">
        <v>18.46</v>
      </c>
      <c r="H2801" s="0" t="n">
        <v>6.07</v>
      </c>
      <c r="I2801" s="0" t="n">
        <v>0.22</v>
      </c>
      <c r="J2801" s="0" t="s">
        <v>92</v>
      </c>
      <c r="K2801" s="0" t="s">
        <v>60</v>
      </c>
      <c r="L2801" s="0" t="n">
        <v>80</v>
      </c>
      <c r="M2801" s="0" t="n">
        <v>3.86</v>
      </c>
      <c r="N2801" s="0" t="n">
        <v>84.84</v>
      </c>
      <c r="O2801" s="0" t="n">
        <v>0.43</v>
      </c>
      <c r="P2801" s="0" t="n">
        <v>9</v>
      </c>
      <c r="Q2801" s="0" t="n">
        <v>0.91</v>
      </c>
      <c r="R2801" s="0" t="n">
        <v>835</v>
      </c>
      <c r="S2801" s="0" t="n">
        <v>5.92</v>
      </c>
      <c r="T2801" s="0" t="n">
        <v>0.56</v>
      </c>
      <c r="U2801" s="6" t="n">
        <v>45368</v>
      </c>
      <c r="V2801" s="0" t="n">
        <v>65.77</v>
      </c>
      <c r="W2801" s="0" t="n">
        <v>0.55</v>
      </c>
    </row>
    <row r="2802" customFormat="false" ht="15" hidden="false" customHeight="false" outlineLevel="0" collapsed="false">
      <c r="A2802" s="0" t="s">
        <v>2948</v>
      </c>
      <c r="B2802" s="0" t="s">
        <v>44</v>
      </c>
      <c r="C2802" s="0" t="n">
        <v>258</v>
      </c>
      <c r="D2802" s="0" t="n">
        <v>94</v>
      </c>
      <c r="E2802" s="0" t="n">
        <v>8</v>
      </c>
      <c r="F2802" s="0" t="n">
        <v>8</v>
      </c>
      <c r="G2802" s="0" t="n">
        <v>10.37</v>
      </c>
      <c r="H2802" s="0" t="n">
        <v>6.51</v>
      </c>
      <c r="I2802" s="0" t="n">
        <v>0.69</v>
      </c>
      <c r="J2802" s="0" t="s">
        <v>297</v>
      </c>
      <c r="K2802" s="0" t="s">
        <v>46</v>
      </c>
      <c r="L2802" s="0" t="n">
        <v>56</v>
      </c>
      <c r="M2802" s="0" t="n">
        <v>3.87</v>
      </c>
      <c r="N2802" s="0" t="n">
        <v>193.56</v>
      </c>
      <c r="O2802" s="0" t="n">
        <v>0.44</v>
      </c>
      <c r="P2802" s="0" t="n">
        <v>4</v>
      </c>
      <c r="Q2802" s="0" t="n">
        <v>0.82</v>
      </c>
      <c r="R2802" s="0" t="n">
        <v>702</v>
      </c>
      <c r="S2802" s="0" t="n">
        <v>1.16</v>
      </c>
      <c r="T2802" s="0" t="n">
        <v>0.74</v>
      </c>
      <c r="U2802" s="6" t="n">
        <v>45602</v>
      </c>
      <c r="V2802" s="0" t="n">
        <v>204.46</v>
      </c>
      <c r="W2802" s="0" t="n">
        <v>0.603</v>
      </c>
    </row>
    <row r="2803" customFormat="false" ht="15" hidden="false" customHeight="false" outlineLevel="0" collapsed="false">
      <c r="A2803" s="0" t="s">
        <v>2949</v>
      </c>
      <c r="B2803" s="0" t="s">
        <v>44</v>
      </c>
      <c r="C2803" s="0" t="n">
        <v>354</v>
      </c>
      <c r="D2803" s="0" t="n">
        <v>43</v>
      </c>
      <c r="E2803" s="0" t="n">
        <v>9</v>
      </c>
      <c r="F2803" s="0" t="n">
        <v>2</v>
      </c>
      <c r="G2803" s="0" t="n">
        <v>42.96</v>
      </c>
      <c r="H2803" s="0" t="n">
        <v>8.14</v>
      </c>
      <c r="I2803" s="0" t="n">
        <v>0.82</v>
      </c>
      <c r="J2803" s="0" t="s">
        <v>53</v>
      </c>
      <c r="K2803" s="0" t="s">
        <v>54</v>
      </c>
      <c r="L2803" s="0" t="n">
        <v>102</v>
      </c>
      <c r="M2803" s="0" t="n">
        <v>1.39</v>
      </c>
      <c r="N2803" s="0" t="n">
        <v>26.88</v>
      </c>
      <c r="O2803" s="0" t="n">
        <v>1</v>
      </c>
      <c r="P2803" s="0" t="n">
        <v>7</v>
      </c>
      <c r="Q2803" s="0" t="n">
        <v>0.94</v>
      </c>
      <c r="R2803" s="0" t="n">
        <v>281</v>
      </c>
      <c r="S2803" s="0" t="n">
        <v>10.57</v>
      </c>
      <c r="T2803" s="0" t="n">
        <v>0.88</v>
      </c>
      <c r="U2803" s="6" t="n">
        <v>45341</v>
      </c>
      <c r="V2803" s="0" t="n">
        <v>41.84</v>
      </c>
      <c r="W2803" s="0" t="n">
        <v>0.665</v>
      </c>
    </row>
    <row r="2804" customFormat="false" ht="15" hidden="false" customHeight="false" outlineLevel="0" collapsed="false">
      <c r="A2804" s="0" t="s">
        <v>2950</v>
      </c>
      <c r="B2804" s="0" t="s">
        <v>40</v>
      </c>
      <c r="C2804" s="0" t="n">
        <v>460</v>
      </c>
      <c r="D2804" s="0" t="n">
        <v>20</v>
      </c>
      <c r="E2804" s="0" t="n">
        <v>7</v>
      </c>
      <c r="F2804" s="0" t="n">
        <v>3</v>
      </c>
      <c r="G2804" s="0" t="n">
        <v>44.25</v>
      </c>
      <c r="H2804" s="0" t="n">
        <v>9.8</v>
      </c>
      <c r="I2804" s="0" t="n">
        <v>0.49</v>
      </c>
      <c r="J2804" s="0" t="s">
        <v>485</v>
      </c>
      <c r="K2804" s="0" t="s">
        <v>46</v>
      </c>
      <c r="L2804" s="0" t="n">
        <v>110</v>
      </c>
      <c r="M2804" s="0" t="n">
        <v>0.5</v>
      </c>
      <c r="N2804" s="0" t="n">
        <v>124.44</v>
      </c>
      <c r="O2804" s="0" t="n">
        <v>1.75</v>
      </c>
      <c r="P2804" s="0" t="n">
        <v>6</v>
      </c>
      <c r="Q2804" s="0" t="n">
        <v>0.7</v>
      </c>
      <c r="R2804" s="0" t="n">
        <v>631</v>
      </c>
      <c r="S2804" s="0" t="n">
        <v>12.95</v>
      </c>
      <c r="T2804" s="0" t="n">
        <v>0.59</v>
      </c>
      <c r="U2804" s="6" t="n">
        <v>45382</v>
      </c>
      <c r="V2804" s="0" t="n">
        <v>166.84</v>
      </c>
      <c r="W2804" s="0" t="n">
        <v>0.536</v>
      </c>
    </row>
    <row r="2805" customFormat="false" ht="15" hidden="false" customHeight="false" outlineLevel="0" collapsed="false">
      <c r="A2805" s="0" t="s">
        <v>2951</v>
      </c>
      <c r="B2805" s="0" t="s">
        <v>81</v>
      </c>
      <c r="C2805" s="0" t="n">
        <v>167</v>
      </c>
      <c r="D2805" s="0" t="n">
        <v>95</v>
      </c>
      <c r="E2805" s="0" t="n">
        <v>7</v>
      </c>
      <c r="F2805" s="0" t="n">
        <v>3</v>
      </c>
      <c r="G2805" s="0" t="n">
        <v>15.55</v>
      </c>
      <c r="H2805" s="0" t="n">
        <v>8.06</v>
      </c>
      <c r="I2805" s="0" t="n">
        <v>0.6</v>
      </c>
      <c r="J2805" s="0" t="s">
        <v>147</v>
      </c>
      <c r="K2805" s="0" t="s">
        <v>54</v>
      </c>
      <c r="L2805" s="0" t="n">
        <v>53</v>
      </c>
      <c r="M2805" s="0" t="n">
        <v>2.15</v>
      </c>
      <c r="N2805" s="0" t="n">
        <v>27.22</v>
      </c>
      <c r="O2805" s="0" t="n">
        <v>0.32</v>
      </c>
      <c r="P2805" s="0" t="n">
        <v>2</v>
      </c>
      <c r="Q2805" s="0" t="n">
        <v>0.88</v>
      </c>
      <c r="R2805" s="0" t="n">
        <v>482</v>
      </c>
      <c r="S2805" s="0" t="n">
        <v>6.39</v>
      </c>
      <c r="T2805" s="0" t="n">
        <v>0.59</v>
      </c>
      <c r="U2805" s="6" t="n">
        <v>45535</v>
      </c>
      <c r="V2805" s="0" t="n">
        <v>253.84</v>
      </c>
      <c r="W2805" s="0" t="n">
        <v>0.707</v>
      </c>
    </row>
    <row r="2806" customFormat="false" ht="15" hidden="false" customHeight="false" outlineLevel="0" collapsed="false">
      <c r="A2806" s="0" t="s">
        <v>2952</v>
      </c>
      <c r="B2806" s="0" t="s">
        <v>81</v>
      </c>
      <c r="C2806" s="0" t="n">
        <v>28</v>
      </c>
      <c r="D2806" s="0" t="n">
        <v>44</v>
      </c>
      <c r="E2806" s="0" t="n">
        <v>4</v>
      </c>
      <c r="F2806" s="0" t="n">
        <v>9</v>
      </c>
      <c r="G2806" s="0" t="n">
        <v>41.36</v>
      </c>
      <c r="H2806" s="0" t="n">
        <v>7.22</v>
      </c>
      <c r="I2806" s="0" t="n">
        <v>0.92</v>
      </c>
      <c r="J2806" s="0" t="s">
        <v>162</v>
      </c>
      <c r="K2806" s="0" t="s">
        <v>60</v>
      </c>
      <c r="L2806" s="0" t="n">
        <v>41</v>
      </c>
      <c r="M2806" s="0" t="n">
        <v>4.64</v>
      </c>
      <c r="N2806" s="0" t="n">
        <v>39.83</v>
      </c>
      <c r="O2806" s="0" t="n">
        <v>2</v>
      </c>
      <c r="P2806" s="0" t="n">
        <v>6</v>
      </c>
      <c r="Q2806" s="0" t="n">
        <v>0.88</v>
      </c>
      <c r="R2806" s="0" t="n">
        <v>540</v>
      </c>
      <c r="S2806" s="0" t="n">
        <v>8.35</v>
      </c>
      <c r="T2806" s="0" t="n">
        <v>0.69</v>
      </c>
      <c r="U2806" s="6" t="n">
        <v>45606</v>
      </c>
      <c r="V2806" s="0" t="n">
        <v>284.78</v>
      </c>
      <c r="W2806" s="0" t="n">
        <v>0.505</v>
      </c>
    </row>
    <row r="2807" customFormat="false" ht="15" hidden="false" customHeight="false" outlineLevel="0" collapsed="false">
      <c r="A2807" s="0" t="s">
        <v>2953</v>
      </c>
      <c r="B2807" s="0" t="s">
        <v>81</v>
      </c>
      <c r="C2807" s="0" t="n">
        <v>307</v>
      </c>
      <c r="D2807" s="0" t="n">
        <v>51</v>
      </c>
      <c r="E2807" s="0" t="n">
        <v>9</v>
      </c>
      <c r="F2807" s="0" t="n">
        <v>2</v>
      </c>
      <c r="G2807" s="0" t="n">
        <v>18.55</v>
      </c>
      <c r="H2807" s="0" t="n">
        <v>1.79</v>
      </c>
      <c r="I2807" s="0" t="n">
        <v>0.61</v>
      </c>
      <c r="J2807" s="0" t="s">
        <v>67</v>
      </c>
      <c r="K2807" s="0" t="s">
        <v>42</v>
      </c>
      <c r="L2807" s="0" t="n">
        <v>12</v>
      </c>
      <c r="M2807" s="0" t="n">
        <v>3.1</v>
      </c>
      <c r="N2807" s="0" t="n">
        <v>124.94</v>
      </c>
      <c r="O2807" s="0" t="n">
        <v>1.76</v>
      </c>
      <c r="P2807" s="0" t="n">
        <v>9</v>
      </c>
      <c r="Q2807" s="0" t="n">
        <v>0.86</v>
      </c>
      <c r="R2807" s="0" t="n">
        <v>736</v>
      </c>
      <c r="S2807" s="0" t="n">
        <v>1.92</v>
      </c>
      <c r="T2807" s="0" t="n">
        <v>0.79</v>
      </c>
      <c r="U2807" s="6" t="n">
        <v>45599</v>
      </c>
      <c r="V2807" s="0" t="n">
        <v>134.19</v>
      </c>
      <c r="W2807" s="0" t="n">
        <v>0.4</v>
      </c>
    </row>
    <row r="2808" customFormat="false" ht="15" hidden="false" customHeight="false" outlineLevel="0" collapsed="false">
      <c r="A2808" s="0" t="s">
        <v>2954</v>
      </c>
      <c r="B2808" s="0" t="s">
        <v>40</v>
      </c>
      <c r="C2808" s="0" t="n">
        <v>407</v>
      </c>
      <c r="D2808" s="0" t="n">
        <v>37</v>
      </c>
      <c r="E2808" s="0" t="n">
        <v>14</v>
      </c>
      <c r="F2808" s="0" t="n">
        <v>5</v>
      </c>
      <c r="G2808" s="0" t="n">
        <v>5.85</v>
      </c>
      <c r="H2808" s="0" t="n">
        <v>8.26</v>
      </c>
      <c r="I2808" s="0" t="n">
        <v>0.29</v>
      </c>
      <c r="J2808" s="0" t="s">
        <v>70</v>
      </c>
      <c r="K2808" s="0" t="s">
        <v>54</v>
      </c>
      <c r="L2808" s="0" t="n">
        <v>93</v>
      </c>
      <c r="M2808" s="0" t="n">
        <v>3.77</v>
      </c>
      <c r="N2808" s="0" t="n">
        <v>94.36</v>
      </c>
      <c r="O2808" s="0" t="n">
        <v>0.85</v>
      </c>
      <c r="P2808" s="0" t="n">
        <v>7</v>
      </c>
      <c r="Q2808" s="0" t="n">
        <v>0.89</v>
      </c>
      <c r="R2808" s="0" t="n">
        <v>920</v>
      </c>
      <c r="S2808" s="0" t="n">
        <v>6.39</v>
      </c>
      <c r="T2808" s="0" t="n">
        <v>0.36</v>
      </c>
      <c r="U2808" s="6" t="n">
        <v>45311</v>
      </c>
      <c r="V2808" s="0" t="n">
        <v>164.69</v>
      </c>
      <c r="W2808" s="0" t="n">
        <v>0.51</v>
      </c>
    </row>
    <row r="2809" customFormat="false" ht="15" hidden="false" customHeight="false" outlineLevel="0" collapsed="false">
      <c r="A2809" s="0" t="s">
        <v>2955</v>
      </c>
      <c r="B2809" s="0" t="s">
        <v>81</v>
      </c>
      <c r="C2809" s="0" t="n">
        <v>69</v>
      </c>
      <c r="D2809" s="0" t="n">
        <v>91</v>
      </c>
      <c r="E2809" s="0" t="n">
        <v>8</v>
      </c>
      <c r="F2809" s="0" t="n">
        <v>8</v>
      </c>
      <c r="G2809" s="0" t="n">
        <v>38.15</v>
      </c>
      <c r="H2809" s="0" t="n">
        <v>7.49</v>
      </c>
      <c r="I2809" s="0" t="n">
        <v>0.41</v>
      </c>
      <c r="J2809" s="0" t="s">
        <v>128</v>
      </c>
      <c r="K2809" s="0" t="s">
        <v>42</v>
      </c>
      <c r="L2809" s="0" t="n">
        <v>175</v>
      </c>
      <c r="M2809" s="0" t="n">
        <v>4.46</v>
      </c>
      <c r="N2809" s="0" t="n">
        <v>114.21</v>
      </c>
      <c r="O2809" s="0" t="n">
        <v>0.58</v>
      </c>
      <c r="P2809" s="0" t="n">
        <v>4</v>
      </c>
      <c r="Q2809" s="0" t="n">
        <v>0.75</v>
      </c>
      <c r="R2809" s="0" t="n">
        <v>135</v>
      </c>
      <c r="S2809" s="0" t="n">
        <v>2.94</v>
      </c>
      <c r="T2809" s="0" t="n">
        <v>0.97</v>
      </c>
      <c r="U2809" s="6" t="n">
        <v>45564</v>
      </c>
      <c r="V2809" s="0" t="n">
        <v>251.14</v>
      </c>
      <c r="W2809" s="0" t="n">
        <v>0.645</v>
      </c>
    </row>
    <row r="2810" customFormat="false" ht="15" hidden="false" customHeight="false" outlineLevel="0" collapsed="false">
      <c r="A2810" s="0" t="s">
        <v>2956</v>
      </c>
      <c r="B2810" s="0" t="s">
        <v>48</v>
      </c>
      <c r="C2810" s="0" t="n">
        <v>357</v>
      </c>
      <c r="D2810" s="0" t="n">
        <v>87</v>
      </c>
      <c r="E2810" s="0" t="n">
        <v>13</v>
      </c>
      <c r="F2810" s="0" t="n">
        <v>9</v>
      </c>
      <c r="G2810" s="0" t="n">
        <v>30.23</v>
      </c>
      <c r="H2810" s="0" t="n">
        <v>7.82</v>
      </c>
      <c r="I2810" s="0" t="n">
        <v>0.58</v>
      </c>
      <c r="J2810" s="0" t="s">
        <v>244</v>
      </c>
      <c r="K2810" s="0" t="s">
        <v>60</v>
      </c>
      <c r="L2810" s="0" t="n">
        <v>13</v>
      </c>
      <c r="M2810" s="0" t="n">
        <v>4.58</v>
      </c>
      <c r="N2810" s="0" t="n">
        <v>177.18</v>
      </c>
      <c r="O2810" s="0" t="n">
        <v>1.85</v>
      </c>
      <c r="P2810" s="0" t="n">
        <v>4</v>
      </c>
      <c r="Q2810" s="0" t="n">
        <v>0.91</v>
      </c>
      <c r="R2810" s="0" t="n">
        <v>814</v>
      </c>
      <c r="S2810" s="0" t="n">
        <v>1.91</v>
      </c>
      <c r="T2810" s="0" t="n">
        <v>0.27</v>
      </c>
      <c r="U2810" s="6" t="n">
        <v>45549</v>
      </c>
      <c r="V2810" s="0" t="n">
        <v>281.37</v>
      </c>
      <c r="W2810" s="0" t="n">
        <v>0.396</v>
      </c>
    </row>
    <row r="2811" customFormat="false" ht="15" hidden="false" customHeight="false" outlineLevel="0" collapsed="false">
      <c r="A2811" s="0" t="s">
        <v>2957</v>
      </c>
      <c r="B2811" s="0" t="s">
        <v>44</v>
      </c>
      <c r="C2811" s="0" t="n">
        <v>24</v>
      </c>
      <c r="D2811" s="0" t="n">
        <v>91</v>
      </c>
      <c r="E2811" s="0" t="n">
        <v>3</v>
      </c>
      <c r="F2811" s="0" t="n">
        <v>8</v>
      </c>
      <c r="G2811" s="0" t="n">
        <v>14.44</v>
      </c>
      <c r="H2811" s="0" t="n">
        <v>2.7</v>
      </c>
      <c r="I2811" s="0" t="n">
        <v>0.24</v>
      </c>
      <c r="J2811" s="0" t="s">
        <v>134</v>
      </c>
      <c r="K2811" s="0" t="s">
        <v>46</v>
      </c>
      <c r="L2811" s="0" t="n">
        <v>154</v>
      </c>
      <c r="M2811" s="0" t="n">
        <v>2.88</v>
      </c>
      <c r="N2811" s="0" t="n">
        <v>165.28</v>
      </c>
      <c r="O2811" s="0" t="n">
        <v>0.33</v>
      </c>
      <c r="P2811" s="0" t="n">
        <v>0</v>
      </c>
      <c r="Q2811" s="0" t="n">
        <v>0.8</v>
      </c>
      <c r="R2811" s="0" t="n">
        <v>79</v>
      </c>
      <c r="S2811" s="0" t="n">
        <v>3.41</v>
      </c>
      <c r="T2811" s="0" t="n">
        <v>0.22</v>
      </c>
      <c r="U2811" s="6" t="n">
        <v>45352</v>
      </c>
      <c r="V2811" s="0" t="n">
        <v>123.06</v>
      </c>
      <c r="W2811" s="0" t="n">
        <v>0.616</v>
      </c>
    </row>
    <row r="2812" customFormat="false" ht="15" hidden="false" customHeight="false" outlineLevel="0" collapsed="false">
      <c r="A2812" s="0" t="s">
        <v>2958</v>
      </c>
      <c r="B2812" s="0" t="s">
        <v>48</v>
      </c>
      <c r="C2812" s="0" t="n">
        <v>423</v>
      </c>
      <c r="D2812" s="0" t="n">
        <v>33</v>
      </c>
      <c r="E2812" s="0" t="n">
        <v>6</v>
      </c>
      <c r="F2812" s="0" t="n">
        <v>8</v>
      </c>
      <c r="G2812" s="0" t="n">
        <v>13.4</v>
      </c>
      <c r="H2812" s="0" t="n">
        <v>9.08</v>
      </c>
      <c r="I2812" s="0" t="n">
        <v>0.65</v>
      </c>
      <c r="J2812" s="0" t="s">
        <v>174</v>
      </c>
      <c r="K2812" s="0" t="s">
        <v>54</v>
      </c>
      <c r="L2812" s="0" t="n">
        <v>174</v>
      </c>
      <c r="M2812" s="0" t="n">
        <v>2.93</v>
      </c>
      <c r="N2812" s="0" t="n">
        <v>178.72</v>
      </c>
      <c r="O2812" s="0" t="n">
        <v>0.76</v>
      </c>
      <c r="P2812" s="0" t="n">
        <v>7</v>
      </c>
      <c r="Q2812" s="0" t="n">
        <v>0.84</v>
      </c>
      <c r="R2812" s="0" t="n">
        <v>716</v>
      </c>
      <c r="S2812" s="0" t="n">
        <v>13.19</v>
      </c>
      <c r="T2812" s="0" t="n">
        <v>0.49</v>
      </c>
      <c r="U2812" s="6" t="n">
        <v>45339</v>
      </c>
      <c r="V2812" s="0" t="n">
        <v>112.39</v>
      </c>
      <c r="W2812" s="0" t="n">
        <v>0.626</v>
      </c>
    </row>
    <row r="2813" customFormat="false" ht="15" hidden="false" customHeight="false" outlineLevel="0" collapsed="false">
      <c r="A2813" s="0" t="s">
        <v>2959</v>
      </c>
      <c r="B2813" s="0" t="s">
        <v>81</v>
      </c>
      <c r="C2813" s="0" t="n">
        <v>362</v>
      </c>
      <c r="D2813" s="0" t="n">
        <v>17</v>
      </c>
      <c r="E2813" s="0" t="n">
        <v>5</v>
      </c>
      <c r="F2813" s="0" t="n">
        <v>7</v>
      </c>
      <c r="G2813" s="0" t="n">
        <v>48.81</v>
      </c>
      <c r="H2813" s="0" t="n">
        <v>1.42</v>
      </c>
      <c r="I2813" s="0" t="n">
        <v>1</v>
      </c>
      <c r="J2813" s="0" t="s">
        <v>248</v>
      </c>
      <c r="K2813" s="0" t="s">
        <v>54</v>
      </c>
      <c r="L2813" s="0" t="n">
        <v>97</v>
      </c>
      <c r="M2813" s="0" t="n">
        <v>4.33</v>
      </c>
      <c r="N2813" s="0" t="n">
        <v>127.09</v>
      </c>
      <c r="O2813" s="0" t="n">
        <v>0.26</v>
      </c>
      <c r="P2813" s="0" t="n">
        <v>5</v>
      </c>
      <c r="Q2813" s="0" t="n">
        <v>0.8</v>
      </c>
      <c r="R2813" s="0" t="n">
        <v>249</v>
      </c>
      <c r="S2813" s="0" t="n">
        <v>14.75</v>
      </c>
      <c r="T2813" s="0" t="n">
        <v>0.76</v>
      </c>
      <c r="U2813" s="6" t="n">
        <v>45538</v>
      </c>
      <c r="V2813" s="0" t="n">
        <v>140.74</v>
      </c>
      <c r="W2813" s="0" t="n">
        <v>0.783</v>
      </c>
    </row>
    <row r="2814" customFormat="false" ht="15" hidden="false" customHeight="false" outlineLevel="0" collapsed="false">
      <c r="A2814" s="0" t="s">
        <v>2960</v>
      </c>
      <c r="B2814" s="0" t="s">
        <v>48</v>
      </c>
      <c r="C2814" s="0" t="n">
        <v>145</v>
      </c>
      <c r="D2814" s="0" t="n">
        <v>62</v>
      </c>
      <c r="E2814" s="0" t="n">
        <v>14</v>
      </c>
      <c r="F2814" s="0" t="n">
        <v>7</v>
      </c>
      <c r="G2814" s="0" t="n">
        <v>43.26</v>
      </c>
      <c r="H2814" s="0" t="n">
        <v>2.91</v>
      </c>
      <c r="I2814" s="0" t="n">
        <v>0.69</v>
      </c>
      <c r="J2814" s="0" t="s">
        <v>154</v>
      </c>
      <c r="K2814" s="0" t="s">
        <v>60</v>
      </c>
      <c r="L2814" s="0" t="n">
        <v>115</v>
      </c>
      <c r="M2814" s="0" t="n">
        <v>4.13</v>
      </c>
      <c r="N2814" s="0" t="n">
        <v>103.03</v>
      </c>
      <c r="O2814" s="0" t="n">
        <v>1.91</v>
      </c>
      <c r="P2814" s="0" t="n">
        <v>5</v>
      </c>
      <c r="Q2814" s="0" t="n">
        <v>0.84</v>
      </c>
      <c r="R2814" s="0" t="n">
        <v>924</v>
      </c>
      <c r="S2814" s="0" t="n">
        <v>13.31</v>
      </c>
      <c r="T2814" s="0" t="n">
        <v>0.98</v>
      </c>
      <c r="U2814" s="6" t="n">
        <v>45629</v>
      </c>
      <c r="V2814" s="0" t="n">
        <v>83.6</v>
      </c>
      <c r="W2814" s="0" t="n">
        <v>0.65</v>
      </c>
    </row>
    <row r="2815" customFormat="false" ht="15" hidden="false" customHeight="false" outlineLevel="0" collapsed="false">
      <c r="A2815" s="0" t="s">
        <v>2961</v>
      </c>
      <c r="B2815" s="0" t="s">
        <v>81</v>
      </c>
      <c r="C2815" s="0" t="n">
        <v>94</v>
      </c>
      <c r="D2815" s="0" t="n">
        <v>81</v>
      </c>
      <c r="E2815" s="0" t="n">
        <v>5</v>
      </c>
      <c r="F2815" s="0" t="n">
        <v>7</v>
      </c>
      <c r="G2815" s="0" t="n">
        <v>40.68</v>
      </c>
      <c r="H2815" s="0" t="n">
        <v>6.8</v>
      </c>
      <c r="I2815" s="0" t="n">
        <v>0.44</v>
      </c>
      <c r="J2815" s="0" t="s">
        <v>139</v>
      </c>
      <c r="K2815" s="0" t="s">
        <v>60</v>
      </c>
      <c r="L2815" s="0" t="n">
        <v>114</v>
      </c>
      <c r="M2815" s="0" t="n">
        <v>3.64</v>
      </c>
      <c r="N2815" s="0" t="n">
        <v>97.25</v>
      </c>
      <c r="O2815" s="0" t="n">
        <v>1.27</v>
      </c>
      <c r="P2815" s="0" t="n">
        <v>4</v>
      </c>
      <c r="Q2815" s="0" t="n">
        <v>0.89</v>
      </c>
      <c r="R2815" s="0" t="n">
        <v>205</v>
      </c>
      <c r="S2815" s="0" t="n">
        <v>14.58</v>
      </c>
      <c r="T2815" s="0" t="n">
        <v>0.95</v>
      </c>
      <c r="U2815" s="6" t="n">
        <v>45358</v>
      </c>
      <c r="V2815" s="0" t="n">
        <v>259.3</v>
      </c>
      <c r="W2815" s="0" t="n">
        <v>0.755</v>
      </c>
    </row>
    <row r="2816" customFormat="false" ht="15" hidden="false" customHeight="false" outlineLevel="0" collapsed="false">
      <c r="A2816" s="0" t="s">
        <v>2962</v>
      </c>
      <c r="B2816" s="0" t="s">
        <v>40</v>
      </c>
      <c r="C2816" s="0" t="n">
        <v>184</v>
      </c>
      <c r="D2816" s="0" t="n">
        <v>13</v>
      </c>
      <c r="E2816" s="0" t="n">
        <v>9</v>
      </c>
      <c r="F2816" s="0" t="n">
        <v>7</v>
      </c>
      <c r="G2816" s="0" t="n">
        <v>7.27</v>
      </c>
      <c r="H2816" s="0" t="n">
        <v>6.9</v>
      </c>
      <c r="I2816" s="0" t="n">
        <v>0.4</v>
      </c>
      <c r="J2816" s="0" t="s">
        <v>485</v>
      </c>
      <c r="K2816" s="0" t="s">
        <v>46</v>
      </c>
      <c r="L2816" s="0" t="n">
        <v>45</v>
      </c>
      <c r="M2816" s="0" t="n">
        <v>3.22</v>
      </c>
      <c r="N2816" s="0" t="n">
        <v>150.56</v>
      </c>
      <c r="O2816" s="0" t="n">
        <v>0.74</v>
      </c>
      <c r="P2816" s="0" t="n">
        <v>4</v>
      </c>
      <c r="Q2816" s="0" t="n">
        <v>0.95</v>
      </c>
      <c r="R2816" s="0" t="n">
        <v>806</v>
      </c>
      <c r="S2816" s="0" t="n">
        <v>11.23</v>
      </c>
      <c r="T2816" s="0" t="n">
        <v>0.75</v>
      </c>
      <c r="U2816" s="6" t="n">
        <v>45600</v>
      </c>
      <c r="V2816" s="0" t="n">
        <v>102.28</v>
      </c>
      <c r="W2816" s="0" t="n">
        <v>0.736</v>
      </c>
    </row>
    <row r="2817" customFormat="false" ht="15" hidden="false" customHeight="false" outlineLevel="0" collapsed="false">
      <c r="A2817" s="0" t="s">
        <v>2963</v>
      </c>
      <c r="B2817" s="0" t="s">
        <v>48</v>
      </c>
      <c r="C2817" s="0" t="n">
        <v>297</v>
      </c>
      <c r="D2817" s="0" t="n">
        <v>14</v>
      </c>
      <c r="E2817" s="0" t="n">
        <v>13</v>
      </c>
      <c r="F2817" s="0" t="n">
        <v>7</v>
      </c>
      <c r="G2817" s="0" t="n">
        <v>38</v>
      </c>
      <c r="H2817" s="0" t="n">
        <v>3.48</v>
      </c>
      <c r="I2817" s="0" t="n">
        <v>0.94</v>
      </c>
      <c r="J2817" s="0" t="s">
        <v>96</v>
      </c>
      <c r="K2817" s="0" t="s">
        <v>42</v>
      </c>
      <c r="L2817" s="0" t="n">
        <v>67</v>
      </c>
      <c r="M2817" s="0" t="n">
        <v>3.28</v>
      </c>
      <c r="N2817" s="0" t="n">
        <v>109.05</v>
      </c>
      <c r="O2817" s="0" t="n">
        <v>0.62</v>
      </c>
      <c r="P2817" s="0" t="n">
        <v>2</v>
      </c>
      <c r="Q2817" s="0" t="n">
        <v>0.85</v>
      </c>
      <c r="R2817" s="0" t="n">
        <v>947</v>
      </c>
      <c r="S2817" s="0" t="n">
        <v>3.24</v>
      </c>
      <c r="T2817" s="0" t="n">
        <v>0.55</v>
      </c>
      <c r="U2817" s="6" t="n">
        <v>45568</v>
      </c>
      <c r="V2817" s="0" t="n">
        <v>140.34</v>
      </c>
      <c r="W2817" s="0" t="n">
        <v>0.621</v>
      </c>
    </row>
    <row r="2818" customFormat="false" ht="15" hidden="false" customHeight="false" outlineLevel="0" collapsed="false">
      <c r="A2818" s="0" t="s">
        <v>2964</v>
      </c>
      <c r="B2818" s="0" t="s">
        <v>40</v>
      </c>
      <c r="C2818" s="0" t="n">
        <v>461</v>
      </c>
      <c r="D2818" s="0" t="n">
        <v>58</v>
      </c>
      <c r="E2818" s="0" t="n">
        <v>14</v>
      </c>
      <c r="F2818" s="0" t="n">
        <v>2</v>
      </c>
      <c r="G2818" s="0" t="n">
        <v>11.51</v>
      </c>
      <c r="H2818" s="0" t="n">
        <v>7.16</v>
      </c>
      <c r="I2818" s="0" t="n">
        <v>0.88</v>
      </c>
      <c r="J2818" s="0" t="s">
        <v>150</v>
      </c>
      <c r="K2818" s="0" t="s">
        <v>54</v>
      </c>
      <c r="L2818" s="0" t="n">
        <v>178</v>
      </c>
      <c r="M2818" s="0" t="n">
        <v>2.13</v>
      </c>
      <c r="N2818" s="0" t="n">
        <v>30.1</v>
      </c>
      <c r="O2818" s="0" t="n">
        <v>0.94</v>
      </c>
      <c r="P2818" s="0" t="n">
        <v>2</v>
      </c>
      <c r="Q2818" s="0" t="n">
        <v>0.8</v>
      </c>
      <c r="R2818" s="0" t="n">
        <v>581</v>
      </c>
      <c r="S2818" s="0" t="n">
        <v>8.88</v>
      </c>
      <c r="T2818" s="0" t="n">
        <v>0.68</v>
      </c>
      <c r="U2818" s="6" t="n">
        <v>45292</v>
      </c>
      <c r="V2818" s="0" t="n">
        <v>102.79</v>
      </c>
      <c r="W2818" s="0" t="n">
        <v>0.68</v>
      </c>
    </row>
    <row r="2819" customFormat="false" ht="15" hidden="false" customHeight="false" outlineLevel="0" collapsed="false">
      <c r="A2819" s="0" t="s">
        <v>2965</v>
      </c>
      <c r="B2819" s="0" t="s">
        <v>40</v>
      </c>
      <c r="C2819" s="0" t="n">
        <v>343</v>
      </c>
      <c r="D2819" s="0" t="n">
        <v>39</v>
      </c>
      <c r="E2819" s="0" t="n">
        <v>12</v>
      </c>
      <c r="F2819" s="0" t="n">
        <v>3</v>
      </c>
      <c r="G2819" s="0" t="n">
        <v>48.89</v>
      </c>
      <c r="H2819" s="0" t="n">
        <v>4.19</v>
      </c>
      <c r="I2819" s="0" t="n">
        <v>0.53</v>
      </c>
      <c r="J2819" s="0" t="s">
        <v>134</v>
      </c>
      <c r="K2819" s="0" t="s">
        <v>42</v>
      </c>
      <c r="L2819" s="0" t="n">
        <v>17</v>
      </c>
      <c r="M2819" s="0" t="n">
        <v>4.28</v>
      </c>
      <c r="N2819" s="0" t="n">
        <v>36.97</v>
      </c>
      <c r="O2819" s="0" t="n">
        <v>0.27</v>
      </c>
      <c r="P2819" s="0" t="n">
        <v>1</v>
      </c>
      <c r="Q2819" s="0" t="n">
        <v>0.85</v>
      </c>
      <c r="R2819" s="0" t="n">
        <v>764</v>
      </c>
      <c r="S2819" s="0" t="n">
        <v>11.24</v>
      </c>
      <c r="T2819" s="0" t="n">
        <v>0.97</v>
      </c>
      <c r="U2819" s="6" t="n">
        <v>45639</v>
      </c>
      <c r="V2819" s="0" t="n">
        <v>44.49</v>
      </c>
      <c r="W2819" s="0" t="n">
        <v>0.867</v>
      </c>
    </row>
    <row r="2820" customFormat="false" ht="15" hidden="false" customHeight="false" outlineLevel="0" collapsed="false">
      <c r="A2820" s="0" t="s">
        <v>2966</v>
      </c>
      <c r="B2820" s="0" t="s">
        <v>56</v>
      </c>
      <c r="C2820" s="0" t="n">
        <v>496</v>
      </c>
      <c r="D2820" s="0" t="n">
        <v>81</v>
      </c>
      <c r="E2820" s="0" t="n">
        <v>6</v>
      </c>
      <c r="F2820" s="0" t="n">
        <v>5</v>
      </c>
      <c r="G2820" s="0" t="n">
        <v>3.55</v>
      </c>
      <c r="H2820" s="0" t="n">
        <v>0.5</v>
      </c>
      <c r="I2820" s="0" t="n">
        <v>0.42</v>
      </c>
      <c r="J2820" s="0" t="s">
        <v>385</v>
      </c>
      <c r="K2820" s="0" t="s">
        <v>54</v>
      </c>
      <c r="L2820" s="0" t="n">
        <v>167</v>
      </c>
      <c r="M2820" s="0" t="n">
        <v>3.28</v>
      </c>
      <c r="N2820" s="0" t="n">
        <v>77.85</v>
      </c>
      <c r="O2820" s="0" t="n">
        <v>1.79</v>
      </c>
      <c r="P2820" s="0" t="n">
        <v>8</v>
      </c>
      <c r="Q2820" s="0" t="n">
        <v>0.91</v>
      </c>
      <c r="R2820" s="0" t="n">
        <v>895</v>
      </c>
      <c r="S2820" s="0" t="n">
        <v>8.19</v>
      </c>
      <c r="T2820" s="0" t="n">
        <v>0.41</v>
      </c>
      <c r="U2820" s="6" t="n">
        <v>45624</v>
      </c>
      <c r="V2820" s="0" t="n">
        <v>185.93</v>
      </c>
      <c r="W2820" s="0" t="n">
        <v>0.434</v>
      </c>
    </row>
    <row r="2821" customFormat="false" ht="15" hidden="false" customHeight="false" outlineLevel="0" collapsed="false">
      <c r="A2821" s="0" t="s">
        <v>2967</v>
      </c>
      <c r="B2821" s="0" t="s">
        <v>81</v>
      </c>
      <c r="C2821" s="0" t="n">
        <v>319</v>
      </c>
      <c r="D2821" s="0" t="n">
        <v>72</v>
      </c>
      <c r="E2821" s="0" t="n">
        <v>14</v>
      </c>
      <c r="F2821" s="0" t="n">
        <v>4</v>
      </c>
      <c r="G2821" s="0" t="n">
        <v>18.25</v>
      </c>
      <c r="H2821" s="0" t="n">
        <v>2.04</v>
      </c>
      <c r="I2821" s="0" t="n">
        <v>0.74</v>
      </c>
      <c r="J2821" s="0" t="s">
        <v>98</v>
      </c>
      <c r="K2821" s="0" t="s">
        <v>54</v>
      </c>
      <c r="L2821" s="0" t="n">
        <v>95</v>
      </c>
      <c r="M2821" s="0" t="n">
        <v>1.51</v>
      </c>
      <c r="N2821" s="0" t="n">
        <v>22.89</v>
      </c>
      <c r="O2821" s="0" t="n">
        <v>1.07</v>
      </c>
      <c r="P2821" s="0" t="n">
        <v>7</v>
      </c>
      <c r="Q2821" s="0" t="n">
        <v>0.8</v>
      </c>
      <c r="R2821" s="0" t="n">
        <v>201</v>
      </c>
      <c r="S2821" s="0" t="n">
        <v>8.77</v>
      </c>
      <c r="T2821" s="0" t="n">
        <v>0.58</v>
      </c>
      <c r="U2821" s="6" t="n">
        <v>45512</v>
      </c>
      <c r="V2821" s="0" t="n">
        <v>180.41</v>
      </c>
      <c r="W2821" s="0" t="n">
        <v>0.546</v>
      </c>
    </row>
    <row r="2822" customFormat="false" ht="15" hidden="false" customHeight="false" outlineLevel="0" collapsed="false">
      <c r="A2822" s="0" t="s">
        <v>2968</v>
      </c>
      <c r="B2822" s="0" t="s">
        <v>44</v>
      </c>
      <c r="C2822" s="0" t="n">
        <v>309</v>
      </c>
      <c r="D2822" s="0" t="n">
        <v>56</v>
      </c>
      <c r="E2822" s="0" t="n">
        <v>10</v>
      </c>
      <c r="F2822" s="0" t="n">
        <v>7</v>
      </c>
      <c r="G2822" s="0" t="n">
        <v>22</v>
      </c>
      <c r="H2822" s="0" t="n">
        <v>8.88</v>
      </c>
      <c r="I2822" s="0" t="n">
        <v>0.38</v>
      </c>
      <c r="J2822" s="0" t="s">
        <v>291</v>
      </c>
      <c r="K2822" s="0" t="s">
        <v>46</v>
      </c>
      <c r="L2822" s="0" t="n">
        <v>106</v>
      </c>
      <c r="M2822" s="0" t="n">
        <v>1.58</v>
      </c>
      <c r="N2822" s="0" t="n">
        <v>55.45</v>
      </c>
      <c r="O2822" s="0" t="n">
        <v>1.48</v>
      </c>
      <c r="P2822" s="0" t="n">
        <v>2</v>
      </c>
      <c r="Q2822" s="0" t="n">
        <v>0.82</v>
      </c>
      <c r="R2822" s="0" t="n">
        <v>126</v>
      </c>
      <c r="S2822" s="0" t="n">
        <v>9.21</v>
      </c>
      <c r="T2822" s="0" t="n">
        <v>0.75</v>
      </c>
      <c r="U2822" s="6" t="n">
        <v>45559</v>
      </c>
      <c r="V2822" s="0" t="n">
        <v>95.52</v>
      </c>
      <c r="W2822" s="0" t="n">
        <v>0.649</v>
      </c>
    </row>
    <row r="2823" customFormat="false" ht="15" hidden="false" customHeight="false" outlineLevel="0" collapsed="false">
      <c r="A2823" s="0" t="s">
        <v>2969</v>
      </c>
      <c r="B2823" s="0" t="s">
        <v>81</v>
      </c>
      <c r="C2823" s="0" t="n">
        <v>96</v>
      </c>
      <c r="D2823" s="0" t="n">
        <v>35</v>
      </c>
      <c r="E2823" s="0" t="n">
        <v>13</v>
      </c>
      <c r="F2823" s="0" t="n">
        <v>2</v>
      </c>
      <c r="G2823" s="0" t="n">
        <v>41.39</v>
      </c>
      <c r="H2823" s="0" t="n">
        <v>2.62</v>
      </c>
      <c r="I2823" s="0" t="n">
        <v>0.21</v>
      </c>
      <c r="J2823" s="0" t="s">
        <v>253</v>
      </c>
      <c r="K2823" s="0" t="s">
        <v>54</v>
      </c>
      <c r="L2823" s="0" t="n">
        <v>162</v>
      </c>
      <c r="M2823" s="0" t="n">
        <v>4.38</v>
      </c>
      <c r="N2823" s="0" t="n">
        <v>134.72</v>
      </c>
      <c r="O2823" s="0" t="n">
        <v>0.54</v>
      </c>
      <c r="P2823" s="0" t="n">
        <v>4</v>
      </c>
      <c r="Q2823" s="0" t="n">
        <v>0.87</v>
      </c>
      <c r="R2823" s="0" t="n">
        <v>377</v>
      </c>
      <c r="S2823" s="0" t="n">
        <v>7.54</v>
      </c>
      <c r="T2823" s="0" t="n">
        <v>0.21</v>
      </c>
      <c r="U2823" s="6" t="n">
        <v>45507</v>
      </c>
      <c r="V2823" s="0" t="n">
        <v>19.11</v>
      </c>
      <c r="W2823" s="0" t="n">
        <v>0.583</v>
      </c>
    </row>
    <row r="2824" customFormat="false" ht="15" hidden="false" customHeight="false" outlineLevel="0" collapsed="false">
      <c r="A2824" s="0" t="s">
        <v>2970</v>
      </c>
      <c r="B2824" s="0" t="s">
        <v>44</v>
      </c>
      <c r="C2824" s="0" t="n">
        <v>317</v>
      </c>
      <c r="D2824" s="0" t="n">
        <v>66</v>
      </c>
      <c r="E2824" s="0" t="n">
        <v>11</v>
      </c>
      <c r="F2824" s="0" t="n">
        <v>9</v>
      </c>
      <c r="G2824" s="0" t="n">
        <v>38.54</v>
      </c>
      <c r="H2824" s="0" t="n">
        <v>1.57</v>
      </c>
      <c r="I2824" s="0" t="n">
        <v>0.38</v>
      </c>
      <c r="J2824" s="0" t="s">
        <v>474</v>
      </c>
      <c r="K2824" s="0" t="s">
        <v>54</v>
      </c>
      <c r="L2824" s="0" t="n">
        <v>68</v>
      </c>
      <c r="M2824" s="0" t="n">
        <v>3.32</v>
      </c>
      <c r="N2824" s="0" t="n">
        <v>12.36</v>
      </c>
      <c r="O2824" s="0" t="n">
        <v>1.06</v>
      </c>
      <c r="P2824" s="0" t="n">
        <v>9</v>
      </c>
      <c r="Q2824" s="0" t="n">
        <v>0.79</v>
      </c>
      <c r="R2824" s="0" t="n">
        <v>221</v>
      </c>
      <c r="S2824" s="0" t="n">
        <v>5.07</v>
      </c>
      <c r="T2824" s="0" t="n">
        <v>0.51</v>
      </c>
      <c r="U2824" s="6" t="n">
        <v>45481</v>
      </c>
      <c r="V2824" s="0" t="n">
        <v>281.66</v>
      </c>
      <c r="W2824" s="0" t="n">
        <v>0.442</v>
      </c>
    </row>
    <row r="2825" customFormat="false" ht="15" hidden="false" customHeight="false" outlineLevel="0" collapsed="false">
      <c r="A2825" s="0" t="s">
        <v>2971</v>
      </c>
      <c r="B2825" s="0" t="s">
        <v>81</v>
      </c>
      <c r="C2825" s="0" t="n">
        <v>156</v>
      </c>
      <c r="D2825" s="0" t="n">
        <v>46</v>
      </c>
      <c r="E2825" s="0" t="n">
        <v>5</v>
      </c>
      <c r="F2825" s="0" t="n">
        <v>9</v>
      </c>
      <c r="G2825" s="0" t="n">
        <v>19.37</v>
      </c>
      <c r="H2825" s="0" t="n">
        <v>6.98</v>
      </c>
      <c r="I2825" s="0" t="n">
        <v>0.49</v>
      </c>
      <c r="J2825" s="0" t="s">
        <v>83</v>
      </c>
      <c r="K2825" s="0" t="s">
        <v>60</v>
      </c>
      <c r="L2825" s="0" t="n">
        <v>39</v>
      </c>
      <c r="M2825" s="0" t="n">
        <v>2.29</v>
      </c>
      <c r="N2825" s="0" t="n">
        <v>124.78</v>
      </c>
      <c r="O2825" s="0" t="n">
        <v>0.5</v>
      </c>
      <c r="P2825" s="0" t="n">
        <v>4</v>
      </c>
      <c r="Q2825" s="0" t="n">
        <v>0.76</v>
      </c>
      <c r="R2825" s="0" t="n">
        <v>454</v>
      </c>
      <c r="S2825" s="0" t="n">
        <v>9.92</v>
      </c>
      <c r="T2825" s="0" t="n">
        <v>0.65</v>
      </c>
      <c r="U2825" s="6" t="n">
        <v>45314</v>
      </c>
      <c r="V2825" s="0" t="n">
        <v>113.11</v>
      </c>
      <c r="W2825" s="0" t="n">
        <v>0.684</v>
      </c>
    </row>
    <row r="2826" customFormat="false" ht="15" hidden="false" customHeight="false" outlineLevel="0" collapsed="false">
      <c r="A2826" s="0" t="s">
        <v>2972</v>
      </c>
      <c r="B2826" s="0" t="s">
        <v>40</v>
      </c>
      <c r="C2826" s="0" t="n">
        <v>125</v>
      </c>
      <c r="D2826" s="0" t="n">
        <v>16</v>
      </c>
      <c r="E2826" s="0" t="n">
        <v>7</v>
      </c>
      <c r="F2826" s="0" t="n">
        <v>8</v>
      </c>
      <c r="G2826" s="0" t="n">
        <v>28.71</v>
      </c>
      <c r="H2826" s="0" t="n">
        <v>4.69</v>
      </c>
      <c r="I2826" s="0" t="n">
        <v>0.33</v>
      </c>
      <c r="J2826" s="0" t="s">
        <v>94</v>
      </c>
      <c r="K2826" s="0" t="s">
        <v>46</v>
      </c>
      <c r="L2826" s="0" t="n">
        <v>110</v>
      </c>
      <c r="M2826" s="0" t="n">
        <v>1.34</v>
      </c>
      <c r="N2826" s="0" t="n">
        <v>156.75</v>
      </c>
      <c r="O2826" s="0" t="n">
        <v>1.65</v>
      </c>
      <c r="P2826" s="0" t="n">
        <v>7</v>
      </c>
      <c r="Q2826" s="0" t="n">
        <v>0.74</v>
      </c>
      <c r="R2826" s="0" t="n">
        <v>455</v>
      </c>
      <c r="S2826" s="0" t="n">
        <v>1.75</v>
      </c>
      <c r="T2826" s="0" t="n">
        <v>0.92</v>
      </c>
      <c r="U2826" s="6" t="n">
        <v>45649</v>
      </c>
      <c r="V2826" s="0" t="n">
        <v>166.24</v>
      </c>
      <c r="W2826" s="0" t="n">
        <v>0.45</v>
      </c>
    </row>
    <row r="2827" customFormat="false" ht="15" hidden="false" customHeight="false" outlineLevel="0" collapsed="false">
      <c r="A2827" s="0" t="s">
        <v>2973</v>
      </c>
      <c r="B2827" s="0" t="s">
        <v>48</v>
      </c>
      <c r="C2827" s="0" t="n">
        <v>114</v>
      </c>
      <c r="D2827" s="0" t="n">
        <v>49</v>
      </c>
      <c r="E2827" s="0" t="n">
        <v>6</v>
      </c>
      <c r="F2827" s="0" t="n">
        <v>5</v>
      </c>
      <c r="G2827" s="0" t="n">
        <v>41.94</v>
      </c>
      <c r="H2827" s="0" t="n">
        <v>8.07</v>
      </c>
      <c r="I2827" s="0" t="n">
        <v>0.3</v>
      </c>
      <c r="J2827" s="0" t="s">
        <v>145</v>
      </c>
      <c r="K2827" s="0" t="s">
        <v>60</v>
      </c>
      <c r="L2827" s="0" t="n">
        <v>76</v>
      </c>
      <c r="M2827" s="0" t="n">
        <v>3.25</v>
      </c>
      <c r="N2827" s="0" t="n">
        <v>42.33</v>
      </c>
      <c r="O2827" s="0" t="n">
        <v>1.57</v>
      </c>
      <c r="P2827" s="0" t="n">
        <v>5</v>
      </c>
      <c r="Q2827" s="0" t="n">
        <v>0.81</v>
      </c>
      <c r="R2827" s="0" t="n">
        <v>890</v>
      </c>
      <c r="S2827" s="0" t="n">
        <v>3.39</v>
      </c>
      <c r="T2827" s="0" t="n">
        <v>0.99</v>
      </c>
      <c r="U2827" s="6" t="n">
        <v>45563</v>
      </c>
      <c r="V2827" s="0" t="n">
        <v>51.69</v>
      </c>
      <c r="W2827" s="0" t="n">
        <v>0.548</v>
      </c>
    </row>
    <row r="2828" customFormat="false" ht="15" hidden="false" customHeight="false" outlineLevel="0" collapsed="false">
      <c r="A2828" s="0" t="s">
        <v>2974</v>
      </c>
      <c r="B2828" s="0" t="s">
        <v>48</v>
      </c>
      <c r="C2828" s="0" t="n">
        <v>154</v>
      </c>
      <c r="D2828" s="0" t="n">
        <v>48</v>
      </c>
      <c r="E2828" s="0" t="n">
        <v>14</v>
      </c>
      <c r="F2828" s="0" t="n">
        <v>9</v>
      </c>
      <c r="G2828" s="0" t="n">
        <v>1.89</v>
      </c>
      <c r="H2828" s="0" t="n">
        <v>8.68</v>
      </c>
      <c r="I2828" s="0" t="n">
        <v>0.11</v>
      </c>
      <c r="J2828" s="0" t="s">
        <v>193</v>
      </c>
      <c r="K2828" s="0" t="s">
        <v>54</v>
      </c>
      <c r="L2828" s="0" t="n">
        <v>141</v>
      </c>
      <c r="M2828" s="0" t="n">
        <v>1.33</v>
      </c>
      <c r="N2828" s="0" t="n">
        <v>44.38</v>
      </c>
      <c r="O2828" s="0" t="n">
        <v>0.38</v>
      </c>
      <c r="P2828" s="0" t="n">
        <v>6</v>
      </c>
      <c r="Q2828" s="0" t="n">
        <v>0.71</v>
      </c>
      <c r="R2828" s="0" t="n">
        <v>811</v>
      </c>
      <c r="S2828" s="0" t="n">
        <v>13.95</v>
      </c>
      <c r="T2828" s="0" t="n">
        <v>0.65</v>
      </c>
      <c r="U2828" s="6" t="n">
        <v>45511</v>
      </c>
      <c r="V2828" s="0" t="n">
        <v>82.84</v>
      </c>
      <c r="W2828" s="0" t="n">
        <v>0.7</v>
      </c>
    </row>
    <row r="2829" customFormat="false" ht="15" hidden="false" customHeight="false" outlineLevel="0" collapsed="false">
      <c r="A2829" s="0" t="s">
        <v>2975</v>
      </c>
      <c r="B2829" s="0" t="s">
        <v>56</v>
      </c>
      <c r="C2829" s="0" t="n">
        <v>87</v>
      </c>
      <c r="D2829" s="0" t="n">
        <v>71</v>
      </c>
      <c r="E2829" s="0" t="n">
        <v>12</v>
      </c>
      <c r="F2829" s="0" t="n">
        <v>5</v>
      </c>
      <c r="G2829" s="0" t="n">
        <v>40.31</v>
      </c>
      <c r="H2829" s="0" t="n">
        <v>8.54</v>
      </c>
      <c r="I2829" s="0" t="n">
        <v>0.67</v>
      </c>
      <c r="J2829" s="0" t="s">
        <v>92</v>
      </c>
      <c r="K2829" s="0" t="s">
        <v>46</v>
      </c>
      <c r="L2829" s="0" t="n">
        <v>102</v>
      </c>
      <c r="M2829" s="0" t="n">
        <v>2.62</v>
      </c>
      <c r="N2829" s="0" t="n">
        <v>15.48</v>
      </c>
      <c r="O2829" s="0" t="n">
        <v>0.24</v>
      </c>
      <c r="P2829" s="0" t="n">
        <v>4</v>
      </c>
      <c r="Q2829" s="0" t="n">
        <v>0.88</v>
      </c>
      <c r="R2829" s="0" t="n">
        <v>747</v>
      </c>
      <c r="S2829" s="0" t="n">
        <v>7.84</v>
      </c>
      <c r="T2829" s="0" t="n">
        <v>0.96</v>
      </c>
      <c r="U2829" s="6" t="n">
        <v>45409</v>
      </c>
      <c r="V2829" s="0" t="n">
        <v>136.22</v>
      </c>
      <c r="W2829" s="0" t="n">
        <v>0.769</v>
      </c>
    </row>
    <row r="2830" customFormat="false" ht="15" hidden="false" customHeight="false" outlineLevel="0" collapsed="false">
      <c r="A2830" s="0" t="s">
        <v>2976</v>
      </c>
      <c r="B2830" s="0" t="s">
        <v>44</v>
      </c>
      <c r="C2830" s="0" t="n">
        <v>166</v>
      </c>
      <c r="D2830" s="0" t="n">
        <v>87</v>
      </c>
      <c r="E2830" s="0" t="n">
        <v>8</v>
      </c>
      <c r="F2830" s="0" t="n">
        <v>5</v>
      </c>
      <c r="G2830" s="0" t="n">
        <v>47.4</v>
      </c>
      <c r="H2830" s="0" t="n">
        <v>3.47</v>
      </c>
      <c r="I2830" s="0" t="n">
        <v>0.65</v>
      </c>
      <c r="J2830" s="0" t="s">
        <v>100</v>
      </c>
      <c r="K2830" s="0" t="s">
        <v>54</v>
      </c>
      <c r="L2830" s="0" t="n">
        <v>72</v>
      </c>
      <c r="M2830" s="0" t="n">
        <v>3.55</v>
      </c>
      <c r="N2830" s="0" t="n">
        <v>107.37</v>
      </c>
      <c r="O2830" s="0" t="n">
        <v>1.67</v>
      </c>
      <c r="P2830" s="0" t="n">
        <v>0</v>
      </c>
      <c r="Q2830" s="0" t="n">
        <v>0.75</v>
      </c>
      <c r="R2830" s="0" t="n">
        <v>411</v>
      </c>
      <c r="S2830" s="0" t="n">
        <v>12.5</v>
      </c>
      <c r="T2830" s="0" t="n">
        <v>0.28</v>
      </c>
      <c r="U2830" s="6" t="n">
        <v>45538</v>
      </c>
      <c r="V2830" s="0" t="n">
        <v>173.05</v>
      </c>
      <c r="W2830" s="0" t="n">
        <v>0.606</v>
      </c>
    </row>
    <row r="2831" customFormat="false" ht="15" hidden="false" customHeight="false" outlineLevel="0" collapsed="false">
      <c r="A2831" s="0" t="s">
        <v>2977</v>
      </c>
      <c r="B2831" s="0" t="s">
        <v>44</v>
      </c>
      <c r="C2831" s="0" t="n">
        <v>497</v>
      </c>
      <c r="D2831" s="0" t="n">
        <v>62</v>
      </c>
      <c r="E2831" s="0" t="n">
        <v>13</v>
      </c>
      <c r="F2831" s="0" t="n">
        <v>2</v>
      </c>
      <c r="G2831" s="0" t="n">
        <v>2.57</v>
      </c>
      <c r="H2831" s="0" t="n">
        <v>5.3</v>
      </c>
      <c r="I2831" s="0" t="n">
        <v>0.27</v>
      </c>
      <c r="J2831" s="0" t="s">
        <v>193</v>
      </c>
      <c r="K2831" s="0" t="s">
        <v>46</v>
      </c>
      <c r="L2831" s="0" t="n">
        <v>41</v>
      </c>
      <c r="M2831" s="0" t="n">
        <v>3.04</v>
      </c>
      <c r="N2831" s="0" t="n">
        <v>134.37</v>
      </c>
      <c r="O2831" s="0" t="n">
        <v>0.31</v>
      </c>
      <c r="P2831" s="0" t="n">
        <v>7</v>
      </c>
      <c r="Q2831" s="0" t="n">
        <v>0.81</v>
      </c>
      <c r="R2831" s="0" t="n">
        <v>177</v>
      </c>
      <c r="S2831" s="0" t="n">
        <v>11.17</v>
      </c>
      <c r="T2831" s="0" t="n">
        <v>0.76</v>
      </c>
      <c r="U2831" s="6" t="n">
        <v>45487</v>
      </c>
      <c r="V2831" s="0" t="n">
        <v>257.66</v>
      </c>
      <c r="W2831" s="0" t="n">
        <v>0.692</v>
      </c>
    </row>
    <row r="2832" customFormat="false" ht="15" hidden="false" customHeight="false" outlineLevel="0" collapsed="false">
      <c r="A2832" s="0" t="s">
        <v>2978</v>
      </c>
      <c r="B2832" s="0" t="s">
        <v>44</v>
      </c>
      <c r="C2832" s="0" t="n">
        <v>178</v>
      </c>
      <c r="D2832" s="0" t="n">
        <v>13</v>
      </c>
      <c r="E2832" s="0" t="n">
        <v>12</v>
      </c>
      <c r="F2832" s="0" t="n">
        <v>4</v>
      </c>
      <c r="G2832" s="0" t="n">
        <v>3.23</v>
      </c>
      <c r="H2832" s="0" t="n">
        <v>6.68</v>
      </c>
      <c r="I2832" s="0" t="n">
        <v>0.95</v>
      </c>
      <c r="J2832" s="0" t="s">
        <v>62</v>
      </c>
      <c r="K2832" s="0" t="s">
        <v>42</v>
      </c>
      <c r="L2832" s="0" t="n">
        <v>96</v>
      </c>
      <c r="M2832" s="0" t="n">
        <v>4.65</v>
      </c>
      <c r="N2832" s="0" t="n">
        <v>96.81</v>
      </c>
      <c r="O2832" s="0" t="n">
        <v>1.14</v>
      </c>
      <c r="P2832" s="0" t="n">
        <v>3</v>
      </c>
      <c r="Q2832" s="0" t="n">
        <v>0.78</v>
      </c>
      <c r="R2832" s="0" t="n">
        <v>924</v>
      </c>
      <c r="S2832" s="0" t="n">
        <v>5.49</v>
      </c>
      <c r="T2832" s="0" t="n">
        <v>0.52</v>
      </c>
      <c r="U2832" s="6" t="n">
        <v>45471</v>
      </c>
      <c r="V2832" s="0" t="n">
        <v>94.22</v>
      </c>
      <c r="W2832" s="0" t="n">
        <v>0.559</v>
      </c>
    </row>
    <row r="2833" customFormat="false" ht="15" hidden="false" customHeight="false" outlineLevel="0" collapsed="false">
      <c r="A2833" s="0" t="s">
        <v>2979</v>
      </c>
      <c r="B2833" s="0" t="s">
        <v>40</v>
      </c>
      <c r="C2833" s="0" t="n">
        <v>403</v>
      </c>
      <c r="D2833" s="0" t="n">
        <v>91</v>
      </c>
      <c r="E2833" s="0" t="n">
        <v>6</v>
      </c>
      <c r="F2833" s="0" t="n">
        <v>7</v>
      </c>
      <c r="G2833" s="0" t="n">
        <v>17.88</v>
      </c>
      <c r="H2833" s="0" t="n">
        <v>3.56</v>
      </c>
      <c r="I2833" s="0" t="n">
        <v>0.47</v>
      </c>
      <c r="J2833" s="0" t="s">
        <v>65</v>
      </c>
      <c r="K2833" s="0" t="s">
        <v>42</v>
      </c>
      <c r="L2833" s="0" t="n">
        <v>60</v>
      </c>
      <c r="M2833" s="0" t="n">
        <v>0.68</v>
      </c>
      <c r="N2833" s="0" t="n">
        <v>84</v>
      </c>
      <c r="O2833" s="0" t="n">
        <v>1.12</v>
      </c>
      <c r="P2833" s="0" t="n">
        <v>4</v>
      </c>
      <c r="Q2833" s="0" t="n">
        <v>0.89</v>
      </c>
      <c r="R2833" s="0" t="n">
        <v>572</v>
      </c>
      <c r="S2833" s="0" t="n">
        <v>12.25</v>
      </c>
      <c r="T2833" s="0" t="n">
        <v>0.8</v>
      </c>
      <c r="U2833" s="6" t="n">
        <v>45593</v>
      </c>
      <c r="V2833" s="0" t="n">
        <v>262.82</v>
      </c>
      <c r="W2833" s="0" t="n">
        <v>0.709</v>
      </c>
    </row>
    <row r="2834" customFormat="false" ht="15" hidden="false" customHeight="false" outlineLevel="0" collapsed="false">
      <c r="A2834" s="0" t="s">
        <v>2980</v>
      </c>
      <c r="B2834" s="0" t="s">
        <v>44</v>
      </c>
      <c r="C2834" s="0" t="n">
        <v>182</v>
      </c>
      <c r="D2834" s="0" t="n">
        <v>34</v>
      </c>
      <c r="E2834" s="0" t="n">
        <v>10</v>
      </c>
      <c r="F2834" s="0" t="n">
        <v>5</v>
      </c>
      <c r="G2834" s="0" t="n">
        <v>5.3</v>
      </c>
      <c r="H2834" s="0" t="n">
        <v>0.89</v>
      </c>
      <c r="I2834" s="0" t="n">
        <v>0.12</v>
      </c>
      <c r="J2834" s="0" t="s">
        <v>573</v>
      </c>
      <c r="K2834" s="0" t="s">
        <v>46</v>
      </c>
      <c r="L2834" s="0" t="n">
        <v>72</v>
      </c>
      <c r="M2834" s="0" t="n">
        <v>1.76</v>
      </c>
      <c r="N2834" s="0" t="n">
        <v>96.34</v>
      </c>
      <c r="O2834" s="0" t="n">
        <v>0.49</v>
      </c>
      <c r="P2834" s="0" t="n">
        <v>0</v>
      </c>
      <c r="Q2834" s="0" t="n">
        <v>0.96</v>
      </c>
      <c r="R2834" s="0" t="n">
        <v>385</v>
      </c>
      <c r="S2834" s="0" t="n">
        <v>2.28</v>
      </c>
      <c r="T2834" s="0" t="n">
        <v>0.89</v>
      </c>
      <c r="U2834" s="6" t="n">
        <v>45648</v>
      </c>
      <c r="V2834" s="0" t="n">
        <v>142.95</v>
      </c>
      <c r="W2834" s="0" t="n">
        <v>0.751</v>
      </c>
    </row>
    <row r="2835" customFormat="false" ht="15" hidden="false" customHeight="false" outlineLevel="0" collapsed="false">
      <c r="A2835" s="0" t="s">
        <v>2981</v>
      </c>
      <c r="B2835" s="0" t="s">
        <v>48</v>
      </c>
      <c r="C2835" s="0" t="n">
        <v>460</v>
      </c>
      <c r="D2835" s="0" t="n">
        <v>16</v>
      </c>
      <c r="E2835" s="0" t="n">
        <v>5</v>
      </c>
      <c r="F2835" s="0" t="n">
        <v>2</v>
      </c>
      <c r="G2835" s="0" t="n">
        <v>24.48</v>
      </c>
      <c r="H2835" s="0" t="n">
        <v>5.21</v>
      </c>
      <c r="I2835" s="0" t="n">
        <v>0.3</v>
      </c>
      <c r="J2835" s="0" t="s">
        <v>51</v>
      </c>
      <c r="K2835" s="0" t="s">
        <v>54</v>
      </c>
      <c r="L2835" s="0" t="n">
        <v>89</v>
      </c>
      <c r="M2835" s="0" t="n">
        <v>0.76</v>
      </c>
      <c r="N2835" s="0" t="n">
        <v>158.49</v>
      </c>
      <c r="O2835" s="0" t="n">
        <v>1.22</v>
      </c>
      <c r="P2835" s="0" t="n">
        <v>2</v>
      </c>
      <c r="Q2835" s="0" t="n">
        <v>0.89</v>
      </c>
      <c r="R2835" s="0" t="n">
        <v>803</v>
      </c>
      <c r="S2835" s="0" t="n">
        <v>13.25</v>
      </c>
      <c r="T2835" s="0" t="n">
        <v>0.24</v>
      </c>
      <c r="U2835" s="6" t="n">
        <v>45586</v>
      </c>
      <c r="V2835" s="0" t="n">
        <v>135.48</v>
      </c>
      <c r="W2835" s="0" t="n">
        <v>0.641</v>
      </c>
    </row>
    <row r="2836" customFormat="false" ht="15" hidden="false" customHeight="false" outlineLevel="0" collapsed="false">
      <c r="A2836" s="0" t="s">
        <v>2982</v>
      </c>
      <c r="B2836" s="0" t="s">
        <v>40</v>
      </c>
      <c r="C2836" s="0" t="n">
        <v>360</v>
      </c>
      <c r="D2836" s="0" t="n">
        <v>37</v>
      </c>
      <c r="E2836" s="0" t="n">
        <v>13</v>
      </c>
      <c r="F2836" s="0" t="n">
        <v>8</v>
      </c>
      <c r="G2836" s="0" t="n">
        <v>36.71</v>
      </c>
      <c r="H2836" s="0" t="n">
        <v>0.62</v>
      </c>
      <c r="I2836" s="0" t="n">
        <v>0.72</v>
      </c>
      <c r="J2836" s="0" t="s">
        <v>74</v>
      </c>
      <c r="K2836" s="0" t="s">
        <v>46</v>
      </c>
      <c r="L2836" s="0" t="n">
        <v>96</v>
      </c>
      <c r="M2836" s="0" t="n">
        <v>1.38</v>
      </c>
      <c r="N2836" s="0" t="n">
        <v>16.37</v>
      </c>
      <c r="O2836" s="0" t="n">
        <v>1.06</v>
      </c>
      <c r="P2836" s="0" t="n">
        <v>1</v>
      </c>
      <c r="Q2836" s="0" t="n">
        <v>0.86</v>
      </c>
      <c r="R2836" s="0" t="n">
        <v>742</v>
      </c>
      <c r="S2836" s="0" t="n">
        <v>10.53</v>
      </c>
      <c r="T2836" s="0" t="n">
        <v>0.95</v>
      </c>
      <c r="U2836" s="6" t="n">
        <v>45342</v>
      </c>
      <c r="V2836" s="0" t="n">
        <v>124.96</v>
      </c>
      <c r="W2836" s="0" t="n">
        <v>0.776</v>
      </c>
    </row>
    <row r="2837" customFormat="false" ht="15" hidden="false" customHeight="false" outlineLevel="0" collapsed="false">
      <c r="A2837" s="0" t="s">
        <v>2983</v>
      </c>
      <c r="B2837" s="0" t="s">
        <v>81</v>
      </c>
      <c r="C2837" s="0" t="n">
        <v>208</v>
      </c>
      <c r="D2837" s="0" t="n">
        <v>78</v>
      </c>
      <c r="E2837" s="0" t="n">
        <v>7</v>
      </c>
      <c r="F2837" s="0" t="n">
        <v>3</v>
      </c>
      <c r="G2837" s="0" t="n">
        <v>28.78</v>
      </c>
      <c r="H2837" s="0" t="n">
        <v>9.53</v>
      </c>
      <c r="I2837" s="0" t="n">
        <v>0.28</v>
      </c>
      <c r="J2837" s="0" t="s">
        <v>348</v>
      </c>
      <c r="K2837" s="0" t="s">
        <v>54</v>
      </c>
      <c r="L2837" s="0" t="n">
        <v>119</v>
      </c>
      <c r="M2837" s="0" t="n">
        <v>1.06</v>
      </c>
      <c r="N2837" s="0" t="n">
        <v>158.93</v>
      </c>
      <c r="O2837" s="0" t="n">
        <v>1.07</v>
      </c>
      <c r="P2837" s="0" t="n">
        <v>1</v>
      </c>
      <c r="Q2837" s="0" t="n">
        <v>0.9</v>
      </c>
      <c r="R2837" s="0" t="n">
        <v>314</v>
      </c>
      <c r="S2837" s="0" t="n">
        <v>13.98</v>
      </c>
      <c r="T2837" s="0" t="n">
        <v>0.25</v>
      </c>
      <c r="U2837" s="6" t="n">
        <v>45509</v>
      </c>
      <c r="V2837" s="0" t="n">
        <v>266.99</v>
      </c>
      <c r="W2837" s="0" t="n">
        <v>0.689</v>
      </c>
    </row>
    <row r="2838" customFormat="false" ht="15" hidden="false" customHeight="false" outlineLevel="0" collapsed="false">
      <c r="A2838" s="0" t="s">
        <v>2984</v>
      </c>
      <c r="B2838" s="0" t="s">
        <v>44</v>
      </c>
      <c r="C2838" s="0" t="n">
        <v>434</v>
      </c>
      <c r="D2838" s="0" t="n">
        <v>76</v>
      </c>
      <c r="E2838" s="0" t="n">
        <v>3</v>
      </c>
      <c r="F2838" s="0" t="n">
        <v>8</v>
      </c>
      <c r="G2838" s="0" t="n">
        <v>10.63</v>
      </c>
      <c r="H2838" s="0" t="n">
        <v>8.07</v>
      </c>
      <c r="I2838" s="0" t="n">
        <v>0.15</v>
      </c>
      <c r="J2838" s="0" t="s">
        <v>57</v>
      </c>
      <c r="K2838" s="0" t="s">
        <v>42</v>
      </c>
      <c r="L2838" s="0" t="n">
        <v>110</v>
      </c>
      <c r="M2838" s="0" t="n">
        <v>3.8</v>
      </c>
      <c r="N2838" s="0" t="n">
        <v>136.61</v>
      </c>
      <c r="O2838" s="0" t="n">
        <v>0.78</v>
      </c>
      <c r="P2838" s="0" t="n">
        <v>0</v>
      </c>
      <c r="Q2838" s="0" t="n">
        <v>0.71</v>
      </c>
      <c r="R2838" s="0" t="n">
        <v>244</v>
      </c>
      <c r="S2838" s="0" t="n">
        <v>13.54</v>
      </c>
      <c r="T2838" s="0" t="n">
        <v>0.8</v>
      </c>
      <c r="U2838" s="6" t="n">
        <v>45360</v>
      </c>
      <c r="V2838" s="0" t="n">
        <v>82.79</v>
      </c>
      <c r="W2838" s="0" t="n">
        <v>0.805</v>
      </c>
    </row>
    <row r="2839" customFormat="false" ht="15" hidden="false" customHeight="false" outlineLevel="0" collapsed="false">
      <c r="A2839" s="0" t="s">
        <v>2985</v>
      </c>
      <c r="B2839" s="0" t="s">
        <v>44</v>
      </c>
      <c r="C2839" s="0" t="n">
        <v>358</v>
      </c>
      <c r="D2839" s="0" t="n">
        <v>29</v>
      </c>
      <c r="E2839" s="0" t="n">
        <v>8</v>
      </c>
      <c r="F2839" s="0" t="n">
        <v>2</v>
      </c>
      <c r="G2839" s="0" t="n">
        <v>33.09</v>
      </c>
      <c r="H2839" s="0" t="n">
        <v>2.32</v>
      </c>
      <c r="I2839" s="0" t="n">
        <v>0.66</v>
      </c>
      <c r="J2839" s="0" t="s">
        <v>273</v>
      </c>
      <c r="K2839" s="0" t="s">
        <v>54</v>
      </c>
      <c r="L2839" s="0" t="n">
        <v>138</v>
      </c>
      <c r="M2839" s="0" t="n">
        <v>2.16</v>
      </c>
      <c r="N2839" s="0" t="n">
        <v>55.87</v>
      </c>
      <c r="O2839" s="0" t="n">
        <v>1.69</v>
      </c>
      <c r="P2839" s="0" t="n">
        <v>5</v>
      </c>
      <c r="Q2839" s="0" t="n">
        <v>0.74</v>
      </c>
      <c r="R2839" s="0" t="n">
        <v>807</v>
      </c>
      <c r="S2839" s="0" t="n">
        <v>6.32</v>
      </c>
      <c r="T2839" s="0" t="n">
        <v>0.26</v>
      </c>
      <c r="U2839" s="6" t="n">
        <v>45422</v>
      </c>
      <c r="V2839" s="0" t="n">
        <v>258.64</v>
      </c>
      <c r="W2839" s="0" t="n">
        <v>0.415</v>
      </c>
    </row>
    <row r="2840" customFormat="false" ht="15" hidden="false" customHeight="false" outlineLevel="0" collapsed="false">
      <c r="A2840" s="0" t="s">
        <v>2986</v>
      </c>
      <c r="B2840" s="0" t="s">
        <v>81</v>
      </c>
      <c r="C2840" s="0" t="n">
        <v>114</v>
      </c>
      <c r="D2840" s="0" t="n">
        <v>92</v>
      </c>
      <c r="E2840" s="0" t="n">
        <v>13</v>
      </c>
      <c r="F2840" s="0" t="n">
        <v>2</v>
      </c>
      <c r="G2840" s="0" t="n">
        <v>34.56</v>
      </c>
      <c r="H2840" s="0" t="n">
        <v>3.23</v>
      </c>
      <c r="I2840" s="0" t="n">
        <v>0.57</v>
      </c>
      <c r="J2840" s="0" t="s">
        <v>191</v>
      </c>
      <c r="K2840" s="0" t="s">
        <v>60</v>
      </c>
      <c r="L2840" s="0" t="n">
        <v>28</v>
      </c>
      <c r="M2840" s="0" t="n">
        <v>4.66</v>
      </c>
      <c r="N2840" s="0" t="n">
        <v>109.7</v>
      </c>
      <c r="O2840" s="0" t="n">
        <v>0.26</v>
      </c>
      <c r="P2840" s="0" t="n">
        <v>7</v>
      </c>
      <c r="Q2840" s="0" t="n">
        <v>0.73</v>
      </c>
      <c r="R2840" s="0" t="n">
        <v>149</v>
      </c>
      <c r="S2840" s="0" t="n">
        <v>13</v>
      </c>
      <c r="T2840" s="0" t="n">
        <v>0.89</v>
      </c>
      <c r="U2840" s="6" t="n">
        <v>45536</v>
      </c>
      <c r="V2840" s="0" t="n">
        <v>35.84</v>
      </c>
      <c r="W2840" s="0" t="n">
        <v>0.731</v>
      </c>
    </row>
    <row r="2841" customFormat="false" ht="15" hidden="false" customHeight="false" outlineLevel="0" collapsed="false">
      <c r="A2841" s="0" t="s">
        <v>2987</v>
      </c>
      <c r="B2841" s="0" t="s">
        <v>44</v>
      </c>
      <c r="C2841" s="0" t="n">
        <v>200</v>
      </c>
      <c r="D2841" s="0" t="n">
        <v>20</v>
      </c>
      <c r="E2841" s="0" t="n">
        <v>7</v>
      </c>
      <c r="F2841" s="0" t="n">
        <v>2</v>
      </c>
      <c r="G2841" s="0" t="n">
        <v>46.69</v>
      </c>
      <c r="H2841" s="0" t="n">
        <v>9.84</v>
      </c>
      <c r="I2841" s="0" t="n">
        <v>0.79</v>
      </c>
      <c r="J2841" s="0" t="s">
        <v>289</v>
      </c>
      <c r="K2841" s="0" t="s">
        <v>42</v>
      </c>
      <c r="L2841" s="0" t="n">
        <v>110</v>
      </c>
      <c r="M2841" s="0" t="n">
        <v>0.61</v>
      </c>
      <c r="N2841" s="0" t="n">
        <v>19.37</v>
      </c>
      <c r="O2841" s="0" t="n">
        <v>0.93</v>
      </c>
      <c r="P2841" s="0" t="n">
        <v>2</v>
      </c>
      <c r="Q2841" s="0" t="n">
        <v>0.73</v>
      </c>
      <c r="R2841" s="0" t="n">
        <v>613</v>
      </c>
      <c r="S2841" s="0" t="n">
        <v>8.88</v>
      </c>
      <c r="T2841" s="0" t="n">
        <v>0.36</v>
      </c>
      <c r="U2841" s="6" t="n">
        <v>45411</v>
      </c>
      <c r="V2841" s="0" t="n">
        <v>287.05</v>
      </c>
      <c r="W2841" s="0" t="n">
        <v>0.603</v>
      </c>
    </row>
    <row r="2842" customFormat="false" ht="15" hidden="false" customHeight="false" outlineLevel="0" collapsed="false">
      <c r="A2842" s="0" t="s">
        <v>2988</v>
      </c>
      <c r="B2842" s="0" t="s">
        <v>81</v>
      </c>
      <c r="C2842" s="0" t="n">
        <v>307</v>
      </c>
      <c r="D2842" s="0" t="n">
        <v>76</v>
      </c>
      <c r="E2842" s="0" t="n">
        <v>10</v>
      </c>
      <c r="F2842" s="0" t="n">
        <v>5</v>
      </c>
      <c r="G2842" s="0" t="n">
        <v>8.19</v>
      </c>
      <c r="H2842" s="0" t="n">
        <v>4.05</v>
      </c>
      <c r="I2842" s="0" t="n">
        <v>0.8</v>
      </c>
      <c r="J2842" s="0" t="s">
        <v>59</v>
      </c>
      <c r="K2842" s="0" t="s">
        <v>60</v>
      </c>
      <c r="L2842" s="0" t="n">
        <v>172</v>
      </c>
      <c r="M2842" s="0" t="n">
        <v>3.44</v>
      </c>
      <c r="N2842" s="0" t="n">
        <v>82.12</v>
      </c>
      <c r="O2842" s="0" t="n">
        <v>0.59</v>
      </c>
      <c r="P2842" s="0" t="n">
        <v>0</v>
      </c>
      <c r="Q2842" s="0" t="n">
        <v>0.78</v>
      </c>
      <c r="R2842" s="0" t="n">
        <v>420</v>
      </c>
      <c r="S2842" s="0" t="n">
        <v>3.2</v>
      </c>
      <c r="T2842" s="0" t="n">
        <v>0.55</v>
      </c>
      <c r="U2842" s="6" t="n">
        <v>45334</v>
      </c>
      <c r="V2842" s="0" t="n">
        <v>155.87</v>
      </c>
      <c r="W2842" s="0" t="n">
        <v>0.65</v>
      </c>
    </row>
    <row r="2843" customFormat="false" ht="15" hidden="false" customHeight="false" outlineLevel="0" collapsed="false">
      <c r="A2843" s="0" t="s">
        <v>2989</v>
      </c>
      <c r="B2843" s="0" t="s">
        <v>40</v>
      </c>
      <c r="C2843" s="0" t="n">
        <v>341</v>
      </c>
      <c r="D2843" s="0" t="n">
        <v>96</v>
      </c>
      <c r="E2843" s="0" t="n">
        <v>11</v>
      </c>
      <c r="F2843" s="0" t="n">
        <v>2</v>
      </c>
      <c r="G2843" s="0" t="n">
        <v>34.92</v>
      </c>
      <c r="H2843" s="0" t="n">
        <v>7.95</v>
      </c>
      <c r="I2843" s="0" t="n">
        <v>0.96</v>
      </c>
      <c r="J2843" s="0" t="s">
        <v>41</v>
      </c>
      <c r="K2843" s="0" t="s">
        <v>42</v>
      </c>
      <c r="L2843" s="0" t="n">
        <v>103</v>
      </c>
      <c r="M2843" s="0" t="n">
        <v>4.87</v>
      </c>
      <c r="N2843" s="0" t="n">
        <v>43.07</v>
      </c>
      <c r="O2843" s="0" t="n">
        <v>1.71</v>
      </c>
      <c r="P2843" s="0" t="n">
        <v>9</v>
      </c>
      <c r="Q2843" s="0" t="n">
        <v>0.86</v>
      </c>
      <c r="R2843" s="0" t="n">
        <v>958</v>
      </c>
      <c r="S2843" s="0" t="n">
        <v>12.61</v>
      </c>
      <c r="T2843" s="0" t="n">
        <v>0.95</v>
      </c>
      <c r="U2843" s="6" t="n">
        <v>45437</v>
      </c>
      <c r="V2843" s="0" t="n">
        <v>299.68</v>
      </c>
      <c r="W2843" s="0" t="n">
        <v>0.579</v>
      </c>
    </row>
    <row r="2844" customFormat="false" ht="15" hidden="false" customHeight="false" outlineLevel="0" collapsed="false">
      <c r="A2844" s="0" t="s">
        <v>2990</v>
      </c>
      <c r="B2844" s="0" t="s">
        <v>48</v>
      </c>
      <c r="C2844" s="0" t="n">
        <v>206</v>
      </c>
      <c r="D2844" s="0" t="n">
        <v>16</v>
      </c>
      <c r="E2844" s="0" t="n">
        <v>10</v>
      </c>
      <c r="F2844" s="0" t="n">
        <v>3</v>
      </c>
      <c r="G2844" s="0" t="n">
        <v>45.66</v>
      </c>
      <c r="H2844" s="0" t="n">
        <v>4.74</v>
      </c>
      <c r="I2844" s="0" t="n">
        <v>0.15</v>
      </c>
      <c r="J2844" s="0" t="s">
        <v>85</v>
      </c>
      <c r="K2844" s="0" t="s">
        <v>42</v>
      </c>
      <c r="L2844" s="0" t="n">
        <v>90</v>
      </c>
      <c r="M2844" s="0" t="n">
        <v>1.29</v>
      </c>
      <c r="N2844" s="0" t="n">
        <v>14.24</v>
      </c>
      <c r="O2844" s="0" t="n">
        <v>0.53</v>
      </c>
      <c r="P2844" s="0" t="n">
        <v>1</v>
      </c>
      <c r="Q2844" s="0" t="n">
        <v>0.73</v>
      </c>
      <c r="R2844" s="0" t="n">
        <v>946</v>
      </c>
      <c r="S2844" s="0" t="n">
        <v>13.71</v>
      </c>
      <c r="T2844" s="0" t="n">
        <v>0.83</v>
      </c>
      <c r="U2844" s="6" t="n">
        <v>45598</v>
      </c>
      <c r="V2844" s="0" t="n">
        <v>186.3</v>
      </c>
      <c r="W2844" s="0" t="n">
        <v>0.822</v>
      </c>
    </row>
    <row r="2845" customFormat="false" ht="15" hidden="false" customHeight="false" outlineLevel="0" collapsed="false">
      <c r="A2845" s="0" t="s">
        <v>2991</v>
      </c>
      <c r="B2845" s="0" t="s">
        <v>81</v>
      </c>
      <c r="C2845" s="0" t="n">
        <v>391</v>
      </c>
      <c r="D2845" s="0" t="n">
        <v>32</v>
      </c>
      <c r="E2845" s="0" t="n">
        <v>10</v>
      </c>
      <c r="F2845" s="0" t="n">
        <v>5</v>
      </c>
      <c r="G2845" s="0" t="n">
        <v>25.58</v>
      </c>
      <c r="H2845" s="0" t="n">
        <v>8.71</v>
      </c>
      <c r="I2845" s="0" t="n">
        <v>0.14</v>
      </c>
      <c r="J2845" s="0" t="s">
        <v>273</v>
      </c>
      <c r="K2845" s="0" t="s">
        <v>60</v>
      </c>
      <c r="L2845" s="0" t="n">
        <v>112</v>
      </c>
      <c r="M2845" s="0" t="n">
        <v>2.49</v>
      </c>
      <c r="N2845" s="0" t="n">
        <v>77.85</v>
      </c>
      <c r="O2845" s="0" t="n">
        <v>1.56</v>
      </c>
      <c r="P2845" s="0" t="n">
        <v>2</v>
      </c>
      <c r="Q2845" s="0" t="n">
        <v>0.98</v>
      </c>
      <c r="R2845" s="0" t="n">
        <v>477</v>
      </c>
      <c r="S2845" s="0" t="n">
        <v>2.18</v>
      </c>
      <c r="T2845" s="0" t="n">
        <v>0.83</v>
      </c>
      <c r="U2845" s="6" t="n">
        <v>45570</v>
      </c>
      <c r="V2845" s="0" t="n">
        <v>44.1</v>
      </c>
      <c r="W2845" s="0" t="n">
        <v>0.595</v>
      </c>
    </row>
    <row r="2846" customFormat="false" ht="15" hidden="false" customHeight="false" outlineLevel="0" collapsed="false">
      <c r="A2846" s="0" t="s">
        <v>2992</v>
      </c>
      <c r="B2846" s="0" t="s">
        <v>56</v>
      </c>
      <c r="C2846" s="0" t="n">
        <v>157</v>
      </c>
      <c r="D2846" s="0" t="n">
        <v>70</v>
      </c>
      <c r="E2846" s="0" t="n">
        <v>14</v>
      </c>
      <c r="F2846" s="0" t="n">
        <v>8</v>
      </c>
      <c r="G2846" s="0" t="n">
        <v>18.73</v>
      </c>
      <c r="H2846" s="0" t="n">
        <v>7.19</v>
      </c>
      <c r="I2846" s="0" t="n">
        <v>0.99</v>
      </c>
      <c r="J2846" s="0" t="s">
        <v>130</v>
      </c>
      <c r="K2846" s="0" t="s">
        <v>46</v>
      </c>
      <c r="L2846" s="0" t="n">
        <v>122</v>
      </c>
      <c r="M2846" s="0" t="n">
        <v>3.66</v>
      </c>
      <c r="N2846" s="0" t="n">
        <v>147.96</v>
      </c>
      <c r="O2846" s="0" t="n">
        <v>1.26</v>
      </c>
      <c r="P2846" s="0" t="n">
        <v>5</v>
      </c>
      <c r="Q2846" s="0" t="n">
        <v>0.96</v>
      </c>
      <c r="R2846" s="0" t="n">
        <v>636</v>
      </c>
      <c r="S2846" s="0" t="n">
        <v>14.03</v>
      </c>
      <c r="T2846" s="0" t="n">
        <v>0.81</v>
      </c>
      <c r="U2846" s="6" t="n">
        <v>45501</v>
      </c>
      <c r="V2846" s="0" t="n">
        <v>27.66</v>
      </c>
      <c r="W2846" s="0" t="n">
        <v>0.715</v>
      </c>
    </row>
    <row r="2847" customFormat="false" ht="15" hidden="false" customHeight="false" outlineLevel="0" collapsed="false">
      <c r="A2847" s="0" t="s">
        <v>2993</v>
      </c>
      <c r="B2847" s="0" t="s">
        <v>81</v>
      </c>
      <c r="C2847" s="0" t="n">
        <v>149</v>
      </c>
      <c r="D2847" s="0" t="n">
        <v>80</v>
      </c>
      <c r="E2847" s="0" t="n">
        <v>5</v>
      </c>
      <c r="F2847" s="0" t="n">
        <v>3</v>
      </c>
      <c r="G2847" s="0" t="n">
        <v>9.37</v>
      </c>
      <c r="H2847" s="0" t="n">
        <v>0.72</v>
      </c>
      <c r="I2847" s="0" t="n">
        <v>0.68</v>
      </c>
      <c r="J2847" s="0" t="s">
        <v>426</v>
      </c>
      <c r="K2847" s="0" t="s">
        <v>54</v>
      </c>
      <c r="L2847" s="0" t="n">
        <v>163</v>
      </c>
      <c r="M2847" s="0" t="n">
        <v>3.35</v>
      </c>
      <c r="N2847" s="0" t="n">
        <v>184.99</v>
      </c>
      <c r="O2847" s="0" t="n">
        <v>1.76</v>
      </c>
      <c r="P2847" s="0" t="n">
        <v>2</v>
      </c>
      <c r="Q2847" s="0" t="n">
        <v>0.99</v>
      </c>
      <c r="R2847" s="0" t="n">
        <v>969</v>
      </c>
      <c r="S2847" s="0" t="n">
        <v>9.42</v>
      </c>
      <c r="T2847" s="0" t="n">
        <v>0.66</v>
      </c>
      <c r="U2847" s="6" t="n">
        <v>45423</v>
      </c>
      <c r="V2847" s="0" t="n">
        <v>66.09</v>
      </c>
      <c r="W2847" s="0" t="n">
        <v>0.64</v>
      </c>
    </row>
    <row r="2848" customFormat="false" ht="15" hidden="false" customHeight="false" outlineLevel="0" collapsed="false">
      <c r="A2848" s="0" t="s">
        <v>2994</v>
      </c>
      <c r="B2848" s="0" t="s">
        <v>44</v>
      </c>
      <c r="C2848" s="0" t="n">
        <v>213</v>
      </c>
      <c r="D2848" s="0" t="n">
        <v>43</v>
      </c>
      <c r="E2848" s="0" t="n">
        <v>6</v>
      </c>
      <c r="F2848" s="0" t="n">
        <v>9</v>
      </c>
      <c r="G2848" s="0" t="n">
        <v>43.47</v>
      </c>
      <c r="H2848" s="0" t="n">
        <v>3.3</v>
      </c>
      <c r="I2848" s="0" t="n">
        <v>0.74</v>
      </c>
      <c r="J2848" s="0" t="s">
        <v>409</v>
      </c>
      <c r="K2848" s="0" t="s">
        <v>42</v>
      </c>
      <c r="L2848" s="0" t="n">
        <v>22</v>
      </c>
      <c r="M2848" s="0" t="n">
        <v>3.05</v>
      </c>
      <c r="N2848" s="0" t="n">
        <v>135.83</v>
      </c>
      <c r="O2848" s="0" t="n">
        <v>1.23</v>
      </c>
      <c r="P2848" s="0" t="n">
        <v>8</v>
      </c>
      <c r="Q2848" s="0" t="n">
        <v>0.71</v>
      </c>
      <c r="R2848" s="0" t="n">
        <v>182</v>
      </c>
      <c r="S2848" s="0" t="n">
        <v>1.36</v>
      </c>
      <c r="T2848" s="0" t="n">
        <v>0.96</v>
      </c>
      <c r="U2848" s="6" t="n">
        <v>45388</v>
      </c>
      <c r="V2848" s="0" t="n">
        <v>132.13</v>
      </c>
      <c r="W2848" s="0" t="n">
        <v>0.469</v>
      </c>
    </row>
    <row r="2849" customFormat="false" ht="15" hidden="false" customHeight="false" outlineLevel="0" collapsed="false">
      <c r="A2849" s="0" t="s">
        <v>2995</v>
      </c>
      <c r="B2849" s="0" t="s">
        <v>40</v>
      </c>
      <c r="C2849" s="0" t="n">
        <v>335</v>
      </c>
      <c r="D2849" s="0" t="n">
        <v>28</v>
      </c>
      <c r="E2849" s="0" t="n">
        <v>13</v>
      </c>
      <c r="F2849" s="0" t="n">
        <v>6</v>
      </c>
      <c r="G2849" s="0" t="n">
        <v>20.32</v>
      </c>
      <c r="H2849" s="0" t="n">
        <v>5.8</v>
      </c>
      <c r="I2849" s="0" t="n">
        <v>0.19</v>
      </c>
      <c r="J2849" s="0" t="s">
        <v>96</v>
      </c>
      <c r="K2849" s="0" t="s">
        <v>54</v>
      </c>
      <c r="L2849" s="0" t="n">
        <v>127</v>
      </c>
      <c r="M2849" s="0" t="n">
        <v>1.97</v>
      </c>
      <c r="N2849" s="0" t="n">
        <v>86.37</v>
      </c>
      <c r="O2849" s="0" t="n">
        <v>1.16</v>
      </c>
      <c r="P2849" s="0" t="n">
        <v>0</v>
      </c>
      <c r="Q2849" s="0" t="n">
        <v>0.96</v>
      </c>
      <c r="R2849" s="0" t="n">
        <v>305</v>
      </c>
      <c r="S2849" s="0" t="n">
        <v>8.59</v>
      </c>
      <c r="T2849" s="0" t="n">
        <v>0.87</v>
      </c>
      <c r="U2849" s="6" t="n">
        <v>45294</v>
      </c>
      <c r="V2849" s="0" t="n">
        <v>226.68</v>
      </c>
      <c r="W2849" s="0" t="n">
        <v>0.765</v>
      </c>
    </row>
    <row r="2850" customFormat="false" ht="15" hidden="false" customHeight="false" outlineLevel="0" collapsed="false">
      <c r="A2850" s="0" t="s">
        <v>2996</v>
      </c>
      <c r="B2850" s="0" t="s">
        <v>40</v>
      </c>
      <c r="C2850" s="0" t="n">
        <v>491</v>
      </c>
      <c r="D2850" s="0" t="n">
        <v>67</v>
      </c>
      <c r="E2850" s="0" t="n">
        <v>6</v>
      </c>
      <c r="F2850" s="0" t="n">
        <v>8</v>
      </c>
      <c r="G2850" s="0" t="n">
        <v>46.32</v>
      </c>
      <c r="H2850" s="0" t="n">
        <v>9.3</v>
      </c>
      <c r="I2850" s="0" t="n">
        <v>0.16</v>
      </c>
      <c r="J2850" s="0" t="s">
        <v>365</v>
      </c>
      <c r="K2850" s="0" t="s">
        <v>42</v>
      </c>
      <c r="L2850" s="0" t="n">
        <v>95</v>
      </c>
      <c r="M2850" s="0" t="n">
        <v>3.78</v>
      </c>
      <c r="N2850" s="0" t="n">
        <v>199.9</v>
      </c>
      <c r="O2850" s="0" t="n">
        <v>1.62</v>
      </c>
      <c r="P2850" s="0" t="n">
        <v>6</v>
      </c>
      <c r="Q2850" s="0" t="n">
        <v>0.94</v>
      </c>
      <c r="R2850" s="0" t="n">
        <v>499</v>
      </c>
      <c r="S2850" s="0" t="n">
        <v>12.15</v>
      </c>
      <c r="T2850" s="0" t="n">
        <v>0.55</v>
      </c>
      <c r="U2850" s="6" t="n">
        <v>45655</v>
      </c>
      <c r="V2850" s="0" t="n">
        <v>10.21</v>
      </c>
      <c r="W2850" s="0" t="n">
        <v>0.578</v>
      </c>
    </row>
    <row r="2851" customFormat="false" ht="15" hidden="false" customHeight="false" outlineLevel="0" collapsed="false">
      <c r="A2851" s="0" t="s">
        <v>2997</v>
      </c>
      <c r="B2851" s="0" t="s">
        <v>81</v>
      </c>
      <c r="C2851" s="0" t="n">
        <v>292</v>
      </c>
      <c r="D2851" s="0" t="n">
        <v>18</v>
      </c>
      <c r="E2851" s="0" t="n">
        <v>13</v>
      </c>
      <c r="F2851" s="0" t="n">
        <v>2</v>
      </c>
      <c r="G2851" s="0" t="n">
        <v>42.54</v>
      </c>
      <c r="H2851" s="0" t="n">
        <v>1.47</v>
      </c>
      <c r="I2851" s="0" t="n">
        <v>0.24</v>
      </c>
      <c r="J2851" s="0" t="s">
        <v>130</v>
      </c>
      <c r="K2851" s="0" t="s">
        <v>54</v>
      </c>
      <c r="L2851" s="0" t="n">
        <v>32</v>
      </c>
      <c r="M2851" s="0" t="n">
        <v>3.44</v>
      </c>
      <c r="N2851" s="0" t="n">
        <v>63.76</v>
      </c>
      <c r="O2851" s="0" t="n">
        <v>1.17</v>
      </c>
      <c r="P2851" s="0" t="n">
        <v>9</v>
      </c>
      <c r="Q2851" s="0" t="n">
        <v>0.97</v>
      </c>
      <c r="R2851" s="0" t="n">
        <v>770</v>
      </c>
      <c r="S2851" s="0" t="n">
        <v>8.46</v>
      </c>
      <c r="T2851" s="0" t="n">
        <v>0.79</v>
      </c>
      <c r="U2851" s="6" t="n">
        <v>45295</v>
      </c>
      <c r="V2851" s="0" t="n">
        <v>84.63</v>
      </c>
      <c r="W2851" s="0" t="n">
        <v>0.568</v>
      </c>
    </row>
    <row r="2852" customFormat="false" ht="15" hidden="false" customHeight="false" outlineLevel="0" collapsed="false">
      <c r="A2852" s="0" t="s">
        <v>2998</v>
      </c>
      <c r="B2852" s="0" t="s">
        <v>48</v>
      </c>
      <c r="C2852" s="0" t="n">
        <v>371</v>
      </c>
      <c r="D2852" s="0" t="n">
        <v>57</v>
      </c>
      <c r="E2852" s="0" t="n">
        <v>7</v>
      </c>
      <c r="F2852" s="0" t="n">
        <v>7</v>
      </c>
      <c r="G2852" s="0" t="n">
        <v>19.46</v>
      </c>
      <c r="H2852" s="0" t="n">
        <v>6.21</v>
      </c>
      <c r="I2852" s="0" t="n">
        <v>0.48</v>
      </c>
      <c r="J2852" s="0" t="s">
        <v>196</v>
      </c>
      <c r="K2852" s="0" t="s">
        <v>42</v>
      </c>
      <c r="L2852" s="0" t="n">
        <v>116</v>
      </c>
      <c r="M2852" s="0" t="n">
        <v>1.23</v>
      </c>
      <c r="N2852" s="0" t="n">
        <v>45.55</v>
      </c>
      <c r="O2852" s="0" t="n">
        <v>1.7</v>
      </c>
      <c r="P2852" s="0" t="n">
        <v>7</v>
      </c>
      <c r="Q2852" s="0" t="n">
        <v>0.86</v>
      </c>
      <c r="R2852" s="0" t="n">
        <v>453</v>
      </c>
      <c r="S2852" s="0" t="n">
        <v>10.9</v>
      </c>
      <c r="T2852" s="0" t="n">
        <v>1</v>
      </c>
      <c r="U2852" s="6" t="n">
        <v>45587</v>
      </c>
      <c r="V2852" s="0" t="n">
        <v>180.4</v>
      </c>
      <c r="W2852" s="0" t="n">
        <v>0.607</v>
      </c>
    </row>
    <row r="2853" customFormat="false" ht="15" hidden="false" customHeight="false" outlineLevel="0" collapsed="false">
      <c r="A2853" s="0" t="s">
        <v>2999</v>
      </c>
      <c r="B2853" s="0" t="s">
        <v>56</v>
      </c>
      <c r="C2853" s="0" t="n">
        <v>163</v>
      </c>
      <c r="D2853" s="0" t="n">
        <v>91</v>
      </c>
      <c r="E2853" s="0" t="n">
        <v>11</v>
      </c>
      <c r="F2853" s="0" t="n">
        <v>7</v>
      </c>
      <c r="G2853" s="0" t="n">
        <v>29.12</v>
      </c>
      <c r="H2853" s="0" t="n">
        <v>3.37</v>
      </c>
      <c r="I2853" s="0" t="n">
        <v>0.2</v>
      </c>
      <c r="J2853" s="0" t="s">
        <v>174</v>
      </c>
      <c r="K2853" s="0" t="s">
        <v>46</v>
      </c>
      <c r="L2853" s="0" t="n">
        <v>172</v>
      </c>
      <c r="M2853" s="0" t="n">
        <v>4.84</v>
      </c>
      <c r="N2853" s="0" t="n">
        <v>98.1</v>
      </c>
      <c r="O2853" s="0" t="n">
        <v>0.19</v>
      </c>
      <c r="P2853" s="0" t="n">
        <v>8</v>
      </c>
      <c r="Q2853" s="0" t="n">
        <v>0.94</v>
      </c>
      <c r="R2853" s="0" t="n">
        <v>704</v>
      </c>
      <c r="S2853" s="0" t="n">
        <v>13.31</v>
      </c>
      <c r="T2853" s="0" t="n">
        <v>0.9</v>
      </c>
      <c r="U2853" s="6" t="n">
        <v>45559</v>
      </c>
      <c r="V2853" s="0" t="n">
        <v>96.39</v>
      </c>
      <c r="W2853" s="0" t="n">
        <v>0.766</v>
      </c>
    </row>
    <row r="2854" customFormat="false" ht="15" hidden="false" customHeight="false" outlineLevel="0" collapsed="false">
      <c r="A2854" s="0" t="s">
        <v>3000</v>
      </c>
      <c r="B2854" s="0" t="s">
        <v>40</v>
      </c>
      <c r="C2854" s="0" t="n">
        <v>35</v>
      </c>
      <c r="D2854" s="0" t="n">
        <v>50</v>
      </c>
      <c r="E2854" s="0" t="n">
        <v>14</v>
      </c>
      <c r="F2854" s="0" t="n">
        <v>5</v>
      </c>
      <c r="G2854" s="0" t="n">
        <v>2.33</v>
      </c>
      <c r="H2854" s="0" t="n">
        <v>8.95</v>
      </c>
      <c r="I2854" s="0" t="n">
        <v>0.5</v>
      </c>
      <c r="J2854" s="0" t="s">
        <v>62</v>
      </c>
      <c r="K2854" s="0" t="s">
        <v>42</v>
      </c>
      <c r="L2854" s="0" t="n">
        <v>21</v>
      </c>
      <c r="M2854" s="0" t="n">
        <v>3</v>
      </c>
      <c r="N2854" s="0" t="n">
        <v>105.93</v>
      </c>
      <c r="O2854" s="0" t="n">
        <v>1.04</v>
      </c>
      <c r="P2854" s="0" t="n">
        <v>7</v>
      </c>
      <c r="Q2854" s="0" t="n">
        <v>0.72</v>
      </c>
      <c r="R2854" s="0" t="n">
        <v>629</v>
      </c>
      <c r="S2854" s="0" t="n">
        <v>13.18</v>
      </c>
      <c r="T2854" s="0" t="n">
        <v>0.2</v>
      </c>
      <c r="U2854" s="6" t="n">
        <v>45352</v>
      </c>
      <c r="V2854" s="0" t="n">
        <v>113.51</v>
      </c>
      <c r="W2854" s="0" t="n">
        <v>0.516</v>
      </c>
    </row>
    <row r="2855" customFormat="false" ht="15" hidden="false" customHeight="false" outlineLevel="0" collapsed="false">
      <c r="A2855" s="0" t="s">
        <v>3001</v>
      </c>
      <c r="B2855" s="0" t="s">
        <v>44</v>
      </c>
      <c r="C2855" s="0" t="n">
        <v>321</v>
      </c>
      <c r="D2855" s="0" t="n">
        <v>57</v>
      </c>
      <c r="E2855" s="0" t="n">
        <v>11</v>
      </c>
      <c r="F2855" s="0" t="n">
        <v>7</v>
      </c>
      <c r="G2855" s="0" t="n">
        <v>13.9</v>
      </c>
      <c r="H2855" s="0" t="n">
        <v>7.77</v>
      </c>
      <c r="I2855" s="0" t="n">
        <v>0.61</v>
      </c>
      <c r="J2855" s="0" t="s">
        <v>110</v>
      </c>
      <c r="K2855" s="0" t="s">
        <v>46</v>
      </c>
      <c r="L2855" s="0" t="n">
        <v>146</v>
      </c>
      <c r="M2855" s="0" t="n">
        <v>2.86</v>
      </c>
      <c r="N2855" s="0" t="n">
        <v>77.42</v>
      </c>
      <c r="O2855" s="0" t="n">
        <v>1.64</v>
      </c>
      <c r="P2855" s="0" t="n">
        <v>4</v>
      </c>
      <c r="Q2855" s="0" t="n">
        <v>0.72</v>
      </c>
      <c r="R2855" s="0" t="n">
        <v>103</v>
      </c>
      <c r="S2855" s="0" t="n">
        <v>3.5</v>
      </c>
      <c r="T2855" s="0" t="n">
        <v>0.79</v>
      </c>
      <c r="U2855" s="6" t="n">
        <v>45558</v>
      </c>
      <c r="V2855" s="0" t="n">
        <v>97.22</v>
      </c>
      <c r="W2855" s="0" t="n">
        <v>0.505</v>
      </c>
    </row>
    <row r="2856" customFormat="false" ht="15" hidden="false" customHeight="false" outlineLevel="0" collapsed="false">
      <c r="A2856" s="0" t="s">
        <v>3002</v>
      </c>
      <c r="B2856" s="0" t="s">
        <v>44</v>
      </c>
      <c r="C2856" s="0" t="n">
        <v>442</v>
      </c>
      <c r="D2856" s="0" t="n">
        <v>54</v>
      </c>
      <c r="E2856" s="0" t="n">
        <v>12</v>
      </c>
      <c r="F2856" s="0" t="n">
        <v>8</v>
      </c>
      <c r="G2856" s="0" t="n">
        <v>35.8</v>
      </c>
      <c r="H2856" s="0" t="n">
        <v>4.01</v>
      </c>
      <c r="I2856" s="0" t="n">
        <v>0.1</v>
      </c>
      <c r="J2856" s="0" t="s">
        <v>152</v>
      </c>
      <c r="K2856" s="0" t="s">
        <v>42</v>
      </c>
      <c r="L2856" s="0" t="n">
        <v>87</v>
      </c>
      <c r="M2856" s="0" t="n">
        <v>4.32</v>
      </c>
      <c r="N2856" s="0" t="n">
        <v>142.14</v>
      </c>
      <c r="O2856" s="0" t="n">
        <v>1.71</v>
      </c>
      <c r="P2856" s="0" t="n">
        <v>0</v>
      </c>
      <c r="Q2856" s="0" t="n">
        <v>0.74</v>
      </c>
      <c r="R2856" s="0" t="n">
        <v>828</v>
      </c>
      <c r="S2856" s="0" t="n">
        <v>6.98</v>
      </c>
      <c r="T2856" s="0" t="n">
        <v>0.92</v>
      </c>
      <c r="U2856" s="6" t="n">
        <v>45295</v>
      </c>
      <c r="V2856" s="0" t="n">
        <v>286.42</v>
      </c>
      <c r="W2856" s="0" t="n">
        <v>0.654</v>
      </c>
    </row>
    <row r="2857" customFormat="false" ht="15" hidden="false" customHeight="false" outlineLevel="0" collapsed="false">
      <c r="A2857" s="0" t="s">
        <v>3003</v>
      </c>
      <c r="B2857" s="0" t="s">
        <v>48</v>
      </c>
      <c r="C2857" s="0" t="n">
        <v>264</v>
      </c>
      <c r="D2857" s="0" t="n">
        <v>34</v>
      </c>
      <c r="E2857" s="0" t="n">
        <v>14</v>
      </c>
      <c r="F2857" s="0" t="n">
        <v>5</v>
      </c>
      <c r="G2857" s="0" t="n">
        <v>34.22</v>
      </c>
      <c r="H2857" s="0" t="n">
        <v>2.09</v>
      </c>
      <c r="I2857" s="0" t="n">
        <v>0.2</v>
      </c>
      <c r="J2857" s="0" t="s">
        <v>114</v>
      </c>
      <c r="K2857" s="0" t="s">
        <v>54</v>
      </c>
      <c r="L2857" s="0" t="n">
        <v>76</v>
      </c>
      <c r="M2857" s="0" t="n">
        <v>3.38</v>
      </c>
      <c r="N2857" s="0" t="n">
        <v>44.93</v>
      </c>
      <c r="O2857" s="0" t="n">
        <v>1.68</v>
      </c>
      <c r="P2857" s="0" t="n">
        <v>0</v>
      </c>
      <c r="Q2857" s="0" t="n">
        <v>0.97</v>
      </c>
      <c r="R2857" s="0" t="n">
        <v>456</v>
      </c>
      <c r="S2857" s="0" t="n">
        <v>2.56</v>
      </c>
      <c r="T2857" s="0" t="n">
        <v>0.46</v>
      </c>
      <c r="U2857" s="6" t="n">
        <v>45484</v>
      </c>
      <c r="V2857" s="0" t="n">
        <v>29.09</v>
      </c>
      <c r="W2857" s="0" t="n">
        <v>0.552</v>
      </c>
    </row>
    <row r="2858" customFormat="false" ht="15" hidden="false" customHeight="false" outlineLevel="0" collapsed="false">
      <c r="A2858" s="0" t="s">
        <v>3004</v>
      </c>
      <c r="B2858" s="0" t="s">
        <v>40</v>
      </c>
      <c r="C2858" s="0" t="n">
        <v>434</v>
      </c>
      <c r="D2858" s="0" t="n">
        <v>87</v>
      </c>
      <c r="E2858" s="0" t="n">
        <v>3</v>
      </c>
      <c r="F2858" s="0" t="n">
        <v>8</v>
      </c>
      <c r="G2858" s="0" t="n">
        <v>18.32</v>
      </c>
      <c r="H2858" s="0" t="n">
        <v>0.61</v>
      </c>
      <c r="I2858" s="0" t="n">
        <v>0.44</v>
      </c>
      <c r="J2858" s="0" t="s">
        <v>426</v>
      </c>
      <c r="K2858" s="0" t="s">
        <v>60</v>
      </c>
      <c r="L2858" s="0" t="n">
        <v>117</v>
      </c>
      <c r="M2858" s="0" t="n">
        <v>0.84</v>
      </c>
      <c r="N2858" s="0" t="n">
        <v>106.96</v>
      </c>
      <c r="O2858" s="0" t="n">
        <v>1.25</v>
      </c>
      <c r="P2858" s="0" t="n">
        <v>7</v>
      </c>
      <c r="Q2858" s="0" t="n">
        <v>0.72</v>
      </c>
      <c r="R2858" s="0" t="n">
        <v>434</v>
      </c>
      <c r="S2858" s="0" t="n">
        <v>9.33</v>
      </c>
      <c r="T2858" s="0" t="n">
        <v>0.98</v>
      </c>
      <c r="U2858" s="6" t="n">
        <v>45627</v>
      </c>
      <c r="V2858" s="0" t="n">
        <v>273.18</v>
      </c>
      <c r="W2858" s="0" t="n">
        <v>0.599</v>
      </c>
    </row>
    <row r="2859" customFormat="false" ht="15" hidden="false" customHeight="false" outlineLevel="0" collapsed="false">
      <c r="A2859" s="0" t="s">
        <v>3005</v>
      </c>
      <c r="B2859" s="0" t="s">
        <v>81</v>
      </c>
      <c r="C2859" s="0" t="n">
        <v>126</v>
      </c>
      <c r="D2859" s="0" t="n">
        <v>34</v>
      </c>
      <c r="E2859" s="0" t="n">
        <v>10</v>
      </c>
      <c r="F2859" s="0" t="n">
        <v>2</v>
      </c>
      <c r="G2859" s="0" t="n">
        <v>40.62</v>
      </c>
      <c r="H2859" s="0" t="n">
        <v>6.4</v>
      </c>
      <c r="I2859" s="0" t="n">
        <v>0.15</v>
      </c>
      <c r="J2859" s="0" t="s">
        <v>98</v>
      </c>
      <c r="K2859" s="0" t="s">
        <v>42</v>
      </c>
      <c r="L2859" s="0" t="n">
        <v>53</v>
      </c>
      <c r="M2859" s="0" t="n">
        <v>2.78</v>
      </c>
      <c r="N2859" s="0" t="n">
        <v>105.02</v>
      </c>
      <c r="O2859" s="0" t="n">
        <v>1.99</v>
      </c>
      <c r="P2859" s="0" t="n">
        <v>6</v>
      </c>
      <c r="Q2859" s="0" t="n">
        <v>0.73</v>
      </c>
      <c r="R2859" s="0" t="n">
        <v>987</v>
      </c>
      <c r="S2859" s="0" t="n">
        <v>14.37</v>
      </c>
      <c r="T2859" s="0" t="n">
        <v>0.52</v>
      </c>
      <c r="U2859" s="6" t="n">
        <v>45397</v>
      </c>
      <c r="V2859" s="0" t="n">
        <v>103.74</v>
      </c>
      <c r="W2859" s="0" t="n">
        <v>0.523</v>
      </c>
    </row>
    <row r="2860" customFormat="false" ht="15" hidden="false" customHeight="false" outlineLevel="0" collapsed="false">
      <c r="A2860" s="0" t="s">
        <v>3006</v>
      </c>
      <c r="B2860" s="0" t="s">
        <v>44</v>
      </c>
      <c r="C2860" s="0" t="n">
        <v>107</v>
      </c>
      <c r="D2860" s="0" t="n">
        <v>28</v>
      </c>
      <c r="E2860" s="0" t="n">
        <v>3</v>
      </c>
      <c r="F2860" s="0" t="n">
        <v>4</v>
      </c>
      <c r="G2860" s="0" t="n">
        <v>12.56</v>
      </c>
      <c r="H2860" s="0" t="n">
        <v>4.36</v>
      </c>
      <c r="I2860" s="0" t="n">
        <v>0.22</v>
      </c>
      <c r="J2860" s="0" t="s">
        <v>365</v>
      </c>
      <c r="K2860" s="0" t="s">
        <v>42</v>
      </c>
      <c r="L2860" s="0" t="n">
        <v>158</v>
      </c>
      <c r="M2860" s="0" t="n">
        <v>4.01</v>
      </c>
      <c r="N2860" s="0" t="n">
        <v>166.52</v>
      </c>
      <c r="O2860" s="0" t="n">
        <v>0.44</v>
      </c>
      <c r="P2860" s="0" t="n">
        <v>4</v>
      </c>
      <c r="Q2860" s="0" t="n">
        <v>0.98</v>
      </c>
      <c r="R2860" s="0" t="n">
        <v>291</v>
      </c>
      <c r="S2860" s="0" t="n">
        <v>3.55</v>
      </c>
      <c r="T2860" s="0" t="n">
        <v>0.54</v>
      </c>
      <c r="U2860" s="6" t="n">
        <v>45644</v>
      </c>
      <c r="V2860" s="0" t="n">
        <v>81.5</v>
      </c>
      <c r="W2860" s="0" t="n">
        <v>0.627</v>
      </c>
    </row>
    <row r="2861" customFormat="false" ht="15" hidden="false" customHeight="false" outlineLevel="0" collapsed="false">
      <c r="A2861" s="0" t="s">
        <v>3007</v>
      </c>
      <c r="B2861" s="0" t="s">
        <v>48</v>
      </c>
      <c r="C2861" s="0" t="n">
        <v>148</v>
      </c>
      <c r="D2861" s="0" t="n">
        <v>48</v>
      </c>
      <c r="E2861" s="0" t="n">
        <v>4</v>
      </c>
      <c r="F2861" s="0" t="n">
        <v>4</v>
      </c>
      <c r="G2861" s="0" t="n">
        <v>23.6</v>
      </c>
      <c r="H2861" s="0" t="n">
        <v>3.49</v>
      </c>
      <c r="I2861" s="0" t="n">
        <v>0.31</v>
      </c>
      <c r="J2861" s="0" t="s">
        <v>474</v>
      </c>
      <c r="K2861" s="0" t="s">
        <v>46</v>
      </c>
      <c r="L2861" s="0" t="n">
        <v>16</v>
      </c>
      <c r="M2861" s="0" t="n">
        <v>3.65</v>
      </c>
      <c r="N2861" s="0" t="n">
        <v>186.12</v>
      </c>
      <c r="O2861" s="0" t="n">
        <v>0.43</v>
      </c>
      <c r="P2861" s="0" t="n">
        <v>9</v>
      </c>
      <c r="Q2861" s="0" t="n">
        <v>0.73</v>
      </c>
      <c r="R2861" s="0" t="n">
        <v>96</v>
      </c>
      <c r="S2861" s="0" t="n">
        <v>6.65</v>
      </c>
      <c r="T2861" s="0" t="n">
        <v>0.33</v>
      </c>
      <c r="U2861" s="6" t="n">
        <v>45453</v>
      </c>
      <c r="V2861" s="0" t="n">
        <v>266.15</v>
      </c>
      <c r="W2861" s="0" t="n">
        <v>0.478</v>
      </c>
    </row>
    <row r="2862" customFormat="false" ht="15" hidden="false" customHeight="false" outlineLevel="0" collapsed="false">
      <c r="A2862" s="0" t="s">
        <v>3008</v>
      </c>
      <c r="B2862" s="0" t="s">
        <v>40</v>
      </c>
      <c r="C2862" s="0" t="n">
        <v>414</v>
      </c>
      <c r="D2862" s="0" t="n">
        <v>88</v>
      </c>
      <c r="E2862" s="0" t="n">
        <v>9</v>
      </c>
      <c r="F2862" s="0" t="n">
        <v>3</v>
      </c>
      <c r="G2862" s="0" t="n">
        <v>24.15</v>
      </c>
      <c r="H2862" s="0" t="n">
        <v>9.86</v>
      </c>
      <c r="I2862" s="0" t="n">
        <v>0.49</v>
      </c>
      <c r="J2862" s="0" t="s">
        <v>98</v>
      </c>
      <c r="K2862" s="0" t="s">
        <v>54</v>
      </c>
      <c r="L2862" s="0" t="n">
        <v>137</v>
      </c>
      <c r="M2862" s="0" t="n">
        <v>4.87</v>
      </c>
      <c r="N2862" s="0" t="n">
        <v>136.02</v>
      </c>
      <c r="O2862" s="0" t="n">
        <v>0.16</v>
      </c>
      <c r="P2862" s="0" t="n">
        <v>2</v>
      </c>
      <c r="Q2862" s="0" t="n">
        <v>0.96</v>
      </c>
      <c r="R2862" s="0" t="n">
        <v>164</v>
      </c>
      <c r="S2862" s="0" t="n">
        <v>14.36</v>
      </c>
      <c r="T2862" s="0" t="n">
        <v>0.28</v>
      </c>
      <c r="U2862" s="6" t="n">
        <v>45501</v>
      </c>
      <c r="V2862" s="0" t="n">
        <v>93.25</v>
      </c>
      <c r="W2862" s="0" t="n">
        <v>0.783</v>
      </c>
    </row>
    <row r="2863" customFormat="false" ht="15" hidden="false" customHeight="false" outlineLevel="0" collapsed="false">
      <c r="A2863" s="0" t="s">
        <v>3009</v>
      </c>
      <c r="B2863" s="0" t="s">
        <v>40</v>
      </c>
      <c r="C2863" s="0" t="n">
        <v>394</v>
      </c>
      <c r="D2863" s="0" t="n">
        <v>89</v>
      </c>
      <c r="E2863" s="0" t="n">
        <v>10</v>
      </c>
      <c r="F2863" s="0" t="n">
        <v>2</v>
      </c>
      <c r="G2863" s="0" t="n">
        <v>17.7</v>
      </c>
      <c r="H2863" s="0" t="n">
        <v>4.93</v>
      </c>
      <c r="I2863" s="0" t="n">
        <v>0.74</v>
      </c>
      <c r="J2863" s="0" t="s">
        <v>94</v>
      </c>
      <c r="K2863" s="0" t="s">
        <v>46</v>
      </c>
      <c r="L2863" s="0" t="n">
        <v>106</v>
      </c>
      <c r="M2863" s="0" t="n">
        <v>0.61</v>
      </c>
      <c r="N2863" s="0" t="n">
        <v>68.02</v>
      </c>
      <c r="O2863" s="0" t="n">
        <v>1.98</v>
      </c>
      <c r="P2863" s="0" t="n">
        <v>8</v>
      </c>
      <c r="Q2863" s="0" t="n">
        <v>0.94</v>
      </c>
      <c r="R2863" s="0" t="n">
        <v>757</v>
      </c>
      <c r="S2863" s="0" t="n">
        <v>11.5</v>
      </c>
      <c r="T2863" s="0" t="n">
        <v>0.63</v>
      </c>
      <c r="U2863" s="6" t="n">
        <v>45477</v>
      </c>
      <c r="V2863" s="0" t="n">
        <v>296.37</v>
      </c>
      <c r="W2863" s="0" t="n">
        <v>0.509</v>
      </c>
    </row>
    <row r="2864" customFormat="false" ht="15" hidden="false" customHeight="false" outlineLevel="0" collapsed="false">
      <c r="A2864" s="0" t="s">
        <v>3010</v>
      </c>
      <c r="B2864" s="0" t="s">
        <v>40</v>
      </c>
      <c r="C2864" s="0" t="n">
        <v>360</v>
      </c>
      <c r="D2864" s="0" t="n">
        <v>36</v>
      </c>
      <c r="E2864" s="0" t="n">
        <v>3</v>
      </c>
      <c r="F2864" s="0" t="n">
        <v>7</v>
      </c>
      <c r="G2864" s="0" t="n">
        <v>47.78</v>
      </c>
      <c r="H2864" s="0" t="n">
        <v>7.62</v>
      </c>
      <c r="I2864" s="0" t="n">
        <v>0.22</v>
      </c>
      <c r="J2864" s="0" t="s">
        <v>271</v>
      </c>
      <c r="K2864" s="0" t="s">
        <v>54</v>
      </c>
      <c r="L2864" s="0" t="n">
        <v>20</v>
      </c>
      <c r="M2864" s="0" t="n">
        <v>1.68</v>
      </c>
      <c r="N2864" s="0" t="n">
        <v>141.03</v>
      </c>
      <c r="O2864" s="0" t="n">
        <v>0.76</v>
      </c>
      <c r="P2864" s="0" t="n">
        <v>3</v>
      </c>
      <c r="Q2864" s="0" t="n">
        <v>0.71</v>
      </c>
      <c r="R2864" s="0" t="n">
        <v>855</v>
      </c>
      <c r="S2864" s="0" t="n">
        <v>2</v>
      </c>
      <c r="T2864" s="0" t="n">
        <v>0.68</v>
      </c>
      <c r="U2864" s="6" t="n">
        <v>45346</v>
      </c>
      <c r="V2864" s="0" t="n">
        <v>168.95</v>
      </c>
      <c r="W2864" s="0" t="n">
        <v>0.569</v>
      </c>
    </row>
    <row r="2865" customFormat="false" ht="15" hidden="false" customHeight="false" outlineLevel="0" collapsed="false">
      <c r="A2865" s="0" t="s">
        <v>3011</v>
      </c>
      <c r="B2865" s="0" t="s">
        <v>40</v>
      </c>
      <c r="C2865" s="0" t="n">
        <v>23</v>
      </c>
      <c r="D2865" s="0" t="n">
        <v>83</v>
      </c>
      <c r="E2865" s="0" t="n">
        <v>5</v>
      </c>
      <c r="F2865" s="0" t="n">
        <v>2</v>
      </c>
      <c r="G2865" s="0" t="n">
        <v>35.14</v>
      </c>
      <c r="H2865" s="0" t="n">
        <v>2.19</v>
      </c>
      <c r="I2865" s="0" t="n">
        <v>0.76</v>
      </c>
      <c r="J2865" s="0" t="s">
        <v>485</v>
      </c>
      <c r="K2865" s="0" t="s">
        <v>54</v>
      </c>
      <c r="L2865" s="0" t="n">
        <v>169</v>
      </c>
      <c r="M2865" s="0" t="n">
        <v>2.97</v>
      </c>
      <c r="N2865" s="0" t="n">
        <v>57.76</v>
      </c>
      <c r="O2865" s="0" t="n">
        <v>1.55</v>
      </c>
      <c r="P2865" s="0" t="n">
        <v>5</v>
      </c>
      <c r="Q2865" s="0" t="n">
        <v>0.71</v>
      </c>
      <c r="R2865" s="0" t="n">
        <v>179</v>
      </c>
      <c r="S2865" s="0" t="n">
        <v>7</v>
      </c>
      <c r="T2865" s="0" t="n">
        <v>0.49</v>
      </c>
      <c r="U2865" s="6" t="n">
        <v>45371</v>
      </c>
      <c r="V2865" s="0" t="n">
        <v>148.15</v>
      </c>
      <c r="W2865" s="0" t="n">
        <v>0.478</v>
      </c>
    </row>
    <row r="2866" customFormat="false" ht="15" hidden="false" customHeight="false" outlineLevel="0" collapsed="false">
      <c r="A2866" s="0" t="s">
        <v>3012</v>
      </c>
      <c r="B2866" s="0" t="s">
        <v>40</v>
      </c>
      <c r="C2866" s="0" t="n">
        <v>346</v>
      </c>
      <c r="D2866" s="0" t="n">
        <v>72</v>
      </c>
      <c r="E2866" s="0" t="n">
        <v>9</v>
      </c>
      <c r="F2866" s="0" t="n">
        <v>6</v>
      </c>
      <c r="G2866" s="0" t="n">
        <v>27.42</v>
      </c>
      <c r="H2866" s="0" t="n">
        <v>0.63</v>
      </c>
      <c r="I2866" s="0" t="n">
        <v>0.87</v>
      </c>
      <c r="J2866" s="0" t="s">
        <v>220</v>
      </c>
      <c r="K2866" s="0" t="s">
        <v>46</v>
      </c>
      <c r="L2866" s="0" t="n">
        <v>115</v>
      </c>
      <c r="M2866" s="0" t="n">
        <v>3.29</v>
      </c>
      <c r="N2866" s="0" t="n">
        <v>193.64</v>
      </c>
      <c r="O2866" s="0" t="n">
        <v>0.21</v>
      </c>
      <c r="P2866" s="0" t="n">
        <v>3</v>
      </c>
      <c r="Q2866" s="0" t="n">
        <v>0.86</v>
      </c>
      <c r="R2866" s="0" t="n">
        <v>606</v>
      </c>
      <c r="S2866" s="0" t="n">
        <v>14.83</v>
      </c>
      <c r="T2866" s="0" t="n">
        <v>0.69</v>
      </c>
      <c r="U2866" s="6" t="n">
        <v>45510</v>
      </c>
      <c r="V2866" s="0" t="n">
        <v>293.18</v>
      </c>
      <c r="W2866" s="0" t="n">
        <v>0.827</v>
      </c>
    </row>
    <row r="2867" customFormat="false" ht="15" hidden="false" customHeight="false" outlineLevel="0" collapsed="false">
      <c r="A2867" s="0" t="s">
        <v>3013</v>
      </c>
      <c r="B2867" s="0" t="s">
        <v>44</v>
      </c>
      <c r="C2867" s="0" t="n">
        <v>429</v>
      </c>
      <c r="D2867" s="0" t="n">
        <v>77</v>
      </c>
      <c r="E2867" s="0" t="n">
        <v>11</v>
      </c>
      <c r="F2867" s="0" t="n">
        <v>4</v>
      </c>
      <c r="G2867" s="0" t="n">
        <v>26.02</v>
      </c>
      <c r="H2867" s="0" t="n">
        <v>4.47</v>
      </c>
      <c r="I2867" s="0" t="n">
        <v>0.69</v>
      </c>
      <c r="J2867" s="0" t="s">
        <v>485</v>
      </c>
      <c r="K2867" s="0" t="s">
        <v>60</v>
      </c>
      <c r="L2867" s="0" t="n">
        <v>92</v>
      </c>
      <c r="M2867" s="0" t="n">
        <v>1.73</v>
      </c>
      <c r="N2867" s="0" t="n">
        <v>166.25</v>
      </c>
      <c r="O2867" s="0" t="n">
        <v>0.67</v>
      </c>
      <c r="P2867" s="0" t="n">
        <v>8</v>
      </c>
      <c r="Q2867" s="0" t="n">
        <v>1</v>
      </c>
      <c r="R2867" s="0" t="n">
        <v>204</v>
      </c>
      <c r="S2867" s="0" t="n">
        <v>7.35</v>
      </c>
      <c r="T2867" s="0" t="n">
        <v>0.52</v>
      </c>
      <c r="U2867" s="6" t="n">
        <v>45625</v>
      </c>
      <c r="V2867" s="0" t="n">
        <v>75.76</v>
      </c>
      <c r="W2867" s="0" t="n">
        <v>0.575</v>
      </c>
    </row>
    <row r="2868" customFormat="false" ht="15" hidden="false" customHeight="false" outlineLevel="0" collapsed="false">
      <c r="A2868" s="0" t="s">
        <v>3014</v>
      </c>
      <c r="B2868" s="0" t="s">
        <v>48</v>
      </c>
      <c r="C2868" s="0" t="n">
        <v>386</v>
      </c>
      <c r="D2868" s="0" t="n">
        <v>28</v>
      </c>
      <c r="E2868" s="0" t="n">
        <v>10</v>
      </c>
      <c r="F2868" s="0" t="n">
        <v>7</v>
      </c>
      <c r="G2868" s="0" t="n">
        <v>8.81</v>
      </c>
      <c r="H2868" s="0" t="n">
        <v>6.82</v>
      </c>
      <c r="I2868" s="0" t="n">
        <v>0.14</v>
      </c>
      <c r="J2868" s="0" t="s">
        <v>198</v>
      </c>
      <c r="K2868" s="0" t="s">
        <v>54</v>
      </c>
      <c r="L2868" s="0" t="n">
        <v>45</v>
      </c>
      <c r="M2868" s="0" t="n">
        <v>4.22</v>
      </c>
      <c r="N2868" s="0" t="n">
        <v>91.93</v>
      </c>
      <c r="O2868" s="0" t="n">
        <v>1.29</v>
      </c>
      <c r="P2868" s="0" t="n">
        <v>3</v>
      </c>
      <c r="Q2868" s="0" t="n">
        <v>0.96</v>
      </c>
      <c r="R2868" s="0" t="n">
        <v>544</v>
      </c>
      <c r="S2868" s="0" t="n">
        <v>9.81</v>
      </c>
      <c r="T2868" s="0" t="n">
        <v>0.89</v>
      </c>
      <c r="U2868" s="6" t="n">
        <v>45591</v>
      </c>
      <c r="V2868" s="0" t="n">
        <v>273.6</v>
      </c>
      <c r="W2868" s="0" t="n">
        <v>0.712</v>
      </c>
    </row>
    <row r="2869" customFormat="false" ht="15" hidden="false" customHeight="false" outlineLevel="0" collapsed="false">
      <c r="A2869" s="0" t="s">
        <v>3015</v>
      </c>
      <c r="B2869" s="0" t="s">
        <v>40</v>
      </c>
      <c r="C2869" s="0" t="n">
        <v>325</v>
      </c>
      <c r="D2869" s="0" t="n">
        <v>37</v>
      </c>
      <c r="E2869" s="0" t="n">
        <v>10</v>
      </c>
      <c r="F2869" s="0" t="n">
        <v>8</v>
      </c>
      <c r="G2869" s="0" t="n">
        <v>19.24</v>
      </c>
      <c r="H2869" s="0" t="n">
        <v>5.31</v>
      </c>
      <c r="I2869" s="0" t="n">
        <v>0.5</v>
      </c>
      <c r="J2869" s="0" t="s">
        <v>225</v>
      </c>
      <c r="K2869" s="0" t="s">
        <v>60</v>
      </c>
      <c r="L2869" s="0" t="n">
        <v>127</v>
      </c>
      <c r="M2869" s="0" t="n">
        <v>1.24</v>
      </c>
      <c r="N2869" s="0" t="n">
        <v>159.03</v>
      </c>
      <c r="O2869" s="0" t="n">
        <v>1.1</v>
      </c>
      <c r="P2869" s="0" t="n">
        <v>7</v>
      </c>
      <c r="Q2869" s="0" t="n">
        <v>0.79</v>
      </c>
      <c r="R2869" s="0" t="n">
        <v>878</v>
      </c>
      <c r="S2869" s="0" t="n">
        <v>10.81</v>
      </c>
      <c r="T2869" s="0" t="n">
        <v>0.96</v>
      </c>
      <c r="U2869" s="6" t="n">
        <v>45421</v>
      </c>
      <c r="V2869" s="0" t="n">
        <v>181.54</v>
      </c>
      <c r="W2869" s="0" t="n">
        <v>0.644</v>
      </c>
    </row>
    <row r="2870" customFormat="false" ht="15" hidden="false" customHeight="false" outlineLevel="0" collapsed="false">
      <c r="A2870" s="0" t="s">
        <v>3016</v>
      </c>
      <c r="B2870" s="0" t="s">
        <v>56</v>
      </c>
      <c r="C2870" s="0" t="n">
        <v>415</v>
      </c>
      <c r="D2870" s="0" t="n">
        <v>94</v>
      </c>
      <c r="E2870" s="0" t="n">
        <v>11</v>
      </c>
      <c r="F2870" s="0" t="n">
        <v>8</v>
      </c>
      <c r="G2870" s="0" t="n">
        <v>33.97</v>
      </c>
      <c r="H2870" s="0" t="n">
        <v>8.96</v>
      </c>
      <c r="I2870" s="0" t="n">
        <v>0.69</v>
      </c>
      <c r="J2870" s="0" t="s">
        <v>174</v>
      </c>
      <c r="K2870" s="0" t="s">
        <v>46</v>
      </c>
      <c r="L2870" s="0" t="n">
        <v>174</v>
      </c>
      <c r="M2870" s="0" t="n">
        <v>0.5</v>
      </c>
      <c r="N2870" s="0" t="n">
        <v>87.64</v>
      </c>
      <c r="O2870" s="0" t="n">
        <v>0.49</v>
      </c>
      <c r="P2870" s="0" t="n">
        <v>2</v>
      </c>
      <c r="Q2870" s="0" t="n">
        <v>0.82</v>
      </c>
      <c r="R2870" s="0" t="n">
        <v>131</v>
      </c>
      <c r="S2870" s="0" t="n">
        <v>10.3</v>
      </c>
      <c r="T2870" s="0" t="n">
        <v>0.67</v>
      </c>
      <c r="U2870" s="6" t="n">
        <v>45425</v>
      </c>
      <c r="V2870" s="0" t="n">
        <v>228.94</v>
      </c>
      <c r="W2870" s="0" t="n">
        <v>0.746</v>
      </c>
    </row>
    <row r="2871" customFormat="false" ht="15" hidden="false" customHeight="false" outlineLevel="0" collapsed="false">
      <c r="A2871" s="0" t="s">
        <v>3017</v>
      </c>
      <c r="B2871" s="0" t="s">
        <v>56</v>
      </c>
      <c r="C2871" s="0" t="n">
        <v>114</v>
      </c>
      <c r="D2871" s="0" t="n">
        <v>87</v>
      </c>
      <c r="E2871" s="0" t="n">
        <v>12</v>
      </c>
      <c r="F2871" s="0" t="n">
        <v>4</v>
      </c>
      <c r="G2871" s="0" t="n">
        <v>46.3</v>
      </c>
      <c r="H2871" s="0" t="n">
        <v>4.62</v>
      </c>
      <c r="I2871" s="0" t="n">
        <v>0.98</v>
      </c>
      <c r="J2871" s="0" t="s">
        <v>72</v>
      </c>
      <c r="K2871" s="0" t="s">
        <v>60</v>
      </c>
      <c r="L2871" s="0" t="n">
        <v>50</v>
      </c>
      <c r="M2871" s="0" t="n">
        <v>4.79</v>
      </c>
      <c r="N2871" s="0" t="n">
        <v>24.18</v>
      </c>
      <c r="O2871" s="0" t="n">
        <v>0.98</v>
      </c>
      <c r="P2871" s="0" t="n">
        <v>7</v>
      </c>
      <c r="Q2871" s="0" t="n">
        <v>0.82</v>
      </c>
      <c r="R2871" s="0" t="n">
        <v>828</v>
      </c>
      <c r="S2871" s="0" t="n">
        <v>8.26</v>
      </c>
      <c r="T2871" s="0" t="n">
        <v>0.87</v>
      </c>
      <c r="U2871" s="6" t="n">
        <v>45566</v>
      </c>
      <c r="V2871" s="0" t="n">
        <v>178.79</v>
      </c>
      <c r="W2871" s="0" t="n">
        <v>0.61</v>
      </c>
    </row>
    <row r="2872" customFormat="false" ht="15" hidden="false" customHeight="false" outlineLevel="0" collapsed="false">
      <c r="A2872" s="0" t="s">
        <v>3018</v>
      </c>
      <c r="B2872" s="0" t="s">
        <v>48</v>
      </c>
      <c r="C2872" s="0" t="n">
        <v>228</v>
      </c>
      <c r="D2872" s="0" t="n">
        <v>42</v>
      </c>
      <c r="E2872" s="0" t="n">
        <v>5</v>
      </c>
      <c r="F2872" s="0" t="n">
        <v>2</v>
      </c>
      <c r="G2872" s="0" t="n">
        <v>41.01</v>
      </c>
      <c r="H2872" s="0" t="n">
        <v>3.45</v>
      </c>
      <c r="I2872" s="0" t="n">
        <v>0.96</v>
      </c>
      <c r="J2872" s="0" t="s">
        <v>98</v>
      </c>
      <c r="K2872" s="0" t="s">
        <v>54</v>
      </c>
      <c r="L2872" s="0" t="n">
        <v>101</v>
      </c>
      <c r="M2872" s="0" t="n">
        <v>2.26</v>
      </c>
      <c r="N2872" s="0" t="n">
        <v>144.29</v>
      </c>
      <c r="O2872" s="0" t="n">
        <v>0.31</v>
      </c>
      <c r="P2872" s="0" t="n">
        <v>2</v>
      </c>
      <c r="Q2872" s="0" t="n">
        <v>0.92</v>
      </c>
      <c r="R2872" s="0" t="n">
        <v>718</v>
      </c>
      <c r="S2872" s="0" t="n">
        <v>2.86</v>
      </c>
      <c r="T2872" s="0" t="n">
        <v>0.88</v>
      </c>
      <c r="U2872" s="6" t="n">
        <v>45508</v>
      </c>
      <c r="V2872" s="0" t="n">
        <v>189.41</v>
      </c>
      <c r="W2872" s="0" t="n">
        <v>0.727</v>
      </c>
    </row>
    <row r="2873" customFormat="false" ht="15" hidden="false" customHeight="false" outlineLevel="0" collapsed="false">
      <c r="A2873" s="0" t="s">
        <v>3019</v>
      </c>
      <c r="B2873" s="0" t="s">
        <v>81</v>
      </c>
      <c r="C2873" s="0" t="n">
        <v>244</v>
      </c>
      <c r="D2873" s="0" t="n">
        <v>19</v>
      </c>
      <c r="E2873" s="0" t="n">
        <v>10</v>
      </c>
      <c r="F2873" s="0" t="n">
        <v>7</v>
      </c>
      <c r="G2873" s="0" t="n">
        <v>15.72</v>
      </c>
      <c r="H2873" s="0" t="n">
        <v>9.2</v>
      </c>
      <c r="I2873" s="0" t="n">
        <v>0.46</v>
      </c>
      <c r="J2873" s="0" t="s">
        <v>162</v>
      </c>
      <c r="K2873" s="0" t="s">
        <v>46</v>
      </c>
      <c r="L2873" s="0" t="n">
        <v>58</v>
      </c>
      <c r="M2873" s="0" t="n">
        <v>4.81</v>
      </c>
      <c r="N2873" s="0" t="n">
        <v>86.88</v>
      </c>
      <c r="O2873" s="0" t="n">
        <v>1.13</v>
      </c>
      <c r="P2873" s="0" t="n">
        <v>4</v>
      </c>
      <c r="Q2873" s="0" t="n">
        <v>0.8</v>
      </c>
      <c r="R2873" s="0" t="n">
        <v>74</v>
      </c>
      <c r="S2873" s="0" t="n">
        <v>10.92</v>
      </c>
      <c r="T2873" s="0" t="n">
        <v>0.77</v>
      </c>
      <c r="U2873" s="6" t="n">
        <v>45581</v>
      </c>
      <c r="V2873" s="0" t="n">
        <v>54.93</v>
      </c>
      <c r="W2873" s="0" t="n">
        <v>0.667</v>
      </c>
    </row>
    <row r="2874" customFormat="false" ht="15" hidden="false" customHeight="false" outlineLevel="0" collapsed="false">
      <c r="A2874" s="0" t="s">
        <v>3020</v>
      </c>
      <c r="B2874" s="0" t="s">
        <v>81</v>
      </c>
      <c r="C2874" s="0" t="n">
        <v>478</v>
      </c>
      <c r="D2874" s="0" t="n">
        <v>92</v>
      </c>
      <c r="E2874" s="0" t="n">
        <v>3</v>
      </c>
      <c r="F2874" s="0" t="n">
        <v>3</v>
      </c>
      <c r="G2874" s="0" t="n">
        <v>22.26</v>
      </c>
      <c r="H2874" s="0" t="n">
        <v>4.36</v>
      </c>
      <c r="I2874" s="0" t="n">
        <v>0.65</v>
      </c>
      <c r="J2874" s="0" t="s">
        <v>85</v>
      </c>
      <c r="K2874" s="0" t="s">
        <v>60</v>
      </c>
      <c r="L2874" s="0" t="n">
        <v>152</v>
      </c>
      <c r="M2874" s="0" t="n">
        <v>1.75</v>
      </c>
      <c r="N2874" s="0" t="n">
        <v>186.76</v>
      </c>
      <c r="O2874" s="0" t="n">
        <v>0.28</v>
      </c>
      <c r="P2874" s="0" t="n">
        <v>0</v>
      </c>
      <c r="Q2874" s="0" t="n">
        <v>0.74</v>
      </c>
      <c r="R2874" s="0" t="n">
        <v>383</v>
      </c>
      <c r="S2874" s="0" t="n">
        <v>14.07</v>
      </c>
      <c r="T2874" s="0" t="n">
        <v>0.35</v>
      </c>
      <c r="U2874" s="6" t="n">
        <v>45479</v>
      </c>
      <c r="V2874" s="0" t="n">
        <v>53.98</v>
      </c>
      <c r="W2874" s="0" t="n">
        <v>0.778</v>
      </c>
    </row>
    <row r="2875" customFormat="false" ht="15" hidden="false" customHeight="false" outlineLevel="0" collapsed="false">
      <c r="A2875" s="0" t="s">
        <v>3021</v>
      </c>
      <c r="B2875" s="0" t="s">
        <v>81</v>
      </c>
      <c r="C2875" s="0" t="n">
        <v>367</v>
      </c>
      <c r="D2875" s="0" t="n">
        <v>39</v>
      </c>
      <c r="E2875" s="0" t="n">
        <v>10</v>
      </c>
      <c r="F2875" s="0" t="n">
        <v>8</v>
      </c>
      <c r="G2875" s="0" t="n">
        <v>5.06</v>
      </c>
      <c r="H2875" s="0" t="n">
        <v>3.06</v>
      </c>
      <c r="I2875" s="0" t="n">
        <v>0.9</v>
      </c>
      <c r="J2875" s="0" t="s">
        <v>145</v>
      </c>
      <c r="K2875" s="0" t="s">
        <v>46</v>
      </c>
      <c r="L2875" s="0" t="n">
        <v>150</v>
      </c>
      <c r="M2875" s="0" t="n">
        <v>0.79</v>
      </c>
      <c r="N2875" s="0" t="n">
        <v>68.25</v>
      </c>
      <c r="O2875" s="0" t="n">
        <v>1.31</v>
      </c>
      <c r="P2875" s="0" t="n">
        <v>5</v>
      </c>
      <c r="Q2875" s="0" t="n">
        <v>0.92</v>
      </c>
      <c r="R2875" s="0" t="n">
        <v>231</v>
      </c>
      <c r="S2875" s="0" t="n">
        <v>14.18</v>
      </c>
      <c r="T2875" s="0" t="n">
        <v>0.32</v>
      </c>
      <c r="U2875" s="6" t="n">
        <v>45605</v>
      </c>
      <c r="V2875" s="0" t="n">
        <v>125.18</v>
      </c>
      <c r="W2875" s="0" t="n">
        <v>0.606</v>
      </c>
    </row>
    <row r="2876" customFormat="false" ht="15" hidden="false" customHeight="false" outlineLevel="0" collapsed="false">
      <c r="A2876" s="0" t="s">
        <v>3022</v>
      </c>
      <c r="B2876" s="0" t="s">
        <v>56</v>
      </c>
      <c r="C2876" s="0" t="n">
        <v>499</v>
      </c>
      <c r="D2876" s="0" t="n">
        <v>31</v>
      </c>
      <c r="E2876" s="0" t="n">
        <v>9</v>
      </c>
      <c r="F2876" s="0" t="n">
        <v>2</v>
      </c>
      <c r="G2876" s="0" t="n">
        <v>6.01</v>
      </c>
      <c r="H2876" s="0" t="n">
        <v>1.43</v>
      </c>
      <c r="I2876" s="0" t="n">
        <v>0.85</v>
      </c>
      <c r="J2876" s="0" t="s">
        <v>51</v>
      </c>
      <c r="K2876" s="0" t="s">
        <v>46</v>
      </c>
      <c r="L2876" s="0" t="n">
        <v>62</v>
      </c>
      <c r="M2876" s="0" t="n">
        <v>3.98</v>
      </c>
      <c r="N2876" s="0" t="n">
        <v>170.23</v>
      </c>
      <c r="O2876" s="0" t="n">
        <v>0.4</v>
      </c>
      <c r="P2876" s="0" t="n">
        <v>1</v>
      </c>
      <c r="Q2876" s="0" t="n">
        <v>0.84</v>
      </c>
      <c r="R2876" s="0" t="n">
        <v>481</v>
      </c>
      <c r="S2876" s="0" t="n">
        <v>9.31</v>
      </c>
      <c r="T2876" s="0" t="n">
        <v>0.94</v>
      </c>
      <c r="U2876" s="6" t="n">
        <v>45433</v>
      </c>
      <c r="V2876" s="0" t="n">
        <v>110.45</v>
      </c>
      <c r="W2876" s="0" t="n">
        <v>0.82</v>
      </c>
    </row>
    <row r="2877" customFormat="false" ht="15" hidden="false" customHeight="false" outlineLevel="0" collapsed="false">
      <c r="A2877" s="0" t="s">
        <v>3023</v>
      </c>
      <c r="B2877" s="0" t="s">
        <v>81</v>
      </c>
      <c r="C2877" s="0" t="n">
        <v>340</v>
      </c>
      <c r="D2877" s="0" t="n">
        <v>12</v>
      </c>
      <c r="E2877" s="0" t="n">
        <v>10</v>
      </c>
      <c r="F2877" s="0" t="n">
        <v>3</v>
      </c>
      <c r="G2877" s="0" t="n">
        <v>24.04</v>
      </c>
      <c r="H2877" s="0" t="n">
        <v>8.04</v>
      </c>
      <c r="I2877" s="0" t="n">
        <v>0.53</v>
      </c>
      <c r="J2877" s="0" t="s">
        <v>297</v>
      </c>
      <c r="K2877" s="0" t="s">
        <v>60</v>
      </c>
      <c r="L2877" s="0" t="n">
        <v>116</v>
      </c>
      <c r="M2877" s="0" t="n">
        <v>4.26</v>
      </c>
      <c r="N2877" s="0" t="n">
        <v>139.28</v>
      </c>
      <c r="O2877" s="0" t="n">
        <v>1.14</v>
      </c>
      <c r="P2877" s="0" t="n">
        <v>2</v>
      </c>
      <c r="Q2877" s="0" t="n">
        <v>0.72</v>
      </c>
      <c r="R2877" s="0" t="n">
        <v>223</v>
      </c>
      <c r="S2877" s="0" t="n">
        <v>7.89</v>
      </c>
      <c r="T2877" s="0" t="n">
        <v>0.41</v>
      </c>
      <c r="U2877" s="6" t="n">
        <v>45640</v>
      </c>
      <c r="V2877" s="0" t="n">
        <v>216.5</v>
      </c>
      <c r="W2877" s="0" t="n">
        <v>0.577</v>
      </c>
    </row>
    <row r="2878" customFormat="false" ht="15" hidden="false" customHeight="false" outlineLevel="0" collapsed="false">
      <c r="A2878" s="0" t="s">
        <v>3024</v>
      </c>
      <c r="B2878" s="0" t="s">
        <v>44</v>
      </c>
      <c r="C2878" s="0" t="n">
        <v>66</v>
      </c>
      <c r="D2878" s="0" t="n">
        <v>91</v>
      </c>
      <c r="E2878" s="0" t="n">
        <v>3</v>
      </c>
      <c r="F2878" s="0" t="n">
        <v>9</v>
      </c>
      <c r="G2878" s="0" t="n">
        <v>26.98</v>
      </c>
      <c r="H2878" s="0" t="n">
        <v>8.34</v>
      </c>
      <c r="I2878" s="0" t="n">
        <v>0.34</v>
      </c>
      <c r="J2878" s="0" t="s">
        <v>78</v>
      </c>
      <c r="K2878" s="0" t="s">
        <v>54</v>
      </c>
      <c r="L2878" s="0" t="n">
        <v>42</v>
      </c>
      <c r="M2878" s="0" t="n">
        <v>2.71</v>
      </c>
      <c r="N2878" s="0" t="n">
        <v>172.13</v>
      </c>
      <c r="O2878" s="0" t="n">
        <v>0.35</v>
      </c>
      <c r="P2878" s="0" t="n">
        <v>0</v>
      </c>
      <c r="Q2878" s="0" t="n">
        <v>0.94</v>
      </c>
      <c r="R2878" s="0" t="n">
        <v>858</v>
      </c>
      <c r="S2878" s="0" t="n">
        <v>5.68</v>
      </c>
      <c r="T2878" s="0" t="n">
        <v>0.4</v>
      </c>
      <c r="U2878" s="6" t="n">
        <v>45495</v>
      </c>
      <c r="V2878" s="0" t="n">
        <v>219.6</v>
      </c>
      <c r="W2878" s="0" t="n">
        <v>0.709</v>
      </c>
    </row>
    <row r="2879" customFormat="false" ht="15" hidden="false" customHeight="false" outlineLevel="0" collapsed="false">
      <c r="A2879" s="0" t="s">
        <v>3025</v>
      </c>
      <c r="B2879" s="0" t="s">
        <v>40</v>
      </c>
      <c r="C2879" s="0" t="n">
        <v>495</v>
      </c>
      <c r="D2879" s="0" t="n">
        <v>84</v>
      </c>
      <c r="E2879" s="0" t="n">
        <v>8</v>
      </c>
      <c r="F2879" s="0" t="n">
        <v>7</v>
      </c>
      <c r="G2879" s="0" t="n">
        <v>13.94</v>
      </c>
      <c r="H2879" s="0" t="n">
        <v>0.82</v>
      </c>
      <c r="I2879" s="0" t="n">
        <v>0.22</v>
      </c>
      <c r="J2879" s="0" t="s">
        <v>319</v>
      </c>
      <c r="K2879" s="0" t="s">
        <v>54</v>
      </c>
      <c r="L2879" s="0" t="n">
        <v>128</v>
      </c>
      <c r="M2879" s="0" t="n">
        <v>0.83</v>
      </c>
      <c r="N2879" s="0" t="n">
        <v>65.46</v>
      </c>
      <c r="O2879" s="0" t="n">
        <v>0.86</v>
      </c>
      <c r="P2879" s="0" t="n">
        <v>5</v>
      </c>
      <c r="Q2879" s="0" t="n">
        <v>0.88</v>
      </c>
      <c r="R2879" s="0" t="n">
        <v>90</v>
      </c>
      <c r="S2879" s="0" t="n">
        <v>2.45</v>
      </c>
      <c r="T2879" s="0" t="n">
        <v>0.33</v>
      </c>
      <c r="U2879" s="6" t="n">
        <v>45396</v>
      </c>
      <c r="V2879" s="0" t="n">
        <v>173.5</v>
      </c>
      <c r="W2879" s="0" t="n">
        <v>0.489</v>
      </c>
    </row>
    <row r="2880" customFormat="false" ht="15" hidden="false" customHeight="false" outlineLevel="0" collapsed="false">
      <c r="A2880" s="0" t="s">
        <v>3026</v>
      </c>
      <c r="B2880" s="0" t="s">
        <v>56</v>
      </c>
      <c r="C2880" s="0" t="n">
        <v>200</v>
      </c>
      <c r="D2880" s="0" t="n">
        <v>57</v>
      </c>
      <c r="E2880" s="0" t="n">
        <v>9</v>
      </c>
      <c r="F2880" s="0" t="n">
        <v>4</v>
      </c>
      <c r="G2880" s="0" t="n">
        <v>32.5</v>
      </c>
      <c r="H2880" s="0" t="n">
        <v>3.91</v>
      </c>
      <c r="I2880" s="0" t="n">
        <v>0.54</v>
      </c>
      <c r="J2880" s="0" t="s">
        <v>103</v>
      </c>
      <c r="K2880" s="0" t="s">
        <v>54</v>
      </c>
      <c r="L2880" s="0" t="n">
        <v>41</v>
      </c>
      <c r="M2880" s="0" t="n">
        <v>3.44</v>
      </c>
      <c r="N2880" s="0" t="n">
        <v>97.66</v>
      </c>
      <c r="O2880" s="0" t="n">
        <v>0.77</v>
      </c>
      <c r="P2880" s="0" t="n">
        <v>4</v>
      </c>
      <c r="Q2880" s="0" t="n">
        <v>0.85</v>
      </c>
      <c r="R2880" s="0" t="n">
        <v>494</v>
      </c>
      <c r="S2880" s="0" t="n">
        <v>13.36</v>
      </c>
      <c r="T2880" s="0" t="n">
        <v>0.62</v>
      </c>
      <c r="U2880" s="6" t="n">
        <v>45503</v>
      </c>
      <c r="V2880" s="0" t="n">
        <v>126.58</v>
      </c>
      <c r="W2880" s="0" t="n">
        <v>0.715</v>
      </c>
    </row>
    <row r="2881" customFormat="false" ht="15" hidden="false" customHeight="false" outlineLevel="0" collapsed="false">
      <c r="A2881" s="0" t="s">
        <v>3027</v>
      </c>
      <c r="B2881" s="0" t="s">
        <v>48</v>
      </c>
      <c r="C2881" s="0" t="n">
        <v>125</v>
      </c>
      <c r="D2881" s="0" t="n">
        <v>11</v>
      </c>
      <c r="E2881" s="0" t="n">
        <v>13</v>
      </c>
      <c r="F2881" s="0" t="n">
        <v>9</v>
      </c>
      <c r="G2881" s="0" t="n">
        <v>35.47</v>
      </c>
      <c r="H2881" s="0" t="n">
        <v>7.62</v>
      </c>
      <c r="I2881" s="0" t="n">
        <v>0.75</v>
      </c>
      <c r="J2881" s="0" t="s">
        <v>319</v>
      </c>
      <c r="K2881" s="0" t="s">
        <v>54</v>
      </c>
      <c r="L2881" s="0" t="n">
        <v>127</v>
      </c>
      <c r="M2881" s="0" t="n">
        <v>1.32</v>
      </c>
      <c r="N2881" s="0" t="n">
        <v>166.39</v>
      </c>
      <c r="O2881" s="0" t="n">
        <v>1.54</v>
      </c>
      <c r="P2881" s="0" t="n">
        <v>9</v>
      </c>
      <c r="Q2881" s="0" t="n">
        <v>0.9</v>
      </c>
      <c r="R2881" s="0" t="n">
        <v>918</v>
      </c>
      <c r="S2881" s="0" t="n">
        <v>2.92</v>
      </c>
      <c r="T2881" s="0" t="n">
        <v>0.74</v>
      </c>
      <c r="U2881" s="6" t="n">
        <v>45574</v>
      </c>
      <c r="V2881" s="0" t="n">
        <v>206.27</v>
      </c>
      <c r="W2881" s="0" t="n">
        <v>0.433</v>
      </c>
    </row>
    <row r="2882" customFormat="false" ht="15" hidden="false" customHeight="false" outlineLevel="0" collapsed="false">
      <c r="A2882" s="0" t="s">
        <v>3028</v>
      </c>
      <c r="B2882" s="0" t="s">
        <v>48</v>
      </c>
      <c r="C2882" s="0" t="n">
        <v>218</v>
      </c>
      <c r="D2882" s="0" t="n">
        <v>85</v>
      </c>
      <c r="E2882" s="0" t="n">
        <v>7</v>
      </c>
      <c r="F2882" s="0" t="n">
        <v>6</v>
      </c>
      <c r="G2882" s="0" t="n">
        <v>15.66</v>
      </c>
      <c r="H2882" s="0" t="n">
        <v>9.49</v>
      </c>
      <c r="I2882" s="0" t="n">
        <v>0.97</v>
      </c>
      <c r="J2882" s="0" t="s">
        <v>78</v>
      </c>
      <c r="K2882" s="0" t="s">
        <v>42</v>
      </c>
      <c r="L2882" s="0" t="n">
        <v>71</v>
      </c>
      <c r="M2882" s="0" t="n">
        <v>4.32</v>
      </c>
      <c r="N2882" s="0" t="n">
        <v>132.33</v>
      </c>
      <c r="O2882" s="0" t="n">
        <v>1.32</v>
      </c>
      <c r="P2882" s="0" t="n">
        <v>1</v>
      </c>
      <c r="Q2882" s="0" t="n">
        <v>0.85</v>
      </c>
      <c r="R2882" s="0" t="n">
        <v>444</v>
      </c>
      <c r="S2882" s="0" t="n">
        <v>5.03</v>
      </c>
      <c r="T2882" s="0" t="n">
        <v>0.74</v>
      </c>
      <c r="U2882" s="6" t="n">
        <v>45577</v>
      </c>
      <c r="V2882" s="0" t="n">
        <v>209.33</v>
      </c>
      <c r="W2882" s="0" t="n">
        <v>0.633</v>
      </c>
    </row>
    <row r="2883" customFormat="false" ht="15" hidden="false" customHeight="false" outlineLevel="0" collapsed="false">
      <c r="A2883" s="0" t="s">
        <v>3029</v>
      </c>
      <c r="B2883" s="0" t="s">
        <v>40</v>
      </c>
      <c r="C2883" s="0" t="n">
        <v>405</v>
      </c>
      <c r="D2883" s="0" t="n">
        <v>63</v>
      </c>
      <c r="E2883" s="0" t="n">
        <v>7</v>
      </c>
      <c r="F2883" s="0" t="n">
        <v>9</v>
      </c>
      <c r="G2883" s="0" t="n">
        <v>38.16</v>
      </c>
      <c r="H2883" s="0" t="n">
        <v>4.09</v>
      </c>
      <c r="I2883" s="0" t="n">
        <v>0.88</v>
      </c>
      <c r="J2883" s="0" t="s">
        <v>244</v>
      </c>
      <c r="K2883" s="0" t="s">
        <v>46</v>
      </c>
      <c r="L2883" s="0" t="n">
        <v>91</v>
      </c>
      <c r="M2883" s="0" t="n">
        <v>1.73</v>
      </c>
      <c r="N2883" s="0" t="n">
        <v>78.39</v>
      </c>
      <c r="O2883" s="0" t="n">
        <v>1.88</v>
      </c>
      <c r="P2883" s="0" t="n">
        <v>7</v>
      </c>
      <c r="Q2883" s="0" t="n">
        <v>0.89</v>
      </c>
      <c r="R2883" s="0" t="n">
        <v>989</v>
      </c>
      <c r="S2883" s="0" t="n">
        <v>11.37</v>
      </c>
      <c r="T2883" s="0" t="n">
        <v>0.41</v>
      </c>
      <c r="U2883" s="6" t="n">
        <v>45539</v>
      </c>
      <c r="V2883" s="0" t="n">
        <v>244.64</v>
      </c>
      <c r="W2883" s="0" t="n">
        <v>0.484</v>
      </c>
    </row>
    <row r="2884" customFormat="false" ht="15" hidden="false" customHeight="false" outlineLevel="0" collapsed="false">
      <c r="A2884" s="0" t="s">
        <v>3030</v>
      </c>
      <c r="B2884" s="0" t="s">
        <v>56</v>
      </c>
      <c r="C2884" s="0" t="n">
        <v>125</v>
      </c>
      <c r="D2884" s="0" t="n">
        <v>15</v>
      </c>
      <c r="E2884" s="0" t="n">
        <v>9</v>
      </c>
      <c r="F2884" s="0" t="n">
        <v>5</v>
      </c>
      <c r="G2884" s="0" t="n">
        <v>11.07</v>
      </c>
      <c r="H2884" s="0" t="n">
        <v>8.78</v>
      </c>
      <c r="I2884" s="0" t="n">
        <v>0.28</v>
      </c>
      <c r="J2884" s="0" t="s">
        <v>242</v>
      </c>
      <c r="K2884" s="0" t="s">
        <v>46</v>
      </c>
      <c r="L2884" s="0" t="n">
        <v>139</v>
      </c>
      <c r="M2884" s="0" t="n">
        <v>4.31</v>
      </c>
      <c r="N2884" s="0" t="n">
        <v>107.28</v>
      </c>
      <c r="O2884" s="0" t="n">
        <v>1.85</v>
      </c>
      <c r="P2884" s="0" t="n">
        <v>8</v>
      </c>
      <c r="Q2884" s="0" t="n">
        <v>0.96</v>
      </c>
      <c r="R2884" s="0" t="n">
        <v>337</v>
      </c>
      <c r="S2884" s="0" t="n">
        <v>10.87</v>
      </c>
      <c r="T2884" s="0" t="n">
        <v>0.28</v>
      </c>
      <c r="U2884" s="6" t="n">
        <v>45383</v>
      </c>
      <c r="V2884" s="0" t="n">
        <v>245.4</v>
      </c>
      <c r="W2884" s="0" t="n">
        <v>0.448</v>
      </c>
    </row>
    <row r="2885" customFormat="false" ht="15" hidden="false" customHeight="false" outlineLevel="0" collapsed="false">
      <c r="A2885" s="0" t="s">
        <v>3031</v>
      </c>
      <c r="B2885" s="0" t="s">
        <v>81</v>
      </c>
      <c r="C2885" s="0" t="n">
        <v>299</v>
      </c>
      <c r="D2885" s="0" t="n">
        <v>49</v>
      </c>
      <c r="E2885" s="0" t="n">
        <v>13</v>
      </c>
      <c r="F2885" s="0" t="n">
        <v>4</v>
      </c>
      <c r="G2885" s="0" t="n">
        <v>27.67</v>
      </c>
      <c r="H2885" s="0" t="n">
        <v>4.24</v>
      </c>
      <c r="I2885" s="0" t="n">
        <v>0.75</v>
      </c>
      <c r="J2885" s="0" t="s">
        <v>455</v>
      </c>
      <c r="K2885" s="0" t="s">
        <v>42</v>
      </c>
      <c r="L2885" s="0" t="n">
        <v>86</v>
      </c>
      <c r="M2885" s="0" t="n">
        <v>2.42</v>
      </c>
      <c r="N2885" s="0" t="n">
        <v>199.26</v>
      </c>
      <c r="O2885" s="0" t="n">
        <v>1.48</v>
      </c>
      <c r="P2885" s="0" t="n">
        <v>2</v>
      </c>
      <c r="Q2885" s="0" t="n">
        <v>0.88</v>
      </c>
      <c r="R2885" s="0" t="n">
        <v>610</v>
      </c>
      <c r="S2885" s="0" t="n">
        <v>10.53</v>
      </c>
      <c r="T2885" s="0" t="n">
        <v>0.45</v>
      </c>
      <c r="U2885" s="6" t="n">
        <v>45481</v>
      </c>
      <c r="V2885" s="0" t="n">
        <v>30.17</v>
      </c>
      <c r="W2885" s="0" t="n">
        <v>0.618</v>
      </c>
    </row>
    <row r="2886" customFormat="false" ht="15" hidden="false" customHeight="false" outlineLevel="0" collapsed="false">
      <c r="A2886" s="0" t="s">
        <v>3032</v>
      </c>
      <c r="B2886" s="0" t="s">
        <v>81</v>
      </c>
      <c r="C2886" s="0" t="n">
        <v>279</v>
      </c>
      <c r="D2886" s="0" t="n">
        <v>11</v>
      </c>
      <c r="E2886" s="0" t="n">
        <v>5</v>
      </c>
      <c r="F2886" s="0" t="n">
        <v>3</v>
      </c>
      <c r="G2886" s="0" t="n">
        <v>40.41</v>
      </c>
      <c r="H2886" s="0" t="n">
        <v>2.21</v>
      </c>
      <c r="I2886" s="0" t="n">
        <v>0.36</v>
      </c>
      <c r="J2886" s="0" t="s">
        <v>253</v>
      </c>
      <c r="K2886" s="0" t="s">
        <v>46</v>
      </c>
      <c r="L2886" s="0" t="n">
        <v>25</v>
      </c>
      <c r="M2886" s="0" t="n">
        <v>3.18</v>
      </c>
      <c r="N2886" s="0" t="n">
        <v>150.95</v>
      </c>
      <c r="O2886" s="0" t="n">
        <v>1.56</v>
      </c>
      <c r="P2886" s="0" t="n">
        <v>5</v>
      </c>
      <c r="Q2886" s="0" t="n">
        <v>0.9</v>
      </c>
      <c r="R2886" s="0" t="n">
        <v>311</v>
      </c>
      <c r="S2886" s="0" t="n">
        <v>11.38</v>
      </c>
      <c r="T2886" s="0" t="n">
        <v>0.6</v>
      </c>
      <c r="U2886" s="6" t="n">
        <v>45578</v>
      </c>
      <c r="V2886" s="0" t="n">
        <v>118.47</v>
      </c>
      <c r="W2886" s="0" t="n">
        <v>0.596</v>
      </c>
    </row>
    <row r="2887" customFormat="false" ht="15" hidden="false" customHeight="false" outlineLevel="0" collapsed="false">
      <c r="A2887" s="0" t="s">
        <v>3033</v>
      </c>
      <c r="B2887" s="0" t="s">
        <v>44</v>
      </c>
      <c r="C2887" s="0" t="n">
        <v>127</v>
      </c>
      <c r="D2887" s="0" t="n">
        <v>82</v>
      </c>
      <c r="E2887" s="0" t="n">
        <v>8</v>
      </c>
      <c r="F2887" s="0" t="n">
        <v>2</v>
      </c>
      <c r="G2887" s="0" t="n">
        <v>27.31</v>
      </c>
      <c r="H2887" s="0" t="n">
        <v>0.53</v>
      </c>
      <c r="I2887" s="0" t="n">
        <v>0.72</v>
      </c>
      <c r="J2887" s="0" t="s">
        <v>154</v>
      </c>
      <c r="K2887" s="0" t="s">
        <v>46</v>
      </c>
      <c r="L2887" s="0" t="n">
        <v>132</v>
      </c>
      <c r="M2887" s="0" t="n">
        <v>4.05</v>
      </c>
      <c r="N2887" s="0" t="n">
        <v>126.76</v>
      </c>
      <c r="O2887" s="0" t="n">
        <v>1.29</v>
      </c>
      <c r="P2887" s="0" t="n">
        <v>5</v>
      </c>
      <c r="Q2887" s="0" t="n">
        <v>0.88</v>
      </c>
      <c r="R2887" s="0" t="n">
        <v>805</v>
      </c>
      <c r="S2887" s="0" t="n">
        <v>8.59</v>
      </c>
      <c r="T2887" s="0" t="n">
        <v>0.69</v>
      </c>
      <c r="U2887" s="6" t="n">
        <v>45576</v>
      </c>
      <c r="V2887" s="0" t="n">
        <v>131.78</v>
      </c>
      <c r="W2887" s="0" t="n">
        <v>0.6</v>
      </c>
    </row>
    <row r="2888" customFormat="false" ht="15" hidden="false" customHeight="false" outlineLevel="0" collapsed="false">
      <c r="A2888" s="0" t="s">
        <v>3034</v>
      </c>
      <c r="B2888" s="0" t="s">
        <v>44</v>
      </c>
      <c r="C2888" s="0" t="n">
        <v>38</v>
      </c>
      <c r="D2888" s="0" t="n">
        <v>11</v>
      </c>
      <c r="E2888" s="0" t="n">
        <v>9</v>
      </c>
      <c r="F2888" s="0" t="n">
        <v>9</v>
      </c>
      <c r="G2888" s="0" t="n">
        <v>45.49</v>
      </c>
      <c r="H2888" s="0" t="n">
        <v>3.64</v>
      </c>
      <c r="I2888" s="0" t="n">
        <v>0.7</v>
      </c>
      <c r="J2888" s="0" t="s">
        <v>78</v>
      </c>
      <c r="K2888" s="0" t="s">
        <v>60</v>
      </c>
      <c r="L2888" s="0" t="n">
        <v>17</v>
      </c>
      <c r="M2888" s="0" t="n">
        <v>0.68</v>
      </c>
      <c r="N2888" s="0" t="n">
        <v>167.3</v>
      </c>
      <c r="O2888" s="0" t="n">
        <v>1.41</v>
      </c>
      <c r="P2888" s="0" t="n">
        <v>9</v>
      </c>
      <c r="Q2888" s="0" t="n">
        <v>0.86</v>
      </c>
      <c r="R2888" s="0" t="n">
        <v>106</v>
      </c>
      <c r="S2888" s="0" t="n">
        <v>3.17</v>
      </c>
      <c r="T2888" s="0" t="n">
        <v>0.42</v>
      </c>
      <c r="U2888" s="6" t="n">
        <v>45539</v>
      </c>
      <c r="V2888" s="0" t="n">
        <v>255.61</v>
      </c>
      <c r="W2888" s="0" t="n">
        <v>0.377</v>
      </c>
    </row>
    <row r="2889" customFormat="false" ht="15" hidden="false" customHeight="false" outlineLevel="0" collapsed="false">
      <c r="A2889" s="0" t="s">
        <v>3035</v>
      </c>
      <c r="B2889" s="0" t="s">
        <v>81</v>
      </c>
      <c r="C2889" s="0" t="n">
        <v>429</v>
      </c>
      <c r="D2889" s="0" t="n">
        <v>83</v>
      </c>
      <c r="E2889" s="0" t="n">
        <v>3</v>
      </c>
      <c r="F2889" s="0" t="n">
        <v>8</v>
      </c>
      <c r="G2889" s="0" t="n">
        <v>3.87</v>
      </c>
      <c r="H2889" s="0" t="n">
        <v>4.1</v>
      </c>
      <c r="I2889" s="0" t="n">
        <v>0.35</v>
      </c>
      <c r="J2889" s="0" t="s">
        <v>294</v>
      </c>
      <c r="K2889" s="0" t="s">
        <v>42</v>
      </c>
      <c r="L2889" s="0" t="n">
        <v>156</v>
      </c>
      <c r="M2889" s="0" t="n">
        <v>4.2</v>
      </c>
      <c r="N2889" s="0" t="n">
        <v>93.99</v>
      </c>
      <c r="O2889" s="0" t="n">
        <v>1.27</v>
      </c>
      <c r="P2889" s="0" t="n">
        <v>5</v>
      </c>
      <c r="Q2889" s="0" t="n">
        <v>0.75</v>
      </c>
      <c r="R2889" s="0" t="n">
        <v>55</v>
      </c>
      <c r="S2889" s="0" t="n">
        <v>14.98</v>
      </c>
      <c r="T2889" s="0" t="n">
        <v>0.35</v>
      </c>
      <c r="U2889" s="6" t="n">
        <v>45421</v>
      </c>
      <c r="V2889" s="0" t="n">
        <v>155.52</v>
      </c>
      <c r="W2889" s="0" t="n">
        <v>0.593</v>
      </c>
    </row>
    <row r="2890" customFormat="false" ht="15" hidden="false" customHeight="false" outlineLevel="0" collapsed="false">
      <c r="A2890" s="0" t="s">
        <v>3036</v>
      </c>
      <c r="B2890" s="0" t="s">
        <v>48</v>
      </c>
      <c r="C2890" s="0" t="n">
        <v>478</v>
      </c>
      <c r="D2890" s="0" t="n">
        <v>64</v>
      </c>
      <c r="E2890" s="0" t="n">
        <v>14</v>
      </c>
      <c r="F2890" s="0" t="n">
        <v>7</v>
      </c>
      <c r="G2890" s="0" t="n">
        <v>29.83</v>
      </c>
      <c r="H2890" s="0" t="n">
        <v>9.48</v>
      </c>
      <c r="I2890" s="0" t="n">
        <v>0.31</v>
      </c>
      <c r="J2890" s="0" t="s">
        <v>324</v>
      </c>
      <c r="K2890" s="0" t="s">
        <v>46</v>
      </c>
      <c r="L2890" s="0" t="n">
        <v>169</v>
      </c>
      <c r="M2890" s="0" t="n">
        <v>1.12</v>
      </c>
      <c r="N2890" s="0" t="n">
        <v>190.51</v>
      </c>
      <c r="O2890" s="0" t="n">
        <v>0.69</v>
      </c>
      <c r="P2890" s="0" t="n">
        <v>7</v>
      </c>
      <c r="Q2890" s="0" t="n">
        <v>0.8</v>
      </c>
      <c r="R2890" s="0" t="n">
        <v>608</v>
      </c>
      <c r="S2890" s="0" t="n">
        <v>13.49</v>
      </c>
      <c r="T2890" s="0" t="n">
        <v>0.87</v>
      </c>
      <c r="U2890" s="6" t="n">
        <v>45449</v>
      </c>
      <c r="V2890" s="0" t="n">
        <v>151.75</v>
      </c>
      <c r="W2890" s="0" t="n">
        <v>0.705</v>
      </c>
    </row>
    <row r="2891" customFormat="false" ht="15" hidden="false" customHeight="false" outlineLevel="0" collapsed="false">
      <c r="A2891" s="0" t="s">
        <v>3037</v>
      </c>
      <c r="B2891" s="0" t="s">
        <v>48</v>
      </c>
      <c r="C2891" s="0" t="n">
        <v>315</v>
      </c>
      <c r="D2891" s="0" t="n">
        <v>81</v>
      </c>
      <c r="E2891" s="0" t="n">
        <v>4</v>
      </c>
      <c r="F2891" s="0" t="n">
        <v>9</v>
      </c>
      <c r="G2891" s="0" t="n">
        <v>28.53</v>
      </c>
      <c r="H2891" s="0" t="n">
        <v>2.46</v>
      </c>
      <c r="I2891" s="0" t="n">
        <v>0.19</v>
      </c>
      <c r="J2891" s="0" t="s">
        <v>236</v>
      </c>
      <c r="K2891" s="0" t="s">
        <v>46</v>
      </c>
      <c r="L2891" s="0" t="n">
        <v>76</v>
      </c>
      <c r="M2891" s="0" t="n">
        <v>2.11</v>
      </c>
      <c r="N2891" s="0" t="n">
        <v>114.88</v>
      </c>
      <c r="O2891" s="0" t="n">
        <v>0.77</v>
      </c>
      <c r="P2891" s="0" t="n">
        <v>4</v>
      </c>
      <c r="Q2891" s="0" t="n">
        <v>0.91</v>
      </c>
      <c r="R2891" s="0" t="n">
        <v>624</v>
      </c>
      <c r="S2891" s="0" t="n">
        <v>7.04</v>
      </c>
      <c r="T2891" s="0" t="n">
        <v>0.89</v>
      </c>
      <c r="U2891" s="6" t="n">
        <v>45587</v>
      </c>
      <c r="V2891" s="0" t="n">
        <v>170.59</v>
      </c>
      <c r="W2891" s="0" t="n">
        <v>0.697</v>
      </c>
    </row>
    <row r="2892" customFormat="false" ht="15" hidden="false" customHeight="false" outlineLevel="0" collapsed="false">
      <c r="A2892" s="0" t="s">
        <v>3038</v>
      </c>
      <c r="B2892" s="0" t="s">
        <v>44</v>
      </c>
      <c r="C2892" s="0" t="n">
        <v>325</v>
      </c>
      <c r="D2892" s="0" t="n">
        <v>69</v>
      </c>
      <c r="E2892" s="0" t="n">
        <v>14</v>
      </c>
      <c r="F2892" s="0" t="n">
        <v>4</v>
      </c>
      <c r="G2892" s="0" t="n">
        <v>33.36</v>
      </c>
      <c r="H2892" s="0" t="n">
        <v>4.13</v>
      </c>
      <c r="I2892" s="0" t="n">
        <v>0.15</v>
      </c>
      <c r="J2892" s="0" t="s">
        <v>89</v>
      </c>
      <c r="K2892" s="0" t="s">
        <v>42</v>
      </c>
      <c r="L2892" s="0" t="n">
        <v>124</v>
      </c>
      <c r="M2892" s="0" t="n">
        <v>2.63</v>
      </c>
      <c r="N2892" s="0" t="n">
        <v>72.11</v>
      </c>
      <c r="O2892" s="0" t="n">
        <v>1.19</v>
      </c>
      <c r="P2892" s="0" t="n">
        <v>9</v>
      </c>
      <c r="Q2892" s="0" t="n">
        <v>0.83</v>
      </c>
      <c r="R2892" s="0" t="n">
        <v>994</v>
      </c>
      <c r="S2892" s="0" t="n">
        <v>8.42</v>
      </c>
      <c r="T2892" s="0" t="n">
        <v>0.42</v>
      </c>
      <c r="U2892" s="6" t="n">
        <v>45468</v>
      </c>
      <c r="V2892" s="0" t="n">
        <v>46.89</v>
      </c>
      <c r="W2892" s="0" t="n">
        <v>0.463</v>
      </c>
    </row>
    <row r="2893" customFormat="false" ht="15" hidden="false" customHeight="false" outlineLevel="0" collapsed="false">
      <c r="A2893" s="0" t="s">
        <v>3039</v>
      </c>
      <c r="B2893" s="0" t="s">
        <v>40</v>
      </c>
      <c r="C2893" s="0" t="n">
        <v>190</v>
      </c>
      <c r="D2893" s="0" t="n">
        <v>15</v>
      </c>
      <c r="E2893" s="0" t="n">
        <v>6</v>
      </c>
      <c r="F2893" s="0" t="n">
        <v>8</v>
      </c>
      <c r="G2893" s="0" t="n">
        <v>41.84</v>
      </c>
      <c r="H2893" s="0" t="n">
        <v>0.74</v>
      </c>
      <c r="I2893" s="0" t="n">
        <v>0.87</v>
      </c>
      <c r="J2893" s="0" t="s">
        <v>65</v>
      </c>
      <c r="K2893" s="0" t="s">
        <v>42</v>
      </c>
      <c r="L2893" s="0" t="n">
        <v>122</v>
      </c>
      <c r="M2893" s="0" t="n">
        <v>4.53</v>
      </c>
      <c r="N2893" s="0" t="n">
        <v>26.34</v>
      </c>
      <c r="O2893" s="0" t="n">
        <v>1.47</v>
      </c>
      <c r="P2893" s="0" t="n">
        <v>9</v>
      </c>
      <c r="Q2893" s="0" t="n">
        <v>0.82</v>
      </c>
      <c r="R2893" s="0" t="n">
        <v>967</v>
      </c>
      <c r="S2893" s="0" t="n">
        <v>6.51</v>
      </c>
      <c r="T2893" s="0" t="n">
        <v>0.65</v>
      </c>
      <c r="U2893" s="6" t="n">
        <v>45653</v>
      </c>
      <c r="V2893" s="0" t="n">
        <v>173.94</v>
      </c>
      <c r="W2893" s="0" t="n">
        <v>0.454</v>
      </c>
    </row>
    <row r="2894" customFormat="false" ht="15" hidden="false" customHeight="false" outlineLevel="0" collapsed="false">
      <c r="A2894" s="0" t="s">
        <v>3040</v>
      </c>
      <c r="B2894" s="0" t="s">
        <v>81</v>
      </c>
      <c r="C2894" s="0" t="n">
        <v>350</v>
      </c>
      <c r="D2894" s="0" t="n">
        <v>28</v>
      </c>
      <c r="E2894" s="0" t="n">
        <v>10</v>
      </c>
      <c r="F2894" s="0" t="n">
        <v>8</v>
      </c>
      <c r="G2894" s="0" t="n">
        <v>36.57</v>
      </c>
      <c r="H2894" s="0" t="n">
        <v>7.75</v>
      </c>
      <c r="I2894" s="0" t="n">
        <v>0.14</v>
      </c>
      <c r="J2894" s="0" t="s">
        <v>409</v>
      </c>
      <c r="K2894" s="0" t="s">
        <v>60</v>
      </c>
      <c r="L2894" s="0" t="n">
        <v>41</v>
      </c>
      <c r="M2894" s="0" t="n">
        <v>0.6</v>
      </c>
      <c r="N2894" s="0" t="n">
        <v>81.38</v>
      </c>
      <c r="O2894" s="0" t="n">
        <v>0.87</v>
      </c>
      <c r="P2894" s="0" t="n">
        <v>7</v>
      </c>
      <c r="Q2894" s="0" t="n">
        <v>0.93</v>
      </c>
      <c r="R2894" s="0" t="n">
        <v>628</v>
      </c>
      <c r="S2894" s="0" t="n">
        <v>9.93</v>
      </c>
      <c r="T2894" s="0" t="n">
        <v>0.55</v>
      </c>
      <c r="U2894" s="6" t="n">
        <v>45495</v>
      </c>
      <c r="V2894" s="0" t="n">
        <v>169.95</v>
      </c>
      <c r="W2894" s="0" t="n">
        <v>0.601</v>
      </c>
    </row>
    <row r="2895" customFormat="false" ht="15" hidden="false" customHeight="false" outlineLevel="0" collapsed="false">
      <c r="A2895" s="0" t="s">
        <v>3041</v>
      </c>
      <c r="B2895" s="0" t="s">
        <v>44</v>
      </c>
      <c r="C2895" s="0" t="n">
        <v>214</v>
      </c>
      <c r="D2895" s="0" t="n">
        <v>36</v>
      </c>
      <c r="E2895" s="0" t="n">
        <v>13</v>
      </c>
      <c r="F2895" s="0" t="n">
        <v>6</v>
      </c>
      <c r="G2895" s="0" t="n">
        <v>39.72</v>
      </c>
      <c r="H2895" s="0" t="n">
        <v>9.19</v>
      </c>
      <c r="I2895" s="0" t="n">
        <v>0.18</v>
      </c>
      <c r="J2895" s="0" t="s">
        <v>485</v>
      </c>
      <c r="K2895" s="0" t="s">
        <v>60</v>
      </c>
      <c r="L2895" s="0" t="n">
        <v>114</v>
      </c>
      <c r="M2895" s="0" t="n">
        <v>3.02</v>
      </c>
      <c r="N2895" s="0" t="n">
        <v>118.04</v>
      </c>
      <c r="O2895" s="0" t="n">
        <v>0.37</v>
      </c>
      <c r="P2895" s="0" t="n">
        <v>2</v>
      </c>
      <c r="Q2895" s="0" t="n">
        <v>0.7</v>
      </c>
      <c r="R2895" s="0" t="n">
        <v>964</v>
      </c>
      <c r="S2895" s="0" t="n">
        <v>11.24</v>
      </c>
      <c r="T2895" s="0" t="n">
        <v>0.31</v>
      </c>
      <c r="U2895" s="6" t="n">
        <v>45362</v>
      </c>
      <c r="V2895" s="0" t="n">
        <v>228.78</v>
      </c>
      <c r="W2895" s="0" t="n">
        <v>0.675</v>
      </c>
    </row>
    <row r="2896" customFormat="false" ht="15" hidden="false" customHeight="false" outlineLevel="0" collapsed="false">
      <c r="A2896" s="0" t="s">
        <v>3042</v>
      </c>
      <c r="B2896" s="0" t="s">
        <v>44</v>
      </c>
      <c r="C2896" s="0" t="n">
        <v>31</v>
      </c>
      <c r="D2896" s="0" t="n">
        <v>10</v>
      </c>
      <c r="E2896" s="0" t="n">
        <v>12</v>
      </c>
      <c r="F2896" s="0" t="n">
        <v>7</v>
      </c>
      <c r="G2896" s="0" t="n">
        <v>15.15</v>
      </c>
      <c r="H2896" s="0" t="n">
        <v>2.76</v>
      </c>
      <c r="I2896" s="0" t="n">
        <v>0.31</v>
      </c>
      <c r="J2896" s="0" t="s">
        <v>143</v>
      </c>
      <c r="K2896" s="0" t="s">
        <v>54</v>
      </c>
      <c r="L2896" s="0" t="n">
        <v>34</v>
      </c>
      <c r="M2896" s="0" t="n">
        <v>3.39</v>
      </c>
      <c r="N2896" s="0" t="n">
        <v>143.62</v>
      </c>
      <c r="O2896" s="0" t="n">
        <v>0.97</v>
      </c>
      <c r="P2896" s="0" t="n">
        <v>6</v>
      </c>
      <c r="Q2896" s="0" t="n">
        <v>0.9</v>
      </c>
      <c r="R2896" s="0" t="n">
        <v>744</v>
      </c>
      <c r="S2896" s="0" t="n">
        <v>4.24</v>
      </c>
      <c r="T2896" s="0" t="n">
        <v>0.95</v>
      </c>
      <c r="U2896" s="6" t="n">
        <v>45629</v>
      </c>
      <c r="V2896" s="0" t="n">
        <v>193.9</v>
      </c>
      <c r="W2896" s="0" t="n">
        <v>0.61</v>
      </c>
    </row>
    <row r="2897" customFormat="false" ht="15" hidden="false" customHeight="false" outlineLevel="0" collapsed="false">
      <c r="A2897" s="0" t="s">
        <v>3043</v>
      </c>
      <c r="B2897" s="0" t="s">
        <v>81</v>
      </c>
      <c r="C2897" s="0" t="n">
        <v>214</v>
      </c>
      <c r="D2897" s="0" t="n">
        <v>42</v>
      </c>
      <c r="E2897" s="0" t="n">
        <v>8</v>
      </c>
      <c r="F2897" s="0" t="n">
        <v>9</v>
      </c>
      <c r="G2897" s="0" t="n">
        <v>19.99</v>
      </c>
      <c r="H2897" s="0" t="n">
        <v>4.58</v>
      </c>
      <c r="I2897" s="0" t="n">
        <v>0.9</v>
      </c>
      <c r="J2897" s="0" t="s">
        <v>198</v>
      </c>
      <c r="K2897" s="0" t="s">
        <v>54</v>
      </c>
      <c r="L2897" s="0" t="n">
        <v>62</v>
      </c>
      <c r="M2897" s="0" t="n">
        <v>1.92</v>
      </c>
      <c r="N2897" s="0" t="n">
        <v>176.27</v>
      </c>
      <c r="O2897" s="0" t="n">
        <v>1.93</v>
      </c>
      <c r="P2897" s="0" t="n">
        <v>0</v>
      </c>
      <c r="Q2897" s="0" t="n">
        <v>0.85</v>
      </c>
      <c r="R2897" s="0" t="n">
        <v>211</v>
      </c>
      <c r="S2897" s="0" t="n">
        <v>7.06</v>
      </c>
      <c r="T2897" s="0" t="n">
        <v>0.21</v>
      </c>
      <c r="U2897" s="6" t="n">
        <v>45352</v>
      </c>
      <c r="V2897" s="0" t="n">
        <v>286.96</v>
      </c>
      <c r="W2897" s="0" t="n">
        <v>0.513</v>
      </c>
    </row>
    <row r="2898" customFormat="false" ht="15" hidden="false" customHeight="false" outlineLevel="0" collapsed="false">
      <c r="A2898" s="0" t="s">
        <v>3044</v>
      </c>
      <c r="B2898" s="0" t="s">
        <v>81</v>
      </c>
      <c r="C2898" s="0" t="n">
        <v>302</v>
      </c>
      <c r="D2898" s="0" t="n">
        <v>49</v>
      </c>
      <c r="E2898" s="0" t="n">
        <v>3</v>
      </c>
      <c r="F2898" s="0" t="n">
        <v>3</v>
      </c>
      <c r="G2898" s="0" t="n">
        <v>31.71</v>
      </c>
      <c r="H2898" s="0" t="n">
        <v>1.66</v>
      </c>
      <c r="I2898" s="0" t="n">
        <v>0.4</v>
      </c>
      <c r="J2898" s="0" t="s">
        <v>70</v>
      </c>
      <c r="K2898" s="0" t="s">
        <v>60</v>
      </c>
      <c r="L2898" s="0" t="n">
        <v>90</v>
      </c>
      <c r="M2898" s="0" t="n">
        <v>1.81</v>
      </c>
      <c r="N2898" s="0" t="n">
        <v>189.35</v>
      </c>
      <c r="O2898" s="0" t="n">
        <v>0.51</v>
      </c>
      <c r="P2898" s="0" t="n">
        <v>3</v>
      </c>
      <c r="Q2898" s="0" t="n">
        <v>0.81</v>
      </c>
      <c r="R2898" s="0" t="n">
        <v>346</v>
      </c>
      <c r="S2898" s="0" t="n">
        <v>9.96</v>
      </c>
      <c r="T2898" s="0" t="n">
        <v>0.35</v>
      </c>
      <c r="U2898" s="6" t="n">
        <v>45409</v>
      </c>
      <c r="V2898" s="0" t="n">
        <v>33.23</v>
      </c>
      <c r="W2898" s="0" t="n">
        <v>0.654</v>
      </c>
    </row>
    <row r="2899" customFormat="false" ht="15" hidden="false" customHeight="false" outlineLevel="0" collapsed="false">
      <c r="A2899" s="0" t="s">
        <v>3045</v>
      </c>
      <c r="B2899" s="0" t="s">
        <v>48</v>
      </c>
      <c r="C2899" s="0" t="n">
        <v>388</v>
      </c>
      <c r="D2899" s="0" t="n">
        <v>41</v>
      </c>
      <c r="E2899" s="0" t="n">
        <v>12</v>
      </c>
      <c r="F2899" s="0" t="n">
        <v>7</v>
      </c>
      <c r="G2899" s="0" t="n">
        <v>28.12</v>
      </c>
      <c r="H2899" s="0" t="n">
        <v>4.84</v>
      </c>
      <c r="I2899" s="0" t="n">
        <v>0.27</v>
      </c>
      <c r="J2899" s="0" t="s">
        <v>289</v>
      </c>
      <c r="K2899" s="0" t="s">
        <v>46</v>
      </c>
      <c r="L2899" s="0" t="n">
        <v>34</v>
      </c>
      <c r="M2899" s="0" t="n">
        <v>2.71</v>
      </c>
      <c r="N2899" s="0" t="n">
        <v>29.47</v>
      </c>
      <c r="O2899" s="0" t="n">
        <v>1.33</v>
      </c>
      <c r="P2899" s="0" t="n">
        <v>4</v>
      </c>
      <c r="Q2899" s="0" t="n">
        <v>0.8</v>
      </c>
      <c r="R2899" s="0" t="n">
        <v>666</v>
      </c>
      <c r="S2899" s="0" t="n">
        <v>14.83</v>
      </c>
      <c r="T2899" s="0" t="n">
        <v>0.48</v>
      </c>
      <c r="U2899" s="6" t="n">
        <v>45520</v>
      </c>
      <c r="V2899" s="0" t="n">
        <v>233.78</v>
      </c>
      <c r="W2899" s="0" t="n">
        <v>0.641</v>
      </c>
    </row>
    <row r="2900" customFormat="false" ht="15" hidden="false" customHeight="false" outlineLevel="0" collapsed="false">
      <c r="A2900" s="0" t="s">
        <v>3046</v>
      </c>
      <c r="B2900" s="0" t="s">
        <v>40</v>
      </c>
      <c r="C2900" s="0" t="n">
        <v>201</v>
      </c>
      <c r="D2900" s="0" t="n">
        <v>78</v>
      </c>
      <c r="E2900" s="0" t="n">
        <v>7</v>
      </c>
      <c r="F2900" s="0" t="n">
        <v>9</v>
      </c>
      <c r="G2900" s="0" t="n">
        <v>48.09</v>
      </c>
      <c r="H2900" s="0" t="n">
        <v>1.77</v>
      </c>
      <c r="I2900" s="0" t="n">
        <v>0.74</v>
      </c>
      <c r="J2900" s="0" t="s">
        <v>242</v>
      </c>
      <c r="K2900" s="0" t="s">
        <v>42</v>
      </c>
      <c r="L2900" s="0" t="n">
        <v>42</v>
      </c>
      <c r="M2900" s="0" t="n">
        <v>1.34</v>
      </c>
      <c r="N2900" s="0" t="n">
        <v>124.17</v>
      </c>
      <c r="O2900" s="0" t="n">
        <v>1.97</v>
      </c>
      <c r="P2900" s="0" t="n">
        <v>6</v>
      </c>
      <c r="Q2900" s="0" t="n">
        <v>0.75</v>
      </c>
      <c r="R2900" s="0" t="n">
        <v>824</v>
      </c>
      <c r="S2900" s="0" t="n">
        <v>5.55</v>
      </c>
      <c r="T2900" s="0" t="n">
        <v>0.89</v>
      </c>
      <c r="U2900" s="6" t="n">
        <v>45650</v>
      </c>
      <c r="V2900" s="0" t="n">
        <v>227.94</v>
      </c>
      <c r="W2900" s="0" t="n">
        <v>0.485</v>
      </c>
    </row>
    <row r="2901" customFormat="false" ht="15" hidden="false" customHeight="false" outlineLevel="0" collapsed="false">
      <c r="A2901" s="0" t="s">
        <v>3047</v>
      </c>
      <c r="B2901" s="0" t="s">
        <v>40</v>
      </c>
      <c r="C2901" s="0" t="n">
        <v>469</v>
      </c>
      <c r="D2901" s="0" t="n">
        <v>26</v>
      </c>
      <c r="E2901" s="0" t="n">
        <v>9</v>
      </c>
      <c r="F2901" s="0" t="n">
        <v>7</v>
      </c>
      <c r="G2901" s="0" t="n">
        <v>10.15</v>
      </c>
      <c r="H2901" s="0" t="n">
        <v>5.47</v>
      </c>
      <c r="I2901" s="0" t="n">
        <v>0.39</v>
      </c>
      <c r="J2901" s="0" t="s">
        <v>62</v>
      </c>
      <c r="K2901" s="0" t="s">
        <v>60</v>
      </c>
      <c r="L2901" s="0" t="n">
        <v>40</v>
      </c>
      <c r="M2901" s="0" t="n">
        <v>2.61</v>
      </c>
      <c r="N2901" s="0" t="n">
        <v>136.65</v>
      </c>
      <c r="O2901" s="0" t="n">
        <v>0.81</v>
      </c>
      <c r="P2901" s="0" t="n">
        <v>5</v>
      </c>
      <c r="Q2901" s="0" t="n">
        <v>0.8</v>
      </c>
      <c r="R2901" s="0" t="n">
        <v>106</v>
      </c>
      <c r="S2901" s="0" t="n">
        <v>11.43</v>
      </c>
      <c r="T2901" s="0" t="n">
        <v>0.83</v>
      </c>
      <c r="U2901" s="6" t="n">
        <v>45374</v>
      </c>
      <c r="V2901" s="0" t="n">
        <v>88.11</v>
      </c>
      <c r="W2901" s="0" t="n">
        <v>0.697</v>
      </c>
    </row>
    <row r="2902" customFormat="false" ht="15" hidden="false" customHeight="false" outlineLevel="0" collapsed="false">
      <c r="A2902" s="0" t="s">
        <v>3048</v>
      </c>
      <c r="B2902" s="0" t="s">
        <v>81</v>
      </c>
      <c r="C2902" s="0" t="n">
        <v>324</v>
      </c>
      <c r="D2902" s="0" t="n">
        <v>17</v>
      </c>
      <c r="E2902" s="0" t="n">
        <v>8</v>
      </c>
      <c r="F2902" s="0" t="n">
        <v>2</v>
      </c>
      <c r="G2902" s="0" t="n">
        <v>18.21</v>
      </c>
      <c r="H2902" s="0" t="n">
        <v>7.48</v>
      </c>
      <c r="I2902" s="0" t="n">
        <v>0.4</v>
      </c>
      <c r="J2902" s="0" t="s">
        <v>87</v>
      </c>
      <c r="K2902" s="0" t="s">
        <v>54</v>
      </c>
      <c r="L2902" s="0" t="n">
        <v>45</v>
      </c>
      <c r="M2902" s="0" t="n">
        <v>3.94</v>
      </c>
      <c r="N2902" s="0" t="n">
        <v>42.69</v>
      </c>
      <c r="O2902" s="0" t="n">
        <v>1.79</v>
      </c>
      <c r="P2902" s="0" t="n">
        <v>5</v>
      </c>
      <c r="Q2902" s="0" t="n">
        <v>0.82</v>
      </c>
      <c r="R2902" s="0" t="n">
        <v>577</v>
      </c>
      <c r="S2902" s="0" t="n">
        <v>5.85</v>
      </c>
      <c r="T2902" s="0" t="n">
        <v>0.66</v>
      </c>
      <c r="U2902" s="6" t="n">
        <v>45343</v>
      </c>
      <c r="V2902" s="0" t="n">
        <v>212.58</v>
      </c>
      <c r="W2902" s="0" t="n">
        <v>0.495</v>
      </c>
    </row>
    <row r="2903" customFormat="false" ht="15" hidden="false" customHeight="false" outlineLevel="0" collapsed="false">
      <c r="A2903" s="0" t="s">
        <v>3049</v>
      </c>
      <c r="B2903" s="0" t="s">
        <v>56</v>
      </c>
      <c r="C2903" s="0" t="n">
        <v>163</v>
      </c>
      <c r="D2903" s="0" t="n">
        <v>66</v>
      </c>
      <c r="E2903" s="0" t="n">
        <v>14</v>
      </c>
      <c r="F2903" s="0" t="n">
        <v>5</v>
      </c>
      <c r="G2903" s="0" t="n">
        <v>29.07</v>
      </c>
      <c r="H2903" s="0" t="n">
        <v>5.76</v>
      </c>
      <c r="I2903" s="0" t="n">
        <v>0.77</v>
      </c>
      <c r="J2903" s="0" t="s">
        <v>210</v>
      </c>
      <c r="K2903" s="0" t="s">
        <v>42</v>
      </c>
      <c r="L2903" s="0" t="n">
        <v>96</v>
      </c>
      <c r="M2903" s="0" t="n">
        <v>4.3</v>
      </c>
      <c r="N2903" s="0" t="n">
        <v>113.66</v>
      </c>
      <c r="O2903" s="0" t="n">
        <v>1.74</v>
      </c>
      <c r="P2903" s="0" t="n">
        <v>1</v>
      </c>
      <c r="Q2903" s="0" t="n">
        <v>0.83</v>
      </c>
      <c r="R2903" s="0" t="n">
        <v>108</v>
      </c>
      <c r="S2903" s="0" t="n">
        <v>2.29</v>
      </c>
      <c r="T2903" s="0" t="n">
        <v>0.76</v>
      </c>
      <c r="U2903" s="6" t="n">
        <v>45401</v>
      </c>
      <c r="V2903" s="0" t="n">
        <v>201.2</v>
      </c>
      <c r="W2903" s="0" t="n">
        <v>0.555</v>
      </c>
    </row>
    <row r="2904" customFormat="false" ht="15" hidden="false" customHeight="false" outlineLevel="0" collapsed="false">
      <c r="A2904" s="0" t="s">
        <v>3050</v>
      </c>
      <c r="B2904" s="0" t="s">
        <v>44</v>
      </c>
      <c r="C2904" s="0" t="n">
        <v>405</v>
      </c>
      <c r="D2904" s="0" t="n">
        <v>51</v>
      </c>
      <c r="E2904" s="0" t="n">
        <v>11</v>
      </c>
      <c r="F2904" s="0" t="n">
        <v>9</v>
      </c>
      <c r="G2904" s="0" t="n">
        <v>43.53</v>
      </c>
      <c r="H2904" s="0" t="n">
        <v>2.83</v>
      </c>
      <c r="I2904" s="0" t="n">
        <v>0.33</v>
      </c>
      <c r="J2904" s="0" t="s">
        <v>193</v>
      </c>
      <c r="K2904" s="0" t="s">
        <v>54</v>
      </c>
      <c r="L2904" s="0" t="n">
        <v>132</v>
      </c>
      <c r="M2904" s="0" t="n">
        <v>2.23</v>
      </c>
      <c r="N2904" s="0" t="n">
        <v>73.62</v>
      </c>
      <c r="O2904" s="0" t="n">
        <v>0.74</v>
      </c>
      <c r="P2904" s="0" t="n">
        <v>1</v>
      </c>
      <c r="Q2904" s="0" t="n">
        <v>0.9</v>
      </c>
      <c r="R2904" s="0" t="n">
        <v>215</v>
      </c>
      <c r="S2904" s="0" t="n">
        <v>11.78</v>
      </c>
      <c r="T2904" s="0" t="n">
        <v>0.47</v>
      </c>
      <c r="U2904" s="6" t="n">
        <v>45552</v>
      </c>
      <c r="V2904" s="0" t="n">
        <v>96.62</v>
      </c>
      <c r="W2904" s="0" t="n">
        <v>0.737</v>
      </c>
    </row>
    <row r="2905" customFormat="false" ht="15" hidden="false" customHeight="false" outlineLevel="0" collapsed="false">
      <c r="A2905" s="0" t="s">
        <v>3051</v>
      </c>
      <c r="B2905" s="0" t="s">
        <v>44</v>
      </c>
      <c r="C2905" s="0" t="n">
        <v>335</v>
      </c>
      <c r="D2905" s="0" t="n">
        <v>18</v>
      </c>
      <c r="E2905" s="0" t="n">
        <v>10</v>
      </c>
      <c r="F2905" s="0" t="n">
        <v>8</v>
      </c>
      <c r="G2905" s="0" t="n">
        <v>46.54</v>
      </c>
      <c r="H2905" s="0" t="n">
        <v>3.86</v>
      </c>
      <c r="I2905" s="0" t="n">
        <v>0.91</v>
      </c>
      <c r="J2905" s="0" t="s">
        <v>164</v>
      </c>
      <c r="K2905" s="0" t="s">
        <v>46</v>
      </c>
      <c r="L2905" s="0" t="n">
        <v>53</v>
      </c>
      <c r="M2905" s="0" t="n">
        <v>3.28</v>
      </c>
      <c r="N2905" s="0" t="n">
        <v>24.71</v>
      </c>
      <c r="O2905" s="0" t="n">
        <v>0.29</v>
      </c>
      <c r="P2905" s="0" t="n">
        <v>1</v>
      </c>
      <c r="Q2905" s="0" t="n">
        <v>0.84</v>
      </c>
      <c r="R2905" s="0" t="n">
        <v>954</v>
      </c>
      <c r="S2905" s="0" t="n">
        <v>10.09</v>
      </c>
      <c r="T2905" s="0" t="n">
        <v>0.95</v>
      </c>
      <c r="U2905" s="6" t="n">
        <v>45497</v>
      </c>
      <c r="V2905" s="0" t="n">
        <v>219.9</v>
      </c>
      <c r="W2905" s="0" t="n">
        <v>0.844</v>
      </c>
    </row>
    <row r="2906" customFormat="false" ht="15" hidden="false" customHeight="false" outlineLevel="0" collapsed="false">
      <c r="A2906" s="0" t="s">
        <v>3052</v>
      </c>
      <c r="B2906" s="0" t="s">
        <v>81</v>
      </c>
      <c r="C2906" s="0" t="n">
        <v>201</v>
      </c>
      <c r="D2906" s="0" t="n">
        <v>96</v>
      </c>
      <c r="E2906" s="0" t="n">
        <v>6</v>
      </c>
      <c r="F2906" s="0" t="n">
        <v>3</v>
      </c>
      <c r="G2906" s="0" t="n">
        <v>17.47</v>
      </c>
      <c r="H2906" s="0" t="n">
        <v>6.57</v>
      </c>
      <c r="I2906" s="0" t="n">
        <v>0.61</v>
      </c>
      <c r="J2906" s="0" t="s">
        <v>45</v>
      </c>
      <c r="K2906" s="0" t="s">
        <v>46</v>
      </c>
      <c r="L2906" s="0" t="n">
        <v>57</v>
      </c>
      <c r="M2906" s="0" t="n">
        <v>0.5</v>
      </c>
      <c r="N2906" s="0" t="n">
        <v>22.51</v>
      </c>
      <c r="O2906" s="0" t="n">
        <v>0.44</v>
      </c>
      <c r="P2906" s="0" t="n">
        <v>9</v>
      </c>
      <c r="Q2906" s="0" t="n">
        <v>0.94</v>
      </c>
      <c r="R2906" s="0" t="n">
        <v>811</v>
      </c>
      <c r="S2906" s="0" t="n">
        <v>8.2</v>
      </c>
      <c r="T2906" s="0" t="n">
        <v>0.22</v>
      </c>
      <c r="U2906" s="6" t="n">
        <v>45465</v>
      </c>
      <c r="V2906" s="0" t="n">
        <v>279.89</v>
      </c>
      <c r="W2906" s="0" t="n">
        <v>0.517</v>
      </c>
    </row>
    <row r="2907" customFormat="false" ht="15" hidden="false" customHeight="false" outlineLevel="0" collapsed="false">
      <c r="A2907" s="0" t="s">
        <v>3053</v>
      </c>
      <c r="B2907" s="0" t="s">
        <v>56</v>
      </c>
      <c r="C2907" s="0" t="n">
        <v>49</v>
      </c>
      <c r="D2907" s="0" t="n">
        <v>44</v>
      </c>
      <c r="E2907" s="0" t="n">
        <v>13</v>
      </c>
      <c r="F2907" s="0" t="n">
        <v>9</v>
      </c>
      <c r="G2907" s="0" t="n">
        <v>4.29</v>
      </c>
      <c r="H2907" s="0" t="n">
        <v>6.1</v>
      </c>
      <c r="I2907" s="0" t="n">
        <v>0.58</v>
      </c>
      <c r="J2907" s="0" t="s">
        <v>409</v>
      </c>
      <c r="K2907" s="0" t="s">
        <v>54</v>
      </c>
      <c r="L2907" s="0" t="n">
        <v>167</v>
      </c>
      <c r="M2907" s="0" t="n">
        <v>2.98</v>
      </c>
      <c r="N2907" s="0" t="n">
        <v>154.25</v>
      </c>
      <c r="O2907" s="0" t="n">
        <v>0.79</v>
      </c>
      <c r="P2907" s="0" t="n">
        <v>7</v>
      </c>
      <c r="Q2907" s="0" t="n">
        <v>0.89</v>
      </c>
      <c r="R2907" s="0" t="n">
        <v>595</v>
      </c>
      <c r="S2907" s="0" t="n">
        <v>10.45</v>
      </c>
      <c r="T2907" s="0" t="n">
        <v>0.28</v>
      </c>
      <c r="U2907" s="6" t="n">
        <v>45573</v>
      </c>
      <c r="V2907" s="0" t="n">
        <v>98.51</v>
      </c>
      <c r="W2907" s="0" t="n">
        <v>0.554</v>
      </c>
    </row>
    <row r="2908" customFormat="false" ht="15" hidden="false" customHeight="false" outlineLevel="0" collapsed="false">
      <c r="A2908" s="0" t="s">
        <v>3054</v>
      </c>
      <c r="B2908" s="0" t="s">
        <v>48</v>
      </c>
      <c r="C2908" s="0" t="n">
        <v>103</v>
      </c>
      <c r="D2908" s="0" t="n">
        <v>80</v>
      </c>
      <c r="E2908" s="0" t="n">
        <v>14</v>
      </c>
      <c r="F2908" s="0" t="n">
        <v>9</v>
      </c>
      <c r="G2908" s="0" t="n">
        <v>21.66</v>
      </c>
      <c r="H2908" s="0" t="n">
        <v>1.8</v>
      </c>
      <c r="I2908" s="0" t="n">
        <v>0.34</v>
      </c>
      <c r="J2908" s="0" t="s">
        <v>114</v>
      </c>
      <c r="K2908" s="0" t="s">
        <v>42</v>
      </c>
      <c r="L2908" s="0" t="n">
        <v>22</v>
      </c>
      <c r="M2908" s="0" t="n">
        <v>4.89</v>
      </c>
      <c r="N2908" s="0" t="n">
        <v>126.94</v>
      </c>
      <c r="O2908" s="0" t="n">
        <v>1.92</v>
      </c>
      <c r="P2908" s="0" t="n">
        <v>6</v>
      </c>
      <c r="Q2908" s="0" t="n">
        <v>0.76</v>
      </c>
      <c r="R2908" s="0" t="n">
        <v>95</v>
      </c>
      <c r="S2908" s="0" t="n">
        <v>13.31</v>
      </c>
      <c r="T2908" s="0" t="n">
        <v>0.94</v>
      </c>
      <c r="U2908" s="6" t="n">
        <v>45606</v>
      </c>
      <c r="V2908" s="0" t="n">
        <v>294.22</v>
      </c>
      <c r="W2908" s="0" t="n">
        <v>0.605</v>
      </c>
    </row>
    <row r="2909" customFormat="false" ht="15" hidden="false" customHeight="false" outlineLevel="0" collapsed="false">
      <c r="A2909" s="0" t="s">
        <v>3055</v>
      </c>
      <c r="B2909" s="0" t="s">
        <v>81</v>
      </c>
      <c r="C2909" s="0" t="n">
        <v>185</v>
      </c>
      <c r="D2909" s="0" t="n">
        <v>88</v>
      </c>
      <c r="E2909" s="0" t="n">
        <v>7</v>
      </c>
      <c r="F2909" s="0" t="n">
        <v>2</v>
      </c>
      <c r="G2909" s="0" t="n">
        <v>20.32</v>
      </c>
      <c r="H2909" s="0" t="n">
        <v>8.53</v>
      </c>
      <c r="I2909" s="0" t="n">
        <v>0.85</v>
      </c>
      <c r="J2909" s="0" t="s">
        <v>141</v>
      </c>
      <c r="K2909" s="0" t="s">
        <v>54</v>
      </c>
      <c r="L2909" s="0" t="n">
        <v>153</v>
      </c>
      <c r="M2909" s="0" t="n">
        <v>1.91</v>
      </c>
      <c r="N2909" s="0" t="n">
        <v>145.87</v>
      </c>
      <c r="O2909" s="0" t="n">
        <v>0.62</v>
      </c>
      <c r="P2909" s="0" t="n">
        <v>0</v>
      </c>
      <c r="Q2909" s="0" t="n">
        <v>0.78</v>
      </c>
      <c r="R2909" s="0" t="n">
        <v>982</v>
      </c>
      <c r="S2909" s="0" t="n">
        <v>11.59</v>
      </c>
      <c r="T2909" s="0" t="n">
        <v>0.96</v>
      </c>
      <c r="U2909" s="6" t="n">
        <v>45648</v>
      </c>
      <c r="V2909" s="0" t="n">
        <v>75.04</v>
      </c>
      <c r="W2909" s="0" t="n">
        <v>0.841</v>
      </c>
    </row>
    <row r="2910" customFormat="false" ht="15" hidden="false" customHeight="false" outlineLevel="0" collapsed="false">
      <c r="A2910" s="0" t="s">
        <v>3056</v>
      </c>
      <c r="B2910" s="0" t="s">
        <v>81</v>
      </c>
      <c r="C2910" s="0" t="n">
        <v>303</v>
      </c>
      <c r="D2910" s="0" t="n">
        <v>62</v>
      </c>
      <c r="E2910" s="0" t="n">
        <v>9</v>
      </c>
      <c r="F2910" s="0" t="n">
        <v>8</v>
      </c>
      <c r="G2910" s="0" t="n">
        <v>49.34</v>
      </c>
      <c r="H2910" s="0" t="n">
        <v>5.01</v>
      </c>
      <c r="I2910" s="0" t="n">
        <v>0.62</v>
      </c>
      <c r="J2910" s="0" t="s">
        <v>143</v>
      </c>
      <c r="K2910" s="0" t="s">
        <v>42</v>
      </c>
      <c r="L2910" s="0" t="n">
        <v>100</v>
      </c>
      <c r="M2910" s="0" t="n">
        <v>3.18</v>
      </c>
      <c r="N2910" s="0" t="n">
        <v>140.2</v>
      </c>
      <c r="O2910" s="0" t="n">
        <v>1.86</v>
      </c>
      <c r="P2910" s="0" t="n">
        <v>8</v>
      </c>
      <c r="Q2910" s="0" t="n">
        <v>0.72</v>
      </c>
      <c r="R2910" s="0" t="n">
        <v>860</v>
      </c>
      <c r="S2910" s="0" t="n">
        <v>13.01</v>
      </c>
      <c r="T2910" s="0" t="n">
        <v>0.59</v>
      </c>
      <c r="U2910" s="6" t="n">
        <v>45642</v>
      </c>
      <c r="V2910" s="0" t="n">
        <v>49.05</v>
      </c>
      <c r="W2910" s="0" t="n">
        <v>0.489</v>
      </c>
    </row>
    <row r="2911" customFormat="false" ht="15" hidden="false" customHeight="false" outlineLevel="0" collapsed="false">
      <c r="A2911" s="0" t="s">
        <v>3057</v>
      </c>
      <c r="B2911" s="0" t="s">
        <v>44</v>
      </c>
      <c r="C2911" s="0" t="n">
        <v>300</v>
      </c>
      <c r="D2911" s="0" t="n">
        <v>63</v>
      </c>
      <c r="E2911" s="0" t="n">
        <v>10</v>
      </c>
      <c r="F2911" s="0" t="n">
        <v>5</v>
      </c>
      <c r="G2911" s="0" t="n">
        <v>22.12</v>
      </c>
      <c r="H2911" s="0" t="n">
        <v>2.04</v>
      </c>
      <c r="I2911" s="0" t="n">
        <v>0.24</v>
      </c>
      <c r="J2911" s="0" t="s">
        <v>198</v>
      </c>
      <c r="K2911" s="0" t="s">
        <v>60</v>
      </c>
      <c r="L2911" s="0" t="n">
        <v>163</v>
      </c>
      <c r="M2911" s="0" t="n">
        <v>3.93</v>
      </c>
      <c r="N2911" s="0" t="n">
        <v>35.52</v>
      </c>
      <c r="O2911" s="0" t="n">
        <v>0.44</v>
      </c>
      <c r="P2911" s="0" t="n">
        <v>7</v>
      </c>
      <c r="Q2911" s="0" t="n">
        <v>0.98</v>
      </c>
      <c r="R2911" s="0" t="n">
        <v>96</v>
      </c>
      <c r="S2911" s="0" t="n">
        <v>5.06</v>
      </c>
      <c r="T2911" s="0" t="n">
        <v>0.66</v>
      </c>
      <c r="U2911" s="6" t="n">
        <v>45653</v>
      </c>
      <c r="V2911" s="0" t="n">
        <v>32.34</v>
      </c>
      <c r="W2911" s="0" t="n">
        <v>0.611</v>
      </c>
    </row>
    <row r="2912" customFormat="false" ht="15" hidden="false" customHeight="false" outlineLevel="0" collapsed="false">
      <c r="A2912" s="0" t="s">
        <v>3058</v>
      </c>
      <c r="B2912" s="0" t="s">
        <v>81</v>
      </c>
      <c r="C2912" s="0" t="n">
        <v>115</v>
      </c>
      <c r="D2912" s="0" t="n">
        <v>93</v>
      </c>
      <c r="E2912" s="0" t="n">
        <v>7</v>
      </c>
      <c r="F2912" s="0" t="n">
        <v>2</v>
      </c>
      <c r="G2912" s="0" t="n">
        <v>15.98</v>
      </c>
      <c r="H2912" s="0" t="n">
        <v>1.67</v>
      </c>
      <c r="I2912" s="0" t="n">
        <v>0.29</v>
      </c>
      <c r="J2912" s="0" t="s">
        <v>291</v>
      </c>
      <c r="K2912" s="0" t="s">
        <v>54</v>
      </c>
      <c r="L2912" s="0" t="n">
        <v>174</v>
      </c>
      <c r="M2912" s="0" t="n">
        <v>3.24</v>
      </c>
      <c r="N2912" s="0" t="n">
        <v>38.8</v>
      </c>
      <c r="O2912" s="0" t="n">
        <v>1.94</v>
      </c>
      <c r="P2912" s="0" t="n">
        <v>8</v>
      </c>
      <c r="Q2912" s="0" t="n">
        <v>0.97</v>
      </c>
      <c r="R2912" s="0" t="n">
        <v>439</v>
      </c>
      <c r="S2912" s="0" t="n">
        <v>12.21</v>
      </c>
      <c r="T2912" s="0" t="n">
        <v>0.92</v>
      </c>
      <c r="U2912" s="6" t="n">
        <v>45318</v>
      </c>
      <c r="V2912" s="0" t="n">
        <v>71.97</v>
      </c>
      <c r="W2912" s="0" t="n">
        <v>0.587</v>
      </c>
    </row>
    <row r="2913" customFormat="false" ht="15" hidden="false" customHeight="false" outlineLevel="0" collapsed="false">
      <c r="A2913" s="0" t="s">
        <v>3059</v>
      </c>
      <c r="B2913" s="0" t="s">
        <v>81</v>
      </c>
      <c r="C2913" s="0" t="n">
        <v>400</v>
      </c>
      <c r="D2913" s="0" t="n">
        <v>34</v>
      </c>
      <c r="E2913" s="0" t="n">
        <v>11</v>
      </c>
      <c r="F2913" s="0" t="n">
        <v>5</v>
      </c>
      <c r="G2913" s="0" t="n">
        <v>18.9</v>
      </c>
      <c r="H2913" s="0" t="n">
        <v>9.67</v>
      </c>
      <c r="I2913" s="0" t="n">
        <v>0.52</v>
      </c>
      <c r="J2913" s="0" t="s">
        <v>96</v>
      </c>
      <c r="K2913" s="0" t="s">
        <v>54</v>
      </c>
      <c r="L2913" s="0" t="n">
        <v>140</v>
      </c>
      <c r="M2913" s="0" t="n">
        <v>2.38</v>
      </c>
      <c r="N2913" s="0" t="n">
        <v>57.97</v>
      </c>
      <c r="O2913" s="0" t="n">
        <v>0.66</v>
      </c>
      <c r="P2913" s="0" t="n">
        <v>3</v>
      </c>
      <c r="Q2913" s="0" t="n">
        <v>0.73</v>
      </c>
      <c r="R2913" s="0" t="n">
        <v>301</v>
      </c>
      <c r="S2913" s="0" t="n">
        <v>6.04</v>
      </c>
      <c r="T2913" s="0" t="n">
        <v>0.88</v>
      </c>
      <c r="U2913" s="6" t="n">
        <v>45374</v>
      </c>
      <c r="V2913" s="0" t="n">
        <v>109.33</v>
      </c>
      <c r="W2913" s="0" t="n">
        <v>0.677</v>
      </c>
    </row>
    <row r="2914" customFormat="false" ht="15" hidden="false" customHeight="false" outlineLevel="0" collapsed="false">
      <c r="A2914" s="0" t="s">
        <v>3060</v>
      </c>
      <c r="B2914" s="0" t="s">
        <v>81</v>
      </c>
      <c r="C2914" s="0" t="n">
        <v>285</v>
      </c>
      <c r="D2914" s="0" t="n">
        <v>76</v>
      </c>
      <c r="E2914" s="0" t="n">
        <v>12</v>
      </c>
      <c r="F2914" s="0" t="n">
        <v>5</v>
      </c>
      <c r="G2914" s="0" t="n">
        <v>20.45</v>
      </c>
      <c r="H2914" s="0" t="n">
        <v>3.17</v>
      </c>
      <c r="I2914" s="0" t="n">
        <v>0.8</v>
      </c>
      <c r="J2914" s="0" t="s">
        <v>455</v>
      </c>
      <c r="K2914" s="0" t="s">
        <v>42</v>
      </c>
      <c r="L2914" s="0" t="n">
        <v>163</v>
      </c>
      <c r="M2914" s="0" t="n">
        <v>1.19</v>
      </c>
      <c r="N2914" s="0" t="n">
        <v>85.83</v>
      </c>
      <c r="O2914" s="0" t="n">
        <v>1.3</v>
      </c>
      <c r="P2914" s="0" t="n">
        <v>4</v>
      </c>
      <c r="Q2914" s="0" t="n">
        <v>0.87</v>
      </c>
      <c r="R2914" s="0" t="n">
        <v>215</v>
      </c>
      <c r="S2914" s="0" t="n">
        <v>1.29</v>
      </c>
      <c r="T2914" s="0" t="n">
        <v>0.89</v>
      </c>
      <c r="U2914" s="6" t="n">
        <v>45491</v>
      </c>
      <c r="V2914" s="0" t="n">
        <v>222.62</v>
      </c>
      <c r="W2914" s="0" t="n">
        <v>0.559</v>
      </c>
    </row>
    <row r="2915" customFormat="false" ht="15" hidden="false" customHeight="false" outlineLevel="0" collapsed="false">
      <c r="A2915" s="0" t="s">
        <v>3061</v>
      </c>
      <c r="B2915" s="0" t="s">
        <v>44</v>
      </c>
      <c r="C2915" s="0" t="n">
        <v>463</v>
      </c>
      <c r="D2915" s="0" t="n">
        <v>71</v>
      </c>
      <c r="E2915" s="0" t="n">
        <v>14</v>
      </c>
      <c r="F2915" s="0" t="n">
        <v>5</v>
      </c>
      <c r="G2915" s="0" t="n">
        <v>41.26</v>
      </c>
      <c r="H2915" s="0" t="n">
        <v>9.13</v>
      </c>
      <c r="I2915" s="0" t="n">
        <v>0.95</v>
      </c>
      <c r="J2915" s="0" t="s">
        <v>294</v>
      </c>
      <c r="K2915" s="0" t="s">
        <v>60</v>
      </c>
      <c r="L2915" s="0" t="n">
        <v>152</v>
      </c>
      <c r="M2915" s="0" t="n">
        <v>2.59</v>
      </c>
      <c r="N2915" s="0" t="n">
        <v>188.44</v>
      </c>
      <c r="O2915" s="0" t="n">
        <v>0.23</v>
      </c>
      <c r="P2915" s="0" t="n">
        <v>4</v>
      </c>
      <c r="Q2915" s="0" t="n">
        <v>0.99</v>
      </c>
      <c r="R2915" s="0" t="n">
        <v>417</v>
      </c>
      <c r="S2915" s="0" t="n">
        <v>1.6</v>
      </c>
      <c r="T2915" s="0" t="n">
        <v>0.5</v>
      </c>
      <c r="U2915" s="6" t="n">
        <v>45617</v>
      </c>
      <c r="V2915" s="0" t="n">
        <v>30.88</v>
      </c>
      <c r="W2915" s="0" t="n">
        <v>0.616</v>
      </c>
    </row>
    <row r="2916" customFormat="false" ht="15" hidden="false" customHeight="false" outlineLevel="0" collapsed="false">
      <c r="A2916" s="0" t="s">
        <v>3062</v>
      </c>
      <c r="B2916" s="0" t="s">
        <v>48</v>
      </c>
      <c r="C2916" s="0" t="n">
        <v>317</v>
      </c>
      <c r="D2916" s="0" t="n">
        <v>64</v>
      </c>
      <c r="E2916" s="0" t="n">
        <v>6</v>
      </c>
      <c r="F2916" s="0" t="n">
        <v>2</v>
      </c>
      <c r="G2916" s="0" t="n">
        <v>4.97</v>
      </c>
      <c r="H2916" s="0" t="n">
        <v>4.4</v>
      </c>
      <c r="I2916" s="0" t="n">
        <v>0.7</v>
      </c>
      <c r="J2916" s="0" t="s">
        <v>51</v>
      </c>
      <c r="K2916" s="0" t="s">
        <v>42</v>
      </c>
      <c r="L2916" s="0" t="n">
        <v>75</v>
      </c>
      <c r="M2916" s="0" t="n">
        <v>1.83</v>
      </c>
      <c r="N2916" s="0" t="n">
        <v>138.04</v>
      </c>
      <c r="O2916" s="0" t="n">
        <v>0.67</v>
      </c>
      <c r="P2916" s="0" t="n">
        <v>8</v>
      </c>
      <c r="Q2916" s="0" t="n">
        <v>0.92</v>
      </c>
      <c r="R2916" s="0" t="n">
        <v>428</v>
      </c>
      <c r="S2916" s="0" t="n">
        <v>11.22</v>
      </c>
      <c r="T2916" s="0" t="n">
        <v>0.86</v>
      </c>
      <c r="U2916" s="6" t="n">
        <v>45294</v>
      </c>
      <c r="V2916" s="0" t="n">
        <v>157.11</v>
      </c>
      <c r="W2916" s="0" t="n">
        <v>0.679</v>
      </c>
    </row>
    <row r="2917" customFormat="false" ht="15" hidden="false" customHeight="false" outlineLevel="0" collapsed="false">
      <c r="A2917" s="0" t="s">
        <v>3063</v>
      </c>
      <c r="B2917" s="0" t="s">
        <v>48</v>
      </c>
      <c r="C2917" s="0" t="n">
        <v>315</v>
      </c>
      <c r="D2917" s="0" t="n">
        <v>55</v>
      </c>
      <c r="E2917" s="0" t="n">
        <v>6</v>
      </c>
      <c r="F2917" s="0" t="n">
        <v>7</v>
      </c>
      <c r="G2917" s="0" t="n">
        <v>16.51</v>
      </c>
      <c r="H2917" s="0" t="n">
        <v>4.17</v>
      </c>
      <c r="I2917" s="0" t="n">
        <v>0.56</v>
      </c>
      <c r="J2917" s="0" t="s">
        <v>118</v>
      </c>
      <c r="K2917" s="0" t="s">
        <v>42</v>
      </c>
      <c r="L2917" s="0" t="n">
        <v>37</v>
      </c>
      <c r="M2917" s="0" t="n">
        <v>3.63</v>
      </c>
      <c r="N2917" s="0" t="n">
        <v>58.48</v>
      </c>
      <c r="O2917" s="0" t="n">
        <v>0.5</v>
      </c>
      <c r="P2917" s="0" t="n">
        <v>7</v>
      </c>
      <c r="Q2917" s="0" t="n">
        <v>0.85</v>
      </c>
      <c r="R2917" s="0" t="n">
        <v>366</v>
      </c>
      <c r="S2917" s="0" t="n">
        <v>4.81</v>
      </c>
      <c r="T2917" s="0" t="n">
        <v>0.26</v>
      </c>
      <c r="U2917" s="6" t="n">
        <v>45338</v>
      </c>
      <c r="V2917" s="0" t="n">
        <v>160.44</v>
      </c>
      <c r="W2917" s="0" t="n">
        <v>0.496</v>
      </c>
    </row>
    <row r="2918" customFormat="false" ht="15" hidden="false" customHeight="false" outlineLevel="0" collapsed="false">
      <c r="A2918" s="0" t="s">
        <v>3064</v>
      </c>
      <c r="B2918" s="0" t="s">
        <v>81</v>
      </c>
      <c r="C2918" s="0" t="n">
        <v>244</v>
      </c>
      <c r="D2918" s="0" t="n">
        <v>33</v>
      </c>
      <c r="E2918" s="0" t="n">
        <v>10</v>
      </c>
      <c r="F2918" s="0" t="n">
        <v>9</v>
      </c>
      <c r="G2918" s="0" t="n">
        <v>48.35</v>
      </c>
      <c r="H2918" s="0" t="n">
        <v>7.16</v>
      </c>
      <c r="I2918" s="0" t="n">
        <v>0.33</v>
      </c>
      <c r="J2918" s="0" t="s">
        <v>154</v>
      </c>
      <c r="K2918" s="0" t="s">
        <v>54</v>
      </c>
      <c r="L2918" s="0" t="n">
        <v>134</v>
      </c>
      <c r="M2918" s="0" t="n">
        <v>2.49</v>
      </c>
      <c r="N2918" s="0" t="n">
        <v>20.64</v>
      </c>
      <c r="O2918" s="0" t="n">
        <v>0.11</v>
      </c>
      <c r="P2918" s="0" t="n">
        <v>9</v>
      </c>
      <c r="Q2918" s="0" t="n">
        <v>0.77</v>
      </c>
      <c r="R2918" s="0" t="n">
        <v>181</v>
      </c>
      <c r="S2918" s="0" t="n">
        <v>5.31</v>
      </c>
      <c r="T2918" s="0" t="n">
        <v>0.59</v>
      </c>
      <c r="U2918" s="6" t="n">
        <v>45366</v>
      </c>
      <c r="V2918" s="0" t="n">
        <v>76.1</v>
      </c>
      <c r="W2918" s="0" t="n">
        <v>0.552</v>
      </c>
    </row>
    <row r="2919" customFormat="false" ht="15" hidden="false" customHeight="false" outlineLevel="0" collapsed="false">
      <c r="A2919" s="0" t="s">
        <v>3065</v>
      </c>
      <c r="B2919" s="0" t="s">
        <v>44</v>
      </c>
      <c r="C2919" s="0" t="n">
        <v>352</v>
      </c>
      <c r="D2919" s="0" t="n">
        <v>55</v>
      </c>
      <c r="E2919" s="0" t="n">
        <v>3</v>
      </c>
      <c r="F2919" s="0" t="n">
        <v>5</v>
      </c>
      <c r="G2919" s="0" t="n">
        <v>8.5</v>
      </c>
      <c r="H2919" s="0" t="n">
        <v>0.59</v>
      </c>
      <c r="I2919" s="0" t="n">
        <v>0.71</v>
      </c>
      <c r="J2919" s="0" t="s">
        <v>236</v>
      </c>
      <c r="K2919" s="0" t="s">
        <v>54</v>
      </c>
      <c r="L2919" s="0" t="n">
        <v>175</v>
      </c>
      <c r="M2919" s="0" t="n">
        <v>4.32</v>
      </c>
      <c r="N2919" s="0" t="n">
        <v>140</v>
      </c>
      <c r="O2919" s="0" t="n">
        <v>0.4</v>
      </c>
      <c r="P2919" s="0" t="n">
        <v>5</v>
      </c>
      <c r="Q2919" s="0" t="n">
        <v>0.78</v>
      </c>
      <c r="R2919" s="0" t="n">
        <v>438</v>
      </c>
      <c r="S2919" s="0" t="n">
        <v>9.72</v>
      </c>
      <c r="T2919" s="0" t="n">
        <v>0.39</v>
      </c>
      <c r="U2919" s="6" t="n">
        <v>45533</v>
      </c>
      <c r="V2919" s="0" t="n">
        <v>23.18</v>
      </c>
      <c r="W2919" s="0" t="n">
        <v>0.624</v>
      </c>
    </row>
    <row r="2920" customFormat="false" ht="15" hidden="false" customHeight="false" outlineLevel="0" collapsed="false">
      <c r="A2920" s="0" t="s">
        <v>3066</v>
      </c>
      <c r="B2920" s="0" t="s">
        <v>48</v>
      </c>
      <c r="C2920" s="0" t="n">
        <v>380</v>
      </c>
      <c r="D2920" s="0" t="n">
        <v>31</v>
      </c>
      <c r="E2920" s="0" t="n">
        <v>10</v>
      </c>
      <c r="F2920" s="0" t="n">
        <v>7</v>
      </c>
      <c r="G2920" s="0" t="n">
        <v>37.39</v>
      </c>
      <c r="H2920" s="0" t="n">
        <v>3.71</v>
      </c>
      <c r="I2920" s="0" t="n">
        <v>0.98</v>
      </c>
      <c r="J2920" s="0" t="s">
        <v>67</v>
      </c>
      <c r="K2920" s="0" t="s">
        <v>42</v>
      </c>
      <c r="L2920" s="0" t="n">
        <v>89</v>
      </c>
      <c r="M2920" s="0" t="n">
        <v>1.37</v>
      </c>
      <c r="N2920" s="0" t="n">
        <v>128.81</v>
      </c>
      <c r="O2920" s="0" t="n">
        <v>1.23</v>
      </c>
      <c r="P2920" s="0" t="n">
        <v>9</v>
      </c>
      <c r="Q2920" s="0" t="n">
        <v>0.92</v>
      </c>
      <c r="R2920" s="0" t="n">
        <v>631</v>
      </c>
      <c r="S2920" s="0" t="n">
        <v>11.38</v>
      </c>
      <c r="T2920" s="0" t="n">
        <v>0.23</v>
      </c>
      <c r="U2920" s="6" t="n">
        <v>45599</v>
      </c>
      <c r="V2920" s="0" t="n">
        <v>75.28</v>
      </c>
      <c r="W2920" s="0" t="n">
        <v>0.479</v>
      </c>
    </row>
    <row r="2921" customFormat="false" ht="15" hidden="false" customHeight="false" outlineLevel="0" collapsed="false">
      <c r="A2921" s="0" t="s">
        <v>3067</v>
      </c>
      <c r="B2921" s="0" t="s">
        <v>48</v>
      </c>
      <c r="C2921" s="0" t="n">
        <v>393</v>
      </c>
      <c r="D2921" s="0" t="n">
        <v>20</v>
      </c>
      <c r="E2921" s="0" t="n">
        <v>7</v>
      </c>
      <c r="F2921" s="0" t="n">
        <v>9</v>
      </c>
      <c r="G2921" s="0" t="n">
        <v>18.46</v>
      </c>
      <c r="H2921" s="0" t="n">
        <v>3.38</v>
      </c>
      <c r="I2921" s="0" t="n">
        <v>0.53</v>
      </c>
      <c r="J2921" s="0" t="s">
        <v>271</v>
      </c>
      <c r="K2921" s="0" t="s">
        <v>46</v>
      </c>
      <c r="L2921" s="0" t="n">
        <v>141</v>
      </c>
      <c r="M2921" s="0" t="n">
        <v>2.38</v>
      </c>
      <c r="N2921" s="0" t="n">
        <v>138.4</v>
      </c>
      <c r="O2921" s="0" t="n">
        <v>0.84</v>
      </c>
      <c r="P2921" s="0" t="n">
        <v>9</v>
      </c>
      <c r="Q2921" s="0" t="n">
        <v>0.93</v>
      </c>
      <c r="R2921" s="0" t="n">
        <v>621</v>
      </c>
      <c r="S2921" s="0" t="n">
        <v>8.82</v>
      </c>
      <c r="T2921" s="0" t="n">
        <v>0.69</v>
      </c>
      <c r="U2921" s="6" t="n">
        <v>45514</v>
      </c>
      <c r="V2921" s="0" t="n">
        <v>76.81</v>
      </c>
      <c r="W2921" s="0" t="n">
        <v>0.578</v>
      </c>
    </row>
    <row r="2922" customFormat="false" ht="15" hidden="false" customHeight="false" outlineLevel="0" collapsed="false">
      <c r="A2922" s="0" t="s">
        <v>3068</v>
      </c>
      <c r="B2922" s="0" t="s">
        <v>48</v>
      </c>
      <c r="C2922" s="0" t="n">
        <v>61</v>
      </c>
      <c r="D2922" s="0" t="n">
        <v>57</v>
      </c>
      <c r="E2922" s="0" t="n">
        <v>13</v>
      </c>
      <c r="F2922" s="0" t="n">
        <v>8</v>
      </c>
      <c r="G2922" s="0" t="n">
        <v>29.51</v>
      </c>
      <c r="H2922" s="0" t="n">
        <v>8.75</v>
      </c>
      <c r="I2922" s="0" t="n">
        <v>0.25</v>
      </c>
      <c r="J2922" s="0" t="s">
        <v>164</v>
      </c>
      <c r="K2922" s="0" t="s">
        <v>46</v>
      </c>
      <c r="L2922" s="0" t="n">
        <v>81</v>
      </c>
      <c r="M2922" s="0" t="n">
        <v>3.01</v>
      </c>
      <c r="N2922" s="0" t="n">
        <v>59.62</v>
      </c>
      <c r="O2922" s="0" t="n">
        <v>1.47</v>
      </c>
      <c r="P2922" s="0" t="n">
        <v>0</v>
      </c>
      <c r="Q2922" s="0" t="n">
        <v>0.86</v>
      </c>
      <c r="R2922" s="0" t="n">
        <v>766</v>
      </c>
      <c r="S2922" s="0" t="n">
        <v>10.89</v>
      </c>
      <c r="T2922" s="0" t="n">
        <v>0.26</v>
      </c>
      <c r="U2922" s="6" t="n">
        <v>45337</v>
      </c>
      <c r="V2922" s="0" t="n">
        <v>209.53</v>
      </c>
      <c r="W2922" s="0" t="n">
        <v>0.622</v>
      </c>
    </row>
    <row r="2923" customFormat="false" ht="15" hidden="false" customHeight="false" outlineLevel="0" collapsed="false">
      <c r="A2923" s="0" t="s">
        <v>3069</v>
      </c>
      <c r="B2923" s="0" t="s">
        <v>44</v>
      </c>
      <c r="C2923" s="0" t="n">
        <v>322</v>
      </c>
      <c r="D2923" s="0" t="n">
        <v>17</v>
      </c>
      <c r="E2923" s="0" t="n">
        <v>3</v>
      </c>
      <c r="F2923" s="0" t="n">
        <v>9</v>
      </c>
      <c r="G2923" s="0" t="n">
        <v>5.88</v>
      </c>
      <c r="H2923" s="0" t="n">
        <v>5.53</v>
      </c>
      <c r="I2923" s="0" t="n">
        <v>0.19</v>
      </c>
      <c r="J2923" s="0" t="s">
        <v>319</v>
      </c>
      <c r="K2923" s="0" t="s">
        <v>46</v>
      </c>
      <c r="L2923" s="0" t="n">
        <v>53</v>
      </c>
      <c r="M2923" s="0" t="n">
        <v>1.07</v>
      </c>
      <c r="N2923" s="0" t="n">
        <v>108.22</v>
      </c>
      <c r="O2923" s="0" t="n">
        <v>1.38</v>
      </c>
      <c r="P2923" s="0" t="n">
        <v>6</v>
      </c>
      <c r="Q2923" s="0" t="n">
        <v>0.74</v>
      </c>
      <c r="R2923" s="0" t="n">
        <v>799</v>
      </c>
      <c r="S2923" s="0" t="n">
        <v>14.17</v>
      </c>
      <c r="T2923" s="0" t="n">
        <v>0.3</v>
      </c>
      <c r="U2923" s="6" t="n">
        <v>45324</v>
      </c>
      <c r="V2923" s="0" t="n">
        <v>77.8</v>
      </c>
      <c r="W2923" s="0" t="n">
        <v>0.539</v>
      </c>
    </row>
    <row r="2924" customFormat="false" ht="15" hidden="false" customHeight="false" outlineLevel="0" collapsed="false">
      <c r="A2924" s="0" t="s">
        <v>3070</v>
      </c>
      <c r="B2924" s="0" t="s">
        <v>44</v>
      </c>
      <c r="C2924" s="0" t="n">
        <v>440</v>
      </c>
      <c r="D2924" s="0" t="n">
        <v>48</v>
      </c>
      <c r="E2924" s="0" t="n">
        <v>6</v>
      </c>
      <c r="F2924" s="0" t="n">
        <v>8</v>
      </c>
      <c r="G2924" s="0" t="n">
        <v>16.01</v>
      </c>
      <c r="H2924" s="0" t="n">
        <v>3.96</v>
      </c>
      <c r="I2924" s="0" t="n">
        <v>0.34</v>
      </c>
      <c r="J2924" s="0" t="s">
        <v>573</v>
      </c>
      <c r="K2924" s="0" t="s">
        <v>54</v>
      </c>
      <c r="L2924" s="0" t="n">
        <v>128</v>
      </c>
      <c r="M2924" s="0" t="n">
        <v>3.15</v>
      </c>
      <c r="N2924" s="0" t="n">
        <v>78.72</v>
      </c>
      <c r="O2924" s="0" t="n">
        <v>1.62</v>
      </c>
      <c r="P2924" s="0" t="n">
        <v>8</v>
      </c>
      <c r="Q2924" s="0" t="n">
        <v>0.98</v>
      </c>
      <c r="R2924" s="0" t="n">
        <v>905</v>
      </c>
      <c r="S2924" s="0" t="n">
        <v>12.96</v>
      </c>
      <c r="T2924" s="0" t="n">
        <v>0.27</v>
      </c>
      <c r="U2924" s="6" t="n">
        <v>45426</v>
      </c>
      <c r="V2924" s="0" t="n">
        <v>108.68</v>
      </c>
      <c r="W2924" s="0" t="n">
        <v>0.501</v>
      </c>
    </row>
    <row r="2925" customFormat="false" ht="15" hidden="false" customHeight="false" outlineLevel="0" collapsed="false">
      <c r="A2925" s="0" t="s">
        <v>3071</v>
      </c>
      <c r="B2925" s="0" t="s">
        <v>81</v>
      </c>
      <c r="C2925" s="0" t="n">
        <v>265</v>
      </c>
      <c r="D2925" s="0" t="n">
        <v>44</v>
      </c>
      <c r="E2925" s="0" t="n">
        <v>4</v>
      </c>
      <c r="F2925" s="0" t="n">
        <v>3</v>
      </c>
      <c r="G2925" s="0" t="n">
        <v>25.54</v>
      </c>
      <c r="H2925" s="0" t="n">
        <v>3.03</v>
      </c>
      <c r="I2925" s="0" t="n">
        <v>0.61</v>
      </c>
      <c r="J2925" s="0" t="s">
        <v>41</v>
      </c>
      <c r="K2925" s="0" t="s">
        <v>54</v>
      </c>
      <c r="L2925" s="0" t="n">
        <v>55</v>
      </c>
      <c r="M2925" s="0" t="n">
        <v>1.81</v>
      </c>
      <c r="N2925" s="0" t="n">
        <v>165.36</v>
      </c>
      <c r="O2925" s="0" t="n">
        <v>1.75</v>
      </c>
      <c r="P2925" s="0" t="n">
        <v>3</v>
      </c>
      <c r="Q2925" s="0" t="n">
        <v>0.95</v>
      </c>
      <c r="R2925" s="0" t="n">
        <v>397</v>
      </c>
      <c r="S2925" s="0" t="n">
        <v>4.37</v>
      </c>
      <c r="T2925" s="0" t="n">
        <v>0.98</v>
      </c>
      <c r="U2925" s="6" t="n">
        <v>45405</v>
      </c>
      <c r="V2925" s="0" t="n">
        <v>23.75</v>
      </c>
      <c r="W2925" s="0" t="n">
        <v>0.609</v>
      </c>
    </row>
    <row r="2926" customFormat="false" ht="15" hidden="false" customHeight="false" outlineLevel="0" collapsed="false">
      <c r="A2926" s="0" t="s">
        <v>3072</v>
      </c>
      <c r="B2926" s="0" t="s">
        <v>40</v>
      </c>
      <c r="C2926" s="0" t="n">
        <v>227</v>
      </c>
      <c r="D2926" s="0" t="n">
        <v>58</v>
      </c>
      <c r="E2926" s="0" t="n">
        <v>6</v>
      </c>
      <c r="F2926" s="0" t="n">
        <v>6</v>
      </c>
      <c r="G2926" s="0" t="n">
        <v>12.35</v>
      </c>
      <c r="H2926" s="0" t="n">
        <v>6.11</v>
      </c>
      <c r="I2926" s="0" t="n">
        <v>0.95</v>
      </c>
      <c r="J2926" s="0" t="s">
        <v>231</v>
      </c>
      <c r="K2926" s="0" t="s">
        <v>60</v>
      </c>
      <c r="L2926" s="0" t="n">
        <v>93</v>
      </c>
      <c r="M2926" s="0" t="n">
        <v>1.53</v>
      </c>
      <c r="N2926" s="0" t="n">
        <v>23.19</v>
      </c>
      <c r="O2926" s="0" t="n">
        <v>1.66</v>
      </c>
      <c r="P2926" s="0" t="n">
        <v>3</v>
      </c>
      <c r="Q2926" s="0" t="n">
        <v>0.74</v>
      </c>
      <c r="R2926" s="0" t="n">
        <v>894</v>
      </c>
      <c r="S2926" s="0" t="n">
        <v>13.7</v>
      </c>
      <c r="T2926" s="0" t="n">
        <v>0.23</v>
      </c>
      <c r="U2926" s="6" t="n">
        <v>45481</v>
      </c>
      <c r="V2926" s="0" t="n">
        <v>190.94</v>
      </c>
      <c r="W2926" s="0" t="n">
        <v>0.551</v>
      </c>
    </row>
    <row r="2927" customFormat="false" ht="15" hidden="false" customHeight="false" outlineLevel="0" collapsed="false">
      <c r="A2927" s="0" t="s">
        <v>3073</v>
      </c>
      <c r="B2927" s="0" t="s">
        <v>48</v>
      </c>
      <c r="C2927" s="0" t="n">
        <v>256</v>
      </c>
      <c r="D2927" s="0" t="n">
        <v>55</v>
      </c>
      <c r="E2927" s="0" t="n">
        <v>10</v>
      </c>
      <c r="F2927" s="0" t="n">
        <v>7</v>
      </c>
      <c r="G2927" s="0" t="n">
        <v>27.55</v>
      </c>
      <c r="H2927" s="0" t="n">
        <v>1.94</v>
      </c>
      <c r="I2927" s="0" t="n">
        <v>0.37</v>
      </c>
      <c r="J2927" s="0" t="s">
        <v>76</v>
      </c>
      <c r="K2927" s="0" t="s">
        <v>54</v>
      </c>
      <c r="L2927" s="0" t="n">
        <v>35</v>
      </c>
      <c r="M2927" s="0" t="n">
        <v>1.14</v>
      </c>
      <c r="N2927" s="0" t="n">
        <v>62.33</v>
      </c>
      <c r="O2927" s="0" t="n">
        <v>0.95</v>
      </c>
      <c r="P2927" s="0" t="n">
        <v>4</v>
      </c>
      <c r="Q2927" s="0" t="n">
        <v>0.72</v>
      </c>
      <c r="R2927" s="0" t="n">
        <v>667</v>
      </c>
      <c r="S2927" s="0" t="n">
        <v>5.16</v>
      </c>
      <c r="T2927" s="0" t="n">
        <v>0.42</v>
      </c>
      <c r="U2927" s="6" t="n">
        <v>45332</v>
      </c>
      <c r="V2927" s="0" t="n">
        <v>147.5</v>
      </c>
      <c r="W2927" s="0" t="n">
        <v>0.522</v>
      </c>
    </row>
    <row r="2928" customFormat="false" ht="15" hidden="false" customHeight="false" outlineLevel="0" collapsed="false">
      <c r="A2928" s="0" t="s">
        <v>3074</v>
      </c>
      <c r="B2928" s="0" t="s">
        <v>40</v>
      </c>
      <c r="C2928" s="0" t="n">
        <v>41</v>
      </c>
      <c r="D2928" s="0" t="n">
        <v>47</v>
      </c>
      <c r="E2928" s="0" t="n">
        <v>7</v>
      </c>
      <c r="F2928" s="0" t="n">
        <v>9</v>
      </c>
      <c r="G2928" s="0" t="n">
        <v>11.77</v>
      </c>
      <c r="H2928" s="0" t="n">
        <v>2.84</v>
      </c>
      <c r="I2928" s="0" t="n">
        <v>0.37</v>
      </c>
      <c r="J2928" s="0" t="s">
        <v>267</v>
      </c>
      <c r="K2928" s="0" t="s">
        <v>60</v>
      </c>
      <c r="L2928" s="0" t="n">
        <v>105</v>
      </c>
      <c r="M2928" s="0" t="n">
        <v>2.07</v>
      </c>
      <c r="N2928" s="0" t="n">
        <v>124.56</v>
      </c>
      <c r="O2928" s="0" t="n">
        <v>0.69</v>
      </c>
      <c r="P2928" s="0" t="n">
        <v>7</v>
      </c>
      <c r="Q2928" s="0" t="n">
        <v>0.86</v>
      </c>
      <c r="R2928" s="0" t="n">
        <v>546</v>
      </c>
      <c r="S2928" s="0" t="n">
        <v>10.25</v>
      </c>
      <c r="T2928" s="0" t="n">
        <v>0.72</v>
      </c>
      <c r="U2928" s="6" t="n">
        <v>45603</v>
      </c>
      <c r="V2928" s="0" t="n">
        <v>110.04</v>
      </c>
      <c r="W2928" s="0" t="n">
        <v>0.644</v>
      </c>
    </row>
    <row r="2929" customFormat="false" ht="15" hidden="false" customHeight="false" outlineLevel="0" collapsed="false">
      <c r="A2929" s="0" t="s">
        <v>3075</v>
      </c>
      <c r="B2929" s="0" t="s">
        <v>44</v>
      </c>
      <c r="C2929" s="0" t="n">
        <v>204</v>
      </c>
      <c r="D2929" s="0" t="n">
        <v>17</v>
      </c>
      <c r="E2929" s="0" t="n">
        <v>3</v>
      </c>
      <c r="F2929" s="0" t="n">
        <v>8</v>
      </c>
      <c r="G2929" s="0" t="n">
        <v>32.85</v>
      </c>
      <c r="H2929" s="0" t="n">
        <v>3.29</v>
      </c>
      <c r="I2929" s="0" t="n">
        <v>0.53</v>
      </c>
      <c r="J2929" s="0" t="s">
        <v>220</v>
      </c>
      <c r="K2929" s="0" t="s">
        <v>54</v>
      </c>
      <c r="L2929" s="0" t="n">
        <v>22</v>
      </c>
      <c r="M2929" s="0" t="n">
        <v>4.68</v>
      </c>
      <c r="N2929" s="0" t="n">
        <v>48.99</v>
      </c>
      <c r="O2929" s="0" t="n">
        <v>1.05</v>
      </c>
      <c r="P2929" s="0" t="n">
        <v>4</v>
      </c>
      <c r="Q2929" s="0" t="n">
        <v>0.79</v>
      </c>
      <c r="R2929" s="0" t="n">
        <v>745</v>
      </c>
      <c r="S2929" s="0" t="n">
        <v>13.25</v>
      </c>
      <c r="T2929" s="0" t="n">
        <v>0.86</v>
      </c>
      <c r="U2929" s="6" t="n">
        <v>45311</v>
      </c>
      <c r="V2929" s="0" t="n">
        <v>213.84</v>
      </c>
      <c r="W2929" s="0" t="n">
        <v>0.722</v>
      </c>
    </row>
    <row r="2930" customFormat="false" ht="15" hidden="false" customHeight="false" outlineLevel="0" collapsed="false">
      <c r="A2930" s="0" t="s">
        <v>3076</v>
      </c>
      <c r="B2930" s="0" t="s">
        <v>44</v>
      </c>
      <c r="C2930" s="0" t="n">
        <v>487</v>
      </c>
      <c r="D2930" s="0" t="n">
        <v>63</v>
      </c>
      <c r="E2930" s="0" t="n">
        <v>9</v>
      </c>
      <c r="F2930" s="0" t="n">
        <v>6</v>
      </c>
      <c r="G2930" s="0" t="n">
        <v>45.31</v>
      </c>
      <c r="H2930" s="0" t="n">
        <v>6.28</v>
      </c>
      <c r="I2930" s="0" t="n">
        <v>0.93</v>
      </c>
      <c r="J2930" s="0" t="s">
        <v>72</v>
      </c>
      <c r="K2930" s="0" t="s">
        <v>46</v>
      </c>
      <c r="L2930" s="0" t="n">
        <v>134</v>
      </c>
      <c r="M2930" s="0" t="n">
        <v>0.64</v>
      </c>
      <c r="N2930" s="0" t="n">
        <v>137.82</v>
      </c>
      <c r="O2930" s="0" t="n">
        <v>1.12</v>
      </c>
      <c r="P2930" s="0" t="n">
        <v>3</v>
      </c>
      <c r="Q2930" s="0" t="n">
        <v>0.78</v>
      </c>
      <c r="R2930" s="0" t="n">
        <v>899</v>
      </c>
      <c r="S2930" s="0" t="n">
        <v>9.73</v>
      </c>
      <c r="T2930" s="0" t="n">
        <v>0.69</v>
      </c>
      <c r="U2930" s="6" t="n">
        <v>45488</v>
      </c>
      <c r="V2930" s="0" t="n">
        <v>207.82</v>
      </c>
      <c r="W2930" s="0" t="n">
        <v>0.652</v>
      </c>
    </row>
    <row r="2931" customFormat="false" ht="15" hidden="false" customHeight="false" outlineLevel="0" collapsed="false">
      <c r="A2931" s="0" t="s">
        <v>3077</v>
      </c>
      <c r="B2931" s="0" t="s">
        <v>44</v>
      </c>
      <c r="C2931" s="0" t="n">
        <v>261</v>
      </c>
      <c r="D2931" s="0" t="n">
        <v>46</v>
      </c>
      <c r="E2931" s="0" t="n">
        <v>3</v>
      </c>
      <c r="F2931" s="0" t="n">
        <v>5</v>
      </c>
      <c r="G2931" s="0" t="n">
        <v>5.19</v>
      </c>
      <c r="H2931" s="0" t="n">
        <v>4.05</v>
      </c>
      <c r="I2931" s="0" t="n">
        <v>0.48</v>
      </c>
      <c r="J2931" s="0" t="s">
        <v>231</v>
      </c>
      <c r="K2931" s="0" t="s">
        <v>46</v>
      </c>
      <c r="L2931" s="0" t="n">
        <v>78</v>
      </c>
      <c r="M2931" s="0" t="n">
        <v>4.33</v>
      </c>
      <c r="N2931" s="0" t="n">
        <v>35.99</v>
      </c>
      <c r="O2931" s="0" t="n">
        <v>0.7</v>
      </c>
      <c r="P2931" s="0" t="n">
        <v>7</v>
      </c>
      <c r="Q2931" s="0" t="n">
        <v>0.73</v>
      </c>
      <c r="R2931" s="0" t="n">
        <v>560</v>
      </c>
      <c r="S2931" s="0" t="n">
        <v>12.29</v>
      </c>
      <c r="T2931" s="0" t="n">
        <v>0.98</v>
      </c>
      <c r="U2931" s="6" t="n">
        <v>45497</v>
      </c>
      <c r="V2931" s="0" t="n">
        <v>105.09</v>
      </c>
      <c r="W2931" s="0" t="n">
        <v>0.696</v>
      </c>
    </row>
    <row r="2932" customFormat="false" ht="15" hidden="false" customHeight="false" outlineLevel="0" collapsed="false">
      <c r="A2932" s="0" t="s">
        <v>3078</v>
      </c>
      <c r="B2932" s="0" t="s">
        <v>40</v>
      </c>
      <c r="C2932" s="0" t="n">
        <v>382</v>
      </c>
      <c r="D2932" s="0" t="n">
        <v>49</v>
      </c>
      <c r="E2932" s="0" t="n">
        <v>11</v>
      </c>
      <c r="F2932" s="0" t="n">
        <v>6</v>
      </c>
      <c r="G2932" s="0" t="n">
        <v>11.61</v>
      </c>
      <c r="H2932" s="0" t="n">
        <v>5.3</v>
      </c>
      <c r="I2932" s="0" t="n">
        <v>0.3</v>
      </c>
      <c r="J2932" s="0" t="s">
        <v>191</v>
      </c>
      <c r="K2932" s="0" t="s">
        <v>42</v>
      </c>
      <c r="L2932" s="0" t="n">
        <v>60</v>
      </c>
      <c r="M2932" s="0" t="n">
        <v>2.29</v>
      </c>
      <c r="N2932" s="0" t="n">
        <v>14.33</v>
      </c>
      <c r="O2932" s="0" t="n">
        <v>1.13</v>
      </c>
      <c r="P2932" s="0" t="n">
        <v>4</v>
      </c>
      <c r="Q2932" s="0" t="n">
        <v>0.99</v>
      </c>
      <c r="R2932" s="0" t="n">
        <v>568</v>
      </c>
      <c r="S2932" s="0" t="n">
        <v>13.98</v>
      </c>
      <c r="T2932" s="0" t="n">
        <v>0.47</v>
      </c>
      <c r="U2932" s="6" t="n">
        <v>45606</v>
      </c>
      <c r="V2932" s="0" t="n">
        <v>215.73</v>
      </c>
      <c r="W2932" s="0" t="n">
        <v>0.685</v>
      </c>
    </row>
    <row r="2933" customFormat="false" ht="15" hidden="false" customHeight="false" outlineLevel="0" collapsed="false">
      <c r="A2933" s="0" t="s">
        <v>3079</v>
      </c>
      <c r="B2933" s="0" t="s">
        <v>44</v>
      </c>
      <c r="C2933" s="0" t="n">
        <v>302</v>
      </c>
      <c r="D2933" s="0" t="n">
        <v>43</v>
      </c>
      <c r="E2933" s="0" t="n">
        <v>5</v>
      </c>
      <c r="F2933" s="0" t="n">
        <v>6</v>
      </c>
      <c r="G2933" s="0" t="n">
        <v>42.38</v>
      </c>
      <c r="H2933" s="0" t="n">
        <v>6.68</v>
      </c>
      <c r="I2933" s="0" t="n">
        <v>0.25</v>
      </c>
      <c r="J2933" s="0" t="s">
        <v>130</v>
      </c>
      <c r="K2933" s="0" t="s">
        <v>42</v>
      </c>
      <c r="L2933" s="0" t="n">
        <v>22</v>
      </c>
      <c r="M2933" s="0" t="n">
        <v>3.03</v>
      </c>
      <c r="N2933" s="0" t="n">
        <v>174.06</v>
      </c>
      <c r="O2933" s="0" t="n">
        <v>0.3</v>
      </c>
      <c r="P2933" s="0" t="n">
        <v>7</v>
      </c>
      <c r="Q2933" s="0" t="n">
        <v>0.95</v>
      </c>
      <c r="R2933" s="0" t="n">
        <v>501</v>
      </c>
      <c r="S2933" s="0" t="n">
        <v>14.54</v>
      </c>
      <c r="T2933" s="0" t="n">
        <v>0.58</v>
      </c>
      <c r="U2933" s="6" t="n">
        <v>45627</v>
      </c>
      <c r="V2933" s="0" t="n">
        <v>110.98</v>
      </c>
      <c r="W2933" s="0" t="n">
        <v>0.73</v>
      </c>
    </row>
    <row r="2934" customFormat="false" ht="15" hidden="false" customHeight="false" outlineLevel="0" collapsed="false">
      <c r="A2934" s="0" t="s">
        <v>3080</v>
      </c>
      <c r="B2934" s="0" t="s">
        <v>81</v>
      </c>
      <c r="C2934" s="0" t="n">
        <v>60</v>
      </c>
      <c r="D2934" s="0" t="n">
        <v>88</v>
      </c>
      <c r="E2934" s="0" t="n">
        <v>14</v>
      </c>
      <c r="F2934" s="0" t="n">
        <v>5</v>
      </c>
      <c r="G2934" s="0" t="n">
        <v>31.95</v>
      </c>
      <c r="H2934" s="0" t="n">
        <v>9.58</v>
      </c>
      <c r="I2934" s="0" t="n">
        <v>0.51</v>
      </c>
      <c r="J2934" s="0" t="s">
        <v>455</v>
      </c>
      <c r="K2934" s="0" t="s">
        <v>60</v>
      </c>
      <c r="L2934" s="0" t="n">
        <v>178</v>
      </c>
      <c r="M2934" s="0" t="n">
        <v>2.81</v>
      </c>
      <c r="N2934" s="0" t="n">
        <v>73.35</v>
      </c>
      <c r="O2934" s="0" t="n">
        <v>0.54</v>
      </c>
      <c r="P2934" s="0" t="n">
        <v>0</v>
      </c>
      <c r="Q2934" s="0" t="n">
        <v>0.73</v>
      </c>
      <c r="R2934" s="0" t="n">
        <v>592</v>
      </c>
      <c r="S2934" s="0" t="n">
        <v>6.75</v>
      </c>
      <c r="T2934" s="0" t="n">
        <v>0.86</v>
      </c>
      <c r="U2934" s="6" t="n">
        <v>45558</v>
      </c>
      <c r="V2934" s="0" t="n">
        <v>74.38</v>
      </c>
      <c r="W2934" s="0" t="n">
        <v>0.754</v>
      </c>
    </row>
    <row r="2935" customFormat="false" ht="15" hidden="false" customHeight="false" outlineLevel="0" collapsed="false">
      <c r="A2935" s="0" t="s">
        <v>3081</v>
      </c>
      <c r="B2935" s="0" t="s">
        <v>44</v>
      </c>
      <c r="C2935" s="0" t="n">
        <v>355</v>
      </c>
      <c r="D2935" s="0" t="n">
        <v>26</v>
      </c>
      <c r="E2935" s="0" t="n">
        <v>5</v>
      </c>
      <c r="F2935" s="0" t="n">
        <v>7</v>
      </c>
      <c r="G2935" s="0" t="n">
        <v>4.86</v>
      </c>
      <c r="H2935" s="0" t="n">
        <v>7.77</v>
      </c>
      <c r="I2935" s="0" t="n">
        <v>0.82</v>
      </c>
      <c r="J2935" s="0" t="s">
        <v>62</v>
      </c>
      <c r="K2935" s="0" t="s">
        <v>60</v>
      </c>
      <c r="L2935" s="0" t="n">
        <v>148</v>
      </c>
      <c r="M2935" s="0" t="n">
        <v>4.67</v>
      </c>
      <c r="N2935" s="0" t="n">
        <v>39.8</v>
      </c>
      <c r="O2935" s="0" t="n">
        <v>1.52</v>
      </c>
      <c r="P2935" s="0" t="n">
        <v>2</v>
      </c>
      <c r="Q2935" s="0" t="n">
        <v>0.96</v>
      </c>
      <c r="R2935" s="0" t="n">
        <v>265</v>
      </c>
      <c r="S2935" s="0" t="n">
        <v>14.9</v>
      </c>
      <c r="T2935" s="0" t="n">
        <v>0.75</v>
      </c>
      <c r="U2935" s="6" t="n">
        <v>45438</v>
      </c>
      <c r="V2935" s="0" t="n">
        <v>218.75</v>
      </c>
      <c r="W2935" s="0" t="n">
        <v>0.749</v>
      </c>
    </row>
    <row r="2936" customFormat="false" ht="15" hidden="false" customHeight="false" outlineLevel="0" collapsed="false">
      <c r="A2936" s="0" t="s">
        <v>3082</v>
      </c>
      <c r="B2936" s="0" t="s">
        <v>56</v>
      </c>
      <c r="C2936" s="0" t="n">
        <v>181</v>
      </c>
      <c r="D2936" s="0" t="n">
        <v>42</v>
      </c>
      <c r="E2936" s="0" t="n">
        <v>8</v>
      </c>
      <c r="F2936" s="0" t="n">
        <v>9</v>
      </c>
      <c r="G2936" s="0" t="n">
        <v>24.83</v>
      </c>
      <c r="H2936" s="0" t="n">
        <v>4.35</v>
      </c>
      <c r="I2936" s="0" t="n">
        <v>0.36</v>
      </c>
      <c r="J2936" s="0" t="s">
        <v>474</v>
      </c>
      <c r="K2936" s="0" t="s">
        <v>42</v>
      </c>
      <c r="L2936" s="0" t="n">
        <v>174</v>
      </c>
      <c r="M2936" s="0" t="n">
        <v>3.97</v>
      </c>
      <c r="N2936" s="0" t="n">
        <v>42.81</v>
      </c>
      <c r="O2936" s="0" t="n">
        <v>0.45</v>
      </c>
      <c r="P2936" s="0" t="n">
        <v>6</v>
      </c>
      <c r="Q2936" s="0" t="n">
        <v>0.9</v>
      </c>
      <c r="R2936" s="0" t="n">
        <v>519</v>
      </c>
      <c r="S2936" s="0" t="n">
        <v>4.8</v>
      </c>
      <c r="T2936" s="0" t="n">
        <v>0.37</v>
      </c>
      <c r="U2936" s="6" t="n">
        <v>45656</v>
      </c>
      <c r="V2936" s="0" t="n">
        <v>221.13</v>
      </c>
      <c r="W2936" s="0" t="n">
        <v>0.553</v>
      </c>
    </row>
    <row r="2937" customFormat="false" ht="15" hidden="false" customHeight="false" outlineLevel="0" collapsed="false">
      <c r="A2937" s="0" t="s">
        <v>3083</v>
      </c>
      <c r="B2937" s="0" t="s">
        <v>40</v>
      </c>
      <c r="C2937" s="0" t="n">
        <v>179</v>
      </c>
      <c r="D2937" s="0" t="n">
        <v>56</v>
      </c>
      <c r="E2937" s="0" t="n">
        <v>12</v>
      </c>
      <c r="F2937" s="0" t="n">
        <v>5</v>
      </c>
      <c r="G2937" s="0" t="n">
        <v>11.28</v>
      </c>
      <c r="H2937" s="0" t="n">
        <v>7.61</v>
      </c>
      <c r="I2937" s="0" t="n">
        <v>0.56</v>
      </c>
      <c r="J2937" s="0" t="s">
        <v>220</v>
      </c>
      <c r="K2937" s="0" t="s">
        <v>60</v>
      </c>
      <c r="L2937" s="0" t="n">
        <v>69</v>
      </c>
      <c r="M2937" s="0" t="n">
        <v>4.93</v>
      </c>
      <c r="N2937" s="0" t="n">
        <v>178.32</v>
      </c>
      <c r="O2937" s="0" t="n">
        <v>0.36</v>
      </c>
      <c r="P2937" s="0" t="n">
        <v>0</v>
      </c>
      <c r="Q2937" s="0" t="n">
        <v>0.8</v>
      </c>
      <c r="R2937" s="0" t="n">
        <v>902</v>
      </c>
      <c r="S2937" s="0" t="n">
        <v>7.47</v>
      </c>
      <c r="T2937" s="0" t="n">
        <v>0.6</v>
      </c>
      <c r="U2937" s="6" t="n">
        <v>45597</v>
      </c>
      <c r="V2937" s="0" t="n">
        <v>261.07</v>
      </c>
      <c r="W2937" s="0" t="n">
        <v>0.744</v>
      </c>
    </row>
    <row r="2938" customFormat="false" ht="15" hidden="false" customHeight="false" outlineLevel="0" collapsed="false">
      <c r="A2938" s="0" t="s">
        <v>3084</v>
      </c>
      <c r="B2938" s="0" t="s">
        <v>56</v>
      </c>
      <c r="C2938" s="0" t="n">
        <v>493</v>
      </c>
      <c r="D2938" s="0" t="n">
        <v>61</v>
      </c>
      <c r="E2938" s="0" t="n">
        <v>8</v>
      </c>
      <c r="F2938" s="0" t="n">
        <v>3</v>
      </c>
      <c r="G2938" s="0" t="n">
        <v>10.76</v>
      </c>
      <c r="H2938" s="0" t="n">
        <v>9.52</v>
      </c>
      <c r="I2938" s="0" t="n">
        <v>0.64</v>
      </c>
      <c r="J2938" s="0" t="s">
        <v>57</v>
      </c>
      <c r="K2938" s="0" t="s">
        <v>54</v>
      </c>
      <c r="L2938" s="0" t="n">
        <v>41</v>
      </c>
      <c r="M2938" s="0" t="n">
        <v>4.07</v>
      </c>
      <c r="N2938" s="0" t="n">
        <v>134.34</v>
      </c>
      <c r="O2938" s="0" t="n">
        <v>0.65</v>
      </c>
      <c r="P2938" s="0" t="n">
        <v>4</v>
      </c>
      <c r="Q2938" s="0" t="n">
        <v>0.96</v>
      </c>
      <c r="R2938" s="0" t="n">
        <v>353</v>
      </c>
      <c r="S2938" s="0" t="n">
        <v>11.65</v>
      </c>
      <c r="T2938" s="0" t="n">
        <v>0.98</v>
      </c>
      <c r="U2938" s="6" t="n">
        <v>45321</v>
      </c>
      <c r="V2938" s="0" t="n">
        <v>155.27</v>
      </c>
      <c r="W2938" s="0" t="n">
        <v>0.798</v>
      </c>
    </row>
    <row r="2939" customFormat="false" ht="15" hidden="false" customHeight="false" outlineLevel="0" collapsed="false">
      <c r="A2939" s="0" t="s">
        <v>3085</v>
      </c>
      <c r="B2939" s="0" t="s">
        <v>44</v>
      </c>
      <c r="C2939" s="0" t="n">
        <v>108</v>
      </c>
      <c r="D2939" s="0" t="n">
        <v>89</v>
      </c>
      <c r="E2939" s="0" t="n">
        <v>13</v>
      </c>
      <c r="F2939" s="0" t="n">
        <v>4</v>
      </c>
      <c r="G2939" s="0" t="n">
        <v>47.09</v>
      </c>
      <c r="H2939" s="0" t="n">
        <v>5.24</v>
      </c>
      <c r="I2939" s="0" t="n">
        <v>0.51</v>
      </c>
      <c r="J2939" s="0" t="s">
        <v>110</v>
      </c>
      <c r="K2939" s="0" t="s">
        <v>46</v>
      </c>
      <c r="L2939" s="0" t="n">
        <v>27</v>
      </c>
      <c r="M2939" s="0" t="n">
        <v>1.83</v>
      </c>
      <c r="N2939" s="0" t="n">
        <v>191.71</v>
      </c>
      <c r="O2939" s="0" t="n">
        <v>0.8</v>
      </c>
      <c r="P2939" s="0" t="n">
        <v>5</v>
      </c>
      <c r="Q2939" s="0" t="n">
        <v>0.88</v>
      </c>
      <c r="R2939" s="0" t="n">
        <v>347</v>
      </c>
      <c r="S2939" s="0" t="n">
        <v>14.58</v>
      </c>
      <c r="T2939" s="0" t="n">
        <v>0.89</v>
      </c>
      <c r="U2939" s="6" t="n">
        <v>45381</v>
      </c>
      <c r="V2939" s="0" t="n">
        <v>77.39</v>
      </c>
      <c r="W2939" s="0" t="n">
        <v>0.768</v>
      </c>
    </row>
    <row r="2940" customFormat="false" ht="15" hidden="false" customHeight="false" outlineLevel="0" collapsed="false">
      <c r="A2940" s="0" t="s">
        <v>3086</v>
      </c>
      <c r="B2940" s="0" t="s">
        <v>81</v>
      </c>
      <c r="C2940" s="0" t="n">
        <v>341</v>
      </c>
      <c r="D2940" s="0" t="n">
        <v>18</v>
      </c>
      <c r="E2940" s="0" t="n">
        <v>13</v>
      </c>
      <c r="F2940" s="0" t="n">
        <v>9</v>
      </c>
      <c r="G2940" s="0" t="n">
        <v>38.32</v>
      </c>
      <c r="H2940" s="0" t="n">
        <v>4.4</v>
      </c>
      <c r="I2940" s="0" t="n">
        <v>0.27</v>
      </c>
      <c r="J2940" s="0" t="s">
        <v>137</v>
      </c>
      <c r="K2940" s="0" t="s">
        <v>42</v>
      </c>
      <c r="L2940" s="0" t="n">
        <v>102</v>
      </c>
      <c r="M2940" s="0" t="n">
        <v>4.83</v>
      </c>
      <c r="N2940" s="0" t="n">
        <v>162.01</v>
      </c>
      <c r="O2940" s="0" t="n">
        <v>0.72</v>
      </c>
      <c r="P2940" s="0" t="n">
        <v>0</v>
      </c>
      <c r="Q2940" s="0" t="n">
        <v>0.95</v>
      </c>
      <c r="R2940" s="0" t="n">
        <v>395</v>
      </c>
      <c r="S2940" s="0" t="n">
        <v>1.74</v>
      </c>
      <c r="T2940" s="0" t="n">
        <v>0.35</v>
      </c>
      <c r="U2940" s="6" t="n">
        <v>45619</v>
      </c>
      <c r="V2940" s="0" t="n">
        <v>252.7</v>
      </c>
      <c r="W2940" s="0" t="n">
        <v>0.611</v>
      </c>
    </row>
    <row r="2941" customFormat="false" ht="15" hidden="false" customHeight="false" outlineLevel="0" collapsed="false">
      <c r="A2941" s="0" t="s">
        <v>3087</v>
      </c>
      <c r="B2941" s="0" t="s">
        <v>48</v>
      </c>
      <c r="C2941" s="0" t="n">
        <v>31</v>
      </c>
      <c r="D2941" s="0" t="n">
        <v>42</v>
      </c>
      <c r="E2941" s="0" t="n">
        <v>8</v>
      </c>
      <c r="F2941" s="0" t="n">
        <v>2</v>
      </c>
      <c r="G2941" s="0" t="n">
        <v>35.12</v>
      </c>
      <c r="H2941" s="0" t="n">
        <v>1.24</v>
      </c>
      <c r="I2941" s="0" t="n">
        <v>0.93</v>
      </c>
      <c r="J2941" s="0" t="s">
        <v>284</v>
      </c>
      <c r="K2941" s="0" t="s">
        <v>42</v>
      </c>
      <c r="L2941" s="0" t="n">
        <v>157</v>
      </c>
      <c r="M2941" s="0" t="n">
        <v>4.93</v>
      </c>
      <c r="N2941" s="0" t="n">
        <v>155.83</v>
      </c>
      <c r="O2941" s="0" t="n">
        <v>0.81</v>
      </c>
      <c r="P2941" s="0" t="n">
        <v>6</v>
      </c>
      <c r="Q2941" s="0" t="n">
        <v>0.84</v>
      </c>
      <c r="R2941" s="0" t="n">
        <v>335</v>
      </c>
      <c r="S2941" s="0" t="n">
        <v>14.24</v>
      </c>
      <c r="T2941" s="0" t="n">
        <v>0.34</v>
      </c>
      <c r="U2941" s="6" t="n">
        <v>45545</v>
      </c>
      <c r="V2941" s="0" t="n">
        <v>60.65</v>
      </c>
      <c r="W2941" s="0" t="n">
        <v>0.625</v>
      </c>
    </row>
    <row r="2942" customFormat="false" ht="15" hidden="false" customHeight="false" outlineLevel="0" collapsed="false">
      <c r="A2942" s="0" t="s">
        <v>3088</v>
      </c>
      <c r="B2942" s="0" t="s">
        <v>44</v>
      </c>
      <c r="C2942" s="0" t="n">
        <v>443</v>
      </c>
      <c r="D2942" s="0" t="n">
        <v>69</v>
      </c>
      <c r="E2942" s="0" t="n">
        <v>3</v>
      </c>
      <c r="F2942" s="0" t="n">
        <v>5</v>
      </c>
      <c r="G2942" s="0" t="n">
        <v>12.71</v>
      </c>
      <c r="H2942" s="0" t="n">
        <v>8.98</v>
      </c>
      <c r="I2942" s="0" t="n">
        <v>0.61</v>
      </c>
      <c r="J2942" s="0" t="s">
        <v>348</v>
      </c>
      <c r="K2942" s="0" t="s">
        <v>54</v>
      </c>
      <c r="L2942" s="0" t="n">
        <v>53</v>
      </c>
      <c r="M2942" s="0" t="n">
        <v>1.05</v>
      </c>
      <c r="N2942" s="0" t="n">
        <v>104.97</v>
      </c>
      <c r="O2942" s="0" t="n">
        <v>0.37</v>
      </c>
      <c r="P2942" s="0" t="n">
        <v>8</v>
      </c>
      <c r="Q2942" s="0" t="n">
        <v>0.85</v>
      </c>
      <c r="R2942" s="0" t="n">
        <v>934</v>
      </c>
      <c r="S2942" s="0" t="n">
        <v>14.98</v>
      </c>
      <c r="T2942" s="0" t="n">
        <v>0.86</v>
      </c>
      <c r="U2942" s="6" t="n">
        <v>45516</v>
      </c>
      <c r="V2942" s="0" t="n">
        <v>282.2</v>
      </c>
      <c r="W2942" s="0" t="n">
        <v>0.745</v>
      </c>
    </row>
    <row r="2943" customFormat="false" ht="15" hidden="false" customHeight="false" outlineLevel="0" collapsed="false">
      <c r="A2943" s="0" t="s">
        <v>3089</v>
      </c>
      <c r="B2943" s="0" t="s">
        <v>81</v>
      </c>
      <c r="C2943" s="0" t="n">
        <v>92</v>
      </c>
      <c r="D2943" s="0" t="n">
        <v>86</v>
      </c>
      <c r="E2943" s="0" t="n">
        <v>7</v>
      </c>
      <c r="F2943" s="0" t="n">
        <v>5</v>
      </c>
      <c r="G2943" s="0" t="n">
        <v>6.81</v>
      </c>
      <c r="H2943" s="0" t="n">
        <v>2.84</v>
      </c>
      <c r="I2943" s="0" t="n">
        <v>0.76</v>
      </c>
      <c r="J2943" s="0" t="s">
        <v>106</v>
      </c>
      <c r="K2943" s="0" t="s">
        <v>60</v>
      </c>
      <c r="L2943" s="0" t="n">
        <v>173</v>
      </c>
      <c r="M2943" s="0" t="n">
        <v>4.55</v>
      </c>
      <c r="N2943" s="0" t="n">
        <v>165.95</v>
      </c>
      <c r="O2943" s="0" t="n">
        <v>0.41</v>
      </c>
      <c r="P2943" s="0" t="n">
        <v>8</v>
      </c>
      <c r="Q2943" s="0" t="n">
        <v>0.79</v>
      </c>
      <c r="R2943" s="0" t="n">
        <v>175</v>
      </c>
      <c r="S2943" s="0" t="n">
        <v>13.73</v>
      </c>
      <c r="T2943" s="0" t="n">
        <v>0.36</v>
      </c>
      <c r="U2943" s="6" t="n">
        <v>45297</v>
      </c>
      <c r="V2943" s="0" t="n">
        <v>98.93</v>
      </c>
      <c r="W2943" s="0" t="n">
        <v>0.612</v>
      </c>
    </row>
    <row r="2944" customFormat="false" ht="15" hidden="false" customHeight="false" outlineLevel="0" collapsed="false">
      <c r="A2944" s="0" t="s">
        <v>3090</v>
      </c>
      <c r="B2944" s="0" t="s">
        <v>40</v>
      </c>
      <c r="C2944" s="0" t="n">
        <v>95</v>
      </c>
      <c r="D2944" s="0" t="n">
        <v>30</v>
      </c>
      <c r="E2944" s="0" t="n">
        <v>14</v>
      </c>
      <c r="F2944" s="0" t="n">
        <v>6</v>
      </c>
      <c r="G2944" s="0" t="n">
        <v>43.67</v>
      </c>
      <c r="H2944" s="0" t="n">
        <v>1.11</v>
      </c>
      <c r="I2944" s="0" t="n">
        <v>0.67</v>
      </c>
      <c r="J2944" s="0" t="s">
        <v>271</v>
      </c>
      <c r="K2944" s="0" t="s">
        <v>42</v>
      </c>
      <c r="L2944" s="0" t="n">
        <v>46</v>
      </c>
      <c r="M2944" s="0" t="n">
        <v>3.49</v>
      </c>
      <c r="N2944" s="0" t="n">
        <v>88.4</v>
      </c>
      <c r="O2944" s="0" t="n">
        <v>0.55</v>
      </c>
      <c r="P2944" s="0" t="n">
        <v>2</v>
      </c>
      <c r="Q2944" s="0" t="n">
        <v>0.82</v>
      </c>
      <c r="R2944" s="0" t="n">
        <v>100</v>
      </c>
      <c r="S2944" s="0" t="n">
        <v>2.52</v>
      </c>
      <c r="T2944" s="0" t="n">
        <v>0.56</v>
      </c>
      <c r="U2944" s="6" t="n">
        <v>45395</v>
      </c>
      <c r="V2944" s="0" t="n">
        <v>15.44</v>
      </c>
      <c r="W2944" s="0" t="n">
        <v>0.615</v>
      </c>
    </row>
    <row r="2945" customFormat="false" ht="15" hidden="false" customHeight="false" outlineLevel="0" collapsed="false">
      <c r="A2945" s="0" t="s">
        <v>3091</v>
      </c>
      <c r="B2945" s="0" t="s">
        <v>56</v>
      </c>
      <c r="C2945" s="0" t="n">
        <v>365</v>
      </c>
      <c r="D2945" s="0" t="n">
        <v>67</v>
      </c>
      <c r="E2945" s="0" t="n">
        <v>8</v>
      </c>
      <c r="F2945" s="0" t="n">
        <v>3</v>
      </c>
      <c r="G2945" s="0" t="n">
        <v>1.29</v>
      </c>
      <c r="H2945" s="0" t="n">
        <v>5.6</v>
      </c>
      <c r="I2945" s="0" t="n">
        <v>1</v>
      </c>
      <c r="J2945" s="0" t="s">
        <v>193</v>
      </c>
      <c r="K2945" s="0" t="s">
        <v>42</v>
      </c>
      <c r="L2945" s="0" t="n">
        <v>170</v>
      </c>
      <c r="M2945" s="0" t="n">
        <v>4.65</v>
      </c>
      <c r="N2945" s="0" t="n">
        <v>167.13</v>
      </c>
      <c r="O2945" s="0" t="n">
        <v>0.86</v>
      </c>
      <c r="P2945" s="0" t="n">
        <v>3</v>
      </c>
      <c r="Q2945" s="0" t="n">
        <v>0.87</v>
      </c>
      <c r="R2945" s="0" t="n">
        <v>468</v>
      </c>
      <c r="S2945" s="0" t="n">
        <v>12.77</v>
      </c>
      <c r="T2945" s="0" t="n">
        <v>0.34</v>
      </c>
      <c r="U2945" s="6" t="n">
        <v>45628</v>
      </c>
      <c r="V2945" s="0" t="n">
        <v>64.16</v>
      </c>
      <c r="W2945" s="0" t="n">
        <v>0.666</v>
      </c>
    </row>
    <row r="2946" customFormat="false" ht="15" hidden="false" customHeight="false" outlineLevel="0" collapsed="false">
      <c r="A2946" s="0" t="s">
        <v>3092</v>
      </c>
      <c r="B2946" s="0" t="s">
        <v>56</v>
      </c>
      <c r="C2946" s="0" t="n">
        <v>220</v>
      </c>
      <c r="D2946" s="0" t="n">
        <v>94</v>
      </c>
      <c r="E2946" s="0" t="n">
        <v>10</v>
      </c>
      <c r="F2946" s="0" t="n">
        <v>8</v>
      </c>
      <c r="G2946" s="0" t="n">
        <v>20.02</v>
      </c>
      <c r="H2946" s="0" t="n">
        <v>8.54</v>
      </c>
      <c r="I2946" s="0" t="n">
        <v>0.51</v>
      </c>
      <c r="J2946" s="0" t="s">
        <v>409</v>
      </c>
      <c r="K2946" s="0" t="s">
        <v>54</v>
      </c>
      <c r="L2946" s="0" t="n">
        <v>136</v>
      </c>
      <c r="M2946" s="0" t="n">
        <v>4.62</v>
      </c>
      <c r="N2946" s="0" t="n">
        <v>153.97</v>
      </c>
      <c r="O2946" s="0" t="n">
        <v>0.74</v>
      </c>
      <c r="P2946" s="0" t="n">
        <v>0</v>
      </c>
      <c r="Q2946" s="0" t="n">
        <v>0.98</v>
      </c>
      <c r="R2946" s="0" t="n">
        <v>751</v>
      </c>
      <c r="S2946" s="0" t="n">
        <v>9.96</v>
      </c>
      <c r="T2946" s="0" t="n">
        <v>0.21</v>
      </c>
      <c r="U2946" s="6" t="n">
        <v>45557</v>
      </c>
      <c r="V2946" s="0" t="n">
        <v>130.29</v>
      </c>
      <c r="W2946" s="0" t="n">
        <v>0.697</v>
      </c>
    </row>
    <row r="2947" customFormat="false" ht="15" hidden="false" customHeight="false" outlineLevel="0" collapsed="false">
      <c r="A2947" s="0" t="s">
        <v>3093</v>
      </c>
      <c r="B2947" s="0" t="s">
        <v>56</v>
      </c>
      <c r="C2947" s="0" t="n">
        <v>29</v>
      </c>
      <c r="D2947" s="0" t="n">
        <v>78</v>
      </c>
      <c r="E2947" s="0" t="n">
        <v>3</v>
      </c>
      <c r="F2947" s="0" t="n">
        <v>8</v>
      </c>
      <c r="G2947" s="0" t="n">
        <v>14.6</v>
      </c>
      <c r="H2947" s="0" t="n">
        <v>4.36</v>
      </c>
      <c r="I2947" s="0" t="n">
        <v>0.48</v>
      </c>
      <c r="J2947" s="0" t="s">
        <v>324</v>
      </c>
      <c r="K2947" s="0" t="s">
        <v>46</v>
      </c>
      <c r="L2947" s="0" t="n">
        <v>28</v>
      </c>
      <c r="M2947" s="0" t="n">
        <v>4.51</v>
      </c>
      <c r="N2947" s="0" t="n">
        <v>138.9</v>
      </c>
      <c r="O2947" s="0" t="n">
        <v>1.6</v>
      </c>
      <c r="P2947" s="0" t="n">
        <v>3</v>
      </c>
      <c r="Q2947" s="0" t="n">
        <v>0.88</v>
      </c>
      <c r="R2947" s="0" t="n">
        <v>100</v>
      </c>
      <c r="S2947" s="0" t="n">
        <v>1.13</v>
      </c>
      <c r="T2947" s="0" t="n">
        <v>0.9</v>
      </c>
      <c r="U2947" s="6" t="n">
        <v>45438</v>
      </c>
      <c r="V2947" s="0" t="n">
        <v>26</v>
      </c>
      <c r="W2947" s="0" t="n">
        <v>0.551</v>
      </c>
    </row>
    <row r="2948" customFormat="false" ht="15" hidden="false" customHeight="false" outlineLevel="0" collapsed="false">
      <c r="A2948" s="0" t="s">
        <v>3094</v>
      </c>
      <c r="B2948" s="0" t="s">
        <v>40</v>
      </c>
      <c r="C2948" s="0" t="n">
        <v>371</v>
      </c>
      <c r="D2948" s="0" t="n">
        <v>19</v>
      </c>
      <c r="E2948" s="0" t="n">
        <v>7</v>
      </c>
      <c r="F2948" s="0" t="n">
        <v>6</v>
      </c>
      <c r="G2948" s="0" t="n">
        <v>28.95</v>
      </c>
      <c r="H2948" s="0" t="n">
        <v>7.94</v>
      </c>
      <c r="I2948" s="0" t="n">
        <v>0.42</v>
      </c>
      <c r="J2948" s="0" t="s">
        <v>259</v>
      </c>
      <c r="K2948" s="0" t="s">
        <v>42</v>
      </c>
      <c r="L2948" s="0" t="n">
        <v>41</v>
      </c>
      <c r="M2948" s="0" t="n">
        <v>4.48</v>
      </c>
      <c r="N2948" s="0" t="n">
        <v>72.65</v>
      </c>
      <c r="O2948" s="0" t="n">
        <v>1.1</v>
      </c>
      <c r="P2948" s="0" t="n">
        <v>4</v>
      </c>
      <c r="Q2948" s="0" t="n">
        <v>0.74</v>
      </c>
      <c r="R2948" s="0" t="n">
        <v>520</v>
      </c>
      <c r="S2948" s="0" t="n">
        <v>14.78</v>
      </c>
      <c r="T2948" s="0" t="n">
        <v>0.82</v>
      </c>
      <c r="U2948" s="6" t="n">
        <v>45391</v>
      </c>
      <c r="V2948" s="0" t="n">
        <v>128.76</v>
      </c>
      <c r="W2948" s="0" t="n">
        <v>0.719</v>
      </c>
    </row>
    <row r="2949" customFormat="false" ht="15" hidden="false" customHeight="false" outlineLevel="0" collapsed="false">
      <c r="A2949" s="0" t="s">
        <v>3095</v>
      </c>
      <c r="B2949" s="0" t="s">
        <v>81</v>
      </c>
      <c r="C2949" s="0" t="n">
        <v>245</v>
      </c>
      <c r="D2949" s="0" t="n">
        <v>15</v>
      </c>
      <c r="E2949" s="0" t="n">
        <v>5</v>
      </c>
      <c r="F2949" s="0" t="n">
        <v>7</v>
      </c>
      <c r="G2949" s="0" t="n">
        <v>13.27</v>
      </c>
      <c r="H2949" s="0" t="n">
        <v>8.45</v>
      </c>
      <c r="I2949" s="0" t="n">
        <v>0.43</v>
      </c>
      <c r="J2949" s="0" t="s">
        <v>297</v>
      </c>
      <c r="K2949" s="0" t="s">
        <v>42</v>
      </c>
      <c r="L2949" s="0" t="n">
        <v>115</v>
      </c>
      <c r="M2949" s="0" t="n">
        <v>1.03</v>
      </c>
      <c r="N2949" s="0" t="n">
        <v>129.84</v>
      </c>
      <c r="O2949" s="0" t="n">
        <v>1.19</v>
      </c>
      <c r="P2949" s="0" t="n">
        <v>6</v>
      </c>
      <c r="Q2949" s="0" t="n">
        <v>0.7</v>
      </c>
      <c r="R2949" s="0" t="n">
        <v>425</v>
      </c>
      <c r="S2949" s="0" t="n">
        <v>3.11</v>
      </c>
      <c r="T2949" s="0" t="n">
        <v>0.58</v>
      </c>
      <c r="U2949" s="6" t="n">
        <v>45309</v>
      </c>
      <c r="V2949" s="0" t="n">
        <v>68.84</v>
      </c>
      <c r="W2949" s="0" t="n">
        <v>0.458</v>
      </c>
    </row>
    <row r="2950" customFormat="false" ht="15" hidden="false" customHeight="false" outlineLevel="0" collapsed="false">
      <c r="A2950" s="0" t="s">
        <v>3096</v>
      </c>
      <c r="B2950" s="0" t="s">
        <v>40</v>
      </c>
      <c r="C2950" s="0" t="n">
        <v>195</v>
      </c>
      <c r="D2950" s="0" t="n">
        <v>22</v>
      </c>
      <c r="E2950" s="0" t="n">
        <v>4</v>
      </c>
      <c r="F2950" s="0" t="n">
        <v>9</v>
      </c>
      <c r="G2950" s="0" t="n">
        <v>16.25</v>
      </c>
      <c r="H2950" s="0" t="n">
        <v>4.82</v>
      </c>
      <c r="I2950" s="0" t="n">
        <v>0.35</v>
      </c>
      <c r="J2950" s="0" t="s">
        <v>162</v>
      </c>
      <c r="K2950" s="0" t="s">
        <v>54</v>
      </c>
      <c r="L2950" s="0" t="n">
        <v>31</v>
      </c>
      <c r="M2950" s="0" t="n">
        <v>1.15</v>
      </c>
      <c r="N2950" s="0" t="n">
        <v>106.29</v>
      </c>
      <c r="O2950" s="0" t="n">
        <v>1.17</v>
      </c>
      <c r="P2950" s="0" t="n">
        <v>4</v>
      </c>
      <c r="Q2950" s="0" t="n">
        <v>0.96</v>
      </c>
      <c r="R2950" s="0" t="n">
        <v>414</v>
      </c>
      <c r="S2950" s="0" t="n">
        <v>6.56</v>
      </c>
      <c r="T2950" s="0" t="n">
        <v>0.33</v>
      </c>
      <c r="U2950" s="6" t="n">
        <v>45598</v>
      </c>
      <c r="V2950" s="0" t="n">
        <v>15.5</v>
      </c>
      <c r="W2950" s="0" t="n">
        <v>0.548</v>
      </c>
    </row>
    <row r="2951" customFormat="false" ht="15" hidden="false" customHeight="false" outlineLevel="0" collapsed="false">
      <c r="A2951" s="0" t="s">
        <v>3097</v>
      </c>
      <c r="B2951" s="0" t="s">
        <v>56</v>
      </c>
      <c r="C2951" s="0" t="n">
        <v>295</v>
      </c>
      <c r="D2951" s="0" t="n">
        <v>74</v>
      </c>
      <c r="E2951" s="0" t="n">
        <v>13</v>
      </c>
      <c r="F2951" s="0" t="n">
        <v>5</v>
      </c>
      <c r="G2951" s="0" t="n">
        <v>42.65</v>
      </c>
      <c r="H2951" s="0" t="n">
        <v>6.11</v>
      </c>
      <c r="I2951" s="0" t="n">
        <v>0.98</v>
      </c>
      <c r="J2951" s="0" t="s">
        <v>294</v>
      </c>
      <c r="K2951" s="0" t="s">
        <v>42</v>
      </c>
      <c r="L2951" s="0" t="n">
        <v>131</v>
      </c>
      <c r="M2951" s="0" t="n">
        <v>1.03</v>
      </c>
      <c r="N2951" s="0" t="n">
        <v>97.69</v>
      </c>
      <c r="O2951" s="0" t="n">
        <v>0.86</v>
      </c>
      <c r="P2951" s="0" t="n">
        <v>7</v>
      </c>
      <c r="Q2951" s="0" t="n">
        <v>0.81</v>
      </c>
      <c r="R2951" s="0" t="n">
        <v>281</v>
      </c>
      <c r="S2951" s="0" t="n">
        <v>1.42</v>
      </c>
      <c r="T2951" s="0" t="n">
        <v>0.85</v>
      </c>
      <c r="U2951" s="6" t="n">
        <v>45553</v>
      </c>
      <c r="V2951" s="0" t="n">
        <v>96.71</v>
      </c>
      <c r="W2951" s="0" t="n">
        <v>0.525</v>
      </c>
    </row>
    <row r="2952" customFormat="false" ht="15" hidden="false" customHeight="false" outlineLevel="0" collapsed="false">
      <c r="A2952" s="0" t="s">
        <v>3098</v>
      </c>
      <c r="B2952" s="0" t="s">
        <v>44</v>
      </c>
      <c r="C2952" s="0" t="n">
        <v>58</v>
      </c>
      <c r="D2952" s="0" t="n">
        <v>29</v>
      </c>
      <c r="E2952" s="0" t="n">
        <v>10</v>
      </c>
      <c r="F2952" s="0" t="n">
        <v>9</v>
      </c>
      <c r="G2952" s="0" t="n">
        <v>30.56</v>
      </c>
      <c r="H2952" s="0" t="n">
        <v>5.57</v>
      </c>
      <c r="I2952" s="0" t="n">
        <v>0.88</v>
      </c>
      <c r="J2952" s="0" t="s">
        <v>137</v>
      </c>
      <c r="K2952" s="0" t="s">
        <v>42</v>
      </c>
      <c r="L2952" s="0" t="n">
        <v>138</v>
      </c>
      <c r="M2952" s="0" t="n">
        <v>0.91</v>
      </c>
      <c r="N2952" s="0" t="n">
        <v>198.15</v>
      </c>
      <c r="O2952" s="0" t="n">
        <v>1.96</v>
      </c>
      <c r="P2952" s="0" t="n">
        <v>6</v>
      </c>
      <c r="Q2952" s="0" t="n">
        <v>0.79</v>
      </c>
      <c r="R2952" s="0" t="n">
        <v>739</v>
      </c>
      <c r="S2952" s="0" t="n">
        <v>5.33</v>
      </c>
      <c r="T2952" s="0" t="n">
        <v>0.49</v>
      </c>
      <c r="U2952" s="6" t="n">
        <v>45556</v>
      </c>
      <c r="V2952" s="0" t="n">
        <v>75.63</v>
      </c>
      <c r="W2952" s="0" t="n">
        <v>0.411</v>
      </c>
    </row>
    <row r="2953" customFormat="false" ht="15" hidden="false" customHeight="false" outlineLevel="0" collapsed="false">
      <c r="A2953" s="0" t="s">
        <v>3099</v>
      </c>
      <c r="B2953" s="0" t="s">
        <v>48</v>
      </c>
      <c r="C2953" s="0" t="n">
        <v>79</v>
      </c>
      <c r="D2953" s="0" t="n">
        <v>66</v>
      </c>
      <c r="E2953" s="0" t="n">
        <v>9</v>
      </c>
      <c r="F2953" s="0" t="n">
        <v>9</v>
      </c>
      <c r="G2953" s="0" t="n">
        <v>8.14</v>
      </c>
      <c r="H2953" s="0" t="n">
        <v>9.42</v>
      </c>
      <c r="I2953" s="0" t="n">
        <v>0.39</v>
      </c>
      <c r="J2953" s="0" t="s">
        <v>98</v>
      </c>
      <c r="K2953" s="0" t="s">
        <v>46</v>
      </c>
      <c r="L2953" s="0" t="n">
        <v>63</v>
      </c>
      <c r="M2953" s="0" t="n">
        <v>2.09</v>
      </c>
      <c r="N2953" s="0" t="n">
        <v>105.84</v>
      </c>
      <c r="O2953" s="0" t="n">
        <v>0.17</v>
      </c>
      <c r="P2953" s="0" t="n">
        <v>0</v>
      </c>
      <c r="Q2953" s="0" t="n">
        <v>0.94</v>
      </c>
      <c r="R2953" s="0" t="n">
        <v>719</v>
      </c>
      <c r="S2953" s="0" t="n">
        <v>8.96</v>
      </c>
      <c r="T2953" s="0" t="n">
        <v>0.73</v>
      </c>
      <c r="U2953" s="6" t="n">
        <v>45649</v>
      </c>
      <c r="V2953" s="0" t="n">
        <v>131.73</v>
      </c>
      <c r="W2953" s="0" t="n">
        <v>0.836</v>
      </c>
    </row>
    <row r="2954" customFormat="false" ht="15" hidden="false" customHeight="false" outlineLevel="0" collapsed="false">
      <c r="A2954" s="0" t="s">
        <v>3100</v>
      </c>
      <c r="B2954" s="0" t="s">
        <v>40</v>
      </c>
      <c r="C2954" s="0" t="n">
        <v>85</v>
      </c>
      <c r="D2954" s="0" t="n">
        <v>55</v>
      </c>
      <c r="E2954" s="0" t="n">
        <v>12</v>
      </c>
      <c r="F2954" s="0" t="n">
        <v>5</v>
      </c>
      <c r="G2954" s="0" t="n">
        <v>36.6</v>
      </c>
      <c r="H2954" s="0" t="n">
        <v>7.39</v>
      </c>
      <c r="I2954" s="0" t="n">
        <v>0.37</v>
      </c>
      <c r="J2954" s="0" t="s">
        <v>160</v>
      </c>
      <c r="K2954" s="0" t="s">
        <v>42</v>
      </c>
      <c r="L2954" s="0" t="n">
        <v>157</v>
      </c>
      <c r="M2954" s="0" t="n">
        <v>3.58</v>
      </c>
      <c r="N2954" s="0" t="n">
        <v>16.08</v>
      </c>
      <c r="O2954" s="0" t="n">
        <v>0.51</v>
      </c>
      <c r="P2954" s="0" t="n">
        <v>1</v>
      </c>
      <c r="Q2954" s="0" t="n">
        <v>0.98</v>
      </c>
      <c r="R2954" s="0" t="n">
        <v>708</v>
      </c>
      <c r="S2954" s="0" t="n">
        <v>14.03</v>
      </c>
      <c r="T2954" s="0" t="n">
        <v>0.45</v>
      </c>
      <c r="U2954" s="6" t="n">
        <v>45410</v>
      </c>
      <c r="V2954" s="0" t="n">
        <v>230.11</v>
      </c>
      <c r="W2954" s="0" t="n">
        <v>0.802</v>
      </c>
    </row>
    <row r="2955" customFormat="false" ht="15" hidden="false" customHeight="false" outlineLevel="0" collapsed="false">
      <c r="A2955" s="0" t="s">
        <v>3101</v>
      </c>
      <c r="B2955" s="0" t="s">
        <v>40</v>
      </c>
      <c r="C2955" s="0" t="n">
        <v>340</v>
      </c>
      <c r="D2955" s="0" t="n">
        <v>17</v>
      </c>
      <c r="E2955" s="0" t="n">
        <v>9</v>
      </c>
      <c r="F2955" s="0" t="n">
        <v>6</v>
      </c>
      <c r="G2955" s="0" t="n">
        <v>11.17</v>
      </c>
      <c r="H2955" s="0" t="n">
        <v>9.29</v>
      </c>
      <c r="I2955" s="0" t="n">
        <v>0.19</v>
      </c>
      <c r="J2955" s="0" t="s">
        <v>215</v>
      </c>
      <c r="K2955" s="0" t="s">
        <v>54</v>
      </c>
      <c r="L2955" s="0" t="n">
        <v>67</v>
      </c>
      <c r="M2955" s="0" t="n">
        <v>2.1</v>
      </c>
      <c r="N2955" s="0" t="n">
        <v>129.03</v>
      </c>
      <c r="O2955" s="0" t="n">
        <v>0.64</v>
      </c>
      <c r="P2955" s="0" t="n">
        <v>6</v>
      </c>
      <c r="Q2955" s="0" t="n">
        <v>0.92</v>
      </c>
      <c r="R2955" s="0" t="n">
        <v>529</v>
      </c>
      <c r="S2955" s="0" t="n">
        <v>14.87</v>
      </c>
      <c r="T2955" s="0" t="n">
        <v>0.55</v>
      </c>
      <c r="U2955" s="6" t="n">
        <v>45606</v>
      </c>
      <c r="V2955" s="0" t="n">
        <v>157.83</v>
      </c>
      <c r="W2955" s="0" t="n">
        <v>0.708</v>
      </c>
    </row>
    <row r="2956" customFormat="false" ht="15" hidden="false" customHeight="false" outlineLevel="0" collapsed="false">
      <c r="A2956" s="0" t="s">
        <v>3102</v>
      </c>
      <c r="B2956" s="0" t="s">
        <v>81</v>
      </c>
      <c r="C2956" s="0" t="n">
        <v>454</v>
      </c>
      <c r="D2956" s="0" t="n">
        <v>19</v>
      </c>
      <c r="E2956" s="0" t="n">
        <v>7</v>
      </c>
      <c r="F2956" s="0" t="n">
        <v>9</v>
      </c>
      <c r="G2956" s="0" t="n">
        <v>22.22</v>
      </c>
      <c r="H2956" s="0" t="n">
        <v>2.59</v>
      </c>
      <c r="I2956" s="0" t="n">
        <v>0.89</v>
      </c>
      <c r="J2956" s="0" t="s">
        <v>348</v>
      </c>
      <c r="K2956" s="0" t="s">
        <v>46</v>
      </c>
      <c r="L2956" s="0" t="n">
        <v>172</v>
      </c>
      <c r="M2956" s="0" t="n">
        <v>3.74</v>
      </c>
      <c r="N2956" s="0" t="n">
        <v>148.32</v>
      </c>
      <c r="O2956" s="0" t="n">
        <v>1.77</v>
      </c>
      <c r="P2956" s="0" t="n">
        <v>2</v>
      </c>
      <c r="Q2956" s="0" t="n">
        <v>0.75</v>
      </c>
      <c r="R2956" s="0" t="n">
        <v>355</v>
      </c>
      <c r="S2956" s="0" t="n">
        <v>6.93</v>
      </c>
      <c r="T2956" s="0" t="n">
        <v>0.63</v>
      </c>
      <c r="U2956" s="6" t="n">
        <v>45378</v>
      </c>
      <c r="V2956" s="0" t="n">
        <v>232.74</v>
      </c>
      <c r="W2956" s="0" t="n">
        <v>0.551</v>
      </c>
    </row>
    <row r="2957" customFormat="false" ht="15" hidden="false" customHeight="false" outlineLevel="0" collapsed="false">
      <c r="A2957" s="0" t="s">
        <v>3103</v>
      </c>
      <c r="B2957" s="0" t="s">
        <v>81</v>
      </c>
      <c r="C2957" s="0" t="n">
        <v>143</v>
      </c>
      <c r="D2957" s="0" t="n">
        <v>82</v>
      </c>
      <c r="E2957" s="0" t="n">
        <v>14</v>
      </c>
      <c r="F2957" s="0" t="n">
        <v>5</v>
      </c>
      <c r="G2957" s="0" t="n">
        <v>32.68</v>
      </c>
      <c r="H2957" s="0" t="n">
        <v>3.45</v>
      </c>
      <c r="I2957" s="0" t="n">
        <v>0.43</v>
      </c>
      <c r="J2957" s="0" t="s">
        <v>225</v>
      </c>
      <c r="K2957" s="0" t="s">
        <v>46</v>
      </c>
      <c r="L2957" s="0" t="n">
        <v>79</v>
      </c>
      <c r="M2957" s="0" t="n">
        <v>4.19</v>
      </c>
      <c r="N2957" s="0" t="n">
        <v>178.18</v>
      </c>
      <c r="O2957" s="0" t="n">
        <v>1.85</v>
      </c>
      <c r="P2957" s="0" t="n">
        <v>1</v>
      </c>
      <c r="Q2957" s="0" t="n">
        <v>0.82</v>
      </c>
      <c r="R2957" s="0" t="n">
        <v>487</v>
      </c>
      <c r="S2957" s="0" t="n">
        <v>6.99</v>
      </c>
      <c r="T2957" s="0" t="n">
        <v>0.81</v>
      </c>
      <c r="U2957" s="6" t="n">
        <v>45637</v>
      </c>
      <c r="V2957" s="0" t="n">
        <v>107.64</v>
      </c>
      <c r="W2957" s="0" t="n">
        <v>0.614</v>
      </c>
    </row>
    <row r="2958" customFormat="false" ht="15" hidden="false" customHeight="false" outlineLevel="0" collapsed="false">
      <c r="A2958" s="0" t="s">
        <v>3104</v>
      </c>
      <c r="B2958" s="0" t="s">
        <v>40</v>
      </c>
      <c r="C2958" s="0" t="n">
        <v>183</v>
      </c>
      <c r="D2958" s="0" t="n">
        <v>76</v>
      </c>
      <c r="E2958" s="0" t="n">
        <v>11</v>
      </c>
      <c r="F2958" s="0" t="n">
        <v>7</v>
      </c>
      <c r="G2958" s="0" t="n">
        <v>14.32</v>
      </c>
      <c r="H2958" s="0" t="n">
        <v>1.17</v>
      </c>
      <c r="I2958" s="0" t="n">
        <v>0.62</v>
      </c>
      <c r="J2958" s="0" t="s">
        <v>191</v>
      </c>
      <c r="K2958" s="0" t="s">
        <v>46</v>
      </c>
      <c r="L2958" s="0" t="n">
        <v>72</v>
      </c>
      <c r="M2958" s="0" t="n">
        <v>3.5</v>
      </c>
      <c r="N2958" s="0" t="n">
        <v>130.21</v>
      </c>
      <c r="O2958" s="0" t="n">
        <v>1.71</v>
      </c>
      <c r="P2958" s="0" t="n">
        <v>8</v>
      </c>
      <c r="Q2958" s="0" t="n">
        <v>0.93</v>
      </c>
      <c r="R2958" s="0" t="n">
        <v>300</v>
      </c>
      <c r="S2958" s="0" t="n">
        <v>3.24</v>
      </c>
      <c r="T2958" s="0" t="n">
        <v>0.87</v>
      </c>
      <c r="U2958" s="6" t="n">
        <v>45310</v>
      </c>
      <c r="V2958" s="0" t="n">
        <v>13.82</v>
      </c>
      <c r="W2958" s="0" t="n">
        <v>0.472</v>
      </c>
    </row>
    <row r="2959" customFormat="false" ht="15" hidden="false" customHeight="false" outlineLevel="0" collapsed="false">
      <c r="A2959" s="0" t="s">
        <v>3105</v>
      </c>
      <c r="B2959" s="0" t="s">
        <v>56</v>
      </c>
      <c r="C2959" s="0" t="n">
        <v>427</v>
      </c>
      <c r="D2959" s="0" t="n">
        <v>20</v>
      </c>
      <c r="E2959" s="0" t="n">
        <v>7</v>
      </c>
      <c r="F2959" s="0" t="n">
        <v>9</v>
      </c>
      <c r="G2959" s="0" t="n">
        <v>19.82</v>
      </c>
      <c r="H2959" s="0" t="n">
        <v>5.25</v>
      </c>
      <c r="I2959" s="0" t="n">
        <v>0.91</v>
      </c>
      <c r="J2959" s="0" t="s">
        <v>147</v>
      </c>
      <c r="K2959" s="0" t="s">
        <v>60</v>
      </c>
      <c r="L2959" s="0" t="n">
        <v>12</v>
      </c>
      <c r="M2959" s="0" t="n">
        <v>2.59</v>
      </c>
      <c r="N2959" s="0" t="n">
        <v>13.7</v>
      </c>
      <c r="O2959" s="0" t="n">
        <v>0.89</v>
      </c>
      <c r="P2959" s="0" t="n">
        <v>9</v>
      </c>
      <c r="Q2959" s="0" t="n">
        <v>0.97</v>
      </c>
      <c r="R2959" s="0" t="n">
        <v>900</v>
      </c>
      <c r="S2959" s="0" t="n">
        <v>7.98</v>
      </c>
      <c r="T2959" s="0" t="n">
        <v>0.55</v>
      </c>
      <c r="U2959" s="6" t="n">
        <v>45476</v>
      </c>
      <c r="V2959" s="0" t="n">
        <v>277.43</v>
      </c>
      <c r="W2959" s="0" t="n">
        <v>0.541</v>
      </c>
    </row>
    <row r="2960" customFormat="false" ht="15" hidden="false" customHeight="false" outlineLevel="0" collapsed="false">
      <c r="A2960" s="0" t="s">
        <v>3106</v>
      </c>
      <c r="B2960" s="0" t="s">
        <v>48</v>
      </c>
      <c r="C2960" s="0" t="n">
        <v>430</v>
      </c>
      <c r="D2960" s="0" t="n">
        <v>21</v>
      </c>
      <c r="E2960" s="0" t="n">
        <v>4</v>
      </c>
      <c r="F2960" s="0" t="n">
        <v>4</v>
      </c>
      <c r="G2960" s="0" t="n">
        <v>36.97</v>
      </c>
      <c r="H2960" s="0" t="n">
        <v>8.8</v>
      </c>
      <c r="I2960" s="0" t="n">
        <v>0.47</v>
      </c>
      <c r="J2960" s="0" t="s">
        <v>210</v>
      </c>
      <c r="K2960" s="0" t="s">
        <v>54</v>
      </c>
      <c r="L2960" s="0" t="n">
        <v>108</v>
      </c>
      <c r="M2960" s="0" t="n">
        <v>1.83</v>
      </c>
      <c r="N2960" s="0" t="n">
        <v>32.75</v>
      </c>
      <c r="O2960" s="0" t="n">
        <v>1.84</v>
      </c>
      <c r="P2960" s="0" t="n">
        <v>7</v>
      </c>
      <c r="Q2960" s="0" t="n">
        <v>1</v>
      </c>
      <c r="R2960" s="0" t="n">
        <v>391</v>
      </c>
      <c r="S2960" s="0" t="n">
        <v>14.16</v>
      </c>
      <c r="T2960" s="0" t="n">
        <v>0.39</v>
      </c>
      <c r="U2960" s="6" t="n">
        <v>45414</v>
      </c>
      <c r="V2960" s="0" t="n">
        <v>101.27</v>
      </c>
      <c r="W2960" s="0" t="n">
        <v>0.543</v>
      </c>
    </row>
    <row r="2961" customFormat="false" ht="15" hidden="false" customHeight="false" outlineLevel="0" collapsed="false">
      <c r="A2961" s="0" t="s">
        <v>3107</v>
      </c>
      <c r="B2961" s="0" t="s">
        <v>81</v>
      </c>
      <c r="C2961" s="0" t="n">
        <v>405</v>
      </c>
      <c r="D2961" s="0" t="n">
        <v>19</v>
      </c>
      <c r="E2961" s="0" t="n">
        <v>5</v>
      </c>
      <c r="F2961" s="0" t="n">
        <v>2</v>
      </c>
      <c r="G2961" s="0" t="n">
        <v>46.96</v>
      </c>
      <c r="H2961" s="0" t="n">
        <v>3.61</v>
      </c>
      <c r="I2961" s="0" t="n">
        <v>0.83</v>
      </c>
      <c r="J2961" s="0" t="s">
        <v>346</v>
      </c>
      <c r="K2961" s="0" t="s">
        <v>60</v>
      </c>
      <c r="L2961" s="0" t="n">
        <v>54</v>
      </c>
      <c r="M2961" s="0" t="n">
        <v>1.06</v>
      </c>
      <c r="N2961" s="0" t="n">
        <v>40.64</v>
      </c>
      <c r="O2961" s="0" t="n">
        <v>0.29</v>
      </c>
      <c r="P2961" s="0" t="n">
        <v>7</v>
      </c>
      <c r="Q2961" s="0" t="n">
        <v>0.85</v>
      </c>
      <c r="R2961" s="0" t="n">
        <v>181</v>
      </c>
      <c r="S2961" s="0" t="n">
        <v>3.32</v>
      </c>
      <c r="T2961" s="0" t="n">
        <v>0.32</v>
      </c>
      <c r="U2961" s="6" t="n">
        <v>45627</v>
      </c>
      <c r="V2961" s="0" t="n">
        <v>162.79</v>
      </c>
      <c r="W2961" s="0" t="n">
        <v>0.509</v>
      </c>
    </row>
    <row r="2962" customFormat="false" ht="15" hidden="false" customHeight="false" outlineLevel="0" collapsed="false">
      <c r="A2962" s="0" t="s">
        <v>3108</v>
      </c>
      <c r="B2962" s="0" t="s">
        <v>56</v>
      </c>
      <c r="C2962" s="0" t="n">
        <v>178</v>
      </c>
      <c r="D2962" s="0" t="n">
        <v>34</v>
      </c>
      <c r="E2962" s="0" t="n">
        <v>6</v>
      </c>
      <c r="F2962" s="0" t="n">
        <v>2</v>
      </c>
      <c r="G2962" s="0" t="n">
        <v>26.93</v>
      </c>
      <c r="H2962" s="0" t="n">
        <v>1.72</v>
      </c>
      <c r="I2962" s="0" t="n">
        <v>0.49</v>
      </c>
      <c r="J2962" s="0" t="s">
        <v>114</v>
      </c>
      <c r="K2962" s="0" t="s">
        <v>42</v>
      </c>
      <c r="L2962" s="0" t="n">
        <v>152</v>
      </c>
      <c r="M2962" s="0" t="n">
        <v>2.72</v>
      </c>
      <c r="N2962" s="0" t="n">
        <v>50.14</v>
      </c>
      <c r="O2962" s="0" t="n">
        <v>1.34</v>
      </c>
      <c r="P2962" s="0" t="n">
        <v>2</v>
      </c>
      <c r="Q2962" s="0" t="n">
        <v>0.95</v>
      </c>
      <c r="R2962" s="0" t="n">
        <v>798</v>
      </c>
      <c r="S2962" s="0" t="n">
        <v>4.73</v>
      </c>
      <c r="T2962" s="0" t="n">
        <v>0.47</v>
      </c>
      <c r="U2962" s="6" t="n">
        <v>45292</v>
      </c>
      <c r="V2962" s="0" t="n">
        <v>146.07</v>
      </c>
      <c r="W2962" s="0" t="n">
        <v>0.573</v>
      </c>
    </row>
    <row r="2963" customFormat="false" ht="15" hidden="false" customHeight="false" outlineLevel="0" collapsed="false">
      <c r="A2963" s="0" t="s">
        <v>3109</v>
      </c>
      <c r="B2963" s="0" t="s">
        <v>44</v>
      </c>
      <c r="C2963" s="0" t="n">
        <v>76</v>
      </c>
      <c r="D2963" s="0" t="n">
        <v>58</v>
      </c>
      <c r="E2963" s="0" t="n">
        <v>7</v>
      </c>
      <c r="F2963" s="0" t="n">
        <v>2</v>
      </c>
      <c r="G2963" s="0" t="n">
        <v>1.49</v>
      </c>
      <c r="H2963" s="0" t="n">
        <v>1.15</v>
      </c>
      <c r="I2963" s="0" t="n">
        <v>0.73</v>
      </c>
      <c r="J2963" s="0" t="s">
        <v>231</v>
      </c>
      <c r="K2963" s="0" t="s">
        <v>46</v>
      </c>
      <c r="L2963" s="0" t="n">
        <v>26</v>
      </c>
      <c r="M2963" s="0" t="n">
        <v>3.74</v>
      </c>
      <c r="N2963" s="0" t="n">
        <v>161.96</v>
      </c>
      <c r="O2963" s="0" t="n">
        <v>1.88</v>
      </c>
      <c r="P2963" s="0" t="n">
        <v>9</v>
      </c>
      <c r="Q2963" s="0" t="n">
        <v>0.71</v>
      </c>
      <c r="R2963" s="0" t="n">
        <v>573</v>
      </c>
      <c r="S2963" s="0" t="n">
        <v>13.48</v>
      </c>
      <c r="T2963" s="0" t="n">
        <v>0.84</v>
      </c>
      <c r="U2963" s="6" t="n">
        <v>45372</v>
      </c>
      <c r="V2963" s="0" t="n">
        <v>179.09</v>
      </c>
      <c r="W2963" s="0" t="n">
        <v>0.522</v>
      </c>
    </row>
    <row r="2964" customFormat="false" ht="15" hidden="false" customHeight="false" outlineLevel="0" collapsed="false">
      <c r="A2964" s="0" t="s">
        <v>3110</v>
      </c>
      <c r="B2964" s="0" t="s">
        <v>81</v>
      </c>
      <c r="C2964" s="0" t="n">
        <v>97</v>
      </c>
      <c r="D2964" s="0" t="n">
        <v>58</v>
      </c>
      <c r="E2964" s="0" t="n">
        <v>5</v>
      </c>
      <c r="F2964" s="0" t="n">
        <v>4</v>
      </c>
      <c r="G2964" s="0" t="n">
        <v>17.58</v>
      </c>
      <c r="H2964" s="0" t="n">
        <v>4.75</v>
      </c>
      <c r="I2964" s="0" t="n">
        <v>0.49</v>
      </c>
      <c r="J2964" s="0" t="s">
        <v>196</v>
      </c>
      <c r="K2964" s="0" t="s">
        <v>60</v>
      </c>
      <c r="L2964" s="0" t="n">
        <v>152</v>
      </c>
      <c r="M2964" s="0" t="n">
        <v>2.97</v>
      </c>
      <c r="N2964" s="0" t="n">
        <v>68.85</v>
      </c>
      <c r="O2964" s="0" t="n">
        <v>1.53</v>
      </c>
      <c r="P2964" s="0" t="n">
        <v>8</v>
      </c>
      <c r="Q2964" s="0" t="n">
        <v>0.79</v>
      </c>
      <c r="R2964" s="0" t="n">
        <v>704</v>
      </c>
      <c r="S2964" s="0" t="n">
        <v>9.77</v>
      </c>
      <c r="T2964" s="0" t="n">
        <v>0.42</v>
      </c>
      <c r="U2964" s="6" t="n">
        <v>45336</v>
      </c>
      <c r="V2964" s="0" t="n">
        <v>266.64</v>
      </c>
      <c r="W2964" s="0" t="n">
        <v>0.459</v>
      </c>
    </row>
    <row r="2965" customFormat="false" ht="15" hidden="false" customHeight="false" outlineLevel="0" collapsed="false">
      <c r="A2965" s="0" t="s">
        <v>3111</v>
      </c>
      <c r="B2965" s="0" t="s">
        <v>56</v>
      </c>
      <c r="C2965" s="0" t="n">
        <v>213</v>
      </c>
      <c r="D2965" s="0" t="n">
        <v>98</v>
      </c>
      <c r="E2965" s="0" t="n">
        <v>14</v>
      </c>
      <c r="F2965" s="0" t="n">
        <v>5</v>
      </c>
      <c r="G2965" s="0" t="n">
        <v>20.53</v>
      </c>
      <c r="H2965" s="0" t="n">
        <v>2.06</v>
      </c>
      <c r="I2965" s="0" t="n">
        <v>0.45</v>
      </c>
      <c r="J2965" s="0" t="s">
        <v>87</v>
      </c>
      <c r="K2965" s="0" t="s">
        <v>42</v>
      </c>
      <c r="L2965" s="0" t="n">
        <v>14</v>
      </c>
      <c r="M2965" s="0" t="n">
        <v>3.75</v>
      </c>
      <c r="N2965" s="0" t="n">
        <v>69.35</v>
      </c>
      <c r="O2965" s="0" t="n">
        <v>0.63</v>
      </c>
      <c r="P2965" s="0" t="n">
        <v>7</v>
      </c>
      <c r="Q2965" s="0" t="n">
        <v>0.81</v>
      </c>
      <c r="R2965" s="0" t="n">
        <v>555</v>
      </c>
      <c r="S2965" s="0" t="n">
        <v>5.63</v>
      </c>
      <c r="T2965" s="0" t="n">
        <v>0.24</v>
      </c>
      <c r="U2965" s="6" t="n">
        <v>45433</v>
      </c>
      <c r="V2965" s="0" t="n">
        <v>261.5</v>
      </c>
      <c r="W2965" s="0" t="n">
        <v>0.482</v>
      </c>
    </row>
    <row r="2966" customFormat="false" ht="15" hidden="false" customHeight="false" outlineLevel="0" collapsed="false">
      <c r="A2966" s="0" t="s">
        <v>3112</v>
      </c>
      <c r="B2966" s="0" t="s">
        <v>56</v>
      </c>
      <c r="C2966" s="0" t="n">
        <v>304</v>
      </c>
      <c r="D2966" s="0" t="n">
        <v>20</v>
      </c>
      <c r="E2966" s="0" t="n">
        <v>9</v>
      </c>
      <c r="F2966" s="0" t="n">
        <v>6</v>
      </c>
      <c r="G2966" s="0" t="n">
        <v>17.62</v>
      </c>
      <c r="H2966" s="0" t="n">
        <v>3.79</v>
      </c>
      <c r="I2966" s="0" t="n">
        <v>0.99</v>
      </c>
      <c r="J2966" s="0" t="s">
        <v>166</v>
      </c>
      <c r="K2966" s="0" t="s">
        <v>60</v>
      </c>
      <c r="L2966" s="0" t="n">
        <v>20</v>
      </c>
      <c r="M2966" s="0" t="n">
        <v>2.01</v>
      </c>
      <c r="N2966" s="0" t="n">
        <v>153.56</v>
      </c>
      <c r="O2966" s="0" t="n">
        <v>1.46</v>
      </c>
      <c r="P2966" s="0" t="n">
        <v>1</v>
      </c>
      <c r="Q2966" s="0" t="n">
        <v>0.99</v>
      </c>
      <c r="R2966" s="0" t="n">
        <v>448</v>
      </c>
      <c r="S2966" s="0" t="n">
        <v>12.38</v>
      </c>
      <c r="T2966" s="0" t="n">
        <v>0.65</v>
      </c>
      <c r="U2966" s="6" t="n">
        <v>45496</v>
      </c>
      <c r="V2966" s="0" t="n">
        <v>294.5</v>
      </c>
      <c r="W2966" s="0" t="n">
        <v>0.727</v>
      </c>
    </row>
    <row r="2967" customFormat="false" ht="15" hidden="false" customHeight="false" outlineLevel="0" collapsed="false">
      <c r="A2967" s="0" t="s">
        <v>3113</v>
      </c>
      <c r="B2967" s="0" t="s">
        <v>48</v>
      </c>
      <c r="C2967" s="0" t="n">
        <v>34</v>
      </c>
      <c r="D2967" s="0" t="n">
        <v>71</v>
      </c>
      <c r="E2967" s="0" t="n">
        <v>7</v>
      </c>
      <c r="F2967" s="0" t="n">
        <v>8</v>
      </c>
      <c r="G2967" s="0" t="n">
        <v>22.38</v>
      </c>
      <c r="H2967" s="0" t="n">
        <v>8.29</v>
      </c>
      <c r="I2967" s="0" t="n">
        <v>0.65</v>
      </c>
      <c r="J2967" s="0" t="s">
        <v>174</v>
      </c>
      <c r="K2967" s="0" t="s">
        <v>46</v>
      </c>
      <c r="L2967" s="0" t="n">
        <v>101</v>
      </c>
      <c r="M2967" s="0" t="n">
        <v>0.8</v>
      </c>
      <c r="N2967" s="0" t="n">
        <v>88.36</v>
      </c>
      <c r="O2967" s="0" t="n">
        <v>0.66</v>
      </c>
      <c r="P2967" s="0" t="n">
        <v>6</v>
      </c>
      <c r="Q2967" s="0" t="n">
        <v>0.7</v>
      </c>
      <c r="R2967" s="0" t="n">
        <v>955</v>
      </c>
      <c r="S2967" s="0" t="n">
        <v>2.53</v>
      </c>
      <c r="T2967" s="0" t="n">
        <v>0.23</v>
      </c>
      <c r="U2967" s="6" t="n">
        <v>45472</v>
      </c>
      <c r="V2967" s="0" t="n">
        <v>163.23</v>
      </c>
      <c r="W2967" s="0" t="n">
        <v>0.434</v>
      </c>
    </row>
    <row r="2968" customFormat="false" ht="15" hidden="false" customHeight="false" outlineLevel="0" collapsed="false">
      <c r="A2968" s="0" t="s">
        <v>3114</v>
      </c>
      <c r="B2968" s="0" t="s">
        <v>48</v>
      </c>
      <c r="C2968" s="0" t="n">
        <v>31</v>
      </c>
      <c r="D2968" s="0" t="n">
        <v>45</v>
      </c>
      <c r="E2968" s="0" t="n">
        <v>7</v>
      </c>
      <c r="F2968" s="0" t="n">
        <v>3</v>
      </c>
      <c r="G2968" s="0" t="n">
        <v>32</v>
      </c>
      <c r="H2968" s="0" t="n">
        <v>4.15</v>
      </c>
      <c r="I2968" s="0" t="n">
        <v>0.43</v>
      </c>
      <c r="J2968" s="0" t="s">
        <v>346</v>
      </c>
      <c r="K2968" s="0" t="s">
        <v>42</v>
      </c>
      <c r="L2968" s="0" t="n">
        <v>151</v>
      </c>
      <c r="M2968" s="0" t="n">
        <v>3.97</v>
      </c>
      <c r="N2968" s="0" t="n">
        <v>22.28</v>
      </c>
      <c r="O2968" s="0" t="n">
        <v>0.31</v>
      </c>
      <c r="P2968" s="0" t="n">
        <v>7</v>
      </c>
      <c r="Q2968" s="0" t="n">
        <v>0.79</v>
      </c>
      <c r="R2968" s="0" t="n">
        <v>167</v>
      </c>
      <c r="S2968" s="0" t="n">
        <v>13.02</v>
      </c>
      <c r="T2968" s="0" t="n">
        <v>0.91</v>
      </c>
      <c r="U2968" s="6" t="n">
        <v>45634</v>
      </c>
      <c r="V2968" s="0" t="n">
        <v>277.51</v>
      </c>
      <c r="W2968" s="0" t="n">
        <v>0.743</v>
      </c>
    </row>
    <row r="2969" customFormat="false" ht="15" hidden="false" customHeight="false" outlineLevel="0" collapsed="false">
      <c r="A2969" s="0" t="s">
        <v>3115</v>
      </c>
      <c r="B2969" s="0" t="s">
        <v>44</v>
      </c>
      <c r="C2969" s="0" t="n">
        <v>120</v>
      </c>
      <c r="D2969" s="0" t="n">
        <v>48</v>
      </c>
      <c r="E2969" s="0" t="n">
        <v>8</v>
      </c>
      <c r="F2969" s="0" t="n">
        <v>5</v>
      </c>
      <c r="G2969" s="0" t="n">
        <v>6.94</v>
      </c>
      <c r="H2969" s="0" t="n">
        <v>6.29</v>
      </c>
      <c r="I2969" s="0" t="n">
        <v>0.33</v>
      </c>
      <c r="J2969" s="0" t="s">
        <v>215</v>
      </c>
      <c r="K2969" s="0" t="s">
        <v>46</v>
      </c>
      <c r="L2969" s="0" t="n">
        <v>48</v>
      </c>
      <c r="M2969" s="0" t="n">
        <v>1.49</v>
      </c>
      <c r="N2969" s="0" t="n">
        <v>121.17</v>
      </c>
      <c r="O2969" s="0" t="n">
        <v>1.46</v>
      </c>
      <c r="P2969" s="0" t="n">
        <v>6</v>
      </c>
      <c r="Q2969" s="0" t="n">
        <v>0.98</v>
      </c>
      <c r="R2969" s="0" t="n">
        <v>110</v>
      </c>
      <c r="S2969" s="0" t="n">
        <v>8.25</v>
      </c>
      <c r="T2969" s="0" t="n">
        <v>0.74</v>
      </c>
      <c r="U2969" s="6" t="n">
        <v>45494</v>
      </c>
      <c r="V2969" s="0" t="n">
        <v>149.91</v>
      </c>
      <c r="W2969" s="0" t="n">
        <v>0.588</v>
      </c>
    </row>
    <row r="2970" customFormat="false" ht="15" hidden="false" customHeight="false" outlineLevel="0" collapsed="false">
      <c r="A2970" s="0" t="s">
        <v>3116</v>
      </c>
      <c r="B2970" s="0" t="s">
        <v>56</v>
      </c>
      <c r="C2970" s="0" t="n">
        <v>175</v>
      </c>
      <c r="D2970" s="0" t="n">
        <v>62</v>
      </c>
      <c r="E2970" s="0" t="n">
        <v>9</v>
      </c>
      <c r="F2970" s="0" t="n">
        <v>4</v>
      </c>
      <c r="G2970" s="0" t="n">
        <v>14.36</v>
      </c>
      <c r="H2970" s="0" t="n">
        <v>5.27</v>
      </c>
      <c r="I2970" s="0" t="n">
        <v>0.14</v>
      </c>
      <c r="J2970" s="0" t="s">
        <v>147</v>
      </c>
      <c r="K2970" s="0" t="s">
        <v>46</v>
      </c>
      <c r="L2970" s="0" t="n">
        <v>51</v>
      </c>
      <c r="M2970" s="0" t="n">
        <v>3.27</v>
      </c>
      <c r="N2970" s="0" t="n">
        <v>34.71</v>
      </c>
      <c r="O2970" s="0" t="n">
        <v>0.44</v>
      </c>
      <c r="P2970" s="0" t="n">
        <v>8</v>
      </c>
      <c r="Q2970" s="0" t="n">
        <v>0.79</v>
      </c>
      <c r="R2970" s="0" t="n">
        <v>964</v>
      </c>
      <c r="S2970" s="0" t="n">
        <v>11.6</v>
      </c>
      <c r="T2970" s="0" t="n">
        <v>0.41</v>
      </c>
      <c r="U2970" s="6" t="n">
        <v>45499</v>
      </c>
      <c r="V2970" s="0" t="n">
        <v>22.88</v>
      </c>
      <c r="W2970" s="0" t="n">
        <v>0.591</v>
      </c>
    </row>
    <row r="2971" customFormat="false" ht="15" hidden="false" customHeight="false" outlineLevel="0" collapsed="false">
      <c r="A2971" s="0" t="s">
        <v>3117</v>
      </c>
      <c r="B2971" s="0" t="s">
        <v>56</v>
      </c>
      <c r="C2971" s="0" t="n">
        <v>359</v>
      </c>
      <c r="D2971" s="0" t="n">
        <v>99</v>
      </c>
      <c r="E2971" s="0" t="n">
        <v>12</v>
      </c>
      <c r="F2971" s="0" t="n">
        <v>9</v>
      </c>
      <c r="G2971" s="0" t="n">
        <v>25.87</v>
      </c>
      <c r="H2971" s="0" t="n">
        <v>7.33</v>
      </c>
      <c r="I2971" s="0" t="n">
        <v>0.74</v>
      </c>
      <c r="J2971" s="0" t="s">
        <v>41</v>
      </c>
      <c r="K2971" s="0" t="s">
        <v>60</v>
      </c>
      <c r="L2971" s="0" t="n">
        <v>103</v>
      </c>
      <c r="M2971" s="0" t="n">
        <v>4.12</v>
      </c>
      <c r="N2971" s="0" t="n">
        <v>118.62</v>
      </c>
      <c r="O2971" s="0" t="n">
        <v>0.31</v>
      </c>
      <c r="P2971" s="0" t="n">
        <v>6</v>
      </c>
      <c r="Q2971" s="0" t="n">
        <v>0.77</v>
      </c>
      <c r="R2971" s="0" t="n">
        <v>230</v>
      </c>
      <c r="S2971" s="0" t="n">
        <v>8.26</v>
      </c>
      <c r="T2971" s="0" t="n">
        <v>0.58</v>
      </c>
      <c r="U2971" s="6" t="n">
        <v>45592</v>
      </c>
      <c r="V2971" s="0" t="n">
        <v>52.4</v>
      </c>
      <c r="W2971" s="0" t="n">
        <v>0.629</v>
      </c>
    </row>
    <row r="2972" customFormat="false" ht="15" hidden="false" customHeight="false" outlineLevel="0" collapsed="false">
      <c r="A2972" s="0" t="s">
        <v>3118</v>
      </c>
      <c r="B2972" s="0" t="s">
        <v>48</v>
      </c>
      <c r="C2972" s="0" t="n">
        <v>144</v>
      </c>
      <c r="D2972" s="0" t="n">
        <v>87</v>
      </c>
      <c r="E2972" s="0" t="n">
        <v>12</v>
      </c>
      <c r="F2972" s="0" t="n">
        <v>7</v>
      </c>
      <c r="G2972" s="0" t="n">
        <v>16.46</v>
      </c>
      <c r="H2972" s="0" t="n">
        <v>1.98</v>
      </c>
      <c r="I2972" s="0" t="n">
        <v>0.43</v>
      </c>
      <c r="J2972" s="0" t="s">
        <v>154</v>
      </c>
      <c r="K2972" s="0" t="s">
        <v>54</v>
      </c>
      <c r="L2972" s="0" t="n">
        <v>14</v>
      </c>
      <c r="M2972" s="0" t="n">
        <v>1.13</v>
      </c>
      <c r="N2972" s="0" t="n">
        <v>158.13</v>
      </c>
      <c r="O2972" s="0" t="n">
        <v>1.15</v>
      </c>
      <c r="P2972" s="0" t="n">
        <v>6</v>
      </c>
      <c r="Q2972" s="0" t="n">
        <v>0.92</v>
      </c>
      <c r="R2972" s="0" t="n">
        <v>362</v>
      </c>
      <c r="S2972" s="0" t="n">
        <v>4.45</v>
      </c>
      <c r="T2972" s="0" t="n">
        <v>0.79</v>
      </c>
      <c r="U2972" s="6" t="n">
        <v>45394</v>
      </c>
      <c r="V2972" s="0" t="n">
        <v>106.86</v>
      </c>
      <c r="W2972" s="0" t="n">
        <v>0.566</v>
      </c>
    </row>
    <row r="2973" customFormat="false" ht="15" hidden="false" customHeight="false" outlineLevel="0" collapsed="false">
      <c r="A2973" s="0" t="s">
        <v>3119</v>
      </c>
      <c r="B2973" s="0" t="s">
        <v>81</v>
      </c>
      <c r="C2973" s="0" t="n">
        <v>378</v>
      </c>
      <c r="D2973" s="0" t="n">
        <v>65</v>
      </c>
      <c r="E2973" s="0" t="n">
        <v>10</v>
      </c>
      <c r="F2973" s="0" t="n">
        <v>4</v>
      </c>
      <c r="G2973" s="0" t="n">
        <v>49.56</v>
      </c>
      <c r="H2973" s="0" t="n">
        <v>9.24</v>
      </c>
      <c r="I2973" s="0" t="n">
        <v>0.84</v>
      </c>
      <c r="J2973" s="0" t="s">
        <v>186</v>
      </c>
      <c r="K2973" s="0" t="s">
        <v>42</v>
      </c>
      <c r="L2973" s="0" t="n">
        <v>61</v>
      </c>
      <c r="M2973" s="0" t="n">
        <v>3.19</v>
      </c>
      <c r="N2973" s="0" t="n">
        <v>186.6</v>
      </c>
      <c r="O2973" s="0" t="n">
        <v>1.28</v>
      </c>
      <c r="P2973" s="0" t="n">
        <v>0</v>
      </c>
      <c r="Q2973" s="0" t="n">
        <v>0.92</v>
      </c>
      <c r="R2973" s="0" t="n">
        <v>314</v>
      </c>
      <c r="S2973" s="0" t="n">
        <v>9.97</v>
      </c>
      <c r="T2973" s="0" t="n">
        <v>0.93</v>
      </c>
      <c r="U2973" s="6" t="n">
        <v>45557</v>
      </c>
      <c r="V2973" s="0" t="n">
        <v>220.38</v>
      </c>
      <c r="W2973" s="0" t="n">
        <v>0.775</v>
      </c>
    </row>
    <row r="2974" customFormat="false" ht="15" hidden="false" customHeight="false" outlineLevel="0" collapsed="false">
      <c r="A2974" s="0" t="s">
        <v>3120</v>
      </c>
      <c r="B2974" s="0" t="s">
        <v>81</v>
      </c>
      <c r="C2974" s="0" t="n">
        <v>299</v>
      </c>
      <c r="D2974" s="0" t="n">
        <v>10</v>
      </c>
      <c r="E2974" s="0" t="n">
        <v>11</v>
      </c>
      <c r="F2974" s="0" t="n">
        <v>9</v>
      </c>
      <c r="G2974" s="0" t="n">
        <v>22.14</v>
      </c>
      <c r="H2974" s="0" t="n">
        <v>6.61</v>
      </c>
      <c r="I2974" s="0" t="n">
        <v>0.43</v>
      </c>
      <c r="J2974" s="0" t="s">
        <v>573</v>
      </c>
      <c r="K2974" s="0" t="s">
        <v>42</v>
      </c>
      <c r="L2974" s="0" t="n">
        <v>159</v>
      </c>
      <c r="M2974" s="0" t="n">
        <v>3.6</v>
      </c>
      <c r="N2974" s="0" t="n">
        <v>22.74</v>
      </c>
      <c r="O2974" s="0" t="n">
        <v>0.2</v>
      </c>
      <c r="P2974" s="0" t="n">
        <v>1</v>
      </c>
      <c r="Q2974" s="0" t="n">
        <v>0.84</v>
      </c>
      <c r="R2974" s="0" t="n">
        <v>78</v>
      </c>
      <c r="S2974" s="0" t="n">
        <v>3.17</v>
      </c>
      <c r="T2974" s="0" t="n">
        <v>0.9</v>
      </c>
      <c r="U2974" s="6" t="n">
        <v>45299</v>
      </c>
      <c r="V2974" s="0" t="n">
        <v>33.6</v>
      </c>
      <c r="W2974" s="0" t="n">
        <v>0.75</v>
      </c>
    </row>
    <row r="2975" customFormat="false" ht="15" hidden="false" customHeight="false" outlineLevel="0" collapsed="false">
      <c r="A2975" s="0" t="s">
        <v>3121</v>
      </c>
      <c r="B2975" s="0" t="s">
        <v>40</v>
      </c>
      <c r="C2975" s="0" t="n">
        <v>424</v>
      </c>
      <c r="D2975" s="0" t="n">
        <v>65</v>
      </c>
      <c r="E2975" s="0" t="n">
        <v>13</v>
      </c>
      <c r="F2975" s="0" t="n">
        <v>8</v>
      </c>
      <c r="G2975" s="0" t="n">
        <v>43.62</v>
      </c>
      <c r="H2975" s="0" t="n">
        <v>3.07</v>
      </c>
      <c r="I2975" s="0" t="n">
        <v>0.44</v>
      </c>
      <c r="J2975" s="0" t="s">
        <v>59</v>
      </c>
      <c r="K2975" s="0" t="s">
        <v>54</v>
      </c>
      <c r="L2975" s="0" t="n">
        <v>53</v>
      </c>
      <c r="M2975" s="0" t="n">
        <v>3.86</v>
      </c>
      <c r="N2975" s="0" t="n">
        <v>67.75</v>
      </c>
      <c r="O2975" s="0" t="n">
        <v>0.11</v>
      </c>
      <c r="P2975" s="0" t="n">
        <v>4</v>
      </c>
      <c r="Q2975" s="0" t="n">
        <v>0.98</v>
      </c>
      <c r="R2975" s="0" t="n">
        <v>312</v>
      </c>
      <c r="S2975" s="0" t="n">
        <v>4.22</v>
      </c>
      <c r="T2975" s="0" t="n">
        <v>0.26</v>
      </c>
      <c r="U2975" s="6" t="n">
        <v>45652</v>
      </c>
      <c r="V2975" s="0" t="n">
        <v>114.85</v>
      </c>
      <c r="W2975" s="0" t="n">
        <v>0.613</v>
      </c>
    </row>
    <row r="2976" customFormat="false" ht="15" hidden="false" customHeight="false" outlineLevel="0" collapsed="false">
      <c r="A2976" s="0" t="s">
        <v>3122</v>
      </c>
      <c r="B2976" s="0" t="s">
        <v>48</v>
      </c>
      <c r="C2976" s="0" t="n">
        <v>413</v>
      </c>
      <c r="D2976" s="0" t="n">
        <v>13</v>
      </c>
      <c r="E2976" s="0" t="n">
        <v>6</v>
      </c>
      <c r="F2976" s="0" t="n">
        <v>2</v>
      </c>
      <c r="G2976" s="0" t="n">
        <v>44.93</v>
      </c>
      <c r="H2976" s="0" t="n">
        <v>1.67</v>
      </c>
      <c r="I2976" s="0" t="n">
        <v>0.8</v>
      </c>
      <c r="J2976" s="0" t="s">
        <v>59</v>
      </c>
      <c r="K2976" s="0" t="s">
        <v>42</v>
      </c>
      <c r="L2976" s="0" t="n">
        <v>124</v>
      </c>
      <c r="M2976" s="0" t="n">
        <v>1.16</v>
      </c>
      <c r="N2976" s="0" t="n">
        <v>133.97</v>
      </c>
      <c r="O2976" s="0" t="n">
        <v>1.78</v>
      </c>
      <c r="P2976" s="0" t="n">
        <v>0</v>
      </c>
      <c r="Q2976" s="0" t="n">
        <v>0.76</v>
      </c>
      <c r="R2976" s="0" t="n">
        <v>761</v>
      </c>
      <c r="S2976" s="0" t="n">
        <v>8.69</v>
      </c>
      <c r="T2976" s="0" t="n">
        <v>0.26</v>
      </c>
      <c r="U2976" s="6" t="n">
        <v>45327</v>
      </c>
      <c r="V2976" s="0" t="n">
        <v>294.88</v>
      </c>
      <c r="W2976" s="0" t="n">
        <v>0.542</v>
      </c>
    </row>
    <row r="2977" customFormat="false" ht="15" hidden="false" customHeight="false" outlineLevel="0" collapsed="false">
      <c r="A2977" s="0" t="s">
        <v>3123</v>
      </c>
      <c r="B2977" s="0" t="s">
        <v>40</v>
      </c>
      <c r="C2977" s="0" t="n">
        <v>129</v>
      </c>
      <c r="D2977" s="0" t="n">
        <v>39</v>
      </c>
      <c r="E2977" s="0" t="n">
        <v>7</v>
      </c>
      <c r="F2977" s="0" t="n">
        <v>5</v>
      </c>
      <c r="G2977" s="0" t="n">
        <v>41.96</v>
      </c>
      <c r="H2977" s="0" t="n">
        <v>1.92</v>
      </c>
      <c r="I2977" s="0" t="n">
        <v>0.54</v>
      </c>
      <c r="J2977" s="0" t="s">
        <v>62</v>
      </c>
      <c r="K2977" s="0" t="s">
        <v>60</v>
      </c>
      <c r="L2977" s="0" t="n">
        <v>162</v>
      </c>
      <c r="M2977" s="0" t="n">
        <v>4.21</v>
      </c>
      <c r="N2977" s="0" t="n">
        <v>69.94</v>
      </c>
      <c r="O2977" s="0" t="n">
        <v>0.32</v>
      </c>
      <c r="P2977" s="0" t="n">
        <v>9</v>
      </c>
      <c r="Q2977" s="0" t="n">
        <v>0.97</v>
      </c>
      <c r="R2977" s="0" t="n">
        <v>666</v>
      </c>
      <c r="S2977" s="0" t="n">
        <v>6.46</v>
      </c>
      <c r="T2977" s="0" t="n">
        <v>0.68</v>
      </c>
      <c r="U2977" s="6" t="n">
        <v>45338</v>
      </c>
      <c r="V2977" s="0" t="n">
        <v>237.85</v>
      </c>
      <c r="W2977" s="0" t="n">
        <v>0.604</v>
      </c>
    </row>
    <row r="2978" customFormat="false" ht="15" hidden="false" customHeight="false" outlineLevel="0" collapsed="false">
      <c r="A2978" s="0" t="s">
        <v>3124</v>
      </c>
      <c r="B2978" s="0" t="s">
        <v>48</v>
      </c>
      <c r="C2978" s="0" t="n">
        <v>353</v>
      </c>
      <c r="D2978" s="0" t="n">
        <v>21</v>
      </c>
      <c r="E2978" s="0" t="n">
        <v>7</v>
      </c>
      <c r="F2978" s="0" t="n">
        <v>8</v>
      </c>
      <c r="G2978" s="0" t="n">
        <v>3.3</v>
      </c>
      <c r="H2978" s="0" t="n">
        <v>7.94</v>
      </c>
      <c r="I2978" s="0" t="n">
        <v>0.9</v>
      </c>
      <c r="J2978" s="0" t="s">
        <v>474</v>
      </c>
      <c r="K2978" s="0" t="s">
        <v>42</v>
      </c>
      <c r="L2978" s="0" t="n">
        <v>136</v>
      </c>
      <c r="M2978" s="0" t="n">
        <v>0.92</v>
      </c>
      <c r="N2978" s="0" t="n">
        <v>95.69</v>
      </c>
      <c r="O2978" s="0" t="n">
        <v>1.21</v>
      </c>
      <c r="P2978" s="0" t="n">
        <v>6</v>
      </c>
      <c r="Q2978" s="0" t="n">
        <v>0.93</v>
      </c>
      <c r="R2978" s="0" t="n">
        <v>962</v>
      </c>
      <c r="S2978" s="0" t="n">
        <v>11.43</v>
      </c>
      <c r="T2978" s="0" t="n">
        <v>0.6</v>
      </c>
      <c r="U2978" s="6" t="n">
        <v>45573</v>
      </c>
      <c r="V2978" s="0" t="n">
        <v>175.88</v>
      </c>
      <c r="W2978" s="0" t="n">
        <v>0.617</v>
      </c>
    </row>
    <row r="2979" customFormat="false" ht="15" hidden="false" customHeight="false" outlineLevel="0" collapsed="false">
      <c r="A2979" s="0" t="s">
        <v>3125</v>
      </c>
      <c r="B2979" s="0" t="s">
        <v>44</v>
      </c>
      <c r="C2979" s="0" t="n">
        <v>376</v>
      </c>
      <c r="D2979" s="0" t="n">
        <v>44</v>
      </c>
      <c r="E2979" s="0" t="n">
        <v>10</v>
      </c>
      <c r="F2979" s="0" t="n">
        <v>2</v>
      </c>
      <c r="G2979" s="0" t="n">
        <v>47.44</v>
      </c>
      <c r="H2979" s="0" t="n">
        <v>6.09</v>
      </c>
      <c r="I2979" s="0" t="n">
        <v>0.63</v>
      </c>
      <c r="J2979" s="0" t="s">
        <v>121</v>
      </c>
      <c r="K2979" s="0" t="s">
        <v>60</v>
      </c>
      <c r="L2979" s="0" t="n">
        <v>125</v>
      </c>
      <c r="M2979" s="0" t="n">
        <v>2.84</v>
      </c>
      <c r="N2979" s="0" t="n">
        <v>13.82</v>
      </c>
      <c r="O2979" s="0" t="n">
        <v>1.91</v>
      </c>
      <c r="P2979" s="0" t="n">
        <v>4</v>
      </c>
      <c r="Q2979" s="0" t="n">
        <v>0.81</v>
      </c>
      <c r="R2979" s="0" t="n">
        <v>640</v>
      </c>
      <c r="S2979" s="0" t="n">
        <v>9.17</v>
      </c>
      <c r="T2979" s="0" t="n">
        <v>0.43</v>
      </c>
      <c r="U2979" s="6" t="n">
        <v>45437</v>
      </c>
      <c r="V2979" s="0" t="n">
        <v>27.91</v>
      </c>
      <c r="W2979" s="0" t="n">
        <v>0.499</v>
      </c>
    </row>
    <row r="2980" customFormat="false" ht="15" hidden="false" customHeight="false" outlineLevel="0" collapsed="false">
      <c r="A2980" s="0" t="s">
        <v>3126</v>
      </c>
      <c r="B2980" s="0" t="s">
        <v>56</v>
      </c>
      <c r="C2980" s="0" t="n">
        <v>165</v>
      </c>
      <c r="D2980" s="0" t="n">
        <v>86</v>
      </c>
      <c r="E2980" s="0" t="n">
        <v>11</v>
      </c>
      <c r="F2980" s="0" t="n">
        <v>3</v>
      </c>
      <c r="G2980" s="0" t="n">
        <v>7.31</v>
      </c>
      <c r="H2980" s="0" t="n">
        <v>4.12</v>
      </c>
      <c r="I2980" s="0" t="n">
        <v>0.32</v>
      </c>
      <c r="J2980" s="0" t="s">
        <v>143</v>
      </c>
      <c r="K2980" s="0" t="s">
        <v>42</v>
      </c>
      <c r="L2980" s="0" t="n">
        <v>158</v>
      </c>
      <c r="M2980" s="0" t="n">
        <v>2.5</v>
      </c>
      <c r="N2980" s="0" t="n">
        <v>141.76</v>
      </c>
      <c r="O2980" s="0" t="n">
        <v>1.07</v>
      </c>
      <c r="P2980" s="0" t="n">
        <v>4</v>
      </c>
      <c r="Q2980" s="0" t="n">
        <v>0.94</v>
      </c>
      <c r="R2980" s="0" t="n">
        <v>705</v>
      </c>
      <c r="S2980" s="0" t="n">
        <v>6.34</v>
      </c>
      <c r="T2980" s="0" t="n">
        <v>0.98</v>
      </c>
      <c r="U2980" s="6" t="n">
        <v>45578</v>
      </c>
      <c r="V2980" s="0" t="n">
        <v>14.24</v>
      </c>
      <c r="W2980" s="0" t="n">
        <v>0.682</v>
      </c>
    </row>
    <row r="2981" customFormat="false" ht="15" hidden="false" customHeight="false" outlineLevel="0" collapsed="false">
      <c r="A2981" s="0" t="s">
        <v>3127</v>
      </c>
      <c r="B2981" s="0" t="s">
        <v>44</v>
      </c>
      <c r="C2981" s="0" t="n">
        <v>235</v>
      </c>
      <c r="D2981" s="0" t="n">
        <v>61</v>
      </c>
      <c r="E2981" s="0" t="n">
        <v>9</v>
      </c>
      <c r="F2981" s="0" t="n">
        <v>9</v>
      </c>
      <c r="G2981" s="0" t="n">
        <v>2.69</v>
      </c>
      <c r="H2981" s="0" t="n">
        <v>3.66</v>
      </c>
      <c r="I2981" s="0" t="n">
        <v>0.61</v>
      </c>
      <c r="J2981" s="0" t="s">
        <v>253</v>
      </c>
      <c r="K2981" s="0" t="s">
        <v>60</v>
      </c>
      <c r="L2981" s="0" t="n">
        <v>77</v>
      </c>
      <c r="M2981" s="0" t="n">
        <v>1.5</v>
      </c>
      <c r="N2981" s="0" t="n">
        <v>177.82</v>
      </c>
      <c r="O2981" s="0" t="n">
        <v>0.37</v>
      </c>
      <c r="P2981" s="0" t="n">
        <v>7</v>
      </c>
      <c r="Q2981" s="0" t="n">
        <v>0.74</v>
      </c>
      <c r="R2981" s="0" t="n">
        <v>760</v>
      </c>
      <c r="S2981" s="0" t="n">
        <v>5.57</v>
      </c>
      <c r="T2981" s="0" t="n">
        <v>0.8</v>
      </c>
      <c r="U2981" s="6" t="n">
        <v>45590</v>
      </c>
      <c r="V2981" s="0" t="n">
        <v>40.52</v>
      </c>
      <c r="W2981" s="0" t="n">
        <v>0.605</v>
      </c>
    </row>
    <row r="2982" customFormat="false" ht="15" hidden="false" customHeight="false" outlineLevel="0" collapsed="false">
      <c r="A2982" s="0" t="s">
        <v>3128</v>
      </c>
      <c r="B2982" s="0" t="s">
        <v>48</v>
      </c>
      <c r="C2982" s="0" t="n">
        <v>417</v>
      </c>
      <c r="D2982" s="0" t="n">
        <v>40</v>
      </c>
      <c r="E2982" s="0" t="n">
        <v>7</v>
      </c>
      <c r="F2982" s="0" t="n">
        <v>9</v>
      </c>
      <c r="G2982" s="0" t="n">
        <v>21.3</v>
      </c>
      <c r="H2982" s="0" t="n">
        <v>8.63</v>
      </c>
      <c r="I2982" s="0" t="n">
        <v>0.1</v>
      </c>
      <c r="J2982" s="0" t="s">
        <v>89</v>
      </c>
      <c r="K2982" s="0" t="s">
        <v>54</v>
      </c>
      <c r="L2982" s="0" t="n">
        <v>56</v>
      </c>
      <c r="M2982" s="0" t="n">
        <v>1.86</v>
      </c>
      <c r="N2982" s="0" t="n">
        <v>195.6</v>
      </c>
      <c r="O2982" s="0" t="n">
        <v>0.85</v>
      </c>
      <c r="P2982" s="0" t="n">
        <v>8</v>
      </c>
      <c r="Q2982" s="0" t="n">
        <v>0.74</v>
      </c>
      <c r="R2982" s="0" t="n">
        <v>667</v>
      </c>
      <c r="S2982" s="0" t="n">
        <v>13.79</v>
      </c>
      <c r="T2982" s="0" t="n">
        <v>0.75</v>
      </c>
      <c r="U2982" s="6" t="n">
        <v>45470</v>
      </c>
      <c r="V2982" s="0" t="n">
        <v>104.87</v>
      </c>
      <c r="W2982" s="0" t="n">
        <v>0.637</v>
      </c>
    </row>
    <row r="2983" customFormat="false" ht="15" hidden="false" customHeight="false" outlineLevel="0" collapsed="false">
      <c r="A2983" s="0" t="s">
        <v>3129</v>
      </c>
      <c r="B2983" s="0" t="s">
        <v>56</v>
      </c>
      <c r="C2983" s="0" t="n">
        <v>181</v>
      </c>
      <c r="D2983" s="0" t="n">
        <v>96</v>
      </c>
      <c r="E2983" s="0" t="n">
        <v>5</v>
      </c>
      <c r="F2983" s="0" t="n">
        <v>7</v>
      </c>
      <c r="G2983" s="0" t="n">
        <v>10.54</v>
      </c>
      <c r="H2983" s="0" t="n">
        <v>8.81</v>
      </c>
      <c r="I2983" s="0" t="n">
        <v>0.38</v>
      </c>
      <c r="J2983" s="0" t="s">
        <v>186</v>
      </c>
      <c r="K2983" s="0" t="s">
        <v>42</v>
      </c>
      <c r="L2983" s="0" t="n">
        <v>136</v>
      </c>
      <c r="M2983" s="0" t="n">
        <v>1.24</v>
      </c>
      <c r="N2983" s="0" t="n">
        <v>167.8</v>
      </c>
      <c r="O2983" s="0" t="n">
        <v>1.29</v>
      </c>
      <c r="P2983" s="0" t="n">
        <v>9</v>
      </c>
      <c r="Q2983" s="0" t="n">
        <v>0.98</v>
      </c>
      <c r="R2983" s="0" t="n">
        <v>388</v>
      </c>
      <c r="S2983" s="0" t="n">
        <v>1.56</v>
      </c>
      <c r="T2983" s="0" t="n">
        <v>0.35</v>
      </c>
      <c r="U2983" s="6" t="n">
        <v>45469</v>
      </c>
      <c r="V2983" s="0" t="n">
        <v>185.85</v>
      </c>
      <c r="W2983" s="0" t="n">
        <v>0.378</v>
      </c>
    </row>
    <row r="2984" customFormat="false" ht="15" hidden="false" customHeight="false" outlineLevel="0" collapsed="false">
      <c r="A2984" s="0" t="s">
        <v>3130</v>
      </c>
      <c r="B2984" s="0" t="s">
        <v>81</v>
      </c>
      <c r="C2984" s="0" t="n">
        <v>147</v>
      </c>
      <c r="D2984" s="0" t="n">
        <v>77</v>
      </c>
      <c r="E2984" s="0" t="n">
        <v>3</v>
      </c>
      <c r="F2984" s="0" t="n">
        <v>2</v>
      </c>
      <c r="G2984" s="0" t="n">
        <v>10.03</v>
      </c>
      <c r="H2984" s="0" t="n">
        <v>6.02</v>
      </c>
      <c r="I2984" s="0" t="n">
        <v>0.29</v>
      </c>
      <c r="J2984" s="0" t="s">
        <v>103</v>
      </c>
      <c r="K2984" s="0" t="s">
        <v>60</v>
      </c>
      <c r="L2984" s="0" t="n">
        <v>44</v>
      </c>
      <c r="M2984" s="0" t="n">
        <v>2.42</v>
      </c>
      <c r="N2984" s="0" t="n">
        <v>16.04</v>
      </c>
      <c r="O2984" s="0" t="n">
        <v>1.55</v>
      </c>
      <c r="P2984" s="0" t="n">
        <v>0</v>
      </c>
      <c r="Q2984" s="0" t="n">
        <v>0.73</v>
      </c>
      <c r="R2984" s="0" t="n">
        <v>471</v>
      </c>
      <c r="S2984" s="0" t="n">
        <v>10.67</v>
      </c>
      <c r="T2984" s="0" t="n">
        <v>0.43</v>
      </c>
      <c r="U2984" s="6" t="n">
        <v>45433</v>
      </c>
      <c r="V2984" s="0" t="n">
        <v>67.27</v>
      </c>
      <c r="W2984" s="0" t="n">
        <v>0.619</v>
      </c>
    </row>
    <row r="2985" customFormat="false" ht="15" hidden="false" customHeight="false" outlineLevel="0" collapsed="false">
      <c r="A2985" s="0" t="s">
        <v>3131</v>
      </c>
      <c r="B2985" s="0" t="s">
        <v>81</v>
      </c>
      <c r="C2985" s="0" t="n">
        <v>333</v>
      </c>
      <c r="D2985" s="0" t="n">
        <v>61</v>
      </c>
      <c r="E2985" s="0" t="n">
        <v>13</v>
      </c>
      <c r="F2985" s="0" t="n">
        <v>3</v>
      </c>
      <c r="G2985" s="0" t="n">
        <v>15.1</v>
      </c>
      <c r="H2985" s="0" t="n">
        <v>5.48</v>
      </c>
      <c r="I2985" s="0" t="n">
        <v>0.69</v>
      </c>
      <c r="J2985" s="0" t="s">
        <v>100</v>
      </c>
      <c r="K2985" s="0" t="s">
        <v>46</v>
      </c>
      <c r="L2985" s="0" t="n">
        <v>16</v>
      </c>
      <c r="M2985" s="0" t="n">
        <v>0.66</v>
      </c>
      <c r="N2985" s="0" t="n">
        <v>133.85</v>
      </c>
      <c r="O2985" s="0" t="n">
        <v>1.25</v>
      </c>
      <c r="P2985" s="0" t="n">
        <v>9</v>
      </c>
      <c r="Q2985" s="0" t="n">
        <v>0.7</v>
      </c>
      <c r="R2985" s="0" t="n">
        <v>138</v>
      </c>
      <c r="S2985" s="0" t="n">
        <v>6.49</v>
      </c>
      <c r="T2985" s="0" t="n">
        <v>0.68</v>
      </c>
      <c r="U2985" s="6" t="n">
        <v>45407</v>
      </c>
      <c r="V2985" s="0" t="n">
        <v>24.83</v>
      </c>
      <c r="W2985" s="0" t="n">
        <v>0.458</v>
      </c>
    </row>
    <row r="2986" customFormat="false" ht="15" hidden="false" customHeight="false" outlineLevel="0" collapsed="false">
      <c r="A2986" s="0" t="s">
        <v>3132</v>
      </c>
      <c r="B2986" s="0" t="s">
        <v>40</v>
      </c>
      <c r="C2986" s="0" t="n">
        <v>351</v>
      </c>
      <c r="D2986" s="0" t="n">
        <v>89</v>
      </c>
      <c r="E2986" s="0" t="n">
        <v>11</v>
      </c>
      <c r="F2986" s="0" t="n">
        <v>9</v>
      </c>
      <c r="G2986" s="0" t="n">
        <v>13.17</v>
      </c>
      <c r="H2986" s="0" t="n">
        <v>8.26</v>
      </c>
      <c r="I2986" s="0" t="n">
        <v>0.22</v>
      </c>
      <c r="J2986" s="0" t="s">
        <v>152</v>
      </c>
      <c r="K2986" s="0" t="s">
        <v>46</v>
      </c>
      <c r="L2986" s="0" t="n">
        <v>125</v>
      </c>
      <c r="M2986" s="0" t="n">
        <v>4.5</v>
      </c>
      <c r="N2986" s="0" t="n">
        <v>104.18</v>
      </c>
      <c r="O2986" s="0" t="n">
        <v>0.17</v>
      </c>
      <c r="P2986" s="0" t="n">
        <v>3</v>
      </c>
      <c r="Q2986" s="0" t="n">
        <v>0.82</v>
      </c>
      <c r="R2986" s="0" t="n">
        <v>381</v>
      </c>
      <c r="S2986" s="0" t="n">
        <v>6.28</v>
      </c>
      <c r="T2986" s="0" t="n">
        <v>0.84</v>
      </c>
      <c r="U2986" s="6" t="n">
        <v>45602</v>
      </c>
      <c r="V2986" s="0" t="n">
        <v>36.35</v>
      </c>
      <c r="W2986" s="0" t="n">
        <v>0.739</v>
      </c>
    </row>
    <row r="2987" customFormat="false" ht="15" hidden="false" customHeight="false" outlineLevel="0" collapsed="false">
      <c r="A2987" s="0" t="s">
        <v>3133</v>
      </c>
      <c r="B2987" s="0" t="s">
        <v>48</v>
      </c>
      <c r="C2987" s="0" t="n">
        <v>169</v>
      </c>
      <c r="D2987" s="0" t="n">
        <v>16</v>
      </c>
      <c r="E2987" s="0" t="n">
        <v>7</v>
      </c>
      <c r="F2987" s="0" t="n">
        <v>4</v>
      </c>
      <c r="G2987" s="0" t="n">
        <v>34.55</v>
      </c>
      <c r="H2987" s="0" t="n">
        <v>7.62</v>
      </c>
      <c r="I2987" s="0" t="n">
        <v>0.36</v>
      </c>
      <c r="J2987" s="0" t="s">
        <v>365</v>
      </c>
      <c r="K2987" s="0" t="s">
        <v>46</v>
      </c>
      <c r="L2987" s="0" t="n">
        <v>61</v>
      </c>
      <c r="M2987" s="0" t="n">
        <v>1.24</v>
      </c>
      <c r="N2987" s="0" t="n">
        <v>188.2</v>
      </c>
      <c r="O2987" s="0" t="n">
        <v>0.37</v>
      </c>
      <c r="P2987" s="0" t="n">
        <v>1</v>
      </c>
      <c r="Q2987" s="0" t="n">
        <v>0.73</v>
      </c>
      <c r="R2987" s="0" t="n">
        <v>480</v>
      </c>
      <c r="S2987" s="0" t="n">
        <v>10.13</v>
      </c>
      <c r="T2987" s="0" t="n">
        <v>0.94</v>
      </c>
      <c r="U2987" s="6" t="n">
        <v>45391</v>
      </c>
      <c r="V2987" s="0" t="n">
        <v>133.77</v>
      </c>
      <c r="W2987" s="0" t="n">
        <v>0.812</v>
      </c>
    </row>
    <row r="2988" customFormat="false" ht="15" hidden="false" customHeight="false" outlineLevel="0" collapsed="false">
      <c r="A2988" s="0" t="s">
        <v>3134</v>
      </c>
      <c r="B2988" s="0" t="s">
        <v>48</v>
      </c>
      <c r="C2988" s="0" t="n">
        <v>473</v>
      </c>
      <c r="D2988" s="0" t="n">
        <v>31</v>
      </c>
      <c r="E2988" s="0" t="n">
        <v>11</v>
      </c>
      <c r="F2988" s="0" t="n">
        <v>2</v>
      </c>
      <c r="G2988" s="0" t="n">
        <v>10.15</v>
      </c>
      <c r="H2988" s="0" t="n">
        <v>4.3</v>
      </c>
      <c r="I2988" s="0" t="n">
        <v>0.4</v>
      </c>
      <c r="J2988" s="0" t="s">
        <v>271</v>
      </c>
      <c r="K2988" s="0" t="s">
        <v>42</v>
      </c>
      <c r="L2988" s="0" t="n">
        <v>119</v>
      </c>
      <c r="M2988" s="0" t="n">
        <v>4.49</v>
      </c>
      <c r="N2988" s="0" t="n">
        <v>181.41</v>
      </c>
      <c r="O2988" s="0" t="n">
        <v>0.81</v>
      </c>
      <c r="P2988" s="0" t="n">
        <v>8</v>
      </c>
      <c r="Q2988" s="0" t="n">
        <v>0.96</v>
      </c>
      <c r="R2988" s="0" t="n">
        <v>827</v>
      </c>
      <c r="S2988" s="0" t="n">
        <v>12.91</v>
      </c>
      <c r="T2988" s="0" t="n">
        <v>0.76</v>
      </c>
      <c r="U2988" s="6" t="n">
        <v>45524</v>
      </c>
      <c r="V2988" s="0" t="n">
        <v>234.21</v>
      </c>
      <c r="W2988" s="0" t="n">
        <v>0.675</v>
      </c>
    </row>
    <row r="2989" customFormat="false" ht="15" hidden="false" customHeight="false" outlineLevel="0" collapsed="false">
      <c r="A2989" s="0" t="s">
        <v>3135</v>
      </c>
      <c r="B2989" s="0" t="s">
        <v>81</v>
      </c>
      <c r="C2989" s="0" t="n">
        <v>55</v>
      </c>
      <c r="D2989" s="0" t="n">
        <v>84</v>
      </c>
      <c r="E2989" s="0" t="n">
        <v>12</v>
      </c>
      <c r="F2989" s="0" t="n">
        <v>2</v>
      </c>
      <c r="G2989" s="0" t="n">
        <v>27.61</v>
      </c>
      <c r="H2989" s="0" t="n">
        <v>1.29</v>
      </c>
      <c r="I2989" s="0" t="n">
        <v>0.1</v>
      </c>
      <c r="J2989" s="0" t="s">
        <v>145</v>
      </c>
      <c r="K2989" s="0" t="s">
        <v>60</v>
      </c>
      <c r="L2989" s="0" t="n">
        <v>55</v>
      </c>
      <c r="M2989" s="0" t="n">
        <v>4.39</v>
      </c>
      <c r="N2989" s="0" t="n">
        <v>197.73</v>
      </c>
      <c r="O2989" s="0" t="n">
        <v>1.44</v>
      </c>
      <c r="P2989" s="0" t="n">
        <v>8</v>
      </c>
      <c r="Q2989" s="0" t="n">
        <v>0.98</v>
      </c>
      <c r="R2989" s="0" t="n">
        <v>812</v>
      </c>
      <c r="S2989" s="0" t="n">
        <v>11.14</v>
      </c>
      <c r="T2989" s="0" t="n">
        <v>0.53</v>
      </c>
      <c r="U2989" s="6" t="n">
        <v>45498</v>
      </c>
      <c r="V2989" s="0" t="n">
        <v>248.12</v>
      </c>
      <c r="W2989" s="0" t="n">
        <v>0.547</v>
      </c>
    </row>
    <row r="2990" customFormat="false" ht="15" hidden="false" customHeight="false" outlineLevel="0" collapsed="false">
      <c r="A2990" s="0" t="s">
        <v>3136</v>
      </c>
      <c r="B2990" s="0" t="s">
        <v>44</v>
      </c>
      <c r="C2990" s="0" t="n">
        <v>192</v>
      </c>
      <c r="D2990" s="0" t="n">
        <v>65</v>
      </c>
      <c r="E2990" s="0" t="n">
        <v>14</v>
      </c>
      <c r="F2990" s="0" t="n">
        <v>6</v>
      </c>
      <c r="G2990" s="0" t="n">
        <v>49.33</v>
      </c>
      <c r="H2990" s="0" t="n">
        <v>7.8</v>
      </c>
      <c r="I2990" s="0" t="n">
        <v>0.14</v>
      </c>
      <c r="J2990" s="0" t="s">
        <v>191</v>
      </c>
      <c r="K2990" s="0" t="s">
        <v>46</v>
      </c>
      <c r="L2990" s="0" t="n">
        <v>146</v>
      </c>
      <c r="M2990" s="0" t="n">
        <v>2.53</v>
      </c>
      <c r="N2990" s="0" t="n">
        <v>173.77</v>
      </c>
      <c r="O2990" s="0" t="n">
        <v>1.21</v>
      </c>
      <c r="P2990" s="0" t="n">
        <v>0</v>
      </c>
      <c r="Q2990" s="0" t="n">
        <v>0.84</v>
      </c>
      <c r="R2990" s="0" t="n">
        <v>201</v>
      </c>
      <c r="S2990" s="0" t="n">
        <v>10.38</v>
      </c>
      <c r="T2990" s="0" t="n">
        <v>0.75</v>
      </c>
      <c r="U2990" s="6" t="n">
        <v>45586</v>
      </c>
      <c r="V2990" s="0" t="n">
        <v>94.41</v>
      </c>
      <c r="W2990" s="0" t="n">
        <v>0.735</v>
      </c>
    </row>
    <row r="2991" customFormat="false" ht="15" hidden="false" customHeight="false" outlineLevel="0" collapsed="false">
      <c r="A2991" s="0" t="s">
        <v>3137</v>
      </c>
      <c r="B2991" s="0" t="s">
        <v>56</v>
      </c>
      <c r="C2991" s="0" t="n">
        <v>439</v>
      </c>
      <c r="D2991" s="0" t="n">
        <v>67</v>
      </c>
      <c r="E2991" s="0" t="n">
        <v>6</v>
      </c>
      <c r="F2991" s="0" t="n">
        <v>7</v>
      </c>
      <c r="G2991" s="0" t="n">
        <v>22.19</v>
      </c>
      <c r="H2991" s="0" t="n">
        <v>2.1</v>
      </c>
      <c r="I2991" s="0" t="n">
        <v>0.38</v>
      </c>
      <c r="J2991" s="0" t="s">
        <v>83</v>
      </c>
      <c r="K2991" s="0" t="s">
        <v>42</v>
      </c>
      <c r="L2991" s="0" t="n">
        <v>32</v>
      </c>
      <c r="M2991" s="0" t="n">
        <v>2.74</v>
      </c>
      <c r="N2991" s="0" t="n">
        <v>113.91</v>
      </c>
      <c r="O2991" s="0" t="n">
        <v>0.18</v>
      </c>
      <c r="P2991" s="0" t="n">
        <v>2</v>
      </c>
      <c r="Q2991" s="0" t="n">
        <v>0.83</v>
      </c>
      <c r="R2991" s="0" t="n">
        <v>867</v>
      </c>
      <c r="S2991" s="0" t="n">
        <v>7.95</v>
      </c>
      <c r="T2991" s="0" t="n">
        <v>0.26</v>
      </c>
      <c r="U2991" s="6" t="n">
        <v>45294</v>
      </c>
      <c r="V2991" s="0" t="n">
        <v>202.4</v>
      </c>
      <c r="W2991" s="0" t="n">
        <v>0.666</v>
      </c>
    </row>
    <row r="2992" customFormat="false" ht="15" hidden="false" customHeight="false" outlineLevel="0" collapsed="false">
      <c r="A2992" s="0" t="s">
        <v>3138</v>
      </c>
      <c r="B2992" s="0" t="s">
        <v>44</v>
      </c>
      <c r="C2992" s="0" t="n">
        <v>41</v>
      </c>
      <c r="D2992" s="0" t="n">
        <v>73</v>
      </c>
      <c r="E2992" s="0" t="n">
        <v>7</v>
      </c>
      <c r="F2992" s="0" t="n">
        <v>7</v>
      </c>
      <c r="G2992" s="0" t="n">
        <v>32.45</v>
      </c>
      <c r="H2992" s="0" t="n">
        <v>0.66</v>
      </c>
      <c r="I2992" s="0" t="n">
        <v>0.3</v>
      </c>
      <c r="J2992" s="0" t="s">
        <v>112</v>
      </c>
      <c r="K2992" s="0" t="s">
        <v>60</v>
      </c>
      <c r="L2992" s="0" t="n">
        <v>140</v>
      </c>
      <c r="M2992" s="0" t="n">
        <v>1.86</v>
      </c>
      <c r="N2992" s="0" t="n">
        <v>145.83</v>
      </c>
      <c r="O2992" s="0" t="n">
        <v>1.61</v>
      </c>
      <c r="P2992" s="0" t="n">
        <v>9</v>
      </c>
      <c r="Q2992" s="0" t="n">
        <v>0.86</v>
      </c>
      <c r="R2992" s="0" t="n">
        <v>757</v>
      </c>
      <c r="S2992" s="0" t="n">
        <v>7.57</v>
      </c>
      <c r="T2992" s="0" t="n">
        <v>0.68</v>
      </c>
      <c r="U2992" s="6" t="n">
        <v>45425</v>
      </c>
      <c r="V2992" s="0" t="n">
        <v>123.89</v>
      </c>
      <c r="W2992" s="0" t="n">
        <v>0.468</v>
      </c>
    </row>
    <row r="2993" customFormat="false" ht="15" hidden="false" customHeight="false" outlineLevel="0" collapsed="false">
      <c r="A2993" s="0" t="s">
        <v>3139</v>
      </c>
      <c r="B2993" s="0" t="s">
        <v>44</v>
      </c>
      <c r="C2993" s="0" t="n">
        <v>225</v>
      </c>
      <c r="D2993" s="0" t="n">
        <v>21</v>
      </c>
      <c r="E2993" s="0" t="n">
        <v>6</v>
      </c>
      <c r="F2993" s="0" t="n">
        <v>8</v>
      </c>
      <c r="G2993" s="0" t="n">
        <v>48.5</v>
      </c>
      <c r="H2993" s="0" t="n">
        <v>8.51</v>
      </c>
      <c r="I2993" s="0" t="n">
        <v>0.21</v>
      </c>
      <c r="J2993" s="0" t="s">
        <v>57</v>
      </c>
      <c r="K2993" s="0" t="s">
        <v>46</v>
      </c>
      <c r="L2993" s="0" t="n">
        <v>136</v>
      </c>
      <c r="M2993" s="0" t="n">
        <v>4.99</v>
      </c>
      <c r="N2993" s="0" t="n">
        <v>193.29</v>
      </c>
      <c r="O2993" s="0" t="n">
        <v>1.25</v>
      </c>
      <c r="P2993" s="0" t="n">
        <v>7</v>
      </c>
      <c r="Q2993" s="0" t="n">
        <v>0.77</v>
      </c>
      <c r="R2993" s="0" t="n">
        <v>175</v>
      </c>
      <c r="S2993" s="0" t="n">
        <v>7.45</v>
      </c>
      <c r="T2993" s="0" t="n">
        <v>0.92</v>
      </c>
      <c r="U2993" s="6" t="n">
        <v>45381</v>
      </c>
      <c r="V2993" s="0" t="n">
        <v>292.03</v>
      </c>
      <c r="W2993" s="0" t="n">
        <v>0.572</v>
      </c>
    </row>
    <row r="2994" customFormat="false" ht="15" hidden="false" customHeight="false" outlineLevel="0" collapsed="false">
      <c r="A2994" s="0" t="s">
        <v>3140</v>
      </c>
      <c r="B2994" s="0" t="s">
        <v>81</v>
      </c>
      <c r="C2994" s="0" t="n">
        <v>146</v>
      </c>
      <c r="D2994" s="0" t="n">
        <v>16</v>
      </c>
      <c r="E2994" s="0" t="n">
        <v>4</v>
      </c>
      <c r="F2994" s="0" t="n">
        <v>4</v>
      </c>
      <c r="G2994" s="0" t="n">
        <v>7.74</v>
      </c>
      <c r="H2994" s="0" t="n">
        <v>5.99</v>
      </c>
      <c r="I2994" s="0" t="n">
        <v>0.24</v>
      </c>
      <c r="J2994" s="0" t="s">
        <v>196</v>
      </c>
      <c r="K2994" s="0" t="s">
        <v>46</v>
      </c>
      <c r="L2994" s="0" t="n">
        <v>18</v>
      </c>
      <c r="M2994" s="0" t="n">
        <v>3.52</v>
      </c>
      <c r="N2994" s="0" t="n">
        <v>119.84</v>
      </c>
      <c r="O2994" s="0" t="n">
        <v>1.79</v>
      </c>
      <c r="P2994" s="0" t="n">
        <v>1</v>
      </c>
      <c r="Q2994" s="0" t="n">
        <v>0.79</v>
      </c>
      <c r="R2994" s="0" t="n">
        <v>92</v>
      </c>
      <c r="S2994" s="0" t="n">
        <v>3.04</v>
      </c>
      <c r="T2994" s="0" t="n">
        <v>0.71</v>
      </c>
      <c r="U2994" s="6" t="n">
        <v>45500</v>
      </c>
      <c r="V2994" s="0" t="n">
        <v>127.44</v>
      </c>
      <c r="W2994" s="0" t="n">
        <v>0.542</v>
      </c>
    </row>
    <row r="2995" customFormat="false" ht="15" hidden="false" customHeight="false" outlineLevel="0" collapsed="false">
      <c r="A2995" s="0" t="s">
        <v>3141</v>
      </c>
      <c r="B2995" s="0" t="s">
        <v>81</v>
      </c>
      <c r="C2995" s="0" t="n">
        <v>355</v>
      </c>
      <c r="D2995" s="0" t="n">
        <v>64</v>
      </c>
      <c r="E2995" s="0" t="n">
        <v>14</v>
      </c>
      <c r="F2995" s="0" t="n">
        <v>6</v>
      </c>
      <c r="G2995" s="0" t="n">
        <v>21.51</v>
      </c>
      <c r="H2995" s="0" t="n">
        <v>8.97</v>
      </c>
      <c r="I2995" s="0" t="n">
        <v>0.85</v>
      </c>
      <c r="J2995" s="0" t="s">
        <v>271</v>
      </c>
      <c r="K2995" s="0" t="s">
        <v>42</v>
      </c>
      <c r="L2995" s="0" t="n">
        <v>62</v>
      </c>
      <c r="M2995" s="0" t="n">
        <v>4.78</v>
      </c>
      <c r="N2995" s="0" t="n">
        <v>169.6</v>
      </c>
      <c r="O2995" s="0" t="n">
        <v>0.89</v>
      </c>
      <c r="P2995" s="0" t="n">
        <v>1</v>
      </c>
      <c r="Q2995" s="0" t="n">
        <v>0.73</v>
      </c>
      <c r="R2995" s="0" t="n">
        <v>470</v>
      </c>
      <c r="S2995" s="0" t="n">
        <v>8.83</v>
      </c>
      <c r="T2995" s="0" t="n">
        <v>0.21</v>
      </c>
      <c r="U2995" s="6" t="n">
        <v>45551</v>
      </c>
      <c r="V2995" s="0" t="n">
        <v>124.81</v>
      </c>
      <c r="W2995" s="0" t="n">
        <v>0.597</v>
      </c>
    </row>
    <row r="2996" customFormat="false" ht="15" hidden="false" customHeight="false" outlineLevel="0" collapsed="false">
      <c r="A2996" s="0" t="s">
        <v>3142</v>
      </c>
      <c r="B2996" s="0" t="s">
        <v>81</v>
      </c>
      <c r="C2996" s="0" t="n">
        <v>464</v>
      </c>
      <c r="D2996" s="0" t="n">
        <v>71</v>
      </c>
      <c r="E2996" s="0" t="n">
        <v>3</v>
      </c>
      <c r="F2996" s="0" t="n">
        <v>8</v>
      </c>
      <c r="G2996" s="0" t="n">
        <v>42.66</v>
      </c>
      <c r="H2996" s="0" t="n">
        <v>5.1</v>
      </c>
      <c r="I2996" s="0" t="n">
        <v>0.71</v>
      </c>
      <c r="J2996" s="0" t="s">
        <v>281</v>
      </c>
      <c r="K2996" s="0" t="s">
        <v>60</v>
      </c>
      <c r="L2996" s="0" t="n">
        <v>57</v>
      </c>
      <c r="M2996" s="0" t="n">
        <v>2.37</v>
      </c>
      <c r="N2996" s="0" t="n">
        <v>189.02</v>
      </c>
      <c r="O2996" s="0" t="n">
        <v>1.03</v>
      </c>
      <c r="P2996" s="0" t="n">
        <v>1</v>
      </c>
      <c r="Q2996" s="0" t="n">
        <v>0.83</v>
      </c>
      <c r="R2996" s="0" t="n">
        <v>734</v>
      </c>
      <c r="S2996" s="0" t="n">
        <v>5.42</v>
      </c>
      <c r="T2996" s="0" t="n">
        <v>0.76</v>
      </c>
      <c r="U2996" s="6" t="n">
        <v>45346</v>
      </c>
      <c r="V2996" s="0" t="n">
        <v>155.45</v>
      </c>
      <c r="W2996" s="0" t="n">
        <v>0.667</v>
      </c>
    </row>
    <row r="2997" customFormat="false" ht="15" hidden="false" customHeight="false" outlineLevel="0" collapsed="false">
      <c r="A2997" s="0" t="s">
        <v>3143</v>
      </c>
      <c r="B2997" s="0" t="s">
        <v>40</v>
      </c>
      <c r="C2997" s="0" t="n">
        <v>375</v>
      </c>
      <c r="D2997" s="0" t="n">
        <v>99</v>
      </c>
      <c r="E2997" s="0" t="n">
        <v>10</v>
      </c>
      <c r="F2997" s="0" t="n">
        <v>3</v>
      </c>
      <c r="G2997" s="0" t="n">
        <v>46.68</v>
      </c>
      <c r="H2997" s="0" t="n">
        <v>9.3</v>
      </c>
      <c r="I2997" s="0" t="n">
        <v>0.54</v>
      </c>
      <c r="J2997" s="0" t="s">
        <v>150</v>
      </c>
      <c r="K2997" s="0" t="s">
        <v>42</v>
      </c>
      <c r="L2997" s="0" t="n">
        <v>132</v>
      </c>
      <c r="M2997" s="0" t="n">
        <v>4.47</v>
      </c>
      <c r="N2997" s="0" t="n">
        <v>118.4</v>
      </c>
      <c r="O2997" s="0" t="n">
        <v>0.87</v>
      </c>
      <c r="P2997" s="0" t="n">
        <v>4</v>
      </c>
      <c r="Q2997" s="0" t="n">
        <v>0.88</v>
      </c>
      <c r="R2997" s="0" t="n">
        <v>539</v>
      </c>
      <c r="S2997" s="0" t="n">
        <v>9.66</v>
      </c>
      <c r="T2997" s="0" t="n">
        <v>0.78</v>
      </c>
      <c r="U2997" s="6" t="n">
        <v>45578</v>
      </c>
      <c r="V2997" s="0" t="n">
        <v>17.4</v>
      </c>
      <c r="W2997" s="0" t="n">
        <v>0.694</v>
      </c>
    </row>
    <row r="2998" customFormat="false" ht="15" hidden="false" customHeight="false" outlineLevel="0" collapsed="false">
      <c r="A2998" s="0" t="s">
        <v>3144</v>
      </c>
      <c r="B2998" s="0" t="s">
        <v>44</v>
      </c>
      <c r="C2998" s="0" t="n">
        <v>459</v>
      </c>
      <c r="D2998" s="0" t="n">
        <v>82</v>
      </c>
      <c r="E2998" s="0" t="n">
        <v>6</v>
      </c>
      <c r="F2998" s="0" t="n">
        <v>8</v>
      </c>
      <c r="G2998" s="0" t="n">
        <v>30.46</v>
      </c>
      <c r="H2998" s="0" t="n">
        <v>3.86</v>
      </c>
      <c r="I2998" s="0" t="n">
        <v>0.92</v>
      </c>
      <c r="J2998" s="0" t="s">
        <v>289</v>
      </c>
      <c r="K2998" s="0" t="s">
        <v>46</v>
      </c>
      <c r="L2998" s="0" t="n">
        <v>91</v>
      </c>
      <c r="M2998" s="0" t="n">
        <v>2.52</v>
      </c>
      <c r="N2998" s="0" t="n">
        <v>40.24</v>
      </c>
      <c r="O2998" s="0" t="n">
        <v>1.47</v>
      </c>
      <c r="P2998" s="0" t="n">
        <v>8</v>
      </c>
      <c r="Q2998" s="0" t="n">
        <v>0.98</v>
      </c>
      <c r="R2998" s="0" t="n">
        <v>615</v>
      </c>
      <c r="S2998" s="0" t="n">
        <v>8.48</v>
      </c>
      <c r="T2998" s="0" t="n">
        <v>0.63</v>
      </c>
      <c r="U2998" s="6" t="n">
        <v>45329</v>
      </c>
      <c r="V2998" s="0" t="n">
        <v>131.2</v>
      </c>
      <c r="W2998" s="0" t="n">
        <v>0.528</v>
      </c>
    </row>
    <row r="2999" customFormat="false" ht="15" hidden="false" customHeight="false" outlineLevel="0" collapsed="false">
      <c r="A2999" s="0" t="s">
        <v>3145</v>
      </c>
      <c r="B2999" s="0" t="s">
        <v>48</v>
      </c>
      <c r="C2999" s="0" t="n">
        <v>236</v>
      </c>
      <c r="D2999" s="0" t="n">
        <v>86</v>
      </c>
      <c r="E2999" s="0" t="n">
        <v>7</v>
      </c>
      <c r="F2999" s="0" t="n">
        <v>3</v>
      </c>
      <c r="G2999" s="0" t="n">
        <v>8.03</v>
      </c>
      <c r="H2999" s="0" t="n">
        <v>7.38</v>
      </c>
      <c r="I2999" s="0" t="n">
        <v>0.13</v>
      </c>
      <c r="J2999" s="0" t="s">
        <v>106</v>
      </c>
      <c r="K2999" s="0" t="s">
        <v>42</v>
      </c>
      <c r="L2999" s="0" t="n">
        <v>118</v>
      </c>
      <c r="M2999" s="0" t="n">
        <v>4.4</v>
      </c>
      <c r="N2999" s="0" t="n">
        <v>39.56</v>
      </c>
      <c r="O2999" s="0" t="n">
        <v>1.53</v>
      </c>
      <c r="P2999" s="0" t="n">
        <v>6</v>
      </c>
      <c r="Q2999" s="0" t="n">
        <v>0.92</v>
      </c>
      <c r="R2999" s="0" t="n">
        <v>302</v>
      </c>
      <c r="S2999" s="0" t="n">
        <v>14.16</v>
      </c>
      <c r="T2999" s="0" t="n">
        <v>0.85</v>
      </c>
      <c r="U2999" s="6" t="n">
        <v>45549</v>
      </c>
      <c r="V2999" s="0" t="n">
        <v>250.33</v>
      </c>
      <c r="W2999" s="0" t="n">
        <v>0.67</v>
      </c>
    </row>
    <row r="3000" customFormat="false" ht="15" hidden="false" customHeight="false" outlineLevel="0" collapsed="false">
      <c r="A3000" s="0" t="s">
        <v>3146</v>
      </c>
      <c r="B3000" s="0" t="s">
        <v>56</v>
      </c>
      <c r="C3000" s="0" t="n">
        <v>115</v>
      </c>
      <c r="D3000" s="0" t="n">
        <v>64</v>
      </c>
      <c r="E3000" s="0" t="n">
        <v>8</v>
      </c>
      <c r="F3000" s="0" t="n">
        <v>4</v>
      </c>
      <c r="G3000" s="0" t="n">
        <v>45.17</v>
      </c>
      <c r="H3000" s="0" t="n">
        <v>3.36</v>
      </c>
      <c r="I3000" s="0" t="n">
        <v>0.41</v>
      </c>
      <c r="J3000" s="0" t="s">
        <v>289</v>
      </c>
      <c r="K3000" s="0" t="s">
        <v>42</v>
      </c>
      <c r="L3000" s="0" t="n">
        <v>16</v>
      </c>
      <c r="M3000" s="0" t="n">
        <v>1.09</v>
      </c>
      <c r="N3000" s="0" t="n">
        <v>31.91</v>
      </c>
      <c r="O3000" s="0" t="n">
        <v>1.47</v>
      </c>
      <c r="P3000" s="0" t="n">
        <v>6</v>
      </c>
      <c r="Q3000" s="0" t="n">
        <v>0.92</v>
      </c>
      <c r="R3000" s="0" t="n">
        <v>860</v>
      </c>
      <c r="S3000" s="0" t="n">
        <v>7.09</v>
      </c>
      <c r="T3000" s="0" t="n">
        <v>0.36</v>
      </c>
      <c r="U3000" s="6" t="n">
        <v>45442</v>
      </c>
      <c r="V3000" s="0" t="n">
        <v>187.5</v>
      </c>
      <c r="W3000" s="0" t="n">
        <v>0.484</v>
      </c>
    </row>
    <row r="3001" customFormat="false" ht="15" hidden="false" customHeight="false" outlineLevel="0" collapsed="false">
      <c r="A3001" s="0" t="s">
        <v>3147</v>
      </c>
      <c r="B3001" s="0" t="s">
        <v>40</v>
      </c>
      <c r="C3001" s="0" t="n">
        <v>436</v>
      </c>
      <c r="D3001" s="0" t="n">
        <v>45</v>
      </c>
      <c r="E3001" s="0" t="n">
        <v>10</v>
      </c>
      <c r="F3001" s="0" t="n">
        <v>9</v>
      </c>
      <c r="G3001" s="0" t="n">
        <v>9.55</v>
      </c>
      <c r="H3001" s="0" t="n">
        <v>0.51</v>
      </c>
      <c r="I3001" s="0" t="n">
        <v>0.84</v>
      </c>
      <c r="J3001" s="0" t="s">
        <v>166</v>
      </c>
      <c r="K3001" s="0" t="s">
        <v>46</v>
      </c>
      <c r="L3001" s="0" t="n">
        <v>108</v>
      </c>
      <c r="M3001" s="0" t="n">
        <v>3.37</v>
      </c>
      <c r="N3001" s="0" t="n">
        <v>100.5</v>
      </c>
      <c r="O3001" s="0" t="n">
        <v>0.65</v>
      </c>
      <c r="P3001" s="0" t="n">
        <v>1</v>
      </c>
      <c r="Q3001" s="0" t="n">
        <v>0.79</v>
      </c>
      <c r="R3001" s="0" t="n">
        <v>757</v>
      </c>
      <c r="S3001" s="0" t="n">
        <v>10.3</v>
      </c>
      <c r="T3001" s="0" t="n">
        <v>0.53</v>
      </c>
      <c r="U3001" s="6" t="n">
        <v>45466</v>
      </c>
      <c r="V3001" s="0" t="n">
        <v>291.13</v>
      </c>
      <c r="W3001" s="0" t="n">
        <v>0.716</v>
      </c>
    </row>
    <row r="3002" customFormat="false" ht="15" hidden="false" customHeight="false" outlineLevel="0" collapsed="false">
      <c r="A3002" s="0" t="s">
        <v>3148</v>
      </c>
      <c r="B3002" s="0" t="s">
        <v>48</v>
      </c>
      <c r="C3002" s="0" t="n">
        <v>448</v>
      </c>
      <c r="D3002" s="0" t="n">
        <v>98</v>
      </c>
      <c r="E3002" s="0" t="n">
        <v>13</v>
      </c>
      <c r="F3002" s="0" t="n">
        <v>7</v>
      </c>
      <c r="G3002" s="0" t="n">
        <v>18.29</v>
      </c>
      <c r="H3002" s="0" t="n">
        <v>4.11</v>
      </c>
      <c r="I3002" s="0" t="n">
        <v>0.67</v>
      </c>
      <c r="J3002" s="0" t="s">
        <v>160</v>
      </c>
      <c r="K3002" s="0" t="s">
        <v>46</v>
      </c>
      <c r="L3002" s="0" t="n">
        <v>40</v>
      </c>
      <c r="M3002" s="0" t="n">
        <v>3.55</v>
      </c>
      <c r="N3002" s="0" t="n">
        <v>101.23</v>
      </c>
      <c r="O3002" s="0" t="n">
        <v>1.31</v>
      </c>
      <c r="P3002" s="0" t="n">
        <v>1</v>
      </c>
      <c r="Q3002" s="0" t="n">
        <v>0.97</v>
      </c>
      <c r="R3002" s="0" t="n">
        <v>533</v>
      </c>
      <c r="S3002" s="0" t="n">
        <v>9.3</v>
      </c>
      <c r="T3002" s="0" t="n">
        <v>0.85</v>
      </c>
      <c r="U3002" s="6" t="n">
        <v>45351</v>
      </c>
      <c r="V3002" s="0" t="n">
        <v>104.43</v>
      </c>
      <c r="W3002" s="0" t="n">
        <v>0.737</v>
      </c>
    </row>
    <row r="3003" customFormat="false" ht="15" hidden="false" customHeight="false" outlineLevel="0" collapsed="false">
      <c r="A3003" s="0" t="s">
        <v>3149</v>
      </c>
      <c r="B3003" s="0" t="s">
        <v>44</v>
      </c>
      <c r="C3003" s="0" t="n">
        <v>183</v>
      </c>
      <c r="D3003" s="0" t="n">
        <v>33</v>
      </c>
      <c r="E3003" s="0" t="n">
        <v>10</v>
      </c>
      <c r="F3003" s="0" t="n">
        <v>9</v>
      </c>
      <c r="G3003" s="0" t="n">
        <v>19.4</v>
      </c>
      <c r="H3003" s="0" t="n">
        <v>7.51</v>
      </c>
      <c r="I3003" s="0" t="n">
        <v>0.98</v>
      </c>
      <c r="J3003" s="0" t="s">
        <v>200</v>
      </c>
      <c r="K3003" s="0" t="s">
        <v>60</v>
      </c>
      <c r="L3003" s="0" t="n">
        <v>111</v>
      </c>
      <c r="M3003" s="0" t="n">
        <v>3.45</v>
      </c>
      <c r="N3003" s="0" t="n">
        <v>127.3</v>
      </c>
      <c r="O3003" s="0" t="n">
        <v>0.74</v>
      </c>
      <c r="P3003" s="0" t="n">
        <v>4</v>
      </c>
      <c r="Q3003" s="0" t="n">
        <v>0.98</v>
      </c>
      <c r="R3003" s="0" t="n">
        <v>342</v>
      </c>
      <c r="S3003" s="0" t="n">
        <v>10.58</v>
      </c>
      <c r="T3003" s="0" t="n">
        <v>0.68</v>
      </c>
      <c r="U3003" s="6" t="n">
        <v>45554</v>
      </c>
      <c r="V3003" s="0" t="n">
        <v>56.84</v>
      </c>
      <c r="W3003" s="0" t="n">
        <v>0.719</v>
      </c>
    </row>
    <row r="3004" customFormat="false" ht="15" hidden="false" customHeight="false" outlineLevel="0" collapsed="false">
      <c r="A3004" s="0" t="s">
        <v>3150</v>
      </c>
      <c r="B3004" s="0" t="s">
        <v>81</v>
      </c>
      <c r="C3004" s="0" t="n">
        <v>167</v>
      </c>
      <c r="D3004" s="0" t="n">
        <v>53</v>
      </c>
      <c r="E3004" s="0" t="n">
        <v>9</v>
      </c>
      <c r="F3004" s="0" t="n">
        <v>3</v>
      </c>
      <c r="G3004" s="0" t="n">
        <v>22.92</v>
      </c>
      <c r="H3004" s="0" t="n">
        <v>1.93</v>
      </c>
      <c r="I3004" s="0" t="n">
        <v>0.95</v>
      </c>
      <c r="J3004" s="0" t="s">
        <v>236</v>
      </c>
      <c r="K3004" s="0" t="s">
        <v>60</v>
      </c>
      <c r="L3004" s="0" t="n">
        <v>65</v>
      </c>
      <c r="M3004" s="0" t="n">
        <v>2.51</v>
      </c>
      <c r="N3004" s="0" t="n">
        <v>101.75</v>
      </c>
      <c r="O3004" s="0" t="n">
        <v>1.68</v>
      </c>
      <c r="P3004" s="0" t="n">
        <v>6</v>
      </c>
      <c r="Q3004" s="0" t="n">
        <v>0.98</v>
      </c>
      <c r="R3004" s="0" t="n">
        <v>266</v>
      </c>
      <c r="S3004" s="0" t="n">
        <v>4.74</v>
      </c>
      <c r="T3004" s="0" t="n">
        <v>1</v>
      </c>
      <c r="U3004" s="6" t="n">
        <v>45423</v>
      </c>
      <c r="V3004" s="0" t="n">
        <v>227.67</v>
      </c>
      <c r="W3004" s="0" t="n">
        <v>0.571</v>
      </c>
    </row>
    <row r="3005" customFormat="false" ht="15" hidden="false" customHeight="false" outlineLevel="0" collapsed="false">
      <c r="A3005" s="0" t="s">
        <v>3151</v>
      </c>
      <c r="B3005" s="0" t="s">
        <v>44</v>
      </c>
      <c r="C3005" s="0" t="n">
        <v>37</v>
      </c>
      <c r="D3005" s="0" t="n">
        <v>26</v>
      </c>
      <c r="E3005" s="0" t="n">
        <v>6</v>
      </c>
      <c r="F3005" s="0" t="n">
        <v>4</v>
      </c>
      <c r="G3005" s="0" t="n">
        <v>39.72</v>
      </c>
      <c r="H3005" s="0" t="n">
        <v>5.3</v>
      </c>
      <c r="I3005" s="0" t="n">
        <v>0.25</v>
      </c>
      <c r="J3005" s="0" t="s">
        <v>45</v>
      </c>
      <c r="K3005" s="0" t="s">
        <v>46</v>
      </c>
      <c r="L3005" s="0" t="n">
        <v>108</v>
      </c>
      <c r="M3005" s="0" t="n">
        <v>3.58</v>
      </c>
      <c r="N3005" s="0" t="n">
        <v>194.88</v>
      </c>
      <c r="O3005" s="0" t="n">
        <v>0.2</v>
      </c>
      <c r="P3005" s="0" t="n">
        <v>6</v>
      </c>
      <c r="Q3005" s="0" t="n">
        <v>0.71</v>
      </c>
      <c r="R3005" s="0" t="n">
        <v>218</v>
      </c>
      <c r="S3005" s="0" t="n">
        <v>4.6</v>
      </c>
      <c r="T3005" s="0" t="n">
        <v>0.26</v>
      </c>
      <c r="U3005" s="6" t="n">
        <v>45567</v>
      </c>
      <c r="V3005" s="0" t="n">
        <v>22.66</v>
      </c>
      <c r="W3005" s="0" t="n">
        <v>0.515</v>
      </c>
    </row>
    <row r="3006" customFormat="false" ht="15" hidden="false" customHeight="false" outlineLevel="0" collapsed="false">
      <c r="A3006" s="0" t="s">
        <v>3152</v>
      </c>
      <c r="B3006" s="0" t="s">
        <v>56</v>
      </c>
      <c r="C3006" s="0" t="n">
        <v>313</v>
      </c>
      <c r="D3006" s="0" t="n">
        <v>11</v>
      </c>
      <c r="E3006" s="0" t="n">
        <v>8</v>
      </c>
      <c r="F3006" s="0" t="n">
        <v>9</v>
      </c>
      <c r="G3006" s="0" t="n">
        <v>40.31</v>
      </c>
      <c r="H3006" s="0" t="n">
        <v>2.52</v>
      </c>
      <c r="I3006" s="0" t="n">
        <v>0.97</v>
      </c>
      <c r="J3006" s="0" t="s">
        <v>225</v>
      </c>
      <c r="K3006" s="0" t="s">
        <v>46</v>
      </c>
      <c r="L3006" s="0" t="n">
        <v>14</v>
      </c>
      <c r="M3006" s="0" t="n">
        <v>1.58</v>
      </c>
      <c r="N3006" s="0" t="n">
        <v>65.35</v>
      </c>
      <c r="O3006" s="0" t="n">
        <v>0.17</v>
      </c>
      <c r="P3006" s="0" t="n">
        <v>8</v>
      </c>
      <c r="Q3006" s="0" t="n">
        <v>0.88</v>
      </c>
      <c r="R3006" s="0" t="n">
        <v>783</v>
      </c>
      <c r="S3006" s="0" t="n">
        <v>8.84</v>
      </c>
      <c r="T3006" s="0" t="n">
        <v>0.4</v>
      </c>
      <c r="U3006" s="6" t="n">
        <v>45586</v>
      </c>
      <c r="V3006" s="0" t="n">
        <v>56.27</v>
      </c>
      <c r="W3006" s="0" t="n">
        <v>0.597</v>
      </c>
    </row>
    <row r="3007" customFormat="false" ht="15" hidden="false" customHeight="false" outlineLevel="0" collapsed="false">
      <c r="A3007" s="0" t="s">
        <v>3153</v>
      </c>
      <c r="B3007" s="0" t="s">
        <v>40</v>
      </c>
      <c r="C3007" s="0" t="n">
        <v>214</v>
      </c>
      <c r="D3007" s="0" t="n">
        <v>22</v>
      </c>
      <c r="E3007" s="0" t="n">
        <v>6</v>
      </c>
      <c r="F3007" s="0" t="n">
        <v>8</v>
      </c>
      <c r="G3007" s="0" t="n">
        <v>36.26</v>
      </c>
      <c r="H3007" s="0" t="n">
        <v>1.21</v>
      </c>
      <c r="I3007" s="0" t="n">
        <v>0.95</v>
      </c>
      <c r="J3007" s="0" t="s">
        <v>152</v>
      </c>
      <c r="K3007" s="0" t="s">
        <v>54</v>
      </c>
      <c r="L3007" s="0" t="n">
        <v>39</v>
      </c>
      <c r="M3007" s="0" t="n">
        <v>3.18</v>
      </c>
      <c r="N3007" s="0" t="n">
        <v>176.03</v>
      </c>
      <c r="O3007" s="0" t="n">
        <v>0.29</v>
      </c>
      <c r="P3007" s="0" t="n">
        <v>2</v>
      </c>
      <c r="Q3007" s="0" t="n">
        <v>0.89</v>
      </c>
      <c r="R3007" s="0" t="n">
        <v>689</v>
      </c>
      <c r="S3007" s="0" t="n">
        <v>12.89</v>
      </c>
      <c r="T3007" s="0" t="n">
        <v>0.36</v>
      </c>
      <c r="U3007" s="6" t="n">
        <v>45420</v>
      </c>
      <c r="V3007" s="0" t="n">
        <v>157.02</v>
      </c>
      <c r="W3007" s="0" t="n">
        <v>0.753</v>
      </c>
    </row>
    <row r="3008" customFormat="false" ht="15" hidden="false" customHeight="false" outlineLevel="0" collapsed="false">
      <c r="A3008" s="0" t="s">
        <v>3154</v>
      </c>
      <c r="B3008" s="0" t="s">
        <v>40</v>
      </c>
      <c r="C3008" s="0" t="n">
        <v>170</v>
      </c>
      <c r="D3008" s="0" t="n">
        <v>40</v>
      </c>
      <c r="E3008" s="0" t="n">
        <v>9</v>
      </c>
      <c r="F3008" s="0" t="n">
        <v>3</v>
      </c>
      <c r="G3008" s="0" t="n">
        <v>2.08</v>
      </c>
      <c r="H3008" s="0" t="n">
        <v>6.37</v>
      </c>
      <c r="I3008" s="0" t="n">
        <v>0.44</v>
      </c>
      <c r="J3008" s="0" t="s">
        <v>87</v>
      </c>
      <c r="K3008" s="0" t="s">
        <v>54</v>
      </c>
      <c r="L3008" s="0" t="n">
        <v>31</v>
      </c>
      <c r="M3008" s="0" t="n">
        <v>2.99</v>
      </c>
      <c r="N3008" s="0" t="n">
        <v>29.06</v>
      </c>
      <c r="O3008" s="0" t="n">
        <v>0.48</v>
      </c>
      <c r="P3008" s="0" t="n">
        <v>0</v>
      </c>
      <c r="Q3008" s="0" t="n">
        <v>0.79</v>
      </c>
      <c r="R3008" s="0" t="n">
        <v>434</v>
      </c>
      <c r="S3008" s="0" t="n">
        <v>11.08</v>
      </c>
      <c r="T3008" s="0" t="n">
        <v>0.98</v>
      </c>
      <c r="U3008" s="6" t="n">
        <v>45647</v>
      </c>
      <c r="V3008" s="0" t="n">
        <v>228.53</v>
      </c>
      <c r="W3008" s="0" t="n">
        <v>0.854</v>
      </c>
    </row>
    <row r="3009" customFormat="false" ht="15" hidden="false" customHeight="false" outlineLevel="0" collapsed="false">
      <c r="A3009" s="0" t="s">
        <v>3155</v>
      </c>
      <c r="B3009" s="0" t="s">
        <v>56</v>
      </c>
      <c r="C3009" s="0" t="n">
        <v>499</v>
      </c>
      <c r="D3009" s="0" t="n">
        <v>37</v>
      </c>
      <c r="E3009" s="0" t="n">
        <v>14</v>
      </c>
      <c r="F3009" s="0" t="n">
        <v>5</v>
      </c>
      <c r="G3009" s="0" t="n">
        <v>28.68</v>
      </c>
      <c r="H3009" s="0" t="n">
        <v>9.54</v>
      </c>
      <c r="I3009" s="0" t="n">
        <v>0.98</v>
      </c>
      <c r="J3009" s="0" t="s">
        <v>94</v>
      </c>
      <c r="K3009" s="0" t="s">
        <v>60</v>
      </c>
      <c r="L3009" s="0" t="n">
        <v>154</v>
      </c>
      <c r="M3009" s="0" t="n">
        <v>1.93</v>
      </c>
      <c r="N3009" s="0" t="n">
        <v>124.36</v>
      </c>
      <c r="O3009" s="0" t="n">
        <v>0.17</v>
      </c>
      <c r="P3009" s="0" t="n">
        <v>8</v>
      </c>
      <c r="Q3009" s="0" t="n">
        <v>1</v>
      </c>
      <c r="R3009" s="0" t="n">
        <v>910</v>
      </c>
      <c r="S3009" s="0" t="n">
        <v>7.85</v>
      </c>
      <c r="T3009" s="0" t="n">
        <v>0.9</v>
      </c>
      <c r="U3009" s="6" t="n">
        <v>45518</v>
      </c>
      <c r="V3009" s="0" t="n">
        <v>184.28</v>
      </c>
      <c r="W3009" s="0" t="n">
        <v>0.708</v>
      </c>
    </row>
    <row r="3010" customFormat="false" ht="15" hidden="false" customHeight="false" outlineLevel="0" collapsed="false">
      <c r="A3010" s="0" t="s">
        <v>3156</v>
      </c>
      <c r="B3010" s="0" t="s">
        <v>48</v>
      </c>
      <c r="C3010" s="0" t="n">
        <v>384</v>
      </c>
      <c r="D3010" s="0" t="n">
        <v>69</v>
      </c>
      <c r="E3010" s="0" t="n">
        <v>14</v>
      </c>
      <c r="F3010" s="0" t="n">
        <v>2</v>
      </c>
      <c r="G3010" s="0" t="n">
        <v>37.63</v>
      </c>
      <c r="H3010" s="0" t="n">
        <v>3.45</v>
      </c>
      <c r="I3010" s="0" t="n">
        <v>0.13</v>
      </c>
      <c r="J3010" s="0" t="s">
        <v>162</v>
      </c>
      <c r="K3010" s="0" t="s">
        <v>42</v>
      </c>
      <c r="L3010" s="0" t="n">
        <v>147</v>
      </c>
      <c r="M3010" s="0" t="n">
        <v>4</v>
      </c>
      <c r="N3010" s="0" t="n">
        <v>133.18</v>
      </c>
      <c r="O3010" s="0" t="n">
        <v>0.24</v>
      </c>
      <c r="P3010" s="0" t="n">
        <v>0</v>
      </c>
      <c r="Q3010" s="0" t="n">
        <v>0.79</v>
      </c>
      <c r="R3010" s="0" t="n">
        <v>65</v>
      </c>
      <c r="S3010" s="0" t="n">
        <v>4.57</v>
      </c>
      <c r="T3010" s="0" t="n">
        <v>0.31</v>
      </c>
      <c r="U3010" s="6" t="n">
        <v>45485</v>
      </c>
      <c r="V3010" s="0" t="n">
        <v>298.52</v>
      </c>
      <c r="W3010" s="0" t="n">
        <v>0.657</v>
      </c>
    </row>
    <row r="3011" customFormat="false" ht="15" hidden="false" customHeight="false" outlineLevel="0" collapsed="false">
      <c r="A3011" s="0" t="s">
        <v>3157</v>
      </c>
      <c r="B3011" s="0" t="s">
        <v>48</v>
      </c>
      <c r="C3011" s="0" t="n">
        <v>142</v>
      </c>
      <c r="D3011" s="0" t="n">
        <v>36</v>
      </c>
      <c r="E3011" s="0" t="n">
        <v>13</v>
      </c>
      <c r="F3011" s="0" t="n">
        <v>8</v>
      </c>
      <c r="G3011" s="0" t="n">
        <v>22.79</v>
      </c>
      <c r="H3011" s="0" t="n">
        <v>6.02</v>
      </c>
      <c r="I3011" s="0" t="n">
        <v>0.69</v>
      </c>
      <c r="J3011" s="0" t="s">
        <v>145</v>
      </c>
      <c r="K3011" s="0" t="s">
        <v>46</v>
      </c>
      <c r="L3011" s="0" t="n">
        <v>179</v>
      </c>
      <c r="M3011" s="0" t="n">
        <v>0.86</v>
      </c>
      <c r="N3011" s="0" t="n">
        <v>156.72</v>
      </c>
      <c r="O3011" s="0" t="n">
        <v>0.68</v>
      </c>
      <c r="P3011" s="0" t="n">
        <v>7</v>
      </c>
      <c r="Q3011" s="0" t="n">
        <v>0.76</v>
      </c>
      <c r="R3011" s="0" t="n">
        <v>86</v>
      </c>
      <c r="S3011" s="0" t="n">
        <v>11.63</v>
      </c>
      <c r="T3011" s="0" t="n">
        <v>0.48</v>
      </c>
      <c r="U3011" s="6" t="n">
        <v>45580</v>
      </c>
      <c r="V3011" s="0" t="n">
        <v>199.93</v>
      </c>
      <c r="W3011" s="0" t="n">
        <v>0.595</v>
      </c>
    </row>
    <row r="3012" customFormat="false" ht="15" hidden="false" customHeight="false" outlineLevel="0" collapsed="false">
      <c r="A3012" s="0" t="s">
        <v>3158</v>
      </c>
      <c r="B3012" s="0" t="s">
        <v>40</v>
      </c>
      <c r="C3012" s="0" t="n">
        <v>419</v>
      </c>
      <c r="D3012" s="0" t="n">
        <v>24</v>
      </c>
      <c r="E3012" s="0" t="n">
        <v>3</v>
      </c>
      <c r="F3012" s="0" t="n">
        <v>7</v>
      </c>
      <c r="G3012" s="0" t="n">
        <v>47.3</v>
      </c>
      <c r="H3012" s="0" t="n">
        <v>9.56</v>
      </c>
      <c r="I3012" s="0" t="n">
        <v>0.34</v>
      </c>
      <c r="J3012" s="0" t="s">
        <v>121</v>
      </c>
      <c r="K3012" s="0" t="s">
        <v>46</v>
      </c>
      <c r="L3012" s="0" t="n">
        <v>36</v>
      </c>
      <c r="M3012" s="0" t="n">
        <v>1.27</v>
      </c>
      <c r="N3012" s="0" t="n">
        <v>105.57</v>
      </c>
      <c r="O3012" s="0" t="n">
        <v>0.29</v>
      </c>
      <c r="P3012" s="0" t="n">
        <v>4</v>
      </c>
      <c r="Q3012" s="0" t="n">
        <v>0.85</v>
      </c>
      <c r="R3012" s="0" t="n">
        <v>470</v>
      </c>
      <c r="S3012" s="0" t="n">
        <v>13.97</v>
      </c>
      <c r="T3012" s="0" t="n">
        <v>0.24</v>
      </c>
      <c r="U3012" s="6" t="n">
        <v>45539</v>
      </c>
      <c r="V3012" s="0" t="n">
        <v>220.24</v>
      </c>
      <c r="W3012" s="0" t="n">
        <v>0.695</v>
      </c>
    </row>
    <row r="3013" customFormat="false" ht="15" hidden="false" customHeight="false" outlineLevel="0" collapsed="false">
      <c r="A3013" s="0" t="s">
        <v>3159</v>
      </c>
      <c r="B3013" s="0" t="s">
        <v>40</v>
      </c>
      <c r="C3013" s="0" t="n">
        <v>206</v>
      </c>
      <c r="D3013" s="0" t="n">
        <v>88</v>
      </c>
      <c r="E3013" s="0" t="n">
        <v>7</v>
      </c>
      <c r="F3013" s="0" t="n">
        <v>9</v>
      </c>
      <c r="G3013" s="0" t="n">
        <v>41.37</v>
      </c>
      <c r="H3013" s="0" t="n">
        <v>6.68</v>
      </c>
      <c r="I3013" s="0" t="n">
        <v>0.22</v>
      </c>
      <c r="J3013" s="0" t="s">
        <v>204</v>
      </c>
      <c r="K3013" s="0" t="s">
        <v>42</v>
      </c>
      <c r="L3013" s="0" t="n">
        <v>136</v>
      </c>
      <c r="M3013" s="0" t="n">
        <v>2.62</v>
      </c>
      <c r="N3013" s="0" t="n">
        <v>47.47</v>
      </c>
      <c r="O3013" s="0" t="n">
        <v>1.62</v>
      </c>
      <c r="P3013" s="0" t="n">
        <v>7</v>
      </c>
      <c r="Q3013" s="0" t="n">
        <v>0.8</v>
      </c>
      <c r="R3013" s="0" t="n">
        <v>952</v>
      </c>
      <c r="S3013" s="0" t="n">
        <v>3.98</v>
      </c>
      <c r="T3013" s="0" t="n">
        <v>0.71</v>
      </c>
      <c r="U3013" s="6" t="n">
        <v>45416</v>
      </c>
      <c r="V3013" s="0" t="n">
        <v>298.24</v>
      </c>
      <c r="W3013" s="0" t="n">
        <v>0.453</v>
      </c>
    </row>
    <row r="3014" customFormat="false" ht="15" hidden="false" customHeight="false" outlineLevel="0" collapsed="false">
      <c r="A3014" s="0" t="s">
        <v>3160</v>
      </c>
      <c r="B3014" s="0" t="s">
        <v>81</v>
      </c>
      <c r="C3014" s="0" t="n">
        <v>472</v>
      </c>
      <c r="D3014" s="0" t="n">
        <v>42</v>
      </c>
      <c r="E3014" s="0" t="n">
        <v>12</v>
      </c>
      <c r="F3014" s="0" t="n">
        <v>8</v>
      </c>
      <c r="G3014" s="0" t="n">
        <v>32.27</v>
      </c>
      <c r="H3014" s="0" t="n">
        <v>6.89</v>
      </c>
      <c r="I3014" s="0" t="n">
        <v>0.62</v>
      </c>
      <c r="J3014" s="0" t="s">
        <v>220</v>
      </c>
      <c r="K3014" s="0" t="s">
        <v>60</v>
      </c>
      <c r="L3014" s="0" t="n">
        <v>144</v>
      </c>
      <c r="M3014" s="0" t="n">
        <v>4.51</v>
      </c>
      <c r="N3014" s="0" t="n">
        <v>80.11</v>
      </c>
      <c r="O3014" s="0" t="n">
        <v>0.2</v>
      </c>
      <c r="P3014" s="0" t="n">
        <v>6</v>
      </c>
      <c r="Q3014" s="0" t="n">
        <v>0.98</v>
      </c>
      <c r="R3014" s="0" t="n">
        <v>345</v>
      </c>
      <c r="S3014" s="0" t="n">
        <v>12.19</v>
      </c>
      <c r="T3014" s="0" t="n">
        <v>0.46</v>
      </c>
      <c r="U3014" s="6" t="n">
        <v>45465</v>
      </c>
      <c r="V3014" s="0" t="n">
        <v>181.81</v>
      </c>
      <c r="W3014" s="0" t="n">
        <v>0.711</v>
      </c>
    </row>
    <row r="3015" customFormat="false" ht="15" hidden="false" customHeight="false" outlineLevel="0" collapsed="false">
      <c r="A3015" s="0" t="s">
        <v>3161</v>
      </c>
      <c r="B3015" s="0" t="s">
        <v>48</v>
      </c>
      <c r="C3015" s="0" t="n">
        <v>471</v>
      </c>
      <c r="D3015" s="0" t="n">
        <v>29</v>
      </c>
      <c r="E3015" s="0" t="n">
        <v>14</v>
      </c>
      <c r="F3015" s="0" t="n">
        <v>5</v>
      </c>
      <c r="G3015" s="0" t="n">
        <v>4.06</v>
      </c>
      <c r="H3015" s="0" t="n">
        <v>2.2</v>
      </c>
      <c r="I3015" s="0" t="n">
        <v>0.38</v>
      </c>
      <c r="J3015" s="0" t="s">
        <v>387</v>
      </c>
      <c r="K3015" s="0" t="s">
        <v>54</v>
      </c>
      <c r="L3015" s="0" t="n">
        <v>32</v>
      </c>
      <c r="M3015" s="0" t="n">
        <v>3.09</v>
      </c>
      <c r="N3015" s="0" t="n">
        <v>61.71</v>
      </c>
      <c r="O3015" s="0" t="n">
        <v>1.83</v>
      </c>
      <c r="P3015" s="0" t="n">
        <v>8</v>
      </c>
      <c r="Q3015" s="0" t="n">
        <v>0.83</v>
      </c>
      <c r="R3015" s="0" t="n">
        <v>484</v>
      </c>
      <c r="S3015" s="0" t="n">
        <v>3.41</v>
      </c>
      <c r="T3015" s="0" t="n">
        <v>0.41</v>
      </c>
      <c r="U3015" s="6" t="n">
        <v>45526</v>
      </c>
      <c r="V3015" s="0" t="n">
        <v>217.24</v>
      </c>
      <c r="W3015" s="0" t="n">
        <v>0.35</v>
      </c>
    </row>
    <row r="3016" customFormat="false" ht="15" hidden="false" customHeight="false" outlineLevel="0" collapsed="false">
      <c r="A3016" s="0" t="s">
        <v>3162</v>
      </c>
      <c r="B3016" s="0" t="s">
        <v>56</v>
      </c>
      <c r="C3016" s="0" t="n">
        <v>168</v>
      </c>
      <c r="D3016" s="0" t="n">
        <v>51</v>
      </c>
      <c r="E3016" s="0" t="n">
        <v>12</v>
      </c>
      <c r="F3016" s="0" t="n">
        <v>4</v>
      </c>
      <c r="G3016" s="0" t="n">
        <v>32.96</v>
      </c>
      <c r="H3016" s="0" t="n">
        <v>5.18</v>
      </c>
      <c r="I3016" s="0" t="n">
        <v>0.7</v>
      </c>
      <c r="J3016" s="0" t="s">
        <v>385</v>
      </c>
      <c r="K3016" s="0" t="s">
        <v>60</v>
      </c>
      <c r="L3016" s="0" t="n">
        <v>84</v>
      </c>
      <c r="M3016" s="0" t="n">
        <v>4.29</v>
      </c>
      <c r="N3016" s="0" t="n">
        <v>89.63</v>
      </c>
      <c r="O3016" s="0" t="n">
        <v>1.75</v>
      </c>
      <c r="P3016" s="0" t="n">
        <v>1</v>
      </c>
      <c r="Q3016" s="0" t="n">
        <v>0.82</v>
      </c>
      <c r="R3016" s="0" t="n">
        <v>369</v>
      </c>
      <c r="S3016" s="0" t="n">
        <v>13.61</v>
      </c>
      <c r="T3016" s="0" t="n">
        <v>0.62</v>
      </c>
      <c r="U3016" s="6" t="n">
        <v>45640</v>
      </c>
      <c r="V3016" s="0" t="n">
        <v>96.52</v>
      </c>
      <c r="W3016" s="0" t="n">
        <v>0.674</v>
      </c>
    </row>
    <row r="3017" customFormat="false" ht="15" hidden="false" customHeight="false" outlineLevel="0" collapsed="false">
      <c r="A3017" s="0" t="s">
        <v>3163</v>
      </c>
      <c r="B3017" s="0" t="s">
        <v>48</v>
      </c>
      <c r="C3017" s="0" t="n">
        <v>123</v>
      </c>
      <c r="D3017" s="0" t="n">
        <v>21</v>
      </c>
      <c r="E3017" s="0" t="n">
        <v>6</v>
      </c>
      <c r="F3017" s="0" t="n">
        <v>4</v>
      </c>
      <c r="G3017" s="0" t="n">
        <v>45.67</v>
      </c>
      <c r="H3017" s="0" t="n">
        <v>3.99</v>
      </c>
      <c r="I3017" s="0" t="n">
        <v>0.59</v>
      </c>
      <c r="J3017" s="0" t="s">
        <v>45</v>
      </c>
      <c r="K3017" s="0" t="s">
        <v>42</v>
      </c>
      <c r="L3017" s="0" t="n">
        <v>126</v>
      </c>
      <c r="M3017" s="0" t="n">
        <v>2.83</v>
      </c>
      <c r="N3017" s="0" t="n">
        <v>110.69</v>
      </c>
      <c r="O3017" s="0" t="n">
        <v>0.5</v>
      </c>
      <c r="P3017" s="0" t="n">
        <v>8</v>
      </c>
      <c r="Q3017" s="0" t="n">
        <v>0.89</v>
      </c>
      <c r="R3017" s="0" t="n">
        <v>786</v>
      </c>
      <c r="S3017" s="0" t="n">
        <v>9.99</v>
      </c>
      <c r="T3017" s="0" t="n">
        <v>0.84</v>
      </c>
      <c r="U3017" s="6" t="n">
        <v>45527</v>
      </c>
      <c r="V3017" s="0" t="n">
        <v>165.66</v>
      </c>
      <c r="W3017" s="0" t="n">
        <v>0.669</v>
      </c>
    </row>
    <row r="3018" customFormat="false" ht="15" hidden="false" customHeight="false" outlineLevel="0" collapsed="false">
      <c r="A3018" s="0" t="s">
        <v>3164</v>
      </c>
      <c r="B3018" s="0" t="s">
        <v>81</v>
      </c>
      <c r="C3018" s="0" t="n">
        <v>262</v>
      </c>
      <c r="D3018" s="0" t="n">
        <v>82</v>
      </c>
      <c r="E3018" s="0" t="n">
        <v>13</v>
      </c>
      <c r="F3018" s="0" t="n">
        <v>8</v>
      </c>
      <c r="G3018" s="0" t="n">
        <v>19.59</v>
      </c>
      <c r="H3018" s="0" t="n">
        <v>4.97</v>
      </c>
      <c r="I3018" s="0" t="n">
        <v>0.45</v>
      </c>
      <c r="J3018" s="0" t="s">
        <v>196</v>
      </c>
      <c r="K3018" s="0" t="s">
        <v>46</v>
      </c>
      <c r="L3018" s="0" t="n">
        <v>145</v>
      </c>
      <c r="M3018" s="0" t="n">
        <v>4.03</v>
      </c>
      <c r="N3018" s="0" t="n">
        <v>128.76</v>
      </c>
      <c r="O3018" s="0" t="n">
        <v>0.24</v>
      </c>
      <c r="P3018" s="0" t="n">
        <v>9</v>
      </c>
      <c r="Q3018" s="0" t="n">
        <v>0.72</v>
      </c>
      <c r="R3018" s="0" t="n">
        <v>675</v>
      </c>
      <c r="S3018" s="0" t="n">
        <v>3.53</v>
      </c>
      <c r="T3018" s="0" t="n">
        <v>0.52</v>
      </c>
      <c r="U3018" s="6" t="n">
        <v>45592</v>
      </c>
      <c r="V3018" s="0" t="n">
        <v>274.47</v>
      </c>
      <c r="W3018" s="0" t="n">
        <v>0.491</v>
      </c>
    </row>
    <row r="3019" customFormat="false" ht="15" hidden="false" customHeight="false" outlineLevel="0" collapsed="false">
      <c r="A3019" s="0" t="s">
        <v>3165</v>
      </c>
      <c r="B3019" s="0" t="s">
        <v>40</v>
      </c>
      <c r="C3019" s="0" t="n">
        <v>481</v>
      </c>
      <c r="D3019" s="0" t="n">
        <v>32</v>
      </c>
      <c r="E3019" s="0" t="n">
        <v>9</v>
      </c>
      <c r="F3019" s="0" t="n">
        <v>5</v>
      </c>
      <c r="G3019" s="0" t="n">
        <v>42.07</v>
      </c>
      <c r="H3019" s="0" t="n">
        <v>8.11</v>
      </c>
      <c r="I3019" s="0" t="n">
        <v>0.26</v>
      </c>
      <c r="J3019" s="0" t="s">
        <v>189</v>
      </c>
      <c r="K3019" s="0" t="s">
        <v>54</v>
      </c>
      <c r="L3019" s="0" t="n">
        <v>17</v>
      </c>
      <c r="M3019" s="0" t="n">
        <v>1.97</v>
      </c>
      <c r="N3019" s="0" t="n">
        <v>170.57</v>
      </c>
      <c r="O3019" s="0" t="n">
        <v>0.3</v>
      </c>
      <c r="P3019" s="0" t="n">
        <v>4</v>
      </c>
      <c r="Q3019" s="0" t="n">
        <v>0.93</v>
      </c>
      <c r="R3019" s="0" t="n">
        <v>583</v>
      </c>
      <c r="S3019" s="0" t="n">
        <v>1.51</v>
      </c>
      <c r="T3019" s="0" t="n">
        <v>0.81</v>
      </c>
      <c r="U3019" s="6" t="n">
        <v>45306</v>
      </c>
      <c r="V3019" s="0" t="n">
        <v>257.46</v>
      </c>
      <c r="W3019" s="0" t="n">
        <v>0.658</v>
      </c>
    </row>
    <row r="3020" customFormat="false" ht="15" hidden="false" customHeight="false" outlineLevel="0" collapsed="false">
      <c r="A3020" s="0" t="s">
        <v>3166</v>
      </c>
      <c r="B3020" s="0" t="s">
        <v>40</v>
      </c>
      <c r="C3020" s="0" t="n">
        <v>250</v>
      </c>
      <c r="D3020" s="0" t="n">
        <v>81</v>
      </c>
      <c r="E3020" s="0" t="n">
        <v>11</v>
      </c>
      <c r="F3020" s="0" t="n">
        <v>9</v>
      </c>
      <c r="G3020" s="0" t="n">
        <v>16.34</v>
      </c>
      <c r="H3020" s="0" t="n">
        <v>4.88</v>
      </c>
      <c r="I3020" s="0" t="n">
        <v>0.64</v>
      </c>
      <c r="J3020" s="0" t="s">
        <v>96</v>
      </c>
      <c r="K3020" s="0" t="s">
        <v>42</v>
      </c>
      <c r="L3020" s="0" t="n">
        <v>110</v>
      </c>
      <c r="M3020" s="0" t="n">
        <v>4.17</v>
      </c>
      <c r="N3020" s="0" t="n">
        <v>182.9</v>
      </c>
      <c r="O3020" s="0" t="n">
        <v>1.16</v>
      </c>
      <c r="P3020" s="0" t="n">
        <v>4</v>
      </c>
      <c r="Q3020" s="0" t="n">
        <v>0.93</v>
      </c>
      <c r="R3020" s="0" t="n">
        <v>348</v>
      </c>
      <c r="S3020" s="0" t="n">
        <v>10.72</v>
      </c>
      <c r="T3020" s="0" t="n">
        <v>0.56</v>
      </c>
      <c r="U3020" s="6" t="n">
        <v>45538</v>
      </c>
      <c r="V3020" s="0" t="n">
        <v>98.82</v>
      </c>
      <c r="W3020" s="0" t="n">
        <v>0.645</v>
      </c>
    </row>
    <row r="3021" customFormat="false" ht="15" hidden="false" customHeight="false" outlineLevel="0" collapsed="false">
      <c r="A3021" s="0" t="s">
        <v>3167</v>
      </c>
      <c r="B3021" s="0" t="s">
        <v>81</v>
      </c>
      <c r="C3021" s="0" t="n">
        <v>498</v>
      </c>
      <c r="D3021" s="0" t="n">
        <v>23</v>
      </c>
      <c r="E3021" s="0" t="n">
        <v>7</v>
      </c>
      <c r="F3021" s="0" t="n">
        <v>8</v>
      </c>
      <c r="G3021" s="0" t="n">
        <v>28.94</v>
      </c>
      <c r="H3021" s="0" t="n">
        <v>1.1</v>
      </c>
      <c r="I3021" s="0" t="n">
        <v>0.85</v>
      </c>
      <c r="J3021" s="0" t="s">
        <v>259</v>
      </c>
      <c r="K3021" s="0" t="s">
        <v>46</v>
      </c>
      <c r="L3021" s="0" t="n">
        <v>14</v>
      </c>
      <c r="M3021" s="0" t="n">
        <v>2.31</v>
      </c>
      <c r="N3021" s="0" t="n">
        <v>97.89</v>
      </c>
      <c r="O3021" s="0" t="n">
        <v>1.24</v>
      </c>
      <c r="P3021" s="0" t="n">
        <v>0</v>
      </c>
      <c r="Q3021" s="0" t="n">
        <v>0.84</v>
      </c>
      <c r="R3021" s="0" t="n">
        <v>623</v>
      </c>
      <c r="S3021" s="0" t="n">
        <v>9.49</v>
      </c>
      <c r="T3021" s="0" t="n">
        <v>0.37</v>
      </c>
      <c r="U3021" s="6" t="n">
        <v>45351</v>
      </c>
      <c r="V3021" s="0" t="n">
        <v>113.59</v>
      </c>
      <c r="W3021" s="0" t="n">
        <v>0.645</v>
      </c>
    </row>
    <row r="3022" customFormat="false" ht="15" hidden="false" customHeight="false" outlineLevel="0" collapsed="false">
      <c r="A3022" s="0" t="s">
        <v>3168</v>
      </c>
      <c r="B3022" s="0" t="s">
        <v>56</v>
      </c>
      <c r="C3022" s="0" t="n">
        <v>225</v>
      </c>
      <c r="D3022" s="0" t="n">
        <v>34</v>
      </c>
      <c r="E3022" s="0" t="n">
        <v>6</v>
      </c>
      <c r="F3022" s="0" t="n">
        <v>2</v>
      </c>
      <c r="G3022" s="0" t="n">
        <v>32.77</v>
      </c>
      <c r="H3022" s="0" t="n">
        <v>9.1</v>
      </c>
      <c r="I3022" s="0" t="n">
        <v>0.64</v>
      </c>
      <c r="J3022" s="0" t="s">
        <v>340</v>
      </c>
      <c r="K3022" s="0" t="s">
        <v>60</v>
      </c>
      <c r="L3022" s="0" t="n">
        <v>95</v>
      </c>
      <c r="M3022" s="0" t="n">
        <v>3.01</v>
      </c>
      <c r="N3022" s="0" t="n">
        <v>26.85</v>
      </c>
      <c r="O3022" s="0" t="n">
        <v>0.7</v>
      </c>
      <c r="P3022" s="0" t="n">
        <v>5</v>
      </c>
      <c r="Q3022" s="0" t="n">
        <v>0.99</v>
      </c>
      <c r="R3022" s="0" t="n">
        <v>743</v>
      </c>
      <c r="S3022" s="0" t="n">
        <v>9.56</v>
      </c>
      <c r="T3022" s="0" t="n">
        <v>0.56</v>
      </c>
      <c r="U3022" s="6" t="n">
        <v>45424</v>
      </c>
      <c r="V3022" s="0" t="n">
        <v>255.45</v>
      </c>
      <c r="W3022" s="0" t="n">
        <v>0.667</v>
      </c>
    </row>
    <row r="3023" customFormat="false" ht="15" hidden="false" customHeight="false" outlineLevel="0" collapsed="false">
      <c r="A3023" s="0" t="s">
        <v>3169</v>
      </c>
      <c r="B3023" s="0" t="s">
        <v>40</v>
      </c>
      <c r="C3023" s="0" t="n">
        <v>217</v>
      </c>
      <c r="D3023" s="0" t="n">
        <v>86</v>
      </c>
      <c r="E3023" s="0" t="n">
        <v>11</v>
      </c>
      <c r="F3023" s="0" t="n">
        <v>2</v>
      </c>
      <c r="G3023" s="0" t="n">
        <v>34.22</v>
      </c>
      <c r="H3023" s="0" t="n">
        <v>5.68</v>
      </c>
      <c r="I3023" s="0" t="n">
        <v>0.65</v>
      </c>
      <c r="J3023" s="0" t="s">
        <v>72</v>
      </c>
      <c r="K3023" s="0" t="s">
        <v>54</v>
      </c>
      <c r="L3023" s="0" t="n">
        <v>139</v>
      </c>
      <c r="M3023" s="0" t="n">
        <v>1.29</v>
      </c>
      <c r="N3023" s="0" t="n">
        <v>161.44</v>
      </c>
      <c r="O3023" s="0" t="n">
        <v>0.66</v>
      </c>
      <c r="P3023" s="0" t="n">
        <v>9</v>
      </c>
      <c r="Q3023" s="0" t="n">
        <v>0.87</v>
      </c>
      <c r="R3023" s="0" t="n">
        <v>972</v>
      </c>
      <c r="S3023" s="0" t="n">
        <v>7.75</v>
      </c>
      <c r="T3023" s="0" t="n">
        <v>0.63</v>
      </c>
      <c r="U3023" s="6" t="n">
        <v>45326</v>
      </c>
      <c r="V3023" s="0" t="n">
        <v>92.56</v>
      </c>
      <c r="W3023" s="0" t="n">
        <v>0.557</v>
      </c>
    </row>
    <row r="3024" customFormat="false" ht="15" hidden="false" customHeight="false" outlineLevel="0" collapsed="false">
      <c r="A3024" s="0" t="s">
        <v>3170</v>
      </c>
      <c r="B3024" s="0" t="s">
        <v>44</v>
      </c>
      <c r="C3024" s="0" t="n">
        <v>415</v>
      </c>
      <c r="D3024" s="0" t="n">
        <v>94</v>
      </c>
      <c r="E3024" s="0" t="n">
        <v>7</v>
      </c>
      <c r="F3024" s="0" t="n">
        <v>6</v>
      </c>
      <c r="G3024" s="0" t="n">
        <v>44.24</v>
      </c>
      <c r="H3024" s="0" t="n">
        <v>9.28</v>
      </c>
      <c r="I3024" s="0" t="n">
        <v>0.56</v>
      </c>
      <c r="J3024" s="0" t="s">
        <v>267</v>
      </c>
      <c r="K3024" s="0" t="s">
        <v>46</v>
      </c>
      <c r="L3024" s="0" t="n">
        <v>21</v>
      </c>
      <c r="M3024" s="0" t="n">
        <v>4.64</v>
      </c>
      <c r="N3024" s="0" t="n">
        <v>100.66</v>
      </c>
      <c r="O3024" s="0" t="n">
        <v>1.11</v>
      </c>
      <c r="P3024" s="0" t="n">
        <v>9</v>
      </c>
      <c r="Q3024" s="0" t="n">
        <v>0.91</v>
      </c>
      <c r="R3024" s="0" t="n">
        <v>846</v>
      </c>
      <c r="S3024" s="0" t="n">
        <v>9.6</v>
      </c>
      <c r="T3024" s="0" t="n">
        <v>0.57</v>
      </c>
      <c r="U3024" s="6" t="n">
        <v>45487</v>
      </c>
      <c r="V3024" s="0" t="n">
        <v>267.41</v>
      </c>
      <c r="W3024" s="0" t="n">
        <v>0.533</v>
      </c>
    </row>
    <row r="3025" customFormat="false" ht="15" hidden="false" customHeight="false" outlineLevel="0" collapsed="false">
      <c r="A3025" s="0" t="s">
        <v>3171</v>
      </c>
      <c r="B3025" s="0" t="s">
        <v>40</v>
      </c>
      <c r="C3025" s="0" t="n">
        <v>419</v>
      </c>
      <c r="D3025" s="0" t="n">
        <v>40</v>
      </c>
      <c r="E3025" s="0" t="n">
        <v>11</v>
      </c>
      <c r="F3025" s="0" t="n">
        <v>3</v>
      </c>
      <c r="G3025" s="0" t="n">
        <v>12.5</v>
      </c>
      <c r="H3025" s="0" t="n">
        <v>5.94</v>
      </c>
      <c r="I3025" s="0" t="n">
        <v>0.45</v>
      </c>
      <c r="J3025" s="0" t="s">
        <v>106</v>
      </c>
      <c r="K3025" s="0" t="s">
        <v>46</v>
      </c>
      <c r="L3025" s="0" t="n">
        <v>56</v>
      </c>
      <c r="M3025" s="0" t="n">
        <v>3.66</v>
      </c>
      <c r="N3025" s="0" t="n">
        <v>113.82</v>
      </c>
      <c r="O3025" s="0" t="n">
        <v>0.68</v>
      </c>
      <c r="P3025" s="0" t="n">
        <v>9</v>
      </c>
      <c r="Q3025" s="0" t="n">
        <v>0.98</v>
      </c>
      <c r="R3025" s="0" t="n">
        <v>65</v>
      </c>
      <c r="S3025" s="0" t="n">
        <v>13.23</v>
      </c>
      <c r="T3025" s="0" t="n">
        <v>0.42</v>
      </c>
      <c r="U3025" s="6" t="n">
        <v>45616</v>
      </c>
      <c r="V3025" s="0" t="n">
        <v>234.39</v>
      </c>
      <c r="W3025" s="0" t="n">
        <v>0.608</v>
      </c>
    </row>
    <row r="3026" customFormat="false" ht="15" hidden="false" customHeight="false" outlineLevel="0" collapsed="false">
      <c r="A3026" s="0" t="s">
        <v>3172</v>
      </c>
      <c r="B3026" s="0" t="s">
        <v>44</v>
      </c>
      <c r="C3026" s="0" t="n">
        <v>356</v>
      </c>
      <c r="D3026" s="0" t="n">
        <v>63</v>
      </c>
      <c r="E3026" s="0" t="n">
        <v>10</v>
      </c>
      <c r="F3026" s="0" t="n">
        <v>6</v>
      </c>
      <c r="G3026" s="0" t="n">
        <v>13.86</v>
      </c>
      <c r="H3026" s="0" t="n">
        <v>1.16</v>
      </c>
      <c r="I3026" s="0" t="n">
        <v>0.51</v>
      </c>
      <c r="J3026" s="0" t="s">
        <v>225</v>
      </c>
      <c r="K3026" s="0" t="s">
        <v>46</v>
      </c>
      <c r="L3026" s="0" t="n">
        <v>35</v>
      </c>
      <c r="M3026" s="0" t="n">
        <v>4.36</v>
      </c>
      <c r="N3026" s="0" t="n">
        <v>123.2</v>
      </c>
      <c r="O3026" s="0" t="n">
        <v>1.88</v>
      </c>
      <c r="P3026" s="0" t="n">
        <v>9</v>
      </c>
      <c r="Q3026" s="0" t="n">
        <v>0.9</v>
      </c>
      <c r="R3026" s="0" t="n">
        <v>444</v>
      </c>
      <c r="S3026" s="0" t="n">
        <v>14.33</v>
      </c>
      <c r="T3026" s="0" t="n">
        <v>0.35</v>
      </c>
      <c r="U3026" s="6" t="n">
        <v>45404</v>
      </c>
      <c r="V3026" s="0" t="n">
        <v>54.18</v>
      </c>
      <c r="W3026" s="0" t="n">
        <v>0.473</v>
      </c>
    </row>
    <row r="3027" customFormat="false" ht="15" hidden="false" customHeight="false" outlineLevel="0" collapsed="false">
      <c r="A3027" s="0" t="s">
        <v>3173</v>
      </c>
      <c r="B3027" s="0" t="s">
        <v>81</v>
      </c>
      <c r="C3027" s="0" t="n">
        <v>106</v>
      </c>
      <c r="D3027" s="0" t="n">
        <v>14</v>
      </c>
      <c r="E3027" s="0" t="n">
        <v>6</v>
      </c>
      <c r="F3027" s="0" t="n">
        <v>9</v>
      </c>
      <c r="G3027" s="0" t="n">
        <v>35.5</v>
      </c>
      <c r="H3027" s="0" t="n">
        <v>5.75</v>
      </c>
      <c r="I3027" s="0" t="n">
        <v>0.99</v>
      </c>
      <c r="J3027" s="0" t="s">
        <v>143</v>
      </c>
      <c r="K3027" s="0" t="s">
        <v>46</v>
      </c>
      <c r="L3027" s="0" t="n">
        <v>111</v>
      </c>
      <c r="M3027" s="0" t="n">
        <v>1.44</v>
      </c>
      <c r="N3027" s="0" t="n">
        <v>136.89</v>
      </c>
      <c r="O3027" s="0" t="n">
        <v>0.83</v>
      </c>
      <c r="P3027" s="0" t="n">
        <v>2</v>
      </c>
      <c r="Q3027" s="0" t="n">
        <v>0.83</v>
      </c>
      <c r="R3027" s="0" t="n">
        <v>326</v>
      </c>
      <c r="S3027" s="0" t="n">
        <v>5.82</v>
      </c>
      <c r="T3027" s="0" t="n">
        <v>0.96</v>
      </c>
      <c r="U3027" s="6" t="n">
        <v>45638</v>
      </c>
      <c r="V3027" s="0" t="n">
        <v>218.73</v>
      </c>
      <c r="W3027" s="0" t="n">
        <v>0.713</v>
      </c>
    </row>
    <row r="3028" customFormat="false" ht="15" hidden="false" customHeight="false" outlineLevel="0" collapsed="false">
      <c r="A3028" s="0" t="s">
        <v>3174</v>
      </c>
      <c r="B3028" s="0" t="s">
        <v>81</v>
      </c>
      <c r="C3028" s="0" t="n">
        <v>161</v>
      </c>
      <c r="D3028" s="0" t="n">
        <v>22</v>
      </c>
      <c r="E3028" s="0" t="n">
        <v>13</v>
      </c>
      <c r="F3028" s="0" t="n">
        <v>2</v>
      </c>
      <c r="G3028" s="0" t="n">
        <v>9.68</v>
      </c>
      <c r="H3028" s="0" t="n">
        <v>5.97</v>
      </c>
      <c r="I3028" s="0" t="n">
        <v>0.77</v>
      </c>
      <c r="J3028" s="0" t="s">
        <v>361</v>
      </c>
      <c r="K3028" s="0" t="s">
        <v>46</v>
      </c>
      <c r="L3028" s="0" t="n">
        <v>129</v>
      </c>
      <c r="M3028" s="0" t="n">
        <v>0.8</v>
      </c>
      <c r="N3028" s="0" t="n">
        <v>179.12</v>
      </c>
      <c r="O3028" s="0" t="n">
        <v>0.52</v>
      </c>
      <c r="P3028" s="0" t="n">
        <v>9</v>
      </c>
      <c r="Q3028" s="0" t="n">
        <v>0.71</v>
      </c>
      <c r="R3028" s="0" t="n">
        <v>698</v>
      </c>
      <c r="S3028" s="0" t="n">
        <v>7.83</v>
      </c>
      <c r="T3028" s="0" t="n">
        <v>0.44</v>
      </c>
      <c r="U3028" s="6" t="n">
        <v>45651</v>
      </c>
      <c r="V3028" s="0" t="n">
        <v>251.95</v>
      </c>
      <c r="W3028" s="0" t="n">
        <v>0.502</v>
      </c>
    </row>
    <row r="3029" customFormat="false" ht="15" hidden="false" customHeight="false" outlineLevel="0" collapsed="false">
      <c r="A3029" s="0" t="s">
        <v>3175</v>
      </c>
      <c r="B3029" s="0" t="s">
        <v>40</v>
      </c>
      <c r="C3029" s="0" t="n">
        <v>336</v>
      </c>
      <c r="D3029" s="0" t="n">
        <v>37</v>
      </c>
      <c r="E3029" s="0" t="n">
        <v>13</v>
      </c>
      <c r="F3029" s="0" t="n">
        <v>5</v>
      </c>
      <c r="G3029" s="0" t="n">
        <v>23.75</v>
      </c>
      <c r="H3029" s="0" t="n">
        <v>2.54</v>
      </c>
      <c r="I3029" s="0" t="n">
        <v>0.49</v>
      </c>
      <c r="J3029" s="0" t="s">
        <v>267</v>
      </c>
      <c r="K3029" s="0" t="s">
        <v>60</v>
      </c>
      <c r="L3029" s="0" t="n">
        <v>79</v>
      </c>
      <c r="M3029" s="0" t="n">
        <v>2.02</v>
      </c>
      <c r="N3029" s="0" t="n">
        <v>190.91</v>
      </c>
      <c r="O3029" s="0" t="n">
        <v>0.38</v>
      </c>
      <c r="P3029" s="0" t="n">
        <v>2</v>
      </c>
      <c r="Q3029" s="0" t="n">
        <v>0.92</v>
      </c>
      <c r="R3029" s="0" t="n">
        <v>332</v>
      </c>
      <c r="S3029" s="0" t="n">
        <v>4.82</v>
      </c>
      <c r="T3029" s="0" t="n">
        <v>0.76</v>
      </c>
      <c r="U3029" s="6" t="n">
        <v>45409</v>
      </c>
      <c r="V3029" s="0" t="n">
        <v>51.86</v>
      </c>
      <c r="W3029" s="0" t="n">
        <v>0.722</v>
      </c>
    </row>
    <row r="3030" customFormat="false" ht="15" hidden="false" customHeight="false" outlineLevel="0" collapsed="false">
      <c r="A3030" s="0" t="s">
        <v>3176</v>
      </c>
      <c r="B3030" s="0" t="s">
        <v>48</v>
      </c>
      <c r="C3030" s="0" t="n">
        <v>218</v>
      </c>
      <c r="D3030" s="0" t="n">
        <v>52</v>
      </c>
      <c r="E3030" s="0" t="n">
        <v>9</v>
      </c>
      <c r="F3030" s="0" t="n">
        <v>3</v>
      </c>
      <c r="G3030" s="0" t="n">
        <v>1.98</v>
      </c>
      <c r="H3030" s="0" t="n">
        <v>4.97</v>
      </c>
      <c r="I3030" s="0" t="n">
        <v>0.51</v>
      </c>
      <c r="J3030" s="0" t="s">
        <v>103</v>
      </c>
      <c r="K3030" s="0" t="s">
        <v>42</v>
      </c>
      <c r="L3030" s="0" t="n">
        <v>11</v>
      </c>
      <c r="M3030" s="0" t="n">
        <v>2.83</v>
      </c>
      <c r="N3030" s="0" t="n">
        <v>188.63</v>
      </c>
      <c r="O3030" s="0" t="n">
        <v>1.3</v>
      </c>
      <c r="P3030" s="0" t="n">
        <v>2</v>
      </c>
      <c r="Q3030" s="0" t="n">
        <v>0.99</v>
      </c>
      <c r="R3030" s="0" t="n">
        <v>688</v>
      </c>
      <c r="S3030" s="0" t="n">
        <v>6.76</v>
      </c>
      <c r="T3030" s="0" t="n">
        <v>0.47</v>
      </c>
      <c r="U3030" s="6" t="n">
        <v>45453</v>
      </c>
      <c r="V3030" s="0" t="n">
        <v>142.63</v>
      </c>
      <c r="W3030" s="0" t="n">
        <v>0.612</v>
      </c>
    </row>
    <row r="3031" customFormat="false" ht="15" hidden="false" customHeight="false" outlineLevel="0" collapsed="false">
      <c r="A3031" s="0" t="s">
        <v>3177</v>
      </c>
      <c r="B3031" s="0" t="s">
        <v>44</v>
      </c>
      <c r="C3031" s="0" t="n">
        <v>65</v>
      </c>
      <c r="D3031" s="0" t="n">
        <v>98</v>
      </c>
      <c r="E3031" s="0" t="n">
        <v>7</v>
      </c>
      <c r="F3031" s="0" t="n">
        <v>9</v>
      </c>
      <c r="G3031" s="0" t="n">
        <v>7.91</v>
      </c>
      <c r="H3031" s="0" t="n">
        <v>4.86</v>
      </c>
      <c r="I3031" s="0" t="n">
        <v>0.55</v>
      </c>
      <c r="J3031" s="0" t="s">
        <v>143</v>
      </c>
      <c r="K3031" s="0" t="s">
        <v>54</v>
      </c>
      <c r="L3031" s="0" t="n">
        <v>35</v>
      </c>
      <c r="M3031" s="0" t="n">
        <v>4.11</v>
      </c>
      <c r="N3031" s="0" t="n">
        <v>163.8</v>
      </c>
      <c r="O3031" s="0" t="n">
        <v>0.72</v>
      </c>
      <c r="P3031" s="0" t="n">
        <v>3</v>
      </c>
      <c r="Q3031" s="0" t="n">
        <v>0.84</v>
      </c>
      <c r="R3031" s="0" t="n">
        <v>135</v>
      </c>
      <c r="S3031" s="0" t="n">
        <v>12.14</v>
      </c>
      <c r="T3031" s="0" t="n">
        <v>0.98</v>
      </c>
      <c r="U3031" s="6" t="n">
        <v>45503</v>
      </c>
      <c r="V3031" s="0" t="n">
        <v>260.16</v>
      </c>
      <c r="W3031" s="0" t="n">
        <v>0.794</v>
      </c>
    </row>
    <row r="3032" customFormat="false" ht="15" hidden="false" customHeight="false" outlineLevel="0" collapsed="false">
      <c r="A3032" s="0" t="s">
        <v>3178</v>
      </c>
      <c r="B3032" s="0" t="s">
        <v>56</v>
      </c>
      <c r="C3032" s="0" t="n">
        <v>307</v>
      </c>
      <c r="D3032" s="0" t="n">
        <v>56</v>
      </c>
      <c r="E3032" s="0" t="n">
        <v>12</v>
      </c>
      <c r="F3032" s="0" t="n">
        <v>5</v>
      </c>
      <c r="G3032" s="0" t="n">
        <v>34.26</v>
      </c>
      <c r="H3032" s="0" t="n">
        <v>6.42</v>
      </c>
      <c r="I3032" s="0" t="n">
        <v>0.69</v>
      </c>
      <c r="J3032" s="0" t="s">
        <v>236</v>
      </c>
      <c r="K3032" s="0" t="s">
        <v>60</v>
      </c>
      <c r="L3032" s="0" t="n">
        <v>23</v>
      </c>
      <c r="M3032" s="0" t="n">
        <v>2.29</v>
      </c>
      <c r="N3032" s="0" t="n">
        <v>178.96</v>
      </c>
      <c r="O3032" s="0" t="n">
        <v>0.46</v>
      </c>
      <c r="P3032" s="0" t="n">
        <v>8</v>
      </c>
      <c r="Q3032" s="0" t="n">
        <v>0.8</v>
      </c>
      <c r="R3032" s="0" t="n">
        <v>256</v>
      </c>
      <c r="S3032" s="0" t="n">
        <v>6.95</v>
      </c>
      <c r="T3032" s="0" t="n">
        <v>0.99</v>
      </c>
      <c r="U3032" s="6" t="n">
        <v>45472</v>
      </c>
      <c r="V3032" s="0" t="n">
        <v>67.61</v>
      </c>
      <c r="W3032" s="0" t="n">
        <v>0.645</v>
      </c>
    </row>
    <row r="3033" customFormat="false" ht="15" hidden="false" customHeight="false" outlineLevel="0" collapsed="false">
      <c r="A3033" s="0" t="s">
        <v>3179</v>
      </c>
      <c r="B3033" s="0" t="s">
        <v>40</v>
      </c>
      <c r="C3033" s="0" t="n">
        <v>34</v>
      </c>
      <c r="D3033" s="0" t="n">
        <v>80</v>
      </c>
      <c r="E3033" s="0" t="n">
        <v>6</v>
      </c>
      <c r="F3033" s="0" t="n">
        <v>9</v>
      </c>
      <c r="G3033" s="0" t="n">
        <v>37.63</v>
      </c>
      <c r="H3033" s="0" t="n">
        <v>2.97</v>
      </c>
      <c r="I3033" s="0" t="n">
        <v>0.52</v>
      </c>
      <c r="J3033" s="0" t="s">
        <v>225</v>
      </c>
      <c r="K3033" s="0" t="s">
        <v>54</v>
      </c>
      <c r="L3033" s="0" t="n">
        <v>91</v>
      </c>
      <c r="M3033" s="0" t="n">
        <v>1.71</v>
      </c>
      <c r="N3033" s="0" t="n">
        <v>19.43</v>
      </c>
      <c r="O3033" s="0" t="n">
        <v>0.62</v>
      </c>
      <c r="P3033" s="0" t="n">
        <v>7</v>
      </c>
      <c r="Q3033" s="0" t="n">
        <v>0.86</v>
      </c>
      <c r="R3033" s="0" t="n">
        <v>924</v>
      </c>
      <c r="S3033" s="0" t="n">
        <v>6.48</v>
      </c>
      <c r="T3033" s="0" t="n">
        <v>0.86</v>
      </c>
      <c r="U3033" s="6" t="n">
        <v>45556</v>
      </c>
      <c r="V3033" s="0" t="n">
        <v>140.24</v>
      </c>
      <c r="W3033" s="0" t="n">
        <v>0.628</v>
      </c>
    </row>
    <row r="3034" customFormat="false" ht="15" hidden="false" customHeight="false" outlineLevel="0" collapsed="false">
      <c r="A3034" s="0" t="s">
        <v>3180</v>
      </c>
      <c r="B3034" s="0" t="s">
        <v>56</v>
      </c>
      <c r="C3034" s="0" t="n">
        <v>63</v>
      </c>
      <c r="D3034" s="0" t="n">
        <v>47</v>
      </c>
      <c r="E3034" s="0" t="n">
        <v>7</v>
      </c>
      <c r="F3034" s="0" t="n">
        <v>6</v>
      </c>
      <c r="G3034" s="0" t="n">
        <v>6.65</v>
      </c>
      <c r="H3034" s="0" t="n">
        <v>6.03</v>
      </c>
      <c r="I3034" s="0" t="n">
        <v>0.72</v>
      </c>
      <c r="J3034" s="0" t="s">
        <v>92</v>
      </c>
      <c r="K3034" s="0" t="s">
        <v>46</v>
      </c>
      <c r="L3034" s="0" t="n">
        <v>111</v>
      </c>
      <c r="M3034" s="0" t="n">
        <v>2.18</v>
      </c>
      <c r="N3034" s="0" t="n">
        <v>171.33</v>
      </c>
      <c r="O3034" s="0" t="n">
        <v>0.68</v>
      </c>
      <c r="P3034" s="0" t="n">
        <v>5</v>
      </c>
      <c r="Q3034" s="0" t="n">
        <v>0.92</v>
      </c>
      <c r="R3034" s="0" t="n">
        <v>712</v>
      </c>
      <c r="S3034" s="0" t="n">
        <v>12.9</v>
      </c>
      <c r="T3034" s="0" t="n">
        <v>0.67</v>
      </c>
      <c r="U3034" s="6" t="n">
        <v>45566</v>
      </c>
      <c r="V3034" s="0" t="n">
        <v>187.7</v>
      </c>
      <c r="W3034" s="0" t="n">
        <v>0.722</v>
      </c>
    </row>
    <row r="3035" customFormat="false" ht="15" hidden="false" customHeight="false" outlineLevel="0" collapsed="false">
      <c r="A3035" s="0" t="s">
        <v>3181</v>
      </c>
      <c r="B3035" s="0" t="s">
        <v>40</v>
      </c>
      <c r="C3035" s="0" t="n">
        <v>420</v>
      </c>
      <c r="D3035" s="0" t="n">
        <v>76</v>
      </c>
      <c r="E3035" s="0" t="n">
        <v>7</v>
      </c>
      <c r="F3035" s="0" t="n">
        <v>4</v>
      </c>
      <c r="G3035" s="0" t="n">
        <v>12.16</v>
      </c>
      <c r="H3035" s="0" t="n">
        <v>2.79</v>
      </c>
      <c r="I3035" s="0" t="n">
        <v>0.4</v>
      </c>
      <c r="J3035" s="0" t="s">
        <v>210</v>
      </c>
      <c r="K3035" s="0" t="s">
        <v>42</v>
      </c>
      <c r="L3035" s="0" t="n">
        <v>41</v>
      </c>
      <c r="M3035" s="0" t="n">
        <v>3.67</v>
      </c>
      <c r="N3035" s="0" t="n">
        <v>23.73</v>
      </c>
      <c r="O3035" s="0" t="n">
        <v>1.29</v>
      </c>
      <c r="P3035" s="0" t="n">
        <v>7</v>
      </c>
      <c r="Q3035" s="0" t="n">
        <v>0.7</v>
      </c>
      <c r="R3035" s="0" t="n">
        <v>612</v>
      </c>
      <c r="S3035" s="0" t="n">
        <v>1.02</v>
      </c>
      <c r="T3035" s="0" t="n">
        <v>0.63</v>
      </c>
      <c r="U3035" s="6" t="n">
        <v>45296</v>
      </c>
      <c r="V3035" s="0" t="n">
        <v>38.2</v>
      </c>
      <c r="W3035" s="0" t="n">
        <v>0.411</v>
      </c>
    </row>
    <row r="3036" customFormat="false" ht="15" hidden="false" customHeight="false" outlineLevel="0" collapsed="false">
      <c r="A3036" s="0" t="s">
        <v>3182</v>
      </c>
      <c r="B3036" s="0" t="s">
        <v>48</v>
      </c>
      <c r="C3036" s="0" t="n">
        <v>188</v>
      </c>
      <c r="D3036" s="0" t="n">
        <v>71</v>
      </c>
      <c r="E3036" s="0" t="n">
        <v>13</v>
      </c>
      <c r="F3036" s="0" t="n">
        <v>5</v>
      </c>
      <c r="G3036" s="0" t="n">
        <v>5.85</v>
      </c>
      <c r="H3036" s="0" t="n">
        <v>4.74</v>
      </c>
      <c r="I3036" s="0" t="n">
        <v>0.47</v>
      </c>
      <c r="J3036" s="0" t="s">
        <v>67</v>
      </c>
      <c r="K3036" s="0" t="s">
        <v>46</v>
      </c>
      <c r="L3036" s="0" t="n">
        <v>71</v>
      </c>
      <c r="M3036" s="0" t="n">
        <v>2.01</v>
      </c>
      <c r="N3036" s="0" t="n">
        <v>151.78</v>
      </c>
      <c r="O3036" s="0" t="n">
        <v>0.43</v>
      </c>
      <c r="P3036" s="0" t="n">
        <v>7</v>
      </c>
      <c r="Q3036" s="0" t="n">
        <v>0.97</v>
      </c>
      <c r="R3036" s="0" t="n">
        <v>526</v>
      </c>
      <c r="S3036" s="0" t="n">
        <v>12.93</v>
      </c>
      <c r="T3036" s="0" t="n">
        <v>0.46</v>
      </c>
      <c r="U3036" s="6" t="n">
        <v>45650</v>
      </c>
      <c r="V3036" s="0" t="n">
        <v>71.5</v>
      </c>
      <c r="W3036" s="0" t="n">
        <v>0.675</v>
      </c>
    </row>
    <row r="3037" customFormat="false" ht="15" hidden="false" customHeight="false" outlineLevel="0" collapsed="false">
      <c r="A3037" s="0" t="s">
        <v>3183</v>
      </c>
      <c r="B3037" s="0" t="s">
        <v>48</v>
      </c>
      <c r="C3037" s="0" t="n">
        <v>329</v>
      </c>
      <c r="D3037" s="0" t="n">
        <v>48</v>
      </c>
      <c r="E3037" s="0" t="n">
        <v>11</v>
      </c>
      <c r="F3037" s="0" t="n">
        <v>6</v>
      </c>
      <c r="G3037" s="0" t="n">
        <v>22.24</v>
      </c>
      <c r="H3037" s="0" t="n">
        <v>1.67</v>
      </c>
      <c r="I3037" s="0" t="n">
        <v>0.88</v>
      </c>
      <c r="J3037" s="0" t="s">
        <v>346</v>
      </c>
      <c r="K3037" s="0" t="s">
        <v>60</v>
      </c>
      <c r="L3037" s="0" t="n">
        <v>124</v>
      </c>
      <c r="M3037" s="0" t="n">
        <v>4.91</v>
      </c>
      <c r="N3037" s="0" t="n">
        <v>42.18</v>
      </c>
      <c r="O3037" s="0" t="n">
        <v>1.49</v>
      </c>
      <c r="P3037" s="0" t="n">
        <v>0</v>
      </c>
      <c r="Q3037" s="0" t="n">
        <v>0.97</v>
      </c>
      <c r="R3037" s="0" t="n">
        <v>792</v>
      </c>
      <c r="S3037" s="0" t="n">
        <v>3.54</v>
      </c>
      <c r="T3037" s="0" t="n">
        <v>0.3</v>
      </c>
      <c r="U3037" s="6" t="n">
        <v>45426</v>
      </c>
      <c r="V3037" s="0" t="n">
        <v>145.35</v>
      </c>
      <c r="W3037" s="0" t="n">
        <v>0.552</v>
      </c>
    </row>
    <row r="3038" customFormat="false" ht="15" hidden="false" customHeight="false" outlineLevel="0" collapsed="false">
      <c r="A3038" s="0" t="s">
        <v>3184</v>
      </c>
      <c r="B3038" s="0" t="s">
        <v>48</v>
      </c>
      <c r="C3038" s="0" t="n">
        <v>63</v>
      </c>
      <c r="D3038" s="0" t="n">
        <v>46</v>
      </c>
      <c r="E3038" s="0" t="n">
        <v>14</v>
      </c>
      <c r="F3038" s="0" t="n">
        <v>6</v>
      </c>
      <c r="G3038" s="0" t="n">
        <v>7.18</v>
      </c>
      <c r="H3038" s="0" t="n">
        <v>0.85</v>
      </c>
      <c r="I3038" s="0" t="n">
        <v>0.4</v>
      </c>
      <c r="J3038" s="0" t="s">
        <v>297</v>
      </c>
      <c r="K3038" s="0" t="s">
        <v>60</v>
      </c>
      <c r="L3038" s="0" t="n">
        <v>39</v>
      </c>
      <c r="M3038" s="0" t="n">
        <v>1.29</v>
      </c>
      <c r="N3038" s="0" t="n">
        <v>78.42</v>
      </c>
      <c r="O3038" s="0" t="n">
        <v>0.68</v>
      </c>
      <c r="P3038" s="0" t="n">
        <v>8</v>
      </c>
      <c r="Q3038" s="0" t="n">
        <v>0.86</v>
      </c>
      <c r="R3038" s="0" t="n">
        <v>641</v>
      </c>
      <c r="S3038" s="0" t="n">
        <v>4.84</v>
      </c>
      <c r="T3038" s="0" t="n">
        <v>0.26</v>
      </c>
      <c r="U3038" s="6" t="n">
        <v>45419</v>
      </c>
      <c r="V3038" s="0" t="n">
        <v>118.37</v>
      </c>
      <c r="W3038" s="0" t="n">
        <v>0.461</v>
      </c>
    </row>
    <row r="3039" customFormat="false" ht="15" hidden="false" customHeight="false" outlineLevel="0" collapsed="false">
      <c r="A3039" s="0" t="s">
        <v>3185</v>
      </c>
      <c r="B3039" s="0" t="s">
        <v>48</v>
      </c>
      <c r="C3039" s="0" t="n">
        <v>117</v>
      </c>
      <c r="D3039" s="0" t="n">
        <v>95</v>
      </c>
      <c r="E3039" s="0" t="n">
        <v>11</v>
      </c>
      <c r="F3039" s="0" t="n">
        <v>6</v>
      </c>
      <c r="G3039" s="0" t="n">
        <v>22.43</v>
      </c>
      <c r="H3039" s="0" t="n">
        <v>3.55</v>
      </c>
      <c r="I3039" s="0" t="n">
        <v>0.97</v>
      </c>
      <c r="J3039" s="0" t="s">
        <v>342</v>
      </c>
      <c r="K3039" s="0" t="s">
        <v>54</v>
      </c>
      <c r="L3039" s="0" t="n">
        <v>150</v>
      </c>
      <c r="M3039" s="0" t="n">
        <v>3.89</v>
      </c>
      <c r="N3039" s="0" t="n">
        <v>44.99</v>
      </c>
      <c r="O3039" s="0" t="n">
        <v>1.03</v>
      </c>
      <c r="P3039" s="0" t="n">
        <v>0</v>
      </c>
      <c r="Q3039" s="0" t="n">
        <v>0.74</v>
      </c>
      <c r="R3039" s="0" t="n">
        <v>180</v>
      </c>
      <c r="S3039" s="0" t="n">
        <v>6.06</v>
      </c>
      <c r="T3039" s="0" t="n">
        <v>0.57</v>
      </c>
      <c r="U3039" s="6" t="n">
        <v>45439</v>
      </c>
      <c r="V3039" s="0" t="n">
        <v>104.19</v>
      </c>
      <c r="W3039" s="0" t="n">
        <v>0.64</v>
      </c>
    </row>
    <row r="3040" customFormat="false" ht="15" hidden="false" customHeight="false" outlineLevel="0" collapsed="false">
      <c r="A3040" s="0" t="s">
        <v>3186</v>
      </c>
      <c r="B3040" s="0" t="s">
        <v>81</v>
      </c>
      <c r="C3040" s="0" t="n">
        <v>280</v>
      </c>
      <c r="D3040" s="0" t="n">
        <v>17</v>
      </c>
      <c r="E3040" s="0" t="n">
        <v>8</v>
      </c>
      <c r="F3040" s="0" t="n">
        <v>4</v>
      </c>
      <c r="G3040" s="0" t="n">
        <v>36.87</v>
      </c>
      <c r="H3040" s="0" t="n">
        <v>3.11</v>
      </c>
      <c r="I3040" s="0" t="n">
        <v>0.26</v>
      </c>
      <c r="J3040" s="0" t="s">
        <v>244</v>
      </c>
      <c r="K3040" s="0" t="s">
        <v>46</v>
      </c>
      <c r="L3040" s="0" t="n">
        <v>177</v>
      </c>
      <c r="M3040" s="0" t="n">
        <v>3.15</v>
      </c>
      <c r="N3040" s="0" t="n">
        <v>94.26</v>
      </c>
      <c r="O3040" s="0" t="n">
        <v>1.34</v>
      </c>
      <c r="P3040" s="0" t="n">
        <v>1</v>
      </c>
      <c r="Q3040" s="0" t="n">
        <v>0.9</v>
      </c>
      <c r="R3040" s="0" t="n">
        <v>449</v>
      </c>
      <c r="S3040" s="0" t="n">
        <v>13.33</v>
      </c>
      <c r="T3040" s="0" t="n">
        <v>0.98</v>
      </c>
      <c r="U3040" s="6" t="n">
        <v>45339</v>
      </c>
      <c r="V3040" s="0" t="n">
        <v>17.65</v>
      </c>
      <c r="W3040" s="0" t="n">
        <v>0.8</v>
      </c>
    </row>
    <row r="3041" customFormat="false" ht="15" hidden="false" customHeight="false" outlineLevel="0" collapsed="false">
      <c r="A3041" s="0" t="s">
        <v>3187</v>
      </c>
      <c r="B3041" s="0" t="s">
        <v>81</v>
      </c>
      <c r="C3041" s="0" t="n">
        <v>128</v>
      </c>
      <c r="D3041" s="0" t="n">
        <v>90</v>
      </c>
      <c r="E3041" s="0" t="n">
        <v>6</v>
      </c>
      <c r="F3041" s="0" t="n">
        <v>4</v>
      </c>
      <c r="G3041" s="0" t="n">
        <v>34.49</v>
      </c>
      <c r="H3041" s="0" t="n">
        <v>4.37</v>
      </c>
      <c r="I3041" s="0" t="n">
        <v>0.32</v>
      </c>
      <c r="J3041" s="0" t="s">
        <v>291</v>
      </c>
      <c r="K3041" s="0" t="s">
        <v>46</v>
      </c>
      <c r="L3041" s="0" t="n">
        <v>40</v>
      </c>
      <c r="M3041" s="0" t="n">
        <v>1.55</v>
      </c>
      <c r="N3041" s="0" t="n">
        <v>88.23</v>
      </c>
      <c r="O3041" s="0" t="n">
        <v>1.13</v>
      </c>
      <c r="P3041" s="0" t="n">
        <v>8</v>
      </c>
      <c r="Q3041" s="0" t="n">
        <v>0.74</v>
      </c>
      <c r="R3041" s="0" t="n">
        <v>185</v>
      </c>
      <c r="S3041" s="0" t="n">
        <v>13.72</v>
      </c>
      <c r="T3041" s="0" t="n">
        <v>0.4</v>
      </c>
      <c r="U3041" s="6" t="n">
        <v>45496</v>
      </c>
      <c r="V3041" s="0" t="n">
        <v>279.1</v>
      </c>
      <c r="W3041" s="0" t="n">
        <v>0.538</v>
      </c>
    </row>
    <row r="3042" customFormat="false" ht="15" hidden="false" customHeight="false" outlineLevel="0" collapsed="false">
      <c r="A3042" s="0" t="s">
        <v>3188</v>
      </c>
      <c r="B3042" s="0" t="s">
        <v>44</v>
      </c>
      <c r="C3042" s="0" t="n">
        <v>302</v>
      </c>
      <c r="D3042" s="0" t="n">
        <v>61</v>
      </c>
      <c r="E3042" s="0" t="n">
        <v>4</v>
      </c>
      <c r="F3042" s="0" t="n">
        <v>8</v>
      </c>
      <c r="G3042" s="0" t="n">
        <v>14.74</v>
      </c>
      <c r="H3042" s="0" t="n">
        <v>9.64</v>
      </c>
      <c r="I3042" s="0" t="n">
        <v>0.52</v>
      </c>
      <c r="J3042" s="0" t="s">
        <v>110</v>
      </c>
      <c r="K3042" s="0" t="s">
        <v>42</v>
      </c>
      <c r="L3042" s="0" t="n">
        <v>46</v>
      </c>
      <c r="M3042" s="0" t="n">
        <v>3.89</v>
      </c>
      <c r="N3042" s="0" t="n">
        <v>19.13</v>
      </c>
      <c r="O3042" s="0" t="n">
        <v>1.36</v>
      </c>
      <c r="P3042" s="0" t="n">
        <v>6</v>
      </c>
      <c r="Q3042" s="0" t="n">
        <v>0.85</v>
      </c>
      <c r="R3042" s="0" t="n">
        <v>395</v>
      </c>
      <c r="S3042" s="0" t="n">
        <v>10.26</v>
      </c>
      <c r="T3042" s="0" t="n">
        <v>0.53</v>
      </c>
      <c r="U3042" s="6" t="n">
        <v>45636</v>
      </c>
      <c r="V3042" s="0" t="n">
        <v>262.71</v>
      </c>
      <c r="W3042" s="0" t="n">
        <v>0.557</v>
      </c>
    </row>
    <row r="3043" customFormat="false" ht="15" hidden="false" customHeight="false" outlineLevel="0" collapsed="false">
      <c r="A3043" s="0" t="s">
        <v>3189</v>
      </c>
      <c r="B3043" s="0" t="s">
        <v>56</v>
      </c>
      <c r="C3043" s="0" t="n">
        <v>391</v>
      </c>
      <c r="D3043" s="0" t="n">
        <v>42</v>
      </c>
      <c r="E3043" s="0" t="n">
        <v>5</v>
      </c>
      <c r="F3043" s="0" t="n">
        <v>4</v>
      </c>
      <c r="G3043" s="0" t="n">
        <v>34.01</v>
      </c>
      <c r="H3043" s="0" t="n">
        <v>5.46</v>
      </c>
      <c r="I3043" s="0" t="n">
        <v>0.82</v>
      </c>
      <c r="J3043" s="0" t="s">
        <v>253</v>
      </c>
      <c r="K3043" s="0" t="s">
        <v>42</v>
      </c>
      <c r="L3043" s="0" t="n">
        <v>111</v>
      </c>
      <c r="M3043" s="0" t="n">
        <v>2.51</v>
      </c>
      <c r="N3043" s="0" t="n">
        <v>167.79</v>
      </c>
      <c r="O3043" s="0" t="n">
        <v>0.71</v>
      </c>
      <c r="P3043" s="0" t="n">
        <v>9</v>
      </c>
      <c r="Q3043" s="0" t="n">
        <v>0.73</v>
      </c>
      <c r="R3043" s="0" t="n">
        <v>219</v>
      </c>
      <c r="S3043" s="0" t="n">
        <v>7.15</v>
      </c>
      <c r="T3043" s="0" t="n">
        <v>0.71</v>
      </c>
      <c r="U3043" s="6" t="n">
        <v>45467</v>
      </c>
      <c r="V3043" s="0" t="n">
        <v>123.86</v>
      </c>
      <c r="W3043" s="0" t="n">
        <v>0.532</v>
      </c>
    </row>
    <row r="3044" customFormat="false" ht="15" hidden="false" customHeight="false" outlineLevel="0" collapsed="false">
      <c r="A3044" s="0" t="s">
        <v>3190</v>
      </c>
      <c r="B3044" s="0" t="s">
        <v>40</v>
      </c>
      <c r="C3044" s="0" t="n">
        <v>362</v>
      </c>
      <c r="D3044" s="0" t="n">
        <v>90</v>
      </c>
      <c r="E3044" s="0" t="n">
        <v>4</v>
      </c>
      <c r="F3044" s="0" t="n">
        <v>3</v>
      </c>
      <c r="G3044" s="0" t="n">
        <v>46.46</v>
      </c>
      <c r="H3044" s="0" t="n">
        <v>5.76</v>
      </c>
      <c r="I3044" s="0" t="n">
        <v>0.76</v>
      </c>
      <c r="J3044" s="0" t="s">
        <v>83</v>
      </c>
      <c r="K3044" s="0" t="s">
        <v>46</v>
      </c>
      <c r="L3044" s="0" t="n">
        <v>137</v>
      </c>
      <c r="M3044" s="0" t="n">
        <v>3.57</v>
      </c>
      <c r="N3044" s="0" t="n">
        <v>172.3</v>
      </c>
      <c r="O3044" s="0" t="n">
        <v>1.93</v>
      </c>
      <c r="P3044" s="0" t="n">
        <v>0</v>
      </c>
      <c r="Q3044" s="0" t="n">
        <v>0.88</v>
      </c>
      <c r="R3044" s="0" t="n">
        <v>212</v>
      </c>
      <c r="S3044" s="0" t="n">
        <v>8.23</v>
      </c>
      <c r="T3044" s="0" t="n">
        <v>0.48</v>
      </c>
      <c r="U3044" s="6" t="n">
        <v>45330</v>
      </c>
      <c r="V3044" s="0" t="n">
        <v>62.6</v>
      </c>
      <c r="W3044" s="0" t="n">
        <v>0.589</v>
      </c>
    </row>
    <row r="3045" customFormat="false" ht="15" hidden="false" customHeight="false" outlineLevel="0" collapsed="false">
      <c r="A3045" s="0" t="s">
        <v>3191</v>
      </c>
      <c r="B3045" s="0" t="s">
        <v>40</v>
      </c>
      <c r="C3045" s="0" t="n">
        <v>123</v>
      </c>
      <c r="D3045" s="0" t="n">
        <v>51</v>
      </c>
      <c r="E3045" s="0" t="n">
        <v>7</v>
      </c>
      <c r="F3045" s="0" t="n">
        <v>4</v>
      </c>
      <c r="G3045" s="0" t="n">
        <v>18.03</v>
      </c>
      <c r="H3045" s="0" t="n">
        <v>9.45</v>
      </c>
      <c r="I3045" s="0" t="n">
        <v>0.26</v>
      </c>
      <c r="J3045" s="0" t="s">
        <v>259</v>
      </c>
      <c r="K3045" s="0" t="s">
        <v>54</v>
      </c>
      <c r="L3045" s="0" t="n">
        <v>95</v>
      </c>
      <c r="M3045" s="0" t="n">
        <v>3.48</v>
      </c>
      <c r="N3045" s="0" t="n">
        <v>159.63</v>
      </c>
      <c r="O3045" s="0" t="n">
        <v>0.97</v>
      </c>
      <c r="P3045" s="0" t="n">
        <v>2</v>
      </c>
      <c r="Q3045" s="0" t="n">
        <v>0.8</v>
      </c>
      <c r="R3045" s="0" t="n">
        <v>248</v>
      </c>
      <c r="S3045" s="0" t="n">
        <v>9.13</v>
      </c>
      <c r="T3045" s="0" t="n">
        <v>0.2</v>
      </c>
      <c r="U3045" s="6" t="n">
        <v>45575</v>
      </c>
      <c r="V3045" s="0" t="n">
        <v>30.02</v>
      </c>
      <c r="W3045" s="0" t="n">
        <v>0.585</v>
      </c>
    </row>
    <row r="3046" customFormat="false" ht="15" hidden="false" customHeight="false" outlineLevel="0" collapsed="false">
      <c r="A3046" s="0" t="s">
        <v>3192</v>
      </c>
      <c r="B3046" s="0" t="s">
        <v>81</v>
      </c>
      <c r="C3046" s="0" t="n">
        <v>275</v>
      </c>
      <c r="D3046" s="0" t="n">
        <v>85</v>
      </c>
      <c r="E3046" s="0" t="n">
        <v>8</v>
      </c>
      <c r="F3046" s="0" t="n">
        <v>4</v>
      </c>
      <c r="G3046" s="0" t="n">
        <v>17.13</v>
      </c>
      <c r="H3046" s="0" t="n">
        <v>9.25</v>
      </c>
      <c r="I3046" s="0" t="n">
        <v>0.31</v>
      </c>
      <c r="J3046" s="0" t="s">
        <v>200</v>
      </c>
      <c r="K3046" s="0" t="s">
        <v>42</v>
      </c>
      <c r="L3046" s="0" t="n">
        <v>68</v>
      </c>
      <c r="M3046" s="0" t="n">
        <v>1</v>
      </c>
      <c r="N3046" s="0" t="n">
        <v>171.05</v>
      </c>
      <c r="O3046" s="0" t="n">
        <v>0.71</v>
      </c>
      <c r="P3046" s="0" t="n">
        <v>0</v>
      </c>
      <c r="Q3046" s="0" t="n">
        <v>0.95</v>
      </c>
      <c r="R3046" s="0" t="n">
        <v>788</v>
      </c>
      <c r="S3046" s="0" t="n">
        <v>14.36</v>
      </c>
      <c r="T3046" s="0" t="n">
        <v>0.52</v>
      </c>
      <c r="U3046" s="6" t="n">
        <v>45383</v>
      </c>
      <c r="V3046" s="0" t="n">
        <v>45.72</v>
      </c>
      <c r="W3046" s="0" t="n">
        <v>0.814</v>
      </c>
    </row>
    <row r="3047" customFormat="false" ht="15" hidden="false" customHeight="false" outlineLevel="0" collapsed="false">
      <c r="A3047" s="0" t="s">
        <v>3193</v>
      </c>
      <c r="B3047" s="0" t="s">
        <v>40</v>
      </c>
      <c r="C3047" s="0" t="n">
        <v>398</v>
      </c>
      <c r="D3047" s="0" t="n">
        <v>36</v>
      </c>
      <c r="E3047" s="0" t="n">
        <v>13</v>
      </c>
      <c r="F3047" s="0" t="n">
        <v>4</v>
      </c>
      <c r="G3047" s="0" t="n">
        <v>29</v>
      </c>
      <c r="H3047" s="0" t="n">
        <v>8.9</v>
      </c>
      <c r="I3047" s="0" t="n">
        <v>0.62</v>
      </c>
      <c r="J3047" s="0" t="s">
        <v>139</v>
      </c>
      <c r="K3047" s="0" t="s">
        <v>46</v>
      </c>
      <c r="L3047" s="0" t="n">
        <v>37</v>
      </c>
      <c r="M3047" s="0" t="n">
        <v>4.28</v>
      </c>
      <c r="N3047" s="0" t="n">
        <v>152.67</v>
      </c>
      <c r="O3047" s="0" t="n">
        <v>0.66</v>
      </c>
      <c r="P3047" s="0" t="n">
        <v>4</v>
      </c>
      <c r="Q3047" s="0" t="n">
        <v>0.94</v>
      </c>
      <c r="R3047" s="0" t="n">
        <v>97</v>
      </c>
      <c r="S3047" s="0" t="n">
        <v>14.57</v>
      </c>
      <c r="T3047" s="0" t="n">
        <v>0.84</v>
      </c>
      <c r="U3047" s="6" t="n">
        <v>45535</v>
      </c>
      <c r="V3047" s="0" t="n">
        <v>184.59</v>
      </c>
      <c r="W3047" s="0" t="n">
        <v>0.804</v>
      </c>
    </row>
    <row r="3048" customFormat="false" ht="15" hidden="false" customHeight="false" outlineLevel="0" collapsed="false">
      <c r="A3048" s="0" t="s">
        <v>3194</v>
      </c>
      <c r="B3048" s="0" t="s">
        <v>81</v>
      </c>
      <c r="C3048" s="0" t="n">
        <v>225</v>
      </c>
      <c r="D3048" s="0" t="n">
        <v>17</v>
      </c>
      <c r="E3048" s="0" t="n">
        <v>7</v>
      </c>
      <c r="F3048" s="0" t="n">
        <v>9</v>
      </c>
      <c r="G3048" s="0" t="n">
        <v>13.03</v>
      </c>
      <c r="H3048" s="0" t="n">
        <v>1.43</v>
      </c>
      <c r="I3048" s="0" t="n">
        <v>0.37</v>
      </c>
      <c r="J3048" s="0" t="s">
        <v>76</v>
      </c>
      <c r="K3048" s="0" t="s">
        <v>46</v>
      </c>
      <c r="L3048" s="0" t="n">
        <v>131</v>
      </c>
      <c r="M3048" s="0" t="n">
        <v>3.57</v>
      </c>
      <c r="N3048" s="0" t="n">
        <v>188.12</v>
      </c>
      <c r="O3048" s="0" t="n">
        <v>0.18</v>
      </c>
      <c r="P3048" s="0" t="n">
        <v>3</v>
      </c>
      <c r="Q3048" s="0" t="n">
        <v>1</v>
      </c>
      <c r="R3048" s="0" t="n">
        <v>871</v>
      </c>
      <c r="S3048" s="0" t="n">
        <v>12.86</v>
      </c>
      <c r="T3048" s="0" t="n">
        <v>0.96</v>
      </c>
      <c r="U3048" s="6" t="n">
        <v>45452</v>
      </c>
      <c r="V3048" s="0" t="n">
        <v>222.84</v>
      </c>
      <c r="W3048" s="0" t="n">
        <v>0.885</v>
      </c>
    </row>
    <row r="3049" customFormat="false" ht="15" hidden="false" customHeight="false" outlineLevel="0" collapsed="false">
      <c r="A3049" s="0" t="s">
        <v>3195</v>
      </c>
      <c r="B3049" s="0" t="s">
        <v>44</v>
      </c>
      <c r="C3049" s="0" t="n">
        <v>354</v>
      </c>
      <c r="D3049" s="0" t="n">
        <v>32</v>
      </c>
      <c r="E3049" s="0" t="n">
        <v>4</v>
      </c>
      <c r="F3049" s="0" t="n">
        <v>5</v>
      </c>
      <c r="G3049" s="0" t="n">
        <v>32.93</v>
      </c>
      <c r="H3049" s="0" t="n">
        <v>6.53</v>
      </c>
      <c r="I3049" s="0" t="n">
        <v>0.48</v>
      </c>
      <c r="J3049" s="0" t="s">
        <v>134</v>
      </c>
      <c r="K3049" s="0" t="s">
        <v>46</v>
      </c>
      <c r="L3049" s="0" t="n">
        <v>70</v>
      </c>
      <c r="M3049" s="0" t="n">
        <v>4.01</v>
      </c>
      <c r="N3049" s="0" t="n">
        <v>119.51</v>
      </c>
      <c r="O3049" s="0" t="n">
        <v>1.4</v>
      </c>
      <c r="P3049" s="0" t="n">
        <v>7</v>
      </c>
      <c r="Q3049" s="0" t="n">
        <v>0.78</v>
      </c>
      <c r="R3049" s="0" t="n">
        <v>814</v>
      </c>
      <c r="S3049" s="0" t="n">
        <v>9.17</v>
      </c>
      <c r="T3049" s="0" t="n">
        <v>0.42</v>
      </c>
      <c r="U3049" s="6" t="n">
        <v>45473</v>
      </c>
      <c r="V3049" s="0" t="n">
        <v>55.36</v>
      </c>
      <c r="W3049" s="0" t="n">
        <v>0.482</v>
      </c>
    </row>
    <row r="3050" customFormat="false" ht="15" hidden="false" customHeight="false" outlineLevel="0" collapsed="false">
      <c r="A3050" s="0" t="s">
        <v>3196</v>
      </c>
      <c r="B3050" s="0" t="s">
        <v>56</v>
      </c>
      <c r="C3050" s="0" t="n">
        <v>62</v>
      </c>
      <c r="D3050" s="0" t="n">
        <v>73</v>
      </c>
      <c r="E3050" s="0" t="n">
        <v>14</v>
      </c>
      <c r="F3050" s="0" t="n">
        <v>4</v>
      </c>
      <c r="G3050" s="0" t="n">
        <v>41.78</v>
      </c>
      <c r="H3050" s="0" t="n">
        <v>8.18</v>
      </c>
      <c r="I3050" s="0" t="n">
        <v>0.54</v>
      </c>
      <c r="J3050" s="0" t="s">
        <v>100</v>
      </c>
      <c r="K3050" s="0" t="s">
        <v>60</v>
      </c>
      <c r="L3050" s="0" t="n">
        <v>156</v>
      </c>
      <c r="M3050" s="0" t="n">
        <v>2.51</v>
      </c>
      <c r="N3050" s="0" t="n">
        <v>120.7</v>
      </c>
      <c r="O3050" s="0" t="n">
        <v>0.6</v>
      </c>
      <c r="P3050" s="0" t="n">
        <v>8</v>
      </c>
      <c r="Q3050" s="0" t="n">
        <v>0.72</v>
      </c>
      <c r="R3050" s="0" t="n">
        <v>543</v>
      </c>
      <c r="S3050" s="0" t="n">
        <v>6.47</v>
      </c>
      <c r="T3050" s="0" t="n">
        <v>0.94</v>
      </c>
      <c r="U3050" s="6" t="n">
        <v>45403</v>
      </c>
      <c r="V3050" s="0" t="n">
        <v>42.71</v>
      </c>
      <c r="W3050" s="0" t="n">
        <v>0.598</v>
      </c>
    </row>
    <row r="3051" customFormat="false" ht="15" hidden="false" customHeight="false" outlineLevel="0" collapsed="false">
      <c r="A3051" s="0" t="s">
        <v>3197</v>
      </c>
      <c r="B3051" s="0" t="s">
        <v>44</v>
      </c>
      <c r="C3051" s="0" t="n">
        <v>372</v>
      </c>
      <c r="D3051" s="0" t="n">
        <v>29</v>
      </c>
      <c r="E3051" s="0" t="n">
        <v>7</v>
      </c>
      <c r="F3051" s="0" t="n">
        <v>3</v>
      </c>
      <c r="G3051" s="0" t="n">
        <v>23.51</v>
      </c>
      <c r="H3051" s="0" t="n">
        <v>8.44</v>
      </c>
      <c r="I3051" s="0" t="n">
        <v>0.63</v>
      </c>
      <c r="J3051" s="0" t="s">
        <v>168</v>
      </c>
      <c r="K3051" s="0" t="s">
        <v>54</v>
      </c>
      <c r="L3051" s="0" t="n">
        <v>25</v>
      </c>
      <c r="M3051" s="0" t="n">
        <v>1.38</v>
      </c>
      <c r="N3051" s="0" t="n">
        <v>173.38</v>
      </c>
      <c r="O3051" s="0" t="n">
        <v>1.92</v>
      </c>
      <c r="P3051" s="0" t="n">
        <v>3</v>
      </c>
      <c r="Q3051" s="0" t="n">
        <v>0.83</v>
      </c>
      <c r="R3051" s="0" t="n">
        <v>152</v>
      </c>
      <c r="S3051" s="0" t="n">
        <v>4.22</v>
      </c>
      <c r="T3051" s="0" t="n">
        <v>0.89</v>
      </c>
      <c r="U3051" s="6" t="n">
        <v>45585</v>
      </c>
      <c r="V3051" s="0" t="n">
        <v>210.41</v>
      </c>
      <c r="W3051" s="0" t="n">
        <v>0.548</v>
      </c>
    </row>
    <row r="3052" customFormat="false" ht="15" hidden="false" customHeight="false" outlineLevel="0" collapsed="false">
      <c r="A3052" s="0" t="s">
        <v>3198</v>
      </c>
      <c r="B3052" s="0" t="s">
        <v>48</v>
      </c>
      <c r="C3052" s="0" t="n">
        <v>264</v>
      </c>
      <c r="D3052" s="0" t="n">
        <v>25</v>
      </c>
      <c r="E3052" s="0" t="n">
        <v>11</v>
      </c>
      <c r="F3052" s="0" t="n">
        <v>9</v>
      </c>
      <c r="G3052" s="0" t="n">
        <v>34.3</v>
      </c>
      <c r="H3052" s="0" t="n">
        <v>5.99</v>
      </c>
      <c r="I3052" s="0" t="n">
        <v>0.33</v>
      </c>
      <c r="J3052" s="0" t="s">
        <v>70</v>
      </c>
      <c r="K3052" s="0" t="s">
        <v>46</v>
      </c>
      <c r="L3052" s="0" t="n">
        <v>78</v>
      </c>
      <c r="M3052" s="0" t="n">
        <v>1.97</v>
      </c>
      <c r="N3052" s="0" t="n">
        <v>76.39</v>
      </c>
      <c r="O3052" s="0" t="n">
        <v>0.5</v>
      </c>
      <c r="P3052" s="0" t="n">
        <v>2</v>
      </c>
      <c r="Q3052" s="0" t="n">
        <v>0.73</v>
      </c>
      <c r="R3052" s="0" t="n">
        <v>597</v>
      </c>
      <c r="S3052" s="0" t="n">
        <v>8.48</v>
      </c>
      <c r="T3052" s="0" t="n">
        <v>0.53</v>
      </c>
      <c r="U3052" s="6" t="n">
        <v>45429</v>
      </c>
      <c r="V3052" s="0" t="n">
        <v>159.94</v>
      </c>
      <c r="W3052" s="0" t="n">
        <v>0.675</v>
      </c>
    </row>
    <row r="3053" customFormat="false" ht="15" hidden="false" customHeight="false" outlineLevel="0" collapsed="false">
      <c r="A3053" s="0" t="s">
        <v>3199</v>
      </c>
      <c r="B3053" s="0" t="s">
        <v>48</v>
      </c>
      <c r="C3053" s="0" t="n">
        <v>306</v>
      </c>
      <c r="D3053" s="0" t="n">
        <v>26</v>
      </c>
      <c r="E3053" s="0" t="n">
        <v>6</v>
      </c>
      <c r="F3053" s="0" t="n">
        <v>6</v>
      </c>
      <c r="G3053" s="0" t="n">
        <v>32.94</v>
      </c>
      <c r="H3053" s="0" t="n">
        <v>0.67</v>
      </c>
      <c r="I3053" s="0" t="n">
        <v>0.25</v>
      </c>
      <c r="J3053" s="0" t="s">
        <v>225</v>
      </c>
      <c r="K3053" s="0" t="s">
        <v>46</v>
      </c>
      <c r="L3053" s="0" t="n">
        <v>53</v>
      </c>
      <c r="M3053" s="0" t="n">
        <v>4.56</v>
      </c>
      <c r="N3053" s="0" t="n">
        <v>19.52</v>
      </c>
      <c r="O3053" s="0" t="n">
        <v>1.11</v>
      </c>
      <c r="P3053" s="0" t="n">
        <v>3</v>
      </c>
      <c r="Q3053" s="0" t="n">
        <v>0.75</v>
      </c>
      <c r="R3053" s="0" t="n">
        <v>55</v>
      </c>
      <c r="S3053" s="0" t="n">
        <v>5.84</v>
      </c>
      <c r="T3053" s="0" t="n">
        <v>0.2</v>
      </c>
      <c r="U3053" s="6" t="n">
        <v>45385</v>
      </c>
      <c r="V3053" s="0" t="n">
        <v>117.83</v>
      </c>
      <c r="W3053" s="0" t="n">
        <v>0.497</v>
      </c>
    </row>
    <row r="3054" customFormat="false" ht="15" hidden="false" customHeight="false" outlineLevel="0" collapsed="false">
      <c r="A3054" s="0" t="s">
        <v>3200</v>
      </c>
      <c r="B3054" s="0" t="s">
        <v>48</v>
      </c>
      <c r="C3054" s="0" t="n">
        <v>374</v>
      </c>
      <c r="D3054" s="0" t="n">
        <v>89</v>
      </c>
      <c r="E3054" s="0" t="n">
        <v>14</v>
      </c>
      <c r="F3054" s="0" t="n">
        <v>5</v>
      </c>
      <c r="G3054" s="0" t="n">
        <v>2.89</v>
      </c>
      <c r="H3054" s="0" t="n">
        <v>9.75</v>
      </c>
      <c r="I3054" s="0" t="n">
        <v>0.46</v>
      </c>
      <c r="J3054" s="0" t="s">
        <v>168</v>
      </c>
      <c r="K3054" s="0" t="s">
        <v>46</v>
      </c>
      <c r="L3054" s="0" t="n">
        <v>122</v>
      </c>
      <c r="M3054" s="0" t="n">
        <v>4.72</v>
      </c>
      <c r="N3054" s="0" t="n">
        <v>152.47</v>
      </c>
      <c r="O3054" s="0" t="n">
        <v>1.5</v>
      </c>
      <c r="P3054" s="0" t="n">
        <v>2</v>
      </c>
      <c r="Q3054" s="0" t="n">
        <v>0.88</v>
      </c>
      <c r="R3054" s="0" t="n">
        <v>760</v>
      </c>
      <c r="S3054" s="0" t="n">
        <v>2.02</v>
      </c>
      <c r="T3054" s="0" t="n">
        <v>0.88</v>
      </c>
      <c r="U3054" s="6" t="n">
        <v>45641</v>
      </c>
      <c r="V3054" s="0" t="n">
        <v>220.24</v>
      </c>
      <c r="W3054" s="0" t="n">
        <v>0.589</v>
      </c>
    </row>
    <row r="3055" customFormat="false" ht="15" hidden="false" customHeight="false" outlineLevel="0" collapsed="false">
      <c r="A3055" s="0" t="s">
        <v>3201</v>
      </c>
      <c r="B3055" s="0" t="s">
        <v>44</v>
      </c>
      <c r="C3055" s="0" t="n">
        <v>292</v>
      </c>
      <c r="D3055" s="0" t="n">
        <v>28</v>
      </c>
      <c r="E3055" s="0" t="n">
        <v>12</v>
      </c>
      <c r="F3055" s="0" t="n">
        <v>2</v>
      </c>
      <c r="G3055" s="0" t="n">
        <v>9.99</v>
      </c>
      <c r="H3055" s="0" t="n">
        <v>4.99</v>
      </c>
      <c r="I3055" s="0" t="n">
        <v>0.17</v>
      </c>
      <c r="J3055" s="0" t="s">
        <v>365</v>
      </c>
      <c r="K3055" s="0" t="s">
        <v>42</v>
      </c>
      <c r="L3055" s="0" t="n">
        <v>147</v>
      </c>
      <c r="M3055" s="0" t="n">
        <v>2.67</v>
      </c>
      <c r="N3055" s="0" t="n">
        <v>58.37</v>
      </c>
      <c r="O3055" s="0" t="n">
        <v>1.75</v>
      </c>
      <c r="P3055" s="0" t="n">
        <v>5</v>
      </c>
      <c r="Q3055" s="0" t="n">
        <v>0.88</v>
      </c>
      <c r="R3055" s="0" t="n">
        <v>61</v>
      </c>
      <c r="S3055" s="0" t="n">
        <v>7.67</v>
      </c>
      <c r="T3055" s="0" t="n">
        <v>0.43</v>
      </c>
      <c r="U3055" s="6" t="n">
        <v>45389</v>
      </c>
      <c r="V3055" s="0" t="n">
        <v>142.15</v>
      </c>
      <c r="W3055" s="0" t="n">
        <v>0.489</v>
      </c>
    </row>
    <row r="3056" customFormat="false" ht="15" hidden="false" customHeight="false" outlineLevel="0" collapsed="false">
      <c r="A3056" s="0" t="s">
        <v>3202</v>
      </c>
      <c r="B3056" s="0" t="s">
        <v>40</v>
      </c>
      <c r="C3056" s="0" t="n">
        <v>495</v>
      </c>
      <c r="D3056" s="0" t="n">
        <v>17</v>
      </c>
      <c r="E3056" s="0" t="n">
        <v>4</v>
      </c>
      <c r="F3056" s="0" t="n">
        <v>9</v>
      </c>
      <c r="G3056" s="0" t="n">
        <v>44.78</v>
      </c>
      <c r="H3056" s="0" t="n">
        <v>4.24</v>
      </c>
      <c r="I3056" s="0" t="n">
        <v>0.57</v>
      </c>
      <c r="J3056" s="0" t="s">
        <v>78</v>
      </c>
      <c r="K3056" s="0" t="s">
        <v>46</v>
      </c>
      <c r="L3056" s="0" t="n">
        <v>28</v>
      </c>
      <c r="M3056" s="0" t="n">
        <v>1.84</v>
      </c>
      <c r="N3056" s="0" t="n">
        <v>100.1</v>
      </c>
      <c r="O3056" s="0" t="n">
        <v>0.4</v>
      </c>
      <c r="P3056" s="0" t="n">
        <v>0</v>
      </c>
      <c r="Q3056" s="0" t="n">
        <v>0.71</v>
      </c>
      <c r="R3056" s="0" t="n">
        <v>152</v>
      </c>
      <c r="S3056" s="0" t="n">
        <v>9</v>
      </c>
      <c r="T3056" s="0" t="n">
        <v>0.8</v>
      </c>
      <c r="U3056" s="6" t="n">
        <v>45547</v>
      </c>
      <c r="V3056" s="0" t="n">
        <v>144.89</v>
      </c>
      <c r="W3056" s="0" t="n">
        <v>0.782</v>
      </c>
    </row>
    <row r="3057" customFormat="false" ht="15" hidden="false" customHeight="false" outlineLevel="0" collapsed="false">
      <c r="A3057" s="0" t="s">
        <v>3203</v>
      </c>
      <c r="B3057" s="0" t="s">
        <v>56</v>
      </c>
      <c r="C3057" s="0" t="n">
        <v>102</v>
      </c>
      <c r="D3057" s="0" t="n">
        <v>47</v>
      </c>
      <c r="E3057" s="0" t="n">
        <v>5</v>
      </c>
      <c r="F3057" s="0" t="n">
        <v>4</v>
      </c>
      <c r="G3057" s="0" t="n">
        <v>47.01</v>
      </c>
      <c r="H3057" s="0" t="n">
        <v>4.25</v>
      </c>
      <c r="I3057" s="0" t="n">
        <v>0.86</v>
      </c>
      <c r="J3057" s="0" t="s">
        <v>485</v>
      </c>
      <c r="K3057" s="0" t="s">
        <v>60</v>
      </c>
      <c r="L3057" s="0" t="n">
        <v>93</v>
      </c>
      <c r="M3057" s="0" t="n">
        <v>3.79</v>
      </c>
      <c r="N3057" s="0" t="n">
        <v>55.68</v>
      </c>
      <c r="O3057" s="0" t="n">
        <v>1.97</v>
      </c>
      <c r="P3057" s="0" t="n">
        <v>1</v>
      </c>
      <c r="Q3057" s="0" t="n">
        <v>0.83</v>
      </c>
      <c r="R3057" s="0" t="n">
        <v>748</v>
      </c>
      <c r="S3057" s="0" t="n">
        <v>9.56</v>
      </c>
      <c r="T3057" s="0" t="n">
        <v>0.66</v>
      </c>
      <c r="U3057" s="6" t="n">
        <v>45394</v>
      </c>
      <c r="V3057" s="0" t="n">
        <v>14.56</v>
      </c>
      <c r="W3057" s="0" t="n">
        <v>0.608</v>
      </c>
    </row>
    <row r="3058" customFormat="false" ht="15" hidden="false" customHeight="false" outlineLevel="0" collapsed="false">
      <c r="A3058" s="0" t="s">
        <v>3204</v>
      </c>
      <c r="B3058" s="0" t="s">
        <v>48</v>
      </c>
      <c r="C3058" s="0" t="n">
        <v>129</v>
      </c>
      <c r="D3058" s="0" t="n">
        <v>47</v>
      </c>
      <c r="E3058" s="0" t="n">
        <v>5</v>
      </c>
      <c r="F3058" s="0" t="n">
        <v>9</v>
      </c>
      <c r="G3058" s="0" t="n">
        <v>39.24</v>
      </c>
      <c r="H3058" s="0" t="n">
        <v>4.53</v>
      </c>
      <c r="I3058" s="0" t="n">
        <v>0.21</v>
      </c>
      <c r="J3058" s="0" t="s">
        <v>426</v>
      </c>
      <c r="K3058" s="0" t="s">
        <v>60</v>
      </c>
      <c r="L3058" s="0" t="n">
        <v>102</v>
      </c>
      <c r="M3058" s="0" t="n">
        <v>3.95</v>
      </c>
      <c r="N3058" s="0" t="n">
        <v>167.15</v>
      </c>
      <c r="O3058" s="0" t="n">
        <v>1.82</v>
      </c>
      <c r="P3058" s="0" t="n">
        <v>7</v>
      </c>
      <c r="Q3058" s="0" t="n">
        <v>0.86</v>
      </c>
      <c r="R3058" s="0" t="n">
        <v>882</v>
      </c>
      <c r="S3058" s="0" t="n">
        <v>2.03</v>
      </c>
      <c r="T3058" s="0" t="n">
        <v>0.38</v>
      </c>
      <c r="U3058" s="6" t="n">
        <v>45412</v>
      </c>
      <c r="V3058" s="0" t="n">
        <v>101.64</v>
      </c>
      <c r="W3058" s="0" t="n">
        <v>0.353</v>
      </c>
    </row>
    <row r="3059" customFormat="false" ht="15" hidden="false" customHeight="false" outlineLevel="0" collapsed="false">
      <c r="A3059" s="0" t="s">
        <v>3205</v>
      </c>
      <c r="B3059" s="0" t="s">
        <v>48</v>
      </c>
      <c r="C3059" s="0" t="n">
        <v>457</v>
      </c>
      <c r="D3059" s="0" t="n">
        <v>62</v>
      </c>
      <c r="E3059" s="0" t="n">
        <v>11</v>
      </c>
      <c r="F3059" s="0" t="n">
        <v>8</v>
      </c>
      <c r="G3059" s="0" t="n">
        <v>46.14</v>
      </c>
      <c r="H3059" s="0" t="n">
        <v>2.8</v>
      </c>
      <c r="I3059" s="0" t="n">
        <v>0.2</v>
      </c>
      <c r="J3059" s="0" t="s">
        <v>455</v>
      </c>
      <c r="K3059" s="0" t="s">
        <v>54</v>
      </c>
      <c r="L3059" s="0" t="n">
        <v>150</v>
      </c>
      <c r="M3059" s="0" t="n">
        <v>4.17</v>
      </c>
      <c r="N3059" s="0" t="n">
        <v>192.08</v>
      </c>
      <c r="O3059" s="0" t="n">
        <v>1.93</v>
      </c>
      <c r="P3059" s="0" t="n">
        <v>2</v>
      </c>
      <c r="Q3059" s="0" t="n">
        <v>0.78</v>
      </c>
      <c r="R3059" s="0" t="n">
        <v>739</v>
      </c>
      <c r="S3059" s="0" t="n">
        <v>7.76</v>
      </c>
      <c r="T3059" s="0" t="n">
        <v>0.72</v>
      </c>
      <c r="U3059" s="6" t="n">
        <v>45415</v>
      </c>
      <c r="V3059" s="0" t="n">
        <v>11.46</v>
      </c>
      <c r="W3059" s="0" t="n">
        <v>0.57</v>
      </c>
    </row>
    <row r="3060" customFormat="false" ht="15" hidden="false" customHeight="false" outlineLevel="0" collapsed="false">
      <c r="A3060" s="0" t="s">
        <v>3206</v>
      </c>
      <c r="B3060" s="0" t="s">
        <v>48</v>
      </c>
      <c r="C3060" s="0" t="n">
        <v>209</v>
      </c>
      <c r="D3060" s="0" t="n">
        <v>99</v>
      </c>
      <c r="E3060" s="0" t="n">
        <v>6</v>
      </c>
      <c r="F3060" s="0" t="n">
        <v>8</v>
      </c>
      <c r="G3060" s="0" t="n">
        <v>16</v>
      </c>
      <c r="H3060" s="0" t="n">
        <v>3.61</v>
      </c>
      <c r="I3060" s="0" t="n">
        <v>0.17</v>
      </c>
      <c r="J3060" s="0" t="s">
        <v>174</v>
      </c>
      <c r="K3060" s="0" t="s">
        <v>46</v>
      </c>
      <c r="L3060" s="0" t="n">
        <v>153</v>
      </c>
      <c r="M3060" s="0" t="n">
        <v>0.64</v>
      </c>
      <c r="N3060" s="0" t="n">
        <v>20.45</v>
      </c>
      <c r="O3060" s="0" t="n">
        <v>1.72</v>
      </c>
      <c r="P3060" s="0" t="n">
        <v>3</v>
      </c>
      <c r="Q3060" s="0" t="n">
        <v>0.96</v>
      </c>
      <c r="R3060" s="0" t="n">
        <v>476</v>
      </c>
      <c r="S3060" s="0" t="n">
        <v>10.18</v>
      </c>
      <c r="T3060" s="0" t="n">
        <v>0.81</v>
      </c>
      <c r="U3060" s="6" t="n">
        <v>45427</v>
      </c>
      <c r="V3060" s="0" t="n">
        <v>277.92</v>
      </c>
      <c r="W3060" s="0" t="n">
        <v>0.658</v>
      </c>
    </row>
    <row r="3061" customFormat="false" ht="15" hidden="false" customHeight="false" outlineLevel="0" collapsed="false">
      <c r="A3061" s="0" t="s">
        <v>3207</v>
      </c>
      <c r="B3061" s="0" t="s">
        <v>56</v>
      </c>
      <c r="C3061" s="0" t="n">
        <v>490</v>
      </c>
      <c r="D3061" s="0" t="n">
        <v>40</v>
      </c>
      <c r="E3061" s="0" t="n">
        <v>3</v>
      </c>
      <c r="F3061" s="0" t="n">
        <v>9</v>
      </c>
      <c r="G3061" s="0" t="n">
        <v>13.14</v>
      </c>
      <c r="H3061" s="0" t="n">
        <v>9.86</v>
      </c>
      <c r="I3061" s="0" t="n">
        <v>0.86</v>
      </c>
      <c r="J3061" s="0" t="s">
        <v>62</v>
      </c>
      <c r="K3061" s="0" t="s">
        <v>46</v>
      </c>
      <c r="L3061" s="0" t="n">
        <v>172</v>
      </c>
      <c r="M3061" s="0" t="n">
        <v>0.54</v>
      </c>
      <c r="N3061" s="0" t="n">
        <v>54.34</v>
      </c>
      <c r="O3061" s="0" t="n">
        <v>1.77</v>
      </c>
      <c r="P3061" s="0" t="n">
        <v>0</v>
      </c>
      <c r="Q3061" s="0" t="n">
        <v>0.75</v>
      </c>
      <c r="R3061" s="0" t="n">
        <v>220</v>
      </c>
      <c r="S3061" s="0" t="n">
        <v>14.45</v>
      </c>
      <c r="T3061" s="0" t="n">
        <v>0.58</v>
      </c>
      <c r="U3061" s="6" t="n">
        <v>45397</v>
      </c>
      <c r="V3061" s="0" t="n">
        <v>95.24</v>
      </c>
      <c r="W3061" s="0" t="n">
        <v>0.682</v>
      </c>
    </row>
    <row r="3062" customFormat="false" ht="15" hidden="false" customHeight="false" outlineLevel="0" collapsed="false">
      <c r="A3062" s="0" t="s">
        <v>3208</v>
      </c>
      <c r="B3062" s="0" t="s">
        <v>48</v>
      </c>
      <c r="C3062" s="0" t="n">
        <v>307</v>
      </c>
      <c r="D3062" s="0" t="n">
        <v>53</v>
      </c>
      <c r="E3062" s="0" t="n">
        <v>3</v>
      </c>
      <c r="F3062" s="0" t="n">
        <v>6</v>
      </c>
      <c r="G3062" s="0" t="n">
        <v>19.83</v>
      </c>
      <c r="H3062" s="0" t="n">
        <v>4</v>
      </c>
      <c r="I3062" s="0" t="n">
        <v>0.17</v>
      </c>
      <c r="J3062" s="0" t="s">
        <v>174</v>
      </c>
      <c r="K3062" s="0" t="s">
        <v>46</v>
      </c>
      <c r="L3062" s="0" t="n">
        <v>109</v>
      </c>
      <c r="M3062" s="0" t="n">
        <v>2.11</v>
      </c>
      <c r="N3062" s="0" t="n">
        <v>46.02</v>
      </c>
      <c r="O3062" s="0" t="n">
        <v>1.24</v>
      </c>
      <c r="P3062" s="0" t="n">
        <v>2</v>
      </c>
      <c r="Q3062" s="0" t="n">
        <v>0.78</v>
      </c>
      <c r="R3062" s="0" t="n">
        <v>738</v>
      </c>
      <c r="S3062" s="0" t="n">
        <v>1.35</v>
      </c>
      <c r="T3062" s="0" t="n">
        <v>0.8</v>
      </c>
      <c r="U3062" s="6" t="n">
        <v>45409</v>
      </c>
      <c r="V3062" s="0" t="n">
        <v>62.35</v>
      </c>
      <c r="W3062" s="0" t="n">
        <v>0.57</v>
      </c>
    </row>
    <row r="3063" customFormat="false" ht="15" hidden="false" customHeight="false" outlineLevel="0" collapsed="false">
      <c r="A3063" s="0" t="s">
        <v>3209</v>
      </c>
      <c r="B3063" s="0" t="s">
        <v>56</v>
      </c>
      <c r="C3063" s="0" t="n">
        <v>443</v>
      </c>
      <c r="D3063" s="0" t="n">
        <v>69</v>
      </c>
      <c r="E3063" s="0" t="n">
        <v>9</v>
      </c>
      <c r="F3063" s="0" t="n">
        <v>6</v>
      </c>
      <c r="G3063" s="0" t="n">
        <v>3.71</v>
      </c>
      <c r="H3063" s="0" t="n">
        <v>5.5</v>
      </c>
      <c r="I3063" s="0" t="n">
        <v>0.99</v>
      </c>
      <c r="J3063" s="0" t="s">
        <v>198</v>
      </c>
      <c r="K3063" s="0" t="s">
        <v>60</v>
      </c>
      <c r="L3063" s="0" t="n">
        <v>48</v>
      </c>
      <c r="M3063" s="0" t="n">
        <v>1.19</v>
      </c>
      <c r="N3063" s="0" t="n">
        <v>137.91</v>
      </c>
      <c r="O3063" s="0" t="n">
        <v>1.71</v>
      </c>
      <c r="P3063" s="0" t="n">
        <v>0</v>
      </c>
      <c r="Q3063" s="0" t="n">
        <v>0.75</v>
      </c>
      <c r="R3063" s="0" t="n">
        <v>138</v>
      </c>
      <c r="S3063" s="0" t="n">
        <v>10.47</v>
      </c>
      <c r="T3063" s="0" t="n">
        <v>0.52</v>
      </c>
      <c r="U3063" s="6" t="n">
        <v>45395</v>
      </c>
      <c r="V3063" s="0" t="n">
        <v>36.36</v>
      </c>
      <c r="W3063" s="0" t="n">
        <v>0.623</v>
      </c>
    </row>
    <row r="3064" customFormat="false" ht="15" hidden="false" customHeight="false" outlineLevel="0" collapsed="false">
      <c r="A3064" s="0" t="s">
        <v>3210</v>
      </c>
      <c r="B3064" s="0" t="s">
        <v>48</v>
      </c>
      <c r="C3064" s="0" t="n">
        <v>416</v>
      </c>
      <c r="D3064" s="0" t="n">
        <v>85</v>
      </c>
      <c r="E3064" s="0" t="n">
        <v>9</v>
      </c>
      <c r="F3064" s="0" t="n">
        <v>5</v>
      </c>
      <c r="G3064" s="0" t="n">
        <v>40.68</v>
      </c>
      <c r="H3064" s="0" t="n">
        <v>8.56</v>
      </c>
      <c r="I3064" s="0" t="n">
        <v>0.42</v>
      </c>
      <c r="J3064" s="0" t="s">
        <v>141</v>
      </c>
      <c r="K3064" s="0" t="s">
        <v>42</v>
      </c>
      <c r="L3064" s="0" t="n">
        <v>76</v>
      </c>
      <c r="M3064" s="0" t="n">
        <v>4.12</v>
      </c>
      <c r="N3064" s="0" t="n">
        <v>91.45</v>
      </c>
      <c r="O3064" s="0" t="n">
        <v>1.11</v>
      </c>
      <c r="P3064" s="0" t="n">
        <v>9</v>
      </c>
      <c r="Q3064" s="0" t="n">
        <v>0.73</v>
      </c>
      <c r="R3064" s="0" t="n">
        <v>765</v>
      </c>
      <c r="S3064" s="0" t="n">
        <v>1.87</v>
      </c>
      <c r="T3064" s="0" t="n">
        <v>0.98</v>
      </c>
      <c r="U3064" s="6" t="n">
        <v>45419</v>
      </c>
      <c r="V3064" s="0" t="n">
        <v>23.52</v>
      </c>
      <c r="W3064" s="0" t="n">
        <v>0.476</v>
      </c>
    </row>
    <row r="3065" customFormat="false" ht="15" hidden="false" customHeight="false" outlineLevel="0" collapsed="false">
      <c r="A3065" s="0" t="s">
        <v>3211</v>
      </c>
      <c r="B3065" s="0" t="s">
        <v>44</v>
      </c>
      <c r="C3065" s="0" t="n">
        <v>270</v>
      </c>
      <c r="D3065" s="0" t="n">
        <v>26</v>
      </c>
      <c r="E3065" s="0" t="n">
        <v>4</v>
      </c>
      <c r="F3065" s="0" t="n">
        <v>8</v>
      </c>
      <c r="G3065" s="0" t="n">
        <v>49.22</v>
      </c>
      <c r="H3065" s="0" t="n">
        <v>5.51</v>
      </c>
      <c r="I3065" s="0" t="n">
        <v>0.4</v>
      </c>
      <c r="J3065" s="0" t="s">
        <v>198</v>
      </c>
      <c r="K3065" s="0" t="s">
        <v>42</v>
      </c>
      <c r="L3065" s="0" t="n">
        <v>82</v>
      </c>
      <c r="M3065" s="0" t="n">
        <v>2.9</v>
      </c>
      <c r="N3065" s="0" t="n">
        <v>96.69</v>
      </c>
      <c r="O3065" s="0" t="n">
        <v>1.12</v>
      </c>
      <c r="P3065" s="0" t="n">
        <v>4</v>
      </c>
      <c r="Q3065" s="0" t="n">
        <v>0.96</v>
      </c>
      <c r="R3065" s="0" t="n">
        <v>488</v>
      </c>
      <c r="S3065" s="0" t="n">
        <v>3.22</v>
      </c>
      <c r="T3065" s="0" t="n">
        <v>0.39</v>
      </c>
      <c r="U3065" s="6" t="n">
        <v>45608</v>
      </c>
      <c r="V3065" s="0" t="n">
        <v>266.94</v>
      </c>
      <c r="W3065" s="0" t="n">
        <v>0.521</v>
      </c>
    </row>
    <row r="3066" customFormat="false" ht="15" hidden="false" customHeight="false" outlineLevel="0" collapsed="false">
      <c r="A3066" s="0" t="s">
        <v>3212</v>
      </c>
      <c r="B3066" s="0" t="s">
        <v>44</v>
      </c>
      <c r="C3066" s="0" t="n">
        <v>231</v>
      </c>
      <c r="D3066" s="0" t="n">
        <v>88</v>
      </c>
      <c r="E3066" s="0" t="n">
        <v>11</v>
      </c>
      <c r="F3066" s="0" t="n">
        <v>2</v>
      </c>
      <c r="G3066" s="0" t="n">
        <v>41.38</v>
      </c>
      <c r="H3066" s="0" t="n">
        <v>3.58</v>
      </c>
      <c r="I3066" s="0" t="n">
        <v>0.18</v>
      </c>
      <c r="J3066" s="0" t="s">
        <v>103</v>
      </c>
      <c r="K3066" s="0" t="s">
        <v>46</v>
      </c>
      <c r="L3066" s="0" t="n">
        <v>59</v>
      </c>
      <c r="M3066" s="0" t="n">
        <v>4.21</v>
      </c>
      <c r="N3066" s="0" t="n">
        <v>39.85</v>
      </c>
      <c r="O3066" s="0" t="n">
        <v>1.17</v>
      </c>
      <c r="P3066" s="0" t="n">
        <v>0</v>
      </c>
      <c r="Q3066" s="0" t="n">
        <v>0.78</v>
      </c>
      <c r="R3066" s="0" t="n">
        <v>396</v>
      </c>
      <c r="S3066" s="0" t="n">
        <v>3.43</v>
      </c>
      <c r="T3066" s="0" t="n">
        <v>0.82</v>
      </c>
      <c r="U3066" s="6" t="n">
        <v>45474</v>
      </c>
      <c r="V3066" s="0" t="n">
        <v>58.87</v>
      </c>
      <c r="W3066" s="0" t="n">
        <v>0.649</v>
      </c>
    </row>
    <row r="3067" customFormat="false" ht="15" hidden="false" customHeight="false" outlineLevel="0" collapsed="false">
      <c r="A3067" s="0" t="s">
        <v>3213</v>
      </c>
      <c r="B3067" s="0" t="s">
        <v>56</v>
      </c>
      <c r="C3067" s="0" t="n">
        <v>310</v>
      </c>
      <c r="D3067" s="0" t="n">
        <v>82</v>
      </c>
      <c r="E3067" s="0" t="n">
        <v>11</v>
      </c>
      <c r="F3067" s="0" t="n">
        <v>7</v>
      </c>
      <c r="G3067" s="0" t="n">
        <v>28.19</v>
      </c>
      <c r="H3067" s="0" t="n">
        <v>5.48</v>
      </c>
      <c r="I3067" s="0" t="n">
        <v>0.63</v>
      </c>
      <c r="J3067" s="0" t="s">
        <v>186</v>
      </c>
      <c r="K3067" s="0" t="s">
        <v>42</v>
      </c>
      <c r="L3067" s="0" t="n">
        <v>62</v>
      </c>
      <c r="M3067" s="0" t="n">
        <v>1.3</v>
      </c>
      <c r="N3067" s="0" t="n">
        <v>88.8</v>
      </c>
      <c r="O3067" s="0" t="n">
        <v>1.99</v>
      </c>
      <c r="P3067" s="0" t="n">
        <v>8</v>
      </c>
      <c r="Q3067" s="0" t="n">
        <v>0.92</v>
      </c>
      <c r="R3067" s="0" t="n">
        <v>904</v>
      </c>
      <c r="S3067" s="0" t="n">
        <v>5.6</v>
      </c>
      <c r="T3067" s="0" t="n">
        <v>0.8</v>
      </c>
      <c r="U3067" s="6" t="n">
        <v>45371</v>
      </c>
      <c r="V3067" s="0" t="n">
        <v>189.07</v>
      </c>
      <c r="W3067" s="0" t="n">
        <v>0.46</v>
      </c>
    </row>
    <row r="3068" customFormat="false" ht="15" hidden="false" customHeight="false" outlineLevel="0" collapsed="false">
      <c r="A3068" s="0" t="s">
        <v>3214</v>
      </c>
      <c r="B3068" s="0" t="s">
        <v>44</v>
      </c>
      <c r="C3068" s="0" t="n">
        <v>152</v>
      </c>
      <c r="D3068" s="0" t="n">
        <v>48</v>
      </c>
      <c r="E3068" s="0" t="n">
        <v>7</v>
      </c>
      <c r="F3068" s="0" t="n">
        <v>8</v>
      </c>
      <c r="G3068" s="0" t="n">
        <v>15.47</v>
      </c>
      <c r="H3068" s="0" t="n">
        <v>1.58</v>
      </c>
      <c r="I3068" s="0" t="n">
        <v>0.63</v>
      </c>
      <c r="J3068" s="0" t="s">
        <v>128</v>
      </c>
      <c r="K3068" s="0" t="s">
        <v>54</v>
      </c>
      <c r="L3068" s="0" t="n">
        <v>55</v>
      </c>
      <c r="M3068" s="0" t="n">
        <v>3.32</v>
      </c>
      <c r="N3068" s="0" t="n">
        <v>67.61</v>
      </c>
      <c r="O3068" s="0" t="n">
        <v>0.3</v>
      </c>
      <c r="P3068" s="0" t="n">
        <v>6</v>
      </c>
      <c r="Q3068" s="0" t="n">
        <v>0.83</v>
      </c>
      <c r="R3068" s="0" t="n">
        <v>260</v>
      </c>
      <c r="S3068" s="0" t="n">
        <v>12.64</v>
      </c>
      <c r="T3068" s="0" t="n">
        <v>0.62</v>
      </c>
      <c r="U3068" s="6" t="n">
        <v>45346</v>
      </c>
      <c r="V3068" s="0" t="n">
        <v>198.85</v>
      </c>
      <c r="W3068" s="0" t="n">
        <v>0.709</v>
      </c>
    </row>
    <row r="3069" customFormat="false" ht="15" hidden="false" customHeight="false" outlineLevel="0" collapsed="false">
      <c r="A3069" s="0" t="s">
        <v>3215</v>
      </c>
      <c r="B3069" s="0" t="s">
        <v>56</v>
      </c>
      <c r="C3069" s="0" t="n">
        <v>220</v>
      </c>
      <c r="D3069" s="0" t="n">
        <v>51</v>
      </c>
      <c r="E3069" s="0" t="n">
        <v>5</v>
      </c>
      <c r="F3069" s="0" t="n">
        <v>9</v>
      </c>
      <c r="G3069" s="0" t="n">
        <v>10.69</v>
      </c>
      <c r="H3069" s="0" t="n">
        <v>1.74</v>
      </c>
      <c r="I3069" s="0" t="n">
        <v>0.54</v>
      </c>
      <c r="J3069" s="0" t="s">
        <v>106</v>
      </c>
      <c r="K3069" s="0" t="s">
        <v>60</v>
      </c>
      <c r="L3069" s="0" t="n">
        <v>61</v>
      </c>
      <c r="M3069" s="0" t="n">
        <v>3.11</v>
      </c>
      <c r="N3069" s="0" t="n">
        <v>126.13</v>
      </c>
      <c r="O3069" s="0" t="n">
        <v>1.63</v>
      </c>
      <c r="P3069" s="0" t="n">
        <v>7</v>
      </c>
      <c r="Q3069" s="0" t="n">
        <v>0.89</v>
      </c>
      <c r="R3069" s="0" t="n">
        <v>774</v>
      </c>
      <c r="S3069" s="0" t="n">
        <v>12.99</v>
      </c>
      <c r="T3069" s="0" t="n">
        <v>0.48</v>
      </c>
      <c r="U3069" s="6" t="n">
        <v>45353</v>
      </c>
      <c r="V3069" s="0" t="n">
        <v>102.09</v>
      </c>
      <c r="W3069" s="0" t="n">
        <v>0.544</v>
      </c>
    </row>
    <row r="3070" customFormat="false" ht="15" hidden="false" customHeight="false" outlineLevel="0" collapsed="false">
      <c r="A3070" s="0" t="s">
        <v>3216</v>
      </c>
      <c r="B3070" s="0" t="s">
        <v>44</v>
      </c>
      <c r="C3070" s="0" t="n">
        <v>304</v>
      </c>
      <c r="D3070" s="0" t="n">
        <v>57</v>
      </c>
      <c r="E3070" s="0" t="n">
        <v>5</v>
      </c>
      <c r="F3070" s="0" t="n">
        <v>8</v>
      </c>
      <c r="G3070" s="0" t="n">
        <v>18.84</v>
      </c>
      <c r="H3070" s="0" t="n">
        <v>7.09</v>
      </c>
      <c r="I3070" s="0" t="n">
        <v>0.38</v>
      </c>
      <c r="J3070" s="0" t="s">
        <v>128</v>
      </c>
      <c r="K3070" s="0" t="s">
        <v>46</v>
      </c>
      <c r="L3070" s="0" t="n">
        <v>133</v>
      </c>
      <c r="M3070" s="0" t="n">
        <v>2.03</v>
      </c>
      <c r="N3070" s="0" t="n">
        <v>51.28</v>
      </c>
      <c r="O3070" s="0" t="n">
        <v>0.62</v>
      </c>
      <c r="P3070" s="0" t="n">
        <v>8</v>
      </c>
      <c r="Q3070" s="0" t="n">
        <v>0.98</v>
      </c>
      <c r="R3070" s="0" t="n">
        <v>483</v>
      </c>
      <c r="S3070" s="0" t="n">
        <v>6.25</v>
      </c>
      <c r="T3070" s="0" t="n">
        <v>0.56</v>
      </c>
      <c r="U3070" s="6" t="n">
        <v>45332</v>
      </c>
      <c r="V3070" s="0" t="n">
        <v>251.64</v>
      </c>
      <c r="W3070" s="0" t="n">
        <v>0.569</v>
      </c>
    </row>
    <row r="3071" customFormat="false" ht="15" hidden="false" customHeight="false" outlineLevel="0" collapsed="false">
      <c r="A3071" s="0" t="s">
        <v>3217</v>
      </c>
      <c r="B3071" s="0" t="s">
        <v>44</v>
      </c>
      <c r="C3071" s="0" t="n">
        <v>345</v>
      </c>
      <c r="D3071" s="0" t="n">
        <v>21</v>
      </c>
      <c r="E3071" s="0" t="n">
        <v>14</v>
      </c>
      <c r="F3071" s="0" t="n">
        <v>3</v>
      </c>
      <c r="G3071" s="0" t="n">
        <v>33.68</v>
      </c>
      <c r="H3071" s="0" t="n">
        <v>9.22</v>
      </c>
      <c r="I3071" s="0" t="n">
        <v>0.43</v>
      </c>
      <c r="J3071" s="0" t="s">
        <v>128</v>
      </c>
      <c r="K3071" s="0" t="s">
        <v>42</v>
      </c>
      <c r="L3071" s="0" t="n">
        <v>166</v>
      </c>
      <c r="M3071" s="0" t="n">
        <v>2.83</v>
      </c>
      <c r="N3071" s="0" t="n">
        <v>126.81</v>
      </c>
      <c r="O3071" s="0" t="n">
        <v>0.79</v>
      </c>
      <c r="P3071" s="0" t="n">
        <v>9</v>
      </c>
      <c r="Q3071" s="0" t="n">
        <v>0.95</v>
      </c>
      <c r="R3071" s="0" t="n">
        <v>582</v>
      </c>
      <c r="S3071" s="0" t="n">
        <v>7.04</v>
      </c>
      <c r="T3071" s="0" t="n">
        <v>0.7</v>
      </c>
      <c r="U3071" s="6" t="n">
        <v>45638</v>
      </c>
      <c r="V3071" s="0" t="n">
        <v>72.07</v>
      </c>
      <c r="W3071" s="0" t="n">
        <v>0.565</v>
      </c>
    </row>
    <row r="3072" customFormat="false" ht="15" hidden="false" customHeight="false" outlineLevel="0" collapsed="false">
      <c r="A3072" s="0" t="s">
        <v>3218</v>
      </c>
      <c r="B3072" s="0" t="s">
        <v>56</v>
      </c>
      <c r="C3072" s="0" t="n">
        <v>428</v>
      </c>
      <c r="D3072" s="0" t="n">
        <v>98</v>
      </c>
      <c r="E3072" s="0" t="n">
        <v>5</v>
      </c>
      <c r="F3072" s="0" t="n">
        <v>7</v>
      </c>
      <c r="G3072" s="0" t="n">
        <v>22.91</v>
      </c>
      <c r="H3072" s="0" t="n">
        <v>7.39</v>
      </c>
      <c r="I3072" s="0" t="n">
        <v>0.39</v>
      </c>
      <c r="J3072" s="0" t="s">
        <v>150</v>
      </c>
      <c r="K3072" s="0" t="s">
        <v>46</v>
      </c>
      <c r="L3072" s="0" t="n">
        <v>14</v>
      </c>
      <c r="M3072" s="0" t="n">
        <v>3.15</v>
      </c>
      <c r="N3072" s="0" t="n">
        <v>81.77</v>
      </c>
      <c r="O3072" s="0" t="n">
        <v>0.25</v>
      </c>
      <c r="P3072" s="0" t="n">
        <v>7</v>
      </c>
      <c r="Q3072" s="0" t="n">
        <v>0.72</v>
      </c>
      <c r="R3072" s="0" t="n">
        <v>649</v>
      </c>
      <c r="S3072" s="0" t="n">
        <v>4.04</v>
      </c>
      <c r="T3072" s="0" t="n">
        <v>0.62</v>
      </c>
      <c r="U3072" s="6" t="n">
        <v>45631</v>
      </c>
      <c r="V3072" s="0" t="n">
        <v>30.72</v>
      </c>
      <c r="W3072" s="0" t="n">
        <v>0.557</v>
      </c>
    </row>
    <row r="3073" customFormat="false" ht="15" hidden="false" customHeight="false" outlineLevel="0" collapsed="false">
      <c r="A3073" s="0" t="s">
        <v>3219</v>
      </c>
      <c r="B3073" s="0" t="s">
        <v>40</v>
      </c>
      <c r="C3073" s="0" t="n">
        <v>114</v>
      </c>
      <c r="D3073" s="0" t="n">
        <v>27</v>
      </c>
      <c r="E3073" s="0" t="n">
        <v>8</v>
      </c>
      <c r="F3073" s="0" t="n">
        <v>6</v>
      </c>
      <c r="G3073" s="0" t="n">
        <v>46.77</v>
      </c>
      <c r="H3073" s="0" t="n">
        <v>1.21</v>
      </c>
      <c r="I3073" s="0" t="n">
        <v>0.48</v>
      </c>
      <c r="J3073" s="0" t="s">
        <v>196</v>
      </c>
      <c r="K3073" s="0" t="s">
        <v>46</v>
      </c>
      <c r="L3073" s="0" t="n">
        <v>83</v>
      </c>
      <c r="M3073" s="0" t="n">
        <v>4.5</v>
      </c>
      <c r="N3073" s="0" t="n">
        <v>75.8</v>
      </c>
      <c r="O3073" s="0" t="n">
        <v>0.77</v>
      </c>
      <c r="P3073" s="0" t="n">
        <v>2</v>
      </c>
      <c r="Q3073" s="0" t="n">
        <v>0.95</v>
      </c>
      <c r="R3073" s="0" t="n">
        <v>574</v>
      </c>
      <c r="S3073" s="0" t="n">
        <v>7.06</v>
      </c>
      <c r="T3073" s="0" t="n">
        <v>0.81</v>
      </c>
      <c r="U3073" s="6" t="n">
        <v>45544</v>
      </c>
      <c r="V3073" s="0" t="n">
        <v>29.88</v>
      </c>
      <c r="W3073" s="0" t="n">
        <v>0.729</v>
      </c>
    </row>
    <row r="3074" customFormat="false" ht="15" hidden="false" customHeight="false" outlineLevel="0" collapsed="false">
      <c r="A3074" s="0" t="s">
        <v>3220</v>
      </c>
      <c r="B3074" s="0" t="s">
        <v>44</v>
      </c>
      <c r="C3074" s="0" t="n">
        <v>297</v>
      </c>
      <c r="D3074" s="0" t="n">
        <v>88</v>
      </c>
      <c r="E3074" s="0" t="n">
        <v>6</v>
      </c>
      <c r="F3074" s="0" t="n">
        <v>7</v>
      </c>
      <c r="G3074" s="0" t="n">
        <v>42.86</v>
      </c>
      <c r="H3074" s="0" t="n">
        <v>4.33</v>
      </c>
      <c r="I3074" s="0" t="n">
        <v>0.41</v>
      </c>
      <c r="J3074" s="0" t="s">
        <v>171</v>
      </c>
      <c r="K3074" s="0" t="s">
        <v>60</v>
      </c>
      <c r="L3074" s="0" t="n">
        <v>104</v>
      </c>
      <c r="M3074" s="0" t="n">
        <v>0.75</v>
      </c>
      <c r="N3074" s="0" t="n">
        <v>68.06</v>
      </c>
      <c r="O3074" s="0" t="n">
        <v>1.98</v>
      </c>
      <c r="P3074" s="0" t="n">
        <v>6</v>
      </c>
      <c r="Q3074" s="0" t="n">
        <v>0.84</v>
      </c>
      <c r="R3074" s="0" t="n">
        <v>475</v>
      </c>
      <c r="S3074" s="0" t="n">
        <v>4.85</v>
      </c>
      <c r="T3074" s="0" t="n">
        <v>0.49</v>
      </c>
      <c r="U3074" s="6" t="n">
        <v>45606</v>
      </c>
      <c r="V3074" s="0" t="n">
        <v>97.12</v>
      </c>
      <c r="W3074" s="0" t="n">
        <v>0.413</v>
      </c>
    </row>
    <row r="3075" customFormat="false" ht="15" hidden="false" customHeight="false" outlineLevel="0" collapsed="false">
      <c r="A3075" s="0" t="s">
        <v>3221</v>
      </c>
      <c r="B3075" s="0" t="s">
        <v>48</v>
      </c>
      <c r="C3075" s="0" t="n">
        <v>469</v>
      </c>
      <c r="D3075" s="0" t="n">
        <v>15</v>
      </c>
      <c r="E3075" s="0" t="n">
        <v>10</v>
      </c>
      <c r="F3075" s="0" t="n">
        <v>8</v>
      </c>
      <c r="G3075" s="0" t="n">
        <v>6.02</v>
      </c>
      <c r="H3075" s="0" t="n">
        <v>0.52</v>
      </c>
      <c r="I3075" s="0" t="n">
        <v>0.71</v>
      </c>
      <c r="J3075" s="0" t="s">
        <v>70</v>
      </c>
      <c r="K3075" s="0" t="s">
        <v>60</v>
      </c>
      <c r="L3075" s="0" t="n">
        <v>84</v>
      </c>
      <c r="M3075" s="0" t="n">
        <v>4.21</v>
      </c>
      <c r="N3075" s="0" t="n">
        <v>138.03</v>
      </c>
      <c r="O3075" s="0" t="n">
        <v>0.85</v>
      </c>
      <c r="P3075" s="0" t="n">
        <v>6</v>
      </c>
      <c r="Q3075" s="0" t="n">
        <v>0.81</v>
      </c>
      <c r="R3075" s="0" t="n">
        <v>169</v>
      </c>
      <c r="S3075" s="0" t="n">
        <v>3.45</v>
      </c>
      <c r="T3075" s="0" t="n">
        <v>0.29</v>
      </c>
      <c r="U3075" s="6" t="n">
        <v>45295</v>
      </c>
      <c r="V3075" s="0" t="n">
        <v>144.34</v>
      </c>
      <c r="W3075" s="0" t="n">
        <v>0.461</v>
      </c>
    </row>
    <row r="3076" customFormat="false" ht="15" hidden="false" customHeight="false" outlineLevel="0" collapsed="false">
      <c r="A3076" s="0" t="s">
        <v>3222</v>
      </c>
      <c r="B3076" s="0" t="s">
        <v>40</v>
      </c>
      <c r="C3076" s="0" t="n">
        <v>448</v>
      </c>
      <c r="D3076" s="0" t="n">
        <v>52</v>
      </c>
      <c r="E3076" s="0" t="n">
        <v>13</v>
      </c>
      <c r="F3076" s="0" t="n">
        <v>6</v>
      </c>
      <c r="G3076" s="0" t="n">
        <v>7.44</v>
      </c>
      <c r="H3076" s="0" t="n">
        <v>5.36</v>
      </c>
      <c r="I3076" s="0" t="n">
        <v>0.37</v>
      </c>
      <c r="J3076" s="0" t="s">
        <v>62</v>
      </c>
      <c r="K3076" s="0" t="s">
        <v>42</v>
      </c>
      <c r="L3076" s="0" t="n">
        <v>177</v>
      </c>
      <c r="M3076" s="0" t="n">
        <v>4.91</v>
      </c>
      <c r="N3076" s="0" t="n">
        <v>116.86</v>
      </c>
      <c r="O3076" s="0" t="n">
        <v>1.37</v>
      </c>
      <c r="P3076" s="0" t="n">
        <v>6</v>
      </c>
      <c r="Q3076" s="0" t="n">
        <v>0.9</v>
      </c>
      <c r="R3076" s="0" t="n">
        <v>960</v>
      </c>
      <c r="S3076" s="0" t="n">
        <v>3.22</v>
      </c>
      <c r="T3076" s="0" t="n">
        <v>0.6</v>
      </c>
      <c r="U3076" s="6" t="n">
        <v>45569</v>
      </c>
      <c r="V3076" s="0" t="n">
        <v>192.52</v>
      </c>
      <c r="W3076" s="0" t="n">
        <v>0.486</v>
      </c>
    </row>
    <row r="3077" customFormat="false" ht="15" hidden="false" customHeight="false" outlineLevel="0" collapsed="false">
      <c r="A3077" s="0" t="s">
        <v>3223</v>
      </c>
      <c r="B3077" s="0" t="s">
        <v>56</v>
      </c>
      <c r="C3077" s="0" t="n">
        <v>344</v>
      </c>
      <c r="D3077" s="0" t="n">
        <v>44</v>
      </c>
      <c r="E3077" s="0" t="n">
        <v>13</v>
      </c>
      <c r="F3077" s="0" t="n">
        <v>7</v>
      </c>
      <c r="G3077" s="0" t="n">
        <v>34.14</v>
      </c>
      <c r="H3077" s="0" t="n">
        <v>2.34</v>
      </c>
      <c r="I3077" s="0" t="n">
        <v>0.42</v>
      </c>
      <c r="J3077" s="0" t="s">
        <v>98</v>
      </c>
      <c r="K3077" s="0" t="s">
        <v>60</v>
      </c>
      <c r="L3077" s="0" t="n">
        <v>125</v>
      </c>
      <c r="M3077" s="0" t="n">
        <v>3.79</v>
      </c>
      <c r="N3077" s="0" t="n">
        <v>171.83</v>
      </c>
      <c r="O3077" s="0" t="n">
        <v>0.33</v>
      </c>
      <c r="P3077" s="0" t="n">
        <v>7</v>
      </c>
      <c r="Q3077" s="0" t="n">
        <v>0.99</v>
      </c>
      <c r="R3077" s="0" t="n">
        <v>227</v>
      </c>
      <c r="S3077" s="0" t="n">
        <v>11.86</v>
      </c>
      <c r="T3077" s="0" t="n">
        <v>0.41</v>
      </c>
      <c r="U3077" s="6" t="n">
        <v>45313</v>
      </c>
      <c r="V3077" s="0" t="n">
        <v>221.33</v>
      </c>
      <c r="W3077" s="0" t="n">
        <v>0.665</v>
      </c>
    </row>
    <row r="3078" customFormat="false" ht="15" hidden="false" customHeight="false" outlineLevel="0" collapsed="false">
      <c r="A3078" s="0" t="s">
        <v>3224</v>
      </c>
      <c r="B3078" s="0" t="s">
        <v>40</v>
      </c>
      <c r="C3078" s="0" t="n">
        <v>238</v>
      </c>
      <c r="D3078" s="0" t="n">
        <v>63</v>
      </c>
      <c r="E3078" s="0" t="n">
        <v>13</v>
      </c>
      <c r="F3078" s="0" t="n">
        <v>6</v>
      </c>
      <c r="G3078" s="0" t="n">
        <v>12.31</v>
      </c>
      <c r="H3078" s="0" t="n">
        <v>8.75</v>
      </c>
      <c r="I3078" s="0" t="n">
        <v>0.49</v>
      </c>
      <c r="J3078" s="0" t="s">
        <v>134</v>
      </c>
      <c r="K3078" s="0" t="s">
        <v>54</v>
      </c>
      <c r="L3078" s="0" t="n">
        <v>139</v>
      </c>
      <c r="M3078" s="0" t="n">
        <v>3.82</v>
      </c>
      <c r="N3078" s="0" t="n">
        <v>55.91</v>
      </c>
      <c r="O3078" s="0" t="n">
        <v>1.85</v>
      </c>
      <c r="P3078" s="0" t="n">
        <v>3</v>
      </c>
      <c r="Q3078" s="0" t="n">
        <v>0.73</v>
      </c>
      <c r="R3078" s="0" t="n">
        <v>178</v>
      </c>
      <c r="S3078" s="0" t="n">
        <v>2.64</v>
      </c>
      <c r="T3078" s="0" t="n">
        <v>0.69</v>
      </c>
      <c r="U3078" s="6" t="n">
        <v>45538</v>
      </c>
      <c r="V3078" s="0" t="n">
        <v>61.82</v>
      </c>
      <c r="W3078" s="0" t="n">
        <v>0.474</v>
      </c>
    </row>
    <row r="3079" customFormat="false" ht="15" hidden="false" customHeight="false" outlineLevel="0" collapsed="false">
      <c r="A3079" s="0" t="s">
        <v>3225</v>
      </c>
      <c r="B3079" s="0" t="s">
        <v>81</v>
      </c>
      <c r="C3079" s="0" t="n">
        <v>108</v>
      </c>
      <c r="D3079" s="0" t="n">
        <v>71</v>
      </c>
      <c r="E3079" s="0" t="n">
        <v>7</v>
      </c>
      <c r="F3079" s="0" t="n">
        <v>6</v>
      </c>
      <c r="G3079" s="0" t="n">
        <v>39.76</v>
      </c>
      <c r="H3079" s="0" t="n">
        <v>1.49</v>
      </c>
      <c r="I3079" s="0" t="n">
        <v>0.1</v>
      </c>
      <c r="J3079" s="0" t="s">
        <v>147</v>
      </c>
      <c r="K3079" s="0" t="s">
        <v>46</v>
      </c>
      <c r="L3079" s="0" t="n">
        <v>77</v>
      </c>
      <c r="M3079" s="0" t="n">
        <v>1.48</v>
      </c>
      <c r="N3079" s="0" t="n">
        <v>17.62</v>
      </c>
      <c r="O3079" s="0" t="n">
        <v>1.67</v>
      </c>
      <c r="P3079" s="0" t="n">
        <v>5</v>
      </c>
      <c r="Q3079" s="0" t="n">
        <v>0.93</v>
      </c>
      <c r="R3079" s="0" t="n">
        <v>612</v>
      </c>
      <c r="S3079" s="0" t="n">
        <v>9.62</v>
      </c>
      <c r="T3079" s="0" t="n">
        <v>0.62</v>
      </c>
      <c r="U3079" s="6" t="n">
        <v>45482</v>
      </c>
      <c r="V3079" s="0" t="n">
        <v>208.34</v>
      </c>
      <c r="W3079" s="0" t="n">
        <v>0.571</v>
      </c>
    </row>
    <row r="3080" customFormat="false" ht="15" hidden="false" customHeight="false" outlineLevel="0" collapsed="false">
      <c r="A3080" s="0" t="s">
        <v>3226</v>
      </c>
      <c r="B3080" s="0" t="s">
        <v>81</v>
      </c>
      <c r="C3080" s="0" t="n">
        <v>91</v>
      </c>
      <c r="D3080" s="0" t="n">
        <v>78</v>
      </c>
      <c r="E3080" s="0" t="n">
        <v>3</v>
      </c>
      <c r="F3080" s="0" t="n">
        <v>5</v>
      </c>
      <c r="G3080" s="0" t="n">
        <v>29.98</v>
      </c>
      <c r="H3080" s="0" t="n">
        <v>0.51</v>
      </c>
      <c r="I3080" s="0" t="n">
        <v>0.54</v>
      </c>
      <c r="J3080" s="0" t="s">
        <v>319</v>
      </c>
      <c r="K3080" s="0" t="s">
        <v>60</v>
      </c>
      <c r="L3080" s="0" t="n">
        <v>89</v>
      </c>
      <c r="M3080" s="0" t="n">
        <v>2.85</v>
      </c>
      <c r="N3080" s="0" t="n">
        <v>44.58</v>
      </c>
      <c r="O3080" s="0" t="n">
        <v>0.83</v>
      </c>
      <c r="P3080" s="0" t="n">
        <v>1</v>
      </c>
      <c r="Q3080" s="0" t="n">
        <v>0.76</v>
      </c>
      <c r="R3080" s="0" t="n">
        <v>467</v>
      </c>
      <c r="S3080" s="0" t="n">
        <v>3.34</v>
      </c>
      <c r="T3080" s="0" t="n">
        <v>0.82</v>
      </c>
      <c r="U3080" s="6" t="n">
        <v>45609</v>
      </c>
      <c r="V3080" s="0" t="n">
        <v>62.94</v>
      </c>
      <c r="W3080" s="0" t="n">
        <v>0.658</v>
      </c>
    </row>
    <row r="3081" customFormat="false" ht="15" hidden="false" customHeight="false" outlineLevel="0" collapsed="false">
      <c r="A3081" s="0" t="s">
        <v>3227</v>
      </c>
      <c r="B3081" s="0" t="s">
        <v>44</v>
      </c>
      <c r="C3081" s="0" t="n">
        <v>266</v>
      </c>
      <c r="D3081" s="0" t="n">
        <v>91</v>
      </c>
      <c r="E3081" s="0" t="n">
        <v>11</v>
      </c>
      <c r="F3081" s="0" t="n">
        <v>2</v>
      </c>
      <c r="G3081" s="0" t="n">
        <v>12.26</v>
      </c>
      <c r="H3081" s="0" t="n">
        <v>4.79</v>
      </c>
      <c r="I3081" s="0" t="n">
        <v>0.33</v>
      </c>
      <c r="J3081" s="0" t="s">
        <v>145</v>
      </c>
      <c r="K3081" s="0" t="s">
        <v>42</v>
      </c>
      <c r="L3081" s="0" t="n">
        <v>114</v>
      </c>
      <c r="M3081" s="0" t="n">
        <v>3.68</v>
      </c>
      <c r="N3081" s="0" t="n">
        <v>75.24</v>
      </c>
      <c r="O3081" s="0" t="n">
        <v>0.76</v>
      </c>
      <c r="P3081" s="0" t="n">
        <v>6</v>
      </c>
      <c r="Q3081" s="0" t="n">
        <v>0.81</v>
      </c>
      <c r="R3081" s="0" t="n">
        <v>603</v>
      </c>
      <c r="S3081" s="0" t="n">
        <v>12.73</v>
      </c>
      <c r="T3081" s="0" t="n">
        <v>0.66</v>
      </c>
      <c r="U3081" s="6" t="n">
        <v>45453</v>
      </c>
      <c r="V3081" s="0" t="n">
        <v>299.19</v>
      </c>
      <c r="W3081" s="0" t="n">
        <v>0.668</v>
      </c>
    </row>
    <row r="3082" customFormat="false" ht="15" hidden="false" customHeight="false" outlineLevel="0" collapsed="false">
      <c r="A3082" s="0" t="s">
        <v>3228</v>
      </c>
      <c r="B3082" s="0" t="s">
        <v>44</v>
      </c>
      <c r="C3082" s="0" t="n">
        <v>148</v>
      </c>
      <c r="D3082" s="0" t="n">
        <v>25</v>
      </c>
      <c r="E3082" s="0" t="n">
        <v>3</v>
      </c>
      <c r="F3082" s="0" t="n">
        <v>6</v>
      </c>
      <c r="G3082" s="0" t="n">
        <v>24.46</v>
      </c>
      <c r="H3082" s="0" t="n">
        <v>1.98</v>
      </c>
      <c r="I3082" s="0" t="n">
        <v>0.15</v>
      </c>
      <c r="J3082" s="0" t="s">
        <v>244</v>
      </c>
      <c r="K3082" s="0" t="s">
        <v>42</v>
      </c>
      <c r="L3082" s="0" t="n">
        <v>78</v>
      </c>
      <c r="M3082" s="0" t="n">
        <v>3.21</v>
      </c>
      <c r="N3082" s="0" t="n">
        <v>44.13</v>
      </c>
      <c r="O3082" s="0" t="n">
        <v>0.92</v>
      </c>
      <c r="P3082" s="0" t="n">
        <v>8</v>
      </c>
      <c r="Q3082" s="0" t="n">
        <v>0.96</v>
      </c>
      <c r="R3082" s="0" t="n">
        <v>367</v>
      </c>
      <c r="S3082" s="0" t="n">
        <v>4.84</v>
      </c>
      <c r="T3082" s="0" t="n">
        <v>0.54</v>
      </c>
      <c r="U3082" s="6" t="n">
        <v>45544</v>
      </c>
      <c r="V3082" s="0" t="n">
        <v>288.13</v>
      </c>
      <c r="W3082" s="0" t="n">
        <v>0.513</v>
      </c>
    </row>
    <row r="3083" customFormat="false" ht="15" hidden="false" customHeight="false" outlineLevel="0" collapsed="false">
      <c r="A3083" s="0" t="s">
        <v>3229</v>
      </c>
      <c r="B3083" s="0" t="s">
        <v>48</v>
      </c>
      <c r="C3083" s="0" t="n">
        <v>231</v>
      </c>
      <c r="D3083" s="0" t="n">
        <v>17</v>
      </c>
      <c r="E3083" s="0" t="n">
        <v>8</v>
      </c>
      <c r="F3083" s="0" t="n">
        <v>3</v>
      </c>
      <c r="G3083" s="0" t="n">
        <v>20.9</v>
      </c>
      <c r="H3083" s="0" t="n">
        <v>7.51</v>
      </c>
      <c r="I3083" s="0" t="n">
        <v>0.92</v>
      </c>
      <c r="J3083" s="0" t="s">
        <v>289</v>
      </c>
      <c r="K3083" s="0" t="s">
        <v>42</v>
      </c>
      <c r="L3083" s="0" t="n">
        <v>172</v>
      </c>
      <c r="M3083" s="0" t="n">
        <v>2.23</v>
      </c>
      <c r="N3083" s="0" t="n">
        <v>25.87</v>
      </c>
      <c r="O3083" s="0" t="n">
        <v>0.86</v>
      </c>
      <c r="P3083" s="0" t="n">
        <v>4</v>
      </c>
      <c r="Q3083" s="0" t="n">
        <v>0.86</v>
      </c>
      <c r="R3083" s="0" t="n">
        <v>656</v>
      </c>
      <c r="S3083" s="0" t="n">
        <v>1.63</v>
      </c>
      <c r="T3083" s="0" t="n">
        <v>0.3</v>
      </c>
      <c r="U3083" s="6" t="n">
        <v>45586</v>
      </c>
      <c r="V3083" s="0" t="n">
        <v>39.7</v>
      </c>
      <c r="W3083" s="0" t="n">
        <v>0.488</v>
      </c>
    </row>
    <row r="3084" customFormat="false" ht="15" hidden="false" customHeight="false" outlineLevel="0" collapsed="false">
      <c r="A3084" s="0" t="s">
        <v>3230</v>
      </c>
      <c r="B3084" s="0" t="s">
        <v>40</v>
      </c>
      <c r="C3084" s="0" t="n">
        <v>447</v>
      </c>
      <c r="D3084" s="0" t="n">
        <v>98</v>
      </c>
      <c r="E3084" s="0" t="n">
        <v>3</v>
      </c>
      <c r="F3084" s="0" t="n">
        <v>8</v>
      </c>
      <c r="G3084" s="0" t="n">
        <v>43.78</v>
      </c>
      <c r="H3084" s="0" t="n">
        <v>9.24</v>
      </c>
      <c r="I3084" s="0" t="n">
        <v>0.39</v>
      </c>
      <c r="J3084" s="0" t="s">
        <v>361</v>
      </c>
      <c r="K3084" s="0" t="s">
        <v>54</v>
      </c>
      <c r="L3084" s="0" t="n">
        <v>151</v>
      </c>
      <c r="M3084" s="0" t="n">
        <v>4.73</v>
      </c>
      <c r="N3084" s="0" t="n">
        <v>94.61</v>
      </c>
      <c r="O3084" s="0" t="n">
        <v>0.59</v>
      </c>
      <c r="P3084" s="0" t="n">
        <v>3</v>
      </c>
      <c r="Q3084" s="0" t="n">
        <v>0.72</v>
      </c>
      <c r="R3084" s="0" t="n">
        <v>291</v>
      </c>
      <c r="S3084" s="0" t="n">
        <v>7.33</v>
      </c>
      <c r="T3084" s="0" t="n">
        <v>0.3</v>
      </c>
      <c r="U3084" s="6" t="n">
        <v>45432</v>
      </c>
      <c r="V3084" s="0" t="n">
        <v>199.98</v>
      </c>
      <c r="W3084" s="0" t="n">
        <v>0.583</v>
      </c>
    </row>
    <row r="3085" customFormat="false" ht="15" hidden="false" customHeight="false" outlineLevel="0" collapsed="false">
      <c r="A3085" s="0" t="s">
        <v>3231</v>
      </c>
      <c r="B3085" s="0" t="s">
        <v>81</v>
      </c>
      <c r="C3085" s="0" t="n">
        <v>362</v>
      </c>
      <c r="D3085" s="0" t="n">
        <v>99</v>
      </c>
      <c r="E3085" s="0" t="n">
        <v>5</v>
      </c>
      <c r="F3085" s="0" t="n">
        <v>8</v>
      </c>
      <c r="G3085" s="0" t="n">
        <v>2.58</v>
      </c>
      <c r="H3085" s="0" t="n">
        <v>0.9</v>
      </c>
      <c r="I3085" s="0" t="n">
        <v>0.48</v>
      </c>
      <c r="J3085" s="0" t="s">
        <v>141</v>
      </c>
      <c r="K3085" s="0" t="s">
        <v>60</v>
      </c>
      <c r="L3085" s="0" t="n">
        <v>152</v>
      </c>
      <c r="M3085" s="0" t="n">
        <v>2.81</v>
      </c>
      <c r="N3085" s="0" t="n">
        <v>138.62</v>
      </c>
      <c r="O3085" s="0" t="n">
        <v>1.98</v>
      </c>
      <c r="P3085" s="0" t="n">
        <v>1</v>
      </c>
      <c r="Q3085" s="0" t="n">
        <v>0.85</v>
      </c>
      <c r="R3085" s="0" t="n">
        <v>977</v>
      </c>
      <c r="S3085" s="0" t="n">
        <v>15</v>
      </c>
      <c r="T3085" s="0" t="n">
        <v>0.71</v>
      </c>
      <c r="U3085" s="6" t="n">
        <v>45543</v>
      </c>
      <c r="V3085" s="0" t="n">
        <v>271.95</v>
      </c>
      <c r="W3085" s="0" t="n">
        <v>0.694</v>
      </c>
    </row>
    <row r="3086" customFormat="false" ht="15" hidden="false" customHeight="false" outlineLevel="0" collapsed="false">
      <c r="A3086" s="0" t="s">
        <v>3232</v>
      </c>
      <c r="B3086" s="0" t="s">
        <v>44</v>
      </c>
      <c r="C3086" s="0" t="n">
        <v>115</v>
      </c>
      <c r="D3086" s="0" t="n">
        <v>95</v>
      </c>
      <c r="E3086" s="0" t="n">
        <v>12</v>
      </c>
      <c r="F3086" s="0" t="n">
        <v>3</v>
      </c>
      <c r="G3086" s="0" t="n">
        <v>44.9</v>
      </c>
      <c r="H3086" s="0" t="n">
        <v>4.26</v>
      </c>
      <c r="I3086" s="0" t="n">
        <v>0.84</v>
      </c>
      <c r="J3086" s="0" t="s">
        <v>59</v>
      </c>
      <c r="K3086" s="0" t="s">
        <v>60</v>
      </c>
      <c r="L3086" s="0" t="n">
        <v>143</v>
      </c>
      <c r="M3086" s="0" t="n">
        <v>4.86</v>
      </c>
      <c r="N3086" s="0" t="n">
        <v>152.8</v>
      </c>
      <c r="O3086" s="0" t="n">
        <v>1.64</v>
      </c>
      <c r="P3086" s="0" t="n">
        <v>6</v>
      </c>
      <c r="Q3086" s="0" t="n">
        <v>0.94</v>
      </c>
      <c r="R3086" s="0" t="n">
        <v>405</v>
      </c>
      <c r="S3086" s="0" t="n">
        <v>12.38</v>
      </c>
      <c r="T3086" s="0" t="n">
        <v>0.9</v>
      </c>
      <c r="U3086" s="6" t="n">
        <v>45385</v>
      </c>
      <c r="V3086" s="0" t="n">
        <v>33.4</v>
      </c>
      <c r="W3086" s="0" t="n">
        <v>0.649</v>
      </c>
    </row>
    <row r="3087" customFormat="false" ht="15" hidden="false" customHeight="false" outlineLevel="0" collapsed="false">
      <c r="A3087" s="0" t="s">
        <v>3233</v>
      </c>
      <c r="B3087" s="0" t="s">
        <v>40</v>
      </c>
      <c r="C3087" s="0" t="n">
        <v>94</v>
      </c>
      <c r="D3087" s="0" t="n">
        <v>40</v>
      </c>
      <c r="E3087" s="0" t="n">
        <v>7</v>
      </c>
      <c r="F3087" s="0" t="n">
        <v>4</v>
      </c>
      <c r="G3087" s="0" t="n">
        <v>32.95</v>
      </c>
      <c r="H3087" s="0" t="n">
        <v>9.97</v>
      </c>
      <c r="I3087" s="0" t="n">
        <v>0.25</v>
      </c>
      <c r="J3087" s="0" t="s">
        <v>110</v>
      </c>
      <c r="K3087" s="0" t="s">
        <v>54</v>
      </c>
      <c r="L3087" s="0" t="n">
        <v>25</v>
      </c>
      <c r="M3087" s="0" t="n">
        <v>3.04</v>
      </c>
      <c r="N3087" s="0" t="n">
        <v>85.76</v>
      </c>
      <c r="O3087" s="0" t="n">
        <v>0.61</v>
      </c>
      <c r="P3087" s="0" t="n">
        <v>1</v>
      </c>
      <c r="Q3087" s="0" t="n">
        <v>0.86</v>
      </c>
      <c r="R3087" s="0" t="n">
        <v>622</v>
      </c>
      <c r="S3087" s="0" t="n">
        <v>8.98</v>
      </c>
      <c r="T3087" s="0" t="n">
        <v>0.53</v>
      </c>
      <c r="U3087" s="6" t="n">
        <v>45553</v>
      </c>
      <c r="V3087" s="0" t="n">
        <v>45.95</v>
      </c>
      <c r="W3087" s="0" t="n">
        <v>0.717</v>
      </c>
    </row>
    <row r="3088" customFormat="false" ht="15" hidden="false" customHeight="false" outlineLevel="0" collapsed="false">
      <c r="A3088" s="0" t="s">
        <v>3234</v>
      </c>
      <c r="B3088" s="0" t="s">
        <v>44</v>
      </c>
      <c r="C3088" s="0" t="n">
        <v>442</v>
      </c>
      <c r="D3088" s="0" t="n">
        <v>19</v>
      </c>
      <c r="E3088" s="0" t="n">
        <v>12</v>
      </c>
      <c r="F3088" s="0" t="n">
        <v>6</v>
      </c>
      <c r="G3088" s="0" t="n">
        <v>37.14</v>
      </c>
      <c r="H3088" s="0" t="n">
        <v>7.46</v>
      </c>
      <c r="I3088" s="0" t="n">
        <v>0.87</v>
      </c>
      <c r="J3088" s="0" t="s">
        <v>271</v>
      </c>
      <c r="K3088" s="0" t="s">
        <v>60</v>
      </c>
      <c r="L3088" s="0" t="n">
        <v>96</v>
      </c>
      <c r="M3088" s="0" t="n">
        <v>4.07</v>
      </c>
      <c r="N3088" s="0" t="n">
        <v>100.83</v>
      </c>
      <c r="O3088" s="0" t="n">
        <v>1.97</v>
      </c>
      <c r="P3088" s="0" t="n">
        <v>1</v>
      </c>
      <c r="Q3088" s="0" t="n">
        <v>0.75</v>
      </c>
      <c r="R3088" s="0" t="n">
        <v>910</v>
      </c>
      <c r="S3088" s="0" t="n">
        <v>3.65</v>
      </c>
      <c r="T3088" s="0" t="n">
        <v>0.62</v>
      </c>
      <c r="U3088" s="6" t="n">
        <v>45435</v>
      </c>
      <c r="V3088" s="0" t="n">
        <v>110.63</v>
      </c>
      <c r="W3088" s="0" t="n">
        <v>0.506</v>
      </c>
    </row>
    <row r="3089" customFormat="false" ht="15" hidden="false" customHeight="false" outlineLevel="0" collapsed="false">
      <c r="A3089" s="0" t="s">
        <v>3235</v>
      </c>
      <c r="B3089" s="0" t="s">
        <v>44</v>
      </c>
      <c r="C3089" s="0" t="n">
        <v>73</v>
      </c>
      <c r="D3089" s="0" t="n">
        <v>65</v>
      </c>
      <c r="E3089" s="0" t="n">
        <v>9</v>
      </c>
      <c r="F3089" s="0" t="n">
        <v>9</v>
      </c>
      <c r="G3089" s="0" t="n">
        <v>1.13</v>
      </c>
      <c r="H3089" s="0" t="n">
        <v>9.56</v>
      </c>
      <c r="I3089" s="0" t="n">
        <v>0.32</v>
      </c>
      <c r="J3089" s="0" t="s">
        <v>342</v>
      </c>
      <c r="K3089" s="0" t="s">
        <v>60</v>
      </c>
      <c r="L3089" s="0" t="n">
        <v>133</v>
      </c>
      <c r="M3089" s="0" t="n">
        <v>3.84</v>
      </c>
      <c r="N3089" s="0" t="n">
        <v>153.54</v>
      </c>
      <c r="O3089" s="0" t="n">
        <v>0.13</v>
      </c>
      <c r="P3089" s="0" t="n">
        <v>8</v>
      </c>
      <c r="Q3089" s="0" t="n">
        <v>0.83</v>
      </c>
      <c r="R3089" s="0" t="n">
        <v>487</v>
      </c>
      <c r="S3089" s="0" t="n">
        <v>2.65</v>
      </c>
      <c r="T3089" s="0" t="n">
        <v>0.67</v>
      </c>
      <c r="U3089" s="6" t="n">
        <v>45495</v>
      </c>
      <c r="V3089" s="0" t="n">
        <v>37.76</v>
      </c>
      <c r="W3089" s="0" t="n">
        <v>0.562</v>
      </c>
    </row>
    <row r="3090" customFormat="false" ht="15" hidden="false" customHeight="false" outlineLevel="0" collapsed="false">
      <c r="A3090" s="0" t="s">
        <v>3236</v>
      </c>
      <c r="B3090" s="0" t="s">
        <v>81</v>
      </c>
      <c r="C3090" s="0" t="n">
        <v>363</v>
      </c>
      <c r="D3090" s="0" t="n">
        <v>85</v>
      </c>
      <c r="E3090" s="0" t="n">
        <v>12</v>
      </c>
      <c r="F3090" s="0" t="n">
        <v>6</v>
      </c>
      <c r="G3090" s="0" t="n">
        <v>31.78</v>
      </c>
      <c r="H3090" s="0" t="n">
        <v>2.06</v>
      </c>
      <c r="I3090" s="0" t="n">
        <v>0.63</v>
      </c>
      <c r="J3090" s="0" t="s">
        <v>324</v>
      </c>
      <c r="K3090" s="0" t="s">
        <v>60</v>
      </c>
      <c r="L3090" s="0" t="n">
        <v>149</v>
      </c>
      <c r="M3090" s="0" t="n">
        <v>3.47</v>
      </c>
      <c r="N3090" s="0" t="n">
        <v>77.01</v>
      </c>
      <c r="O3090" s="0" t="n">
        <v>0.93</v>
      </c>
      <c r="P3090" s="0" t="n">
        <v>1</v>
      </c>
      <c r="Q3090" s="0" t="n">
        <v>0.98</v>
      </c>
      <c r="R3090" s="0" t="n">
        <v>507</v>
      </c>
      <c r="S3090" s="0" t="n">
        <v>12.74</v>
      </c>
      <c r="T3090" s="0" t="n">
        <v>0.58</v>
      </c>
      <c r="U3090" s="6" t="n">
        <v>45405</v>
      </c>
      <c r="V3090" s="0" t="n">
        <v>266.82</v>
      </c>
      <c r="W3090" s="0" t="n">
        <v>0.769</v>
      </c>
    </row>
    <row r="3091" customFormat="false" ht="15" hidden="false" customHeight="false" outlineLevel="0" collapsed="false">
      <c r="A3091" s="0" t="s">
        <v>3237</v>
      </c>
      <c r="B3091" s="0" t="s">
        <v>81</v>
      </c>
      <c r="C3091" s="0" t="n">
        <v>478</v>
      </c>
      <c r="D3091" s="0" t="n">
        <v>79</v>
      </c>
      <c r="E3091" s="0" t="n">
        <v>10</v>
      </c>
      <c r="F3091" s="0" t="n">
        <v>6</v>
      </c>
      <c r="G3091" s="0" t="n">
        <v>29.84</v>
      </c>
      <c r="H3091" s="0" t="n">
        <v>2.6</v>
      </c>
      <c r="I3091" s="0" t="n">
        <v>0.72</v>
      </c>
      <c r="J3091" s="0" t="s">
        <v>210</v>
      </c>
      <c r="K3091" s="0" t="s">
        <v>54</v>
      </c>
      <c r="L3091" s="0" t="n">
        <v>50</v>
      </c>
      <c r="M3091" s="0" t="n">
        <v>0.57</v>
      </c>
      <c r="N3091" s="0" t="n">
        <v>159.11</v>
      </c>
      <c r="O3091" s="0" t="n">
        <v>1.18</v>
      </c>
      <c r="P3091" s="0" t="n">
        <v>9</v>
      </c>
      <c r="Q3091" s="0" t="n">
        <v>0.9</v>
      </c>
      <c r="R3091" s="0" t="n">
        <v>491</v>
      </c>
      <c r="S3091" s="0" t="n">
        <v>12.03</v>
      </c>
      <c r="T3091" s="0" t="n">
        <v>0.25</v>
      </c>
      <c r="U3091" s="6" t="n">
        <v>45587</v>
      </c>
      <c r="V3091" s="0" t="n">
        <v>263.91</v>
      </c>
      <c r="W3091" s="0" t="n">
        <v>0.492</v>
      </c>
    </row>
    <row r="3092" customFormat="false" ht="15" hidden="false" customHeight="false" outlineLevel="0" collapsed="false">
      <c r="A3092" s="0" t="s">
        <v>3238</v>
      </c>
      <c r="B3092" s="0" t="s">
        <v>44</v>
      </c>
      <c r="C3092" s="0" t="n">
        <v>432</v>
      </c>
      <c r="D3092" s="0" t="n">
        <v>29</v>
      </c>
      <c r="E3092" s="0" t="n">
        <v>14</v>
      </c>
      <c r="F3092" s="0" t="n">
        <v>9</v>
      </c>
      <c r="G3092" s="0" t="n">
        <v>27.32</v>
      </c>
      <c r="H3092" s="0" t="n">
        <v>1.97</v>
      </c>
      <c r="I3092" s="0" t="n">
        <v>0.91</v>
      </c>
      <c r="J3092" s="0" t="s">
        <v>67</v>
      </c>
      <c r="K3092" s="0" t="s">
        <v>54</v>
      </c>
      <c r="L3092" s="0" t="n">
        <v>128</v>
      </c>
      <c r="M3092" s="0" t="n">
        <v>0.85</v>
      </c>
      <c r="N3092" s="0" t="n">
        <v>193.8</v>
      </c>
      <c r="O3092" s="0" t="n">
        <v>0.17</v>
      </c>
      <c r="P3092" s="0" t="n">
        <v>2</v>
      </c>
      <c r="Q3092" s="0" t="n">
        <v>0.92</v>
      </c>
      <c r="R3092" s="0" t="n">
        <v>277</v>
      </c>
      <c r="S3092" s="0" t="n">
        <v>7.47</v>
      </c>
      <c r="T3092" s="0" t="n">
        <v>0.67</v>
      </c>
      <c r="U3092" s="6" t="n">
        <v>45357</v>
      </c>
      <c r="V3092" s="0" t="n">
        <v>285.13</v>
      </c>
      <c r="W3092" s="0" t="n">
        <v>0.761</v>
      </c>
    </row>
    <row r="3093" customFormat="false" ht="15" hidden="false" customHeight="false" outlineLevel="0" collapsed="false">
      <c r="A3093" s="0" t="s">
        <v>3239</v>
      </c>
      <c r="B3093" s="0" t="s">
        <v>56</v>
      </c>
      <c r="C3093" s="0" t="n">
        <v>73</v>
      </c>
      <c r="D3093" s="0" t="n">
        <v>14</v>
      </c>
      <c r="E3093" s="0" t="n">
        <v>11</v>
      </c>
      <c r="F3093" s="0" t="n">
        <v>7</v>
      </c>
      <c r="G3093" s="0" t="n">
        <v>39.51</v>
      </c>
      <c r="H3093" s="0" t="n">
        <v>3.37</v>
      </c>
      <c r="I3093" s="0" t="n">
        <v>0.65</v>
      </c>
      <c r="J3093" s="0" t="s">
        <v>297</v>
      </c>
      <c r="K3093" s="0" t="s">
        <v>42</v>
      </c>
      <c r="L3093" s="0" t="n">
        <v>28</v>
      </c>
      <c r="M3093" s="0" t="n">
        <v>3.12</v>
      </c>
      <c r="N3093" s="0" t="n">
        <v>177.29</v>
      </c>
      <c r="O3093" s="0" t="n">
        <v>0.41</v>
      </c>
      <c r="P3093" s="0" t="n">
        <v>2</v>
      </c>
      <c r="Q3093" s="0" t="n">
        <v>0.94</v>
      </c>
      <c r="R3093" s="0" t="n">
        <v>457</v>
      </c>
      <c r="S3093" s="0" t="n">
        <v>6.9</v>
      </c>
      <c r="T3093" s="0" t="n">
        <v>0.31</v>
      </c>
      <c r="U3093" s="6" t="n">
        <v>45319</v>
      </c>
      <c r="V3093" s="0" t="n">
        <v>69.45</v>
      </c>
      <c r="W3093" s="0" t="n">
        <v>0.661</v>
      </c>
    </row>
    <row r="3094" customFormat="false" ht="15" hidden="false" customHeight="false" outlineLevel="0" collapsed="false">
      <c r="A3094" s="0" t="s">
        <v>3240</v>
      </c>
      <c r="B3094" s="0" t="s">
        <v>44</v>
      </c>
      <c r="C3094" s="0" t="n">
        <v>237</v>
      </c>
      <c r="D3094" s="0" t="n">
        <v>32</v>
      </c>
      <c r="E3094" s="0" t="n">
        <v>8</v>
      </c>
      <c r="F3094" s="0" t="n">
        <v>6</v>
      </c>
      <c r="G3094" s="0" t="n">
        <v>28.24</v>
      </c>
      <c r="H3094" s="0" t="n">
        <v>7.38</v>
      </c>
      <c r="I3094" s="0" t="n">
        <v>0.51</v>
      </c>
      <c r="J3094" s="0" t="s">
        <v>70</v>
      </c>
      <c r="K3094" s="0" t="s">
        <v>54</v>
      </c>
      <c r="L3094" s="0" t="n">
        <v>85</v>
      </c>
      <c r="M3094" s="0" t="n">
        <v>4.6</v>
      </c>
      <c r="N3094" s="0" t="n">
        <v>96.18</v>
      </c>
      <c r="O3094" s="0" t="n">
        <v>0.59</v>
      </c>
      <c r="P3094" s="0" t="n">
        <v>1</v>
      </c>
      <c r="Q3094" s="0" t="n">
        <v>0.73</v>
      </c>
      <c r="R3094" s="0" t="n">
        <v>972</v>
      </c>
      <c r="S3094" s="0" t="n">
        <v>11.48</v>
      </c>
      <c r="T3094" s="0" t="n">
        <v>0.64</v>
      </c>
      <c r="U3094" s="6" t="n">
        <v>45561</v>
      </c>
      <c r="V3094" s="0" t="n">
        <v>23.15</v>
      </c>
      <c r="W3094" s="0" t="n">
        <v>0.748</v>
      </c>
    </row>
    <row r="3095" customFormat="false" ht="15" hidden="false" customHeight="false" outlineLevel="0" collapsed="false">
      <c r="A3095" s="0" t="s">
        <v>3241</v>
      </c>
      <c r="B3095" s="0" t="s">
        <v>44</v>
      </c>
      <c r="C3095" s="0" t="n">
        <v>35</v>
      </c>
      <c r="D3095" s="0" t="n">
        <v>18</v>
      </c>
      <c r="E3095" s="0" t="n">
        <v>13</v>
      </c>
      <c r="F3095" s="0" t="n">
        <v>6</v>
      </c>
      <c r="G3095" s="0" t="n">
        <v>43</v>
      </c>
      <c r="H3095" s="0" t="n">
        <v>2.07</v>
      </c>
      <c r="I3095" s="0" t="n">
        <v>0.62</v>
      </c>
      <c r="J3095" s="0" t="s">
        <v>76</v>
      </c>
      <c r="K3095" s="0" t="s">
        <v>54</v>
      </c>
      <c r="L3095" s="0" t="n">
        <v>118</v>
      </c>
      <c r="M3095" s="0" t="n">
        <v>3.21</v>
      </c>
      <c r="N3095" s="0" t="n">
        <v>120.11</v>
      </c>
      <c r="O3095" s="0" t="n">
        <v>1.47</v>
      </c>
      <c r="P3095" s="0" t="n">
        <v>9</v>
      </c>
      <c r="Q3095" s="0" t="n">
        <v>0.87</v>
      </c>
      <c r="R3095" s="0" t="n">
        <v>326</v>
      </c>
      <c r="S3095" s="0" t="n">
        <v>8.5</v>
      </c>
      <c r="T3095" s="0" t="n">
        <v>0.82</v>
      </c>
      <c r="U3095" s="6" t="n">
        <v>45508</v>
      </c>
      <c r="V3095" s="0" t="n">
        <v>138.94</v>
      </c>
      <c r="W3095" s="0" t="n">
        <v>0.524</v>
      </c>
    </row>
    <row r="3096" customFormat="false" ht="15" hidden="false" customHeight="false" outlineLevel="0" collapsed="false">
      <c r="A3096" s="0" t="s">
        <v>3242</v>
      </c>
      <c r="B3096" s="0" t="s">
        <v>48</v>
      </c>
      <c r="C3096" s="0" t="n">
        <v>118</v>
      </c>
      <c r="D3096" s="0" t="n">
        <v>67</v>
      </c>
      <c r="E3096" s="0" t="n">
        <v>11</v>
      </c>
      <c r="F3096" s="0" t="n">
        <v>3</v>
      </c>
      <c r="G3096" s="0" t="n">
        <v>12.4</v>
      </c>
      <c r="H3096" s="0" t="n">
        <v>5.48</v>
      </c>
      <c r="I3096" s="0" t="n">
        <v>0.28</v>
      </c>
      <c r="J3096" s="0" t="s">
        <v>145</v>
      </c>
      <c r="K3096" s="0" t="s">
        <v>42</v>
      </c>
      <c r="L3096" s="0" t="n">
        <v>128</v>
      </c>
      <c r="M3096" s="0" t="n">
        <v>1.56</v>
      </c>
      <c r="N3096" s="0" t="n">
        <v>146.12</v>
      </c>
      <c r="O3096" s="0" t="n">
        <v>1.89</v>
      </c>
      <c r="P3096" s="0" t="n">
        <v>2</v>
      </c>
      <c r="Q3096" s="0" t="n">
        <v>0.81</v>
      </c>
      <c r="R3096" s="0" t="n">
        <v>67</v>
      </c>
      <c r="S3096" s="0" t="n">
        <v>6.66</v>
      </c>
      <c r="T3096" s="0" t="n">
        <v>0.2</v>
      </c>
      <c r="U3096" s="6" t="n">
        <v>45536</v>
      </c>
      <c r="V3096" s="0" t="n">
        <v>265.36</v>
      </c>
      <c r="W3096" s="0" t="n">
        <v>0.462</v>
      </c>
    </row>
    <row r="3097" customFormat="false" ht="15" hidden="false" customHeight="false" outlineLevel="0" collapsed="false">
      <c r="A3097" s="0" t="s">
        <v>3243</v>
      </c>
      <c r="B3097" s="0" t="s">
        <v>48</v>
      </c>
      <c r="C3097" s="0" t="n">
        <v>39</v>
      </c>
      <c r="D3097" s="0" t="n">
        <v>68</v>
      </c>
      <c r="E3097" s="0" t="n">
        <v>10</v>
      </c>
      <c r="F3097" s="0" t="n">
        <v>2</v>
      </c>
      <c r="G3097" s="0" t="n">
        <v>40.49</v>
      </c>
      <c r="H3097" s="0" t="n">
        <v>3.06</v>
      </c>
      <c r="I3097" s="0" t="n">
        <v>0.72</v>
      </c>
      <c r="J3097" s="0" t="s">
        <v>128</v>
      </c>
      <c r="K3097" s="0" t="s">
        <v>54</v>
      </c>
      <c r="L3097" s="0" t="n">
        <v>122</v>
      </c>
      <c r="M3097" s="0" t="n">
        <v>1.94</v>
      </c>
      <c r="N3097" s="0" t="n">
        <v>76.37</v>
      </c>
      <c r="O3097" s="0" t="n">
        <v>1.29</v>
      </c>
      <c r="P3097" s="0" t="n">
        <v>8</v>
      </c>
      <c r="Q3097" s="0" t="n">
        <v>0.74</v>
      </c>
      <c r="R3097" s="0" t="n">
        <v>805</v>
      </c>
      <c r="S3097" s="0" t="n">
        <v>4.52</v>
      </c>
      <c r="T3097" s="0" t="n">
        <v>0.54</v>
      </c>
      <c r="U3097" s="6" t="n">
        <v>45568</v>
      </c>
      <c r="V3097" s="0" t="n">
        <v>195.15</v>
      </c>
      <c r="W3097" s="0" t="n">
        <v>0.427</v>
      </c>
    </row>
    <row r="3098" customFormat="false" ht="15" hidden="false" customHeight="false" outlineLevel="0" collapsed="false">
      <c r="A3098" s="0" t="s">
        <v>3244</v>
      </c>
      <c r="B3098" s="0" t="s">
        <v>48</v>
      </c>
      <c r="C3098" s="0" t="n">
        <v>65</v>
      </c>
      <c r="D3098" s="0" t="n">
        <v>89</v>
      </c>
      <c r="E3098" s="0" t="n">
        <v>11</v>
      </c>
      <c r="F3098" s="0" t="n">
        <v>2</v>
      </c>
      <c r="G3098" s="0" t="n">
        <v>9.79</v>
      </c>
      <c r="H3098" s="0" t="n">
        <v>8.38</v>
      </c>
      <c r="I3098" s="0" t="n">
        <v>0.27</v>
      </c>
      <c r="J3098" s="0" t="s">
        <v>85</v>
      </c>
      <c r="K3098" s="0" t="s">
        <v>60</v>
      </c>
      <c r="L3098" s="0" t="n">
        <v>11</v>
      </c>
      <c r="M3098" s="0" t="n">
        <v>3.3</v>
      </c>
      <c r="N3098" s="0" t="n">
        <v>161.86</v>
      </c>
      <c r="O3098" s="0" t="n">
        <v>1.17</v>
      </c>
      <c r="P3098" s="0" t="n">
        <v>2</v>
      </c>
      <c r="Q3098" s="0" t="n">
        <v>0.76</v>
      </c>
      <c r="R3098" s="0" t="n">
        <v>360</v>
      </c>
      <c r="S3098" s="0" t="n">
        <v>2.72</v>
      </c>
      <c r="T3098" s="0" t="n">
        <v>0.8</v>
      </c>
      <c r="U3098" s="6" t="n">
        <v>45308</v>
      </c>
      <c r="V3098" s="0" t="n">
        <v>299.51</v>
      </c>
      <c r="W3098" s="0" t="n">
        <v>0.591</v>
      </c>
    </row>
    <row r="3099" customFormat="false" ht="15" hidden="false" customHeight="false" outlineLevel="0" collapsed="false">
      <c r="A3099" s="0" t="s">
        <v>3245</v>
      </c>
      <c r="B3099" s="0" t="s">
        <v>56</v>
      </c>
      <c r="C3099" s="0" t="n">
        <v>470</v>
      </c>
      <c r="D3099" s="0" t="n">
        <v>63</v>
      </c>
      <c r="E3099" s="0" t="n">
        <v>12</v>
      </c>
      <c r="F3099" s="0" t="n">
        <v>4</v>
      </c>
      <c r="G3099" s="0" t="n">
        <v>40.84</v>
      </c>
      <c r="H3099" s="0" t="n">
        <v>0.56</v>
      </c>
      <c r="I3099" s="0" t="n">
        <v>0.6</v>
      </c>
      <c r="J3099" s="0" t="s">
        <v>57</v>
      </c>
      <c r="K3099" s="0" t="s">
        <v>46</v>
      </c>
      <c r="L3099" s="0" t="n">
        <v>29</v>
      </c>
      <c r="M3099" s="0" t="n">
        <v>3.19</v>
      </c>
      <c r="N3099" s="0" t="n">
        <v>93.01</v>
      </c>
      <c r="O3099" s="0" t="n">
        <v>1.12</v>
      </c>
      <c r="P3099" s="0" t="n">
        <v>4</v>
      </c>
      <c r="Q3099" s="0" t="n">
        <v>0.93</v>
      </c>
      <c r="R3099" s="0" t="n">
        <v>373</v>
      </c>
      <c r="S3099" s="0" t="n">
        <v>9.33</v>
      </c>
      <c r="T3099" s="0" t="n">
        <v>0.62</v>
      </c>
      <c r="U3099" s="6" t="n">
        <v>45549</v>
      </c>
      <c r="V3099" s="0" t="n">
        <v>272.65</v>
      </c>
      <c r="W3099" s="0" t="n">
        <v>0.642</v>
      </c>
    </row>
    <row r="3100" customFormat="false" ht="15" hidden="false" customHeight="false" outlineLevel="0" collapsed="false">
      <c r="A3100" s="0" t="s">
        <v>3246</v>
      </c>
      <c r="B3100" s="0" t="s">
        <v>56</v>
      </c>
      <c r="C3100" s="0" t="n">
        <v>212</v>
      </c>
      <c r="D3100" s="0" t="n">
        <v>55</v>
      </c>
      <c r="E3100" s="0" t="n">
        <v>6</v>
      </c>
      <c r="F3100" s="0" t="n">
        <v>3</v>
      </c>
      <c r="G3100" s="0" t="n">
        <v>47.08</v>
      </c>
      <c r="H3100" s="0" t="n">
        <v>2.62</v>
      </c>
      <c r="I3100" s="0" t="n">
        <v>0.68</v>
      </c>
      <c r="J3100" s="0" t="s">
        <v>143</v>
      </c>
      <c r="K3100" s="0" t="s">
        <v>42</v>
      </c>
      <c r="L3100" s="0" t="n">
        <v>128</v>
      </c>
      <c r="M3100" s="0" t="n">
        <v>4.8</v>
      </c>
      <c r="N3100" s="0" t="n">
        <v>170.9</v>
      </c>
      <c r="O3100" s="0" t="n">
        <v>0.77</v>
      </c>
      <c r="P3100" s="0" t="n">
        <v>6</v>
      </c>
      <c r="Q3100" s="0" t="n">
        <v>0.75</v>
      </c>
      <c r="R3100" s="0" t="n">
        <v>96</v>
      </c>
      <c r="S3100" s="0" t="n">
        <v>12.56</v>
      </c>
      <c r="T3100" s="0" t="n">
        <v>0.39</v>
      </c>
      <c r="U3100" s="6" t="n">
        <v>45469</v>
      </c>
      <c r="V3100" s="0" t="n">
        <v>123.9</v>
      </c>
      <c r="W3100" s="0" t="n">
        <v>0.598</v>
      </c>
    </row>
    <row r="3101" customFormat="false" ht="15" hidden="false" customHeight="false" outlineLevel="0" collapsed="false">
      <c r="A3101" s="0" t="s">
        <v>3247</v>
      </c>
      <c r="B3101" s="0" t="s">
        <v>44</v>
      </c>
      <c r="C3101" s="0" t="n">
        <v>402</v>
      </c>
      <c r="D3101" s="0" t="n">
        <v>31</v>
      </c>
      <c r="E3101" s="0" t="n">
        <v>11</v>
      </c>
      <c r="F3101" s="0" t="n">
        <v>6</v>
      </c>
      <c r="G3101" s="0" t="n">
        <v>17.45</v>
      </c>
      <c r="H3101" s="0" t="n">
        <v>6.25</v>
      </c>
      <c r="I3101" s="0" t="n">
        <v>0.91</v>
      </c>
      <c r="J3101" s="0" t="s">
        <v>134</v>
      </c>
      <c r="K3101" s="0" t="s">
        <v>46</v>
      </c>
      <c r="L3101" s="0" t="n">
        <v>104</v>
      </c>
      <c r="M3101" s="0" t="n">
        <v>2.88</v>
      </c>
      <c r="N3101" s="0" t="n">
        <v>58.4</v>
      </c>
      <c r="O3101" s="0" t="n">
        <v>1.67</v>
      </c>
      <c r="P3101" s="0" t="n">
        <v>0</v>
      </c>
      <c r="Q3101" s="0" t="n">
        <v>0.79</v>
      </c>
      <c r="R3101" s="0" t="n">
        <v>871</v>
      </c>
      <c r="S3101" s="0" t="n">
        <v>11.45</v>
      </c>
      <c r="T3101" s="0" t="n">
        <v>0.76</v>
      </c>
      <c r="U3101" s="6" t="n">
        <v>45493</v>
      </c>
      <c r="V3101" s="0" t="n">
        <v>21.46</v>
      </c>
      <c r="W3101" s="0" t="n">
        <v>0.696</v>
      </c>
    </row>
    <row r="3102" customFormat="false" ht="15" hidden="false" customHeight="false" outlineLevel="0" collapsed="false">
      <c r="A3102" s="0" t="s">
        <v>3248</v>
      </c>
      <c r="B3102" s="0" t="s">
        <v>48</v>
      </c>
      <c r="C3102" s="0" t="n">
        <v>77</v>
      </c>
      <c r="D3102" s="0" t="n">
        <v>73</v>
      </c>
      <c r="E3102" s="0" t="n">
        <v>9</v>
      </c>
      <c r="F3102" s="0" t="n">
        <v>2</v>
      </c>
      <c r="G3102" s="0" t="n">
        <v>26.96</v>
      </c>
      <c r="H3102" s="0" t="n">
        <v>1.42</v>
      </c>
      <c r="I3102" s="0" t="n">
        <v>0.51</v>
      </c>
      <c r="J3102" s="0" t="s">
        <v>121</v>
      </c>
      <c r="K3102" s="0" t="s">
        <v>46</v>
      </c>
      <c r="L3102" s="0" t="n">
        <v>146</v>
      </c>
      <c r="M3102" s="0" t="n">
        <v>2.1</v>
      </c>
      <c r="N3102" s="0" t="n">
        <v>12.16</v>
      </c>
      <c r="O3102" s="0" t="n">
        <v>1.13</v>
      </c>
      <c r="P3102" s="0" t="n">
        <v>0</v>
      </c>
      <c r="Q3102" s="0" t="n">
        <v>0.79</v>
      </c>
      <c r="R3102" s="0" t="n">
        <v>579</v>
      </c>
      <c r="S3102" s="0" t="n">
        <v>10.75</v>
      </c>
      <c r="T3102" s="0" t="n">
        <v>0.83</v>
      </c>
      <c r="U3102" s="6" t="n">
        <v>45643</v>
      </c>
      <c r="V3102" s="0" t="n">
        <v>11.5</v>
      </c>
      <c r="W3102" s="0" t="n">
        <v>0.754</v>
      </c>
    </row>
    <row r="3103" customFormat="false" ht="15" hidden="false" customHeight="false" outlineLevel="0" collapsed="false">
      <c r="A3103" s="0" t="s">
        <v>3249</v>
      </c>
      <c r="B3103" s="0" t="s">
        <v>56</v>
      </c>
      <c r="C3103" s="0" t="n">
        <v>456</v>
      </c>
      <c r="D3103" s="0" t="n">
        <v>17</v>
      </c>
      <c r="E3103" s="0" t="n">
        <v>7</v>
      </c>
      <c r="F3103" s="0" t="n">
        <v>5</v>
      </c>
      <c r="G3103" s="0" t="n">
        <v>33.26</v>
      </c>
      <c r="H3103" s="0" t="n">
        <v>4.93</v>
      </c>
      <c r="I3103" s="0" t="n">
        <v>0.8</v>
      </c>
      <c r="J3103" s="0" t="s">
        <v>53</v>
      </c>
      <c r="K3103" s="0" t="s">
        <v>42</v>
      </c>
      <c r="L3103" s="0" t="n">
        <v>30</v>
      </c>
      <c r="M3103" s="0" t="n">
        <v>2.86</v>
      </c>
      <c r="N3103" s="0" t="n">
        <v>130.21</v>
      </c>
      <c r="O3103" s="0" t="n">
        <v>0.54</v>
      </c>
      <c r="P3103" s="0" t="n">
        <v>9</v>
      </c>
      <c r="Q3103" s="0" t="n">
        <v>0.71</v>
      </c>
      <c r="R3103" s="0" t="n">
        <v>945</v>
      </c>
      <c r="S3103" s="0" t="n">
        <v>14</v>
      </c>
      <c r="T3103" s="0" t="n">
        <v>0.49</v>
      </c>
      <c r="U3103" s="6" t="n">
        <v>45381</v>
      </c>
      <c r="V3103" s="0" t="n">
        <v>196.82</v>
      </c>
      <c r="W3103" s="0" t="n">
        <v>0.593</v>
      </c>
    </row>
    <row r="3104" customFormat="false" ht="15" hidden="false" customHeight="false" outlineLevel="0" collapsed="false">
      <c r="A3104" s="0" t="s">
        <v>3250</v>
      </c>
      <c r="B3104" s="0" t="s">
        <v>81</v>
      </c>
      <c r="C3104" s="0" t="n">
        <v>130</v>
      </c>
      <c r="D3104" s="0" t="n">
        <v>29</v>
      </c>
      <c r="E3104" s="0" t="n">
        <v>7</v>
      </c>
      <c r="F3104" s="0" t="n">
        <v>5</v>
      </c>
      <c r="G3104" s="0" t="n">
        <v>4.89</v>
      </c>
      <c r="H3104" s="0" t="n">
        <v>4.64</v>
      </c>
      <c r="I3104" s="0" t="n">
        <v>0.25</v>
      </c>
      <c r="J3104" s="0" t="s">
        <v>164</v>
      </c>
      <c r="K3104" s="0" t="s">
        <v>46</v>
      </c>
      <c r="L3104" s="0" t="n">
        <v>17</v>
      </c>
      <c r="M3104" s="0" t="n">
        <v>4.04</v>
      </c>
      <c r="N3104" s="0" t="n">
        <v>95.86</v>
      </c>
      <c r="O3104" s="0" t="n">
        <v>0.36</v>
      </c>
      <c r="P3104" s="0" t="n">
        <v>1</v>
      </c>
      <c r="Q3104" s="0" t="n">
        <v>0.84</v>
      </c>
      <c r="R3104" s="0" t="n">
        <v>762</v>
      </c>
      <c r="S3104" s="0" t="n">
        <v>6.52</v>
      </c>
      <c r="T3104" s="0" t="n">
        <v>0.44</v>
      </c>
      <c r="U3104" s="6" t="n">
        <v>45526</v>
      </c>
      <c r="V3104" s="0" t="n">
        <v>275.57</v>
      </c>
      <c r="W3104" s="0" t="n">
        <v>0.687</v>
      </c>
    </row>
    <row r="3105" customFormat="false" ht="15" hidden="false" customHeight="false" outlineLevel="0" collapsed="false">
      <c r="A3105" s="0" t="s">
        <v>3251</v>
      </c>
      <c r="B3105" s="0" t="s">
        <v>44</v>
      </c>
      <c r="C3105" s="0" t="n">
        <v>148</v>
      </c>
      <c r="D3105" s="0" t="n">
        <v>60</v>
      </c>
      <c r="E3105" s="0" t="n">
        <v>3</v>
      </c>
      <c r="F3105" s="0" t="n">
        <v>5</v>
      </c>
      <c r="G3105" s="0" t="n">
        <v>25.21</v>
      </c>
      <c r="H3105" s="0" t="n">
        <v>8.6</v>
      </c>
      <c r="I3105" s="0" t="n">
        <v>0.24</v>
      </c>
      <c r="J3105" s="0" t="s">
        <v>297</v>
      </c>
      <c r="K3105" s="0" t="s">
        <v>46</v>
      </c>
      <c r="L3105" s="0" t="n">
        <v>176</v>
      </c>
      <c r="M3105" s="0" t="n">
        <v>2.93</v>
      </c>
      <c r="N3105" s="0" t="n">
        <v>21.37</v>
      </c>
      <c r="O3105" s="0" t="n">
        <v>1.97</v>
      </c>
      <c r="P3105" s="0" t="n">
        <v>0</v>
      </c>
      <c r="Q3105" s="0" t="n">
        <v>0.93</v>
      </c>
      <c r="R3105" s="0" t="n">
        <v>549</v>
      </c>
      <c r="S3105" s="0" t="n">
        <v>2.92</v>
      </c>
      <c r="T3105" s="0" t="n">
        <v>0.64</v>
      </c>
      <c r="U3105" s="6" t="n">
        <v>45353</v>
      </c>
      <c r="V3105" s="0" t="n">
        <v>138.83</v>
      </c>
      <c r="W3105" s="0" t="n">
        <v>0.556</v>
      </c>
    </row>
    <row r="3106" customFormat="false" ht="15" hidden="false" customHeight="false" outlineLevel="0" collapsed="false">
      <c r="A3106" s="0" t="s">
        <v>3252</v>
      </c>
      <c r="B3106" s="0" t="s">
        <v>40</v>
      </c>
      <c r="C3106" s="0" t="n">
        <v>356</v>
      </c>
      <c r="D3106" s="0" t="n">
        <v>87</v>
      </c>
      <c r="E3106" s="0" t="n">
        <v>4</v>
      </c>
      <c r="F3106" s="0" t="n">
        <v>6</v>
      </c>
      <c r="G3106" s="0" t="n">
        <v>18.67</v>
      </c>
      <c r="H3106" s="0" t="n">
        <v>6.44</v>
      </c>
      <c r="I3106" s="0" t="n">
        <v>0.57</v>
      </c>
      <c r="J3106" s="0" t="s">
        <v>112</v>
      </c>
      <c r="K3106" s="0" t="s">
        <v>42</v>
      </c>
      <c r="L3106" s="0" t="n">
        <v>174</v>
      </c>
      <c r="M3106" s="0" t="n">
        <v>1.97</v>
      </c>
      <c r="N3106" s="0" t="n">
        <v>102.65</v>
      </c>
      <c r="O3106" s="0" t="n">
        <v>0.13</v>
      </c>
      <c r="P3106" s="0" t="n">
        <v>0</v>
      </c>
      <c r="Q3106" s="0" t="n">
        <v>0.71</v>
      </c>
      <c r="R3106" s="0" t="n">
        <v>814</v>
      </c>
      <c r="S3106" s="0" t="n">
        <v>2.43</v>
      </c>
      <c r="T3106" s="0" t="n">
        <v>0.49</v>
      </c>
      <c r="U3106" s="6" t="n">
        <v>45649</v>
      </c>
      <c r="V3106" s="0" t="n">
        <v>263.54</v>
      </c>
      <c r="W3106" s="0" t="n">
        <v>0.659</v>
      </c>
    </row>
    <row r="3107" customFormat="false" ht="15" hidden="false" customHeight="false" outlineLevel="0" collapsed="false">
      <c r="A3107" s="0" t="s">
        <v>3253</v>
      </c>
      <c r="B3107" s="0" t="s">
        <v>44</v>
      </c>
      <c r="C3107" s="0" t="n">
        <v>213</v>
      </c>
      <c r="D3107" s="0" t="n">
        <v>48</v>
      </c>
      <c r="E3107" s="0" t="n">
        <v>12</v>
      </c>
      <c r="F3107" s="0" t="n">
        <v>6</v>
      </c>
      <c r="G3107" s="0" t="n">
        <v>43.75</v>
      </c>
      <c r="H3107" s="0" t="n">
        <v>6.58</v>
      </c>
      <c r="I3107" s="0" t="n">
        <v>0.64</v>
      </c>
      <c r="J3107" s="0" t="s">
        <v>45</v>
      </c>
      <c r="K3107" s="0" t="s">
        <v>42</v>
      </c>
      <c r="L3107" s="0" t="n">
        <v>38</v>
      </c>
      <c r="M3107" s="0" t="n">
        <v>2.02</v>
      </c>
      <c r="N3107" s="0" t="n">
        <v>42.03</v>
      </c>
      <c r="O3107" s="0" t="n">
        <v>1.87</v>
      </c>
      <c r="P3107" s="0" t="n">
        <v>9</v>
      </c>
      <c r="Q3107" s="0" t="n">
        <v>0.73</v>
      </c>
      <c r="R3107" s="0" t="n">
        <v>241</v>
      </c>
      <c r="S3107" s="0" t="n">
        <v>14.37</v>
      </c>
      <c r="T3107" s="0" t="n">
        <v>0.87</v>
      </c>
      <c r="U3107" s="6" t="n">
        <v>45557</v>
      </c>
      <c r="V3107" s="0" t="n">
        <v>174.35</v>
      </c>
      <c r="W3107" s="0" t="n">
        <v>0.545</v>
      </c>
    </row>
    <row r="3108" customFormat="false" ht="15" hidden="false" customHeight="false" outlineLevel="0" collapsed="false">
      <c r="A3108" s="0" t="s">
        <v>3254</v>
      </c>
      <c r="B3108" s="0" t="s">
        <v>40</v>
      </c>
      <c r="C3108" s="0" t="n">
        <v>432</v>
      </c>
      <c r="D3108" s="0" t="n">
        <v>46</v>
      </c>
      <c r="E3108" s="0" t="n">
        <v>5</v>
      </c>
      <c r="F3108" s="0" t="n">
        <v>9</v>
      </c>
      <c r="G3108" s="0" t="n">
        <v>43.96</v>
      </c>
      <c r="H3108" s="0" t="n">
        <v>9.54</v>
      </c>
      <c r="I3108" s="0" t="n">
        <v>0.67</v>
      </c>
      <c r="J3108" s="0" t="s">
        <v>78</v>
      </c>
      <c r="K3108" s="0" t="s">
        <v>60</v>
      </c>
      <c r="L3108" s="0" t="n">
        <v>44</v>
      </c>
      <c r="M3108" s="0" t="n">
        <v>3.91</v>
      </c>
      <c r="N3108" s="0" t="n">
        <v>129.65</v>
      </c>
      <c r="O3108" s="0" t="n">
        <v>0.51</v>
      </c>
      <c r="P3108" s="0" t="n">
        <v>3</v>
      </c>
      <c r="Q3108" s="0" t="n">
        <v>0.92</v>
      </c>
      <c r="R3108" s="0" t="n">
        <v>98</v>
      </c>
      <c r="S3108" s="0" t="n">
        <v>9.25</v>
      </c>
      <c r="T3108" s="0" t="n">
        <v>0.82</v>
      </c>
      <c r="U3108" s="6" t="n">
        <v>45527</v>
      </c>
      <c r="V3108" s="0" t="n">
        <v>38.43</v>
      </c>
      <c r="W3108" s="0" t="n">
        <v>0.76</v>
      </c>
    </row>
    <row r="3109" customFormat="false" ht="15" hidden="false" customHeight="false" outlineLevel="0" collapsed="false">
      <c r="A3109" s="0" t="s">
        <v>3255</v>
      </c>
      <c r="B3109" s="0" t="s">
        <v>48</v>
      </c>
      <c r="C3109" s="0" t="n">
        <v>359</v>
      </c>
      <c r="D3109" s="0" t="n">
        <v>59</v>
      </c>
      <c r="E3109" s="0" t="n">
        <v>10</v>
      </c>
      <c r="F3109" s="0" t="n">
        <v>4</v>
      </c>
      <c r="G3109" s="0" t="n">
        <v>35.34</v>
      </c>
      <c r="H3109" s="0" t="n">
        <v>9.83</v>
      </c>
      <c r="I3109" s="0" t="n">
        <v>0.77</v>
      </c>
      <c r="J3109" s="0" t="s">
        <v>171</v>
      </c>
      <c r="K3109" s="0" t="s">
        <v>42</v>
      </c>
      <c r="L3109" s="0" t="n">
        <v>47</v>
      </c>
      <c r="M3109" s="0" t="n">
        <v>0.8</v>
      </c>
      <c r="N3109" s="0" t="n">
        <v>94.56</v>
      </c>
      <c r="O3109" s="0" t="n">
        <v>1.35</v>
      </c>
      <c r="P3109" s="0" t="n">
        <v>9</v>
      </c>
      <c r="Q3109" s="0" t="n">
        <v>0.88</v>
      </c>
      <c r="R3109" s="0" t="n">
        <v>143</v>
      </c>
      <c r="S3109" s="0" t="n">
        <v>12.35</v>
      </c>
      <c r="T3109" s="0" t="n">
        <v>0.45</v>
      </c>
      <c r="U3109" s="6" t="n">
        <v>45453</v>
      </c>
      <c r="V3109" s="0" t="n">
        <v>241.51</v>
      </c>
      <c r="W3109" s="0" t="n">
        <v>0.516</v>
      </c>
    </row>
    <row r="3110" customFormat="false" ht="15" hidden="false" customHeight="false" outlineLevel="0" collapsed="false">
      <c r="A3110" s="0" t="s">
        <v>3256</v>
      </c>
      <c r="B3110" s="0" t="s">
        <v>40</v>
      </c>
      <c r="C3110" s="0" t="n">
        <v>345</v>
      </c>
      <c r="D3110" s="0" t="n">
        <v>43</v>
      </c>
      <c r="E3110" s="0" t="n">
        <v>8</v>
      </c>
      <c r="F3110" s="0" t="n">
        <v>8</v>
      </c>
      <c r="G3110" s="0" t="n">
        <v>33.13</v>
      </c>
      <c r="H3110" s="0" t="n">
        <v>6.71</v>
      </c>
      <c r="I3110" s="0" t="n">
        <v>0.37</v>
      </c>
      <c r="J3110" s="0" t="s">
        <v>103</v>
      </c>
      <c r="K3110" s="0" t="s">
        <v>54</v>
      </c>
      <c r="L3110" s="0" t="n">
        <v>99</v>
      </c>
      <c r="M3110" s="0" t="n">
        <v>1.74</v>
      </c>
      <c r="N3110" s="0" t="n">
        <v>42.51</v>
      </c>
      <c r="O3110" s="0" t="n">
        <v>0.67</v>
      </c>
      <c r="P3110" s="0" t="n">
        <v>2</v>
      </c>
      <c r="Q3110" s="0" t="n">
        <v>0.91</v>
      </c>
      <c r="R3110" s="0" t="n">
        <v>980</v>
      </c>
      <c r="S3110" s="0" t="n">
        <v>8.5</v>
      </c>
      <c r="T3110" s="0" t="n">
        <v>0.57</v>
      </c>
      <c r="U3110" s="6" t="n">
        <v>45644</v>
      </c>
      <c r="V3110" s="0" t="n">
        <v>152.85</v>
      </c>
      <c r="W3110" s="0" t="n">
        <v>0.702</v>
      </c>
    </row>
    <row r="3111" customFormat="false" ht="15" hidden="false" customHeight="false" outlineLevel="0" collapsed="false">
      <c r="A3111" s="0" t="s">
        <v>3257</v>
      </c>
      <c r="B3111" s="0" t="s">
        <v>48</v>
      </c>
      <c r="C3111" s="0" t="n">
        <v>27</v>
      </c>
      <c r="D3111" s="0" t="n">
        <v>84</v>
      </c>
      <c r="E3111" s="0" t="n">
        <v>14</v>
      </c>
      <c r="F3111" s="0" t="n">
        <v>4</v>
      </c>
      <c r="G3111" s="0" t="n">
        <v>36.95</v>
      </c>
      <c r="H3111" s="0" t="n">
        <v>5.46</v>
      </c>
      <c r="I3111" s="0" t="n">
        <v>0.66</v>
      </c>
      <c r="J3111" s="0" t="s">
        <v>573</v>
      </c>
      <c r="K3111" s="0" t="s">
        <v>46</v>
      </c>
      <c r="L3111" s="0" t="n">
        <v>172</v>
      </c>
      <c r="M3111" s="0" t="n">
        <v>1.19</v>
      </c>
      <c r="N3111" s="0" t="n">
        <v>88.27</v>
      </c>
      <c r="O3111" s="0" t="n">
        <v>1.73</v>
      </c>
      <c r="P3111" s="0" t="n">
        <v>0</v>
      </c>
      <c r="Q3111" s="0" t="n">
        <v>0.77</v>
      </c>
      <c r="R3111" s="0" t="n">
        <v>798</v>
      </c>
      <c r="S3111" s="0" t="n">
        <v>6.58</v>
      </c>
      <c r="T3111" s="0" t="n">
        <v>0.91</v>
      </c>
      <c r="U3111" s="6" t="n">
        <v>45296</v>
      </c>
      <c r="V3111" s="0" t="n">
        <v>24.81</v>
      </c>
      <c r="W3111" s="0" t="n">
        <v>0.651</v>
      </c>
    </row>
    <row r="3112" customFormat="false" ht="15" hidden="false" customHeight="false" outlineLevel="0" collapsed="false">
      <c r="A3112" s="0" t="s">
        <v>3258</v>
      </c>
      <c r="B3112" s="0" t="s">
        <v>81</v>
      </c>
      <c r="C3112" s="0" t="n">
        <v>48</v>
      </c>
      <c r="D3112" s="0" t="n">
        <v>42</v>
      </c>
      <c r="E3112" s="0" t="n">
        <v>12</v>
      </c>
      <c r="F3112" s="0" t="n">
        <v>4</v>
      </c>
      <c r="G3112" s="0" t="n">
        <v>18.93</v>
      </c>
      <c r="H3112" s="0" t="n">
        <v>6.28</v>
      </c>
      <c r="I3112" s="0" t="n">
        <v>0.27</v>
      </c>
      <c r="J3112" s="0" t="s">
        <v>174</v>
      </c>
      <c r="K3112" s="0" t="s">
        <v>42</v>
      </c>
      <c r="L3112" s="0" t="n">
        <v>77</v>
      </c>
      <c r="M3112" s="0" t="n">
        <v>4.75</v>
      </c>
      <c r="N3112" s="0" t="n">
        <v>54.21</v>
      </c>
      <c r="O3112" s="0" t="n">
        <v>1.13</v>
      </c>
      <c r="P3112" s="0" t="n">
        <v>2</v>
      </c>
      <c r="Q3112" s="0" t="n">
        <v>0.94</v>
      </c>
      <c r="R3112" s="0" t="n">
        <v>783</v>
      </c>
      <c r="S3112" s="0" t="n">
        <v>3.8</v>
      </c>
      <c r="T3112" s="0" t="n">
        <v>0.32</v>
      </c>
      <c r="U3112" s="6" t="n">
        <v>45298</v>
      </c>
      <c r="V3112" s="0" t="n">
        <v>246.24</v>
      </c>
      <c r="W3112" s="0" t="n">
        <v>0.55</v>
      </c>
    </row>
    <row r="3113" customFormat="false" ht="15" hidden="false" customHeight="false" outlineLevel="0" collapsed="false">
      <c r="A3113" s="0" t="s">
        <v>3259</v>
      </c>
      <c r="B3113" s="0" t="s">
        <v>40</v>
      </c>
      <c r="C3113" s="0" t="n">
        <v>131</v>
      </c>
      <c r="D3113" s="0" t="n">
        <v>40</v>
      </c>
      <c r="E3113" s="0" t="n">
        <v>13</v>
      </c>
      <c r="F3113" s="0" t="n">
        <v>7</v>
      </c>
      <c r="G3113" s="0" t="n">
        <v>20.82</v>
      </c>
      <c r="H3113" s="0" t="n">
        <v>4.13</v>
      </c>
      <c r="I3113" s="0" t="n">
        <v>0.3</v>
      </c>
      <c r="J3113" s="0" t="s">
        <v>342</v>
      </c>
      <c r="K3113" s="0" t="s">
        <v>60</v>
      </c>
      <c r="L3113" s="0" t="n">
        <v>140</v>
      </c>
      <c r="M3113" s="0" t="n">
        <v>0.91</v>
      </c>
      <c r="N3113" s="0" t="n">
        <v>134.09</v>
      </c>
      <c r="O3113" s="0" t="n">
        <v>0.37</v>
      </c>
      <c r="P3113" s="0" t="n">
        <v>0</v>
      </c>
      <c r="Q3113" s="0" t="n">
        <v>0.84</v>
      </c>
      <c r="R3113" s="0" t="n">
        <v>216</v>
      </c>
      <c r="S3113" s="0" t="n">
        <v>12.99</v>
      </c>
      <c r="T3113" s="0" t="n">
        <v>0.8</v>
      </c>
      <c r="U3113" s="6" t="n">
        <v>45637</v>
      </c>
      <c r="V3113" s="0" t="n">
        <v>229.72</v>
      </c>
      <c r="W3113" s="0" t="n">
        <v>0.864</v>
      </c>
    </row>
    <row r="3114" customFormat="false" ht="15" hidden="false" customHeight="false" outlineLevel="0" collapsed="false">
      <c r="A3114" s="0" t="s">
        <v>3260</v>
      </c>
      <c r="B3114" s="0" t="s">
        <v>44</v>
      </c>
      <c r="C3114" s="0" t="n">
        <v>454</v>
      </c>
      <c r="D3114" s="0" t="n">
        <v>63</v>
      </c>
      <c r="E3114" s="0" t="n">
        <v>7</v>
      </c>
      <c r="F3114" s="0" t="n">
        <v>5</v>
      </c>
      <c r="G3114" s="0" t="n">
        <v>28.13</v>
      </c>
      <c r="H3114" s="0" t="n">
        <v>9.88</v>
      </c>
      <c r="I3114" s="0" t="n">
        <v>0.16</v>
      </c>
      <c r="J3114" s="0" t="s">
        <v>348</v>
      </c>
      <c r="K3114" s="0" t="s">
        <v>42</v>
      </c>
      <c r="L3114" s="0" t="n">
        <v>118</v>
      </c>
      <c r="M3114" s="0" t="n">
        <v>3.91</v>
      </c>
      <c r="N3114" s="0" t="n">
        <v>66.08</v>
      </c>
      <c r="O3114" s="0" t="n">
        <v>0.61</v>
      </c>
      <c r="P3114" s="0" t="n">
        <v>2</v>
      </c>
      <c r="Q3114" s="0" t="n">
        <v>0.88</v>
      </c>
      <c r="R3114" s="0" t="n">
        <v>543</v>
      </c>
      <c r="S3114" s="0" t="n">
        <v>1.89</v>
      </c>
      <c r="T3114" s="0" t="n">
        <v>0.45</v>
      </c>
      <c r="U3114" s="6" t="n">
        <v>45399</v>
      </c>
      <c r="V3114" s="0" t="n">
        <v>142.61</v>
      </c>
      <c r="W3114" s="0" t="n">
        <v>0.59</v>
      </c>
    </row>
    <row r="3115" customFormat="false" ht="15" hidden="false" customHeight="false" outlineLevel="0" collapsed="false">
      <c r="A3115" s="0" t="s">
        <v>3261</v>
      </c>
      <c r="B3115" s="0" t="s">
        <v>48</v>
      </c>
      <c r="C3115" s="0" t="n">
        <v>180</v>
      </c>
      <c r="D3115" s="0" t="n">
        <v>53</v>
      </c>
      <c r="E3115" s="0" t="n">
        <v>3</v>
      </c>
      <c r="F3115" s="0" t="n">
        <v>6</v>
      </c>
      <c r="G3115" s="0" t="n">
        <v>46.96</v>
      </c>
      <c r="H3115" s="0" t="n">
        <v>7.2</v>
      </c>
      <c r="I3115" s="0" t="n">
        <v>0.77</v>
      </c>
      <c r="J3115" s="0" t="s">
        <v>189</v>
      </c>
      <c r="K3115" s="0" t="s">
        <v>46</v>
      </c>
      <c r="L3115" s="0" t="n">
        <v>120</v>
      </c>
      <c r="M3115" s="0" t="n">
        <v>3.34</v>
      </c>
      <c r="N3115" s="0" t="n">
        <v>166.18</v>
      </c>
      <c r="O3115" s="0" t="n">
        <v>0.71</v>
      </c>
      <c r="P3115" s="0" t="n">
        <v>3</v>
      </c>
      <c r="Q3115" s="0" t="n">
        <v>0.73</v>
      </c>
      <c r="R3115" s="0" t="n">
        <v>303</v>
      </c>
      <c r="S3115" s="0" t="n">
        <v>13.6</v>
      </c>
      <c r="T3115" s="0" t="n">
        <v>0.3</v>
      </c>
      <c r="U3115" s="6" t="n">
        <v>45486</v>
      </c>
      <c r="V3115" s="0" t="n">
        <v>15.64</v>
      </c>
      <c r="W3115" s="0" t="n">
        <v>0.656</v>
      </c>
    </row>
    <row r="3116" customFormat="false" ht="15" hidden="false" customHeight="false" outlineLevel="0" collapsed="false">
      <c r="A3116" s="0" t="s">
        <v>3262</v>
      </c>
      <c r="B3116" s="0" t="s">
        <v>44</v>
      </c>
      <c r="C3116" s="0" t="n">
        <v>150</v>
      </c>
      <c r="D3116" s="0" t="n">
        <v>43</v>
      </c>
      <c r="E3116" s="0" t="n">
        <v>14</v>
      </c>
      <c r="F3116" s="0" t="n">
        <v>5</v>
      </c>
      <c r="G3116" s="0" t="n">
        <v>36.48</v>
      </c>
      <c r="H3116" s="0" t="n">
        <v>3.26</v>
      </c>
      <c r="I3116" s="0" t="n">
        <v>0.56</v>
      </c>
      <c r="J3116" s="0" t="s">
        <v>168</v>
      </c>
      <c r="K3116" s="0" t="s">
        <v>42</v>
      </c>
      <c r="L3116" s="0" t="n">
        <v>21</v>
      </c>
      <c r="M3116" s="0" t="n">
        <v>3.35</v>
      </c>
      <c r="N3116" s="0" t="n">
        <v>12.69</v>
      </c>
      <c r="O3116" s="0" t="n">
        <v>1.78</v>
      </c>
      <c r="P3116" s="0" t="n">
        <v>7</v>
      </c>
      <c r="Q3116" s="0" t="n">
        <v>0.76</v>
      </c>
      <c r="R3116" s="0" t="n">
        <v>106</v>
      </c>
      <c r="S3116" s="0" t="n">
        <v>3.87</v>
      </c>
      <c r="T3116" s="0" t="n">
        <v>0.29</v>
      </c>
      <c r="U3116" s="6" t="n">
        <v>45589</v>
      </c>
      <c r="V3116" s="0" t="n">
        <v>110.61</v>
      </c>
      <c r="W3116" s="0" t="n">
        <v>0.344</v>
      </c>
    </row>
    <row r="3117" customFormat="false" ht="15" hidden="false" customHeight="false" outlineLevel="0" collapsed="false">
      <c r="A3117" s="0" t="s">
        <v>3263</v>
      </c>
      <c r="B3117" s="0" t="s">
        <v>56</v>
      </c>
      <c r="C3117" s="0" t="n">
        <v>207</v>
      </c>
      <c r="D3117" s="0" t="n">
        <v>80</v>
      </c>
      <c r="E3117" s="0" t="n">
        <v>13</v>
      </c>
      <c r="F3117" s="0" t="n">
        <v>4</v>
      </c>
      <c r="G3117" s="0" t="n">
        <v>28</v>
      </c>
      <c r="H3117" s="0" t="n">
        <v>1.05</v>
      </c>
      <c r="I3117" s="0" t="n">
        <v>0.31</v>
      </c>
      <c r="J3117" s="0" t="s">
        <v>130</v>
      </c>
      <c r="K3117" s="0" t="s">
        <v>46</v>
      </c>
      <c r="L3117" s="0" t="n">
        <v>41</v>
      </c>
      <c r="M3117" s="0" t="n">
        <v>3.94</v>
      </c>
      <c r="N3117" s="0" t="n">
        <v>86.65</v>
      </c>
      <c r="O3117" s="0" t="n">
        <v>1.56</v>
      </c>
      <c r="P3117" s="0" t="n">
        <v>2</v>
      </c>
      <c r="Q3117" s="0" t="n">
        <v>0.93</v>
      </c>
      <c r="R3117" s="0" t="n">
        <v>55</v>
      </c>
      <c r="S3117" s="0" t="n">
        <v>1.13</v>
      </c>
      <c r="T3117" s="0" t="n">
        <v>0.42</v>
      </c>
      <c r="U3117" s="6" t="n">
        <v>45343</v>
      </c>
      <c r="V3117" s="0" t="n">
        <v>136.14</v>
      </c>
      <c r="W3117" s="0" t="n">
        <v>0.489</v>
      </c>
    </row>
    <row r="3118" customFormat="false" ht="15" hidden="false" customHeight="false" outlineLevel="0" collapsed="false">
      <c r="A3118" s="0" t="s">
        <v>3264</v>
      </c>
      <c r="B3118" s="0" t="s">
        <v>48</v>
      </c>
      <c r="C3118" s="0" t="n">
        <v>182</v>
      </c>
      <c r="D3118" s="0" t="n">
        <v>71</v>
      </c>
      <c r="E3118" s="0" t="n">
        <v>14</v>
      </c>
      <c r="F3118" s="0" t="n">
        <v>6</v>
      </c>
      <c r="G3118" s="0" t="n">
        <v>38.75</v>
      </c>
      <c r="H3118" s="0" t="n">
        <v>0.92</v>
      </c>
      <c r="I3118" s="0" t="n">
        <v>0.6</v>
      </c>
      <c r="J3118" s="0" t="s">
        <v>281</v>
      </c>
      <c r="K3118" s="0" t="s">
        <v>42</v>
      </c>
      <c r="L3118" s="0" t="n">
        <v>72</v>
      </c>
      <c r="M3118" s="0" t="n">
        <v>2.3</v>
      </c>
      <c r="N3118" s="0" t="n">
        <v>127.25</v>
      </c>
      <c r="O3118" s="0" t="n">
        <v>1.68</v>
      </c>
      <c r="P3118" s="0" t="n">
        <v>2</v>
      </c>
      <c r="Q3118" s="0" t="n">
        <v>0.77</v>
      </c>
      <c r="R3118" s="0" t="n">
        <v>287</v>
      </c>
      <c r="S3118" s="0" t="n">
        <v>2.45</v>
      </c>
      <c r="T3118" s="0" t="n">
        <v>0.64</v>
      </c>
      <c r="U3118" s="6" t="n">
        <v>45458</v>
      </c>
      <c r="V3118" s="0" t="n">
        <v>57.94</v>
      </c>
      <c r="W3118" s="0" t="n">
        <v>0.507</v>
      </c>
    </row>
    <row r="3119" customFormat="false" ht="15" hidden="false" customHeight="false" outlineLevel="0" collapsed="false">
      <c r="A3119" s="0" t="s">
        <v>3265</v>
      </c>
      <c r="B3119" s="0" t="s">
        <v>40</v>
      </c>
      <c r="C3119" s="0" t="n">
        <v>216</v>
      </c>
      <c r="D3119" s="0" t="n">
        <v>32</v>
      </c>
      <c r="E3119" s="0" t="n">
        <v>11</v>
      </c>
      <c r="F3119" s="0" t="n">
        <v>3</v>
      </c>
      <c r="G3119" s="0" t="n">
        <v>19.17</v>
      </c>
      <c r="H3119" s="0" t="n">
        <v>2.45</v>
      </c>
      <c r="I3119" s="0" t="n">
        <v>0.42</v>
      </c>
      <c r="J3119" s="0" t="s">
        <v>78</v>
      </c>
      <c r="K3119" s="0" t="s">
        <v>60</v>
      </c>
      <c r="L3119" s="0" t="n">
        <v>163</v>
      </c>
      <c r="M3119" s="0" t="n">
        <v>2.3</v>
      </c>
      <c r="N3119" s="0" t="n">
        <v>14.3</v>
      </c>
      <c r="O3119" s="0" t="n">
        <v>0.2</v>
      </c>
      <c r="P3119" s="0" t="n">
        <v>8</v>
      </c>
      <c r="Q3119" s="0" t="n">
        <v>0.73</v>
      </c>
      <c r="R3119" s="0" t="n">
        <v>782</v>
      </c>
      <c r="S3119" s="0" t="n">
        <v>13.37</v>
      </c>
      <c r="T3119" s="0" t="n">
        <v>0.93</v>
      </c>
      <c r="U3119" s="6" t="n">
        <v>45477</v>
      </c>
      <c r="V3119" s="0" t="n">
        <v>56.66</v>
      </c>
      <c r="W3119" s="0" t="n">
        <v>0.73</v>
      </c>
    </row>
    <row r="3120" customFormat="false" ht="15" hidden="false" customHeight="false" outlineLevel="0" collapsed="false">
      <c r="A3120" s="0" t="s">
        <v>3266</v>
      </c>
      <c r="B3120" s="0" t="s">
        <v>48</v>
      </c>
      <c r="C3120" s="0" t="n">
        <v>494</v>
      </c>
      <c r="D3120" s="0" t="n">
        <v>55</v>
      </c>
      <c r="E3120" s="0" t="n">
        <v>5</v>
      </c>
      <c r="F3120" s="0" t="n">
        <v>9</v>
      </c>
      <c r="G3120" s="0" t="n">
        <v>36.79</v>
      </c>
      <c r="H3120" s="0" t="n">
        <v>2.71</v>
      </c>
      <c r="I3120" s="0" t="n">
        <v>0.85</v>
      </c>
      <c r="J3120" s="0" t="s">
        <v>106</v>
      </c>
      <c r="K3120" s="0" t="s">
        <v>54</v>
      </c>
      <c r="L3120" s="0" t="n">
        <v>52</v>
      </c>
      <c r="M3120" s="0" t="n">
        <v>1.8</v>
      </c>
      <c r="N3120" s="0" t="n">
        <v>51.01</v>
      </c>
      <c r="O3120" s="0" t="n">
        <v>1.2</v>
      </c>
      <c r="P3120" s="0" t="n">
        <v>8</v>
      </c>
      <c r="Q3120" s="0" t="n">
        <v>0.88</v>
      </c>
      <c r="R3120" s="0" t="n">
        <v>273</v>
      </c>
      <c r="S3120" s="0" t="n">
        <v>2.03</v>
      </c>
      <c r="T3120" s="0" t="n">
        <v>0.44</v>
      </c>
      <c r="U3120" s="6" t="n">
        <v>45605</v>
      </c>
      <c r="V3120" s="0" t="n">
        <v>58.42</v>
      </c>
      <c r="W3120" s="0" t="n">
        <v>0.411</v>
      </c>
    </row>
    <row r="3121" customFormat="false" ht="15" hidden="false" customHeight="false" outlineLevel="0" collapsed="false">
      <c r="A3121" s="0" t="s">
        <v>3267</v>
      </c>
      <c r="B3121" s="0" t="s">
        <v>44</v>
      </c>
      <c r="C3121" s="0" t="n">
        <v>383</v>
      </c>
      <c r="D3121" s="0" t="n">
        <v>65</v>
      </c>
      <c r="E3121" s="0" t="n">
        <v>5</v>
      </c>
      <c r="F3121" s="0" t="n">
        <v>2</v>
      </c>
      <c r="G3121" s="0" t="n">
        <v>21.12</v>
      </c>
      <c r="H3121" s="0" t="n">
        <v>4.44</v>
      </c>
      <c r="I3121" s="0" t="n">
        <v>0.58</v>
      </c>
      <c r="J3121" s="0" t="s">
        <v>281</v>
      </c>
      <c r="K3121" s="0" t="s">
        <v>60</v>
      </c>
      <c r="L3121" s="0" t="n">
        <v>116</v>
      </c>
      <c r="M3121" s="0" t="n">
        <v>3.19</v>
      </c>
      <c r="N3121" s="0" t="n">
        <v>72.21</v>
      </c>
      <c r="O3121" s="0" t="n">
        <v>2</v>
      </c>
      <c r="P3121" s="0" t="n">
        <v>5</v>
      </c>
      <c r="Q3121" s="0" t="n">
        <v>0.86</v>
      </c>
      <c r="R3121" s="0" t="n">
        <v>639</v>
      </c>
      <c r="S3121" s="0" t="n">
        <v>5.97</v>
      </c>
      <c r="T3121" s="0" t="n">
        <v>0.36</v>
      </c>
      <c r="U3121" s="6" t="n">
        <v>45424</v>
      </c>
      <c r="V3121" s="0" t="n">
        <v>117.47</v>
      </c>
      <c r="W3121" s="0" t="n">
        <v>0.424</v>
      </c>
    </row>
    <row r="3122" customFormat="false" ht="15" hidden="false" customHeight="false" outlineLevel="0" collapsed="false">
      <c r="A3122" s="0" t="s">
        <v>3268</v>
      </c>
      <c r="B3122" s="0" t="s">
        <v>81</v>
      </c>
      <c r="C3122" s="0" t="n">
        <v>223</v>
      </c>
      <c r="D3122" s="0" t="n">
        <v>16</v>
      </c>
      <c r="E3122" s="0" t="n">
        <v>4</v>
      </c>
      <c r="F3122" s="0" t="n">
        <v>2</v>
      </c>
      <c r="G3122" s="0" t="n">
        <v>14.7</v>
      </c>
      <c r="H3122" s="0" t="n">
        <v>2.54</v>
      </c>
      <c r="I3122" s="0" t="n">
        <v>0.13</v>
      </c>
      <c r="J3122" s="0" t="s">
        <v>67</v>
      </c>
      <c r="K3122" s="0" t="s">
        <v>42</v>
      </c>
      <c r="L3122" s="0" t="n">
        <v>47</v>
      </c>
      <c r="M3122" s="0" t="n">
        <v>4.68</v>
      </c>
      <c r="N3122" s="0" t="n">
        <v>14.15</v>
      </c>
      <c r="O3122" s="0" t="n">
        <v>1.59</v>
      </c>
      <c r="P3122" s="0" t="n">
        <v>9</v>
      </c>
      <c r="Q3122" s="0" t="n">
        <v>0.88</v>
      </c>
      <c r="R3122" s="0" t="n">
        <v>69</v>
      </c>
      <c r="S3122" s="0" t="n">
        <v>4.5</v>
      </c>
      <c r="T3122" s="0" t="n">
        <v>0.58</v>
      </c>
      <c r="U3122" s="6" t="n">
        <v>45387</v>
      </c>
      <c r="V3122" s="0" t="n">
        <v>247.09</v>
      </c>
      <c r="W3122" s="0" t="n">
        <v>0.413</v>
      </c>
    </row>
    <row r="3123" customFormat="false" ht="15" hidden="false" customHeight="false" outlineLevel="0" collapsed="false">
      <c r="A3123" s="0" t="s">
        <v>3269</v>
      </c>
      <c r="B3123" s="0" t="s">
        <v>48</v>
      </c>
      <c r="C3123" s="0" t="n">
        <v>231</v>
      </c>
      <c r="D3123" s="0" t="n">
        <v>98</v>
      </c>
      <c r="E3123" s="0" t="n">
        <v>6</v>
      </c>
      <c r="F3123" s="0" t="n">
        <v>4</v>
      </c>
      <c r="G3123" s="0" t="n">
        <v>30.88</v>
      </c>
      <c r="H3123" s="0" t="n">
        <v>6.49</v>
      </c>
      <c r="I3123" s="0" t="n">
        <v>0.99</v>
      </c>
      <c r="J3123" s="0" t="s">
        <v>166</v>
      </c>
      <c r="K3123" s="0" t="s">
        <v>46</v>
      </c>
      <c r="L3123" s="0" t="n">
        <v>38</v>
      </c>
      <c r="M3123" s="0" t="n">
        <v>4.66</v>
      </c>
      <c r="N3123" s="0" t="n">
        <v>113.87</v>
      </c>
      <c r="O3123" s="0" t="n">
        <v>0.33</v>
      </c>
      <c r="P3123" s="0" t="n">
        <v>3</v>
      </c>
      <c r="Q3123" s="0" t="n">
        <v>0.89</v>
      </c>
      <c r="R3123" s="0" t="n">
        <v>867</v>
      </c>
      <c r="S3123" s="0" t="n">
        <v>1.52</v>
      </c>
      <c r="T3123" s="0" t="n">
        <v>0.33</v>
      </c>
      <c r="U3123" s="6" t="n">
        <v>45572</v>
      </c>
      <c r="V3123" s="0" t="n">
        <v>230.21</v>
      </c>
      <c r="W3123" s="0" t="n">
        <v>0.571</v>
      </c>
    </row>
    <row r="3124" customFormat="false" ht="15" hidden="false" customHeight="false" outlineLevel="0" collapsed="false">
      <c r="A3124" s="0" t="s">
        <v>3270</v>
      </c>
      <c r="B3124" s="0" t="s">
        <v>40</v>
      </c>
      <c r="C3124" s="0" t="n">
        <v>128</v>
      </c>
      <c r="D3124" s="0" t="n">
        <v>70</v>
      </c>
      <c r="E3124" s="0" t="n">
        <v>14</v>
      </c>
      <c r="F3124" s="0" t="n">
        <v>8</v>
      </c>
      <c r="G3124" s="0" t="n">
        <v>34.66</v>
      </c>
      <c r="H3124" s="0" t="n">
        <v>2.51</v>
      </c>
      <c r="I3124" s="0" t="n">
        <v>0.17</v>
      </c>
      <c r="J3124" s="0" t="s">
        <v>273</v>
      </c>
      <c r="K3124" s="0" t="s">
        <v>60</v>
      </c>
      <c r="L3124" s="0" t="n">
        <v>64</v>
      </c>
      <c r="M3124" s="0" t="n">
        <v>3.66</v>
      </c>
      <c r="N3124" s="0" t="n">
        <v>129.86</v>
      </c>
      <c r="O3124" s="0" t="n">
        <v>1.39</v>
      </c>
      <c r="P3124" s="0" t="n">
        <v>9</v>
      </c>
      <c r="Q3124" s="0" t="n">
        <v>0.85</v>
      </c>
      <c r="R3124" s="0" t="n">
        <v>826</v>
      </c>
      <c r="S3124" s="0" t="n">
        <v>8.44</v>
      </c>
      <c r="T3124" s="0" t="n">
        <v>0.42</v>
      </c>
      <c r="U3124" s="6" t="n">
        <v>45426</v>
      </c>
      <c r="V3124" s="0" t="n">
        <v>12.93</v>
      </c>
      <c r="W3124" s="0" t="n">
        <v>0.448</v>
      </c>
    </row>
    <row r="3125" customFormat="false" ht="15" hidden="false" customHeight="false" outlineLevel="0" collapsed="false">
      <c r="A3125" s="0" t="s">
        <v>3271</v>
      </c>
      <c r="B3125" s="0" t="s">
        <v>56</v>
      </c>
      <c r="C3125" s="0" t="n">
        <v>295</v>
      </c>
      <c r="D3125" s="0" t="n">
        <v>12</v>
      </c>
      <c r="E3125" s="0" t="n">
        <v>4</v>
      </c>
      <c r="F3125" s="0" t="n">
        <v>5</v>
      </c>
      <c r="G3125" s="0" t="n">
        <v>23.51</v>
      </c>
      <c r="H3125" s="0" t="n">
        <v>2.28</v>
      </c>
      <c r="I3125" s="0" t="n">
        <v>0.73</v>
      </c>
      <c r="J3125" s="0" t="s">
        <v>57</v>
      </c>
      <c r="K3125" s="0" t="s">
        <v>54</v>
      </c>
      <c r="L3125" s="0" t="n">
        <v>61</v>
      </c>
      <c r="M3125" s="0" t="n">
        <v>4.58</v>
      </c>
      <c r="N3125" s="0" t="n">
        <v>53.23</v>
      </c>
      <c r="O3125" s="0" t="n">
        <v>1.52</v>
      </c>
      <c r="P3125" s="0" t="n">
        <v>4</v>
      </c>
      <c r="Q3125" s="0" t="n">
        <v>0.85</v>
      </c>
      <c r="R3125" s="0" t="n">
        <v>253</v>
      </c>
      <c r="S3125" s="0" t="n">
        <v>14.98</v>
      </c>
      <c r="T3125" s="0" t="n">
        <v>0.99</v>
      </c>
      <c r="U3125" s="6" t="n">
        <v>45413</v>
      </c>
      <c r="V3125" s="0" t="n">
        <v>12.8</v>
      </c>
      <c r="W3125" s="0" t="n">
        <v>0.736</v>
      </c>
    </row>
    <row r="3126" customFormat="false" ht="15" hidden="false" customHeight="false" outlineLevel="0" collapsed="false">
      <c r="A3126" s="0" t="s">
        <v>3272</v>
      </c>
      <c r="B3126" s="0" t="s">
        <v>81</v>
      </c>
      <c r="C3126" s="0" t="n">
        <v>92</v>
      </c>
      <c r="D3126" s="0" t="n">
        <v>47</v>
      </c>
      <c r="E3126" s="0" t="n">
        <v>11</v>
      </c>
      <c r="F3126" s="0" t="n">
        <v>3</v>
      </c>
      <c r="G3126" s="0" t="n">
        <v>28.71</v>
      </c>
      <c r="H3126" s="0" t="n">
        <v>4.98</v>
      </c>
      <c r="I3126" s="0" t="n">
        <v>0.49</v>
      </c>
      <c r="J3126" s="0" t="s">
        <v>51</v>
      </c>
      <c r="K3126" s="0" t="s">
        <v>54</v>
      </c>
      <c r="L3126" s="0" t="n">
        <v>124</v>
      </c>
      <c r="M3126" s="0" t="n">
        <v>4.84</v>
      </c>
      <c r="N3126" s="0" t="n">
        <v>113.26</v>
      </c>
      <c r="O3126" s="0" t="n">
        <v>1.08</v>
      </c>
      <c r="P3126" s="0" t="n">
        <v>8</v>
      </c>
      <c r="Q3126" s="0" t="n">
        <v>0.98</v>
      </c>
      <c r="R3126" s="0" t="n">
        <v>191</v>
      </c>
      <c r="S3126" s="0" t="n">
        <v>12.94</v>
      </c>
      <c r="T3126" s="0" t="n">
        <v>0.65</v>
      </c>
      <c r="U3126" s="6" t="n">
        <v>45429</v>
      </c>
      <c r="V3126" s="0" t="n">
        <v>32.53</v>
      </c>
      <c r="W3126" s="0" t="n">
        <v>0.631</v>
      </c>
    </row>
    <row r="3127" customFormat="false" ht="15" hidden="false" customHeight="false" outlineLevel="0" collapsed="false">
      <c r="A3127" s="0" t="s">
        <v>3273</v>
      </c>
      <c r="B3127" s="0" t="s">
        <v>56</v>
      </c>
      <c r="C3127" s="0" t="n">
        <v>186</v>
      </c>
      <c r="D3127" s="0" t="n">
        <v>93</v>
      </c>
      <c r="E3127" s="0" t="n">
        <v>14</v>
      </c>
      <c r="F3127" s="0" t="n">
        <v>6</v>
      </c>
      <c r="G3127" s="0" t="n">
        <v>35.01</v>
      </c>
      <c r="H3127" s="0" t="n">
        <v>8.94</v>
      </c>
      <c r="I3127" s="0" t="n">
        <v>0.32</v>
      </c>
      <c r="J3127" s="0" t="s">
        <v>139</v>
      </c>
      <c r="K3127" s="0" t="s">
        <v>46</v>
      </c>
      <c r="L3127" s="0" t="n">
        <v>28</v>
      </c>
      <c r="M3127" s="0" t="n">
        <v>4.08</v>
      </c>
      <c r="N3127" s="0" t="n">
        <v>199.83</v>
      </c>
      <c r="O3127" s="0" t="n">
        <v>0.25</v>
      </c>
      <c r="P3127" s="0" t="n">
        <v>0</v>
      </c>
      <c r="Q3127" s="0" t="n">
        <v>0.86</v>
      </c>
      <c r="R3127" s="0" t="n">
        <v>425</v>
      </c>
      <c r="S3127" s="0" t="n">
        <v>3.36</v>
      </c>
      <c r="T3127" s="0" t="n">
        <v>0.83</v>
      </c>
      <c r="U3127" s="6" t="n">
        <v>45533</v>
      </c>
      <c r="V3127" s="0" t="n">
        <v>145.31</v>
      </c>
      <c r="W3127" s="0" t="n">
        <v>0.758</v>
      </c>
    </row>
    <row r="3128" customFormat="false" ht="15" hidden="false" customHeight="false" outlineLevel="0" collapsed="false">
      <c r="A3128" s="0" t="s">
        <v>3274</v>
      </c>
      <c r="B3128" s="0" t="s">
        <v>48</v>
      </c>
      <c r="C3128" s="0" t="n">
        <v>279</v>
      </c>
      <c r="D3128" s="0" t="n">
        <v>43</v>
      </c>
      <c r="E3128" s="0" t="n">
        <v>12</v>
      </c>
      <c r="F3128" s="0" t="n">
        <v>8</v>
      </c>
      <c r="G3128" s="0" t="n">
        <v>38.62</v>
      </c>
      <c r="H3128" s="0" t="n">
        <v>4.95</v>
      </c>
      <c r="I3128" s="0" t="n">
        <v>0.71</v>
      </c>
      <c r="J3128" s="0" t="s">
        <v>231</v>
      </c>
      <c r="K3128" s="0" t="s">
        <v>42</v>
      </c>
      <c r="L3128" s="0" t="n">
        <v>44</v>
      </c>
      <c r="M3128" s="0" t="n">
        <v>2.34</v>
      </c>
      <c r="N3128" s="0" t="n">
        <v>178.51</v>
      </c>
      <c r="O3128" s="0" t="n">
        <v>0.17</v>
      </c>
      <c r="P3128" s="0" t="n">
        <v>6</v>
      </c>
      <c r="Q3128" s="0" t="n">
        <v>0.89</v>
      </c>
      <c r="R3128" s="0" t="n">
        <v>456</v>
      </c>
      <c r="S3128" s="0" t="n">
        <v>13.38</v>
      </c>
      <c r="T3128" s="0" t="n">
        <v>0.37</v>
      </c>
      <c r="U3128" s="6" t="n">
        <v>45605</v>
      </c>
      <c r="V3128" s="0" t="n">
        <v>267.78</v>
      </c>
      <c r="W3128" s="0" t="n">
        <v>0.693</v>
      </c>
    </row>
    <row r="3129" customFormat="false" ht="15" hidden="false" customHeight="false" outlineLevel="0" collapsed="false">
      <c r="A3129" s="0" t="s">
        <v>3275</v>
      </c>
      <c r="B3129" s="0" t="s">
        <v>44</v>
      </c>
      <c r="C3129" s="0" t="n">
        <v>262</v>
      </c>
      <c r="D3129" s="0" t="n">
        <v>53</v>
      </c>
      <c r="E3129" s="0" t="n">
        <v>9</v>
      </c>
      <c r="F3129" s="0" t="n">
        <v>5</v>
      </c>
      <c r="G3129" s="0" t="n">
        <v>44.88</v>
      </c>
      <c r="H3129" s="0" t="n">
        <v>4.43</v>
      </c>
      <c r="I3129" s="0" t="n">
        <v>0.21</v>
      </c>
      <c r="J3129" s="0" t="s">
        <v>385</v>
      </c>
      <c r="K3129" s="0" t="s">
        <v>60</v>
      </c>
      <c r="L3129" s="0" t="n">
        <v>57</v>
      </c>
      <c r="M3129" s="0" t="n">
        <v>2.67</v>
      </c>
      <c r="N3129" s="0" t="n">
        <v>21.15</v>
      </c>
      <c r="O3129" s="0" t="n">
        <v>1.88</v>
      </c>
      <c r="P3129" s="0" t="n">
        <v>6</v>
      </c>
      <c r="Q3129" s="0" t="n">
        <v>0.78</v>
      </c>
      <c r="R3129" s="0" t="n">
        <v>865</v>
      </c>
      <c r="S3129" s="0" t="n">
        <v>7.33</v>
      </c>
      <c r="T3129" s="0" t="n">
        <v>0.62</v>
      </c>
      <c r="U3129" s="6" t="n">
        <v>45467</v>
      </c>
      <c r="V3129" s="0" t="n">
        <v>62.85</v>
      </c>
      <c r="W3129" s="0" t="n">
        <v>0.47</v>
      </c>
    </row>
    <row r="3130" customFormat="false" ht="15" hidden="false" customHeight="false" outlineLevel="0" collapsed="false">
      <c r="A3130" s="0" t="s">
        <v>3276</v>
      </c>
      <c r="B3130" s="0" t="s">
        <v>44</v>
      </c>
      <c r="C3130" s="0" t="n">
        <v>294</v>
      </c>
      <c r="D3130" s="0" t="n">
        <v>39</v>
      </c>
      <c r="E3130" s="0" t="n">
        <v>10</v>
      </c>
      <c r="F3130" s="0" t="n">
        <v>4</v>
      </c>
      <c r="G3130" s="0" t="n">
        <v>18.37</v>
      </c>
      <c r="H3130" s="0" t="n">
        <v>5.99</v>
      </c>
      <c r="I3130" s="0" t="n">
        <v>0.87</v>
      </c>
      <c r="J3130" s="0" t="s">
        <v>85</v>
      </c>
      <c r="K3130" s="0" t="s">
        <v>60</v>
      </c>
      <c r="L3130" s="0" t="n">
        <v>119</v>
      </c>
      <c r="M3130" s="0" t="n">
        <v>4.69</v>
      </c>
      <c r="N3130" s="0" t="n">
        <v>34.3</v>
      </c>
      <c r="O3130" s="0" t="n">
        <v>0.59</v>
      </c>
      <c r="P3130" s="0" t="n">
        <v>9</v>
      </c>
      <c r="Q3130" s="0" t="n">
        <v>0.96</v>
      </c>
      <c r="R3130" s="0" t="n">
        <v>129</v>
      </c>
      <c r="S3130" s="0" t="n">
        <v>4.83</v>
      </c>
      <c r="T3130" s="0" t="n">
        <v>0.61</v>
      </c>
      <c r="U3130" s="6" t="n">
        <v>45479</v>
      </c>
      <c r="V3130" s="0" t="n">
        <v>148.27</v>
      </c>
      <c r="W3130" s="0" t="n">
        <v>0.539</v>
      </c>
    </row>
    <row r="3131" customFormat="false" ht="15" hidden="false" customHeight="false" outlineLevel="0" collapsed="false">
      <c r="A3131" s="0" t="s">
        <v>3277</v>
      </c>
      <c r="B3131" s="0" t="s">
        <v>40</v>
      </c>
      <c r="C3131" s="0" t="n">
        <v>121</v>
      </c>
      <c r="D3131" s="0" t="n">
        <v>26</v>
      </c>
      <c r="E3131" s="0" t="n">
        <v>5</v>
      </c>
      <c r="F3131" s="0" t="n">
        <v>5</v>
      </c>
      <c r="G3131" s="0" t="n">
        <v>47.62</v>
      </c>
      <c r="H3131" s="0" t="n">
        <v>2.94</v>
      </c>
      <c r="I3131" s="0" t="n">
        <v>0.33</v>
      </c>
      <c r="J3131" s="0" t="s">
        <v>70</v>
      </c>
      <c r="K3131" s="0" t="s">
        <v>46</v>
      </c>
      <c r="L3131" s="0" t="n">
        <v>40</v>
      </c>
      <c r="M3131" s="0" t="n">
        <v>3.52</v>
      </c>
      <c r="N3131" s="0" t="n">
        <v>103.94</v>
      </c>
      <c r="O3131" s="0" t="n">
        <v>0.82</v>
      </c>
      <c r="P3131" s="0" t="n">
        <v>0</v>
      </c>
      <c r="Q3131" s="0" t="n">
        <v>0.71</v>
      </c>
      <c r="R3131" s="0" t="n">
        <v>259</v>
      </c>
      <c r="S3131" s="0" t="n">
        <v>9.96</v>
      </c>
      <c r="T3131" s="0" t="n">
        <v>0.85</v>
      </c>
      <c r="U3131" s="6" t="n">
        <v>45386</v>
      </c>
      <c r="V3131" s="0" t="n">
        <v>21.82</v>
      </c>
      <c r="W3131" s="0" t="n">
        <v>0.763</v>
      </c>
    </row>
    <row r="3132" customFormat="false" ht="15" hidden="false" customHeight="false" outlineLevel="0" collapsed="false">
      <c r="A3132" s="0" t="s">
        <v>3278</v>
      </c>
      <c r="B3132" s="0" t="s">
        <v>44</v>
      </c>
      <c r="C3132" s="0" t="n">
        <v>494</v>
      </c>
      <c r="D3132" s="0" t="n">
        <v>68</v>
      </c>
      <c r="E3132" s="0" t="n">
        <v>8</v>
      </c>
      <c r="F3132" s="0" t="n">
        <v>4</v>
      </c>
      <c r="G3132" s="0" t="n">
        <v>32.23</v>
      </c>
      <c r="H3132" s="0" t="n">
        <v>3.86</v>
      </c>
      <c r="I3132" s="0" t="n">
        <v>0.43</v>
      </c>
      <c r="J3132" s="0" t="s">
        <v>83</v>
      </c>
      <c r="K3132" s="0" t="s">
        <v>60</v>
      </c>
      <c r="L3132" s="0" t="n">
        <v>12</v>
      </c>
      <c r="M3132" s="0" t="n">
        <v>4.19</v>
      </c>
      <c r="N3132" s="0" t="n">
        <v>56.59</v>
      </c>
      <c r="O3132" s="0" t="n">
        <v>1.61</v>
      </c>
      <c r="P3132" s="0" t="n">
        <v>0</v>
      </c>
      <c r="Q3132" s="0" t="n">
        <v>0.87</v>
      </c>
      <c r="R3132" s="0" t="n">
        <v>817</v>
      </c>
      <c r="S3132" s="0" t="n">
        <v>4.03</v>
      </c>
      <c r="T3132" s="0" t="n">
        <v>0.22</v>
      </c>
      <c r="U3132" s="6" t="n">
        <v>45547</v>
      </c>
      <c r="V3132" s="0" t="n">
        <v>15.89</v>
      </c>
      <c r="W3132" s="0" t="n">
        <v>0.511</v>
      </c>
    </row>
    <row r="3133" customFormat="false" ht="15" hidden="false" customHeight="false" outlineLevel="0" collapsed="false">
      <c r="A3133" s="0" t="s">
        <v>3279</v>
      </c>
      <c r="B3133" s="0" t="s">
        <v>81</v>
      </c>
      <c r="C3133" s="0" t="n">
        <v>192</v>
      </c>
      <c r="D3133" s="0" t="n">
        <v>19</v>
      </c>
      <c r="E3133" s="0" t="n">
        <v>12</v>
      </c>
      <c r="F3133" s="0" t="n">
        <v>7</v>
      </c>
      <c r="G3133" s="0" t="n">
        <v>39.6</v>
      </c>
      <c r="H3133" s="0" t="n">
        <v>2.53</v>
      </c>
      <c r="I3133" s="0" t="n">
        <v>0.67</v>
      </c>
      <c r="J3133" s="0" t="s">
        <v>271</v>
      </c>
      <c r="K3133" s="0" t="s">
        <v>46</v>
      </c>
      <c r="L3133" s="0" t="n">
        <v>172</v>
      </c>
      <c r="M3133" s="0" t="n">
        <v>1.02</v>
      </c>
      <c r="N3133" s="0" t="n">
        <v>25.38</v>
      </c>
      <c r="O3133" s="0" t="n">
        <v>1.41</v>
      </c>
      <c r="P3133" s="0" t="n">
        <v>8</v>
      </c>
      <c r="Q3133" s="0" t="n">
        <v>0.82</v>
      </c>
      <c r="R3133" s="0" t="n">
        <v>361</v>
      </c>
      <c r="S3133" s="0" t="n">
        <v>13.32</v>
      </c>
      <c r="T3133" s="0" t="n">
        <v>0.89</v>
      </c>
      <c r="U3133" s="6" t="n">
        <v>45509</v>
      </c>
      <c r="V3133" s="0" t="n">
        <v>12.17</v>
      </c>
      <c r="W3133" s="0" t="n">
        <v>0.619</v>
      </c>
    </row>
    <row r="3134" customFormat="false" ht="15" hidden="false" customHeight="false" outlineLevel="0" collapsed="false">
      <c r="A3134" s="0" t="s">
        <v>3280</v>
      </c>
      <c r="B3134" s="0" t="s">
        <v>44</v>
      </c>
      <c r="C3134" s="0" t="n">
        <v>190</v>
      </c>
      <c r="D3134" s="0" t="n">
        <v>93</v>
      </c>
      <c r="E3134" s="0" t="n">
        <v>8</v>
      </c>
      <c r="F3134" s="0" t="n">
        <v>2</v>
      </c>
      <c r="G3134" s="0" t="n">
        <v>35.29</v>
      </c>
      <c r="H3134" s="0" t="n">
        <v>5.93</v>
      </c>
      <c r="I3134" s="0" t="n">
        <v>0.1</v>
      </c>
      <c r="J3134" s="0" t="s">
        <v>223</v>
      </c>
      <c r="K3134" s="0" t="s">
        <v>46</v>
      </c>
      <c r="L3134" s="0" t="n">
        <v>97</v>
      </c>
      <c r="M3134" s="0" t="n">
        <v>1.37</v>
      </c>
      <c r="N3134" s="0" t="n">
        <v>58.37</v>
      </c>
      <c r="O3134" s="0" t="n">
        <v>1.94</v>
      </c>
      <c r="P3134" s="0" t="n">
        <v>6</v>
      </c>
      <c r="Q3134" s="0" t="n">
        <v>0.88</v>
      </c>
      <c r="R3134" s="0" t="n">
        <v>426</v>
      </c>
      <c r="S3134" s="0" t="n">
        <v>9.74</v>
      </c>
      <c r="T3134" s="0" t="n">
        <v>0.26</v>
      </c>
      <c r="U3134" s="6" t="n">
        <v>45399</v>
      </c>
      <c r="V3134" s="0" t="n">
        <v>223.64</v>
      </c>
      <c r="W3134" s="0" t="n">
        <v>0.444</v>
      </c>
    </row>
    <row r="3135" customFormat="false" ht="15" hidden="false" customHeight="false" outlineLevel="0" collapsed="false">
      <c r="A3135" s="0" t="s">
        <v>3281</v>
      </c>
      <c r="B3135" s="0" t="s">
        <v>40</v>
      </c>
      <c r="C3135" s="0" t="n">
        <v>160</v>
      </c>
      <c r="D3135" s="0" t="n">
        <v>27</v>
      </c>
      <c r="E3135" s="0" t="n">
        <v>3</v>
      </c>
      <c r="F3135" s="0" t="n">
        <v>8</v>
      </c>
      <c r="G3135" s="0" t="n">
        <v>11.07</v>
      </c>
      <c r="H3135" s="0" t="n">
        <v>7.13</v>
      </c>
      <c r="I3135" s="0" t="n">
        <v>0.53</v>
      </c>
      <c r="J3135" s="0" t="s">
        <v>225</v>
      </c>
      <c r="K3135" s="0" t="s">
        <v>42</v>
      </c>
      <c r="L3135" s="0" t="n">
        <v>61</v>
      </c>
      <c r="M3135" s="0" t="n">
        <v>2.05</v>
      </c>
      <c r="N3135" s="0" t="n">
        <v>21.62</v>
      </c>
      <c r="O3135" s="0" t="n">
        <v>0.28</v>
      </c>
      <c r="P3135" s="0" t="n">
        <v>3</v>
      </c>
      <c r="Q3135" s="0" t="n">
        <v>0.81</v>
      </c>
      <c r="R3135" s="0" t="n">
        <v>89</v>
      </c>
      <c r="S3135" s="0" t="n">
        <v>2.9</v>
      </c>
      <c r="T3135" s="0" t="n">
        <v>0.93</v>
      </c>
      <c r="U3135" s="6" t="n">
        <v>45506</v>
      </c>
      <c r="V3135" s="0" t="n">
        <v>16.91</v>
      </c>
      <c r="W3135" s="0" t="n">
        <v>0.699</v>
      </c>
    </row>
    <row r="3136" customFormat="false" ht="15" hidden="false" customHeight="false" outlineLevel="0" collapsed="false">
      <c r="A3136" s="0" t="s">
        <v>3282</v>
      </c>
      <c r="B3136" s="0" t="s">
        <v>48</v>
      </c>
      <c r="C3136" s="0" t="n">
        <v>416</v>
      </c>
      <c r="D3136" s="0" t="n">
        <v>54</v>
      </c>
      <c r="E3136" s="0" t="n">
        <v>8</v>
      </c>
      <c r="F3136" s="0" t="n">
        <v>2</v>
      </c>
      <c r="G3136" s="0" t="n">
        <v>4.5</v>
      </c>
      <c r="H3136" s="0" t="n">
        <v>6.9</v>
      </c>
      <c r="I3136" s="0" t="n">
        <v>0.9</v>
      </c>
      <c r="J3136" s="0" t="s">
        <v>62</v>
      </c>
      <c r="K3136" s="0" t="s">
        <v>46</v>
      </c>
      <c r="L3136" s="0" t="n">
        <v>80</v>
      </c>
      <c r="M3136" s="0" t="n">
        <v>1.35</v>
      </c>
      <c r="N3136" s="0" t="n">
        <v>110.68</v>
      </c>
      <c r="O3136" s="0" t="n">
        <v>1.44</v>
      </c>
      <c r="P3136" s="0" t="n">
        <v>8</v>
      </c>
      <c r="Q3136" s="0" t="n">
        <v>0.92</v>
      </c>
      <c r="R3136" s="0" t="n">
        <v>402</v>
      </c>
      <c r="S3136" s="0" t="n">
        <v>8.99</v>
      </c>
      <c r="T3136" s="0" t="n">
        <v>0.31</v>
      </c>
      <c r="U3136" s="6" t="n">
        <v>45650</v>
      </c>
      <c r="V3136" s="0" t="n">
        <v>89.41</v>
      </c>
      <c r="W3136" s="0" t="n">
        <v>0.462</v>
      </c>
    </row>
    <row r="3137" customFormat="false" ht="15" hidden="false" customHeight="false" outlineLevel="0" collapsed="false">
      <c r="A3137" s="0" t="s">
        <v>3283</v>
      </c>
      <c r="B3137" s="0" t="s">
        <v>48</v>
      </c>
      <c r="C3137" s="0" t="n">
        <v>207</v>
      </c>
      <c r="D3137" s="0" t="n">
        <v>68</v>
      </c>
      <c r="E3137" s="0" t="n">
        <v>5</v>
      </c>
      <c r="F3137" s="0" t="n">
        <v>5</v>
      </c>
      <c r="G3137" s="0" t="n">
        <v>36.59</v>
      </c>
      <c r="H3137" s="0" t="n">
        <v>2.92</v>
      </c>
      <c r="I3137" s="0" t="n">
        <v>0.71</v>
      </c>
      <c r="J3137" s="0" t="s">
        <v>87</v>
      </c>
      <c r="K3137" s="0" t="s">
        <v>60</v>
      </c>
      <c r="L3137" s="0" t="n">
        <v>60</v>
      </c>
      <c r="M3137" s="0" t="n">
        <v>4.58</v>
      </c>
      <c r="N3137" s="0" t="n">
        <v>103.15</v>
      </c>
      <c r="O3137" s="0" t="n">
        <v>0.26</v>
      </c>
      <c r="P3137" s="0" t="n">
        <v>4</v>
      </c>
      <c r="Q3137" s="0" t="n">
        <v>0.71</v>
      </c>
      <c r="R3137" s="0" t="n">
        <v>502</v>
      </c>
      <c r="S3137" s="0" t="n">
        <v>8.15</v>
      </c>
      <c r="T3137" s="0" t="n">
        <v>0.63</v>
      </c>
      <c r="U3137" s="6" t="n">
        <v>45482</v>
      </c>
      <c r="V3137" s="0" t="n">
        <v>197.06</v>
      </c>
      <c r="W3137" s="0" t="n">
        <v>0.671</v>
      </c>
    </row>
    <row r="3138" customFormat="false" ht="15" hidden="false" customHeight="false" outlineLevel="0" collapsed="false">
      <c r="A3138" s="0" t="s">
        <v>3284</v>
      </c>
      <c r="B3138" s="0" t="s">
        <v>44</v>
      </c>
      <c r="C3138" s="0" t="n">
        <v>460</v>
      </c>
      <c r="D3138" s="0" t="n">
        <v>71</v>
      </c>
      <c r="E3138" s="0" t="n">
        <v>13</v>
      </c>
      <c r="F3138" s="0" t="n">
        <v>3</v>
      </c>
      <c r="G3138" s="0" t="n">
        <v>26.04</v>
      </c>
      <c r="H3138" s="0" t="n">
        <v>7.91</v>
      </c>
      <c r="I3138" s="0" t="n">
        <v>0.45</v>
      </c>
      <c r="J3138" s="0" t="s">
        <v>154</v>
      </c>
      <c r="K3138" s="0" t="s">
        <v>46</v>
      </c>
      <c r="L3138" s="0" t="n">
        <v>65</v>
      </c>
      <c r="M3138" s="0" t="n">
        <v>1.48</v>
      </c>
      <c r="N3138" s="0" t="n">
        <v>11.2</v>
      </c>
      <c r="O3138" s="0" t="n">
        <v>0.1</v>
      </c>
      <c r="P3138" s="0" t="n">
        <v>2</v>
      </c>
      <c r="Q3138" s="0" t="n">
        <v>0.82</v>
      </c>
      <c r="R3138" s="0" t="n">
        <v>472</v>
      </c>
      <c r="S3138" s="0" t="n">
        <v>7.6</v>
      </c>
      <c r="T3138" s="0" t="n">
        <v>0.28</v>
      </c>
      <c r="U3138" s="6" t="n">
        <v>45478</v>
      </c>
      <c r="V3138" s="0" t="n">
        <v>189.41</v>
      </c>
      <c r="W3138" s="0" t="n">
        <v>0.671</v>
      </c>
    </row>
    <row r="3139" customFormat="false" ht="15" hidden="false" customHeight="false" outlineLevel="0" collapsed="false">
      <c r="A3139" s="0" t="s">
        <v>3285</v>
      </c>
      <c r="B3139" s="0" t="s">
        <v>56</v>
      </c>
      <c r="C3139" s="0" t="n">
        <v>105</v>
      </c>
      <c r="D3139" s="0" t="n">
        <v>68</v>
      </c>
      <c r="E3139" s="0" t="n">
        <v>5</v>
      </c>
      <c r="F3139" s="0" t="n">
        <v>6</v>
      </c>
      <c r="G3139" s="0" t="n">
        <v>35.41</v>
      </c>
      <c r="H3139" s="0" t="n">
        <v>2.93</v>
      </c>
      <c r="I3139" s="0" t="n">
        <v>0.69</v>
      </c>
      <c r="J3139" s="0" t="s">
        <v>85</v>
      </c>
      <c r="K3139" s="0" t="s">
        <v>60</v>
      </c>
      <c r="L3139" s="0" t="n">
        <v>108</v>
      </c>
      <c r="M3139" s="0" t="n">
        <v>3.01</v>
      </c>
      <c r="N3139" s="0" t="n">
        <v>101.68</v>
      </c>
      <c r="O3139" s="0" t="n">
        <v>0.33</v>
      </c>
      <c r="P3139" s="0" t="n">
        <v>1</v>
      </c>
      <c r="Q3139" s="0" t="n">
        <v>0.95</v>
      </c>
      <c r="R3139" s="0" t="n">
        <v>763</v>
      </c>
      <c r="S3139" s="0" t="n">
        <v>6.11</v>
      </c>
      <c r="T3139" s="0" t="n">
        <v>0.56</v>
      </c>
      <c r="U3139" s="6" t="n">
        <v>45497</v>
      </c>
      <c r="V3139" s="0" t="n">
        <v>25.99</v>
      </c>
      <c r="W3139" s="0" t="n">
        <v>0.73</v>
      </c>
    </row>
    <row r="3140" customFormat="false" ht="15" hidden="false" customHeight="false" outlineLevel="0" collapsed="false">
      <c r="A3140" s="0" t="s">
        <v>3286</v>
      </c>
      <c r="B3140" s="0" t="s">
        <v>48</v>
      </c>
      <c r="C3140" s="0" t="n">
        <v>495</v>
      </c>
      <c r="D3140" s="0" t="n">
        <v>58</v>
      </c>
      <c r="E3140" s="0" t="n">
        <v>5</v>
      </c>
      <c r="F3140" s="0" t="n">
        <v>4</v>
      </c>
      <c r="G3140" s="0" t="n">
        <v>24.37</v>
      </c>
      <c r="H3140" s="0" t="n">
        <v>1.93</v>
      </c>
      <c r="I3140" s="0" t="n">
        <v>0.94</v>
      </c>
      <c r="J3140" s="0" t="s">
        <v>141</v>
      </c>
      <c r="K3140" s="0" t="s">
        <v>46</v>
      </c>
      <c r="L3140" s="0" t="n">
        <v>30</v>
      </c>
      <c r="M3140" s="0" t="n">
        <v>0.88</v>
      </c>
      <c r="N3140" s="0" t="n">
        <v>108.76</v>
      </c>
      <c r="O3140" s="0" t="n">
        <v>1.27</v>
      </c>
      <c r="P3140" s="0" t="n">
        <v>8</v>
      </c>
      <c r="Q3140" s="0" t="n">
        <v>0.78</v>
      </c>
      <c r="R3140" s="0" t="n">
        <v>135</v>
      </c>
      <c r="S3140" s="0" t="n">
        <v>7.64</v>
      </c>
      <c r="T3140" s="0" t="n">
        <v>0.44</v>
      </c>
      <c r="U3140" s="6" t="n">
        <v>45435</v>
      </c>
      <c r="V3140" s="0" t="n">
        <v>84.43</v>
      </c>
      <c r="W3140" s="0" t="n">
        <v>0.459</v>
      </c>
    </row>
    <row r="3141" customFormat="false" ht="15" hidden="false" customHeight="false" outlineLevel="0" collapsed="false">
      <c r="A3141" s="0" t="s">
        <v>3287</v>
      </c>
      <c r="B3141" s="0" t="s">
        <v>44</v>
      </c>
      <c r="C3141" s="0" t="n">
        <v>71</v>
      </c>
      <c r="D3141" s="0" t="n">
        <v>72</v>
      </c>
      <c r="E3141" s="0" t="n">
        <v>12</v>
      </c>
      <c r="F3141" s="0" t="n">
        <v>6</v>
      </c>
      <c r="G3141" s="0" t="n">
        <v>16.3</v>
      </c>
      <c r="H3141" s="0" t="n">
        <v>3.82</v>
      </c>
      <c r="I3141" s="0" t="n">
        <v>0.27</v>
      </c>
      <c r="J3141" s="0" t="s">
        <v>162</v>
      </c>
      <c r="K3141" s="0" t="s">
        <v>42</v>
      </c>
      <c r="L3141" s="0" t="n">
        <v>138</v>
      </c>
      <c r="M3141" s="0" t="n">
        <v>1.2</v>
      </c>
      <c r="N3141" s="0" t="n">
        <v>125.08</v>
      </c>
      <c r="O3141" s="0" t="n">
        <v>1.38</v>
      </c>
      <c r="P3141" s="0" t="n">
        <v>3</v>
      </c>
      <c r="Q3141" s="0" t="n">
        <v>0.72</v>
      </c>
      <c r="R3141" s="0" t="n">
        <v>604</v>
      </c>
      <c r="S3141" s="0" t="n">
        <v>9.2</v>
      </c>
      <c r="T3141" s="0" t="n">
        <v>0.54</v>
      </c>
      <c r="U3141" s="6" t="n">
        <v>45522</v>
      </c>
      <c r="V3141" s="0" t="n">
        <v>195.4</v>
      </c>
      <c r="W3141" s="0" t="n">
        <v>0.577</v>
      </c>
    </row>
    <row r="3142" customFormat="false" ht="15" hidden="false" customHeight="false" outlineLevel="0" collapsed="false">
      <c r="A3142" s="0" t="s">
        <v>3288</v>
      </c>
      <c r="B3142" s="0" t="s">
        <v>40</v>
      </c>
      <c r="C3142" s="0" t="n">
        <v>130</v>
      </c>
      <c r="D3142" s="0" t="n">
        <v>96</v>
      </c>
      <c r="E3142" s="0" t="n">
        <v>13</v>
      </c>
      <c r="F3142" s="0" t="n">
        <v>2</v>
      </c>
      <c r="G3142" s="0" t="n">
        <v>14.97</v>
      </c>
      <c r="H3142" s="0" t="n">
        <v>6.18</v>
      </c>
      <c r="I3142" s="0" t="n">
        <v>0.58</v>
      </c>
      <c r="J3142" s="0" t="s">
        <v>229</v>
      </c>
      <c r="K3142" s="0" t="s">
        <v>42</v>
      </c>
      <c r="L3142" s="0" t="n">
        <v>117</v>
      </c>
      <c r="M3142" s="0" t="n">
        <v>1.61</v>
      </c>
      <c r="N3142" s="0" t="n">
        <v>194.32</v>
      </c>
      <c r="O3142" s="0" t="n">
        <v>0.93</v>
      </c>
      <c r="P3142" s="0" t="n">
        <v>6</v>
      </c>
      <c r="Q3142" s="0" t="n">
        <v>0.85</v>
      </c>
      <c r="R3142" s="0" t="n">
        <v>285</v>
      </c>
      <c r="S3142" s="0" t="n">
        <v>11.27</v>
      </c>
      <c r="T3142" s="0" t="n">
        <v>0.64</v>
      </c>
      <c r="U3142" s="6" t="n">
        <v>45384</v>
      </c>
      <c r="V3142" s="0" t="n">
        <v>123.75</v>
      </c>
      <c r="W3142" s="0" t="n">
        <v>0.635</v>
      </c>
    </row>
    <row r="3143" customFormat="false" ht="15" hidden="false" customHeight="false" outlineLevel="0" collapsed="false">
      <c r="A3143" s="0" t="s">
        <v>3289</v>
      </c>
      <c r="B3143" s="0" t="s">
        <v>44</v>
      </c>
      <c r="C3143" s="0" t="n">
        <v>456</v>
      </c>
      <c r="D3143" s="0" t="n">
        <v>41</v>
      </c>
      <c r="E3143" s="0" t="n">
        <v>13</v>
      </c>
      <c r="F3143" s="0" t="n">
        <v>9</v>
      </c>
      <c r="G3143" s="0" t="n">
        <v>36.8</v>
      </c>
      <c r="H3143" s="0" t="n">
        <v>1.85</v>
      </c>
      <c r="I3143" s="0" t="n">
        <v>0.31</v>
      </c>
      <c r="J3143" s="0" t="s">
        <v>162</v>
      </c>
      <c r="K3143" s="0" t="s">
        <v>46</v>
      </c>
      <c r="L3143" s="0" t="n">
        <v>62</v>
      </c>
      <c r="M3143" s="0" t="n">
        <v>4.92</v>
      </c>
      <c r="N3143" s="0" t="n">
        <v>196.71</v>
      </c>
      <c r="O3143" s="0" t="n">
        <v>0.19</v>
      </c>
      <c r="P3143" s="0" t="n">
        <v>0</v>
      </c>
      <c r="Q3143" s="0" t="n">
        <v>0.99</v>
      </c>
      <c r="R3143" s="0" t="n">
        <v>939</v>
      </c>
      <c r="S3143" s="0" t="n">
        <v>13.85</v>
      </c>
      <c r="T3143" s="0" t="n">
        <v>0.57</v>
      </c>
      <c r="U3143" s="6" t="n">
        <v>45584</v>
      </c>
      <c r="V3143" s="0" t="n">
        <v>145.09</v>
      </c>
      <c r="W3143" s="0" t="n">
        <v>0.878</v>
      </c>
    </row>
    <row r="3144" customFormat="false" ht="15" hidden="false" customHeight="false" outlineLevel="0" collapsed="false">
      <c r="A3144" s="0" t="s">
        <v>3290</v>
      </c>
      <c r="B3144" s="0" t="s">
        <v>48</v>
      </c>
      <c r="C3144" s="0" t="n">
        <v>384</v>
      </c>
      <c r="D3144" s="0" t="n">
        <v>19</v>
      </c>
      <c r="E3144" s="0" t="n">
        <v>12</v>
      </c>
      <c r="F3144" s="0" t="n">
        <v>3</v>
      </c>
      <c r="G3144" s="0" t="n">
        <v>14.56</v>
      </c>
      <c r="H3144" s="0" t="n">
        <v>6.66</v>
      </c>
      <c r="I3144" s="0" t="n">
        <v>0.87</v>
      </c>
      <c r="J3144" s="0" t="s">
        <v>281</v>
      </c>
      <c r="K3144" s="0" t="s">
        <v>46</v>
      </c>
      <c r="L3144" s="0" t="n">
        <v>15</v>
      </c>
      <c r="M3144" s="0" t="n">
        <v>4.09</v>
      </c>
      <c r="N3144" s="0" t="n">
        <v>110.12</v>
      </c>
      <c r="O3144" s="0" t="n">
        <v>1.3</v>
      </c>
      <c r="P3144" s="0" t="n">
        <v>8</v>
      </c>
      <c r="Q3144" s="0" t="n">
        <v>0.72</v>
      </c>
      <c r="R3144" s="0" t="n">
        <v>464</v>
      </c>
      <c r="S3144" s="0" t="n">
        <v>1.62</v>
      </c>
      <c r="T3144" s="0" t="n">
        <v>0.22</v>
      </c>
      <c r="U3144" s="6" t="n">
        <v>45359</v>
      </c>
      <c r="V3144" s="0" t="n">
        <v>70.05</v>
      </c>
      <c r="W3144" s="0" t="n">
        <v>0.32</v>
      </c>
    </row>
    <row r="3145" customFormat="false" ht="15" hidden="false" customHeight="false" outlineLevel="0" collapsed="false">
      <c r="A3145" s="0" t="s">
        <v>3291</v>
      </c>
      <c r="B3145" s="0" t="s">
        <v>40</v>
      </c>
      <c r="C3145" s="0" t="n">
        <v>361</v>
      </c>
      <c r="D3145" s="0" t="n">
        <v>20</v>
      </c>
      <c r="E3145" s="0" t="n">
        <v>13</v>
      </c>
      <c r="F3145" s="0" t="n">
        <v>3</v>
      </c>
      <c r="G3145" s="0" t="n">
        <v>36.02</v>
      </c>
      <c r="H3145" s="0" t="n">
        <v>8.7</v>
      </c>
      <c r="I3145" s="0" t="n">
        <v>0.75</v>
      </c>
      <c r="J3145" s="0" t="s">
        <v>174</v>
      </c>
      <c r="K3145" s="0" t="s">
        <v>46</v>
      </c>
      <c r="L3145" s="0" t="n">
        <v>91</v>
      </c>
      <c r="M3145" s="0" t="n">
        <v>3.53</v>
      </c>
      <c r="N3145" s="0" t="n">
        <v>170.59</v>
      </c>
      <c r="O3145" s="0" t="n">
        <v>0.26</v>
      </c>
      <c r="P3145" s="0" t="n">
        <v>8</v>
      </c>
      <c r="Q3145" s="0" t="n">
        <v>0.72</v>
      </c>
      <c r="R3145" s="0" t="n">
        <v>631</v>
      </c>
      <c r="S3145" s="0" t="n">
        <v>8.97</v>
      </c>
      <c r="T3145" s="0" t="n">
        <v>0.89</v>
      </c>
      <c r="U3145" s="6" t="n">
        <v>45586</v>
      </c>
      <c r="V3145" s="0" t="n">
        <v>20.95</v>
      </c>
      <c r="W3145" s="0" t="n">
        <v>0.656</v>
      </c>
    </row>
    <row r="3146" customFormat="false" ht="15" hidden="false" customHeight="false" outlineLevel="0" collapsed="false">
      <c r="A3146" s="0" t="s">
        <v>3292</v>
      </c>
      <c r="B3146" s="0" t="s">
        <v>44</v>
      </c>
      <c r="C3146" s="0" t="n">
        <v>62</v>
      </c>
      <c r="D3146" s="0" t="n">
        <v>79</v>
      </c>
      <c r="E3146" s="0" t="n">
        <v>10</v>
      </c>
      <c r="F3146" s="0" t="n">
        <v>6</v>
      </c>
      <c r="G3146" s="0" t="n">
        <v>19.81</v>
      </c>
      <c r="H3146" s="0" t="n">
        <v>3.28</v>
      </c>
      <c r="I3146" s="0" t="n">
        <v>0.82</v>
      </c>
      <c r="J3146" s="0" t="s">
        <v>67</v>
      </c>
      <c r="K3146" s="0" t="s">
        <v>42</v>
      </c>
      <c r="L3146" s="0" t="n">
        <v>88</v>
      </c>
      <c r="M3146" s="0" t="n">
        <v>4.62</v>
      </c>
      <c r="N3146" s="0" t="n">
        <v>26.18</v>
      </c>
      <c r="O3146" s="0" t="n">
        <v>0.37</v>
      </c>
      <c r="P3146" s="0" t="n">
        <v>9</v>
      </c>
      <c r="Q3146" s="0" t="n">
        <v>0.88</v>
      </c>
      <c r="R3146" s="0" t="n">
        <v>405</v>
      </c>
      <c r="S3146" s="0" t="n">
        <v>11.53</v>
      </c>
      <c r="T3146" s="0" t="n">
        <v>0.28</v>
      </c>
      <c r="U3146" s="6" t="n">
        <v>45643</v>
      </c>
      <c r="V3146" s="0" t="n">
        <v>110.11</v>
      </c>
      <c r="W3146" s="0" t="n">
        <v>0.569</v>
      </c>
    </row>
    <row r="3147" customFormat="false" ht="15" hidden="false" customHeight="false" outlineLevel="0" collapsed="false">
      <c r="A3147" s="0" t="s">
        <v>3293</v>
      </c>
      <c r="B3147" s="0" t="s">
        <v>81</v>
      </c>
      <c r="C3147" s="0" t="n">
        <v>230</v>
      </c>
      <c r="D3147" s="0" t="n">
        <v>71</v>
      </c>
      <c r="E3147" s="0" t="n">
        <v>7</v>
      </c>
      <c r="F3147" s="0" t="n">
        <v>2</v>
      </c>
      <c r="G3147" s="0" t="n">
        <v>38.77</v>
      </c>
      <c r="H3147" s="0" t="n">
        <v>4.78</v>
      </c>
      <c r="I3147" s="0" t="n">
        <v>0.95</v>
      </c>
      <c r="J3147" s="0" t="s">
        <v>220</v>
      </c>
      <c r="K3147" s="0" t="s">
        <v>54</v>
      </c>
      <c r="L3147" s="0" t="n">
        <v>56</v>
      </c>
      <c r="M3147" s="0" t="n">
        <v>4.8</v>
      </c>
      <c r="N3147" s="0" t="n">
        <v>110.92</v>
      </c>
      <c r="O3147" s="0" t="n">
        <v>1.07</v>
      </c>
      <c r="P3147" s="0" t="n">
        <v>5</v>
      </c>
      <c r="Q3147" s="0" t="n">
        <v>0.78</v>
      </c>
      <c r="R3147" s="0" t="n">
        <v>692</v>
      </c>
      <c r="S3147" s="0" t="n">
        <v>2.62</v>
      </c>
      <c r="T3147" s="0" t="n">
        <v>0.98</v>
      </c>
      <c r="U3147" s="6" t="n">
        <v>45409</v>
      </c>
      <c r="V3147" s="0" t="n">
        <v>208.07</v>
      </c>
      <c r="W3147" s="0" t="n">
        <v>0.58</v>
      </c>
    </row>
    <row r="3148" customFormat="false" ht="15" hidden="false" customHeight="false" outlineLevel="0" collapsed="false">
      <c r="A3148" s="0" t="s">
        <v>3294</v>
      </c>
      <c r="B3148" s="0" t="s">
        <v>40</v>
      </c>
      <c r="C3148" s="0" t="n">
        <v>475</v>
      </c>
      <c r="D3148" s="0" t="n">
        <v>56</v>
      </c>
      <c r="E3148" s="0" t="n">
        <v>6</v>
      </c>
      <c r="F3148" s="0" t="n">
        <v>9</v>
      </c>
      <c r="G3148" s="0" t="n">
        <v>8</v>
      </c>
      <c r="H3148" s="0" t="n">
        <v>2.67</v>
      </c>
      <c r="I3148" s="0" t="n">
        <v>0.31</v>
      </c>
      <c r="J3148" s="0" t="s">
        <v>348</v>
      </c>
      <c r="K3148" s="0" t="s">
        <v>46</v>
      </c>
      <c r="L3148" s="0" t="n">
        <v>105</v>
      </c>
      <c r="M3148" s="0" t="n">
        <v>2.54</v>
      </c>
      <c r="N3148" s="0" t="n">
        <v>138.99</v>
      </c>
      <c r="O3148" s="0" t="n">
        <v>0.75</v>
      </c>
      <c r="P3148" s="0" t="n">
        <v>5</v>
      </c>
      <c r="Q3148" s="0" t="n">
        <v>0.82</v>
      </c>
      <c r="R3148" s="0" t="n">
        <v>693</v>
      </c>
      <c r="S3148" s="0" t="n">
        <v>13.76</v>
      </c>
      <c r="T3148" s="0" t="n">
        <v>0.88</v>
      </c>
      <c r="U3148" s="6" t="n">
        <v>45343</v>
      </c>
      <c r="V3148" s="0" t="n">
        <v>232.29</v>
      </c>
      <c r="W3148" s="0" t="n">
        <v>0.748</v>
      </c>
    </row>
    <row r="3149" customFormat="false" ht="15" hidden="false" customHeight="false" outlineLevel="0" collapsed="false">
      <c r="A3149" s="0" t="s">
        <v>3295</v>
      </c>
      <c r="B3149" s="0" t="s">
        <v>81</v>
      </c>
      <c r="C3149" s="0" t="n">
        <v>219</v>
      </c>
      <c r="D3149" s="0" t="n">
        <v>43</v>
      </c>
      <c r="E3149" s="0" t="n">
        <v>11</v>
      </c>
      <c r="F3149" s="0" t="n">
        <v>6</v>
      </c>
      <c r="G3149" s="0" t="n">
        <v>11.04</v>
      </c>
      <c r="H3149" s="0" t="n">
        <v>3.93</v>
      </c>
      <c r="I3149" s="0" t="n">
        <v>0.14</v>
      </c>
      <c r="J3149" s="0" t="s">
        <v>324</v>
      </c>
      <c r="K3149" s="0" t="s">
        <v>54</v>
      </c>
      <c r="L3149" s="0" t="n">
        <v>115</v>
      </c>
      <c r="M3149" s="0" t="n">
        <v>1.97</v>
      </c>
      <c r="N3149" s="0" t="n">
        <v>117.3</v>
      </c>
      <c r="O3149" s="0" t="n">
        <v>0.98</v>
      </c>
      <c r="P3149" s="0" t="n">
        <v>5</v>
      </c>
      <c r="Q3149" s="0" t="n">
        <v>0.95</v>
      </c>
      <c r="R3149" s="0" t="n">
        <v>297</v>
      </c>
      <c r="S3149" s="0" t="n">
        <v>4.43</v>
      </c>
      <c r="T3149" s="0" t="n">
        <v>0.65</v>
      </c>
      <c r="U3149" s="6" t="n">
        <v>45430</v>
      </c>
      <c r="V3149" s="0" t="n">
        <v>181.83</v>
      </c>
      <c r="W3149" s="0" t="n">
        <v>0.581</v>
      </c>
    </row>
    <row r="3150" customFormat="false" ht="15" hidden="false" customHeight="false" outlineLevel="0" collapsed="false">
      <c r="A3150" s="0" t="s">
        <v>3296</v>
      </c>
      <c r="B3150" s="0" t="s">
        <v>56</v>
      </c>
      <c r="C3150" s="0" t="n">
        <v>317</v>
      </c>
      <c r="D3150" s="0" t="n">
        <v>26</v>
      </c>
      <c r="E3150" s="0" t="n">
        <v>11</v>
      </c>
      <c r="F3150" s="0" t="n">
        <v>5</v>
      </c>
      <c r="G3150" s="0" t="n">
        <v>34.61</v>
      </c>
      <c r="H3150" s="0" t="n">
        <v>0.71</v>
      </c>
      <c r="I3150" s="0" t="n">
        <v>0.36</v>
      </c>
      <c r="J3150" s="0" t="s">
        <v>248</v>
      </c>
      <c r="K3150" s="0" t="s">
        <v>46</v>
      </c>
      <c r="L3150" s="0" t="n">
        <v>91</v>
      </c>
      <c r="M3150" s="0" t="n">
        <v>1.92</v>
      </c>
      <c r="N3150" s="0" t="n">
        <v>53.84</v>
      </c>
      <c r="O3150" s="0" t="n">
        <v>1.31</v>
      </c>
      <c r="P3150" s="0" t="n">
        <v>4</v>
      </c>
      <c r="Q3150" s="0" t="n">
        <v>0.76</v>
      </c>
      <c r="R3150" s="0" t="n">
        <v>716</v>
      </c>
      <c r="S3150" s="0" t="n">
        <v>12.67</v>
      </c>
      <c r="T3150" s="0" t="n">
        <v>0.4</v>
      </c>
      <c r="U3150" s="6" t="n">
        <v>45412</v>
      </c>
      <c r="V3150" s="0" t="n">
        <v>124.03</v>
      </c>
      <c r="W3150" s="0" t="n">
        <v>0.59</v>
      </c>
    </row>
    <row r="3151" customFormat="false" ht="15" hidden="false" customHeight="false" outlineLevel="0" collapsed="false">
      <c r="A3151" s="0" t="s">
        <v>3297</v>
      </c>
      <c r="B3151" s="0" t="s">
        <v>40</v>
      </c>
      <c r="C3151" s="0" t="n">
        <v>365</v>
      </c>
      <c r="D3151" s="0" t="n">
        <v>63</v>
      </c>
      <c r="E3151" s="0" t="n">
        <v>3</v>
      </c>
      <c r="F3151" s="0" t="n">
        <v>3</v>
      </c>
      <c r="G3151" s="0" t="n">
        <v>28.45</v>
      </c>
      <c r="H3151" s="0" t="n">
        <v>9.56</v>
      </c>
      <c r="I3151" s="0" t="n">
        <v>0.46</v>
      </c>
      <c r="J3151" s="0" t="s">
        <v>171</v>
      </c>
      <c r="K3151" s="0" t="s">
        <v>60</v>
      </c>
      <c r="L3151" s="0" t="n">
        <v>40</v>
      </c>
      <c r="M3151" s="0" t="n">
        <v>0.66</v>
      </c>
      <c r="N3151" s="0" t="n">
        <v>21.91</v>
      </c>
      <c r="O3151" s="0" t="n">
        <v>0.4</v>
      </c>
      <c r="P3151" s="0" t="n">
        <v>0</v>
      </c>
      <c r="Q3151" s="0" t="n">
        <v>0.92</v>
      </c>
      <c r="R3151" s="0" t="n">
        <v>791</v>
      </c>
      <c r="S3151" s="0" t="n">
        <v>10.27</v>
      </c>
      <c r="T3151" s="0" t="n">
        <v>0.27</v>
      </c>
      <c r="U3151" s="6" t="n">
        <v>45576</v>
      </c>
      <c r="V3151" s="0" t="n">
        <v>179.11</v>
      </c>
      <c r="W3151" s="0" t="n">
        <v>0.735</v>
      </c>
    </row>
    <row r="3152" customFormat="false" ht="15" hidden="false" customHeight="false" outlineLevel="0" collapsed="false">
      <c r="A3152" s="0" t="s">
        <v>3298</v>
      </c>
      <c r="B3152" s="0" t="s">
        <v>81</v>
      </c>
      <c r="C3152" s="0" t="n">
        <v>259</v>
      </c>
      <c r="D3152" s="0" t="n">
        <v>85</v>
      </c>
      <c r="E3152" s="0" t="n">
        <v>4</v>
      </c>
      <c r="F3152" s="0" t="n">
        <v>3</v>
      </c>
      <c r="G3152" s="0" t="n">
        <v>10.99</v>
      </c>
      <c r="H3152" s="0" t="n">
        <v>4.45</v>
      </c>
      <c r="I3152" s="0" t="n">
        <v>0.66</v>
      </c>
      <c r="J3152" s="0" t="s">
        <v>387</v>
      </c>
      <c r="K3152" s="0" t="s">
        <v>42</v>
      </c>
      <c r="L3152" s="0" t="n">
        <v>166</v>
      </c>
      <c r="M3152" s="0" t="n">
        <v>1.76</v>
      </c>
      <c r="N3152" s="0" t="n">
        <v>83.47</v>
      </c>
      <c r="O3152" s="0" t="n">
        <v>1.8</v>
      </c>
      <c r="P3152" s="0" t="n">
        <v>3</v>
      </c>
      <c r="Q3152" s="0" t="n">
        <v>0.85</v>
      </c>
      <c r="R3152" s="0" t="n">
        <v>650</v>
      </c>
      <c r="S3152" s="0" t="n">
        <v>8.83</v>
      </c>
      <c r="T3152" s="0" t="n">
        <v>0.74</v>
      </c>
      <c r="U3152" s="6" t="n">
        <v>45513</v>
      </c>
      <c r="V3152" s="0" t="n">
        <v>214.45</v>
      </c>
      <c r="W3152" s="0" t="n">
        <v>0.596</v>
      </c>
    </row>
    <row r="3153" customFormat="false" ht="15" hidden="false" customHeight="false" outlineLevel="0" collapsed="false">
      <c r="A3153" s="0" t="s">
        <v>3299</v>
      </c>
      <c r="B3153" s="0" t="s">
        <v>48</v>
      </c>
      <c r="C3153" s="0" t="n">
        <v>134</v>
      </c>
      <c r="D3153" s="0" t="n">
        <v>94</v>
      </c>
      <c r="E3153" s="0" t="n">
        <v>10</v>
      </c>
      <c r="F3153" s="0" t="n">
        <v>5</v>
      </c>
      <c r="G3153" s="0" t="n">
        <v>45.24</v>
      </c>
      <c r="H3153" s="0" t="n">
        <v>7.99</v>
      </c>
      <c r="I3153" s="0" t="n">
        <v>0.82</v>
      </c>
      <c r="J3153" s="0" t="s">
        <v>59</v>
      </c>
      <c r="K3153" s="0" t="s">
        <v>54</v>
      </c>
      <c r="L3153" s="0" t="n">
        <v>152</v>
      </c>
      <c r="M3153" s="0" t="n">
        <v>2.1</v>
      </c>
      <c r="N3153" s="0" t="n">
        <v>133.05</v>
      </c>
      <c r="O3153" s="0" t="n">
        <v>1.16</v>
      </c>
      <c r="P3153" s="0" t="n">
        <v>9</v>
      </c>
      <c r="Q3153" s="0" t="n">
        <v>0.97</v>
      </c>
      <c r="R3153" s="0" t="n">
        <v>278</v>
      </c>
      <c r="S3153" s="0" t="n">
        <v>13.17</v>
      </c>
      <c r="T3153" s="0" t="n">
        <v>0.36</v>
      </c>
      <c r="U3153" s="6" t="n">
        <v>45487</v>
      </c>
      <c r="V3153" s="0" t="n">
        <v>229.03</v>
      </c>
      <c r="W3153" s="0" t="n">
        <v>0.546</v>
      </c>
    </row>
    <row r="3154" customFormat="false" ht="15" hidden="false" customHeight="false" outlineLevel="0" collapsed="false">
      <c r="A3154" s="0" t="s">
        <v>3300</v>
      </c>
      <c r="B3154" s="0" t="s">
        <v>48</v>
      </c>
      <c r="C3154" s="0" t="n">
        <v>45</v>
      </c>
      <c r="D3154" s="0" t="n">
        <v>49</v>
      </c>
      <c r="E3154" s="0" t="n">
        <v>7</v>
      </c>
      <c r="F3154" s="0" t="n">
        <v>2</v>
      </c>
      <c r="G3154" s="0" t="n">
        <v>14.52</v>
      </c>
      <c r="H3154" s="0" t="n">
        <v>1.86</v>
      </c>
      <c r="I3154" s="0" t="n">
        <v>0.41</v>
      </c>
      <c r="J3154" s="0" t="s">
        <v>426</v>
      </c>
      <c r="K3154" s="0" t="s">
        <v>54</v>
      </c>
      <c r="L3154" s="0" t="n">
        <v>67</v>
      </c>
      <c r="M3154" s="0" t="n">
        <v>0.67</v>
      </c>
      <c r="N3154" s="0" t="n">
        <v>198.43</v>
      </c>
      <c r="O3154" s="0" t="n">
        <v>0.14</v>
      </c>
      <c r="P3154" s="0" t="n">
        <v>0</v>
      </c>
      <c r="Q3154" s="0" t="n">
        <v>0.99</v>
      </c>
      <c r="R3154" s="0" t="n">
        <v>588</v>
      </c>
      <c r="S3154" s="0" t="n">
        <v>14.57</v>
      </c>
      <c r="T3154" s="0" t="n">
        <v>0.79</v>
      </c>
      <c r="U3154" s="6" t="n">
        <v>45392</v>
      </c>
      <c r="V3154" s="0" t="n">
        <v>37.4</v>
      </c>
      <c r="W3154" s="0" t="n">
        <v>0.936</v>
      </c>
    </row>
    <row r="3155" customFormat="false" ht="15" hidden="false" customHeight="false" outlineLevel="0" collapsed="false">
      <c r="A3155" s="0" t="s">
        <v>3301</v>
      </c>
      <c r="B3155" s="0" t="s">
        <v>56</v>
      </c>
      <c r="C3155" s="0" t="n">
        <v>426</v>
      </c>
      <c r="D3155" s="0" t="n">
        <v>28</v>
      </c>
      <c r="E3155" s="0" t="n">
        <v>9</v>
      </c>
      <c r="F3155" s="0" t="n">
        <v>3</v>
      </c>
      <c r="G3155" s="0" t="n">
        <v>21.63</v>
      </c>
      <c r="H3155" s="0" t="n">
        <v>8.22</v>
      </c>
      <c r="I3155" s="0" t="n">
        <v>0.53</v>
      </c>
      <c r="J3155" s="0" t="s">
        <v>324</v>
      </c>
      <c r="K3155" s="0" t="s">
        <v>42</v>
      </c>
      <c r="L3155" s="0" t="n">
        <v>32</v>
      </c>
      <c r="M3155" s="0" t="n">
        <v>4.47</v>
      </c>
      <c r="N3155" s="0" t="n">
        <v>54.94</v>
      </c>
      <c r="O3155" s="0" t="n">
        <v>1.29</v>
      </c>
      <c r="P3155" s="0" t="n">
        <v>4</v>
      </c>
      <c r="Q3155" s="0" t="n">
        <v>0.85</v>
      </c>
      <c r="R3155" s="0" t="n">
        <v>410</v>
      </c>
      <c r="S3155" s="0" t="n">
        <v>14.96</v>
      </c>
      <c r="T3155" s="0" t="n">
        <v>0.87</v>
      </c>
      <c r="U3155" s="6" t="n">
        <v>45366</v>
      </c>
      <c r="V3155" s="0" t="n">
        <v>242.87</v>
      </c>
      <c r="W3155" s="0" t="n">
        <v>0.734</v>
      </c>
    </row>
    <row r="3156" customFormat="false" ht="15" hidden="false" customHeight="false" outlineLevel="0" collapsed="false">
      <c r="A3156" s="0" t="s">
        <v>3302</v>
      </c>
      <c r="B3156" s="0" t="s">
        <v>40</v>
      </c>
      <c r="C3156" s="0" t="n">
        <v>318</v>
      </c>
      <c r="D3156" s="0" t="n">
        <v>76</v>
      </c>
      <c r="E3156" s="0" t="n">
        <v>3</v>
      </c>
      <c r="F3156" s="0" t="n">
        <v>8</v>
      </c>
      <c r="G3156" s="0" t="n">
        <v>10.91</v>
      </c>
      <c r="H3156" s="0" t="n">
        <v>8.67</v>
      </c>
      <c r="I3156" s="0" t="n">
        <v>0.81</v>
      </c>
      <c r="J3156" s="0" t="s">
        <v>53</v>
      </c>
      <c r="K3156" s="0" t="s">
        <v>54</v>
      </c>
      <c r="L3156" s="0" t="n">
        <v>175</v>
      </c>
      <c r="M3156" s="0" t="n">
        <v>4.32</v>
      </c>
      <c r="N3156" s="0" t="n">
        <v>184.38</v>
      </c>
      <c r="O3156" s="0" t="n">
        <v>0.98</v>
      </c>
      <c r="P3156" s="0" t="n">
        <v>3</v>
      </c>
      <c r="Q3156" s="0" t="n">
        <v>0.88</v>
      </c>
      <c r="R3156" s="0" t="n">
        <v>917</v>
      </c>
      <c r="S3156" s="0" t="n">
        <v>10.57</v>
      </c>
      <c r="T3156" s="0" t="n">
        <v>0.99</v>
      </c>
      <c r="U3156" s="6" t="n">
        <v>45368</v>
      </c>
      <c r="V3156" s="0" t="n">
        <v>28.41</v>
      </c>
      <c r="W3156" s="0" t="n">
        <v>0.757</v>
      </c>
    </row>
    <row r="3157" customFormat="false" ht="15" hidden="false" customHeight="false" outlineLevel="0" collapsed="false">
      <c r="A3157" s="0" t="s">
        <v>3303</v>
      </c>
      <c r="B3157" s="0" t="s">
        <v>40</v>
      </c>
      <c r="C3157" s="0" t="n">
        <v>96</v>
      </c>
      <c r="D3157" s="0" t="n">
        <v>91</v>
      </c>
      <c r="E3157" s="0" t="n">
        <v>14</v>
      </c>
      <c r="F3157" s="0" t="n">
        <v>9</v>
      </c>
      <c r="G3157" s="0" t="n">
        <v>20.01</v>
      </c>
      <c r="H3157" s="0" t="n">
        <v>7.3</v>
      </c>
      <c r="I3157" s="0" t="n">
        <v>0.3</v>
      </c>
      <c r="J3157" s="0" t="s">
        <v>225</v>
      </c>
      <c r="K3157" s="0" t="s">
        <v>46</v>
      </c>
      <c r="L3157" s="0" t="n">
        <v>50</v>
      </c>
      <c r="M3157" s="0" t="n">
        <v>1.63</v>
      </c>
      <c r="N3157" s="0" t="n">
        <v>22.97</v>
      </c>
      <c r="O3157" s="0" t="n">
        <v>1.43</v>
      </c>
      <c r="P3157" s="0" t="n">
        <v>7</v>
      </c>
      <c r="Q3157" s="0" t="n">
        <v>0.92</v>
      </c>
      <c r="R3157" s="0" t="n">
        <v>799</v>
      </c>
      <c r="S3157" s="0" t="n">
        <v>5.75</v>
      </c>
      <c r="T3157" s="0" t="n">
        <v>0.6</v>
      </c>
      <c r="U3157" s="6" t="n">
        <v>45534</v>
      </c>
      <c r="V3157" s="0" t="n">
        <v>262.43</v>
      </c>
      <c r="W3157" s="0" t="n">
        <v>0.498</v>
      </c>
    </row>
    <row r="3158" customFormat="false" ht="15" hidden="false" customHeight="false" outlineLevel="0" collapsed="false">
      <c r="A3158" s="0" t="s">
        <v>3304</v>
      </c>
      <c r="B3158" s="0" t="s">
        <v>40</v>
      </c>
      <c r="C3158" s="0" t="n">
        <v>431</v>
      </c>
      <c r="D3158" s="0" t="n">
        <v>62</v>
      </c>
      <c r="E3158" s="0" t="n">
        <v>12</v>
      </c>
      <c r="F3158" s="0" t="n">
        <v>7</v>
      </c>
      <c r="G3158" s="0" t="n">
        <v>25.09</v>
      </c>
      <c r="H3158" s="0" t="n">
        <v>9.08</v>
      </c>
      <c r="I3158" s="0" t="n">
        <v>0.3</v>
      </c>
      <c r="J3158" s="0" t="s">
        <v>92</v>
      </c>
      <c r="K3158" s="0" t="s">
        <v>54</v>
      </c>
      <c r="L3158" s="0" t="n">
        <v>24</v>
      </c>
      <c r="M3158" s="0" t="n">
        <v>4.11</v>
      </c>
      <c r="N3158" s="0" t="n">
        <v>186.89</v>
      </c>
      <c r="O3158" s="0" t="n">
        <v>1.59</v>
      </c>
      <c r="P3158" s="0" t="n">
        <v>0</v>
      </c>
      <c r="Q3158" s="0" t="n">
        <v>0.8</v>
      </c>
      <c r="R3158" s="0" t="n">
        <v>224</v>
      </c>
      <c r="S3158" s="0" t="n">
        <v>13.25</v>
      </c>
      <c r="T3158" s="0" t="n">
        <v>0.98</v>
      </c>
      <c r="U3158" s="6" t="n">
        <v>45296</v>
      </c>
      <c r="V3158" s="0" t="n">
        <v>123.75</v>
      </c>
      <c r="W3158" s="0" t="n">
        <v>0.774</v>
      </c>
    </row>
    <row r="3159" customFormat="false" ht="15" hidden="false" customHeight="false" outlineLevel="0" collapsed="false">
      <c r="A3159" s="0" t="s">
        <v>3305</v>
      </c>
      <c r="B3159" s="0" t="s">
        <v>56</v>
      </c>
      <c r="C3159" s="0" t="n">
        <v>156</v>
      </c>
      <c r="D3159" s="0" t="n">
        <v>73</v>
      </c>
      <c r="E3159" s="0" t="n">
        <v>14</v>
      </c>
      <c r="F3159" s="0" t="n">
        <v>7</v>
      </c>
      <c r="G3159" s="0" t="n">
        <v>15.47</v>
      </c>
      <c r="H3159" s="0" t="n">
        <v>2.09</v>
      </c>
      <c r="I3159" s="0" t="n">
        <v>0.63</v>
      </c>
      <c r="J3159" s="0" t="s">
        <v>74</v>
      </c>
      <c r="K3159" s="0" t="s">
        <v>46</v>
      </c>
      <c r="L3159" s="0" t="n">
        <v>96</v>
      </c>
      <c r="M3159" s="0" t="n">
        <v>4.08</v>
      </c>
      <c r="N3159" s="0" t="n">
        <v>168.15</v>
      </c>
      <c r="O3159" s="0" t="n">
        <v>1.88</v>
      </c>
      <c r="P3159" s="0" t="n">
        <v>7</v>
      </c>
      <c r="Q3159" s="0" t="n">
        <v>0.77</v>
      </c>
      <c r="R3159" s="0" t="n">
        <v>877</v>
      </c>
      <c r="S3159" s="0" t="n">
        <v>10.16</v>
      </c>
      <c r="T3159" s="0" t="n">
        <v>0.32</v>
      </c>
      <c r="U3159" s="6" t="n">
        <v>45382</v>
      </c>
      <c r="V3159" s="0" t="n">
        <v>168.61</v>
      </c>
      <c r="W3159" s="0" t="n">
        <v>0.425</v>
      </c>
    </row>
    <row r="3160" customFormat="false" ht="15" hidden="false" customHeight="false" outlineLevel="0" collapsed="false">
      <c r="A3160" s="0" t="s">
        <v>3306</v>
      </c>
      <c r="B3160" s="0" t="s">
        <v>40</v>
      </c>
      <c r="C3160" s="0" t="n">
        <v>39</v>
      </c>
      <c r="D3160" s="0" t="n">
        <v>92</v>
      </c>
      <c r="E3160" s="0" t="n">
        <v>7</v>
      </c>
      <c r="F3160" s="0" t="n">
        <v>7</v>
      </c>
      <c r="G3160" s="0" t="n">
        <v>38.69</v>
      </c>
      <c r="H3160" s="0" t="n">
        <v>5.03</v>
      </c>
      <c r="I3160" s="0" t="n">
        <v>0.49</v>
      </c>
      <c r="J3160" s="0" t="s">
        <v>51</v>
      </c>
      <c r="K3160" s="0" t="s">
        <v>54</v>
      </c>
      <c r="L3160" s="0" t="n">
        <v>12</v>
      </c>
      <c r="M3160" s="0" t="n">
        <v>2.01</v>
      </c>
      <c r="N3160" s="0" t="n">
        <v>13.98</v>
      </c>
      <c r="O3160" s="0" t="n">
        <v>2</v>
      </c>
      <c r="P3160" s="0" t="n">
        <v>7</v>
      </c>
      <c r="Q3160" s="0" t="n">
        <v>0.99</v>
      </c>
      <c r="R3160" s="0" t="n">
        <v>853</v>
      </c>
      <c r="S3160" s="0" t="n">
        <v>5.53</v>
      </c>
      <c r="T3160" s="0" t="n">
        <v>0.87</v>
      </c>
      <c r="U3160" s="6" t="n">
        <v>45507</v>
      </c>
      <c r="V3160" s="0" t="n">
        <v>94.09</v>
      </c>
      <c r="W3160" s="0" t="n">
        <v>0.506</v>
      </c>
    </row>
    <row r="3161" customFormat="false" ht="15" hidden="false" customHeight="false" outlineLevel="0" collapsed="false">
      <c r="A3161" s="0" t="s">
        <v>3307</v>
      </c>
      <c r="B3161" s="0" t="s">
        <v>48</v>
      </c>
      <c r="C3161" s="0" t="n">
        <v>459</v>
      </c>
      <c r="D3161" s="0" t="n">
        <v>56</v>
      </c>
      <c r="E3161" s="0" t="n">
        <v>13</v>
      </c>
      <c r="F3161" s="0" t="n">
        <v>4</v>
      </c>
      <c r="G3161" s="0" t="n">
        <v>20.3</v>
      </c>
      <c r="H3161" s="0" t="n">
        <v>6.39</v>
      </c>
      <c r="I3161" s="0" t="n">
        <v>0.95</v>
      </c>
      <c r="J3161" s="0" t="s">
        <v>319</v>
      </c>
      <c r="K3161" s="0" t="s">
        <v>60</v>
      </c>
      <c r="L3161" s="0" t="n">
        <v>10</v>
      </c>
      <c r="M3161" s="0" t="n">
        <v>3.64</v>
      </c>
      <c r="N3161" s="0" t="n">
        <v>66.66</v>
      </c>
      <c r="O3161" s="0" t="n">
        <v>1.14</v>
      </c>
      <c r="P3161" s="0" t="n">
        <v>0</v>
      </c>
      <c r="Q3161" s="0" t="n">
        <v>0.83</v>
      </c>
      <c r="R3161" s="0" t="n">
        <v>423</v>
      </c>
      <c r="S3161" s="0" t="n">
        <v>14.05</v>
      </c>
      <c r="T3161" s="0" t="n">
        <v>0.49</v>
      </c>
      <c r="U3161" s="6" t="n">
        <v>45547</v>
      </c>
      <c r="V3161" s="0" t="n">
        <v>133.73</v>
      </c>
      <c r="W3161" s="0" t="n">
        <v>0.737</v>
      </c>
    </row>
    <row r="3162" customFormat="false" ht="15" hidden="false" customHeight="false" outlineLevel="0" collapsed="false">
      <c r="A3162" s="0" t="s">
        <v>3308</v>
      </c>
      <c r="B3162" s="0" t="s">
        <v>81</v>
      </c>
      <c r="C3162" s="0" t="n">
        <v>230</v>
      </c>
      <c r="D3162" s="0" t="n">
        <v>15</v>
      </c>
      <c r="E3162" s="0" t="n">
        <v>14</v>
      </c>
      <c r="F3162" s="0" t="n">
        <v>8</v>
      </c>
      <c r="G3162" s="0" t="n">
        <v>36.75</v>
      </c>
      <c r="H3162" s="0" t="n">
        <v>6.16</v>
      </c>
      <c r="I3162" s="0" t="n">
        <v>0.42</v>
      </c>
      <c r="J3162" s="0" t="s">
        <v>156</v>
      </c>
      <c r="K3162" s="0" t="s">
        <v>54</v>
      </c>
      <c r="L3162" s="0" t="n">
        <v>84</v>
      </c>
      <c r="M3162" s="0" t="n">
        <v>1.8</v>
      </c>
      <c r="N3162" s="0" t="n">
        <v>19.68</v>
      </c>
      <c r="O3162" s="0" t="n">
        <v>1.17</v>
      </c>
      <c r="P3162" s="0" t="n">
        <v>8</v>
      </c>
      <c r="Q3162" s="0" t="n">
        <v>0.7</v>
      </c>
      <c r="R3162" s="0" t="n">
        <v>991</v>
      </c>
      <c r="S3162" s="0" t="n">
        <v>11.47</v>
      </c>
      <c r="T3162" s="0" t="n">
        <v>0.49</v>
      </c>
      <c r="U3162" s="6" t="n">
        <v>45360</v>
      </c>
      <c r="V3162" s="0" t="n">
        <v>255.11</v>
      </c>
      <c r="W3162" s="0" t="n">
        <v>0.514</v>
      </c>
    </row>
    <row r="3163" customFormat="false" ht="15" hidden="false" customHeight="false" outlineLevel="0" collapsed="false">
      <c r="A3163" s="0" t="s">
        <v>3309</v>
      </c>
      <c r="B3163" s="0" t="s">
        <v>48</v>
      </c>
      <c r="C3163" s="0" t="n">
        <v>259</v>
      </c>
      <c r="D3163" s="0" t="n">
        <v>25</v>
      </c>
      <c r="E3163" s="0" t="n">
        <v>5</v>
      </c>
      <c r="F3163" s="0" t="n">
        <v>4</v>
      </c>
      <c r="G3163" s="0" t="n">
        <v>11.15</v>
      </c>
      <c r="H3163" s="0" t="n">
        <v>8.68</v>
      </c>
      <c r="I3163" s="0" t="n">
        <v>0.78</v>
      </c>
      <c r="J3163" s="0" t="s">
        <v>67</v>
      </c>
      <c r="K3163" s="0" t="s">
        <v>54</v>
      </c>
      <c r="L3163" s="0" t="n">
        <v>148</v>
      </c>
      <c r="M3163" s="0" t="n">
        <v>0.82</v>
      </c>
      <c r="N3163" s="0" t="n">
        <v>199.15</v>
      </c>
      <c r="O3163" s="0" t="n">
        <v>0.14</v>
      </c>
      <c r="P3163" s="0" t="n">
        <v>8</v>
      </c>
      <c r="Q3163" s="0" t="n">
        <v>0.95</v>
      </c>
      <c r="R3163" s="0" t="n">
        <v>110</v>
      </c>
      <c r="S3163" s="0" t="n">
        <v>7.34</v>
      </c>
      <c r="T3163" s="0" t="n">
        <v>0.41</v>
      </c>
      <c r="U3163" s="6" t="n">
        <v>45614</v>
      </c>
      <c r="V3163" s="0" t="n">
        <v>95.75</v>
      </c>
      <c r="W3163" s="0" t="n">
        <v>0.596</v>
      </c>
    </row>
    <row r="3164" customFormat="false" ht="15" hidden="false" customHeight="false" outlineLevel="0" collapsed="false">
      <c r="A3164" s="0" t="s">
        <v>3310</v>
      </c>
      <c r="B3164" s="0" t="s">
        <v>48</v>
      </c>
      <c r="C3164" s="0" t="n">
        <v>58</v>
      </c>
      <c r="D3164" s="0" t="n">
        <v>81</v>
      </c>
      <c r="E3164" s="0" t="n">
        <v>12</v>
      </c>
      <c r="F3164" s="0" t="n">
        <v>2</v>
      </c>
      <c r="G3164" s="0" t="n">
        <v>19.47</v>
      </c>
      <c r="H3164" s="0" t="n">
        <v>2.55</v>
      </c>
      <c r="I3164" s="0" t="n">
        <v>0.62</v>
      </c>
      <c r="J3164" s="0" t="s">
        <v>76</v>
      </c>
      <c r="K3164" s="0" t="s">
        <v>46</v>
      </c>
      <c r="L3164" s="0" t="n">
        <v>85</v>
      </c>
      <c r="M3164" s="0" t="n">
        <v>2.77</v>
      </c>
      <c r="N3164" s="0" t="n">
        <v>91.29</v>
      </c>
      <c r="O3164" s="0" t="n">
        <v>1.74</v>
      </c>
      <c r="P3164" s="0" t="n">
        <v>5</v>
      </c>
      <c r="Q3164" s="0" t="n">
        <v>0.88</v>
      </c>
      <c r="R3164" s="0" t="n">
        <v>219</v>
      </c>
      <c r="S3164" s="0" t="n">
        <v>7.36</v>
      </c>
      <c r="T3164" s="0" t="n">
        <v>0.34</v>
      </c>
      <c r="U3164" s="6" t="n">
        <v>45556</v>
      </c>
      <c r="V3164" s="0" t="n">
        <v>173.61</v>
      </c>
      <c r="W3164" s="0" t="n">
        <v>0.468</v>
      </c>
    </row>
    <row r="3165" customFormat="false" ht="15" hidden="false" customHeight="false" outlineLevel="0" collapsed="false">
      <c r="A3165" s="0" t="s">
        <v>3311</v>
      </c>
      <c r="B3165" s="0" t="s">
        <v>81</v>
      </c>
      <c r="C3165" s="0" t="n">
        <v>454</v>
      </c>
      <c r="D3165" s="0" t="n">
        <v>27</v>
      </c>
      <c r="E3165" s="0" t="n">
        <v>14</v>
      </c>
      <c r="F3165" s="0" t="n">
        <v>5</v>
      </c>
      <c r="G3165" s="0" t="n">
        <v>1.39</v>
      </c>
      <c r="H3165" s="0" t="n">
        <v>2.17</v>
      </c>
      <c r="I3165" s="0" t="n">
        <v>0.15</v>
      </c>
      <c r="J3165" s="0" t="s">
        <v>92</v>
      </c>
      <c r="K3165" s="0" t="s">
        <v>42</v>
      </c>
      <c r="L3165" s="0" t="n">
        <v>13</v>
      </c>
      <c r="M3165" s="0" t="n">
        <v>2.47</v>
      </c>
      <c r="N3165" s="0" t="n">
        <v>135.81</v>
      </c>
      <c r="O3165" s="0" t="n">
        <v>0.15</v>
      </c>
      <c r="P3165" s="0" t="n">
        <v>0</v>
      </c>
      <c r="Q3165" s="0" t="n">
        <v>0.75</v>
      </c>
      <c r="R3165" s="0" t="n">
        <v>556</v>
      </c>
      <c r="S3165" s="0" t="n">
        <v>14.94</v>
      </c>
      <c r="T3165" s="0" t="n">
        <v>0.55</v>
      </c>
      <c r="U3165" s="6" t="n">
        <v>45565</v>
      </c>
      <c r="V3165" s="0" t="n">
        <v>197.65</v>
      </c>
      <c r="W3165" s="0" t="n">
        <v>0.844</v>
      </c>
    </row>
    <row r="3166" customFormat="false" ht="15" hidden="false" customHeight="false" outlineLevel="0" collapsed="false">
      <c r="A3166" s="0" t="s">
        <v>3312</v>
      </c>
      <c r="B3166" s="0" t="s">
        <v>48</v>
      </c>
      <c r="C3166" s="0" t="n">
        <v>287</v>
      </c>
      <c r="D3166" s="0" t="n">
        <v>61</v>
      </c>
      <c r="E3166" s="0" t="n">
        <v>14</v>
      </c>
      <c r="F3166" s="0" t="n">
        <v>6</v>
      </c>
      <c r="G3166" s="0" t="n">
        <v>38.17</v>
      </c>
      <c r="H3166" s="0" t="n">
        <v>2.91</v>
      </c>
      <c r="I3166" s="0" t="n">
        <v>0.18</v>
      </c>
      <c r="J3166" s="0" t="s">
        <v>242</v>
      </c>
      <c r="K3166" s="0" t="s">
        <v>60</v>
      </c>
      <c r="L3166" s="0" t="n">
        <v>34</v>
      </c>
      <c r="M3166" s="0" t="n">
        <v>1.12</v>
      </c>
      <c r="N3166" s="0" t="n">
        <v>54.5</v>
      </c>
      <c r="O3166" s="0" t="n">
        <v>1.3</v>
      </c>
      <c r="P3166" s="0" t="n">
        <v>6</v>
      </c>
      <c r="Q3166" s="0" t="n">
        <v>0.71</v>
      </c>
      <c r="R3166" s="0" t="n">
        <v>824</v>
      </c>
      <c r="S3166" s="0" t="n">
        <v>6.23</v>
      </c>
      <c r="T3166" s="0" t="n">
        <v>0.99</v>
      </c>
      <c r="U3166" s="6" t="n">
        <v>45453</v>
      </c>
      <c r="V3166" s="0" t="n">
        <v>52.46</v>
      </c>
      <c r="W3166" s="0" t="n">
        <v>0.573</v>
      </c>
    </row>
    <row r="3167" customFormat="false" ht="15" hidden="false" customHeight="false" outlineLevel="0" collapsed="false">
      <c r="A3167" s="0" t="s">
        <v>3313</v>
      </c>
      <c r="B3167" s="0" t="s">
        <v>56</v>
      </c>
      <c r="C3167" s="0" t="n">
        <v>226</v>
      </c>
      <c r="D3167" s="0" t="n">
        <v>57</v>
      </c>
      <c r="E3167" s="0" t="n">
        <v>4</v>
      </c>
      <c r="F3167" s="0" t="n">
        <v>8</v>
      </c>
      <c r="G3167" s="0" t="n">
        <v>31.67</v>
      </c>
      <c r="H3167" s="0" t="n">
        <v>8.97</v>
      </c>
      <c r="I3167" s="0" t="n">
        <v>0.28</v>
      </c>
      <c r="J3167" s="0" t="s">
        <v>273</v>
      </c>
      <c r="K3167" s="0" t="s">
        <v>42</v>
      </c>
      <c r="L3167" s="0" t="n">
        <v>103</v>
      </c>
      <c r="M3167" s="0" t="n">
        <v>2.71</v>
      </c>
      <c r="N3167" s="0" t="n">
        <v>187.41</v>
      </c>
      <c r="O3167" s="0" t="n">
        <v>0.29</v>
      </c>
      <c r="P3167" s="0" t="n">
        <v>6</v>
      </c>
      <c r="Q3167" s="0" t="n">
        <v>0.79</v>
      </c>
      <c r="R3167" s="0" t="n">
        <v>463</v>
      </c>
      <c r="S3167" s="0" t="n">
        <v>2.32</v>
      </c>
      <c r="T3167" s="0" t="n">
        <v>0.46</v>
      </c>
      <c r="U3167" s="6" t="n">
        <v>45541</v>
      </c>
      <c r="V3167" s="0" t="n">
        <v>235.57</v>
      </c>
      <c r="W3167" s="0" t="n">
        <v>0.532</v>
      </c>
    </row>
    <row r="3168" customFormat="false" ht="15" hidden="false" customHeight="false" outlineLevel="0" collapsed="false">
      <c r="A3168" s="0" t="s">
        <v>3314</v>
      </c>
      <c r="B3168" s="0" t="s">
        <v>81</v>
      </c>
      <c r="C3168" s="0" t="n">
        <v>498</v>
      </c>
      <c r="D3168" s="0" t="n">
        <v>52</v>
      </c>
      <c r="E3168" s="0" t="n">
        <v>4</v>
      </c>
      <c r="F3168" s="0" t="n">
        <v>9</v>
      </c>
      <c r="G3168" s="0" t="n">
        <v>41.07</v>
      </c>
      <c r="H3168" s="0" t="n">
        <v>9.44</v>
      </c>
      <c r="I3168" s="0" t="n">
        <v>0.23</v>
      </c>
      <c r="J3168" s="0" t="s">
        <v>134</v>
      </c>
      <c r="K3168" s="0" t="s">
        <v>46</v>
      </c>
      <c r="L3168" s="0" t="n">
        <v>177</v>
      </c>
      <c r="M3168" s="0" t="n">
        <v>4.77</v>
      </c>
      <c r="N3168" s="0" t="n">
        <v>62.09</v>
      </c>
      <c r="O3168" s="0" t="n">
        <v>0.64</v>
      </c>
      <c r="P3168" s="0" t="n">
        <v>8</v>
      </c>
      <c r="Q3168" s="0" t="n">
        <v>0.98</v>
      </c>
      <c r="R3168" s="0" t="n">
        <v>867</v>
      </c>
      <c r="S3168" s="0" t="n">
        <v>8.54</v>
      </c>
      <c r="T3168" s="0" t="n">
        <v>0.57</v>
      </c>
      <c r="U3168" s="6" t="n">
        <v>45445</v>
      </c>
      <c r="V3168" s="0" t="n">
        <v>299.73</v>
      </c>
      <c r="W3168" s="0" t="n">
        <v>0.6</v>
      </c>
    </row>
    <row r="3169" customFormat="false" ht="15" hidden="false" customHeight="false" outlineLevel="0" collapsed="false">
      <c r="A3169" s="0" t="s">
        <v>3315</v>
      </c>
      <c r="B3169" s="0" t="s">
        <v>48</v>
      </c>
      <c r="C3169" s="0" t="n">
        <v>458</v>
      </c>
      <c r="D3169" s="0" t="n">
        <v>48</v>
      </c>
      <c r="E3169" s="0" t="n">
        <v>11</v>
      </c>
      <c r="F3169" s="0" t="n">
        <v>2</v>
      </c>
      <c r="G3169" s="0" t="n">
        <v>23.32</v>
      </c>
      <c r="H3169" s="0" t="n">
        <v>5.91</v>
      </c>
      <c r="I3169" s="0" t="n">
        <v>0.4</v>
      </c>
      <c r="J3169" s="0" t="s">
        <v>198</v>
      </c>
      <c r="K3169" s="0" t="s">
        <v>60</v>
      </c>
      <c r="L3169" s="0" t="n">
        <v>105</v>
      </c>
      <c r="M3169" s="0" t="n">
        <v>3.79</v>
      </c>
      <c r="N3169" s="0" t="n">
        <v>59.44</v>
      </c>
      <c r="O3169" s="0" t="n">
        <v>0.37</v>
      </c>
      <c r="P3169" s="0" t="n">
        <v>0</v>
      </c>
      <c r="Q3169" s="0" t="n">
        <v>0.98</v>
      </c>
      <c r="R3169" s="0" t="n">
        <v>165</v>
      </c>
      <c r="S3169" s="0" t="n">
        <v>13.39</v>
      </c>
      <c r="T3169" s="0" t="n">
        <v>0.38</v>
      </c>
      <c r="U3169" s="6" t="n">
        <v>45420</v>
      </c>
      <c r="V3169" s="0" t="n">
        <v>54.97</v>
      </c>
      <c r="W3169" s="0" t="n">
        <v>0.814</v>
      </c>
    </row>
    <row r="3170" customFormat="false" ht="15" hidden="false" customHeight="false" outlineLevel="0" collapsed="false">
      <c r="A3170" s="0" t="s">
        <v>3316</v>
      </c>
      <c r="B3170" s="0" t="s">
        <v>44</v>
      </c>
      <c r="C3170" s="0" t="n">
        <v>481</v>
      </c>
      <c r="D3170" s="0" t="n">
        <v>58</v>
      </c>
      <c r="E3170" s="0" t="n">
        <v>6</v>
      </c>
      <c r="F3170" s="0" t="n">
        <v>6</v>
      </c>
      <c r="G3170" s="0" t="n">
        <v>40.19</v>
      </c>
      <c r="H3170" s="0" t="n">
        <v>5.26</v>
      </c>
      <c r="I3170" s="0" t="n">
        <v>0.62</v>
      </c>
      <c r="J3170" s="0" t="s">
        <v>191</v>
      </c>
      <c r="K3170" s="0" t="s">
        <v>54</v>
      </c>
      <c r="L3170" s="0" t="n">
        <v>117</v>
      </c>
      <c r="M3170" s="0" t="n">
        <v>3.82</v>
      </c>
      <c r="N3170" s="0" t="n">
        <v>69.77</v>
      </c>
      <c r="O3170" s="0" t="n">
        <v>0.36</v>
      </c>
      <c r="P3170" s="0" t="n">
        <v>7</v>
      </c>
      <c r="Q3170" s="0" t="n">
        <v>0.79</v>
      </c>
      <c r="R3170" s="0" t="n">
        <v>224</v>
      </c>
      <c r="S3170" s="0" t="n">
        <v>9.18</v>
      </c>
      <c r="T3170" s="0" t="n">
        <v>0.47</v>
      </c>
      <c r="U3170" s="6" t="n">
        <v>45579</v>
      </c>
      <c r="V3170" s="0" t="n">
        <v>232.69</v>
      </c>
      <c r="W3170" s="0" t="n">
        <v>0.598</v>
      </c>
    </row>
    <row r="3171" customFormat="false" ht="15" hidden="false" customHeight="false" outlineLevel="0" collapsed="false">
      <c r="A3171" s="0" t="s">
        <v>3317</v>
      </c>
      <c r="B3171" s="0" t="s">
        <v>48</v>
      </c>
      <c r="C3171" s="0" t="n">
        <v>286</v>
      </c>
      <c r="D3171" s="0" t="n">
        <v>21</v>
      </c>
      <c r="E3171" s="0" t="n">
        <v>6</v>
      </c>
      <c r="F3171" s="0" t="n">
        <v>2</v>
      </c>
      <c r="G3171" s="0" t="n">
        <v>32.73</v>
      </c>
      <c r="H3171" s="0" t="n">
        <v>6.25</v>
      </c>
      <c r="I3171" s="0" t="n">
        <v>0.64</v>
      </c>
      <c r="J3171" s="0" t="s">
        <v>128</v>
      </c>
      <c r="K3171" s="0" t="s">
        <v>42</v>
      </c>
      <c r="L3171" s="0" t="n">
        <v>108</v>
      </c>
      <c r="M3171" s="0" t="n">
        <v>3.91</v>
      </c>
      <c r="N3171" s="0" t="n">
        <v>97.87</v>
      </c>
      <c r="O3171" s="0" t="n">
        <v>0.24</v>
      </c>
      <c r="P3171" s="0" t="n">
        <v>7</v>
      </c>
      <c r="Q3171" s="0" t="n">
        <v>0.95</v>
      </c>
      <c r="R3171" s="0" t="n">
        <v>782</v>
      </c>
      <c r="S3171" s="0" t="n">
        <v>12.1</v>
      </c>
      <c r="T3171" s="0" t="n">
        <v>0.24</v>
      </c>
      <c r="U3171" s="6" t="n">
        <v>45582</v>
      </c>
      <c r="V3171" s="0" t="n">
        <v>52.65</v>
      </c>
      <c r="W3171" s="0" t="n">
        <v>0.635</v>
      </c>
    </row>
    <row r="3172" customFormat="false" ht="15" hidden="false" customHeight="false" outlineLevel="0" collapsed="false">
      <c r="A3172" s="0" t="s">
        <v>3318</v>
      </c>
      <c r="B3172" s="0" t="s">
        <v>56</v>
      </c>
      <c r="C3172" s="0" t="n">
        <v>173</v>
      </c>
      <c r="D3172" s="0" t="n">
        <v>19</v>
      </c>
      <c r="E3172" s="0" t="n">
        <v>9</v>
      </c>
      <c r="F3172" s="0" t="n">
        <v>4</v>
      </c>
      <c r="G3172" s="0" t="n">
        <v>1.18</v>
      </c>
      <c r="H3172" s="0" t="n">
        <v>6.35</v>
      </c>
      <c r="I3172" s="0" t="n">
        <v>0.63</v>
      </c>
      <c r="J3172" s="0" t="s">
        <v>289</v>
      </c>
      <c r="K3172" s="0" t="s">
        <v>42</v>
      </c>
      <c r="L3172" s="0" t="n">
        <v>104</v>
      </c>
      <c r="M3172" s="0" t="n">
        <v>3.85</v>
      </c>
      <c r="N3172" s="0" t="n">
        <v>13.52</v>
      </c>
      <c r="O3172" s="0" t="n">
        <v>0.7</v>
      </c>
      <c r="P3172" s="0" t="n">
        <v>6</v>
      </c>
      <c r="Q3172" s="0" t="n">
        <v>0.83</v>
      </c>
      <c r="R3172" s="0" t="n">
        <v>473</v>
      </c>
      <c r="S3172" s="0" t="n">
        <v>1.77</v>
      </c>
      <c r="T3172" s="0" t="n">
        <v>0.96</v>
      </c>
      <c r="U3172" s="6" t="n">
        <v>45316</v>
      </c>
      <c r="V3172" s="0" t="n">
        <v>285.57</v>
      </c>
      <c r="W3172" s="0" t="n">
        <v>0.592</v>
      </c>
    </row>
    <row r="3173" customFormat="false" ht="15" hidden="false" customHeight="false" outlineLevel="0" collapsed="false">
      <c r="A3173" s="0" t="s">
        <v>3319</v>
      </c>
      <c r="B3173" s="0" t="s">
        <v>40</v>
      </c>
      <c r="C3173" s="0" t="n">
        <v>61</v>
      </c>
      <c r="D3173" s="0" t="n">
        <v>80</v>
      </c>
      <c r="E3173" s="0" t="n">
        <v>12</v>
      </c>
      <c r="F3173" s="0" t="n">
        <v>7</v>
      </c>
      <c r="G3173" s="0" t="n">
        <v>13.43</v>
      </c>
      <c r="H3173" s="0" t="n">
        <v>2.12</v>
      </c>
      <c r="I3173" s="0" t="n">
        <v>0.21</v>
      </c>
      <c r="J3173" s="0" t="s">
        <v>229</v>
      </c>
      <c r="K3173" s="0" t="s">
        <v>42</v>
      </c>
      <c r="L3173" s="0" t="n">
        <v>109</v>
      </c>
      <c r="M3173" s="0" t="n">
        <v>0.59</v>
      </c>
      <c r="N3173" s="0" t="n">
        <v>123.59</v>
      </c>
      <c r="O3173" s="0" t="n">
        <v>0.9</v>
      </c>
      <c r="P3173" s="0" t="n">
        <v>5</v>
      </c>
      <c r="Q3173" s="0" t="n">
        <v>0.9</v>
      </c>
      <c r="R3173" s="0" t="n">
        <v>177</v>
      </c>
      <c r="S3173" s="0" t="n">
        <v>10.43</v>
      </c>
      <c r="T3173" s="0" t="n">
        <v>0.61</v>
      </c>
      <c r="U3173" s="6" t="n">
        <v>45495</v>
      </c>
      <c r="V3173" s="0" t="n">
        <v>129.19</v>
      </c>
      <c r="W3173" s="0" t="n">
        <v>0.651</v>
      </c>
    </row>
    <row r="3174" customFormat="false" ht="15" hidden="false" customHeight="false" outlineLevel="0" collapsed="false">
      <c r="A3174" s="0" t="s">
        <v>3320</v>
      </c>
      <c r="B3174" s="0" t="s">
        <v>48</v>
      </c>
      <c r="C3174" s="0" t="n">
        <v>430</v>
      </c>
      <c r="D3174" s="0" t="n">
        <v>64</v>
      </c>
      <c r="E3174" s="0" t="n">
        <v>12</v>
      </c>
      <c r="F3174" s="0" t="n">
        <v>5</v>
      </c>
      <c r="G3174" s="0" t="n">
        <v>25.2</v>
      </c>
      <c r="H3174" s="0" t="n">
        <v>7.02</v>
      </c>
      <c r="I3174" s="0" t="n">
        <v>0.64</v>
      </c>
      <c r="J3174" s="0" t="s">
        <v>100</v>
      </c>
      <c r="K3174" s="0" t="s">
        <v>54</v>
      </c>
      <c r="L3174" s="0" t="n">
        <v>100</v>
      </c>
      <c r="M3174" s="0" t="n">
        <v>4.66</v>
      </c>
      <c r="N3174" s="0" t="n">
        <v>16.02</v>
      </c>
      <c r="O3174" s="0" t="n">
        <v>0.98</v>
      </c>
      <c r="P3174" s="0" t="n">
        <v>0</v>
      </c>
      <c r="Q3174" s="0" t="n">
        <v>0.8</v>
      </c>
      <c r="R3174" s="0" t="n">
        <v>538</v>
      </c>
      <c r="S3174" s="0" t="n">
        <v>2.11</v>
      </c>
      <c r="T3174" s="0" t="n">
        <v>0.79</v>
      </c>
      <c r="U3174" s="6" t="n">
        <v>45342</v>
      </c>
      <c r="V3174" s="0" t="n">
        <v>294.18</v>
      </c>
      <c r="W3174" s="0" t="n">
        <v>0.648</v>
      </c>
    </row>
    <row r="3175" customFormat="false" ht="15" hidden="false" customHeight="false" outlineLevel="0" collapsed="false">
      <c r="A3175" s="0" t="s">
        <v>3321</v>
      </c>
      <c r="B3175" s="0" t="s">
        <v>40</v>
      </c>
      <c r="C3175" s="0" t="n">
        <v>30</v>
      </c>
      <c r="D3175" s="0" t="n">
        <v>10</v>
      </c>
      <c r="E3175" s="0" t="n">
        <v>4</v>
      </c>
      <c r="F3175" s="0" t="n">
        <v>4</v>
      </c>
      <c r="G3175" s="0" t="n">
        <v>31.32</v>
      </c>
      <c r="H3175" s="0" t="n">
        <v>4.8</v>
      </c>
      <c r="I3175" s="0" t="n">
        <v>0.47</v>
      </c>
      <c r="J3175" s="0" t="s">
        <v>103</v>
      </c>
      <c r="K3175" s="0" t="s">
        <v>46</v>
      </c>
      <c r="L3175" s="0" t="n">
        <v>53</v>
      </c>
      <c r="M3175" s="0" t="n">
        <v>4.24</v>
      </c>
      <c r="N3175" s="0" t="n">
        <v>112.45</v>
      </c>
      <c r="O3175" s="0" t="n">
        <v>0.94</v>
      </c>
      <c r="P3175" s="0" t="n">
        <v>9</v>
      </c>
      <c r="Q3175" s="0" t="n">
        <v>0.85</v>
      </c>
      <c r="R3175" s="0" t="n">
        <v>54</v>
      </c>
      <c r="S3175" s="0" t="n">
        <v>8.79</v>
      </c>
      <c r="T3175" s="0" t="n">
        <v>0.61</v>
      </c>
      <c r="U3175" s="6" t="n">
        <v>45645</v>
      </c>
      <c r="V3175" s="0" t="n">
        <v>29.7</v>
      </c>
      <c r="W3175" s="0" t="n">
        <v>0.535</v>
      </c>
    </row>
    <row r="3176" customFormat="false" ht="15" hidden="false" customHeight="false" outlineLevel="0" collapsed="false">
      <c r="A3176" s="0" t="s">
        <v>3322</v>
      </c>
      <c r="B3176" s="0" t="s">
        <v>44</v>
      </c>
      <c r="C3176" s="0" t="n">
        <v>313</v>
      </c>
      <c r="D3176" s="0" t="n">
        <v>58</v>
      </c>
      <c r="E3176" s="0" t="n">
        <v>5</v>
      </c>
      <c r="F3176" s="0" t="n">
        <v>5</v>
      </c>
      <c r="G3176" s="0" t="n">
        <v>4.21</v>
      </c>
      <c r="H3176" s="0" t="n">
        <v>5.42</v>
      </c>
      <c r="I3176" s="0" t="n">
        <v>0.91</v>
      </c>
      <c r="J3176" s="0" t="s">
        <v>426</v>
      </c>
      <c r="K3176" s="0" t="s">
        <v>54</v>
      </c>
      <c r="L3176" s="0" t="n">
        <v>137</v>
      </c>
      <c r="M3176" s="0" t="n">
        <v>1.74</v>
      </c>
      <c r="N3176" s="0" t="n">
        <v>97</v>
      </c>
      <c r="O3176" s="0" t="n">
        <v>1.1</v>
      </c>
      <c r="P3176" s="0" t="n">
        <v>7</v>
      </c>
      <c r="Q3176" s="0" t="n">
        <v>0.79</v>
      </c>
      <c r="R3176" s="0" t="n">
        <v>375</v>
      </c>
      <c r="S3176" s="0" t="n">
        <v>7.97</v>
      </c>
      <c r="T3176" s="0" t="n">
        <v>0.82</v>
      </c>
      <c r="U3176" s="6" t="n">
        <v>45375</v>
      </c>
      <c r="V3176" s="0" t="n">
        <v>239.38</v>
      </c>
      <c r="W3176" s="0" t="n">
        <v>0.578</v>
      </c>
    </row>
    <row r="3177" customFormat="false" ht="15" hidden="false" customHeight="false" outlineLevel="0" collapsed="false">
      <c r="A3177" s="0" t="s">
        <v>3323</v>
      </c>
      <c r="B3177" s="0" t="s">
        <v>48</v>
      </c>
      <c r="C3177" s="0" t="n">
        <v>117</v>
      </c>
      <c r="D3177" s="0" t="n">
        <v>45</v>
      </c>
      <c r="E3177" s="0" t="n">
        <v>5</v>
      </c>
      <c r="F3177" s="0" t="n">
        <v>8</v>
      </c>
      <c r="G3177" s="0" t="n">
        <v>35.55</v>
      </c>
      <c r="H3177" s="0" t="n">
        <v>0.79</v>
      </c>
      <c r="I3177" s="0" t="n">
        <v>0.92</v>
      </c>
      <c r="J3177" s="0" t="s">
        <v>121</v>
      </c>
      <c r="K3177" s="0" t="s">
        <v>54</v>
      </c>
      <c r="L3177" s="0" t="n">
        <v>32</v>
      </c>
      <c r="M3177" s="0" t="n">
        <v>2.99</v>
      </c>
      <c r="N3177" s="0" t="n">
        <v>56.08</v>
      </c>
      <c r="O3177" s="0" t="n">
        <v>1.73</v>
      </c>
      <c r="P3177" s="0" t="n">
        <v>4</v>
      </c>
      <c r="Q3177" s="0" t="n">
        <v>0.72</v>
      </c>
      <c r="R3177" s="0" t="n">
        <v>747</v>
      </c>
      <c r="S3177" s="0" t="n">
        <v>14.24</v>
      </c>
      <c r="T3177" s="0" t="n">
        <v>0.63</v>
      </c>
      <c r="U3177" s="6" t="n">
        <v>45322</v>
      </c>
      <c r="V3177" s="0" t="n">
        <v>147.28</v>
      </c>
      <c r="W3177" s="0" t="n">
        <v>0.607</v>
      </c>
    </row>
    <row r="3178" customFormat="false" ht="15" hidden="false" customHeight="false" outlineLevel="0" collapsed="false">
      <c r="A3178" s="0" t="s">
        <v>3324</v>
      </c>
      <c r="B3178" s="0" t="s">
        <v>81</v>
      </c>
      <c r="C3178" s="0" t="n">
        <v>446</v>
      </c>
      <c r="D3178" s="0" t="n">
        <v>30</v>
      </c>
      <c r="E3178" s="0" t="n">
        <v>8</v>
      </c>
      <c r="F3178" s="0" t="n">
        <v>6</v>
      </c>
      <c r="G3178" s="0" t="n">
        <v>27.63</v>
      </c>
      <c r="H3178" s="0" t="n">
        <v>7.76</v>
      </c>
      <c r="I3178" s="0" t="n">
        <v>0.79</v>
      </c>
      <c r="J3178" s="0" t="s">
        <v>324</v>
      </c>
      <c r="K3178" s="0" t="s">
        <v>46</v>
      </c>
      <c r="L3178" s="0" t="n">
        <v>32</v>
      </c>
      <c r="M3178" s="0" t="n">
        <v>3.27</v>
      </c>
      <c r="N3178" s="0" t="n">
        <v>72.66</v>
      </c>
      <c r="O3178" s="0" t="n">
        <v>1.3</v>
      </c>
      <c r="P3178" s="0" t="n">
        <v>3</v>
      </c>
      <c r="Q3178" s="0" t="n">
        <v>0.74</v>
      </c>
      <c r="R3178" s="0" t="n">
        <v>221</v>
      </c>
      <c r="S3178" s="0" t="n">
        <v>2.85</v>
      </c>
      <c r="T3178" s="0" t="n">
        <v>0.76</v>
      </c>
      <c r="U3178" s="6" t="n">
        <v>45402</v>
      </c>
      <c r="V3178" s="0" t="n">
        <v>93.95</v>
      </c>
      <c r="W3178" s="0" t="n">
        <v>0.548</v>
      </c>
    </row>
    <row r="3179" customFormat="false" ht="15" hidden="false" customHeight="false" outlineLevel="0" collapsed="false">
      <c r="A3179" s="0" t="s">
        <v>3325</v>
      </c>
      <c r="B3179" s="0" t="s">
        <v>40</v>
      </c>
      <c r="C3179" s="0" t="n">
        <v>294</v>
      </c>
      <c r="D3179" s="0" t="n">
        <v>46</v>
      </c>
      <c r="E3179" s="0" t="n">
        <v>5</v>
      </c>
      <c r="F3179" s="0" t="n">
        <v>2</v>
      </c>
      <c r="G3179" s="0" t="n">
        <v>26.76</v>
      </c>
      <c r="H3179" s="0" t="n">
        <v>8.44</v>
      </c>
      <c r="I3179" s="0" t="n">
        <v>0.73</v>
      </c>
      <c r="J3179" s="0" t="s">
        <v>128</v>
      </c>
      <c r="K3179" s="0" t="s">
        <v>46</v>
      </c>
      <c r="L3179" s="0" t="n">
        <v>64</v>
      </c>
      <c r="M3179" s="0" t="n">
        <v>1.09</v>
      </c>
      <c r="N3179" s="0" t="n">
        <v>144.08</v>
      </c>
      <c r="O3179" s="0" t="n">
        <v>0.13</v>
      </c>
      <c r="P3179" s="0" t="n">
        <v>4</v>
      </c>
      <c r="Q3179" s="0" t="n">
        <v>0.79</v>
      </c>
      <c r="R3179" s="0" t="n">
        <v>248</v>
      </c>
      <c r="S3179" s="0" t="n">
        <v>1.13</v>
      </c>
      <c r="T3179" s="0" t="n">
        <v>0.75</v>
      </c>
      <c r="U3179" s="6" t="n">
        <v>45422</v>
      </c>
      <c r="V3179" s="0" t="n">
        <v>226.89</v>
      </c>
      <c r="W3179" s="0" t="n">
        <v>0.63</v>
      </c>
    </row>
    <row r="3180" customFormat="false" ht="15" hidden="false" customHeight="false" outlineLevel="0" collapsed="false">
      <c r="A3180" s="0" t="s">
        <v>3326</v>
      </c>
      <c r="B3180" s="0" t="s">
        <v>44</v>
      </c>
      <c r="C3180" s="0" t="n">
        <v>467</v>
      </c>
      <c r="D3180" s="0" t="n">
        <v>33</v>
      </c>
      <c r="E3180" s="0" t="n">
        <v>13</v>
      </c>
      <c r="F3180" s="0" t="n">
        <v>3</v>
      </c>
      <c r="G3180" s="0" t="n">
        <v>15.31</v>
      </c>
      <c r="H3180" s="0" t="n">
        <v>6.38</v>
      </c>
      <c r="I3180" s="0" t="n">
        <v>0.2</v>
      </c>
      <c r="J3180" s="0" t="s">
        <v>455</v>
      </c>
      <c r="K3180" s="0" t="s">
        <v>54</v>
      </c>
      <c r="L3180" s="0" t="n">
        <v>170</v>
      </c>
      <c r="M3180" s="0" t="n">
        <v>1.64</v>
      </c>
      <c r="N3180" s="0" t="n">
        <v>11.82</v>
      </c>
      <c r="O3180" s="0" t="n">
        <v>0.43</v>
      </c>
      <c r="P3180" s="0" t="n">
        <v>4</v>
      </c>
      <c r="Q3180" s="0" t="n">
        <v>0.99</v>
      </c>
      <c r="R3180" s="0" t="n">
        <v>280</v>
      </c>
      <c r="S3180" s="0" t="n">
        <v>2.92</v>
      </c>
      <c r="T3180" s="0" t="n">
        <v>0.63</v>
      </c>
      <c r="U3180" s="6" t="n">
        <v>45535</v>
      </c>
      <c r="V3180" s="0" t="n">
        <v>194.25</v>
      </c>
      <c r="W3180" s="0" t="n">
        <v>0.64</v>
      </c>
    </row>
    <row r="3181" customFormat="false" ht="15" hidden="false" customHeight="false" outlineLevel="0" collapsed="false">
      <c r="A3181" s="0" t="s">
        <v>3327</v>
      </c>
      <c r="B3181" s="0" t="s">
        <v>81</v>
      </c>
      <c r="C3181" s="0" t="n">
        <v>409</v>
      </c>
      <c r="D3181" s="0" t="n">
        <v>64</v>
      </c>
      <c r="E3181" s="0" t="n">
        <v>7</v>
      </c>
      <c r="F3181" s="0" t="n">
        <v>3</v>
      </c>
      <c r="G3181" s="0" t="n">
        <v>30.15</v>
      </c>
      <c r="H3181" s="0" t="n">
        <v>7.61</v>
      </c>
      <c r="I3181" s="0" t="n">
        <v>0.18</v>
      </c>
      <c r="J3181" s="0" t="s">
        <v>271</v>
      </c>
      <c r="K3181" s="0" t="s">
        <v>46</v>
      </c>
      <c r="L3181" s="0" t="n">
        <v>86</v>
      </c>
      <c r="M3181" s="0" t="n">
        <v>0.6</v>
      </c>
      <c r="N3181" s="0" t="n">
        <v>70.16</v>
      </c>
      <c r="O3181" s="0" t="n">
        <v>0.76</v>
      </c>
      <c r="P3181" s="0" t="n">
        <v>9</v>
      </c>
      <c r="Q3181" s="0" t="n">
        <v>0.99</v>
      </c>
      <c r="R3181" s="0" t="n">
        <v>849</v>
      </c>
      <c r="S3181" s="0" t="n">
        <v>3.39</v>
      </c>
      <c r="T3181" s="0" t="n">
        <v>0.38</v>
      </c>
      <c r="U3181" s="6" t="n">
        <v>45614</v>
      </c>
      <c r="V3181" s="0" t="n">
        <v>271.84</v>
      </c>
      <c r="W3181" s="0" t="n">
        <v>0.463</v>
      </c>
    </row>
    <row r="3182" customFormat="false" ht="15" hidden="false" customHeight="false" outlineLevel="0" collapsed="false">
      <c r="A3182" s="0" t="s">
        <v>3328</v>
      </c>
      <c r="B3182" s="0" t="s">
        <v>81</v>
      </c>
      <c r="C3182" s="0" t="n">
        <v>449</v>
      </c>
      <c r="D3182" s="0" t="n">
        <v>34</v>
      </c>
      <c r="E3182" s="0" t="n">
        <v>6</v>
      </c>
      <c r="F3182" s="0" t="n">
        <v>5</v>
      </c>
      <c r="G3182" s="0" t="n">
        <v>2.35</v>
      </c>
      <c r="H3182" s="0" t="n">
        <v>5.47</v>
      </c>
      <c r="I3182" s="0" t="n">
        <v>0.86</v>
      </c>
      <c r="J3182" s="0" t="s">
        <v>145</v>
      </c>
      <c r="K3182" s="0" t="s">
        <v>42</v>
      </c>
      <c r="L3182" s="0" t="n">
        <v>72</v>
      </c>
      <c r="M3182" s="0" t="n">
        <v>4.39</v>
      </c>
      <c r="N3182" s="0" t="n">
        <v>139.26</v>
      </c>
      <c r="O3182" s="0" t="n">
        <v>1.9</v>
      </c>
      <c r="P3182" s="0" t="n">
        <v>2</v>
      </c>
      <c r="Q3182" s="0" t="n">
        <v>0.95</v>
      </c>
      <c r="R3182" s="0" t="n">
        <v>896</v>
      </c>
      <c r="S3182" s="0" t="n">
        <v>4.51</v>
      </c>
      <c r="T3182" s="0" t="n">
        <v>0.37</v>
      </c>
      <c r="U3182" s="6" t="n">
        <v>45341</v>
      </c>
      <c r="V3182" s="0" t="n">
        <v>82.15</v>
      </c>
      <c r="W3182" s="0" t="n">
        <v>0.494</v>
      </c>
    </row>
    <row r="3183" customFormat="false" ht="15" hidden="false" customHeight="false" outlineLevel="0" collapsed="false">
      <c r="A3183" s="0" t="s">
        <v>3329</v>
      </c>
      <c r="B3183" s="0" t="s">
        <v>81</v>
      </c>
      <c r="C3183" s="0" t="n">
        <v>391</v>
      </c>
      <c r="D3183" s="0" t="n">
        <v>16</v>
      </c>
      <c r="E3183" s="0" t="n">
        <v>5</v>
      </c>
      <c r="F3183" s="0" t="n">
        <v>7</v>
      </c>
      <c r="G3183" s="0" t="n">
        <v>4.17</v>
      </c>
      <c r="H3183" s="0" t="n">
        <v>6.37</v>
      </c>
      <c r="I3183" s="0" t="n">
        <v>0.48</v>
      </c>
      <c r="J3183" s="0" t="s">
        <v>365</v>
      </c>
      <c r="K3183" s="0" t="s">
        <v>60</v>
      </c>
      <c r="L3183" s="0" t="n">
        <v>112</v>
      </c>
      <c r="M3183" s="0" t="n">
        <v>0.61</v>
      </c>
      <c r="N3183" s="0" t="n">
        <v>38.93</v>
      </c>
      <c r="O3183" s="0" t="n">
        <v>0.25</v>
      </c>
      <c r="P3183" s="0" t="n">
        <v>3</v>
      </c>
      <c r="Q3183" s="0" t="n">
        <v>0.77</v>
      </c>
      <c r="R3183" s="0" t="n">
        <v>676</v>
      </c>
      <c r="S3183" s="0" t="n">
        <v>12.41</v>
      </c>
      <c r="T3183" s="0" t="n">
        <v>0.9</v>
      </c>
      <c r="U3183" s="6" t="n">
        <v>45522</v>
      </c>
      <c r="V3183" s="0" t="n">
        <v>282.53</v>
      </c>
      <c r="W3183" s="0" t="n">
        <v>0.814</v>
      </c>
    </row>
    <row r="3184" customFormat="false" ht="15" hidden="false" customHeight="false" outlineLevel="0" collapsed="false">
      <c r="A3184" s="0" t="s">
        <v>3330</v>
      </c>
      <c r="B3184" s="0" t="s">
        <v>81</v>
      </c>
      <c r="C3184" s="0" t="n">
        <v>249</v>
      </c>
      <c r="D3184" s="0" t="n">
        <v>90</v>
      </c>
      <c r="E3184" s="0" t="n">
        <v>10</v>
      </c>
      <c r="F3184" s="0" t="n">
        <v>7</v>
      </c>
      <c r="G3184" s="0" t="n">
        <v>36.96</v>
      </c>
      <c r="H3184" s="0" t="n">
        <v>4.25</v>
      </c>
      <c r="I3184" s="0" t="n">
        <v>0.51</v>
      </c>
      <c r="J3184" s="0" t="s">
        <v>348</v>
      </c>
      <c r="K3184" s="0" t="s">
        <v>46</v>
      </c>
      <c r="L3184" s="0" t="n">
        <v>69</v>
      </c>
      <c r="M3184" s="0" t="n">
        <v>1.93</v>
      </c>
      <c r="N3184" s="0" t="n">
        <v>116.47</v>
      </c>
      <c r="O3184" s="0" t="n">
        <v>1.45</v>
      </c>
      <c r="P3184" s="0" t="n">
        <v>3</v>
      </c>
      <c r="Q3184" s="0" t="n">
        <v>0.83</v>
      </c>
      <c r="R3184" s="0" t="n">
        <v>382</v>
      </c>
      <c r="S3184" s="0" t="n">
        <v>6.28</v>
      </c>
      <c r="T3184" s="0" t="n">
        <v>0.3</v>
      </c>
      <c r="U3184" s="6" t="n">
        <v>45463</v>
      </c>
      <c r="V3184" s="0" t="n">
        <v>196.14</v>
      </c>
      <c r="W3184" s="0" t="n">
        <v>0.505</v>
      </c>
    </row>
    <row r="3185" customFormat="false" ht="15" hidden="false" customHeight="false" outlineLevel="0" collapsed="false">
      <c r="A3185" s="0" t="s">
        <v>3331</v>
      </c>
      <c r="B3185" s="0" t="s">
        <v>48</v>
      </c>
      <c r="C3185" s="0" t="n">
        <v>388</v>
      </c>
      <c r="D3185" s="0" t="n">
        <v>80</v>
      </c>
      <c r="E3185" s="0" t="n">
        <v>12</v>
      </c>
      <c r="F3185" s="0" t="n">
        <v>5</v>
      </c>
      <c r="G3185" s="0" t="n">
        <v>16.77</v>
      </c>
      <c r="H3185" s="0" t="n">
        <v>8.02</v>
      </c>
      <c r="I3185" s="0" t="n">
        <v>0.86</v>
      </c>
      <c r="J3185" s="0" t="s">
        <v>59</v>
      </c>
      <c r="K3185" s="0" t="s">
        <v>60</v>
      </c>
      <c r="L3185" s="0" t="n">
        <v>89</v>
      </c>
      <c r="M3185" s="0" t="n">
        <v>0.85</v>
      </c>
      <c r="N3185" s="0" t="n">
        <v>42.1</v>
      </c>
      <c r="O3185" s="0" t="n">
        <v>0.16</v>
      </c>
      <c r="P3185" s="0" t="n">
        <v>7</v>
      </c>
      <c r="Q3185" s="0" t="n">
        <v>0.83</v>
      </c>
      <c r="R3185" s="0" t="n">
        <v>515</v>
      </c>
      <c r="S3185" s="0" t="n">
        <v>12.77</v>
      </c>
      <c r="T3185" s="0" t="n">
        <v>0.65</v>
      </c>
      <c r="U3185" s="6" t="n">
        <v>45425</v>
      </c>
      <c r="V3185" s="0" t="n">
        <v>140.63</v>
      </c>
      <c r="W3185" s="0" t="n">
        <v>0.71</v>
      </c>
    </row>
    <row r="3186" customFormat="false" ht="15" hidden="false" customHeight="false" outlineLevel="0" collapsed="false">
      <c r="A3186" s="0" t="s">
        <v>3332</v>
      </c>
      <c r="B3186" s="0" t="s">
        <v>48</v>
      </c>
      <c r="C3186" s="0" t="n">
        <v>445</v>
      </c>
      <c r="D3186" s="0" t="n">
        <v>80</v>
      </c>
      <c r="E3186" s="0" t="n">
        <v>5</v>
      </c>
      <c r="F3186" s="0" t="n">
        <v>4</v>
      </c>
      <c r="G3186" s="0" t="n">
        <v>18</v>
      </c>
      <c r="H3186" s="0" t="n">
        <v>4.95</v>
      </c>
      <c r="I3186" s="0" t="n">
        <v>0.66</v>
      </c>
      <c r="J3186" s="0" t="s">
        <v>324</v>
      </c>
      <c r="K3186" s="0" t="s">
        <v>42</v>
      </c>
      <c r="L3186" s="0" t="n">
        <v>104</v>
      </c>
      <c r="M3186" s="0" t="n">
        <v>4.02</v>
      </c>
      <c r="N3186" s="0" t="n">
        <v>39.4</v>
      </c>
      <c r="O3186" s="0" t="n">
        <v>0.79</v>
      </c>
      <c r="P3186" s="0" t="n">
        <v>4</v>
      </c>
      <c r="Q3186" s="0" t="n">
        <v>0.82</v>
      </c>
      <c r="R3186" s="0" t="n">
        <v>891</v>
      </c>
      <c r="S3186" s="0" t="n">
        <v>4.81</v>
      </c>
      <c r="T3186" s="0" t="n">
        <v>0.6</v>
      </c>
      <c r="U3186" s="6" t="n">
        <v>45476</v>
      </c>
      <c r="V3186" s="0" t="n">
        <v>25.41</v>
      </c>
      <c r="W3186" s="0" t="n">
        <v>0.589</v>
      </c>
    </row>
    <row r="3187" customFormat="false" ht="15" hidden="false" customHeight="false" outlineLevel="0" collapsed="false">
      <c r="A3187" s="0" t="s">
        <v>3333</v>
      </c>
      <c r="B3187" s="0" t="s">
        <v>48</v>
      </c>
      <c r="C3187" s="0" t="n">
        <v>239</v>
      </c>
      <c r="D3187" s="0" t="n">
        <v>33</v>
      </c>
      <c r="E3187" s="0" t="n">
        <v>8</v>
      </c>
      <c r="F3187" s="0" t="n">
        <v>3</v>
      </c>
      <c r="G3187" s="0" t="n">
        <v>11.21</v>
      </c>
      <c r="H3187" s="0" t="n">
        <v>6.96</v>
      </c>
      <c r="I3187" s="0" t="n">
        <v>0.26</v>
      </c>
      <c r="J3187" s="0" t="s">
        <v>166</v>
      </c>
      <c r="K3187" s="0" t="s">
        <v>46</v>
      </c>
      <c r="L3187" s="0" t="n">
        <v>78</v>
      </c>
      <c r="M3187" s="0" t="n">
        <v>4.66</v>
      </c>
      <c r="N3187" s="0" t="n">
        <v>156.73</v>
      </c>
      <c r="O3187" s="0" t="n">
        <v>1.56</v>
      </c>
      <c r="P3187" s="0" t="n">
        <v>5</v>
      </c>
      <c r="Q3187" s="0" t="n">
        <v>0.71</v>
      </c>
      <c r="R3187" s="0" t="n">
        <v>473</v>
      </c>
      <c r="S3187" s="0" t="n">
        <v>13.05</v>
      </c>
      <c r="T3187" s="0" t="n">
        <v>0.84</v>
      </c>
      <c r="U3187" s="6" t="n">
        <v>45476</v>
      </c>
      <c r="V3187" s="0" t="n">
        <v>231.9</v>
      </c>
      <c r="W3187" s="0" t="n">
        <v>0.628</v>
      </c>
    </row>
    <row r="3188" customFormat="false" ht="15" hidden="false" customHeight="false" outlineLevel="0" collapsed="false">
      <c r="A3188" s="0" t="s">
        <v>3334</v>
      </c>
      <c r="B3188" s="0" t="s">
        <v>44</v>
      </c>
      <c r="C3188" s="0" t="n">
        <v>84</v>
      </c>
      <c r="D3188" s="0" t="n">
        <v>20</v>
      </c>
      <c r="E3188" s="0" t="n">
        <v>9</v>
      </c>
      <c r="F3188" s="0" t="n">
        <v>4</v>
      </c>
      <c r="G3188" s="0" t="n">
        <v>22.84</v>
      </c>
      <c r="H3188" s="0" t="n">
        <v>6.4</v>
      </c>
      <c r="I3188" s="0" t="n">
        <v>0.29</v>
      </c>
      <c r="J3188" s="0" t="s">
        <v>248</v>
      </c>
      <c r="K3188" s="0" t="s">
        <v>54</v>
      </c>
      <c r="L3188" s="0" t="n">
        <v>123</v>
      </c>
      <c r="M3188" s="0" t="n">
        <v>3.03</v>
      </c>
      <c r="N3188" s="0" t="n">
        <v>60.64</v>
      </c>
      <c r="O3188" s="0" t="n">
        <v>0.75</v>
      </c>
      <c r="P3188" s="0" t="n">
        <v>9</v>
      </c>
      <c r="Q3188" s="0" t="n">
        <v>0.86</v>
      </c>
      <c r="R3188" s="0" t="n">
        <v>362</v>
      </c>
      <c r="S3188" s="0" t="n">
        <v>1.11</v>
      </c>
      <c r="T3188" s="0" t="n">
        <v>0.31</v>
      </c>
      <c r="U3188" s="6" t="n">
        <v>45578</v>
      </c>
      <c r="V3188" s="0" t="n">
        <v>258.94</v>
      </c>
      <c r="W3188" s="0" t="n">
        <v>0.394</v>
      </c>
    </row>
    <row r="3189" customFormat="false" ht="15" hidden="false" customHeight="false" outlineLevel="0" collapsed="false">
      <c r="A3189" s="0" t="s">
        <v>3335</v>
      </c>
      <c r="B3189" s="0" t="s">
        <v>44</v>
      </c>
      <c r="C3189" s="0" t="n">
        <v>374</v>
      </c>
      <c r="D3189" s="0" t="n">
        <v>82</v>
      </c>
      <c r="E3189" s="0" t="n">
        <v>9</v>
      </c>
      <c r="F3189" s="0" t="n">
        <v>6</v>
      </c>
      <c r="G3189" s="0" t="n">
        <v>3.55</v>
      </c>
      <c r="H3189" s="0" t="n">
        <v>7.17</v>
      </c>
      <c r="I3189" s="0" t="n">
        <v>0.11</v>
      </c>
      <c r="J3189" s="0" t="s">
        <v>210</v>
      </c>
      <c r="K3189" s="0" t="s">
        <v>54</v>
      </c>
      <c r="L3189" s="0" t="n">
        <v>113</v>
      </c>
      <c r="M3189" s="0" t="n">
        <v>1.13</v>
      </c>
      <c r="N3189" s="0" t="n">
        <v>81.4</v>
      </c>
      <c r="O3189" s="0" t="n">
        <v>0.92</v>
      </c>
      <c r="P3189" s="0" t="n">
        <v>1</v>
      </c>
      <c r="Q3189" s="0" t="n">
        <v>0.72</v>
      </c>
      <c r="R3189" s="0" t="n">
        <v>572</v>
      </c>
      <c r="S3189" s="0" t="n">
        <v>14.08</v>
      </c>
      <c r="T3189" s="0" t="n">
        <v>0.75</v>
      </c>
      <c r="U3189" s="6" t="n">
        <v>45577</v>
      </c>
      <c r="V3189" s="0" t="n">
        <v>244.78</v>
      </c>
      <c r="W3189" s="0" t="n">
        <v>0.77</v>
      </c>
    </row>
    <row r="3190" customFormat="false" ht="15" hidden="false" customHeight="false" outlineLevel="0" collapsed="false">
      <c r="A3190" s="0" t="s">
        <v>3336</v>
      </c>
      <c r="B3190" s="0" t="s">
        <v>44</v>
      </c>
      <c r="C3190" s="0" t="n">
        <v>251</v>
      </c>
      <c r="D3190" s="0" t="n">
        <v>21</v>
      </c>
      <c r="E3190" s="0" t="n">
        <v>4</v>
      </c>
      <c r="F3190" s="0" t="n">
        <v>3</v>
      </c>
      <c r="G3190" s="0" t="n">
        <v>15.72</v>
      </c>
      <c r="H3190" s="0" t="n">
        <v>7.96</v>
      </c>
      <c r="I3190" s="0" t="n">
        <v>0.74</v>
      </c>
      <c r="J3190" s="0" t="s">
        <v>225</v>
      </c>
      <c r="K3190" s="0" t="s">
        <v>42</v>
      </c>
      <c r="L3190" s="0" t="n">
        <v>117</v>
      </c>
      <c r="M3190" s="0" t="n">
        <v>3.01</v>
      </c>
      <c r="N3190" s="0" t="n">
        <v>148.7</v>
      </c>
      <c r="O3190" s="0" t="n">
        <v>1.82</v>
      </c>
      <c r="P3190" s="0" t="n">
        <v>8</v>
      </c>
      <c r="Q3190" s="0" t="n">
        <v>0.94</v>
      </c>
      <c r="R3190" s="0" t="n">
        <v>473</v>
      </c>
      <c r="S3190" s="0" t="n">
        <v>11.44</v>
      </c>
      <c r="T3190" s="0" t="n">
        <v>0.68</v>
      </c>
      <c r="U3190" s="6" t="n">
        <v>45423</v>
      </c>
      <c r="V3190" s="0" t="n">
        <v>223.34</v>
      </c>
      <c r="W3190" s="0" t="n">
        <v>0.535</v>
      </c>
    </row>
    <row r="3191" customFormat="false" ht="15" hidden="false" customHeight="false" outlineLevel="0" collapsed="false">
      <c r="A3191" s="0" t="s">
        <v>3337</v>
      </c>
      <c r="B3191" s="0" t="s">
        <v>56</v>
      </c>
      <c r="C3191" s="0" t="n">
        <v>347</v>
      </c>
      <c r="D3191" s="0" t="n">
        <v>44</v>
      </c>
      <c r="E3191" s="0" t="n">
        <v>5</v>
      </c>
      <c r="F3191" s="0" t="n">
        <v>6</v>
      </c>
      <c r="G3191" s="0" t="n">
        <v>26.83</v>
      </c>
      <c r="H3191" s="0" t="n">
        <v>5.37</v>
      </c>
      <c r="I3191" s="0" t="n">
        <v>0.54</v>
      </c>
      <c r="J3191" s="0" t="s">
        <v>92</v>
      </c>
      <c r="K3191" s="0" t="s">
        <v>46</v>
      </c>
      <c r="L3191" s="0" t="n">
        <v>98</v>
      </c>
      <c r="M3191" s="0" t="n">
        <v>3.97</v>
      </c>
      <c r="N3191" s="0" t="n">
        <v>44.11</v>
      </c>
      <c r="O3191" s="0" t="n">
        <v>0.23</v>
      </c>
      <c r="P3191" s="0" t="n">
        <v>7</v>
      </c>
      <c r="Q3191" s="0" t="n">
        <v>0.91</v>
      </c>
      <c r="R3191" s="0" t="n">
        <v>665</v>
      </c>
      <c r="S3191" s="0" t="n">
        <v>6.78</v>
      </c>
      <c r="T3191" s="0" t="n">
        <v>0.76</v>
      </c>
      <c r="U3191" s="6" t="n">
        <v>45468</v>
      </c>
      <c r="V3191" s="0" t="n">
        <v>291.13</v>
      </c>
      <c r="W3191" s="0" t="n">
        <v>0.661</v>
      </c>
    </row>
    <row r="3192" customFormat="false" ht="15" hidden="false" customHeight="false" outlineLevel="0" collapsed="false">
      <c r="A3192" s="0" t="s">
        <v>3338</v>
      </c>
      <c r="B3192" s="0" t="s">
        <v>44</v>
      </c>
      <c r="C3192" s="0" t="n">
        <v>462</v>
      </c>
      <c r="D3192" s="0" t="n">
        <v>72</v>
      </c>
      <c r="E3192" s="0" t="n">
        <v>14</v>
      </c>
      <c r="F3192" s="0" t="n">
        <v>2</v>
      </c>
      <c r="G3192" s="0" t="n">
        <v>23.82</v>
      </c>
      <c r="H3192" s="0" t="n">
        <v>8.22</v>
      </c>
      <c r="I3192" s="0" t="n">
        <v>0.95</v>
      </c>
      <c r="J3192" s="0" t="s">
        <v>426</v>
      </c>
      <c r="K3192" s="0" t="s">
        <v>54</v>
      </c>
      <c r="L3192" s="0" t="n">
        <v>30</v>
      </c>
      <c r="M3192" s="0" t="n">
        <v>3.73</v>
      </c>
      <c r="N3192" s="0" t="n">
        <v>111.03</v>
      </c>
      <c r="O3192" s="0" t="n">
        <v>1.1</v>
      </c>
      <c r="P3192" s="0" t="n">
        <v>7</v>
      </c>
      <c r="Q3192" s="0" t="n">
        <v>0.81</v>
      </c>
      <c r="R3192" s="0" t="n">
        <v>224</v>
      </c>
      <c r="S3192" s="0" t="n">
        <v>9.08</v>
      </c>
      <c r="T3192" s="0" t="n">
        <v>0.7</v>
      </c>
      <c r="U3192" s="6" t="n">
        <v>45302</v>
      </c>
      <c r="V3192" s="0" t="n">
        <v>256.24</v>
      </c>
      <c r="W3192" s="0" t="n">
        <v>0.573</v>
      </c>
    </row>
    <row r="3193" customFormat="false" ht="15" hidden="false" customHeight="false" outlineLevel="0" collapsed="false">
      <c r="A3193" s="0" t="s">
        <v>3339</v>
      </c>
      <c r="B3193" s="0" t="s">
        <v>48</v>
      </c>
      <c r="C3193" s="0" t="n">
        <v>71</v>
      </c>
      <c r="D3193" s="0" t="n">
        <v>77</v>
      </c>
      <c r="E3193" s="0" t="n">
        <v>12</v>
      </c>
      <c r="F3193" s="0" t="n">
        <v>4</v>
      </c>
      <c r="G3193" s="0" t="n">
        <v>49.98</v>
      </c>
      <c r="H3193" s="0" t="n">
        <v>5.22</v>
      </c>
      <c r="I3193" s="0" t="n">
        <v>0.74</v>
      </c>
      <c r="J3193" s="0" t="s">
        <v>103</v>
      </c>
      <c r="K3193" s="0" t="s">
        <v>46</v>
      </c>
      <c r="L3193" s="0" t="n">
        <v>140</v>
      </c>
      <c r="M3193" s="0" t="n">
        <v>3.84</v>
      </c>
      <c r="N3193" s="0" t="n">
        <v>184.39</v>
      </c>
      <c r="O3193" s="0" t="n">
        <v>0.8</v>
      </c>
      <c r="P3193" s="0" t="n">
        <v>9</v>
      </c>
      <c r="Q3193" s="0" t="n">
        <v>0.89</v>
      </c>
      <c r="R3193" s="0" t="n">
        <v>947</v>
      </c>
      <c r="S3193" s="0" t="n">
        <v>14.06</v>
      </c>
      <c r="T3193" s="0" t="n">
        <v>0.65</v>
      </c>
      <c r="U3193" s="6" t="n">
        <v>45502</v>
      </c>
      <c r="V3193" s="0" t="n">
        <v>279.08</v>
      </c>
      <c r="W3193" s="0" t="n">
        <v>0.635</v>
      </c>
    </row>
    <row r="3194" customFormat="false" ht="15" hidden="false" customHeight="false" outlineLevel="0" collapsed="false">
      <c r="A3194" s="0" t="s">
        <v>3340</v>
      </c>
      <c r="B3194" s="0" t="s">
        <v>48</v>
      </c>
      <c r="C3194" s="0" t="n">
        <v>393</v>
      </c>
      <c r="D3194" s="0" t="n">
        <v>66</v>
      </c>
      <c r="E3194" s="0" t="n">
        <v>12</v>
      </c>
      <c r="F3194" s="0" t="n">
        <v>5</v>
      </c>
      <c r="G3194" s="0" t="n">
        <v>20.05</v>
      </c>
      <c r="H3194" s="0" t="n">
        <v>9.59</v>
      </c>
      <c r="I3194" s="0" t="n">
        <v>0.19</v>
      </c>
      <c r="J3194" s="0" t="s">
        <v>92</v>
      </c>
      <c r="K3194" s="0" t="s">
        <v>60</v>
      </c>
      <c r="L3194" s="0" t="n">
        <v>19</v>
      </c>
      <c r="M3194" s="0" t="n">
        <v>1.76</v>
      </c>
      <c r="N3194" s="0" t="n">
        <v>115.23</v>
      </c>
      <c r="O3194" s="0" t="n">
        <v>1.93</v>
      </c>
      <c r="P3194" s="0" t="n">
        <v>4</v>
      </c>
      <c r="Q3194" s="0" t="n">
        <v>0.77</v>
      </c>
      <c r="R3194" s="0" t="n">
        <v>997</v>
      </c>
      <c r="S3194" s="0" t="n">
        <v>9.16</v>
      </c>
      <c r="T3194" s="0" t="n">
        <v>0.94</v>
      </c>
      <c r="U3194" s="6" t="n">
        <v>45354</v>
      </c>
      <c r="V3194" s="0" t="n">
        <v>221.84</v>
      </c>
      <c r="W3194" s="0" t="n">
        <v>0.591</v>
      </c>
    </row>
    <row r="3195" customFormat="false" ht="15" hidden="false" customHeight="false" outlineLevel="0" collapsed="false">
      <c r="A3195" s="0" t="s">
        <v>3341</v>
      </c>
      <c r="B3195" s="0" t="s">
        <v>56</v>
      </c>
      <c r="C3195" s="0" t="n">
        <v>450</v>
      </c>
      <c r="D3195" s="0" t="n">
        <v>22</v>
      </c>
      <c r="E3195" s="0" t="n">
        <v>6</v>
      </c>
      <c r="F3195" s="0" t="n">
        <v>3</v>
      </c>
      <c r="G3195" s="0" t="n">
        <v>19.96</v>
      </c>
      <c r="H3195" s="0" t="n">
        <v>7.65</v>
      </c>
      <c r="I3195" s="0" t="n">
        <v>0.25</v>
      </c>
      <c r="J3195" s="0" t="s">
        <v>289</v>
      </c>
      <c r="K3195" s="0" t="s">
        <v>54</v>
      </c>
      <c r="L3195" s="0" t="n">
        <v>96</v>
      </c>
      <c r="M3195" s="0" t="n">
        <v>0.83</v>
      </c>
      <c r="N3195" s="0" t="n">
        <v>19.28</v>
      </c>
      <c r="O3195" s="0" t="n">
        <v>1.61</v>
      </c>
      <c r="P3195" s="0" t="n">
        <v>4</v>
      </c>
      <c r="Q3195" s="0" t="n">
        <v>0.78</v>
      </c>
      <c r="R3195" s="0" t="n">
        <v>423</v>
      </c>
      <c r="S3195" s="0" t="n">
        <v>4.2</v>
      </c>
      <c r="T3195" s="0" t="n">
        <v>0.48</v>
      </c>
      <c r="U3195" s="6" t="n">
        <v>45471</v>
      </c>
      <c r="V3195" s="0" t="n">
        <v>247.86</v>
      </c>
      <c r="W3195" s="0" t="n">
        <v>0.467</v>
      </c>
    </row>
    <row r="3196" customFormat="false" ht="15" hidden="false" customHeight="false" outlineLevel="0" collapsed="false">
      <c r="A3196" s="0" t="s">
        <v>3342</v>
      </c>
      <c r="B3196" s="0" t="s">
        <v>56</v>
      </c>
      <c r="C3196" s="0" t="n">
        <v>395</v>
      </c>
      <c r="D3196" s="0" t="n">
        <v>32</v>
      </c>
      <c r="E3196" s="0" t="n">
        <v>9</v>
      </c>
      <c r="F3196" s="0" t="n">
        <v>4</v>
      </c>
      <c r="G3196" s="0" t="n">
        <v>25.68</v>
      </c>
      <c r="H3196" s="0" t="n">
        <v>2.13</v>
      </c>
      <c r="I3196" s="0" t="n">
        <v>0.55</v>
      </c>
      <c r="J3196" s="0" t="s">
        <v>62</v>
      </c>
      <c r="K3196" s="0" t="s">
        <v>42</v>
      </c>
      <c r="L3196" s="0" t="n">
        <v>179</v>
      </c>
      <c r="M3196" s="0" t="n">
        <v>1.17</v>
      </c>
      <c r="N3196" s="0" t="n">
        <v>122.04</v>
      </c>
      <c r="O3196" s="0" t="n">
        <v>0.33</v>
      </c>
      <c r="P3196" s="0" t="n">
        <v>2</v>
      </c>
      <c r="Q3196" s="0" t="n">
        <v>0.79</v>
      </c>
      <c r="R3196" s="0" t="n">
        <v>681</v>
      </c>
      <c r="S3196" s="0" t="n">
        <v>9.02</v>
      </c>
      <c r="T3196" s="0" t="n">
        <v>0.35</v>
      </c>
      <c r="U3196" s="6" t="n">
        <v>45639</v>
      </c>
      <c r="V3196" s="0" t="n">
        <v>93.86</v>
      </c>
      <c r="W3196" s="0" t="n">
        <v>0.675</v>
      </c>
    </row>
    <row r="3197" customFormat="false" ht="15" hidden="false" customHeight="false" outlineLevel="0" collapsed="false">
      <c r="A3197" s="0" t="s">
        <v>3343</v>
      </c>
      <c r="B3197" s="0" t="s">
        <v>44</v>
      </c>
      <c r="C3197" s="0" t="n">
        <v>282</v>
      </c>
      <c r="D3197" s="0" t="n">
        <v>92</v>
      </c>
      <c r="E3197" s="0" t="n">
        <v>4</v>
      </c>
      <c r="F3197" s="0" t="n">
        <v>5</v>
      </c>
      <c r="G3197" s="0" t="n">
        <v>10.32</v>
      </c>
      <c r="H3197" s="0" t="n">
        <v>8.38</v>
      </c>
      <c r="I3197" s="0" t="n">
        <v>0.93</v>
      </c>
      <c r="J3197" s="0" t="s">
        <v>284</v>
      </c>
      <c r="K3197" s="0" t="s">
        <v>54</v>
      </c>
      <c r="L3197" s="0" t="n">
        <v>100</v>
      </c>
      <c r="M3197" s="0" t="n">
        <v>4.8</v>
      </c>
      <c r="N3197" s="0" t="n">
        <v>27.13</v>
      </c>
      <c r="O3197" s="0" t="n">
        <v>1.86</v>
      </c>
      <c r="P3197" s="0" t="n">
        <v>1</v>
      </c>
      <c r="Q3197" s="0" t="n">
        <v>0.94</v>
      </c>
      <c r="R3197" s="0" t="n">
        <v>286</v>
      </c>
      <c r="S3197" s="0" t="n">
        <v>13.2</v>
      </c>
      <c r="T3197" s="0" t="n">
        <v>0.84</v>
      </c>
      <c r="U3197" s="6" t="n">
        <v>45602</v>
      </c>
      <c r="V3197" s="0" t="n">
        <v>203.98</v>
      </c>
      <c r="W3197" s="0" t="n">
        <v>0.726</v>
      </c>
    </row>
    <row r="3198" customFormat="false" ht="15" hidden="false" customHeight="false" outlineLevel="0" collapsed="false">
      <c r="A3198" s="0" t="s">
        <v>3344</v>
      </c>
      <c r="B3198" s="0" t="s">
        <v>40</v>
      </c>
      <c r="C3198" s="0" t="n">
        <v>286</v>
      </c>
      <c r="D3198" s="0" t="n">
        <v>48</v>
      </c>
      <c r="E3198" s="0" t="n">
        <v>5</v>
      </c>
      <c r="F3198" s="0" t="n">
        <v>2</v>
      </c>
      <c r="G3198" s="0" t="n">
        <v>43.94</v>
      </c>
      <c r="H3198" s="0" t="n">
        <v>5.74</v>
      </c>
      <c r="I3198" s="0" t="n">
        <v>0.32</v>
      </c>
      <c r="J3198" s="0" t="s">
        <v>57</v>
      </c>
      <c r="K3198" s="0" t="s">
        <v>42</v>
      </c>
      <c r="L3198" s="0" t="n">
        <v>146</v>
      </c>
      <c r="M3198" s="0" t="n">
        <v>3.26</v>
      </c>
      <c r="N3198" s="0" t="n">
        <v>63.6</v>
      </c>
      <c r="O3198" s="0" t="n">
        <v>0.5</v>
      </c>
      <c r="P3198" s="0" t="n">
        <v>8</v>
      </c>
      <c r="Q3198" s="0" t="n">
        <v>0.76</v>
      </c>
      <c r="R3198" s="0" t="n">
        <v>797</v>
      </c>
      <c r="S3198" s="0" t="n">
        <v>14.82</v>
      </c>
      <c r="T3198" s="0" t="n">
        <v>0.3</v>
      </c>
      <c r="U3198" s="6" t="n">
        <v>45393</v>
      </c>
      <c r="V3198" s="0" t="n">
        <v>69.61</v>
      </c>
      <c r="W3198" s="0" t="n">
        <v>0.6</v>
      </c>
    </row>
    <row r="3199" customFormat="false" ht="15" hidden="false" customHeight="false" outlineLevel="0" collapsed="false">
      <c r="A3199" s="0" t="s">
        <v>3345</v>
      </c>
      <c r="B3199" s="0" t="s">
        <v>56</v>
      </c>
      <c r="C3199" s="0" t="n">
        <v>378</v>
      </c>
      <c r="D3199" s="0" t="n">
        <v>97</v>
      </c>
      <c r="E3199" s="0" t="n">
        <v>9</v>
      </c>
      <c r="F3199" s="0" t="n">
        <v>3</v>
      </c>
      <c r="G3199" s="0" t="n">
        <v>29.04</v>
      </c>
      <c r="H3199" s="0" t="n">
        <v>9.85</v>
      </c>
      <c r="I3199" s="0" t="n">
        <v>0.84</v>
      </c>
      <c r="J3199" s="0" t="s">
        <v>291</v>
      </c>
      <c r="K3199" s="0" t="s">
        <v>42</v>
      </c>
      <c r="L3199" s="0" t="n">
        <v>132</v>
      </c>
      <c r="M3199" s="0" t="n">
        <v>3.78</v>
      </c>
      <c r="N3199" s="0" t="n">
        <v>171.44</v>
      </c>
      <c r="O3199" s="0" t="n">
        <v>0.26</v>
      </c>
      <c r="P3199" s="0" t="n">
        <v>5</v>
      </c>
      <c r="Q3199" s="0" t="n">
        <v>0.87</v>
      </c>
      <c r="R3199" s="0" t="n">
        <v>866</v>
      </c>
      <c r="S3199" s="0" t="n">
        <v>9.18</v>
      </c>
      <c r="T3199" s="0" t="n">
        <v>0.74</v>
      </c>
      <c r="U3199" s="6" t="n">
        <v>45587</v>
      </c>
      <c r="V3199" s="0" t="n">
        <v>30.09</v>
      </c>
      <c r="W3199" s="0" t="n">
        <v>0.718</v>
      </c>
    </row>
    <row r="3200" customFormat="false" ht="15" hidden="false" customHeight="false" outlineLevel="0" collapsed="false">
      <c r="A3200" s="0" t="s">
        <v>3346</v>
      </c>
      <c r="B3200" s="0" t="s">
        <v>81</v>
      </c>
      <c r="C3200" s="0" t="n">
        <v>336</v>
      </c>
      <c r="D3200" s="0" t="n">
        <v>89</v>
      </c>
      <c r="E3200" s="0" t="n">
        <v>9</v>
      </c>
      <c r="F3200" s="0" t="n">
        <v>6</v>
      </c>
      <c r="G3200" s="0" t="n">
        <v>10.41</v>
      </c>
      <c r="H3200" s="0" t="n">
        <v>7.33</v>
      </c>
      <c r="I3200" s="0" t="n">
        <v>0.38</v>
      </c>
      <c r="J3200" s="0" t="s">
        <v>189</v>
      </c>
      <c r="K3200" s="0" t="s">
        <v>60</v>
      </c>
      <c r="L3200" s="0" t="n">
        <v>13</v>
      </c>
      <c r="M3200" s="0" t="n">
        <v>4.55</v>
      </c>
      <c r="N3200" s="0" t="n">
        <v>12.1</v>
      </c>
      <c r="O3200" s="0" t="n">
        <v>1.13</v>
      </c>
      <c r="P3200" s="0" t="n">
        <v>7</v>
      </c>
      <c r="Q3200" s="0" t="n">
        <v>0.76</v>
      </c>
      <c r="R3200" s="0" t="n">
        <v>492</v>
      </c>
      <c r="S3200" s="0" t="n">
        <v>3.18</v>
      </c>
      <c r="T3200" s="0" t="n">
        <v>0.64</v>
      </c>
      <c r="U3200" s="6" t="n">
        <v>45586</v>
      </c>
      <c r="V3200" s="0" t="n">
        <v>177.98</v>
      </c>
      <c r="W3200" s="0" t="n">
        <v>0.469</v>
      </c>
    </row>
    <row r="3201" customFormat="false" ht="15" hidden="false" customHeight="false" outlineLevel="0" collapsed="false">
      <c r="A3201" s="0" t="s">
        <v>3347</v>
      </c>
      <c r="B3201" s="0" t="s">
        <v>48</v>
      </c>
      <c r="C3201" s="0" t="n">
        <v>343</v>
      </c>
      <c r="D3201" s="0" t="n">
        <v>21</v>
      </c>
      <c r="E3201" s="0" t="n">
        <v>12</v>
      </c>
      <c r="F3201" s="0" t="n">
        <v>2</v>
      </c>
      <c r="G3201" s="0" t="n">
        <v>39.88</v>
      </c>
      <c r="H3201" s="0" t="n">
        <v>1.3</v>
      </c>
      <c r="I3201" s="0" t="n">
        <v>0.34</v>
      </c>
      <c r="J3201" s="0" t="s">
        <v>409</v>
      </c>
      <c r="K3201" s="0" t="s">
        <v>60</v>
      </c>
      <c r="L3201" s="0" t="n">
        <v>99</v>
      </c>
      <c r="M3201" s="0" t="n">
        <v>4.34</v>
      </c>
      <c r="N3201" s="0" t="n">
        <v>24.63</v>
      </c>
      <c r="O3201" s="0" t="n">
        <v>1.5</v>
      </c>
      <c r="P3201" s="0" t="n">
        <v>3</v>
      </c>
      <c r="Q3201" s="0" t="n">
        <v>0.79</v>
      </c>
      <c r="R3201" s="0" t="n">
        <v>87</v>
      </c>
      <c r="S3201" s="0" t="n">
        <v>11.8</v>
      </c>
      <c r="T3201" s="0" t="n">
        <v>0.2</v>
      </c>
      <c r="U3201" s="6" t="n">
        <v>45624</v>
      </c>
      <c r="V3201" s="0" t="n">
        <v>237.04</v>
      </c>
      <c r="W3201" s="0" t="n">
        <v>0.545</v>
      </c>
    </row>
    <row r="3202" customFormat="false" ht="15" hidden="false" customHeight="false" outlineLevel="0" collapsed="false">
      <c r="A3202" s="0" t="s">
        <v>3348</v>
      </c>
      <c r="B3202" s="0" t="s">
        <v>81</v>
      </c>
      <c r="C3202" s="0" t="n">
        <v>428</v>
      </c>
      <c r="D3202" s="0" t="n">
        <v>43</v>
      </c>
      <c r="E3202" s="0" t="n">
        <v>5</v>
      </c>
      <c r="F3202" s="0" t="n">
        <v>7</v>
      </c>
      <c r="G3202" s="0" t="n">
        <v>2.68</v>
      </c>
      <c r="H3202" s="0" t="n">
        <v>4.25</v>
      </c>
      <c r="I3202" s="0" t="n">
        <v>0.91</v>
      </c>
      <c r="J3202" s="0" t="s">
        <v>198</v>
      </c>
      <c r="K3202" s="0" t="s">
        <v>42</v>
      </c>
      <c r="L3202" s="0" t="n">
        <v>105</v>
      </c>
      <c r="M3202" s="0" t="n">
        <v>1.48</v>
      </c>
      <c r="N3202" s="0" t="n">
        <v>79.04</v>
      </c>
      <c r="O3202" s="0" t="n">
        <v>1.46</v>
      </c>
      <c r="P3202" s="0" t="n">
        <v>4</v>
      </c>
      <c r="Q3202" s="0" t="n">
        <v>0.77</v>
      </c>
      <c r="R3202" s="0" t="n">
        <v>833</v>
      </c>
      <c r="S3202" s="0" t="n">
        <v>14.96</v>
      </c>
      <c r="T3202" s="0" t="n">
        <v>0.39</v>
      </c>
      <c r="U3202" s="6" t="n">
        <v>45624</v>
      </c>
      <c r="V3202" s="0" t="n">
        <v>34</v>
      </c>
      <c r="W3202" s="0" t="n">
        <v>0.605</v>
      </c>
    </row>
    <row r="3203" customFormat="false" ht="15" hidden="false" customHeight="false" outlineLevel="0" collapsed="false">
      <c r="A3203" s="0" t="s">
        <v>3349</v>
      </c>
      <c r="B3203" s="0" t="s">
        <v>48</v>
      </c>
      <c r="C3203" s="0" t="n">
        <v>415</v>
      </c>
      <c r="D3203" s="0" t="n">
        <v>80</v>
      </c>
      <c r="E3203" s="0" t="n">
        <v>14</v>
      </c>
      <c r="F3203" s="0" t="n">
        <v>5</v>
      </c>
      <c r="G3203" s="0" t="n">
        <v>49.15</v>
      </c>
      <c r="H3203" s="0" t="n">
        <v>5.41</v>
      </c>
      <c r="I3203" s="0" t="n">
        <v>0.14</v>
      </c>
      <c r="J3203" s="0" t="s">
        <v>150</v>
      </c>
      <c r="K3203" s="0" t="s">
        <v>54</v>
      </c>
      <c r="L3203" s="0" t="n">
        <v>38</v>
      </c>
      <c r="M3203" s="0" t="n">
        <v>0.76</v>
      </c>
      <c r="N3203" s="0" t="n">
        <v>199.89</v>
      </c>
      <c r="O3203" s="0" t="n">
        <v>1.11</v>
      </c>
      <c r="P3203" s="0" t="n">
        <v>9</v>
      </c>
      <c r="Q3203" s="0" t="n">
        <v>0.89</v>
      </c>
      <c r="R3203" s="0" t="n">
        <v>937</v>
      </c>
      <c r="S3203" s="0" t="n">
        <v>7.63</v>
      </c>
      <c r="T3203" s="0" t="n">
        <v>0.6</v>
      </c>
      <c r="U3203" s="6" t="n">
        <v>45567</v>
      </c>
      <c r="V3203" s="0" t="n">
        <v>62.57</v>
      </c>
      <c r="W3203" s="0" t="n">
        <v>0.509</v>
      </c>
    </row>
    <row r="3204" customFormat="false" ht="15" hidden="false" customHeight="false" outlineLevel="0" collapsed="false">
      <c r="A3204" s="0" t="s">
        <v>3350</v>
      </c>
      <c r="B3204" s="0" t="s">
        <v>48</v>
      </c>
      <c r="C3204" s="0" t="n">
        <v>173</v>
      </c>
      <c r="D3204" s="0" t="n">
        <v>84</v>
      </c>
      <c r="E3204" s="0" t="n">
        <v>3</v>
      </c>
      <c r="F3204" s="0" t="n">
        <v>9</v>
      </c>
      <c r="G3204" s="0" t="n">
        <v>43.39</v>
      </c>
      <c r="H3204" s="0" t="n">
        <v>8.47</v>
      </c>
      <c r="I3204" s="0" t="n">
        <v>0.69</v>
      </c>
      <c r="J3204" s="0" t="s">
        <v>106</v>
      </c>
      <c r="K3204" s="0" t="s">
        <v>42</v>
      </c>
      <c r="L3204" s="0" t="n">
        <v>95</v>
      </c>
      <c r="M3204" s="0" t="n">
        <v>4.66</v>
      </c>
      <c r="N3204" s="0" t="n">
        <v>65.45</v>
      </c>
      <c r="O3204" s="0" t="n">
        <v>1.04</v>
      </c>
      <c r="P3204" s="0" t="n">
        <v>4</v>
      </c>
      <c r="Q3204" s="0" t="n">
        <v>0.86</v>
      </c>
      <c r="R3204" s="0" t="n">
        <v>905</v>
      </c>
      <c r="S3204" s="0" t="n">
        <v>6.37</v>
      </c>
      <c r="T3204" s="0" t="n">
        <v>0.46</v>
      </c>
      <c r="U3204" s="6" t="n">
        <v>45381</v>
      </c>
      <c r="V3204" s="0" t="n">
        <v>36.96</v>
      </c>
      <c r="W3204" s="0" t="n">
        <v>0.565</v>
      </c>
    </row>
    <row r="3205" customFormat="false" ht="15" hidden="false" customHeight="false" outlineLevel="0" collapsed="false">
      <c r="A3205" s="0" t="s">
        <v>3351</v>
      </c>
      <c r="B3205" s="0" t="s">
        <v>56</v>
      </c>
      <c r="C3205" s="0" t="n">
        <v>377</v>
      </c>
      <c r="D3205" s="0" t="n">
        <v>40</v>
      </c>
      <c r="E3205" s="0" t="n">
        <v>14</v>
      </c>
      <c r="F3205" s="0" t="n">
        <v>3</v>
      </c>
      <c r="G3205" s="0" t="n">
        <v>29.4</v>
      </c>
      <c r="H3205" s="0" t="n">
        <v>7.43</v>
      </c>
      <c r="I3205" s="0" t="n">
        <v>0.14</v>
      </c>
      <c r="J3205" s="0" t="s">
        <v>186</v>
      </c>
      <c r="K3205" s="0" t="s">
        <v>46</v>
      </c>
      <c r="L3205" s="0" t="n">
        <v>56</v>
      </c>
      <c r="M3205" s="0" t="n">
        <v>4.92</v>
      </c>
      <c r="N3205" s="0" t="n">
        <v>39.88</v>
      </c>
      <c r="O3205" s="0" t="n">
        <v>1.94</v>
      </c>
      <c r="P3205" s="0" t="n">
        <v>9</v>
      </c>
      <c r="Q3205" s="0" t="n">
        <v>0.92</v>
      </c>
      <c r="R3205" s="0" t="n">
        <v>812</v>
      </c>
      <c r="S3205" s="0" t="n">
        <v>8.74</v>
      </c>
      <c r="T3205" s="0" t="n">
        <v>0.54</v>
      </c>
      <c r="U3205" s="6" t="n">
        <v>45437</v>
      </c>
      <c r="V3205" s="0" t="n">
        <v>193.91</v>
      </c>
      <c r="W3205" s="0" t="n">
        <v>0.435</v>
      </c>
    </row>
  </sheetData>
  <autoFilter ref="A1:W3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3352</v>
      </c>
    </row>
    <row r="2" customFormat="false" ht="15" hidden="false" customHeight="false" outlineLevel="0" collapsed="false">
      <c r="A2" s="5" t="s">
        <v>3353</v>
      </c>
      <c r="B2" s="5" t="s">
        <v>3354</v>
      </c>
      <c r="C2" s="5" t="s">
        <v>3355</v>
      </c>
    </row>
    <row r="3" customFormat="false" ht="15" hidden="false" customHeight="false" outlineLevel="0" collapsed="false">
      <c r="A3" s="7" t="s">
        <v>3356</v>
      </c>
      <c r="B3" s="8" t="n">
        <v>0.95</v>
      </c>
      <c r="C3" s="9" t="s">
        <v>3357</v>
      </c>
    </row>
    <row r="4" customFormat="false" ht="15" hidden="false" customHeight="false" outlineLevel="0" collapsed="false">
      <c r="A4" s="7" t="s">
        <v>3358</v>
      </c>
      <c r="B4" s="10" t="n">
        <f aca="false">NORMSINV(B3)</f>
        <v>1.64485362695147</v>
      </c>
      <c r="C4" s="9" t="s">
        <v>3359</v>
      </c>
    </row>
    <row r="5" customFormat="false" ht="15" hidden="false" customHeight="false" outlineLevel="0" collapsed="false">
      <c r="A5" s="7" t="s">
        <v>3360</v>
      </c>
      <c r="B5" s="11" t="n">
        <v>365</v>
      </c>
      <c r="C5" s="9" t="s">
        <v>3361</v>
      </c>
    </row>
    <row r="6" customFormat="false" ht="15" hidden="false" customHeight="false" outlineLevel="0" collapsed="false">
      <c r="A6" s="7" t="s">
        <v>3362</v>
      </c>
      <c r="B6" s="11" t="n">
        <v>30</v>
      </c>
      <c r="C6" s="9" t="s">
        <v>3363</v>
      </c>
    </row>
    <row r="7" customFormat="false" ht="15" hidden="false" customHeight="false" outlineLevel="0" collapsed="false">
      <c r="A7" s="7" t="s">
        <v>3364</v>
      </c>
      <c r="B7" s="12" t="n">
        <v>0.8</v>
      </c>
      <c r="C7" s="9" t="s">
        <v>3365</v>
      </c>
    </row>
    <row r="8" customFormat="false" ht="15" hidden="false" customHeight="false" outlineLevel="0" collapsed="false">
      <c r="A8" s="7" t="s">
        <v>3366</v>
      </c>
      <c r="B8" s="12" t="n">
        <v>0.95</v>
      </c>
      <c r="C8" s="9" t="s">
        <v>3367</v>
      </c>
    </row>
    <row r="9" customFormat="false" ht="15" hidden="false" customHeight="false" outlineLevel="0" collapsed="false">
      <c r="A9" s="7" t="s">
        <v>3368</v>
      </c>
      <c r="B9" s="13" t="n">
        <v>0.25</v>
      </c>
      <c r="C9" s="9" t="s">
        <v>3369</v>
      </c>
    </row>
    <row r="10" customFormat="false" ht="15" hidden="false" customHeight="false" outlineLevel="0" collapsed="false">
      <c r="A10" s="7" t="s">
        <v>3370</v>
      </c>
      <c r="B10" s="13" t="n">
        <v>0.5</v>
      </c>
      <c r="C10" s="9" t="s">
        <v>3371</v>
      </c>
    </row>
    <row r="11" customFormat="false" ht="15" hidden="false" customHeight="false" outlineLevel="0" collapsed="false">
      <c r="A11" s="7" t="s">
        <v>3372</v>
      </c>
      <c r="B11" s="12" t="n">
        <v>0.75</v>
      </c>
      <c r="C11" s="9" t="s">
        <v>3373</v>
      </c>
    </row>
    <row r="12" customFormat="false" ht="15" hidden="false" customHeight="false" outlineLevel="0" collapsed="false">
      <c r="A12" s="7" t="s">
        <v>3374</v>
      </c>
      <c r="B12" s="14" t="n">
        <f aca="false">PERCENTILE(DATA!I2:I3205,B11)</f>
        <v>0.76</v>
      </c>
      <c r="C12" s="9" t="s">
        <v>3375</v>
      </c>
    </row>
    <row r="13" customFormat="false" ht="15" hidden="false" customHeight="false" outlineLevel="0" collapsed="false">
      <c r="A13" s="7" t="s">
        <v>3376</v>
      </c>
      <c r="B13" s="15" t="n">
        <f aca="false">MEDIAN(DATA!L2:L3205)</f>
        <v>96</v>
      </c>
      <c r="C13" s="9" t="s">
        <v>3377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8" min="4" style="0" width="9"/>
    <col collapsed="false" customWidth="true" hidden="false" outlineLevel="0" max="12" min="9" style="0" width="10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20" min="19" style="0" width="11"/>
    <col collapsed="false" customWidth="true" hidden="false" outlineLevel="0" max="21" min="21" style="0" width="10"/>
    <col collapsed="false" customWidth="true" hidden="false" outlineLevel="0" max="23" min="22" style="0" width="11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10"/>
    <col collapsed="false" customWidth="true" hidden="false" outlineLevel="0" max="27" min="27" style="0" width="6"/>
    <col collapsed="false" customWidth="true" hidden="false" outlineLevel="0" max="28" min="28" style="0" width="8"/>
    <col collapsed="false" customWidth="true" hidden="false" outlineLevel="0" max="29" min="29" style="0" width="6"/>
    <col collapsed="false" customWidth="true" hidden="false" outlineLevel="0" max="30" min="30" style="0" width="8"/>
    <col collapsed="false" customWidth="true" hidden="false" outlineLevel="0" max="32" min="31" style="0" width="9"/>
    <col collapsed="false" customWidth="true" hidden="false" outlineLevel="0" max="33" min="33" style="0" width="6"/>
    <col collapsed="false" customWidth="true" hidden="false" outlineLevel="0" max="35" min="34" style="0" width="8"/>
    <col collapsed="false" customWidth="true" hidden="false" outlineLevel="0" max="36" min="36" style="0" width="9"/>
  </cols>
  <sheetData>
    <row r="1" customFormat="false" ht="42" hidden="false" customHeight="true" outlineLevel="0" collapsed="false">
      <c r="A1" s="5" t="s">
        <v>16</v>
      </c>
      <c r="B1" s="5" t="s">
        <v>3378</v>
      </c>
      <c r="C1" s="5" t="s">
        <v>3379</v>
      </c>
      <c r="D1" s="5" t="s">
        <v>3380</v>
      </c>
      <c r="E1" s="5" t="s">
        <v>3381</v>
      </c>
      <c r="F1" s="5" t="s">
        <v>3382</v>
      </c>
      <c r="G1" s="5" t="s">
        <v>3383</v>
      </c>
      <c r="H1" s="5" t="s">
        <v>3384</v>
      </c>
      <c r="I1" s="5" t="s">
        <v>3385</v>
      </c>
      <c r="J1" s="5" t="s">
        <v>3386</v>
      </c>
      <c r="K1" s="5" t="s">
        <v>3387</v>
      </c>
      <c r="L1" s="5" t="s">
        <v>3388</v>
      </c>
      <c r="M1" s="5" t="s">
        <v>3389</v>
      </c>
      <c r="N1" s="5" t="s">
        <v>3390</v>
      </c>
      <c r="O1" s="5" t="s">
        <v>3391</v>
      </c>
      <c r="P1" s="5" t="s">
        <v>3392</v>
      </c>
      <c r="Q1" s="5" t="s">
        <v>3393</v>
      </c>
      <c r="R1" s="5" t="s">
        <v>3394</v>
      </c>
      <c r="S1" s="5" t="s">
        <v>3395</v>
      </c>
      <c r="T1" s="5" t="s">
        <v>3396</v>
      </c>
      <c r="U1" s="5" t="s">
        <v>3397</v>
      </c>
      <c r="V1" s="5" t="s">
        <v>3398</v>
      </c>
      <c r="W1" s="5" t="s">
        <v>3399</v>
      </c>
      <c r="X1" s="5" t="s">
        <v>3400</v>
      </c>
      <c r="Y1" s="5" t="s">
        <v>3401</v>
      </c>
      <c r="Z1" s="5" t="s">
        <v>3402</v>
      </c>
      <c r="AA1" s="5" t="s">
        <v>3403</v>
      </c>
      <c r="AB1" s="5" t="s">
        <v>3404</v>
      </c>
      <c r="AC1" s="5" t="s">
        <v>3405</v>
      </c>
      <c r="AD1" s="5" t="s">
        <v>3406</v>
      </c>
      <c r="AE1" s="5" t="s">
        <v>3407</v>
      </c>
      <c r="AF1" s="5" t="s">
        <v>3408</v>
      </c>
      <c r="AG1" s="5" t="s">
        <v>3409</v>
      </c>
      <c r="AH1" s="5" t="s">
        <v>3410</v>
      </c>
      <c r="AI1" s="5" t="s">
        <v>3411</v>
      </c>
      <c r="AJ1" s="5" t="s">
        <v>3412</v>
      </c>
    </row>
    <row r="2" customFormat="false" ht="15" hidden="false" customHeight="false" outlineLevel="0" collapsed="false">
      <c r="A2" s="16" t="str">
        <f aca="false">DATA!A2</f>
        <v>ITM10000</v>
      </c>
      <c r="B2" s="16" t="str">
        <f aca="false">DATA!B2</f>
        <v>Pharma</v>
      </c>
      <c r="C2" s="17" t="n">
        <f aca="false">DATA!C2</f>
        <v>283</v>
      </c>
      <c r="D2" s="17" t="n">
        <f aca="false">DATA!D2</f>
        <v>21</v>
      </c>
      <c r="E2" s="18" t="n">
        <f aca="false">DATA!F2</f>
        <v>4</v>
      </c>
      <c r="F2" s="19" t="n">
        <f aca="false">DATA!G2</f>
        <v>49.85</v>
      </c>
      <c r="G2" s="19" t="n">
        <f aca="false">DATA!H2</f>
        <v>1.56</v>
      </c>
      <c r="H2" s="18" t="n">
        <f aca="false">DATA!E2</f>
        <v>4</v>
      </c>
      <c r="I2" s="20" t="n">
        <f aca="false">F2*E2</f>
        <v>199.4</v>
      </c>
      <c r="J2" s="20" t="n">
        <f aca="false">PARAMETER!$B$4*G2*SQRT(E2)</f>
        <v>5.13194331608859</v>
      </c>
      <c r="K2" s="20" t="n">
        <f aca="false">I2+J2</f>
        <v>204.531943316089</v>
      </c>
      <c r="L2" s="20" t="n">
        <f aca="false">K2+F2*H2</f>
        <v>403.931943316089</v>
      </c>
      <c r="M2" s="16" t="str">
        <f aca="false">IF(C2&lt;=K2,"REORDER",IF(C2&gt;L2,"OVERSTOCK","OK"))</f>
        <v>OK</v>
      </c>
      <c r="N2" s="16" t="str">
        <f aca="false">IF(C2&lt;=D2,"REORDER","OK")</f>
        <v>OK</v>
      </c>
      <c r="O2" s="18" t="n">
        <f aca="false">IF(D2&lt;I2,1,0)</f>
        <v>1</v>
      </c>
      <c r="P2" s="20" t="n">
        <f aca="false">C2/F2</f>
        <v>5.67703109327984</v>
      </c>
      <c r="Q2" s="19" t="n">
        <f aca="false">DATA!N2</f>
        <v>117.8</v>
      </c>
      <c r="R2" s="19" t="n">
        <f aca="false">DATA!O2</f>
        <v>1.14</v>
      </c>
      <c r="S2" s="17" t="n">
        <f aca="false">C2*Q2</f>
        <v>33337.4</v>
      </c>
      <c r="T2" s="19" t="n">
        <f aca="false">C2*R2</f>
        <v>322.62</v>
      </c>
      <c r="U2" s="20" t="n">
        <f aca="false">MAX(0,C2-L2)</f>
        <v>0</v>
      </c>
      <c r="V2" s="17" t="n">
        <f aca="false">U2*Q2</f>
        <v>0</v>
      </c>
      <c r="W2" s="19" t="n">
        <f aca="false">U2*R2</f>
        <v>0</v>
      </c>
      <c r="X2" s="20" t="n">
        <f aca="false">MAX(0,K2-C2)</f>
        <v>0</v>
      </c>
      <c r="Y2" s="17" t="n">
        <f aca="false">F2*PARAMETER!$B$5*Q2</f>
        <v>2143400.45</v>
      </c>
      <c r="Z2" s="21" t="n">
        <f aca="false">SUMIF($Y$2:$Y$3205,"&gt;="&amp;Y2)/SUM($Y$2:$Y$3205)</f>
        <v>0.291236059913854</v>
      </c>
      <c r="AA2" s="16" t="str">
        <f aca="false">IF(Z2&lt;=PARAMETER!$B$7,"A",IF(Z2&lt;=PARAMETER!$B$8,"B","C"))</f>
        <v>A</v>
      </c>
      <c r="AB2" s="22" t="n">
        <f aca="false">G2/F2</f>
        <v>0.0312938816449348</v>
      </c>
      <c r="AC2" s="16" t="str">
        <f aca="false">IF(AB2&lt;=PARAMETER!$B$9,"X",IF(AB2&lt;=PARAMETER!$B$10,"Y","Z"))</f>
        <v>X</v>
      </c>
      <c r="AD2" s="16" t="str">
        <f aca="false">AA2&amp;AC2</f>
        <v>AX</v>
      </c>
      <c r="AE2" s="22" t="n">
        <f aca="false">DATA!I2</f>
        <v>0.43</v>
      </c>
      <c r="AF2" s="18" t="n">
        <f aca="false">DATA!L2</f>
        <v>106</v>
      </c>
      <c r="AG2" s="16" t="str">
        <f aca="false">DATA!K2</f>
        <v>B</v>
      </c>
      <c r="AH2" s="18" t="n">
        <f aca="false">IF(AE2&gt;=PARAMETER!$B$12,1,0)</f>
        <v>0</v>
      </c>
      <c r="AI2" s="18" t="n">
        <f aca="false">IF(AF2&gt;=PARAMETER!$B$13,1,0)</f>
        <v>1</v>
      </c>
      <c r="AJ2" s="18" t="n">
        <f aca="false">IF(AND(AH2=1,AI2=1),1,0)</f>
        <v>0</v>
      </c>
    </row>
    <row r="3" customFormat="false" ht="15" hidden="false" customHeight="false" outlineLevel="0" collapsed="false">
      <c r="A3" s="16" t="str">
        <f aca="false">DATA!A3</f>
        <v>ITM10001</v>
      </c>
      <c r="B3" s="16" t="str">
        <f aca="false">DATA!B3</f>
        <v>Automotive</v>
      </c>
      <c r="C3" s="17" t="n">
        <f aca="false">DATA!C3</f>
        <v>301</v>
      </c>
      <c r="D3" s="17" t="n">
        <f aca="false">DATA!D3</f>
        <v>52</v>
      </c>
      <c r="E3" s="18" t="n">
        <f aca="false">DATA!F3</f>
        <v>6</v>
      </c>
      <c r="F3" s="19" t="n">
        <f aca="false">DATA!G3</f>
        <v>23.34</v>
      </c>
      <c r="G3" s="19" t="n">
        <f aca="false">DATA!H3</f>
        <v>2.55</v>
      </c>
      <c r="H3" s="18" t="n">
        <f aca="false">DATA!E3</f>
        <v>9</v>
      </c>
      <c r="I3" s="20" t="n">
        <f aca="false">F3*E3</f>
        <v>140.04</v>
      </c>
      <c r="J3" s="20" t="n">
        <f aca="false">PARAMETER!$B$4*G3*SQRT(E3)</f>
        <v>10.2740828233732</v>
      </c>
      <c r="K3" s="20" t="n">
        <f aca="false">I3+J3</f>
        <v>150.314082823373</v>
      </c>
      <c r="L3" s="20" t="n">
        <f aca="false">K3+F3*H3</f>
        <v>360.374082823373</v>
      </c>
      <c r="M3" s="16" t="str">
        <f aca="false">IF(C3&lt;=K3,"REORDER",IF(C3&gt;L3,"OVERSTOCK","OK"))</f>
        <v>OK</v>
      </c>
      <c r="N3" s="16" t="str">
        <f aca="false">IF(C3&lt;=D3,"REORDER","OK")</f>
        <v>OK</v>
      </c>
      <c r="O3" s="18" t="n">
        <f aca="false">IF(D3&lt;I3,1,0)</f>
        <v>1</v>
      </c>
      <c r="P3" s="20" t="n">
        <f aca="false">C3/F3</f>
        <v>12.8963153384747</v>
      </c>
      <c r="Q3" s="19" t="n">
        <f aca="false">DATA!N3</f>
        <v>178.8</v>
      </c>
      <c r="R3" s="19" t="n">
        <f aca="false">DATA!O3</f>
        <v>1.09</v>
      </c>
      <c r="S3" s="17" t="n">
        <f aca="false">C3*Q3</f>
        <v>53818.8</v>
      </c>
      <c r="T3" s="19" t="n">
        <f aca="false">C3*R3</f>
        <v>328.09</v>
      </c>
      <c r="U3" s="20" t="n">
        <f aca="false">MAX(0,C3-L3)</f>
        <v>0</v>
      </c>
      <c r="V3" s="17" t="n">
        <f aca="false">U3*Q3</f>
        <v>0</v>
      </c>
      <c r="W3" s="19" t="n">
        <f aca="false">U3*R3</f>
        <v>0</v>
      </c>
      <c r="X3" s="20" t="n">
        <f aca="false">MAX(0,K3-C3)</f>
        <v>0</v>
      </c>
      <c r="Y3" s="17" t="n">
        <f aca="false">F3*PARAMETER!$B$5*Q3</f>
        <v>1523215.08</v>
      </c>
      <c r="Z3" s="21" t="n">
        <f aca="false">SUMIF($Y$2:$Y$3205,"&gt;="&amp;Y3)/SUM($Y$2:$Y$3205)</f>
        <v>0.514160320979108</v>
      </c>
      <c r="AA3" s="16" t="str">
        <f aca="false">IF(Z3&lt;=PARAMETER!$B$7,"A",IF(Z3&lt;=PARAMETER!$B$8,"B","C"))</f>
        <v>A</v>
      </c>
      <c r="AB3" s="22" t="n">
        <f aca="false">G3/F3</f>
        <v>0.109254498714653</v>
      </c>
      <c r="AC3" s="16" t="str">
        <f aca="false">IF(AB3&lt;=PARAMETER!$B$9,"X",IF(AB3&lt;=PARAMETER!$B$10,"Y","Z"))</f>
        <v>X</v>
      </c>
      <c r="AD3" s="16" t="str">
        <f aca="false">AA3&amp;AC3</f>
        <v>AX</v>
      </c>
      <c r="AE3" s="22" t="n">
        <f aca="false">DATA!I3</f>
        <v>0.69</v>
      </c>
      <c r="AF3" s="18" t="n">
        <f aca="false">DATA!L3</f>
        <v>45</v>
      </c>
      <c r="AG3" s="16" t="str">
        <f aca="false">DATA!K3</f>
        <v>A</v>
      </c>
      <c r="AH3" s="18" t="n">
        <f aca="false">IF(AE3&gt;=PARAMETER!$B$12,1,0)</f>
        <v>0</v>
      </c>
      <c r="AI3" s="18" t="n">
        <f aca="false">IF(AF3&gt;=PARAMETER!$B$13,1,0)</f>
        <v>0</v>
      </c>
      <c r="AJ3" s="18" t="n">
        <f aca="false">IF(AND(AH3=1,AI3=1),1,0)</f>
        <v>0</v>
      </c>
    </row>
    <row r="4" customFormat="false" ht="15" hidden="false" customHeight="false" outlineLevel="0" collapsed="false">
      <c r="A4" s="16" t="str">
        <f aca="false">DATA!A4</f>
        <v>ITM10002</v>
      </c>
      <c r="B4" s="16" t="str">
        <f aca="false">DATA!B4</f>
        <v>Groceries</v>
      </c>
      <c r="C4" s="17" t="n">
        <f aca="false">DATA!C4</f>
        <v>132</v>
      </c>
      <c r="D4" s="17" t="n">
        <f aca="false">DATA!D4</f>
        <v>60</v>
      </c>
      <c r="E4" s="18" t="n">
        <f aca="false">DATA!F4</f>
        <v>8</v>
      </c>
      <c r="F4" s="19" t="n">
        <f aca="false">DATA!G4</f>
        <v>37.69</v>
      </c>
      <c r="G4" s="19" t="n">
        <f aca="false">DATA!H4</f>
        <v>3.15</v>
      </c>
      <c r="H4" s="18" t="n">
        <f aca="false">DATA!E4</f>
        <v>11</v>
      </c>
      <c r="I4" s="20" t="n">
        <f aca="false">F4*E4</f>
        <v>301.52</v>
      </c>
      <c r="J4" s="20" t="n">
        <f aca="false">PARAMETER!$B$4*G4*SQRT(E4)</f>
        <v>14.6548981363261</v>
      </c>
      <c r="K4" s="20" t="n">
        <f aca="false">I4+J4</f>
        <v>316.174898136326</v>
      </c>
      <c r="L4" s="20" t="n">
        <f aca="false">K4+F4*H4</f>
        <v>730.764898136326</v>
      </c>
      <c r="M4" s="16" t="str">
        <f aca="false">IF(C4&lt;=K4,"REORDER",IF(C4&gt;L4,"OVERSTOCK","OK"))</f>
        <v>REORDER</v>
      </c>
      <c r="N4" s="16" t="str">
        <f aca="false">IF(C4&lt;=D4,"REORDER","OK")</f>
        <v>OK</v>
      </c>
      <c r="O4" s="18" t="n">
        <f aca="false">IF(D4&lt;I4,1,0)</f>
        <v>1</v>
      </c>
      <c r="P4" s="20" t="n">
        <f aca="false">C4/F4</f>
        <v>3.50225524011674</v>
      </c>
      <c r="Q4" s="19" t="n">
        <f aca="false">DATA!N4</f>
        <v>54.05</v>
      </c>
      <c r="R4" s="19" t="n">
        <f aca="false">DATA!O4</f>
        <v>0.95</v>
      </c>
      <c r="S4" s="17" t="n">
        <f aca="false">C4*Q4</f>
        <v>7134.6</v>
      </c>
      <c r="T4" s="19" t="n">
        <f aca="false">C4*R4</f>
        <v>125.4</v>
      </c>
      <c r="U4" s="20" t="n">
        <f aca="false">MAX(0,C4-L4)</f>
        <v>0</v>
      </c>
      <c r="V4" s="17" t="n">
        <f aca="false">U4*Q4</f>
        <v>0</v>
      </c>
      <c r="W4" s="19" t="n">
        <f aca="false">U4*R4</f>
        <v>0</v>
      </c>
      <c r="X4" s="20" t="n">
        <f aca="false">MAX(0,K4-C4)</f>
        <v>184.174898136326</v>
      </c>
      <c r="Y4" s="17" t="n">
        <f aca="false">F4*PARAMETER!$B$5*Q4</f>
        <v>743557.7425</v>
      </c>
      <c r="Z4" s="21" t="n">
        <f aca="false">SUMIF($Y$2:$Y$3205,"&gt;="&amp;Y4)/SUM($Y$2:$Y$3205)</f>
        <v>0.829358243842287</v>
      </c>
      <c r="AA4" s="16" t="str">
        <f aca="false">IF(Z4&lt;=PARAMETER!$B$7,"A",IF(Z4&lt;=PARAMETER!$B$8,"B","C"))</f>
        <v>B</v>
      </c>
      <c r="AB4" s="22" t="n">
        <f aca="false">G4/F4</f>
        <v>0.0835765455027859</v>
      </c>
      <c r="AC4" s="16" t="str">
        <f aca="false">IF(AB4&lt;=PARAMETER!$B$9,"X",IF(AB4&lt;=PARAMETER!$B$10,"Y","Z"))</f>
        <v>X</v>
      </c>
      <c r="AD4" s="16" t="str">
        <f aca="false">AA4&amp;AC4</f>
        <v>BX</v>
      </c>
      <c r="AE4" s="22" t="n">
        <f aca="false">DATA!I4</f>
        <v>0.62</v>
      </c>
      <c r="AF4" s="18" t="n">
        <f aca="false">DATA!L4</f>
        <v>177</v>
      </c>
      <c r="AG4" s="16" t="str">
        <f aca="false">DATA!K4</f>
        <v>B</v>
      </c>
      <c r="AH4" s="18" t="n">
        <f aca="false">IF(AE4&gt;=PARAMETER!$B$12,1,0)</f>
        <v>0</v>
      </c>
      <c r="AI4" s="18" t="n">
        <f aca="false">IF(AF4&gt;=PARAMETER!$B$13,1,0)</f>
        <v>1</v>
      </c>
      <c r="AJ4" s="18" t="n">
        <f aca="false">IF(AND(AH4=1,AI4=1),1,0)</f>
        <v>0</v>
      </c>
    </row>
    <row r="5" customFormat="false" ht="15" hidden="false" customHeight="false" outlineLevel="0" collapsed="false">
      <c r="A5" s="16" t="str">
        <f aca="false">DATA!A5</f>
        <v>ITM10003</v>
      </c>
      <c r="B5" s="16" t="str">
        <f aca="false">DATA!B5</f>
        <v>Automotive</v>
      </c>
      <c r="C5" s="17" t="n">
        <f aca="false">DATA!C5</f>
        <v>346</v>
      </c>
      <c r="D5" s="17" t="n">
        <f aca="false">DATA!D5</f>
        <v>46</v>
      </c>
      <c r="E5" s="18" t="n">
        <f aca="false">DATA!F5</f>
        <v>5</v>
      </c>
      <c r="F5" s="19" t="n">
        <f aca="false">DATA!G5</f>
        <v>33.69</v>
      </c>
      <c r="G5" s="19" t="n">
        <f aca="false">DATA!H5</f>
        <v>2.79</v>
      </c>
      <c r="H5" s="18" t="n">
        <f aca="false">DATA!E5</f>
        <v>13</v>
      </c>
      <c r="I5" s="20" t="n">
        <f aca="false">F5*E5</f>
        <v>168.45</v>
      </c>
      <c r="J5" s="20" t="n">
        <f aca="false">PARAMETER!$B$4*G5*SQRT(E5)</f>
        <v>10.2616326188926</v>
      </c>
      <c r="K5" s="20" t="n">
        <f aca="false">I5+J5</f>
        <v>178.711632618893</v>
      </c>
      <c r="L5" s="20" t="n">
        <f aca="false">K5+F5*H5</f>
        <v>616.681632618893</v>
      </c>
      <c r="M5" s="16" t="str">
        <f aca="false">IF(C5&lt;=K5,"REORDER",IF(C5&gt;L5,"OVERSTOCK","OK"))</f>
        <v>OK</v>
      </c>
      <c r="N5" s="16" t="str">
        <f aca="false">IF(C5&lt;=D5,"REORDER","OK")</f>
        <v>OK</v>
      </c>
      <c r="O5" s="18" t="n">
        <f aca="false">IF(D5&lt;I5,1,0)</f>
        <v>1</v>
      </c>
      <c r="P5" s="20" t="n">
        <f aca="false">C5/F5</f>
        <v>10.2701098248739</v>
      </c>
      <c r="Q5" s="19" t="n">
        <f aca="false">DATA!N5</f>
        <v>31.1</v>
      </c>
      <c r="R5" s="19" t="n">
        <f aca="false">DATA!O5</f>
        <v>1.9</v>
      </c>
      <c r="S5" s="17" t="n">
        <f aca="false">C5*Q5</f>
        <v>10760.6</v>
      </c>
      <c r="T5" s="19" t="n">
        <f aca="false">C5*R5</f>
        <v>657.4</v>
      </c>
      <c r="U5" s="20" t="n">
        <f aca="false">MAX(0,C5-L5)</f>
        <v>0</v>
      </c>
      <c r="V5" s="17" t="n">
        <f aca="false">U5*Q5</f>
        <v>0</v>
      </c>
      <c r="W5" s="19" t="n">
        <f aca="false">U5*R5</f>
        <v>0</v>
      </c>
      <c r="X5" s="20" t="n">
        <f aca="false">MAX(0,K5-C5)</f>
        <v>0</v>
      </c>
      <c r="Y5" s="17" t="n">
        <f aca="false">F5*PARAMETER!$B$5*Q5</f>
        <v>382432.035</v>
      </c>
      <c r="Z5" s="21" t="n">
        <f aca="false">SUMIF($Y$2:$Y$3205,"&gt;="&amp;Y5)/SUM($Y$2:$Y$3205)</f>
        <v>0.938537346202066</v>
      </c>
      <c r="AA5" s="16" t="str">
        <f aca="false">IF(Z5&lt;=PARAMETER!$B$7,"A",IF(Z5&lt;=PARAMETER!$B$8,"B","C"))</f>
        <v>B</v>
      </c>
      <c r="AB5" s="22" t="n">
        <f aca="false">G5/F5</f>
        <v>0.0828138913624221</v>
      </c>
      <c r="AC5" s="16" t="str">
        <f aca="false">IF(AB5&lt;=PARAMETER!$B$9,"X",IF(AB5&lt;=PARAMETER!$B$10,"Y","Z"))</f>
        <v>X</v>
      </c>
      <c r="AD5" s="16" t="str">
        <f aca="false">AA5&amp;AC5</f>
        <v>BX</v>
      </c>
      <c r="AE5" s="22" t="n">
        <f aca="false">DATA!I5</f>
        <v>0.21</v>
      </c>
      <c r="AF5" s="18" t="n">
        <f aca="false">DATA!L5</f>
        <v>39</v>
      </c>
      <c r="AG5" s="16" t="str">
        <f aca="false">DATA!K5</f>
        <v>A</v>
      </c>
      <c r="AH5" s="18" t="n">
        <f aca="false">IF(AE5&gt;=PARAMETER!$B$12,1,0)</f>
        <v>0</v>
      </c>
      <c r="AI5" s="18" t="n">
        <f aca="false">IF(AF5&gt;=PARAMETER!$B$13,1,0)</f>
        <v>0</v>
      </c>
      <c r="AJ5" s="18" t="n">
        <f aca="false">IF(AND(AH5=1,AI5=1),1,0)</f>
        <v>0</v>
      </c>
    </row>
    <row r="6" customFormat="false" ht="15" hidden="false" customHeight="false" outlineLevel="0" collapsed="false">
      <c r="A6" s="16" t="str">
        <f aca="false">DATA!A6</f>
        <v>ITM10004</v>
      </c>
      <c r="B6" s="16" t="str">
        <f aca="false">DATA!B6</f>
        <v>Automotive</v>
      </c>
      <c r="C6" s="17" t="n">
        <f aca="false">DATA!C6</f>
        <v>49</v>
      </c>
      <c r="D6" s="17" t="n">
        <f aca="false">DATA!D6</f>
        <v>55</v>
      </c>
      <c r="E6" s="18" t="n">
        <f aca="false">DATA!F6</f>
        <v>6</v>
      </c>
      <c r="F6" s="19" t="n">
        <f aca="false">DATA!G6</f>
        <v>49.58</v>
      </c>
      <c r="G6" s="19" t="n">
        <f aca="false">DATA!H6</f>
        <v>5.23</v>
      </c>
      <c r="H6" s="18" t="n">
        <f aca="false">DATA!E6</f>
        <v>4</v>
      </c>
      <c r="I6" s="20" t="n">
        <f aca="false">F6*E6</f>
        <v>297.48</v>
      </c>
      <c r="J6" s="20" t="n">
        <f aca="false">PARAMETER!$B$4*G6*SQRT(E6)</f>
        <v>21.0719424181341</v>
      </c>
      <c r="K6" s="20" t="n">
        <f aca="false">I6+J6</f>
        <v>318.551942418134</v>
      </c>
      <c r="L6" s="20" t="n">
        <f aca="false">K6+F6*H6</f>
        <v>516.871942418134</v>
      </c>
      <c r="M6" s="16" t="str">
        <f aca="false">IF(C6&lt;=K6,"REORDER",IF(C6&gt;L6,"OVERSTOCK","OK"))</f>
        <v>REORDER</v>
      </c>
      <c r="N6" s="16" t="str">
        <f aca="false">IF(C6&lt;=D6,"REORDER","OK")</f>
        <v>REORDER</v>
      </c>
      <c r="O6" s="18" t="n">
        <f aca="false">IF(D6&lt;I6,1,0)</f>
        <v>1</v>
      </c>
      <c r="P6" s="20" t="n">
        <f aca="false">C6/F6</f>
        <v>0.988301734570391</v>
      </c>
      <c r="Q6" s="19" t="n">
        <f aca="false">DATA!N6</f>
        <v>104.97</v>
      </c>
      <c r="R6" s="19" t="n">
        <f aca="false">DATA!O6</f>
        <v>0.63</v>
      </c>
      <c r="S6" s="17" t="n">
        <f aca="false">C6*Q6</f>
        <v>5143.53</v>
      </c>
      <c r="T6" s="19" t="n">
        <f aca="false">C6*R6</f>
        <v>30.87</v>
      </c>
      <c r="U6" s="20" t="n">
        <f aca="false">MAX(0,C6-L6)</f>
        <v>0</v>
      </c>
      <c r="V6" s="17" t="n">
        <f aca="false">U6*Q6</f>
        <v>0</v>
      </c>
      <c r="W6" s="19" t="n">
        <f aca="false">U6*R6</f>
        <v>0</v>
      </c>
      <c r="X6" s="20" t="n">
        <f aca="false">MAX(0,K6-C6)</f>
        <v>269.551942418134</v>
      </c>
      <c r="Y6" s="17" t="n">
        <f aca="false">F6*PARAMETER!$B$5*Q6</f>
        <v>1899610.599</v>
      </c>
      <c r="Z6" s="21" t="n">
        <f aca="false">SUMIF($Y$2:$Y$3205,"&gt;="&amp;Y6)/SUM($Y$2:$Y$3205)</f>
        <v>0.374455211894679</v>
      </c>
      <c r="AA6" s="16" t="str">
        <f aca="false">IF(Z6&lt;=PARAMETER!$B$7,"A",IF(Z6&lt;=PARAMETER!$B$8,"B","C"))</f>
        <v>A</v>
      </c>
      <c r="AB6" s="22" t="n">
        <f aca="false">G6/F6</f>
        <v>0.105486083098023</v>
      </c>
      <c r="AC6" s="16" t="str">
        <f aca="false">IF(AB6&lt;=PARAMETER!$B$9,"X",IF(AB6&lt;=PARAMETER!$B$10,"Y","Z"))</f>
        <v>X</v>
      </c>
      <c r="AD6" s="16" t="str">
        <f aca="false">AA6&amp;AC6</f>
        <v>AX</v>
      </c>
      <c r="AE6" s="22" t="n">
        <f aca="false">DATA!I6</f>
        <v>0.31</v>
      </c>
      <c r="AF6" s="18" t="n">
        <f aca="false">DATA!L6</f>
        <v>35</v>
      </c>
      <c r="AG6" s="16" t="str">
        <f aca="false">DATA!K6</f>
        <v>D</v>
      </c>
      <c r="AH6" s="18" t="n">
        <f aca="false">IF(AE6&gt;=PARAMETER!$B$12,1,0)</f>
        <v>0</v>
      </c>
      <c r="AI6" s="18" t="n">
        <f aca="false">IF(AF6&gt;=PARAMETER!$B$13,1,0)</f>
        <v>0</v>
      </c>
      <c r="AJ6" s="18" t="n">
        <f aca="false">IF(AND(AH6=1,AI6=1),1,0)</f>
        <v>0</v>
      </c>
    </row>
    <row r="7" customFormat="false" ht="15" hidden="false" customHeight="false" outlineLevel="0" collapsed="false">
      <c r="A7" s="16" t="str">
        <f aca="false">DATA!A7</f>
        <v>ITM10005</v>
      </c>
      <c r="B7" s="16" t="str">
        <f aca="false">DATA!B7</f>
        <v>Apparel</v>
      </c>
      <c r="C7" s="17" t="n">
        <f aca="false">DATA!C7</f>
        <v>154</v>
      </c>
      <c r="D7" s="17" t="n">
        <f aca="false">DATA!D7</f>
        <v>62</v>
      </c>
      <c r="E7" s="18" t="n">
        <f aca="false">DATA!F7</f>
        <v>6</v>
      </c>
      <c r="F7" s="19" t="n">
        <f aca="false">DATA!G7</f>
        <v>35.95</v>
      </c>
      <c r="G7" s="19" t="n">
        <f aca="false">DATA!H7</f>
        <v>9.47</v>
      </c>
      <c r="H7" s="18" t="n">
        <f aca="false">DATA!E7</f>
        <v>9</v>
      </c>
      <c r="I7" s="20" t="n">
        <f aca="false">F7*E7</f>
        <v>215.7</v>
      </c>
      <c r="J7" s="20" t="n">
        <f aca="false">PARAMETER!$B$4*G7*SQRT(E7)</f>
        <v>38.1551232695468</v>
      </c>
      <c r="K7" s="20" t="n">
        <f aca="false">I7+J7</f>
        <v>253.855123269547</v>
      </c>
      <c r="L7" s="20" t="n">
        <f aca="false">K7+F7*H7</f>
        <v>577.405123269547</v>
      </c>
      <c r="M7" s="16" t="str">
        <f aca="false">IF(C7&lt;=K7,"REORDER",IF(C7&gt;L7,"OVERSTOCK","OK"))</f>
        <v>REORDER</v>
      </c>
      <c r="N7" s="16" t="str">
        <f aca="false">IF(C7&lt;=D7,"REORDER","OK")</f>
        <v>OK</v>
      </c>
      <c r="O7" s="18" t="n">
        <f aca="false">IF(D7&lt;I7,1,0)</f>
        <v>1</v>
      </c>
      <c r="P7" s="20" t="n">
        <f aca="false">C7/F7</f>
        <v>4.28372739916551</v>
      </c>
      <c r="Q7" s="19" t="n">
        <f aca="false">DATA!N7</f>
        <v>164.12</v>
      </c>
      <c r="R7" s="19" t="n">
        <f aca="false">DATA!O7</f>
        <v>0.66</v>
      </c>
      <c r="S7" s="17" t="n">
        <f aca="false">C7*Q7</f>
        <v>25274.48</v>
      </c>
      <c r="T7" s="19" t="n">
        <f aca="false">C7*R7</f>
        <v>101.64</v>
      </c>
      <c r="U7" s="20" t="n">
        <f aca="false">MAX(0,C7-L7)</f>
        <v>0</v>
      </c>
      <c r="V7" s="17" t="n">
        <f aca="false">U7*Q7</f>
        <v>0</v>
      </c>
      <c r="W7" s="19" t="n">
        <f aca="false">U7*R7</f>
        <v>0</v>
      </c>
      <c r="X7" s="20" t="n">
        <f aca="false">MAX(0,K7-C7)</f>
        <v>99.8551232695468</v>
      </c>
      <c r="Y7" s="17" t="n">
        <f aca="false">F7*PARAMETER!$B$5*Q7</f>
        <v>2153541.61</v>
      </c>
      <c r="Z7" s="21" t="n">
        <f aca="false">SUMIF($Y$2:$Y$3205,"&gt;="&amp;Y7)/SUM($Y$2:$Y$3205)</f>
        <v>0.289868535167459</v>
      </c>
      <c r="AA7" s="16" t="str">
        <f aca="false">IF(Z7&lt;=PARAMETER!$B$7,"A",IF(Z7&lt;=PARAMETER!$B$8,"B","C"))</f>
        <v>A</v>
      </c>
      <c r="AB7" s="22" t="n">
        <f aca="false">G7/F7</f>
        <v>0.263421418636996</v>
      </c>
      <c r="AC7" s="16" t="str">
        <f aca="false">IF(AB7&lt;=PARAMETER!$B$9,"X",IF(AB7&lt;=PARAMETER!$B$10,"Y","Z"))</f>
        <v>Y</v>
      </c>
      <c r="AD7" s="16" t="str">
        <f aca="false">AA7&amp;AC7</f>
        <v>AY</v>
      </c>
      <c r="AE7" s="22" t="n">
        <f aca="false">DATA!I7</f>
        <v>0.41</v>
      </c>
      <c r="AF7" s="18" t="n">
        <f aca="false">DATA!L7</f>
        <v>94</v>
      </c>
      <c r="AG7" s="16" t="str">
        <f aca="false">DATA!K7</f>
        <v>A</v>
      </c>
      <c r="AH7" s="18" t="n">
        <f aca="false">IF(AE7&gt;=PARAMETER!$B$12,1,0)</f>
        <v>0</v>
      </c>
      <c r="AI7" s="18" t="n">
        <f aca="false">IF(AF7&gt;=PARAMETER!$B$13,1,0)</f>
        <v>0</v>
      </c>
      <c r="AJ7" s="18" t="n">
        <f aca="false">IF(AND(AH7=1,AI7=1),1,0)</f>
        <v>0</v>
      </c>
    </row>
    <row r="8" customFormat="false" ht="15" hidden="false" customHeight="false" outlineLevel="0" collapsed="false">
      <c r="A8" s="16" t="str">
        <f aca="false">DATA!A8</f>
        <v>ITM10006</v>
      </c>
      <c r="B8" s="16" t="str">
        <f aca="false">DATA!B8</f>
        <v>Groceries</v>
      </c>
      <c r="C8" s="17" t="n">
        <f aca="false">DATA!C8</f>
        <v>86</v>
      </c>
      <c r="D8" s="17" t="n">
        <f aca="false">DATA!D8</f>
        <v>97</v>
      </c>
      <c r="E8" s="18" t="n">
        <f aca="false">DATA!F8</f>
        <v>4</v>
      </c>
      <c r="F8" s="19" t="n">
        <f aca="false">DATA!G8</f>
        <v>9.04</v>
      </c>
      <c r="G8" s="19" t="n">
        <f aca="false">DATA!H8</f>
        <v>4.72</v>
      </c>
      <c r="H8" s="18" t="n">
        <f aca="false">DATA!E8</f>
        <v>6</v>
      </c>
      <c r="I8" s="20" t="n">
        <f aca="false">F8*E8</f>
        <v>36.16</v>
      </c>
      <c r="J8" s="20" t="n">
        <f aca="false">PARAMETER!$B$4*G8*SQRT(E8)</f>
        <v>15.5274182384219</v>
      </c>
      <c r="K8" s="20" t="n">
        <f aca="false">I8+J8</f>
        <v>51.6874182384219</v>
      </c>
      <c r="L8" s="20" t="n">
        <f aca="false">K8+F8*H8</f>
        <v>105.927418238422</v>
      </c>
      <c r="M8" s="16" t="str">
        <f aca="false">IF(C8&lt;=K8,"REORDER",IF(C8&gt;L8,"OVERSTOCK","OK"))</f>
        <v>OK</v>
      </c>
      <c r="N8" s="16" t="str">
        <f aca="false">IF(C8&lt;=D8,"REORDER","OK")</f>
        <v>REORDER</v>
      </c>
      <c r="O8" s="18" t="n">
        <f aca="false">IF(D8&lt;I8,1,0)</f>
        <v>0</v>
      </c>
      <c r="P8" s="20" t="n">
        <f aca="false">C8/F8</f>
        <v>9.51327433628319</v>
      </c>
      <c r="Q8" s="19" t="n">
        <f aca="false">DATA!N8</f>
        <v>134.38</v>
      </c>
      <c r="R8" s="19" t="n">
        <f aca="false">DATA!O8</f>
        <v>0.37</v>
      </c>
      <c r="S8" s="17" t="n">
        <f aca="false">C8*Q8</f>
        <v>11556.68</v>
      </c>
      <c r="T8" s="19" t="n">
        <f aca="false">C8*R8</f>
        <v>31.82</v>
      </c>
      <c r="U8" s="20" t="n">
        <f aca="false">MAX(0,C8-L8)</f>
        <v>0</v>
      </c>
      <c r="V8" s="17" t="n">
        <f aca="false">U8*Q8</f>
        <v>0</v>
      </c>
      <c r="W8" s="19" t="n">
        <f aca="false">U8*R8</f>
        <v>0</v>
      </c>
      <c r="X8" s="20" t="n">
        <f aca="false">MAX(0,K8-C8)</f>
        <v>0</v>
      </c>
      <c r="Y8" s="17" t="n">
        <f aca="false">F8*PARAMETER!$B$5*Q8</f>
        <v>443400.248</v>
      </c>
      <c r="Z8" s="21" t="n">
        <f aca="false">SUMIF($Y$2:$Y$3205,"&gt;="&amp;Y8)/SUM($Y$2:$Y$3205)</f>
        <v>0.922774267385791</v>
      </c>
      <c r="AA8" s="16" t="str">
        <f aca="false">IF(Z8&lt;=PARAMETER!$B$7,"A",IF(Z8&lt;=PARAMETER!$B$8,"B","C"))</f>
        <v>B</v>
      </c>
      <c r="AB8" s="22" t="n">
        <f aca="false">G8/F8</f>
        <v>0.52212389380531</v>
      </c>
      <c r="AC8" s="16" t="str">
        <f aca="false">IF(AB8&lt;=PARAMETER!$B$9,"X",IF(AB8&lt;=PARAMETER!$B$10,"Y","Z"))</f>
        <v>Z</v>
      </c>
      <c r="AD8" s="16" t="str">
        <f aca="false">AA8&amp;AC8</f>
        <v>BZ</v>
      </c>
      <c r="AE8" s="22" t="n">
        <f aca="false">DATA!I8</f>
        <v>0.28</v>
      </c>
      <c r="AF8" s="18" t="n">
        <f aca="false">DATA!L8</f>
        <v>110</v>
      </c>
      <c r="AG8" s="16" t="str">
        <f aca="false">DATA!K8</f>
        <v>C</v>
      </c>
      <c r="AH8" s="18" t="n">
        <f aca="false">IF(AE8&gt;=PARAMETER!$B$12,1,0)</f>
        <v>0</v>
      </c>
      <c r="AI8" s="18" t="n">
        <f aca="false">IF(AF8&gt;=PARAMETER!$B$13,1,0)</f>
        <v>1</v>
      </c>
      <c r="AJ8" s="18" t="n">
        <f aca="false">IF(AND(AH8=1,AI8=1),1,0)</f>
        <v>0</v>
      </c>
    </row>
    <row r="9" customFormat="false" ht="15" hidden="false" customHeight="false" outlineLevel="0" collapsed="false">
      <c r="A9" s="16" t="str">
        <f aca="false">DATA!A9</f>
        <v>ITM10007</v>
      </c>
      <c r="B9" s="16" t="str">
        <f aca="false">DATA!B9</f>
        <v>Groceries</v>
      </c>
      <c r="C9" s="17" t="n">
        <f aca="false">DATA!C9</f>
        <v>84</v>
      </c>
      <c r="D9" s="17" t="n">
        <f aca="false">DATA!D9</f>
        <v>89</v>
      </c>
      <c r="E9" s="18" t="n">
        <f aca="false">DATA!F9</f>
        <v>4</v>
      </c>
      <c r="F9" s="19" t="n">
        <f aca="false">DATA!G9</f>
        <v>47.82</v>
      </c>
      <c r="G9" s="19" t="n">
        <f aca="false">DATA!H9</f>
        <v>6.78</v>
      </c>
      <c r="H9" s="18" t="n">
        <f aca="false">DATA!E9</f>
        <v>13</v>
      </c>
      <c r="I9" s="20" t="n">
        <f aca="false">F9*E9</f>
        <v>191.28</v>
      </c>
      <c r="J9" s="20" t="n">
        <f aca="false">PARAMETER!$B$4*G9*SQRT(E9)</f>
        <v>22.304215181462</v>
      </c>
      <c r="K9" s="20" t="n">
        <f aca="false">I9+J9</f>
        <v>213.584215181462</v>
      </c>
      <c r="L9" s="20" t="n">
        <f aca="false">K9+F9*H9</f>
        <v>835.244215181462</v>
      </c>
      <c r="M9" s="16" t="str">
        <f aca="false">IF(C9&lt;=K9,"REORDER",IF(C9&gt;L9,"OVERSTOCK","OK"))</f>
        <v>REORDER</v>
      </c>
      <c r="N9" s="16" t="str">
        <f aca="false">IF(C9&lt;=D9,"REORDER","OK")</f>
        <v>REORDER</v>
      </c>
      <c r="O9" s="18" t="n">
        <f aca="false">IF(D9&lt;I9,1,0)</f>
        <v>1</v>
      </c>
      <c r="P9" s="20" t="n">
        <f aca="false">C9/F9</f>
        <v>1.75658720200753</v>
      </c>
      <c r="Q9" s="19" t="n">
        <f aca="false">DATA!N9</f>
        <v>131.09</v>
      </c>
      <c r="R9" s="19" t="n">
        <f aca="false">DATA!O9</f>
        <v>1.42</v>
      </c>
      <c r="S9" s="17" t="n">
        <f aca="false">C9*Q9</f>
        <v>11011.56</v>
      </c>
      <c r="T9" s="19" t="n">
        <f aca="false">C9*R9</f>
        <v>119.28</v>
      </c>
      <c r="U9" s="20" t="n">
        <f aca="false">MAX(0,C9-L9)</f>
        <v>0</v>
      </c>
      <c r="V9" s="17" t="n">
        <f aca="false">U9*Q9</f>
        <v>0</v>
      </c>
      <c r="W9" s="19" t="n">
        <f aca="false">U9*R9</f>
        <v>0</v>
      </c>
      <c r="X9" s="20" t="n">
        <f aca="false">MAX(0,K9-C9)</f>
        <v>129.584215181462</v>
      </c>
      <c r="Y9" s="17" t="n">
        <f aca="false">F9*PARAMETER!$B$5*Q9</f>
        <v>2288084.187</v>
      </c>
      <c r="Z9" s="21" t="n">
        <f aca="false">SUMIF($Y$2:$Y$3205,"&gt;="&amp;Y9)/SUM($Y$2:$Y$3205)</f>
        <v>0.244575107005179</v>
      </c>
      <c r="AA9" s="16" t="str">
        <f aca="false">IF(Z9&lt;=PARAMETER!$B$7,"A",IF(Z9&lt;=PARAMETER!$B$8,"B","C"))</f>
        <v>A</v>
      </c>
      <c r="AB9" s="22" t="n">
        <f aca="false">G9/F9</f>
        <v>0.141781681304893</v>
      </c>
      <c r="AC9" s="16" t="str">
        <f aca="false">IF(AB9&lt;=PARAMETER!$B$9,"X",IF(AB9&lt;=PARAMETER!$B$10,"Y","Z"))</f>
        <v>X</v>
      </c>
      <c r="AD9" s="16" t="str">
        <f aca="false">AA9&amp;AC9</f>
        <v>AX</v>
      </c>
      <c r="AE9" s="22" t="n">
        <f aca="false">DATA!I9</f>
        <v>0.24</v>
      </c>
      <c r="AF9" s="18" t="n">
        <f aca="false">DATA!L9</f>
        <v>130</v>
      </c>
      <c r="AG9" s="16" t="str">
        <f aca="false">DATA!K9</f>
        <v>D</v>
      </c>
      <c r="AH9" s="18" t="n">
        <f aca="false">IF(AE9&gt;=PARAMETER!$B$12,1,0)</f>
        <v>0</v>
      </c>
      <c r="AI9" s="18" t="n">
        <f aca="false">IF(AF9&gt;=PARAMETER!$B$13,1,0)</f>
        <v>1</v>
      </c>
      <c r="AJ9" s="18" t="n">
        <f aca="false">IF(AND(AH9=1,AI9=1),1,0)</f>
        <v>0</v>
      </c>
    </row>
    <row r="10" customFormat="false" ht="15" hidden="false" customHeight="false" outlineLevel="0" collapsed="false">
      <c r="A10" s="16" t="str">
        <f aca="false">DATA!A10</f>
        <v>ITM10008</v>
      </c>
      <c r="B10" s="16" t="str">
        <f aca="false">DATA!B10</f>
        <v>Groceries</v>
      </c>
      <c r="C10" s="17" t="n">
        <f aca="false">DATA!C10</f>
        <v>311</v>
      </c>
      <c r="D10" s="17" t="n">
        <f aca="false">DATA!D10</f>
        <v>22</v>
      </c>
      <c r="E10" s="18" t="n">
        <f aca="false">DATA!F10</f>
        <v>9</v>
      </c>
      <c r="F10" s="19" t="n">
        <f aca="false">DATA!G10</f>
        <v>33.72</v>
      </c>
      <c r="G10" s="19" t="n">
        <f aca="false">DATA!H10</f>
        <v>7.04</v>
      </c>
      <c r="H10" s="18" t="n">
        <f aca="false">DATA!E10</f>
        <v>4</v>
      </c>
      <c r="I10" s="20" t="n">
        <f aca="false">F10*E10</f>
        <v>303.48</v>
      </c>
      <c r="J10" s="20" t="n">
        <f aca="false">PARAMETER!$B$4*G10*SQRT(E10)</f>
        <v>34.7393086012151</v>
      </c>
      <c r="K10" s="20" t="n">
        <f aca="false">I10+J10</f>
        <v>338.219308601215</v>
      </c>
      <c r="L10" s="20" t="n">
        <f aca="false">K10+F10*H10</f>
        <v>473.099308601215</v>
      </c>
      <c r="M10" s="16" t="str">
        <f aca="false">IF(C10&lt;=K10,"REORDER",IF(C10&gt;L10,"OVERSTOCK","OK"))</f>
        <v>REORDER</v>
      </c>
      <c r="N10" s="16" t="str">
        <f aca="false">IF(C10&lt;=D10,"REORDER","OK")</f>
        <v>OK</v>
      </c>
      <c r="O10" s="18" t="n">
        <f aca="false">IF(D10&lt;I10,1,0)</f>
        <v>1</v>
      </c>
      <c r="P10" s="20" t="n">
        <f aca="false">C10/F10</f>
        <v>9.22301304863582</v>
      </c>
      <c r="Q10" s="19" t="n">
        <f aca="false">DATA!N10</f>
        <v>13.32</v>
      </c>
      <c r="R10" s="19" t="n">
        <f aca="false">DATA!O10</f>
        <v>0.71</v>
      </c>
      <c r="S10" s="17" t="n">
        <f aca="false">C10*Q10</f>
        <v>4142.52</v>
      </c>
      <c r="T10" s="19" t="n">
        <f aca="false">C10*R10</f>
        <v>220.81</v>
      </c>
      <c r="U10" s="20" t="n">
        <f aca="false">MAX(0,C10-L10)</f>
        <v>0</v>
      </c>
      <c r="V10" s="17" t="n">
        <f aca="false">U10*Q10</f>
        <v>0</v>
      </c>
      <c r="W10" s="19" t="n">
        <f aca="false">U10*R10</f>
        <v>0</v>
      </c>
      <c r="X10" s="20" t="n">
        <f aca="false">MAX(0,K10-C10)</f>
        <v>27.2193086012151</v>
      </c>
      <c r="Y10" s="17" t="n">
        <f aca="false">F10*PARAMETER!$B$5*Q10</f>
        <v>163939.896</v>
      </c>
      <c r="Z10" s="21" t="n">
        <f aca="false">SUMIF($Y$2:$Y$3205,"&gt;="&amp;Y10)/SUM($Y$2:$Y$3205)</f>
        <v>0.988752492706721</v>
      </c>
      <c r="AA10" s="16" t="str">
        <f aca="false">IF(Z10&lt;=PARAMETER!$B$7,"A",IF(Z10&lt;=PARAMETER!$B$8,"B","C"))</f>
        <v>C</v>
      </c>
      <c r="AB10" s="22" t="n">
        <f aca="false">G10/F10</f>
        <v>0.208778173190985</v>
      </c>
      <c r="AC10" s="16" t="str">
        <f aca="false">IF(AB10&lt;=PARAMETER!$B$9,"X",IF(AB10&lt;=PARAMETER!$B$10,"Y","Z"))</f>
        <v>X</v>
      </c>
      <c r="AD10" s="16" t="str">
        <f aca="false">AA10&amp;AC10</f>
        <v>CX</v>
      </c>
      <c r="AE10" s="22" t="n">
        <f aca="false">DATA!I10</f>
        <v>0.15</v>
      </c>
      <c r="AF10" s="18" t="n">
        <f aca="false">DATA!L10</f>
        <v>40</v>
      </c>
      <c r="AG10" s="16" t="str">
        <f aca="false">DATA!K10</f>
        <v>D</v>
      </c>
      <c r="AH10" s="18" t="n">
        <f aca="false">IF(AE10&gt;=PARAMETER!$B$12,1,0)</f>
        <v>0</v>
      </c>
      <c r="AI10" s="18" t="n">
        <f aca="false">IF(AF10&gt;=PARAMETER!$B$13,1,0)</f>
        <v>0</v>
      </c>
      <c r="AJ10" s="18" t="n">
        <f aca="false">IF(AND(AH10=1,AI10=1),1,0)</f>
        <v>0</v>
      </c>
    </row>
    <row r="11" customFormat="false" ht="15" hidden="false" customHeight="false" outlineLevel="0" collapsed="false">
      <c r="A11" s="16" t="str">
        <f aca="false">DATA!A11</f>
        <v>ITM10009</v>
      </c>
      <c r="B11" s="16" t="str">
        <f aca="false">DATA!B11</f>
        <v>Automotive</v>
      </c>
      <c r="C11" s="17" t="n">
        <f aca="false">DATA!C11</f>
        <v>44</v>
      </c>
      <c r="D11" s="17" t="n">
        <f aca="false">DATA!D11</f>
        <v>98</v>
      </c>
      <c r="E11" s="18" t="n">
        <f aca="false">DATA!F11</f>
        <v>8</v>
      </c>
      <c r="F11" s="19" t="n">
        <f aca="false">DATA!G11</f>
        <v>3.91</v>
      </c>
      <c r="G11" s="19" t="n">
        <f aca="false">DATA!H11</f>
        <v>8.78</v>
      </c>
      <c r="H11" s="18" t="n">
        <f aca="false">DATA!E11</f>
        <v>9</v>
      </c>
      <c r="I11" s="20" t="n">
        <f aca="false">F11*E11</f>
        <v>31.28</v>
      </c>
      <c r="J11" s="20" t="n">
        <f aca="false">PARAMETER!$B$4*G11*SQRT(E11)</f>
        <v>40.8476208371248</v>
      </c>
      <c r="K11" s="20" t="n">
        <f aca="false">I11+J11</f>
        <v>72.1276208371248</v>
      </c>
      <c r="L11" s="20" t="n">
        <f aca="false">K11+F11*H11</f>
        <v>107.317620837125</v>
      </c>
      <c r="M11" s="16" t="str">
        <f aca="false">IF(C11&lt;=K11,"REORDER",IF(C11&gt;L11,"OVERSTOCK","OK"))</f>
        <v>REORDER</v>
      </c>
      <c r="N11" s="16" t="str">
        <f aca="false">IF(C11&lt;=D11,"REORDER","OK")</f>
        <v>REORDER</v>
      </c>
      <c r="O11" s="18" t="n">
        <f aca="false">IF(D11&lt;I11,1,0)</f>
        <v>0</v>
      </c>
      <c r="P11" s="20" t="n">
        <f aca="false">C11/F11</f>
        <v>11.2531969309463</v>
      </c>
      <c r="Q11" s="19" t="n">
        <f aca="false">DATA!N11</f>
        <v>70.32</v>
      </c>
      <c r="R11" s="19" t="n">
        <f aca="false">DATA!O11</f>
        <v>1.63</v>
      </c>
      <c r="S11" s="17" t="n">
        <f aca="false">C11*Q11</f>
        <v>3094.08</v>
      </c>
      <c r="T11" s="19" t="n">
        <f aca="false">C11*R11</f>
        <v>71.72</v>
      </c>
      <c r="U11" s="20" t="n">
        <f aca="false">MAX(0,C11-L11)</f>
        <v>0</v>
      </c>
      <c r="V11" s="17" t="n">
        <f aca="false">U11*Q11</f>
        <v>0</v>
      </c>
      <c r="W11" s="19" t="n">
        <f aca="false">U11*R11</f>
        <v>0</v>
      </c>
      <c r="X11" s="20" t="n">
        <f aca="false">MAX(0,K11-C11)</f>
        <v>28.1276208371248</v>
      </c>
      <c r="Y11" s="17" t="n">
        <f aca="false">F11*PARAMETER!$B$5*Q11</f>
        <v>100357.188</v>
      </c>
      <c r="Z11" s="21" t="n">
        <f aca="false">SUMIF($Y$2:$Y$3205,"&gt;="&amp;Y11)/SUM($Y$2:$Y$3205)</f>
        <v>0.996171844739266</v>
      </c>
      <c r="AA11" s="16" t="str">
        <f aca="false">IF(Z11&lt;=PARAMETER!$B$7,"A",IF(Z11&lt;=PARAMETER!$B$8,"B","C"))</f>
        <v>C</v>
      </c>
      <c r="AB11" s="22" t="n">
        <f aca="false">G11/F11</f>
        <v>2.24552429667519</v>
      </c>
      <c r="AC11" s="16" t="str">
        <f aca="false">IF(AB11&lt;=PARAMETER!$B$9,"X",IF(AB11&lt;=PARAMETER!$B$10,"Y","Z"))</f>
        <v>Z</v>
      </c>
      <c r="AD11" s="16" t="str">
        <f aca="false">AA11&amp;AC11</f>
        <v>CZ</v>
      </c>
      <c r="AE11" s="22" t="n">
        <f aca="false">DATA!I11</f>
        <v>0.89</v>
      </c>
      <c r="AF11" s="18" t="n">
        <f aca="false">DATA!L11</f>
        <v>26</v>
      </c>
      <c r="AG11" s="16" t="str">
        <f aca="false">DATA!K11</f>
        <v>A</v>
      </c>
      <c r="AH11" s="18" t="n">
        <f aca="false">IF(AE11&gt;=PARAMETER!$B$12,1,0)</f>
        <v>1</v>
      </c>
      <c r="AI11" s="18" t="n">
        <f aca="false">IF(AF11&gt;=PARAMETER!$B$13,1,0)</f>
        <v>0</v>
      </c>
      <c r="AJ11" s="18" t="n">
        <f aca="false">IF(AND(AH11=1,AI11=1),1,0)</f>
        <v>0</v>
      </c>
    </row>
    <row r="12" customFormat="false" ht="15" hidden="false" customHeight="false" outlineLevel="0" collapsed="false">
      <c r="A12" s="16" t="str">
        <f aca="false">DATA!A12</f>
        <v>ITM10010</v>
      </c>
      <c r="B12" s="16" t="str">
        <f aca="false">DATA!B12</f>
        <v>Pharma</v>
      </c>
      <c r="C12" s="17" t="n">
        <f aca="false">DATA!C12</f>
        <v>56</v>
      </c>
      <c r="D12" s="17" t="n">
        <f aca="false">DATA!D12</f>
        <v>63</v>
      </c>
      <c r="E12" s="18" t="n">
        <f aca="false">DATA!F12</f>
        <v>2</v>
      </c>
      <c r="F12" s="19" t="n">
        <f aca="false">DATA!G12</f>
        <v>33.22</v>
      </c>
      <c r="G12" s="19" t="n">
        <f aca="false">DATA!H12</f>
        <v>0.82</v>
      </c>
      <c r="H12" s="18" t="n">
        <f aca="false">DATA!E12</f>
        <v>7</v>
      </c>
      <c r="I12" s="20" t="n">
        <f aca="false">F12*E12</f>
        <v>66.44</v>
      </c>
      <c r="J12" s="20" t="n">
        <f aca="false">PARAMETER!$B$4*G12*SQRT(E12)</f>
        <v>1.90746293202974</v>
      </c>
      <c r="K12" s="20" t="n">
        <f aca="false">I12+J12</f>
        <v>68.3474629320297</v>
      </c>
      <c r="L12" s="20" t="n">
        <f aca="false">K12+F12*H12</f>
        <v>300.88746293203</v>
      </c>
      <c r="M12" s="16" t="str">
        <f aca="false">IF(C12&lt;=K12,"REORDER",IF(C12&gt;L12,"OVERSTOCK","OK"))</f>
        <v>REORDER</v>
      </c>
      <c r="N12" s="16" t="str">
        <f aca="false">IF(C12&lt;=D12,"REORDER","OK")</f>
        <v>REORDER</v>
      </c>
      <c r="O12" s="18" t="n">
        <f aca="false">IF(D12&lt;I12,1,0)</f>
        <v>1</v>
      </c>
      <c r="P12" s="20" t="n">
        <f aca="false">C12/F12</f>
        <v>1.68573148705599</v>
      </c>
      <c r="Q12" s="19" t="n">
        <f aca="false">DATA!N12</f>
        <v>188.5</v>
      </c>
      <c r="R12" s="19" t="n">
        <f aca="false">DATA!O12</f>
        <v>1.95</v>
      </c>
      <c r="S12" s="17" t="n">
        <f aca="false">C12*Q12</f>
        <v>10556</v>
      </c>
      <c r="T12" s="19" t="n">
        <f aca="false">C12*R12</f>
        <v>109.2</v>
      </c>
      <c r="U12" s="20" t="n">
        <f aca="false">MAX(0,C12-L12)</f>
        <v>0</v>
      </c>
      <c r="V12" s="17" t="n">
        <f aca="false">U12*Q12</f>
        <v>0</v>
      </c>
      <c r="W12" s="19" t="n">
        <f aca="false">U12*R12</f>
        <v>0</v>
      </c>
      <c r="X12" s="20" t="n">
        <f aca="false">MAX(0,K12-C12)</f>
        <v>12.3474629320297</v>
      </c>
      <c r="Y12" s="17" t="n">
        <f aca="false">F12*PARAMETER!$B$5*Q12</f>
        <v>2285619.05</v>
      </c>
      <c r="Z12" s="21" t="n">
        <f aca="false">SUMIF($Y$2:$Y$3205,"&gt;="&amp;Y12)/SUM($Y$2:$Y$3205)</f>
        <v>0.247491583140227</v>
      </c>
      <c r="AA12" s="16" t="str">
        <f aca="false">IF(Z12&lt;=PARAMETER!$B$7,"A",IF(Z12&lt;=PARAMETER!$B$8,"B","C"))</f>
        <v>A</v>
      </c>
      <c r="AB12" s="22" t="n">
        <f aca="false">G12/F12</f>
        <v>0.024683925346177</v>
      </c>
      <c r="AC12" s="16" t="str">
        <f aca="false">IF(AB12&lt;=PARAMETER!$B$9,"X",IF(AB12&lt;=PARAMETER!$B$10,"Y","Z"))</f>
        <v>X</v>
      </c>
      <c r="AD12" s="16" t="str">
        <f aca="false">AA12&amp;AC12</f>
        <v>AX</v>
      </c>
      <c r="AE12" s="22" t="n">
        <f aca="false">DATA!I12</f>
        <v>0.36</v>
      </c>
      <c r="AF12" s="18" t="n">
        <f aca="false">DATA!L12</f>
        <v>107</v>
      </c>
      <c r="AG12" s="16" t="str">
        <f aca="false">DATA!K12</f>
        <v>B</v>
      </c>
      <c r="AH12" s="18" t="n">
        <f aca="false">IF(AE12&gt;=PARAMETER!$B$12,1,0)</f>
        <v>0</v>
      </c>
      <c r="AI12" s="18" t="n">
        <f aca="false">IF(AF12&gt;=PARAMETER!$B$13,1,0)</f>
        <v>1</v>
      </c>
      <c r="AJ12" s="18" t="n">
        <f aca="false">IF(AND(AH12=1,AI12=1),1,0)</f>
        <v>0</v>
      </c>
    </row>
    <row r="13" customFormat="false" ht="15" hidden="false" customHeight="false" outlineLevel="0" collapsed="false">
      <c r="A13" s="16" t="str">
        <f aca="false">DATA!A13</f>
        <v>ITM10011</v>
      </c>
      <c r="B13" s="16" t="str">
        <f aca="false">DATA!B13</f>
        <v>Groceries</v>
      </c>
      <c r="C13" s="17" t="n">
        <f aca="false">DATA!C13</f>
        <v>20</v>
      </c>
      <c r="D13" s="17" t="n">
        <f aca="false">DATA!D13</f>
        <v>66</v>
      </c>
      <c r="E13" s="18" t="n">
        <f aca="false">DATA!F13</f>
        <v>7</v>
      </c>
      <c r="F13" s="19" t="n">
        <f aca="false">DATA!G13</f>
        <v>44.27</v>
      </c>
      <c r="G13" s="19" t="n">
        <f aca="false">DATA!H13</f>
        <v>4.34</v>
      </c>
      <c r="H13" s="18" t="n">
        <f aca="false">DATA!E13</f>
        <v>3</v>
      </c>
      <c r="I13" s="20" t="n">
        <f aca="false">F13*E13</f>
        <v>309.89</v>
      </c>
      <c r="J13" s="20" t="n">
        <f aca="false">PARAMETER!$B$4*G13*SQRT(E13)</f>
        <v>18.8871315976703</v>
      </c>
      <c r="K13" s="20" t="n">
        <f aca="false">I13+J13</f>
        <v>328.77713159767</v>
      </c>
      <c r="L13" s="20" t="n">
        <f aca="false">K13+F13*H13</f>
        <v>461.58713159767</v>
      </c>
      <c r="M13" s="16" t="str">
        <f aca="false">IF(C13&lt;=K13,"REORDER",IF(C13&gt;L13,"OVERSTOCK","OK"))</f>
        <v>REORDER</v>
      </c>
      <c r="N13" s="16" t="str">
        <f aca="false">IF(C13&lt;=D13,"REORDER","OK")</f>
        <v>REORDER</v>
      </c>
      <c r="O13" s="18" t="n">
        <f aca="false">IF(D13&lt;I13,1,0)</f>
        <v>1</v>
      </c>
      <c r="P13" s="20" t="n">
        <f aca="false">C13/F13</f>
        <v>0.451773209848656</v>
      </c>
      <c r="Q13" s="19" t="n">
        <f aca="false">DATA!N13</f>
        <v>35.51</v>
      </c>
      <c r="R13" s="19" t="n">
        <f aca="false">DATA!O13</f>
        <v>0.18</v>
      </c>
      <c r="S13" s="17" t="n">
        <f aca="false">C13*Q13</f>
        <v>710.2</v>
      </c>
      <c r="T13" s="19" t="n">
        <f aca="false">C13*R13</f>
        <v>3.6</v>
      </c>
      <c r="U13" s="20" t="n">
        <f aca="false">MAX(0,C13-L13)</f>
        <v>0</v>
      </c>
      <c r="V13" s="17" t="n">
        <f aca="false">U13*Q13</f>
        <v>0</v>
      </c>
      <c r="W13" s="19" t="n">
        <f aca="false">U13*R13</f>
        <v>0</v>
      </c>
      <c r="X13" s="20" t="n">
        <f aca="false">MAX(0,K13-C13)</f>
        <v>308.77713159767</v>
      </c>
      <c r="Y13" s="17" t="n">
        <f aca="false">F13*PARAMETER!$B$5*Q13</f>
        <v>573790.1105</v>
      </c>
      <c r="Z13" s="21" t="n">
        <f aca="false">SUMIF($Y$2:$Y$3205,"&gt;="&amp;Y13)/SUM($Y$2:$Y$3205)</f>
        <v>0.883972206097446</v>
      </c>
      <c r="AA13" s="16" t="str">
        <f aca="false">IF(Z13&lt;=PARAMETER!$B$7,"A",IF(Z13&lt;=PARAMETER!$B$8,"B","C"))</f>
        <v>B</v>
      </c>
      <c r="AB13" s="22" t="n">
        <f aca="false">G13/F13</f>
        <v>0.0980347865371583</v>
      </c>
      <c r="AC13" s="16" t="str">
        <f aca="false">IF(AB13&lt;=PARAMETER!$B$9,"X",IF(AB13&lt;=PARAMETER!$B$10,"Y","Z"))</f>
        <v>X</v>
      </c>
      <c r="AD13" s="16" t="str">
        <f aca="false">AA13&amp;AC13</f>
        <v>BX</v>
      </c>
      <c r="AE13" s="22" t="n">
        <f aca="false">DATA!I13</f>
        <v>0.36</v>
      </c>
      <c r="AF13" s="18" t="n">
        <f aca="false">DATA!L13</f>
        <v>135</v>
      </c>
      <c r="AG13" s="16" t="str">
        <f aca="false">DATA!K13</f>
        <v>A</v>
      </c>
      <c r="AH13" s="18" t="n">
        <f aca="false">IF(AE13&gt;=PARAMETER!$B$12,1,0)</f>
        <v>0</v>
      </c>
      <c r="AI13" s="18" t="n">
        <f aca="false">IF(AF13&gt;=PARAMETER!$B$13,1,0)</f>
        <v>1</v>
      </c>
      <c r="AJ13" s="18" t="n">
        <f aca="false">IF(AND(AH13=1,AI13=1),1,0)</f>
        <v>0</v>
      </c>
    </row>
    <row r="14" customFormat="false" ht="15" hidden="false" customHeight="false" outlineLevel="0" collapsed="false">
      <c r="A14" s="16" t="str">
        <f aca="false">DATA!A14</f>
        <v>ITM10012</v>
      </c>
      <c r="B14" s="16" t="str">
        <f aca="false">DATA!B14</f>
        <v>Automotive</v>
      </c>
      <c r="C14" s="17" t="n">
        <f aca="false">DATA!C14</f>
        <v>418</v>
      </c>
      <c r="D14" s="17" t="n">
        <f aca="false">DATA!D14</f>
        <v>13</v>
      </c>
      <c r="E14" s="18" t="n">
        <f aca="false">DATA!F14</f>
        <v>3</v>
      </c>
      <c r="F14" s="19" t="n">
        <f aca="false">DATA!G14</f>
        <v>29.28</v>
      </c>
      <c r="G14" s="19" t="n">
        <f aca="false">DATA!H14</f>
        <v>7.95</v>
      </c>
      <c r="H14" s="18" t="n">
        <f aca="false">DATA!E14</f>
        <v>7</v>
      </c>
      <c r="I14" s="20" t="n">
        <f aca="false">F14*E14</f>
        <v>87.84</v>
      </c>
      <c r="J14" s="20" t="n">
        <f aca="false">PARAMETER!$B$4*G14*SQRT(E14)</f>
        <v>22.6493119205065</v>
      </c>
      <c r="K14" s="20" t="n">
        <f aca="false">I14+J14</f>
        <v>110.489311920506</v>
      </c>
      <c r="L14" s="20" t="n">
        <f aca="false">K14+F14*H14</f>
        <v>315.449311920507</v>
      </c>
      <c r="M14" s="16" t="str">
        <f aca="false">IF(C14&lt;=K14,"REORDER",IF(C14&gt;L14,"OVERSTOCK","OK"))</f>
        <v>OVERSTOCK</v>
      </c>
      <c r="N14" s="16" t="str">
        <f aca="false">IF(C14&lt;=D14,"REORDER","OK")</f>
        <v>OK</v>
      </c>
      <c r="O14" s="18" t="n">
        <f aca="false">IF(D14&lt;I14,1,0)</f>
        <v>1</v>
      </c>
      <c r="P14" s="20" t="n">
        <f aca="false">C14/F14</f>
        <v>14.275956284153</v>
      </c>
      <c r="Q14" s="19" t="n">
        <f aca="false">DATA!N14</f>
        <v>148.01</v>
      </c>
      <c r="R14" s="19" t="n">
        <f aca="false">DATA!O14</f>
        <v>1.99</v>
      </c>
      <c r="S14" s="17" t="n">
        <f aca="false">C14*Q14</f>
        <v>61868.18</v>
      </c>
      <c r="T14" s="19" t="n">
        <f aca="false">C14*R14</f>
        <v>831.82</v>
      </c>
      <c r="U14" s="20" t="n">
        <f aca="false">MAX(0,C14-L14)</f>
        <v>102.550688079494</v>
      </c>
      <c r="V14" s="17" t="n">
        <f aca="false">U14*Q14</f>
        <v>15178.5273426458</v>
      </c>
      <c r="W14" s="19" t="n">
        <f aca="false">U14*R14</f>
        <v>204.075869278192</v>
      </c>
      <c r="X14" s="20" t="n">
        <f aca="false">MAX(0,K14-C14)</f>
        <v>0</v>
      </c>
      <c r="Y14" s="17" t="n">
        <f aca="false">F14*PARAMETER!$B$5*Q14</f>
        <v>1581812.472</v>
      </c>
      <c r="Z14" s="21" t="n">
        <f aca="false">SUMIF($Y$2:$Y$3205,"&gt;="&amp;Y14)/SUM($Y$2:$Y$3205)</f>
        <v>0.488904059795295</v>
      </c>
      <c r="AA14" s="16" t="str">
        <f aca="false">IF(Z14&lt;=PARAMETER!$B$7,"A",IF(Z14&lt;=PARAMETER!$B$8,"B","C"))</f>
        <v>A</v>
      </c>
      <c r="AB14" s="22" t="n">
        <f aca="false">G14/F14</f>
        <v>0.271516393442623</v>
      </c>
      <c r="AC14" s="16" t="str">
        <f aca="false">IF(AB14&lt;=PARAMETER!$B$9,"X",IF(AB14&lt;=PARAMETER!$B$10,"Y","Z"))</f>
        <v>Y</v>
      </c>
      <c r="AD14" s="16" t="str">
        <f aca="false">AA14&amp;AC14</f>
        <v>AY</v>
      </c>
      <c r="AE14" s="22" t="n">
        <f aca="false">DATA!I14</f>
        <v>0.29</v>
      </c>
      <c r="AF14" s="18" t="n">
        <f aca="false">DATA!L14</f>
        <v>33</v>
      </c>
      <c r="AG14" s="16" t="str">
        <f aca="false">DATA!K14</f>
        <v>A</v>
      </c>
      <c r="AH14" s="18" t="n">
        <f aca="false">IF(AE14&gt;=PARAMETER!$B$12,1,0)</f>
        <v>0</v>
      </c>
      <c r="AI14" s="18" t="n">
        <f aca="false">IF(AF14&gt;=PARAMETER!$B$13,1,0)</f>
        <v>0</v>
      </c>
      <c r="AJ14" s="18" t="n">
        <f aca="false">IF(AND(AH14=1,AI14=1),1,0)</f>
        <v>0</v>
      </c>
    </row>
    <row r="15" customFormat="false" ht="15" hidden="false" customHeight="false" outlineLevel="0" collapsed="false">
      <c r="A15" s="16" t="str">
        <f aca="false">DATA!A15</f>
        <v>ITM10013</v>
      </c>
      <c r="B15" s="16" t="str">
        <f aca="false">DATA!B15</f>
        <v>Apparel</v>
      </c>
      <c r="C15" s="17" t="n">
        <f aca="false">DATA!C15</f>
        <v>56</v>
      </c>
      <c r="D15" s="17" t="n">
        <f aca="false">DATA!D15</f>
        <v>84</v>
      </c>
      <c r="E15" s="18" t="n">
        <f aca="false">DATA!F15</f>
        <v>5</v>
      </c>
      <c r="F15" s="19" t="n">
        <f aca="false">DATA!G15</f>
        <v>18.35</v>
      </c>
      <c r="G15" s="19" t="n">
        <f aca="false">DATA!H15</f>
        <v>8.24</v>
      </c>
      <c r="H15" s="18" t="n">
        <f aca="false">DATA!E15</f>
        <v>14</v>
      </c>
      <c r="I15" s="20" t="n">
        <f aca="false">F15*E15</f>
        <v>91.75</v>
      </c>
      <c r="J15" s="20" t="n">
        <f aca="false">PARAMETER!$B$4*G15*SQRT(E15)</f>
        <v>30.3067572687007</v>
      </c>
      <c r="K15" s="20" t="n">
        <f aca="false">I15+J15</f>
        <v>122.056757268701</v>
      </c>
      <c r="L15" s="20" t="n">
        <f aca="false">K15+F15*H15</f>
        <v>378.956757268701</v>
      </c>
      <c r="M15" s="16" t="str">
        <f aca="false">IF(C15&lt;=K15,"REORDER",IF(C15&gt;L15,"OVERSTOCK","OK"))</f>
        <v>REORDER</v>
      </c>
      <c r="N15" s="16" t="str">
        <f aca="false">IF(C15&lt;=D15,"REORDER","OK")</f>
        <v>REORDER</v>
      </c>
      <c r="O15" s="18" t="n">
        <f aca="false">IF(D15&lt;I15,1,0)</f>
        <v>1</v>
      </c>
      <c r="P15" s="20" t="n">
        <f aca="false">C15/F15</f>
        <v>3.05177111716621</v>
      </c>
      <c r="Q15" s="19" t="n">
        <f aca="false">DATA!N15</f>
        <v>154.27</v>
      </c>
      <c r="R15" s="19" t="n">
        <f aca="false">DATA!O15</f>
        <v>0.58</v>
      </c>
      <c r="S15" s="17" t="n">
        <f aca="false">C15*Q15</f>
        <v>8639.12</v>
      </c>
      <c r="T15" s="19" t="n">
        <f aca="false">C15*R15</f>
        <v>32.48</v>
      </c>
      <c r="U15" s="20" t="n">
        <f aca="false">MAX(0,C15-L15)</f>
        <v>0</v>
      </c>
      <c r="V15" s="17" t="n">
        <f aca="false">U15*Q15</f>
        <v>0</v>
      </c>
      <c r="W15" s="19" t="n">
        <f aca="false">U15*R15</f>
        <v>0</v>
      </c>
      <c r="X15" s="20" t="n">
        <f aca="false">MAX(0,K15-C15)</f>
        <v>66.0567572687007</v>
      </c>
      <c r="Y15" s="17" t="n">
        <f aca="false">F15*PARAMETER!$B$5*Q15</f>
        <v>1033261.8925</v>
      </c>
      <c r="Z15" s="21" t="n">
        <f aca="false">SUMIF($Y$2:$Y$3205,"&gt;="&amp;Y15)/SUM($Y$2:$Y$3205)</f>
        <v>0.714105386637178</v>
      </c>
      <c r="AA15" s="16" t="str">
        <f aca="false">IF(Z15&lt;=PARAMETER!$B$7,"A",IF(Z15&lt;=PARAMETER!$B$8,"B","C"))</f>
        <v>A</v>
      </c>
      <c r="AB15" s="22" t="n">
        <f aca="false">G15/F15</f>
        <v>0.449046321525886</v>
      </c>
      <c r="AC15" s="16" t="str">
        <f aca="false">IF(AB15&lt;=PARAMETER!$B$9,"X",IF(AB15&lt;=PARAMETER!$B$10,"Y","Z"))</f>
        <v>Y</v>
      </c>
      <c r="AD15" s="16" t="str">
        <f aca="false">AA15&amp;AC15</f>
        <v>AY</v>
      </c>
      <c r="AE15" s="22" t="n">
        <f aca="false">DATA!I15</f>
        <v>0.53</v>
      </c>
      <c r="AF15" s="18" t="n">
        <f aca="false">DATA!L15</f>
        <v>131</v>
      </c>
      <c r="AG15" s="16" t="str">
        <f aca="false">DATA!K15</f>
        <v>D</v>
      </c>
      <c r="AH15" s="18" t="n">
        <f aca="false">IF(AE15&gt;=PARAMETER!$B$12,1,0)</f>
        <v>0</v>
      </c>
      <c r="AI15" s="18" t="n">
        <f aca="false">IF(AF15&gt;=PARAMETER!$B$13,1,0)</f>
        <v>1</v>
      </c>
      <c r="AJ15" s="18" t="n">
        <f aca="false">IF(AND(AH15=1,AI15=1),1,0)</f>
        <v>0</v>
      </c>
    </row>
    <row r="16" customFormat="false" ht="15" hidden="false" customHeight="false" outlineLevel="0" collapsed="false">
      <c r="A16" s="16" t="str">
        <f aca="false">DATA!A16</f>
        <v>ITM10014</v>
      </c>
      <c r="B16" s="16" t="str">
        <f aca="false">DATA!B16</f>
        <v>Pharma</v>
      </c>
      <c r="C16" s="17" t="n">
        <f aca="false">DATA!C16</f>
        <v>160</v>
      </c>
      <c r="D16" s="17" t="n">
        <f aca="false">DATA!D16</f>
        <v>58</v>
      </c>
      <c r="E16" s="18" t="n">
        <f aca="false">DATA!F16</f>
        <v>4</v>
      </c>
      <c r="F16" s="19" t="n">
        <f aca="false">DATA!G16</f>
        <v>41.22</v>
      </c>
      <c r="G16" s="19" t="n">
        <f aca="false">DATA!H16</f>
        <v>9.31</v>
      </c>
      <c r="H16" s="18" t="n">
        <f aca="false">DATA!E16</f>
        <v>14</v>
      </c>
      <c r="I16" s="20" t="n">
        <f aca="false">F16*E16</f>
        <v>164.88</v>
      </c>
      <c r="J16" s="20" t="n">
        <f aca="false">PARAMETER!$B$4*G16*SQRT(E16)</f>
        <v>30.6271745338364</v>
      </c>
      <c r="K16" s="20" t="n">
        <f aca="false">I16+J16</f>
        <v>195.507174533836</v>
      </c>
      <c r="L16" s="20" t="n">
        <f aca="false">K16+F16*H16</f>
        <v>772.587174533836</v>
      </c>
      <c r="M16" s="16" t="str">
        <f aca="false">IF(C16&lt;=K16,"REORDER",IF(C16&gt;L16,"OVERSTOCK","OK"))</f>
        <v>REORDER</v>
      </c>
      <c r="N16" s="16" t="str">
        <f aca="false">IF(C16&lt;=D16,"REORDER","OK")</f>
        <v>OK</v>
      </c>
      <c r="O16" s="18" t="n">
        <f aca="false">IF(D16&lt;I16,1,0)</f>
        <v>1</v>
      </c>
      <c r="P16" s="20" t="n">
        <f aca="false">C16/F16</f>
        <v>3.88161086851043</v>
      </c>
      <c r="Q16" s="19" t="n">
        <f aca="false">DATA!N16</f>
        <v>149.24</v>
      </c>
      <c r="R16" s="19" t="n">
        <f aca="false">DATA!O16</f>
        <v>0.9</v>
      </c>
      <c r="S16" s="17" t="n">
        <f aca="false">C16*Q16</f>
        <v>23878.4</v>
      </c>
      <c r="T16" s="19" t="n">
        <f aca="false">C16*R16</f>
        <v>144</v>
      </c>
      <c r="U16" s="20" t="n">
        <f aca="false">MAX(0,C16-L16)</f>
        <v>0</v>
      </c>
      <c r="V16" s="17" t="n">
        <f aca="false">U16*Q16</f>
        <v>0</v>
      </c>
      <c r="W16" s="19" t="n">
        <f aca="false">U16*R16</f>
        <v>0</v>
      </c>
      <c r="X16" s="20" t="n">
        <f aca="false">MAX(0,K16-C16)</f>
        <v>35.5071745338364</v>
      </c>
      <c r="Y16" s="17" t="n">
        <f aca="false">F16*PARAMETER!$B$5*Q16</f>
        <v>2245360.572</v>
      </c>
      <c r="Z16" s="21" t="n">
        <f aca="false">SUMIF($Y$2:$Y$3205,"&gt;="&amp;Y16)/SUM($Y$2:$Y$3205)</f>
        <v>0.261216059708385</v>
      </c>
      <c r="AA16" s="16" t="str">
        <f aca="false">IF(Z16&lt;=PARAMETER!$B$7,"A",IF(Z16&lt;=PARAMETER!$B$8,"B","C"))</f>
        <v>A</v>
      </c>
      <c r="AB16" s="22" t="n">
        <f aca="false">G16/F16</f>
        <v>0.225861232411451</v>
      </c>
      <c r="AC16" s="16" t="str">
        <f aca="false">IF(AB16&lt;=PARAMETER!$B$9,"X",IF(AB16&lt;=PARAMETER!$B$10,"Y","Z"))</f>
        <v>X</v>
      </c>
      <c r="AD16" s="16" t="str">
        <f aca="false">AA16&amp;AC16</f>
        <v>AX</v>
      </c>
      <c r="AE16" s="22" t="n">
        <f aca="false">DATA!I16</f>
        <v>0.56</v>
      </c>
      <c r="AF16" s="18" t="n">
        <f aca="false">DATA!L16</f>
        <v>141</v>
      </c>
      <c r="AG16" s="16" t="str">
        <f aca="false">DATA!K16</f>
        <v>C</v>
      </c>
      <c r="AH16" s="18" t="n">
        <f aca="false">IF(AE16&gt;=PARAMETER!$B$12,1,0)</f>
        <v>0</v>
      </c>
      <c r="AI16" s="18" t="n">
        <f aca="false">IF(AF16&gt;=PARAMETER!$B$13,1,0)</f>
        <v>1</v>
      </c>
      <c r="AJ16" s="18" t="n">
        <f aca="false">IF(AND(AH16=1,AI16=1),1,0)</f>
        <v>0</v>
      </c>
    </row>
    <row r="17" customFormat="false" ht="15" hidden="false" customHeight="false" outlineLevel="0" collapsed="false">
      <c r="A17" s="16" t="str">
        <f aca="false">DATA!A17</f>
        <v>ITM10015</v>
      </c>
      <c r="B17" s="16" t="str">
        <f aca="false">DATA!B17</f>
        <v>Apparel</v>
      </c>
      <c r="C17" s="17" t="n">
        <f aca="false">DATA!C17</f>
        <v>251</v>
      </c>
      <c r="D17" s="17" t="n">
        <f aca="false">DATA!D17</f>
        <v>16</v>
      </c>
      <c r="E17" s="18" t="n">
        <f aca="false">DATA!F17</f>
        <v>5</v>
      </c>
      <c r="F17" s="19" t="n">
        <f aca="false">DATA!G17</f>
        <v>39.34</v>
      </c>
      <c r="G17" s="19" t="n">
        <f aca="false">DATA!H17</f>
        <v>7.18</v>
      </c>
      <c r="H17" s="18" t="n">
        <f aca="false">DATA!E17</f>
        <v>5</v>
      </c>
      <c r="I17" s="20" t="n">
        <f aca="false">F17*E17</f>
        <v>196.7</v>
      </c>
      <c r="J17" s="20" t="n">
        <f aca="false">PARAMETER!$B$4*G17*SQRT(E17)</f>
        <v>26.4080724744261</v>
      </c>
      <c r="K17" s="20" t="n">
        <f aca="false">I17+J17</f>
        <v>223.108072474426</v>
      </c>
      <c r="L17" s="20" t="n">
        <f aca="false">K17+F17*H17</f>
        <v>419.808072474426</v>
      </c>
      <c r="M17" s="16" t="str">
        <f aca="false">IF(C17&lt;=K17,"REORDER",IF(C17&gt;L17,"OVERSTOCK","OK"))</f>
        <v>OK</v>
      </c>
      <c r="N17" s="16" t="str">
        <f aca="false">IF(C17&lt;=D17,"REORDER","OK")</f>
        <v>OK</v>
      </c>
      <c r="O17" s="18" t="n">
        <f aca="false">IF(D17&lt;I17,1,0)</f>
        <v>1</v>
      </c>
      <c r="P17" s="20" t="n">
        <f aca="false">C17/F17</f>
        <v>6.38027452974072</v>
      </c>
      <c r="Q17" s="19" t="n">
        <f aca="false">DATA!N17</f>
        <v>197.96</v>
      </c>
      <c r="R17" s="19" t="n">
        <f aca="false">DATA!O17</f>
        <v>1.58</v>
      </c>
      <c r="S17" s="17" t="n">
        <f aca="false">C17*Q17</f>
        <v>49687.96</v>
      </c>
      <c r="T17" s="19" t="n">
        <f aca="false">C17*R17</f>
        <v>396.58</v>
      </c>
      <c r="U17" s="20" t="n">
        <f aca="false">MAX(0,C17-L17)</f>
        <v>0</v>
      </c>
      <c r="V17" s="17" t="n">
        <f aca="false">U17*Q17</f>
        <v>0</v>
      </c>
      <c r="W17" s="19" t="n">
        <f aca="false">U17*R17</f>
        <v>0</v>
      </c>
      <c r="X17" s="20" t="n">
        <f aca="false">MAX(0,K17-C17)</f>
        <v>0</v>
      </c>
      <c r="Y17" s="17" t="n">
        <f aca="false">F17*PARAMETER!$B$5*Q17</f>
        <v>2842527.436</v>
      </c>
      <c r="Z17" s="21" t="n">
        <f aca="false">SUMIF($Y$2:$Y$3205,"&gt;="&amp;Y17)/SUM($Y$2:$Y$3205)</f>
        <v>0.10407019789711</v>
      </c>
      <c r="AA17" s="16" t="str">
        <f aca="false">IF(Z17&lt;=PARAMETER!$B$7,"A",IF(Z17&lt;=PARAMETER!$B$8,"B","C"))</f>
        <v>A</v>
      </c>
      <c r="AB17" s="22" t="n">
        <f aca="false">G17/F17</f>
        <v>0.182511438739197</v>
      </c>
      <c r="AC17" s="16" t="str">
        <f aca="false">IF(AB17&lt;=PARAMETER!$B$9,"X",IF(AB17&lt;=PARAMETER!$B$10,"Y","Z"))</f>
        <v>X</v>
      </c>
      <c r="AD17" s="16" t="str">
        <f aca="false">AA17&amp;AC17</f>
        <v>AX</v>
      </c>
      <c r="AE17" s="22" t="n">
        <f aca="false">DATA!I17</f>
        <v>0.29</v>
      </c>
      <c r="AF17" s="18" t="n">
        <f aca="false">DATA!L17</f>
        <v>146</v>
      </c>
      <c r="AG17" s="16" t="str">
        <f aca="false">DATA!K17</f>
        <v>B</v>
      </c>
      <c r="AH17" s="18" t="n">
        <f aca="false">IF(AE17&gt;=PARAMETER!$B$12,1,0)</f>
        <v>0</v>
      </c>
      <c r="AI17" s="18" t="n">
        <f aca="false">IF(AF17&gt;=PARAMETER!$B$13,1,0)</f>
        <v>1</v>
      </c>
      <c r="AJ17" s="18" t="n">
        <f aca="false">IF(AND(AH17=1,AI17=1),1,0)</f>
        <v>0</v>
      </c>
    </row>
    <row r="18" customFormat="false" ht="15" hidden="false" customHeight="false" outlineLevel="0" collapsed="false">
      <c r="A18" s="16" t="str">
        <f aca="false">DATA!A18</f>
        <v>ITM10016</v>
      </c>
      <c r="B18" s="16" t="str">
        <f aca="false">DATA!B18</f>
        <v>Pharma</v>
      </c>
      <c r="C18" s="17" t="n">
        <f aca="false">DATA!C18</f>
        <v>155</v>
      </c>
      <c r="D18" s="17" t="n">
        <f aca="false">DATA!D18</f>
        <v>20</v>
      </c>
      <c r="E18" s="18" t="n">
        <f aca="false">DATA!F18</f>
        <v>7</v>
      </c>
      <c r="F18" s="19" t="n">
        <f aca="false">DATA!G18</f>
        <v>27.66</v>
      </c>
      <c r="G18" s="19" t="n">
        <f aca="false">DATA!H18</f>
        <v>2.83</v>
      </c>
      <c r="H18" s="18" t="n">
        <f aca="false">DATA!E18</f>
        <v>9</v>
      </c>
      <c r="I18" s="20" t="n">
        <f aca="false">F18*E18</f>
        <v>193.62</v>
      </c>
      <c r="J18" s="20" t="n">
        <f aca="false">PARAMETER!$B$4*G18*SQRT(E18)</f>
        <v>12.3158024012459</v>
      </c>
      <c r="K18" s="20" t="n">
        <f aca="false">I18+J18</f>
        <v>205.935802401246</v>
      </c>
      <c r="L18" s="20" t="n">
        <f aca="false">K18+F18*H18</f>
        <v>454.875802401246</v>
      </c>
      <c r="M18" s="16" t="str">
        <f aca="false">IF(C18&lt;=K18,"REORDER",IF(C18&gt;L18,"OVERSTOCK","OK"))</f>
        <v>REORDER</v>
      </c>
      <c r="N18" s="16" t="str">
        <f aca="false">IF(C18&lt;=D18,"REORDER","OK")</f>
        <v>OK</v>
      </c>
      <c r="O18" s="18" t="n">
        <f aca="false">IF(D18&lt;I18,1,0)</f>
        <v>1</v>
      </c>
      <c r="P18" s="20" t="n">
        <f aca="false">C18/F18</f>
        <v>5.60375994215474</v>
      </c>
      <c r="Q18" s="19" t="n">
        <f aca="false">DATA!N18</f>
        <v>87.75</v>
      </c>
      <c r="R18" s="19" t="n">
        <f aca="false">DATA!O18</f>
        <v>1.36</v>
      </c>
      <c r="S18" s="17" t="n">
        <f aca="false">C18*Q18</f>
        <v>13601.25</v>
      </c>
      <c r="T18" s="19" t="n">
        <f aca="false">C18*R18</f>
        <v>210.8</v>
      </c>
      <c r="U18" s="20" t="n">
        <f aca="false">MAX(0,C18-L18)</f>
        <v>0</v>
      </c>
      <c r="V18" s="17" t="n">
        <f aca="false">U18*Q18</f>
        <v>0</v>
      </c>
      <c r="W18" s="19" t="n">
        <f aca="false">U18*R18</f>
        <v>0</v>
      </c>
      <c r="X18" s="20" t="n">
        <f aca="false">MAX(0,K18-C18)</f>
        <v>50.9358024012459</v>
      </c>
      <c r="Y18" s="17" t="n">
        <f aca="false">F18*PARAMETER!$B$5*Q18</f>
        <v>885915.225</v>
      </c>
      <c r="Z18" s="21" t="n">
        <f aca="false">SUMIF($Y$2:$Y$3205,"&gt;="&amp;Y18)/SUM($Y$2:$Y$3205)</f>
        <v>0.779473639226701</v>
      </c>
      <c r="AA18" s="16" t="str">
        <f aca="false">IF(Z18&lt;=PARAMETER!$B$7,"A",IF(Z18&lt;=PARAMETER!$B$8,"B","C"))</f>
        <v>A</v>
      </c>
      <c r="AB18" s="22" t="n">
        <f aca="false">G18/F18</f>
        <v>0.102313810556761</v>
      </c>
      <c r="AC18" s="16" t="str">
        <f aca="false">IF(AB18&lt;=PARAMETER!$B$9,"X",IF(AB18&lt;=PARAMETER!$B$10,"Y","Z"))</f>
        <v>X</v>
      </c>
      <c r="AD18" s="16" t="str">
        <f aca="false">AA18&amp;AC18</f>
        <v>AX</v>
      </c>
      <c r="AE18" s="22" t="n">
        <f aca="false">DATA!I18</f>
        <v>0.65</v>
      </c>
      <c r="AF18" s="18" t="n">
        <f aca="false">DATA!L18</f>
        <v>139</v>
      </c>
      <c r="AG18" s="16" t="str">
        <f aca="false">DATA!K18</f>
        <v>A</v>
      </c>
      <c r="AH18" s="18" t="n">
        <f aca="false">IF(AE18&gt;=PARAMETER!$B$12,1,0)</f>
        <v>0</v>
      </c>
      <c r="AI18" s="18" t="n">
        <f aca="false">IF(AF18&gt;=PARAMETER!$B$13,1,0)</f>
        <v>1</v>
      </c>
      <c r="AJ18" s="18" t="n">
        <f aca="false">IF(AND(AH18=1,AI18=1),1,0)</f>
        <v>0</v>
      </c>
    </row>
    <row r="19" customFormat="false" ht="15" hidden="false" customHeight="false" outlineLevel="0" collapsed="false">
      <c r="A19" s="16" t="str">
        <f aca="false">DATA!A19</f>
        <v>ITM10017</v>
      </c>
      <c r="B19" s="16" t="str">
        <f aca="false">DATA!B19</f>
        <v>Automotive</v>
      </c>
      <c r="C19" s="17" t="n">
        <f aca="false">DATA!C19</f>
        <v>408</v>
      </c>
      <c r="D19" s="17" t="n">
        <f aca="false">DATA!D19</f>
        <v>63</v>
      </c>
      <c r="E19" s="18" t="n">
        <f aca="false">DATA!F19</f>
        <v>7</v>
      </c>
      <c r="F19" s="19" t="n">
        <f aca="false">DATA!G19</f>
        <v>8.56</v>
      </c>
      <c r="G19" s="19" t="n">
        <f aca="false">DATA!H19</f>
        <v>5.3</v>
      </c>
      <c r="H19" s="18" t="n">
        <f aca="false">DATA!E19</f>
        <v>8</v>
      </c>
      <c r="I19" s="20" t="n">
        <f aca="false">F19*E19</f>
        <v>59.92</v>
      </c>
      <c r="J19" s="20" t="n">
        <f aca="false">PARAMETER!$B$4*G19*SQRT(E19)</f>
        <v>23.0649302920859</v>
      </c>
      <c r="K19" s="20" t="n">
        <f aca="false">I19+J19</f>
        <v>82.9849302920859</v>
      </c>
      <c r="L19" s="20" t="n">
        <f aca="false">K19+F19*H19</f>
        <v>151.464930292086</v>
      </c>
      <c r="M19" s="16" t="str">
        <f aca="false">IF(C19&lt;=K19,"REORDER",IF(C19&gt;L19,"OVERSTOCK","OK"))</f>
        <v>OVERSTOCK</v>
      </c>
      <c r="N19" s="16" t="str">
        <f aca="false">IF(C19&lt;=D19,"REORDER","OK")</f>
        <v>OK</v>
      </c>
      <c r="O19" s="18" t="n">
        <f aca="false">IF(D19&lt;I19,1,0)</f>
        <v>0</v>
      </c>
      <c r="P19" s="20" t="n">
        <f aca="false">C19/F19</f>
        <v>47.6635514018692</v>
      </c>
      <c r="Q19" s="19" t="n">
        <f aca="false">DATA!N19</f>
        <v>139.62</v>
      </c>
      <c r="R19" s="19" t="n">
        <f aca="false">DATA!O19</f>
        <v>1.58</v>
      </c>
      <c r="S19" s="17" t="n">
        <f aca="false">C19*Q19</f>
        <v>56964.96</v>
      </c>
      <c r="T19" s="19" t="n">
        <f aca="false">C19*R19</f>
        <v>644.64</v>
      </c>
      <c r="U19" s="20" t="n">
        <f aca="false">MAX(0,C19-L19)</f>
        <v>256.535069707914</v>
      </c>
      <c r="V19" s="17" t="n">
        <f aca="false">U19*Q19</f>
        <v>35817.426432619</v>
      </c>
      <c r="W19" s="19" t="n">
        <f aca="false">U19*R19</f>
        <v>405.325410138504</v>
      </c>
      <c r="X19" s="20" t="n">
        <f aca="false">MAX(0,K19-C19)</f>
        <v>0</v>
      </c>
      <c r="Y19" s="17" t="n">
        <f aca="false">F19*PARAMETER!$B$5*Q19</f>
        <v>436228.728</v>
      </c>
      <c r="Z19" s="21" t="n">
        <f aca="false">SUMIF($Y$2:$Y$3205,"&gt;="&amp;Y19)/SUM($Y$2:$Y$3205)</f>
        <v>0.92501620723877</v>
      </c>
      <c r="AA19" s="16" t="str">
        <f aca="false">IF(Z19&lt;=PARAMETER!$B$7,"A",IF(Z19&lt;=PARAMETER!$B$8,"B","C"))</f>
        <v>B</v>
      </c>
      <c r="AB19" s="22" t="n">
        <f aca="false">G19/F19</f>
        <v>0.619158878504673</v>
      </c>
      <c r="AC19" s="16" t="str">
        <f aca="false">IF(AB19&lt;=PARAMETER!$B$9,"X",IF(AB19&lt;=PARAMETER!$B$10,"Y","Z"))</f>
        <v>Z</v>
      </c>
      <c r="AD19" s="16" t="str">
        <f aca="false">AA19&amp;AC19</f>
        <v>BZ</v>
      </c>
      <c r="AE19" s="22" t="n">
        <f aca="false">DATA!I19</f>
        <v>0.75</v>
      </c>
      <c r="AF19" s="18" t="n">
        <f aca="false">DATA!L19</f>
        <v>172</v>
      </c>
      <c r="AG19" s="16" t="str">
        <f aca="false">DATA!K19</f>
        <v>C</v>
      </c>
      <c r="AH19" s="18" t="n">
        <f aca="false">IF(AE19&gt;=PARAMETER!$B$12,1,0)</f>
        <v>0</v>
      </c>
      <c r="AI19" s="18" t="n">
        <f aca="false">IF(AF19&gt;=PARAMETER!$B$13,1,0)</f>
        <v>1</v>
      </c>
      <c r="AJ19" s="18" t="n">
        <f aca="false">IF(AND(AH19=1,AI19=1),1,0)</f>
        <v>0</v>
      </c>
    </row>
    <row r="20" customFormat="false" ht="15" hidden="false" customHeight="false" outlineLevel="0" collapsed="false">
      <c r="A20" s="16" t="str">
        <f aca="false">DATA!A20</f>
        <v>ITM10018</v>
      </c>
      <c r="B20" s="16" t="str">
        <f aca="false">DATA!B20</f>
        <v>Electronics</v>
      </c>
      <c r="C20" s="17" t="n">
        <f aca="false">DATA!C20</f>
        <v>207</v>
      </c>
      <c r="D20" s="17" t="n">
        <f aca="false">DATA!D20</f>
        <v>96</v>
      </c>
      <c r="E20" s="18" t="n">
        <f aca="false">DATA!F20</f>
        <v>8</v>
      </c>
      <c r="F20" s="19" t="n">
        <f aca="false">DATA!G20</f>
        <v>13.3</v>
      </c>
      <c r="G20" s="19" t="n">
        <f aca="false">DATA!H20</f>
        <v>0.81</v>
      </c>
      <c r="H20" s="18" t="n">
        <f aca="false">DATA!E20</f>
        <v>10</v>
      </c>
      <c r="I20" s="20" t="n">
        <f aca="false">F20*E20</f>
        <v>106.4</v>
      </c>
      <c r="J20" s="20" t="n">
        <f aca="false">PARAMETER!$B$4*G20*SQRT(E20)</f>
        <v>3.76840237791242</v>
      </c>
      <c r="K20" s="20" t="n">
        <f aca="false">I20+J20</f>
        <v>110.168402377912</v>
      </c>
      <c r="L20" s="20" t="n">
        <f aca="false">K20+F20*H20</f>
        <v>243.168402377912</v>
      </c>
      <c r="M20" s="16" t="str">
        <f aca="false">IF(C20&lt;=K20,"REORDER",IF(C20&gt;L20,"OVERSTOCK","OK"))</f>
        <v>OK</v>
      </c>
      <c r="N20" s="16" t="str">
        <f aca="false">IF(C20&lt;=D20,"REORDER","OK")</f>
        <v>OK</v>
      </c>
      <c r="O20" s="18" t="n">
        <f aca="false">IF(D20&lt;I20,1,0)</f>
        <v>1</v>
      </c>
      <c r="P20" s="20" t="n">
        <f aca="false">C20/F20</f>
        <v>15.5639097744361</v>
      </c>
      <c r="Q20" s="19" t="n">
        <f aca="false">DATA!N20</f>
        <v>46.79</v>
      </c>
      <c r="R20" s="19" t="n">
        <f aca="false">DATA!O20</f>
        <v>0.99</v>
      </c>
      <c r="S20" s="17" t="n">
        <f aca="false">C20*Q20</f>
        <v>9685.53</v>
      </c>
      <c r="T20" s="19" t="n">
        <f aca="false">C20*R20</f>
        <v>204.93</v>
      </c>
      <c r="U20" s="20" t="n">
        <f aca="false">MAX(0,C20-L20)</f>
        <v>0</v>
      </c>
      <c r="V20" s="17" t="n">
        <f aca="false">U20*Q20</f>
        <v>0</v>
      </c>
      <c r="W20" s="19" t="n">
        <f aca="false">U20*R20</f>
        <v>0</v>
      </c>
      <c r="X20" s="20" t="n">
        <f aca="false">MAX(0,K20-C20)</f>
        <v>0</v>
      </c>
      <c r="Y20" s="17" t="n">
        <f aca="false">F20*PARAMETER!$B$5*Q20</f>
        <v>227142.055</v>
      </c>
      <c r="Z20" s="21" t="n">
        <f aca="false">SUMIF($Y$2:$Y$3205,"&gt;="&amp;Y20)/SUM($Y$2:$Y$3205)</f>
        <v>0.977741908812124</v>
      </c>
      <c r="AA20" s="16" t="str">
        <f aca="false">IF(Z20&lt;=PARAMETER!$B$7,"A",IF(Z20&lt;=PARAMETER!$B$8,"B","C"))</f>
        <v>C</v>
      </c>
      <c r="AB20" s="22" t="n">
        <f aca="false">G20/F20</f>
        <v>0.0609022556390977</v>
      </c>
      <c r="AC20" s="16" t="str">
        <f aca="false">IF(AB20&lt;=PARAMETER!$B$9,"X",IF(AB20&lt;=PARAMETER!$B$10,"Y","Z"))</f>
        <v>X</v>
      </c>
      <c r="AD20" s="16" t="str">
        <f aca="false">AA20&amp;AC20</f>
        <v>CX</v>
      </c>
      <c r="AE20" s="22" t="n">
        <f aca="false">DATA!I20</f>
        <v>0.44</v>
      </c>
      <c r="AF20" s="18" t="n">
        <f aca="false">DATA!L20</f>
        <v>132</v>
      </c>
      <c r="AG20" s="16" t="str">
        <f aca="false">DATA!K20</f>
        <v>C</v>
      </c>
      <c r="AH20" s="18" t="n">
        <f aca="false">IF(AE20&gt;=PARAMETER!$B$12,1,0)</f>
        <v>0</v>
      </c>
      <c r="AI20" s="18" t="n">
        <f aca="false">IF(AF20&gt;=PARAMETER!$B$13,1,0)</f>
        <v>1</v>
      </c>
      <c r="AJ20" s="18" t="n">
        <f aca="false">IF(AND(AH20=1,AI20=1),1,0)</f>
        <v>0</v>
      </c>
    </row>
    <row r="21" customFormat="false" ht="15" hidden="false" customHeight="false" outlineLevel="0" collapsed="false">
      <c r="A21" s="16" t="str">
        <f aca="false">DATA!A21</f>
        <v>ITM10019</v>
      </c>
      <c r="B21" s="16" t="str">
        <f aca="false">DATA!B21</f>
        <v>Pharma</v>
      </c>
      <c r="C21" s="17" t="n">
        <f aca="false">DATA!C21</f>
        <v>147</v>
      </c>
      <c r="D21" s="17" t="n">
        <f aca="false">DATA!D21</f>
        <v>54</v>
      </c>
      <c r="E21" s="18" t="n">
        <f aca="false">DATA!F21</f>
        <v>6</v>
      </c>
      <c r="F21" s="19" t="n">
        <f aca="false">DATA!G21</f>
        <v>37.19</v>
      </c>
      <c r="G21" s="19" t="n">
        <f aca="false">DATA!H21</f>
        <v>6.65</v>
      </c>
      <c r="H21" s="18" t="n">
        <f aca="false">DATA!E21</f>
        <v>7</v>
      </c>
      <c r="I21" s="20" t="n">
        <f aca="false">F21*E21</f>
        <v>223.14</v>
      </c>
      <c r="J21" s="20" t="n">
        <f aca="false">PARAMETER!$B$4*G21*SQRT(E21)</f>
        <v>26.7931963825223</v>
      </c>
      <c r="K21" s="20" t="n">
        <f aca="false">I21+J21</f>
        <v>249.933196382522</v>
      </c>
      <c r="L21" s="20" t="n">
        <f aca="false">K21+F21*H21</f>
        <v>510.263196382522</v>
      </c>
      <c r="M21" s="16" t="str">
        <f aca="false">IF(C21&lt;=K21,"REORDER",IF(C21&gt;L21,"OVERSTOCK","OK"))</f>
        <v>REORDER</v>
      </c>
      <c r="N21" s="16" t="str">
        <f aca="false">IF(C21&lt;=D21,"REORDER","OK")</f>
        <v>OK</v>
      </c>
      <c r="O21" s="18" t="n">
        <f aca="false">IF(D21&lt;I21,1,0)</f>
        <v>1</v>
      </c>
      <c r="P21" s="20" t="n">
        <f aca="false">C21/F21</f>
        <v>3.95267545038989</v>
      </c>
      <c r="Q21" s="19" t="n">
        <f aca="false">DATA!N21</f>
        <v>85.94</v>
      </c>
      <c r="R21" s="19" t="n">
        <f aca="false">DATA!O21</f>
        <v>1.84</v>
      </c>
      <c r="S21" s="17" t="n">
        <f aca="false">C21*Q21</f>
        <v>12633.18</v>
      </c>
      <c r="T21" s="19" t="n">
        <f aca="false">C21*R21</f>
        <v>270.48</v>
      </c>
      <c r="U21" s="20" t="n">
        <f aca="false">MAX(0,C21-L21)</f>
        <v>0</v>
      </c>
      <c r="V21" s="17" t="n">
        <f aca="false">U21*Q21</f>
        <v>0</v>
      </c>
      <c r="W21" s="19" t="n">
        <f aca="false">U21*R21</f>
        <v>0</v>
      </c>
      <c r="X21" s="20" t="n">
        <f aca="false">MAX(0,K21-C21)</f>
        <v>102.933196382522</v>
      </c>
      <c r="Y21" s="17" t="n">
        <f aca="false">F21*PARAMETER!$B$5*Q21</f>
        <v>1166579.639</v>
      </c>
      <c r="Z21" s="21" t="n">
        <f aca="false">SUMIF($Y$2:$Y$3205,"&gt;="&amp;Y21)/SUM($Y$2:$Y$3205)</f>
        <v>0.659546739414062</v>
      </c>
      <c r="AA21" s="16" t="str">
        <f aca="false">IF(Z21&lt;=PARAMETER!$B$7,"A",IF(Z21&lt;=PARAMETER!$B$8,"B","C"))</f>
        <v>A</v>
      </c>
      <c r="AB21" s="22" t="n">
        <f aca="false">G21/F21</f>
        <v>0.178811508470019</v>
      </c>
      <c r="AC21" s="16" t="str">
        <f aca="false">IF(AB21&lt;=PARAMETER!$B$9,"X",IF(AB21&lt;=PARAMETER!$B$10,"Y","Z"))</f>
        <v>X</v>
      </c>
      <c r="AD21" s="16" t="str">
        <f aca="false">AA21&amp;AC21</f>
        <v>AX</v>
      </c>
      <c r="AE21" s="22" t="n">
        <f aca="false">DATA!I21</f>
        <v>0.63</v>
      </c>
      <c r="AF21" s="18" t="n">
        <f aca="false">DATA!L21</f>
        <v>47</v>
      </c>
      <c r="AG21" s="16" t="str">
        <f aca="false">DATA!K21</f>
        <v>B</v>
      </c>
      <c r="AH21" s="18" t="n">
        <f aca="false">IF(AE21&gt;=PARAMETER!$B$12,1,0)</f>
        <v>0</v>
      </c>
      <c r="AI21" s="18" t="n">
        <f aca="false">IF(AF21&gt;=PARAMETER!$B$13,1,0)</f>
        <v>0</v>
      </c>
      <c r="AJ21" s="18" t="n">
        <f aca="false">IF(AND(AH21=1,AI21=1),1,0)</f>
        <v>0</v>
      </c>
    </row>
    <row r="22" customFormat="false" ht="15" hidden="false" customHeight="false" outlineLevel="0" collapsed="false">
      <c r="A22" s="16" t="str">
        <f aca="false">DATA!A22</f>
        <v>ITM10020</v>
      </c>
      <c r="B22" s="16" t="str">
        <f aca="false">DATA!B22</f>
        <v>Apparel</v>
      </c>
      <c r="C22" s="17" t="n">
        <f aca="false">DATA!C22</f>
        <v>220</v>
      </c>
      <c r="D22" s="17" t="n">
        <f aca="false">DATA!D22</f>
        <v>32</v>
      </c>
      <c r="E22" s="18" t="n">
        <f aca="false">DATA!F22</f>
        <v>8</v>
      </c>
      <c r="F22" s="19" t="n">
        <f aca="false">DATA!G22</f>
        <v>40.5</v>
      </c>
      <c r="G22" s="19" t="n">
        <f aca="false">DATA!H22</f>
        <v>5.77</v>
      </c>
      <c r="H22" s="18" t="n">
        <f aca="false">DATA!E22</f>
        <v>4</v>
      </c>
      <c r="I22" s="20" t="n">
        <f aca="false">F22*E22</f>
        <v>324</v>
      </c>
      <c r="J22" s="20" t="n">
        <f aca="false">PARAMETER!$B$4*G22*SQRT(E22)</f>
        <v>26.8440515068576</v>
      </c>
      <c r="K22" s="20" t="n">
        <f aca="false">I22+J22</f>
        <v>350.844051506858</v>
      </c>
      <c r="L22" s="20" t="n">
        <f aca="false">K22+F22*H22</f>
        <v>512.844051506858</v>
      </c>
      <c r="M22" s="16" t="str">
        <f aca="false">IF(C22&lt;=K22,"REORDER",IF(C22&gt;L22,"OVERSTOCK","OK"))</f>
        <v>REORDER</v>
      </c>
      <c r="N22" s="16" t="str">
        <f aca="false">IF(C22&lt;=D22,"REORDER","OK")</f>
        <v>OK</v>
      </c>
      <c r="O22" s="18" t="n">
        <f aca="false">IF(D22&lt;I22,1,0)</f>
        <v>1</v>
      </c>
      <c r="P22" s="20" t="n">
        <f aca="false">C22/F22</f>
        <v>5.4320987654321</v>
      </c>
      <c r="Q22" s="19" t="n">
        <f aca="false">DATA!N22</f>
        <v>103.4</v>
      </c>
      <c r="R22" s="19" t="n">
        <f aca="false">DATA!O22</f>
        <v>1.6</v>
      </c>
      <c r="S22" s="17" t="n">
        <f aca="false">C22*Q22</f>
        <v>22748</v>
      </c>
      <c r="T22" s="19" t="n">
        <f aca="false">C22*R22</f>
        <v>352</v>
      </c>
      <c r="U22" s="20" t="n">
        <f aca="false">MAX(0,C22-L22)</f>
        <v>0</v>
      </c>
      <c r="V22" s="17" t="n">
        <f aca="false">U22*Q22</f>
        <v>0</v>
      </c>
      <c r="W22" s="19" t="n">
        <f aca="false">U22*R22</f>
        <v>0</v>
      </c>
      <c r="X22" s="20" t="n">
        <f aca="false">MAX(0,K22-C22)</f>
        <v>130.844051506858</v>
      </c>
      <c r="Y22" s="17" t="n">
        <f aca="false">F22*PARAMETER!$B$5*Q22</f>
        <v>1528510.5</v>
      </c>
      <c r="Z22" s="21" t="n">
        <f aca="false">SUMIF($Y$2:$Y$3205,"&gt;="&amp;Y22)/SUM($Y$2:$Y$3205)</f>
        <v>0.513674621781109</v>
      </c>
      <c r="AA22" s="16" t="str">
        <f aca="false">IF(Z22&lt;=PARAMETER!$B$7,"A",IF(Z22&lt;=PARAMETER!$B$8,"B","C"))</f>
        <v>A</v>
      </c>
      <c r="AB22" s="22" t="n">
        <f aca="false">G22/F22</f>
        <v>0.142469135802469</v>
      </c>
      <c r="AC22" s="16" t="str">
        <f aca="false">IF(AB22&lt;=PARAMETER!$B$9,"X",IF(AB22&lt;=PARAMETER!$B$10,"Y","Z"))</f>
        <v>X</v>
      </c>
      <c r="AD22" s="16" t="str">
        <f aca="false">AA22&amp;AC22</f>
        <v>AX</v>
      </c>
      <c r="AE22" s="22" t="n">
        <f aca="false">DATA!I22</f>
        <v>0.55</v>
      </c>
      <c r="AF22" s="18" t="n">
        <f aca="false">DATA!L22</f>
        <v>152</v>
      </c>
      <c r="AG22" s="16" t="str">
        <f aca="false">DATA!K22</f>
        <v>C</v>
      </c>
      <c r="AH22" s="18" t="n">
        <f aca="false">IF(AE22&gt;=PARAMETER!$B$12,1,0)</f>
        <v>0</v>
      </c>
      <c r="AI22" s="18" t="n">
        <f aca="false">IF(AF22&gt;=PARAMETER!$B$13,1,0)</f>
        <v>1</v>
      </c>
      <c r="AJ22" s="18" t="n">
        <f aca="false">IF(AND(AH22=1,AI22=1),1,0)</f>
        <v>0</v>
      </c>
    </row>
    <row r="23" customFormat="false" ht="15" hidden="false" customHeight="false" outlineLevel="0" collapsed="false">
      <c r="A23" s="16" t="str">
        <f aca="false">DATA!A23</f>
        <v>ITM10021</v>
      </c>
      <c r="B23" s="16" t="str">
        <f aca="false">DATA!B23</f>
        <v>Automotive</v>
      </c>
      <c r="C23" s="17" t="n">
        <f aca="false">DATA!C23</f>
        <v>146</v>
      </c>
      <c r="D23" s="17" t="n">
        <f aca="false">DATA!D23</f>
        <v>37</v>
      </c>
      <c r="E23" s="18" t="n">
        <f aca="false">DATA!F23</f>
        <v>3</v>
      </c>
      <c r="F23" s="19" t="n">
        <f aca="false">DATA!G23</f>
        <v>14.68</v>
      </c>
      <c r="G23" s="19" t="n">
        <f aca="false">DATA!H23</f>
        <v>6.83</v>
      </c>
      <c r="H23" s="18" t="n">
        <f aca="false">DATA!E23</f>
        <v>11</v>
      </c>
      <c r="I23" s="20" t="n">
        <f aca="false">F23*E23</f>
        <v>44.04</v>
      </c>
      <c r="J23" s="20" t="n">
        <f aca="false">PARAMETER!$B$4*G23*SQRT(E23)</f>
        <v>19.4584654612653</v>
      </c>
      <c r="K23" s="20" t="n">
        <f aca="false">I23+J23</f>
        <v>63.4984654612653</v>
      </c>
      <c r="L23" s="20" t="n">
        <f aca="false">K23+F23*H23</f>
        <v>224.978465461265</v>
      </c>
      <c r="M23" s="16" t="str">
        <f aca="false">IF(C23&lt;=K23,"REORDER",IF(C23&gt;L23,"OVERSTOCK","OK"))</f>
        <v>OK</v>
      </c>
      <c r="N23" s="16" t="str">
        <f aca="false">IF(C23&lt;=D23,"REORDER","OK")</f>
        <v>OK</v>
      </c>
      <c r="O23" s="18" t="n">
        <f aca="false">IF(D23&lt;I23,1,0)</f>
        <v>1</v>
      </c>
      <c r="P23" s="20" t="n">
        <f aca="false">C23/F23</f>
        <v>9.94550408719346</v>
      </c>
      <c r="Q23" s="19" t="n">
        <f aca="false">DATA!N23</f>
        <v>50.82</v>
      </c>
      <c r="R23" s="19" t="n">
        <f aca="false">DATA!O23</f>
        <v>0.69</v>
      </c>
      <c r="S23" s="17" t="n">
        <f aca="false">C23*Q23</f>
        <v>7419.72</v>
      </c>
      <c r="T23" s="19" t="n">
        <f aca="false">C23*R23</f>
        <v>100.74</v>
      </c>
      <c r="U23" s="20" t="n">
        <f aca="false">MAX(0,C23-L23)</f>
        <v>0</v>
      </c>
      <c r="V23" s="17" t="n">
        <f aca="false">U23*Q23</f>
        <v>0</v>
      </c>
      <c r="W23" s="19" t="n">
        <f aca="false">U23*R23</f>
        <v>0</v>
      </c>
      <c r="X23" s="20" t="n">
        <f aca="false">MAX(0,K23-C23)</f>
        <v>0</v>
      </c>
      <c r="Y23" s="17" t="n">
        <f aca="false">F23*PARAMETER!$B$5*Q23</f>
        <v>272303.724</v>
      </c>
      <c r="Z23" s="21" t="n">
        <f aca="false">SUMIF($Y$2:$Y$3205,"&gt;="&amp;Y23)/SUM($Y$2:$Y$3205)</f>
        <v>0.966975523296892</v>
      </c>
      <c r="AA23" s="16" t="str">
        <f aca="false">IF(Z23&lt;=PARAMETER!$B$7,"A",IF(Z23&lt;=PARAMETER!$B$8,"B","C"))</f>
        <v>C</v>
      </c>
      <c r="AB23" s="22" t="n">
        <f aca="false">G23/F23</f>
        <v>0.465258855585831</v>
      </c>
      <c r="AC23" s="16" t="str">
        <f aca="false">IF(AB23&lt;=PARAMETER!$B$9,"X",IF(AB23&lt;=PARAMETER!$B$10,"Y","Z"))</f>
        <v>Y</v>
      </c>
      <c r="AD23" s="16" t="str">
        <f aca="false">AA23&amp;AC23</f>
        <v>CY</v>
      </c>
      <c r="AE23" s="22" t="n">
        <f aca="false">DATA!I23</f>
        <v>0.28</v>
      </c>
      <c r="AF23" s="18" t="n">
        <f aca="false">DATA!L23</f>
        <v>179</v>
      </c>
      <c r="AG23" s="16" t="str">
        <f aca="false">DATA!K23</f>
        <v>A</v>
      </c>
      <c r="AH23" s="18" t="n">
        <f aca="false">IF(AE23&gt;=PARAMETER!$B$12,1,0)</f>
        <v>0</v>
      </c>
      <c r="AI23" s="18" t="n">
        <f aca="false">IF(AF23&gt;=PARAMETER!$B$13,1,0)</f>
        <v>1</v>
      </c>
      <c r="AJ23" s="18" t="n">
        <f aca="false">IF(AND(AH23=1,AI23=1),1,0)</f>
        <v>0</v>
      </c>
    </row>
    <row r="24" customFormat="false" ht="15" hidden="false" customHeight="false" outlineLevel="0" collapsed="false">
      <c r="A24" s="16" t="str">
        <f aca="false">DATA!A24</f>
        <v>ITM10022</v>
      </c>
      <c r="B24" s="16" t="str">
        <f aca="false">DATA!B24</f>
        <v>Pharma</v>
      </c>
      <c r="C24" s="17" t="n">
        <f aca="false">DATA!C24</f>
        <v>276</v>
      </c>
      <c r="D24" s="17" t="n">
        <f aca="false">DATA!D24</f>
        <v>66</v>
      </c>
      <c r="E24" s="18" t="n">
        <f aca="false">DATA!F24</f>
        <v>2</v>
      </c>
      <c r="F24" s="19" t="n">
        <f aca="false">DATA!G24</f>
        <v>19.03</v>
      </c>
      <c r="G24" s="19" t="n">
        <f aca="false">DATA!H24</f>
        <v>9.34</v>
      </c>
      <c r="H24" s="18" t="n">
        <f aca="false">DATA!E24</f>
        <v>13</v>
      </c>
      <c r="I24" s="20" t="n">
        <f aca="false">F24*E24</f>
        <v>38.06</v>
      </c>
      <c r="J24" s="20" t="n">
        <f aca="false">PARAMETER!$B$4*G24*SQRT(E24)</f>
        <v>21.7264680306803</v>
      </c>
      <c r="K24" s="20" t="n">
        <f aca="false">I24+J24</f>
        <v>59.7864680306803</v>
      </c>
      <c r="L24" s="20" t="n">
        <f aca="false">K24+F24*H24</f>
        <v>307.17646803068</v>
      </c>
      <c r="M24" s="16" t="str">
        <f aca="false">IF(C24&lt;=K24,"REORDER",IF(C24&gt;L24,"OVERSTOCK","OK"))</f>
        <v>OK</v>
      </c>
      <c r="N24" s="16" t="str">
        <f aca="false">IF(C24&lt;=D24,"REORDER","OK")</f>
        <v>OK</v>
      </c>
      <c r="O24" s="18" t="n">
        <f aca="false">IF(D24&lt;I24,1,0)</f>
        <v>0</v>
      </c>
      <c r="P24" s="20" t="n">
        <f aca="false">C24/F24</f>
        <v>14.503415659485</v>
      </c>
      <c r="Q24" s="19" t="n">
        <f aca="false">DATA!N24</f>
        <v>182.29</v>
      </c>
      <c r="R24" s="19" t="n">
        <f aca="false">DATA!O24</f>
        <v>1.9</v>
      </c>
      <c r="S24" s="17" t="n">
        <f aca="false">C24*Q24</f>
        <v>50312.04</v>
      </c>
      <c r="T24" s="19" t="n">
        <f aca="false">C24*R24</f>
        <v>524.4</v>
      </c>
      <c r="U24" s="20" t="n">
        <f aca="false">MAX(0,C24-L24)</f>
        <v>0</v>
      </c>
      <c r="V24" s="17" t="n">
        <f aca="false">U24*Q24</f>
        <v>0</v>
      </c>
      <c r="W24" s="19" t="n">
        <f aca="false">U24*R24</f>
        <v>0</v>
      </c>
      <c r="X24" s="20" t="n">
        <f aca="false">MAX(0,K24-C24)</f>
        <v>0</v>
      </c>
      <c r="Y24" s="17" t="n">
        <f aca="false">F24*PARAMETER!$B$5*Q24</f>
        <v>1266177.2255</v>
      </c>
      <c r="Z24" s="21" t="n">
        <f aca="false">SUMIF($Y$2:$Y$3205,"&gt;="&amp;Y24)/SUM($Y$2:$Y$3205)</f>
        <v>0.620075467471308</v>
      </c>
      <c r="AA24" s="16" t="str">
        <f aca="false">IF(Z24&lt;=PARAMETER!$B$7,"A",IF(Z24&lt;=PARAMETER!$B$8,"B","C"))</f>
        <v>A</v>
      </c>
      <c r="AB24" s="22" t="n">
        <f aca="false">G24/F24</f>
        <v>0.490803993694167</v>
      </c>
      <c r="AC24" s="16" t="str">
        <f aca="false">IF(AB24&lt;=PARAMETER!$B$9,"X",IF(AB24&lt;=PARAMETER!$B$10,"Y","Z"))</f>
        <v>Y</v>
      </c>
      <c r="AD24" s="16" t="str">
        <f aca="false">AA24&amp;AC24</f>
        <v>AY</v>
      </c>
      <c r="AE24" s="22" t="n">
        <f aca="false">DATA!I24</f>
        <v>0.76</v>
      </c>
      <c r="AF24" s="18" t="n">
        <f aca="false">DATA!L24</f>
        <v>140</v>
      </c>
      <c r="AG24" s="16" t="str">
        <f aca="false">DATA!K24</f>
        <v>D</v>
      </c>
      <c r="AH24" s="18" t="n">
        <f aca="false">IF(AE24&gt;=PARAMETER!$B$12,1,0)</f>
        <v>1</v>
      </c>
      <c r="AI24" s="18" t="n">
        <f aca="false">IF(AF24&gt;=PARAMETER!$B$13,1,0)</f>
        <v>1</v>
      </c>
      <c r="AJ24" s="18" t="n">
        <f aca="false">IF(AND(AH24=1,AI24=1),1,0)</f>
        <v>1</v>
      </c>
    </row>
    <row r="25" customFormat="false" ht="15" hidden="false" customHeight="false" outlineLevel="0" collapsed="false">
      <c r="A25" s="16" t="str">
        <f aca="false">DATA!A25</f>
        <v>ITM10023</v>
      </c>
      <c r="B25" s="16" t="str">
        <f aca="false">DATA!B25</f>
        <v>Electronics</v>
      </c>
      <c r="C25" s="17" t="n">
        <f aca="false">DATA!C25</f>
        <v>183</v>
      </c>
      <c r="D25" s="17" t="n">
        <f aca="false">DATA!D25</f>
        <v>35</v>
      </c>
      <c r="E25" s="18" t="n">
        <f aca="false">DATA!F25</f>
        <v>5</v>
      </c>
      <c r="F25" s="19" t="n">
        <f aca="false">DATA!G25</f>
        <v>4.8</v>
      </c>
      <c r="G25" s="19" t="n">
        <f aca="false">DATA!H25</f>
        <v>7.03</v>
      </c>
      <c r="H25" s="18" t="n">
        <f aca="false">DATA!E25</f>
        <v>10</v>
      </c>
      <c r="I25" s="20" t="n">
        <f aca="false">F25*E25</f>
        <v>24</v>
      </c>
      <c r="J25" s="20" t="n">
        <f aca="false">PARAMETER!$B$4*G25*SQRT(E25)</f>
        <v>25.856371795991</v>
      </c>
      <c r="K25" s="20" t="n">
        <f aca="false">I25+J25</f>
        <v>49.856371795991</v>
      </c>
      <c r="L25" s="20" t="n">
        <f aca="false">K25+F25*H25</f>
        <v>97.856371795991</v>
      </c>
      <c r="M25" s="16" t="str">
        <f aca="false">IF(C25&lt;=K25,"REORDER",IF(C25&gt;L25,"OVERSTOCK","OK"))</f>
        <v>OVERSTOCK</v>
      </c>
      <c r="N25" s="16" t="str">
        <f aca="false">IF(C25&lt;=D25,"REORDER","OK")</f>
        <v>OK</v>
      </c>
      <c r="O25" s="18" t="n">
        <f aca="false">IF(D25&lt;I25,1,0)</f>
        <v>0</v>
      </c>
      <c r="P25" s="20" t="n">
        <f aca="false">C25/F25</f>
        <v>38.125</v>
      </c>
      <c r="Q25" s="19" t="n">
        <f aca="false">DATA!N25</f>
        <v>146.08</v>
      </c>
      <c r="R25" s="19" t="n">
        <f aca="false">DATA!O25</f>
        <v>1.93</v>
      </c>
      <c r="S25" s="17" t="n">
        <f aca="false">C25*Q25</f>
        <v>26732.64</v>
      </c>
      <c r="T25" s="19" t="n">
        <f aca="false">C25*R25</f>
        <v>353.19</v>
      </c>
      <c r="U25" s="20" t="n">
        <f aca="false">MAX(0,C25-L25)</f>
        <v>85.143628204009</v>
      </c>
      <c r="V25" s="17" t="n">
        <f aca="false">U25*Q25</f>
        <v>12437.7812080416</v>
      </c>
      <c r="W25" s="19" t="n">
        <f aca="false">U25*R25</f>
        <v>164.327202433737</v>
      </c>
      <c r="X25" s="20" t="n">
        <f aca="false">MAX(0,K25-C25)</f>
        <v>0</v>
      </c>
      <c r="Y25" s="17" t="n">
        <f aca="false">F25*PARAMETER!$B$5*Q25</f>
        <v>255932.16</v>
      </c>
      <c r="Z25" s="21" t="n">
        <f aca="false">SUMIF($Y$2:$Y$3205,"&gt;="&amp;Y25)/SUM($Y$2:$Y$3205)</f>
        <v>0.970665126089854</v>
      </c>
      <c r="AA25" s="16" t="str">
        <f aca="false">IF(Z25&lt;=PARAMETER!$B$7,"A",IF(Z25&lt;=PARAMETER!$B$8,"B","C"))</f>
        <v>C</v>
      </c>
      <c r="AB25" s="22" t="n">
        <f aca="false">G25/F25</f>
        <v>1.46458333333333</v>
      </c>
      <c r="AC25" s="16" t="str">
        <f aca="false">IF(AB25&lt;=PARAMETER!$B$9,"X",IF(AB25&lt;=PARAMETER!$B$10,"Y","Z"))</f>
        <v>Z</v>
      </c>
      <c r="AD25" s="16" t="str">
        <f aca="false">AA25&amp;AC25</f>
        <v>CZ</v>
      </c>
      <c r="AE25" s="22" t="n">
        <f aca="false">DATA!I25</f>
        <v>0.82</v>
      </c>
      <c r="AF25" s="18" t="n">
        <f aca="false">DATA!L25</f>
        <v>168</v>
      </c>
      <c r="AG25" s="16" t="str">
        <f aca="false">DATA!K25</f>
        <v>C</v>
      </c>
      <c r="AH25" s="18" t="n">
        <f aca="false">IF(AE25&gt;=PARAMETER!$B$12,1,0)</f>
        <v>1</v>
      </c>
      <c r="AI25" s="18" t="n">
        <f aca="false">IF(AF25&gt;=PARAMETER!$B$13,1,0)</f>
        <v>1</v>
      </c>
      <c r="AJ25" s="18" t="n">
        <f aca="false">IF(AND(AH25=1,AI25=1),1,0)</f>
        <v>1</v>
      </c>
    </row>
    <row r="26" customFormat="false" ht="15" hidden="false" customHeight="false" outlineLevel="0" collapsed="false">
      <c r="A26" s="16" t="str">
        <f aca="false">DATA!A26</f>
        <v>ITM10024</v>
      </c>
      <c r="B26" s="16" t="str">
        <f aca="false">DATA!B26</f>
        <v>Electronics</v>
      </c>
      <c r="C26" s="17" t="n">
        <f aca="false">DATA!C26</f>
        <v>54</v>
      </c>
      <c r="D26" s="17" t="n">
        <f aca="false">DATA!D26</f>
        <v>34</v>
      </c>
      <c r="E26" s="18" t="n">
        <f aca="false">DATA!F26</f>
        <v>3</v>
      </c>
      <c r="F26" s="19" t="n">
        <f aca="false">DATA!G26</f>
        <v>35.96</v>
      </c>
      <c r="G26" s="19" t="n">
        <f aca="false">DATA!H26</f>
        <v>3.54</v>
      </c>
      <c r="H26" s="18" t="n">
        <f aca="false">DATA!E26</f>
        <v>8</v>
      </c>
      <c r="I26" s="20" t="n">
        <f aca="false">F26*E26</f>
        <v>107.88</v>
      </c>
      <c r="J26" s="20" t="n">
        <f aca="false">PARAMETER!$B$4*G26*SQRT(E26)</f>
        <v>10.0853539872444</v>
      </c>
      <c r="K26" s="20" t="n">
        <f aca="false">I26+J26</f>
        <v>117.965353987244</v>
      </c>
      <c r="L26" s="20" t="n">
        <f aca="false">K26+F26*H26</f>
        <v>405.645353987244</v>
      </c>
      <c r="M26" s="16" t="str">
        <f aca="false">IF(C26&lt;=K26,"REORDER",IF(C26&gt;L26,"OVERSTOCK","OK"))</f>
        <v>REORDER</v>
      </c>
      <c r="N26" s="16" t="str">
        <f aca="false">IF(C26&lt;=D26,"REORDER","OK")</f>
        <v>OK</v>
      </c>
      <c r="O26" s="18" t="n">
        <f aca="false">IF(D26&lt;I26,1,0)</f>
        <v>1</v>
      </c>
      <c r="P26" s="20" t="n">
        <f aca="false">C26/F26</f>
        <v>1.50166852057842</v>
      </c>
      <c r="Q26" s="19" t="n">
        <f aca="false">DATA!N26</f>
        <v>63.91</v>
      </c>
      <c r="R26" s="19" t="n">
        <f aca="false">DATA!O26</f>
        <v>0.89</v>
      </c>
      <c r="S26" s="17" t="n">
        <f aca="false">C26*Q26</f>
        <v>3451.14</v>
      </c>
      <c r="T26" s="19" t="n">
        <f aca="false">C26*R26</f>
        <v>48.06</v>
      </c>
      <c r="U26" s="20" t="n">
        <f aca="false">MAX(0,C26-L26)</f>
        <v>0</v>
      </c>
      <c r="V26" s="17" t="n">
        <f aca="false">U26*Q26</f>
        <v>0</v>
      </c>
      <c r="W26" s="19" t="n">
        <f aca="false">U26*R26</f>
        <v>0</v>
      </c>
      <c r="X26" s="20" t="n">
        <f aca="false">MAX(0,K26-C26)</f>
        <v>63.9653539872444</v>
      </c>
      <c r="Y26" s="17" t="n">
        <f aca="false">F26*PARAMETER!$B$5*Q26</f>
        <v>838844.314</v>
      </c>
      <c r="Z26" s="21" t="n">
        <f aca="false">SUMIF($Y$2:$Y$3205,"&gt;="&amp;Y26)/SUM($Y$2:$Y$3205)</f>
        <v>0.797902012468496</v>
      </c>
      <c r="AA26" s="16" t="str">
        <f aca="false">IF(Z26&lt;=PARAMETER!$B$7,"A",IF(Z26&lt;=PARAMETER!$B$8,"B","C"))</f>
        <v>A</v>
      </c>
      <c r="AB26" s="22" t="n">
        <f aca="false">G26/F26</f>
        <v>0.0984427141268076</v>
      </c>
      <c r="AC26" s="16" t="str">
        <f aca="false">IF(AB26&lt;=PARAMETER!$B$9,"X",IF(AB26&lt;=PARAMETER!$B$10,"Y","Z"))</f>
        <v>X</v>
      </c>
      <c r="AD26" s="16" t="str">
        <f aca="false">AA26&amp;AC26</f>
        <v>AX</v>
      </c>
      <c r="AE26" s="22" t="n">
        <f aca="false">DATA!I26</f>
        <v>0.68</v>
      </c>
      <c r="AF26" s="18" t="n">
        <f aca="false">DATA!L26</f>
        <v>178</v>
      </c>
      <c r="AG26" s="16" t="str">
        <f aca="false">DATA!K26</f>
        <v>D</v>
      </c>
      <c r="AH26" s="18" t="n">
        <f aca="false">IF(AE26&gt;=PARAMETER!$B$12,1,0)</f>
        <v>0</v>
      </c>
      <c r="AI26" s="18" t="n">
        <f aca="false">IF(AF26&gt;=PARAMETER!$B$13,1,0)</f>
        <v>1</v>
      </c>
      <c r="AJ26" s="18" t="n">
        <f aca="false">IF(AND(AH26=1,AI26=1),1,0)</f>
        <v>0</v>
      </c>
    </row>
    <row r="27" customFormat="false" ht="15" hidden="false" customHeight="false" outlineLevel="0" collapsed="false">
      <c r="A27" s="16" t="str">
        <f aca="false">DATA!A27</f>
        <v>ITM10025</v>
      </c>
      <c r="B27" s="16" t="str">
        <f aca="false">DATA!B27</f>
        <v>Groceries</v>
      </c>
      <c r="C27" s="17" t="n">
        <f aca="false">DATA!C27</f>
        <v>213</v>
      </c>
      <c r="D27" s="17" t="n">
        <f aca="false">DATA!D27</f>
        <v>63</v>
      </c>
      <c r="E27" s="18" t="n">
        <f aca="false">DATA!F27</f>
        <v>9</v>
      </c>
      <c r="F27" s="19" t="n">
        <f aca="false">DATA!G27</f>
        <v>1.18</v>
      </c>
      <c r="G27" s="19" t="n">
        <f aca="false">DATA!H27</f>
        <v>2.39</v>
      </c>
      <c r="H27" s="18" t="n">
        <f aca="false">DATA!E27</f>
        <v>12</v>
      </c>
      <c r="I27" s="20" t="n">
        <f aca="false">F27*E27</f>
        <v>10.62</v>
      </c>
      <c r="J27" s="20" t="n">
        <f aca="false">PARAMETER!$B$4*G27*SQRT(E27)</f>
        <v>11.7936005052421</v>
      </c>
      <c r="K27" s="20" t="n">
        <f aca="false">I27+J27</f>
        <v>22.4136005052421</v>
      </c>
      <c r="L27" s="20" t="n">
        <f aca="false">K27+F27*H27</f>
        <v>36.5736005052421</v>
      </c>
      <c r="M27" s="16" t="str">
        <f aca="false">IF(C27&lt;=K27,"REORDER",IF(C27&gt;L27,"OVERSTOCK","OK"))</f>
        <v>OVERSTOCK</v>
      </c>
      <c r="N27" s="16" t="str">
        <f aca="false">IF(C27&lt;=D27,"REORDER","OK")</f>
        <v>OK</v>
      </c>
      <c r="O27" s="18" t="n">
        <f aca="false">IF(D27&lt;I27,1,0)</f>
        <v>0</v>
      </c>
      <c r="P27" s="20" t="n">
        <f aca="false">C27/F27</f>
        <v>180.508474576271</v>
      </c>
      <c r="Q27" s="19" t="n">
        <f aca="false">DATA!N27</f>
        <v>35.64</v>
      </c>
      <c r="R27" s="19" t="n">
        <f aca="false">DATA!O27</f>
        <v>1.34</v>
      </c>
      <c r="S27" s="17" t="n">
        <f aca="false">C27*Q27</f>
        <v>7591.32</v>
      </c>
      <c r="T27" s="19" t="n">
        <f aca="false">C27*R27</f>
        <v>285.42</v>
      </c>
      <c r="U27" s="20" t="n">
        <f aca="false">MAX(0,C27-L27)</f>
        <v>176.426399494758</v>
      </c>
      <c r="V27" s="17" t="n">
        <f aca="false">U27*Q27</f>
        <v>6287.83687799317</v>
      </c>
      <c r="W27" s="19" t="n">
        <f aca="false">U27*R27</f>
        <v>236.411375322976</v>
      </c>
      <c r="X27" s="20" t="n">
        <f aca="false">MAX(0,K27-C27)</f>
        <v>0</v>
      </c>
      <c r="Y27" s="17" t="n">
        <f aca="false">F27*PARAMETER!$B$5*Q27</f>
        <v>15350.148</v>
      </c>
      <c r="Z27" s="21" t="n">
        <f aca="false">SUMIF($Y$2:$Y$3205,"&gt;="&amp;Y27)/SUM($Y$2:$Y$3205)</f>
        <v>0.999979715164503</v>
      </c>
      <c r="AA27" s="16" t="str">
        <f aca="false">IF(Z27&lt;=PARAMETER!$B$7,"A",IF(Z27&lt;=PARAMETER!$B$8,"B","C"))</f>
        <v>C</v>
      </c>
      <c r="AB27" s="22" t="n">
        <f aca="false">G27/F27</f>
        <v>2.02542372881356</v>
      </c>
      <c r="AC27" s="16" t="str">
        <f aca="false">IF(AB27&lt;=PARAMETER!$B$9,"X",IF(AB27&lt;=PARAMETER!$B$10,"Y","Z"))</f>
        <v>Z</v>
      </c>
      <c r="AD27" s="16" t="str">
        <f aca="false">AA27&amp;AC27</f>
        <v>CZ</v>
      </c>
      <c r="AE27" s="22" t="n">
        <f aca="false">DATA!I27</f>
        <v>0.39</v>
      </c>
      <c r="AF27" s="18" t="n">
        <f aca="false">DATA!L27</f>
        <v>66</v>
      </c>
      <c r="AG27" s="16" t="str">
        <f aca="false">DATA!K27</f>
        <v>B</v>
      </c>
      <c r="AH27" s="18" t="n">
        <f aca="false">IF(AE27&gt;=PARAMETER!$B$12,1,0)</f>
        <v>0</v>
      </c>
      <c r="AI27" s="18" t="n">
        <f aca="false">IF(AF27&gt;=PARAMETER!$B$13,1,0)</f>
        <v>0</v>
      </c>
      <c r="AJ27" s="18" t="n">
        <f aca="false">IF(AND(AH27=1,AI27=1),1,0)</f>
        <v>0</v>
      </c>
    </row>
    <row r="28" customFormat="false" ht="15" hidden="false" customHeight="false" outlineLevel="0" collapsed="false">
      <c r="A28" s="16" t="str">
        <f aca="false">DATA!A28</f>
        <v>ITM10026</v>
      </c>
      <c r="B28" s="16" t="str">
        <f aca="false">DATA!B28</f>
        <v>Groceries</v>
      </c>
      <c r="C28" s="17" t="n">
        <f aca="false">DATA!C28</f>
        <v>210</v>
      </c>
      <c r="D28" s="17" t="n">
        <f aca="false">DATA!D28</f>
        <v>38</v>
      </c>
      <c r="E28" s="18" t="n">
        <f aca="false">DATA!F28</f>
        <v>2</v>
      </c>
      <c r="F28" s="19" t="n">
        <f aca="false">DATA!G28</f>
        <v>3.28</v>
      </c>
      <c r="G28" s="19" t="n">
        <f aca="false">DATA!H28</f>
        <v>8.62</v>
      </c>
      <c r="H28" s="18" t="n">
        <f aca="false">DATA!E28</f>
        <v>9</v>
      </c>
      <c r="I28" s="20" t="n">
        <f aca="false">F28*E28</f>
        <v>6.56</v>
      </c>
      <c r="J28" s="20" t="n">
        <f aca="false">PARAMETER!$B$4*G28*SQRT(E28)</f>
        <v>20.0516225293859</v>
      </c>
      <c r="K28" s="20" t="n">
        <f aca="false">I28+J28</f>
        <v>26.6116225293858</v>
      </c>
      <c r="L28" s="20" t="n">
        <f aca="false">K28+F28*H28</f>
        <v>56.1316225293859</v>
      </c>
      <c r="M28" s="16" t="str">
        <f aca="false">IF(C28&lt;=K28,"REORDER",IF(C28&gt;L28,"OVERSTOCK","OK"))</f>
        <v>OVERSTOCK</v>
      </c>
      <c r="N28" s="16" t="str">
        <f aca="false">IF(C28&lt;=D28,"REORDER","OK")</f>
        <v>OK</v>
      </c>
      <c r="O28" s="18" t="n">
        <f aca="false">IF(D28&lt;I28,1,0)</f>
        <v>0</v>
      </c>
      <c r="P28" s="20" t="n">
        <f aca="false">C28/F28</f>
        <v>64.0243902439025</v>
      </c>
      <c r="Q28" s="19" t="n">
        <f aca="false">DATA!N28</f>
        <v>64.69</v>
      </c>
      <c r="R28" s="19" t="n">
        <f aca="false">DATA!O28</f>
        <v>1.65</v>
      </c>
      <c r="S28" s="17" t="n">
        <f aca="false">C28*Q28</f>
        <v>13584.9</v>
      </c>
      <c r="T28" s="19" t="n">
        <f aca="false">C28*R28</f>
        <v>346.5</v>
      </c>
      <c r="U28" s="20" t="n">
        <f aca="false">MAX(0,C28-L28)</f>
        <v>153.868377470614</v>
      </c>
      <c r="V28" s="17" t="n">
        <f aca="false">U28*Q28</f>
        <v>9953.74533857403</v>
      </c>
      <c r="W28" s="19" t="n">
        <f aca="false">U28*R28</f>
        <v>253.882822826513</v>
      </c>
      <c r="X28" s="20" t="n">
        <f aca="false">MAX(0,K28-C28)</f>
        <v>0</v>
      </c>
      <c r="Y28" s="17" t="n">
        <f aca="false">F28*PARAMETER!$B$5*Q28</f>
        <v>77446.868</v>
      </c>
      <c r="Z28" s="21" t="n">
        <f aca="false">SUMIF($Y$2:$Y$3205,"&gt;="&amp;Y28)/SUM($Y$2:$Y$3205)</f>
        <v>0.997961090249652</v>
      </c>
      <c r="AA28" s="16" t="str">
        <f aca="false">IF(Z28&lt;=PARAMETER!$B$7,"A",IF(Z28&lt;=PARAMETER!$B$8,"B","C"))</f>
        <v>C</v>
      </c>
      <c r="AB28" s="22" t="n">
        <f aca="false">G28/F28</f>
        <v>2.6280487804878</v>
      </c>
      <c r="AC28" s="16" t="str">
        <f aca="false">IF(AB28&lt;=PARAMETER!$B$9,"X",IF(AB28&lt;=PARAMETER!$B$10,"Y","Z"))</f>
        <v>Z</v>
      </c>
      <c r="AD28" s="16" t="str">
        <f aca="false">AA28&amp;AC28</f>
        <v>CZ</v>
      </c>
      <c r="AE28" s="22" t="n">
        <f aca="false">DATA!I28</f>
        <v>0.93</v>
      </c>
      <c r="AF28" s="18" t="n">
        <f aca="false">DATA!L28</f>
        <v>51</v>
      </c>
      <c r="AG28" s="16" t="str">
        <f aca="false">DATA!K28</f>
        <v>B</v>
      </c>
      <c r="AH28" s="18" t="n">
        <f aca="false">IF(AE28&gt;=PARAMETER!$B$12,1,0)</f>
        <v>1</v>
      </c>
      <c r="AI28" s="18" t="n">
        <f aca="false">IF(AF28&gt;=PARAMETER!$B$13,1,0)</f>
        <v>0</v>
      </c>
      <c r="AJ28" s="18" t="n">
        <f aca="false">IF(AND(AH28=1,AI28=1),1,0)</f>
        <v>0</v>
      </c>
    </row>
    <row r="29" customFormat="false" ht="15" hidden="false" customHeight="false" outlineLevel="0" collapsed="false">
      <c r="A29" s="16" t="str">
        <f aca="false">DATA!A29</f>
        <v>ITM10027</v>
      </c>
      <c r="B29" s="16" t="str">
        <f aca="false">DATA!B29</f>
        <v>Apparel</v>
      </c>
      <c r="C29" s="17" t="n">
        <f aca="false">DATA!C29</f>
        <v>123</v>
      </c>
      <c r="D29" s="17" t="n">
        <f aca="false">DATA!D29</f>
        <v>92</v>
      </c>
      <c r="E29" s="18" t="n">
        <f aca="false">DATA!F29</f>
        <v>5</v>
      </c>
      <c r="F29" s="19" t="n">
        <f aca="false">DATA!G29</f>
        <v>1.21</v>
      </c>
      <c r="G29" s="19" t="n">
        <f aca="false">DATA!H29</f>
        <v>2.35</v>
      </c>
      <c r="H29" s="18" t="n">
        <f aca="false">DATA!E29</f>
        <v>11</v>
      </c>
      <c r="I29" s="20" t="n">
        <f aca="false">F29*E29</f>
        <v>6.05</v>
      </c>
      <c r="J29" s="20" t="n">
        <f aca="false">PARAMETER!$B$4*G29*SQRT(E29)</f>
        <v>8.64331062881634</v>
      </c>
      <c r="K29" s="20" t="n">
        <f aca="false">I29+J29</f>
        <v>14.6933106288163</v>
      </c>
      <c r="L29" s="20" t="n">
        <f aca="false">K29+F29*H29</f>
        <v>28.0033106288163</v>
      </c>
      <c r="M29" s="16" t="str">
        <f aca="false">IF(C29&lt;=K29,"REORDER",IF(C29&gt;L29,"OVERSTOCK","OK"))</f>
        <v>OVERSTOCK</v>
      </c>
      <c r="N29" s="16" t="str">
        <f aca="false">IF(C29&lt;=D29,"REORDER","OK")</f>
        <v>OK</v>
      </c>
      <c r="O29" s="18" t="n">
        <f aca="false">IF(D29&lt;I29,1,0)</f>
        <v>0</v>
      </c>
      <c r="P29" s="20" t="n">
        <f aca="false">C29/F29</f>
        <v>101.652892561983</v>
      </c>
      <c r="Q29" s="19" t="n">
        <f aca="false">DATA!N29</f>
        <v>128.37</v>
      </c>
      <c r="R29" s="19" t="n">
        <f aca="false">DATA!O29</f>
        <v>1.65</v>
      </c>
      <c r="S29" s="17" t="n">
        <f aca="false">C29*Q29</f>
        <v>15789.51</v>
      </c>
      <c r="T29" s="19" t="n">
        <f aca="false">C29*R29</f>
        <v>202.95</v>
      </c>
      <c r="U29" s="20" t="n">
        <f aca="false">MAX(0,C29-L29)</f>
        <v>94.9966893711837</v>
      </c>
      <c r="V29" s="17" t="n">
        <f aca="false">U29*Q29</f>
        <v>12194.7250145788</v>
      </c>
      <c r="W29" s="19" t="n">
        <f aca="false">U29*R29</f>
        <v>156.744537462453</v>
      </c>
      <c r="X29" s="20" t="n">
        <f aca="false">MAX(0,K29-C29)</f>
        <v>0</v>
      </c>
      <c r="Y29" s="17" t="n">
        <f aca="false">F29*PARAMETER!$B$5*Q29</f>
        <v>56694.6105</v>
      </c>
      <c r="Z29" s="21" t="n">
        <f aca="false">SUMIF($Y$2:$Y$3205,"&gt;="&amp;Y29)/SUM($Y$2:$Y$3205)</f>
        <v>0.999187614067509</v>
      </c>
      <c r="AA29" s="16" t="str">
        <f aca="false">IF(Z29&lt;=PARAMETER!$B$7,"A",IF(Z29&lt;=PARAMETER!$B$8,"B","C"))</f>
        <v>C</v>
      </c>
      <c r="AB29" s="22" t="n">
        <f aca="false">G29/F29</f>
        <v>1.94214876033058</v>
      </c>
      <c r="AC29" s="16" t="str">
        <f aca="false">IF(AB29&lt;=PARAMETER!$B$9,"X",IF(AB29&lt;=PARAMETER!$B$10,"Y","Z"))</f>
        <v>Z</v>
      </c>
      <c r="AD29" s="16" t="str">
        <f aca="false">AA29&amp;AC29</f>
        <v>CZ</v>
      </c>
      <c r="AE29" s="22" t="n">
        <f aca="false">DATA!I29</f>
        <v>0.51</v>
      </c>
      <c r="AF29" s="18" t="n">
        <f aca="false">DATA!L29</f>
        <v>62</v>
      </c>
      <c r="AG29" s="16" t="str">
        <f aca="false">DATA!K29</f>
        <v>C</v>
      </c>
      <c r="AH29" s="18" t="n">
        <f aca="false">IF(AE29&gt;=PARAMETER!$B$12,1,0)</f>
        <v>0</v>
      </c>
      <c r="AI29" s="18" t="n">
        <f aca="false">IF(AF29&gt;=PARAMETER!$B$13,1,0)</f>
        <v>0</v>
      </c>
      <c r="AJ29" s="18" t="n">
        <f aca="false">IF(AND(AH29=1,AI29=1),1,0)</f>
        <v>0</v>
      </c>
    </row>
    <row r="30" customFormat="false" ht="15" hidden="false" customHeight="false" outlineLevel="0" collapsed="false">
      <c r="A30" s="16" t="str">
        <f aca="false">DATA!A30</f>
        <v>ITM10028</v>
      </c>
      <c r="B30" s="16" t="str">
        <f aca="false">DATA!B30</f>
        <v>Pharma</v>
      </c>
      <c r="C30" s="17" t="n">
        <f aca="false">DATA!C30</f>
        <v>42</v>
      </c>
      <c r="D30" s="17" t="n">
        <f aca="false">DATA!D30</f>
        <v>45</v>
      </c>
      <c r="E30" s="18" t="n">
        <f aca="false">DATA!F30</f>
        <v>3</v>
      </c>
      <c r="F30" s="19" t="n">
        <f aca="false">DATA!G30</f>
        <v>32.62</v>
      </c>
      <c r="G30" s="19" t="n">
        <f aca="false">DATA!H30</f>
        <v>2.04</v>
      </c>
      <c r="H30" s="18" t="n">
        <f aca="false">DATA!E30</f>
        <v>9</v>
      </c>
      <c r="I30" s="20" t="n">
        <f aca="false">F30*E30</f>
        <v>97.86</v>
      </c>
      <c r="J30" s="20" t="n">
        <f aca="false">PARAMETER!$B$4*G30*SQRT(E30)</f>
        <v>5.81189890790354</v>
      </c>
      <c r="K30" s="20" t="n">
        <f aca="false">I30+J30</f>
        <v>103.671898907904</v>
      </c>
      <c r="L30" s="20" t="n">
        <f aca="false">K30+F30*H30</f>
        <v>397.251898907904</v>
      </c>
      <c r="M30" s="16" t="str">
        <f aca="false">IF(C30&lt;=K30,"REORDER",IF(C30&gt;L30,"OVERSTOCK","OK"))</f>
        <v>REORDER</v>
      </c>
      <c r="N30" s="16" t="str">
        <f aca="false">IF(C30&lt;=D30,"REORDER","OK")</f>
        <v>REORDER</v>
      </c>
      <c r="O30" s="18" t="n">
        <f aca="false">IF(D30&lt;I30,1,0)</f>
        <v>1</v>
      </c>
      <c r="P30" s="20" t="n">
        <f aca="false">C30/F30</f>
        <v>1.28755364806867</v>
      </c>
      <c r="Q30" s="19" t="n">
        <f aca="false">DATA!N30</f>
        <v>167.02</v>
      </c>
      <c r="R30" s="19" t="n">
        <f aca="false">DATA!O30</f>
        <v>0.13</v>
      </c>
      <c r="S30" s="17" t="n">
        <f aca="false">C30*Q30</f>
        <v>7014.84</v>
      </c>
      <c r="T30" s="19" t="n">
        <f aca="false">C30*R30</f>
        <v>5.46</v>
      </c>
      <c r="U30" s="20" t="n">
        <f aca="false">MAX(0,C30-L30)</f>
        <v>0</v>
      </c>
      <c r="V30" s="17" t="n">
        <f aca="false">U30*Q30</f>
        <v>0</v>
      </c>
      <c r="W30" s="19" t="n">
        <f aca="false">U30*R30</f>
        <v>0</v>
      </c>
      <c r="X30" s="20" t="n">
        <f aca="false">MAX(0,K30-C30)</f>
        <v>61.6718989079035</v>
      </c>
      <c r="Y30" s="17" t="n">
        <f aca="false">F30*PARAMETER!$B$5*Q30</f>
        <v>1988590.226</v>
      </c>
      <c r="Z30" s="21" t="n">
        <f aca="false">SUMIF($Y$2:$Y$3205,"&gt;="&amp;Y30)/SUM($Y$2:$Y$3205)</f>
        <v>0.339830907843335</v>
      </c>
      <c r="AA30" s="16" t="str">
        <f aca="false">IF(Z30&lt;=PARAMETER!$B$7,"A",IF(Z30&lt;=PARAMETER!$B$8,"B","C"))</f>
        <v>A</v>
      </c>
      <c r="AB30" s="22" t="n">
        <f aca="false">G30/F30</f>
        <v>0.0625383200490497</v>
      </c>
      <c r="AC30" s="16" t="str">
        <f aca="false">IF(AB30&lt;=PARAMETER!$B$9,"X",IF(AB30&lt;=PARAMETER!$B$10,"Y","Z"))</f>
        <v>X</v>
      </c>
      <c r="AD30" s="16" t="str">
        <f aca="false">AA30&amp;AC30</f>
        <v>AX</v>
      </c>
      <c r="AE30" s="22" t="n">
        <f aca="false">DATA!I30</f>
        <v>0.34</v>
      </c>
      <c r="AF30" s="18" t="n">
        <f aca="false">DATA!L30</f>
        <v>128</v>
      </c>
      <c r="AG30" s="16" t="str">
        <f aca="false">DATA!K30</f>
        <v>D</v>
      </c>
      <c r="AH30" s="18" t="n">
        <f aca="false">IF(AE30&gt;=PARAMETER!$B$12,1,0)</f>
        <v>0</v>
      </c>
      <c r="AI30" s="18" t="n">
        <f aca="false">IF(AF30&gt;=PARAMETER!$B$13,1,0)</f>
        <v>1</v>
      </c>
      <c r="AJ30" s="18" t="n">
        <f aca="false">IF(AND(AH30=1,AI30=1),1,0)</f>
        <v>0</v>
      </c>
    </row>
    <row r="31" customFormat="false" ht="15" hidden="false" customHeight="false" outlineLevel="0" collapsed="false">
      <c r="A31" s="16" t="str">
        <f aca="false">DATA!A31</f>
        <v>ITM10029</v>
      </c>
      <c r="B31" s="16" t="str">
        <f aca="false">DATA!B31</f>
        <v>Pharma</v>
      </c>
      <c r="C31" s="17" t="n">
        <f aca="false">DATA!C31</f>
        <v>284</v>
      </c>
      <c r="D31" s="17" t="n">
        <f aca="false">DATA!D31</f>
        <v>23</v>
      </c>
      <c r="E31" s="18" t="n">
        <f aca="false">DATA!F31</f>
        <v>4</v>
      </c>
      <c r="F31" s="19" t="n">
        <f aca="false">DATA!G31</f>
        <v>21.45</v>
      </c>
      <c r="G31" s="19" t="n">
        <f aca="false">DATA!H31</f>
        <v>2.46</v>
      </c>
      <c r="H31" s="18" t="n">
        <f aca="false">DATA!E31</f>
        <v>5</v>
      </c>
      <c r="I31" s="20" t="n">
        <f aca="false">F31*E31</f>
        <v>85.8</v>
      </c>
      <c r="J31" s="20" t="n">
        <f aca="false">PARAMETER!$B$4*G31*SQRT(E31)</f>
        <v>8.09267984460124</v>
      </c>
      <c r="K31" s="20" t="n">
        <f aca="false">I31+J31</f>
        <v>93.8926798446012</v>
      </c>
      <c r="L31" s="20" t="n">
        <f aca="false">K31+F31*H31</f>
        <v>201.142679844601</v>
      </c>
      <c r="M31" s="16" t="str">
        <f aca="false">IF(C31&lt;=K31,"REORDER",IF(C31&gt;L31,"OVERSTOCK","OK"))</f>
        <v>OVERSTOCK</v>
      </c>
      <c r="N31" s="16" t="str">
        <f aca="false">IF(C31&lt;=D31,"REORDER","OK")</f>
        <v>OK</v>
      </c>
      <c r="O31" s="18" t="n">
        <f aca="false">IF(D31&lt;I31,1,0)</f>
        <v>1</v>
      </c>
      <c r="P31" s="20" t="n">
        <f aca="false">C31/F31</f>
        <v>13.2400932400932</v>
      </c>
      <c r="Q31" s="19" t="n">
        <f aca="false">DATA!N31</f>
        <v>105.6</v>
      </c>
      <c r="R31" s="19" t="n">
        <f aca="false">DATA!O31</f>
        <v>1.3</v>
      </c>
      <c r="S31" s="17" t="n">
        <f aca="false">C31*Q31</f>
        <v>29990.4</v>
      </c>
      <c r="T31" s="19" t="n">
        <f aca="false">C31*R31</f>
        <v>369.2</v>
      </c>
      <c r="U31" s="20" t="n">
        <f aca="false">MAX(0,C31-L31)</f>
        <v>82.8573201553988</v>
      </c>
      <c r="V31" s="17" t="n">
        <f aca="false">U31*Q31</f>
        <v>8749.73300841011</v>
      </c>
      <c r="W31" s="19" t="n">
        <f aca="false">U31*R31</f>
        <v>107.714516202018</v>
      </c>
      <c r="X31" s="20" t="n">
        <f aca="false">MAX(0,K31-C31)</f>
        <v>0</v>
      </c>
      <c r="Y31" s="17" t="n">
        <f aca="false">F31*PARAMETER!$B$5*Q31</f>
        <v>826768.8</v>
      </c>
      <c r="Z31" s="21" t="n">
        <f aca="false">SUMIF($Y$2:$Y$3205,"&gt;="&amp;Y31)/SUM($Y$2:$Y$3205)</f>
        <v>0.801875694262876</v>
      </c>
      <c r="AA31" s="16" t="str">
        <f aca="false">IF(Z31&lt;=PARAMETER!$B$7,"A",IF(Z31&lt;=PARAMETER!$B$8,"B","C"))</f>
        <v>B</v>
      </c>
      <c r="AB31" s="22" t="n">
        <f aca="false">G31/F31</f>
        <v>0.114685314685315</v>
      </c>
      <c r="AC31" s="16" t="str">
        <f aca="false">IF(AB31&lt;=PARAMETER!$B$9,"X",IF(AB31&lt;=PARAMETER!$B$10,"Y","Z"))</f>
        <v>X</v>
      </c>
      <c r="AD31" s="16" t="str">
        <f aca="false">AA31&amp;AC31</f>
        <v>BX</v>
      </c>
      <c r="AE31" s="22" t="n">
        <f aca="false">DATA!I31</f>
        <v>0.47</v>
      </c>
      <c r="AF31" s="18" t="n">
        <f aca="false">DATA!L31</f>
        <v>130</v>
      </c>
      <c r="AG31" s="16" t="str">
        <f aca="false">DATA!K31</f>
        <v>A</v>
      </c>
      <c r="AH31" s="18" t="n">
        <f aca="false">IF(AE31&gt;=PARAMETER!$B$12,1,0)</f>
        <v>0</v>
      </c>
      <c r="AI31" s="18" t="n">
        <f aca="false">IF(AF31&gt;=PARAMETER!$B$13,1,0)</f>
        <v>1</v>
      </c>
      <c r="AJ31" s="18" t="n">
        <f aca="false">IF(AND(AH31=1,AI31=1),1,0)</f>
        <v>0</v>
      </c>
    </row>
    <row r="32" customFormat="false" ht="15" hidden="false" customHeight="false" outlineLevel="0" collapsed="false">
      <c r="A32" s="16" t="str">
        <f aca="false">DATA!A32</f>
        <v>ITM10030</v>
      </c>
      <c r="B32" s="16" t="str">
        <f aca="false">DATA!B32</f>
        <v>Groceries</v>
      </c>
      <c r="C32" s="17" t="n">
        <f aca="false">DATA!C32</f>
        <v>309</v>
      </c>
      <c r="D32" s="17" t="n">
        <f aca="false">DATA!D32</f>
        <v>87</v>
      </c>
      <c r="E32" s="18" t="n">
        <f aca="false">DATA!F32</f>
        <v>5</v>
      </c>
      <c r="F32" s="19" t="n">
        <f aca="false">DATA!G32</f>
        <v>15.58</v>
      </c>
      <c r="G32" s="19" t="n">
        <f aca="false">DATA!H32</f>
        <v>5.33</v>
      </c>
      <c r="H32" s="18" t="n">
        <f aca="false">DATA!E32</f>
        <v>8</v>
      </c>
      <c r="I32" s="20" t="n">
        <f aca="false">F32*E32</f>
        <v>77.9</v>
      </c>
      <c r="J32" s="20" t="n">
        <f aca="false">PARAMETER!$B$4*G32*SQRT(E32)</f>
        <v>19.60376410706</v>
      </c>
      <c r="K32" s="20" t="n">
        <f aca="false">I32+J32</f>
        <v>97.5037641070601</v>
      </c>
      <c r="L32" s="20" t="n">
        <f aca="false">K32+F32*H32</f>
        <v>222.14376410706</v>
      </c>
      <c r="M32" s="16" t="str">
        <f aca="false">IF(C32&lt;=K32,"REORDER",IF(C32&gt;L32,"OVERSTOCK","OK"))</f>
        <v>OVERSTOCK</v>
      </c>
      <c r="N32" s="16" t="str">
        <f aca="false">IF(C32&lt;=D32,"REORDER","OK")</f>
        <v>OK</v>
      </c>
      <c r="O32" s="18" t="n">
        <f aca="false">IF(D32&lt;I32,1,0)</f>
        <v>0</v>
      </c>
      <c r="P32" s="20" t="n">
        <f aca="false">C32/F32</f>
        <v>19.8331193838254</v>
      </c>
      <c r="Q32" s="19" t="n">
        <f aca="false">DATA!N32</f>
        <v>29.47</v>
      </c>
      <c r="R32" s="19" t="n">
        <f aca="false">DATA!O32</f>
        <v>1.95</v>
      </c>
      <c r="S32" s="17" t="n">
        <f aca="false">C32*Q32</f>
        <v>9106.23</v>
      </c>
      <c r="T32" s="19" t="n">
        <f aca="false">C32*R32</f>
        <v>602.55</v>
      </c>
      <c r="U32" s="20" t="n">
        <f aca="false">MAX(0,C32-L32)</f>
        <v>86.8562358929399</v>
      </c>
      <c r="V32" s="17" t="n">
        <f aca="false">U32*Q32</f>
        <v>2559.65327176494</v>
      </c>
      <c r="W32" s="19" t="n">
        <f aca="false">U32*R32</f>
        <v>169.369659991233</v>
      </c>
      <c r="X32" s="20" t="n">
        <f aca="false">MAX(0,K32-C32)</f>
        <v>0</v>
      </c>
      <c r="Y32" s="17" t="n">
        <f aca="false">F32*PARAMETER!$B$5*Q32</f>
        <v>167587.049</v>
      </c>
      <c r="Z32" s="21" t="n">
        <f aca="false">SUMIF($Y$2:$Y$3205,"&gt;="&amp;Y32)/SUM($Y$2:$Y$3205)</f>
        <v>0.988278657408248</v>
      </c>
      <c r="AA32" s="16" t="str">
        <f aca="false">IF(Z32&lt;=PARAMETER!$B$7,"A",IF(Z32&lt;=PARAMETER!$B$8,"B","C"))</f>
        <v>C</v>
      </c>
      <c r="AB32" s="22" t="n">
        <f aca="false">G32/F32</f>
        <v>0.342105263157895</v>
      </c>
      <c r="AC32" s="16" t="str">
        <f aca="false">IF(AB32&lt;=PARAMETER!$B$9,"X",IF(AB32&lt;=PARAMETER!$B$10,"Y","Z"))</f>
        <v>Y</v>
      </c>
      <c r="AD32" s="16" t="str">
        <f aca="false">AA32&amp;AC32</f>
        <v>CY</v>
      </c>
      <c r="AE32" s="22" t="n">
        <f aca="false">DATA!I32</f>
        <v>0.72</v>
      </c>
      <c r="AF32" s="18" t="n">
        <f aca="false">DATA!L32</f>
        <v>65</v>
      </c>
      <c r="AG32" s="16" t="str">
        <f aca="false">DATA!K32</f>
        <v>D</v>
      </c>
      <c r="AH32" s="18" t="n">
        <f aca="false">IF(AE32&gt;=PARAMETER!$B$12,1,0)</f>
        <v>0</v>
      </c>
      <c r="AI32" s="18" t="n">
        <f aca="false">IF(AF32&gt;=PARAMETER!$B$13,1,0)</f>
        <v>0</v>
      </c>
      <c r="AJ32" s="18" t="n">
        <f aca="false">IF(AND(AH32=1,AI32=1),1,0)</f>
        <v>0</v>
      </c>
    </row>
    <row r="33" customFormat="false" ht="15" hidden="false" customHeight="false" outlineLevel="0" collapsed="false">
      <c r="A33" s="16" t="str">
        <f aca="false">DATA!A33</f>
        <v>ITM10031</v>
      </c>
      <c r="B33" s="16" t="str">
        <f aca="false">DATA!B33</f>
        <v>Pharma</v>
      </c>
      <c r="C33" s="17" t="n">
        <f aca="false">DATA!C33</f>
        <v>449</v>
      </c>
      <c r="D33" s="17" t="n">
        <f aca="false">DATA!D33</f>
        <v>44</v>
      </c>
      <c r="E33" s="18" t="n">
        <f aca="false">DATA!F33</f>
        <v>3</v>
      </c>
      <c r="F33" s="19" t="n">
        <f aca="false">DATA!G33</f>
        <v>45.72</v>
      </c>
      <c r="G33" s="19" t="n">
        <f aca="false">DATA!H33</f>
        <v>1.68</v>
      </c>
      <c r="H33" s="18" t="n">
        <f aca="false">DATA!E33</f>
        <v>13</v>
      </c>
      <c r="I33" s="20" t="n">
        <f aca="false">F33*E33</f>
        <v>137.16</v>
      </c>
      <c r="J33" s="20" t="n">
        <f aca="false">PARAMETER!$B$4*G33*SQRT(E33)</f>
        <v>4.78626968886174</v>
      </c>
      <c r="K33" s="20" t="n">
        <f aca="false">I33+J33</f>
        <v>141.946269688862</v>
      </c>
      <c r="L33" s="20" t="n">
        <f aca="false">K33+F33*H33</f>
        <v>736.306269688862</v>
      </c>
      <c r="M33" s="16" t="str">
        <f aca="false">IF(C33&lt;=K33,"REORDER",IF(C33&gt;L33,"OVERSTOCK","OK"))</f>
        <v>OK</v>
      </c>
      <c r="N33" s="16" t="str">
        <f aca="false">IF(C33&lt;=D33,"REORDER","OK")</f>
        <v>OK</v>
      </c>
      <c r="O33" s="18" t="n">
        <f aca="false">IF(D33&lt;I33,1,0)</f>
        <v>1</v>
      </c>
      <c r="P33" s="20" t="n">
        <f aca="false">C33/F33</f>
        <v>9.82064741907262</v>
      </c>
      <c r="Q33" s="19" t="n">
        <f aca="false">DATA!N33</f>
        <v>57.37</v>
      </c>
      <c r="R33" s="19" t="n">
        <f aca="false">DATA!O33</f>
        <v>0.54</v>
      </c>
      <c r="S33" s="17" t="n">
        <f aca="false">C33*Q33</f>
        <v>25759.13</v>
      </c>
      <c r="T33" s="19" t="n">
        <f aca="false">C33*R33</f>
        <v>242.46</v>
      </c>
      <c r="U33" s="20" t="n">
        <f aca="false">MAX(0,C33-L33)</f>
        <v>0</v>
      </c>
      <c r="V33" s="17" t="n">
        <f aca="false">U33*Q33</f>
        <v>0</v>
      </c>
      <c r="W33" s="19" t="n">
        <f aca="false">U33*R33</f>
        <v>0</v>
      </c>
      <c r="X33" s="20" t="n">
        <f aca="false">MAX(0,K33-C33)</f>
        <v>0</v>
      </c>
      <c r="Y33" s="17" t="n">
        <f aca="false">F33*PARAMETER!$B$5*Q33</f>
        <v>957379.086</v>
      </c>
      <c r="Z33" s="21" t="n">
        <f aca="false">SUMIF($Y$2:$Y$3205,"&gt;="&amp;Y33)/SUM($Y$2:$Y$3205)</f>
        <v>0.753867760575705</v>
      </c>
      <c r="AA33" s="16" t="str">
        <f aca="false">IF(Z33&lt;=PARAMETER!$B$7,"A",IF(Z33&lt;=PARAMETER!$B$8,"B","C"))</f>
        <v>A</v>
      </c>
      <c r="AB33" s="22" t="n">
        <f aca="false">G33/F33</f>
        <v>0.036745406824147</v>
      </c>
      <c r="AC33" s="16" t="str">
        <f aca="false">IF(AB33&lt;=PARAMETER!$B$9,"X",IF(AB33&lt;=PARAMETER!$B$10,"Y","Z"))</f>
        <v>X</v>
      </c>
      <c r="AD33" s="16" t="str">
        <f aca="false">AA33&amp;AC33</f>
        <v>AX</v>
      </c>
      <c r="AE33" s="22" t="n">
        <f aca="false">DATA!I33</f>
        <v>0.86</v>
      </c>
      <c r="AF33" s="18" t="n">
        <f aca="false">DATA!L33</f>
        <v>96</v>
      </c>
      <c r="AG33" s="16" t="str">
        <f aca="false">DATA!K33</f>
        <v>C</v>
      </c>
      <c r="AH33" s="18" t="n">
        <f aca="false">IF(AE33&gt;=PARAMETER!$B$12,1,0)</f>
        <v>1</v>
      </c>
      <c r="AI33" s="18" t="n">
        <f aca="false">IF(AF33&gt;=PARAMETER!$B$13,1,0)</f>
        <v>1</v>
      </c>
      <c r="AJ33" s="18" t="n">
        <f aca="false">IF(AND(AH33=1,AI33=1),1,0)</f>
        <v>1</v>
      </c>
    </row>
    <row r="34" customFormat="false" ht="15" hidden="false" customHeight="false" outlineLevel="0" collapsed="false">
      <c r="A34" s="16" t="str">
        <f aca="false">DATA!A34</f>
        <v>ITM10032</v>
      </c>
      <c r="B34" s="16" t="str">
        <f aca="false">DATA!B34</f>
        <v>Pharma</v>
      </c>
      <c r="C34" s="17" t="n">
        <f aca="false">DATA!C34</f>
        <v>481</v>
      </c>
      <c r="D34" s="17" t="n">
        <f aca="false">DATA!D34</f>
        <v>39</v>
      </c>
      <c r="E34" s="18" t="n">
        <f aca="false">DATA!F34</f>
        <v>7</v>
      </c>
      <c r="F34" s="19" t="n">
        <f aca="false">DATA!G34</f>
        <v>10.45</v>
      </c>
      <c r="G34" s="19" t="n">
        <f aca="false">DATA!H34</f>
        <v>9.41</v>
      </c>
      <c r="H34" s="18" t="n">
        <f aca="false">DATA!E34</f>
        <v>13</v>
      </c>
      <c r="I34" s="20" t="n">
        <f aca="false">F34*E34</f>
        <v>73.15</v>
      </c>
      <c r="J34" s="20" t="n">
        <f aca="false">PARAMETER!$B$4*G34*SQRT(E34)</f>
        <v>40.9511309525525</v>
      </c>
      <c r="K34" s="20" t="n">
        <f aca="false">I34+J34</f>
        <v>114.101130952552</v>
      </c>
      <c r="L34" s="20" t="n">
        <f aca="false">K34+F34*H34</f>
        <v>249.951130952552</v>
      </c>
      <c r="M34" s="16" t="str">
        <f aca="false">IF(C34&lt;=K34,"REORDER",IF(C34&gt;L34,"OVERSTOCK","OK"))</f>
        <v>OVERSTOCK</v>
      </c>
      <c r="N34" s="16" t="str">
        <f aca="false">IF(C34&lt;=D34,"REORDER","OK")</f>
        <v>OK</v>
      </c>
      <c r="O34" s="18" t="n">
        <f aca="false">IF(D34&lt;I34,1,0)</f>
        <v>1</v>
      </c>
      <c r="P34" s="20" t="n">
        <f aca="false">C34/F34</f>
        <v>46.0287081339713</v>
      </c>
      <c r="Q34" s="19" t="n">
        <f aca="false">DATA!N34</f>
        <v>75.58</v>
      </c>
      <c r="R34" s="19" t="n">
        <f aca="false">DATA!O34</f>
        <v>1.61</v>
      </c>
      <c r="S34" s="17" t="n">
        <f aca="false">C34*Q34</f>
        <v>36353.98</v>
      </c>
      <c r="T34" s="19" t="n">
        <f aca="false">C34*R34</f>
        <v>774.41</v>
      </c>
      <c r="U34" s="20" t="n">
        <f aca="false">MAX(0,C34-L34)</f>
        <v>231.048869047448</v>
      </c>
      <c r="V34" s="17" t="n">
        <f aca="false">U34*Q34</f>
        <v>17462.6735226061</v>
      </c>
      <c r="W34" s="19" t="n">
        <f aca="false">U34*R34</f>
        <v>371.988679166391</v>
      </c>
      <c r="X34" s="20" t="n">
        <f aca="false">MAX(0,K34-C34)</f>
        <v>0</v>
      </c>
      <c r="Y34" s="17" t="n">
        <f aca="false">F34*PARAMETER!$B$5*Q34</f>
        <v>288281.015</v>
      </c>
      <c r="Z34" s="21" t="n">
        <f aca="false">SUMIF($Y$2:$Y$3205,"&gt;="&amp;Y34)/SUM($Y$2:$Y$3205)</f>
        <v>0.962847812563017</v>
      </c>
      <c r="AA34" s="16" t="str">
        <f aca="false">IF(Z34&lt;=PARAMETER!$B$7,"A",IF(Z34&lt;=PARAMETER!$B$8,"B","C"))</f>
        <v>C</v>
      </c>
      <c r="AB34" s="22" t="n">
        <f aca="false">G34/F34</f>
        <v>0.900478468899522</v>
      </c>
      <c r="AC34" s="16" t="str">
        <f aca="false">IF(AB34&lt;=PARAMETER!$B$9,"X",IF(AB34&lt;=PARAMETER!$B$10,"Y","Z"))</f>
        <v>Z</v>
      </c>
      <c r="AD34" s="16" t="str">
        <f aca="false">AA34&amp;AC34</f>
        <v>CZ</v>
      </c>
      <c r="AE34" s="22" t="n">
        <f aca="false">DATA!I34</f>
        <v>0.42</v>
      </c>
      <c r="AF34" s="18" t="n">
        <f aca="false">DATA!L34</f>
        <v>85</v>
      </c>
      <c r="AG34" s="16" t="str">
        <f aca="false">DATA!K34</f>
        <v>D</v>
      </c>
      <c r="AH34" s="18" t="n">
        <f aca="false">IF(AE34&gt;=PARAMETER!$B$12,1,0)</f>
        <v>0</v>
      </c>
      <c r="AI34" s="18" t="n">
        <f aca="false">IF(AF34&gt;=PARAMETER!$B$13,1,0)</f>
        <v>0</v>
      </c>
      <c r="AJ34" s="18" t="n">
        <f aca="false">IF(AND(AH34=1,AI34=1),1,0)</f>
        <v>0</v>
      </c>
    </row>
    <row r="35" customFormat="false" ht="15" hidden="false" customHeight="false" outlineLevel="0" collapsed="false">
      <c r="A35" s="16" t="str">
        <f aca="false">DATA!A35</f>
        <v>ITM10033</v>
      </c>
      <c r="B35" s="16" t="str">
        <f aca="false">DATA!B35</f>
        <v>Electronics</v>
      </c>
      <c r="C35" s="17" t="n">
        <f aca="false">DATA!C35</f>
        <v>403</v>
      </c>
      <c r="D35" s="17" t="n">
        <f aca="false">DATA!D35</f>
        <v>26</v>
      </c>
      <c r="E35" s="18" t="n">
        <f aca="false">DATA!F35</f>
        <v>2</v>
      </c>
      <c r="F35" s="19" t="n">
        <f aca="false">DATA!G35</f>
        <v>20.08</v>
      </c>
      <c r="G35" s="19" t="n">
        <f aca="false">DATA!H35</f>
        <v>9.68</v>
      </c>
      <c r="H35" s="18" t="n">
        <f aca="false">DATA!E35</f>
        <v>9</v>
      </c>
      <c r="I35" s="20" t="n">
        <f aca="false">F35*E35</f>
        <v>40.16</v>
      </c>
      <c r="J35" s="20" t="n">
        <f aca="false">PARAMETER!$B$4*G35*SQRT(E35)</f>
        <v>22.5173672951804</v>
      </c>
      <c r="K35" s="20" t="n">
        <f aca="false">I35+J35</f>
        <v>62.6773672951804</v>
      </c>
      <c r="L35" s="20" t="n">
        <f aca="false">K35+F35*H35</f>
        <v>243.39736729518</v>
      </c>
      <c r="M35" s="16" t="str">
        <f aca="false">IF(C35&lt;=K35,"REORDER",IF(C35&gt;L35,"OVERSTOCK","OK"))</f>
        <v>OVERSTOCK</v>
      </c>
      <c r="N35" s="16" t="str">
        <f aca="false">IF(C35&lt;=D35,"REORDER","OK")</f>
        <v>OK</v>
      </c>
      <c r="O35" s="18" t="n">
        <f aca="false">IF(D35&lt;I35,1,0)</f>
        <v>1</v>
      </c>
      <c r="P35" s="20" t="n">
        <f aca="false">C35/F35</f>
        <v>20.0697211155379</v>
      </c>
      <c r="Q35" s="19" t="n">
        <f aca="false">DATA!N35</f>
        <v>130.87</v>
      </c>
      <c r="R35" s="19" t="n">
        <f aca="false">DATA!O35</f>
        <v>1.12</v>
      </c>
      <c r="S35" s="17" t="n">
        <f aca="false">C35*Q35</f>
        <v>52740.61</v>
      </c>
      <c r="T35" s="19" t="n">
        <f aca="false">C35*R35</f>
        <v>451.36</v>
      </c>
      <c r="U35" s="20" t="n">
        <f aca="false">MAX(0,C35-L35)</f>
        <v>159.60263270482</v>
      </c>
      <c r="V35" s="17" t="n">
        <f aca="false">U35*Q35</f>
        <v>20887.1965420798</v>
      </c>
      <c r="W35" s="19" t="n">
        <f aca="false">U35*R35</f>
        <v>178.754948629398</v>
      </c>
      <c r="X35" s="20" t="n">
        <f aca="false">MAX(0,K35-C35)</f>
        <v>0</v>
      </c>
      <c r="Y35" s="17" t="n">
        <f aca="false">F35*PARAMETER!$B$5*Q35</f>
        <v>959172.404</v>
      </c>
      <c r="Z35" s="21" t="n">
        <f aca="false">SUMIF($Y$2:$Y$3205,"&gt;="&amp;Y35)/SUM($Y$2:$Y$3205)</f>
        <v>0.752951009531194</v>
      </c>
      <c r="AA35" s="16" t="str">
        <f aca="false">IF(Z35&lt;=PARAMETER!$B$7,"A",IF(Z35&lt;=PARAMETER!$B$8,"B","C"))</f>
        <v>A</v>
      </c>
      <c r="AB35" s="22" t="n">
        <f aca="false">G35/F35</f>
        <v>0.48207171314741</v>
      </c>
      <c r="AC35" s="16" t="str">
        <f aca="false">IF(AB35&lt;=PARAMETER!$B$9,"X",IF(AB35&lt;=PARAMETER!$B$10,"Y","Z"))</f>
        <v>Y</v>
      </c>
      <c r="AD35" s="16" t="str">
        <f aca="false">AA35&amp;AC35</f>
        <v>AY</v>
      </c>
      <c r="AE35" s="22" t="n">
        <f aca="false">DATA!I35</f>
        <v>0.31</v>
      </c>
      <c r="AF35" s="18" t="n">
        <f aca="false">DATA!L35</f>
        <v>94</v>
      </c>
      <c r="AG35" s="16" t="str">
        <f aca="false">DATA!K35</f>
        <v>D</v>
      </c>
      <c r="AH35" s="18" t="n">
        <f aca="false">IF(AE35&gt;=PARAMETER!$B$12,1,0)</f>
        <v>0</v>
      </c>
      <c r="AI35" s="18" t="n">
        <f aca="false">IF(AF35&gt;=PARAMETER!$B$13,1,0)</f>
        <v>0</v>
      </c>
      <c r="AJ35" s="18" t="n">
        <f aca="false">IF(AND(AH35=1,AI35=1),1,0)</f>
        <v>0</v>
      </c>
    </row>
    <row r="36" customFormat="false" ht="15" hidden="false" customHeight="false" outlineLevel="0" collapsed="false">
      <c r="A36" s="16" t="str">
        <f aca="false">DATA!A36</f>
        <v>ITM10034</v>
      </c>
      <c r="B36" s="16" t="str">
        <f aca="false">DATA!B36</f>
        <v>Groceries</v>
      </c>
      <c r="C36" s="17" t="n">
        <f aca="false">DATA!C36</f>
        <v>279</v>
      </c>
      <c r="D36" s="17" t="n">
        <f aca="false">DATA!D36</f>
        <v>76</v>
      </c>
      <c r="E36" s="18" t="n">
        <f aca="false">DATA!F36</f>
        <v>3</v>
      </c>
      <c r="F36" s="19" t="n">
        <f aca="false">DATA!G36</f>
        <v>47.08</v>
      </c>
      <c r="G36" s="19" t="n">
        <f aca="false">DATA!H36</f>
        <v>9.75</v>
      </c>
      <c r="H36" s="18" t="n">
        <f aca="false">DATA!E36</f>
        <v>4</v>
      </c>
      <c r="I36" s="20" t="n">
        <f aca="false">F36*E36</f>
        <v>141.24</v>
      </c>
      <c r="J36" s="20" t="n">
        <f aca="false">PARAMETER!$B$4*G36*SQRT(E36)</f>
        <v>27.7774580157155</v>
      </c>
      <c r="K36" s="20" t="n">
        <f aca="false">I36+J36</f>
        <v>169.017458015715</v>
      </c>
      <c r="L36" s="20" t="n">
        <f aca="false">K36+F36*H36</f>
        <v>357.337458015715</v>
      </c>
      <c r="M36" s="16" t="str">
        <f aca="false">IF(C36&lt;=K36,"REORDER",IF(C36&gt;L36,"OVERSTOCK","OK"))</f>
        <v>OK</v>
      </c>
      <c r="N36" s="16" t="str">
        <f aca="false">IF(C36&lt;=D36,"REORDER","OK")</f>
        <v>OK</v>
      </c>
      <c r="O36" s="18" t="n">
        <f aca="false">IF(D36&lt;I36,1,0)</f>
        <v>1</v>
      </c>
      <c r="P36" s="20" t="n">
        <f aca="false">C36/F36</f>
        <v>5.92608326253186</v>
      </c>
      <c r="Q36" s="19" t="n">
        <f aca="false">DATA!N36</f>
        <v>56.86</v>
      </c>
      <c r="R36" s="19" t="n">
        <f aca="false">DATA!O36</f>
        <v>0.52</v>
      </c>
      <c r="S36" s="17" t="n">
        <f aca="false">C36*Q36</f>
        <v>15863.94</v>
      </c>
      <c r="T36" s="19" t="n">
        <f aca="false">C36*R36</f>
        <v>145.08</v>
      </c>
      <c r="U36" s="20" t="n">
        <f aca="false">MAX(0,C36-L36)</f>
        <v>0</v>
      </c>
      <c r="V36" s="17" t="n">
        <f aca="false">U36*Q36</f>
        <v>0</v>
      </c>
      <c r="W36" s="19" t="n">
        <f aca="false">U36*R36</f>
        <v>0</v>
      </c>
      <c r="X36" s="20" t="n">
        <f aca="false">MAX(0,K36-C36)</f>
        <v>0</v>
      </c>
      <c r="Y36" s="17" t="n">
        <f aca="false">F36*PARAMETER!$B$5*Q36</f>
        <v>977093.612</v>
      </c>
      <c r="Z36" s="21" t="n">
        <f aca="false">SUMIF($Y$2:$Y$3205,"&gt;="&amp;Y36)/SUM($Y$2:$Y$3205)</f>
        <v>0.743681216192818</v>
      </c>
      <c r="AA36" s="16" t="str">
        <f aca="false">IF(Z36&lt;=PARAMETER!$B$7,"A",IF(Z36&lt;=PARAMETER!$B$8,"B","C"))</f>
        <v>A</v>
      </c>
      <c r="AB36" s="22" t="n">
        <f aca="false">G36/F36</f>
        <v>0.207094307561597</v>
      </c>
      <c r="AC36" s="16" t="str">
        <f aca="false">IF(AB36&lt;=PARAMETER!$B$9,"X",IF(AB36&lt;=PARAMETER!$B$10,"Y","Z"))</f>
        <v>X</v>
      </c>
      <c r="AD36" s="16" t="str">
        <f aca="false">AA36&amp;AC36</f>
        <v>AX</v>
      </c>
      <c r="AE36" s="22" t="n">
        <f aca="false">DATA!I36</f>
        <v>0.66</v>
      </c>
      <c r="AF36" s="18" t="n">
        <f aca="false">DATA!L36</f>
        <v>94</v>
      </c>
      <c r="AG36" s="16" t="str">
        <f aca="false">DATA!K36</f>
        <v>B</v>
      </c>
      <c r="AH36" s="18" t="n">
        <f aca="false">IF(AE36&gt;=PARAMETER!$B$12,1,0)</f>
        <v>0</v>
      </c>
      <c r="AI36" s="18" t="n">
        <f aca="false">IF(AF36&gt;=PARAMETER!$B$13,1,0)</f>
        <v>0</v>
      </c>
      <c r="AJ36" s="18" t="n">
        <f aca="false">IF(AND(AH36=1,AI36=1),1,0)</f>
        <v>0</v>
      </c>
    </row>
    <row r="37" customFormat="false" ht="15" hidden="false" customHeight="false" outlineLevel="0" collapsed="false">
      <c r="A37" s="16" t="str">
        <f aca="false">DATA!A37</f>
        <v>ITM10035</v>
      </c>
      <c r="B37" s="16" t="str">
        <f aca="false">DATA!B37</f>
        <v>Automotive</v>
      </c>
      <c r="C37" s="17" t="n">
        <f aca="false">DATA!C37</f>
        <v>433</v>
      </c>
      <c r="D37" s="17" t="n">
        <f aca="false">DATA!D37</f>
        <v>89</v>
      </c>
      <c r="E37" s="18" t="n">
        <f aca="false">DATA!F37</f>
        <v>4</v>
      </c>
      <c r="F37" s="19" t="n">
        <f aca="false">DATA!G37</f>
        <v>21.93</v>
      </c>
      <c r="G37" s="19" t="n">
        <f aca="false">DATA!H37</f>
        <v>0.87</v>
      </c>
      <c r="H37" s="18" t="n">
        <f aca="false">DATA!E37</f>
        <v>5</v>
      </c>
      <c r="I37" s="20" t="n">
        <f aca="false">F37*E37</f>
        <v>87.72</v>
      </c>
      <c r="J37" s="20" t="n">
        <f aca="false">PARAMETER!$B$4*G37*SQRT(E37)</f>
        <v>2.86204531089556</v>
      </c>
      <c r="K37" s="20" t="n">
        <f aca="false">I37+J37</f>
        <v>90.5820453108956</v>
      </c>
      <c r="L37" s="20" t="n">
        <f aca="false">K37+F37*H37</f>
        <v>200.232045310896</v>
      </c>
      <c r="M37" s="16" t="str">
        <f aca="false">IF(C37&lt;=K37,"REORDER",IF(C37&gt;L37,"OVERSTOCK","OK"))</f>
        <v>OVERSTOCK</v>
      </c>
      <c r="N37" s="16" t="str">
        <f aca="false">IF(C37&lt;=D37,"REORDER","OK")</f>
        <v>OK</v>
      </c>
      <c r="O37" s="18" t="n">
        <f aca="false">IF(D37&lt;I37,1,0)</f>
        <v>0</v>
      </c>
      <c r="P37" s="20" t="n">
        <f aca="false">C37/F37</f>
        <v>19.7446420428637</v>
      </c>
      <c r="Q37" s="19" t="n">
        <f aca="false">DATA!N37</f>
        <v>54.45</v>
      </c>
      <c r="R37" s="19" t="n">
        <f aca="false">DATA!O37</f>
        <v>0.2</v>
      </c>
      <c r="S37" s="17" t="n">
        <f aca="false">C37*Q37</f>
        <v>23576.85</v>
      </c>
      <c r="T37" s="19" t="n">
        <f aca="false">C37*R37</f>
        <v>86.6</v>
      </c>
      <c r="U37" s="20" t="n">
        <f aca="false">MAX(0,C37-L37)</f>
        <v>232.767954689104</v>
      </c>
      <c r="V37" s="17" t="n">
        <f aca="false">U37*Q37</f>
        <v>12674.2151328217</v>
      </c>
      <c r="W37" s="19" t="n">
        <f aca="false">U37*R37</f>
        <v>46.5535909378209</v>
      </c>
      <c r="X37" s="20" t="n">
        <f aca="false">MAX(0,K37-C37)</f>
        <v>0</v>
      </c>
      <c r="Y37" s="17" t="n">
        <f aca="false">F37*PARAMETER!$B$5*Q37</f>
        <v>435842.3025</v>
      </c>
      <c r="Z37" s="21" t="n">
        <f aca="false">SUMIF($Y$2:$Y$3205,"&gt;="&amp;Y37)/SUM($Y$2:$Y$3205)</f>
        <v>0.925155181871806</v>
      </c>
      <c r="AA37" s="16" t="str">
        <f aca="false">IF(Z37&lt;=PARAMETER!$B$7,"A",IF(Z37&lt;=PARAMETER!$B$8,"B","C"))</f>
        <v>B</v>
      </c>
      <c r="AB37" s="22" t="n">
        <f aca="false">G37/F37</f>
        <v>0.039671682626539</v>
      </c>
      <c r="AC37" s="16" t="str">
        <f aca="false">IF(AB37&lt;=PARAMETER!$B$9,"X",IF(AB37&lt;=PARAMETER!$B$10,"Y","Z"))</f>
        <v>X</v>
      </c>
      <c r="AD37" s="16" t="str">
        <f aca="false">AA37&amp;AC37</f>
        <v>BX</v>
      </c>
      <c r="AE37" s="22" t="n">
        <f aca="false">DATA!I37</f>
        <v>0.93</v>
      </c>
      <c r="AF37" s="18" t="n">
        <f aca="false">DATA!L37</f>
        <v>169</v>
      </c>
      <c r="AG37" s="16" t="str">
        <f aca="false">DATA!K37</f>
        <v>C</v>
      </c>
      <c r="AH37" s="18" t="n">
        <f aca="false">IF(AE37&gt;=PARAMETER!$B$12,1,0)</f>
        <v>1</v>
      </c>
      <c r="AI37" s="18" t="n">
        <f aca="false">IF(AF37&gt;=PARAMETER!$B$13,1,0)</f>
        <v>1</v>
      </c>
      <c r="AJ37" s="18" t="n">
        <f aca="false">IF(AND(AH37=1,AI37=1),1,0)</f>
        <v>1</v>
      </c>
    </row>
    <row r="38" customFormat="false" ht="15" hidden="false" customHeight="false" outlineLevel="0" collapsed="false">
      <c r="A38" s="16" t="str">
        <f aca="false">DATA!A38</f>
        <v>ITM10036</v>
      </c>
      <c r="B38" s="16" t="str">
        <f aca="false">DATA!B38</f>
        <v>Groceries</v>
      </c>
      <c r="C38" s="17" t="n">
        <f aca="false">DATA!C38</f>
        <v>498</v>
      </c>
      <c r="D38" s="17" t="n">
        <f aca="false">DATA!D38</f>
        <v>39</v>
      </c>
      <c r="E38" s="18" t="n">
        <f aca="false">DATA!F38</f>
        <v>8</v>
      </c>
      <c r="F38" s="19" t="n">
        <f aca="false">DATA!G38</f>
        <v>28.18</v>
      </c>
      <c r="G38" s="19" t="n">
        <f aca="false">DATA!H38</f>
        <v>9.49</v>
      </c>
      <c r="H38" s="18" t="n">
        <f aca="false">DATA!E38</f>
        <v>6</v>
      </c>
      <c r="I38" s="20" t="n">
        <f aca="false">F38*E38</f>
        <v>225.44</v>
      </c>
      <c r="J38" s="20" t="n">
        <f aca="false">PARAMETER!$B$4*G38*SQRT(E38)</f>
        <v>44.1507883535665</v>
      </c>
      <c r="K38" s="20" t="n">
        <f aca="false">I38+J38</f>
        <v>269.590788353567</v>
      </c>
      <c r="L38" s="20" t="n">
        <f aca="false">K38+F38*H38</f>
        <v>438.670788353567</v>
      </c>
      <c r="M38" s="16" t="str">
        <f aca="false">IF(C38&lt;=K38,"REORDER",IF(C38&gt;L38,"OVERSTOCK","OK"))</f>
        <v>OVERSTOCK</v>
      </c>
      <c r="N38" s="16" t="str">
        <f aca="false">IF(C38&lt;=D38,"REORDER","OK")</f>
        <v>OK</v>
      </c>
      <c r="O38" s="18" t="n">
        <f aca="false">IF(D38&lt;I38,1,0)</f>
        <v>1</v>
      </c>
      <c r="P38" s="20" t="n">
        <f aca="false">C38/F38</f>
        <v>17.6721078779276</v>
      </c>
      <c r="Q38" s="19" t="n">
        <f aca="false">DATA!N38</f>
        <v>64.38</v>
      </c>
      <c r="R38" s="19" t="n">
        <f aca="false">DATA!O38</f>
        <v>1.54</v>
      </c>
      <c r="S38" s="17" t="n">
        <f aca="false">C38*Q38</f>
        <v>32061.24</v>
      </c>
      <c r="T38" s="19" t="n">
        <f aca="false">C38*R38</f>
        <v>766.92</v>
      </c>
      <c r="U38" s="20" t="n">
        <f aca="false">MAX(0,C38-L38)</f>
        <v>59.3292116464335</v>
      </c>
      <c r="V38" s="17" t="n">
        <f aca="false">U38*Q38</f>
        <v>3819.61464579739</v>
      </c>
      <c r="W38" s="19" t="n">
        <f aca="false">U38*R38</f>
        <v>91.3669859355076</v>
      </c>
      <c r="X38" s="20" t="n">
        <f aca="false">MAX(0,K38-C38)</f>
        <v>0</v>
      </c>
      <c r="Y38" s="17" t="n">
        <f aca="false">F38*PARAMETER!$B$5*Q38</f>
        <v>662193.366</v>
      </c>
      <c r="Z38" s="21" t="n">
        <f aca="false">SUMIF($Y$2:$Y$3205,"&gt;="&amp;Y38)/SUM($Y$2:$Y$3205)</f>
        <v>0.857342010559588</v>
      </c>
      <c r="AA38" s="16" t="str">
        <f aca="false">IF(Z38&lt;=PARAMETER!$B$7,"A",IF(Z38&lt;=PARAMETER!$B$8,"B","C"))</f>
        <v>B</v>
      </c>
      <c r="AB38" s="22" t="n">
        <f aca="false">G38/F38</f>
        <v>0.336763662171753</v>
      </c>
      <c r="AC38" s="16" t="str">
        <f aca="false">IF(AB38&lt;=PARAMETER!$B$9,"X",IF(AB38&lt;=PARAMETER!$B$10,"Y","Z"))</f>
        <v>Y</v>
      </c>
      <c r="AD38" s="16" t="str">
        <f aca="false">AA38&amp;AC38</f>
        <v>BY</v>
      </c>
      <c r="AE38" s="22" t="n">
        <f aca="false">DATA!I38</f>
        <v>0.26</v>
      </c>
      <c r="AF38" s="18" t="n">
        <f aca="false">DATA!L38</f>
        <v>90</v>
      </c>
      <c r="AG38" s="16" t="str">
        <f aca="false">DATA!K38</f>
        <v>D</v>
      </c>
      <c r="AH38" s="18" t="n">
        <f aca="false">IF(AE38&gt;=PARAMETER!$B$12,1,0)</f>
        <v>0</v>
      </c>
      <c r="AI38" s="18" t="n">
        <f aca="false">IF(AF38&gt;=PARAMETER!$B$13,1,0)</f>
        <v>0</v>
      </c>
      <c r="AJ38" s="18" t="n">
        <f aca="false">IF(AND(AH38=1,AI38=1),1,0)</f>
        <v>0</v>
      </c>
    </row>
    <row r="39" customFormat="false" ht="15" hidden="false" customHeight="false" outlineLevel="0" collapsed="false">
      <c r="A39" s="16" t="str">
        <f aca="false">DATA!A39</f>
        <v>ITM10037</v>
      </c>
      <c r="B39" s="16" t="str">
        <f aca="false">DATA!B39</f>
        <v>Automotive</v>
      </c>
      <c r="C39" s="17" t="n">
        <f aca="false">DATA!C39</f>
        <v>377</v>
      </c>
      <c r="D39" s="17" t="n">
        <f aca="false">DATA!D39</f>
        <v>54</v>
      </c>
      <c r="E39" s="18" t="n">
        <f aca="false">DATA!F39</f>
        <v>5</v>
      </c>
      <c r="F39" s="19" t="n">
        <f aca="false">DATA!G39</f>
        <v>4.94</v>
      </c>
      <c r="G39" s="19" t="n">
        <f aca="false">DATA!H39</f>
        <v>9.98</v>
      </c>
      <c r="H39" s="18" t="n">
        <f aca="false">DATA!E39</f>
        <v>12</v>
      </c>
      <c r="I39" s="20" t="n">
        <f aca="false">F39*E39</f>
        <v>24.7</v>
      </c>
      <c r="J39" s="20" t="n">
        <f aca="false">PARAMETER!$B$4*G39*SQRT(E39)</f>
        <v>36.7064851385477</v>
      </c>
      <c r="K39" s="20" t="n">
        <f aca="false">I39+J39</f>
        <v>61.4064851385477</v>
      </c>
      <c r="L39" s="20" t="n">
        <f aca="false">K39+F39*H39</f>
        <v>120.686485138548</v>
      </c>
      <c r="M39" s="16" t="str">
        <f aca="false">IF(C39&lt;=K39,"REORDER",IF(C39&gt;L39,"OVERSTOCK","OK"))</f>
        <v>OVERSTOCK</v>
      </c>
      <c r="N39" s="16" t="str">
        <f aca="false">IF(C39&lt;=D39,"REORDER","OK")</f>
        <v>OK</v>
      </c>
      <c r="O39" s="18" t="n">
        <f aca="false">IF(D39&lt;I39,1,0)</f>
        <v>0</v>
      </c>
      <c r="P39" s="20" t="n">
        <f aca="false">C39/F39</f>
        <v>76.3157894736842</v>
      </c>
      <c r="Q39" s="19" t="n">
        <f aca="false">DATA!N39</f>
        <v>122.58</v>
      </c>
      <c r="R39" s="19" t="n">
        <f aca="false">DATA!O39</f>
        <v>0.7</v>
      </c>
      <c r="S39" s="17" t="n">
        <f aca="false">C39*Q39</f>
        <v>46212.66</v>
      </c>
      <c r="T39" s="19" t="n">
        <f aca="false">C39*R39</f>
        <v>263.9</v>
      </c>
      <c r="U39" s="20" t="n">
        <f aca="false">MAX(0,C39-L39)</f>
        <v>256.313514861452</v>
      </c>
      <c r="V39" s="17" t="n">
        <f aca="false">U39*Q39</f>
        <v>31418.9106517168</v>
      </c>
      <c r="W39" s="19" t="n">
        <f aca="false">U39*R39</f>
        <v>179.419460403017</v>
      </c>
      <c r="X39" s="20" t="n">
        <f aca="false">MAX(0,K39-C39)</f>
        <v>0</v>
      </c>
      <c r="Y39" s="17" t="n">
        <f aca="false">F39*PARAMETER!$B$5*Q39</f>
        <v>221023.998</v>
      </c>
      <c r="Z39" s="21" t="n">
        <f aca="false">SUMIF($Y$2:$Y$3205,"&gt;="&amp;Y39)/SUM($Y$2:$Y$3205)</f>
        <v>0.978739975604185</v>
      </c>
      <c r="AA39" s="16" t="str">
        <f aca="false">IF(Z39&lt;=PARAMETER!$B$7,"A",IF(Z39&lt;=PARAMETER!$B$8,"B","C"))</f>
        <v>C</v>
      </c>
      <c r="AB39" s="22" t="n">
        <f aca="false">G39/F39</f>
        <v>2.02024291497976</v>
      </c>
      <c r="AC39" s="16" t="str">
        <f aca="false">IF(AB39&lt;=PARAMETER!$B$9,"X",IF(AB39&lt;=PARAMETER!$B$10,"Y","Z"))</f>
        <v>Z</v>
      </c>
      <c r="AD39" s="16" t="str">
        <f aca="false">AA39&amp;AC39</f>
        <v>CZ</v>
      </c>
      <c r="AE39" s="22" t="n">
        <f aca="false">DATA!I39</f>
        <v>0.82</v>
      </c>
      <c r="AF39" s="18" t="n">
        <f aca="false">DATA!L39</f>
        <v>174</v>
      </c>
      <c r="AG39" s="16" t="str">
        <f aca="false">DATA!K39</f>
        <v>C</v>
      </c>
      <c r="AH39" s="18" t="n">
        <f aca="false">IF(AE39&gt;=PARAMETER!$B$12,1,0)</f>
        <v>1</v>
      </c>
      <c r="AI39" s="18" t="n">
        <f aca="false">IF(AF39&gt;=PARAMETER!$B$13,1,0)</f>
        <v>1</v>
      </c>
      <c r="AJ39" s="18" t="n">
        <f aca="false">IF(AND(AH39=1,AI39=1),1,0)</f>
        <v>1</v>
      </c>
    </row>
    <row r="40" customFormat="false" ht="15" hidden="false" customHeight="false" outlineLevel="0" collapsed="false">
      <c r="A40" s="16" t="str">
        <f aca="false">DATA!A40</f>
        <v>ITM10038</v>
      </c>
      <c r="B40" s="16" t="str">
        <f aca="false">DATA!B40</f>
        <v>Electronics</v>
      </c>
      <c r="C40" s="17" t="n">
        <f aca="false">DATA!C40</f>
        <v>94</v>
      </c>
      <c r="D40" s="17" t="n">
        <f aca="false">DATA!D40</f>
        <v>88</v>
      </c>
      <c r="E40" s="18" t="n">
        <f aca="false">DATA!F40</f>
        <v>9</v>
      </c>
      <c r="F40" s="19" t="n">
        <f aca="false">DATA!G40</f>
        <v>39.72</v>
      </c>
      <c r="G40" s="19" t="n">
        <f aca="false">DATA!H40</f>
        <v>9.45</v>
      </c>
      <c r="H40" s="18" t="n">
        <f aca="false">DATA!E40</f>
        <v>8</v>
      </c>
      <c r="I40" s="20" t="n">
        <f aca="false">F40*E40</f>
        <v>357.48</v>
      </c>
      <c r="J40" s="20" t="n">
        <f aca="false">PARAMETER!$B$4*G40*SQRT(E40)</f>
        <v>46.6316003240742</v>
      </c>
      <c r="K40" s="20" t="n">
        <f aca="false">I40+J40</f>
        <v>404.111600324074</v>
      </c>
      <c r="L40" s="20" t="n">
        <f aca="false">K40+F40*H40</f>
        <v>721.871600324074</v>
      </c>
      <c r="M40" s="16" t="str">
        <f aca="false">IF(C40&lt;=K40,"REORDER",IF(C40&gt;L40,"OVERSTOCK","OK"))</f>
        <v>REORDER</v>
      </c>
      <c r="N40" s="16" t="str">
        <f aca="false">IF(C40&lt;=D40,"REORDER","OK")</f>
        <v>OK</v>
      </c>
      <c r="O40" s="18" t="n">
        <f aca="false">IF(D40&lt;I40,1,0)</f>
        <v>1</v>
      </c>
      <c r="P40" s="20" t="n">
        <f aca="false">C40/F40</f>
        <v>2.36656596173213</v>
      </c>
      <c r="Q40" s="19" t="n">
        <f aca="false">DATA!N40</f>
        <v>103.6</v>
      </c>
      <c r="R40" s="19" t="n">
        <f aca="false">DATA!O40</f>
        <v>0.81</v>
      </c>
      <c r="S40" s="17" t="n">
        <f aca="false">C40*Q40</f>
        <v>9738.4</v>
      </c>
      <c r="T40" s="19" t="n">
        <f aca="false">C40*R40</f>
        <v>76.14</v>
      </c>
      <c r="U40" s="20" t="n">
        <f aca="false">MAX(0,C40-L40)</f>
        <v>0</v>
      </c>
      <c r="V40" s="17" t="n">
        <f aca="false">U40*Q40</f>
        <v>0</v>
      </c>
      <c r="W40" s="19" t="n">
        <f aca="false">U40*R40</f>
        <v>0</v>
      </c>
      <c r="X40" s="20" t="n">
        <f aca="false">MAX(0,K40-C40)</f>
        <v>310.111600324074</v>
      </c>
      <c r="Y40" s="17" t="n">
        <f aca="false">F40*PARAMETER!$B$5*Q40</f>
        <v>1501972.08</v>
      </c>
      <c r="Z40" s="21" t="n">
        <f aca="false">SUMIF($Y$2:$Y$3205,"&gt;="&amp;Y40)/SUM($Y$2:$Y$3205)</f>
        <v>0.525755514263366</v>
      </c>
      <c r="AA40" s="16" t="str">
        <f aca="false">IF(Z40&lt;=PARAMETER!$B$7,"A",IF(Z40&lt;=PARAMETER!$B$8,"B","C"))</f>
        <v>A</v>
      </c>
      <c r="AB40" s="22" t="n">
        <f aca="false">G40/F40</f>
        <v>0.237915407854985</v>
      </c>
      <c r="AC40" s="16" t="str">
        <f aca="false">IF(AB40&lt;=PARAMETER!$B$9,"X",IF(AB40&lt;=PARAMETER!$B$10,"Y","Z"))</f>
        <v>X</v>
      </c>
      <c r="AD40" s="16" t="str">
        <f aca="false">AA40&amp;AC40</f>
        <v>AX</v>
      </c>
      <c r="AE40" s="22" t="n">
        <f aca="false">DATA!I40</f>
        <v>0.53</v>
      </c>
      <c r="AF40" s="18" t="n">
        <f aca="false">DATA!L40</f>
        <v>17</v>
      </c>
      <c r="AG40" s="16" t="str">
        <f aca="false">DATA!K40</f>
        <v>A</v>
      </c>
      <c r="AH40" s="18" t="n">
        <f aca="false">IF(AE40&gt;=PARAMETER!$B$12,1,0)</f>
        <v>0</v>
      </c>
      <c r="AI40" s="18" t="n">
        <f aca="false">IF(AF40&gt;=PARAMETER!$B$13,1,0)</f>
        <v>0</v>
      </c>
      <c r="AJ40" s="18" t="n">
        <f aca="false">IF(AND(AH40=1,AI40=1),1,0)</f>
        <v>0</v>
      </c>
    </row>
    <row r="41" customFormat="false" ht="15" hidden="false" customHeight="false" outlineLevel="0" collapsed="false">
      <c r="A41" s="16" t="str">
        <f aca="false">DATA!A41</f>
        <v>ITM10039</v>
      </c>
      <c r="B41" s="16" t="str">
        <f aca="false">DATA!B41</f>
        <v>Apparel</v>
      </c>
      <c r="C41" s="17" t="n">
        <f aca="false">DATA!C41</f>
        <v>374</v>
      </c>
      <c r="D41" s="17" t="n">
        <f aca="false">DATA!D41</f>
        <v>98</v>
      </c>
      <c r="E41" s="18" t="n">
        <f aca="false">DATA!F41</f>
        <v>5</v>
      </c>
      <c r="F41" s="19" t="n">
        <f aca="false">DATA!G41</f>
        <v>21.72</v>
      </c>
      <c r="G41" s="19" t="n">
        <f aca="false">DATA!H41</f>
        <v>6.87</v>
      </c>
      <c r="H41" s="18" t="n">
        <f aca="false">DATA!E41</f>
        <v>3</v>
      </c>
      <c r="I41" s="20" t="n">
        <f aca="false">F41*E41</f>
        <v>108.6</v>
      </c>
      <c r="J41" s="20" t="n">
        <f aca="false">PARAMETER!$B$4*G41*SQRT(E41)</f>
        <v>25.2678910723269</v>
      </c>
      <c r="K41" s="20" t="n">
        <f aca="false">I41+J41</f>
        <v>133.867891072327</v>
      </c>
      <c r="L41" s="20" t="n">
        <f aca="false">K41+F41*H41</f>
        <v>199.027891072327</v>
      </c>
      <c r="M41" s="16" t="str">
        <f aca="false">IF(C41&lt;=K41,"REORDER",IF(C41&gt;L41,"OVERSTOCK","OK"))</f>
        <v>OVERSTOCK</v>
      </c>
      <c r="N41" s="16" t="str">
        <f aca="false">IF(C41&lt;=D41,"REORDER","OK")</f>
        <v>OK</v>
      </c>
      <c r="O41" s="18" t="n">
        <f aca="false">IF(D41&lt;I41,1,0)</f>
        <v>1</v>
      </c>
      <c r="P41" s="20" t="n">
        <f aca="false">C41/F41</f>
        <v>17.219152854512</v>
      </c>
      <c r="Q41" s="19" t="n">
        <f aca="false">DATA!N41</f>
        <v>169.91</v>
      </c>
      <c r="R41" s="19" t="n">
        <f aca="false">DATA!O41</f>
        <v>1.02</v>
      </c>
      <c r="S41" s="17" t="n">
        <f aca="false">C41*Q41</f>
        <v>63546.34</v>
      </c>
      <c r="T41" s="19" t="n">
        <f aca="false">C41*R41</f>
        <v>381.48</v>
      </c>
      <c r="U41" s="20" t="n">
        <f aca="false">MAX(0,C41-L41)</f>
        <v>174.972108927673</v>
      </c>
      <c r="V41" s="17" t="n">
        <f aca="false">U41*Q41</f>
        <v>29729.5110279009</v>
      </c>
      <c r="W41" s="19" t="n">
        <f aca="false">U41*R41</f>
        <v>178.471551106227</v>
      </c>
      <c r="X41" s="20" t="n">
        <f aca="false">MAX(0,K41-C41)</f>
        <v>0</v>
      </c>
      <c r="Y41" s="17" t="n">
        <f aca="false">F41*PARAMETER!$B$5*Q41</f>
        <v>1347012.498</v>
      </c>
      <c r="Z41" s="21" t="n">
        <f aca="false">SUMIF($Y$2:$Y$3205,"&gt;="&amp;Y41)/SUM($Y$2:$Y$3205)</f>
        <v>0.588477321565779</v>
      </c>
      <c r="AA41" s="16" t="str">
        <f aca="false">IF(Z41&lt;=PARAMETER!$B$7,"A",IF(Z41&lt;=PARAMETER!$B$8,"B","C"))</f>
        <v>A</v>
      </c>
      <c r="AB41" s="22" t="n">
        <f aca="false">G41/F41</f>
        <v>0.316298342541436</v>
      </c>
      <c r="AC41" s="16" t="str">
        <f aca="false">IF(AB41&lt;=PARAMETER!$B$9,"X",IF(AB41&lt;=PARAMETER!$B$10,"Y","Z"))</f>
        <v>Y</v>
      </c>
      <c r="AD41" s="16" t="str">
        <f aca="false">AA41&amp;AC41</f>
        <v>AY</v>
      </c>
      <c r="AE41" s="22" t="n">
        <f aca="false">DATA!I41</f>
        <v>0.82</v>
      </c>
      <c r="AF41" s="18" t="n">
        <f aca="false">DATA!L41</f>
        <v>20</v>
      </c>
      <c r="AG41" s="16" t="str">
        <f aca="false">DATA!K41</f>
        <v>C</v>
      </c>
      <c r="AH41" s="18" t="n">
        <f aca="false">IF(AE41&gt;=PARAMETER!$B$12,1,0)</f>
        <v>1</v>
      </c>
      <c r="AI41" s="18" t="n">
        <f aca="false">IF(AF41&gt;=PARAMETER!$B$13,1,0)</f>
        <v>0</v>
      </c>
      <c r="AJ41" s="18" t="n">
        <f aca="false">IF(AND(AH41=1,AI41=1),1,0)</f>
        <v>0</v>
      </c>
    </row>
    <row r="42" customFormat="false" ht="15" hidden="false" customHeight="false" outlineLevel="0" collapsed="false">
      <c r="A42" s="16" t="str">
        <f aca="false">DATA!A42</f>
        <v>ITM10040</v>
      </c>
      <c r="B42" s="16" t="str">
        <f aca="false">DATA!B42</f>
        <v>Pharma</v>
      </c>
      <c r="C42" s="17" t="n">
        <f aca="false">DATA!C42</f>
        <v>91</v>
      </c>
      <c r="D42" s="17" t="n">
        <f aca="false">DATA!D42</f>
        <v>60</v>
      </c>
      <c r="E42" s="18" t="n">
        <f aca="false">DATA!F42</f>
        <v>5</v>
      </c>
      <c r="F42" s="19" t="n">
        <f aca="false">DATA!G42</f>
        <v>40.23</v>
      </c>
      <c r="G42" s="19" t="n">
        <f aca="false">DATA!H42</f>
        <v>7.16</v>
      </c>
      <c r="H42" s="18" t="n">
        <f aca="false">DATA!E42</f>
        <v>11</v>
      </c>
      <c r="I42" s="20" t="n">
        <f aca="false">F42*E42</f>
        <v>201.15</v>
      </c>
      <c r="J42" s="20" t="n">
        <f aca="false">PARAMETER!$B$4*G42*SQRT(E42)</f>
        <v>26.3345123839681</v>
      </c>
      <c r="K42" s="20" t="n">
        <f aca="false">I42+J42</f>
        <v>227.484512383968</v>
      </c>
      <c r="L42" s="20" t="n">
        <f aca="false">K42+F42*H42</f>
        <v>670.014512383968</v>
      </c>
      <c r="M42" s="16" t="str">
        <f aca="false">IF(C42&lt;=K42,"REORDER",IF(C42&gt;L42,"OVERSTOCK","OK"))</f>
        <v>REORDER</v>
      </c>
      <c r="N42" s="16" t="str">
        <f aca="false">IF(C42&lt;=D42,"REORDER","OK")</f>
        <v>OK</v>
      </c>
      <c r="O42" s="18" t="n">
        <f aca="false">IF(D42&lt;I42,1,0)</f>
        <v>1</v>
      </c>
      <c r="P42" s="20" t="n">
        <f aca="false">C42/F42</f>
        <v>2.26199353716132</v>
      </c>
      <c r="Q42" s="19" t="n">
        <f aca="false">DATA!N42</f>
        <v>142.61</v>
      </c>
      <c r="R42" s="19" t="n">
        <f aca="false">DATA!O42</f>
        <v>1.06</v>
      </c>
      <c r="S42" s="17" t="n">
        <f aca="false">C42*Q42</f>
        <v>12977.51</v>
      </c>
      <c r="T42" s="19" t="n">
        <f aca="false">C42*R42</f>
        <v>96.46</v>
      </c>
      <c r="U42" s="20" t="n">
        <f aca="false">MAX(0,C42-L42)</f>
        <v>0</v>
      </c>
      <c r="V42" s="17" t="n">
        <f aca="false">U42*Q42</f>
        <v>0</v>
      </c>
      <c r="W42" s="19" t="n">
        <f aca="false">U42*R42</f>
        <v>0</v>
      </c>
      <c r="X42" s="20" t="n">
        <f aca="false">MAX(0,K42-C42)</f>
        <v>136.484512383968</v>
      </c>
      <c r="Y42" s="17" t="n">
        <f aca="false">F42*PARAMETER!$B$5*Q42</f>
        <v>2094078.1095</v>
      </c>
      <c r="Z42" s="21" t="n">
        <f aca="false">SUMIF($Y$2:$Y$3205,"&gt;="&amp;Y42)/SUM($Y$2:$Y$3205)</f>
        <v>0.306753008199523</v>
      </c>
      <c r="AA42" s="16" t="str">
        <f aca="false">IF(Z42&lt;=PARAMETER!$B$7,"A",IF(Z42&lt;=PARAMETER!$B$8,"B","C"))</f>
        <v>A</v>
      </c>
      <c r="AB42" s="22" t="n">
        <f aca="false">G42/F42</f>
        <v>0.177976634352473</v>
      </c>
      <c r="AC42" s="16" t="str">
        <f aca="false">IF(AB42&lt;=PARAMETER!$B$9,"X",IF(AB42&lt;=PARAMETER!$B$10,"Y","Z"))</f>
        <v>X</v>
      </c>
      <c r="AD42" s="16" t="str">
        <f aca="false">AA42&amp;AC42</f>
        <v>AX</v>
      </c>
      <c r="AE42" s="22" t="n">
        <f aca="false">DATA!I42</f>
        <v>0.55</v>
      </c>
      <c r="AF42" s="18" t="n">
        <f aca="false">DATA!L42</f>
        <v>147</v>
      </c>
      <c r="AG42" s="16" t="str">
        <f aca="false">DATA!K42</f>
        <v>A</v>
      </c>
      <c r="AH42" s="18" t="n">
        <f aca="false">IF(AE42&gt;=PARAMETER!$B$12,1,0)</f>
        <v>0</v>
      </c>
      <c r="AI42" s="18" t="n">
        <f aca="false">IF(AF42&gt;=PARAMETER!$B$13,1,0)</f>
        <v>1</v>
      </c>
      <c r="AJ42" s="18" t="n">
        <f aca="false">IF(AND(AH42=1,AI42=1),1,0)</f>
        <v>0</v>
      </c>
    </row>
    <row r="43" customFormat="false" ht="15" hidden="false" customHeight="false" outlineLevel="0" collapsed="false">
      <c r="A43" s="16" t="str">
        <f aca="false">DATA!A43</f>
        <v>ITM10041</v>
      </c>
      <c r="B43" s="16" t="str">
        <f aca="false">DATA!B43</f>
        <v>Electronics</v>
      </c>
      <c r="C43" s="17" t="n">
        <f aca="false">DATA!C43</f>
        <v>278</v>
      </c>
      <c r="D43" s="17" t="n">
        <f aca="false">DATA!D43</f>
        <v>56</v>
      </c>
      <c r="E43" s="18" t="n">
        <f aca="false">DATA!F43</f>
        <v>4</v>
      </c>
      <c r="F43" s="19" t="n">
        <f aca="false">DATA!G43</f>
        <v>13.44</v>
      </c>
      <c r="G43" s="19" t="n">
        <f aca="false">DATA!H43</f>
        <v>1.66</v>
      </c>
      <c r="H43" s="18" t="n">
        <f aca="false">DATA!E43</f>
        <v>7</v>
      </c>
      <c r="I43" s="20" t="n">
        <f aca="false">F43*E43</f>
        <v>53.76</v>
      </c>
      <c r="J43" s="20" t="n">
        <f aca="false">PARAMETER!$B$4*G43*SQRT(E43)</f>
        <v>5.46091404147889</v>
      </c>
      <c r="K43" s="20" t="n">
        <f aca="false">I43+J43</f>
        <v>59.2209140414789</v>
      </c>
      <c r="L43" s="20" t="n">
        <f aca="false">K43+F43*H43</f>
        <v>153.300914041479</v>
      </c>
      <c r="M43" s="16" t="str">
        <f aca="false">IF(C43&lt;=K43,"REORDER",IF(C43&gt;L43,"OVERSTOCK","OK"))</f>
        <v>OVERSTOCK</v>
      </c>
      <c r="N43" s="16" t="str">
        <f aca="false">IF(C43&lt;=D43,"REORDER","OK")</f>
        <v>OK</v>
      </c>
      <c r="O43" s="18" t="n">
        <f aca="false">IF(D43&lt;I43,1,0)</f>
        <v>0</v>
      </c>
      <c r="P43" s="20" t="n">
        <f aca="false">C43/F43</f>
        <v>20.6845238095238</v>
      </c>
      <c r="Q43" s="19" t="n">
        <f aca="false">DATA!N43</f>
        <v>136.7</v>
      </c>
      <c r="R43" s="19" t="n">
        <f aca="false">DATA!O43</f>
        <v>0.49</v>
      </c>
      <c r="S43" s="17" t="n">
        <f aca="false">C43*Q43</f>
        <v>38002.6</v>
      </c>
      <c r="T43" s="19" t="n">
        <f aca="false">C43*R43</f>
        <v>136.22</v>
      </c>
      <c r="U43" s="20" t="n">
        <f aca="false">MAX(0,C43-L43)</f>
        <v>124.699085958521</v>
      </c>
      <c r="V43" s="17" t="n">
        <f aca="false">U43*Q43</f>
        <v>17046.3650505298</v>
      </c>
      <c r="W43" s="19" t="n">
        <f aca="false">U43*R43</f>
        <v>61.1025521196754</v>
      </c>
      <c r="X43" s="20" t="n">
        <f aca="false">MAX(0,K43-C43)</f>
        <v>0</v>
      </c>
      <c r="Y43" s="17" t="n">
        <f aca="false">F43*PARAMETER!$B$5*Q43</f>
        <v>670595.52</v>
      </c>
      <c r="Z43" s="21" t="n">
        <f aca="false">SUMIF($Y$2:$Y$3205,"&gt;="&amp;Y43)/SUM($Y$2:$Y$3205)</f>
        <v>0.854581901817188</v>
      </c>
      <c r="AA43" s="16" t="str">
        <f aca="false">IF(Z43&lt;=PARAMETER!$B$7,"A",IF(Z43&lt;=PARAMETER!$B$8,"B","C"))</f>
        <v>B</v>
      </c>
      <c r="AB43" s="22" t="n">
        <f aca="false">G43/F43</f>
        <v>0.123511904761905</v>
      </c>
      <c r="AC43" s="16" t="str">
        <f aca="false">IF(AB43&lt;=PARAMETER!$B$9,"X",IF(AB43&lt;=PARAMETER!$B$10,"Y","Z"))</f>
        <v>X</v>
      </c>
      <c r="AD43" s="16" t="str">
        <f aca="false">AA43&amp;AC43</f>
        <v>BX</v>
      </c>
      <c r="AE43" s="22" t="n">
        <f aca="false">DATA!I43</f>
        <v>0.44</v>
      </c>
      <c r="AF43" s="18" t="n">
        <f aca="false">DATA!L43</f>
        <v>124</v>
      </c>
      <c r="AG43" s="16" t="str">
        <f aca="false">DATA!K43</f>
        <v>C</v>
      </c>
      <c r="AH43" s="18" t="n">
        <f aca="false">IF(AE43&gt;=PARAMETER!$B$12,1,0)</f>
        <v>0</v>
      </c>
      <c r="AI43" s="18" t="n">
        <f aca="false">IF(AF43&gt;=PARAMETER!$B$13,1,0)</f>
        <v>1</v>
      </c>
      <c r="AJ43" s="18" t="n">
        <f aca="false">IF(AND(AH43=1,AI43=1),1,0)</f>
        <v>0</v>
      </c>
    </row>
    <row r="44" customFormat="false" ht="15" hidden="false" customHeight="false" outlineLevel="0" collapsed="false">
      <c r="A44" s="16" t="str">
        <f aca="false">DATA!A44</f>
        <v>ITM10042</v>
      </c>
      <c r="B44" s="16" t="str">
        <f aca="false">DATA!B44</f>
        <v>Pharma</v>
      </c>
      <c r="C44" s="17" t="n">
        <f aca="false">DATA!C44</f>
        <v>417</v>
      </c>
      <c r="D44" s="17" t="n">
        <f aca="false">DATA!D44</f>
        <v>62</v>
      </c>
      <c r="E44" s="18" t="n">
        <f aca="false">DATA!F44</f>
        <v>2</v>
      </c>
      <c r="F44" s="19" t="n">
        <f aca="false">DATA!G44</f>
        <v>21.7</v>
      </c>
      <c r="G44" s="19" t="n">
        <f aca="false">DATA!H44</f>
        <v>8.81</v>
      </c>
      <c r="H44" s="18" t="n">
        <f aca="false">DATA!E44</f>
        <v>14</v>
      </c>
      <c r="I44" s="20" t="n">
        <f aca="false">F44*E44</f>
        <v>43.4</v>
      </c>
      <c r="J44" s="20" t="n">
        <f aca="false">PARAMETER!$B$4*G44*SQRT(E44)</f>
        <v>20.493595647783</v>
      </c>
      <c r="K44" s="20" t="n">
        <f aca="false">I44+J44</f>
        <v>63.893595647783</v>
      </c>
      <c r="L44" s="20" t="n">
        <f aca="false">K44+F44*H44</f>
        <v>367.693595647783</v>
      </c>
      <c r="M44" s="16" t="str">
        <f aca="false">IF(C44&lt;=K44,"REORDER",IF(C44&gt;L44,"OVERSTOCK","OK"))</f>
        <v>OVERSTOCK</v>
      </c>
      <c r="N44" s="16" t="str">
        <f aca="false">IF(C44&lt;=D44,"REORDER","OK")</f>
        <v>OK</v>
      </c>
      <c r="O44" s="18" t="n">
        <f aca="false">IF(D44&lt;I44,1,0)</f>
        <v>0</v>
      </c>
      <c r="P44" s="20" t="n">
        <f aca="false">C44/F44</f>
        <v>19.2165898617512</v>
      </c>
      <c r="Q44" s="19" t="n">
        <f aca="false">DATA!N44</f>
        <v>39.38</v>
      </c>
      <c r="R44" s="19" t="n">
        <f aca="false">DATA!O44</f>
        <v>1.37</v>
      </c>
      <c r="S44" s="17" t="n">
        <f aca="false">C44*Q44</f>
        <v>16421.46</v>
      </c>
      <c r="T44" s="19" t="n">
        <f aca="false">C44*R44</f>
        <v>571.29</v>
      </c>
      <c r="U44" s="20" t="n">
        <f aca="false">MAX(0,C44-L44)</f>
        <v>49.306404352217</v>
      </c>
      <c r="V44" s="17" t="n">
        <f aca="false">U44*Q44</f>
        <v>1941.68620339031</v>
      </c>
      <c r="W44" s="19" t="n">
        <f aca="false">U44*R44</f>
        <v>67.5497739625373</v>
      </c>
      <c r="X44" s="20" t="n">
        <f aca="false">MAX(0,K44-C44)</f>
        <v>0</v>
      </c>
      <c r="Y44" s="17" t="n">
        <f aca="false">F44*PARAMETER!$B$5*Q44</f>
        <v>311909.29</v>
      </c>
      <c r="Z44" s="21" t="n">
        <f aca="false">SUMIF($Y$2:$Y$3205,"&gt;="&amp;Y44)/SUM($Y$2:$Y$3205)</f>
        <v>0.957389310465262</v>
      </c>
      <c r="AA44" s="16" t="str">
        <f aca="false">IF(Z44&lt;=PARAMETER!$B$7,"A",IF(Z44&lt;=PARAMETER!$B$8,"B","C"))</f>
        <v>C</v>
      </c>
      <c r="AB44" s="22" t="n">
        <f aca="false">G44/F44</f>
        <v>0.405990783410138</v>
      </c>
      <c r="AC44" s="16" t="str">
        <f aca="false">IF(AB44&lt;=PARAMETER!$B$9,"X",IF(AB44&lt;=PARAMETER!$B$10,"Y","Z"))</f>
        <v>Y</v>
      </c>
      <c r="AD44" s="16" t="str">
        <f aca="false">AA44&amp;AC44</f>
        <v>CY</v>
      </c>
      <c r="AE44" s="22" t="n">
        <f aca="false">DATA!I44</f>
        <v>0.73</v>
      </c>
      <c r="AF44" s="18" t="n">
        <f aca="false">DATA!L44</f>
        <v>90</v>
      </c>
      <c r="AG44" s="16" t="str">
        <f aca="false">DATA!K44</f>
        <v>C</v>
      </c>
      <c r="AH44" s="18" t="n">
        <f aca="false">IF(AE44&gt;=PARAMETER!$B$12,1,0)</f>
        <v>0</v>
      </c>
      <c r="AI44" s="18" t="n">
        <f aca="false">IF(AF44&gt;=PARAMETER!$B$13,1,0)</f>
        <v>0</v>
      </c>
      <c r="AJ44" s="18" t="n">
        <f aca="false">IF(AND(AH44=1,AI44=1),1,0)</f>
        <v>0</v>
      </c>
    </row>
    <row r="45" customFormat="false" ht="15" hidden="false" customHeight="false" outlineLevel="0" collapsed="false">
      <c r="A45" s="16" t="str">
        <f aca="false">DATA!A45</f>
        <v>ITM10043</v>
      </c>
      <c r="B45" s="16" t="str">
        <f aca="false">DATA!B45</f>
        <v>Apparel</v>
      </c>
      <c r="C45" s="17" t="n">
        <f aca="false">DATA!C45</f>
        <v>207</v>
      </c>
      <c r="D45" s="17" t="n">
        <f aca="false">DATA!D45</f>
        <v>73</v>
      </c>
      <c r="E45" s="18" t="n">
        <f aca="false">DATA!F45</f>
        <v>5</v>
      </c>
      <c r="F45" s="19" t="n">
        <f aca="false">DATA!G45</f>
        <v>39.54</v>
      </c>
      <c r="G45" s="19" t="n">
        <f aca="false">DATA!H45</f>
        <v>1.07</v>
      </c>
      <c r="H45" s="18" t="n">
        <f aca="false">DATA!E45</f>
        <v>9</v>
      </c>
      <c r="I45" s="20" t="n">
        <f aca="false">F45*E45</f>
        <v>197.7</v>
      </c>
      <c r="J45" s="20" t="n">
        <f aca="false">PARAMETER!$B$4*G45*SQRT(E45)</f>
        <v>3.93546483950361</v>
      </c>
      <c r="K45" s="20" t="n">
        <f aca="false">I45+J45</f>
        <v>201.635464839504</v>
      </c>
      <c r="L45" s="20" t="n">
        <f aca="false">K45+F45*H45</f>
        <v>557.495464839504</v>
      </c>
      <c r="M45" s="16" t="str">
        <f aca="false">IF(C45&lt;=K45,"REORDER",IF(C45&gt;L45,"OVERSTOCK","OK"))</f>
        <v>OK</v>
      </c>
      <c r="N45" s="16" t="str">
        <f aca="false">IF(C45&lt;=D45,"REORDER","OK")</f>
        <v>OK</v>
      </c>
      <c r="O45" s="18" t="n">
        <f aca="false">IF(D45&lt;I45,1,0)</f>
        <v>1</v>
      </c>
      <c r="P45" s="20" t="n">
        <f aca="false">C45/F45</f>
        <v>5.23520485584219</v>
      </c>
      <c r="Q45" s="19" t="n">
        <f aca="false">DATA!N45</f>
        <v>20.49</v>
      </c>
      <c r="R45" s="19" t="n">
        <f aca="false">DATA!O45</f>
        <v>1.42</v>
      </c>
      <c r="S45" s="17" t="n">
        <f aca="false">C45*Q45</f>
        <v>4241.43</v>
      </c>
      <c r="T45" s="19" t="n">
        <f aca="false">C45*R45</f>
        <v>293.94</v>
      </c>
      <c r="U45" s="20" t="n">
        <f aca="false">MAX(0,C45-L45)</f>
        <v>0</v>
      </c>
      <c r="V45" s="17" t="n">
        <f aca="false">U45*Q45</f>
        <v>0</v>
      </c>
      <c r="W45" s="19" t="n">
        <f aca="false">U45*R45</f>
        <v>0</v>
      </c>
      <c r="X45" s="20" t="n">
        <f aca="false">MAX(0,K45-C45)</f>
        <v>0</v>
      </c>
      <c r="Y45" s="17" t="n">
        <f aca="false">F45*PARAMETER!$B$5*Q45</f>
        <v>295713.729</v>
      </c>
      <c r="Z45" s="21" t="n">
        <f aca="false">SUMIF($Y$2:$Y$3205,"&gt;="&amp;Y45)/SUM($Y$2:$Y$3205)</f>
        <v>0.961174676815553</v>
      </c>
      <c r="AA45" s="16" t="str">
        <f aca="false">IF(Z45&lt;=PARAMETER!$B$7,"A",IF(Z45&lt;=PARAMETER!$B$8,"B","C"))</f>
        <v>C</v>
      </c>
      <c r="AB45" s="22" t="n">
        <f aca="false">G45/F45</f>
        <v>0.0270612038442084</v>
      </c>
      <c r="AC45" s="16" t="str">
        <f aca="false">IF(AB45&lt;=PARAMETER!$B$9,"X",IF(AB45&lt;=PARAMETER!$B$10,"Y","Z"))</f>
        <v>X</v>
      </c>
      <c r="AD45" s="16" t="str">
        <f aca="false">AA45&amp;AC45</f>
        <v>CX</v>
      </c>
      <c r="AE45" s="22" t="n">
        <f aca="false">DATA!I45</f>
        <v>0.91</v>
      </c>
      <c r="AF45" s="18" t="n">
        <f aca="false">DATA!L45</f>
        <v>96</v>
      </c>
      <c r="AG45" s="16" t="str">
        <f aca="false">DATA!K45</f>
        <v>D</v>
      </c>
      <c r="AH45" s="18" t="n">
        <f aca="false">IF(AE45&gt;=PARAMETER!$B$12,1,0)</f>
        <v>1</v>
      </c>
      <c r="AI45" s="18" t="n">
        <f aca="false">IF(AF45&gt;=PARAMETER!$B$13,1,0)</f>
        <v>1</v>
      </c>
      <c r="AJ45" s="18" t="n">
        <f aca="false">IF(AND(AH45=1,AI45=1),1,0)</f>
        <v>1</v>
      </c>
    </row>
    <row r="46" customFormat="false" ht="15" hidden="false" customHeight="false" outlineLevel="0" collapsed="false">
      <c r="A46" s="16" t="str">
        <f aca="false">DATA!A46</f>
        <v>ITM10044</v>
      </c>
      <c r="B46" s="16" t="str">
        <f aca="false">DATA!B46</f>
        <v>Apparel</v>
      </c>
      <c r="C46" s="17" t="n">
        <f aca="false">DATA!C46</f>
        <v>480</v>
      </c>
      <c r="D46" s="17" t="n">
        <f aca="false">DATA!D46</f>
        <v>47</v>
      </c>
      <c r="E46" s="18" t="n">
        <f aca="false">DATA!F46</f>
        <v>2</v>
      </c>
      <c r="F46" s="19" t="n">
        <f aca="false">DATA!G46</f>
        <v>48.72</v>
      </c>
      <c r="G46" s="19" t="n">
        <f aca="false">DATA!H46</f>
        <v>3.52</v>
      </c>
      <c r="H46" s="18" t="n">
        <f aca="false">DATA!E46</f>
        <v>11</v>
      </c>
      <c r="I46" s="20" t="n">
        <f aca="false">F46*E46</f>
        <v>97.44</v>
      </c>
      <c r="J46" s="20" t="n">
        <f aca="false">PARAMETER!$B$4*G46*SQRT(E46)</f>
        <v>8.18813356188378</v>
      </c>
      <c r="K46" s="20" t="n">
        <f aca="false">I46+J46</f>
        <v>105.628133561884</v>
      </c>
      <c r="L46" s="20" t="n">
        <f aca="false">K46+F46*H46</f>
        <v>641.548133561884</v>
      </c>
      <c r="M46" s="16" t="str">
        <f aca="false">IF(C46&lt;=K46,"REORDER",IF(C46&gt;L46,"OVERSTOCK","OK"))</f>
        <v>OK</v>
      </c>
      <c r="N46" s="16" t="str">
        <f aca="false">IF(C46&lt;=D46,"REORDER","OK")</f>
        <v>OK</v>
      </c>
      <c r="O46" s="18" t="n">
        <f aca="false">IF(D46&lt;I46,1,0)</f>
        <v>1</v>
      </c>
      <c r="P46" s="20" t="n">
        <f aca="false">C46/F46</f>
        <v>9.85221674876847</v>
      </c>
      <c r="Q46" s="19" t="n">
        <f aca="false">DATA!N46</f>
        <v>106.9</v>
      </c>
      <c r="R46" s="19" t="n">
        <f aca="false">DATA!O46</f>
        <v>0.37</v>
      </c>
      <c r="S46" s="17" t="n">
        <f aca="false">C46*Q46</f>
        <v>51312</v>
      </c>
      <c r="T46" s="19" t="n">
        <f aca="false">C46*R46</f>
        <v>177.6</v>
      </c>
      <c r="U46" s="20" t="n">
        <f aca="false">MAX(0,C46-L46)</f>
        <v>0</v>
      </c>
      <c r="V46" s="17" t="n">
        <f aca="false">U46*Q46</f>
        <v>0</v>
      </c>
      <c r="W46" s="19" t="n">
        <f aca="false">U46*R46</f>
        <v>0</v>
      </c>
      <c r="X46" s="20" t="n">
        <f aca="false">MAX(0,K46-C46)</f>
        <v>0</v>
      </c>
      <c r="Y46" s="17" t="n">
        <f aca="false">F46*PARAMETER!$B$5*Q46</f>
        <v>1900981.32</v>
      </c>
      <c r="Z46" s="21" t="n">
        <f aca="false">SUMIF($Y$2:$Y$3205,"&gt;="&amp;Y46)/SUM($Y$2:$Y$3205)</f>
        <v>0.373849493531883</v>
      </c>
      <c r="AA46" s="16" t="str">
        <f aca="false">IF(Z46&lt;=PARAMETER!$B$7,"A",IF(Z46&lt;=PARAMETER!$B$8,"B","C"))</f>
        <v>A</v>
      </c>
      <c r="AB46" s="22" t="n">
        <f aca="false">G46/F46</f>
        <v>0.0722495894909688</v>
      </c>
      <c r="AC46" s="16" t="str">
        <f aca="false">IF(AB46&lt;=PARAMETER!$B$9,"X",IF(AB46&lt;=PARAMETER!$B$10,"Y","Z"))</f>
        <v>X</v>
      </c>
      <c r="AD46" s="16" t="str">
        <f aca="false">AA46&amp;AC46</f>
        <v>AX</v>
      </c>
      <c r="AE46" s="22" t="n">
        <f aca="false">DATA!I46</f>
        <v>0.39</v>
      </c>
      <c r="AF46" s="18" t="n">
        <f aca="false">DATA!L46</f>
        <v>51</v>
      </c>
      <c r="AG46" s="16" t="str">
        <f aca="false">DATA!K46</f>
        <v>D</v>
      </c>
      <c r="AH46" s="18" t="n">
        <f aca="false">IF(AE46&gt;=PARAMETER!$B$12,1,0)</f>
        <v>0</v>
      </c>
      <c r="AI46" s="18" t="n">
        <f aca="false">IF(AF46&gt;=PARAMETER!$B$13,1,0)</f>
        <v>0</v>
      </c>
      <c r="AJ46" s="18" t="n">
        <f aca="false">IF(AND(AH46=1,AI46=1),1,0)</f>
        <v>0</v>
      </c>
    </row>
    <row r="47" customFormat="false" ht="15" hidden="false" customHeight="false" outlineLevel="0" collapsed="false">
      <c r="A47" s="16" t="str">
        <f aca="false">DATA!A47</f>
        <v>ITM10045</v>
      </c>
      <c r="B47" s="16" t="str">
        <f aca="false">DATA!B47</f>
        <v>Electronics</v>
      </c>
      <c r="C47" s="17" t="n">
        <f aca="false">DATA!C47</f>
        <v>192</v>
      </c>
      <c r="D47" s="17" t="n">
        <f aca="false">DATA!D47</f>
        <v>73</v>
      </c>
      <c r="E47" s="18" t="n">
        <f aca="false">DATA!F47</f>
        <v>3</v>
      </c>
      <c r="F47" s="19" t="n">
        <f aca="false">DATA!G47</f>
        <v>3.92</v>
      </c>
      <c r="G47" s="19" t="n">
        <f aca="false">DATA!H47</f>
        <v>9.92</v>
      </c>
      <c r="H47" s="18" t="n">
        <f aca="false">DATA!E47</f>
        <v>11</v>
      </c>
      <c r="I47" s="20" t="n">
        <f aca="false">F47*E47</f>
        <v>11.76</v>
      </c>
      <c r="J47" s="20" t="n">
        <f aca="false">PARAMETER!$B$4*G47*SQRT(E47)</f>
        <v>28.2617829247074</v>
      </c>
      <c r="K47" s="20" t="n">
        <f aca="false">I47+J47</f>
        <v>40.0217829247074</v>
      </c>
      <c r="L47" s="20" t="n">
        <f aca="false">K47+F47*H47</f>
        <v>83.1417829247074</v>
      </c>
      <c r="M47" s="16" t="str">
        <f aca="false">IF(C47&lt;=K47,"REORDER",IF(C47&gt;L47,"OVERSTOCK","OK"))</f>
        <v>OVERSTOCK</v>
      </c>
      <c r="N47" s="16" t="str">
        <f aca="false">IF(C47&lt;=D47,"REORDER","OK")</f>
        <v>OK</v>
      </c>
      <c r="O47" s="18" t="n">
        <f aca="false">IF(D47&lt;I47,1,0)</f>
        <v>0</v>
      </c>
      <c r="P47" s="20" t="n">
        <f aca="false">C47/F47</f>
        <v>48.9795918367347</v>
      </c>
      <c r="Q47" s="19" t="n">
        <f aca="false">DATA!N47</f>
        <v>23.61</v>
      </c>
      <c r="R47" s="19" t="n">
        <f aca="false">DATA!O47</f>
        <v>1.11</v>
      </c>
      <c r="S47" s="17" t="n">
        <f aca="false">C47*Q47</f>
        <v>4533.12</v>
      </c>
      <c r="T47" s="19" t="n">
        <f aca="false">C47*R47</f>
        <v>213.12</v>
      </c>
      <c r="U47" s="20" t="n">
        <f aca="false">MAX(0,C47-L47)</f>
        <v>108.858217075293</v>
      </c>
      <c r="V47" s="17" t="n">
        <f aca="false">U47*Q47</f>
        <v>2570.14250514766</v>
      </c>
      <c r="W47" s="19" t="n">
        <f aca="false">U47*R47</f>
        <v>120.832620953575</v>
      </c>
      <c r="X47" s="20" t="n">
        <f aca="false">MAX(0,K47-C47)</f>
        <v>0</v>
      </c>
      <c r="Y47" s="17" t="n">
        <f aca="false">F47*PARAMETER!$B$5*Q47</f>
        <v>33781.188</v>
      </c>
      <c r="Z47" s="21" t="n">
        <f aca="false">SUMIF($Y$2:$Y$3205,"&gt;="&amp;Y47)/SUM($Y$2:$Y$3205)</f>
        <v>0.999777900510965</v>
      </c>
      <c r="AA47" s="16" t="str">
        <f aca="false">IF(Z47&lt;=PARAMETER!$B$7,"A",IF(Z47&lt;=PARAMETER!$B$8,"B","C"))</f>
        <v>C</v>
      </c>
      <c r="AB47" s="22" t="n">
        <f aca="false">G47/F47</f>
        <v>2.53061224489796</v>
      </c>
      <c r="AC47" s="16" t="str">
        <f aca="false">IF(AB47&lt;=PARAMETER!$B$9,"X",IF(AB47&lt;=PARAMETER!$B$10,"Y","Z"))</f>
        <v>Z</v>
      </c>
      <c r="AD47" s="16" t="str">
        <f aca="false">AA47&amp;AC47</f>
        <v>CZ</v>
      </c>
      <c r="AE47" s="22" t="n">
        <f aca="false">DATA!I47</f>
        <v>0.51</v>
      </c>
      <c r="AF47" s="18" t="n">
        <f aca="false">DATA!L47</f>
        <v>46</v>
      </c>
      <c r="AG47" s="16" t="str">
        <f aca="false">DATA!K47</f>
        <v>A</v>
      </c>
      <c r="AH47" s="18" t="n">
        <f aca="false">IF(AE47&gt;=PARAMETER!$B$12,1,0)</f>
        <v>0</v>
      </c>
      <c r="AI47" s="18" t="n">
        <f aca="false">IF(AF47&gt;=PARAMETER!$B$13,1,0)</f>
        <v>0</v>
      </c>
      <c r="AJ47" s="18" t="n">
        <f aca="false">IF(AND(AH47=1,AI47=1),1,0)</f>
        <v>0</v>
      </c>
    </row>
    <row r="48" customFormat="false" ht="15" hidden="false" customHeight="false" outlineLevel="0" collapsed="false">
      <c r="A48" s="16" t="str">
        <f aca="false">DATA!A48</f>
        <v>ITM10046</v>
      </c>
      <c r="B48" s="16" t="str">
        <f aca="false">DATA!B48</f>
        <v>Apparel</v>
      </c>
      <c r="C48" s="17" t="n">
        <f aca="false">DATA!C48</f>
        <v>499</v>
      </c>
      <c r="D48" s="17" t="n">
        <f aca="false">DATA!D48</f>
        <v>96</v>
      </c>
      <c r="E48" s="18" t="n">
        <f aca="false">DATA!F48</f>
        <v>7</v>
      </c>
      <c r="F48" s="19" t="n">
        <f aca="false">DATA!G48</f>
        <v>40.81</v>
      </c>
      <c r="G48" s="19" t="n">
        <f aca="false">DATA!H48</f>
        <v>4.51</v>
      </c>
      <c r="H48" s="18" t="n">
        <f aca="false">DATA!E48</f>
        <v>3</v>
      </c>
      <c r="I48" s="20" t="n">
        <f aca="false">F48*E48</f>
        <v>285.67</v>
      </c>
      <c r="J48" s="20" t="n">
        <f aca="false">PARAMETER!$B$4*G48*SQRT(E48)</f>
        <v>19.6269501164731</v>
      </c>
      <c r="K48" s="20" t="n">
        <f aca="false">I48+J48</f>
        <v>305.296950116473</v>
      </c>
      <c r="L48" s="20" t="n">
        <f aca="false">K48+F48*H48</f>
        <v>427.726950116473</v>
      </c>
      <c r="M48" s="16" t="str">
        <f aca="false">IF(C48&lt;=K48,"REORDER",IF(C48&gt;L48,"OVERSTOCK","OK"))</f>
        <v>OVERSTOCK</v>
      </c>
      <c r="N48" s="16" t="str">
        <f aca="false">IF(C48&lt;=D48,"REORDER","OK")</f>
        <v>OK</v>
      </c>
      <c r="O48" s="18" t="n">
        <f aca="false">IF(D48&lt;I48,1,0)</f>
        <v>1</v>
      </c>
      <c r="P48" s="20" t="n">
        <f aca="false">C48/F48</f>
        <v>12.2273952462632</v>
      </c>
      <c r="Q48" s="19" t="n">
        <f aca="false">DATA!N48</f>
        <v>79.16</v>
      </c>
      <c r="R48" s="19" t="n">
        <f aca="false">DATA!O48</f>
        <v>1.26</v>
      </c>
      <c r="S48" s="17" t="n">
        <f aca="false">C48*Q48</f>
        <v>39500.84</v>
      </c>
      <c r="T48" s="19" t="n">
        <f aca="false">C48*R48</f>
        <v>628.74</v>
      </c>
      <c r="U48" s="20" t="n">
        <f aca="false">MAX(0,C48-L48)</f>
        <v>71.2730498835269</v>
      </c>
      <c r="V48" s="17" t="n">
        <f aca="false">U48*Q48</f>
        <v>5641.97462877999</v>
      </c>
      <c r="W48" s="19" t="n">
        <f aca="false">U48*R48</f>
        <v>89.8040428532439</v>
      </c>
      <c r="X48" s="20" t="n">
        <f aca="false">MAX(0,K48-C48)</f>
        <v>0</v>
      </c>
      <c r="Y48" s="17" t="n">
        <f aca="false">F48*PARAMETER!$B$5*Q48</f>
        <v>1179139.654</v>
      </c>
      <c r="Z48" s="21" t="n">
        <f aca="false">SUMIF($Y$2:$Y$3205,"&gt;="&amp;Y48)/SUM($Y$2:$Y$3205)</f>
        <v>0.655812793474901</v>
      </c>
      <c r="AA48" s="16" t="str">
        <f aca="false">IF(Z48&lt;=PARAMETER!$B$7,"A",IF(Z48&lt;=PARAMETER!$B$8,"B","C"))</f>
        <v>A</v>
      </c>
      <c r="AB48" s="22" t="n">
        <f aca="false">G48/F48</f>
        <v>0.110512129380054</v>
      </c>
      <c r="AC48" s="16" t="str">
        <f aca="false">IF(AB48&lt;=PARAMETER!$B$9,"X",IF(AB48&lt;=PARAMETER!$B$10,"Y","Z"))</f>
        <v>X</v>
      </c>
      <c r="AD48" s="16" t="str">
        <f aca="false">AA48&amp;AC48</f>
        <v>AX</v>
      </c>
      <c r="AE48" s="22" t="n">
        <f aca="false">DATA!I48</f>
        <v>0.31</v>
      </c>
      <c r="AF48" s="18" t="n">
        <f aca="false">DATA!L48</f>
        <v>101</v>
      </c>
      <c r="AG48" s="16" t="str">
        <f aca="false">DATA!K48</f>
        <v>A</v>
      </c>
      <c r="AH48" s="18" t="n">
        <f aca="false">IF(AE48&gt;=PARAMETER!$B$12,1,0)</f>
        <v>0</v>
      </c>
      <c r="AI48" s="18" t="n">
        <f aca="false">IF(AF48&gt;=PARAMETER!$B$13,1,0)</f>
        <v>1</v>
      </c>
      <c r="AJ48" s="18" t="n">
        <f aca="false">IF(AND(AH48=1,AI48=1),1,0)</f>
        <v>0</v>
      </c>
    </row>
    <row r="49" customFormat="false" ht="15" hidden="false" customHeight="false" outlineLevel="0" collapsed="false">
      <c r="A49" s="16" t="str">
        <f aca="false">DATA!A49</f>
        <v>ITM10047</v>
      </c>
      <c r="B49" s="16" t="str">
        <f aca="false">DATA!B49</f>
        <v>Automotive</v>
      </c>
      <c r="C49" s="17" t="n">
        <f aca="false">DATA!C49</f>
        <v>309</v>
      </c>
      <c r="D49" s="17" t="n">
        <f aca="false">DATA!D49</f>
        <v>98</v>
      </c>
      <c r="E49" s="18" t="n">
        <f aca="false">DATA!F49</f>
        <v>9</v>
      </c>
      <c r="F49" s="19" t="n">
        <f aca="false">DATA!G49</f>
        <v>15.73</v>
      </c>
      <c r="G49" s="19" t="n">
        <f aca="false">DATA!H49</f>
        <v>1.75</v>
      </c>
      <c r="H49" s="18" t="n">
        <f aca="false">DATA!E49</f>
        <v>3</v>
      </c>
      <c r="I49" s="20" t="n">
        <f aca="false">F49*E49</f>
        <v>141.57</v>
      </c>
      <c r="J49" s="20" t="n">
        <f aca="false">PARAMETER!$B$4*G49*SQRT(E49)</f>
        <v>8.63548154149523</v>
      </c>
      <c r="K49" s="20" t="n">
        <f aca="false">I49+J49</f>
        <v>150.205481541495</v>
      </c>
      <c r="L49" s="20" t="n">
        <f aca="false">K49+F49*H49</f>
        <v>197.395481541495</v>
      </c>
      <c r="M49" s="16" t="str">
        <f aca="false">IF(C49&lt;=K49,"REORDER",IF(C49&gt;L49,"OVERSTOCK","OK"))</f>
        <v>OVERSTOCK</v>
      </c>
      <c r="N49" s="16" t="str">
        <f aca="false">IF(C49&lt;=D49,"REORDER","OK")</f>
        <v>OK</v>
      </c>
      <c r="O49" s="18" t="n">
        <f aca="false">IF(D49&lt;I49,1,0)</f>
        <v>1</v>
      </c>
      <c r="P49" s="20" t="n">
        <f aca="false">C49/F49</f>
        <v>19.6439923712651</v>
      </c>
      <c r="Q49" s="19" t="n">
        <f aca="false">DATA!N49</f>
        <v>14.96</v>
      </c>
      <c r="R49" s="19" t="n">
        <f aca="false">DATA!O49</f>
        <v>0.45</v>
      </c>
      <c r="S49" s="17" t="n">
        <f aca="false">C49*Q49</f>
        <v>4622.64</v>
      </c>
      <c r="T49" s="19" t="n">
        <f aca="false">C49*R49</f>
        <v>139.05</v>
      </c>
      <c r="U49" s="20" t="n">
        <f aca="false">MAX(0,C49-L49)</f>
        <v>111.604518458505</v>
      </c>
      <c r="V49" s="17" t="n">
        <f aca="false">U49*Q49</f>
        <v>1669.60359613923</v>
      </c>
      <c r="W49" s="19" t="n">
        <f aca="false">U49*R49</f>
        <v>50.2220333063272</v>
      </c>
      <c r="X49" s="20" t="n">
        <f aca="false">MAX(0,K49-C49)</f>
        <v>0</v>
      </c>
      <c r="Y49" s="17" t="n">
        <f aca="false">F49*PARAMETER!$B$5*Q49</f>
        <v>85892.092</v>
      </c>
      <c r="Z49" s="21" t="n">
        <f aca="false">SUMIF($Y$2:$Y$3205,"&gt;="&amp;Y49)/SUM($Y$2:$Y$3205)</f>
        <v>0.997443093959985</v>
      </c>
      <c r="AA49" s="16" t="str">
        <f aca="false">IF(Z49&lt;=PARAMETER!$B$7,"A",IF(Z49&lt;=PARAMETER!$B$8,"B","C"))</f>
        <v>C</v>
      </c>
      <c r="AB49" s="22" t="n">
        <f aca="false">G49/F49</f>
        <v>0.111252383979657</v>
      </c>
      <c r="AC49" s="16" t="str">
        <f aca="false">IF(AB49&lt;=PARAMETER!$B$9,"X",IF(AB49&lt;=PARAMETER!$B$10,"Y","Z"))</f>
        <v>X</v>
      </c>
      <c r="AD49" s="16" t="str">
        <f aca="false">AA49&amp;AC49</f>
        <v>CX</v>
      </c>
      <c r="AE49" s="22" t="n">
        <f aca="false">DATA!I49</f>
        <v>0.27</v>
      </c>
      <c r="AF49" s="18" t="n">
        <f aca="false">DATA!L49</f>
        <v>94</v>
      </c>
      <c r="AG49" s="16" t="str">
        <f aca="false">DATA!K49</f>
        <v>B</v>
      </c>
      <c r="AH49" s="18" t="n">
        <f aca="false">IF(AE49&gt;=PARAMETER!$B$12,1,0)</f>
        <v>0</v>
      </c>
      <c r="AI49" s="18" t="n">
        <f aca="false">IF(AF49&gt;=PARAMETER!$B$13,1,0)</f>
        <v>0</v>
      </c>
      <c r="AJ49" s="18" t="n">
        <f aca="false">IF(AND(AH49=1,AI49=1),1,0)</f>
        <v>0</v>
      </c>
    </row>
    <row r="50" customFormat="false" ht="15" hidden="false" customHeight="false" outlineLevel="0" collapsed="false">
      <c r="A50" s="16" t="str">
        <f aca="false">DATA!A50</f>
        <v>ITM10048</v>
      </c>
      <c r="B50" s="16" t="str">
        <f aca="false">DATA!B50</f>
        <v>Apparel</v>
      </c>
      <c r="C50" s="17" t="n">
        <f aca="false">DATA!C50</f>
        <v>64</v>
      </c>
      <c r="D50" s="17" t="n">
        <f aca="false">DATA!D50</f>
        <v>16</v>
      </c>
      <c r="E50" s="18" t="n">
        <f aca="false">DATA!F50</f>
        <v>7</v>
      </c>
      <c r="F50" s="19" t="n">
        <f aca="false">DATA!G50</f>
        <v>27.99</v>
      </c>
      <c r="G50" s="19" t="n">
        <f aca="false">DATA!H50</f>
        <v>9.71</v>
      </c>
      <c r="H50" s="18" t="n">
        <f aca="false">DATA!E50</f>
        <v>5</v>
      </c>
      <c r="I50" s="20" t="n">
        <f aca="false">F50*E50</f>
        <v>195.93</v>
      </c>
      <c r="J50" s="20" t="n">
        <f aca="false">PARAMETER!$B$4*G50*SQRT(E50)</f>
        <v>42.2566930445573</v>
      </c>
      <c r="K50" s="20" t="n">
        <f aca="false">I50+J50</f>
        <v>238.186693044557</v>
      </c>
      <c r="L50" s="20" t="n">
        <f aca="false">K50+F50*H50</f>
        <v>378.136693044557</v>
      </c>
      <c r="M50" s="16" t="str">
        <f aca="false">IF(C50&lt;=K50,"REORDER",IF(C50&gt;L50,"OVERSTOCK","OK"))</f>
        <v>REORDER</v>
      </c>
      <c r="N50" s="16" t="str">
        <f aca="false">IF(C50&lt;=D50,"REORDER","OK")</f>
        <v>OK</v>
      </c>
      <c r="O50" s="18" t="n">
        <f aca="false">IF(D50&lt;I50,1,0)</f>
        <v>1</v>
      </c>
      <c r="P50" s="20" t="n">
        <f aca="false">C50/F50</f>
        <v>2.28653090389425</v>
      </c>
      <c r="Q50" s="19" t="n">
        <f aca="false">DATA!N50</f>
        <v>43.59</v>
      </c>
      <c r="R50" s="19" t="n">
        <f aca="false">DATA!O50</f>
        <v>1.8</v>
      </c>
      <c r="S50" s="17" t="n">
        <f aca="false">C50*Q50</f>
        <v>2789.76</v>
      </c>
      <c r="T50" s="19" t="n">
        <f aca="false">C50*R50</f>
        <v>115.2</v>
      </c>
      <c r="U50" s="20" t="n">
        <f aca="false">MAX(0,C50-L50)</f>
        <v>0</v>
      </c>
      <c r="V50" s="17" t="n">
        <f aca="false">U50*Q50</f>
        <v>0</v>
      </c>
      <c r="W50" s="19" t="n">
        <f aca="false">U50*R50</f>
        <v>0</v>
      </c>
      <c r="X50" s="20" t="n">
        <f aca="false">MAX(0,K50-C50)</f>
        <v>174.186693044557</v>
      </c>
      <c r="Y50" s="17" t="n">
        <f aca="false">F50*PARAMETER!$B$5*Q50</f>
        <v>445330.6965</v>
      </c>
      <c r="Z50" s="21" t="n">
        <f aca="false">SUMIF($Y$2:$Y$3205,"&gt;="&amp;Y50)/SUM($Y$2:$Y$3205)</f>
        <v>0.921923936613715</v>
      </c>
      <c r="AA50" s="16" t="str">
        <f aca="false">IF(Z50&lt;=PARAMETER!$B$7,"A",IF(Z50&lt;=PARAMETER!$B$8,"B","C"))</f>
        <v>B</v>
      </c>
      <c r="AB50" s="22" t="n">
        <f aca="false">G50/F50</f>
        <v>0.346909610575206</v>
      </c>
      <c r="AC50" s="16" t="str">
        <f aca="false">IF(AB50&lt;=PARAMETER!$B$9,"X",IF(AB50&lt;=PARAMETER!$B$10,"Y","Z"))</f>
        <v>Y</v>
      </c>
      <c r="AD50" s="16" t="str">
        <f aca="false">AA50&amp;AC50</f>
        <v>BY</v>
      </c>
      <c r="AE50" s="22" t="n">
        <f aca="false">DATA!I50</f>
        <v>0.8</v>
      </c>
      <c r="AF50" s="18" t="n">
        <f aca="false">DATA!L50</f>
        <v>68</v>
      </c>
      <c r="AG50" s="16" t="str">
        <f aca="false">DATA!K50</f>
        <v>D</v>
      </c>
      <c r="AH50" s="18" t="n">
        <f aca="false">IF(AE50&gt;=PARAMETER!$B$12,1,0)</f>
        <v>1</v>
      </c>
      <c r="AI50" s="18" t="n">
        <f aca="false">IF(AF50&gt;=PARAMETER!$B$13,1,0)</f>
        <v>0</v>
      </c>
      <c r="AJ50" s="18" t="n">
        <f aca="false">IF(AND(AH50=1,AI50=1),1,0)</f>
        <v>0</v>
      </c>
    </row>
    <row r="51" customFormat="false" ht="15" hidden="false" customHeight="false" outlineLevel="0" collapsed="false">
      <c r="A51" s="16" t="str">
        <f aca="false">DATA!A51</f>
        <v>ITM10049</v>
      </c>
      <c r="B51" s="16" t="str">
        <f aca="false">DATA!B51</f>
        <v>Pharma</v>
      </c>
      <c r="C51" s="17" t="n">
        <f aca="false">DATA!C51</f>
        <v>80</v>
      </c>
      <c r="D51" s="17" t="n">
        <f aca="false">DATA!D51</f>
        <v>31</v>
      </c>
      <c r="E51" s="18" t="n">
        <f aca="false">DATA!F51</f>
        <v>2</v>
      </c>
      <c r="F51" s="19" t="n">
        <f aca="false">DATA!G51</f>
        <v>15.21</v>
      </c>
      <c r="G51" s="19" t="n">
        <f aca="false">DATA!H51</f>
        <v>9.85</v>
      </c>
      <c r="H51" s="18" t="n">
        <f aca="false">DATA!E51</f>
        <v>8</v>
      </c>
      <c r="I51" s="20" t="n">
        <f aca="false">F51*E51</f>
        <v>30.42</v>
      </c>
      <c r="J51" s="20" t="n">
        <f aca="false">PARAMETER!$B$4*G51*SQRT(E51)</f>
        <v>22.9128169274305</v>
      </c>
      <c r="K51" s="20" t="n">
        <f aca="false">I51+J51</f>
        <v>53.3328169274305</v>
      </c>
      <c r="L51" s="20" t="n">
        <f aca="false">K51+F51*H51</f>
        <v>175.01281692743</v>
      </c>
      <c r="M51" s="16" t="str">
        <f aca="false">IF(C51&lt;=K51,"REORDER",IF(C51&gt;L51,"OVERSTOCK","OK"))</f>
        <v>OK</v>
      </c>
      <c r="N51" s="16" t="str">
        <f aca="false">IF(C51&lt;=D51,"REORDER","OK")</f>
        <v>OK</v>
      </c>
      <c r="O51" s="18" t="n">
        <f aca="false">IF(D51&lt;I51,1,0)</f>
        <v>0</v>
      </c>
      <c r="P51" s="20" t="n">
        <f aca="false">C51/F51</f>
        <v>5.25969756738988</v>
      </c>
      <c r="Q51" s="19" t="n">
        <f aca="false">DATA!N51</f>
        <v>30.97</v>
      </c>
      <c r="R51" s="19" t="n">
        <f aca="false">DATA!O51</f>
        <v>1.02</v>
      </c>
      <c r="S51" s="17" t="n">
        <f aca="false">C51*Q51</f>
        <v>2477.6</v>
      </c>
      <c r="T51" s="19" t="n">
        <f aca="false">C51*R51</f>
        <v>81.6</v>
      </c>
      <c r="U51" s="20" t="n">
        <f aca="false">MAX(0,C51-L51)</f>
        <v>0</v>
      </c>
      <c r="V51" s="17" t="n">
        <f aca="false">U51*Q51</f>
        <v>0</v>
      </c>
      <c r="W51" s="19" t="n">
        <f aca="false">U51*R51</f>
        <v>0</v>
      </c>
      <c r="X51" s="20" t="n">
        <f aca="false">MAX(0,K51-C51)</f>
        <v>0</v>
      </c>
      <c r="Y51" s="17" t="n">
        <f aca="false">F51*PARAMETER!$B$5*Q51</f>
        <v>171934.6005</v>
      </c>
      <c r="Z51" s="21" t="n">
        <f aca="false">SUMIF($Y$2:$Y$3205,"&gt;="&amp;Y51)/SUM($Y$2:$Y$3205)</f>
        <v>0.987631331099069</v>
      </c>
      <c r="AA51" s="16" t="str">
        <f aca="false">IF(Z51&lt;=PARAMETER!$B$7,"A",IF(Z51&lt;=PARAMETER!$B$8,"B","C"))</f>
        <v>C</v>
      </c>
      <c r="AB51" s="22" t="n">
        <f aca="false">G51/F51</f>
        <v>0.647600262984878</v>
      </c>
      <c r="AC51" s="16" t="str">
        <f aca="false">IF(AB51&lt;=PARAMETER!$B$9,"X",IF(AB51&lt;=PARAMETER!$B$10,"Y","Z"))</f>
        <v>Z</v>
      </c>
      <c r="AD51" s="16" t="str">
        <f aca="false">AA51&amp;AC51</f>
        <v>CZ</v>
      </c>
      <c r="AE51" s="22" t="n">
        <f aca="false">DATA!I51</f>
        <v>0.28</v>
      </c>
      <c r="AF51" s="18" t="n">
        <f aca="false">DATA!L51</f>
        <v>161</v>
      </c>
      <c r="AG51" s="16" t="str">
        <f aca="false">DATA!K51</f>
        <v>A</v>
      </c>
      <c r="AH51" s="18" t="n">
        <f aca="false">IF(AE51&gt;=PARAMETER!$B$12,1,0)</f>
        <v>0</v>
      </c>
      <c r="AI51" s="18" t="n">
        <f aca="false">IF(AF51&gt;=PARAMETER!$B$13,1,0)</f>
        <v>1</v>
      </c>
      <c r="AJ51" s="18" t="n">
        <f aca="false">IF(AND(AH51=1,AI51=1),1,0)</f>
        <v>0</v>
      </c>
    </row>
    <row r="52" customFormat="false" ht="15" hidden="false" customHeight="false" outlineLevel="0" collapsed="false">
      <c r="A52" s="16" t="str">
        <f aca="false">DATA!A52</f>
        <v>ITM10050</v>
      </c>
      <c r="B52" s="16" t="str">
        <f aca="false">DATA!B52</f>
        <v>Pharma</v>
      </c>
      <c r="C52" s="17" t="n">
        <f aca="false">DATA!C52</f>
        <v>102</v>
      </c>
      <c r="D52" s="17" t="n">
        <f aca="false">DATA!D52</f>
        <v>90</v>
      </c>
      <c r="E52" s="18" t="n">
        <f aca="false">DATA!F52</f>
        <v>2</v>
      </c>
      <c r="F52" s="19" t="n">
        <f aca="false">DATA!G52</f>
        <v>31.06</v>
      </c>
      <c r="G52" s="19" t="n">
        <f aca="false">DATA!H52</f>
        <v>2.28</v>
      </c>
      <c r="H52" s="18" t="n">
        <f aca="false">DATA!E52</f>
        <v>4</v>
      </c>
      <c r="I52" s="20" t="n">
        <f aca="false">F52*E52</f>
        <v>62.12</v>
      </c>
      <c r="J52" s="20" t="n">
        <f aca="false">PARAMETER!$B$4*G52*SQRT(E52)</f>
        <v>5.30367742076563</v>
      </c>
      <c r="K52" s="20" t="n">
        <f aca="false">I52+J52</f>
        <v>67.4236774207656</v>
      </c>
      <c r="L52" s="20" t="n">
        <f aca="false">K52+F52*H52</f>
        <v>191.663677420766</v>
      </c>
      <c r="M52" s="16" t="str">
        <f aca="false">IF(C52&lt;=K52,"REORDER",IF(C52&gt;L52,"OVERSTOCK","OK"))</f>
        <v>OK</v>
      </c>
      <c r="N52" s="16" t="str">
        <f aca="false">IF(C52&lt;=D52,"REORDER","OK")</f>
        <v>OK</v>
      </c>
      <c r="O52" s="18" t="n">
        <f aca="false">IF(D52&lt;I52,1,0)</f>
        <v>0</v>
      </c>
      <c r="P52" s="20" t="n">
        <f aca="false">C52/F52</f>
        <v>3.28396651641983</v>
      </c>
      <c r="Q52" s="19" t="n">
        <f aca="false">DATA!N52</f>
        <v>162.19</v>
      </c>
      <c r="R52" s="19" t="n">
        <f aca="false">DATA!O52</f>
        <v>0.32</v>
      </c>
      <c r="S52" s="17" t="n">
        <f aca="false">C52*Q52</f>
        <v>16543.38</v>
      </c>
      <c r="T52" s="19" t="n">
        <f aca="false">C52*R52</f>
        <v>32.64</v>
      </c>
      <c r="U52" s="20" t="n">
        <f aca="false">MAX(0,C52-L52)</f>
        <v>0</v>
      </c>
      <c r="V52" s="17" t="n">
        <f aca="false">U52*Q52</f>
        <v>0</v>
      </c>
      <c r="W52" s="19" t="n">
        <f aca="false">U52*R52</f>
        <v>0</v>
      </c>
      <c r="X52" s="20" t="n">
        <f aca="false">MAX(0,K52-C52)</f>
        <v>0</v>
      </c>
      <c r="Y52" s="17" t="n">
        <f aca="false">F52*PARAMETER!$B$5*Q52</f>
        <v>1838731.811</v>
      </c>
      <c r="Z52" s="21" t="n">
        <f aca="false">SUMIF($Y$2:$Y$3205,"&gt;="&amp;Y52)/SUM($Y$2:$Y$3205)</f>
        <v>0.401867739825746</v>
      </c>
      <c r="AA52" s="16" t="str">
        <f aca="false">IF(Z52&lt;=PARAMETER!$B$7,"A",IF(Z52&lt;=PARAMETER!$B$8,"B","C"))</f>
        <v>A</v>
      </c>
      <c r="AB52" s="22" t="n">
        <f aca="false">G52/F52</f>
        <v>0.0734063103670316</v>
      </c>
      <c r="AC52" s="16" t="str">
        <f aca="false">IF(AB52&lt;=PARAMETER!$B$9,"X",IF(AB52&lt;=PARAMETER!$B$10,"Y","Z"))</f>
        <v>X</v>
      </c>
      <c r="AD52" s="16" t="str">
        <f aca="false">AA52&amp;AC52</f>
        <v>AX</v>
      </c>
      <c r="AE52" s="22" t="n">
        <f aca="false">DATA!I52</f>
        <v>0.81</v>
      </c>
      <c r="AF52" s="18" t="n">
        <f aca="false">DATA!L52</f>
        <v>165</v>
      </c>
      <c r="AG52" s="16" t="str">
        <f aca="false">DATA!K52</f>
        <v>D</v>
      </c>
      <c r="AH52" s="18" t="n">
        <f aca="false">IF(AE52&gt;=PARAMETER!$B$12,1,0)</f>
        <v>1</v>
      </c>
      <c r="AI52" s="18" t="n">
        <f aca="false">IF(AF52&gt;=PARAMETER!$B$13,1,0)</f>
        <v>1</v>
      </c>
      <c r="AJ52" s="18" t="n">
        <f aca="false">IF(AND(AH52=1,AI52=1),1,0)</f>
        <v>1</v>
      </c>
    </row>
    <row r="53" customFormat="false" ht="15" hidden="false" customHeight="false" outlineLevel="0" collapsed="false">
      <c r="A53" s="16" t="str">
        <f aca="false">DATA!A53</f>
        <v>ITM10051</v>
      </c>
      <c r="B53" s="16" t="str">
        <f aca="false">DATA!B53</f>
        <v>Pharma</v>
      </c>
      <c r="C53" s="17" t="n">
        <f aca="false">DATA!C53</f>
        <v>142</v>
      </c>
      <c r="D53" s="17" t="n">
        <f aca="false">DATA!D53</f>
        <v>91</v>
      </c>
      <c r="E53" s="18" t="n">
        <f aca="false">DATA!F53</f>
        <v>7</v>
      </c>
      <c r="F53" s="19" t="n">
        <f aca="false">DATA!G53</f>
        <v>18.34</v>
      </c>
      <c r="G53" s="19" t="n">
        <f aca="false">DATA!H53</f>
        <v>8.72</v>
      </c>
      <c r="H53" s="18" t="n">
        <f aca="false">DATA!E53</f>
        <v>12</v>
      </c>
      <c r="I53" s="20" t="n">
        <f aca="false">F53*E53</f>
        <v>128.38</v>
      </c>
      <c r="J53" s="20" t="n">
        <f aca="false">PARAMETER!$B$4*G53*SQRT(E53)</f>
        <v>37.9483381409413</v>
      </c>
      <c r="K53" s="20" t="n">
        <f aca="false">I53+J53</f>
        <v>166.328338140941</v>
      </c>
      <c r="L53" s="20" t="n">
        <f aca="false">K53+F53*H53</f>
        <v>386.408338140941</v>
      </c>
      <c r="M53" s="16" t="str">
        <f aca="false">IF(C53&lt;=K53,"REORDER",IF(C53&gt;L53,"OVERSTOCK","OK"))</f>
        <v>REORDER</v>
      </c>
      <c r="N53" s="16" t="str">
        <f aca="false">IF(C53&lt;=D53,"REORDER","OK")</f>
        <v>OK</v>
      </c>
      <c r="O53" s="18" t="n">
        <f aca="false">IF(D53&lt;I53,1,0)</f>
        <v>1</v>
      </c>
      <c r="P53" s="20" t="n">
        <f aca="false">C53/F53</f>
        <v>7.74263904034896</v>
      </c>
      <c r="Q53" s="19" t="n">
        <f aca="false">DATA!N53</f>
        <v>75.76</v>
      </c>
      <c r="R53" s="19" t="n">
        <f aca="false">DATA!O53</f>
        <v>0.74</v>
      </c>
      <c r="S53" s="17" t="n">
        <f aca="false">C53*Q53</f>
        <v>10757.92</v>
      </c>
      <c r="T53" s="19" t="n">
        <f aca="false">C53*R53</f>
        <v>105.08</v>
      </c>
      <c r="U53" s="20" t="n">
        <f aca="false">MAX(0,C53-L53)</f>
        <v>0</v>
      </c>
      <c r="V53" s="17" t="n">
        <f aca="false">U53*Q53</f>
        <v>0</v>
      </c>
      <c r="W53" s="19" t="n">
        <f aca="false">U53*R53</f>
        <v>0</v>
      </c>
      <c r="X53" s="20" t="n">
        <f aca="false">MAX(0,K53-C53)</f>
        <v>24.3283381409413</v>
      </c>
      <c r="Y53" s="17" t="n">
        <f aca="false">F53*PARAMETER!$B$5*Q53</f>
        <v>507145.016</v>
      </c>
      <c r="Z53" s="21" t="n">
        <f aca="false">SUMIF($Y$2:$Y$3205,"&gt;="&amp;Y53)/SUM($Y$2:$Y$3205)</f>
        <v>0.903057395562285</v>
      </c>
      <c r="AA53" s="16" t="str">
        <f aca="false">IF(Z53&lt;=PARAMETER!$B$7,"A",IF(Z53&lt;=PARAMETER!$B$8,"B","C"))</f>
        <v>B</v>
      </c>
      <c r="AB53" s="22" t="n">
        <f aca="false">G53/F53</f>
        <v>0.47546346782988</v>
      </c>
      <c r="AC53" s="16" t="str">
        <f aca="false">IF(AB53&lt;=PARAMETER!$B$9,"X",IF(AB53&lt;=PARAMETER!$B$10,"Y","Z"))</f>
        <v>Y</v>
      </c>
      <c r="AD53" s="16" t="str">
        <f aca="false">AA53&amp;AC53</f>
        <v>BY</v>
      </c>
      <c r="AE53" s="22" t="n">
        <f aca="false">DATA!I53</f>
        <v>0.49</v>
      </c>
      <c r="AF53" s="18" t="n">
        <f aca="false">DATA!L53</f>
        <v>46</v>
      </c>
      <c r="AG53" s="16" t="str">
        <f aca="false">DATA!K53</f>
        <v>C</v>
      </c>
      <c r="AH53" s="18" t="n">
        <f aca="false">IF(AE53&gt;=PARAMETER!$B$12,1,0)</f>
        <v>0</v>
      </c>
      <c r="AI53" s="18" t="n">
        <f aca="false">IF(AF53&gt;=PARAMETER!$B$13,1,0)</f>
        <v>0</v>
      </c>
      <c r="AJ53" s="18" t="n">
        <f aca="false">IF(AND(AH53=1,AI53=1),1,0)</f>
        <v>0</v>
      </c>
    </row>
    <row r="54" customFormat="false" ht="15" hidden="false" customHeight="false" outlineLevel="0" collapsed="false">
      <c r="A54" s="16" t="str">
        <f aca="false">DATA!A54</f>
        <v>ITM10052</v>
      </c>
      <c r="B54" s="16" t="str">
        <f aca="false">DATA!B54</f>
        <v>Pharma</v>
      </c>
      <c r="C54" s="17" t="n">
        <f aca="false">DATA!C54</f>
        <v>377</v>
      </c>
      <c r="D54" s="17" t="n">
        <f aca="false">DATA!D54</f>
        <v>50</v>
      </c>
      <c r="E54" s="18" t="n">
        <f aca="false">DATA!F54</f>
        <v>5</v>
      </c>
      <c r="F54" s="19" t="n">
        <f aca="false">DATA!G54</f>
        <v>17.35</v>
      </c>
      <c r="G54" s="19" t="n">
        <f aca="false">DATA!H54</f>
        <v>4.21</v>
      </c>
      <c r="H54" s="18" t="n">
        <f aca="false">DATA!E54</f>
        <v>14</v>
      </c>
      <c r="I54" s="20" t="n">
        <f aca="false">F54*E54</f>
        <v>86.75</v>
      </c>
      <c r="J54" s="20" t="n">
        <f aca="false">PARAMETER!$B$4*G54*SQRT(E54)</f>
        <v>15.4843990414114</v>
      </c>
      <c r="K54" s="20" t="n">
        <f aca="false">I54+J54</f>
        <v>102.234399041411</v>
      </c>
      <c r="L54" s="20" t="n">
        <f aca="false">K54+F54*H54</f>
        <v>345.134399041411</v>
      </c>
      <c r="M54" s="16" t="str">
        <f aca="false">IF(C54&lt;=K54,"REORDER",IF(C54&gt;L54,"OVERSTOCK","OK"))</f>
        <v>OVERSTOCK</v>
      </c>
      <c r="N54" s="16" t="str">
        <f aca="false">IF(C54&lt;=D54,"REORDER","OK")</f>
        <v>OK</v>
      </c>
      <c r="O54" s="18" t="n">
        <f aca="false">IF(D54&lt;I54,1,0)</f>
        <v>1</v>
      </c>
      <c r="P54" s="20" t="n">
        <f aca="false">C54/F54</f>
        <v>21.7291066282421</v>
      </c>
      <c r="Q54" s="19" t="n">
        <f aca="false">DATA!N54</f>
        <v>24.98</v>
      </c>
      <c r="R54" s="19" t="n">
        <f aca="false">DATA!O54</f>
        <v>1.01</v>
      </c>
      <c r="S54" s="17" t="n">
        <f aca="false">C54*Q54</f>
        <v>9417.46</v>
      </c>
      <c r="T54" s="19" t="n">
        <f aca="false">C54*R54</f>
        <v>380.77</v>
      </c>
      <c r="U54" s="20" t="n">
        <f aca="false">MAX(0,C54-L54)</f>
        <v>31.8656009585886</v>
      </c>
      <c r="V54" s="17" t="n">
        <f aca="false">U54*Q54</f>
        <v>796.002711945543</v>
      </c>
      <c r="W54" s="19" t="n">
        <f aca="false">U54*R54</f>
        <v>32.1842569681745</v>
      </c>
      <c r="X54" s="20" t="n">
        <f aca="false">MAX(0,K54-C54)</f>
        <v>0</v>
      </c>
      <c r="Y54" s="17" t="n">
        <f aca="false">F54*PARAMETER!$B$5*Q54</f>
        <v>158192.095</v>
      </c>
      <c r="Z54" s="21" t="n">
        <f aca="false">SUMIF($Y$2:$Y$3205,"&gt;="&amp;Y54)/SUM($Y$2:$Y$3205)</f>
        <v>0.989832362773714</v>
      </c>
      <c r="AA54" s="16" t="str">
        <f aca="false">IF(Z54&lt;=PARAMETER!$B$7,"A",IF(Z54&lt;=PARAMETER!$B$8,"B","C"))</f>
        <v>C</v>
      </c>
      <c r="AB54" s="22" t="n">
        <f aca="false">G54/F54</f>
        <v>0.242651296829971</v>
      </c>
      <c r="AC54" s="16" t="str">
        <f aca="false">IF(AB54&lt;=PARAMETER!$B$9,"X",IF(AB54&lt;=PARAMETER!$B$10,"Y","Z"))</f>
        <v>X</v>
      </c>
      <c r="AD54" s="16" t="str">
        <f aca="false">AA54&amp;AC54</f>
        <v>CX</v>
      </c>
      <c r="AE54" s="22" t="n">
        <f aca="false">DATA!I54</f>
        <v>1</v>
      </c>
      <c r="AF54" s="18" t="n">
        <f aca="false">DATA!L54</f>
        <v>30</v>
      </c>
      <c r="AG54" s="16" t="str">
        <f aca="false">DATA!K54</f>
        <v>B</v>
      </c>
      <c r="AH54" s="18" t="n">
        <f aca="false">IF(AE54&gt;=PARAMETER!$B$12,1,0)</f>
        <v>1</v>
      </c>
      <c r="AI54" s="18" t="n">
        <f aca="false">IF(AF54&gt;=PARAMETER!$B$13,1,0)</f>
        <v>0</v>
      </c>
      <c r="AJ54" s="18" t="n">
        <f aca="false">IF(AND(AH54=1,AI54=1),1,0)</f>
        <v>0</v>
      </c>
    </row>
    <row r="55" customFormat="false" ht="15" hidden="false" customHeight="false" outlineLevel="0" collapsed="false">
      <c r="A55" s="16" t="str">
        <f aca="false">DATA!A55</f>
        <v>ITM10053</v>
      </c>
      <c r="B55" s="16" t="str">
        <f aca="false">DATA!B55</f>
        <v>Automotive</v>
      </c>
      <c r="C55" s="17" t="n">
        <f aca="false">DATA!C55</f>
        <v>35</v>
      </c>
      <c r="D55" s="17" t="n">
        <f aca="false">DATA!D55</f>
        <v>83</v>
      </c>
      <c r="E55" s="18" t="n">
        <f aca="false">DATA!F55</f>
        <v>6</v>
      </c>
      <c r="F55" s="19" t="n">
        <f aca="false">DATA!G55</f>
        <v>2.86</v>
      </c>
      <c r="G55" s="19" t="n">
        <f aca="false">DATA!H55</f>
        <v>4.12</v>
      </c>
      <c r="H55" s="18" t="n">
        <f aca="false">DATA!E55</f>
        <v>13</v>
      </c>
      <c r="I55" s="20" t="n">
        <f aca="false">F55*E55</f>
        <v>17.16</v>
      </c>
      <c r="J55" s="20" t="n">
        <f aca="false">PARAMETER!$B$4*G55*SQRT(E55)</f>
        <v>16.599694600901</v>
      </c>
      <c r="K55" s="20" t="n">
        <f aca="false">I55+J55</f>
        <v>33.759694600901</v>
      </c>
      <c r="L55" s="20" t="n">
        <f aca="false">K55+F55*H55</f>
        <v>70.939694600901</v>
      </c>
      <c r="M55" s="16" t="str">
        <f aca="false">IF(C55&lt;=K55,"REORDER",IF(C55&gt;L55,"OVERSTOCK","OK"))</f>
        <v>OK</v>
      </c>
      <c r="N55" s="16" t="str">
        <f aca="false">IF(C55&lt;=D55,"REORDER","OK")</f>
        <v>REORDER</v>
      </c>
      <c r="O55" s="18" t="n">
        <f aca="false">IF(D55&lt;I55,1,0)</f>
        <v>0</v>
      </c>
      <c r="P55" s="20" t="n">
        <f aca="false">C55/F55</f>
        <v>12.2377622377622</v>
      </c>
      <c r="Q55" s="19" t="n">
        <f aca="false">DATA!N55</f>
        <v>60.44</v>
      </c>
      <c r="R55" s="19" t="n">
        <f aca="false">DATA!O55</f>
        <v>0.12</v>
      </c>
      <c r="S55" s="17" t="n">
        <f aca="false">C55*Q55</f>
        <v>2115.4</v>
      </c>
      <c r="T55" s="19" t="n">
        <f aca="false">C55*R55</f>
        <v>4.2</v>
      </c>
      <c r="U55" s="20" t="n">
        <f aca="false">MAX(0,C55-L55)</f>
        <v>0</v>
      </c>
      <c r="V55" s="17" t="n">
        <f aca="false">U55*Q55</f>
        <v>0</v>
      </c>
      <c r="W55" s="19" t="n">
        <f aca="false">U55*R55</f>
        <v>0</v>
      </c>
      <c r="X55" s="20" t="n">
        <f aca="false">MAX(0,K55-C55)</f>
        <v>0</v>
      </c>
      <c r="Y55" s="17" t="n">
        <f aca="false">F55*PARAMETER!$B$5*Q55</f>
        <v>63093.316</v>
      </c>
      <c r="Z55" s="21" t="n">
        <f aca="false">SUMIF($Y$2:$Y$3205,"&gt;="&amp;Y55)/SUM($Y$2:$Y$3205)</f>
        <v>0.99886338368472</v>
      </c>
      <c r="AA55" s="16" t="str">
        <f aca="false">IF(Z55&lt;=PARAMETER!$B$7,"A",IF(Z55&lt;=PARAMETER!$B$8,"B","C"))</f>
        <v>C</v>
      </c>
      <c r="AB55" s="22" t="n">
        <f aca="false">G55/F55</f>
        <v>1.44055944055944</v>
      </c>
      <c r="AC55" s="16" t="str">
        <f aca="false">IF(AB55&lt;=PARAMETER!$B$9,"X",IF(AB55&lt;=PARAMETER!$B$10,"Y","Z"))</f>
        <v>Z</v>
      </c>
      <c r="AD55" s="16" t="str">
        <f aca="false">AA55&amp;AC55</f>
        <v>CZ</v>
      </c>
      <c r="AE55" s="22" t="n">
        <f aca="false">DATA!I55</f>
        <v>0.28</v>
      </c>
      <c r="AF55" s="18" t="n">
        <f aca="false">DATA!L55</f>
        <v>170</v>
      </c>
      <c r="AG55" s="16" t="str">
        <f aca="false">DATA!K55</f>
        <v>D</v>
      </c>
      <c r="AH55" s="18" t="n">
        <f aca="false">IF(AE55&gt;=PARAMETER!$B$12,1,0)</f>
        <v>0</v>
      </c>
      <c r="AI55" s="18" t="n">
        <f aca="false">IF(AF55&gt;=PARAMETER!$B$13,1,0)</f>
        <v>1</v>
      </c>
      <c r="AJ55" s="18" t="n">
        <f aca="false">IF(AND(AH55=1,AI55=1),1,0)</f>
        <v>0</v>
      </c>
    </row>
    <row r="56" customFormat="false" ht="15" hidden="false" customHeight="false" outlineLevel="0" collapsed="false">
      <c r="A56" s="16" t="str">
        <f aca="false">DATA!A56</f>
        <v>ITM10054</v>
      </c>
      <c r="B56" s="16" t="str">
        <f aca="false">DATA!B56</f>
        <v>Groceries</v>
      </c>
      <c r="C56" s="17" t="n">
        <f aca="false">DATA!C56</f>
        <v>85</v>
      </c>
      <c r="D56" s="17" t="n">
        <f aca="false">DATA!D56</f>
        <v>19</v>
      </c>
      <c r="E56" s="18" t="n">
        <f aca="false">DATA!F56</f>
        <v>6</v>
      </c>
      <c r="F56" s="19" t="n">
        <f aca="false">DATA!G56</f>
        <v>8.2</v>
      </c>
      <c r="G56" s="19" t="n">
        <f aca="false">DATA!H56</f>
        <v>3</v>
      </c>
      <c r="H56" s="18" t="n">
        <f aca="false">DATA!E56</f>
        <v>3</v>
      </c>
      <c r="I56" s="20" t="n">
        <f aca="false">F56*E56</f>
        <v>49.2</v>
      </c>
      <c r="J56" s="20" t="n">
        <f aca="false">PARAMETER!$B$4*G56*SQRT(E56)</f>
        <v>12.087156262792</v>
      </c>
      <c r="K56" s="20" t="n">
        <f aca="false">I56+J56</f>
        <v>61.287156262792</v>
      </c>
      <c r="L56" s="20" t="n">
        <f aca="false">K56+F56*H56</f>
        <v>85.887156262792</v>
      </c>
      <c r="M56" s="16" t="str">
        <f aca="false">IF(C56&lt;=K56,"REORDER",IF(C56&gt;L56,"OVERSTOCK","OK"))</f>
        <v>OK</v>
      </c>
      <c r="N56" s="16" t="str">
        <f aca="false">IF(C56&lt;=D56,"REORDER","OK")</f>
        <v>OK</v>
      </c>
      <c r="O56" s="18" t="n">
        <f aca="false">IF(D56&lt;I56,1,0)</f>
        <v>1</v>
      </c>
      <c r="P56" s="20" t="n">
        <f aca="false">C56/F56</f>
        <v>10.3658536585366</v>
      </c>
      <c r="Q56" s="19" t="n">
        <f aca="false">DATA!N56</f>
        <v>139.73</v>
      </c>
      <c r="R56" s="19" t="n">
        <f aca="false">DATA!O56</f>
        <v>0.16</v>
      </c>
      <c r="S56" s="17" t="n">
        <f aca="false">C56*Q56</f>
        <v>11877.05</v>
      </c>
      <c r="T56" s="19" t="n">
        <f aca="false">C56*R56</f>
        <v>13.6</v>
      </c>
      <c r="U56" s="20" t="n">
        <f aca="false">MAX(0,C56-L56)</f>
        <v>0</v>
      </c>
      <c r="V56" s="17" t="n">
        <f aca="false">U56*Q56</f>
        <v>0</v>
      </c>
      <c r="W56" s="19" t="n">
        <f aca="false">U56*R56</f>
        <v>0</v>
      </c>
      <c r="X56" s="20" t="n">
        <f aca="false">MAX(0,K56-C56)</f>
        <v>0</v>
      </c>
      <c r="Y56" s="17" t="n">
        <f aca="false">F56*PARAMETER!$B$5*Q56</f>
        <v>418211.89</v>
      </c>
      <c r="Z56" s="21" t="n">
        <f aca="false">SUMIF($Y$2:$Y$3205,"&gt;="&amp;Y56)/SUM($Y$2:$Y$3205)</f>
        <v>0.931010086130409</v>
      </c>
      <c r="AA56" s="16" t="str">
        <f aca="false">IF(Z56&lt;=PARAMETER!$B$7,"A",IF(Z56&lt;=PARAMETER!$B$8,"B","C"))</f>
        <v>B</v>
      </c>
      <c r="AB56" s="22" t="n">
        <f aca="false">G56/F56</f>
        <v>0.365853658536585</v>
      </c>
      <c r="AC56" s="16" t="str">
        <f aca="false">IF(AB56&lt;=PARAMETER!$B$9,"X",IF(AB56&lt;=PARAMETER!$B$10,"Y","Z"))</f>
        <v>Y</v>
      </c>
      <c r="AD56" s="16" t="str">
        <f aca="false">AA56&amp;AC56</f>
        <v>BY</v>
      </c>
      <c r="AE56" s="22" t="n">
        <f aca="false">DATA!I56</f>
        <v>0.18</v>
      </c>
      <c r="AF56" s="18" t="n">
        <f aca="false">DATA!L56</f>
        <v>139</v>
      </c>
      <c r="AG56" s="16" t="str">
        <f aca="false">DATA!K56</f>
        <v>D</v>
      </c>
      <c r="AH56" s="18" t="n">
        <f aca="false">IF(AE56&gt;=PARAMETER!$B$12,1,0)</f>
        <v>0</v>
      </c>
      <c r="AI56" s="18" t="n">
        <f aca="false">IF(AF56&gt;=PARAMETER!$B$13,1,0)</f>
        <v>1</v>
      </c>
      <c r="AJ56" s="18" t="n">
        <f aca="false">IF(AND(AH56=1,AI56=1),1,0)</f>
        <v>0</v>
      </c>
    </row>
    <row r="57" customFormat="false" ht="15" hidden="false" customHeight="false" outlineLevel="0" collapsed="false">
      <c r="A57" s="16" t="str">
        <f aca="false">DATA!A57</f>
        <v>ITM10055</v>
      </c>
      <c r="B57" s="16" t="str">
        <f aca="false">DATA!B57</f>
        <v>Electronics</v>
      </c>
      <c r="C57" s="17" t="n">
        <f aca="false">DATA!C57</f>
        <v>443</v>
      </c>
      <c r="D57" s="17" t="n">
        <f aca="false">DATA!D57</f>
        <v>66</v>
      </c>
      <c r="E57" s="18" t="n">
        <f aca="false">DATA!F57</f>
        <v>4</v>
      </c>
      <c r="F57" s="19" t="n">
        <f aca="false">DATA!G57</f>
        <v>45.94</v>
      </c>
      <c r="G57" s="19" t="n">
        <f aca="false">DATA!H57</f>
        <v>0.92</v>
      </c>
      <c r="H57" s="18" t="n">
        <f aca="false">DATA!E57</f>
        <v>3</v>
      </c>
      <c r="I57" s="20" t="n">
        <f aca="false">F57*E57</f>
        <v>183.76</v>
      </c>
      <c r="J57" s="20" t="n">
        <f aca="false">PARAMETER!$B$4*G57*SQRT(E57)</f>
        <v>3.02653067359071</v>
      </c>
      <c r="K57" s="20" t="n">
        <f aca="false">I57+J57</f>
        <v>186.786530673591</v>
      </c>
      <c r="L57" s="20" t="n">
        <f aca="false">K57+F57*H57</f>
        <v>324.606530673591</v>
      </c>
      <c r="M57" s="16" t="str">
        <f aca="false">IF(C57&lt;=K57,"REORDER",IF(C57&gt;L57,"OVERSTOCK","OK"))</f>
        <v>OVERSTOCK</v>
      </c>
      <c r="N57" s="16" t="str">
        <f aca="false">IF(C57&lt;=D57,"REORDER","OK")</f>
        <v>OK</v>
      </c>
      <c r="O57" s="18" t="n">
        <f aca="false">IF(D57&lt;I57,1,0)</f>
        <v>1</v>
      </c>
      <c r="P57" s="20" t="n">
        <f aca="false">C57/F57</f>
        <v>9.64301262516326</v>
      </c>
      <c r="Q57" s="19" t="n">
        <f aca="false">DATA!N57</f>
        <v>151.67</v>
      </c>
      <c r="R57" s="19" t="n">
        <f aca="false">DATA!O57</f>
        <v>0.21</v>
      </c>
      <c r="S57" s="17" t="n">
        <f aca="false">C57*Q57</f>
        <v>67189.81</v>
      </c>
      <c r="T57" s="19" t="n">
        <f aca="false">C57*R57</f>
        <v>93.03</v>
      </c>
      <c r="U57" s="20" t="n">
        <f aca="false">MAX(0,C57-L57)</f>
        <v>118.393469326409</v>
      </c>
      <c r="V57" s="17" t="n">
        <f aca="false">U57*Q57</f>
        <v>17956.7374927365</v>
      </c>
      <c r="W57" s="19" t="n">
        <f aca="false">U57*R57</f>
        <v>24.862628558546</v>
      </c>
      <c r="X57" s="20" t="n">
        <f aca="false">MAX(0,K57-C57)</f>
        <v>0</v>
      </c>
      <c r="Y57" s="17" t="n">
        <f aca="false">F57*PARAMETER!$B$5*Q57</f>
        <v>2543217.727</v>
      </c>
      <c r="Z57" s="21" t="n">
        <f aca="false">SUMIF($Y$2:$Y$3205,"&gt;="&amp;Y57)/SUM($Y$2:$Y$3205)</f>
        <v>0.171957685914669</v>
      </c>
      <c r="AA57" s="16" t="str">
        <f aca="false">IF(Z57&lt;=PARAMETER!$B$7,"A",IF(Z57&lt;=PARAMETER!$B$8,"B","C"))</f>
        <v>A</v>
      </c>
      <c r="AB57" s="22" t="n">
        <f aca="false">G57/F57</f>
        <v>0.0200261210274271</v>
      </c>
      <c r="AC57" s="16" t="str">
        <f aca="false">IF(AB57&lt;=PARAMETER!$B$9,"X",IF(AB57&lt;=PARAMETER!$B$10,"Y","Z"))</f>
        <v>X</v>
      </c>
      <c r="AD57" s="16" t="str">
        <f aca="false">AA57&amp;AC57</f>
        <v>AX</v>
      </c>
      <c r="AE57" s="22" t="n">
        <f aca="false">DATA!I57</f>
        <v>0.17</v>
      </c>
      <c r="AF57" s="18" t="n">
        <f aca="false">DATA!L57</f>
        <v>92</v>
      </c>
      <c r="AG57" s="16" t="str">
        <f aca="false">DATA!K57</f>
        <v>D</v>
      </c>
      <c r="AH57" s="18" t="n">
        <f aca="false">IF(AE57&gt;=PARAMETER!$B$12,1,0)</f>
        <v>0</v>
      </c>
      <c r="AI57" s="18" t="n">
        <f aca="false">IF(AF57&gt;=PARAMETER!$B$13,1,0)</f>
        <v>0</v>
      </c>
      <c r="AJ57" s="18" t="n">
        <f aca="false">IF(AND(AH57=1,AI57=1),1,0)</f>
        <v>0</v>
      </c>
    </row>
    <row r="58" customFormat="false" ht="15" hidden="false" customHeight="false" outlineLevel="0" collapsed="false">
      <c r="A58" s="16" t="str">
        <f aca="false">DATA!A58</f>
        <v>ITM10056</v>
      </c>
      <c r="B58" s="16" t="str">
        <f aca="false">DATA!B58</f>
        <v>Pharma</v>
      </c>
      <c r="C58" s="17" t="n">
        <f aca="false">DATA!C58</f>
        <v>164</v>
      </c>
      <c r="D58" s="17" t="n">
        <f aca="false">DATA!D58</f>
        <v>16</v>
      </c>
      <c r="E58" s="18" t="n">
        <f aca="false">DATA!F58</f>
        <v>9</v>
      </c>
      <c r="F58" s="19" t="n">
        <f aca="false">DATA!G58</f>
        <v>49.92</v>
      </c>
      <c r="G58" s="19" t="n">
        <f aca="false">DATA!H58</f>
        <v>3.05</v>
      </c>
      <c r="H58" s="18" t="n">
        <f aca="false">DATA!E58</f>
        <v>7</v>
      </c>
      <c r="I58" s="20" t="n">
        <f aca="false">F58*E58</f>
        <v>449.28</v>
      </c>
      <c r="J58" s="20" t="n">
        <f aca="false">PARAMETER!$B$4*G58*SQRT(E58)</f>
        <v>15.050410686606</v>
      </c>
      <c r="K58" s="20" t="n">
        <f aca="false">I58+J58</f>
        <v>464.330410686606</v>
      </c>
      <c r="L58" s="20" t="n">
        <f aca="false">K58+F58*H58</f>
        <v>813.770410686606</v>
      </c>
      <c r="M58" s="16" t="str">
        <f aca="false">IF(C58&lt;=K58,"REORDER",IF(C58&gt;L58,"OVERSTOCK","OK"))</f>
        <v>REORDER</v>
      </c>
      <c r="N58" s="16" t="str">
        <f aca="false">IF(C58&lt;=D58,"REORDER","OK")</f>
        <v>OK</v>
      </c>
      <c r="O58" s="18" t="n">
        <f aca="false">IF(D58&lt;I58,1,0)</f>
        <v>1</v>
      </c>
      <c r="P58" s="20" t="n">
        <f aca="false">C58/F58</f>
        <v>3.28525641025641</v>
      </c>
      <c r="Q58" s="19" t="n">
        <f aca="false">DATA!N58</f>
        <v>32.77</v>
      </c>
      <c r="R58" s="19" t="n">
        <f aca="false">DATA!O58</f>
        <v>1.12</v>
      </c>
      <c r="S58" s="17" t="n">
        <f aca="false">C58*Q58</f>
        <v>5374.28</v>
      </c>
      <c r="T58" s="19" t="n">
        <f aca="false">C58*R58</f>
        <v>183.68</v>
      </c>
      <c r="U58" s="20" t="n">
        <f aca="false">MAX(0,C58-L58)</f>
        <v>0</v>
      </c>
      <c r="V58" s="17" t="n">
        <f aca="false">U58*Q58</f>
        <v>0</v>
      </c>
      <c r="W58" s="19" t="n">
        <f aca="false">U58*R58</f>
        <v>0</v>
      </c>
      <c r="X58" s="20" t="n">
        <f aca="false">MAX(0,K58-C58)</f>
        <v>300.330410686606</v>
      </c>
      <c r="Y58" s="17" t="n">
        <f aca="false">F58*PARAMETER!$B$5*Q58</f>
        <v>597095.616</v>
      </c>
      <c r="Z58" s="21" t="n">
        <f aca="false">SUMIF($Y$2:$Y$3205,"&gt;="&amp;Y58)/SUM($Y$2:$Y$3205)</f>
        <v>0.877448309360765</v>
      </c>
      <c r="AA58" s="16" t="str">
        <f aca="false">IF(Z58&lt;=PARAMETER!$B$7,"A",IF(Z58&lt;=PARAMETER!$B$8,"B","C"))</f>
        <v>B</v>
      </c>
      <c r="AB58" s="22" t="n">
        <f aca="false">G58/F58</f>
        <v>0.0610977564102564</v>
      </c>
      <c r="AC58" s="16" t="str">
        <f aca="false">IF(AB58&lt;=PARAMETER!$B$9,"X",IF(AB58&lt;=PARAMETER!$B$10,"Y","Z"))</f>
        <v>X</v>
      </c>
      <c r="AD58" s="16" t="str">
        <f aca="false">AA58&amp;AC58</f>
        <v>BX</v>
      </c>
      <c r="AE58" s="22" t="n">
        <f aca="false">DATA!I58</f>
        <v>0.85</v>
      </c>
      <c r="AF58" s="18" t="n">
        <f aca="false">DATA!L58</f>
        <v>165</v>
      </c>
      <c r="AG58" s="16" t="str">
        <f aca="false">DATA!K58</f>
        <v>D</v>
      </c>
      <c r="AH58" s="18" t="n">
        <f aca="false">IF(AE58&gt;=PARAMETER!$B$12,1,0)</f>
        <v>1</v>
      </c>
      <c r="AI58" s="18" t="n">
        <f aca="false">IF(AF58&gt;=PARAMETER!$B$13,1,0)</f>
        <v>1</v>
      </c>
      <c r="AJ58" s="18" t="n">
        <f aca="false">IF(AND(AH58=1,AI58=1),1,0)</f>
        <v>1</v>
      </c>
    </row>
    <row r="59" customFormat="false" ht="15" hidden="false" customHeight="false" outlineLevel="0" collapsed="false">
      <c r="A59" s="16" t="str">
        <f aca="false">DATA!A59</f>
        <v>ITM10057</v>
      </c>
      <c r="B59" s="16" t="str">
        <f aca="false">DATA!B59</f>
        <v>Apparel</v>
      </c>
      <c r="C59" s="17" t="n">
        <f aca="false">DATA!C59</f>
        <v>394</v>
      </c>
      <c r="D59" s="17" t="n">
        <f aca="false">DATA!D59</f>
        <v>59</v>
      </c>
      <c r="E59" s="18" t="n">
        <f aca="false">DATA!F59</f>
        <v>8</v>
      </c>
      <c r="F59" s="19" t="n">
        <f aca="false">DATA!G59</f>
        <v>39.25</v>
      </c>
      <c r="G59" s="19" t="n">
        <f aca="false">DATA!H59</f>
        <v>1.01</v>
      </c>
      <c r="H59" s="18" t="n">
        <f aca="false">DATA!E59</f>
        <v>6</v>
      </c>
      <c r="I59" s="20" t="n">
        <f aca="false">F59*E59</f>
        <v>314</v>
      </c>
      <c r="J59" s="20" t="n">
        <f aca="false">PARAMETER!$B$4*G59*SQRT(E59)</f>
        <v>4.69887210085376</v>
      </c>
      <c r="K59" s="20" t="n">
        <f aca="false">I59+J59</f>
        <v>318.698872100854</v>
      </c>
      <c r="L59" s="20" t="n">
        <f aca="false">K59+F59*H59</f>
        <v>554.198872100854</v>
      </c>
      <c r="M59" s="16" t="str">
        <f aca="false">IF(C59&lt;=K59,"REORDER",IF(C59&gt;L59,"OVERSTOCK","OK"))</f>
        <v>OK</v>
      </c>
      <c r="N59" s="16" t="str">
        <f aca="false">IF(C59&lt;=D59,"REORDER","OK")</f>
        <v>OK</v>
      </c>
      <c r="O59" s="18" t="n">
        <f aca="false">IF(D59&lt;I59,1,0)</f>
        <v>1</v>
      </c>
      <c r="P59" s="20" t="n">
        <f aca="false">C59/F59</f>
        <v>10.0382165605096</v>
      </c>
      <c r="Q59" s="19" t="n">
        <f aca="false">DATA!N59</f>
        <v>157.93</v>
      </c>
      <c r="R59" s="19" t="n">
        <f aca="false">DATA!O59</f>
        <v>0.74</v>
      </c>
      <c r="S59" s="17" t="n">
        <f aca="false">C59*Q59</f>
        <v>62224.42</v>
      </c>
      <c r="T59" s="19" t="n">
        <f aca="false">C59*R59</f>
        <v>291.56</v>
      </c>
      <c r="U59" s="20" t="n">
        <f aca="false">MAX(0,C59-L59)</f>
        <v>0</v>
      </c>
      <c r="V59" s="17" t="n">
        <f aca="false">U59*Q59</f>
        <v>0</v>
      </c>
      <c r="W59" s="19" t="n">
        <f aca="false">U59*R59</f>
        <v>0</v>
      </c>
      <c r="X59" s="20" t="n">
        <f aca="false">MAX(0,K59-C59)</f>
        <v>0</v>
      </c>
      <c r="Y59" s="17" t="n">
        <f aca="false">F59*PARAMETER!$B$5*Q59</f>
        <v>2262544.6625</v>
      </c>
      <c r="Z59" s="21" t="n">
        <f aca="false">SUMIF($Y$2:$Y$3205,"&gt;="&amp;Y59)/SUM($Y$2:$Y$3205)</f>
        <v>0.255471562263128</v>
      </c>
      <c r="AA59" s="16" t="str">
        <f aca="false">IF(Z59&lt;=PARAMETER!$B$7,"A",IF(Z59&lt;=PARAMETER!$B$8,"B","C"))</f>
        <v>A</v>
      </c>
      <c r="AB59" s="22" t="n">
        <f aca="false">G59/F59</f>
        <v>0.0257324840764331</v>
      </c>
      <c r="AC59" s="16" t="str">
        <f aca="false">IF(AB59&lt;=PARAMETER!$B$9,"X",IF(AB59&lt;=PARAMETER!$B$10,"Y","Z"))</f>
        <v>X</v>
      </c>
      <c r="AD59" s="16" t="str">
        <f aca="false">AA59&amp;AC59</f>
        <v>AX</v>
      </c>
      <c r="AE59" s="22" t="n">
        <f aca="false">DATA!I59</f>
        <v>0.49</v>
      </c>
      <c r="AF59" s="18" t="n">
        <f aca="false">DATA!L59</f>
        <v>152</v>
      </c>
      <c r="AG59" s="16" t="str">
        <f aca="false">DATA!K59</f>
        <v>A</v>
      </c>
      <c r="AH59" s="18" t="n">
        <f aca="false">IF(AE59&gt;=PARAMETER!$B$12,1,0)</f>
        <v>0</v>
      </c>
      <c r="AI59" s="18" t="n">
        <f aca="false">IF(AF59&gt;=PARAMETER!$B$13,1,0)</f>
        <v>1</v>
      </c>
      <c r="AJ59" s="18" t="n">
        <f aca="false">IF(AND(AH59=1,AI59=1),1,0)</f>
        <v>0</v>
      </c>
    </row>
    <row r="60" customFormat="false" ht="15" hidden="false" customHeight="false" outlineLevel="0" collapsed="false">
      <c r="A60" s="16" t="str">
        <f aca="false">DATA!A60</f>
        <v>ITM10058</v>
      </c>
      <c r="B60" s="16" t="str">
        <f aca="false">DATA!B60</f>
        <v>Pharma</v>
      </c>
      <c r="C60" s="17" t="n">
        <f aca="false">DATA!C60</f>
        <v>181</v>
      </c>
      <c r="D60" s="17" t="n">
        <f aca="false">DATA!D60</f>
        <v>61</v>
      </c>
      <c r="E60" s="18" t="n">
        <f aca="false">DATA!F60</f>
        <v>7</v>
      </c>
      <c r="F60" s="19" t="n">
        <f aca="false">DATA!G60</f>
        <v>15.05</v>
      </c>
      <c r="G60" s="19" t="n">
        <f aca="false">DATA!H60</f>
        <v>9.28</v>
      </c>
      <c r="H60" s="18" t="n">
        <f aca="false">DATA!E60</f>
        <v>3</v>
      </c>
      <c r="I60" s="20" t="n">
        <f aca="false">F60*E60</f>
        <v>105.35</v>
      </c>
      <c r="J60" s="20" t="n">
        <f aca="false">PARAMETER!$B$4*G60*SQRT(E60)</f>
        <v>40.3853873793504</v>
      </c>
      <c r="K60" s="20" t="n">
        <f aca="false">I60+J60</f>
        <v>145.73538737935</v>
      </c>
      <c r="L60" s="20" t="n">
        <f aca="false">K60+F60*H60</f>
        <v>190.88538737935</v>
      </c>
      <c r="M60" s="16" t="str">
        <f aca="false">IF(C60&lt;=K60,"REORDER",IF(C60&gt;L60,"OVERSTOCK","OK"))</f>
        <v>OK</v>
      </c>
      <c r="N60" s="16" t="str">
        <f aca="false">IF(C60&lt;=D60,"REORDER","OK")</f>
        <v>OK</v>
      </c>
      <c r="O60" s="18" t="n">
        <f aca="false">IF(D60&lt;I60,1,0)</f>
        <v>1</v>
      </c>
      <c r="P60" s="20" t="n">
        <f aca="false">C60/F60</f>
        <v>12.0265780730897</v>
      </c>
      <c r="Q60" s="19" t="n">
        <f aca="false">DATA!N60</f>
        <v>80.41</v>
      </c>
      <c r="R60" s="19" t="n">
        <f aca="false">DATA!O60</f>
        <v>1.8</v>
      </c>
      <c r="S60" s="17" t="n">
        <f aca="false">C60*Q60</f>
        <v>14554.21</v>
      </c>
      <c r="T60" s="19" t="n">
        <f aca="false">C60*R60</f>
        <v>325.8</v>
      </c>
      <c r="U60" s="20" t="n">
        <f aca="false">MAX(0,C60-L60)</f>
        <v>0</v>
      </c>
      <c r="V60" s="17" t="n">
        <f aca="false">U60*Q60</f>
        <v>0</v>
      </c>
      <c r="W60" s="19" t="n">
        <f aca="false">U60*R60</f>
        <v>0</v>
      </c>
      <c r="X60" s="20" t="n">
        <f aca="false">MAX(0,K60-C60)</f>
        <v>0</v>
      </c>
      <c r="Y60" s="17" t="n">
        <f aca="false">F60*PARAMETER!$B$5*Q60</f>
        <v>441712.2325</v>
      </c>
      <c r="Z60" s="21" t="n">
        <f aca="false">SUMIF($Y$2:$Y$3205,"&gt;="&amp;Y60)/SUM($Y$2:$Y$3205)</f>
        <v>0.923338215397823</v>
      </c>
      <c r="AA60" s="16" t="str">
        <f aca="false">IF(Z60&lt;=PARAMETER!$B$7,"A",IF(Z60&lt;=PARAMETER!$B$8,"B","C"))</f>
        <v>B</v>
      </c>
      <c r="AB60" s="22" t="n">
        <f aca="false">G60/F60</f>
        <v>0.616611295681063</v>
      </c>
      <c r="AC60" s="16" t="str">
        <f aca="false">IF(AB60&lt;=PARAMETER!$B$9,"X",IF(AB60&lt;=PARAMETER!$B$10,"Y","Z"))</f>
        <v>Z</v>
      </c>
      <c r="AD60" s="16" t="str">
        <f aca="false">AA60&amp;AC60</f>
        <v>BZ</v>
      </c>
      <c r="AE60" s="22" t="n">
        <f aca="false">DATA!I60</f>
        <v>0.1</v>
      </c>
      <c r="AF60" s="18" t="n">
        <f aca="false">DATA!L60</f>
        <v>10</v>
      </c>
      <c r="AG60" s="16" t="str">
        <f aca="false">DATA!K60</f>
        <v>A</v>
      </c>
      <c r="AH60" s="18" t="n">
        <f aca="false">IF(AE60&gt;=PARAMETER!$B$12,1,0)</f>
        <v>0</v>
      </c>
      <c r="AI60" s="18" t="n">
        <f aca="false">IF(AF60&gt;=PARAMETER!$B$13,1,0)</f>
        <v>0</v>
      </c>
      <c r="AJ60" s="18" t="n">
        <f aca="false">IF(AND(AH60=1,AI60=1),1,0)</f>
        <v>0</v>
      </c>
    </row>
    <row r="61" customFormat="false" ht="15" hidden="false" customHeight="false" outlineLevel="0" collapsed="false">
      <c r="A61" s="16" t="str">
        <f aca="false">DATA!A61</f>
        <v>ITM10059</v>
      </c>
      <c r="B61" s="16" t="str">
        <f aca="false">DATA!B61</f>
        <v>Apparel</v>
      </c>
      <c r="C61" s="17" t="n">
        <f aca="false">DATA!C61</f>
        <v>253</v>
      </c>
      <c r="D61" s="17" t="n">
        <f aca="false">DATA!D61</f>
        <v>42</v>
      </c>
      <c r="E61" s="18" t="n">
        <f aca="false">DATA!F61</f>
        <v>7</v>
      </c>
      <c r="F61" s="19" t="n">
        <f aca="false">DATA!G61</f>
        <v>20.72</v>
      </c>
      <c r="G61" s="19" t="n">
        <f aca="false">DATA!H61</f>
        <v>6.79</v>
      </c>
      <c r="H61" s="18" t="n">
        <f aca="false">DATA!E61</f>
        <v>6</v>
      </c>
      <c r="I61" s="20" t="n">
        <f aca="false">F61*E61</f>
        <v>145.04</v>
      </c>
      <c r="J61" s="20" t="n">
        <f aca="false">PARAMETER!$B$4*G61*SQRT(E61)</f>
        <v>29.54922201571</v>
      </c>
      <c r="K61" s="20" t="n">
        <f aca="false">I61+J61</f>
        <v>174.58922201571</v>
      </c>
      <c r="L61" s="20" t="n">
        <f aca="false">K61+F61*H61</f>
        <v>298.90922201571</v>
      </c>
      <c r="M61" s="16" t="str">
        <f aca="false">IF(C61&lt;=K61,"REORDER",IF(C61&gt;L61,"OVERSTOCK","OK"))</f>
        <v>OK</v>
      </c>
      <c r="N61" s="16" t="str">
        <f aca="false">IF(C61&lt;=D61,"REORDER","OK")</f>
        <v>OK</v>
      </c>
      <c r="O61" s="18" t="n">
        <f aca="false">IF(D61&lt;I61,1,0)</f>
        <v>1</v>
      </c>
      <c r="P61" s="20" t="n">
        <f aca="false">C61/F61</f>
        <v>12.2104247104247</v>
      </c>
      <c r="Q61" s="19" t="n">
        <f aca="false">DATA!N61</f>
        <v>139.08</v>
      </c>
      <c r="R61" s="19" t="n">
        <f aca="false">DATA!O61</f>
        <v>1.16</v>
      </c>
      <c r="S61" s="17" t="n">
        <f aca="false">C61*Q61</f>
        <v>35187.24</v>
      </c>
      <c r="T61" s="19" t="n">
        <f aca="false">C61*R61</f>
        <v>293.48</v>
      </c>
      <c r="U61" s="20" t="n">
        <f aca="false">MAX(0,C61-L61)</f>
        <v>0</v>
      </c>
      <c r="V61" s="17" t="n">
        <f aca="false">U61*Q61</f>
        <v>0</v>
      </c>
      <c r="W61" s="19" t="n">
        <f aca="false">U61*R61</f>
        <v>0</v>
      </c>
      <c r="X61" s="20" t="n">
        <f aca="false">MAX(0,K61-C61)</f>
        <v>0</v>
      </c>
      <c r="Y61" s="17" t="n">
        <f aca="false">F61*PARAMETER!$B$5*Q61</f>
        <v>1051834.224</v>
      </c>
      <c r="Z61" s="21" t="n">
        <f aca="false">SUMIF($Y$2:$Y$3205,"&gt;="&amp;Y61)/SUM($Y$2:$Y$3205)</f>
        <v>0.705467550676495</v>
      </c>
      <c r="AA61" s="16" t="str">
        <f aca="false">IF(Z61&lt;=PARAMETER!$B$7,"A",IF(Z61&lt;=PARAMETER!$B$8,"B","C"))</f>
        <v>A</v>
      </c>
      <c r="AB61" s="22" t="n">
        <f aca="false">G61/F61</f>
        <v>0.327702702702703</v>
      </c>
      <c r="AC61" s="16" t="str">
        <f aca="false">IF(AB61&lt;=PARAMETER!$B$9,"X",IF(AB61&lt;=PARAMETER!$B$10,"Y","Z"))</f>
        <v>Y</v>
      </c>
      <c r="AD61" s="16" t="str">
        <f aca="false">AA61&amp;AC61</f>
        <v>AY</v>
      </c>
      <c r="AE61" s="22" t="n">
        <f aca="false">DATA!I61</f>
        <v>0.89</v>
      </c>
      <c r="AF61" s="18" t="n">
        <f aca="false">DATA!L61</f>
        <v>116</v>
      </c>
      <c r="AG61" s="16" t="str">
        <f aca="false">DATA!K61</f>
        <v>B</v>
      </c>
      <c r="AH61" s="18" t="n">
        <f aca="false">IF(AE61&gt;=PARAMETER!$B$12,1,0)</f>
        <v>1</v>
      </c>
      <c r="AI61" s="18" t="n">
        <f aca="false">IF(AF61&gt;=PARAMETER!$B$13,1,0)</f>
        <v>1</v>
      </c>
      <c r="AJ61" s="18" t="n">
        <f aca="false">IF(AND(AH61=1,AI61=1),1,0)</f>
        <v>1</v>
      </c>
    </row>
    <row r="62" customFormat="false" ht="15" hidden="false" customHeight="false" outlineLevel="0" collapsed="false">
      <c r="A62" s="16" t="str">
        <f aca="false">DATA!A62</f>
        <v>ITM10060</v>
      </c>
      <c r="B62" s="16" t="str">
        <f aca="false">DATA!B62</f>
        <v>Apparel</v>
      </c>
      <c r="C62" s="17" t="n">
        <f aca="false">DATA!C62</f>
        <v>399</v>
      </c>
      <c r="D62" s="17" t="n">
        <f aca="false">DATA!D62</f>
        <v>10</v>
      </c>
      <c r="E62" s="18" t="n">
        <f aca="false">DATA!F62</f>
        <v>4</v>
      </c>
      <c r="F62" s="19" t="n">
        <f aca="false">DATA!G62</f>
        <v>37.24</v>
      </c>
      <c r="G62" s="19" t="n">
        <f aca="false">DATA!H62</f>
        <v>8.92</v>
      </c>
      <c r="H62" s="18" t="n">
        <f aca="false">DATA!E62</f>
        <v>5</v>
      </c>
      <c r="I62" s="20" t="n">
        <f aca="false">F62*E62</f>
        <v>148.96</v>
      </c>
      <c r="J62" s="20" t="n">
        <f aca="false">PARAMETER!$B$4*G62*SQRT(E62)</f>
        <v>29.3441887048143</v>
      </c>
      <c r="K62" s="20" t="n">
        <f aca="false">I62+J62</f>
        <v>178.304188704814</v>
      </c>
      <c r="L62" s="20" t="n">
        <f aca="false">K62+F62*H62</f>
        <v>364.504188704814</v>
      </c>
      <c r="M62" s="16" t="str">
        <f aca="false">IF(C62&lt;=K62,"REORDER",IF(C62&gt;L62,"OVERSTOCK","OK"))</f>
        <v>OVERSTOCK</v>
      </c>
      <c r="N62" s="16" t="str">
        <f aca="false">IF(C62&lt;=D62,"REORDER","OK")</f>
        <v>OK</v>
      </c>
      <c r="O62" s="18" t="n">
        <f aca="false">IF(D62&lt;I62,1,0)</f>
        <v>1</v>
      </c>
      <c r="P62" s="20" t="n">
        <f aca="false">C62/F62</f>
        <v>10.7142857142857</v>
      </c>
      <c r="Q62" s="19" t="n">
        <f aca="false">DATA!N62</f>
        <v>137.59</v>
      </c>
      <c r="R62" s="19" t="n">
        <f aca="false">DATA!O62</f>
        <v>1.54</v>
      </c>
      <c r="S62" s="17" t="n">
        <f aca="false">C62*Q62</f>
        <v>54898.41</v>
      </c>
      <c r="T62" s="19" t="n">
        <f aca="false">C62*R62</f>
        <v>614.46</v>
      </c>
      <c r="U62" s="20" t="n">
        <f aca="false">MAX(0,C62-L62)</f>
        <v>34.4958112951857</v>
      </c>
      <c r="V62" s="17" t="n">
        <f aca="false">U62*Q62</f>
        <v>4746.2786761046</v>
      </c>
      <c r="W62" s="19" t="n">
        <f aca="false">U62*R62</f>
        <v>53.123549394586</v>
      </c>
      <c r="X62" s="20" t="n">
        <f aca="false">MAX(0,K62-C62)</f>
        <v>0</v>
      </c>
      <c r="Y62" s="17" t="n">
        <f aca="false">F62*PARAMETER!$B$5*Q62</f>
        <v>1870205.834</v>
      </c>
      <c r="Z62" s="21" t="n">
        <f aca="false">SUMIF($Y$2:$Y$3205,"&gt;="&amp;Y62)/SUM($Y$2:$Y$3205)</f>
        <v>0.386493732254746</v>
      </c>
      <c r="AA62" s="16" t="str">
        <f aca="false">IF(Z62&lt;=PARAMETER!$B$7,"A",IF(Z62&lt;=PARAMETER!$B$8,"B","C"))</f>
        <v>A</v>
      </c>
      <c r="AB62" s="22" t="n">
        <f aca="false">G62/F62</f>
        <v>0.23952738990333</v>
      </c>
      <c r="AC62" s="16" t="str">
        <f aca="false">IF(AB62&lt;=PARAMETER!$B$9,"X",IF(AB62&lt;=PARAMETER!$B$10,"Y","Z"))</f>
        <v>X</v>
      </c>
      <c r="AD62" s="16" t="str">
        <f aca="false">AA62&amp;AC62</f>
        <v>AX</v>
      </c>
      <c r="AE62" s="22" t="n">
        <f aca="false">DATA!I62</f>
        <v>0.89</v>
      </c>
      <c r="AF62" s="18" t="n">
        <f aca="false">DATA!L62</f>
        <v>37</v>
      </c>
      <c r="AG62" s="16" t="str">
        <f aca="false">DATA!K62</f>
        <v>C</v>
      </c>
      <c r="AH62" s="18" t="n">
        <f aca="false">IF(AE62&gt;=PARAMETER!$B$12,1,0)</f>
        <v>1</v>
      </c>
      <c r="AI62" s="18" t="n">
        <f aca="false">IF(AF62&gt;=PARAMETER!$B$13,1,0)</f>
        <v>0</v>
      </c>
      <c r="AJ62" s="18" t="n">
        <f aca="false">IF(AND(AH62=1,AI62=1),1,0)</f>
        <v>0</v>
      </c>
    </row>
    <row r="63" customFormat="false" ht="15" hidden="false" customHeight="false" outlineLevel="0" collapsed="false">
      <c r="A63" s="16" t="str">
        <f aca="false">DATA!A63</f>
        <v>ITM10061</v>
      </c>
      <c r="B63" s="16" t="str">
        <f aca="false">DATA!B63</f>
        <v>Pharma</v>
      </c>
      <c r="C63" s="17" t="n">
        <f aca="false">DATA!C63</f>
        <v>163</v>
      </c>
      <c r="D63" s="17" t="n">
        <f aca="false">DATA!D63</f>
        <v>62</v>
      </c>
      <c r="E63" s="18" t="n">
        <f aca="false">DATA!F63</f>
        <v>9</v>
      </c>
      <c r="F63" s="19" t="n">
        <f aca="false">DATA!G63</f>
        <v>48.46</v>
      </c>
      <c r="G63" s="19" t="n">
        <f aca="false">DATA!H63</f>
        <v>7.31</v>
      </c>
      <c r="H63" s="18" t="n">
        <f aca="false">DATA!E63</f>
        <v>4</v>
      </c>
      <c r="I63" s="20" t="n">
        <f aca="false">F63*E63</f>
        <v>436.14</v>
      </c>
      <c r="J63" s="20" t="n">
        <f aca="false">PARAMETER!$B$4*G63*SQRT(E63)</f>
        <v>36.0716400390458</v>
      </c>
      <c r="K63" s="20" t="n">
        <f aca="false">I63+J63</f>
        <v>472.211640039046</v>
      </c>
      <c r="L63" s="20" t="n">
        <f aca="false">K63+F63*H63</f>
        <v>666.051640039046</v>
      </c>
      <c r="M63" s="16" t="str">
        <f aca="false">IF(C63&lt;=K63,"REORDER",IF(C63&gt;L63,"OVERSTOCK","OK"))</f>
        <v>REORDER</v>
      </c>
      <c r="N63" s="16" t="str">
        <f aca="false">IF(C63&lt;=D63,"REORDER","OK")</f>
        <v>OK</v>
      </c>
      <c r="O63" s="18" t="n">
        <f aca="false">IF(D63&lt;I63,1,0)</f>
        <v>1</v>
      </c>
      <c r="P63" s="20" t="n">
        <f aca="false">C63/F63</f>
        <v>3.36359884440776</v>
      </c>
      <c r="Q63" s="19" t="n">
        <f aca="false">DATA!N63</f>
        <v>160.78</v>
      </c>
      <c r="R63" s="19" t="n">
        <f aca="false">DATA!O63</f>
        <v>1.41</v>
      </c>
      <c r="S63" s="17" t="n">
        <f aca="false">C63*Q63</f>
        <v>26207.14</v>
      </c>
      <c r="T63" s="19" t="n">
        <f aca="false">C63*R63</f>
        <v>229.83</v>
      </c>
      <c r="U63" s="20" t="n">
        <f aca="false">MAX(0,C63-L63)</f>
        <v>0</v>
      </c>
      <c r="V63" s="17" t="n">
        <f aca="false">U63*Q63</f>
        <v>0</v>
      </c>
      <c r="W63" s="19" t="n">
        <f aca="false">U63*R63</f>
        <v>0</v>
      </c>
      <c r="X63" s="20" t="n">
        <f aca="false">MAX(0,K63-C63)</f>
        <v>309.211640039046</v>
      </c>
      <c r="Y63" s="17" t="n">
        <f aca="false">F63*PARAMETER!$B$5*Q63</f>
        <v>2843860.562</v>
      </c>
      <c r="Z63" s="21" t="n">
        <f aca="false">SUMIF($Y$2:$Y$3205,"&gt;="&amp;Y63)/SUM($Y$2:$Y$3205)</f>
        <v>0.102257244571071</v>
      </c>
      <c r="AA63" s="16" t="str">
        <f aca="false">IF(Z63&lt;=PARAMETER!$B$7,"A",IF(Z63&lt;=PARAMETER!$B$8,"B","C"))</f>
        <v>A</v>
      </c>
      <c r="AB63" s="22" t="n">
        <f aca="false">G63/F63</f>
        <v>0.150846058605035</v>
      </c>
      <c r="AC63" s="16" t="str">
        <f aca="false">IF(AB63&lt;=PARAMETER!$B$9,"X",IF(AB63&lt;=PARAMETER!$B$10,"Y","Z"))</f>
        <v>X</v>
      </c>
      <c r="AD63" s="16" t="str">
        <f aca="false">AA63&amp;AC63</f>
        <v>AX</v>
      </c>
      <c r="AE63" s="22" t="n">
        <f aca="false">DATA!I63</f>
        <v>0.83</v>
      </c>
      <c r="AF63" s="18" t="n">
        <f aca="false">DATA!L63</f>
        <v>59</v>
      </c>
      <c r="AG63" s="16" t="str">
        <f aca="false">DATA!K63</f>
        <v>C</v>
      </c>
      <c r="AH63" s="18" t="n">
        <f aca="false">IF(AE63&gt;=PARAMETER!$B$12,1,0)</f>
        <v>1</v>
      </c>
      <c r="AI63" s="18" t="n">
        <f aca="false">IF(AF63&gt;=PARAMETER!$B$13,1,0)</f>
        <v>0</v>
      </c>
      <c r="AJ63" s="18" t="n">
        <f aca="false">IF(AND(AH63=1,AI63=1),1,0)</f>
        <v>0</v>
      </c>
    </row>
    <row r="64" customFormat="false" ht="15" hidden="false" customHeight="false" outlineLevel="0" collapsed="false">
      <c r="A64" s="16" t="str">
        <f aca="false">DATA!A64</f>
        <v>ITM10062</v>
      </c>
      <c r="B64" s="16" t="str">
        <f aca="false">DATA!B64</f>
        <v>Automotive</v>
      </c>
      <c r="C64" s="17" t="n">
        <f aca="false">DATA!C64</f>
        <v>377</v>
      </c>
      <c r="D64" s="17" t="n">
        <f aca="false">DATA!D64</f>
        <v>69</v>
      </c>
      <c r="E64" s="18" t="n">
        <f aca="false">DATA!F64</f>
        <v>6</v>
      </c>
      <c r="F64" s="19" t="n">
        <f aca="false">DATA!G64</f>
        <v>23.32</v>
      </c>
      <c r="G64" s="19" t="n">
        <f aca="false">DATA!H64</f>
        <v>1.75</v>
      </c>
      <c r="H64" s="18" t="n">
        <f aca="false">DATA!E64</f>
        <v>11</v>
      </c>
      <c r="I64" s="20" t="n">
        <f aca="false">F64*E64</f>
        <v>139.92</v>
      </c>
      <c r="J64" s="20" t="n">
        <f aca="false">PARAMETER!$B$4*G64*SQRT(E64)</f>
        <v>7.05084115329534</v>
      </c>
      <c r="K64" s="20" t="n">
        <f aca="false">I64+J64</f>
        <v>146.970841153295</v>
      </c>
      <c r="L64" s="20" t="n">
        <f aca="false">K64+F64*H64</f>
        <v>403.490841153295</v>
      </c>
      <c r="M64" s="16" t="str">
        <f aca="false">IF(C64&lt;=K64,"REORDER",IF(C64&gt;L64,"OVERSTOCK","OK"))</f>
        <v>OK</v>
      </c>
      <c r="N64" s="16" t="str">
        <f aca="false">IF(C64&lt;=D64,"REORDER","OK")</f>
        <v>OK</v>
      </c>
      <c r="O64" s="18" t="n">
        <f aca="false">IF(D64&lt;I64,1,0)</f>
        <v>1</v>
      </c>
      <c r="P64" s="20" t="n">
        <f aca="false">C64/F64</f>
        <v>16.1663807890223</v>
      </c>
      <c r="Q64" s="19" t="n">
        <f aca="false">DATA!N64</f>
        <v>142.46</v>
      </c>
      <c r="R64" s="19" t="n">
        <f aca="false">DATA!O64</f>
        <v>1.09</v>
      </c>
      <c r="S64" s="17" t="n">
        <f aca="false">C64*Q64</f>
        <v>53707.42</v>
      </c>
      <c r="T64" s="19" t="n">
        <f aca="false">C64*R64</f>
        <v>410.93</v>
      </c>
      <c r="U64" s="20" t="n">
        <f aca="false">MAX(0,C64-L64)</f>
        <v>0</v>
      </c>
      <c r="V64" s="17" t="n">
        <f aca="false">U64*Q64</f>
        <v>0</v>
      </c>
      <c r="W64" s="19" t="n">
        <f aca="false">U64*R64</f>
        <v>0</v>
      </c>
      <c r="X64" s="20" t="n">
        <f aca="false">MAX(0,K64-C64)</f>
        <v>0</v>
      </c>
      <c r="Y64" s="17" t="n">
        <f aca="false">F64*PARAMETER!$B$5*Q64</f>
        <v>1212591.028</v>
      </c>
      <c r="Z64" s="21" t="n">
        <f aca="false">SUMIF($Y$2:$Y$3205,"&gt;="&amp;Y64)/SUM($Y$2:$Y$3205)</f>
        <v>0.639827739806865</v>
      </c>
      <c r="AA64" s="16" t="str">
        <f aca="false">IF(Z64&lt;=PARAMETER!$B$7,"A",IF(Z64&lt;=PARAMETER!$B$8,"B","C"))</f>
        <v>A</v>
      </c>
      <c r="AB64" s="22" t="n">
        <f aca="false">G64/F64</f>
        <v>0.0750428816466552</v>
      </c>
      <c r="AC64" s="16" t="str">
        <f aca="false">IF(AB64&lt;=PARAMETER!$B$9,"X",IF(AB64&lt;=PARAMETER!$B$10,"Y","Z"))</f>
        <v>X</v>
      </c>
      <c r="AD64" s="16" t="str">
        <f aca="false">AA64&amp;AC64</f>
        <v>AX</v>
      </c>
      <c r="AE64" s="22" t="n">
        <f aca="false">DATA!I64</f>
        <v>0.32</v>
      </c>
      <c r="AF64" s="18" t="n">
        <f aca="false">DATA!L64</f>
        <v>44</v>
      </c>
      <c r="AG64" s="16" t="str">
        <f aca="false">DATA!K64</f>
        <v>B</v>
      </c>
      <c r="AH64" s="18" t="n">
        <f aca="false">IF(AE64&gt;=PARAMETER!$B$12,1,0)</f>
        <v>0</v>
      </c>
      <c r="AI64" s="18" t="n">
        <f aca="false">IF(AF64&gt;=PARAMETER!$B$13,1,0)</f>
        <v>0</v>
      </c>
      <c r="AJ64" s="18" t="n">
        <f aca="false">IF(AND(AH64=1,AI64=1),1,0)</f>
        <v>0</v>
      </c>
    </row>
    <row r="65" customFormat="false" ht="15" hidden="false" customHeight="false" outlineLevel="0" collapsed="false">
      <c r="A65" s="16" t="str">
        <f aca="false">DATA!A65</f>
        <v>ITM10063</v>
      </c>
      <c r="B65" s="16" t="str">
        <f aca="false">DATA!B65</f>
        <v>Apparel</v>
      </c>
      <c r="C65" s="17" t="n">
        <f aca="false">DATA!C65</f>
        <v>207</v>
      </c>
      <c r="D65" s="17" t="n">
        <f aca="false">DATA!D65</f>
        <v>43</v>
      </c>
      <c r="E65" s="18" t="n">
        <f aca="false">DATA!F65</f>
        <v>3</v>
      </c>
      <c r="F65" s="19" t="n">
        <f aca="false">DATA!G65</f>
        <v>41.65</v>
      </c>
      <c r="G65" s="19" t="n">
        <f aca="false">DATA!H65</f>
        <v>9.44</v>
      </c>
      <c r="H65" s="18" t="n">
        <f aca="false">DATA!E65</f>
        <v>13</v>
      </c>
      <c r="I65" s="20" t="n">
        <f aca="false">F65*E65</f>
        <v>124.95</v>
      </c>
      <c r="J65" s="20" t="n">
        <f aca="false">PARAMETER!$B$4*G65*SQRT(E65)</f>
        <v>26.8942772993184</v>
      </c>
      <c r="K65" s="20" t="n">
        <f aca="false">I65+J65</f>
        <v>151.844277299318</v>
      </c>
      <c r="L65" s="20" t="n">
        <f aca="false">K65+F65*H65</f>
        <v>693.294277299318</v>
      </c>
      <c r="M65" s="16" t="str">
        <f aca="false">IF(C65&lt;=K65,"REORDER",IF(C65&gt;L65,"OVERSTOCK","OK"))</f>
        <v>OK</v>
      </c>
      <c r="N65" s="16" t="str">
        <f aca="false">IF(C65&lt;=D65,"REORDER","OK")</f>
        <v>OK</v>
      </c>
      <c r="O65" s="18" t="n">
        <f aca="false">IF(D65&lt;I65,1,0)</f>
        <v>1</v>
      </c>
      <c r="P65" s="20" t="n">
        <f aca="false">C65/F65</f>
        <v>4.96998799519808</v>
      </c>
      <c r="Q65" s="19" t="n">
        <f aca="false">DATA!N65</f>
        <v>17.38</v>
      </c>
      <c r="R65" s="19" t="n">
        <f aca="false">DATA!O65</f>
        <v>1.51</v>
      </c>
      <c r="S65" s="17" t="n">
        <f aca="false">C65*Q65</f>
        <v>3597.66</v>
      </c>
      <c r="T65" s="19" t="n">
        <f aca="false">C65*R65</f>
        <v>312.57</v>
      </c>
      <c r="U65" s="20" t="n">
        <f aca="false">MAX(0,C65-L65)</f>
        <v>0</v>
      </c>
      <c r="V65" s="17" t="n">
        <f aca="false">U65*Q65</f>
        <v>0</v>
      </c>
      <c r="W65" s="19" t="n">
        <f aca="false">U65*R65</f>
        <v>0</v>
      </c>
      <c r="X65" s="20" t="n">
        <f aca="false">MAX(0,K65-C65)</f>
        <v>0</v>
      </c>
      <c r="Y65" s="17" t="n">
        <f aca="false">F65*PARAMETER!$B$5*Q65</f>
        <v>264215.105</v>
      </c>
      <c r="Z65" s="21" t="n">
        <f aca="false">SUMIF($Y$2:$Y$3205,"&gt;="&amp;Y65)/SUM($Y$2:$Y$3205)</f>
        <v>0.968509996475864</v>
      </c>
      <c r="AA65" s="16" t="str">
        <f aca="false">IF(Z65&lt;=PARAMETER!$B$7,"A",IF(Z65&lt;=PARAMETER!$B$8,"B","C"))</f>
        <v>C</v>
      </c>
      <c r="AB65" s="22" t="n">
        <f aca="false">G65/F65</f>
        <v>0.226650660264106</v>
      </c>
      <c r="AC65" s="16" t="str">
        <f aca="false">IF(AB65&lt;=PARAMETER!$B$9,"X",IF(AB65&lt;=PARAMETER!$B$10,"Y","Z"))</f>
        <v>X</v>
      </c>
      <c r="AD65" s="16" t="str">
        <f aca="false">AA65&amp;AC65</f>
        <v>CX</v>
      </c>
      <c r="AE65" s="22" t="n">
        <f aca="false">DATA!I65</f>
        <v>0.44</v>
      </c>
      <c r="AF65" s="18" t="n">
        <f aca="false">DATA!L65</f>
        <v>165</v>
      </c>
      <c r="AG65" s="16" t="str">
        <f aca="false">DATA!K65</f>
        <v>C</v>
      </c>
      <c r="AH65" s="18" t="n">
        <f aca="false">IF(AE65&gt;=PARAMETER!$B$12,1,0)</f>
        <v>0</v>
      </c>
      <c r="AI65" s="18" t="n">
        <f aca="false">IF(AF65&gt;=PARAMETER!$B$13,1,0)</f>
        <v>1</v>
      </c>
      <c r="AJ65" s="18" t="n">
        <f aca="false">IF(AND(AH65=1,AI65=1),1,0)</f>
        <v>0</v>
      </c>
    </row>
    <row r="66" customFormat="false" ht="15" hidden="false" customHeight="false" outlineLevel="0" collapsed="false">
      <c r="A66" s="16" t="str">
        <f aca="false">DATA!A66</f>
        <v>ITM10064</v>
      </c>
      <c r="B66" s="16" t="str">
        <f aca="false">DATA!B66</f>
        <v>Apparel</v>
      </c>
      <c r="C66" s="17" t="n">
        <f aca="false">DATA!C66</f>
        <v>341</v>
      </c>
      <c r="D66" s="17" t="n">
        <f aca="false">DATA!D66</f>
        <v>13</v>
      </c>
      <c r="E66" s="18" t="n">
        <f aca="false">DATA!F66</f>
        <v>5</v>
      </c>
      <c r="F66" s="19" t="n">
        <f aca="false">DATA!G66</f>
        <v>48.78</v>
      </c>
      <c r="G66" s="19" t="n">
        <f aca="false">DATA!H66</f>
        <v>9.05</v>
      </c>
      <c r="H66" s="18" t="n">
        <f aca="false">DATA!E66</f>
        <v>3</v>
      </c>
      <c r="I66" s="20" t="n">
        <f aca="false">F66*E66</f>
        <v>243.9</v>
      </c>
      <c r="J66" s="20" t="n">
        <f aca="false">PARAMETER!$B$4*G66*SQRT(E66)</f>
        <v>33.2859409322502</v>
      </c>
      <c r="K66" s="20" t="n">
        <f aca="false">I66+J66</f>
        <v>277.18594093225</v>
      </c>
      <c r="L66" s="20" t="n">
        <f aca="false">K66+F66*H66</f>
        <v>423.52594093225</v>
      </c>
      <c r="M66" s="16" t="str">
        <f aca="false">IF(C66&lt;=K66,"REORDER",IF(C66&gt;L66,"OVERSTOCK","OK"))</f>
        <v>OK</v>
      </c>
      <c r="N66" s="16" t="str">
        <f aca="false">IF(C66&lt;=D66,"REORDER","OK")</f>
        <v>OK</v>
      </c>
      <c r="O66" s="18" t="n">
        <f aca="false">IF(D66&lt;I66,1,0)</f>
        <v>1</v>
      </c>
      <c r="P66" s="20" t="n">
        <f aca="false">C66/F66</f>
        <v>6.99056990569906</v>
      </c>
      <c r="Q66" s="19" t="n">
        <f aca="false">DATA!N66</f>
        <v>108.7</v>
      </c>
      <c r="R66" s="19" t="n">
        <f aca="false">DATA!O66</f>
        <v>1.13</v>
      </c>
      <c r="S66" s="17" t="n">
        <f aca="false">C66*Q66</f>
        <v>37066.7</v>
      </c>
      <c r="T66" s="19" t="n">
        <f aca="false">C66*R66</f>
        <v>385.33</v>
      </c>
      <c r="U66" s="20" t="n">
        <f aca="false">MAX(0,C66-L66)</f>
        <v>0</v>
      </c>
      <c r="V66" s="17" t="n">
        <f aca="false">U66*Q66</f>
        <v>0</v>
      </c>
      <c r="W66" s="19" t="n">
        <f aca="false">U66*R66</f>
        <v>0</v>
      </c>
      <c r="X66" s="20" t="n">
        <f aca="false">MAX(0,K66-C66)</f>
        <v>0</v>
      </c>
      <c r="Y66" s="17" t="n">
        <f aca="false">F66*PARAMETER!$B$5*Q66</f>
        <v>1935370.89</v>
      </c>
      <c r="Z66" s="21" t="n">
        <f aca="false">SUMIF($Y$2:$Y$3205,"&gt;="&amp;Y66)/SUM($Y$2:$Y$3205)</f>
        <v>0.359808440163778</v>
      </c>
      <c r="AA66" s="16" t="str">
        <f aca="false">IF(Z66&lt;=PARAMETER!$B$7,"A",IF(Z66&lt;=PARAMETER!$B$8,"B","C"))</f>
        <v>A</v>
      </c>
      <c r="AB66" s="22" t="n">
        <f aca="false">G66/F66</f>
        <v>0.185526855268553</v>
      </c>
      <c r="AC66" s="16" t="str">
        <f aca="false">IF(AB66&lt;=PARAMETER!$B$9,"X",IF(AB66&lt;=PARAMETER!$B$10,"Y","Z"))</f>
        <v>X</v>
      </c>
      <c r="AD66" s="16" t="str">
        <f aca="false">AA66&amp;AC66</f>
        <v>AX</v>
      </c>
      <c r="AE66" s="22" t="n">
        <f aca="false">DATA!I66</f>
        <v>0.77</v>
      </c>
      <c r="AF66" s="18" t="n">
        <f aca="false">DATA!L66</f>
        <v>146</v>
      </c>
      <c r="AG66" s="16" t="str">
        <f aca="false">DATA!K66</f>
        <v>A</v>
      </c>
      <c r="AH66" s="18" t="n">
        <f aca="false">IF(AE66&gt;=PARAMETER!$B$12,1,0)</f>
        <v>1</v>
      </c>
      <c r="AI66" s="18" t="n">
        <f aca="false">IF(AF66&gt;=PARAMETER!$B$13,1,0)</f>
        <v>1</v>
      </c>
      <c r="AJ66" s="18" t="n">
        <f aca="false">IF(AND(AH66=1,AI66=1),1,0)</f>
        <v>1</v>
      </c>
    </row>
    <row r="67" customFormat="false" ht="15" hidden="false" customHeight="false" outlineLevel="0" collapsed="false">
      <c r="A67" s="16" t="str">
        <f aca="false">DATA!A67</f>
        <v>ITM10065</v>
      </c>
      <c r="B67" s="16" t="str">
        <f aca="false">DATA!B67</f>
        <v>Pharma</v>
      </c>
      <c r="C67" s="17" t="n">
        <f aca="false">DATA!C67</f>
        <v>469</v>
      </c>
      <c r="D67" s="17" t="n">
        <f aca="false">DATA!D67</f>
        <v>26</v>
      </c>
      <c r="E67" s="18" t="n">
        <f aca="false">DATA!F67</f>
        <v>5</v>
      </c>
      <c r="F67" s="19" t="n">
        <f aca="false">DATA!G67</f>
        <v>43.8</v>
      </c>
      <c r="G67" s="19" t="n">
        <f aca="false">DATA!H67</f>
        <v>3.81</v>
      </c>
      <c r="H67" s="18" t="n">
        <f aca="false">DATA!E67</f>
        <v>9</v>
      </c>
      <c r="I67" s="20" t="n">
        <f aca="false">F67*E67</f>
        <v>219</v>
      </c>
      <c r="J67" s="20" t="n">
        <f aca="false">PARAMETER!$B$4*G67*SQRT(E67)</f>
        <v>14.0131972322512</v>
      </c>
      <c r="K67" s="20" t="n">
        <f aca="false">I67+J67</f>
        <v>233.013197232251</v>
      </c>
      <c r="L67" s="20" t="n">
        <f aca="false">K67+F67*H67</f>
        <v>627.213197232251</v>
      </c>
      <c r="M67" s="16" t="str">
        <f aca="false">IF(C67&lt;=K67,"REORDER",IF(C67&gt;L67,"OVERSTOCK","OK"))</f>
        <v>OK</v>
      </c>
      <c r="N67" s="16" t="str">
        <f aca="false">IF(C67&lt;=D67,"REORDER","OK")</f>
        <v>OK</v>
      </c>
      <c r="O67" s="18" t="n">
        <f aca="false">IF(D67&lt;I67,1,0)</f>
        <v>1</v>
      </c>
      <c r="P67" s="20" t="n">
        <f aca="false">C67/F67</f>
        <v>10.7077625570776</v>
      </c>
      <c r="Q67" s="19" t="n">
        <f aca="false">DATA!N67</f>
        <v>41.57</v>
      </c>
      <c r="R67" s="19" t="n">
        <f aca="false">DATA!O67</f>
        <v>0.83</v>
      </c>
      <c r="S67" s="17" t="n">
        <f aca="false">C67*Q67</f>
        <v>19496.33</v>
      </c>
      <c r="T67" s="19" t="n">
        <f aca="false">C67*R67</f>
        <v>389.27</v>
      </c>
      <c r="U67" s="20" t="n">
        <f aca="false">MAX(0,C67-L67)</f>
        <v>0</v>
      </c>
      <c r="V67" s="17" t="n">
        <f aca="false">U67*Q67</f>
        <v>0</v>
      </c>
      <c r="W67" s="19" t="n">
        <f aca="false">U67*R67</f>
        <v>0</v>
      </c>
      <c r="X67" s="20" t="n">
        <f aca="false">MAX(0,K67-C67)</f>
        <v>0</v>
      </c>
      <c r="Y67" s="17" t="n">
        <f aca="false">F67*PARAMETER!$B$5*Q67</f>
        <v>664579.59</v>
      </c>
      <c r="Z67" s="21" t="n">
        <f aca="false">SUMIF($Y$2:$Y$3205,"&gt;="&amp;Y67)/SUM($Y$2:$Y$3205)</f>
        <v>0.856496721969833</v>
      </c>
      <c r="AA67" s="16" t="str">
        <f aca="false">IF(Z67&lt;=PARAMETER!$B$7,"A",IF(Z67&lt;=PARAMETER!$B$8,"B","C"))</f>
        <v>B</v>
      </c>
      <c r="AB67" s="22" t="n">
        <f aca="false">G67/F67</f>
        <v>0.086986301369863</v>
      </c>
      <c r="AC67" s="16" t="str">
        <f aca="false">IF(AB67&lt;=PARAMETER!$B$9,"X",IF(AB67&lt;=PARAMETER!$B$10,"Y","Z"))</f>
        <v>X</v>
      </c>
      <c r="AD67" s="16" t="str">
        <f aca="false">AA67&amp;AC67</f>
        <v>BX</v>
      </c>
      <c r="AE67" s="22" t="n">
        <f aca="false">DATA!I67</f>
        <v>0.54</v>
      </c>
      <c r="AF67" s="18" t="n">
        <f aca="false">DATA!L67</f>
        <v>161</v>
      </c>
      <c r="AG67" s="16" t="str">
        <f aca="false">DATA!K67</f>
        <v>D</v>
      </c>
      <c r="AH67" s="18" t="n">
        <f aca="false">IF(AE67&gt;=PARAMETER!$B$12,1,0)</f>
        <v>0</v>
      </c>
      <c r="AI67" s="18" t="n">
        <f aca="false">IF(AF67&gt;=PARAMETER!$B$13,1,0)</f>
        <v>1</v>
      </c>
      <c r="AJ67" s="18" t="n">
        <f aca="false">IF(AND(AH67=1,AI67=1),1,0)</f>
        <v>0</v>
      </c>
    </row>
    <row r="68" customFormat="false" ht="15" hidden="false" customHeight="false" outlineLevel="0" collapsed="false">
      <c r="A68" s="16" t="str">
        <f aca="false">DATA!A68</f>
        <v>ITM10066</v>
      </c>
      <c r="B68" s="16" t="str">
        <f aca="false">DATA!B68</f>
        <v>Apparel</v>
      </c>
      <c r="C68" s="17" t="n">
        <f aca="false">DATA!C68</f>
        <v>493</v>
      </c>
      <c r="D68" s="17" t="n">
        <f aca="false">DATA!D68</f>
        <v>13</v>
      </c>
      <c r="E68" s="18" t="n">
        <f aca="false">DATA!F68</f>
        <v>3</v>
      </c>
      <c r="F68" s="19" t="n">
        <f aca="false">DATA!G68</f>
        <v>12.13</v>
      </c>
      <c r="G68" s="19" t="n">
        <f aca="false">DATA!H68</f>
        <v>1.56</v>
      </c>
      <c r="H68" s="18" t="n">
        <f aca="false">DATA!E68</f>
        <v>6</v>
      </c>
      <c r="I68" s="20" t="n">
        <f aca="false">F68*E68</f>
        <v>36.39</v>
      </c>
      <c r="J68" s="20" t="n">
        <f aca="false">PARAMETER!$B$4*G68*SQRT(E68)</f>
        <v>4.44439328251447</v>
      </c>
      <c r="K68" s="20" t="n">
        <f aca="false">I68+J68</f>
        <v>40.8343932825145</v>
      </c>
      <c r="L68" s="20" t="n">
        <f aca="false">K68+F68*H68</f>
        <v>113.614393282514</v>
      </c>
      <c r="M68" s="16" t="str">
        <f aca="false">IF(C68&lt;=K68,"REORDER",IF(C68&gt;L68,"OVERSTOCK","OK"))</f>
        <v>OVERSTOCK</v>
      </c>
      <c r="N68" s="16" t="str">
        <f aca="false">IF(C68&lt;=D68,"REORDER","OK")</f>
        <v>OK</v>
      </c>
      <c r="O68" s="18" t="n">
        <f aca="false">IF(D68&lt;I68,1,0)</f>
        <v>1</v>
      </c>
      <c r="P68" s="20" t="n">
        <f aca="false">C68/F68</f>
        <v>40.6430338004946</v>
      </c>
      <c r="Q68" s="19" t="n">
        <f aca="false">DATA!N68</f>
        <v>194.29</v>
      </c>
      <c r="R68" s="19" t="n">
        <f aca="false">DATA!O68</f>
        <v>0.93</v>
      </c>
      <c r="S68" s="17" t="n">
        <f aca="false">C68*Q68</f>
        <v>95784.97</v>
      </c>
      <c r="T68" s="19" t="n">
        <f aca="false">C68*R68</f>
        <v>458.49</v>
      </c>
      <c r="U68" s="20" t="n">
        <f aca="false">MAX(0,C68-L68)</f>
        <v>379.385606717486</v>
      </c>
      <c r="V68" s="17" t="n">
        <f aca="false">U68*Q68</f>
        <v>73710.8295291403</v>
      </c>
      <c r="W68" s="19" t="n">
        <f aca="false">U68*R68</f>
        <v>352.828614247262</v>
      </c>
      <c r="X68" s="20" t="n">
        <f aca="false">MAX(0,K68-C68)</f>
        <v>0</v>
      </c>
      <c r="Y68" s="17" t="n">
        <f aca="false">F68*PARAMETER!$B$5*Q68</f>
        <v>860209.2605</v>
      </c>
      <c r="Z68" s="21" t="n">
        <f aca="false">SUMIF($Y$2:$Y$3205,"&gt;="&amp;Y68)/SUM($Y$2:$Y$3205)</f>
        <v>0.78978226002844</v>
      </c>
      <c r="AA68" s="16" t="str">
        <f aca="false">IF(Z68&lt;=PARAMETER!$B$7,"A",IF(Z68&lt;=PARAMETER!$B$8,"B","C"))</f>
        <v>A</v>
      </c>
      <c r="AB68" s="22" t="n">
        <f aca="false">G68/F68</f>
        <v>0.128606760098928</v>
      </c>
      <c r="AC68" s="16" t="str">
        <f aca="false">IF(AB68&lt;=PARAMETER!$B$9,"X",IF(AB68&lt;=PARAMETER!$B$10,"Y","Z"))</f>
        <v>X</v>
      </c>
      <c r="AD68" s="16" t="str">
        <f aca="false">AA68&amp;AC68</f>
        <v>AX</v>
      </c>
      <c r="AE68" s="22" t="n">
        <f aca="false">DATA!I68</f>
        <v>0.24</v>
      </c>
      <c r="AF68" s="18" t="n">
        <f aca="false">DATA!L68</f>
        <v>141</v>
      </c>
      <c r="AG68" s="16" t="str">
        <f aca="false">DATA!K68</f>
        <v>C</v>
      </c>
      <c r="AH68" s="18" t="n">
        <f aca="false">IF(AE68&gt;=PARAMETER!$B$12,1,0)</f>
        <v>0</v>
      </c>
      <c r="AI68" s="18" t="n">
        <f aca="false">IF(AF68&gt;=PARAMETER!$B$13,1,0)</f>
        <v>1</v>
      </c>
      <c r="AJ68" s="18" t="n">
        <f aca="false">IF(AND(AH68=1,AI68=1),1,0)</f>
        <v>0</v>
      </c>
    </row>
    <row r="69" customFormat="false" ht="15" hidden="false" customHeight="false" outlineLevel="0" collapsed="false">
      <c r="A69" s="16" t="str">
        <f aca="false">DATA!A69</f>
        <v>ITM10067</v>
      </c>
      <c r="B69" s="16" t="str">
        <f aca="false">DATA!B69</f>
        <v>Apparel</v>
      </c>
      <c r="C69" s="17" t="n">
        <f aca="false">DATA!C69</f>
        <v>32</v>
      </c>
      <c r="D69" s="17" t="n">
        <f aca="false">DATA!D69</f>
        <v>52</v>
      </c>
      <c r="E69" s="18" t="n">
        <f aca="false">DATA!F69</f>
        <v>3</v>
      </c>
      <c r="F69" s="19" t="n">
        <f aca="false">DATA!G69</f>
        <v>1.39</v>
      </c>
      <c r="G69" s="19" t="n">
        <f aca="false">DATA!H69</f>
        <v>7.19</v>
      </c>
      <c r="H69" s="18" t="n">
        <f aca="false">DATA!E69</f>
        <v>7</v>
      </c>
      <c r="I69" s="20" t="n">
        <f aca="false">F69*E69</f>
        <v>4.17</v>
      </c>
      <c r="J69" s="20" t="n">
        <f aca="false">PARAMETER!$B$4*G69*SQRT(E69)</f>
        <v>20.4840946803071</v>
      </c>
      <c r="K69" s="20" t="n">
        <f aca="false">I69+J69</f>
        <v>24.6540946803071</v>
      </c>
      <c r="L69" s="20" t="n">
        <f aca="false">K69+F69*H69</f>
        <v>34.3840946803071</v>
      </c>
      <c r="M69" s="16" t="str">
        <f aca="false">IF(C69&lt;=K69,"REORDER",IF(C69&gt;L69,"OVERSTOCK","OK"))</f>
        <v>OK</v>
      </c>
      <c r="N69" s="16" t="str">
        <f aca="false">IF(C69&lt;=D69,"REORDER","OK")</f>
        <v>REORDER</v>
      </c>
      <c r="O69" s="18" t="n">
        <f aca="false">IF(D69&lt;I69,1,0)</f>
        <v>0</v>
      </c>
      <c r="P69" s="20" t="n">
        <f aca="false">C69/F69</f>
        <v>23.021582733813</v>
      </c>
      <c r="Q69" s="19" t="n">
        <f aca="false">DATA!N69</f>
        <v>58.61</v>
      </c>
      <c r="R69" s="19" t="n">
        <f aca="false">DATA!O69</f>
        <v>1.69</v>
      </c>
      <c r="S69" s="17" t="n">
        <f aca="false">C69*Q69</f>
        <v>1875.52</v>
      </c>
      <c r="T69" s="19" t="n">
        <f aca="false">C69*R69</f>
        <v>54.08</v>
      </c>
      <c r="U69" s="20" t="n">
        <f aca="false">MAX(0,C69-L69)</f>
        <v>0</v>
      </c>
      <c r="V69" s="17" t="n">
        <f aca="false">U69*Q69</f>
        <v>0</v>
      </c>
      <c r="W69" s="19" t="n">
        <f aca="false">U69*R69</f>
        <v>0</v>
      </c>
      <c r="X69" s="20" t="n">
        <f aca="false">MAX(0,K69-C69)</f>
        <v>0</v>
      </c>
      <c r="Y69" s="17" t="n">
        <f aca="false">F69*PARAMETER!$B$5*Q69</f>
        <v>29735.7835</v>
      </c>
      <c r="Z69" s="21" t="n">
        <f aca="false">SUMIF($Y$2:$Y$3205,"&gt;="&amp;Y69)/SUM($Y$2:$Y$3205)</f>
        <v>0.999858676415834</v>
      </c>
      <c r="AA69" s="16" t="str">
        <f aca="false">IF(Z69&lt;=PARAMETER!$B$7,"A",IF(Z69&lt;=PARAMETER!$B$8,"B","C"))</f>
        <v>C</v>
      </c>
      <c r="AB69" s="22" t="n">
        <f aca="false">G69/F69</f>
        <v>5.1726618705036</v>
      </c>
      <c r="AC69" s="16" t="str">
        <f aca="false">IF(AB69&lt;=PARAMETER!$B$9,"X",IF(AB69&lt;=PARAMETER!$B$10,"Y","Z"))</f>
        <v>Z</v>
      </c>
      <c r="AD69" s="16" t="str">
        <f aca="false">AA69&amp;AC69</f>
        <v>CZ</v>
      </c>
      <c r="AE69" s="22" t="n">
        <f aca="false">DATA!I69</f>
        <v>0.32</v>
      </c>
      <c r="AF69" s="18" t="n">
        <f aca="false">DATA!L69</f>
        <v>50</v>
      </c>
      <c r="AG69" s="16" t="str">
        <f aca="false">DATA!K69</f>
        <v>D</v>
      </c>
      <c r="AH69" s="18" t="n">
        <f aca="false">IF(AE69&gt;=PARAMETER!$B$12,1,0)</f>
        <v>0</v>
      </c>
      <c r="AI69" s="18" t="n">
        <f aca="false">IF(AF69&gt;=PARAMETER!$B$13,1,0)</f>
        <v>0</v>
      </c>
      <c r="AJ69" s="18" t="n">
        <f aca="false">IF(AND(AH69=1,AI69=1),1,0)</f>
        <v>0</v>
      </c>
    </row>
    <row r="70" customFormat="false" ht="15" hidden="false" customHeight="false" outlineLevel="0" collapsed="false">
      <c r="A70" s="16" t="str">
        <f aca="false">DATA!A70</f>
        <v>ITM10068</v>
      </c>
      <c r="B70" s="16" t="str">
        <f aca="false">DATA!B70</f>
        <v>Pharma</v>
      </c>
      <c r="C70" s="17" t="n">
        <f aca="false">DATA!C70</f>
        <v>203</v>
      </c>
      <c r="D70" s="17" t="n">
        <f aca="false">DATA!D70</f>
        <v>99</v>
      </c>
      <c r="E70" s="18" t="n">
        <f aca="false">DATA!F70</f>
        <v>9</v>
      </c>
      <c r="F70" s="19" t="n">
        <f aca="false">DATA!G70</f>
        <v>25.11</v>
      </c>
      <c r="G70" s="19" t="n">
        <f aca="false">DATA!H70</f>
        <v>7.42</v>
      </c>
      <c r="H70" s="18" t="n">
        <f aca="false">DATA!E70</f>
        <v>12</v>
      </c>
      <c r="I70" s="20" t="n">
        <f aca="false">F70*E70</f>
        <v>225.99</v>
      </c>
      <c r="J70" s="20" t="n">
        <f aca="false">PARAMETER!$B$4*G70*SQRT(E70)</f>
        <v>36.6144417359398</v>
      </c>
      <c r="K70" s="20" t="n">
        <f aca="false">I70+J70</f>
        <v>262.60444173594</v>
      </c>
      <c r="L70" s="20" t="n">
        <f aca="false">K70+F70*H70</f>
        <v>563.92444173594</v>
      </c>
      <c r="M70" s="16" t="str">
        <f aca="false">IF(C70&lt;=K70,"REORDER",IF(C70&gt;L70,"OVERSTOCK","OK"))</f>
        <v>REORDER</v>
      </c>
      <c r="N70" s="16" t="str">
        <f aca="false">IF(C70&lt;=D70,"REORDER","OK")</f>
        <v>OK</v>
      </c>
      <c r="O70" s="18" t="n">
        <f aca="false">IF(D70&lt;I70,1,0)</f>
        <v>1</v>
      </c>
      <c r="P70" s="20" t="n">
        <f aca="false">C70/F70</f>
        <v>8.08442851453604</v>
      </c>
      <c r="Q70" s="19" t="n">
        <f aca="false">DATA!N70</f>
        <v>89.82</v>
      </c>
      <c r="R70" s="19" t="n">
        <f aca="false">DATA!O70</f>
        <v>1.17</v>
      </c>
      <c r="S70" s="17" t="n">
        <f aca="false">C70*Q70</f>
        <v>18233.46</v>
      </c>
      <c r="T70" s="19" t="n">
        <f aca="false">C70*R70</f>
        <v>237.51</v>
      </c>
      <c r="U70" s="20" t="n">
        <f aca="false">MAX(0,C70-L70)</f>
        <v>0</v>
      </c>
      <c r="V70" s="17" t="n">
        <f aca="false">U70*Q70</f>
        <v>0</v>
      </c>
      <c r="W70" s="19" t="n">
        <f aca="false">U70*R70</f>
        <v>0</v>
      </c>
      <c r="X70" s="20" t="n">
        <f aca="false">MAX(0,K70-C70)</f>
        <v>59.6044417359398</v>
      </c>
      <c r="Y70" s="17" t="n">
        <f aca="false">F70*PARAMETER!$B$5*Q70</f>
        <v>823213.773</v>
      </c>
      <c r="Z70" s="21" t="n">
        <f aca="false">SUMIF($Y$2:$Y$3205,"&gt;="&amp;Y70)/SUM($Y$2:$Y$3205)</f>
        <v>0.803454108243241</v>
      </c>
      <c r="AA70" s="16" t="str">
        <f aca="false">IF(Z70&lt;=PARAMETER!$B$7,"A",IF(Z70&lt;=PARAMETER!$B$8,"B","C"))</f>
        <v>B</v>
      </c>
      <c r="AB70" s="22" t="n">
        <f aca="false">G70/F70</f>
        <v>0.295499800876145</v>
      </c>
      <c r="AC70" s="16" t="str">
        <f aca="false">IF(AB70&lt;=PARAMETER!$B$9,"X",IF(AB70&lt;=PARAMETER!$B$10,"Y","Z"))</f>
        <v>Y</v>
      </c>
      <c r="AD70" s="16" t="str">
        <f aca="false">AA70&amp;AC70</f>
        <v>BY</v>
      </c>
      <c r="AE70" s="22" t="n">
        <f aca="false">DATA!I70</f>
        <v>0.98</v>
      </c>
      <c r="AF70" s="18" t="n">
        <f aca="false">DATA!L70</f>
        <v>76</v>
      </c>
      <c r="AG70" s="16" t="str">
        <f aca="false">DATA!K70</f>
        <v>D</v>
      </c>
      <c r="AH70" s="18" t="n">
        <f aca="false">IF(AE70&gt;=PARAMETER!$B$12,1,0)</f>
        <v>1</v>
      </c>
      <c r="AI70" s="18" t="n">
        <f aca="false">IF(AF70&gt;=PARAMETER!$B$13,1,0)</f>
        <v>0</v>
      </c>
      <c r="AJ70" s="18" t="n">
        <f aca="false">IF(AND(AH70=1,AI70=1),1,0)</f>
        <v>0</v>
      </c>
    </row>
    <row r="71" customFormat="false" ht="15" hidden="false" customHeight="false" outlineLevel="0" collapsed="false">
      <c r="A71" s="16" t="str">
        <f aca="false">DATA!A71</f>
        <v>ITM10069</v>
      </c>
      <c r="B71" s="16" t="str">
        <f aca="false">DATA!B71</f>
        <v>Pharma</v>
      </c>
      <c r="C71" s="17" t="n">
        <f aca="false">DATA!C71</f>
        <v>130</v>
      </c>
      <c r="D71" s="17" t="n">
        <f aca="false">DATA!D71</f>
        <v>13</v>
      </c>
      <c r="E71" s="18" t="n">
        <f aca="false">DATA!F71</f>
        <v>6</v>
      </c>
      <c r="F71" s="19" t="n">
        <f aca="false">DATA!G71</f>
        <v>27.04</v>
      </c>
      <c r="G71" s="19" t="n">
        <f aca="false">DATA!H71</f>
        <v>9.02</v>
      </c>
      <c r="H71" s="18" t="n">
        <f aca="false">DATA!E71</f>
        <v>7</v>
      </c>
      <c r="I71" s="20" t="n">
        <f aca="false">F71*E71</f>
        <v>162.24</v>
      </c>
      <c r="J71" s="20" t="n">
        <f aca="false">PARAMETER!$B$4*G71*SQRT(E71)</f>
        <v>36.342049830128</v>
      </c>
      <c r="K71" s="20" t="n">
        <f aca="false">I71+J71</f>
        <v>198.582049830128</v>
      </c>
      <c r="L71" s="20" t="n">
        <f aca="false">K71+F71*H71</f>
        <v>387.862049830128</v>
      </c>
      <c r="M71" s="16" t="str">
        <f aca="false">IF(C71&lt;=K71,"REORDER",IF(C71&gt;L71,"OVERSTOCK","OK"))</f>
        <v>REORDER</v>
      </c>
      <c r="N71" s="16" t="str">
        <f aca="false">IF(C71&lt;=D71,"REORDER","OK")</f>
        <v>OK</v>
      </c>
      <c r="O71" s="18" t="n">
        <f aca="false">IF(D71&lt;I71,1,0)</f>
        <v>1</v>
      </c>
      <c r="P71" s="20" t="n">
        <f aca="false">C71/F71</f>
        <v>4.80769230769231</v>
      </c>
      <c r="Q71" s="19" t="n">
        <f aca="false">DATA!N71</f>
        <v>47.37</v>
      </c>
      <c r="R71" s="19" t="n">
        <f aca="false">DATA!O71</f>
        <v>0.82</v>
      </c>
      <c r="S71" s="17" t="n">
        <f aca="false">C71*Q71</f>
        <v>6158.1</v>
      </c>
      <c r="T71" s="19" t="n">
        <f aca="false">C71*R71</f>
        <v>106.6</v>
      </c>
      <c r="U71" s="20" t="n">
        <f aca="false">MAX(0,C71-L71)</f>
        <v>0</v>
      </c>
      <c r="V71" s="17" t="n">
        <f aca="false">U71*Q71</f>
        <v>0</v>
      </c>
      <c r="W71" s="19" t="n">
        <f aca="false">U71*R71</f>
        <v>0</v>
      </c>
      <c r="X71" s="20" t="n">
        <f aca="false">MAX(0,K71-C71)</f>
        <v>68.582049830128</v>
      </c>
      <c r="Y71" s="17" t="n">
        <f aca="false">F71*PARAMETER!$B$5*Q71</f>
        <v>467522.952</v>
      </c>
      <c r="Z71" s="21" t="n">
        <f aca="false">SUMIF($Y$2:$Y$3205,"&gt;="&amp;Y71)/SUM($Y$2:$Y$3205)</f>
        <v>0.916266743091625</v>
      </c>
      <c r="AA71" s="16" t="str">
        <f aca="false">IF(Z71&lt;=PARAMETER!$B$7,"A",IF(Z71&lt;=PARAMETER!$B$8,"B","C"))</f>
        <v>B</v>
      </c>
      <c r="AB71" s="22" t="n">
        <f aca="false">G71/F71</f>
        <v>0.333579881656805</v>
      </c>
      <c r="AC71" s="16" t="str">
        <f aca="false">IF(AB71&lt;=PARAMETER!$B$9,"X",IF(AB71&lt;=PARAMETER!$B$10,"Y","Z"))</f>
        <v>Y</v>
      </c>
      <c r="AD71" s="16" t="str">
        <f aca="false">AA71&amp;AC71</f>
        <v>BY</v>
      </c>
      <c r="AE71" s="22" t="n">
        <f aca="false">DATA!I71</f>
        <v>0.24</v>
      </c>
      <c r="AF71" s="18" t="n">
        <f aca="false">DATA!L71</f>
        <v>57</v>
      </c>
      <c r="AG71" s="16" t="str">
        <f aca="false">DATA!K71</f>
        <v>A</v>
      </c>
      <c r="AH71" s="18" t="n">
        <f aca="false">IF(AE71&gt;=PARAMETER!$B$12,1,0)</f>
        <v>0</v>
      </c>
      <c r="AI71" s="18" t="n">
        <f aca="false">IF(AF71&gt;=PARAMETER!$B$13,1,0)</f>
        <v>0</v>
      </c>
      <c r="AJ71" s="18" t="n">
        <f aca="false">IF(AND(AH71=1,AI71=1),1,0)</f>
        <v>0</v>
      </c>
    </row>
    <row r="72" customFormat="false" ht="15" hidden="false" customHeight="false" outlineLevel="0" collapsed="false">
      <c r="A72" s="16" t="str">
        <f aca="false">DATA!A72</f>
        <v>ITM10070</v>
      </c>
      <c r="B72" s="16" t="str">
        <f aca="false">DATA!B72</f>
        <v>Electronics</v>
      </c>
      <c r="C72" s="17" t="n">
        <f aca="false">DATA!C72</f>
        <v>434</v>
      </c>
      <c r="D72" s="17" t="n">
        <f aca="false">DATA!D72</f>
        <v>10</v>
      </c>
      <c r="E72" s="18" t="n">
        <f aca="false">DATA!F72</f>
        <v>4</v>
      </c>
      <c r="F72" s="19" t="n">
        <f aca="false">DATA!G72</f>
        <v>10.86</v>
      </c>
      <c r="G72" s="19" t="n">
        <f aca="false">DATA!H72</f>
        <v>1</v>
      </c>
      <c r="H72" s="18" t="n">
        <f aca="false">DATA!E72</f>
        <v>3</v>
      </c>
      <c r="I72" s="20" t="n">
        <f aca="false">F72*E72</f>
        <v>43.44</v>
      </c>
      <c r="J72" s="20" t="n">
        <f aca="false">PARAMETER!$B$4*G72*SQRT(E72)</f>
        <v>3.28970725390294</v>
      </c>
      <c r="K72" s="20" t="n">
        <f aca="false">I72+J72</f>
        <v>46.7297072539029</v>
      </c>
      <c r="L72" s="20" t="n">
        <f aca="false">K72+F72*H72</f>
        <v>79.3097072539029</v>
      </c>
      <c r="M72" s="16" t="str">
        <f aca="false">IF(C72&lt;=K72,"REORDER",IF(C72&gt;L72,"OVERSTOCK","OK"))</f>
        <v>OVERSTOCK</v>
      </c>
      <c r="N72" s="16" t="str">
        <f aca="false">IF(C72&lt;=D72,"REORDER","OK")</f>
        <v>OK</v>
      </c>
      <c r="O72" s="18" t="n">
        <f aca="false">IF(D72&lt;I72,1,0)</f>
        <v>1</v>
      </c>
      <c r="P72" s="20" t="n">
        <f aca="false">C72/F72</f>
        <v>39.963167587477</v>
      </c>
      <c r="Q72" s="19" t="n">
        <f aca="false">DATA!N72</f>
        <v>35.57</v>
      </c>
      <c r="R72" s="19" t="n">
        <f aca="false">DATA!O72</f>
        <v>0.44</v>
      </c>
      <c r="S72" s="17" t="n">
        <f aca="false">C72*Q72</f>
        <v>15437.38</v>
      </c>
      <c r="T72" s="19" t="n">
        <f aca="false">C72*R72</f>
        <v>190.96</v>
      </c>
      <c r="U72" s="20" t="n">
        <f aca="false">MAX(0,C72-L72)</f>
        <v>354.690292746097</v>
      </c>
      <c r="V72" s="17" t="n">
        <f aca="false">U72*Q72</f>
        <v>12616.3337129787</v>
      </c>
      <c r="W72" s="19" t="n">
        <f aca="false">U72*R72</f>
        <v>156.063728808283</v>
      </c>
      <c r="X72" s="20" t="n">
        <f aca="false">MAX(0,K72-C72)</f>
        <v>0</v>
      </c>
      <c r="Y72" s="17" t="n">
        <f aca="false">F72*PARAMETER!$B$5*Q72</f>
        <v>140995.923</v>
      </c>
      <c r="Z72" s="21" t="n">
        <f aca="false">SUMIF($Y$2:$Y$3205,"&gt;="&amp;Y72)/SUM($Y$2:$Y$3205)</f>
        <v>0.99220830693384</v>
      </c>
      <c r="AA72" s="16" t="str">
        <f aca="false">IF(Z72&lt;=PARAMETER!$B$7,"A",IF(Z72&lt;=PARAMETER!$B$8,"B","C"))</f>
        <v>C</v>
      </c>
      <c r="AB72" s="22" t="n">
        <f aca="false">G72/F72</f>
        <v>0.0920810313075507</v>
      </c>
      <c r="AC72" s="16" t="str">
        <f aca="false">IF(AB72&lt;=PARAMETER!$B$9,"X",IF(AB72&lt;=PARAMETER!$B$10,"Y","Z"))</f>
        <v>X</v>
      </c>
      <c r="AD72" s="16" t="str">
        <f aca="false">AA72&amp;AC72</f>
        <v>CX</v>
      </c>
      <c r="AE72" s="22" t="n">
        <f aca="false">DATA!I72</f>
        <v>0.75</v>
      </c>
      <c r="AF72" s="18" t="n">
        <f aca="false">DATA!L72</f>
        <v>95</v>
      </c>
      <c r="AG72" s="16" t="str">
        <f aca="false">DATA!K72</f>
        <v>D</v>
      </c>
      <c r="AH72" s="18" t="n">
        <f aca="false">IF(AE72&gt;=PARAMETER!$B$12,1,0)</f>
        <v>0</v>
      </c>
      <c r="AI72" s="18" t="n">
        <f aca="false">IF(AF72&gt;=PARAMETER!$B$13,1,0)</f>
        <v>0</v>
      </c>
      <c r="AJ72" s="18" t="n">
        <f aca="false">IF(AND(AH72=1,AI72=1),1,0)</f>
        <v>0</v>
      </c>
    </row>
    <row r="73" customFormat="false" ht="15" hidden="false" customHeight="false" outlineLevel="0" collapsed="false">
      <c r="A73" s="16" t="str">
        <f aca="false">DATA!A73</f>
        <v>ITM10071</v>
      </c>
      <c r="B73" s="16" t="str">
        <f aca="false">DATA!B73</f>
        <v>Automotive</v>
      </c>
      <c r="C73" s="17" t="n">
        <f aca="false">DATA!C73</f>
        <v>309</v>
      </c>
      <c r="D73" s="17" t="n">
        <f aca="false">DATA!D73</f>
        <v>80</v>
      </c>
      <c r="E73" s="18" t="n">
        <f aca="false">DATA!F73</f>
        <v>3</v>
      </c>
      <c r="F73" s="19" t="n">
        <f aca="false">DATA!G73</f>
        <v>14.95</v>
      </c>
      <c r="G73" s="19" t="n">
        <f aca="false">DATA!H73</f>
        <v>1.85</v>
      </c>
      <c r="H73" s="18" t="n">
        <f aca="false">DATA!E73</f>
        <v>8</v>
      </c>
      <c r="I73" s="20" t="n">
        <f aca="false">F73*E73</f>
        <v>44.85</v>
      </c>
      <c r="J73" s="20" t="n">
        <f aca="false">PARAMETER!$B$4*G73*SQRT(E73)</f>
        <v>5.2705945978537</v>
      </c>
      <c r="K73" s="20" t="n">
        <f aca="false">I73+J73</f>
        <v>50.1205945978537</v>
      </c>
      <c r="L73" s="20" t="n">
        <f aca="false">K73+F73*H73</f>
        <v>169.720594597854</v>
      </c>
      <c r="M73" s="16" t="str">
        <f aca="false">IF(C73&lt;=K73,"REORDER",IF(C73&gt;L73,"OVERSTOCK","OK"))</f>
        <v>OVERSTOCK</v>
      </c>
      <c r="N73" s="16" t="str">
        <f aca="false">IF(C73&lt;=D73,"REORDER","OK")</f>
        <v>OK</v>
      </c>
      <c r="O73" s="18" t="n">
        <f aca="false">IF(D73&lt;I73,1,0)</f>
        <v>0</v>
      </c>
      <c r="P73" s="20" t="n">
        <f aca="false">C73/F73</f>
        <v>20.6688963210702</v>
      </c>
      <c r="Q73" s="19" t="n">
        <f aca="false">DATA!N73</f>
        <v>124.18</v>
      </c>
      <c r="R73" s="19" t="n">
        <f aca="false">DATA!O73</f>
        <v>1.04</v>
      </c>
      <c r="S73" s="17" t="n">
        <f aca="false">C73*Q73</f>
        <v>38371.62</v>
      </c>
      <c r="T73" s="19" t="n">
        <f aca="false">C73*R73</f>
        <v>321.36</v>
      </c>
      <c r="U73" s="20" t="n">
        <f aca="false">MAX(0,C73-L73)</f>
        <v>139.279405402146</v>
      </c>
      <c r="V73" s="17" t="n">
        <f aca="false">U73*Q73</f>
        <v>17295.7165628385</v>
      </c>
      <c r="W73" s="19" t="n">
        <f aca="false">U73*R73</f>
        <v>144.850581618232</v>
      </c>
      <c r="X73" s="20" t="n">
        <f aca="false">MAX(0,K73-C73)</f>
        <v>0</v>
      </c>
      <c r="Y73" s="17" t="n">
        <f aca="false">F73*PARAMETER!$B$5*Q73</f>
        <v>677619.215</v>
      </c>
      <c r="Z73" s="21" t="n">
        <f aca="false">SUMIF($Y$2:$Y$3205,"&gt;="&amp;Y73)/SUM($Y$2:$Y$3205)</f>
        <v>0.85157523805121</v>
      </c>
      <c r="AA73" s="16" t="str">
        <f aca="false">IF(Z73&lt;=PARAMETER!$B$7,"A",IF(Z73&lt;=PARAMETER!$B$8,"B","C"))</f>
        <v>B</v>
      </c>
      <c r="AB73" s="22" t="n">
        <f aca="false">G73/F73</f>
        <v>0.123745819397993</v>
      </c>
      <c r="AC73" s="16" t="str">
        <f aca="false">IF(AB73&lt;=PARAMETER!$B$9,"X",IF(AB73&lt;=PARAMETER!$B$10,"Y","Z"))</f>
        <v>X</v>
      </c>
      <c r="AD73" s="16" t="str">
        <f aca="false">AA73&amp;AC73</f>
        <v>BX</v>
      </c>
      <c r="AE73" s="22" t="n">
        <f aca="false">DATA!I73</f>
        <v>0.53</v>
      </c>
      <c r="AF73" s="18" t="n">
        <f aca="false">DATA!L73</f>
        <v>67</v>
      </c>
      <c r="AG73" s="16" t="str">
        <f aca="false">DATA!K73</f>
        <v>C</v>
      </c>
      <c r="AH73" s="18" t="n">
        <f aca="false">IF(AE73&gt;=PARAMETER!$B$12,1,0)</f>
        <v>0</v>
      </c>
      <c r="AI73" s="18" t="n">
        <f aca="false">IF(AF73&gt;=PARAMETER!$B$13,1,0)</f>
        <v>0</v>
      </c>
      <c r="AJ73" s="18" t="n">
        <f aca="false">IF(AND(AH73=1,AI73=1),1,0)</f>
        <v>0</v>
      </c>
    </row>
    <row r="74" customFormat="false" ht="15" hidden="false" customHeight="false" outlineLevel="0" collapsed="false">
      <c r="A74" s="16" t="str">
        <f aca="false">DATA!A74</f>
        <v>ITM10072</v>
      </c>
      <c r="B74" s="16" t="str">
        <f aca="false">DATA!B74</f>
        <v>Automotive</v>
      </c>
      <c r="C74" s="17" t="n">
        <f aca="false">DATA!C74</f>
        <v>314</v>
      </c>
      <c r="D74" s="17" t="n">
        <f aca="false">DATA!D74</f>
        <v>59</v>
      </c>
      <c r="E74" s="18" t="n">
        <f aca="false">DATA!F74</f>
        <v>4</v>
      </c>
      <c r="F74" s="19" t="n">
        <f aca="false">DATA!G74</f>
        <v>38.49</v>
      </c>
      <c r="G74" s="19" t="n">
        <f aca="false">DATA!H74</f>
        <v>6.18</v>
      </c>
      <c r="H74" s="18" t="n">
        <f aca="false">DATA!E74</f>
        <v>11</v>
      </c>
      <c r="I74" s="20" t="n">
        <f aca="false">F74*E74</f>
        <v>153.96</v>
      </c>
      <c r="J74" s="20" t="n">
        <f aca="false">PARAMETER!$B$4*G74*SQRT(E74)</f>
        <v>20.3303908291202</v>
      </c>
      <c r="K74" s="20" t="n">
        <f aca="false">I74+J74</f>
        <v>174.29039082912</v>
      </c>
      <c r="L74" s="20" t="n">
        <f aca="false">K74+F74*H74</f>
        <v>597.68039082912</v>
      </c>
      <c r="M74" s="16" t="str">
        <f aca="false">IF(C74&lt;=K74,"REORDER",IF(C74&gt;L74,"OVERSTOCK","OK"))</f>
        <v>OK</v>
      </c>
      <c r="N74" s="16" t="str">
        <f aca="false">IF(C74&lt;=D74,"REORDER","OK")</f>
        <v>OK</v>
      </c>
      <c r="O74" s="18" t="n">
        <f aca="false">IF(D74&lt;I74,1,0)</f>
        <v>1</v>
      </c>
      <c r="P74" s="20" t="n">
        <f aca="false">C74/F74</f>
        <v>8.1579631073006</v>
      </c>
      <c r="Q74" s="19" t="n">
        <f aca="false">DATA!N74</f>
        <v>103.7</v>
      </c>
      <c r="R74" s="19" t="n">
        <f aca="false">DATA!O74</f>
        <v>0.58</v>
      </c>
      <c r="S74" s="17" t="n">
        <f aca="false">C74*Q74</f>
        <v>32561.8</v>
      </c>
      <c r="T74" s="19" t="n">
        <f aca="false">C74*R74</f>
        <v>182.12</v>
      </c>
      <c r="U74" s="20" t="n">
        <f aca="false">MAX(0,C74-L74)</f>
        <v>0</v>
      </c>
      <c r="V74" s="17" t="n">
        <f aca="false">U74*Q74</f>
        <v>0</v>
      </c>
      <c r="W74" s="19" t="n">
        <f aca="false">U74*R74</f>
        <v>0</v>
      </c>
      <c r="X74" s="20" t="n">
        <f aca="false">MAX(0,K74-C74)</f>
        <v>0</v>
      </c>
      <c r="Y74" s="17" t="n">
        <f aca="false">F74*PARAMETER!$B$5*Q74</f>
        <v>1456865.745</v>
      </c>
      <c r="Z74" s="21" t="n">
        <f aca="false">SUMIF($Y$2:$Y$3205,"&gt;="&amp;Y74)/SUM($Y$2:$Y$3205)</f>
        <v>0.542749496520225</v>
      </c>
      <c r="AA74" s="16" t="str">
        <f aca="false">IF(Z74&lt;=PARAMETER!$B$7,"A",IF(Z74&lt;=PARAMETER!$B$8,"B","C"))</f>
        <v>A</v>
      </c>
      <c r="AB74" s="22" t="n">
        <f aca="false">G74/F74</f>
        <v>0.160561184723305</v>
      </c>
      <c r="AC74" s="16" t="str">
        <f aca="false">IF(AB74&lt;=PARAMETER!$B$9,"X",IF(AB74&lt;=PARAMETER!$B$10,"Y","Z"))</f>
        <v>X</v>
      </c>
      <c r="AD74" s="16" t="str">
        <f aca="false">AA74&amp;AC74</f>
        <v>AX</v>
      </c>
      <c r="AE74" s="22" t="n">
        <f aca="false">DATA!I74</f>
        <v>0.77</v>
      </c>
      <c r="AF74" s="18" t="n">
        <f aca="false">DATA!L74</f>
        <v>48</v>
      </c>
      <c r="AG74" s="16" t="str">
        <f aca="false">DATA!K74</f>
        <v>A</v>
      </c>
      <c r="AH74" s="18" t="n">
        <f aca="false">IF(AE74&gt;=PARAMETER!$B$12,1,0)</f>
        <v>1</v>
      </c>
      <c r="AI74" s="18" t="n">
        <f aca="false">IF(AF74&gt;=PARAMETER!$B$13,1,0)</f>
        <v>0</v>
      </c>
      <c r="AJ74" s="18" t="n">
        <f aca="false">IF(AND(AH74=1,AI74=1),1,0)</f>
        <v>0</v>
      </c>
    </row>
    <row r="75" customFormat="false" ht="15" hidden="false" customHeight="false" outlineLevel="0" collapsed="false">
      <c r="A75" s="16" t="str">
        <f aca="false">DATA!A75</f>
        <v>ITM10073</v>
      </c>
      <c r="B75" s="16" t="str">
        <f aca="false">DATA!B75</f>
        <v>Apparel</v>
      </c>
      <c r="C75" s="17" t="n">
        <f aca="false">DATA!C75</f>
        <v>470</v>
      </c>
      <c r="D75" s="17" t="n">
        <f aca="false">DATA!D75</f>
        <v>82</v>
      </c>
      <c r="E75" s="18" t="n">
        <f aca="false">DATA!F75</f>
        <v>9</v>
      </c>
      <c r="F75" s="19" t="n">
        <f aca="false">DATA!G75</f>
        <v>24.05</v>
      </c>
      <c r="G75" s="19" t="n">
        <f aca="false">DATA!H75</f>
        <v>6.38</v>
      </c>
      <c r="H75" s="18" t="n">
        <f aca="false">DATA!E75</f>
        <v>4</v>
      </c>
      <c r="I75" s="20" t="n">
        <f aca="false">F75*E75</f>
        <v>216.45</v>
      </c>
      <c r="J75" s="20" t="n">
        <f aca="false">PARAMETER!$B$4*G75*SQRT(E75)</f>
        <v>31.4824984198512</v>
      </c>
      <c r="K75" s="20" t="n">
        <f aca="false">I75+J75</f>
        <v>247.932498419851</v>
      </c>
      <c r="L75" s="20" t="n">
        <f aca="false">K75+F75*H75</f>
        <v>344.132498419851</v>
      </c>
      <c r="M75" s="16" t="str">
        <f aca="false">IF(C75&lt;=K75,"REORDER",IF(C75&gt;L75,"OVERSTOCK","OK"))</f>
        <v>OVERSTOCK</v>
      </c>
      <c r="N75" s="16" t="str">
        <f aca="false">IF(C75&lt;=D75,"REORDER","OK")</f>
        <v>OK</v>
      </c>
      <c r="O75" s="18" t="n">
        <f aca="false">IF(D75&lt;I75,1,0)</f>
        <v>1</v>
      </c>
      <c r="P75" s="20" t="n">
        <f aca="false">C75/F75</f>
        <v>19.5426195426195</v>
      </c>
      <c r="Q75" s="19" t="n">
        <f aca="false">DATA!N75</f>
        <v>81.19</v>
      </c>
      <c r="R75" s="19" t="n">
        <f aca="false">DATA!O75</f>
        <v>1.92</v>
      </c>
      <c r="S75" s="17" t="n">
        <f aca="false">C75*Q75</f>
        <v>38159.3</v>
      </c>
      <c r="T75" s="19" t="n">
        <f aca="false">C75*R75</f>
        <v>902.4</v>
      </c>
      <c r="U75" s="20" t="n">
        <f aca="false">MAX(0,C75-L75)</f>
        <v>125.867501580149</v>
      </c>
      <c r="V75" s="17" t="n">
        <f aca="false">U75*Q75</f>
        <v>10219.1824532923</v>
      </c>
      <c r="W75" s="19" t="n">
        <f aca="false">U75*R75</f>
        <v>241.665603033886</v>
      </c>
      <c r="X75" s="20" t="n">
        <f aca="false">MAX(0,K75-C75)</f>
        <v>0</v>
      </c>
      <c r="Y75" s="17" t="n">
        <f aca="false">F75*PARAMETER!$B$5*Q75</f>
        <v>712706.1175</v>
      </c>
      <c r="Z75" s="21" t="n">
        <f aca="false">SUMIF($Y$2:$Y$3205,"&gt;="&amp;Y75)/SUM($Y$2:$Y$3205)</f>
        <v>0.840511020965432</v>
      </c>
      <c r="AA75" s="16" t="str">
        <f aca="false">IF(Z75&lt;=PARAMETER!$B$7,"A",IF(Z75&lt;=PARAMETER!$B$8,"B","C"))</f>
        <v>B</v>
      </c>
      <c r="AB75" s="22" t="n">
        <f aca="false">G75/F75</f>
        <v>0.265280665280665</v>
      </c>
      <c r="AC75" s="16" t="str">
        <f aca="false">IF(AB75&lt;=PARAMETER!$B$9,"X",IF(AB75&lt;=PARAMETER!$B$10,"Y","Z"))</f>
        <v>Y</v>
      </c>
      <c r="AD75" s="16" t="str">
        <f aca="false">AA75&amp;AC75</f>
        <v>BY</v>
      </c>
      <c r="AE75" s="22" t="n">
        <f aca="false">DATA!I75</f>
        <v>0.7</v>
      </c>
      <c r="AF75" s="18" t="n">
        <f aca="false">DATA!L75</f>
        <v>34</v>
      </c>
      <c r="AG75" s="16" t="str">
        <f aca="false">DATA!K75</f>
        <v>B</v>
      </c>
      <c r="AH75" s="18" t="n">
        <f aca="false">IF(AE75&gt;=PARAMETER!$B$12,1,0)</f>
        <v>0</v>
      </c>
      <c r="AI75" s="18" t="n">
        <f aca="false">IF(AF75&gt;=PARAMETER!$B$13,1,0)</f>
        <v>0</v>
      </c>
      <c r="AJ75" s="18" t="n">
        <f aca="false">IF(AND(AH75=1,AI75=1),1,0)</f>
        <v>0</v>
      </c>
    </row>
    <row r="76" customFormat="false" ht="15" hidden="false" customHeight="false" outlineLevel="0" collapsed="false">
      <c r="A76" s="16" t="str">
        <f aca="false">DATA!A76</f>
        <v>ITM10074</v>
      </c>
      <c r="B76" s="16" t="str">
        <f aca="false">DATA!B76</f>
        <v>Automotive</v>
      </c>
      <c r="C76" s="17" t="n">
        <f aca="false">DATA!C76</f>
        <v>411</v>
      </c>
      <c r="D76" s="17" t="n">
        <f aca="false">DATA!D76</f>
        <v>70</v>
      </c>
      <c r="E76" s="18" t="n">
        <f aca="false">DATA!F76</f>
        <v>8</v>
      </c>
      <c r="F76" s="19" t="n">
        <f aca="false">DATA!G76</f>
        <v>16.55</v>
      </c>
      <c r="G76" s="19" t="n">
        <f aca="false">DATA!H76</f>
        <v>0.82</v>
      </c>
      <c r="H76" s="18" t="n">
        <f aca="false">DATA!E76</f>
        <v>9</v>
      </c>
      <c r="I76" s="20" t="n">
        <f aca="false">F76*E76</f>
        <v>132.4</v>
      </c>
      <c r="J76" s="20" t="n">
        <f aca="false">PARAMETER!$B$4*G76*SQRT(E76)</f>
        <v>3.81492586405949</v>
      </c>
      <c r="K76" s="20" t="n">
        <f aca="false">I76+J76</f>
        <v>136.21492586406</v>
      </c>
      <c r="L76" s="20" t="n">
        <f aca="false">K76+F76*H76</f>
        <v>285.16492586406</v>
      </c>
      <c r="M76" s="16" t="str">
        <f aca="false">IF(C76&lt;=K76,"REORDER",IF(C76&gt;L76,"OVERSTOCK","OK"))</f>
        <v>OVERSTOCK</v>
      </c>
      <c r="N76" s="16" t="str">
        <f aca="false">IF(C76&lt;=D76,"REORDER","OK")</f>
        <v>OK</v>
      </c>
      <c r="O76" s="18" t="n">
        <f aca="false">IF(D76&lt;I76,1,0)</f>
        <v>1</v>
      </c>
      <c r="P76" s="20" t="n">
        <f aca="false">C76/F76</f>
        <v>24.833836858006</v>
      </c>
      <c r="Q76" s="19" t="n">
        <f aca="false">DATA!N76</f>
        <v>26.23</v>
      </c>
      <c r="R76" s="19" t="n">
        <f aca="false">DATA!O76</f>
        <v>1.03</v>
      </c>
      <c r="S76" s="17" t="n">
        <f aca="false">C76*Q76</f>
        <v>10780.53</v>
      </c>
      <c r="T76" s="19" t="n">
        <f aca="false">C76*R76</f>
        <v>423.33</v>
      </c>
      <c r="U76" s="20" t="n">
        <f aca="false">MAX(0,C76-L76)</f>
        <v>125.83507413594</v>
      </c>
      <c r="V76" s="17" t="n">
        <f aca="false">U76*Q76</f>
        <v>3300.65399458572</v>
      </c>
      <c r="W76" s="19" t="n">
        <f aca="false">U76*R76</f>
        <v>129.610126360019</v>
      </c>
      <c r="X76" s="20" t="n">
        <f aca="false">MAX(0,K76-C76)</f>
        <v>0</v>
      </c>
      <c r="Y76" s="17" t="n">
        <f aca="false">F76*PARAMETER!$B$5*Q76</f>
        <v>158448.8725</v>
      </c>
      <c r="Z76" s="21" t="n">
        <f aca="false">SUMIF($Y$2:$Y$3205,"&gt;="&amp;Y76)/SUM($Y$2:$Y$3205)</f>
        <v>0.989781920932191</v>
      </c>
      <c r="AA76" s="16" t="str">
        <f aca="false">IF(Z76&lt;=PARAMETER!$B$7,"A",IF(Z76&lt;=PARAMETER!$B$8,"B","C"))</f>
        <v>C</v>
      </c>
      <c r="AB76" s="22" t="n">
        <f aca="false">G76/F76</f>
        <v>0.0495468277945619</v>
      </c>
      <c r="AC76" s="16" t="str">
        <f aca="false">IF(AB76&lt;=PARAMETER!$B$9,"X",IF(AB76&lt;=PARAMETER!$B$10,"Y","Z"))</f>
        <v>X</v>
      </c>
      <c r="AD76" s="16" t="str">
        <f aca="false">AA76&amp;AC76</f>
        <v>CX</v>
      </c>
      <c r="AE76" s="22" t="n">
        <f aca="false">DATA!I76</f>
        <v>0.5</v>
      </c>
      <c r="AF76" s="18" t="n">
        <f aca="false">DATA!L76</f>
        <v>69</v>
      </c>
      <c r="AG76" s="16" t="str">
        <f aca="false">DATA!K76</f>
        <v>A</v>
      </c>
      <c r="AH76" s="18" t="n">
        <f aca="false">IF(AE76&gt;=PARAMETER!$B$12,1,0)</f>
        <v>0</v>
      </c>
      <c r="AI76" s="18" t="n">
        <f aca="false">IF(AF76&gt;=PARAMETER!$B$13,1,0)</f>
        <v>0</v>
      </c>
      <c r="AJ76" s="18" t="n">
        <f aca="false">IF(AND(AH76=1,AI76=1),1,0)</f>
        <v>0</v>
      </c>
    </row>
    <row r="77" customFormat="false" ht="15" hidden="false" customHeight="false" outlineLevel="0" collapsed="false">
      <c r="A77" s="16" t="str">
        <f aca="false">DATA!A77</f>
        <v>ITM10075</v>
      </c>
      <c r="B77" s="16" t="str">
        <f aca="false">DATA!B77</f>
        <v>Apparel</v>
      </c>
      <c r="C77" s="17" t="n">
        <f aca="false">DATA!C77</f>
        <v>234</v>
      </c>
      <c r="D77" s="17" t="n">
        <f aca="false">DATA!D77</f>
        <v>44</v>
      </c>
      <c r="E77" s="18" t="n">
        <f aca="false">DATA!F77</f>
        <v>2</v>
      </c>
      <c r="F77" s="19" t="n">
        <f aca="false">DATA!G77</f>
        <v>31.51</v>
      </c>
      <c r="G77" s="19" t="n">
        <f aca="false">DATA!H77</f>
        <v>4.27</v>
      </c>
      <c r="H77" s="18" t="n">
        <f aca="false">DATA!E77</f>
        <v>8</v>
      </c>
      <c r="I77" s="20" t="n">
        <f aca="false">F77*E77</f>
        <v>63.02</v>
      </c>
      <c r="J77" s="20" t="n">
        <f aca="false">PARAMETER!$B$4*G77*SQRT(E77)</f>
        <v>9.93276429239879</v>
      </c>
      <c r="K77" s="20" t="n">
        <f aca="false">I77+J77</f>
        <v>72.9527642923988</v>
      </c>
      <c r="L77" s="20" t="n">
        <f aca="false">K77+F77*H77</f>
        <v>325.032764292399</v>
      </c>
      <c r="M77" s="16" t="str">
        <f aca="false">IF(C77&lt;=K77,"REORDER",IF(C77&gt;L77,"OVERSTOCK","OK"))</f>
        <v>OK</v>
      </c>
      <c r="N77" s="16" t="str">
        <f aca="false">IF(C77&lt;=D77,"REORDER","OK")</f>
        <v>OK</v>
      </c>
      <c r="O77" s="18" t="n">
        <f aca="false">IF(D77&lt;I77,1,0)</f>
        <v>1</v>
      </c>
      <c r="P77" s="20" t="n">
        <f aca="false">C77/F77</f>
        <v>7.4262139003491</v>
      </c>
      <c r="Q77" s="19" t="n">
        <f aca="false">DATA!N77</f>
        <v>149.83</v>
      </c>
      <c r="R77" s="19" t="n">
        <f aca="false">DATA!O77</f>
        <v>0.12</v>
      </c>
      <c r="S77" s="17" t="n">
        <f aca="false">C77*Q77</f>
        <v>35060.22</v>
      </c>
      <c r="T77" s="19" t="n">
        <f aca="false">C77*R77</f>
        <v>28.08</v>
      </c>
      <c r="U77" s="20" t="n">
        <f aca="false">MAX(0,C77-L77)</f>
        <v>0</v>
      </c>
      <c r="V77" s="17" t="n">
        <f aca="false">U77*Q77</f>
        <v>0</v>
      </c>
      <c r="W77" s="19" t="n">
        <f aca="false">U77*R77</f>
        <v>0</v>
      </c>
      <c r="X77" s="20" t="n">
        <f aca="false">MAX(0,K77-C77)</f>
        <v>0</v>
      </c>
      <c r="Y77" s="17" t="n">
        <f aca="false">F77*PARAMETER!$B$5*Q77</f>
        <v>1723217.3045</v>
      </c>
      <c r="Z77" s="21" t="n">
        <f aca="false">SUMIF($Y$2:$Y$3205,"&gt;="&amp;Y77)/SUM($Y$2:$Y$3205)</f>
        <v>0.447735978460218</v>
      </c>
      <c r="AA77" s="16" t="str">
        <f aca="false">IF(Z77&lt;=PARAMETER!$B$7,"A",IF(Z77&lt;=PARAMETER!$B$8,"B","C"))</f>
        <v>A</v>
      </c>
      <c r="AB77" s="22" t="n">
        <f aca="false">G77/F77</f>
        <v>0.135512535702951</v>
      </c>
      <c r="AC77" s="16" t="str">
        <f aca="false">IF(AB77&lt;=PARAMETER!$B$9,"X",IF(AB77&lt;=PARAMETER!$B$10,"Y","Z"))</f>
        <v>X</v>
      </c>
      <c r="AD77" s="16" t="str">
        <f aca="false">AA77&amp;AC77</f>
        <v>AX</v>
      </c>
      <c r="AE77" s="22" t="n">
        <f aca="false">DATA!I77</f>
        <v>0.42</v>
      </c>
      <c r="AF77" s="18" t="n">
        <f aca="false">DATA!L77</f>
        <v>126</v>
      </c>
      <c r="AG77" s="16" t="str">
        <f aca="false">DATA!K77</f>
        <v>C</v>
      </c>
      <c r="AH77" s="18" t="n">
        <f aca="false">IF(AE77&gt;=PARAMETER!$B$12,1,0)</f>
        <v>0</v>
      </c>
      <c r="AI77" s="18" t="n">
        <f aca="false">IF(AF77&gt;=PARAMETER!$B$13,1,0)</f>
        <v>1</v>
      </c>
      <c r="AJ77" s="18" t="n">
        <f aca="false">IF(AND(AH77=1,AI77=1),1,0)</f>
        <v>0</v>
      </c>
    </row>
    <row r="78" customFormat="false" ht="15" hidden="false" customHeight="false" outlineLevel="0" collapsed="false">
      <c r="A78" s="16" t="str">
        <f aca="false">DATA!A78</f>
        <v>ITM10076</v>
      </c>
      <c r="B78" s="16" t="str">
        <f aca="false">DATA!B78</f>
        <v>Electronics</v>
      </c>
      <c r="C78" s="17" t="n">
        <f aca="false">DATA!C78</f>
        <v>481</v>
      </c>
      <c r="D78" s="17" t="n">
        <f aca="false">DATA!D78</f>
        <v>17</v>
      </c>
      <c r="E78" s="18" t="n">
        <f aca="false">DATA!F78</f>
        <v>5</v>
      </c>
      <c r="F78" s="19" t="n">
        <f aca="false">DATA!G78</f>
        <v>32.99</v>
      </c>
      <c r="G78" s="19" t="n">
        <f aca="false">DATA!H78</f>
        <v>6.05</v>
      </c>
      <c r="H78" s="18" t="n">
        <f aca="false">DATA!E78</f>
        <v>7</v>
      </c>
      <c r="I78" s="20" t="n">
        <f aca="false">F78*E78</f>
        <v>164.95</v>
      </c>
      <c r="J78" s="20" t="n">
        <f aca="false">PARAMETER!$B$4*G78*SQRT(E78)</f>
        <v>22.2519273635485</v>
      </c>
      <c r="K78" s="20" t="n">
        <f aca="false">I78+J78</f>
        <v>187.201927363548</v>
      </c>
      <c r="L78" s="20" t="n">
        <f aca="false">K78+F78*H78</f>
        <v>418.131927363548</v>
      </c>
      <c r="M78" s="16" t="str">
        <f aca="false">IF(C78&lt;=K78,"REORDER",IF(C78&gt;L78,"OVERSTOCK","OK"))</f>
        <v>OVERSTOCK</v>
      </c>
      <c r="N78" s="16" t="str">
        <f aca="false">IF(C78&lt;=D78,"REORDER","OK")</f>
        <v>OK</v>
      </c>
      <c r="O78" s="18" t="n">
        <f aca="false">IF(D78&lt;I78,1,0)</f>
        <v>1</v>
      </c>
      <c r="P78" s="20" t="n">
        <f aca="false">C78/F78</f>
        <v>14.5801758108518</v>
      </c>
      <c r="Q78" s="19" t="n">
        <f aca="false">DATA!N78</f>
        <v>11.11</v>
      </c>
      <c r="R78" s="19" t="n">
        <f aca="false">DATA!O78</f>
        <v>0.28</v>
      </c>
      <c r="S78" s="17" t="n">
        <f aca="false">C78*Q78</f>
        <v>5343.91</v>
      </c>
      <c r="T78" s="19" t="n">
        <f aca="false">C78*R78</f>
        <v>134.68</v>
      </c>
      <c r="U78" s="20" t="n">
        <f aca="false">MAX(0,C78-L78)</f>
        <v>62.8680726364515</v>
      </c>
      <c r="V78" s="17" t="n">
        <f aca="false">U78*Q78</f>
        <v>698.464286990977</v>
      </c>
      <c r="W78" s="19" t="n">
        <f aca="false">U78*R78</f>
        <v>17.6030603382064</v>
      </c>
      <c r="X78" s="20" t="n">
        <f aca="false">MAX(0,K78-C78)</f>
        <v>0</v>
      </c>
      <c r="Y78" s="17" t="n">
        <f aca="false">F78*PARAMETER!$B$5*Q78</f>
        <v>133779.3985</v>
      </c>
      <c r="Z78" s="21" t="n">
        <f aca="false">SUMIF($Y$2:$Y$3205,"&gt;="&amp;Y78)/SUM($Y$2:$Y$3205)</f>
        <v>0.993039474675707</v>
      </c>
      <c r="AA78" s="16" t="str">
        <f aca="false">IF(Z78&lt;=PARAMETER!$B$7,"A",IF(Z78&lt;=PARAMETER!$B$8,"B","C"))</f>
        <v>C</v>
      </c>
      <c r="AB78" s="22" t="n">
        <f aca="false">G78/F78</f>
        <v>0.183388905729009</v>
      </c>
      <c r="AC78" s="16" t="str">
        <f aca="false">IF(AB78&lt;=PARAMETER!$B$9,"X",IF(AB78&lt;=PARAMETER!$B$10,"Y","Z"))</f>
        <v>X</v>
      </c>
      <c r="AD78" s="16" t="str">
        <f aca="false">AA78&amp;AC78</f>
        <v>CX</v>
      </c>
      <c r="AE78" s="22" t="n">
        <f aca="false">DATA!I78</f>
        <v>0.78</v>
      </c>
      <c r="AF78" s="18" t="n">
        <f aca="false">DATA!L78</f>
        <v>95</v>
      </c>
      <c r="AG78" s="16" t="str">
        <f aca="false">DATA!K78</f>
        <v>A</v>
      </c>
      <c r="AH78" s="18" t="n">
        <f aca="false">IF(AE78&gt;=PARAMETER!$B$12,1,0)</f>
        <v>1</v>
      </c>
      <c r="AI78" s="18" t="n">
        <f aca="false">IF(AF78&gt;=PARAMETER!$B$13,1,0)</f>
        <v>0</v>
      </c>
      <c r="AJ78" s="18" t="n">
        <f aca="false">IF(AND(AH78=1,AI78=1),1,0)</f>
        <v>0</v>
      </c>
    </row>
    <row r="79" customFormat="false" ht="15" hidden="false" customHeight="false" outlineLevel="0" collapsed="false">
      <c r="A79" s="16" t="str">
        <f aca="false">DATA!A79</f>
        <v>ITM10077</v>
      </c>
      <c r="B79" s="16" t="str">
        <f aca="false">DATA!B79</f>
        <v>Pharma</v>
      </c>
      <c r="C79" s="17" t="n">
        <f aca="false">DATA!C79</f>
        <v>139</v>
      </c>
      <c r="D79" s="17" t="n">
        <f aca="false">DATA!D79</f>
        <v>33</v>
      </c>
      <c r="E79" s="18" t="n">
        <f aca="false">DATA!F79</f>
        <v>6</v>
      </c>
      <c r="F79" s="19" t="n">
        <f aca="false">DATA!G79</f>
        <v>38.7</v>
      </c>
      <c r="G79" s="19" t="n">
        <f aca="false">DATA!H79</f>
        <v>7.51</v>
      </c>
      <c r="H79" s="18" t="n">
        <f aca="false">DATA!E79</f>
        <v>6</v>
      </c>
      <c r="I79" s="20" t="n">
        <f aca="false">F79*E79</f>
        <v>232.2</v>
      </c>
      <c r="J79" s="20" t="n">
        <f aca="false">PARAMETER!$B$4*G79*SQRT(E79)</f>
        <v>30.258181177856</v>
      </c>
      <c r="K79" s="20" t="n">
        <f aca="false">I79+J79</f>
        <v>262.458181177856</v>
      </c>
      <c r="L79" s="20" t="n">
        <f aca="false">K79+F79*H79</f>
        <v>494.658181177856</v>
      </c>
      <c r="M79" s="16" t="str">
        <f aca="false">IF(C79&lt;=K79,"REORDER",IF(C79&gt;L79,"OVERSTOCK","OK"))</f>
        <v>REORDER</v>
      </c>
      <c r="N79" s="16" t="str">
        <f aca="false">IF(C79&lt;=D79,"REORDER","OK")</f>
        <v>OK</v>
      </c>
      <c r="O79" s="18" t="n">
        <f aca="false">IF(D79&lt;I79,1,0)</f>
        <v>1</v>
      </c>
      <c r="P79" s="20" t="n">
        <f aca="false">C79/F79</f>
        <v>3.59173126614987</v>
      </c>
      <c r="Q79" s="19" t="n">
        <f aca="false">DATA!N79</f>
        <v>96.96</v>
      </c>
      <c r="R79" s="19" t="n">
        <f aca="false">DATA!O79</f>
        <v>0.64</v>
      </c>
      <c r="S79" s="17" t="n">
        <f aca="false">C79*Q79</f>
        <v>13477.44</v>
      </c>
      <c r="T79" s="19" t="n">
        <f aca="false">C79*R79</f>
        <v>88.96</v>
      </c>
      <c r="U79" s="20" t="n">
        <f aca="false">MAX(0,C79-L79)</f>
        <v>0</v>
      </c>
      <c r="V79" s="17" t="n">
        <f aca="false">U79*Q79</f>
        <v>0</v>
      </c>
      <c r="W79" s="19" t="n">
        <f aca="false">U79*R79</f>
        <v>0</v>
      </c>
      <c r="X79" s="20" t="n">
        <f aca="false">MAX(0,K79-C79)</f>
        <v>123.458181177856</v>
      </c>
      <c r="Y79" s="17" t="n">
        <f aca="false">F79*PARAMETER!$B$5*Q79</f>
        <v>1369608.48</v>
      </c>
      <c r="Z79" s="21" t="n">
        <f aca="false">SUMIF($Y$2:$Y$3205,"&gt;="&amp;Y79)/SUM($Y$2:$Y$3205)</f>
        <v>0.5806870236829</v>
      </c>
      <c r="AA79" s="16" t="str">
        <f aca="false">IF(Z79&lt;=PARAMETER!$B$7,"A",IF(Z79&lt;=PARAMETER!$B$8,"B","C"))</f>
        <v>A</v>
      </c>
      <c r="AB79" s="22" t="n">
        <f aca="false">G79/F79</f>
        <v>0.19405684754522</v>
      </c>
      <c r="AC79" s="16" t="str">
        <f aca="false">IF(AB79&lt;=PARAMETER!$B$9,"X",IF(AB79&lt;=PARAMETER!$B$10,"Y","Z"))</f>
        <v>X</v>
      </c>
      <c r="AD79" s="16" t="str">
        <f aca="false">AA79&amp;AC79</f>
        <v>AX</v>
      </c>
      <c r="AE79" s="22" t="n">
        <f aca="false">DATA!I79</f>
        <v>0.39</v>
      </c>
      <c r="AF79" s="18" t="n">
        <f aca="false">DATA!L79</f>
        <v>123</v>
      </c>
      <c r="AG79" s="16" t="str">
        <f aca="false">DATA!K79</f>
        <v>C</v>
      </c>
      <c r="AH79" s="18" t="n">
        <f aca="false">IF(AE79&gt;=PARAMETER!$B$12,1,0)</f>
        <v>0</v>
      </c>
      <c r="AI79" s="18" t="n">
        <f aca="false">IF(AF79&gt;=PARAMETER!$B$13,1,0)</f>
        <v>1</v>
      </c>
      <c r="AJ79" s="18" t="n">
        <f aca="false">IF(AND(AH79=1,AI79=1),1,0)</f>
        <v>0</v>
      </c>
    </row>
    <row r="80" customFormat="false" ht="15" hidden="false" customHeight="false" outlineLevel="0" collapsed="false">
      <c r="A80" s="16" t="str">
        <f aca="false">DATA!A80</f>
        <v>ITM10078</v>
      </c>
      <c r="B80" s="16" t="str">
        <f aca="false">DATA!B80</f>
        <v>Pharma</v>
      </c>
      <c r="C80" s="17" t="n">
        <f aca="false">DATA!C80</f>
        <v>401</v>
      </c>
      <c r="D80" s="17" t="n">
        <f aca="false">DATA!D80</f>
        <v>92</v>
      </c>
      <c r="E80" s="18" t="n">
        <f aca="false">DATA!F80</f>
        <v>5</v>
      </c>
      <c r="F80" s="19" t="n">
        <f aca="false">DATA!G80</f>
        <v>8.68</v>
      </c>
      <c r="G80" s="19" t="n">
        <f aca="false">DATA!H80</f>
        <v>3.5</v>
      </c>
      <c r="H80" s="18" t="n">
        <f aca="false">DATA!E80</f>
        <v>6</v>
      </c>
      <c r="I80" s="20" t="n">
        <f aca="false">F80*E80</f>
        <v>43.4</v>
      </c>
      <c r="J80" s="20" t="n">
        <f aca="false">PARAMETER!$B$4*G80*SQRT(E80)</f>
        <v>12.873015830152</v>
      </c>
      <c r="K80" s="20" t="n">
        <f aca="false">I80+J80</f>
        <v>56.273015830152</v>
      </c>
      <c r="L80" s="20" t="n">
        <f aca="false">K80+F80*H80</f>
        <v>108.353015830152</v>
      </c>
      <c r="M80" s="16" t="str">
        <f aca="false">IF(C80&lt;=K80,"REORDER",IF(C80&gt;L80,"OVERSTOCK","OK"))</f>
        <v>OVERSTOCK</v>
      </c>
      <c r="N80" s="16" t="str">
        <f aca="false">IF(C80&lt;=D80,"REORDER","OK")</f>
        <v>OK</v>
      </c>
      <c r="O80" s="18" t="n">
        <f aca="false">IF(D80&lt;I80,1,0)</f>
        <v>0</v>
      </c>
      <c r="P80" s="20" t="n">
        <f aca="false">C80/F80</f>
        <v>46.1981566820277</v>
      </c>
      <c r="Q80" s="19" t="n">
        <f aca="false">DATA!N80</f>
        <v>130.19</v>
      </c>
      <c r="R80" s="19" t="n">
        <f aca="false">DATA!O80</f>
        <v>0.28</v>
      </c>
      <c r="S80" s="17" t="n">
        <f aca="false">C80*Q80</f>
        <v>52206.19</v>
      </c>
      <c r="T80" s="19" t="n">
        <f aca="false">C80*R80</f>
        <v>112.28</v>
      </c>
      <c r="U80" s="20" t="n">
        <f aca="false">MAX(0,C80-L80)</f>
        <v>292.646984169848</v>
      </c>
      <c r="V80" s="17" t="n">
        <f aca="false">U80*Q80</f>
        <v>38099.7108690725</v>
      </c>
      <c r="W80" s="19" t="n">
        <f aca="false">U80*R80</f>
        <v>81.9411555675574</v>
      </c>
      <c r="X80" s="20" t="n">
        <f aca="false">MAX(0,K80-C80)</f>
        <v>0</v>
      </c>
      <c r="Y80" s="17" t="n">
        <f aca="false">F80*PARAMETER!$B$5*Q80</f>
        <v>412467.958</v>
      </c>
      <c r="Z80" s="21" t="n">
        <f aca="false">SUMIF($Y$2:$Y$3205,"&gt;="&amp;Y80)/SUM($Y$2:$Y$3205)</f>
        <v>0.932199200365772</v>
      </c>
      <c r="AA80" s="16" t="str">
        <f aca="false">IF(Z80&lt;=PARAMETER!$B$7,"A",IF(Z80&lt;=PARAMETER!$B$8,"B","C"))</f>
        <v>B</v>
      </c>
      <c r="AB80" s="22" t="n">
        <f aca="false">G80/F80</f>
        <v>0.403225806451613</v>
      </c>
      <c r="AC80" s="16" t="str">
        <f aca="false">IF(AB80&lt;=PARAMETER!$B$9,"X",IF(AB80&lt;=PARAMETER!$B$10,"Y","Z"))</f>
        <v>Y</v>
      </c>
      <c r="AD80" s="16" t="str">
        <f aca="false">AA80&amp;AC80</f>
        <v>BY</v>
      </c>
      <c r="AE80" s="22" t="n">
        <f aca="false">DATA!I80</f>
        <v>0.81</v>
      </c>
      <c r="AF80" s="18" t="n">
        <f aca="false">DATA!L80</f>
        <v>93</v>
      </c>
      <c r="AG80" s="16" t="str">
        <f aca="false">DATA!K80</f>
        <v>C</v>
      </c>
      <c r="AH80" s="18" t="n">
        <f aca="false">IF(AE80&gt;=PARAMETER!$B$12,1,0)</f>
        <v>1</v>
      </c>
      <c r="AI80" s="18" t="n">
        <f aca="false">IF(AF80&gt;=PARAMETER!$B$13,1,0)</f>
        <v>0</v>
      </c>
      <c r="AJ80" s="18" t="n">
        <f aca="false">IF(AND(AH80=1,AI80=1),1,0)</f>
        <v>0</v>
      </c>
    </row>
    <row r="81" customFormat="false" ht="15" hidden="false" customHeight="false" outlineLevel="0" collapsed="false">
      <c r="A81" s="16" t="str">
        <f aca="false">DATA!A81</f>
        <v>ITM10079</v>
      </c>
      <c r="B81" s="16" t="str">
        <f aca="false">DATA!B81</f>
        <v>Pharma</v>
      </c>
      <c r="C81" s="17" t="n">
        <f aca="false">DATA!C81</f>
        <v>74</v>
      </c>
      <c r="D81" s="17" t="n">
        <f aca="false">DATA!D81</f>
        <v>45</v>
      </c>
      <c r="E81" s="18" t="n">
        <f aca="false">DATA!F81</f>
        <v>6</v>
      </c>
      <c r="F81" s="19" t="n">
        <f aca="false">DATA!G81</f>
        <v>37.33</v>
      </c>
      <c r="G81" s="19" t="n">
        <f aca="false">DATA!H81</f>
        <v>5.1</v>
      </c>
      <c r="H81" s="18" t="n">
        <f aca="false">DATA!E81</f>
        <v>8</v>
      </c>
      <c r="I81" s="20" t="n">
        <f aca="false">F81*E81</f>
        <v>223.98</v>
      </c>
      <c r="J81" s="20" t="n">
        <f aca="false">PARAMETER!$B$4*G81*SQRT(E81)</f>
        <v>20.5481656467464</v>
      </c>
      <c r="K81" s="20" t="n">
        <f aca="false">I81+J81</f>
        <v>244.528165646746</v>
      </c>
      <c r="L81" s="20" t="n">
        <f aca="false">K81+F81*H81</f>
        <v>543.168165646746</v>
      </c>
      <c r="M81" s="16" t="str">
        <f aca="false">IF(C81&lt;=K81,"REORDER",IF(C81&gt;L81,"OVERSTOCK","OK"))</f>
        <v>REORDER</v>
      </c>
      <c r="N81" s="16" t="str">
        <f aca="false">IF(C81&lt;=D81,"REORDER","OK")</f>
        <v>OK</v>
      </c>
      <c r="O81" s="18" t="n">
        <f aca="false">IF(D81&lt;I81,1,0)</f>
        <v>1</v>
      </c>
      <c r="P81" s="20" t="n">
        <f aca="false">C81/F81</f>
        <v>1.98231984998661</v>
      </c>
      <c r="Q81" s="19" t="n">
        <f aca="false">DATA!N81</f>
        <v>91.84</v>
      </c>
      <c r="R81" s="19" t="n">
        <f aca="false">DATA!O81</f>
        <v>1.8</v>
      </c>
      <c r="S81" s="17" t="n">
        <f aca="false">C81*Q81</f>
        <v>6796.16</v>
      </c>
      <c r="T81" s="19" t="n">
        <f aca="false">C81*R81</f>
        <v>133.2</v>
      </c>
      <c r="U81" s="20" t="n">
        <f aca="false">MAX(0,C81-L81)</f>
        <v>0</v>
      </c>
      <c r="V81" s="17" t="n">
        <f aca="false">U81*Q81</f>
        <v>0</v>
      </c>
      <c r="W81" s="19" t="n">
        <f aca="false">U81*R81</f>
        <v>0</v>
      </c>
      <c r="X81" s="20" t="n">
        <f aca="false">MAX(0,K81-C81)</f>
        <v>170.528165646746</v>
      </c>
      <c r="Y81" s="17" t="n">
        <f aca="false">F81*PARAMETER!$B$5*Q81</f>
        <v>1251361.328</v>
      </c>
      <c r="Z81" s="21" t="n">
        <f aca="false">SUMIF($Y$2:$Y$3205,"&gt;="&amp;Y81)/SUM($Y$2:$Y$3205)</f>
        <v>0.626497195779899</v>
      </c>
      <c r="AA81" s="16" t="str">
        <f aca="false">IF(Z81&lt;=PARAMETER!$B$7,"A",IF(Z81&lt;=PARAMETER!$B$8,"B","C"))</f>
        <v>A</v>
      </c>
      <c r="AB81" s="22" t="n">
        <f aca="false">G81/F81</f>
        <v>0.13661934101259</v>
      </c>
      <c r="AC81" s="16" t="str">
        <f aca="false">IF(AB81&lt;=PARAMETER!$B$9,"X",IF(AB81&lt;=PARAMETER!$B$10,"Y","Z"))</f>
        <v>X</v>
      </c>
      <c r="AD81" s="16" t="str">
        <f aca="false">AA81&amp;AC81</f>
        <v>AX</v>
      </c>
      <c r="AE81" s="22" t="n">
        <f aca="false">DATA!I81</f>
        <v>0.71</v>
      </c>
      <c r="AF81" s="18" t="n">
        <f aca="false">DATA!L81</f>
        <v>164</v>
      </c>
      <c r="AG81" s="16" t="str">
        <f aca="false">DATA!K81</f>
        <v>A</v>
      </c>
      <c r="AH81" s="18" t="n">
        <f aca="false">IF(AE81&gt;=PARAMETER!$B$12,1,0)</f>
        <v>0</v>
      </c>
      <c r="AI81" s="18" t="n">
        <f aca="false">IF(AF81&gt;=PARAMETER!$B$13,1,0)</f>
        <v>1</v>
      </c>
      <c r="AJ81" s="18" t="n">
        <f aca="false">IF(AND(AH81=1,AI81=1),1,0)</f>
        <v>0</v>
      </c>
    </row>
    <row r="82" customFormat="false" ht="15" hidden="false" customHeight="false" outlineLevel="0" collapsed="false">
      <c r="A82" s="16" t="str">
        <f aca="false">DATA!A82</f>
        <v>ITM10080</v>
      </c>
      <c r="B82" s="16" t="str">
        <f aca="false">DATA!B82</f>
        <v>Automotive</v>
      </c>
      <c r="C82" s="17" t="n">
        <f aca="false">DATA!C82</f>
        <v>46</v>
      </c>
      <c r="D82" s="17" t="n">
        <f aca="false">DATA!D82</f>
        <v>59</v>
      </c>
      <c r="E82" s="18" t="n">
        <f aca="false">DATA!F82</f>
        <v>9</v>
      </c>
      <c r="F82" s="19" t="n">
        <f aca="false">DATA!G82</f>
        <v>30.37</v>
      </c>
      <c r="G82" s="19" t="n">
        <f aca="false">DATA!H82</f>
        <v>8.23</v>
      </c>
      <c r="H82" s="18" t="n">
        <f aca="false">DATA!E82</f>
        <v>6</v>
      </c>
      <c r="I82" s="20" t="n">
        <f aca="false">F82*E82</f>
        <v>273.33</v>
      </c>
      <c r="J82" s="20" t="n">
        <f aca="false">PARAMETER!$B$4*G82*SQRT(E82)</f>
        <v>40.6114360494318</v>
      </c>
      <c r="K82" s="20" t="n">
        <f aca="false">I82+J82</f>
        <v>313.941436049432</v>
      </c>
      <c r="L82" s="20" t="n">
        <f aca="false">K82+F82*H82</f>
        <v>496.161436049432</v>
      </c>
      <c r="M82" s="16" t="str">
        <f aca="false">IF(C82&lt;=K82,"REORDER",IF(C82&gt;L82,"OVERSTOCK","OK"))</f>
        <v>REORDER</v>
      </c>
      <c r="N82" s="16" t="str">
        <f aca="false">IF(C82&lt;=D82,"REORDER","OK")</f>
        <v>REORDER</v>
      </c>
      <c r="O82" s="18" t="n">
        <f aca="false">IF(D82&lt;I82,1,0)</f>
        <v>1</v>
      </c>
      <c r="P82" s="20" t="n">
        <f aca="false">C82/F82</f>
        <v>1.51465261771485</v>
      </c>
      <c r="Q82" s="19" t="n">
        <f aca="false">DATA!N82</f>
        <v>33.98</v>
      </c>
      <c r="R82" s="19" t="n">
        <f aca="false">DATA!O82</f>
        <v>1.72</v>
      </c>
      <c r="S82" s="17" t="n">
        <f aca="false">C82*Q82</f>
        <v>1563.08</v>
      </c>
      <c r="T82" s="19" t="n">
        <f aca="false">C82*R82</f>
        <v>79.12</v>
      </c>
      <c r="U82" s="20" t="n">
        <f aca="false">MAX(0,C82-L82)</f>
        <v>0</v>
      </c>
      <c r="V82" s="17" t="n">
        <f aca="false">U82*Q82</f>
        <v>0</v>
      </c>
      <c r="W82" s="19" t="n">
        <f aca="false">U82*R82</f>
        <v>0</v>
      </c>
      <c r="X82" s="20" t="n">
        <f aca="false">MAX(0,K82-C82)</f>
        <v>267.941436049432</v>
      </c>
      <c r="Y82" s="17" t="n">
        <f aca="false">F82*PARAMETER!$B$5*Q82</f>
        <v>376669.999</v>
      </c>
      <c r="Z82" s="21" t="n">
        <f aca="false">SUMIF($Y$2:$Y$3205,"&gt;="&amp;Y82)/SUM($Y$2:$Y$3205)</f>
        <v>0.940229528047186</v>
      </c>
      <c r="AA82" s="16" t="str">
        <f aca="false">IF(Z82&lt;=PARAMETER!$B$7,"A",IF(Z82&lt;=PARAMETER!$B$8,"B","C"))</f>
        <v>B</v>
      </c>
      <c r="AB82" s="22" t="n">
        <f aca="false">G82/F82</f>
        <v>0.270991109647679</v>
      </c>
      <c r="AC82" s="16" t="str">
        <f aca="false">IF(AB82&lt;=PARAMETER!$B$9,"X",IF(AB82&lt;=PARAMETER!$B$10,"Y","Z"))</f>
        <v>Y</v>
      </c>
      <c r="AD82" s="16" t="str">
        <f aca="false">AA82&amp;AC82</f>
        <v>BY</v>
      </c>
      <c r="AE82" s="22" t="n">
        <f aca="false">DATA!I82</f>
        <v>0.62</v>
      </c>
      <c r="AF82" s="18" t="n">
        <f aca="false">DATA!L82</f>
        <v>133</v>
      </c>
      <c r="AG82" s="16" t="str">
        <f aca="false">DATA!K82</f>
        <v>C</v>
      </c>
      <c r="AH82" s="18" t="n">
        <f aca="false">IF(AE82&gt;=PARAMETER!$B$12,1,0)</f>
        <v>0</v>
      </c>
      <c r="AI82" s="18" t="n">
        <f aca="false">IF(AF82&gt;=PARAMETER!$B$13,1,0)</f>
        <v>1</v>
      </c>
      <c r="AJ82" s="18" t="n">
        <f aca="false">IF(AND(AH82=1,AI82=1),1,0)</f>
        <v>0</v>
      </c>
    </row>
    <row r="83" customFormat="false" ht="15" hidden="false" customHeight="false" outlineLevel="0" collapsed="false">
      <c r="A83" s="16" t="str">
        <f aca="false">DATA!A83</f>
        <v>ITM10081</v>
      </c>
      <c r="B83" s="16" t="str">
        <f aca="false">DATA!B83</f>
        <v>Electronics</v>
      </c>
      <c r="C83" s="17" t="n">
        <f aca="false">DATA!C83</f>
        <v>137</v>
      </c>
      <c r="D83" s="17" t="n">
        <f aca="false">DATA!D83</f>
        <v>52</v>
      </c>
      <c r="E83" s="18" t="n">
        <f aca="false">DATA!F83</f>
        <v>2</v>
      </c>
      <c r="F83" s="19" t="n">
        <f aca="false">DATA!G83</f>
        <v>3.82</v>
      </c>
      <c r="G83" s="19" t="n">
        <f aca="false">DATA!H83</f>
        <v>9.56</v>
      </c>
      <c r="H83" s="18" t="n">
        <f aca="false">DATA!E83</f>
        <v>7</v>
      </c>
      <c r="I83" s="20" t="n">
        <f aca="false">F83*E83</f>
        <v>7.64</v>
      </c>
      <c r="J83" s="20" t="n">
        <f aca="false">PARAMETER!$B$4*G83*SQRT(E83)</f>
        <v>22.238226378298</v>
      </c>
      <c r="K83" s="20" t="n">
        <f aca="false">I83+J83</f>
        <v>29.878226378298</v>
      </c>
      <c r="L83" s="20" t="n">
        <f aca="false">K83+F83*H83</f>
        <v>56.618226378298</v>
      </c>
      <c r="M83" s="16" t="str">
        <f aca="false">IF(C83&lt;=K83,"REORDER",IF(C83&gt;L83,"OVERSTOCK","OK"))</f>
        <v>OVERSTOCK</v>
      </c>
      <c r="N83" s="16" t="str">
        <f aca="false">IF(C83&lt;=D83,"REORDER","OK")</f>
        <v>OK</v>
      </c>
      <c r="O83" s="18" t="n">
        <f aca="false">IF(D83&lt;I83,1,0)</f>
        <v>0</v>
      </c>
      <c r="P83" s="20" t="n">
        <f aca="false">C83/F83</f>
        <v>35.8638743455497</v>
      </c>
      <c r="Q83" s="19" t="n">
        <f aca="false">DATA!N83</f>
        <v>157.87</v>
      </c>
      <c r="R83" s="19" t="n">
        <f aca="false">DATA!O83</f>
        <v>1.94</v>
      </c>
      <c r="S83" s="17" t="n">
        <f aca="false">C83*Q83</f>
        <v>21628.19</v>
      </c>
      <c r="T83" s="19" t="n">
        <f aca="false">C83*R83</f>
        <v>265.78</v>
      </c>
      <c r="U83" s="20" t="n">
        <f aca="false">MAX(0,C83-L83)</f>
        <v>80.381773621702</v>
      </c>
      <c r="V83" s="17" t="n">
        <f aca="false">U83*Q83</f>
        <v>12689.8706016581</v>
      </c>
      <c r="W83" s="19" t="n">
        <f aca="false">U83*R83</f>
        <v>155.940640826102</v>
      </c>
      <c r="X83" s="20" t="n">
        <f aca="false">MAX(0,K83-C83)</f>
        <v>0</v>
      </c>
      <c r="Y83" s="17" t="n">
        <f aca="false">F83*PARAMETER!$B$5*Q83</f>
        <v>220118.141</v>
      </c>
      <c r="Z83" s="21" t="n">
        <f aca="false">SUMIF($Y$2:$Y$3205,"&gt;="&amp;Y83)/SUM($Y$2:$Y$3205)</f>
        <v>0.97888045826792</v>
      </c>
      <c r="AA83" s="16" t="str">
        <f aca="false">IF(Z83&lt;=PARAMETER!$B$7,"A",IF(Z83&lt;=PARAMETER!$B$8,"B","C"))</f>
        <v>C</v>
      </c>
      <c r="AB83" s="22" t="n">
        <f aca="false">G83/F83</f>
        <v>2.50261780104712</v>
      </c>
      <c r="AC83" s="16" t="str">
        <f aca="false">IF(AB83&lt;=PARAMETER!$B$9,"X",IF(AB83&lt;=PARAMETER!$B$10,"Y","Z"))</f>
        <v>Z</v>
      </c>
      <c r="AD83" s="16" t="str">
        <f aca="false">AA83&amp;AC83</f>
        <v>CZ</v>
      </c>
      <c r="AE83" s="22" t="n">
        <f aca="false">DATA!I83</f>
        <v>0.43</v>
      </c>
      <c r="AF83" s="18" t="n">
        <f aca="false">DATA!L83</f>
        <v>120</v>
      </c>
      <c r="AG83" s="16" t="str">
        <f aca="false">DATA!K83</f>
        <v>B</v>
      </c>
      <c r="AH83" s="18" t="n">
        <f aca="false">IF(AE83&gt;=PARAMETER!$B$12,1,0)</f>
        <v>0</v>
      </c>
      <c r="AI83" s="18" t="n">
        <f aca="false">IF(AF83&gt;=PARAMETER!$B$13,1,0)</f>
        <v>1</v>
      </c>
      <c r="AJ83" s="18" t="n">
        <f aca="false">IF(AND(AH83=1,AI83=1),1,0)</f>
        <v>0</v>
      </c>
    </row>
    <row r="84" customFormat="false" ht="15" hidden="false" customHeight="false" outlineLevel="0" collapsed="false">
      <c r="A84" s="16" t="str">
        <f aca="false">DATA!A84</f>
        <v>ITM10082</v>
      </c>
      <c r="B84" s="16" t="str">
        <f aca="false">DATA!B84</f>
        <v>Automotive</v>
      </c>
      <c r="C84" s="17" t="n">
        <f aca="false">DATA!C84</f>
        <v>240</v>
      </c>
      <c r="D84" s="17" t="n">
        <f aca="false">DATA!D84</f>
        <v>36</v>
      </c>
      <c r="E84" s="18" t="n">
        <f aca="false">DATA!F84</f>
        <v>5</v>
      </c>
      <c r="F84" s="19" t="n">
        <f aca="false">DATA!G84</f>
        <v>39.09</v>
      </c>
      <c r="G84" s="19" t="n">
        <f aca="false">DATA!H84</f>
        <v>2.69</v>
      </c>
      <c r="H84" s="18" t="n">
        <f aca="false">DATA!E84</f>
        <v>8</v>
      </c>
      <c r="I84" s="20" t="n">
        <f aca="false">F84*E84</f>
        <v>195.45</v>
      </c>
      <c r="J84" s="20" t="n">
        <f aca="false">PARAMETER!$B$4*G84*SQRT(E84)</f>
        <v>9.89383216660254</v>
      </c>
      <c r="K84" s="20" t="n">
        <f aca="false">I84+J84</f>
        <v>205.343832166603</v>
      </c>
      <c r="L84" s="20" t="n">
        <f aca="false">K84+F84*H84</f>
        <v>518.063832166603</v>
      </c>
      <c r="M84" s="16" t="str">
        <f aca="false">IF(C84&lt;=K84,"REORDER",IF(C84&gt;L84,"OVERSTOCK","OK"))</f>
        <v>OK</v>
      </c>
      <c r="N84" s="16" t="str">
        <f aca="false">IF(C84&lt;=D84,"REORDER","OK")</f>
        <v>OK</v>
      </c>
      <c r="O84" s="18" t="n">
        <f aca="false">IF(D84&lt;I84,1,0)</f>
        <v>1</v>
      </c>
      <c r="P84" s="20" t="n">
        <f aca="false">C84/F84</f>
        <v>6.13967766692249</v>
      </c>
      <c r="Q84" s="19" t="n">
        <f aca="false">DATA!N84</f>
        <v>71.55</v>
      </c>
      <c r="R84" s="19" t="n">
        <f aca="false">DATA!O84</f>
        <v>1.44</v>
      </c>
      <c r="S84" s="17" t="n">
        <f aca="false">C84*Q84</f>
        <v>17172</v>
      </c>
      <c r="T84" s="19" t="n">
        <f aca="false">C84*R84</f>
        <v>345.6</v>
      </c>
      <c r="U84" s="20" t="n">
        <f aca="false">MAX(0,C84-L84)</f>
        <v>0</v>
      </c>
      <c r="V84" s="17" t="n">
        <f aca="false">U84*Q84</f>
        <v>0</v>
      </c>
      <c r="W84" s="19" t="n">
        <f aca="false">U84*R84</f>
        <v>0</v>
      </c>
      <c r="X84" s="20" t="n">
        <f aca="false">MAX(0,K84-C84)</f>
        <v>0</v>
      </c>
      <c r="Y84" s="17" t="n">
        <f aca="false">F84*PARAMETER!$B$5*Q84</f>
        <v>1020864.6675</v>
      </c>
      <c r="Z84" s="21" t="n">
        <f aca="false">SUMIF($Y$2:$Y$3205,"&gt;="&amp;Y84)/SUM($Y$2:$Y$3205)</f>
        <v>0.722949952457097</v>
      </c>
      <c r="AA84" s="16" t="str">
        <f aca="false">IF(Z84&lt;=PARAMETER!$B$7,"A",IF(Z84&lt;=PARAMETER!$B$8,"B","C"))</f>
        <v>A</v>
      </c>
      <c r="AB84" s="22" t="n">
        <f aca="false">G84/F84</f>
        <v>0.0688155538500895</v>
      </c>
      <c r="AC84" s="16" t="str">
        <f aca="false">IF(AB84&lt;=PARAMETER!$B$9,"X",IF(AB84&lt;=PARAMETER!$B$10,"Y","Z"))</f>
        <v>X</v>
      </c>
      <c r="AD84" s="16" t="str">
        <f aca="false">AA84&amp;AC84</f>
        <v>AX</v>
      </c>
      <c r="AE84" s="22" t="n">
        <f aca="false">DATA!I84</f>
        <v>0.28</v>
      </c>
      <c r="AF84" s="18" t="n">
        <f aca="false">DATA!L84</f>
        <v>51</v>
      </c>
      <c r="AG84" s="16" t="str">
        <f aca="false">DATA!K84</f>
        <v>C</v>
      </c>
      <c r="AH84" s="18" t="n">
        <f aca="false">IF(AE84&gt;=PARAMETER!$B$12,1,0)</f>
        <v>0</v>
      </c>
      <c r="AI84" s="18" t="n">
        <f aca="false">IF(AF84&gt;=PARAMETER!$B$13,1,0)</f>
        <v>0</v>
      </c>
      <c r="AJ84" s="18" t="n">
        <f aca="false">IF(AND(AH84=1,AI84=1),1,0)</f>
        <v>0</v>
      </c>
    </row>
    <row r="85" customFormat="false" ht="15" hidden="false" customHeight="false" outlineLevel="0" collapsed="false">
      <c r="A85" s="16" t="str">
        <f aca="false">DATA!A85</f>
        <v>ITM10083</v>
      </c>
      <c r="B85" s="16" t="str">
        <f aca="false">DATA!B85</f>
        <v>Automotive</v>
      </c>
      <c r="C85" s="17" t="n">
        <f aca="false">DATA!C85</f>
        <v>250</v>
      </c>
      <c r="D85" s="17" t="n">
        <f aca="false">DATA!D85</f>
        <v>41</v>
      </c>
      <c r="E85" s="18" t="n">
        <f aca="false">DATA!F85</f>
        <v>2</v>
      </c>
      <c r="F85" s="19" t="n">
        <f aca="false">DATA!G85</f>
        <v>19.77</v>
      </c>
      <c r="G85" s="19" t="n">
        <f aca="false">DATA!H85</f>
        <v>2.9</v>
      </c>
      <c r="H85" s="18" t="n">
        <f aca="false">DATA!E85</f>
        <v>7</v>
      </c>
      <c r="I85" s="20" t="n">
        <f aca="false">F85*E85</f>
        <v>39.54</v>
      </c>
      <c r="J85" s="20" t="n">
        <f aca="false">PARAMETER!$B$4*G85*SQRT(E85)</f>
        <v>6.74590549132471</v>
      </c>
      <c r="K85" s="20" t="n">
        <f aca="false">I85+J85</f>
        <v>46.2859054913247</v>
      </c>
      <c r="L85" s="20" t="n">
        <f aca="false">K85+F85*H85</f>
        <v>184.675905491325</v>
      </c>
      <c r="M85" s="16" t="str">
        <f aca="false">IF(C85&lt;=K85,"REORDER",IF(C85&gt;L85,"OVERSTOCK","OK"))</f>
        <v>OVERSTOCK</v>
      </c>
      <c r="N85" s="16" t="str">
        <f aca="false">IF(C85&lt;=D85,"REORDER","OK")</f>
        <v>OK</v>
      </c>
      <c r="O85" s="18" t="n">
        <f aca="false">IF(D85&lt;I85,1,0)</f>
        <v>0</v>
      </c>
      <c r="P85" s="20" t="n">
        <f aca="false">C85/F85</f>
        <v>12.6454223571067</v>
      </c>
      <c r="Q85" s="19" t="n">
        <f aca="false">DATA!N85</f>
        <v>35.6</v>
      </c>
      <c r="R85" s="19" t="n">
        <f aca="false">DATA!O85</f>
        <v>1.33</v>
      </c>
      <c r="S85" s="17" t="n">
        <f aca="false">C85*Q85</f>
        <v>8900</v>
      </c>
      <c r="T85" s="19" t="n">
        <f aca="false">C85*R85</f>
        <v>332.5</v>
      </c>
      <c r="U85" s="20" t="n">
        <f aca="false">MAX(0,C85-L85)</f>
        <v>65.3240945086753</v>
      </c>
      <c r="V85" s="17" t="n">
        <f aca="false">U85*Q85</f>
        <v>2325.53776450884</v>
      </c>
      <c r="W85" s="19" t="n">
        <f aca="false">U85*R85</f>
        <v>86.8810456965382</v>
      </c>
      <c r="X85" s="20" t="n">
        <f aca="false">MAX(0,K85-C85)</f>
        <v>0</v>
      </c>
      <c r="Y85" s="17" t="n">
        <f aca="false">F85*PARAMETER!$B$5*Q85</f>
        <v>256891.38</v>
      </c>
      <c r="Z85" s="21" t="n">
        <f aca="false">SUMIF($Y$2:$Y$3205,"&gt;="&amp;Y85)/SUM($Y$2:$Y$3205)</f>
        <v>0.970583518412457</v>
      </c>
      <c r="AA85" s="16" t="str">
        <f aca="false">IF(Z85&lt;=PARAMETER!$B$7,"A",IF(Z85&lt;=PARAMETER!$B$8,"B","C"))</f>
        <v>C</v>
      </c>
      <c r="AB85" s="22" t="n">
        <f aca="false">G85/F85</f>
        <v>0.146686899342438</v>
      </c>
      <c r="AC85" s="16" t="str">
        <f aca="false">IF(AB85&lt;=PARAMETER!$B$9,"X",IF(AB85&lt;=PARAMETER!$B$10,"Y","Z"))</f>
        <v>X</v>
      </c>
      <c r="AD85" s="16" t="str">
        <f aca="false">AA85&amp;AC85</f>
        <v>CX</v>
      </c>
      <c r="AE85" s="22" t="n">
        <f aca="false">DATA!I85</f>
        <v>0.74</v>
      </c>
      <c r="AF85" s="18" t="n">
        <f aca="false">DATA!L85</f>
        <v>61</v>
      </c>
      <c r="AG85" s="16" t="str">
        <f aca="false">DATA!K85</f>
        <v>B</v>
      </c>
      <c r="AH85" s="18" t="n">
        <f aca="false">IF(AE85&gt;=PARAMETER!$B$12,1,0)</f>
        <v>0</v>
      </c>
      <c r="AI85" s="18" t="n">
        <f aca="false">IF(AF85&gt;=PARAMETER!$B$13,1,0)</f>
        <v>0</v>
      </c>
      <c r="AJ85" s="18" t="n">
        <f aca="false">IF(AND(AH85=1,AI85=1),1,0)</f>
        <v>0</v>
      </c>
    </row>
    <row r="86" customFormat="false" ht="15" hidden="false" customHeight="false" outlineLevel="0" collapsed="false">
      <c r="A86" s="16" t="str">
        <f aca="false">DATA!A86</f>
        <v>ITM10084</v>
      </c>
      <c r="B86" s="16" t="str">
        <f aca="false">DATA!B86</f>
        <v>Electronics</v>
      </c>
      <c r="C86" s="17" t="n">
        <f aca="false">DATA!C86</f>
        <v>72</v>
      </c>
      <c r="D86" s="17" t="n">
        <f aca="false">DATA!D86</f>
        <v>87</v>
      </c>
      <c r="E86" s="18" t="n">
        <f aca="false">DATA!F86</f>
        <v>9</v>
      </c>
      <c r="F86" s="19" t="n">
        <f aca="false">DATA!G86</f>
        <v>17.19</v>
      </c>
      <c r="G86" s="19" t="n">
        <f aca="false">DATA!H86</f>
        <v>9.43</v>
      </c>
      <c r="H86" s="18" t="n">
        <f aca="false">DATA!E86</f>
        <v>9</v>
      </c>
      <c r="I86" s="20" t="n">
        <f aca="false">F86*E86</f>
        <v>154.71</v>
      </c>
      <c r="J86" s="20" t="n">
        <f aca="false">PARAMETER!$B$4*G86*SQRT(E86)</f>
        <v>46.5329091064571</v>
      </c>
      <c r="K86" s="20" t="n">
        <f aca="false">I86+J86</f>
        <v>201.242909106457</v>
      </c>
      <c r="L86" s="20" t="n">
        <f aca="false">K86+F86*H86</f>
        <v>355.952909106457</v>
      </c>
      <c r="M86" s="16" t="str">
        <f aca="false">IF(C86&lt;=K86,"REORDER",IF(C86&gt;L86,"OVERSTOCK","OK"))</f>
        <v>REORDER</v>
      </c>
      <c r="N86" s="16" t="str">
        <f aca="false">IF(C86&lt;=D86,"REORDER","OK")</f>
        <v>REORDER</v>
      </c>
      <c r="O86" s="18" t="n">
        <f aca="false">IF(D86&lt;I86,1,0)</f>
        <v>1</v>
      </c>
      <c r="P86" s="20" t="n">
        <f aca="false">C86/F86</f>
        <v>4.18848167539267</v>
      </c>
      <c r="Q86" s="19" t="n">
        <f aca="false">DATA!N86</f>
        <v>114.55</v>
      </c>
      <c r="R86" s="19" t="n">
        <f aca="false">DATA!O86</f>
        <v>1.85</v>
      </c>
      <c r="S86" s="17" t="n">
        <f aca="false">C86*Q86</f>
        <v>8247.6</v>
      </c>
      <c r="T86" s="19" t="n">
        <f aca="false">C86*R86</f>
        <v>133.2</v>
      </c>
      <c r="U86" s="20" t="n">
        <f aca="false">MAX(0,C86-L86)</f>
        <v>0</v>
      </c>
      <c r="V86" s="17" t="n">
        <f aca="false">U86*Q86</f>
        <v>0</v>
      </c>
      <c r="W86" s="19" t="n">
        <f aca="false">U86*R86</f>
        <v>0</v>
      </c>
      <c r="X86" s="20" t="n">
        <f aca="false">MAX(0,K86-C86)</f>
        <v>129.242909106457</v>
      </c>
      <c r="Y86" s="17" t="n">
        <f aca="false">F86*PARAMETER!$B$5*Q86</f>
        <v>718726.7925</v>
      </c>
      <c r="Z86" s="21" t="n">
        <f aca="false">SUMIF($Y$2:$Y$3205,"&gt;="&amp;Y86)/SUM($Y$2:$Y$3205)</f>
        <v>0.838685239497321</v>
      </c>
      <c r="AA86" s="16" t="str">
        <f aca="false">IF(Z86&lt;=PARAMETER!$B$7,"A",IF(Z86&lt;=PARAMETER!$B$8,"B","C"))</f>
        <v>B</v>
      </c>
      <c r="AB86" s="22" t="n">
        <f aca="false">G86/F86</f>
        <v>0.548574752763234</v>
      </c>
      <c r="AC86" s="16" t="str">
        <f aca="false">IF(AB86&lt;=PARAMETER!$B$9,"X",IF(AB86&lt;=PARAMETER!$B$10,"Y","Z"))</f>
        <v>Z</v>
      </c>
      <c r="AD86" s="16" t="str">
        <f aca="false">AA86&amp;AC86</f>
        <v>BZ</v>
      </c>
      <c r="AE86" s="22" t="n">
        <f aca="false">DATA!I86</f>
        <v>0.18</v>
      </c>
      <c r="AF86" s="18" t="n">
        <f aca="false">DATA!L86</f>
        <v>57</v>
      </c>
      <c r="AG86" s="16" t="str">
        <f aca="false">DATA!K86</f>
        <v>B</v>
      </c>
      <c r="AH86" s="18" t="n">
        <f aca="false">IF(AE86&gt;=PARAMETER!$B$12,1,0)</f>
        <v>0</v>
      </c>
      <c r="AI86" s="18" t="n">
        <f aca="false">IF(AF86&gt;=PARAMETER!$B$13,1,0)</f>
        <v>0</v>
      </c>
      <c r="AJ86" s="18" t="n">
        <f aca="false">IF(AND(AH86=1,AI86=1),1,0)</f>
        <v>0</v>
      </c>
    </row>
    <row r="87" customFormat="false" ht="15" hidden="false" customHeight="false" outlineLevel="0" collapsed="false">
      <c r="A87" s="16" t="str">
        <f aca="false">DATA!A87</f>
        <v>ITM10085</v>
      </c>
      <c r="B87" s="16" t="str">
        <f aca="false">DATA!B87</f>
        <v>Electronics</v>
      </c>
      <c r="C87" s="17" t="n">
        <f aca="false">DATA!C87</f>
        <v>314</v>
      </c>
      <c r="D87" s="17" t="n">
        <f aca="false">DATA!D87</f>
        <v>27</v>
      </c>
      <c r="E87" s="18" t="n">
        <f aca="false">DATA!F87</f>
        <v>6</v>
      </c>
      <c r="F87" s="19" t="n">
        <f aca="false">DATA!G87</f>
        <v>22.96</v>
      </c>
      <c r="G87" s="19" t="n">
        <f aca="false">DATA!H87</f>
        <v>4.26</v>
      </c>
      <c r="H87" s="18" t="n">
        <f aca="false">DATA!E87</f>
        <v>11</v>
      </c>
      <c r="I87" s="20" t="n">
        <f aca="false">F87*E87</f>
        <v>137.76</v>
      </c>
      <c r="J87" s="20" t="n">
        <f aca="false">PARAMETER!$B$4*G87*SQRT(E87)</f>
        <v>17.1637618931647</v>
      </c>
      <c r="K87" s="20" t="n">
        <f aca="false">I87+J87</f>
        <v>154.923761893165</v>
      </c>
      <c r="L87" s="20" t="n">
        <f aca="false">K87+F87*H87</f>
        <v>407.483761893165</v>
      </c>
      <c r="M87" s="16" t="str">
        <f aca="false">IF(C87&lt;=K87,"REORDER",IF(C87&gt;L87,"OVERSTOCK","OK"))</f>
        <v>OK</v>
      </c>
      <c r="N87" s="16" t="str">
        <f aca="false">IF(C87&lt;=D87,"REORDER","OK")</f>
        <v>OK</v>
      </c>
      <c r="O87" s="18" t="n">
        <f aca="false">IF(D87&lt;I87,1,0)</f>
        <v>1</v>
      </c>
      <c r="P87" s="20" t="n">
        <f aca="false">C87/F87</f>
        <v>13.6759581881533</v>
      </c>
      <c r="Q87" s="19" t="n">
        <f aca="false">DATA!N87</f>
        <v>13.64</v>
      </c>
      <c r="R87" s="19" t="n">
        <f aca="false">DATA!O87</f>
        <v>1.9</v>
      </c>
      <c r="S87" s="17" t="n">
        <f aca="false">C87*Q87</f>
        <v>4282.96</v>
      </c>
      <c r="T87" s="19" t="n">
        <f aca="false">C87*R87</f>
        <v>596.6</v>
      </c>
      <c r="U87" s="20" t="n">
        <f aca="false">MAX(0,C87-L87)</f>
        <v>0</v>
      </c>
      <c r="V87" s="17" t="n">
        <f aca="false">U87*Q87</f>
        <v>0</v>
      </c>
      <c r="W87" s="19" t="n">
        <f aca="false">U87*R87</f>
        <v>0</v>
      </c>
      <c r="X87" s="20" t="n">
        <f aca="false">MAX(0,K87-C87)</f>
        <v>0</v>
      </c>
      <c r="Y87" s="17" t="n">
        <f aca="false">F87*PARAMETER!$B$5*Q87</f>
        <v>114308.656</v>
      </c>
      <c r="Z87" s="21" t="n">
        <f aca="false">SUMIF($Y$2:$Y$3205,"&gt;="&amp;Y87)/SUM($Y$2:$Y$3205)</f>
        <v>0.994811372793562</v>
      </c>
      <c r="AA87" s="16" t="str">
        <f aca="false">IF(Z87&lt;=PARAMETER!$B$7,"A",IF(Z87&lt;=PARAMETER!$B$8,"B","C"))</f>
        <v>C</v>
      </c>
      <c r="AB87" s="22" t="n">
        <f aca="false">G87/F87</f>
        <v>0.185540069686411</v>
      </c>
      <c r="AC87" s="16" t="str">
        <f aca="false">IF(AB87&lt;=PARAMETER!$B$9,"X",IF(AB87&lt;=PARAMETER!$B$10,"Y","Z"))</f>
        <v>X</v>
      </c>
      <c r="AD87" s="16" t="str">
        <f aca="false">AA87&amp;AC87</f>
        <v>CX</v>
      </c>
      <c r="AE87" s="22" t="n">
        <f aca="false">DATA!I87</f>
        <v>0.97</v>
      </c>
      <c r="AF87" s="18" t="n">
        <f aca="false">DATA!L87</f>
        <v>41</v>
      </c>
      <c r="AG87" s="16" t="str">
        <f aca="false">DATA!K87</f>
        <v>C</v>
      </c>
      <c r="AH87" s="18" t="n">
        <f aca="false">IF(AE87&gt;=PARAMETER!$B$12,1,0)</f>
        <v>1</v>
      </c>
      <c r="AI87" s="18" t="n">
        <f aca="false">IF(AF87&gt;=PARAMETER!$B$13,1,0)</f>
        <v>0</v>
      </c>
      <c r="AJ87" s="18" t="n">
        <f aca="false">IF(AND(AH87=1,AI87=1),1,0)</f>
        <v>0</v>
      </c>
    </row>
    <row r="88" customFormat="false" ht="15" hidden="false" customHeight="false" outlineLevel="0" collapsed="false">
      <c r="A88" s="16" t="str">
        <f aca="false">DATA!A88</f>
        <v>ITM10086</v>
      </c>
      <c r="B88" s="16" t="str">
        <f aca="false">DATA!B88</f>
        <v>Electronics</v>
      </c>
      <c r="C88" s="17" t="n">
        <f aca="false">DATA!C88</f>
        <v>340</v>
      </c>
      <c r="D88" s="17" t="n">
        <f aca="false">DATA!D88</f>
        <v>37</v>
      </c>
      <c r="E88" s="18" t="n">
        <f aca="false">DATA!F88</f>
        <v>3</v>
      </c>
      <c r="F88" s="19" t="n">
        <f aca="false">DATA!G88</f>
        <v>17.96</v>
      </c>
      <c r="G88" s="19" t="n">
        <f aca="false">DATA!H88</f>
        <v>7.32</v>
      </c>
      <c r="H88" s="18" t="n">
        <f aca="false">DATA!E88</f>
        <v>12</v>
      </c>
      <c r="I88" s="20" t="n">
        <f aca="false">F88*E88</f>
        <v>53.88</v>
      </c>
      <c r="J88" s="20" t="n">
        <f aca="false">PARAMETER!$B$4*G88*SQRT(E88)</f>
        <v>20.8544607871833</v>
      </c>
      <c r="K88" s="20" t="n">
        <f aca="false">I88+J88</f>
        <v>74.7344607871833</v>
      </c>
      <c r="L88" s="20" t="n">
        <f aca="false">K88+F88*H88</f>
        <v>290.254460787183</v>
      </c>
      <c r="M88" s="16" t="str">
        <f aca="false">IF(C88&lt;=K88,"REORDER",IF(C88&gt;L88,"OVERSTOCK","OK"))</f>
        <v>OVERSTOCK</v>
      </c>
      <c r="N88" s="16" t="str">
        <f aca="false">IF(C88&lt;=D88,"REORDER","OK")</f>
        <v>OK</v>
      </c>
      <c r="O88" s="18" t="n">
        <f aca="false">IF(D88&lt;I88,1,0)</f>
        <v>1</v>
      </c>
      <c r="P88" s="20" t="n">
        <f aca="false">C88/F88</f>
        <v>18.9309576837416</v>
      </c>
      <c r="Q88" s="19" t="n">
        <f aca="false">DATA!N88</f>
        <v>71.57</v>
      </c>
      <c r="R88" s="19" t="n">
        <f aca="false">DATA!O88</f>
        <v>1.77</v>
      </c>
      <c r="S88" s="17" t="n">
        <f aca="false">C88*Q88</f>
        <v>24333.8</v>
      </c>
      <c r="T88" s="19" t="n">
        <f aca="false">C88*R88</f>
        <v>601.8</v>
      </c>
      <c r="U88" s="20" t="n">
        <f aca="false">MAX(0,C88-L88)</f>
        <v>49.7455392128167</v>
      </c>
      <c r="V88" s="17" t="n">
        <f aca="false">U88*Q88</f>
        <v>3560.28824146129</v>
      </c>
      <c r="W88" s="19" t="n">
        <f aca="false">U88*R88</f>
        <v>88.0496044066855</v>
      </c>
      <c r="X88" s="20" t="n">
        <f aca="false">MAX(0,K88-C88)</f>
        <v>0</v>
      </c>
      <c r="Y88" s="17" t="n">
        <f aca="false">F88*PARAMETER!$B$5*Q88</f>
        <v>469169.978</v>
      </c>
      <c r="Z88" s="21" t="n">
        <f aca="false">SUMIF($Y$2:$Y$3205,"&gt;="&amp;Y88)/SUM($Y$2:$Y$3205)</f>
        <v>0.91566962216347</v>
      </c>
      <c r="AA88" s="16" t="str">
        <f aca="false">IF(Z88&lt;=PARAMETER!$B$7,"A",IF(Z88&lt;=PARAMETER!$B$8,"B","C"))</f>
        <v>B</v>
      </c>
      <c r="AB88" s="22" t="n">
        <f aca="false">G88/F88</f>
        <v>0.407572383073497</v>
      </c>
      <c r="AC88" s="16" t="str">
        <f aca="false">IF(AB88&lt;=PARAMETER!$B$9,"X",IF(AB88&lt;=PARAMETER!$B$10,"Y","Z"))</f>
        <v>Y</v>
      </c>
      <c r="AD88" s="16" t="str">
        <f aca="false">AA88&amp;AC88</f>
        <v>BY</v>
      </c>
      <c r="AE88" s="22" t="n">
        <f aca="false">DATA!I88</f>
        <v>0.98</v>
      </c>
      <c r="AF88" s="18" t="n">
        <f aca="false">DATA!L88</f>
        <v>161</v>
      </c>
      <c r="AG88" s="16" t="str">
        <f aca="false">DATA!K88</f>
        <v>D</v>
      </c>
      <c r="AH88" s="18" t="n">
        <f aca="false">IF(AE88&gt;=PARAMETER!$B$12,1,0)</f>
        <v>1</v>
      </c>
      <c r="AI88" s="18" t="n">
        <f aca="false">IF(AF88&gt;=PARAMETER!$B$13,1,0)</f>
        <v>1</v>
      </c>
      <c r="AJ88" s="18" t="n">
        <f aca="false">IF(AND(AH88=1,AI88=1),1,0)</f>
        <v>1</v>
      </c>
    </row>
    <row r="89" customFormat="false" ht="15" hidden="false" customHeight="false" outlineLevel="0" collapsed="false">
      <c r="A89" s="16" t="str">
        <f aca="false">DATA!A89</f>
        <v>ITM10087</v>
      </c>
      <c r="B89" s="16" t="str">
        <f aca="false">DATA!B89</f>
        <v>Electronics</v>
      </c>
      <c r="C89" s="17" t="n">
        <f aca="false">DATA!C89</f>
        <v>420</v>
      </c>
      <c r="D89" s="17" t="n">
        <f aca="false">DATA!D89</f>
        <v>38</v>
      </c>
      <c r="E89" s="18" t="n">
        <f aca="false">DATA!F89</f>
        <v>8</v>
      </c>
      <c r="F89" s="19" t="n">
        <f aca="false">DATA!G89</f>
        <v>17.58</v>
      </c>
      <c r="G89" s="19" t="n">
        <f aca="false">DATA!H89</f>
        <v>6.32</v>
      </c>
      <c r="H89" s="18" t="n">
        <f aca="false">DATA!E89</f>
        <v>9</v>
      </c>
      <c r="I89" s="20" t="n">
        <f aca="false">F89*E89</f>
        <v>140.64</v>
      </c>
      <c r="J89" s="20" t="n">
        <f aca="false">PARAMETER!$B$4*G89*SQRT(E89)</f>
        <v>29.4028432449463</v>
      </c>
      <c r="K89" s="20" t="n">
        <f aca="false">I89+J89</f>
        <v>170.042843244946</v>
      </c>
      <c r="L89" s="20" t="n">
        <f aca="false">K89+F89*H89</f>
        <v>328.262843244946</v>
      </c>
      <c r="M89" s="16" t="str">
        <f aca="false">IF(C89&lt;=K89,"REORDER",IF(C89&gt;L89,"OVERSTOCK","OK"))</f>
        <v>OVERSTOCK</v>
      </c>
      <c r="N89" s="16" t="str">
        <f aca="false">IF(C89&lt;=D89,"REORDER","OK")</f>
        <v>OK</v>
      </c>
      <c r="O89" s="18" t="n">
        <f aca="false">IF(D89&lt;I89,1,0)</f>
        <v>1</v>
      </c>
      <c r="P89" s="20" t="n">
        <f aca="false">C89/F89</f>
        <v>23.8907849829352</v>
      </c>
      <c r="Q89" s="19" t="n">
        <f aca="false">DATA!N89</f>
        <v>152.62</v>
      </c>
      <c r="R89" s="19" t="n">
        <f aca="false">DATA!O89</f>
        <v>1.74</v>
      </c>
      <c r="S89" s="17" t="n">
        <f aca="false">C89*Q89</f>
        <v>64100.4</v>
      </c>
      <c r="T89" s="19" t="n">
        <f aca="false">C89*R89</f>
        <v>730.8</v>
      </c>
      <c r="U89" s="20" t="n">
        <f aca="false">MAX(0,C89-L89)</f>
        <v>91.7371567550538</v>
      </c>
      <c r="V89" s="17" t="n">
        <f aca="false">U89*Q89</f>
        <v>14000.9248639563</v>
      </c>
      <c r="W89" s="19" t="n">
        <f aca="false">U89*R89</f>
        <v>159.622652753794</v>
      </c>
      <c r="X89" s="20" t="n">
        <f aca="false">MAX(0,K89-C89)</f>
        <v>0</v>
      </c>
      <c r="Y89" s="17" t="n">
        <f aca="false">F89*PARAMETER!$B$5*Q89</f>
        <v>979316.754</v>
      </c>
      <c r="Z89" s="21" t="n">
        <f aca="false">SUMIF($Y$2:$Y$3205,"&gt;="&amp;Y89)/SUM($Y$2:$Y$3205)</f>
        <v>0.743057900767234</v>
      </c>
      <c r="AA89" s="16" t="str">
        <f aca="false">IF(Z89&lt;=PARAMETER!$B$7,"A",IF(Z89&lt;=PARAMETER!$B$8,"B","C"))</f>
        <v>A</v>
      </c>
      <c r="AB89" s="22" t="n">
        <f aca="false">G89/F89</f>
        <v>0.359499431171786</v>
      </c>
      <c r="AC89" s="16" t="str">
        <f aca="false">IF(AB89&lt;=PARAMETER!$B$9,"X",IF(AB89&lt;=PARAMETER!$B$10,"Y","Z"))</f>
        <v>Y</v>
      </c>
      <c r="AD89" s="16" t="str">
        <f aca="false">AA89&amp;AC89</f>
        <v>AY</v>
      </c>
      <c r="AE89" s="22" t="n">
        <f aca="false">DATA!I89</f>
        <v>0.22</v>
      </c>
      <c r="AF89" s="18" t="n">
        <f aca="false">DATA!L89</f>
        <v>140</v>
      </c>
      <c r="AG89" s="16" t="str">
        <f aca="false">DATA!K89</f>
        <v>B</v>
      </c>
      <c r="AH89" s="18" t="n">
        <f aca="false">IF(AE89&gt;=PARAMETER!$B$12,1,0)</f>
        <v>0</v>
      </c>
      <c r="AI89" s="18" t="n">
        <f aca="false">IF(AF89&gt;=PARAMETER!$B$13,1,0)</f>
        <v>1</v>
      </c>
      <c r="AJ89" s="18" t="n">
        <f aca="false">IF(AND(AH89=1,AI89=1),1,0)</f>
        <v>0</v>
      </c>
    </row>
    <row r="90" customFormat="false" ht="15" hidden="false" customHeight="false" outlineLevel="0" collapsed="false">
      <c r="A90" s="16" t="str">
        <f aca="false">DATA!A90</f>
        <v>ITM10088</v>
      </c>
      <c r="B90" s="16" t="str">
        <f aca="false">DATA!B90</f>
        <v>Pharma</v>
      </c>
      <c r="C90" s="17" t="n">
        <f aca="false">DATA!C90</f>
        <v>252</v>
      </c>
      <c r="D90" s="17" t="n">
        <f aca="false">DATA!D90</f>
        <v>25</v>
      </c>
      <c r="E90" s="18" t="n">
        <f aca="false">DATA!F90</f>
        <v>5</v>
      </c>
      <c r="F90" s="19" t="n">
        <f aca="false">DATA!G90</f>
        <v>40.6</v>
      </c>
      <c r="G90" s="19" t="n">
        <f aca="false">DATA!H90</f>
        <v>3.21</v>
      </c>
      <c r="H90" s="18" t="n">
        <f aca="false">DATA!E90</f>
        <v>9</v>
      </c>
      <c r="I90" s="20" t="n">
        <f aca="false">F90*E90</f>
        <v>203</v>
      </c>
      <c r="J90" s="20" t="n">
        <f aca="false">PARAMETER!$B$4*G90*SQRT(E90)</f>
        <v>11.8063945185108</v>
      </c>
      <c r="K90" s="20" t="n">
        <f aca="false">I90+J90</f>
        <v>214.806394518511</v>
      </c>
      <c r="L90" s="20" t="n">
        <f aca="false">K90+F90*H90</f>
        <v>580.206394518511</v>
      </c>
      <c r="M90" s="16" t="str">
        <f aca="false">IF(C90&lt;=K90,"REORDER",IF(C90&gt;L90,"OVERSTOCK","OK"))</f>
        <v>OK</v>
      </c>
      <c r="N90" s="16" t="str">
        <f aca="false">IF(C90&lt;=D90,"REORDER","OK")</f>
        <v>OK</v>
      </c>
      <c r="O90" s="18" t="n">
        <f aca="false">IF(D90&lt;I90,1,0)</f>
        <v>1</v>
      </c>
      <c r="P90" s="20" t="n">
        <f aca="false">C90/F90</f>
        <v>6.20689655172414</v>
      </c>
      <c r="Q90" s="19" t="n">
        <f aca="false">DATA!N90</f>
        <v>183.42</v>
      </c>
      <c r="R90" s="19" t="n">
        <f aca="false">DATA!O90</f>
        <v>1.38</v>
      </c>
      <c r="S90" s="17" t="n">
        <f aca="false">C90*Q90</f>
        <v>46221.84</v>
      </c>
      <c r="T90" s="19" t="n">
        <f aca="false">C90*R90</f>
        <v>347.76</v>
      </c>
      <c r="U90" s="20" t="n">
        <f aca="false">MAX(0,C90-L90)</f>
        <v>0</v>
      </c>
      <c r="V90" s="17" t="n">
        <f aca="false">U90*Q90</f>
        <v>0</v>
      </c>
      <c r="W90" s="19" t="n">
        <f aca="false">U90*R90</f>
        <v>0</v>
      </c>
      <c r="X90" s="20" t="n">
        <f aca="false">MAX(0,K90-C90)</f>
        <v>0</v>
      </c>
      <c r="Y90" s="17" t="n">
        <f aca="false">F90*PARAMETER!$B$5*Q90</f>
        <v>2718100.98</v>
      </c>
      <c r="Z90" s="21" t="n">
        <f aca="false">SUMIF($Y$2:$Y$3205,"&gt;="&amp;Y90)/SUM($Y$2:$Y$3205)</f>
        <v>0.123586328281406</v>
      </c>
      <c r="AA90" s="16" t="str">
        <f aca="false">IF(Z90&lt;=PARAMETER!$B$7,"A",IF(Z90&lt;=PARAMETER!$B$8,"B","C"))</f>
        <v>A</v>
      </c>
      <c r="AB90" s="22" t="n">
        <f aca="false">G90/F90</f>
        <v>0.079064039408867</v>
      </c>
      <c r="AC90" s="16" t="str">
        <f aca="false">IF(AB90&lt;=PARAMETER!$B$9,"X",IF(AB90&lt;=PARAMETER!$B$10,"Y","Z"))</f>
        <v>X</v>
      </c>
      <c r="AD90" s="16" t="str">
        <f aca="false">AA90&amp;AC90</f>
        <v>AX</v>
      </c>
      <c r="AE90" s="22" t="n">
        <f aca="false">DATA!I90</f>
        <v>0.19</v>
      </c>
      <c r="AF90" s="18" t="n">
        <f aca="false">DATA!L90</f>
        <v>127</v>
      </c>
      <c r="AG90" s="16" t="str">
        <f aca="false">DATA!K90</f>
        <v>B</v>
      </c>
      <c r="AH90" s="18" t="n">
        <f aca="false">IF(AE90&gt;=PARAMETER!$B$12,1,0)</f>
        <v>0</v>
      </c>
      <c r="AI90" s="18" t="n">
        <f aca="false">IF(AF90&gt;=PARAMETER!$B$13,1,0)</f>
        <v>1</v>
      </c>
      <c r="AJ90" s="18" t="n">
        <f aca="false">IF(AND(AH90=1,AI90=1),1,0)</f>
        <v>0</v>
      </c>
    </row>
    <row r="91" customFormat="false" ht="15" hidden="false" customHeight="false" outlineLevel="0" collapsed="false">
      <c r="A91" s="16" t="str">
        <f aca="false">DATA!A91</f>
        <v>ITM10089</v>
      </c>
      <c r="B91" s="16" t="str">
        <f aca="false">DATA!B91</f>
        <v>Groceries</v>
      </c>
      <c r="C91" s="17" t="n">
        <f aca="false">DATA!C91</f>
        <v>177</v>
      </c>
      <c r="D91" s="17" t="n">
        <f aca="false">DATA!D91</f>
        <v>56</v>
      </c>
      <c r="E91" s="18" t="n">
        <f aca="false">DATA!F91</f>
        <v>2</v>
      </c>
      <c r="F91" s="19" t="n">
        <f aca="false">DATA!G91</f>
        <v>7.1</v>
      </c>
      <c r="G91" s="19" t="n">
        <f aca="false">DATA!H91</f>
        <v>6.71</v>
      </c>
      <c r="H91" s="18" t="n">
        <f aca="false">DATA!E91</f>
        <v>6</v>
      </c>
      <c r="I91" s="20" t="n">
        <f aca="false">F91*E91</f>
        <v>14.2</v>
      </c>
      <c r="J91" s="20" t="n">
        <f aca="false">PARAMETER!$B$4*G91*SQRT(E91)</f>
        <v>15.608629602341</v>
      </c>
      <c r="K91" s="20" t="n">
        <f aca="false">I91+J91</f>
        <v>29.808629602341</v>
      </c>
      <c r="L91" s="20" t="n">
        <f aca="false">K91+F91*H91</f>
        <v>72.408629602341</v>
      </c>
      <c r="M91" s="16" t="str">
        <f aca="false">IF(C91&lt;=K91,"REORDER",IF(C91&gt;L91,"OVERSTOCK","OK"))</f>
        <v>OVERSTOCK</v>
      </c>
      <c r="N91" s="16" t="str">
        <f aca="false">IF(C91&lt;=D91,"REORDER","OK")</f>
        <v>OK</v>
      </c>
      <c r="O91" s="18" t="n">
        <f aca="false">IF(D91&lt;I91,1,0)</f>
        <v>0</v>
      </c>
      <c r="P91" s="20" t="n">
        <f aca="false">C91/F91</f>
        <v>24.9295774647887</v>
      </c>
      <c r="Q91" s="19" t="n">
        <f aca="false">DATA!N91</f>
        <v>122.43</v>
      </c>
      <c r="R91" s="19" t="n">
        <f aca="false">DATA!O91</f>
        <v>0.1</v>
      </c>
      <c r="S91" s="17" t="n">
        <f aca="false">C91*Q91</f>
        <v>21670.11</v>
      </c>
      <c r="T91" s="19" t="n">
        <f aca="false">C91*R91</f>
        <v>17.7</v>
      </c>
      <c r="U91" s="20" t="n">
        <f aca="false">MAX(0,C91-L91)</f>
        <v>104.591370397659</v>
      </c>
      <c r="V91" s="17" t="n">
        <f aca="false">U91*Q91</f>
        <v>12805.1214777854</v>
      </c>
      <c r="W91" s="19" t="n">
        <f aca="false">U91*R91</f>
        <v>10.4591370397659</v>
      </c>
      <c r="X91" s="20" t="n">
        <f aca="false">MAX(0,K91-C91)</f>
        <v>0</v>
      </c>
      <c r="Y91" s="17" t="n">
        <f aca="false">F91*PARAMETER!$B$5*Q91</f>
        <v>317277.345</v>
      </c>
      <c r="Z91" s="21" t="n">
        <f aca="false">SUMIF($Y$2:$Y$3205,"&gt;="&amp;Y91)/SUM($Y$2:$Y$3205)</f>
        <v>0.955985764301607</v>
      </c>
      <c r="AA91" s="16" t="str">
        <f aca="false">IF(Z91&lt;=PARAMETER!$B$7,"A",IF(Z91&lt;=PARAMETER!$B$8,"B","C"))</f>
        <v>C</v>
      </c>
      <c r="AB91" s="22" t="n">
        <f aca="false">G91/F91</f>
        <v>0.945070422535211</v>
      </c>
      <c r="AC91" s="16" t="str">
        <f aca="false">IF(AB91&lt;=PARAMETER!$B$9,"X",IF(AB91&lt;=PARAMETER!$B$10,"Y","Z"))</f>
        <v>Z</v>
      </c>
      <c r="AD91" s="16" t="str">
        <f aca="false">AA91&amp;AC91</f>
        <v>CZ</v>
      </c>
      <c r="AE91" s="22" t="n">
        <f aca="false">DATA!I91</f>
        <v>0.47</v>
      </c>
      <c r="AF91" s="18" t="n">
        <f aca="false">DATA!L91</f>
        <v>164</v>
      </c>
      <c r="AG91" s="16" t="str">
        <f aca="false">DATA!K91</f>
        <v>A</v>
      </c>
      <c r="AH91" s="18" t="n">
        <f aca="false">IF(AE91&gt;=PARAMETER!$B$12,1,0)</f>
        <v>0</v>
      </c>
      <c r="AI91" s="18" t="n">
        <f aca="false">IF(AF91&gt;=PARAMETER!$B$13,1,0)</f>
        <v>1</v>
      </c>
      <c r="AJ91" s="18" t="n">
        <f aca="false">IF(AND(AH91=1,AI91=1),1,0)</f>
        <v>0</v>
      </c>
    </row>
    <row r="92" customFormat="false" ht="15" hidden="false" customHeight="false" outlineLevel="0" collapsed="false">
      <c r="A92" s="16" t="str">
        <f aca="false">DATA!A92</f>
        <v>ITM10090</v>
      </c>
      <c r="B92" s="16" t="str">
        <f aca="false">DATA!B92</f>
        <v>Groceries</v>
      </c>
      <c r="C92" s="17" t="n">
        <f aca="false">DATA!C92</f>
        <v>456</v>
      </c>
      <c r="D92" s="17" t="n">
        <f aca="false">DATA!D92</f>
        <v>68</v>
      </c>
      <c r="E92" s="18" t="n">
        <f aca="false">DATA!F92</f>
        <v>7</v>
      </c>
      <c r="F92" s="19" t="n">
        <f aca="false">DATA!G92</f>
        <v>48.56</v>
      </c>
      <c r="G92" s="19" t="n">
        <f aca="false">DATA!H92</f>
        <v>6.73</v>
      </c>
      <c r="H92" s="18" t="n">
        <f aca="false">DATA!E92</f>
        <v>3</v>
      </c>
      <c r="I92" s="20" t="n">
        <f aca="false">F92*E92</f>
        <v>339.92</v>
      </c>
      <c r="J92" s="20" t="n">
        <f aca="false">PARAMETER!$B$4*G92*SQRT(E92)</f>
        <v>29.2881095973091</v>
      </c>
      <c r="K92" s="20" t="n">
        <f aca="false">I92+J92</f>
        <v>369.208109597309</v>
      </c>
      <c r="L92" s="20" t="n">
        <f aca="false">K92+F92*H92</f>
        <v>514.888109597309</v>
      </c>
      <c r="M92" s="16" t="str">
        <f aca="false">IF(C92&lt;=K92,"REORDER",IF(C92&gt;L92,"OVERSTOCK","OK"))</f>
        <v>OK</v>
      </c>
      <c r="N92" s="16" t="str">
        <f aca="false">IF(C92&lt;=D92,"REORDER","OK")</f>
        <v>OK</v>
      </c>
      <c r="O92" s="18" t="n">
        <f aca="false">IF(D92&lt;I92,1,0)</f>
        <v>1</v>
      </c>
      <c r="P92" s="20" t="n">
        <f aca="false">C92/F92</f>
        <v>9.39044481054366</v>
      </c>
      <c r="Q92" s="19" t="n">
        <f aca="false">DATA!N92</f>
        <v>51.35</v>
      </c>
      <c r="R92" s="19" t="n">
        <f aca="false">DATA!O92</f>
        <v>0.92</v>
      </c>
      <c r="S92" s="17" t="n">
        <f aca="false">C92*Q92</f>
        <v>23415.6</v>
      </c>
      <c r="T92" s="19" t="n">
        <f aca="false">C92*R92</f>
        <v>419.52</v>
      </c>
      <c r="U92" s="20" t="n">
        <f aca="false">MAX(0,C92-L92)</f>
        <v>0</v>
      </c>
      <c r="V92" s="17" t="n">
        <f aca="false">U92*Q92</f>
        <v>0</v>
      </c>
      <c r="W92" s="19" t="n">
        <f aca="false">U92*R92</f>
        <v>0</v>
      </c>
      <c r="X92" s="20" t="n">
        <f aca="false">MAX(0,K92-C92)</f>
        <v>0</v>
      </c>
      <c r="Y92" s="17" t="n">
        <f aca="false">F92*PARAMETER!$B$5*Q92</f>
        <v>910147.94</v>
      </c>
      <c r="Z92" s="21" t="n">
        <f aca="false">SUMIF($Y$2:$Y$3205,"&gt;="&amp;Y92)/SUM($Y$2:$Y$3205)</f>
        <v>0.772622660044697</v>
      </c>
      <c r="AA92" s="16" t="str">
        <f aca="false">IF(Z92&lt;=PARAMETER!$B$7,"A",IF(Z92&lt;=PARAMETER!$B$8,"B","C"))</f>
        <v>A</v>
      </c>
      <c r="AB92" s="22" t="n">
        <f aca="false">G92/F92</f>
        <v>0.138591433278418</v>
      </c>
      <c r="AC92" s="16" t="str">
        <f aca="false">IF(AB92&lt;=PARAMETER!$B$9,"X",IF(AB92&lt;=PARAMETER!$B$10,"Y","Z"))</f>
        <v>X</v>
      </c>
      <c r="AD92" s="16" t="str">
        <f aca="false">AA92&amp;AC92</f>
        <v>AX</v>
      </c>
      <c r="AE92" s="22" t="n">
        <f aca="false">DATA!I92</f>
        <v>0.97</v>
      </c>
      <c r="AF92" s="18" t="n">
        <f aca="false">DATA!L92</f>
        <v>177</v>
      </c>
      <c r="AG92" s="16" t="str">
        <f aca="false">DATA!K92</f>
        <v>B</v>
      </c>
      <c r="AH92" s="18" t="n">
        <f aca="false">IF(AE92&gt;=PARAMETER!$B$12,1,0)</f>
        <v>1</v>
      </c>
      <c r="AI92" s="18" t="n">
        <f aca="false">IF(AF92&gt;=PARAMETER!$B$13,1,0)</f>
        <v>1</v>
      </c>
      <c r="AJ92" s="18" t="n">
        <f aca="false">IF(AND(AH92=1,AI92=1),1,0)</f>
        <v>1</v>
      </c>
    </row>
    <row r="93" customFormat="false" ht="15" hidden="false" customHeight="false" outlineLevel="0" collapsed="false">
      <c r="A93" s="16" t="str">
        <f aca="false">DATA!A93</f>
        <v>ITM10091</v>
      </c>
      <c r="B93" s="16" t="str">
        <f aca="false">DATA!B93</f>
        <v>Electronics</v>
      </c>
      <c r="C93" s="17" t="n">
        <f aca="false">DATA!C93</f>
        <v>288</v>
      </c>
      <c r="D93" s="17" t="n">
        <f aca="false">DATA!D93</f>
        <v>40</v>
      </c>
      <c r="E93" s="18" t="n">
        <f aca="false">DATA!F93</f>
        <v>5</v>
      </c>
      <c r="F93" s="19" t="n">
        <f aca="false">DATA!G93</f>
        <v>28.19</v>
      </c>
      <c r="G93" s="19" t="n">
        <f aca="false">DATA!H93</f>
        <v>6.13</v>
      </c>
      <c r="H93" s="18" t="n">
        <f aca="false">DATA!E93</f>
        <v>10</v>
      </c>
      <c r="I93" s="20" t="n">
        <f aca="false">F93*E93</f>
        <v>140.95</v>
      </c>
      <c r="J93" s="20" t="n">
        <f aca="false">PARAMETER!$B$4*G93*SQRT(E93)</f>
        <v>22.5461677253805</v>
      </c>
      <c r="K93" s="20" t="n">
        <f aca="false">I93+J93</f>
        <v>163.496167725381</v>
      </c>
      <c r="L93" s="20" t="n">
        <f aca="false">K93+F93*H93</f>
        <v>445.396167725381</v>
      </c>
      <c r="M93" s="16" t="str">
        <f aca="false">IF(C93&lt;=K93,"REORDER",IF(C93&gt;L93,"OVERSTOCK","OK"))</f>
        <v>OK</v>
      </c>
      <c r="N93" s="16" t="str">
        <f aca="false">IF(C93&lt;=D93,"REORDER","OK")</f>
        <v>OK</v>
      </c>
      <c r="O93" s="18" t="n">
        <f aca="false">IF(D93&lt;I93,1,0)</f>
        <v>1</v>
      </c>
      <c r="P93" s="20" t="n">
        <f aca="false">C93/F93</f>
        <v>10.2163887903512</v>
      </c>
      <c r="Q93" s="19" t="n">
        <f aca="false">DATA!N93</f>
        <v>51.8</v>
      </c>
      <c r="R93" s="19" t="n">
        <f aca="false">DATA!O93</f>
        <v>1.31</v>
      </c>
      <c r="S93" s="17" t="n">
        <f aca="false">C93*Q93</f>
        <v>14918.4</v>
      </c>
      <c r="T93" s="19" t="n">
        <f aca="false">C93*R93</f>
        <v>377.28</v>
      </c>
      <c r="U93" s="20" t="n">
        <f aca="false">MAX(0,C93-L93)</f>
        <v>0</v>
      </c>
      <c r="V93" s="17" t="n">
        <f aca="false">U93*Q93</f>
        <v>0</v>
      </c>
      <c r="W93" s="19" t="n">
        <f aca="false">U93*R93</f>
        <v>0</v>
      </c>
      <c r="X93" s="20" t="n">
        <f aca="false">MAX(0,K93-C93)</f>
        <v>0</v>
      </c>
      <c r="Y93" s="17" t="n">
        <f aca="false">F93*PARAMETER!$B$5*Q93</f>
        <v>532988.33</v>
      </c>
      <c r="Z93" s="21" t="n">
        <f aca="false">SUMIF($Y$2:$Y$3205,"&gt;="&amp;Y93)/SUM($Y$2:$Y$3205)</f>
        <v>0.895591316272339</v>
      </c>
      <c r="AA93" s="16" t="str">
        <f aca="false">IF(Z93&lt;=PARAMETER!$B$7,"A",IF(Z93&lt;=PARAMETER!$B$8,"B","C"))</f>
        <v>B</v>
      </c>
      <c r="AB93" s="22" t="n">
        <f aca="false">G93/F93</f>
        <v>0.21745299751685</v>
      </c>
      <c r="AC93" s="16" t="str">
        <f aca="false">IF(AB93&lt;=PARAMETER!$B$9,"X",IF(AB93&lt;=PARAMETER!$B$10,"Y","Z"))</f>
        <v>X</v>
      </c>
      <c r="AD93" s="16" t="str">
        <f aca="false">AA93&amp;AC93</f>
        <v>BX</v>
      </c>
      <c r="AE93" s="22" t="n">
        <f aca="false">DATA!I93</f>
        <v>0.46</v>
      </c>
      <c r="AF93" s="18" t="n">
        <f aca="false">DATA!L93</f>
        <v>32</v>
      </c>
      <c r="AG93" s="16" t="str">
        <f aca="false">DATA!K93</f>
        <v>B</v>
      </c>
      <c r="AH93" s="18" t="n">
        <f aca="false">IF(AE93&gt;=PARAMETER!$B$12,1,0)</f>
        <v>0</v>
      </c>
      <c r="AI93" s="18" t="n">
        <f aca="false">IF(AF93&gt;=PARAMETER!$B$13,1,0)</f>
        <v>0</v>
      </c>
      <c r="AJ93" s="18" t="n">
        <f aca="false">IF(AND(AH93=1,AI93=1),1,0)</f>
        <v>0</v>
      </c>
    </row>
    <row r="94" customFormat="false" ht="15" hidden="false" customHeight="false" outlineLevel="0" collapsed="false">
      <c r="A94" s="16" t="str">
        <f aca="false">DATA!A94</f>
        <v>ITM10092</v>
      </c>
      <c r="B94" s="16" t="str">
        <f aca="false">DATA!B94</f>
        <v>Groceries</v>
      </c>
      <c r="C94" s="17" t="n">
        <f aca="false">DATA!C94</f>
        <v>40</v>
      </c>
      <c r="D94" s="17" t="n">
        <f aca="false">DATA!D94</f>
        <v>13</v>
      </c>
      <c r="E94" s="18" t="n">
        <f aca="false">DATA!F94</f>
        <v>5</v>
      </c>
      <c r="F94" s="19" t="n">
        <f aca="false">DATA!G94</f>
        <v>9.96</v>
      </c>
      <c r="G94" s="19" t="n">
        <f aca="false">DATA!H94</f>
        <v>1.45</v>
      </c>
      <c r="H94" s="18" t="n">
        <f aca="false">DATA!E94</f>
        <v>6</v>
      </c>
      <c r="I94" s="20" t="n">
        <f aca="false">F94*E94</f>
        <v>49.8</v>
      </c>
      <c r="J94" s="20" t="n">
        <f aca="false">PARAMETER!$B$4*G94*SQRT(E94)</f>
        <v>5.33310655820583</v>
      </c>
      <c r="K94" s="20" t="n">
        <f aca="false">I94+J94</f>
        <v>55.1331065582058</v>
      </c>
      <c r="L94" s="20" t="n">
        <f aca="false">K94+F94*H94</f>
        <v>114.893106558206</v>
      </c>
      <c r="M94" s="16" t="str">
        <f aca="false">IF(C94&lt;=K94,"REORDER",IF(C94&gt;L94,"OVERSTOCK","OK"))</f>
        <v>REORDER</v>
      </c>
      <c r="N94" s="16" t="str">
        <f aca="false">IF(C94&lt;=D94,"REORDER","OK")</f>
        <v>OK</v>
      </c>
      <c r="O94" s="18" t="n">
        <f aca="false">IF(D94&lt;I94,1,0)</f>
        <v>1</v>
      </c>
      <c r="P94" s="20" t="n">
        <f aca="false">C94/F94</f>
        <v>4.01606425702811</v>
      </c>
      <c r="Q94" s="19" t="n">
        <f aca="false">DATA!N94</f>
        <v>124.74</v>
      </c>
      <c r="R94" s="19" t="n">
        <f aca="false">DATA!O94</f>
        <v>1.14</v>
      </c>
      <c r="S94" s="17" t="n">
        <f aca="false">C94*Q94</f>
        <v>4989.6</v>
      </c>
      <c r="T94" s="19" t="n">
        <f aca="false">C94*R94</f>
        <v>45.6</v>
      </c>
      <c r="U94" s="20" t="n">
        <f aca="false">MAX(0,C94-L94)</f>
        <v>0</v>
      </c>
      <c r="V94" s="17" t="n">
        <f aca="false">U94*Q94</f>
        <v>0</v>
      </c>
      <c r="W94" s="19" t="n">
        <f aca="false">U94*R94</f>
        <v>0</v>
      </c>
      <c r="X94" s="20" t="n">
        <f aca="false">MAX(0,K94-C94)</f>
        <v>15.1331065582058</v>
      </c>
      <c r="Y94" s="17" t="n">
        <f aca="false">F94*PARAMETER!$B$5*Q94</f>
        <v>453479.796</v>
      </c>
      <c r="Z94" s="21" t="n">
        <f aca="false">SUMIF($Y$2:$Y$3205,"&gt;="&amp;Y94)/SUM($Y$2:$Y$3205)</f>
        <v>0.919491701482253</v>
      </c>
      <c r="AA94" s="16" t="str">
        <f aca="false">IF(Z94&lt;=PARAMETER!$B$7,"A",IF(Z94&lt;=PARAMETER!$B$8,"B","C"))</f>
        <v>B</v>
      </c>
      <c r="AB94" s="22" t="n">
        <f aca="false">G94/F94</f>
        <v>0.145582329317269</v>
      </c>
      <c r="AC94" s="16" t="str">
        <f aca="false">IF(AB94&lt;=PARAMETER!$B$9,"X",IF(AB94&lt;=PARAMETER!$B$10,"Y","Z"))</f>
        <v>X</v>
      </c>
      <c r="AD94" s="16" t="str">
        <f aca="false">AA94&amp;AC94</f>
        <v>BX</v>
      </c>
      <c r="AE94" s="22" t="n">
        <f aca="false">DATA!I94</f>
        <v>0.43</v>
      </c>
      <c r="AF94" s="18" t="n">
        <f aca="false">DATA!L94</f>
        <v>144</v>
      </c>
      <c r="AG94" s="16" t="str">
        <f aca="false">DATA!K94</f>
        <v>B</v>
      </c>
      <c r="AH94" s="18" t="n">
        <f aca="false">IF(AE94&gt;=PARAMETER!$B$12,1,0)</f>
        <v>0</v>
      </c>
      <c r="AI94" s="18" t="n">
        <f aca="false">IF(AF94&gt;=PARAMETER!$B$13,1,0)</f>
        <v>1</v>
      </c>
      <c r="AJ94" s="18" t="n">
        <f aca="false">IF(AND(AH94=1,AI94=1),1,0)</f>
        <v>0</v>
      </c>
    </row>
    <row r="95" customFormat="false" ht="15" hidden="false" customHeight="false" outlineLevel="0" collapsed="false">
      <c r="A95" s="16" t="str">
        <f aca="false">DATA!A95</f>
        <v>ITM10093</v>
      </c>
      <c r="B95" s="16" t="str">
        <f aca="false">DATA!B95</f>
        <v>Groceries</v>
      </c>
      <c r="C95" s="17" t="n">
        <f aca="false">DATA!C95</f>
        <v>422</v>
      </c>
      <c r="D95" s="17" t="n">
        <f aca="false">DATA!D95</f>
        <v>46</v>
      </c>
      <c r="E95" s="18" t="n">
        <f aca="false">DATA!F95</f>
        <v>5</v>
      </c>
      <c r="F95" s="19" t="n">
        <f aca="false">DATA!G95</f>
        <v>7.43</v>
      </c>
      <c r="G95" s="19" t="n">
        <f aca="false">DATA!H95</f>
        <v>9.95</v>
      </c>
      <c r="H95" s="18" t="n">
        <f aca="false">DATA!E95</f>
        <v>3</v>
      </c>
      <c r="I95" s="20" t="n">
        <f aca="false">F95*E95</f>
        <v>37.15</v>
      </c>
      <c r="J95" s="20" t="n">
        <f aca="false">PARAMETER!$B$4*G95*SQRT(E95)</f>
        <v>36.5961450028607</v>
      </c>
      <c r="K95" s="20" t="n">
        <f aca="false">I95+J95</f>
        <v>73.7461450028607</v>
      </c>
      <c r="L95" s="20" t="n">
        <f aca="false">K95+F95*H95</f>
        <v>96.0361450028607</v>
      </c>
      <c r="M95" s="16" t="str">
        <f aca="false">IF(C95&lt;=K95,"REORDER",IF(C95&gt;L95,"OVERSTOCK","OK"))</f>
        <v>OVERSTOCK</v>
      </c>
      <c r="N95" s="16" t="str">
        <f aca="false">IF(C95&lt;=D95,"REORDER","OK")</f>
        <v>OK</v>
      </c>
      <c r="O95" s="18" t="n">
        <f aca="false">IF(D95&lt;I95,1,0)</f>
        <v>0</v>
      </c>
      <c r="P95" s="20" t="n">
        <f aca="false">C95/F95</f>
        <v>56.7967698519516</v>
      </c>
      <c r="Q95" s="19" t="n">
        <f aca="false">DATA!N95</f>
        <v>87.28</v>
      </c>
      <c r="R95" s="19" t="n">
        <f aca="false">DATA!O95</f>
        <v>1.66</v>
      </c>
      <c r="S95" s="17" t="n">
        <f aca="false">C95*Q95</f>
        <v>36832.16</v>
      </c>
      <c r="T95" s="19" t="n">
        <f aca="false">C95*R95</f>
        <v>700.52</v>
      </c>
      <c r="U95" s="20" t="n">
        <f aca="false">MAX(0,C95-L95)</f>
        <v>325.963854997139</v>
      </c>
      <c r="V95" s="17" t="n">
        <f aca="false">U95*Q95</f>
        <v>28450.1252641503</v>
      </c>
      <c r="W95" s="19" t="n">
        <f aca="false">U95*R95</f>
        <v>541.099999295251</v>
      </c>
      <c r="X95" s="20" t="n">
        <f aca="false">MAX(0,K95-C95)</f>
        <v>0</v>
      </c>
      <c r="Y95" s="17" t="n">
        <f aca="false">F95*PARAMETER!$B$5*Q95</f>
        <v>236698.996</v>
      </c>
      <c r="Z95" s="21" t="n">
        <f aca="false">SUMIF($Y$2:$Y$3205,"&gt;="&amp;Y95)/SUM($Y$2:$Y$3205)</f>
        <v>0.975073195875652</v>
      </c>
      <c r="AA95" s="16" t="str">
        <f aca="false">IF(Z95&lt;=PARAMETER!$B$7,"A",IF(Z95&lt;=PARAMETER!$B$8,"B","C"))</f>
        <v>C</v>
      </c>
      <c r="AB95" s="22" t="n">
        <f aca="false">G95/F95</f>
        <v>1.33916554508748</v>
      </c>
      <c r="AC95" s="16" t="str">
        <f aca="false">IF(AB95&lt;=PARAMETER!$B$9,"X",IF(AB95&lt;=PARAMETER!$B$10,"Y","Z"))</f>
        <v>Z</v>
      </c>
      <c r="AD95" s="16" t="str">
        <f aca="false">AA95&amp;AC95</f>
        <v>CZ</v>
      </c>
      <c r="AE95" s="22" t="n">
        <f aca="false">DATA!I95</f>
        <v>0.73</v>
      </c>
      <c r="AF95" s="18" t="n">
        <f aca="false">DATA!L95</f>
        <v>136</v>
      </c>
      <c r="AG95" s="16" t="str">
        <f aca="false">DATA!K95</f>
        <v>B</v>
      </c>
      <c r="AH95" s="18" t="n">
        <f aca="false">IF(AE95&gt;=PARAMETER!$B$12,1,0)</f>
        <v>0</v>
      </c>
      <c r="AI95" s="18" t="n">
        <f aca="false">IF(AF95&gt;=PARAMETER!$B$13,1,0)</f>
        <v>1</v>
      </c>
      <c r="AJ95" s="18" t="n">
        <f aca="false">IF(AND(AH95=1,AI95=1),1,0)</f>
        <v>0</v>
      </c>
    </row>
    <row r="96" customFormat="false" ht="15" hidden="false" customHeight="false" outlineLevel="0" collapsed="false">
      <c r="A96" s="16" t="str">
        <f aca="false">DATA!A96</f>
        <v>ITM10094</v>
      </c>
      <c r="B96" s="16" t="str">
        <f aca="false">DATA!B96</f>
        <v>Electronics</v>
      </c>
      <c r="C96" s="17" t="n">
        <f aca="false">DATA!C96</f>
        <v>72</v>
      </c>
      <c r="D96" s="17" t="n">
        <f aca="false">DATA!D96</f>
        <v>26</v>
      </c>
      <c r="E96" s="18" t="n">
        <f aca="false">DATA!F96</f>
        <v>4</v>
      </c>
      <c r="F96" s="19" t="n">
        <f aca="false">DATA!G96</f>
        <v>29.98</v>
      </c>
      <c r="G96" s="19" t="n">
        <f aca="false">DATA!H96</f>
        <v>4.3</v>
      </c>
      <c r="H96" s="18" t="n">
        <f aca="false">DATA!E96</f>
        <v>7</v>
      </c>
      <c r="I96" s="20" t="n">
        <f aca="false">F96*E96</f>
        <v>119.92</v>
      </c>
      <c r="J96" s="20" t="n">
        <f aca="false">PARAMETER!$B$4*G96*SQRT(E96)</f>
        <v>14.1457411917827</v>
      </c>
      <c r="K96" s="20" t="n">
        <f aca="false">I96+J96</f>
        <v>134.065741191783</v>
      </c>
      <c r="L96" s="20" t="n">
        <f aca="false">K96+F96*H96</f>
        <v>343.925741191783</v>
      </c>
      <c r="M96" s="16" t="str">
        <f aca="false">IF(C96&lt;=K96,"REORDER",IF(C96&gt;L96,"OVERSTOCK","OK"))</f>
        <v>REORDER</v>
      </c>
      <c r="N96" s="16" t="str">
        <f aca="false">IF(C96&lt;=D96,"REORDER","OK")</f>
        <v>OK</v>
      </c>
      <c r="O96" s="18" t="n">
        <f aca="false">IF(D96&lt;I96,1,0)</f>
        <v>1</v>
      </c>
      <c r="P96" s="20" t="n">
        <f aca="false">C96/F96</f>
        <v>2.40160106737825</v>
      </c>
      <c r="Q96" s="19" t="n">
        <f aca="false">DATA!N96</f>
        <v>43.68</v>
      </c>
      <c r="R96" s="19" t="n">
        <f aca="false">DATA!O96</f>
        <v>1.66</v>
      </c>
      <c r="S96" s="17" t="n">
        <f aca="false">C96*Q96</f>
        <v>3144.96</v>
      </c>
      <c r="T96" s="19" t="n">
        <f aca="false">C96*R96</f>
        <v>119.52</v>
      </c>
      <c r="U96" s="20" t="n">
        <f aca="false">MAX(0,C96-L96)</f>
        <v>0</v>
      </c>
      <c r="V96" s="17" t="n">
        <f aca="false">U96*Q96</f>
        <v>0</v>
      </c>
      <c r="W96" s="19" t="n">
        <f aca="false">U96*R96</f>
        <v>0</v>
      </c>
      <c r="X96" s="20" t="n">
        <f aca="false">MAX(0,K96-C96)</f>
        <v>62.0657411917827</v>
      </c>
      <c r="Y96" s="17" t="n">
        <f aca="false">F96*PARAMETER!$B$5*Q96</f>
        <v>477977.136</v>
      </c>
      <c r="Z96" s="21" t="n">
        <f aca="false">SUMIF($Y$2:$Y$3205,"&gt;="&amp;Y96)/SUM($Y$2:$Y$3205)</f>
        <v>0.912650909968695</v>
      </c>
      <c r="AA96" s="16" t="str">
        <f aca="false">IF(Z96&lt;=PARAMETER!$B$7,"A",IF(Z96&lt;=PARAMETER!$B$8,"B","C"))</f>
        <v>B</v>
      </c>
      <c r="AB96" s="22" t="n">
        <f aca="false">G96/F96</f>
        <v>0.14342895263509</v>
      </c>
      <c r="AC96" s="16" t="str">
        <f aca="false">IF(AB96&lt;=PARAMETER!$B$9,"X",IF(AB96&lt;=PARAMETER!$B$10,"Y","Z"))</f>
        <v>X</v>
      </c>
      <c r="AD96" s="16" t="str">
        <f aca="false">AA96&amp;AC96</f>
        <v>BX</v>
      </c>
      <c r="AE96" s="22" t="n">
        <f aca="false">DATA!I96</f>
        <v>0.26</v>
      </c>
      <c r="AF96" s="18" t="n">
        <f aca="false">DATA!L96</f>
        <v>46</v>
      </c>
      <c r="AG96" s="16" t="str">
        <f aca="false">DATA!K96</f>
        <v>D</v>
      </c>
      <c r="AH96" s="18" t="n">
        <f aca="false">IF(AE96&gt;=PARAMETER!$B$12,1,0)</f>
        <v>0</v>
      </c>
      <c r="AI96" s="18" t="n">
        <f aca="false">IF(AF96&gt;=PARAMETER!$B$13,1,0)</f>
        <v>0</v>
      </c>
      <c r="AJ96" s="18" t="n">
        <f aca="false">IF(AND(AH96=1,AI96=1),1,0)</f>
        <v>0</v>
      </c>
    </row>
    <row r="97" customFormat="false" ht="15" hidden="false" customHeight="false" outlineLevel="0" collapsed="false">
      <c r="A97" s="16" t="str">
        <f aca="false">DATA!A97</f>
        <v>ITM10095</v>
      </c>
      <c r="B97" s="16" t="str">
        <f aca="false">DATA!B97</f>
        <v>Groceries</v>
      </c>
      <c r="C97" s="17" t="n">
        <f aca="false">DATA!C97</f>
        <v>294</v>
      </c>
      <c r="D97" s="17" t="n">
        <f aca="false">DATA!D97</f>
        <v>48</v>
      </c>
      <c r="E97" s="18" t="n">
        <f aca="false">DATA!F97</f>
        <v>2</v>
      </c>
      <c r="F97" s="19" t="n">
        <f aca="false">DATA!G97</f>
        <v>32.02</v>
      </c>
      <c r="G97" s="19" t="n">
        <f aca="false">DATA!H97</f>
        <v>6.56</v>
      </c>
      <c r="H97" s="18" t="n">
        <f aca="false">DATA!E97</f>
        <v>10</v>
      </c>
      <c r="I97" s="20" t="n">
        <f aca="false">F97*E97</f>
        <v>64.04</v>
      </c>
      <c r="J97" s="20" t="n">
        <f aca="false">PARAMETER!$B$4*G97*SQRT(E97)</f>
        <v>15.259703456238</v>
      </c>
      <c r="K97" s="20" t="n">
        <f aca="false">I97+J97</f>
        <v>79.299703456238</v>
      </c>
      <c r="L97" s="20" t="n">
        <f aca="false">K97+F97*H97</f>
        <v>399.499703456238</v>
      </c>
      <c r="M97" s="16" t="str">
        <f aca="false">IF(C97&lt;=K97,"REORDER",IF(C97&gt;L97,"OVERSTOCK","OK"))</f>
        <v>OK</v>
      </c>
      <c r="N97" s="16" t="str">
        <f aca="false">IF(C97&lt;=D97,"REORDER","OK")</f>
        <v>OK</v>
      </c>
      <c r="O97" s="18" t="n">
        <f aca="false">IF(D97&lt;I97,1,0)</f>
        <v>1</v>
      </c>
      <c r="P97" s="20" t="n">
        <f aca="false">C97/F97</f>
        <v>9.18176139912555</v>
      </c>
      <c r="Q97" s="19" t="n">
        <f aca="false">DATA!N97</f>
        <v>159.61</v>
      </c>
      <c r="R97" s="19" t="n">
        <f aca="false">DATA!O97</f>
        <v>1.24</v>
      </c>
      <c r="S97" s="17" t="n">
        <f aca="false">C97*Q97</f>
        <v>46925.34</v>
      </c>
      <c r="T97" s="19" t="n">
        <f aca="false">C97*R97</f>
        <v>364.56</v>
      </c>
      <c r="U97" s="20" t="n">
        <f aca="false">MAX(0,C97-L97)</f>
        <v>0</v>
      </c>
      <c r="V97" s="17" t="n">
        <f aca="false">U97*Q97</f>
        <v>0</v>
      </c>
      <c r="W97" s="19" t="n">
        <f aca="false">U97*R97</f>
        <v>0</v>
      </c>
      <c r="X97" s="20" t="n">
        <f aca="false">MAX(0,K97-C97)</f>
        <v>0</v>
      </c>
      <c r="Y97" s="17" t="n">
        <f aca="false">F97*PARAMETER!$B$5*Q97</f>
        <v>1865409.953</v>
      </c>
      <c r="Z97" s="21" t="n">
        <f aca="false">SUMIF($Y$2:$Y$3205,"&gt;="&amp;Y97)/SUM($Y$2:$Y$3205)</f>
        <v>0.389470768138272</v>
      </c>
      <c r="AA97" s="16" t="str">
        <f aca="false">IF(Z97&lt;=PARAMETER!$B$7,"A",IF(Z97&lt;=PARAMETER!$B$8,"B","C"))</f>
        <v>A</v>
      </c>
      <c r="AB97" s="22" t="n">
        <f aca="false">G97/F97</f>
        <v>0.204871955028107</v>
      </c>
      <c r="AC97" s="16" t="str">
        <f aca="false">IF(AB97&lt;=PARAMETER!$B$9,"X",IF(AB97&lt;=PARAMETER!$B$10,"Y","Z"))</f>
        <v>X</v>
      </c>
      <c r="AD97" s="16" t="str">
        <f aca="false">AA97&amp;AC97</f>
        <v>AX</v>
      </c>
      <c r="AE97" s="22" t="n">
        <f aca="false">DATA!I97</f>
        <v>0.43</v>
      </c>
      <c r="AF97" s="18" t="n">
        <f aca="false">DATA!L97</f>
        <v>16</v>
      </c>
      <c r="AG97" s="16" t="str">
        <f aca="false">DATA!K97</f>
        <v>B</v>
      </c>
      <c r="AH97" s="18" t="n">
        <f aca="false">IF(AE97&gt;=PARAMETER!$B$12,1,0)</f>
        <v>0</v>
      </c>
      <c r="AI97" s="18" t="n">
        <f aca="false">IF(AF97&gt;=PARAMETER!$B$13,1,0)</f>
        <v>0</v>
      </c>
      <c r="AJ97" s="18" t="n">
        <f aca="false">IF(AND(AH97=1,AI97=1),1,0)</f>
        <v>0</v>
      </c>
    </row>
    <row r="98" customFormat="false" ht="15" hidden="false" customHeight="false" outlineLevel="0" collapsed="false">
      <c r="A98" s="16" t="str">
        <f aca="false">DATA!A98</f>
        <v>ITM10096</v>
      </c>
      <c r="B98" s="16" t="str">
        <f aca="false">DATA!B98</f>
        <v>Automotive</v>
      </c>
      <c r="C98" s="17" t="n">
        <f aca="false">DATA!C98</f>
        <v>332</v>
      </c>
      <c r="D98" s="17" t="n">
        <f aca="false">DATA!D98</f>
        <v>57</v>
      </c>
      <c r="E98" s="18" t="n">
        <f aca="false">DATA!F98</f>
        <v>2</v>
      </c>
      <c r="F98" s="19" t="n">
        <f aca="false">DATA!G98</f>
        <v>3.6</v>
      </c>
      <c r="G98" s="19" t="n">
        <f aca="false">DATA!H98</f>
        <v>8.91</v>
      </c>
      <c r="H98" s="18" t="n">
        <f aca="false">DATA!E98</f>
        <v>6</v>
      </c>
      <c r="I98" s="20" t="n">
        <f aca="false">F98*E98</f>
        <v>7.2</v>
      </c>
      <c r="J98" s="20" t="n">
        <f aca="false">PARAMETER!$B$4*G98*SQRT(E98)</f>
        <v>20.7262130785183</v>
      </c>
      <c r="K98" s="20" t="n">
        <f aca="false">I98+J98</f>
        <v>27.9262130785183</v>
      </c>
      <c r="L98" s="20" t="n">
        <f aca="false">K98+F98*H98</f>
        <v>49.5262130785183</v>
      </c>
      <c r="M98" s="16" t="str">
        <f aca="false">IF(C98&lt;=K98,"REORDER",IF(C98&gt;L98,"OVERSTOCK","OK"))</f>
        <v>OVERSTOCK</v>
      </c>
      <c r="N98" s="16" t="str">
        <f aca="false">IF(C98&lt;=D98,"REORDER","OK")</f>
        <v>OK</v>
      </c>
      <c r="O98" s="18" t="n">
        <f aca="false">IF(D98&lt;I98,1,0)</f>
        <v>0</v>
      </c>
      <c r="P98" s="20" t="n">
        <f aca="false">C98/F98</f>
        <v>92.2222222222222</v>
      </c>
      <c r="Q98" s="19" t="n">
        <f aca="false">DATA!N98</f>
        <v>48.05</v>
      </c>
      <c r="R98" s="19" t="n">
        <f aca="false">DATA!O98</f>
        <v>0.14</v>
      </c>
      <c r="S98" s="17" t="n">
        <f aca="false">C98*Q98</f>
        <v>15952.6</v>
      </c>
      <c r="T98" s="19" t="n">
        <f aca="false">C98*R98</f>
        <v>46.48</v>
      </c>
      <c r="U98" s="20" t="n">
        <f aca="false">MAX(0,C98-L98)</f>
        <v>282.473786921482</v>
      </c>
      <c r="V98" s="17" t="n">
        <f aca="false">U98*Q98</f>
        <v>13572.8654615772</v>
      </c>
      <c r="W98" s="19" t="n">
        <f aca="false">U98*R98</f>
        <v>39.5463301690074</v>
      </c>
      <c r="X98" s="20" t="n">
        <f aca="false">MAX(0,K98-C98)</f>
        <v>0</v>
      </c>
      <c r="Y98" s="17" t="n">
        <f aca="false">F98*PARAMETER!$B$5*Q98</f>
        <v>63137.7</v>
      </c>
      <c r="Z98" s="21" t="n">
        <f aca="false">SUMIF($Y$2:$Y$3205,"&gt;="&amp;Y98)/SUM($Y$2:$Y$3205)</f>
        <v>0.99884326546676</v>
      </c>
      <c r="AA98" s="16" t="str">
        <f aca="false">IF(Z98&lt;=PARAMETER!$B$7,"A",IF(Z98&lt;=PARAMETER!$B$8,"B","C"))</f>
        <v>C</v>
      </c>
      <c r="AB98" s="22" t="n">
        <f aca="false">G98/F98</f>
        <v>2.475</v>
      </c>
      <c r="AC98" s="16" t="str">
        <f aca="false">IF(AB98&lt;=PARAMETER!$B$9,"X",IF(AB98&lt;=PARAMETER!$B$10,"Y","Z"))</f>
        <v>Z</v>
      </c>
      <c r="AD98" s="16" t="str">
        <f aca="false">AA98&amp;AC98</f>
        <v>CZ</v>
      </c>
      <c r="AE98" s="22" t="n">
        <f aca="false">DATA!I98</f>
        <v>0.36</v>
      </c>
      <c r="AF98" s="18" t="n">
        <f aca="false">DATA!L98</f>
        <v>86</v>
      </c>
      <c r="AG98" s="16" t="str">
        <f aca="false">DATA!K98</f>
        <v>C</v>
      </c>
      <c r="AH98" s="18" t="n">
        <f aca="false">IF(AE98&gt;=PARAMETER!$B$12,1,0)</f>
        <v>0</v>
      </c>
      <c r="AI98" s="18" t="n">
        <f aca="false">IF(AF98&gt;=PARAMETER!$B$13,1,0)</f>
        <v>0</v>
      </c>
      <c r="AJ98" s="18" t="n">
        <f aca="false">IF(AND(AH98=1,AI98=1),1,0)</f>
        <v>0</v>
      </c>
    </row>
    <row r="99" customFormat="false" ht="15" hidden="false" customHeight="false" outlineLevel="0" collapsed="false">
      <c r="A99" s="16" t="str">
        <f aca="false">DATA!A99</f>
        <v>ITM10097</v>
      </c>
      <c r="B99" s="16" t="str">
        <f aca="false">DATA!B99</f>
        <v>Apparel</v>
      </c>
      <c r="C99" s="17" t="n">
        <f aca="false">DATA!C99</f>
        <v>300</v>
      </c>
      <c r="D99" s="17" t="n">
        <f aca="false">DATA!D99</f>
        <v>55</v>
      </c>
      <c r="E99" s="18" t="n">
        <f aca="false">DATA!F99</f>
        <v>5</v>
      </c>
      <c r="F99" s="19" t="n">
        <f aca="false">DATA!G99</f>
        <v>12.91</v>
      </c>
      <c r="G99" s="19" t="n">
        <f aca="false">DATA!H99</f>
        <v>4.52</v>
      </c>
      <c r="H99" s="18" t="n">
        <f aca="false">DATA!E99</f>
        <v>14</v>
      </c>
      <c r="I99" s="20" t="n">
        <f aca="false">F99*E99</f>
        <v>64.55</v>
      </c>
      <c r="J99" s="20" t="n">
        <f aca="false">PARAMETER!$B$4*G99*SQRT(E99)</f>
        <v>16.6245804435106</v>
      </c>
      <c r="K99" s="20" t="n">
        <f aca="false">I99+J99</f>
        <v>81.1745804435106</v>
      </c>
      <c r="L99" s="20" t="n">
        <f aca="false">K99+F99*H99</f>
        <v>261.914580443511</v>
      </c>
      <c r="M99" s="16" t="str">
        <f aca="false">IF(C99&lt;=K99,"REORDER",IF(C99&gt;L99,"OVERSTOCK","OK"))</f>
        <v>OVERSTOCK</v>
      </c>
      <c r="N99" s="16" t="str">
        <f aca="false">IF(C99&lt;=D99,"REORDER","OK")</f>
        <v>OK</v>
      </c>
      <c r="O99" s="18" t="n">
        <f aca="false">IF(D99&lt;I99,1,0)</f>
        <v>1</v>
      </c>
      <c r="P99" s="20" t="n">
        <f aca="false">C99/F99</f>
        <v>23.2378001549187</v>
      </c>
      <c r="Q99" s="19" t="n">
        <f aca="false">DATA!N99</f>
        <v>71.11</v>
      </c>
      <c r="R99" s="19" t="n">
        <f aca="false">DATA!O99</f>
        <v>0.8</v>
      </c>
      <c r="S99" s="17" t="n">
        <f aca="false">C99*Q99</f>
        <v>21333</v>
      </c>
      <c r="T99" s="19" t="n">
        <f aca="false">C99*R99</f>
        <v>240</v>
      </c>
      <c r="U99" s="20" t="n">
        <f aca="false">MAX(0,C99-L99)</f>
        <v>38.0854195564894</v>
      </c>
      <c r="V99" s="17" t="n">
        <f aca="false">U99*Q99</f>
        <v>2708.25418466196</v>
      </c>
      <c r="W99" s="19" t="n">
        <f aca="false">U99*R99</f>
        <v>30.4683356451915</v>
      </c>
      <c r="X99" s="20" t="n">
        <f aca="false">MAX(0,K99-C99)</f>
        <v>0</v>
      </c>
      <c r="Y99" s="17" t="n">
        <f aca="false">F99*PARAMETER!$B$5*Q99</f>
        <v>335080.9865</v>
      </c>
      <c r="Z99" s="21" t="n">
        <f aca="false">SUMIF($Y$2:$Y$3205,"&gt;="&amp;Y99)/SUM($Y$2:$Y$3205)</f>
        <v>0.952245933804874</v>
      </c>
      <c r="AA99" s="16" t="str">
        <f aca="false">IF(Z99&lt;=PARAMETER!$B$7,"A",IF(Z99&lt;=PARAMETER!$B$8,"B","C"))</f>
        <v>C</v>
      </c>
      <c r="AB99" s="22" t="n">
        <f aca="false">G99/F99</f>
        <v>0.350116189000775</v>
      </c>
      <c r="AC99" s="16" t="str">
        <f aca="false">IF(AB99&lt;=PARAMETER!$B$9,"X",IF(AB99&lt;=PARAMETER!$B$10,"Y","Z"))</f>
        <v>Y</v>
      </c>
      <c r="AD99" s="16" t="str">
        <f aca="false">AA99&amp;AC99</f>
        <v>CY</v>
      </c>
      <c r="AE99" s="22" t="n">
        <f aca="false">DATA!I99</f>
        <v>0.64</v>
      </c>
      <c r="AF99" s="18" t="n">
        <f aca="false">DATA!L99</f>
        <v>91</v>
      </c>
      <c r="AG99" s="16" t="str">
        <f aca="false">DATA!K99</f>
        <v>D</v>
      </c>
      <c r="AH99" s="18" t="n">
        <f aca="false">IF(AE99&gt;=PARAMETER!$B$12,1,0)</f>
        <v>0</v>
      </c>
      <c r="AI99" s="18" t="n">
        <f aca="false">IF(AF99&gt;=PARAMETER!$B$13,1,0)</f>
        <v>0</v>
      </c>
      <c r="AJ99" s="18" t="n">
        <f aca="false">IF(AND(AH99=1,AI99=1),1,0)</f>
        <v>0</v>
      </c>
    </row>
    <row r="100" customFormat="false" ht="15" hidden="false" customHeight="false" outlineLevel="0" collapsed="false">
      <c r="A100" s="16" t="str">
        <f aca="false">DATA!A100</f>
        <v>ITM10098</v>
      </c>
      <c r="B100" s="16" t="str">
        <f aca="false">DATA!B100</f>
        <v>Apparel</v>
      </c>
      <c r="C100" s="17" t="n">
        <f aca="false">DATA!C100</f>
        <v>233</v>
      </c>
      <c r="D100" s="17" t="n">
        <f aca="false">DATA!D100</f>
        <v>99</v>
      </c>
      <c r="E100" s="18" t="n">
        <f aca="false">DATA!F100</f>
        <v>9</v>
      </c>
      <c r="F100" s="19" t="n">
        <f aca="false">DATA!G100</f>
        <v>39.98</v>
      </c>
      <c r="G100" s="19" t="n">
        <f aca="false">DATA!H100</f>
        <v>7.85</v>
      </c>
      <c r="H100" s="18" t="n">
        <f aca="false">DATA!E100</f>
        <v>10</v>
      </c>
      <c r="I100" s="20" t="n">
        <f aca="false">F100*E100</f>
        <v>359.82</v>
      </c>
      <c r="J100" s="20" t="n">
        <f aca="false">PARAMETER!$B$4*G100*SQRT(E100)</f>
        <v>38.7363029147072</v>
      </c>
      <c r="K100" s="20" t="n">
        <f aca="false">I100+J100</f>
        <v>398.556302914707</v>
      </c>
      <c r="L100" s="20" t="n">
        <f aca="false">K100+F100*H100</f>
        <v>798.356302914707</v>
      </c>
      <c r="M100" s="16" t="str">
        <f aca="false">IF(C100&lt;=K100,"REORDER",IF(C100&gt;L100,"OVERSTOCK","OK"))</f>
        <v>REORDER</v>
      </c>
      <c r="N100" s="16" t="str">
        <f aca="false">IF(C100&lt;=D100,"REORDER","OK")</f>
        <v>OK</v>
      </c>
      <c r="O100" s="18" t="n">
        <f aca="false">IF(D100&lt;I100,1,0)</f>
        <v>1</v>
      </c>
      <c r="P100" s="20" t="n">
        <f aca="false">C100/F100</f>
        <v>5.82791395697849</v>
      </c>
      <c r="Q100" s="19" t="n">
        <f aca="false">DATA!N100</f>
        <v>21.67</v>
      </c>
      <c r="R100" s="19" t="n">
        <f aca="false">DATA!O100</f>
        <v>0.53</v>
      </c>
      <c r="S100" s="17" t="n">
        <f aca="false">C100*Q100</f>
        <v>5049.11</v>
      </c>
      <c r="T100" s="19" t="n">
        <f aca="false">C100*R100</f>
        <v>123.49</v>
      </c>
      <c r="U100" s="20" t="n">
        <f aca="false">MAX(0,C100-L100)</f>
        <v>0</v>
      </c>
      <c r="V100" s="17" t="n">
        <f aca="false">U100*Q100</f>
        <v>0</v>
      </c>
      <c r="W100" s="19" t="n">
        <f aca="false">U100*R100</f>
        <v>0</v>
      </c>
      <c r="X100" s="20" t="n">
        <f aca="false">MAX(0,K100-C100)</f>
        <v>165.556302914707</v>
      </c>
      <c r="Y100" s="17" t="n">
        <f aca="false">F100*PARAMETER!$B$5*Q100</f>
        <v>316223.809</v>
      </c>
      <c r="Z100" s="21" t="n">
        <f aca="false">SUMIF($Y$2:$Y$3205,"&gt;="&amp;Y100)/SUM($Y$2:$Y$3205)</f>
        <v>0.956288449719396</v>
      </c>
      <c r="AA100" s="16" t="str">
        <f aca="false">IF(Z100&lt;=PARAMETER!$B$7,"A",IF(Z100&lt;=PARAMETER!$B$8,"B","C"))</f>
        <v>C</v>
      </c>
      <c r="AB100" s="22" t="n">
        <f aca="false">G100/F100</f>
        <v>0.196348174087044</v>
      </c>
      <c r="AC100" s="16" t="str">
        <f aca="false">IF(AB100&lt;=PARAMETER!$B$9,"X",IF(AB100&lt;=PARAMETER!$B$10,"Y","Z"))</f>
        <v>X</v>
      </c>
      <c r="AD100" s="16" t="str">
        <f aca="false">AA100&amp;AC100</f>
        <v>CX</v>
      </c>
      <c r="AE100" s="22" t="n">
        <f aca="false">DATA!I100</f>
        <v>0.25</v>
      </c>
      <c r="AF100" s="18" t="n">
        <f aca="false">DATA!L100</f>
        <v>104</v>
      </c>
      <c r="AG100" s="16" t="str">
        <f aca="false">DATA!K100</f>
        <v>B</v>
      </c>
      <c r="AH100" s="18" t="n">
        <f aca="false">IF(AE100&gt;=PARAMETER!$B$12,1,0)</f>
        <v>0</v>
      </c>
      <c r="AI100" s="18" t="n">
        <f aca="false">IF(AF100&gt;=PARAMETER!$B$13,1,0)</f>
        <v>1</v>
      </c>
      <c r="AJ100" s="18" t="n">
        <f aca="false">IF(AND(AH100=1,AI100=1),1,0)</f>
        <v>0</v>
      </c>
    </row>
    <row r="101" customFormat="false" ht="15" hidden="false" customHeight="false" outlineLevel="0" collapsed="false">
      <c r="A101" s="16" t="str">
        <f aca="false">DATA!A101</f>
        <v>ITM10099</v>
      </c>
      <c r="B101" s="16" t="str">
        <f aca="false">DATA!B101</f>
        <v>Electronics</v>
      </c>
      <c r="C101" s="17" t="n">
        <f aca="false">DATA!C101</f>
        <v>50</v>
      </c>
      <c r="D101" s="17" t="n">
        <f aca="false">DATA!D101</f>
        <v>57</v>
      </c>
      <c r="E101" s="18" t="n">
        <f aca="false">DATA!F101</f>
        <v>9</v>
      </c>
      <c r="F101" s="19" t="n">
        <f aca="false">DATA!G101</f>
        <v>3.43</v>
      </c>
      <c r="G101" s="19" t="n">
        <f aca="false">DATA!H101</f>
        <v>9.73</v>
      </c>
      <c r="H101" s="18" t="n">
        <f aca="false">DATA!E101</f>
        <v>10</v>
      </c>
      <c r="I101" s="20" t="n">
        <f aca="false">F101*E101</f>
        <v>30.87</v>
      </c>
      <c r="J101" s="20" t="n">
        <f aca="false">PARAMETER!$B$4*G101*SQRT(E101)</f>
        <v>48.0132773707135</v>
      </c>
      <c r="K101" s="20" t="n">
        <f aca="false">I101+J101</f>
        <v>78.8832773707135</v>
      </c>
      <c r="L101" s="20" t="n">
        <f aca="false">K101+F101*H101</f>
        <v>113.183277370713</v>
      </c>
      <c r="M101" s="16" t="str">
        <f aca="false">IF(C101&lt;=K101,"REORDER",IF(C101&gt;L101,"OVERSTOCK","OK"))</f>
        <v>REORDER</v>
      </c>
      <c r="N101" s="16" t="str">
        <f aca="false">IF(C101&lt;=D101,"REORDER","OK")</f>
        <v>REORDER</v>
      </c>
      <c r="O101" s="18" t="n">
        <f aca="false">IF(D101&lt;I101,1,0)</f>
        <v>0</v>
      </c>
      <c r="P101" s="20" t="n">
        <f aca="false">C101/F101</f>
        <v>14.5772594752187</v>
      </c>
      <c r="Q101" s="19" t="n">
        <f aca="false">DATA!N101</f>
        <v>143.26</v>
      </c>
      <c r="R101" s="19" t="n">
        <f aca="false">DATA!O101</f>
        <v>0.74</v>
      </c>
      <c r="S101" s="17" t="n">
        <f aca="false">C101*Q101</f>
        <v>7163</v>
      </c>
      <c r="T101" s="19" t="n">
        <f aca="false">C101*R101</f>
        <v>37</v>
      </c>
      <c r="U101" s="20" t="n">
        <f aca="false">MAX(0,C101-L101)</f>
        <v>0</v>
      </c>
      <c r="V101" s="17" t="n">
        <f aca="false">U101*Q101</f>
        <v>0</v>
      </c>
      <c r="W101" s="19" t="n">
        <f aca="false">U101*R101</f>
        <v>0</v>
      </c>
      <c r="X101" s="20" t="n">
        <f aca="false">MAX(0,K101-C101)</f>
        <v>28.8832773707135</v>
      </c>
      <c r="Y101" s="17" t="n">
        <f aca="false">F101*PARAMETER!$B$5*Q101</f>
        <v>179354.357</v>
      </c>
      <c r="Z101" s="21" t="n">
        <f aca="false">SUMIF($Y$2:$Y$3205,"&gt;="&amp;Y101)/SUM($Y$2:$Y$3205)</f>
        <v>0.986792429270484</v>
      </c>
      <c r="AA101" s="16" t="str">
        <f aca="false">IF(Z101&lt;=PARAMETER!$B$7,"A",IF(Z101&lt;=PARAMETER!$B$8,"B","C"))</f>
        <v>C</v>
      </c>
      <c r="AB101" s="22" t="n">
        <f aca="false">G101/F101</f>
        <v>2.83673469387755</v>
      </c>
      <c r="AC101" s="16" t="str">
        <f aca="false">IF(AB101&lt;=PARAMETER!$B$9,"X",IF(AB101&lt;=PARAMETER!$B$10,"Y","Z"))</f>
        <v>Z</v>
      </c>
      <c r="AD101" s="16" t="str">
        <f aca="false">AA101&amp;AC101</f>
        <v>CZ</v>
      </c>
      <c r="AE101" s="22" t="n">
        <f aca="false">DATA!I101</f>
        <v>0.59</v>
      </c>
      <c r="AF101" s="18" t="n">
        <f aca="false">DATA!L101</f>
        <v>31</v>
      </c>
      <c r="AG101" s="16" t="str">
        <f aca="false">DATA!K101</f>
        <v>C</v>
      </c>
      <c r="AH101" s="18" t="n">
        <f aca="false">IF(AE101&gt;=PARAMETER!$B$12,1,0)</f>
        <v>0</v>
      </c>
      <c r="AI101" s="18" t="n">
        <f aca="false">IF(AF101&gt;=PARAMETER!$B$13,1,0)</f>
        <v>0</v>
      </c>
      <c r="AJ101" s="18" t="n">
        <f aca="false">IF(AND(AH101=1,AI101=1),1,0)</f>
        <v>0</v>
      </c>
    </row>
    <row r="102" customFormat="false" ht="15" hidden="false" customHeight="false" outlineLevel="0" collapsed="false">
      <c r="A102" s="16" t="str">
        <f aca="false">DATA!A102</f>
        <v>ITM10100</v>
      </c>
      <c r="B102" s="16" t="str">
        <f aca="false">DATA!B102</f>
        <v>Pharma</v>
      </c>
      <c r="C102" s="17" t="n">
        <f aca="false">DATA!C102</f>
        <v>356</v>
      </c>
      <c r="D102" s="17" t="n">
        <f aca="false">DATA!D102</f>
        <v>48</v>
      </c>
      <c r="E102" s="18" t="n">
        <f aca="false">DATA!F102</f>
        <v>3</v>
      </c>
      <c r="F102" s="19" t="n">
        <f aca="false">DATA!G102</f>
        <v>42.9</v>
      </c>
      <c r="G102" s="19" t="n">
        <f aca="false">DATA!H102</f>
        <v>3.91</v>
      </c>
      <c r="H102" s="18" t="n">
        <f aca="false">DATA!E102</f>
        <v>5</v>
      </c>
      <c r="I102" s="20" t="n">
        <f aca="false">F102*E102</f>
        <v>128.7</v>
      </c>
      <c r="J102" s="20" t="n">
        <f aca="false">PARAMETER!$B$4*G102*SQRT(E102)</f>
        <v>11.1394729068151</v>
      </c>
      <c r="K102" s="20" t="n">
        <f aca="false">I102+J102</f>
        <v>139.839472906815</v>
      </c>
      <c r="L102" s="20" t="n">
        <f aca="false">K102+F102*H102</f>
        <v>354.339472906815</v>
      </c>
      <c r="M102" s="16" t="str">
        <f aca="false">IF(C102&lt;=K102,"REORDER",IF(C102&gt;L102,"OVERSTOCK","OK"))</f>
        <v>OVERSTOCK</v>
      </c>
      <c r="N102" s="16" t="str">
        <f aca="false">IF(C102&lt;=D102,"REORDER","OK")</f>
        <v>OK</v>
      </c>
      <c r="O102" s="18" t="n">
        <f aca="false">IF(D102&lt;I102,1,0)</f>
        <v>1</v>
      </c>
      <c r="P102" s="20" t="n">
        <f aca="false">C102/F102</f>
        <v>8.2983682983683</v>
      </c>
      <c r="Q102" s="19" t="n">
        <f aca="false">DATA!N102</f>
        <v>62.3</v>
      </c>
      <c r="R102" s="19" t="n">
        <f aca="false">DATA!O102</f>
        <v>1.27</v>
      </c>
      <c r="S102" s="17" t="n">
        <f aca="false">C102*Q102</f>
        <v>22178.8</v>
      </c>
      <c r="T102" s="19" t="n">
        <f aca="false">C102*R102</f>
        <v>452.12</v>
      </c>
      <c r="U102" s="20" t="n">
        <f aca="false">MAX(0,C102-L102)</f>
        <v>1.6605270931849</v>
      </c>
      <c r="V102" s="17" t="n">
        <f aca="false">U102*Q102</f>
        <v>103.450837905419</v>
      </c>
      <c r="W102" s="19" t="n">
        <f aca="false">U102*R102</f>
        <v>2.10886940834482</v>
      </c>
      <c r="X102" s="20" t="n">
        <f aca="false">MAX(0,K102-C102)</f>
        <v>0</v>
      </c>
      <c r="Y102" s="17" t="n">
        <f aca="false">F102*PARAMETER!$B$5*Q102</f>
        <v>975524.55</v>
      </c>
      <c r="Z102" s="21" t="n">
        <f aca="false">SUMIF($Y$2:$Y$3205,"&gt;="&amp;Y102)/SUM($Y$2:$Y$3205)</f>
        <v>0.745859657888353</v>
      </c>
      <c r="AA102" s="16" t="str">
        <f aca="false">IF(Z102&lt;=PARAMETER!$B$7,"A",IF(Z102&lt;=PARAMETER!$B$8,"B","C"))</f>
        <v>A</v>
      </c>
      <c r="AB102" s="22" t="n">
        <f aca="false">G102/F102</f>
        <v>0.0911421911421912</v>
      </c>
      <c r="AC102" s="16" t="str">
        <f aca="false">IF(AB102&lt;=PARAMETER!$B$9,"X",IF(AB102&lt;=PARAMETER!$B$10,"Y","Z"))</f>
        <v>X</v>
      </c>
      <c r="AD102" s="16" t="str">
        <f aca="false">AA102&amp;AC102</f>
        <v>AX</v>
      </c>
      <c r="AE102" s="22" t="n">
        <f aca="false">DATA!I102</f>
        <v>0.87</v>
      </c>
      <c r="AF102" s="18" t="n">
        <f aca="false">DATA!L102</f>
        <v>87</v>
      </c>
      <c r="AG102" s="16" t="str">
        <f aca="false">DATA!K102</f>
        <v>C</v>
      </c>
      <c r="AH102" s="18" t="n">
        <f aca="false">IF(AE102&gt;=PARAMETER!$B$12,1,0)</f>
        <v>1</v>
      </c>
      <c r="AI102" s="18" t="n">
        <f aca="false">IF(AF102&gt;=PARAMETER!$B$13,1,0)</f>
        <v>0</v>
      </c>
      <c r="AJ102" s="18" t="n">
        <f aca="false">IF(AND(AH102=1,AI102=1),1,0)</f>
        <v>0</v>
      </c>
    </row>
    <row r="103" customFormat="false" ht="15" hidden="false" customHeight="false" outlineLevel="0" collapsed="false">
      <c r="A103" s="16" t="str">
        <f aca="false">DATA!A103</f>
        <v>ITM10101</v>
      </c>
      <c r="B103" s="16" t="str">
        <f aca="false">DATA!B103</f>
        <v>Electronics</v>
      </c>
      <c r="C103" s="17" t="n">
        <f aca="false">DATA!C103</f>
        <v>202</v>
      </c>
      <c r="D103" s="17" t="n">
        <f aca="false">DATA!D103</f>
        <v>13</v>
      </c>
      <c r="E103" s="18" t="n">
        <f aca="false">DATA!F103</f>
        <v>5</v>
      </c>
      <c r="F103" s="19" t="n">
        <f aca="false">DATA!G103</f>
        <v>33.25</v>
      </c>
      <c r="G103" s="19" t="n">
        <f aca="false">DATA!H103</f>
        <v>4.35</v>
      </c>
      <c r="H103" s="18" t="n">
        <f aca="false">DATA!E103</f>
        <v>11</v>
      </c>
      <c r="I103" s="20" t="n">
        <f aca="false">F103*E103</f>
        <v>166.25</v>
      </c>
      <c r="J103" s="20" t="n">
        <f aca="false">PARAMETER!$B$4*G103*SQRT(E103)</f>
        <v>15.9993196746175</v>
      </c>
      <c r="K103" s="20" t="n">
        <f aca="false">I103+J103</f>
        <v>182.249319674617</v>
      </c>
      <c r="L103" s="20" t="n">
        <f aca="false">K103+F103*H103</f>
        <v>547.999319674618</v>
      </c>
      <c r="M103" s="16" t="str">
        <f aca="false">IF(C103&lt;=K103,"REORDER",IF(C103&gt;L103,"OVERSTOCK","OK"))</f>
        <v>OK</v>
      </c>
      <c r="N103" s="16" t="str">
        <f aca="false">IF(C103&lt;=D103,"REORDER","OK")</f>
        <v>OK</v>
      </c>
      <c r="O103" s="18" t="n">
        <f aca="false">IF(D103&lt;I103,1,0)</f>
        <v>1</v>
      </c>
      <c r="P103" s="20" t="n">
        <f aca="false">C103/F103</f>
        <v>6.07518796992481</v>
      </c>
      <c r="Q103" s="19" t="n">
        <f aca="false">DATA!N103</f>
        <v>54.24</v>
      </c>
      <c r="R103" s="19" t="n">
        <f aca="false">DATA!O103</f>
        <v>0.23</v>
      </c>
      <c r="S103" s="17" t="n">
        <f aca="false">C103*Q103</f>
        <v>10956.48</v>
      </c>
      <c r="T103" s="19" t="n">
        <f aca="false">C103*R103</f>
        <v>46.46</v>
      </c>
      <c r="U103" s="20" t="n">
        <f aca="false">MAX(0,C103-L103)</f>
        <v>0</v>
      </c>
      <c r="V103" s="17" t="n">
        <f aca="false">U103*Q103</f>
        <v>0</v>
      </c>
      <c r="W103" s="19" t="n">
        <f aca="false">U103*R103</f>
        <v>0</v>
      </c>
      <c r="X103" s="20" t="n">
        <f aca="false">MAX(0,K103-C103)</f>
        <v>0</v>
      </c>
      <c r="Y103" s="17" t="n">
        <f aca="false">F103*PARAMETER!$B$5*Q103</f>
        <v>658270.2</v>
      </c>
      <c r="Z103" s="21" t="n">
        <f aca="false">SUMIF($Y$2:$Y$3205,"&gt;="&amp;Y103)/SUM($Y$2:$Y$3205)</f>
        <v>0.858394579640199</v>
      </c>
      <c r="AA103" s="16" t="str">
        <f aca="false">IF(Z103&lt;=PARAMETER!$B$7,"A",IF(Z103&lt;=PARAMETER!$B$8,"B","C"))</f>
        <v>B</v>
      </c>
      <c r="AB103" s="22" t="n">
        <f aca="false">G103/F103</f>
        <v>0.130827067669173</v>
      </c>
      <c r="AC103" s="16" t="str">
        <f aca="false">IF(AB103&lt;=PARAMETER!$B$9,"X",IF(AB103&lt;=PARAMETER!$B$10,"Y","Z"))</f>
        <v>X</v>
      </c>
      <c r="AD103" s="16" t="str">
        <f aca="false">AA103&amp;AC103</f>
        <v>BX</v>
      </c>
      <c r="AE103" s="22" t="n">
        <f aca="false">DATA!I103</f>
        <v>0.56</v>
      </c>
      <c r="AF103" s="18" t="n">
        <f aca="false">DATA!L103</f>
        <v>91</v>
      </c>
      <c r="AG103" s="16" t="str">
        <f aca="false">DATA!K103</f>
        <v>D</v>
      </c>
      <c r="AH103" s="18" t="n">
        <f aca="false">IF(AE103&gt;=PARAMETER!$B$12,1,0)</f>
        <v>0</v>
      </c>
      <c r="AI103" s="18" t="n">
        <f aca="false">IF(AF103&gt;=PARAMETER!$B$13,1,0)</f>
        <v>0</v>
      </c>
      <c r="AJ103" s="18" t="n">
        <f aca="false">IF(AND(AH103=1,AI103=1),1,0)</f>
        <v>0</v>
      </c>
    </row>
    <row r="104" customFormat="false" ht="15" hidden="false" customHeight="false" outlineLevel="0" collapsed="false">
      <c r="A104" s="16" t="str">
        <f aca="false">DATA!A104</f>
        <v>ITM10102</v>
      </c>
      <c r="B104" s="16" t="str">
        <f aca="false">DATA!B104</f>
        <v>Pharma</v>
      </c>
      <c r="C104" s="17" t="n">
        <f aca="false">DATA!C104</f>
        <v>42</v>
      </c>
      <c r="D104" s="17" t="n">
        <f aca="false">DATA!D104</f>
        <v>39</v>
      </c>
      <c r="E104" s="18" t="n">
        <f aca="false">DATA!F104</f>
        <v>4</v>
      </c>
      <c r="F104" s="19" t="n">
        <f aca="false">DATA!G104</f>
        <v>22.29</v>
      </c>
      <c r="G104" s="19" t="n">
        <f aca="false">DATA!H104</f>
        <v>9.1</v>
      </c>
      <c r="H104" s="18" t="n">
        <f aca="false">DATA!E104</f>
        <v>5</v>
      </c>
      <c r="I104" s="20" t="n">
        <f aca="false">F104*E104</f>
        <v>89.16</v>
      </c>
      <c r="J104" s="20" t="n">
        <f aca="false">PARAMETER!$B$4*G104*SQRT(E104)</f>
        <v>29.9363360105168</v>
      </c>
      <c r="K104" s="20" t="n">
        <f aca="false">I104+J104</f>
        <v>119.096336010517</v>
      </c>
      <c r="L104" s="20" t="n">
        <f aca="false">K104+F104*H104</f>
        <v>230.546336010517</v>
      </c>
      <c r="M104" s="16" t="str">
        <f aca="false">IF(C104&lt;=K104,"REORDER",IF(C104&gt;L104,"OVERSTOCK","OK"))</f>
        <v>REORDER</v>
      </c>
      <c r="N104" s="16" t="str">
        <f aca="false">IF(C104&lt;=D104,"REORDER","OK")</f>
        <v>OK</v>
      </c>
      <c r="O104" s="18" t="n">
        <f aca="false">IF(D104&lt;I104,1,0)</f>
        <v>1</v>
      </c>
      <c r="P104" s="20" t="n">
        <f aca="false">C104/F104</f>
        <v>1.8842530282638</v>
      </c>
      <c r="Q104" s="19" t="n">
        <f aca="false">DATA!N104</f>
        <v>67.64</v>
      </c>
      <c r="R104" s="19" t="n">
        <f aca="false">DATA!O104</f>
        <v>0.14</v>
      </c>
      <c r="S104" s="17" t="n">
        <f aca="false">C104*Q104</f>
        <v>2840.88</v>
      </c>
      <c r="T104" s="19" t="n">
        <f aca="false">C104*R104</f>
        <v>5.88</v>
      </c>
      <c r="U104" s="20" t="n">
        <f aca="false">MAX(0,C104-L104)</f>
        <v>0</v>
      </c>
      <c r="V104" s="17" t="n">
        <f aca="false">U104*Q104</f>
        <v>0</v>
      </c>
      <c r="W104" s="19" t="n">
        <f aca="false">U104*R104</f>
        <v>0</v>
      </c>
      <c r="X104" s="20" t="n">
        <f aca="false">MAX(0,K104-C104)</f>
        <v>77.0963360105168</v>
      </c>
      <c r="Y104" s="17" t="n">
        <f aca="false">F104*PARAMETER!$B$5*Q104</f>
        <v>550308.894</v>
      </c>
      <c r="Z104" s="21" t="n">
        <f aca="false">SUMIF($Y$2:$Y$3205,"&gt;="&amp;Y104)/SUM($Y$2:$Y$3205)</f>
        <v>0.890593226891847</v>
      </c>
      <c r="AA104" s="16" t="str">
        <f aca="false">IF(Z104&lt;=PARAMETER!$B$7,"A",IF(Z104&lt;=PARAMETER!$B$8,"B","C"))</f>
        <v>B</v>
      </c>
      <c r="AB104" s="22" t="n">
        <f aca="false">G104/F104</f>
        <v>0.408254822790489</v>
      </c>
      <c r="AC104" s="16" t="str">
        <f aca="false">IF(AB104&lt;=PARAMETER!$B$9,"X",IF(AB104&lt;=PARAMETER!$B$10,"Y","Z"))</f>
        <v>Y</v>
      </c>
      <c r="AD104" s="16" t="str">
        <f aca="false">AA104&amp;AC104</f>
        <v>BY</v>
      </c>
      <c r="AE104" s="22" t="n">
        <f aca="false">DATA!I104</f>
        <v>0.72</v>
      </c>
      <c r="AF104" s="18" t="n">
        <f aca="false">DATA!L104</f>
        <v>154</v>
      </c>
      <c r="AG104" s="16" t="str">
        <f aca="false">DATA!K104</f>
        <v>D</v>
      </c>
      <c r="AH104" s="18" t="n">
        <f aca="false">IF(AE104&gt;=PARAMETER!$B$12,1,0)</f>
        <v>0</v>
      </c>
      <c r="AI104" s="18" t="n">
        <f aca="false">IF(AF104&gt;=PARAMETER!$B$13,1,0)</f>
        <v>1</v>
      </c>
      <c r="AJ104" s="18" t="n">
        <f aca="false">IF(AND(AH104=1,AI104=1),1,0)</f>
        <v>0</v>
      </c>
    </row>
    <row r="105" customFormat="false" ht="15" hidden="false" customHeight="false" outlineLevel="0" collapsed="false">
      <c r="A105" s="16" t="str">
        <f aca="false">DATA!A105</f>
        <v>ITM10103</v>
      </c>
      <c r="B105" s="16" t="str">
        <f aca="false">DATA!B105</f>
        <v>Apparel</v>
      </c>
      <c r="C105" s="17" t="n">
        <f aca="false">DATA!C105</f>
        <v>51</v>
      </c>
      <c r="D105" s="17" t="n">
        <f aca="false">DATA!D105</f>
        <v>39</v>
      </c>
      <c r="E105" s="18" t="n">
        <f aca="false">DATA!F105</f>
        <v>6</v>
      </c>
      <c r="F105" s="19" t="n">
        <f aca="false">DATA!G105</f>
        <v>17.98</v>
      </c>
      <c r="G105" s="19" t="n">
        <f aca="false">DATA!H105</f>
        <v>2.02</v>
      </c>
      <c r="H105" s="18" t="n">
        <f aca="false">DATA!E105</f>
        <v>3</v>
      </c>
      <c r="I105" s="20" t="n">
        <f aca="false">F105*E105</f>
        <v>107.88</v>
      </c>
      <c r="J105" s="20" t="n">
        <f aca="false">PARAMETER!$B$4*G105*SQRT(E105)</f>
        <v>8.13868521694662</v>
      </c>
      <c r="K105" s="20" t="n">
        <f aca="false">I105+J105</f>
        <v>116.018685216947</v>
      </c>
      <c r="L105" s="20" t="n">
        <f aca="false">K105+F105*H105</f>
        <v>169.958685216947</v>
      </c>
      <c r="M105" s="16" t="str">
        <f aca="false">IF(C105&lt;=K105,"REORDER",IF(C105&gt;L105,"OVERSTOCK","OK"))</f>
        <v>REORDER</v>
      </c>
      <c r="N105" s="16" t="str">
        <f aca="false">IF(C105&lt;=D105,"REORDER","OK")</f>
        <v>OK</v>
      </c>
      <c r="O105" s="18" t="n">
        <f aca="false">IF(D105&lt;I105,1,0)</f>
        <v>1</v>
      </c>
      <c r="P105" s="20" t="n">
        <f aca="false">C105/F105</f>
        <v>2.83648498331479</v>
      </c>
      <c r="Q105" s="19" t="n">
        <f aca="false">DATA!N105</f>
        <v>176.08</v>
      </c>
      <c r="R105" s="19" t="n">
        <f aca="false">DATA!O105</f>
        <v>0.93</v>
      </c>
      <c r="S105" s="17" t="n">
        <f aca="false">C105*Q105</f>
        <v>8980.08</v>
      </c>
      <c r="T105" s="19" t="n">
        <f aca="false">C105*R105</f>
        <v>47.43</v>
      </c>
      <c r="U105" s="20" t="n">
        <f aca="false">MAX(0,C105-L105)</f>
        <v>0</v>
      </c>
      <c r="V105" s="17" t="n">
        <f aca="false">U105*Q105</f>
        <v>0</v>
      </c>
      <c r="W105" s="19" t="n">
        <f aca="false">U105*R105</f>
        <v>0</v>
      </c>
      <c r="X105" s="20" t="n">
        <f aca="false">MAX(0,K105-C105)</f>
        <v>65.0186852169466</v>
      </c>
      <c r="Y105" s="17" t="n">
        <f aca="false">F105*PARAMETER!$B$5*Q105</f>
        <v>1155560.216</v>
      </c>
      <c r="Z105" s="21" t="n">
        <f aca="false">SUMIF($Y$2:$Y$3205,"&gt;="&amp;Y105)/SUM($Y$2:$Y$3205)</f>
        <v>0.664723884442264</v>
      </c>
      <c r="AA105" s="16" t="str">
        <f aca="false">IF(Z105&lt;=PARAMETER!$B$7,"A",IF(Z105&lt;=PARAMETER!$B$8,"B","C"))</f>
        <v>A</v>
      </c>
      <c r="AB105" s="22" t="n">
        <f aca="false">G105/F105</f>
        <v>0.112347052280311</v>
      </c>
      <c r="AC105" s="16" t="str">
        <f aca="false">IF(AB105&lt;=PARAMETER!$B$9,"X",IF(AB105&lt;=PARAMETER!$B$10,"Y","Z"))</f>
        <v>X</v>
      </c>
      <c r="AD105" s="16" t="str">
        <f aca="false">AA105&amp;AC105</f>
        <v>AX</v>
      </c>
      <c r="AE105" s="22" t="n">
        <f aca="false">DATA!I105</f>
        <v>0.17</v>
      </c>
      <c r="AF105" s="18" t="n">
        <f aca="false">DATA!L105</f>
        <v>28</v>
      </c>
      <c r="AG105" s="16" t="str">
        <f aca="false">DATA!K105</f>
        <v>C</v>
      </c>
      <c r="AH105" s="18" t="n">
        <f aca="false">IF(AE105&gt;=PARAMETER!$B$12,1,0)</f>
        <v>0</v>
      </c>
      <c r="AI105" s="18" t="n">
        <f aca="false">IF(AF105&gt;=PARAMETER!$B$13,1,0)</f>
        <v>0</v>
      </c>
      <c r="AJ105" s="18" t="n">
        <f aca="false">IF(AND(AH105=1,AI105=1),1,0)</f>
        <v>0</v>
      </c>
    </row>
    <row r="106" customFormat="false" ht="15" hidden="false" customHeight="false" outlineLevel="0" collapsed="false">
      <c r="A106" s="16" t="str">
        <f aca="false">DATA!A106</f>
        <v>ITM10104</v>
      </c>
      <c r="B106" s="16" t="str">
        <f aca="false">DATA!B106</f>
        <v>Electronics</v>
      </c>
      <c r="C106" s="17" t="n">
        <f aca="false">DATA!C106</f>
        <v>465</v>
      </c>
      <c r="D106" s="17" t="n">
        <f aca="false">DATA!D106</f>
        <v>31</v>
      </c>
      <c r="E106" s="18" t="n">
        <f aca="false">DATA!F106</f>
        <v>4</v>
      </c>
      <c r="F106" s="19" t="n">
        <f aca="false">DATA!G106</f>
        <v>1.94</v>
      </c>
      <c r="G106" s="19" t="n">
        <f aca="false">DATA!H106</f>
        <v>0.77</v>
      </c>
      <c r="H106" s="18" t="n">
        <f aca="false">DATA!E106</f>
        <v>4</v>
      </c>
      <c r="I106" s="20" t="n">
        <f aca="false">F106*E106</f>
        <v>7.76</v>
      </c>
      <c r="J106" s="20" t="n">
        <f aca="false">PARAMETER!$B$4*G106*SQRT(E106)</f>
        <v>2.53307458550527</v>
      </c>
      <c r="K106" s="20" t="n">
        <f aca="false">I106+J106</f>
        <v>10.2930745855053</v>
      </c>
      <c r="L106" s="20" t="n">
        <f aca="false">K106+F106*H106</f>
        <v>18.0530745855053</v>
      </c>
      <c r="M106" s="16" t="str">
        <f aca="false">IF(C106&lt;=K106,"REORDER",IF(C106&gt;L106,"OVERSTOCK","OK"))</f>
        <v>OVERSTOCK</v>
      </c>
      <c r="N106" s="16" t="str">
        <f aca="false">IF(C106&lt;=D106,"REORDER","OK")</f>
        <v>OK</v>
      </c>
      <c r="O106" s="18" t="n">
        <f aca="false">IF(D106&lt;I106,1,0)</f>
        <v>0</v>
      </c>
      <c r="P106" s="20" t="n">
        <f aca="false">C106/F106</f>
        <v>239.690721649485</v>
      </c>
      <c r="Q106" s="19" t="n">
        <f aca="false">DATA!N106</f>
        <v>108.42</v>
      </c>
      <c r="R106" s="19" t="n">
        <f aca="false">DATA!O106</f>
        <v>1.61</v>
      </c>
      <c r="S106" s="17" t="n">
        <f aca="false">C106*Q106</f>
        <v>50415.3</v>
      </c>
      <c r="T106" s="19" t="n">
        <f aca="false">C106*R106</f>
        <v>748.65</v>
      </c>
      <c r="U106" s="20" t="n">
        <f aca="false">MAX(0,C106-L106)</f>
        <v>446.946925414495</v>
      </c>
      <c r="V106" s="17" t="n">
        <f aca="false">U106*Q106</f>
        <v>48457.9856534395</v>
      </c>
      <c r="W106" s="19" t="n">
        <f aca="false">U106*R106</f>
        <v>719.584549917337</v>
      </c>
      <c r="X106" s="20" t="n">
        <f aca="false">MAX(0,K106-C106)</f>
        <v>0</v>
      </c>
      <c r="Y106" s="17" t="n">
        <f aca="false">F106*PARAMETER!$B$5*Q106</f>
        <v>76772.202</v>
      </c>
      <c r="Z106" s="21" t="n">
        <f aca="false">SUMIF($Y$2:$Y$3205,"&gt;="&amp;Y106)/SUM($Y$2:$Y$3205)</f>
        <v>0.99803477512118</v>
      </c>
      <c r="AA106" s="16" t="str">
        <f aca="false">IF(Z106&lt;=PARAMETER!$B$7,"A",IF(Z106&lt;=PARAMETER!$B$8,"B","C"))</f>
        <v>C</v>
      </c>
      <c r="AB106" s="22" t="n">
        <f aca="false">G106/F106</f>
        <v>0.396907216494845</v>
      </c>
      <c r="AC106" s="16" t="str">
        <f aca="false">IF(AB106&lt;=PARAMETER!$B$9,"X",IF(AB106&lt;=PARAMETER!$B$10,"Y","Z"))</f>
        <v>Y</v>
      </c>
      <c r="AD106" s="16" t="str">
        <f aca="false">AA106&amp;AC106</f>
        <v>CY</v>
      </c>
      <c r="AE106" s="22" t="n">
        <f aca="false">DATA!I106</f>
        <v>0.5</v>
      </c>
      <c r="AF106" s="18" t="n">
        <f aca="false">DATA!L106</f>
        <v>104</v>
      </c>
      <c r="AG106" s="16" t="str">
        <f aca="false">DATA!K106</f>
        <v>D</v>
      </c>
      <c r="AH106" s="18" t="n">
        <f aca="false">IF(AE106&gt;=PARAMETER!$B$12,1,0)</f>
        <v>0</v>
      </c>
      <c r="AI106" s="18" t="n">
        <f aca="false">IF(AF106&gt;=PARAMETER!$B$13,1,0)</f>
        <v>1</v>
      </c>
      <c r="AJ106" s="18" t="n">
        <f aca="false">IF(AND(AH106=1,AI106=1),1,0)</f>
        <v>0</v>
      </c>
    </row>
    <row r="107" customFormat="false" ht="15" hidden="false" customHeight="false" outlineLevel="0" collapsed="false">
      <c r="A107" s="16" t="str">
        <f aca="false">DATA!A107</f>
        <v>ITM10105</v>
      </c>
      <c r="B107" s="16" t="str">
        <f aca="false">DATA!B107</f>
        <v>Automotive</v>
      </c>
      <c r="C107" s="17" t="n">
        <f aca="false">DATA!C107</f>
        <v>93</v>
      </c>
      <c r="D107" s="17" t="n">
        <f aca="false">DATA!D107</f>
        <v>84</v>
      </c>
      <c r="E107" s="18" t="n">
        <f aca="false">DATA!F107</f>
        <v>9</v>
      </c>
      <c r="F107" s="19" t="n">
        <f aca="false">DATA!G107</f>
        <v>41.44</v>
      </c>
      <c r="G107" s="19" t="n">
        <f aca="false">DATA!H107</f>
        <v>9.13</v>
      </c>
      <c r="H107" s="18" t="n">
        <f aca="false">DATA!E107</f>
        <v>8</v>
      </c>
      <c r="I107" s="20" t="n">
        <f aca="false">F107*E107</f>
        <v>372.96</v>
      </c>
      <c r="J107" s="20" t="n">
        <f aca="false">PARAMETER!$B$4*G107*SQRT(E107)</f>
        <v>45.0525408422008</v>
      </c>
      <c r="K107" s="20" t="n">
        <f aca="false">I107+J107</f>
        <v>418.012540842201</v>
      </c>
      <c r="L107" s="20" t="n">
        <f aca="false">K107+F107*H107</f>
        <v>749.532540842201</v>
      </c>
      <c r="M107" s="16" t="str">
        <f aca="false">IF(C107&lt;=K107,"REORDER",IF(C107&gt;L107,"OVERSTOCK","OK"))</f>
        <v>REORDER</v>
      </c>
      <c r="N107" s="16" t="str">
        <f aca="false">IF(C107&lt;=D107,"REORDER","OK")</f>
        <v>OK</v>
      </c>
      <c r="O107" s="18" t="n">
        <f aca="false">IF(D107&lt;I107,1,0)</f>
        <v>1</v>
      </c>
      <c r="P107" s="20" t="n">
        <f aca="false">C107/F107</f>
        <v>2.24420849420849</v>
      </c>
      <c r="Q107" s="19" t="n">
        <f aca="false">DATA!N107</f>
        <v>40</v>
      </c>
      <c r="R107" s="19" t="n">
        <f aca="false">DATA!O107</f>
        <v>0.16</v>
      </c>
      <c r="S107" s="17" t="n">
        <f aca="false">C107*Q107</f>
        <v>3720</v>
      </c>
      <c r="T107" s="19" t="n">
        <f aca="false">C107*R107</f>
        <v>14.88</v>
      </c>
      <c r="U107" s="20" t="n">
        <f aca="false">MAX(0,C107-L107)</f>
        <v>0</v>
      </c>
      <c r="V107" s="17" t="n">
        <f aca="false">U107*Q107</f>
        <v>0</v>
      </c>
      <c r="W107" s="19" t="n">
        <f aca="false">U107*R107</f>
        <v>0</v>
      </c>
      <c r="X107" s="20" t="n">
        <f aca="false">MAX(0,K107-C107)</f>
        <v>325.012540842201</v>
      </c>
      <c r="Y107" s="17" t="n">
        <f aca="false">F107*PARAMETER!$B$5*Q107</f>
        <v>605024</v>
      </c>
      <c r="Z107" s="21" t="n">
        <f aca="false">SUMIF($Y$2:$Y$3205,"&gt;="&amp;Y107)/SUM($Y$2:$Y$3205)</f>
        <v>0.874958281884521</v>
      </c>
      <c r="AA107" s="16" t="str">
        <f aca="false">IF(Z107&lt;=PARAMETER!$B$7,"A",IF(Z107&lt;=PARAMETER!$B$8,"B","C"))</f>
        <v>B</v>
      </c>
      <c r="AB107" s="22" t="n">
        <f aca="false">G107/F107</f>
        <v>0.220318532818533</v>
      </c>
      <c r="AC107" s="16" t="str">
        <f aca="false">IF(AB107&lt;=PARAMETER!$B$9,"X",IF(AB107&lt;=PARAMETER!$B$10,"Y","Z"))</f>
        <v>X</v>
      </c>
      <c r="AD107" s="16" t="str">
        <f aca="false">AA107&amp;AC107</f>
        <v>BX</v>
      </c>
      <c r="AE107" s="22" t="n">
        <f aca="false">DATA!I107</f>
        <v>0.19</v>
      </c>
      <c r="AF107" s="18" t="n">
        <f aca="false">DATA!L107</f>
        <v>48</v>
      </c>
      <c r="AG107" s="16" t="str">
        <f aca="false">DATA!K107</f>
        <v>D</v>
      </c>
      <c r="AH107" s="18" t="n">
        <f aca="false">IF(AE107&gt;=PARAMETER!$B$12,1,0)</f>
        <v>0</v>
      </c>
      <c r="AI107" s="18" t="n">
        <f aca="false">IF(AF107&gt;=PARAMETER!$B$13,1,0)</f>
        <v>0</v>
      </c>
      <c r="AJ107" s="18" t="n">
        <f aca="false">IF(AND(AH107=1,AI107=1),1,0)</f>
        <v>0</v>
      </c>
    </row>
    <row r="108" customFormat="false" ht="15" hidden="false" customHeight="false" outlineLevel="0" collapsed="false">
      <c r="A108" s="16" t="str">
        <f aca="false">DATA!A108</f>
        <v>ITM10106</v>
      </c>
      <c r="B108" s="16" t="str">
        <f aca="false">DATA!B108</f>
        <v>Groceries</v>
      </c>
      <c r="C108" s="17" t="n">
        <f aca="false">DATA!C108</f>
        <v>29</v>
      </c>
      <c r="D108" s="17" t="n">
        <f aca="false">DATA!D108</f>
        <v>75</v>
      </c>
      <c r="E108" s="18" t="n">
        <f aca="false">DATA!F108</f>
        <v>3</v>
      </c>
      <c r="F108" s="19" t="n">
        <f aca="false">DATA!G108</f>
        <v>7.99</v>
      </c>
      <c r="G108" s="19" t="n">
        <f aca="false">DATA!H108</f>
        <v>8.31</v>
      </c>
      <c r="H108" s="18" t="n">
        <f aca="false">DATA!E108</f>
        <v>14</v>
      </c>
      <c r="I108" s="20" t="n">
        <f aca="false">F108*E108</f>
        <v>23.97</v>
      </c>
      <c r="J108" s="20" t="n">
        <f aca="false">PARAMETER!$B$4*G108*SQRT(E108)</f>
        <v>23.6749411395483</v>
      </c>
      <c r="K108" s="20" t="n">
        <f aca="false">I108+J108</f>
        <v>47.6449411395483</v>
      </c>
      <c r="L108" s="20" t="n">
        <f aca="false">K108+F108*H108</f>
        <v>159.504941139548</v>
      </c>
      <c r="M108" s="16" t="str">
        <f aca="false">IF(C108&lt;=K108,"REORDER",IF(C108&gt;L108,"OVERSTOCK","OK"))</f>
        <v>REORDER</v>
      </c>
      <c r="N108" s="16" t="str">
        <f aca="false">IF(C108&lt;=D108,"REORDER","OK")</f>
        <v>REORDER</v>
      </c>
      <c r="O108" s="18" t="n">
        <f aca="false">IF(D108&lt;I108,1,0)</f>
        <v>0</v>
      </c>
      <c r="P108" s="20" t="n">
        <f aca="false">C108/F108</f>
        <v>3.62953692115144</v>
      </c>
      <c r="Q108" s="19" t="n">
        <f aca="false">DATA!N108</f>
        <v>157.15</v>
      </c>
      <c r="R108" s="19" t="n">
        <f aca="false">DATA!O108</f>
        <v>1.71</v>
      </c>
      <c r="S108" s="17" t="n">
        <f aca="false">C108*Q108</f>
        <v>4557.35</v>
      </c>
      <c r="T108" s="19" t="n">
        <f aca="false">C108*R108</f>
        <v>49.59</v>
      </c>
      <c r="U108" s="20" t="n">
        <f aca="false">MAX(0,C108-L108)</f>
        <v>0</v>
      </c>
      <c r="V108" s="17" t="n">
        <f aca="false">U108*Q108</f>
        <v>0</v>
      </c>
      <c r="W108" s="19" t="n">
        <f aca="false">U108*R108</f>
        <v>0</v>
      </c>
      <c r="X108" s="20" t="n">
        <f aca="false">MAX(0,K108-C108)</f>
        <v>18.6449411395483</v>
      </c>
      <c r="Y108" s="17" t="n">
        <f aca="false">F108*PARAMETER!$B$5*Q108</f>
        <v>458304.4025</v>
      </c>
      <c r="Z108" s="21" t="n">
        <f aca="false">SUMIF($Y$2:$Y$3205,"&gt;="&amp;Y108)/SUM($Y$2:$Y$3205)</f>
        <v>0.918328959732723</v>
      </c>
      <c r="AA108" s="16" t="str">
        <f aca="false">IF(Z108&lt;=PARAMETER!$B$7,"A",IF(Z108&lt;=PARAMETER!$B$8,"B","C"))</f>
        <v>B</v>
      </c>
      <c r="AB108" s="22" t="n">
        <f aca="false">G108/F108</f>
        <v>1.04005006257822</v>
      </c>
      <c r="AC108" s="16" t="str">
        <f aca="false">IF(AB108&lt;=PARAMETER!$B$9,"X",IF(AB108&lt;=PARAMETER!$B$10,"Y","Z"))</f>
        <v>Z</v>
      </c>
      <c r="AD108" s="16" t="str">
        <f aca="false">AA108&amp;AC108</f>
        <v>BZ</v>
      </c>
      <c r="AE108" s="22" t="n">
        <f aca="false">DATA!I108</f>
        <v>0.64</v>
      </c>
      <c r="AF108" s="18" t="n">
        <f aca="false">DATA!L108</f>
        <v>126</v>
      </c>
      <c r="AG108" s="16" t="str">
        <f aca="false">DATA!K108</f>
        <v>A</v>
      </c>
      <c r="AH108" s="18" t="n">
        <f aca="false">IF(AE108&gt;=PARAMETER!$B$12,1,0)</f>
        <v>0</v>
      </c>
      <c r="AI108" s="18" t="n">
        <f aca="false">IF(AF108&gt;=PARAMETER!$B$13,1,0)</f>
        <v>1</v>
      </c>
      <c r="AJ108" s="18" t="n">
        <f aca="false">IF(AND(AH108=1,AI108=1),1,0)</f>
        <v>0</v>
      </c>
    </row>
    <row r="109" customFormat="false" ht="15" hidden="false" customHeight="false" outlineLevel="0" collapsed="false">
      <c r="A109" s="16" t="str">
        <f aca="false">DATA!A109</f>
        <v>ITM10107</v>
      </c>
      <c r="B109" s="16" t="str">
        <f aca="false">DATA!B109</f>
        <v>Pharma</v>
      </c>
      <c r="C109" s="17" t="n">
        <f aca="false">DATA!C109</f>
        <v>475</v>
      </c>
      <c r="D109" s="17" t="n">
        <f aca="false">DATA!D109</f>
        <v>21</v>
      </c>
      <c r="E109" s="18" t="n">
        <f aca="false">DATA!F109</f>
        <v>9</v>
      </c>
      <c r="F109" s="19" t="n">
        <f aca="false">DATA!G109</f>
        <v>16.17</v>
      </c>
      <c r="G109" s="19" t="n">
        <f aca="false">DATA!H109</f>
        <v>9.74</v>
      </c>
      <c r="H109" s="18" t="n">
        <f aca="false">DATA!E109</f>
        <v>12</v>
      </c>
      <c r="I109" s="20" t="n">
        <f aca="false">F109*E109</f>
        <v>145.53</v>
      </c>
      <c r="J109" s="20" t="n">
        <f aca="false">PARAMETER!$B$4*G109*SQRT(E109)</f>
        <v>48.062622979522</v>
      </c>
      <c r="K109" s="20" t="n">
        <f aca="false">I109+J109</f>
        <v>193.592622979522</v>
      </c>
      <c r="L109" s="20" t="n">
        <f aca="false">K109+F109*H109</f>
        <v>387.632622979522</v>
      </c>
      <c r="M109" s="16" t="str">
        <f aca="false">IF(C109&lt;=K109,"REORDER",IF(C109&gt;L109,"OVERSTOCK","OK"))</f>
        <v>OVERSTOCK</v>
      </c>
      <c r="N109" s="16" t="str">
        <f aca="false">IF(C109&lt;=D109,"REORDER","OK")</f>
        <v>OK</v>
      </c>
      <c r="O109" s="18" t="n">
        <f aca="false">IF(D109&lt;I109,1,0)</f>
        <v>1</v>
      </c>
      <c r="P109" s="20" t="n">
        <f aca="false">C109/F109</f>
        <v>29.3753865182437</v>
      </c>
      <c r="Q109" s="19" t="n">
        <f aca="false">DATA!N109</f>
        <v>49.61</v>
      </c>
      <c r="R109" s="19" t="n">
        <f aca="false">DATA!O109</f>
        <v>0.83</v>
      </c>
      <c r="S109" s="17" t="n">
        <f aca="false">C109*Q109</f>
        <v>23564.75</v>
      </c>
      <c r="T109" s="19" t="n">
        <f aca="false">C109*R109</f>
        <v>394.25</v>
      </c>
      <c r="U109" s="20" t="n">
        <f aca="false">MAX(0,C109-L109)</f>
        <v>87.367377020478</v>
      </c>
      <c r="V109" s="17" t="n">
        <f aca="false">U109*Q109</f>
        <v>4334.29557398591</v>
      </c>
      <c r="W109" s="19" t="n">
        <f aca="false">U109*R109</f>
        <v>72.5149229269967</v>
      </c>
      <c r="X109" s="20" t="n">
        <f aca="false">MAX(0,K109-C109)</f>
        <v>0</v>
      </c>
      <c r="Y109" s="17" t="n">
        <f aca="false">F109*PARAMETER!$B$5*Q109</f>
        <v>292800.7005</v>
      </c>
      <c r="Z109" s="21" t="n">
        <f aca="false">SUMIF($Y$2:$Y$3205,"&gt;="&amp;Y109)/SUM($Y$2:$Y$3205)</f>
        <v>0.961738645427825</v>
      </c>
      <c r="AA109" s="16" t="str">
        <f aca="false">IF(Z109&lt;=PARAMETER!$B$7,"A",IF(Z109&lt;=PARAMETER!$B$8,"B","C"))</f>
        <v>C</v>
      </c>
      <c r="AB109" s="22" t="n">
        <f aca="false">G109/F109</f>
        <v>0.602350030921459</v>
      </c>
      <c r="AC109" s="16" t="str">
        <f aca="false">IF(AB109&lt;=PARAMETER!$B$9,"X",IF(AB109&lt;=PARAMETER!$B$10,"Y","Z"))</f>
        <v>Z</v>
      </c>
      <c r="AD109" s="16" t="str">
        <f aca="false">AA109&amp;AC109</f>
        <v>CZ</v>
      </c>
      <c r="AE109" s="22" t="n">
        <f aca="false">DATA!I109</f>
        <v>0.35</v>
      </c>
      <c r="AF109" s="18" t="n">
        <f aca="false">DATA!L109</f>
        <v>45</v>
      </c>
      <c r="AG109" s="16" t="str">
        <f aca="false">DATA!K109</f>
        <v>D</v>
      </c>
      <c r="AH109" s="18" t="n">
        <f aca="false">IF(AE109&gt;=PARAMETER!$B$12,1,0)</f>
        <v>0</v>
      </c>
      <c r="AI109" s="18" t="n">
        <f aca="false">IF(AF109&gt;=PARAMETER!$B$13,1,0)</f>
        <v>0</v>
      </c>
      <c r="AJ109" s="18" t="n">
        <f aca="false">IF(AND(AH109=1,AI109=1),1,0)</f>
        <v>0</v>
      </c>
    </row>
    <row r="110" customFormat="false" ht="15" hidden="false" customHeight="false" outlineLevel="0" collapsed="false">
      <c r="A110" s="16" t="str">
        <f aca="false">DATA!A110</f>
        <v>ITM10108</v>
      </c>
      <c r="B110" s="16" t="str">
        <f aca="false">DATA!B110</f>
        <v>Groceries</v>
      </c>
      <c r="C110" s="17" t="n">
        <f aca="false">DATA!C110</f>
        <v>73</v>
      </c>
      <c r="D110" s="17" t="n">
        <f aca="false">DATA!D110</f>
        <v>45</v>
      </c>
      <c r="E110" s="18" t="n">
        <f aca="false">DATA!F110</f>
        <v>9</v>
      </c>
      <c r="F110" s="19" t="n">
        <f aca="false">DATA!G110</f>
        <v>28.89</v>
      </c>
      <c r="G110" s="19" t="n">
        <f aca="false">DATA!H110</f>
        <v>1.05</v>
      </c>
      <c r="H110" s="18" t="n">
        <f aca="false">DATA!E110</f>
        <v>4</v>
      </c>
      <c r="I110" s="20" t="n">
        <f aca="false">F110*E110</f>
        <v>260.01</v>
      </c>
      <c r="J110" s="20" t="n">
        <f aca="false">PARAMETER!$B$4*G110*SQRT(E110)</f>
        <v>5.18128892489714</v>
      </c>
      <c r="K110" s="20" t="n">
        <f aca="false">I110+J110</f>
        <v>265.191288924897</v>
      </c>
      <c r="L110" s="20" t="n">
        <f aca="false">K110+F110*H110</f>
        <v>380.751288924897</v>
      </c>
      <c r="M110" s="16" t="str">
        <f aca="false">IF(C110&lt;=K110,"REORDER",IF(C110&gt;L110,"OVERSTOCK","OK"))</f>
        <v>REORDER</v>
      </c>
      <c r="N110" s="16" t="str">
        <f aca="false">IF(C110&lt;=D110,"REORDER","OK")</f>
        <v>OK</v>
      </c>
      <c r="O110" s="18" t="n">
        <f aca="false">IF(D110&lt;I110,1,0)</f>
        <v>1</v>
      </c>
      <c r="P110" s="20" t="n">
        <f aca="false">C110/F110</f>
        <v>2.52682589131187</v>
      </c>
      <c r="Q110" s="19" t="n">
        <f aca="false">DATA!N110</f>
        <v>88.37</v>
      </c>
      <c r="R110" s="19" t="n">
        <f aca="false">DATA!O110</f>
        <v>0.32</v>
      </c>
      <c r="S110" s="17" t="n">
        <f aca="false">C110*Q110</f>
        <v>6451.01</v>
      </c>
      <c r="T110" s="19" t="n">
        <f aca="false">C110*R110</f>
        <v>23.36</v>
      </c>
      <c r="U110" s="20" t="n">
        <f aca="false">MAX(0,C110-L110)</f>
        <v>0</v>
      </c>
      <c r="V110" s="17" t="n">
        <f aca="false">U110*Q110</f>
        <v>0</v>
      </c>
      <c r="W110" s="19" t="n">
        <f aca="false">U110*R110</f>
        <v>0</v>
      </c>
      <c r="X110" s="20" t="n">
        <f aca="false">MAX(0,K110-C110)</f>
        <v>192.191288924897</v>
      </c>
      <c r="Y110" s="17" t="n">
        <f aca="false">F110*PARAMETER!$B$5*Q110</f>
        <v>931848.3945</v>
      </c>
      <c r="Z110" s="21" t="n">
        <f aca="false">SUMIF($Y$2:$Y$3205,"&gt;="&amp;Y110)/SUM($Y$2:$Y$3205)</f>
        <v>0.764692149314676</v>
      </c>
      <c r="AA110" s="16" t="str">
        <f aca="false">IF(Z110&lt;=PARAMETER!$B$7,"A",IF(Z110&lt;=PARAMETER!$B$8,"B","C"))</f>
        <v>A</v>
      </c>
      <c r="AB110" s="22" t="n">
        <f aca="false">G110/F110</f>
        <v>0.0363447559709242</v>
      </c>
      <c r="AC110" s="16" t="str">
        <f aca="false">IF(AB110&lt;=PARAMETER!$B$9,"X",IF(AB110&lt;=PARAMETER!$B$10,"Y","Z"))</f>
        <v>X</v>
      </c>
      <c r="AD110" s="16" t="str">
        <f aca="false">AA110&amp;AC110</f>
        <v>AX</v>
      </c>
      <c r="AE110" s="22" t="n">
        <f aca="false">DATA!I110</f>
        <v>0.36</v>
      </c>
      <c r="AF110" s="18" t="n">
        <f aca="false">DATA!L110</f>
        <v>24</v>
      </c>
      <c r="AG110" s="16" t="str">
        <f aca="false">DATA!K110</f>
        <v>A</v>
      </c>
      <c r="AH110" s="18" t="n">
        <f aca="false">IF(AE110&gt;=PARAMETER!$B$12,1,0)</f>
        <v>0</v>
      </c>
      <c r="AI110" s="18" t="n">
        <f aca="false">IF(AF110&gt;=PARAMETER!$B$13,1,0)</f>
        <v>0</v>
      </c>
      <c r="AJ110" s="18" t="n">
        <f aca="false">IF(AND(AH110=1,AI110=1),1,0)</f>
        <v>0</v>
      </c>
    </row>
    <row r="111" customFormat="false" ht="15" hidden="false" customHeight="false" outlineLevel="0" collapsed="false">
      <c r="A111" s="16" t="str">
        <f aca="false">DATA!A111</f>
        <v>ITM10109</v>
      </c>
      <c r="B111" s="16" t="str">
        <f aca="false">DATA!B111</f>
        <v>Groceries</v>
      </c>
      <c r="C111" s="17" t="n">
        <f aca="false">DATA!C111</f>
        <v>71</v>
      </c>
      <c r="D111" s="17" t="n">
        <f aca="false">DATA!D111</f>
        <v>27</v>
      </c>
      <c r="E111" s="18" t="n">
        <f aca="false">DATA!F111</f>
        <v>9</v>
      </c>
      <c r="F111" s="19" t="n">
        <f aca="false">DATA!G111</f>
        <v>13.05</v>
      </c>
      <c r="G111" s="19" t="n">
        <f aca="false">DATA!H111</f>
        <v>1.98</v>
      </c>
      <c r="H111" s="18" t="n">
        <f aca="false">DATA!E111</f>
        <v>8</v>
      </c>
      <c r="I111" s="20" t="n">
        <f aca="false">F111*E111</f>
        <v>117.45</v>
      </c>
      <c r="J111" s="20" t="n">
        <f aca="false">PARAMETER!$B$4*G111*SQRT(E111)</f>
        <v>9.77043054409174</v>
      </c>
      <c r="K111" s="20" t="n">
        <f aca="false">I111+J111</f>
        <v>127.220430544092</v>
      </c>
      <c r="L111" s="20" t="n">
        <f aca="false">K111+F111*H111</f>
        <v>231.620430544092</v>
      </c>
      <c r="M111" s="16" t="str">
        <f aca="false">IF(C111&lt;=K111,"REORDER",IF(C111&gt;L111,"OVERSTOCK","OK"))</f>
        <v>REORDER</v>
      </c>
      <c r="N111" s="16" t="str">
        <f aca="false">IF(C111&lt;=D111,"REORDER","OK")</f>
        <v>OK</v>
      </c>
      <c r="O111" s="18" t="n">
        <f aca="false">IF(D111&lt;I111,1,0)</f>
        <v>1</v>
      </c>
      <c r="P111" s="20" t="n">
        <f aca="false">C111/F111</f>
        <v>5.44061302681992</v>
      </c>
      <c r="Q111" s="19" t="n">
        <f aca="false">DATA!N111</f>
        <v>117.93</v>
      </c>
      <c r="R111" s="19" t="n">
        <f aca="false">DATA!O111</f>
        <v>1.18</v>
      </c>
      <c r="S111" s="17" t="n">
        <f aca="false">C111*Q111</f>
        <v>8373.03</v>
      </c>
      <c r="T111" s="19" t="n">
        <f aca="false">C111*R111</f>
        <v>83.78</v>
      </c>
      <c r="U111" s="20" t="n">
        <f aca="false">MAX(0,C111-L111)</f>
        <v>0</v>
      </c>
      <c r="V111" s="17" t="n">
        <f aca="false">U111*Q111</f>
        <v>0</v>
      </c>
      <c r="W111" s="19" t="n">
        <f aca="false">U111*R111</f>
        <v>0</v>
      </c>
      <c r="X111" s="20" t="n">
        <f aca="false">MAX(0,K111-C111)</f>
        <v>56.2204305440917</v>
      </c>
      <c r="Y111" s="17" t="n">
        <f aca="false">F111*PARAMETER!$B$5*Q111</f>
        <v>561730.0725</v>
      </c>
      <c r="Z111" s="21" t="n">
        <f aca="false">SUMIF($Y$2:$Y$3205,"&gt;="&amp;Y111)/SUM($Y$2:$Y$3205)</f>
        <v>0.886871304963796</v>
      </c>
      <c r="AA111" s="16" t="str">
        <f aca="false">IF(Z111&lt;=PARAMETER!$B$7,"A",IF(Z111&lt;=PARAMETER!$B$8,"B","C"))</f>
        <v>B</v>
      </c>
      <c r="AB111" s="22" t="n">
        <f aca="false">G111/F111</f>
        <v>0.151724137931034</v>
      </c>
      <c r="AC111" s="16" t="str">
        <f aca="false">IF(AB111&lt;=PARAMETER!$B$9,"X",IF(AB111&lt;=PARAMETER!$B$10,"Y","Z"))</f>
        <v>X</v>
      </c>
      <c r="AD111" s="16" t="str">
        <f aca="false">AA111&amp;AC111</f>
        <v>BX</v>
      </c>
      <c r="AE111" s="22" t="n">
        <f aca="false">DATA!I111</f>
        <v>0.17</v>
      </c>
      <c r="AF111" s="18" t="n">
        <f aca="false">DATA!L111</f>
        <v>166</v>
      </c>
      <c r="AG111" s="16" t="str">
        <f aca="false">DATA!K111</f>
        <v>D</v>
      </c>
      <c r="AH111" s="18" t="n">
        <f aca="false">IF(AE111&gt;=PARAMETER!$B$12,1,0)</f>
        <v>0</v>
      </c>
      <c r="AI111" s="18" t="n">
        <f aca="false">IF(AF111&gt;=PARAMETER!$B$13,1,0)</f>
        <v>1</v>
      </c>
      <c r="AJ111" s="18" t="n">
        <f aca="false">IF(AND(AH111=1,AI111=1),1,0)</f>
        <v>0</v>
      </c>
    </row>
    <row r="112" customFormat="false" ht="15" hidden="false" customHeight="false" outlineLevel="0" collapsed="false">
      <c r="A112" s="16" t="str">
        <f aca="false">DATA!A112</f>
        <v>ITM10110</v>
      </c>
      <c r="B112" s="16" t="str">
        <f aca="false">DATA!B112</f>
        <v>Electronics</v>
      </c>
      <c r="C112" s="17" t="n">
        <f aca="false">DATA!C112</f>
        <v>167</v>
      </c>
      <c r="D112" s="17" t="n">
        <f aca="false">DATA!D112</f>
        <v>99</v>
      </c>
      <c r="E112" s="18" t="n">
        <f aca="false">DATA!F112</f>
        <v>5</v>
      </c>
      <c r="F112" s="19" t="n">
        <f aca="false">DATA!G112</f>
        <v>25.36</v>
      </c>
      <c r="G112" s="19" t="n">
        <f aca="false">DATA!H112</f>
        <v>1.5</v>
      </c>
      <c r="H112" s="18" t="n">
        <f aca="false">DATA!E112</f>
        <v>3</v>
      </c>
      <c r="I112" s="20" t="n">
        <f aca="false">F112*E112</f>
        <v>126.8</v>
      </c>
      <c r="J112" s="20" t="n">
        <f aca="false">PARAMETER!$B$4*G112*SQRT(E112)</f>
        <v>5.51700678435086</v>
      </c>
      <c r="K112" s="20" t="n">
        <f aca="false">I112+J112</f>
        <v>132.317006784351</v>
      </c>
      <c r="L112" s="20" t="n">
        <f aca="false">K112+F112*H112</f>
        <v>208.397006784351</v>
      </c>
      <c r="M112" s="16" t="str">
        <f aca="false">IF(C112&lt;=K112,"REORDER",IF(C112&gt;L112,"OVERSTOCK","OK"))</f>
        <v>OK</v>
      </c>
      <c r="N112" s="16" t="str">
        <f aca="false">IF(C112&lt;=D112,"REORDER","OK")</f>
        <v>OK</v>
      </c>
      <c r="O112" s="18" t="n">
        <f aca="false">IF(D112&lt;I112,1,0)</f>
        <v>1</v>
      </c>
      <c r="P112" s="20" t="n">
        <f aca="false">C112/F112</f>
        <v>6.58517350157729</v>
      </c>
      <c r="Q112" s="19" t="n">
        <f aca="false">DATA!N112</f>
        <v>121.04</v>
      </c>
      <c r="R112" s="19" t="n">
        <f aca="false">DATA!O112</f>
        <v>1.91</v>
      </c>
      <c r="S112" s="17" t="n">
        <f aca="false">C112*Q112</f>
        <v>20213.68</v>
      </c>
      <c r="T112" s="19" t="n">
        <f aca="false">C112*R112</f>
        <v>318.97</v>
      </c>
      <c r="U112" s="20" t="n">
        <f aca="false">MAX(0,C112-L112)</f>
        <v>0</v>
      </c>
      <c r="V112" s="17" t="n">
        <f aca="false">U112*Q112</f>
        <v>0</v>
      </c>
      <c r="W112" s="19" t="n">
        <f aca="false">U112*R112</f>
        <v>0</v>
      </c>
      <c r="X112" s="20" t="n">
        <f aca="false">MAX(0,K112-C112)</f>
        <v>0</v>
      </c>
      <c r="Y112" s="17" t="n">
        <f aca="false">F112*PARAMETER!$B$5*Q112</f>
        <v>1120394.656</v>
      </c>
      <c r="Z112" s="21" t="n">
        <f aca="false">SUMIF($Y$2:$Y$3205,"&gt;="&amp;Y112)/SUM($Y$2:$Y$3205)</f>
        <v>0.678524928984508</v>
      </c>
      <c r="AA112" s="16" t="str">
        <f aca="false">IF(Z112&lt;=PARAMETER!$B$7,"A",IF(Z112&lt;=PARAMETER!$B$8,"B","C"))</f>
        <v>A</v>
      </c>
      <c r="AB112" s="22" t="n">
        <f aca="false">G112/F112</f>
        <v>0.0591482649842271</v>
      </c>
      <c r="AC112" s="16" t="str">
        <f aca="false">IF(AB112&lt;=PARAMETER!$B$9,"X",IF(AB112&lt;=PARAMETER!$B$10,"Y","Z"))</f>
        <v>X</v>
      </c>
      <c r="AD112" s="16" t="str">
        <f aca="false">AA112&amp;AC112</f>
        <v>AX</v>
      </c>
      <c r="AE112" s="22" t="n">
        <f aca="false">DATA!I112</f>
        <v>0.38</v>
      </c>
      <c r="AF112" s="18" t="n">
        <f aca="false">DATA!L112</f>
        <v>69</v>
      </c>
      <c r="AG112" s="16" t="str">
        <f aca="false">DATA!K112</f>
        <v>D</v>
      </c>
      <c r="AH112" s="18" t="n">
        <f aca="false">IF(AE112&gt;=PARAMETER!$B$12,1,0)</f>
        <v>0</v>
      </c>
      <c r="AI112" s="18" t="n">
        <f aca="false">IF(AF112&gt;=PARAMETER!$B$13,1,0)</f>
        <v>0</v>
      </c>
      <c r="AJ112" s="18" t="n">
        <f aca="false">IF(AND(AH112=1,AI112=1),1,0)</f>
        <v>0</v>
      </c>
    </row>
    <row r="113" customFormat="false" ht="15" hidden="false" customHeight="false" outlineLevel="0" collapsed="false">
      <c r="A113" s="16" t="str">
        <f aca="false">DATA!A113</f>
        <v>ITM10111</v>
      </c>
      <c r="B113" s="16" t="str">
        <f aca="false">DATA!B113</f>
        <v>Groceries</v>
      </c>
      <c r="C113" s="17" t="n">
        <f aca="false">DATA!C113</f>
        <v>179</v>
      </c>
      <c r="D113" s="17" t="n">
        <f aca="false">DATA!D113</f>
        <v>62</v>
      </c>
      <c r="E113" s="18" t="n">
        <f aca="false">DATA!F113</f>
        <v>9</v>
      </c>
      <c r="F113" s="19" t="n">
        <f aca="false">DATA!G113</f>
        <v>40.66</v>
      </c>
      <c r="G113" s="19" t="n">
        <f aca="false">DATA!H113</f>
        <v>6.99</v>
      </c>
      <c r="H113" s="18" t="n">
        <f aca="false">DATA!E113</f>
        <v>13</v>
      </c>
      <c r="I113" s="20" t="n">
        <f aca="false">F113*E113</f>
        <v>365.94</v>
      </c>
      <c r="J113" s="20" t="n">
        <f aca="false">PARAMETER!$B$4*G113*SQRT(E113)</f>
        <v>34.4925805571724</v>
      </c>
      <c r="K113" s="20" t="n">
        <f aca="false">I113+J113</f>
        <v>400.432580557172</v>
      </c>
      <c r="L113" s="20" t="n">
        <f aca="false">K113+F113*H113</f>
        <v>929.012580557172</v>
      </c>
      <c r="M113" s="16" t="str">
        <f aca="false">IF(C113&lt;=K113,"REORDER",IF(C113&gt;L113,"OVERSTOCK","OK"))</f>
        <v>REORDER</v>
      </c>
      <c r="N113" s="16" t="str">
        <f aca="false">IF(C113&lt;=D113,"REORDER","OK")</f>
        <v>OK</v>
      </c>
      <c r="O113" s="18" t="n">
        <f aca="false">IF(D113&lt;I113,1,0)</f>
        <v>1</v>
      </c>
      <c r="P113" s="20" t="n">
        <f aca="false">C113/F113</f>
        <v>4.4023610427939</v>
      </c>
      <c r="Q113" s="19" t="n">
        <f aca="false">DATA!N113</f>
        <v>23.12</v>
      </c>
      <c r="R113" s="19" t="n">
        <f aca="false">DATA!O113</f>
        <v>1.13</v>
      </c>
      <c r="S113" s="17" t="n">
        <f aca="false">C113*Q113</f>
        <v>4138.48</v>
      </c>
      <c r="T113" s="19" t="n">
        <f aca="false">C113*R113</f>
        <v>202.27</v>
      </c>
      <c r="U113" s="20" t="n">
        <f aca="false">MAX(0,C113-L113)</f>
        <v>0</v>
      </c>
      <c r="V113" s="17" t="n">
        <f aca="false">U113*Q113</f>
        <v>0</v>
      </c>
      <c r="W113" s="19" t="n">
        <f aca="false">U113*R113</f>
        <v>0</v>
      </c>
      <c r="X113" s="20" t="n">
        <f aca="false">MAX(0,K113-C113)</f>
        <v>221.432580557172</v>
      </c>
      <c r="Y113" s="17" t="n">
        <f aca="false">F113*PARAMETER!$B$5*Q113</f>
        <v>343121.608</v>
      </c>
      <c r="Z113" s="21" t="n">
        <f aca="false">SUMIF($Y$2:$Y$3205,"&gt;="&amp;Y113)/SUM($Y$2:$Y$3205)</f>
        <v>0.94943974127744</v>
      </c>
      <c r="AA113" s="16" t="str">
        <f aca="false">IF(Z113&lt;=PARAMETER!$B$7,"A",IF(Z113&lt;=PARAMETER!$B$8,"B","C"))</f>
        <v>B</v>
      </c>
      <c r="AB113" s="22" t="n">
        <f aca="false">G113/F113</f>
        <v>0.17191342843089</v>
      </c>
      <c r="AC113" s="16" t="str">
        <f aca="false">IF(AB113&lt;=PARAMETER!$B$9,"X",IF(AB113&lt;=PARAMETER!$B$10,"Y","Z"))</f>
        <v>X</v>
      </c>
      <c r="AD113" s="16" t="str">
        <f aca="false">AA113&amp;AC113</f>
        <v>BX</v>
      </c>
      <c r="AE113" s="22" t="n">
        <f aca="false">DATA!I113</f>
        <v>0.56</v>
      </c>
      <c r="AF113" s="18" t="n">
        <f aca="false">DATA!L113</f>
        <v>177</v>
      </c>
      <c r="AG113" s="16" t="str">
        <f aca="false">DATA!K113</f>
        <v>C</v>
      </c>
      <c r="AH113" s="18" t="n">
        <f aca="false">IF(AE113&gt;=PARAMETER!$B$12,1,0)</f>
        <v>0</v>
      </c>
      <c r="AI113" s="18" t="n">
        <f aca="false">IF(AF113&gt;=PARAMETER!$B$13,1,0)</f>
        <v>1</v>
      </c>
      <c r="AJ113" s="18" t="n">
        <f aca="false">IF(AND(AH113=1,AI113=1),1,0)</f>
        <v>0</v>
      </c>
    </row>
    <row r="114" customFormat="false" ht="15" hidden="false" customHeight="false" outlineLevel="0" collapsed="false">
      <c r="A114" s="16" t="str">
        <f aca="false">DATA!A114</f>
        <v>ITM10112</v>
      </c>
      <c r="B114" s="16" t="str">
        <f aca="false">DATA!B114</f>
        <v>Automotive</v>
      </c>
      <c r="C114" s="17" t="n">
        <f aca="false">DATA!C114</f>
        <v>389</v>
      </c>
      <c r="D114" s="17" t="n">
        <f aca="false">DATA!D114</f>
        <v>80</v>
      </c>
      <c r="E114" s="18" t="n">
        <f aca="false">DATA!F114</f>
        <v>2</v>
      </c>
      <c r="F114" s="19" t="n">
        <f aca="false">DATA!G114</f>
        <v>24.06</v>
      </c>
      <c r="G114" s="19" t="n">
        <f aca="false">DATA!H114</f>
        <v>6.26</v>
      </c>
      <c r="H114" s="18" t="n">
        <f aca="false">DATA!E114</f>
        <v>3</v>
      </c>
      <c r="I114" s="20" t="n">
        <f aca="false">F114*E114</f>
        <v>48.12</v>
      </c>
      <c r="J114" s="20" t="n">
        <f aca="false">PARAMETER!$B$4*G114*SQRT(E114)</f>
        <v>14.561851164032</v>
      </c>
      <c r="K114" s="20" t="n">
        <f aca="false">I114+J114</f>
        <v>62.681851164032</v>
      </c>
      <c r="L114" s="20" t="n">
        <f aca="false">K114+F114*H114</f>
        <v>134.861851164032</v>
      </c>
      <c r="M114" s="16" t="str">
        <f aca="false">IF(C114&lt;=K114,"REORDER",IF(C114&gt;L114,"OVERSTOCK","OK"))</f>
        <v>OVERSTOCK</v>
      </c>
      <c r="N114" s="16" t="str">
        <f aca="false">IF(C114&lt;=D114,"REORDER","OK")</f>
        <v>OK</v>
      </c>
      <c r="O114" s="18" t="n">
        <f aca="false">IF(D114&lt;I114,1,0)</f>
        <v>0</v>
      </c>
      <c r="P114" s="20" t="n">
        <f aca="false">C114/F114</f>
        <v>16.1679135494597</v>
      </c>
      <c r="Q114" s="19" t="n">
        <f aca="false">DATA!N114</f>
        <v>168.99</v>
      </c>
      <c r="R114" s="19" t="n">
        <f aca="false">DATA!O114</f>
        <v>1.4</v>
      </c>
      <c r="S114" s="17" t="n">
        <f aca="false">C114*Q114</f>
        <v>65737.11</v>
      </c>
      <c r="T114" s="19" t="n">
        <f aca="false">C114*R114</f>
        <v>544.6</v>
      </c>
      <c r="U114" s="20" t="n">
        <f aca="false">MAX(0,C114-L114)</f>
        <v>254.138148835968</v>
      </c>
      <c r="V114" s="17" t="n">
        <f aca="false">U114*Q114</f>
        <v>42946.8057717902</v>
      </c>
      <c r="W114" s="19" t="n">
        <f aca="false">U114*R114</f>
        <v>355.793408370355</v>
      </c>
      <c r="X114" s="20" t="n">
        <f aca="false">MAX(0,K114-C114)</f>
        <v>0</v>
      </c>
      <c r="Y114" s="17" t="n">
        <f aca="false">F114*PARAMETER!$B$5*Q114</f>
        <v>1484053.281</v>
      </c>
      <c r="Z114" s="21" t="n">
        <f aca="false">SUMIF($Y$2:$Y$3205,"&gt;="&amp;Y114)/SUM($Y$2:$Y$3205)</f>
        <v>0.534325835299071</v>
      </c>
      <c r="AA114" s="16" t="str">
        <f aca="false">IF(Z114&lt;=PARAMETER!$B$7,"A",IF(Z114&lt;=PARAMETER!$B$8,"B","C"))</f>
        <v>A</v>
      </c>
      <c r="AB114" s="22" t="n">
        <f aca="false">G114/F114</f>
        <v>0.260182876142976</v>
      </c>
      <c r="AC114" s="16" t="str">
        <f aca="false">IF(AB114&lt;=PARAMETER!$B$9,"X",IF(AB114&lt;=PARAMETER!$B$10,"Y","Z"))</f>
        <v>Y</v>
      </c>
      <c r="AD114" s="16" t="str">
        <f aca="false">AA114&amp;AC114</f>
        <v>AY</v>
      </c>
      <c r="AE114" s="22" t="n">
        <f aca="false">DATA!I114</f>
        <v>0.63</v>
      </c>
      <c r="AF114" s="18" t="n">
        <f aca="false">DATA!L114</f>
        <v>153</v>
      </c>
      <c r="AG114" s="16" t="str">
        <f aca="false">DATA!K114</f>
        <v>A</v>
      </c>
      <c r="AH114" s="18" t="n">
        <f aca="false">IF(AE114&gt;=PARAMETER!$B$12,1,0)</f>
        <v>0</v>
      </c>
      <c r="AI114" s="18" t="n">
        <f aca="false">IF(AF114&gt;=PARAMETER!$B$13,1,0)</f>
        <v>1</v>
      </c>
      <c r="AJ114" s="18" t="n">
        <f aca="false">IF(AND(AH114=1,AI114=1),1,0)</f>
        <v>0</v>
      </c>
    </row>
    <row r="115" customFormat="false" ht="15" hidden="false" customHeight="false" outlineLevel="0" collapsed="false">
      <c r="A115" s="16" t="str">
        <f aca="false">DATA!A115</f>
        <v>ITM10113</v>
      </c>
      <c r="B115" s="16" t="str">
        <f aca="false">DATA!B115</f>
        <v>Groceries</v>
      </c>
      <c r="C115" s="17" t="n">
        <f aca="false">DATA!C115</f>
        <v>33</v>
      </c>
      <c r="D115" s="17" t="n">
        <f aca="false">DATA!D115</f>
        <v>10</v>
      </c>
      <c r="E115" s="18" t="n">
        <f aca="false">DATA!F115</f>
        <v>8</v>
      </c>
      <c r="F115" s="19" t="n">
        <f aca="false">DATA!G115</f>
        <v>47.5</v>
      </c>
      <c r="G115" s="19" t="n">
        <f aca="false">DATA!H115</f>
        <v>3.91</v>
      </c>
      <c r="H115" s="18" t="n">
        <f aca="false">DATA!E115</f>
        <v>7</v>
      </c>
      <c r="I115" s="20" t="n">
        <f aca="false">F115*E115</f>
        <v>380</v>
      </c>
      <c r="J115" s="20" t="n">
        <f aca="false">PARAMETER!$B$4*G115*SQRT(E115)</f>
        <v>18.1906830835032</v>
      </c>
      <c r="K115" s="20" t="n">
        <f aca="false">I115+J115</f>
        <v>398.190683083503</v>
      </c>
      <c r="L115" s="20" t="n">
        <f aca="false">K115+F115*H115</f>
        <v>730.690683083503</v>
      </c>
      <c r="M115" s="16" t="str">
        <f aca="false">IF(C115&lt;=K115,"REORDER",IF(C115&gt;L115,"OVERSTOCK","OK"))</f>
        <v>REORDER</v>
      </c>
      <c r="N115" s="16" t="str">
        <f aca="false">IF(C115&lt;=D115,"REORDER","OK")</f>
        <v>OK</v>
      </c>
      <c r="O115" s="18" t="n">
        <f aca="false">IF(D115&lt;I115,1,0)</f>
        <v>1</v>
      </c>
      <c r="P115" s="20" t="n">
        <f aca="false">C115/F115</f>
        <v>0.694736842105263</v>
      </c>
      <c r="Q115" s="19" t="n">
        <f aca="false">DATA!N115</f>
        <v>101.09</v>
      </c>
      <c r="R115" s="19" t="n">
        <f aca="false">DATA!O115</f>
        <v>1.65</v>
      </c>
      <c r="S115" s="17" t="n">
        <f aca="false">C115*Q115</f>
        <v>3335.97</v>
      </c>
      <c r="T115" s="19" t="n">
        <f aca="false">C115*R115</f>
        <v>54.45</v>
      </c>
      <c r="U115" s="20" t="n">
        <f aca="false">MAX(0,C115-L115)</f>
        <v>0</v>
      </c>
      <c r="V115" s="17" t="n">
        <f aca="false">U115*Q115</f>
        <v>0</v>
      </c>
      <c r="W115" s="19" t="n">
        <f aca="false">U115*R115</f>
        <v>0</v>
      </c>
      <c r="X115" s="20" t="n">
        <f aca="false">MAX(0,K115-C115)</f>
        <v>365.190683083503</v>
      </c>
      <c r="Y115" s="17" t="n">
        <f aca="false">F115*PARAMETER!$B$5*Q115</f>
        <v>1752647.875</v>
      </c>
      <c r="Z115" s="21" t="n">
        <f aca="false">SUMIF($Y$2:$Y$3205,"&gt;="&amp;Y115)/SUM($Y$2:$Y$3205)</f>
        <v>0.432782027770635</v>
      </c>
      <c r="AA115" s="16" t="str">
        <f aca="false">IF(Z115&lt;=PARAMETER!$B$7,"A",IF(Z115&lt;=PARAMETER!$B$8,"B","C"))</f>
        <v>A</v>
      </c>
      <c r="AB115" s="22" t="n">
        <f aca="false">G115/F115</f>
        <v>0.0823157894736842</v>
      </c>
      <c r="AC115" s="16" t="str">
        <f aca="false">IF(AB115&lt;=PARAMETER!$B$9,"X",IF(AB115&lt;=PARAMETER!$B$10,"Y","Z"))</f>
        <v>X</v>
      </c>
      <c r="AD115" s="16" t="str">
        <f aca="false">AA115&amp;AC115</f>
        <v>AX</v>
      </c>
      <c r="AE115" s="22" t="n">
        <f aca="false">DATA!I115</f>
        <v>0.16</v>
      </c>
      <c r="AF115" s="18" t="n">
        <f aca="false">DATA!L115</f>
        <v>170</v>
      </c>
      <c r="AG115" s="16" t="str">
        <f aca="false">DATA!K115</f>
        <v>D</v>
      </c>
      <c r="AH115" s="18" t="n">
        <f aca="false">IF(AE115&gt;=PARAMETER!$B$12,1,0)</f>
        <v>0</v>
      </c>
      <c r="AI115" s="18" t="n">
        <f aca="false">IF(AF115&gt;=PARAMETER!$B$13,1,0)</f>
        <v>1</v>
      </c>
      <c r="AJ115" s="18" t="n">
        <f aca="false">IF(AND(AH115=1,AI115=1),1,0)</f>
        <v>0</v>
      </c>
    </row>
    <row r="116" customFormat="false" ht="15" hidden="false" customHeight="false" outlineLevel="0" collapsed="false">
      <c r="A116" s="16" t="str">
        <f aca="false">DATA!A116</f>
        <v>ITM10114</v>
      </c>
      <c r="B116" s="16" t="str">
        <f aca="false">DATA!B116</f>
        <v>Electronics</v>
      </c>
      <c r="C116" s="17" t="n">
        <f aca="false">DATA!C116</f>
        <v>197</v>
      </c>
      <c r="D116" s="17" t="n">
        <f aca="false">DATA!D116</f>
        <v>67</v>
      </c>
      <c r="E116" s="18" t="n">
        <f aca="false">DATA!F116</f>
        <v>7</v>
      </c>
      <c r="F116" s="19" t="n">
        <f aca="false">DATA!G116</f>
        <v>42.53</v>
      </c>
      <c r="G116" s="19" t="n">
        <f aca="false">DATA!H116</f>
        <v>1.05</v>
      </c>
      <c r="H116" s="18" t="n">
        <f aca="false">DATA!E116</f>
        <v>12</v>
      </c>
      <c r="I116" s="20" t="n">
        <f aca="false">F116*E116</f>
        <v>297.71</v>
      </c>
      <c r="J116" s="20" t="n">
        <f aca="false">PARAMETER!$B$4*G116*SQRT(E116)</f>
        <v>4.56946732201701</v>
      </c>
      <c r="K116" s="20" t="n">
        <f aca="false">I116+J116</f>
        <v>302.279467322017</v>
      </c>
      <c r="L116" s="20" t="n">
        <f aca="false">K116+F116*H116</f>
        <v>812.639467322017</v>
      </c>
      <c r="M116" s="16" t="str">
        <f aca="false">IF(C116&lt;=K116,"REORDER",IF(C116&gt;L116,"OVERSTOCK","OK"))</f>
        <v>REORDER</v>
      </c>
      <c r="N116" s="16" t="str">
        <f aca="false">IF(C116&lt;=D116,"REORDER","OK")</f>
        <v>OK</v>
      </c>
      <c r="O116" s="18" t="n">
        <f aca="false">IF(D116&lt;I116,1,0)</f>
        <v>1</v>
      </c>
      <c r="P116" s="20" t="n">
        <f aca="false">C116/F116</f>
        <v>4.63202445332706</v>
      </c>
      <c r="Q116" s="19" t="n">
        <f aca="false">DATA!N116</f>
        <v>197.96</v>
      </c>
      <c r="R116" s="19" t="n">
        <f aca="false">DATA!O116</f>
        <v>1.62</v>
      </c>
      <c r="S116" s="17" t="n">
        <f aca="false">C116*Q116</f>
        <v>38998.12</v>
      </c>
      <c r="T116" s="19" t="n">
        <f aca="false">C116*R116</f>
        <v>319.14</v>
      </c>
      <c r="U116" s="20" t="n">
        <f aca="false">MAX(0,C116-L116)</f>
        <v>0</v>
      </c>
      <c r="V116" s="17" t="n">
        <f aca="false">U116*Q116</f>
        <v>0</v>
      </c>
      <c r="W116" s="19" t="n">
        <f aca="false">U116*R116</f>
        <v>0</v>
      </c>
      <c r="X116" s="20" t="n">
        <f aca="false">MAX(0,K116-C116)</f>
        <v>105.279467322017</v>
      </c>
      <c r="Y116" s="17" t="n">
        <f aca="false">F116*PARAMETER!$B$5*Q116</f>
        <v>3073022.162</v>
      </c>
      <c r="Z116" s="21" t="n">
        <f aca="false">SUMIF($Y$2:$Y$3205,"&gt;="&amp;Y116)/SUM($Y$2:$Y$3205)</f>
        <v>0.0588610828522604</v>
      </c>
      <c r="AA116" s="16" t="str">
        <f aca="false">IF(Z116&lt;=PARAMETER!$B$7,"A",IF(Z116&lt;=PARAMETER!$B$8,"B","C"))</f>
        <v>A</v>
      </c>
      <c r="AB116" s="22" t="n">
        <f aca="false">G116/F116</f>
        <v>0.0246884552080884</v>
      </c>
      <c r="AC116" s="16" t="str">
        <f aca="false">IF(AB116&lt;=PARAMETER!$B$9,"X",IF(AB116&lt;=PARAMETER!$B$10,"Y","Z"))</f>
        <v>X</v>
      </c>
      <c r="AD116" s="16" t="str">
        <f aca="false">AA116&amp;AC116</f>
        <v>AX</v>
      </c>
      <c r="AE116" s="22" t="n">
        <f aca="false">DATA!I116</f>
        <v>0.69</v>
      </c>
      <c r="AF116" s="18" t="n">
        <f aca="false">DATA!L116</f>
        <v>98</v>
      </c>
      <c r="AG116" s="16" t="str">
        <f aca="false">DATA!K116</f>
        <v>B</v>
      </c>
      <c r="AH116" s="18" t="n">
        <f aca="false">IF(AE116&gt;=PARAMETER!$B$12,1,0)</f>
        <v>0</v>
      </c>
      <c r="AI116" s="18" t="n">
        <f aca="false">IF(AF116&gt;=PARAMETER!$B$13,1,0)</f>
        <v>1</v>
      </c>
      <c r="AJ116" s="18" t="n">
        <f aca="false">IF(AND(AH116=1,AI116=1),1,0)</f>
        <v>0</v>
      </c>
    </row>
    <row r="117" customFormat="false" ht="15" hidden="false" customHeight="false" outlineLevel="0" collapsed="false">
      <c r="A117" s="16" t="str">
        <f aca="false">DATA!A117</f>
        <v>ITM10115</v>
      </c>
      <c r="B117" s="16" t="str">
        <f aca="false">DATA!B117</f>
        <v>Automotive</v>
      </c>
      <c r="C117" s="17" t="n">
        <f aca="false">DATA!C117</f>
        <v>431</v>
      </c>
      <c r="D117" s="17" t="n">
        <f aca="false">DATA!D117</f>
        <v>99</v>
      </c>
      <c r="E117" s="18" t="n">
        <f aca="false">DATA!F117</f>
        <v>5</v>
      </c>
      <c r="F117" s="19" t="n">
        <f aca="false">DATA!G117</f>
        <v>17.32</v>
      </c>
      <c r="G117" s="19" t="n">
        <f aca="false">DATA!H117</f>
        <v>6.58</v>
      </c>
      <c r="H117" s="18" t="n">
        <f aca="false">DATA!E117</f>
        <v>13</v>
      </c>
      <c r="I117" s="20" t="n">
        <f aca="false">F117*E117</f>
        <v>86.6</v>
      </c>
      <c r="J117" s="20" t="n">
        <f aca="false">PARAMETER!$B$4*G117*SQRT(E117)</f>
        <v>24.2012697606858</v>
      </c>
      <c r="K117" s="20" t="n">
        <f aca="false">I117+J117</f>
        <v>110.801269760686</v>
      </c>
      <c r="L117" s="20" t="n">
        <f aca="false">K117+F117*H117</f>
        <v>335.961269760686</v>
      </c>
      <c r="M117" s="16" t="str">
        <f aca="false">IF(C117&lt;=K117,"REORDER",IF(C117&gt;L117,"OVERSTOCK","OK"))</f>
        <v>OVERSTOCK</v>
      </c>
      <c r="N117" s="16" t="str">
        <f aca="false">IF(C117&lt;=D117,"REORDER","OK")</f>
        <v>OK</v>
      </c>
      <c r="O117" s="18" t="n">
        <f aca="false">IF(D117&lt;I117,1,0)</f>
        <v>0</v>
      </c>
      <c r="P117" s="20" t="n">
        <f aca="false">C117/F117</f>
        <v>24.8845265588915</v>
      </c>
      <c r="Q117" s="19" t="n">
        <f aca="false">DATA!N117</f>
        <v>146.31</v>
      </c>
      <c r="R117" s="19" t="n">
        <f aca="false">DATA!O117</f>
        <v>0.24</v>
      </c>
      <c r="S117" s="17" t="n">
        <f aca="false">C117*Q117</f>
        <v>63059.61</v>
      </c>
      <c r="T117" s="19" t="n">
        <f aca="false">C117*R117</f>
        <v>103.44</v>
      </c>
      <c r="U117" s="20" t="n">
        <f aca="false">MAX(0,C117-L117)</f>
        <v>95.0387302393143</v>
      </c>
      <c r="V117" s="17" t="n">
        <f aca="false">U117*Q117</f>
        <v>13905.1166213141</v>
      </c>
      <c r="W117" s="19" t="n">
        <f aca="false">U117*R117</f>
        <v>22.8092952574354</v>
      </c>
      <c r="X117" s="20" t="n">
        <f aca="false">MAX(0,K117-C117)</f>
        <v>0</v>
      </c>
      <c r="Y117" s="17" t="n">
        <f aca="false">F117*PARAMETER!$B$5*Q117</f>
        <v>924942.558</v>
      </c>
      <c r="Z117" s="21" t="n">
        <f aca="false">SUMIF($Y$2:$Y$3205,"&gt;="&amp;Y117)/SUM($Y$2:$Y$3205)</f>
        <v>0.767948597058059</v>
      </c>
      <c r="AA117" s="16" t="str">
        <f aca="false">IF(Z117&lt;=PARAMETER!$B$7,"A",IF(Z117&lt;=PARAMETER!$B$8,"B","C"))</f>
        <v>A</v>
      </c>
      <c r="AB117" s="22" t="n">
        <f aca="false">G117/F117</f>
        <v>0.379907621247113</v>
      </c>
      <c r="AC117" s="16" t="str">
        <f aca="false">IF(AB117&lt;=PARAMETER!$B$9,"X",IF(AB117&lt;=PARAMETER!$B$10,"Y","Z"))</f>
        <v>Y</v>
      </c>
      <c r="AD117" s="16" t="str">
        <f aca="false">AA117&amp;AC117</f>
        <v>AY</v>
      </c>
      <c r="AE117" s="22" t="n">
        <f aca="false">DATA!I117</f>
        <v>0.54</v>
      </c>
      <c r="AF117" s="18" t="n">
        <f aca="false">DATA!L117</f>
        <v>25</v>
      </c>
      <c r="AG117" s="16" t="str">
        <f aca="false">DATA!K117</f>
        <v>D</v>
      </c>
      <c r="AH117" s="18" t="n">
        <f aca="false">IF(AE117&gt;=PARAMETER!$B$12,1,0)</f>
        <v>0</v>
      </c>
      <c r="AI117" s="18" t="n">
        <f aca="false">IF(AF117&gt;=PARAMETER!$B$13,1,0)</f>
        <v>0</v>
      </c>
      <c r="AJ117" s="18" t="n">
        <f aca="false">IF(AND(AH117=1,AI117=1),1,0)</f>
        <v>0</v>
      </c>
    </row>
    <row r="118" customFormat="false" ht="15" hidden="false" customHeight="false" outlineLevel="0" collapsed="false">
      <c r="A118" s="16" t="str">
        <f aca="false">DATA!A118</f>
        <v>ITM10116</v>
      </c>
      <c r="B118" s="16" t="str">
        <f aca="false">DATA!B118</f>
        <v>Apparel</v>
      </c>
      <c r="C118" s="17" t="n">
        <f aca="false">DATA!C118</f>
        <v>385</v>
      </c>
      <c r="D118" s="17" t="n">
        <f aca="false">DATA!D118</f>
        <v>96</v>
      </c>
      <c r="E118" s="18" t="n">
        <f aca="false">DATA!F118</f>
        <v>3</v>
      </c>
      <c r="F118" s="19" t="n">
        <f aca="false">DATA!G118</f>
        <v>20.6</v>
      </c>
      <c r="G118" s="19" t="n">
        <f aca="false">DATA!H118</f>
        <v>5.92</v>
      </c>
      <c r="H118" s="18" t="n">
        <f aca="false">DATA!E118</f>
        <v>11</v>
      </c>
      <c r="I118" s="20" t="n">
        <f aca="false">F118*E118</f>
        <v>61.8</v>
      </c>
      <c r="J118" s="20" t="n">
        <f aca="false">PARAMETER!$B$4*G118*SQRT(E118)</f>
        <v>16.8659027131318</v>
      </c>
      <c r="K118" s="20" t="n">
        <f aca="false">I118+J118</f>
        <v>78.6659027131319</v>
      </c>
      <c r="L118" s="20" t="n">
        <f aca="false">K118+F118*H118</f>
        <v>305.265902713132</v>
      </c>
      <c r="M118" s="16" t="str">
        <f aca="false">IF(C118&lt;=K118,"REORDER",IF(C118&gt;L118,"OVERSTOCK","OK"))</f>
        <v>OVERSTOCK</v>
      </c>
      <c r="N118" s="16" t="str">
        <f aca="false">IF(C118&lt;=D118,"REORDER","OK")</f>
        <v>OK</v>
      </c>
      <c r="O118" s="18" t="n">
        <f aca="false">IF(D118&lt;I118,1,0)</f>
        <v>0</v>
      </c>
      <c r="P118" s="20" t="n">
        <f aca="false">C118/F118</f>
        <v>18.6893203883495</v>
      </c>
      <c r="Q118" s="19" t="n">
        <f aca="false">DATA!N118</f>
        <v>198.59</v>
      </c>
      <c r="R118" s="19" t="n">
        <f aca="false">DATA!O118</f>
        <v>1.51</v>
      </c>
      <c r="S118" s="17" t="n">
        <f aca="false">C118*Q118</f>
        <v>76457.15</v>
      </c>
      <c r="T118" s="19" t="n">
        <f aca="false">C118*R118</f>
        <v>581.35</v>
      </c>
      <c r="U118" s="20" t="n">
        <f aca="false">MAX(0,C118-L118)</f>
        <v>79.7340972868681</v>
      </c>
      <c r="V118" s="17" t="n">
        <f aca="false">U118*Q118</f>
        <v>15834.3943801991</v>
      </c>
      <c r="W118" s="19" t="n">
        <f aca="false">U118*R118</f>
        <v>120.398486903171</v>
      </c>
      <c r="X118" s="20" t="n">
        <f aca="false">MAX(0,K118-C118)</f>
        <v>0</v>
      </c>
      <c r="Y118" s="17" t="n">
        <f aca="false">F118*PARAMETER!$B$5*Q118</f>
        <v>1493198.21</v>
      </c>
      <c r="Z118" s="21" t="n">
        <f aca="false">SUMIF($Y$2:$Y$3205,"&gt;="&amp;Y118)/SUM($Y$2:$Y$3205)</f>
        <v>0.530529852818612</v>
      </c>
      <c r="AA118" s="16" t="str">
        <f aca="false">IF(Z118&lt;=PARAMETER!$B$7,"A",IF(Z118&lt;=PARAMETER!$B$8,"B","C"))</f>
        <v>A</v>
      </c>
      <c r="AB118" s="22" t="n">
        <f aca="false">G118/F118</f>
        <v>0.287378640776699</v>
      </c>
      <c r="AC118" s="16" t="str">
        <f aca="false">IF(AB118&lt;=PARAMETER!$B$9,"X",IF(AB118&lt;=PARAMETER!$B$10,"Y","Z"))</f>
        <v>Y</v>
      </c>
      <c r="AD118" s="16" t="str">
        <f aca="false">AA118&amp;AC118</f>
        <v>AY</v>
      </c>
      <c r="AE118" s="22" t="n">
        <f aca="false">DATA!I118</f>
        <v>0.58</v>
      </c>
      <c r="AF118" s="18" t="n">
        <f aca="false">DATA!L118</f>
        <v>167</v>
      </c>
      <c r="AG118" s="16" t="str">
        <f aca="false">DATA!K118</f>
        <v>C</v>
      </c>
      <c r="AH118" s="18" t="n">
        <f aca="false">IF(AE118&gt;=PARAMETER!$B$12,1,0)</f>
        <v>0</v>
      </c>
      <c r="AI118" s="18" t="n">
        <f aca="false">IF(AF118&gt;=PARAMETER!$B$13,1,0)</f>
        <v>1</v>
      </c>
      <c r="AJ118" s="18" t="n">
        <f aca="false">IF(AND(AH118=1,AI118=1),1,0)</f>
        <v>0</v>
      </c>
    </row>
    <row r="119" customFormat="false" ht="15" hidden="false" customHeight="false" outlineLevel="0" collapsed="false">
      <c r="A119" s="16" t="str">
        <f aca="false">DATA!A119</f>
        <v>ITM10117</v>
      </c>
      <c r="B119" s="16" t="str">
        <f aca="false">DATA!B119</f>
        <v>Groceries</v>
      </c>
      <c r="C119" s="17" t="n">
        <f aca="false">DATA!C119</f>
        <v>72</v>
      </c>
      <c r="D119" s="17" t="n">
        <f aca="false">DATA!D119</f>
        <v>99</v>
      </c>
      <c r="E119" s="18" t="n">
        <f aca="false">DATA!F119</f>
        <v>2</v>
      </c>
      <c r="F119" s="19" t="n">
        <f aca="false">DATA!G119</f>
        <v>21.74</v>
      </c>
      <c r="G119" s="19" t="n">
        <f aca="false">DATA!H119</f>
        <v>1.57</v>
      </c>
      <c r="H119" s="18" t="n">
        <f aca="false">DATA!E119</f>
        <v>10</v>
      </c>
      <c r="I119" s="20" t="n">
        <f aca="false">F119*E119</f>
        <v>43.48</v>
      </c>
      <c r="J119" s="20" t="n">
        <f aca="false">PARAMETER!$B$4*G119*SQRT(E119)</f>
        <v>3.65209366254475</v>
      </c>
      <c r="K119" s="20" t="n">
        <f aca="false">I119+J119</f>
        <v>47.1320936625448</v>
      </c>
      <c r="L119" s="20" t="n">
        <f aca="false">K119+F119*H119</f>
        <v>264.532093662545</v>
      </c>
      <c r="M119" s="16" t="str">
        <f aca="false">IF(C119&lt;=K119,"REORDER",IF(C119&gt;L119,"OVERSTOCK","OK"))</f>
        <v>OK</v>
      </c>
      <c r="N119" s="16" t="str">
        <f aca="false">IF(C119&lt;=D119,"REORDER","OK")</f>
        <v>REORDER</v>
      </c>
      <c r="O119" s="18" t="n">
        <f aca="false">IF(D119&lt;I119,1,0)</f>
        <v>0</v>
      </c>
      <c r="P119" s="20" t="n">
        <f aca="false">C119/F119</f>
        <v>3.31186752529899</v>
      </c>
      <c r="Q119" s="19" t="n">
        <f aca="false">DATA!N119</f>
        <v>96.16</v>
      </c>
      <c r="R119" s="19" t="n">
        <f aca="false">DATA!O119</f>
        <v>1.9</v>
      </c>
      <c r="S119" s="17" t="n">
        <f aca="false">C119*Q119</f>
        <v>6923.52</v>
      </c>
      <c r="T119" s="19" t="n">
        <f aca="false">C119*R119</f>
        <v>136.8</v>
      </c>
      <c r="U119" s="20" t="n">
        <f aca="false">MAX(0,C119-L119)</f>
        <v>0</v>
      </c>
      <c r="V119" s="17" t="n">
        <f aca="false">U119*Q119</f>
        <v>0</v>
      </c>
      <c r="W119" s="19" t="n">
        <f aca="false">U119*R119</f>
        <v>0</v>
      </c>
      <c r="X119" s="20" t="n">
        <f aca="false">MAX(0,K119-C119)</f>
        <v>0</v>
      </c>
      <c r="Y119" s="17" t="n">
        <f aca="false">F119*PARAMETER!$B$5*Q119</f>
        <v>763039.216</v>
      </c>
      <c r="Z119" s="21" t="n">
        <f aca="false">SUMIF($Y$2:$Y$3205,"&gt;="&amp;Y119)/SUM($Y$2:$Y$3205)</f>
        <v>0.821911047035209</v>
      </c>
      <c r="AA119" s="16" t="str">
        <f aca="false">IF(Z119&lt;=PARAMETER!$B$7,"A",IF(Z119&lt;=PARAMETER!$B$8,"B","C"))</f>
        <v>B</v>
      </c>
      <c r="AB119" s="22" t="n">
        <f aca="false">G119/F119</f>
        <v>0.0722171113155474</v>
      </c>
      <c r="AC119" s="16" t="str">
        <f aca="false">IF(AB119&lt;=PARAMETER!$B$9,"X",IF(AB119&lt;=PARAMETER!$B$10,"Y","Z"))</f>
        <v>X</v>
      </c>
      <c r="AD119" s="16" t="str">
        <f aca="false">AA119&amp;AC119</f>
        <v>BX</v>
      </c>
      <c r="AE119" s="22" t="n">
        <f aca="false">DATA!I119</f>
        <v>0.85</v>
      </c>
      <c r="AF119" s="18" t="n">
        <f aca="false">DATA!L119</f>
        <v>107</v>
      </c>
      <c r="AG119" s="16" t="str">
        <f aca="false">DATA!K119</f>
        <v>C</v>
      </c>
      <c r="AH119" s="18" t="n">
        <f aca="false">IF(AE119&gt;=PARAMETER!$B$12,1,0)</f>
        <v>1</v>
      </c>
      <c r="AI119" s="18" t="n">
        <f aca="false">IF(AF119&gt;=PARAMETER!$B$13,1,0)</f>
        <v>1</v>
      </c>
      <c r="AJ119" s="18" t="n">
        <f aca="false">IF(AND(AH119=1,AI119=1),1,0)</f>
        <v>1</v>
      </c>
    </row>
    <row r="120" customFormat="false" ht="15" hidden="false" customHeight="false" outlineLevel="0" collapsed="false">
      <c r="A120" s="16" t="str">
        <f aca="false">DATA!A120</f>
        <v>ITM10118</v>
      </c>
      <c r="B120" s="16" t="str">
        <f aca="false">DATA!B120</f>
        <v>Electronics</v>
      </c>
      <c r="C120" s="17" t="n">
        <f aca="false">DATA!C120</f>
        <v>427</v>
      </c>
      <c r="D120" s="17" t="n">
        <f aca="false">DATA!D120</f>
        <v>15</v>
      </c>
      <c r="E120" s="18" t="n">
        <f aca="false">DATA!F120</f>
        <v>4</v>
      </c>
      <c r="F120" s="19" t="n">
        <f aca="false">DATA!G120</f>
        <v>31.68</v>
      </c>
      <c r="G120" s="19" t="n">
        <f aca="false">DATA!H120</f>
        <v>9.13</v>
      </c>
      <c r="H120" s="18" t="n">
        <f aca="false">DATA!E120</f>
        <v>5</v>
      </c>
      <c r="I120" s="20" t="n">
        <f aca="false">F120*E120</f>
        <v>126.72</v>
      </c>
      <c r="J120" s="20" t="n">
        <f aca="false">PARAMETER!$B$4*G120*SQRT(E120)</f>
        <v>30.0350272281339</v>
      </c>
      <c r="K120" s="20" t="n">
        <f aca="false">I120+J120</f>
        <v>156.755027228134</v>
      </c>
      <c r="L120" s="20" t="n">
        <f aca="false">K120+F120*H120</f>
        <v>315.155027228134</v>
      </c>
      <c r="M120" s="16" t="str">
        <f aca="false">IF(C120&lt;=K120,"REORDER",IF(C120&gt;L120,"OVERSTOCK","OK"))</f>
        <v>OVERSTOCK</v>
      </c>
      <c r="N120" s="16" t="str">
        <f aca="false">IF(C120&lt;=D120,"REORDER","OK")</f>
        <v>OK</v>
      </c>
      <c r="O120" s="18" t="n">
        <f aca="false">IF(D120&lt;I120,1,0)</f>
        <v>1</v>
      </c>
      <c r="P120" s="20" t="n">
        <f aca="false">C120/F120</f>
        <v>13.4785353535354</v>
      </c>
      <c r="Q120" s="19" t="n">
        <f aca="false">DATA!N120</f>
        <v>36.75</v>
      </c>
      <c r="R120" s="19" t="n">
        <f aca="false">DATA!O120</f>
        <v>1.43</v>
      </c>
      <c r="S120" s="17" t="n">
        <f aca="false">C120*Q120</f>
        <v>15692.25</v>
      </c>
      <c r="T120" s="19" t="n">
        <f aca="false">C120*R120</f>
        <v>610.61</v>
      </c>
      <c r="U120" s="20" t="n">
        <f aca="false">MAX(0,C120-L120)</f>
        <v>111.844972771866</v>
      </c>
      <c r="V120" s="17" t="n">
        <f aca="false">U120*Q120</f>
        <v>4110.30274936608</v>
      </c>
      <c r="W120" s="19" t="n">
        <f aca="false">U120*R120</f>
        <v>159.938311063768</v>
      </c>
      <c r="X120" s="20" t="n">
        <f aca="false">MAX(0,K120-C120)</f>
        <v>0</v>
      </c>
      <c r="Y120" s="17" t="n">
        <f aca="false">F120*PARAMETER!$B$5*Q120</f>
        <v>424947.6</v>
      </c>
      <c r="Z120" s="21" t="n">
        <f aca="false">SUMIF($Y$2:$Y$3205,"&gt;="&amp;Y120)/SUM($Y$2:$Y$3205)</f>
        <v>0.928724306393937</v>
      </c>
      <c r="AA120" s="16" t="str">
        <f aca="false">IF(Z120&lt;=PARAMETER!$B$7,"A",IF(Z120&lt;=PARAMETER!$B$8,"B","C"))</f>
        <v>B</v>
      </c>
      <c r="AB120" s="22" t="n">
        <f aca="false">G120/F120</f>
        <v>0.288194444444445</v>
      </c>
      <c r="AC120" s="16" t="str">
        <f aca="false">IF(AB120&lt;=PARAMETER!$B$9,"X",IF(AB120&lt;=PARAMETER!$B$10,"Y","Z"))</f>
        <v>Y</v>
      </c>
      <c r="AD120" s="16" t="str">
        <f aca="false">AA120&amp;AC120</f>
        <v>BY</v>
      </c>
      <c r="AE120" s="22" t="n">
        <f aca="false">DATA!I120</f>
        <v>0.41</v>
      </c>
      <c r="AF120" s="18" t="n">
        <f aca="false">DATA!L120</f>
        <v>113</v>
      </c>
      <c r="AG120" s="16" t="str">
        <f aca="false">DATA!K120</f>
        <v>C</v>
      </c>
      <c r="AH120" s="18" t="n">
        <f aca="false">IF(AE120&gt;=PARAMETER!$B$12,1,0)</f>
        <v>0</v>
      </c>
      <c r="AI120" s="18" t="n">
        <f aca="false">IF(AF120&gt;=PARAMETER!$B$13,1,0)</f>
        <v>1</v>
      </c>
      <c r="AJ120" s="18" t="n">
        <f aca="false">IF(AND(AH120=1,AI120=1),1,0)</f>
        <v>0</v>
      </c>
    </row>
    <row r="121" customFormat="false" ht="15" hidden="false" customHeight="false" outlineLevel="0" collapsed="false">
      <c r="A121" s="16" t="str">
        <f aca="false">DATA!A121</f>
        <v>ITM10119</v>
      </c>
      <c r="B121" s="16" t="str">
        <f aca="false">DATA!B121</f>
        <v>Apparel</v>
      </c>
      <c r="C121" s="17" t="n">
        <f aca="false">DATA!C121</f>
        <v>354</v>
      </c>
      <c r="D121" s="17" t="n">
        <f aca="false">DATA!D121</f>
        <v>79</v>
      </c>
      <c r="E121" s="18" t="n">
        <f aca="false">DATA!F121</f>
        <v>9</v>
      </c>
      <c r="F121" s="19" t="n">
        <f aca="false">DATA!G121</f>
        <v>15.05</v>
      </c>
      <c r="G121" s="19" t="n">
        <f aca="false">DATA!H121</f>
        <v>2.39</v>
      </c>
      <c r="H121" s="18" t="n">
        <f aca="false">DATA!E121</f>
        <v>5</v>
      </c>
      <c r="I121" s="20" t="n">
        <f aca="false">F121*E121</f>
        <v>135.45</v>
      </c>
      <c r="J121" s="20" t="n">
        <f aca="false">PARAMETER!$B$4*G121*SQRT(E121)</f>
        <v>11.7936005052421</v>
      </c>
      <c r="K121" s="20" t="n">
        <f aca="false">I121+J121</f>
        <v>147.243600505242</v>
      </c>
      <c r="L121" s="20" t="n">
        <f aca="false">K121+F121*H121</f>
        <v>222.493600505242</v>
      </c>
      <c r="M121" s="16" t="str">
        <f aca="false">IF(C121&lt;=K121,"REORDER",IF(C121&gt;L121,"OVERSTOCK","OK"))</f>
        <v>OVERSTOCK</v>
      </c>
      <c r="N121" s="16" t="str">
        <f aca="false">IF(C121&lt;=D121,"REORDER","OK")</f>
        <v>OK</v>
      </c>
      <c r="O121" s="18" t="n">
        <f aca="false">IF(D121&lt;I121,1,0)</f>
        <v>1</v>
      </c>
      <c r="P121" s="20" t="n">
        <f aca="false">C121/F121</f>
        <v>23.5215946843854</v>
      </c>
      <c r="Q121" s="19" t="n">
        <f aca="false">DATA!N121</f>
        <v>148.19</v>
      </c>
      <c r="R121" s="19" t="n">
        <f aca="false">DATA!O121</f>
        <v>1.69</v>
      </c>
      <c r="S121" s="17" t="n">
        <f aca="false">C121*Q121</f>
        <v>52459.26</v>
      </c>
      <c r="T121" s="19" t="n">
        <f aca="false">C121*R121</f>
        <v>598.26</v>
      </c>
      <c r="U121" s="20" t="n">
        <f aca="false">MAX(0,C121-L121)</f>
        <v>131.506399494758</v>
      </c>
      <c r="V121" s="17" t="n">
        <f aca="false">U121*Q121</f>
        <v>19487.9333411282</v>
      </c>
      <c r="W121" s="19" t="n">
        <f aca="false">U121*R121</f>
        <v>222.245815146141</v>
      </c>
      <c r="X121" s="20" t="n">
        <f aca="false">MAX(0,K121-C121)</f>
        <v>0</v>
      </c>
      <c r="Y121" s="17" t="n">
        <f aca="false">F121*PARAMETER!$B$5*Q121</f>
        <v>814044.7175</v>
      </c>
      <c r="Z121" s="21" t="n">
        <f aca="false">SUMIF($Y$2:$Y$3205,"&gt;="&amp;Y121)/SUM($Y$2:$Y$3205)</f>
        <v>0.806331799398057</v>
      </c>
      <c r="AA121" s="16" t="str">
        <f aca="false">IF(Z121&lt;=PARAMETER!$B$7,"A",IF(Z121&lt;=PARAMETER!$B$8,"B","C"))</f>
        <v>B</v>
      </c>
      <c r="AB121" s="22" t="n">
        <f aca="false">G121/F121</f>
        <v>0.158803986710963</v>
      </c>
      <c r="AC121" s="16" t="str">
        <f aca="false">IF(AB121&lt;=PARAMETER!$B$9,"X",IF(AB121&lt;=PARAMETER!$B$10,"Y","Z"))</f>
        <v>X</v>
      </c>
      <c r="AD121" s="16" t="str">
        <f aca="false">AA121&amp;AC121</f>
        <v>BX</v>
      </c>
      <c r="AE121" s="22" t="n">
        <f aca="false">DATA!I121</f>
        <v>0.26</v>
      </c>
      <c r="AF121" s="18" t="n">
        <f aca="false">DATA!L121</f>
        <v>53</v>
      </c>
      <c r="AG121" s="16" t="str">
        <f aca="false">DATA!K121</f>
        <v>A</v>
      </c>
      <c r="AH121" s="18" t="n">
        <f aca="false">IF(AE121&gt;=PARAMETER!$B$12,1,0)</f>
        <v>0</v>
      </c>
      <c r="AI121" s="18" t="n">
        <f aca="false">IF(AF121&gt;=PARAMETER!$B$13,1,0)</f>
        <v>0</v>
      </c>
      <c r="AJ121" s="18" t="n">
        <f aca="false">IF(AND(AH121=1,AI121=1),1,0)</f>
        <v>0</v>
      </c>
    </row>
    <row r="122" customFormat="false" ht="15" hidden="false" customHeight="false" outlineLevel="0" collapsed="false">
      <c r="A122" s="16" t="str">
        <f aca="false">DATA!A122</f>
        <v>ITM10120</v>
      </c>
      <c r="B122" s="16" t="str">
        <f aca="false">DATA!B122</f>
        <v>Apparel</v>
      </c>
      <c r="C122" s="17" t="n">
        <f aca="false">DATA!C122</f>
        <v>41</v>
      </c>
      <c r="D122" s="17" t="n">
        <f aca="false">DATA!D122</f>
        <v>53</v>
      </c>
      <c r="E122" s="18" t="n">
        <f aca="false">DATA!F122</f>
        <v>6</v>
      </c>
      <c r="F122" s="19" t="n">
        <f aca="false">DATA!G122</f>
        <v>48.49</v>
      </c>
      <c r="G122" s="19" t="n">
        <f aca="false">DATA!H122</f>
        <v>7.56</v>
      </c>
      <c r="H122" s="18" t="n">
        <f aca="false">DATA!E122</f>
        <v>3</v>
      </c>
      <c r="I122" s="20" t="n">
        <f aca="false">F122*E122</f>
        <v>290.94</v>
      </c>
      <c r="J122" s="20" t="n">
        <f aca="false">PARAMETER!$B$4*G122*SQRT(E122)</f>
        <v>30.4596337822359</v>
      </c>
      <c r="K122" s="20" t="n">
        <f aca="false">I122+J122</f>
        <v>321.399633782236</v>
      </c>
      <c r="L122" s="20" t="n">
        <f aca="false">K122+F122*H122</f>
        <v>466.869633782236</v>
      </c>
      <c r="M122" s="16" t="str">
        <f aca="false">IF(C122&lt;=K122,"REORDER",IF(C122&gt;L122,"OVERSTOCK","OK"))</f>
        <v>REORDER</v>
      </c>
      <c r="N122" s="16" t="str">
        <f aca="false">IF(C122&lt;=D122,"REORDER","OK")</f>
        <v>REORDER</v>
      </c>
      <c r="O122" s="18" t="n">
        <f aca="false">IF(D122&lt;I122,1,0)</f>
        <v>1</v>
      </c>
      <c r="P122" s="20" t="n">
        <f aca="false">C122/F122</f>
        <v>0.845535161889049</v>
      </c>
      <c r="Q122" s="19" t="n">
        <f aca="false">DATA!N122</f>
        <v>157.77</v>
      </c>
      <c r="R122" s="19" t="n">
        <f aca="false">DATA!O122</f>
        <v>1.02</v>
      </c>
      <c r="S122" s="17" t="n">
        <f aca="false">C122*Q122</f>
        <v>6468.57</v>
      </c>
      <c r="T122" s="19" t="n">
        <f aca="false">C122*R122</f>
        <v>41.82</v>
      </c>
      <c r="U122" s="20" t="n">
        <f aca="false">MAX(0,C122-L122)</f>
        <v>0</v>
      </c>
      <c r="V122" s="17" t="n">
        <f aca="false">U122*Q122</f>
        <v>0</v>
      </c>
      <c r="W122" s="19" t="n">
        <f aca="false">U122*R122</f>
        <v>0</v>
      </c>
      <c r="X122" s="20" t="n">
        <f aca="false">MAX(0,K122-C122)</f>
        <v>280.399633782236</v>
      </c>
      <c r="Y122" s="17" t="n">
        <f aca="false">F122*PARAMETER!$B$5*Q122</f>
        <v>2792347.5645</v>
      </c>
      <c r="Z122" s="21" t="n">
        <f aca="false">SUMIF($Y$2:$Y$3205,"&gt;="&amp;Y122)/SUM($Y$2:$Y$3205)</f>
        <v>0.113945479329494</v>
      </c>
      <c r="AA122" s="16" t="str">
        <f aca="false">IF(Z122&lt;=PARAMETER!$B$7,"A",IF(Z122&lt;=PARAMETER!$B$8,"B","C"))</f>
        <v>A</v>
      </c>
      <c r="AB122" s="22" t="n">
        <f aca="false">G122/F122</f>
        <v>0.15590843472881</v>
      </c>
      <c r="AC122" s="16" t="str">
        <f aca="false">IF(AB122&lt;=PARAMETER!$B$9,"X",IF(AB122&lt;=PARAMETER!$B$10,"Y","Z"))</f>
        <v>X</v>
      </c>
      <c r="AD122" s="16" t="str">
        <f aca="false">AA122&amp;AC122</f>
        <v>AX</v>
      </c>
      <c r="AE122" s="22" t="n">
        <f aca="false">DATA!I122</f>
        <v>0.6</v>
      </c>
      <c r="AF122" s="18" t="n">
        <f aca="false">DATA!L122</f>
        <v>175</v>
      </c>
      <c r="AG122" s="16" t="str">
        <f aca="false">DATA!K122</f>
        <v>A</v>
      </c>
      <c r="AH122" s="18" t="n">
        <f aca="false">IF(AE122&gt;=PARAMETER!$B$12,1,0)</f>
        <v>0</v>
      </c>
      <c r="AI122" s="18" t="n">
        <f aca="false">IF(AF122&gt;=PARAMETER!$B$13,1,0)</f>
        <v>1</v>
      </c>
      <c r="AJ122" s="18" t="n">
        <f aca="false">IF(AND(AH122=1,AI122=1),1,0)</f>
        <v>0</v>
      </c>
    </row>
    <row r="123" customFormat="false" ht="15" hidden="false" customHeight="false" outlineLevel="0" collapsed="false">
      <c r="A123" s="16" t="str">
        <f aca="false">DATA!A123</f>
        <v>ITM10121</v>
      </c>
      <c r="B123" s="16" t="str">
        <f aca="false">DATA!B123</f>
        <v>Pharma</v>
      </c>
      <c r="C123" s="17" t="n">
        <f aca="false">DATA!C123</f>
        <v>49</v>
      </c>
      <c r="D123" s="17" t="n">
        <f aca="false">DATA!D123</f>
        <v>81</v>
      </c>
      <c r="E123" s="18" t="n">
        <f aca="false">DATA!F123</f>
        <v>6</v>
      </c>
      <c r="F123" s="19" t="n">
        <f aca="false">DATA!G123</f>
        <v>30.83</v>
      </c>
      <c r="G123" s="19" t="n">
        <f aca="false">DATA!H123</f>
        <v>8.91</v>
      </c>
      <c r="H123" s="18" t="n">
        <f aca="false">DATA!E123</f>
        <v>5</v>
      </c>
      <c r="I123" s="20" t="n">
        <f aca="false">F123*E123</f>
        <v>184.98</v>
      </c>
      <c r="J123" s="20" t="n">
        <f aca="false">PARAMETER!$B$4*G123*SQRT(E123)</f>
        <v>35.8988541004923</v>
      </c>
      <c r="K123" s="20" t="n">
        <f aca="false">I123+J123</f>
        <v>220.878854100492</v>
      </c>
      <c r="L123" s="20" t="n">
        <f aca="false">K123+F123*H123</f>
        <v>375.028854100492</v>
      </c>
      <c r="M123" s="16" t="str">
        <f aca="false">IF(C123&lt;=K123,"REORDER",IF(C123&gt;L123,"OVERSTOCK","OK"))</f>
        <v>REORDER</v>
      </c>
      <c r="N123" s="16" t="str">
        <f aca="false">IF(C123&lt;=D123,"REORDER","OK")</f>
        <v>REORDER</v>
      </c>
      <c r="O123" s="18" t="n">
        <f aca="false">IF(D123&lt;I123,1,0)</f>
        <v>1</v>
      </c>
      <c r="P123" s="20" t="n">
        <f aca="false">C123/F123</f>
        <v>1.5893610120013</v>
      </c>
      <c r="Q123" s="19" t="n">
        <f aca="false">DATA!N123</f>
        <v>172.04</v>
      </c>
      <c r="R123" s="19" t="n">
        <f aca="false">DATA!O123</f>
        <v>0.71</v>
      </c>
      <c r="S123" s="17" t="n">
        <f aca="false">C123*Q123</f>
        <v>8429.96</v>
      </c>
      <c r="T123" s="19" t="n">
        <f aca="false">C123*R123</f>
        <v>34.79</v>
      </c>
      <c r="U123" s="20" t="n">
        <f aca="false">MAX(0,C123-L123)</f>
        <v>0</v>
      </c>
      <c r="V123" s="17" t="n">
        <f aca="false">U123*Q123</f>
        <v>0</v>
      </c>
      <c r="W123" s="19" t="n">
        <f aca="false">U123*R123</f>
        <v>0</v>
      </c>
      <c r="X123" s="20" t="n">
        <f aca="false">MAX(0,K123-C123)</f>
        <v>171.878854100492</v>
      </c>
      <c r="Y123" s="17" t="n">
        <f aca="false">F123*PARAMETER!$B$5*Q123</f>
        <v>1935957.518</v>
      </c>
      <c r="Z123" s="21" t="n">
        <f aca="false">SUMIF($Y$2:$Y$3205,"&gt;="&amp;Y123)/SUM($Y$2:$Y$3205)</f>
        <v>0.358574083261665</v>
      </c>
      <c r="AA123" s="16" t="str">
        <f aca="false">IF(Z123&lt;=PARAMETER!$B$7,"A",IF(Z123&lt;=PARAMETER!$B$8,"B","C"))</f>
        <v>A</v>
      </c>
      <c r="AB123" s="22" t="n">
        <f aca="false">G123/F123</f>
        <v>0.289004216672073</v>
      </c>
      <c r="AC123" s="16" t="str">
        <f aca="false">IF(AB123&lt;=PARAMETER!$B$9,"X",IF(AB123&lt;=PARAMETER!$B$10,"Y","Z"))</f>
        <v>Y</v>
      </c>
      <c r="AD123" s="16" t="str">
        <f aca="false">AA123&amp;AC123</f>
        <v>AY</v>
      </c>
      <c r="AE123" s="22" t="n">
        <f aca="false">DATA!I123</f>
        <v>0.95</v>
      </c>
      <c r="AF123" s="18" t="n">
        <f aca="false">DATA!L123</f>
        <v>60</v>
      </c>
      <c r="AG123" s="16" t="str">
        <f aca="false">DATA!K123</f>
        <v>A</v>
      </c>
      <c r="AH123" s="18" t="n">
        <f aca="false">IF(AE123&gt;=PARAMETER!$B$12,1,0)</f>
        <v>1</v>
      </c>
      <c r="AI123" s="18" t="n">
        <f aca="false">IF(AF123&gt;=PARAMETER!$B$13,1,0)</f>
        <v>0</v>
      </c>
      <c r="AJ123" s="18" t="n">
        <f aca="false">IF(AND(AH123=1,AI123=1),1,0)</f>
        <v>0</v>
      </c>
    </row>
    <row r="124" customFormat="false" ht="15" hidden="false" customHeight="false" outlineLevel="0" collapsed="false">
      <c r="A124" s="16" t="str">
        <f aca="false">DATA!A124</f>
        <v>ITM10122</v>
      </c>
      <c r="B124" s="16" t="str">
        <f aca="false">DATA!B124</f>
        <v>Automotive</v>
      </c>
      <c r="C124" s="17" t="n">
        <f aca="false">DATA!C124</f>
        <v>210</v>
      </c>
      <c r="D124" s="17" t="n">
        <f aca="false">DATA!D124</f>
        <v>33</v>
      </c>
      <c r="E124" s="18" t="n">
        <f aca="false">DATA!F124</f>
        <v>8</v>
      </c>
      <c r="F124" s="19" t="n">
        <f aca="false">DATA!G124</f>
        <v>20.57</v>
      </c>
      <c r="G124" s="19" t="n">
        <f aca="false">DATA!H124</f>
        <v>6.01</v>
      </c>
      <c r="H124" s="18" t="n">
        <f aca="false">DATA!E124</f>
        <v>14</v>
      </c>
      <c r="I124" s="20" t="n">
        <f aca="false">F124*E124</f>
        <v>164.56</v>
      </c>
      <c r="J124" s="20" t="n">
        <f aca="false">PARAMETER!$B$4*G124*SQRT(E124)</f>
        <v>27.9606151743872</v>
      </c>
      <c r="K124" s="20" t="n">
        <f aca="false">I124+J124</f>
        <v>192.520615174387</v>
      </c>
      <c r="L124" s="20" t="n">
        <f aca="false">K124+F124*H124</f>
        <v>480.500615174387</v>
      </c>
      <c r="M124" s="16" t="str">
        <f aca="false">IF(C124&lt;=K124,"REORDER",IF(C124&gt;L124,"OVERSTOCK","OK"))</f>
        <v>OK</v>
      </c>
      <c r="N124" s="16" t="str">
        <f aca="false">IF(C124&lt;=D124,"REORDER","OK")</f>
        <v>OK</v>
      </c>
      <c r="O124" s="18" t="n">
        <f aca="false">IF(D124&lt;I124,1,0)</f>
        <v>1</v>
      </c>
      <c r="P124" s="20" t="n">
        <f aca="false">C124/F124</f>
        <v>10.2090422946038</v>
      </c>
      <c r="Q124" s="19" t="n">
        <f aca="false">DATA!N124</f>
        <v>67.28</v>
      </c>
      <c r="R124" s="19" t="n">
        <f aca="false">DATA!O124</f>
        <v>1.38</v>
      </c>
      <c r="S124" s="17" t="n">
        <f aca="false">C124*Q124</f>
        <v>14128.8</v>
      </c>
      <c r="T124" s="19" t="n">
        <f aca="false">C124*R124</f>
        <v>289.8</v>
      </c>
      <c r="U124" s="20" t="n">
        <f aca="false">MAX(0,C124-L124)</f>
        <v>0</v>
      </c>
      <c r="V124" s="17" t="n">
        <f aca="false">U124*Q124</f>
        <v>0</v>
      </c>
      <c r="W124" s="19" t="n">
        <f aca="false">U124*R124</f>
        <v>0</v>
      </c>
      <c r="X124" s="20" t="n">
        <f aca="false">MAX(0,K124-C124)</f>
        <v>0</v>
      </c>
      <c r="Y124" s="17" t="n">
        <f aca="false">F124*PARAMETER!$B$5*Q124</f>
        <v>505141.604</v>
      </c>
      <c r="Z124" s="21" t="n">
        <f aca="false">SUMIF($Y$2:$Y$3205,"&gt;="&amp;Y124)/SUM($Y$2:$Y$3205)</f>
        <v>0.904509292934036</v>
      </c>
      <c r="AA124" s="16" t="str">
        <f aca="false">IF(Z124&lt;=PARAMETER!$B$7,"A",IF(Z124&lt;=PARAMETER!$B$8,"B","C"))</f>
        <v>B</v>
      </c>
      <c r="AB124" s="22" t="n">
        <f aca="false">G124/F124</f>
        <v>0.292173067574137</v>
      </c>
      <c r="AC124" s="16" t="str">
        <f aca="false">IF(AB124&lt;=PARAMETER!$B$9,"X",IF(AB124&lt;=PARAMETER!$B$10,"Y","Z"))</f>
        <v>Y</v>
      </c>
      <c r="AD124" s="16" t="str">
        <f aca="false">AA124&amp;AC124</f>
        <v>BY</v>
      </c>
      <c r="AE124" s="22" t="n">
        <f aca="false">DATA!I124</f>
        <v>0.57</v>
      </c>
      <c r="AF124" s="18" t="n">
        <f aca="false">DATA!L124</f>
        <v>27</v>
      </c>
      <c r="AG124" s="16" t="str">
        <f aca="false">DATA!K124</f>
        <v>B</v>
      </c>
      <c r="AH124" s="18" t="n">
        <f aca="false">IF(AE124&gt;=PARAMETER!$B$12,1,0)</f>
        <v>0</v>
      </c>
      <c r="AI124" s="18" t="n">
        <f aca="false">IF(AF124&gt;=PARAMETER!$B$13,1,0)</f>
        <v>0</v>
      </c>
      <c r="AJ124" s="18" t="n">
        <f aca="false">IF(AND(AH124=1,AI124=1),1,0)</f>
        <v>0</v>
      </c>
    </row>
    <row r="125" customFormat="false" ht="15" hidden="false" customHeight="false" outlineLevel="0" collapsed="false">
      <c r="A125" s="16" t="str">
        <f aca="false">DATA!A125</f>
        <v>ITM10123</v>
      </c>
      <c r="B125" s="16" t="str">
        <f aca="false">DATA!B125</f>
        <v>Groceries</v>
      </c>
      <c r="C125" s="17" t="n">
        <f aca="false">DATA!C125</f>
        <v>279</v>
      </c>
      <c r="D125" s="17" t="n">
        <f aca="false">DATA!D125</f>
        <v>95</v>
      </c>
      <c r="E125" s="18" t="n">
        <f aca="false">DATA!F125</f>
        <v>5</v>
      </c>
      <c r="F125" s="19" t="n">
        <f aca="false">DATA!G125</f>
        <v>32.61</v>
      </c>
      <c r="G125" s="19" t="n">
        <f aca="false">DATA!H125</f>
        <v>2.85</v>
      </c>
      <c r="H125" s="18" t="n">
        <f aca="false">DATA!E125</f>
        <v>14</v>
      </c>
      <c r="I125" s="20" t="n">
        <f aca="false">F125*E125</f>
        <v>163.05</v>
      </c>
      <c r="J125" s="20" t="n">
        <f aca="false">PARAMETER!$B$4*G125*SQRT(E125)</f>
        <v>10.4823128902666</v>
      </c>
      <c r="K125" s="20" t="n">
        <f aca="false">I125+J125</f>
        <v>173.532312890267</v>
      </c>
      <c r="L125" s="20" t="n">
        <f aca="false">K125+F125*H125</f>
        <v>630.072312890267</v>
      </c>
      <c r="M125" s="16" t="str">
        <f aca="false">IF(C125&lt;=K125,"REORDER",IF(C125&gt;L125,"OVERSTOCK","OK"))</f>
        <v>OK</v>
      </c>
      <c r="N125" s="16" t="str">
        <f aca="false">IF(C125&lt;=D125,"REORDER","OK")</f>
        <v>OK</v>
      </c>
      <c r="O125" s="18" t="n">
        <f aca="false">IF(D125&lt;I125,1,0)</f>
        <v>1</v>
      </c>
      <c r="P125" s="20" t="n">
        <f aca="false">C125/F125</f>
        <v>8.55565777368905</v>
      </c>
      <c r="Q125" s="19" t="n">
        <f aca="false">DATA!N125</f>
        <v>107.03</v>
      </c>
      <c r="R125" s="19" t="n">
        <f aca="false">DATA!O125</f>
        <v>1.04</v>
      </c>
      <c r="S125" s="17" t="n">
        <f aca="false">C125*Q125</f>
        <v>29861.37</v>
      </c>
      <c r="T125" s="19" t="n">
        <f aca="false">C125*R125</f>
        <v>290.16</v>
      </c>
      <c r="U125" s="20" t="n">
        <f aca="false">MAX(0,C125-L125)</f>
        <v>0</v>
      </c>
      <c r="V125" s="17" t="n">
        <f aca="false">U125*Q125</f>
        <v>0</v>
      </c>
      <c r="W125" s="19" t="n">
        <f aca="false">U125*R125</f>
        <v>0</v>
      </c>
      <c r="X125" s="20" t="n">
        <f aca="false">MAX(0,K125-C125)</f>
        <v>0</v>
      </c>
      <c r="Y125" s="17" t="n">
        <f aca="false">F125*PARAMETER!$B$5*Q125</f>
        <v>1273940.6295</v>
      </c>
      <c r="Z125" s="21" t="n">
        <f aca="false">SUMIF($Y$2:$Y$3205,"&gt;="&amp;Y125)/SUM($Y$2:$Y$3205)</f>
        <v>0.617243857901841</v>
      </c>
      <c r="AA125" s="16" t="str">
        <f aca="false">IF(Z125&lt;=PARAMETER!$B$7,"A",IF(Z125&lt;=PARAMETER!$B$8,"B","C"))</f>
        <v>A</v>
      </c>
      <c r="AB125" s="22" t="n">
        <f aca="false">G125/F125</f>
        <v>0.0873965041398344</v>
      </c>
      <c r="AC125" s="16" t="str">
        <f aca="false">IF(AB125&lt;=PARAMETER!$B$9,"X",IF(AB125&lt;=PARAMETER!$B$10,"Y","Z"))</f>
        <v>X</v>
      </c>
      <c r="AD125" s="16" t="str">
        <f aca="false">AA125&amp;AC125</f>
        <v>AX</v>
      </c>
      <c r="AE125" s="22" t="n">
        <f aca="false">DATA!I125</f>
        <v>0.85</v>
      </c>
      <c r="AF125" s="18" t="n">
        <f aca="false">DATA!L125</f>
        <v>14</v>
      </c>
      <c r="AG125" s="16" t="str">
        <f aca="false">DATA!K125</f>
        <v>A</v>
      </c>
      <c r="AH125" s="18" t="n">
        <f aca="false">IF(AE125&gt;=PARAMETER!$B$12,1,0)</f>
        <v>1</v>
      </c>
      <c r="AI125" s="18" t="n">
        <f aca="false">IF(AF125&gt;=PARAMETER!$B$13,1,0)</f>
        <v>0</v>
      </c>
      <c r="AJ125" s="18" t="n">
        <f aca="false">IF(AND(AH125=1,AI125=1),1,0)</f>
        <v>0</v>
      </c>
    </row>
    <row r="126" customFormat="false" ht="15" hidden="false" customHeight="false" outlineLevel="0" collapsed="false">
      <c r="A126" s="16" t="str">
        <f aca="false">DATA!A126</f>
        <v>ITM10124</v>
      </c>
      <c r="B126" s="16" t="str">
        <f aca="false">DATA!B126</f>
        <v>Electronics</v>
      </c>
      <c r="C126" s="17" t="n">
        <f aca="false">DATA!C126</f>
        <v>224</v>
      </c>
      <c r="D126" s="17" t="n">
        <f aca="false">DATA!D126</f>
        <v>28</v>
      </c>
      <c r="E126" s="18" t="n">
        <f aca="false">DATA!F126</f>
        <v>4</v>
      </c>
      <c r="F126" s="19" t="n">
        <f aca="false">DATA!G126</f>
        <v>20.37</v>
      </c>
      <c r="G126" s="19" t="n">
        <f aca="false">DATA!H126</f>
        <v>3.44</v>
      </c>
      <c r="H126" s="18" t="n">
        <f aca="false">DATA!E126</f>
        <v>14</v>
      </c>
      <c r="I126" s="20" t="n">
        <f aca="false">F126*E126</f>
        <v>81.48</v>
      </c>
      <c r="J126" s="20" t="n">
        <f aca="false">PARAMETER!$B$4*G126*SQRT(E126)</f>
        <v>11.3165929534261</v>
      </c>
      <c r="K126" s="20" t="n">
        <f aca="false">I126+J126</f>
        <v>92.7965929534261</v>
      </c>
      <c r="L126" s="20" t="n">
        <f aca="false">K126+F126*H126</f>
        <v>377.976592953426</v>
      </c>
      <c r="M126" s="16" t="str">
        <f aca="false">IF(C126&lt;=K126,"REORDER",IF(C126&gt;L126,"OVERSTOCK","OK"))</f>
        <v>OK</v>
      </c>
      <c r="N126" s="16" t="str">
        <f aca="false">IF(C126&lt;=D126,"REORDER","OK")</f>
        <v>OK</v>
      </c>
      <c r="O126" s="18" t="n">
        <f aca="false">IF(D126&lt;I126,1,0)</f>
        <v>1</v>
      </c>
      <c r="P126" s="20" t="n">
        <f aca="false">C126/F126</f>
        <v>10.9965635738832</v>
      </c>
      <c r="Q126" s="19" t="n">
        <f aca="false">DATA!N126</f>
        <v>172.93</v>
      </c>
      <c r="R126" s="19" t="n">
        <f aca="false">DATA!O126</f>
        <v>1.8</v>
      </c>
      <c r="S126" s="17" t="n">
        <f aca="false">C126*Q126</f>
        <v>38736.32</v>
      </c>
      <c r="T126" s="19" t="n">
        <f aca="false">C126*R126</f>
        <v>403.2</v>
      </c>
      <c r="U126" s="20" t="n">
        <f aca="false">MAX(0,C126-L126)</f>
        <v>0</v>
      </c>
      <c r="V126" s="17" t="n">
        <f aca="false">U126*Q126</f>
        <v>0</v>
      </c>
      <c r="W126" s="19" t="n">
        <f aca="false">U126*R126</f>
        <v>0</v>
      </c>
      <c r="X126" s="20" t="n">
        <f aca="false">MAX(0,K126-C126)</f>
        <v>0</v>
      </c>
      <c r="Y126" s="17" t="n">
        <f aca="false">F126*PARAMETER!$B$5*Q126</f>
        <v>1285743.1965</v>
      </c>
      <c r="Z126" s="21" t="n">
        <f aca="false">SUMIF($Y$2:$Y$3205,"&gt;="&amp;Y126)/SUM($Y$2:$Y$3205)</f>
        <v>0.611527151519191</v>
      </c>
      <c r="AA126" s="16" t="str">
        <f aca="false">IF(Z126&lt;=PARAMETER!$B$7,"A",IF(Z126&lt;=PARAMETER!$B$8,"B","C"))</f>
        <v>A</v>
      </c>
      <c r="AB126" s="22" t="n">
        <f aca="false">G126/F126</f>
        <v>0.168875797741777</v>
      </c>
      <c r="AC126" s="16" t="str">
        <f aca="false">IF(AB126&lt;=PARAMETER!$B$9,"X",IF(AB126&lt;=PARAMETER!$B$10,"Y","Z"))</f>
        <v>X</v>
      </c>
      <c r="AD126" s="16" t="str">
        <f aca="false">AA126&amp;AC126</f>
        <v>AX</v>
      </c>
      <c r="AE126" s="22" t="n">
        <f aca="false">DATA!I126</f>
        <v>0.78</v>
      </c>
      <c r="AF126" s="18" t="n">
        <f aca="false">DATA!L126</f>
        <v>177</v>
      </c>
      <c r="AG126" s="16" t="str">
        <f aca="false">DATA!K126</f>
        <v>C</v>
      </c>
      <c r="AH126" s="18" t="n">
        <f aca="false">IF(AE126&gt;=PARAMETER!$B$12,1,0)</f>
        <v>1</v>
      </c>
      <c r="AI126" s="18" t="n">
        <f aca="false">IF(AF126&gt;=PARAMETER!$B$13,1,0)</f>
        <v>1</v>
      </c>
      <c r="AJ126" s="18" t="n">
        <f aca="false">IF(AND(AH126=1,AI126=1),1,0)</f>
        <v>1</v>
      </c>
    </row>
    <row r="127" customFormat="false" ht="15" hidden="false" customHeight="false" outlineLevel="0" collapsed="false">
      <c r="A127" s="16" t="str">
        <f aca="false">DATA!A127</f>
        <v>ITM10125</v>
      </c>
      <c r="B127" s="16" t="str">
        <f aca="false">DATA!B127</f>
        <v>Pharma</v>
      </c>
      <c r="C127" s="17" t="n">
        <f aca="false">DATA!C127</f>
        <v>78</v>
      </c>
      <c r="D127" s="17" t="n">
        <f aca="false">DATA!D127</f>
        <v>27</v>
      </c>
      <c r="E127" s="18" t="n">
        <f aca="false">DATA!F127</f>
        <v>8</v>
      </c>
      <c r="F127" s="19" t="n">
        <f aca="false">DATA!G127</f>
        <v>41.07</v>
      </c>
      <c r="G127" s="19" t="n">
        <f aca="false">DATA!H127</f>
        <v>8.91</v>
      </c>
      <c r="H127" s="18" t="n">
        <f aca="false">DATA!E127</f>
        <v>13</v>
      </c>
      <c r="I127" s="20" t="n">
        <f aca="false">F127*E127</f>
        <v>328.56</v>
      </c>
      <c r="J127" s="20" t="n">
        <f aca="false">PARAMETER!$B$4*G127*SQRT(E127)</f>
        <v>41.4524261570366</v>
      </c>
      <c r="K127" s="20" t="n">
        <f aca="false">I127+J127</f>
        <v>370.012426157037</v>
      </c>
      <c r="L127" s="20" t="n">
        <f aca="false">K127+F127*H127</f>
        <v>903.922426157037</v>
      </c>
      <c r="M127" s="16" t="str">
        <f aca="false">IF(C127&lt;=K127,"REORDER",IF(C127&gt;L127,"OVERSTOCK","OK"))</f>
        <v>REORDER</v>
      </c>
      <c r="N127" s="16" t="str">
        <f aca="false">IF(C127&lt;=D127,"REORDER","OK")</f>
        <v>OK</v>
      </c>
      <c r="O127" s="18" t="n">
        <f aca="false">IF(D127&lt;I127,1,0)</f>
        <v>1</v>
      </c>
      <c r="P127" s="20" t="n">
        <f aca="false">C127/F127</f>
        <v>1.89919649379109</v>
      </c>
      <c r="Q127" s="19" t="n">
        <f aca="false">DATA!N127</f>
        <v>174.3</v>
      </c>
      <c r="R127" s="19" t="n">
        <f aca="false">DATA!O127</f>
        <v>1.95</v>
      </c>
      <c r="S127" s="17" t="n">
        <f aca="false">C127*Q127</f>
        <v>13595.4</v>
      </c>
      <c r="T127" s="19" t="n">
        <f aca="false">C127*R127</f>
        <v>152.1</v>
      </c>
      <c r="U127" s="20" t="n">
        <f aca="false">MAX(0,C127-L127)</f>
        <v>0</v>
      </c>
      <c r="V127" s="17" t="n">
        <f aca="false">U127*Q127</f>
        <v>0</v>
      </c>
      <c r="W127" s="19" t="n">
        <f aca="false">U127*R127</f>
        <v>0</v>
      </c>
      <c r="X127" s="20" t="n">
        <f aca="false">MAX(0,K127-C127)</f>
        <v>292.012426157037</v>
      </c>
      <c r="Y127" s="17" t="n">
        <f aca="false">F127*PARAMETER!$B$5*Q127</f>
        <v>2612852.865</v>
      </c>
      <c r="Z127" s="21" t="n">
        <f aca="false">SUMIF($Y$2:$Y$3205,"&gt;="&amp;Y127)/SUM($Y$2:$Y$3205)</f>
        <v>0.148200724465962</v>
      </c>
      <c r="AA127" s="16" t="str">
        <f aca="false">IF(Z127&lt;=PARAMETER!$B$7,"A",IF(Z127&lt;=PARAMETER!$B$8,"B","C"))</f>
        <v>A</v>
      </c>
      <c r="AB127" s="22" t="n">
        <f aca="false">G127/F127</f>
        <v>0.216946676406136</v>
      </c>
      <c r="AC127" s="16" t="str">
        <f aca="false">IF(AB127&lt;=PARAMETER!$B$9,"X",IF(AB127&lt;=PARAMETER!$B$10,"Y","Z"))</f>
        <v>X</v>
      </c>
      <c r="AD127" s="16" t="str">
        <f aca="false">AA127&amp;AC127</f>
        <v>AX</v>
      </c>
      <c r="AE127" s="22" t="n">
        <f aca="false">DATA!I127</f>
        <v>0.57</v>
      </c>
      <c r="AF127" s="18" t="n">
        <f aca="false">DATA!L127</f>
        <v>15</v>
      </c>
      <c r="AG127" s="16" t="str">
        <f aca="false">DATA!K127</f>
        <v>A</v>
      </c>
      <c r="AH127" s="18" t="n">
        <f aca="false">IF(AE127&gt;=PARAMETER!$B$12,1,0)</f>
        <v>0</v>
      </c>
      <c r="AI127" s="18" t="n">
        <f aca="false">IF(AF127&gt;=PARAMETER!$B$13,1,0)</f>
        <v>0</v>
      </c>
      <c r="AJ127" s="18" t="n">
        <f aca="false">IF(AND(AH127=1,AI127=1),1,0)</f>
        <v>0</v>
      </c>
    </row>
    <row r="128" customFormat="false" ht="15" hidden="false" customHeight="false" outlineLevel="0" collapsed="false">
      <c r="A128" s="16" t="str">
        <f aca="false">DATA!A128</f>
        <v>ITM10126</v>
      </c>
      <c r="B128" s="16" t="str">
        <f aca="false">DATA!B128</f>
        <v>Automotive</v>
      </c>
      <c r="C128" s="17" t="n">
        <f aca="false">DATA!C128</f>
        <v>490</v>
      </c>
      <c r="D128" s="17" t="n">
        <f aca="false">DATA!D128</f>
        <v>39</v>
      </c>
      <c r="E128" s="18" t="n">
        <f aca="false">DATA!F128</f>
        <v>7</v>
      </c>
      <c r="F128" s="19" t="n">
        <f aca="false">DATA!G128</f>
        <v>28.82</v>
      </c>
      <c r="G128" s="19" t="n">
        <f aca="false">DATA!H128</f>
        <v>3.33</v>
      </c>
      <c r="H128" s="18" t="n">
        <f aca="false">DATA!E128</f>
        <v>3</v>
      </c>
      <c r="I128" s="20" t="n">
        <f aca="false">F128*E128</f>
        <v>201.74</v>
      </c>
      <c r="J128" s="20" t="n">
        <f aca="false">PARAMETER!$B$4*G128*SQRT(E128)</f>
        <v>14.491739221254</v>
      </c>
      <c r="K128" s="20" t="n">
        <f aca="false">I128+J128</f>
        <v>216.231739221254</v>
      </c>
      <c r="L128" s="20" t="n">
        <f aca="false">K128+F128*H128</f>
        <v>302.691739221254</v>
      </c>
      <c r="M128" s="16" t="str">
        <f aca="false">IF(C128&lt;=K128,"REORDER",IF(C128&gt;L128,"OVERSTOCK","OK"))</f>
        <v>OVERSTOCK</v>
      </c>
      <c r="N128" s="16" t="str">
        <f aca="false">IF(C128&lt;=D128,"REORDER","OK")</f>
        <v>OK</v>
      </c>
      <c r="O128" s="18" t="n">
        <f aca="false">IF(D128&lt;I128,1,0)</f>
        <v>1</v>
      </c>
      <c r="P128" s="20" t="n">
        <f aca="false">C128/F128</f>
        <v>17.0020818875781</v>
      </c>
      <c r="Q128" s="19" t="n">
        <f aca="false">DATA!N128</f>
        <v>14.88</v>
      </c>
      <c r="R128" s="19" t="n">
        <f aca="false">DATA!O128</f>
        <v>1.66</v>
      </c>
      <c r="S128" s="17" t="n">
        <f aca="false">C128*Q128</f>
        <v>7291.2</v>
      </c>
      <c r="T128" s="19" t="n">
        <f aca="false">C128*R128</f>
        <v>813.4</v>
      </c>
      <c r="U128" s="20" t="n">
        <f aca="false">MAX(0,C128-L128)</f>
        <v>187.308260778746</v>
      </c>
      <c r="V128" s="17" t="n">
        <f aca="false">U128*Q128</f>
        <v>2787.14692038774</v>
      </c>
      <c r="W128" s="19" t="n">
        <f aca="false">U128*R128</f>
        <v>310.931712892718</v>
      </c>
      <c r="X128" s="20" t="n">
        <f aca="false">MAX(0,K128-C128)</f>
        <v>0</v>
      </c>
      <c r="Y128" s="17" t="n">
        <f aca="false">F128*PARAMETER!$B$5*Q128</f>
        <v>156527.184</v>
      </c>
      <c r="Z128" s="21" t="n">
        <f aca="false">SUMIF($Y$2:$Y$3205,"&gt;="&amp;Y128)/SUM($Y$2:$Y$3205)</f>
        <v>0.989982295687124</v>
      </c>
      <c r="AA128" s="16" t="str">
        <f aca="false">IF(Z128&lt;=PARAMETER!$B$7,"A",IF(Z128&lt;=PARAMETER!$B$8,"B","C"))</f>
        <v>C</v>
      </c>
      <c r="AB128" s="22" t="n">
        <f aca="false">G128/F128</f>
        <v>0.115544760582929</v>
      </c>
      <c r="AC128" s="16" t="str">
        <f aca="false">IF(AB128&lt;=PARAMETER!$B$9,"X",IF(AB128&lt;=PARAMETER!$B$10,"Y","Z"))</f>
        <v>X</v>
      </c>
      <c r="AD128" s="16" t="str">
        <f aca="false">AA128&amp;AC128</f>
        <v>CX</v>
      </c>
      <c r="AE128" s="22" t="n">
        <f aca="false">DATA!I128</f>
        <v>0.68</v>
      </c>
      <c r="AF128" s="18" t="n">
        <f aca="false">DATA!L128</f>
        <v>85</v>
      </c>
      <c r="AG128" s="16" t="str">
        <f aca="false">DATA!K128</f>
        <v>A</v>
      </c>
      <c r="AH128" s="18" t="n">
        <f aca="false">IF(AE128&gt;=PARAMETER!$B$12,1,0)</f>
        <v>0</v>
      </c>
      <c r="AI128" s="18" t="n">
        <f aca="false">IF(AF128&gt;=PARAMETER!$B$13,1,0)</f>
        <v>0</v>
      </c>
      <c r="AJ128" s="18" t="n">
        <f aca="false">IF(AND(AH128=1,AI128=1),1,0)</f>
        <v>0</v>
      </c>
    </row>
    <row r="129" customFormat="false" ht="15" hidden="false" customHeight="false" outlineLevel="0" collapsed="false">
      <c r="A129" s="16" t="str">
        <f aca="false">DATA!A129</f>
        <v>ITM10127</v>
      </c>
      <c r="B129" s="16" t="str">
        <f aca="false">DATA!B129</f>
        <v>Pharma</v>
      </c>
      <c r="C129" s="17" t="n">
        <f aca="false">DATA!C129</f>
        <v>283</v>
      </c>
      <c r="D129" s="17" t="n">
        <f aca="false">DATA!D129</f>
        <v>51</v>
      </c>
      <c r="E129" s="18" t="n">
        <f aca="false">DATA!F129</f>
        <v>7</v>
      </c>
      <c r="F129" s="19" t="n">
        <f aca="false">DATA!G129</f>
        <v>3.06</v>
      </c>
      <c r="G129" s="19" t="n">
        <f aca="false">DATA!H129</f>
        <v>7.59</v>
      </c>
      <c r="H129" s="18" t="n">
        <f aca="false">DATA!E129</f>
        <v>10</v>
      </c>
      <c r="I129" s="20" t="n">
        <f aca="false">F129*E129</f>
        <v>21.42</v>
      </c>
      <c r="J129" s="20" t="n">
        <f aca="false">PARAMETER!$B$4*G129*SQRT(E129)</f>
        <v>33.030720927723</v>
      </c>
      <c r="K129" s="20" t="n">
        <f aca="false">I129+J129</f>
        <v>54.450720927723</v>
      </c>
      <c r="L129" s="20" t="n">
        <f aca="false">K129+F129*H129</f>
        <v>85.050720927723</v>
      </c>
      <c r="M129" s="16" t="str">
        <f aca="false">IF(C129&lt;=K129,"REORDER",IF(C129&gt;L129,"OVERSTOCK","OK"))</f>
        <v>OVERSTOCK</v>
      </c>
      <c r="N129" s="16" t="str">
        <f aca="false">IF(C129&lt;=D129,"REORDER","OK")</f>
        <v>OK</v>
      </c>
      <c r="O129" s="18" t="n">
        <f aca="false">IF(D129&lt;I129,1,0)</f>
        <v>0</v>
      </c>
      <c r="P129" s="20" t="n">
        <f aca="false">C129/F129</f>
        <v>92.483660130719</v>
      </c>
      <c r="Q129" s="19" t="n">
        <f aca="false">DATA!N129</f>
        <v>137.47</v>
      </c>
      <c r="R129" s="19" t="n">
        <f aca="false">DATA!O129</f>
        <v>1.99</v>
      </c>
      <c r="S129" s="17" t="n">
        <f aca="false">C129*Q129</f>
        <v>38904.01</v>
      </c>
      <c r="T129" s="19" t="n">
        <f aca="false">C129*R129</f>
        <v>563.17</v>
      </c>
      <c r="U129" s="20" t="n">
        <f aca="false">MAX(0,C129-L129)</f>
        <v>197.949279072277</v>
      </c>
      <c r="V129" s="17" t="n">
        <f aca="false">U129*Q129</f>
        <v>27212.0873940659</v>
      </c>
      <c r="W129" s="19" t="n">
        <f aca="false">U129*R129</f>
        <v>393.919065353831</v>
      </c>
      <c r="X129" s="20" t="n">
        <f aca="false">MAX(0,K129-C129)</f>
        <v>0</v>
      </c>
      <c r="Y129" s="17" t="n">
        <f aca="false">F129*PARAMETER!$B$5*Q129</f>
        <v>153540.243</v>
      </c>
      <c r="Z129" s="21" t="n">
        <f aca="false">SUMIF($Y$2:$Y$3205,"&gt;="&amp;Y129)/SUM($Y$2:$Y$3205)</f>
        <v>0.990475673036949</v>
      </c>
      <c r="AA129" s="16" t="str">
        <f aca="false">IF(Z129&lt;=PARAMETER!$B$7,"A",IF(Z129&lt;=PARAMETER!$B$8,"B","C"))</f>
        <v>C</v>
      </c>
      <c r="AB129" s="22" t="n">
        <f aca="false">G129/F129</f>
        <v>2.48039215686275</v>
      </c>
      <c r="AC129" s="16" t="str">
        <f aca="false">IF(AB129&lt;=PARAMETER!$B$9,"X",IF(AB129&lt;=PARAMETER!$B$10,"Y","Z"))</f>
        <v>Z</v>
      </c>
      <c r="AD129" s="16" t="str">
        <f aca="false">AA129&amp;AC129</f>
        <v>CZ</v>
      </c>
      <c r="AE129" s="22" t="n">
        <f aca="false">DATA!I129</f>
        <v>0.47</v>
      </c>
      <c r="AF129" s="18" t="n">
        <f aca="false">DATA!L129</f>
        <v>124</v>
      </c>
      <c r="AG129" s="16" t="str">
        <f aca="false">DATA!K129</f>
        <v>D</v>
      </c>
      <c r="AH129" s="18" t="n">
        <f aca="false">IF(AE129&gt;=PARAMETER!$B$12,1,0)</f>
        <v>0</v>
      </c>
      <c r="AI129" s="18" t="n">
        <f aca="false">IF(AF129&gt;=PARAMETER!$B$13,1,0)</f>
        <v>1</v>
      </c>
      <c r="AJ129" s="18" t="n">
        <f aca="false">IF(AND(AH129=1,AI129=1),1,0)</f>
        <v>0</v>
      </c>
    </row>
    <row r="130" customFormat="false" ht="15" hidden="false" customHeight="false" outlineLevel="0" collapsed="false">
      <c r="A130" s="16" t="str">
        <f aca="false">DATA!A130</f>
        <v>ITM10128</v>
      </c>
      <c r="B130" s="16" t="str">
        <f aca="false">DATA!B130</f>
        <v>Automotive</v>
      </c>
      <c r="C130" s="17" t="n">
        <f aca="false">DATA!C130</f>
        <v>485</v>
      </c>
      <c r="D130" s="17" t="n">
        <f aca="false">DATA!D130</f>
        <v>42</v>
      </c>
      <c r="E130" s="18" t="n">
        <f aca="false">DATA!F130</f>
        <v>8</v>
      </c>
      <c r="F130" s="19" t="n">
        <f aca="false">DATA!G130</f>
        <v>9.66</v>
      </c>
      <c r="G130" s="19" t="n">
        <f aca="false">DATA!H130</f>
        <v>9.91</v>
      </c>
      <c r="H130" s="18" t="n">
        <f aca="false">DATA!E130</f>
        <v>3</v>
      </c>
      <c r="I130" s="20" t="n">
        <f aca="false">F130*E130</f>
        <v>77.28</v>
      </c>
      <c r="J130" s="20" t="n">
        <f aca="false">PARAMETER!$B$4*G130*SQRT(E130)</f>
        <v>46.1047747717433</v>
      </c>
      <c r="K130" s="20" t="n">
        <f aca="false">I130+J130</f>
        <v>123.384774771743</v>
      </c>
      <c r="L130" s="20" t="n">
        <f aca="false">K130+F130*H130</f>
        <v>152.364774771743</v>
      </c>
      <c r="M130" s="16" t="str">
        <f aca="false">IF(C130&lt;=K130,"REORDER",IF(C130&gt;L130,"OVERSTOCK","OK"))</f>
        <v>OVERSTOCK</v>
      </c>
      <c r="N130" s="16" t="str">
        <f aca="false">IF(C130&lt;=D130,"REORDER","OK")</f>
        <v>OK</v>
      </c>
      <c r="O130" s="18" t="n">
        <f aca="false">IF(D130&lt;I130,1,0)</f>
        <v>1</v>
      </c>
      <c r="P130" s="20" t="n">
        <f aca="false">C130/F130</f>
        <v>50.2070393374741</v>
      </c>
      <c r="Q130" s="19" t="n">
        <f aca="false">DATA!N130</f>
        <v>124.32</v>
      </c>
      <c r="R130" s="19" t="n">
        <f aca="false">DATA!O130</f>
        <v>0.76</v>
      </c>
      <c r="S130" s="17" t="n">
        <f aca="false">C130*Q130</f>
        <v>60295.2</v>
      </c>
      <c r="T130" s="19" t="n">
        <f aca="false">C130*R130</f>
        <v>368.6</v>
      </c>
      <c r="U130" s="20" t="n">
        <f aca="false">MAX(0,C130-L130)</f>
        <v>332.635225228257</v>
      </c>
      <c r="V130" s="17" t="n">
        <f aca="false">U130*Q130</f>
        <v>41353.2112003769</v>
      </c>
      <c r="W130" s="19" t="n">
        <f aca="false">U130*R130</f>
        <v>252.802771173475</v>
      </c>
      <c r="X130" s="20" t="n">
        <f aca="false">MAX(0,K130-C130)</f>
        <v>0</v>
      </c>
      <c r="Y130" s="17" t="n">
        <f aca="false">F130*PARAMETER!$B$5*Q130</f>
        <v>438339.888</v>
      </c>
      <c r="Z130" s="21" t="n">
        <f aca="false">SUMIF($Y$2:$Y$3205,"&gt;="&amp;Y130)/SUM($Y$2:$Y$3205)</f>
        <v>0.924039833977848</v>
      </c>
      <c r="AA130" s="16" t="str">
        <f aca="false">IF(Z130&lt;=PARAMETER!$B$7,"A",IF(Z130&lt;=PARAMETER!$B$8,"B","C"))</f>
        <v>B</v>
      </c>
      <c r="AB130" s="22" t="n">
        <f aca="false">G130/F130</f>
        <v>1.02587991718427</v>
      </c>
      <c r="AC130" s="16" t="str">
        <f aca="false">IF(AB130&lt;=PARAMETER!$B$9,"X",IF(AB130&lt;=PARAMETER!$B$10,"Y","Z"))</f>
        <v>Z</v>
      </c>
      <c r="AD130" s="16" t="str">
        <f aca="false">AA130&amp;AC130</f>
        <v>BZ</v>
      </c>
      <c r="AE130" s="22" t="n">
        <f aca="false">DATA!I130</f>
        <v>0.58</v>
      </c>
      <c r="AF130" s="18" t="n">
        <f aca="false">DATA!L130</f>
        <v>21</v>
      </c>
      <c r="AG130" s="16" t="str">
        <f aca="false">DATA!K130</f>
        <v>A</v>
      </c>
      <c r="AH130" s="18" t="n">
        <f aca="false">IF(AE130&gt;=PARAMETER!$B$12,1,0)</f>
        <v>0</v>
      </c>
      <c r="AI130" s="18" t="n">
        <f aca="false">IF(AF130&gt;=PARAMETER!$B$13,1,0)</f>
        <v>0</v>
      </c>
      <c r="AJ130" s="18" t="n">
        <f aca="false">IF(AND(AH130=1,AI130=1),1,0)</f>
        <v>0</v>
      </c>
    </row>
    <row r="131" customFormat="false" ht="15" hidden="false" customHeight="false" outlineLevel="0" collapsed="false">
      <c r="A131" s="16" t="str">
        <f aca="false">DATA!A131</f>
        <v>ITM10129</v>
      </c>
      <c r="B131" s="16" t="str">
        <f aca="false">DATA!B131</f>
        <v>Automotive</v>
      </c>
      <c r="C131" s="17" t="n">
        <f aca="false">DATA!C131</f>
        <v>31</v>
      </c>
      <c r="D131" s="17" t="n">
        <f aca="false">DATA!D131</f>
        <v>83</v>
      </c>
      <c r="E131" s="18" t="n">
        <f aca="false">DATA!F131</f>
        <v>3</v>
      </c>
      <c r="F131" s="19" t="n">
        <f aca="false">DATA!G131</f>
        <v>43.38</v>
      </c>
      <c r="G131" s="19" t="n">
        <f aca="false">DATA!H131</f>
        <v>10</v>
      </c>
      <c r="H131" s="18" t="n">
        <f aca="false">DATA!E131</f>
        <v>7</v>
      </c>
      <c r="I131" s="20" t="n">
        <f aca="false">F131*E131</f>
        <v>130.14</v>
      </c>
      <c r="J131" s="20" t="n">
        <f aca="false">PARAMETER!$B$4*G131*SQRT(E131)</f>
        <v>28.4897005289389</v>
      </c>
      <c r="K131" s="20" t="n">
        <f aca="false">I131+J131</f>
        <v>158.629700528939</v>
      </c>
      <c r="L131" s="20" t="n">
        <f aca="false">K131+F131*H131</f>
        <v>462.289700528939</v>
      </c>
      <c r="M131" s="16" t="str">
        <f aca="false">IF(C131&lt;=K131,"REORDER",IF(C131&gt;L131,"OVERSTOCK","OK"))</f>
        <v>REORDER</v>
      </c>
      <c r="N131" s="16" t="str">
        <f aca="false">IF(C131&lt;=D131,"REORDER","OK")</f>
        <v>REORDER</v>
      </c>
      <c r="O131" s="18" t="n">
        <f aca="false">IF(D131&lt;I131,1,0)</f>
        <v>1</v>
      </c>
      <c r="P131" s="20" t="n">
        <f aca="false">C131/F131</f>
        <v>0.714615029967727</v>
      </c>
      <c r="Q131" s="19" t="n">
        <f aca="false">DATA!N131</f>
        <v>25.83</v>
      </c>
      <c r="R131" s="19" t="n">
        <f aca="false">DATA!O131</f>
        <v>1.8</v>
      </c>
      <c r="S131" s="17" t="n">
        <f aca="false">C131*Q131</f>
        <v>800.73</v>
      </c>
      <c r="T131" s="19" t="n">
        <f aca="false">C131*R131</f>
        <v>55.8</v>
      </c>
      <c r="U131" s="20" t="n">
        <f aca="false">MAX(0,C131-L131)</f>
        <v>0</v>
      </c>
      <c r="V131" s="17" t="n">
        <f aca="false">U131*Q131</f>
        <v>0</v>
      </c>
      <c r="W131" s="19" t="n">
        <f aca="false">U131*R131</f>
        <v>0</v>
      </c>
      <c r="X131" s="20" t="n">
        <f aca="false">MAX(0,K131-C131)</f>
        <v>127.629700528939</v>
      </c>
      <c r="Y131" s="17" t="n">
        <f aca="false">F131*PARAMETER!$B$5*Q131</f>
        <v>408984.471</v>
      </c>
      <c r="Z131" s="21" t="n">
        <f aca="false">SUMIF($Y$2:$Y$3205,"&gt;="&amp;Y131)/SUM($Y$2:$Y$3205)</f>
        <v>0.932591994993915</v>
      </c>
      <c r="AA131" s="16" t="str">
        <f aca="false">IF(Z131&lt;=PARAMETER!$B$7,"A",IF(Z131&lt;=PARAMETER!$B$8,"B","C"))</f>
        <v>B</v>
      </c>
      <c r="AB131" s="22" t="n">
        <f aca="false">G131/F131</f>
        <v>0.230520977408944</v>
      </c>
      <c r="AC131" s="16" t="str">
        <f aca="false">IF(AB131&lt;=PARAMETER!$B$9,"X",IF(AB131&lt;=PARAMETER!$B$10,"Y","Z"))</f>
        <v>X</v>
      </c>
      <c r="AD131" s="16" t="str">
        <f aca="false">AA131&amp;AC131</f>
        <v>BX</v>
      </c>
      <c r="AE131" s="22" t="n">
        <f aca="false">DATA!I131</f>
        <v>0.56</v>
      </c>
      <c r="AF131" s="18" t="n">
        <f aca="false">DATA!L131</f>
        <v>21</v>
      </c>
      <c r="AG131" s="16" t="str">
        <f aca="false">DATA!K131</f>
        <v>D</v>
      </c>
      <c r="AH131" s="18" t="n">
        <f aca="false">IF(AE131&gt;=PARAMETER!$B$12,1,0)</f>
        <v>0</v>
      </c>
      <c r="AI131" s="18" t="n">
        <f aca="false">IF(AF131&gt;=PARAMETER!$B$13,1,0)</f>
        <v>0</v>
      </c>
      <c r="AJ131" s="18" t="n">
        <f aca="false">IF(AND(AH131=1,AI131=1),1,0)</f>
        <v>0</v>
      </c>
    </row>
    <row r="132" customFormat="false" ht="15" hidden="false" customHeight="false" outlineLevel="0" collapsed="false">
      <c r="A132" s="16" t="str">
        <f aca="false">DATA!A132</f>
        <v>ITM10130</v>
      </c>
      <c r="B132" s="16" t="str">
        <f aca="false">DATA!B132</f>
        <v>Groceries</v>
      </c>
      <c r="C132" s="17" t="n">
        <f aca="false">DATA!C132</f>
        <v>138</v>
      </c>
      <c r="D132" s="17" t="n">
        <f aca="false">DATA!D132</f>
        <v>21</v>
      </c>
      <c r="E132" s="18" t="n">
        <f aca="false">DATA!F132</f>
        <v>6</v>
      </c>
      <c r="F132" s="19" t="n">
        <f aca="false">DATA!G132</f>
        <v>28.58</v>
      </c>
      <c r="G132" s="19" t="n">
        <f aca="false">DATA!H132</f>
        <v>5.57</v>
      </c>
      <c r="H132" s="18" t="n">
        <f aca="false">DATA!E132</f>
        <v>11</v>
      </c>
      <c r="I132" s="20" t="n">
        <f aca="false">F132*E132</f>
        <v>171.48</v>
      </c>
      <c r="J132" s="20" t="n">
        <f aca="false">PARAMETER!$B$4*G132*SQRT(E132)</f>
        <v>22.4418201279172</v>
      </c>
      <c r="K132" s="20" t="n">
        <f aca="false">I132+J132</f>
        <v>193.921820127917</v>
      </c>
      <c r="L132" s="20" t="n">
        <f aca="false">K132+F132*H132</f>
        <v>508.301820127917</v>
      </c>
      <c r="M132" s="16" t="str">
        <f aca="false">IF(C132&lt;=K132,"REORDER",IF(C132&gt;L132,"OVERSTOCK","OK"))</f>
        <v>REORDER</v>
      </c>
      <c r="N132" s="16" t="str">
        <f aca="false">IF(C132&lt;=D132,"REORDER","OK")</f>
        <v>OK</v>
      </c>
      <c r="O132" s="18" t="n">
        <f aca="false">IF(D132&lt;I132,1,0)</f>
        <v>1</v>
      </c>
      <c r="P132" s="20" t="n">
        <f aca="false">C132/F132</f>
        <v>4.82855143456963</v>
      </c>
      <c r="Q132" s="19" t="n">
        <f aca="false">DATA!N132</f>
        <v>186.73</v>
      </c>
      <c r="R132" s="19" t="n">
        <f aca="false">DATA!O132</f>
        <v>0.73</v>
      </c>
      <c r="S132" s="17" t="n">
        <f aca="false">C132*Q132</f>
        <v>25768.74</v>
      </c>
      <c r="T132" s="19" t="n">
        <f aca="false">C132*R132</f>
        <v>100.74</v>
      </c>
      <c r="U132" s="20" t="n">
        <f aca="false">MAX(0,C132-L132)</f>
        <v>0</v>
      </c>
      <c r="V132" s="17" t="n">
        <f aca="false">U132*Q132</f>
        <v>0</v>
      </c>
      <c r="W132" s="19" t="n">
        <f aca="false">U132*R132</f>
        <v>0</v>
      </c>
      <c r="X132" s="20" t="n">
        <f aca="false">MAX(0,K132-C132)</f>
        <v>55.9218201279172</v>
      </c>
      <c r="Y132" s="17" t="n">
        <f aca="false">F132*PARAMETER!$B$5*Q132</f>
        <v>1947911.341</v>
      </c>
      <c r="Z132" s="21" t="n">
        <f aca="false">SUMIF($Y$2:$Y$3205,"&gt;="&amp;Y132)/SUM($Y$2:$Y$3205)</f>
        <v>0.353006808391886</v>
      </c>
      <c r="AA132" s="16" t="str">
        <f aca="false">IF(Z132&lt;=PARAMETER!$B$7,"A",IF(Z132&lt;=PARAMETER!$B$8,"B","C"))</f>
        <v>A</v>
      </c>
      <c r="AB132" s="22" t="n">
        <f aca="false">G132/F132</f>
        <v>0.194891532540238</v>
      </c>
      <c r="AC132" s="16" t="str">
        <f aca="false">IF(AB132&lt;=PARAMETER!$B$9,"X",IF(AB132&lt;=PARAMETER!$B$10,"Y","Z"))</f>
        <v>X</v>
      </c>
      <c r="AD132" s="16" t="str">
        <f aca="false">AA132&amp;AC132</f>
        <v>AX</v>
      </c>
      <c r="AE132" s="22" t="n">
        <f aca="false">DATA!I132</f>
        <v>0.74</v>
      </c>
      <c r="AF132" s="18" t="n">
        <f aca="false">DATA!L132</f>
        <v>82</v>
      </c>
      <c r="AG132" s="16" t="str">
        <f aca="false">DATA!K132</f>
        <v>A</v>
      </c>
      <c r="AH132" s="18" t="n">
        <f aca="false">IF(AE132&gt;=PARAMETER!$B$12,1,0)</f>
        <v>0</v>
      </c>
      <c r="AI132" s="18" t="n">
        <f aca="false">IF(AF132&gt;=PARAMETER!$B$13,1,0)</f>
        <v>0</v>
      </c>
      <c r="AJ132" s="18" t="n">
        <f aca="false">IF(AND(AH132=1,AI132=1),1,0)</f>
        <v>0</v>
      </c>
    </row>
    <row r="133" customFormat="false" ht="15" hidden="false" customHeight="false" outlineLevel="0" collapsed="false">
      <c r="A133" s="16" t="str">
        <f aca="false">DATA!A133</f>
        <v>ITM10131</v>
      </c>
      <c r="B133" s="16" t="str">
        <f aca="false">DATA!B133</f>
        <v>Automotive</v>
      </c>
      <c r="C133" s="17" t="n">
        <f aca="false">DATA!C133</f>
        <v>434</v>
      </c>
      <c r="D133" s="17" t="n">
        <f aca="false">DATA!D133</f>
        <v>36</v>
      </c>
      <c r="E133" s="18" t="n">
        <f aca="false">DATA!F133</f>
        <v>4</v>
      </c>
      <c r="F133" s="19" t="n">
        <f aca="false">DATA!G133</f>
        <v>47.57</v>
      </c>
      <c r="G133" s="19" t="n">
        <f aca="false">DATA!H133</f>
        <v>8.35</v>
      </c>
      <c r="H133" s="18" t="n">
        <f aca="false">DATA!E133</f>
        <v>9</v>
      </c>
      <c r="I133" s="20" t="n">
        <f aca="false">F133*E133</f>
        <v>190.28</v>
      </c>
      <c r="J133" s="20" t="n">
        <f aca="false">PARAMETER!$B$4*G133*SQRT(E133)</f>
        <v>27.4690555700896</v>
      </c>
      <c r="K133" s="20" t="n">
        <f aca="false">I133+J133</f>
        <v>217.74905557009</v>
      </c>
      <c r="L133" s="20" t="n">
        <f aca="false">K133+F133*H133</f>
        <v>645.87905557009</v>
      </c>
      <c r="M133" s="16" t="str">
        <f aca="false">IF(C133&lt;=K133,"REORDER",IF(C133&gt;L133,"OVERSTOCK","OK"))</f>
        <v>OK</v>
      </c>
      <c r="N133" s="16" t="str">
        <f aca="false">IF(C133&lt;=D133,"REORDER","OK")</f>
        <v>OK</v>
      </c>
      <c r="O133" s="18" t="n">
        <f aca="false">IF(D133&lt;I133,1,0)</f>
        <v>1</v>
      </c>
      <c r="P133" s="20" t="n">
        <f aca="false">C133/F133</f>
        <v>9.12339709901198</v>
      </c>
      <c r="Q133" s="19" t="n">
        <f aca="false">DATA!N133</f>
        <v>94.62</v>
      </c>
      <c r="R133" s="19" t="n">
        <f aca="false">DATA!O133</f>
        <v>0.32</v>
      </c>
      <c r="S133" s="17" t="n">
        <f aca="false">C133*Q133</f>
        <v>41065.08</v>
      </c>
      <c r="T133" s="19" t="n">
        <f aca="false">C133*R133</f>
        <v>138.88</v>
      </c>
      <c r="U133" s="20" t="n">
        <f aca="false">MAX(0,C133-L133)</f>
        <v>0</v>
      </c>
      <c r="V133" s="17" t="n">
        <f aca="false">U133*Q133</f>
        <v>0</v>
      </c>
      <c r="W133" s="19" t="n">
        <f aca="false">U133*R133</f>
        <v>0</v>
      </c>
      <c r="X133" s="20" t="n">
        <f aca="false">MAX(0,K133-C133)</f>
        <v>0</v>
      </c>
      <c r="Y133" s="17" t="n">
        <f aca="false">F133*PARAMETER!$B$5*Q133</f>
        <v>1642891.791</v>
      </c>
      <c r="Z133" s="21" t="n">
        <f aca="false">SUMIF($Y$2:$Y$3205,"&gt;="&amp;Y133)/SUM($Y$2:$Y$3205)</f>
        <v>0.473003449817625</v>
      </c>
      <c r="AA133" s="16" t="str">
        <f aca="false">IF(Z133&lt;=PARAMETER!$B$7,"A",IF(Z133&lt;=PARAMETER!$B$8,"B","C"))</f>
        <v>A</v>
      </c>
      <c r="AB133" s="22" t="n">
        <f aca="false">G133/F133</f>
        <v>0.175530796720622</v>
      </c>
      <c r="AC133" s="16" t="str">
        <f aca="false">IF(AB133&lt;=PARAMETER!$B$9,"X",IF(AB133&lt;=PARAMETER!$B$10,"Y","Z"))</f>
        <v>X</v>
      </c>
      <c r="AD133" s="16" t="str">
        <f aca="false">AA133&amp;AC133</f>
        <v>AX</v>
      </c>
      <c r="AE133" s="22" t="n">
        <f aca="false">DATA!I133</f>
        <v>0.47</v>
      </c>
      <c r="AF133" s="18" t="n">
        <f aca="false">DATA!L133</f>
        <v>115</v>
      </c>
      <c r="AG133" s="16" t="str">
        <f aca="false">DATA!K133</f>
        <v>D</v>
      </c>
      <c r="AH133" s="18" t="n">
        <f aca="false">IF(AE133&gt;=PARAMETER!$B$12,1,0)</f>
        <v>0</v>
      </c>
      <c r="AI133" s="18" t="n">
        <f aca="false">IF(AF133&gt;=PARAMETER!$B$13,1,0)</f>
        <v>1</v>
      </c>
      <c r="AJ133" s="18" t="n">
        <f aca="false">IF(AND(AH133=1,AI133=1),1,0)</f>
        <v>0</v>
      </c>
    </row>
    <row r="134" customFormat="false" ht="15" hidden="false" customHeight="false" outlineLevel="0" collapsed="false">
      <c r="A134" s="16" t="str">
        <f aca="false">DATA!A134</f>
        <v>ITM10132</v>
      </c>
      <c r="B134" s="16" t="str">
        <f aca="false">DATA!B134</f>
        <v>Pharma</v>
      </c>
      <c r="C134" s="17" t="n">
        <f aca="false">DATA!C134</f>
        <v>481</v>
      </c>
      <c r="D134" s="17" t="n">
        <f aca="false">DATA!D134</f>
        <v>48</v>
      </c>
      <c r="E134" s="18" t="n">
        <f aca="false">DATA!F134</f>
        <v>5</v>
      </c>
      <c r="F134" s="19" t="n">
        <f aca="false">DATA!G134</f>
        <v>4.55</v>
      </c>
      <c r="G134" s="19" t="n">
        <f aca="false">DATA!H134</f>
        <v>9.91</v>
      </c>
      <c r="H134" s="18" t="n">
        <f aca="false">DATA!E134</f>
        <v>6</v>
      </c>
      <c r="I134" s="20" t="n">
        <f aca="false">F134*E134</f>
        <v>22.75</v>
      </c>
      <c r="J134" s="20" t="n">
        <f aca="false">PARAMETER!$B$4*G134*SQRT(E134)</f>
        <v>36.4490248219447</v>
      </c>
      <c r="K134" s="20" t="n">
        <f aca="false">I134+J134</f>
        <v>59.1990248219447</v>
      </c>
      <c r="L134" s="20" t="n">
        <f aca="false">K134+F134*H134</f>
        <v>86.4990248219447</v>
      </c>
      <c r="M134" s="16" t="str">
        <f aca="false">IF(C134&lt;=K134,"REORDER",IF(C134&gt;L134,"OVERSTOCK","OK"))</f>
        <v>OVERSTOCK</v>
      </c>
      <c r="N134" s="16" t="str">
        <f aca="false">IF(C134&lt;=D134,"REORDER","OK")</f>
        <v>OK</v>
      </c>
      <c r="O134" s="18" t="n">
        <f aca="false">IF(D134&lt;I134,1,0)</f>
        <v>0</v>
      </c>
      <c r="P134" s="20" t="n">
        <f aca="false">C134/F134</f>
        <v>105.714285714286</v>
      </c>
      <c r="Q134" s="19" t="n">
        <f aca="false">DATA!N134</f>
        <v>138.11</v>
      </c>
      <c r="R134" s="19" t="n">
        <f aca="false">DATA!O134</f>
        <v>1.28</v>
      </c>
      <c r="S134" s="17" t="n">
        <f aca="false">C134*Q134</f>
        <v>66430.91</v>
      </c>
      <c r="T134" s="19" t="n">
        <f aca="false">C134*R134</f>
        <v>615.68</v>
      </c>
      <c r="U134" s="20" t="n">
        <f aca="false">MAX(0,C134-L134)</f>
        <v>394.500975178055</v>
      </c>
      <c r="V134" s="17" t="n">
        <f aca="false">U134*Q134</f>
        <v>54484.5296818412</v>
      </c>
      <c r="W134" s="19" t="n">
        <f aca="false">U134*R134</f>
        <v>504.961248227911</v>
      </c>
      <c r="X134" s="20" t="n">
        <f aca="false">MAX(0,K134-C134)</f>
        <v>0</v>
      </c>
      <c r="Y134" s="17" t="n">
        <f aca="false">F134*PARAMETER!$B$5*Q134</f>
        <v>229366.1825</v>
      </c>
      <c r="Z134" s="21" t="n">
        <f aca="false">SUMIF($Y$2:$Y$3205,"&gt;="&amp;Y134)/SUM($Y$2:$Y$3205)</f>
        <v>0.977233092420164</v>
      </c>
      <c r="AA134" s="16" t="str">
        <f aca="false">IF(Z134&lt;=PARAMETER!$B$7,"A",IF(Z134&lt;=PARAMETER!$B$8,"B","C"))</f>
        <v>C</v>
      </c>
      <c r="AB134" s="22" t="n">
        <f aca="false">G134/F134</f>
        <v>2.17802197802198</v>
      </c>
      <c r="AC134" s="16" t="str">
        <f aca="false">IF(AB134&lt;=PARAMETER!$B$9,"X",IF(AB134&lt;=PARAMETER!$B$10,"Y","Z"))</f>
        <v>Z</v>
      </c>
      <c r="AD134" s="16" t="str">
        <f aca="false">AA134&amp;AC134</f>
        <v>CZ</v>
      </c>
      <c r="AE134" s="22" t="n">
        <f aca="false">DATA!I134</f>
        <v>0.19</v>
      </c>
      <c r="AF134" s="18" t="n">
        <f aca="false">DATA!L134</f>
        <v>159</v>
      </c>
      <c r="AG134" s="16" t="str">
        <f aca="false">DATA!K134</f>
        <v>C</v>
      </c>
      <c r="AH134" s="18" t="n">
        <f aca="false">IF(AE134&gt;=PARAMETER!$B$12,1,0)</f>
        <v>0</v>
      </c>
      <c r="AI134" s="18" t="n">
        <f aca="false">IF(AF134&gt;=PARAMETER!$B$13,1,0)</f>
        <v>1</v>
      </c>
      <c r="AJ134" s="18" t="n">
        <f aca="false">IF(AND(AH134=1,AI134=1),1,0)</f>
        <v>0</v>
      </c>
    </row>
    <row r="135" customFormat="false" ht="15" hidden="false" customHeight="false" outlineLevel="0" collapsed="false">
      <c r="A135" s="16" t="str">
        <f aca="false">DATA!A135</f>
        <v>ITM10133</v>
      </c>
      <c r="B135" s="16" t="str">
        <f aca="false">DATA!B135</f>
        <v>Automotive</v>
      </c>
      <c r="C135" s="17" t="n">
        <f aca="false">DATA!C135</f>
        <v>309</v>
      </c>
      <c r="D135" s="17" t="n">
        <f aca="false">DATA!D135</f>
        <v>18</v>
      </c>
      <c r="E135" s="18" t="n">
        <f aca="false">DATA!F135</f>
        <v>9</v>
      </c>
      <c r="F135" s="19" t="n">
        <f aca="false">DATA!G135</f>
        <v>15.47</v>
      </c>
      <c r="G135" s="19" t="n">
        <f aca="false">DATA!H135</f>
        <v>4.06</v>
      </c>
      <c r="H135" s="18" t="n">
        <f aca="false">DATA!E135</f>
        <v>13</v>
      </c>
      <c r="I135" s="20" t="n">
        <f aca="false">F135*E135</f>
        <v>139.23</v>
      </c>
      <c r="J135" s="20" t="n">
        <f aca="false">PARAMETER!$B$4*G135*SQRT(E135)</f>
        <v>20.0343171762689</v>
      </c>
      <c r="K135" s="20" t="n">
        <f aca="false">I135+J135</f>
        <v>159.264317176269</v>
      </c>
      <c r="L135" s="20" t="n">
        <f aca="false">K135+F135*H135</f>
        <v>360.374317176269</v>
      </c>
      <c r="M135" s="16" t="str">
        <f aca="false">IF(C135&lt;=K135,"REORDER",IF(C135&gt;L135,"OVERSTOCK","OK"))</f>
        <v>OK</v>
      </c>
      <c r="N135" s="16" t="str">
        <f aca="false">IF(C135&lt;=D135,"REORDER","OK")</f>
        <v>OK</v>
      </c>
      <c r="O135" s="18" t="n">
        <f aca="false">IF(D135&lt;I135,1,0)</f>
        <v>1</v>
      </c>
      <c r="P135" s="20" t="n">
        <f aca="false">C135/F135</f>
        <v>19.9741435035553</v>
      </c>
      <c r="Q135" s="19" t="n">
        <f aca="false">DATA!N135</f>
        <v>177.73</v>
      </c>
      <c r="R135" s="19" t="n">
        <f aca="false">DATA!O135</f>
        <v>0.96</v>
      </c>
      <c r="S135" s="17" t="n">
        <f aca="false">C135*Q135</f>
        <v>54918.57</v>
      </c>
      <c r="T135" s="19" t="n">
        <f aca="false">C135*R135</f>
        <v>296.64</v>
      </c>
      <c r="U135" s="20" t="n">
        <f aca="false">MAX(0,C135-L135)</f>
        <v>0</v>
      </c>
      <c r="V135" s="17" t="n">
        <f aca="false">U135*Q135</f>
        <v>0</v>
      </c>
      <c r="W135" s="19" t="n">
        <f aca="false">U135*R135</f>
        <v>0</v>
      </c>
      <c r="X135" s="20" t="n">
        <f aca="false">MAX(0,K135-C135)</f>
        <v>0</v>
      </c>
      <c r="Y135" s="17" t="n">
        <f aca="false">F135*PARAMETER!$B$5*Q135</f>
        <v>1003561.3315</v>
      </c>
      <c r="Z135" s="21" t="n">
        <f aca="false">SUMIF($Y$2:$Y$3205,"&gt;="&amp;Y135)/SUM($Y$2:$Y$3205)</f>
        <v>0.731340617097859</v>
      </c>
      <c r="AA135" s="16" t="str">
        <f aca="false">IF(Z135&lt;=PARAMETER!$B$7,"A",IF(Z135&lt;=PARAMETER!$B$8,"B","C"))</f>
        <v>A</v>
      </c>
      <c r="AB135" s="22" t="n">
        <f aca="false">G135/F135</f>
        <v>0.262443438914027</v>
      </c>
      <c r="AC135" s="16" t="str">
        <f aca="false">IF(AB135&lt;=PARAMETER!$B$9,"X",IF(AB135&lt;=PARAMETER!$B$10,"Y","Z"))</f>
        <v>Y</v>
      </c>
      <c r="AD135" s="16" t="str">
        <f aca="false">AA135&amp;AC135</f>
        <v>AY</v>
      </c>
      <c r="AE135" s="22" t="n">
        <f aca="false">DATA!I135</f>
        <v>0.81</v>
      </c>
      <c r="AF135" s="18" t="n">
        <f aca="false">DATA!L135</f>
        <v>58</v>
      </c>
      <c r="AG135" s="16" t="str">
        <f aca="false">DATA!K135</f>
        <v>A</v>
      </c>
      <c r="AH135" s="18" t="n">
        <f aca="false">IF(AE135&gt;=PARAMETER!$B$12,1,0)</f>
        <v>1</v>
      </c>
      <c r="AI135" s="18" t="n">
        <f aca="false">IF(AF135&gt;=PARAMETER!$B$13,1,0)</f>
        <v>0</v>
      </c>
      <c r="AJ135" s="18" t="n">
        <f aca="false">IF(AND(AH135=1,AI135=1),1,0)</f>
        <v>0</v>
      </c>
    </row>
    <row r="136" customFormat="false" ht="15" hidden="false" customHeight="false" outlineLevel="0" collapsed="false">
      <c r="A136" s="16" t="str">
        <f aca="false">DATA!A136</f>
        <v>ITM10134</v>
      </c>
      <c r="B136" s="16" t="str">
        <f aca="false">DATA!B136</f>
        <v>Groceries</v>
      </c>
      <c r="C136" s="17" t="n">
        <f aca="false">DATA!C136</f>
        <v>357</v>
      </c>
      <c r="D136" s="17" t="n">
        <f aca="false">DATA!D136</f>
        <v>30</v>
      </c>
      <c r="E136" s="18" t="n">
        <f aca="false">DATA!F136</f>
        <v>2</v>
      </c>
      <c r="F136" s="19" t="n">
        <f aca="false">DATA!G136</f>
        <v>10.48</v>
      </c>
      <c r="G136" s="19" t="n">
        <f aca="false">DATA!H136</f>
        <v>2.9</v>
      </c>
      <c r="H136" s="18" t="n">
        <f aca="false">DATA!E136</f>
        <v>11</v>
      </c>
      <c r="I136" s="20" t="n">
        <f aca="false">F136*E136</f>
        <v>20.96</v>
      </c>
      <c r="J136" s="20" t="n">
        <f aca="false">PARAMETER!$B$4*G136*SQRT(E136)</f>
        <v>6.74590549132471</v>
      </c>
      <c r="K136" s="20" t="n">
        <f aca="false">I136+J136</f>
        <v>27.7059054913247</v>
      </c>
      <c r="L136" s="20" t="n">
        <f aca="false">K136+F136*H136</f>
        <v>142.985905491325</v>
      </c>
      <c r="M136" s="16" t="str">
        <f aca="false">IF(C136&lt;=K136,"REORDER",IF(C136&gt;L136,"OVERSTOCK","OK"))</f>
        <v>OVERSTOCK</v>
      </c>
      <c r="N136" s="16" t="str">
        <f aca="false">IF(C136&lt;=D136,"REORDER","OK")</f>
        <v>OK</v>
      </c>
      <c r="O136" s="18" t="n">
        <f aca="false">IF(D136&lt;I136,1,0)</f>
        <v>0</v>
      </c>
      <c r="P136" s="20" t="n">
        <f aca="false">C136/F136</f>
        <v>34.0648854961832</v>
      </c>
      <c r="Q136" s="19" t="n">
        <f aca="false">DATA!N136</f>
        <v>34.72</v>
      </c>
      <c r="R136" s="19" t="n">
        <f aca="false">DATA!O136</f>
        <v>1.85</v>
      </c>
      <c r="S136" s="17" t="n">
        <f aca="false">C136*Q136</f>
        <v>12395.04</v>
      </c>
      <c r="T136" s="19" t="n">
        <f aca="false">C136*R136</f>
        <v>660.45</v>
      </c>
      <c r="U136" s="20" t="n">
        <f aca="false">MAX(0,C136-L136)</f>
        <v>214.014094508675</v>
      </c>
      <c r="V136" s="17" t="n">
        <f aca="false">U136*Q136</f>
        <v>7430.56936134121</v>
      </c>
      <c r="W136" s="19" t="n">
        <f aca="false">U136*R136</f>
        <v>395.926074841049</v>
      </c>
      <c r="X136" s="20" t="n">
        <f aca="false">MAX(0,K136-C136)</f>
        <v>0</v>
      </c>
      <c r="Y136" s="17" t="n">
        <f aca="false">F136*PARAMETER!$B$5*Q136</f>
        <v>132810.944</v>
      </c>
      <c r="Z136" s="21" t="n">
        <f aca="false">SUMIF($Y$2:$Y$3205,"&gt;="&amp;Y136)/SUM($Y$2:$Y$3205)</f>
        <v>0.993124468962779</v>
      </c>
      <c r="AA136" s="16" t="str">
        <f aca="false">IF(Z136&lt;=PARAMETER!$B$7,"A",IF(Z136&lt;=PARAMETER!$B$8,"B","C"))</f>
        <v>C</v>
      </c>
      <c r="AB136" s="22" t="n">
        <f aca="false">G136/F136</f>
        <v>0.276717557251908</v>
      </c>
      <c r="AC136" s="16" t="str">
        <f aca="false">IF(AB136&lt;=PARAMETER!$B$9,"X",IF(AB136&lt;=PARAMETER!$B$10,"Y","Z"))</f>
        <v>Y</v>
      </c>
      <c r="AD136" s="16" t="str">
        <f aca="false">AA136&amp;AC136</f>
        <v>CY</v>
      </c>
      <c r="AE136" s="22" t="n">
        <f aca="false">DATA!I136</f>
        <v>0.72</v>
      </c>
      <c r="AF136" s="18" t="n">
        <f aca="false">DATA!L136</f>
        <v>13</v>
      </c>
      <c r="AG136" s="16" t="str">
        <f aca="false">DATA!K136</f>
        <v>C</v>
      </c>
      <c r="AH136" s="18" t="n">
        <f aca="false">IF(AE136&gt;=PARAMETER!$B$12,1,0)</f>
        <v>0</v>
      </c>
      <c r="AI136" s="18" t="n">
        <f aca="false">IF(AF136&gt;=PARAMETER!$B$13,1,0)</f>
        <v>0</v>
      </c>
      <c r="AJ136" s="18" t="n">
        <f aca="false">IF(AND(AH136=1,AI136=1),1,0)</f>
        <v>0</v>
      </c>
    </row>
    <row r="137" customFormat="false" ht="15" hidden="false" customHeight="false" outlineLevel="0" collapsed="false">
      <c r="A137" s="16" t="str">
        <f aca="false">DATA!A137</f>
        <v>ITM10135</v>
      </c>
      <c r="B137" s="16" t="str">
        <f aca="false">DATA!B137</f>
        <v>Groceries</v>
      </c>
      <c r="C137" s="17" t="n">
        <f aca="false">DATA!C137</f>
        <v>267</v>
      </c>
      <c r="D137" s="17" t="n">
        <f aca="false">DATA!D137</f>
        <v>85</v>
      </c>
      <c r="E137" s="18" t="n">
        <f aca="false">DATA!F137</f>
        <v>5</v>
      </c>
      <c r="F137" s="19" t="n">
        <f aca="false">DATA!G137</f>
        <v>28.14</v>
      </c>
      <c r="G137" s="19" t="n">
        <f aca="false">DATA!H137</f>
        <v>1.59</v>
      </c>
      <c r="H137" s="18" t="n">
        <f aca="false">DATA!E137</f>
        <v>11</v>
      </c>
      <c r="I137" s="20" t="n">
        <f aca="false">F137*E137</f>
        <v>140.7</v>
      </c>
      <c r="J137" s="20" t="n">
        <f aca="false">PARAMETER!$B$4*G137*SQRT(E137)</f>
        <v>5.84802719141191</v>
      </c>
      <c r="K137" s="20" t="n">
        <f aca="false">I137+J137</f>
        <v>146.548027191412</v>
      </c>
      <c r="L137" s="20" t="n">
        <f aca="false">K137+F137*H137</f>
        <v>456.088027191412</v>
      </c>
      <c r="M137" s="16" t="str">
        <f aca="false">IF(C137&lt;=K137,"REORDER",IF(C137&gt;L137,"OVERSTOCK","OK"))</f>
        <v>OK</v>
      </c>
      <c r="N137" s="16" t="str">
        <f aca="false">IF(C137&lt;=D137,"REORDER","OK")</f>
        <v>OK</v>
      </c>
      <c r="O137" s="18" t="n">
        <f aca="false">IF(D137&lt;I137,1,0)</f>
        <v>1</v>
      </c>
      <c r="P137" s="20" t="n">
        <f aca="false">C137/F137</f>
        <v>9.48827292110874</v>
      </c>
      <c r="Q137" s="19" t="n">
        <f aca="false">DATA!N137</f>
        <v>172.61</v>
      </c>
      <c r="R137" s="19" t="n">
        <f aca="false">DATA!O137</f>
        <v>1.04</v>
      </c>
      <c r="S137" s="17" t="n">
        <f aca="false">C137*Q137</f>
        <v>46086.87</v>
      </c>
      <c r="T137" s="19" t="n">
        <f aca="false">C137*R137</f>
        <v>277.68</v>
      </c>
      <c r="U137" s="20" t="n">
        <f aca="false">MAX(0,C137-L137)</f>
        <v>0</v>
      </c>
      <c r="V137" s="17" t="n">
        <f aca="false">U137*Q137</f>
        <v>0</v>
      </c>
      <c r="W137" s="19" t="n">
        <f aca="false">U137*R137</f>
        <v>0</v>
      </c>
      <c r="X137" s="20" t="n">
        <f aca="false">MAX(0,K137-C137)</f>
        <v>0</v>
      </c>
      <c r="Y137" s="17" t="n">
        <f aca="false">F137*PARAMETER!$B$5*Q137</f>
        <v>1772894.571</v>
      </c>
      <c r="Z137" s="21" t="n">
        <f aca="false">SUMIF($Y$2:$Y$3205,"&gt;="&amp;Y137)/SUM($Y$2:$Y$3205)</f>
        <v>0.427731705945472</v>
      </c>
      <c r="AA137" s="16" t="str">
        <f aca="false">IF(Z137&lt;=PARAMETER!$B$7,"A",IF(Z137&lt;=PARAMETER!$B$8,"B","C"))</f>
        <v>A</v>
      </c>
      <c r="AB137" s="22" t="n">
        <f aca="false">G137/F137</f>
        <v>0.0565031982942431</v>
      </c>
      <c r="AC137" s="16" t="str">
        <f aca="false">IF(AB137&lt;=PARAMETER!$B$9,"X",IF(AB137&lt;=PARAMETER!$B$10,"Y","Z"))</f>
        <v>X</v>
      </c>
      <c r="AD137" s="16" t="str">
        <f aca="false">AA137&amp;AC137</f>
        <v>AX</v>
      </c>
      <c r="AE137" s="22" t="n">
        <f aca="false">DATA!I137</f>
        <v>0.96</v>
      </c>
      <c r="AF137" s="18" t="n">
        <f aca="false">DATA!L137</f>
        <v>12</v>
      </c>
      <c r="AG137" s="16" t="str">
        <f aca="false">DATA!K137</f>
        <v>A</v>
      </c>
      <c r="AH137" s="18" t="n">
        <f aca="false">IF(AE137&gt;=PARAMETER!$B$12,1,0)</f>
        <v>1</v>
      </c>
      <c r="AI137" s="18" t="n">
        <f aca="false">IF(AF137&gt;=PARAMETER!$B$13,1,0)</f>
        <v>0</v>
      </c>
      <c r="AJ137" s="18" t="n">
        <f aca="false">IF(AND(AH137=1,AI137=1),1,0)</f>
        <v>0</v>
      </c>
    </row>
    <row r="138" customFormat="false" ht="15" hidden="false" customHeight="false" outlineLevel="0" collapsed="false">
      <c r="A138" s="16" t="str">
        <f aca="false">DATA!A138</f>
        <v>ITM10136</v>
      </c>
      <c r="B138" s="16" t="str">
        <f aca="false">DATA!B138</f>
        <v>Pharma</v>
      </c>
      <c r="C138" s="17" t="n">
        <f aca="false">DATA!C138</f>
        <v>373</v>
      </c>
      <c r="D138" s="17" t="n">
        <f aca="false">DATA!D138</f>
        <v>38</v>
      </c>
      <c r="E138" s="18" t="n">
        <f aca="false">DATA!F138</f>
        <v>5</v>
      </c>
      <c r="F138" s="19" t="n">
        <f aca="false">DATA!G138</f>
        <v>19.76</v>
      </c>
      <c r="G138" s="19" t="n">
        <f aca="false">DATA!H138</f>
        <v>1.84</v>
      </c>
      <c r="H138" s="18" t="n">
        <f aca="false">DATA!E138</f>
        <v>4</v>
      </c>
      <c r="I138" s="20" t="n">
        <f aca="false">F138*E138</f>
        <v>98.8</v>
      </c>
      <c r="J138" s="20" t="n">
        <f aca="false">PARAMETER!$B$4*G138*SQRT(E138)</f>
        <v>6.76752832213705</v>
      </c>
      <c r="K138" s="20" t="n">
        <f aca="false">I138+J138</f>
        <v>105.567528322137</v>
      </c>
      <c r="L138" s="20" t="n">
        <f aca="false">K138+F138*H138</f>
        <v>184.607528322137</v>
      </c>
      <c r="M138" s="16" t="str">
        <f aca="false">IF(C138&lt;=K138,"REORDER",IF(C138&gt;L138,"OVERSTOCK","OK"))</f>
        <v>OVERSTOCK</v>
      </c>
      <c r="N138" s="16" t="str">
        <f aca="false">IF(C138&lt;=D138,"REORDER","OK")</f>
        <v>OK</v>
      </c>
      <c r="O138" s="18" t="n">
        <f aca="false">IF(D138&lt;I138,1,0)</f>
        <v>1</v>
      </c>
      <c r="P138" s="20" t="n">
        <f aca="false">C138/F138</f>
        <v>18.8765182186235</v>
      </c>
      <c r="Q138" s="19" t="n">
        <f aca="false">DATA!N138</f>
        <v>147.62</v>
      </c>
      <c r="R138" s="19" t="n">
        <f aca="false">DATA!O138</f>
        <v>1.86</v>
      </c>
      <c r="S138" s="17" t="n">
        <f aca="false">C138*Q138</f>
        <v>55062.26</v>
      </c>
      <c r="T138" s="19" t="n">
        <f aca="false">C138*R138</f>
        <v>693.78</v>
      </c>
      <c r="U138" s="20" t="n">
        <f aca="false">MAX(0,C138-L138)</f>
        <v>188.392471677863</v>
      </c>
      <c r="V138" s="17" t="n">
        <f aca="false">U138*Q138</f>
        <v>27810.4966690861</v>
      </c>
      <c r="W138" s="19" t="n">
        <f aca="false">U138*R138</f>
        <v>350.409997320825</v>
      </c>
      <c r="X138" s="20" t="n">
        <f aca="false">MAX(0,K138-C138)</f>
        <v>0</v>
      </c>
      <c r="Y138" s="17" t="n">
        <f aca="false">F138*PARAMETER!$B$5*Q138</f>
        <v>1064694.488</v>
      </c>
      <c r="Z138" s="21" t="n">
        <f aca="false">SUMIF($Y$2:$Y$3205,"&gt;="&amp;Y138)/SUM($Y$2:$Y$3205)</f>
        <v>0.700062531946817</v>
      </c>
      <c r="AA138" s="16" t="str">
        <f aca="false">IF(Z138&lt;=PARAMETER!$B$7,"A",IF(Z138&lt;=PARAMETER!$B$8,"B","C"))</f>
        <v>A</v>
      </c>
      <c r="AB138" s="22" t="n">
        <f aca="false">G138/F138</f>
        <v>0.0931174089068826</v>
      </c>
      <c r="AC138" s="16" t="str">
        <f aca="false">IF(AB138&lt;=PARAMETER!$B$9,"X",IF(AB138&lt;=PARAMETER!$B$10,"Y","Z"))</f>
        <v>X</v>
      </c>
      <c r="AD138" s="16" t="str">
        <f aca="false">AA138&amp;AC138</f>
        <v>AX</v>
      </c>
      <c r="AE138" s="22" t="n">
        <f aca="false">DATA!I138</f>
        <v>0.49</v>
      </c>
      <c r="AF138" s="18" t="n">
        <f aca="false">DATA!L138</f>
        <v>153</v>
      </c>
      <c r="AG138" s="16" t="str">
        <f aca="false">DATA!K138</f>
        <v>B</v>
      </c>
      <c r="AH138" s="18" t="n">
        <f aca="false">IF(AE138&gt;=PARAMETER!$B$12,1,0)</f>
        <v>0</v>
      </c>
      <c r="AI138" s="18" t="n">
        <f aca="false">IF(AF138&gt;=PARAMETER!$B$13,1,0)</f>
        <v>1</v>
      </c>
      <c r="AJ138" s="18" t="n">
        <f aca="false">IF(AND(AH138=1,AI138=1),1,0)</f>
        <v>0</v>
      </c>
    </row>
    <row r="139" customFormat="false" ht="15" hidden="false" customHeight="false" outlineLevel="0" collapsed="false">
      <c r="A139" s="16" t="str">
        <f aca="false">DATA!A139</f>
        <v>ITM10137</v>
      </c>
      <c r="B139" s="16" t="str">
        <f aca="false">DATA!B139</f>
        <v>Apparel</v>
      </c>
      <c r="C139" s="17" t="n">
        <f aca="false">DATA!C139</f>
        <v>146</v>
      </c>
      <c r="D139" s="17" t="n">
        <f aca="false">DATA!D139</f>
        <v>42</v>
      </c>
      <c r="E139" s="18" t="n">
        <f aca="false">DATA!F139</f>
        <v>4</v>
      </c>
      <c r="F139" s="19" t="n">
        <f aca="false">DATA!G139</f>
        <v>8.71</v>
      </c>
      <c r="G139" s="19" t="n">
        <f aca="false">DATA!H139</f>
        <v>8.61</v>
      </c>
      <c r="H139" s="18" t="n">
        <f aca="false">DATA!E139</f>
        <v>12</v>
      </c>
      <c r="I139" s="20" t="n">
        <f aca="false">F139*E139</f>
        <v>34.84</v>
      </c>
      <c r="J139" s="20" t="n">
        <f aca="false">PARAMETER!$B$4*G139*SQRT(E139)</f>
        <v>28.3243794561043</v>
      </c>
      <c r="K139" s="20" t="n">
        <f aca="false">I139+J139</f>
        <v>63.1643794561043</v>
      </c>
      <c r="L139" s="20" t="n">
        <f aca="false">K139+F139*H139</f>
        <v>167.684379456104</v>
      </c>
      <c r="M139" s="16" t="str">
        <f aca="false">IF(C139&lt;=K139,"REORDER",IF(C139&gt;L139,"OVERSTOCK","OK"))</f>
        <v>OK</v>
      </c>
      <c r="N139" s="16" t="str">
        <f aca="false">IF(C139&lt;=D139,"REORDER","OK")</f>
        <v>OK</v>
      </c>
      <c r="O139" s="18" t="n">
        <f aca="false">IF(D139&lt;I139,1,0)</f>
        <v>0</v>
      </c>
      <c r="P139" s="20" t="n">
        <f aca="false">C139/F139</f>
        <v>16.7623421354765</v>
      </c>
      <c r="Q139" s="19" t="n">
        <f aca="false">DATA!N139</f>
        <v>169.52</v>
      </c>
      <c r="R139" s="19" t="n">
        <f aca="false">DATA!O139</f>
        <v>0.25</v>
      </c>
      <c r="S139" s="17" t="n">
        <f aca="false">C139*Q139</f>
        <v>24749.92</v>
      </c>
      <c r="T139" s="19" t="n">
        <f aca="false">C139*R139</f>
        <v>36.5</v>
      </c>
      <c r="U139" s="20" t="n">
        <f aca="false">MAX(0,C139-L139)</f>
        <v>0</v>
      </c>
      <c r="V139" s="17" t="n">
        <f aca="false">U139*Q139</f>
        <v>0</v>
      </c>
      <c r="W139" s="19" t="n">
        <f aca="false">U139*R139</f>
        <v>0</v>
      </c>
      <c r="X139" s="20" t="n">
        <f aca="false">MAX(0,K139-C139)</f>
        <v>0</v>
      </c>
      <c r="Y139" s="17" t="n">
        <f aca="false">F139*PARAMETER!$B$5*Q139</f>
        <v>538929.508</v>
      </c>
      <c r="Z139" s="21" t="n">
        <f aca="false">SUMIF($Y$2:$Y$3205,"&gt;="&amp;Y139)/SUM($Y$2:$Y$3205)</f>
        <v>0.893542192457305</v>
      </c>
      <c r="AA139" s="16" t="str">
        <f aca="false">IF(Z139&lt;=PARAMETER!$B$7,"A",IF(Z139&lt;=PARAMETER!$B$8,"B","C"))</f>
        <v>B</v>
      </c>
      <c r="AB139" s="22" t="n">
        <f aca="false">G139/F139</f>
        <v>0.988518943742824</v>
      </c>
      <c r="AC139" s="16" t="str">
        <f aca="false">IF(AB139&lt;=PARAMETER!$B$9,"X",IF(AB139&lt;=PARAMETER!$B$10,"Y","Z"))</f>
        <v>Z</v>
      </c>
      <c r="AD139" s="16" t="str">
        <f aca="false">AA139&amp;AC139</f>
        <v>BZ</v>
      </c>
      <c r="AE139" s="22" t="n">
        <f aca="false">DATA!I139</f>
        <v>0.17</v>
      </c>
      <c r="AF139" s="18" t="n">
        <f aca="false">DATA!L139</f>
        <v>23</v>
      </c>
      <c r="AG139" s="16" t="str">
        <f aca="false">DATA!K139</f>
        <v>B</v>
      </c>
      <c r="AH139" s="18" t="n">
        <f aca="false">IF(AE139&gt;=PARAMETER!$B$12,1,0)</f>
        <v>0</v>
      </c>
      <c r="AI139" s="18" t="n">
        <f aca="false">IF(AF139&gt;=PARAMETER!$B$13,1,0)</f>
        <v>0</v>
      </c>
      <c r="AJ139" s="18" t="n">
        <f aca="false">IF(AND(AH139=1,AI139=1),1,0)</f>
        <v>0</v>
      </c>
    </row>
    <row r="140" customFormat="false" ht="15" hidden="false" customHeight="false" outlineLevel="0" collapsed="false">
      <c r="A140" s="16" t="str">
        <f aca="false">DATA!A140</f>
        <v>ITM10138</v>
      </c>
      <c r="B140" s="16" t="str">
        <f aca="false">DATA!B140</f>
        <v>Apparel</v>
      </c>
      <c r="C140" s="17" t="n">
        <f aca="false">DATA!C140</f>
        <v>94</v>
      </c>
      <c r="D140" s="17" t="n">
        <f aca="false">DATA!D140</f>
        <v>71</v>
      </c>
      <c r="E140" s="18" t="n">
        <f aca="false">DATA!F140</f>
        <v>6</v>
      </c>
      <c r="F140" s="19" t="n">
        <f aca="false">DATA!G140</f>
        <v>32.49</v>
      </c>
      <c r="G140" s="19" t="n">
        <f aca="false">DATA!H140</f>
        <v>6.09</v>
      </c>
      <c r="H140" s="18" t="n">
        <f aca="false">DATA!E140</f>
        <v>12</v>
      </c>
      <c r="I140" s="20" t="n">
        <f aca="false">F140*E140</f>
        <v>194.94</v>
      </c>
      <c r="J140" s="20" t="n">
        <f aca="false">PARAMETER!$B$4*G140*SQRT(E140)</f>
        <v>24.5369272134678</v>
      </c>
      <c r="K140" s="20" t="n">
        <f aca="false">I140+J140</f>
        <v>219.476927213468</v>
      </c>
      <c r="L140" s="20" t="n">
        <f aca="false">K140+F140*H140</f>
        <v>609.356927213468</v>
      </c>
      <c r="M140" s="16" t="str">
        <f aca="false">IF(C140&lt;=K140,"REORDER",IF(C140&gt;L140,"OVERSTOCK","OK"))</f>
        <v>REORDER</v>
      </c>
      <c r="N140" s="16" t="str">
        <f aca="false">IF(C140&lt;=D140,"REORDER","OK")</f>
        <v>OK</v>
      </c>
      <c r="O140" s="18" t="n">
        <f aca="false">IF(D140&lt;I140,1,0)</f>
        <v>1</v>
      </c>
      <c r="P140" s="20" t="n">
        <f aca="false">C140/F140</f>
        <v>2.89319790704832</v>
      </c>
      <c r="Q140" s="19" t="n">
        <f aca="false">DATA!N140</f>
        <v>104.02</v>
      </c>
      <c r="R140" s="19" t="n">
        <f aca="false">DATA!O140</f>
        <v>1.68</v>
      </c>
      <c r="S140" s="17" t="n">
        <f aca="false">C140*Q140</f>
        <v>9777.88</v>
      </c>
      <c r="T140" s="19" t="n">
        <f aca="false">C140*R140</f>
        <v>157.92</v>
      </c>
      <c r="U140" s="20" t="n">
        <f aca="false">MAX(0,C140-L140)</f>
        <v>0</v>
      </c>
      <c r="V140" s="17" t="n">
        <f aca="false">U140*Q140</f>
        <v>0</v>
      </c>
      <c r="W140" s="19" t="n">
        <f aca="false">U140*R140</f>
        <v>0</v>
      </c>
      <c r="X140" s="20" t="n">
        <f aca="false">MAX(0,K140-C140)</f>
        <v>125.476927213468</v>
      </c>
      <c r="Y140" s="17" t="n">
        <f aca="false">F140*PARAMETER!$B$5*Q140</f>
        <v>1233557.577</v>
      </c>
      <c r="Z140" s="21" t="n">
        <f aca="false">SUMIF($Y$2:$Y$3205,"&gt;="&amp;Y140)/SUM($Y$2:$Y$3205)</f>
        <v>0.631640287505211</v>
      </c>
      <c r="AA140" s="16" t="str">
        <f aca="false">IF(Z140&lt;=PARAMETER!$B$7,"A",IF(Z140&lt;=PARAMETER!$B$8,"B","C"))</f>
        <v>A</v>
      </c>
      <c r="AB140" s="22" t="n">
        <f aca="false">G140/F140</f>
        <v>0.187442289935365</v>
      </c>
      <c r="AC140" s="16" t="str">
        <f aca="false">IF(AB140&lt;=PARAMETER!$B$9,"X",IF(AB140&lt;=PARAMETER!$B$10,"Y","Z"))</f>
        <v>X</v>
      </c>
      <c r="AD140" s="16" t="str">
        <f aca="false">AA140&amp;AC140</f>
        <v>AX</v>
      </c>
      <c r="AE140" s="22" t="n">
        <f aca="false">DATA!I140</f>
        <v>0.21</v>
      </c>
      <c r="AF140" s="18" t="n">
        <f aca="false">DATA!L140</f>
        <v>73</v>
      </c>
      <c r="AG140" s="16" t="str">
        <f aca="false">DATA!K140</f>
        <v>C</v>
      </c>
      <c r="AH140" s="18" t="n">
        <f aca="false">IF(AE140&gt;=PARAMETER!$B$12,1,0)</f>
        <v>0</v>
      </c>
      <c r="AI140" s="18" t="n">
        <f aca="false">IF(AF140&gt;=PARAMETER!$B$13,1,0)</f>
        <v>0</v>
      </c>
      <c r="AJ140" s="18" t="n">
        <f aca="false">IF(AND(AH140=1,AI140=1),1,0)</f>
        <v>0</v>
      </c>
    </row>
    <row r="141" customFormat="false" ht="15" hidden="false" customHeight="false" outlineLevel="0" collapsed="false">
      <c r="A141" s="16" t="str">
        <f aca="false">DATA!A141</f>
        <v>ITM10139</v>
      </c>
      <c r="B141" s="16" t="str">
        <f aca="false">DATA!B141</f>
        <v>Automotive</v>
      </c>
      <c r="C141" s="17" t="n">
        <f aca="false">DATA!C141</f>
        <v>380</v>
      </c>
      <c r="D141" s="17" t="n">
        <f aca="false">DATA!D141</f>
        <v>24</v>
      </c>
      <c r="E141" s="18" t="n">
        <f aca="false">DATA!F141</f>
        <v>4</v>
      </c>
      <c r="F141" s="19" t="n">
        <f aca="false">DATA!G141</f>
        <v>27.28</v>
      </c>
      <c r="G141" s="19" t="n">
        <f aca="false">DATA!H141</f>
        <v>8.8</v>
      </c>
      <c r="H141" s="18" t="n">
        <f aca="false">DATA!E141</f>
        <v>13</v>
      </c>
      <c r="I141" s="20" t="n">
        <f aca="false">F141*E141</f>
        <v>109.12</v>
      </c>
      <c r="J141" s="20" t="n">
        <f aca="false">PARAMETER!$B$4*G141*SQRT(E141)</f>
        <v>28.9494238343459</v>
      </c>
      <c r="K141" s="20" t="n">
        <f aca="false">I141+J141</f>
        <v>138.069423834346</v>
      </c>
      <c r="L141" s="20" t="n">
        <f aca="false">K141+F141*H141</f>
        <v>492.709423834346</v>
      </c>
      <c r="M141" s="16" t="str">
        <f aca="false">IF(C141&lt;=K141,"REORDER",IF(C141&gt;L141,"OVERSTOCK","OK"))</f>
        <v>OK</v>
      </c>
      <c r="N141" s="16" t="str">
        <f aca="false">IF(C141&lt;=D141,"REORDER","OK")</f>
        <v>OK</v>
      </c>
      <c r="O141" s="18" t="n">
        <f aca="false">IF(D141&lt;I141,1,0)</f>
        <v>1</v>
      </c>
      <c r="P141" s="20" t="n">
        <f aca="false">C141/F141</f>
        <v>13.9296187683284</v>
      </c>
      <c r="Q141" s="19" t="n">
        <f aca="false">DATA!N141</f>
        <v>16.36</v>
      </c>
      <c r="R141" s="19" t="n">
        <f aca="false">DATA!O141</f>
        <v>1.54</v>
      </c>
      <c r="S141" s="17" t="n">
        <f aca="false">C141*Q141</f>
        <v>6216.8</v>
      </c>
      <c r="T141" s="19" t="n">
        <f aca="false">C141*R141</f>
        <v>585.2</v>
      </c>
      <c r="U141" s="20" t="n">
        <f aca="false">MAX(0,C141-L141)</f>
        <v>0</v>
      </c>
      <c r="V141" s="17" t="n">
        <f aca="false">U141*Q141</f>
        <v>0</v>
      </c>
      <c r="W141" s="19" t="n">
        <f aca="false">U141*R141</f>
        <v>0</v>
      </c>
      <c r="X141" s="20" t="n">
        <f aca="false">MAX(0,K141-C141)</f>
        <v>0</v>
      </c>
      <c r="Y141" s="17" t="n">
        <f aca="false">F141*PARAMETER!$B$5*Q141</f>
        <v>162899.792</v>
      </c>
      <c r="Z141" s="21" t="n">
        <f aca="false">SUMIF($Y$2:$Y$3205,"&gt;="&amp;Y141)/SUM($Y$2:$Y$3205)</f>
        <v>0.988960961028383</v>
      </c>
      <c r="AA141" s="16" t="str">
        <f aca="false">IF(Z141&lt;=PARAMETER!$B$7,"A",IF(Z141&lt;=PARAMETER!$B$8,"B","C"))</f>
        <v>C</v>
      </c>
      <c r="AB141" s="22" t="n">
        <f aca="false">G141/F141</f>
        <v>0.32258064516129</v>
      </c>
      <c r="AC141" s="16" t="str">
        <f aca="false">IF(AB141&lt;=PARAMETER!$B$9,"X",IF(AB141&lt;=PARAMETER!$B$10,"Y","Z"))</f>
        <v>Y</v>
      </c>
      <c r="AD141" s="16" t="str">
        <f aca="false">AA141&amp;AC141</f>
        <v>CY</v>
      </c>
      <c r="AE141" s="22" t="n">
        <f aca="false">DATA!I141</f>
        <v>0.8</v>
      </c>
      <c r="AF141" s="18" t="n">
        <f aca="false">DATA!L141</f>
        <v>129</v>
      </c>
      <c r="AG141" s="16" t="str">
        <f aca="false">DATA!K141</f>
        <v>C</v>
      </c>
      <c r="AH141" s="18" t="n">
        <f aca="false">IF(AE141&gt;=PARAMETER!$B$12,1,0)</f>
        <v>1</v>
      </c>
      <c r="AI141" s="18" t="n">
        <f aca="false">IF(AF141&gt;=PARAMETER!$B$13,1,0)</f>
        <v>1</v>
      </c>
      <c r="AJ141" s="18" t="n">
        <f aca="false">IF(AND(AH141=1,AI141=1),1,0)</f>
        <v>1</v>
      </c>
    </row>
    <row r="142" customFormat="false" ht="15" hidden="false" customHeight="false" outlineLevel="0" collapsed="false">
      <c r="A142" s="16" t="str">
        <f aca="false">DATA!A142</f>
        <v>ITM10140</v>
      </c>
      <c r="B142" s="16" t="str">
        <f aca="false">DATA!B142</f>
        <v>Electronics</v>
      </c>
      <c r="C142" s="17" t="n">
        <f aca="false">DATA!C142</f>
        <v>223</v>
      </c>
      <c r="D142" s="17" t="n">
        <f aca="false">DATA!D142</f>
        <v>11</v>
      </c>
      <c r="E142" s="18" t="n">
        <f aca="false">DATA!F142</f>
        <v>2</v>
      </c>
      <c r="F142" s="19" t="n">
        <f aca="false">DATA!G142</f>
        <v>14.46</v>
      </c>
      <c r="G142" s="19" t="n">
        <f aca="false">DATA!H142</f>
        <v>8</v>
      </c>
      <c r="H142" s="18" t="n">
        <f aca="false">DATA!E142</f>
        <v>14</v>
      </c>
      <c r="I142" s="20" t="n">
        <f aca="false">F142*E142</f>
        <v>28.92</v>
      </c>
      <c r="J142" s="20" t="n">
        <f aca="false">PARAMETER!$B$4*G142*SQRT(E142)</f>
        <v>18.6093944588268</v>
      </c>
      <c r="K142" s="20" t="n">
        <f aca="false">I142+J142</f>
        <v>47.5293944588268</v>
      </c>
      <c r="L142" s="20" t="n">
        <f aca="false">K142+F142*H142</f>
        <v>249.969394458827</v>
      </c>
      <c r="M142" s="16" t="str">
        <f aca="false">IF(C142&lt;=K142,"REORDER",IF(C142&gt;L142,"OVERSTOCK","OK"))</f>
        <v>OK</v>
      </c>
      <c r="N142" s="16" t="str">
        <f aca="false">IF(C142&lt;=D142,"REORDER","OK")</f>
        <v>OK</v>
      </c>
      <c r="O142" s="18" t="n">
        <f aca="false">IF(D142&lt;I142,1,0)</f>
        <v>1</v>
      </c>
      <c r="P142" s="20" t="n">
        <f aca="false">C142/F142</f>
        <v>15.4218533886584</v>
      </c>
      <c r="Q142" s="19" t="n">
        <f aca="false">DATA!N142</f>
        <v>137.4</v>
      </c>
      <c r="R142" s="19" t="n">
        <f aca="false">DATA!O142</f>
        <v>1.47</v>
      </c>
      <c r="S142" s="17" t="n">
        <f aca="false">C142*Q142</f>
        <v>30640.2</v>
      </c>
      <c r="T142" s="19" t="n">
        <f aca="false">C142*R142</f>
        <v>327.81</v>
      </c>
      <c r="U142" s="20" t="n">
        <f aca="false">MAX(0,C142-L142)</f>
        <v>0</v>
      </c>
      <c r="V142" s="17" t="n">
        <f aca="false">U142*Q142</f>
        <v>0</v>
      </c>
      <c r="W142" s="19" t="n">
        <f aca="false">U142*R142</f>
        <v>0</v>
      </c>
      <c r="X142" s="20" t="n">
        <f aca="false">MAX(0,K142-C142)</f>
        <v>0</v>
      </c>
      <c r="Y142" s="17" t="n">
        <f aca="false">F142*PARAMETER!$B$5*Q142</f>
        <v>725183.46</v>
      </c>
      <c r="Z142" s="21" t="n">
        <f aca="false">SUMIF($Y$2:$Y$3205,"&gt;="&amp;Y142)/SUM($Y$2:$Y$3205)</f>
        <v>0.83684517672058</v>
      </c>
      <c r="AA142" s="16" t="str">
        <f aca="false">IF(Z142&lt;=PARAMETER!$B$7,"A",IF(Z142&lt;=PARAMETER!$B$8,"B","C"))</f>
        <v>B</v>
      </c>
      <c r="AB142" s="22" t="n">
        <f aca="false">G142/F142</f>
        <v>0.553250345781466</v>
      </c>
      <c r="AC142" s="16" t="str">
        <f aca="false">IF(AB142&lt;=PARAMETER!$B$9,"X",IF(AB142&lt;=PARAMETER!$B$10,"Y","Z"))</f>
        <v>Z</v>
      </c>
      <c r="AD142" s="16" t="str">
        <f aca="false">AA142&amp;AC142</f>
        <v>BZ</v>
      </c>
      <c r="AE142" s="22" t="n">
        <f aca="false">DATA!I142</f>
        <v>0.16</v>
      </c>
      <c r="AF142" s="18" t="n">
        <f aca="false">DATA!L142</f>
        <v>178</v>
      </c>
      <c r="AG142" s="16" t="str">
        <f aca="false">DATA!K142</f>
        <v>B</v>
      </c>
      <c r="AH142" s="18" t="n">
        <f aca="false">IF(AE142&gt;=PARAMETER!$B$12,1,0)</f>
        <v>0</v>
      </c>
      <c r="AI142" s="18" t="n">
        <f aca="false">IF(AF142&gt;=PARAMETER!$B$13,1,0)</f>
        <v>1</v>
      </c>
      <c r="AJ142" s="18" t="n">
        <f aca="false">IF(AND(AH142=1,AI142=1),1,0)</f>
        <v>0</v>
      </c>
    </row>
    <row r="143" customFormat="false" ht="15" hidden="false" customHeight="false" outlineLevel="0" collapsed="false">
      <c r="A143" s="16" t="str">
        <f aca="false">DATA!A143</f>
        <v>ITM10141</v>
      </c>
      <c r="B143" s="16" t="str">
        <f aca="false">DATA!B143</f>
        <v>Automotive</v>
      </c>
      <c r="C143" s="17" t="n">
        <f aca="false">DATA!C143</f>
        <v>68</v>
      </c>
      <c r="D143" s="17" t="n">
        <f aca="false">DATA!D143</f>
        <v>61</v>
      </c>
      <c r="E143" s="18" t="n">
        <f aca="false">DATA!F143</f>
        <v>8</v>
      </c>
      <c r="F143" s="19" t="n">
        <f aca="false">DATA!G143</f>
        <v>24.51</v>
      </c>
      <c r="G143" s="19" t="n">
        <f aca="false">DATA!H143</f>
        <v>6.9</v>
      </c>
      <c r="H143" s="18" t="n">
        <f aca="false">DATA!E143</f>
        <v>8</v>
      </c>
      <c r="I143" s="20" t="n">
        <f aca="false">F143*E143</f>
        <v>196.08</v>
      </c>
      <c r="J143" s="20" t="n">
        <f aca="false">PARAMETER!$B$4*G143*SQRT(E143)</f>
        <v>32.1012054414762</v>
      </c>
      <c r="K143" s="20" t="n">
        <f aca="false">I143+J143</f>
        <v>228.181205441476</v>
      </c>
      <c r="L143" s="20" t="n">
        <f aca="false">K143+F143*H143</f>
        <v>424.261205441476</v>
      </c>
      <c r="M143" s="16" t="str">
        <f aca="false">IF(C143&lt;=K143,"REORDER",IF(C143&gt;L143,"OVERSTOCK","OK"))</f>
        <v>REORDER</v>
      </c>
      <c r="N143" s="16" t="str">
        <f aca="false">IF(C143&lt;=D143,"REORDER","OK")</f>
        <v>OK</v>
      </c>
      <c r="O143" s="18" t="n">
        <f aca="false">IF(D143&lt;I143,1,0)</f>
        <v>1</v>
      </c>
      <c r="P143" s="20" t="n">
        <f aca="false">C143/F143</f>
        <v>2.77437780497756</v>
      </c>
      <c r="Q143" s="19" t="n">
        <f aca="false">DATA!N143</f>
        <v>81.16</v>
      </c>
      <c r="R143" s="19" t="n">
        <f aca="false">DATA!O143</f>
        <v>0.77</v>
      </c>
      <c r="S143" s="17" t="n">
        <f aca="false">C143*Q143</f>
        <v>5518.88</v>
      </c>
      <c r="T143" s="19" t="n">
        <f aca="false">C143*R143</f>
        <v>52.36</v>
      </c>
      <c r="U143" s="20" t="n">
        <f aca="false">MAX(0,C143-L143)</f>
        <v>0</v>
      </c>
      <c r="V143" s="17" t="n">
        <f aca="false">U143*Q143</f>
        <v>0</v>
      </c>
      <c r="W143" s="19" t="n">
        <f aca="false">U143*R143</f>
        <v>0</v>
      </c>
      <c r="X143" s="20" t="n">
        <f aca="false">MAX(0,K143-C143)</f>
        <v>160.181205441476</v>
      </c>
      <c r="Y143" s="17" t="n">
        <f aca="false">F143*PARAMETER!$B$5*Q143</f>
        <v>726069.534</v>
      </c>
      <c r="Z143" s="21" t="n">
        <f aca="false">SUMIF($Y$2:$Y$3205,"&gt;="&amp;Y143)/SUM($Y$2:$Y$3205)</f>
        <v>0.836613941467235</v>
      </c>
      <c r="AA143" s="16" t="str">
        <f aca="false">IF(Z143&lt;=PARAMETER!$B$7,"A",IF(Z143&lt;=PARAMETER!$B$8,"B","C"))</f>
        <v>B</v>
      </c>
      <c r="AB143" s="22" t="n">
        <f aca="false">G143/F143</f>
        <v>0.281517747858017</v>
      </c>
      <c r="AC143" s="16" t="str">
        <f aca="false">IF(AB143&lt;=PARAMETER!$B$9,"X",IF(AB143&lt;=PARAMETER!$B$10,"Y","Z"))</f>
        <v>Y</v>
      </c>
      <c r="AD143" s="16" t="str">
        <f aca="false">AA143&amp;AC143</f>
        <v>BY</v>
      </c>
      <c r="AE143" s="22" t="n">
        <f aca="false">DATA!I143</f>
        <v>0.92</v>
      </c>
      <c r="AF143" s="18" t="n">
        <f aca="false">DATA!L143</f>
        <v>77</v>
      </c>
      <c r="AG143" s="16" t="str">
        <f aca="false">DATA!K143</f>
        <v>B</v>
      </c>
      <c r="AH143" s="18" t="n">
        <f aca="false">IF(AE143&gt;=PARAMETER!$B$12,1,0)</f>
        <v>1</v>
      </c>
      <c r="AI143" s="18" t="n">
        <f aca="false">IF(AF143&gt;=PARAMETER!$B$13,1,0)</f>
        <v>0</v>
      </c>
      <c r="AJ143" s="18" t="n">
        <f aca="false">IF(AND(AH143=1,AI143=1),1,0)</f>
        <v>0</v>
      </c>
    </row>
    <row r="144" customFormat="false" ht="15" hidden="false" customHeight="false" outlineLevel="0" collapsed="false">
      <c r="A144" s="16" t="str">
        <f aca="false">DATA!A144</f>
        <v>ITM10142</v>
      </c>
      <c r="B144" s="16" t="str">
        <f aca="false">DATA!B144</f>
        <v>Pharma</v>
      </c>
      <c r="C144" s="17" t="n">
        <f aca="false">DATA!C144</f>
        <v>98</v>
      </c>
      <c r="D144" s="17" t="n">
        <f aca="false">DATA!D144</f>
        <v>53</v>
      </c>
      <c r="E144" s="18" t="n">
        <f aca="false">DATA!F144</f>
        <v>4</v>
      </c>
      <c r="F144" s="19" t="n">
        <f aca="false">DATA!G144</f>
        <v>37.54</v>
      </c>
      <c r="G144" s="19" t="n">
        <f aca="false">DATA!H144</f>
        <v>6.29</v>
      </c>
      <c r="H144" s="18" t="n">
        <f aca="false">DATA!E144</f>
        <v>6</v>
      </c>
      <c r="I144" s="20" t="n">
        <f aca="false">F144*E144</f>
        <v>150.16</v>
      </c>
      <c r="J144" s="20" t="n">
        <f aca="false">PARAMETER!$B$4*G144*SQRT(E144)</f>
        <v>20.6922586270495</v>
      </c>
      <c r="K144" s="20" t="n">
        <f aca="false">I144+J144</f>
        <v>170.85225862705</v>
      </c>
      <c r="L144" s="20" t="n">
        <f aca="false">K144+F144*H144</f>
        <v>396.09225862705</v>
      </c>
      <c r="M144" s="16" t="str">
        <f aca="false">IF(C144&lt;=K144,"REORDER",IF(C144&gt;L144,"OVERSTOCK","OK"))</f>
        <v>REORDER</v>
      </c>
      <c r="N144" s="16" t="str">
        <f aca="false">IF(C144&lt;=D144,"REORDER","OK")</f>
        <v>OK</v>
      </c>
      <c r="O144" s="18" t="n">
        <f aca="false">IF(D144&lt;I144,1,0)</f>
        <v>1</v>
      </c>
      <c r="P144" s="20" t="n">
        <f aca="false">C144/F144</f>
        <v>2.61054874800213</v>
      </c>
      <c r="Q144" s="19" t="n">
        <f aca="false">DATA!N144</f>
        <v>86.46</v>
      </c>
      <c r="R144" s="19" t="n">
        <f aca="false">DATA!O144</f>
        <v>1.59</v>
      </c>
      <c r="S144" s="17" t="n">
        <f aca="false">C144*Q144</f>
        <v>8473.08</v>
      </c>
      <c r="T144" s="19" t="n">
        <f aca="false">C144*R144</f>
        <v>155.82</v>
      </c>
      <c r="U144" s="20" t="n">
        <f aca="false">MAX(0,C144-L144)</f>
        <v>0</v>
      </c>
      <c r="V144" s="17" t="n">
        <f aca="false">U144*Q144</f>
        <v>0</v>
      </c>
      <c r="W144" s="19" t="n">
        <f aca="false">U144*R144</f>
        <v>0</v>
      </c>
      <c r="X144" s="20" t="n">
        <f aca="false">MAX(0,K144-C144)</f>
        <v>72.8522586270495</v>
      </c>
      <c r="Y144" s="17" t="n">
        <f aca="false">F144*PARAMETER!$B$5*Q144</f>
        <v>1184683.566</v>
      </c>
      <c r="Z144" s="21" t="n">
        <f aca="false">SUMIF($Y$2:$Y$3205,"&gt;="&amp;Y144)/SUM($Y$2:$Y$3205)</f>
        <v>0.65204796359728</v>
      </c>
      <c r="AA144" s="16" t="str">
        <f aca="false">IF(Z144&lt;=PARAMETER!$B$7,"A",IF(Z144&lt;=PARAMETER!$B$8,"B","C"))</f>
        <v>A</v>
      </c>
      <c r="AB144" s="22" t="n">
        <f aca="false">G144/F144</f>
        <v>0.167554608417688</v>
      </c>
      <c r="AC144" s="16" t="str">
        <f aca="false">IF(AB144&lt;=PARAMETER!$B$9,"X",IF(AB144&lt;=PARAMETER!$B$10,"Y","Z"))</f>
        <v>X</v>
      </c>
      <c r="AD144" s="16" t="str">
        <f aca="false">AA144&amp;AC144</f>
        <v>AX</v>
      </c>
      <c r="AE144" s="22" t="n">
        <f aca="false">DATA!I144</f>
        <v>0.35</v>
      </c>
      <c r="AF144" s="18" t="n">
        <f aca="false">DATA!L144</f>
        <v>68</v>
      </c>
      <c r="AG144" s="16" t="str">
        <f aca="false">DATA!K144</f>
        <v>D</v>
      </c>
      <c r="AH144" s="18" t="n">
        <f aca="false">IF(AE144&gt;=PARAMETER!$B$12,1,0)</f>
        <v>0</v>
      </c>
      <c r="AI144" s="18" t="n">
        <f aca="false">IF(AF144&gt;=PARAMETER!$B$13,1,0)</f>
        <v>0</v>
      </c>
      <c r="AJ144" s="18" t="n">
        <f aca="false">IF(AND(AH144=1,AI144=1),1,0)</f>
        <v>0</v>
      </c>
    </row>
    <row r="145" customFormat="false" ht="15" hidden="false" customHeight="false" outlineLevel="0" collapsed="false">
      <c r="A145" s="16" t="str">
        <f aca="false">DATA!A145</f>
        <v>ITM10143</v>
      </c>
      <c r="B145" s="16" t="str">
        <f aca="false">DATA!B145</f>
        <v>Pharma</v>
      </c>
      <c r="C145" s="17" t="n">
        <f aca="false">DATA!C145</f>
        <v>460</v>
      </c>
      <c r="D145" s="17" t="n">
        <f aca="false">DATA!D145</f>
        <v>63</v>
      </c>
      <c r="E145" s="18" t="n">
        <f aca="false">DATA!F145</f>
        <v>3</v>
      </c>
      <c r="F145" s="19" t="n">
        <f aca="false">DATA!G145</f>
        <v>11.06</v>
      </c>
      <c r="G145" s="19" t="n">
        <f aca="false">DATA!H145</f>
        <v>0.96</v>
      </c>
      <c r="H145" s="18" t="n">
        <f aca="false">DATA!E145</f>
        <v>10</v>
      </c>
      <c r="I145" s="20" t="n">
        <f aca="false">F145*E145</f>
        <v>33.18</v>
      </c>
      <c r="J145" s="20" t="n">
        <f aca="false">PARAMETER!$B$4*G145*SQRT(E145)</f>
        <v>2.73501125077814</v>
      </c>
      <c r="K145" s="20" t="n">
        <f aca="false">I145+J145</f>
        <v>35.9150112507781</v>
      </c>
      <c r="L145" s="20" t="n">
        <f aca="false">K145+F145*H145</f>
        <v>146.515011250778</v>
      </c>
      <c r="M145" s="16" t="str">
        <f aca="false">IF(C145&lt;=K145,"REORDER",IF(C145&gt;L145,"OVERSTOCK","OK"))</f>
        <v>OVERSTOCK</v>
      </c>
      <c r="N145" s="16" t="str">
        <f aca="false">IF(C145&lt;=D145,"REORDER","OK")</f>
        <v>OK</v>
      </c>
      <c r="O145" s="18" t="n">
        <f aca="false">IF(D145&lt;I145,1,0)</f>
        <v>0</v>
      </c>
      <c r="P145" s="20" t="n">
        <f aca="false">C145/F145</f>
        <v>41.5913200723327</v>
      </c>
      <c r="Q145" s="19" t="n">
        <f aca="false">DATA!N145</f>
        <v>93.84</v>
      </c>
      <c r="R145" s="19" t="n">
        <f aca="false">DATA!O145</f>
        <v>1.02</v>
      </c>
      <c r="S145" s="17" t="n">
        <f aca="false">C145*Q145</f>
        <v>43166.4</v>
      </c>
      <c r="T145" s="19" t="n">
        <f aca="false">C145*R145</f>
        <v>469.2</v>
      </c>
      <c r="U145" s="20" t="n">
        <f aca="false">MAX(0,C145-L145)</f>
        <v>313.484988749222</v>
      </c>
      <c r="V145" s="17" t="n">
        <f aca="false">U145*Q145</f>
        <v>29417.431344227</v>
      </c>
      <c r="W145" s="19" t="n">
        <f aca="false">U145*R145</f>
        <v>319.754688524206</v>
      </c>
      <c r="X145" s="20" t="n">
        <f aca="false">MAX(0,K145-C145)</f>
        <v>0</v>
      </c>
      <c r="Y145" s="17" t="n">
        <f aca="false">F145*PARAMETER!$B$5*Q145</f>
        <v>378822.696</v>
      </c>
      <c r="Z145" s="21" t="n">
        <f aca="false">SUMIF($Y$2:$Y$3205,"&gt;="&amp;Y145)/SUM($Y$2:$Y$3205)</f>
        <v>0.939507236392785</v>
      </c>
      <c r="AA145" s="16" t="str">
        <f aca="false">IF(Z145&lt;=PARAMETER!$B$7,"A",IF(Z145&lt;=PARAMETER!$B$8,"B","C"))</f>
        <v>B</v>
      </c>
      <c r="AB145" s="22" t="n">
        <f aca="false">G145/F145</f>
        <v>0.0867992766726944</v>
      </c>
      <c r="AC145" s="16" t="str">
        <f aca="false">IF(AB145&lt;=PARAMETER!$B$9,"X",IF(AB145&lt;=PARAMETER!$B$10,"Y","Z"))</f>
        <v>X</v>
      </c>
      <c r="AD145" s="16" t="str">
        <f aca="false">AA145&amp;AC145</f>
        <v>BX</v>
      </c>
      <c r="AE145" s="22" t="n">
        <f aca="false">DATA!I145</f>
        <v>0.91</v>
      </c>
      <c r="AF145" s="18" t="n">
        <f aca="false">DATA!L145</f>
        <v>139</v>
      </c>
      <c r="AG145" s="16" t="str">
        <f aca="false">DATA!K145</f>
        <v>A</v>
      </c>
      <c r="AH145" s="18" t="n">
        <f aca="false">IF(AE145&gt;=PARAMETER!$B$12,1,0)</f>
        <v>1</v>
      </c>
      <c r="AI145" s="18" t="n">
        <f aca="false">IF(AF145&gt;=PARAMETER!$B$13,1,0)</f>
        <v>1</v>
      </c>
      <c r="AJ145" s="18" t="n">
        <f aca="false">IF(AND(AH145=1,AI145=1),1,0)</f>
        <v>1</v>
      </c>
    </row>
    <row r="146" customFormat="false" ht="15" hidden="false" customHeight="false" outlineLevel="0" collapsed="false">
      <c r="A146" s="16" t="str">
        <f aca="false">DATA!A146</f>
        <v>ITM10144</v>
      </c>
      <c r="B146" s="16" t="str">
        <f aca="false">DATA!B146</f>
        <v>Pharma</v>
      </c>
      <c r="C146" s="17" t="n">
        <f aca="false">DATA!C146</f>
        <v>498</v>
      </c>
      <c r="D146" s="17" t="n">
        <f aca="false">DATA!D146</f>
        <v>27</v>
      </c>
      <c r="E146" s="18" t="n">
        <f aca="false">DATA!F146</f>
        <v>5</v>
      </c>
      <c r="F146" s="19" t="n">
        <f aca="false">DATA!G146</f>
        <v>15.35</v>
      </c>
      <c r="G146" s="19" t="n">
        <f aca="false">DATA!H146</f>
        <v>8.79</v>
      </c>
      <c r="H146" s="18" t="n">
        <f aca="false">DATA!E146</f>
        <v>14</v>
      </c>
      <c r="I146" s="20" t="n">
        <f aca="false">F146*E146</f>
        <v>76.75</v>
      </c>
      <c r="J146" s="20" t="n">
        <f aca="false">PARAMETER!$B$4*G146*SQRT(E146)</f>
        <v>32.329659756296</v>
      </c>
      <c r="K146" s="20" t="n">
        <f aca="false">I146+J146</f>
        <v>109.079659756296</v>
      </c>
      <c r="L146" s="20" t="n">
        <f aca="false">K146+F146*H146</f>
        <v>323.979659756296</v>
      </c>
      <c r="M146" s="16" t="str">
        <f aca="false">IF(C146&lt;=K146,"REORDER",IF(C146&gt;L146,"OVERSTOCK","OK"))</f>
        <v>OVERSTOCK</v>
      </c>
      <c r="N146" s="16" t="str">
        <f aca="false">IF(C146&lt;=D146,"REORDER","OK")</f>
        <v>OK</v>
      </c>
      <c r="O146" s="18" t="n">
        <f aca="false">IF(D146&lt;I146,1,0)</f>
        <v>1</v>
      </c>
      <c r="P146" s="20" t="n">
        <f aca="false">C146/F146</f>
        <v>32.442996742671</v>
      </c>
      <c r="Q146" s="19" t="n">
        <f aca="false">DATA!N146</f>
        <v>103.65</v>
      </c>
      <c r="R146" s="19" t="n">
        <f aca="false">DATA!O146</f>
        <v>1.46</v>
      </c>
      <c r="S146" s="17" t="n">
        <f aca="false">C146*Q146</f>
        <v>51617.7</v>
      </c>
      <c r="T146" s="19" t="n">
        <f aca="false">C146*R146</f>
        <v>727.08</v>
      </c>
      <c r="U146" s="20" t="n">
        <f aca="false">MAX(0,C146-L146)</f>
        <v>174.020340243704</v>
      </c>
      <c r="V146" s="17" t="n">
        <f aca="false">U146*Q146</f>
        <v>18037.2082662599</v>
      </c>
      <c r="W146" s="19" t="n">
        <f aca="false">U146*R146</f>
        <v>254.069696755808</v>
      </c>
      <c r="X146" s="20" t="n">
        <f aca="false">MAX(0,K146-C146)</f>
        <v>0</v>
      </c>
      <c r="Y146" s="17" t="n">
        <f aca="false">F146*PARAMETER!$B$5*Q146</f>
        <v>580725.0375</v>
      </c>
      <c r="Z146" s="21" t="n">
        <f aca="false">SUMIF($Y$2:$Y$3205,"&gt;="&amp;Y146)/SUM($Y$2:$Y$3205)</f>
        <v>0.881764450760412</v>
      </c>
      <c r="AA146" s="16" t="str">
        <f aca="false">IF(Z146&lt;=PARAMETER!$B$7,"A",IF(Z146&lt;=PARAMETER!$B$8,"B","C"))</f>
        <v>B</v>
      </c>
      <c r="AB146" s="22" t="n">
        <f aca="false">G146/F146</f>
        <v>0.572638436482085</v>
      </c>
      <c r="AC146" s="16" t="str">
        <f aca="false">IF(AB146&lt;=PARAMETER!$B$9,"X",IF(AB146&lt;=PARAMETER!$B$10,"Y","Z"))</f>
        <v>Z</v>
      </c>
      <c r="AD146" s="16" t="str">
        <f aca="false">AA146&amp;AC146</f>
        <v>BZ</v>
      </c>
      <c r="AE146" s="22" t="n">
        <f aca="false">DATA!I146</f>
        <v>0.8</v>
      </c>
      <c r="AF146" s="18" t="n">
        <f aca="false">DATA!L146</f>
        <v>128</v>
      </c>
      <c r="AG146" s="16" t="str">
        <f aca="false">DATA!K146</f>
        <v>B</v>
      </c>
      <c r="AH146" s="18" t="n">
        <f aca="false">IF(AE146&gt;=PARAMETER!$B$12,1,0)</f>
        <v>1</v>
      </c>
      <c r="AI146" s="18" t="n">
        <f aca="false">IF(AF146&gt;=PARAMETER!$B$13,1,0)</f>
        <v>1</v>
      </c>
      <c r="AJ146" s="18" t="n">
        <f aca="false">IF(AND(AH146=1,AI146=1),1,0)</f>
        <v>1</v>
      </c>
    </row>
    <row r="147" customFormat="false" ht="15" hidden="false" customHeight="false" outlineLevel="0" collapsed="false">
      <c r="A147" s="16" t="str">
        <f aca="false">DATA!A147</f>
        <v>ITM10145</v>
      </c>
      <c r="B147" s="16" t="str">
        <f aca="false">DATA!B147</f>
        <v>Pharma</v>
      </c>
      <c r="C147" s="17" t="n">
        <f aca="false">DATA!C147</f>
        <v>260</v>
      </c>
      <c r="D147" s="17" t="n">
        <f aca="false">DATA!D147</f>
        <v>12</v>
      </c>
      <c r="E147" s="18" t="n">
        <f aca="false">DATA!F147</f>
        <v>6</v>
      </c>
      <c r="F147" s="19" t="n">
        <f aca="false">DATA!G147</f>
        <v>17.96</v>
      </c>
      <c r="G147" s="19" t="n">
        <f aca="false">DATA!H147</f>
        <v>4.47</v>
      </c>
      <c r="H147" s="18" t="n">
        <f aca="false">DATA!E147</f>
        <v>13</v>
      </c>
      <c r="I147" s="20" t="n">
        <f aca="false">F147*E147</f>
        <v>107.76</v>
      </c>
      <c r="J147" s="20" t="n">
        <f aca="false">PARAMETER!$B$4*G147*SQRT(E147)</f>
        <v>18.0098628315601</v>
      </c>
      <c r="K147" s="20" t="n">
        <f aca="false">I147+J147</f>
        <v>125.76986283156</v>
      </c>
      <c r="L147" s="20" t="n">
        <f aca="false">K147+F147*H147</f>
        <v>359.24986283156</v>
      </c>
      <c r="M147" s="16" t="str">
        <f aca="false">IF(C147&lt;=K147,"REORDER",IF(C147&gt;L147,"OVERSTOCK","OK"))</f>
        <v>OK</v>
      </c>
      <c r="N147" s="16" t="str">
        <f aca="false">IF(C147&lt;=D147,"REORDER","OK")</f>
        <v>OK</v>
      </c>
      <c r="O147" s="18" t="n">
        <f aca="false">IF(D147&lt;I147,1,0)</f>
        <v>1</v>
      </c>
      <c r="P147" s="20" t="n">
        <f aca="false">C147/F147</f>
        <v>14.4766146993318</v>
      </c>
      <c r="Q147" s="19" t="n">
        <f aca="false">DATA!N147</f>
        <v>135.77</v>
      </c>
      <c r="R147" s="19" t="n">
        <f aca="false">DATA!O147</f>
        <v>1.15</v>
      </c>
      <c r="S147" s="17" t="n">
        <f aca="false">C147*Q147</f>
        <v>35300.2</v>
      </c>
      <c r="T147" s="19" t="n">
        <f aca="false">C147*R147</f>
        <v>299</v>
      </c>
      <c r="U147" s="20" t="n">
        <f aca="false">MAX(0,C147-L147)</f>
        <v>0</v>
      </c>
      <c r="V147" s="17" t="n">
        <f aca="false">U147*Q147</f>
        <v>0</v>
      </c>
      <c r="W147" s="19" t="n">
        <f aca="false">U147*R147</f>
        <v>0</v>
      </c>
      <c r="X147" s="20" t="n">
        <f aca="false">MAX(0,K147-C147)</f>
        <v>0</v>
      </c>
      <c r="Y147" s="17" t="n">
        <f aca="false">F147*PARAMETER!$B$5*Q147</f>
        <v>890026.658</v>
      </c>
      <c r="Z147" s="21" t="n">
        <f aca="false">SUMIF($Y$2:$Y$3205,"&gt;="&amp;Y147)/SUM($Y$2:$Y$3205)</f>
        <v>0.778341641624961</v>
      </c>
      <c r="AA147" s="16" t="str">
        <f aca="false">IF(Z147&lt;=PARAMETER!$B$7,"A",IF(Z147&lt;=PARAMETER!$B$8,"B","C"))</f>
        <v>A</v>
      </c>
      <c r="AB147" s="22" t="n">
        <f aca="false">G147/F147</f>
        <v>0.248886414253898</v>
      </c>
      <c r="AC147" s="16" t="str">
        <f aca="false">IF(AB147&lt;=PARAMETER!$B$9,"X",IF(AB147&lt;=PARAMETER!$B$10,"Y","Z"))</f>
        <v>X</v>
      </c>
      <c r="AD147" s="16" t="str">
        <f aca="false">AA147&amp;AC147</f>
        <v>AX</v>
      </c>
      <c r="AE147" s="22" t="n">
        <f aca="false">DATA!I147</f>
        <v>0.88</v>
      </c>
      <c r="AF147" s="18" t="n">
        <f aca="false">DATA!L147</f>
        <v>19</v>
      </c>
      <c r="AG147" s="16" t="str">
        <f aca="false">DATA!K147</f>
        <v>C</v>
      </c>
      <c r="AH147" s="18" t="n">
        <f aca="false">IF(AE147&gt;=PARAMETER!$B$12,1,0)</f>
        <v>1</v>
      </c>
      <c r="AI147" s="18" t="n">
        <f aca="false">IF(AF147&gt;=PARAMETER!$B$13,1,0)</f>
        <v>0</v>
      </c>
      <c r="AJ147" s="18" t="n">
        <f aca="false">IF(AND(AH147=1,AI147=1),1,0)</f>
        <v>0</v>
      </c>
    </row>
    <row r="148" customFormat="false" ht="15" hidden="false" customHeight="false" outlineLevel="0" collapsed="false">
      <c r="A148" s="16" t="str">
        <f aca="false">DATA!A148</f>
        <v>ITM10146</v>
      </c>
      <c r="B148" s="16" t="str">
        <f aca="false">DATA!B148</f>
        <v>Pharma</v>
      </c>
      <c r="C148" s="17" t="n">
        <f aca="false">DATA!C148</f>
        <v>368</v>
      </c>
      <c r="D148" s="17" t="n">
        <f aca="false">DATA!D148</f>
        <v>16</v>
      </c>
      <c r="E148" s="18" t="n">
        <f aca="false">DATA!F148</f>
        <v>9</v>
      </c>
      <c r="F148" s="19" t="n">
        <f aca="false">DATA!G148</f>
        <v>37.59</v>
      </c>
      <c r="G148" s="19" t="n">
        <f aca="false">DATA!H148</f>
        <v>5.82</v>
      </c>
      <c r="H148" s="18" t="n">
        <f aca="false">DATA!E148</f>
        <v>9</v>
      </c>
      <c r="I148" s="20" t="n">
        <f aca="false">F148*E148</f>
        <v>338.31</v>
      </c>
      <c r="J148" s="20" t="n">
        <f aca="false">PARAMETER!$B$4*G148*SQRT(E148)</f>
        <v>28.7191443265727</v>
      </c>
      <c r="K148" s="20" t="n">
        <f aca="false">I148+J148</f>
        <v>367.029144326573</v>
      </c>
      <c r="L148" s="20" t="n">
        <f aca="false">K148+F148*H148</f>
        <v>705.339144326573</v>
      </c>
      <c r="M148" s="16" t="str">
        <f aca="false">IF(C148&lt;=K148,"REORDER",IF(C148&gt;L148,"OVERSTOCK","OK"))</f>
        <v>OK</v>
      </c>
      <c r="N148" s="16" t="str">
        <f aca="false">IF(C148&lt;=D148,"REORDER","OK")</f>
        <v>OK</v>
      </c>
      <c r="O148" s="18" t="n">
        <f aca="false">IF(D148&lt;I148,1,0)</f>
        <v>1</v>
      </c>
      <c r="P148" s="20" t="n">
        <f aca="false">C148/F148</f>
        <v>9.78983772279862</v>
      </c>
      <c r="Q148" s="19" t="n">
        <f aca="false">DATA!N148</f>
        <v>148.09</v>
      </c>
      <c r="R148" s="19" t="n">
        <f aca="false">DATA!O148</f>
        <v>0.4</v>
      </c>
      <c r="S148" s="17" t="n">
        <f aca="false">C148*Q148</f>
        <v>54497.12</v>
      </c>
      <c r="T148" s="19" t="n">
        <f aca="false">C148*R148</f>
        <v>147.2</v>
      </c>
      <c r="U148" s="20" t="n">
        <f aca="false">MAX(0,C148-L148)</f>
        <v>0</v>
      </c>
      <c r="V148" s="17" t="n">
        <f aca="false">U148*Q148</f>
        <v>0</v>
      </c>
      <c r="W148" s="19" t="n">
        <f aca="false">U148*R148</f>
        <v>0</v>
      </c>
      <c r="X148" s="20" t="n">
        <f aca="false">MAX(0,K148-C148)</f>
        <v>0</v>
      </c>
      <c r="Y148" s="17" t="n">
        <f aca="false">F148*PARAMETER!$B$5*Q148</f>
        <v>2031846.6315</v>
      </c>
      <c r="Z148" s="21" t="n">
        <f aca="false">SUMIF($Y$2:$Y$3205,"&gt;="&amp;Y148)/SUM($Y$2:$Y$3205)</f>
        <v>0.323187022422415</v>
      </c>
      <c r="AA148" s="16" t="str">
        <f aca="false">IF(Z148&lt;=PARAMETER!$B$7,"A",IF(Z148&lt;=PARAMETER!$B$8,"B","C"))</f>
        <v>A</v>
      </c>
      <c r="AB148" s="22" t="n">
        <f aca="false">G148/F148</f>
        <v>0.154828411811652</v>
      </c>
      <c r="AC148" s="16" t="str">
        <f aca="false">IF(AB148&lt;=PARAMETER!$B$9,"X",IF(AB148&lt;=PARAMETER!$B$10,"Y","Z"))</f>
        <v>X</v>
      </c>
      <c r="AD148" s="16" t="str">
        <f aca="false">AA148&amp;AC148</f>
        <v>AX</v>
      </c>
      <c r="AE148" s="22" t="n">
        <f aca="false">DATA!I148</f>
        <v>0.29</v>
      </c>
      <c r="AF148" s="18" t="n">
        <f aca="false">DATA!L148</f>
        <v>84</v>
      </c>
      <c r="AG148" s="16" t="str">
        <f aca="false">DATA!K148</f>
        <v>C</v>
      </c>
      <c r="AH148" s="18" t="n">
        <f aca="false">IF(AE148&gt;=PARAMETER!$B$12,1,0)</f>
        <v>0</v>
      </c>
      <c r="AI148" s="18" t="n">
        <f aca="false">IF(AF148&gt;=PARAMETER!$B$13,1,0)</f>
        <v>0</v>
      </c>
      <c r="AJ148" s="18" t="n">
        <f aca="false">IF(AND(AH148=1,AI148=1),1,0)</f>
        <v>0</v>
      </c>
    </row>
    <row r="149" customFormat="false" ht="15" hidden="false" customHeight="false" outlineLevel="0" collapsed="false">
      <c r="A149" s="16" t="str">
        <f aca="false">DATA!A149</f>
        <v>ITM10147</v>
      </c>
      <c r="B149" s="16" t="str">
        <f aca="false">DATA!B149</f>
        <v>Groceries</v>
      </c>
      <c r="C149" s="17" t="n">
        <f aca="false">DATA!C149</f>
        <v>173</v>
      </c>
      <c r="D149" s="17" t="n">
        <f aca="false">DATA!D149</f>
        <v>52</v>
      </c>
      <c r="E149" s="18" t="n">
        <f aca="false">DATA!F149</f>
        <v>7</v>
      </c>
      <c r="F149" s="19" t="n">
        <f aca="false">DATA!G149</f>
        <v>42.5</v>
      </c>
      <c r="G149" s="19" t="n">
        <f aca="false">DATA!H149</f>
        <v>0.71</v>
      </c>
      <c r="H149" s="18" t="n">
        <f aca="false">DATA!E149</f>
        <v>9</v>
      </c>
      <c r="I149" s="20" t="n">
        <f aca="false">F149*E149</f>
        <v>297.5</v>
      </c>
      <c r="J149" s="20" t="n">
        <f aca="false">PARAMETER!$B$4*G149*SQRT(E149)</f>
        <v>3.0898302844115</v>
      </c>
      <c r="K149" s="20" t="n">
        <f aca="false">I149+J149</f>
        <v>300.589830284412</v>
      </c>
      <c r="L149" s="20" t="n">
        <f aca="false">K149+F149*H149</f>
        <v>683.089830284412</v>
      </c>
      <c r="M149" s="16" t="str">
        <f aca="false">IF(C149&lt;=K149,"REORDER",IF(C149&gt;L149,"OVERSTOCK","OK"))</f>
        <v>REORDER</v>
      </c>
      <c r="N149" s="16" t="str">
        <f aca="false">IF(C149&lt;=D149,"REORDER","OK")</f>
        <v>OK</v>
      </c>
      <c r="O149" s="18" t="n">
        <f aca="false">IF(D149&lt;I149,1,0)</f>
        <v>1</v>
      </c>
      <c r="P149" s="20" t="n">
        <f aca="false">C149/F149</f>
        <v>4.07058823529412</v>
      </c>
      <c r="Q149" s="19" t="n">
        <f aca="false">DATA!N149</f>
        <v>157.6</v>
      </c>
      <c r="R149" s="19" t="n">
        <f aca="false">DATA!O149</f>
        <v>0.22</v>
      </c>
      <c r="S149" s="17" t="n">
        <f aca="false">C149*Q149</f>
        <v>27264.8</v>
      </c>
      <c r="T149" s="19" t="n">
        <f aca="false">C149*R149</f>
        <v>38.06</v>
      </c>
      <c r="U149" s="20" t="n">
        <f aca="false">MAX(0,C149-L149)</f>
        <v>0</v>
      </c>
      <c r="V149" s="17" t="n">
        <f aca="false">U149*Q149</f>
        <v>0</v>
      </c>
      <c r="W149" s="19" t="n">
        <f aca="false">U149*R149</f>
        <v>0</v>
      </c>
      <c r="X149" s="20" t="n">
        <f aca="false">MAX(0,K149-C149)</f>
        <v>127.589830284412</v>
      </c>
      <c r="Y149" s="17" t="n">
        <f aca="false">F149*PARAMETER!$B$5*Q149</f>
        <v>2444770</v>
      </c>
      <c r="Z149" s="21" t="n">
        <f aca="false">SUMIF($Y$2:$Y$3205,"&gt;="&amp;Y149)/SUM($Y$2:$Y$3205)</f>
        <v>0.202950839703162</v>
      </c>
      <c r="AA149" s="16" t="str">
        <f aca="false">IF(Z149&lt;=PARAMETER!$B$7,"A",IF(Z149&lt;=PARAMETER!$B$8,"B","C"))</f>
        <v>A</v>
      </c>
      <c r="AB149" s="22" t="n">
        <f aca="false">G149/F149</f>
        <v>0.0167058823529412</v>
      </c>
      <c r="AC149" s="16" t="str">
        <f aca="false">IF(AB149&lt;=PARAMETER!$B$9,"X",IF(AB149&lt;=PARAMETER!$B$10,"Y","Z"))</f>
        <v>X</v>
      </c>
      <c r="AD149" s="16" t="str">
        <f aca="false">AA149&amp;AC149</f>
        <v>AX</v>
      </c>
      <c r="AE149" s="22" t="n">
        <f aca="false">DATA!I149</f>
        <v>0.64</v>
      </c>
      <c r="AF149" s="18" t="n">
        <f aca="false">DATA!L149</f>
        <v>99</v>
      </c>
      <c r="AG149" s="16" t="str">
        <f aca="false">DATA!K149</f>
        <v>B</v>
      </c>
      <c r="AH149" s="18" t="n">
        <f aca="false">IF(AE149&gt;=PARAMETER!$B$12,1,0)</f>
        <v>0</v>
      </c>
      <c r="AI149" s="18" t="n">
        <f aca="false">IF(AF149&gt;=PARAMETER!$B$13,1,0)</f>
        <v>1</v>
      </c>
      <c r="AJ149" s="18" t="n">
        <f aca="false">IF(AND(AH149=1,AI149=1),1,0)</f>
        <v>0</v>
      </c>
    </row>
    <row r="150" customFormat="false" ht="15" hidden="false" customHeight="false" outlineLevel="0" collapsed="false">
      <c r="A150" s="16" t="str">
        <f aca="false">DATA!A150</f>
        <v>ITM10148</v>
      </c>
      <c r="B150" s="16" t="str">
        <f aca="false">DATA!B150</f>
        <v>Apparel</v>
      </c>
      <c r="C150" s="17" t="n">
        <f aca="false">DATA!C150</f>
        <v>293</v>
      </c>
      <c r="D150" s="17" t="n">
        <f aca="false">DATA!D150</f>
        <v>91</v>
      </c>
      <c r="E150" s="18" t="n">
        <f aca="false">DATA!F150</f>
        <v>2</v>
      </c>
      <c r="F150" s="19" t="n">
        <f aca="false">DATA!G150</f>
        <v>19.44</v>
      </c>
      <c r="G150" s="19" t="n">
        <f aca="false">DATA!H150</f>
        <v>9.39</v>
      </c>
      <c r="H150" s="18" t="n">
        <f aca="false">DATA!E150</f>
        <v>13</v>
      </c>
      <c r="I150" s="20" t="n">
        <f aca="false">F150*E150</f>
        <v>38.88</v>
      </c>
      <c r="J150" s="20" t="n">
        <f aca="false">PARAMETER!$B$4*G150*SQRT(E150)</f>
        <v>21.8427767460479</v>
      </c>
      <c r="K150" s="20" t="n">
        <f aca="false">I150+J150</f>
        <v>60.7227767460479</v>
      </c>
      <c r="L150" s="20" t="n">
        <f aca="false">K150+F150*H150</f>
        <v>313.442776746048</v>
      </c>
      <c r="M150" s="16" t="str">
        <f aca="false">IF(C150&lt;=K150,"REORDER",IF(C150&gt;L150,"OVERSTOCK","OK"))</f>
        <v>OK</v>
      </c>
      <c r="N150" s="16" t="str">
        <f aca="false">IF(C150&lt;=D150,"REORDER","OK")</f>
        <v>OK</v>
      </c>
      <c r="O150" s="18" t="n">
        <f aca="false">IF(D150&lt;I150,1,0)</f>
        <v>0</v>
      </c>
      <c r="P150" s="20" t="n">
        <f aca="false">C150/F150</f>
        <v>15.0720164609053</v>
      </c>
      <c r="Q150" s="19" t="n">
        <f aca="false">DATA!N150</f>
        <v>137.61</v>
      </c>
      <c r="R150" s="19" t="n">
        <f aca="false">DATA!O150</f>
        <v>0.8</v>
      </c>
      <c r="S150" s="17" t="n">
        <f aca="false">C150*Q150</f>
        <v>40319.73</v>
      </c>
      <c r="T150" s="19" t="n">
        <f aca="false">C150*R150</f>
        <v>234.4</v>
      </c>
      <c r="U150" s="20" t="n">
        <f aca="false">MAX(0,C150-L150)</f>
        <v>0</v>
      </c>
      <c r="V150" s="17" t="n">
        <f aca="false">U150*Q150</f>
        <v>0</v>
      </c>
      <c r="W150" s="19" t="n">
        <f aca="false">U150*R150</f>
        <v>0</v>
      </c>
      <c r="X150" s="20" t="n">
        <f aca="false">MAX(0,K150-C150)</f>
        <v>0</v>
      </c>
      <c r="Y150" s="17" t="n">
        <f aca="false">F150*PARAMETER!$B$5*Q150</f>
        <v>976425.516</v>
      </c>
      <c r="Z150" s="21" t="n">
        <f aca="false">SUMIF($Y$2:$Y$3205,"&gt;="&amp;Y150)/SUM($Y$2:$Y$3205)</f>
        <v>0.743992563615945</v>
      </c>
      <c r="AA150" s="16" t="str">
        <f aca="false">IF(Z150&lt;=PARAMETER!$B$7,"A",IF(Z150&lt;=PARAMETER!$B$8,"B","C"))</f>
        <v>A</v>
      </c>
      <c r="AB150" s="22" t="n">
        <f aca="false">G150/F150</f>
        <v>0.483024691358025</v>
      </c>
      <c r="AC150" s="16" t="str">
        <f aca="false">IF(AB150&lt;=PARAMETER!$B$9,"X",IF(AB150&lt;=PARAMETER!$B$10,"Y","Z"))</f>
        <v>Y</v>
      </c>
      <c r="AD150" s="16" t="str">
        <f aca="false">AA150&amp;AC150</f>
        <v>AY</v>
      </c>
      <c r="AE150" s="22" t="n">
        <f aca="false">DATA!I150</f>
        <v>0.18</v>
      </c>
      <c r="AF150" s="18" t="n">
        <f aca="false">DATA!L150</f>
        <v>110</v>
      </c>
      <c r="AG150" s="16" t="str">
        <f aca="false">DATA!K150</f>
        <v>C</v>
      </c>
      <c r="AH150" s="18" t="n">
        <f aca="false">IF(AE150&gt;=PARAMETER!$B$12,1,0)</f>
        <v>0</v>
      </c>
      <c r="AI150" s="18" t="n">
        <f aca="false">IF(AF150&gt;=PARAMETER!$B$13,1,0)</f>
        <v>1</v>
      </c>
      <c r="AJ150" s="18" t="n">
        <f aca="false">IF(AND(AH150=1,AI150=1),1,0)</f>
        <v>0</v>
      </c>
    </row>
    <row r="151" customFormat="false" ht="15" hidden="false" customHeight="false" outlineLevel="0" collapsed="false">
      <c r="A151" s="16" t="str">
        <f aca="false">DATA!A151</f>
        <v>ITM10149</v>
      </c>
      <c r="B151" s="16" t="str">
        <f aca="false">DATA!B151</f>
        <v>Pharma</v>
      </c>
      <c r="C151" s="17" t="n">
        <f aca="false">DATA!C151</f>
        <v>115</v>
      </c>
      <c r="D151" s="17" t="n">
        <f aca="false">DATA!D151</f>
        <v>47</v>
      </c>
      <c r="E151" s="18" t="n">
        <f aca="false">DATA!F151</f>
        <v>7</v>
      </c>
      <c r="F151" s="19" t="n">
        <f aca="false">DATA!G151</f>
        <v>15.53</v>
      </c>
      <c r="G151" s="19" t="n">
        <f aca="false">DATA!H151</f>
        <v>9.08</v>
      </c>
      <c r="H151" s="18" t="n">
        <f aca="false">DATA!E151</f>
        <v>12</v>
      </c>
      <c r="I151" s="20" t="n">
        <f aca="false">F151*E151</f>
        <v>108.71</v>
      </c>
      <c r="J151" s="20" t="n">
        <f aca="false">PARAMETER!$B$4*G151*SQRT(E151)</f>
        <v>39.5150126513471</v>
      </c>
      <c r="K151" s="20" t="n">
        <f aca="false">I151+J151</f>
        <v>148.225012651347</v>
      </c>
      <c r="L151" s="20" t="n">
        <f aca="false">K151+F151*H151</f>
        <v>334.585012651347</v>
      </c>
      <c r="M151" s="16" t="str">
        <f aca="false">IF(C151&lt;=K151,"REORDER",IF(C151&gt;L151,"OVERSTOCK","OK"))</f>
        <v>REORDER</v>
      </c>
      <c r="N151" s="16" t="str">
        <f aca="false">IF(C151&lt;=D151,"REORDER","OK")</f>
        <v>OK</v>
      </c>
      <c r="O151" s="18" t="n">
        <f aca="false">IF(D151&lt;I151,1,0)</f>
        <v>1</v>
      </c>
      <c r="P151" s="20" t="n">
        <f aca="false">C151/F151</f>
        <v>7.40502253702511</v>
      </c>
      <c r="Q151" s="19" t="n">
        <f aca="false">DATA!N151</f>
        <v>162.66</v>
      </c>
      <c r="R151" s="19" t="n">
        <f aca="false">DATA!O151</f>
        <v>1.87</v>
      </c>
      <c r="S151" s="17" t="n">
        <f aca="false">C151*Q151</f>
        <v>18705.9</v>
      </c>
      <c r="T151" s="19" t="n">
        <f aca="false">C151*R151</f>
        <v>215.05</v>
      </c>
      <c r="U151" s="20" t="n">
        <f aca="false">MAX(0,C151-L151)</f>
        <v>0</v>
      </c>
      <c r="V151" s="17" t="n">
        <f aca="false">U151*Q151</f>
        <v>0</v>
      </c>
      <c r="W151" s="19" t="n">
        <f aca="false">U151*R151</f>
        <v>0</v>
      </c>
      <c r="X151" s="20" t="n">
        <f aca="false">MAX(0,K151-C151)</f>
        <v>33.2250126513471</v>
      </c>
      <c r="Y151" s="17" t="n">
        <f aca="false">F151*PARAMETER!$B$5*Q151</f>
        <v>922030.077</v>
      </c>
      <c r="Z151" s="21" t="n">
        <f aca="false">SUMIF($Y$2:$Y$3205,"&gt;="&amp;Y151)/SUM($Y$2:$Y$3205)</f>
        <v>0.769420305343395</v>
      </c>
      <c r="AA151" s="16" t="str">
        <f aca="false">IF(Z151&lt;=PARAMETER!$B$7,"A",IF(Z151&lt;=PARAMETER!$B$8,"B","C"))</f>
        <v>A</v>
      </c>
      <c r="AB151" s="22" t="n">
        <f aca="false">G151/F151</f>
        <v>0.584674822923374</v>
      </c>
      <c r="AC151" s="16" t="str">
        <f aca="false">IF(AB151&lt;=PARAMETER!$B$9,"X",IF(AB151&lt;=PARAMETER!$B$10,"Y","Z"))</f>
        <v>Z</v>
      </c>
      <c r="AD151" s="16" t="str">
        <f aca="false">AA151&amp;AC151</f>
        <v>AZ</v>
      </c>
      <c r="AE151" s="22" t="n">
        <f aca="false">DATA!I151</f>
        <v>0.28</v>
      </c>
      <c r="AF151" s="18" t="n">
        <f aca="false">DATA!L151</f>
        <v>163</v>
      </c>
      <c r="AG151" s="16" t="str">
        <f aca="false">DATA!K151</f>
        <v>A</v>
      </c>
      <c r="AH151" s="18" t="n">
        <f aca="false">IF(AE151&gt;=PARAMETER!$B$12,1,0)</f>
        <v>0</v>
      </c>
      <c r="AI151" s="18" t="n">
        <f aca="false">IF(AF151&gt;=PARAMETER!$B$13,1,0)</f>
        <v>1</v>
      </c>
      <c r="AJ151" s="18" t="n">
        <f aca="false">IF(AND(AH151=1,AI151=1),1,0)</f>
        <v>0</v>
      </c>
    </row>
    <row r="152" customFormat="false" ht="15" hidden="false" customHeight="false" outlineLevel="0" collapsed="false">
      <c r="A152" s="16" t="str">
        <f aca="false">DATA!A152</f>
        <v>ITM10150</v>
      </c>
      <c r="B152" s="16" t="str">
        <f aca="false">DATA!B152</f>
        <v>Electronics</v>
      </c>
      <c r="C152" s="17" t="n">
        <f aca="false">DATA!C152</f>
        <v>233</v>
      </c>
      <c r="D152" s="17" t="n">
        <f aca="false">DATA!D152</f>
        <v>46</v>
      </c>
      <c r="E152" s="18" t="n">
        <f aca="false">DATA!F152</f>
        <v>5</v>
      </c>
      <c r="F152" s="19" t="n">
        <f aca="false">DATA!G152</f>
        <v>44.58</v>
      </c>
      <c r="G152" s="19" t="n">
        <f aca="false">DATA!H152</f>
        <v>5.66</v>
      </c>
      <c r="H152" s="18" t="n">
        <f aca="false">DATA!E152</f>
        <v>11</v>
      </c>
      <c r="I152" s="20" t="n">
        <f aca="false">F152*E152</f>
        <v>222.9</v>
      </c>
      <c r="J152" s="20" t="n">
        <f aca="false">PARAMETER!$B$4*G152*SQRT(E152)</f>
        <v>20.8175055996172</v>
      </c>
      <c r="K152" s="20" t="n">
        <f aca="false">I152+J152</f>
        <v>243.717505599617</v>
      </c>
      <c r="L152" s="20" t="n">
        <f aca="false">K152+F152*H152</f>
        <v>734.097505599617</v>
      </c>
      <c r="M152" s="16" t="str">
        <f aca="false">IF(C152&lt;=K152,"REORDER",IF(C152&gt;L152,"OVERSTOCK","OK"))</f>
        <v>REORDER</v>
      </c>
      <c r="N152" s="16" t="str">
        <f aca="false">IF(C152&lt;=D152,"REORDER","OK")</f>
        <v>OK</v>
      </c>
      <c r="O152" s="18" t="n">
        <f aca="false">IF(D152&lt;I152,1,0)</f>
        <v>1</v>
      </c>
      <c r="P152" s="20" t="n">
        <f aca="false">C152/F152</f>
        <v>5.22655899506505</v>
      </c>
      <c r="Q152" s="19" t="n">
        <f aca="false">DATA!N152</f>
        <v>33.21</v>
      </c>
      <c r="R152" s="19" t="n">
        <f aca="false">DATA!O152</f>
        <v>1.11</v>
      </c>
      <c r="S152" s="17" t="n">
        <f aca="false">C152*Q152</f>
        <v>7737.93</v>
      </c>
      <c r="T152" s="19" t="n">
        <f aca="false">C152*R152</f>
        <v>258.63</v>
      </c>
      <c r="U152" s="20" t="n">
        <f aca="false">MAX(0,C152-L152)</f>
        <v>0</v>
      </c>
      <c r="V152" s="17" t="n">
        <f aca="false">U152*Q152</f>
        <v>0</v>
      </c>
      <c r="W152" s="19" t="n">
        <f aca="false">U152*R152</f>
        <v>0</v>
      </c>
      <c r="X152" s="20" t="n">
        <f aca="false">MAX(0,K152-C152)</f>
        <v>10.7175055996172</v>
      </c>
      <c r="Y152" s="17" t="n">
        <f aca="false">F152*PARAMETER!$B$5*Q152</f>
        <v>540383.157</v>
      </c>
      <c r="Z152" s="21" t="n">
        <f aca="false">SUMIF($Y$2:$Y$3205,"&gt;="&amp;Y152)/SUM($Y$2:$Y$3205)</f>
        <v>0.892682513249624</v>
      </c>
      <c r="AA152" s="16" t="str">
        <f aca="false">IF(Z152&lt;=PARAMETER!$B$7,"A",IF(Z152&lt;=PARAMETER!$B$8,"B","C"))</f>
        <v>B</v>
      </c>
      <c r="AB152" s="22" t="n">
        <f aca="false">G152/F152</f>
        <v>0.126962763571108</v>
      </c>
      <c r="AC152" s="16" t="str">
        <f aca="false">IF(AB152&lt;=PARAMETER!$B$9,"X",IF(AB152&lt;=PARAMETER!$B$10,"Y","Z"))</f>
        <v>X</v>
      </c>
      <c r="AD152" s="16" t="str">
        <f aca="false">AA152&amp;AC152</f>
        <v>BX</v>
      </c>
      <c r="AE152" s="22" t="n">
        <f aca="false">DATA!I152</f>
        <v>0.38</v>
      </c>
      <c r="AF152" s="18" t="n">
        <f aca="false">DATA!L152</f>
        <v>141</v>
      </c>
      <c r="AG152" s="16" t="str">
        <f aca="false">DATA!K152</f>
        <v>D</v>
      </c>
      <c r="AH152" s="18" t="n">
        <f aca="false">IF(AE152&gt;=PARAMETER!$B$12,1,0)</f>
        <v>0</v>
      </c>
      <c r="AI152" s="18" t="n">
        <f aca="false">IF(AF152&gt;=PARAMETER!$B$13,1,0)</f>
        <v>1</v>
      </c>
      <c r="AJ152" s="18" t="n">
        <f aca="false">IF(AND(AH152=1,AI152=1),1,0)</f>
        <v>0</v>
      </c>
    </row>
    <row r="153" customFormat="false" ht="15" hidden="false" customHeight="false" outlineLevel="0" collapsed="false">
      <c r="A153" s="16" t="str">
        <f aca="false">DATA!A153</f>
        <v>ITM10151</v>
      </c>
      <c r="B153" s="16" t="str">
        <f aca="false">DATA!B153</f>
        <v>Electronics</v>
      </c>
      <c r="C153" s="17" t="n">
        <f aca="false">DATA!C153</f>
        <v>313</v>
      </c>
      <c r="D153" s="17" t="n">
        <f aca="false">DATA!D153</f>
        <v>67</v>
      </c>
      <c r="E153" s="18" t="n">
        <f aca="false">DATA!F153</f>
        <v>4</v>
      </c>
      <c r="F153" s="19" t="n">
        <f aca="false">DATA!G153</f>
        <v>49.97</v>
      </c>
      <c r="G153" s="19" t="n">
        <f aca="false">DATA!H153</f>
        <v>5.98</v>
      </c>
      <c r="H153" s="18" t="n">
        <f aca="false">DATA!E153</f>
        <v>7</v>
      </c>
      <c r="I153" s="20" t="n">
        <f aca="false">F153*E153</f>
        <v>199.88</v>
      </c>
      <c r="J153" s="20" t="n">
        <f aca="false">PARAMETER!$B$4*G153*SQRT(E153)</f>
        <v>19.6724493783396</v>
      </c>
      <c r="K153" s="20" t="n">
        <f aca="false">I153+J153</f>
        <v>219.55244937834</v>
      </c>
      <c r="L153" s="20" t="n">
        <f aca="false">K153+F153*H153</f>
        <v>569.34244937834</v>
      </c>
      <c r="M153" s="16" t="str">
        <f aca="false">IF(C153&lt;=K153,"REORDER",IF(C153&gt;L153,"OVERSTOCK","OK"))</f>
        <v>OK</v>
      </c>
      <c r="N153" s="16" t="str">
        <f aca="false">IF(C153&lt;=D153,"REORDER","OK")</f>
        <v>OK</v>
      </c>
      <c r="O153" s="18" t="n">
        <f aca="false">IF(D153&lt;I153,1,0)</f>
        <v>1</v>
      </c>
      <c r="P153" s="20" t="n">
        <f aca="false">C153/F153</f>
        <v>6.26375825495297</v>
      </c>
      <c r="Q153" s="19" t="n">
        <f aca="false">DATA!N153</f>
        <v>169</v>
      </c>
      <c r="R153" s="19" t="n">
        <f aca="false">DATA!O153</f>
        <v>1.62</v>
      </c>
      <c r="S153" s="17" t="n">
        <f aca="false">C153*Q153</f>
        <v>52897</v>
      </c>
      <c r="T153" s="19" t="n">
        <f aca="false">C153*R153</f>
        <v>507.06</v>
      </c>
      <c r="U153" s="20" t="n">
        <f aca="false">MAX(0,C153-L153)</f>
        <v>0</v>
      </c>
      <c r="V153" s="17" t="n">
        <f aca="false">U153*Q153</f>
        <v>0</v>
      </c>
      <c r="W153" s="19" t="n">
        <f aca="false">U153*R153</f>
        <v>0</v>
      </c>
      <c r="X153" s="20" t="n">
        <f aca="false">MAX(0,K153-C153)</f>
        <v>0</v>
      </c>
      <c r="Y153" s="17" t="n">
        <f aca="false">F153*PARAMETER!$B$5*Q153</f>
        <v>3082399.45</v>
      </c>
      <c r="Z153" s="21" t="n">
        <f aca="false">SUMIF($Y$2:$Y$3205,"&gt;="&amp;Y153)/SUM($Y$2:$Y$3205)</f>
        <v>0.056899001174401</v>
      </c>
      <c r="AA153" s="16" t="str">
        <f aca="false">IF(Z153&lt;=PARAMETER!$B$7,"A",IF(Z153&lt;=PARAMETER!$B$8,"B","C"))</f>
        <v>A</v>
      </c>
      <c r="AB153" s="22" t="n">
        <f aca="false">G153/F153</f>
        <v>0.119671803081849</v>
      </c>
      <c r="AC153" s="16" t="str">
        <f aca="false">IF(AB153&lt;=PARAMETER!$B$9,"X",IF(AB153&lt;=PARAMETER!$B$10,"Y","Z"))</f>
        <v>X</v>
      </c>
      <c r="AD153" s="16" t="str">
        <f aca="false">AA153&amp;AC153</f>
        <v>AX</v>
      </c>
      <c r="AE153" s="22" t="n">
        <f aca="false">DATA!I153</f>
        <v>0.77</v>
      </c>
      <c r="AF153" s="18" t="n">
        <f aca="false">DATA!L153</f>
        <v>37</v>
      </c>
      <c r="AG153" s="16" t="str">
        <f aca="false">DATA!K153</f>
        <v>A</v>
      </c>
      <c r="AH153" s="18" t="n">
        <f aca="false">IF(AE153&gt;=PARAMETER!$B$12,1,0)</f>
        <v>1</v>
      </c>
      <c r="AI153" s="18" t="n">
        <f aca="false">IF(AF153&gt;=PARAMETER!$B$13,1,0)</f>
        <v>0</v>
      </c>
      <c r="AJ153" s="18" t="n">
        <f aca="false">IF(AND(AH153=1,AI153=1),1,0)</f>
        <v>0</v>
      </c>
    </row>
    <row r="154" customFormat="false" ht="15" hidden="false" customHeight="false" outlineLevel="0" collapsed="false">
      <c r="A154" s="16" t="str">
        <f aca="false">DATA!A154</f>
        <v>ITM10152</v>
      </c>
      <c r="B154" s="16" t="str">
        <f aca="false">DATA!B154</f>
        <v>Electronics</v>
      </c>
      <c r="C154" s="17" t="n">
        <f aca="false">DATA!C154</f>
        <v>228</v>
      </c>
      <c r="D154" s="17" t="n">
        <f aca="false">DATA!D154</f>
        <v>42</v>
      </c>
      <c r="E154" s="18" t="n">
        <f aca="false">DATA!F154</f>
        <v>7</v>
      </c>
      <c r="F154" s="19" t="n">
        <f aca="false">DATA!G154</f>
        <v>33.85</v>
      </c>
      <c r="G154" s="19" t="n">
        <f aca="false">DATA!H154</f>
        <v>7.2</v>
      </c>
      <c r="H154" s="18" t="n">
        <f aca="false">DATA!E154</f>
        <v>8</v>
      </c>
      <c r="I154" s="20" t="n">
        <f aca="false">F154*E154</f>
        <v>236.95</v>
      </c>
      <c r="J154" s="20" t="n">
        <f aca="false">PARAMETER!$B$4*G154*SQRT(E154)</f>
        <v>31.3334902081167</v>
      </c>
      <c r="K154" s="20" t="n">
        <f aca="false">I154+J154</f>
        <v>268.283490208117</v>
      </c>
      <c r="L154" s="20" t="n">
        <f aca="false">K154+F154*H154</f>
        <v>539.083490208117</v>
      </c>
      <c r="M154" s="16" t="str">
        <f aca="false">IF(C154&lt;=K154,"REORDER",IF(C154&gt;L154,"OVERSTOCK","OK"))</f>
        <v>REORDER</v>
      </c>
      <c r="N154" s="16" t="str">
        <f aca="false">IF(C154&lt;=D154,"REORDER","OK")</f>
        <v>OK</v>
      </c>
      <c r="O154" s="18" t="n">
        <f aca="false">IF(D154&lt;I154,1,0)</f>
        <v>1</v>
      </c>
      <c r="P154" s="20" t="n">
        <f aca="false">C154/F154</f>
        <v>6.73559822747415</v>
      </c>
      <c r="Q154" s="19" t="n">
        <f aca="false">DATA!N154</f>
        <v>83.58</v>
      </c>
      <c r="R154" s="19" t="n">
        <f aca="false">DATA!O154</f>
        <v>1.19</v>
      </c>
      <c r="S154" s="17" t="n">
        <f aca="false">C154*Q154</f>
        <v>19056.24</v>
      </c>
      <c r="T154" s="19" t="n">
        <f aca="false">C154*R154</f>
        <v>271.32</v>
      </c>
      <c r="U154" s="20" t="n">
        <f aca="false">MAX(0,C154-L154)</f>
        <v>0</v>
      </c>
      <c r="V154" s="17" t="n">
        <f aca="false">U154*Q154</f>
        <v>0</v>
      </c>
      <c r="W154" s="19" t="n">
        <f aca="false">U154*R154</f>
        <v>0</v>
      </c>
      <c r="X154" s="20" t="n">
        <f aca="false">MAX(0,K154-C154)</f>
        <v>40.2834902081167</v>
      </c>
      <c r="Y154" s="17" t="n">
        <f aca="false">F154*PARAMETER!$B$5*Q154</f>
        <v>1032651.795</v>
      </c>
      <c r="Z154" s="21" t="n">
        <f aca="false">SUMIF($Y$2:$Y$3205,"&gt;="&amp;Y154)/SUM($Y$2:$Y$3205)</f>
        <v>0.714763956604071</v>
      </c>
      <c r="AA154" s="16" t="str">
        <f aca="false">IF(Z154&lt;=PARAMETER!$B$7,"A",IF(Z154&lt;=PARAMETER!$B$8,"B","C"))</f>
        <v>A</v>
      </c>
      <c r="AB154" s="22" t="n">
        <f aca="false">G154/F154</f>
        <v>0.212703101920236</v>
      </c>
      <c r="AC154" s="16" t="str">
        <f aca="false">IF(AB154&lt;=PARAMETER!$B$9,"X",IF(AB154&lt;=PARAMETER!$B$10,"Y","Z"))</f>
        <v>X</v>
      </c>
      <c r="AD154" s="16" t="str">
        <f aca="false">AA154&amp;AC154</f>
        <v>AX</v>
      </c>
      <c r="AE154" s="22" t="n">
        <f aca="false">DATA!I154</f>
        <v>0.12</v>
      </c>
      <c r="AF154" s="18" t="n">
        <f aca="false">DATA!L154</f>
        <v>139</v>
      </c>
      <c r="AG154" s="16" t="str">
        <f aca="false">DATA!K154</f>
        <v>D</v>
      </c>
      <c r="AH154" s="18" t="n">
        <f aca="false">IF(AE154&gt;=PARAMETER!$B$12,1,0)</f>
        <v>0</v>
      </c>
      <c r="AI154" s="18" t="n">
        <f aca="false">IF(AF154&gt;=PARAMETER!$B$13,1,0)</f>
        <v>1</v>
      </c>
      <c r="AJ154" s="18" t="n">
        <f aca="false">IF(AND(AH154=1,AI154=1),1,0)</f>
        <v>0</v>
      </c>
    </row>
    <row r="155" customFormat="false" ht="15" hidden="false" customHeight="false" outlineLevel="0" collapsed="false">
      <c r="A155" s="16" t="str">
        <f aca="false">DATA!A155</f>
        <v>ITM10153</v>
      </c>
      <c r="B155" s="16" t="str">
        <f aca="false">DATA!B155</f>
        <v>Electronics</v>
      </c>
      <c r="C155" s="17" t="n">
        <f aca="false">DATA!C155</f>
        <v>362</v>
      </c>
      <c r="D155" s="17" t="n">
        <f aca="false">DATA!D155</f>
        <v>68</v>
      </c>
      <c r="E155" s="18" t="n">
        <f aca="false">DATA!F155</f>
        <v>3</v>
      </c>
      <c r="F155" s="19" t="n">
        <f aca="false">DATA!G155</f>
        <v>49.51</v>
      </c>
      <c r="G155" s="19" t="n">
        <f aca="false">DATA!H155</f>
        <v>3.01</v>
      </c>
      <c r="H155" s="18" t="n">
        <f aca="false">DATA!E155</f>
        <v>3</v>
      </c>
      <c r="I155" s="20" t="n">
        <f aca="false">F155*E155</f>
        <v>148.53</v>
      </c>
      <c r="J155" s="20" t="n">
        <f aca="false">PARAMETER!$B$4*G155*SQRT(E155)</f>
        <v>8.57539985921062</v>
      </c>
      <c r="K155" s="20" t="n">
        <f aca="false">I155+J155</f>
        <v>157.105399859211</v>
      </c>
      <c r="L155" s="20" t="n">
        <f aca="false">K155+F155*H155</f>
        <v>305.635399859211</v>
      </c>
      <c r="M155" s="16" t="str">
        <f aca="false">IF(C155&lt;=K155,"REORDER",IF(C155&gt;L155,"OVERSTOCK","OK"))</f>
        <v>OVERSTOCK</v>
      </c>
      <c r="N155" s="16" t="str">
        <f aca="false">IF(C155&lt;=D155,"REORDER","OK")</f>
        <v>OK</v>
      </c>
      <c r="O155" s="18" t="n">
        <f aca="false">IF(D155&lt;I155,1,0)</f>
        <v>1</v>
      </c>
      <c r="P155" s="20" t="n">
        <f aca="false">C155/F155</f>
        <v>7.31165421127045</v>
      </c>
      <c r="Q155" s="19" t="n">
        <f aca="false">DATA!N155</f>
        <v>110.47</v>
      </c>
      <c r="R155" s="19" t="n">
        <f aca="false">DATA!O155</f>
        <v>1.92</v>
      </c>
      <c r="S155" s="17" t="n">
        <f aca="false">C155*Q155</f>
        <v>39990.14</v>
      </c>
      <c r="T155" s="19" t="n">
        <f aca="false">C155*R155</f>
        <v>695.04</v>
      </c>
      <c r="U155" s="20" t="n">
        <f aca="false">MAX(0,C155-L155)</f>
        <v>56.3646001407894</v>
      </c>
      <c r="V155" s="17" t="n">
        <f aca="false">U155*Q155</f>
        <v>6226.597377553</v>
      </c>
      <c r="W155" s="19" t="n">
        <f aca="false">U155*R155</f>
        <v>108.220032270316</v>
      </c>
      <c r="X155" s="20" t="n">
        <f aca="false">MAX(0,K155-C155)</f>
        <v>0</v>
      </c>
      <c r="Y155" s="17" t="n">
        <f aca="false">F155*PARAMETER!$B$5*Q155</f>
        <v>1996319.9405</v>
      </c>
      <c r="Z155" s="21" t="n">
        <f aca="false">SUMIF($Y$2:$Y$3205,"&gt;="&amp;Y155)/SUM($Y$2:$Y$3205)</f>
        <v>0.33602237997947</v>
      </c>
      <c r="AA155" s="16" t="str">
        <f aca="false">IF(Z155&lt;=PARAMETER!$B$7,"A",IF(Z155&lt;=PARAMETER!$B$8,"B","C"))</f>
        <v>A</v>
      </c>
      <c r="AB155" s="22" t="n">
        <f aca="false">G155/F155</f>
        <v>0.0607957988285195</v>
      </c>
      <c r="AC155" s="16" t="str">
        <f aca="false">IF(AB155&lt;=PARAMETER!$B$9,"X",IF(AB155&lt;=PARAMETER!$B$10,"Y","Z"))</f>
        <v>X</v>
      </c>
      <c r="AD155" s="16" t="str">
        <f aca="false">AA155&amp;AC155</f>
        <v>AX</v>
      </c>
      <c r="AE155" s="22" t="n">
        <f aca="false">DATA!I155</f>
        <v>0.91</v>
      </c>
      <c r="AF155" s="18" t="n">
        <f aca="false">DATA!L155</f>
        <v>75</v>
      </c>
      <c r="AG155" s="16" t="str">
        <f aca="false">DATA!K155</f>
        <v>D</v>
      </c>
      <c r="AH155" s="18" t="n">
        <f aca="false">IF(AE155&gt;=PARAMETER!$B$12,1,0)</f>
        <v>1</v>
      </c>
      <c r="AI155" s="18" t="n">
        <f aca="false">IF(AF155&gt;=PARAMETER!$B$13,1,0)</f>
        <v>0</v>
      </c>
      <c r="AJ155" s="18" t="n">
        <f aca="false">IF(AND(AH155=1,AI155=1),1,0)</f>
        <v>0</v>
      </c>
    </row>
    <row r="156" customFormat="false" ht="15" hidden="false" customHeight="false" outlineLevel="0" collapsed="false">
      <c r="A156" s="16" t="str">
        <f aca="false">DATA!A156</f>
        <v>ITM10154</v>
      </c>
      <c r="B156" s="16" t="str">
        <f aca="false">DATA!B156</f>
        <v>Groceries</v>
      </c>
      <c r="C156" s="17" t="n">
        <f aca="false">DATA!C156</f>
        <v>107</v>
      </c>
      <c r="D156" s="17" t="n">
        <f aca="false">DATA!D156</f>
        <v>20</v>
      </c>
      <c r="E156" s="18" t="n">
        <f aca="false">DATA!F156</f>
        <v>4</v>
      </c>
      <c r="F156" s="19" t="n">
        <f aca="false">DATA!G156</f>
        <v>33.34</v>
      </c>
      <c r="G156" s="19" t="n">
        <f aca="false">DATA!H156</f>
        <v>2.61</v>
      </c>
      <c r="H156" s="18" t="n">
        <f aca="false">DATA!E156</f>
        <v>8</v>
      </c>
      <c r="I156" s="20" t="n">
        <f aca="false">F156*E156</f>
        <v>133.36</v>
      </c>
      <c r="J156" s="20" t="n">
        <f aca="false">PARAMETER!$B$4*G156*SQRT(E156)</f>
        <v>8.58613593268668</v>
      </c>
      <c r="K156" s="20" t="n">
        <f aca="false">I156+J156</f>
        <v>141.946135932687</v>
      </c>
      <c r="L156" s="20" t="n">
        <f aca="false">K156+F156*H156</f>
        <v>408.666135932687</v>
      </c>
      <c r="M156" s="16" t="str">
        <f aca="false">IF(C156&lt;=K156,"REORDER",IF(C156&gt;L156,"OVERSTOCK","OK"))</f>
        <v>REORDER</v>
      </c>
      <c r="N156" s="16" t="str">
        <f aca="false">IF(C156&lt;=D156,"REORDER","OK")</f>
        <v>OK</v>
      </c>
      <c r="O156" s="18" t="n">
        <f aca="false">IF(D156&lt;I156,1,0)</f>
        <v>1</v>
      </c>
      <c r="P156" s="20" t="n">
        <f aca="false">C156/F156</f>
        <v>3.20935812837433</v>
      </c>
      <c r="Q156" s="19" t="n">
        <f aca="false">DATA!N156</f>
        <v>92.42</v>
      </c>
      <c r="R156" s="19" t="n">
        <f aca="false">DATA!O156</f>
        <v>0.8</v>
      </c>
      <c r="S156" s="17" t="n">
        <f aca="false">C156*Q156</f>
        <v>9888.94</v>
      </c>
      <c r="T156" s="19" t="n">
        <f aca="false">C156*R156</f>
        <v>85.6</v>
      </c>
      <c r="U156" s="20" t="n">
        <f aca="false">MAX(0,C156-L156)</f>
        <v>0</v>
      </c>
      <c r="V156" s="17" t="n">
        <f aca="false">U156*Q156</f>
        <v>0</v>
      </c>
      <c r="W156" s="19" t="n">
        <f aca="false">U156*R156</f>
        <v>0</v>
      </c>
      <c r="X156" s="20" t="n">
        <f aca="false">MAX(0,K156-C156)</f>
        <v>34.9461359326867</v>
      </c>
      <c r="Y156" s="17" t="n">
        <f aca="false">F156*PARAMETER!$B$5*Q156</f>
        <v>1124668.222</v>
      </c>
      <c r="Z156" s="21" t="n">
        <f aca="false">SUMIF($Y$2:$Y$3205,"&gt;="&amp;Y156)/SUM($Y$2:$Y$3205)</f>
        <v>0.677452237088708</v>
      </c>
      <c r="AA156" s="16" t="str">
        <f aca="false">IF(Z156&lt;=PARAMETER!$B$7,"A",IF(Z156&lt;=PARAMETER!$B$8,"B","C"))</f>
        <v>A</v>
      </c>
      <c r="AB156" s="22" t="n">
        <f aca="false">G156/F156</f>
        <v>0.0782843431313737</v>
      </c>
      <c r="AC156" s="16" t="str">
        <f aca="false">IF(AB156&lt;=PARAMETER!$B$9,"X",IF(AB156&lt;=PARAMETER!$B$10,"Y","Z"))</f>
        <v>X</v>
      </c>
      <c r="AD156" s="16" t="str">
        <f aca="false">AA156&amp;AC156</f>
        <v>AX</v>
      </c>
      <c r="AE156" s="22" t="n">
        <f aca="false">DATA!I156</f>
        <v>0.16</v>
      </c>
      <c r="AF156" s="18" t="n">
        <f aca="false">DATA!L156</f>
        <v>153</v>
      </c>
      <c r="AG156" s="16" t="str">
        <f aca="false">DATA!K156</f>
        <v>B</v>
      </c>
      <c r="AH156" s="18" t="n">
        <f aca="false">IF(AE156&gt;=PARAMETER!$B$12,1,0)</f>
        <v>0</v>
      </c>
      <c r="AI156" s="18" t="n">
        <f aca="false">IF(AF156&gt;=PARAMETER!$B$13,1,0)</f>
        <v>1</v>
      </c>
      <c r="AJ156" s="18" t="n">
        <f aca="false">IF(AND(AH156=1,AI156=1),1,0)</f>
        <v>0</v>
      </c>
    </row>
    <row r="157" customFormat="false" ht="15" hidden="false" customHeight="false" outlineLevel="0" collapsed="false">
      <c r="A157" s="16" t="str">
        <f aca="false">DATA!A157</f>
        <v>ITM10155</v>
      </c>
      <c r="B157" s="16" t="str">
        <f aca="false">DATA!B157</f>
        <v>Electronics</v>
      </c>
      <c r="C157" s="17" t="n">
        <f aca="false">DATA!C157</f>
        <v>325</v>
      </c>
      <c r="D157" s="17" t="n">
        <f aca="false">DATA!D157</f>
        <v>77</v>
      </c>
      <c r="E157" s="18" t="n">
        <f aca="false">DATA!F157</f>
        <v>5</v>
      </c>
      <c r="F157" s="19" t="n">
        <f aca="false">DATA!G157</f>
        <v>36.94</v>
      </c>
      <c r="G157" s="19" t="n">
        <f aca="false">DATA!H157</f>
        <v>6.9</v>
      </c>
      <c r="H157" s="18" t="n">
        <f aca="false">DATA!E157</f>
        <v>4</v>
      </c>
      <c r="I157" s="20" t="n">
        <f aca="false">F157*E157</f>
        <v>184.7</v>
      </c>
      <c r="J157" s="20" t="n">
        <f aca="false">PARAMETER!$B$4*G157*SQRT(E157)</f>
        <v>25.3782312080139</v>
      </c>
      <c r="K157" s="20" t="n">
        <f aca="false">I157+J157</f>
        <v>210.078231208014</v>
      </c>
      <c r="L157" s="20" t="n">
        <f aca="false">K157+F157*H157</f>
        <v>357.838231208014</v>
      </c>
      <c r="M157" s="16" t="str">
        <f aca="false">IF(C157&lt;=K157,"REORDER",IF(C157&gt;L157,"OVERSTOCK","OK"))</f>
        <v>OK</v>
      </c>
      <c r="N157" s="16" t="str">
        <f aca="false">IF(C157&lt;=D157,"REORDER","OK")</f>
        <v>OK</v>
      </c>
      <c r="O157" s="18" t="n">
        <f aca="false">IF(D157&lt;I157,1,0)</f>
        <v>1</v>
      </c>
      <c r="P157" s="20" t="n">
        <f aca="false">C157/F157</f>
        <v>8.79805089334055</v>
      </c>
      <c r="Q157" s="19" t="n">
        <f aca="false">DATA!N157</f>
        <v>100.39</v>
      </c>
      <c r="R157" s="19" t="n">
        <f aca="false">DATA!O157</f>
        <v>0.21</v>
      </c>
      <c r="S157" s="17" t="n">
        <f aca="false">C157*Q157</f>
        <v>32626.75</v>
      </c>
      <c r="T157" s="19" t="n">
        <f aca="false">C157*R157</f>
        <v>68.25</v>
      </c>
      <c r="U157" s="20" t="n">
        <f aca="false">MAX(0,C157-L157)</f>
        <v>0</v>
      </c>
      <c r="V157" s="17" t="n">
        <f aca="false">U157*Q157</f>
        <v>0</v>
      </c>
      <c r="W157" s="19" t="n">
        <f aca="false">U157*R157</f>
        <v>0</v>
      </c>
      <c r="X157" s="20" t="n">
        <f aca="false">MAX(0,K157-C157)</f>
        <v>0</v>
      </c>
      <c r="Y157" s="17" t="n">
        <f aca="false">F157*PARAMETER!$B$5*Q157</f>
        <v>1353568.409</v>
      </c>
      <c r="Z157" s="21" t="n">
        <f aca="false">SUMIF($Y$2:$Y$3205,"&gt;="&amp;Y157)/SUM($Y$2:$Y$3205)</f>
        <v>0.586326455095871</v>
      </c>
      <c r="AA157" s="16" t="str">
        <f aca="false">IF(Z157&lt;=PARAMETER!$B$7,"A",IF(Z157&lt;=PARAMETER!$B$8,"B","C"))</f>
        <v>A</v>
      </c>
      <c r="AB157" s="22" t="n">
        <f aca="false">G157/F157</f>
        <v>0.186789388197076</v>
      </c>
      <c r="AC157" s="16" t="str">
        <f aca="false">IF(AB157&lt;=PARAMETER!$B$9,"X",IF(AB157&lt;=PARAMETER!$B$10,"Y","Z"))</f>
        <v>X</v>
      </c>
      <c r="AD157" s="16" t="str">
        <f aca="false">AA157&amp;AC157</f>
        <v>AX</v>
      </c>
      <c r="AE157" s="22" t="n">
        <f aca="false">DATA!I157</f>
        <v>0.44</v>
      </c>
      <c r="AF157" s="18" t="n">
        <f aca="false">DATA!L157</f>
        <v>133</v>
      </c>
      <c r="AG157" s="16" t="str">
        <f aca="false">DATA!K157</f>
        <v>C</v>
      </c>
      <c r="AH157" s="18" t="n">
        <f aca="false">IF(AE157&gt;=PARAMETER!$B$12,1,0)</f>
        <v>0</v>
      </c>
      <c r="AI157" s="18" t="n">
        <f aca="false">IF(AF157&gt;=PARAMETER!$B$13,1,0)</f>
        <v>1</v>
      </c>
      <c r="AJ157" s="18" t="n">
        <f aca="false">IF(AND(AH157=1,AI157=1),1,0)</f>
        <v>0</v>
      </c>
    </row>
    <row r="158" customFormat="false" ht="15" hidden="false" customHeight="false" outlineLevel="0" collapsed="false">
      <c r="A158" s="16" t="str">
        <f aca="false">DATA!A158</f>
        <v>ITM10156</v>
      </c>
      <c r="B158" s="16" t="str">
        <f aca="false">DATA!B158</f>
        <v>Pharma</v>
      </c>
      <c r="C158" s="17" t="n">
        <f aca="false">DATA!C158</f>
        <v>283</v>
      </c>
      <c r="D158" s="17" t="n">
        <f aca="false">DATA!D158</f>
        <v>91</v>
      </c>
      <c r="E158" s="18" t="n">
        <f aca="false">DATA!F158</f>
        <v>7</v>
      </c>
      <c r="F158" s="19" t="n">
        <f aca="false">DATA!G158</f>
        <v>20.04</v>
      </c>
      <c r="G158" s="19" t="n">
        <f aca="false">DATA!H158</f>
        <v>1.49</v>
      </c>
      <c r="H158" s="18" t="n">
        <f aca="false">DATA!E158</f>
        <v>8</v>
      </c>
      <c r="I158" s="20" t="n">
        <f aca="false">F158*E158</f>
        <v>140.28</v>
      </c>
      <c r="J158" s="20" t="n">
        <f aca="false">PARAMETER!$B$4*G158*SQRT(E158)</f>
        <v>6.48429172362414</v>
      </c>
      <c r="K158" s="20" t="n">
        <f aca="false">I158+J158</f>
        <v>146.764291723624</v>
      </c>
      <c r="L158" s="20" t="n">
        <f aca="false">K158+F158*H158</f>
        <v>307.084291723624</v>
      </c>
      <c r="M158" s="16" t="str">
        <f aca="false">IF(C158&lt;=K158,"REORDER",IF(C158&gt;L158,"OVERSTOCK","OK"))</f>
        <v>OK</v>
      </c>
      <c r="N158" s="16" t="str">
        <f aca="false">IF(C158&lt;=D158,"REORDER","OK")</f>
        <v>OK</v>
      </c>
      <c r="O158" s="18" t="n">
        <f aca="false">IF(D158&lt;I158,1,0)</f>
        <v>1</v>
      </c>
      <c r="P158" s="20" t="n">
        <f aca="false">C158/F158</f>
        <v>14.1217564870259</v>
      </c>
      <c r="Q158" s="19" t="n">
        <f aca="false">DATA!N158</f>
        <v>64.23</v>
      </c>
      <c r="R158" s="19" t="n">
        <f aca="false">DATA!O158</f>
        <v>1.58</v>
      </c>
      <c r="S158" s="17" t="n">
        <f aca="false">C158*Q158</f>
        <v>18177.09</v>
      </c>
      <c r="T158" s="19" t="n">
        <f aca="false">C158*R158</f>
        <v>447.14</v>
      </c>
      <c r="U158" s="20" t="n">
        <f aca="false">MAX(0,C158-L158)</f>
        <v>0</v>
      </c>
      <c r="V158" s="17" t="n">
        <f aca="false">U158*Q158</f>
        <v>0</v>
      </c>
      <c r="W158" s="19" t="n">
        <f aca="false">U158*R158</f>
        <v>0</v>
      </c>
      <c r="X158" s="20" t="n">
        <f aca="false">MAX(0,K158-C158)</f>
        <v>0</v>
      </c>
      <c r="Y158" s="17" t="n">
        <f aca="false">F158*PARAMETER!$B$5*Q158</f>
        <v>469816.758</v>
      </c>
      <c r="Z158" s="21" t="n">
        <f aca="false">SUMIF($Y$2:$Y$3205,"&gt;="&amp;Y158)/SUM($Y$2:$Y$3205)</f>
        <v>0.91537035760762</v>
      </c>
      <c r="AA158" s="16" t="str">
        <f aca="false">IF(Z158&lt;=PARAMETER!$B$7,"A",IF(Z158&lt;=PARAMETER!$B$8,"B","C"))</f>
        <v>B</v>
      </c>
      <c r="AB158" s="22" t="n">
        <f aca="false">G158/F158</f>
        <v>0.0743512974051896</v>
      </c>
      <c r="AC158" s="16" t="str">
        <f aca="false">IF(AB158&lt;=PARAMETER!$B$9,"X",IF(AB158&lt;=PARAMETER!$B$10,"Y","Z"))</f>
        <v>X</v>
      </c>
      <c r="AD158" s="16" t="str">
        <f aca="false">AA158&amp;AC158</f>
        <v>BX</v>
      </c>
      <c r="AE158" s="22" t="n">
        <f aca="false">DATA!I158</f>
        <v>0.17</v>
      </c>
      <c r="AF158" s="18" t="n">
        <f aca="false">DATA!L158</f>
        <v>66</v>
      </c>
      <c r="AG158" s="16" t="str">
        <f aca="false">DATA!K158</f>
        <v>D</v>
      </c>
      <c r="AH158" s="18" t="n">
        <f aca="false">IF(AE158&gt;=PARAMETER!$B$12,1,0)</f>
        <v>0</v>
      </c>
      <c r="AI158" s="18" t="n">
        <f aca="false">IF(AF158&gt;=PARAMETER!$B$13,1,0)</f>
        <v>0</v>
      </c>
      <c r="AJ158" s="18" t="n">
        <f aca="false">IF(AND(AH158=1,AI158=1),1,0)</f>
        <v>0</v>
      </c>
    </row>
    <row r="159" customFormat="false" ht="15" hidden="false" customHeight="false" outlineLevel="0" collapsed="false">
      <c r="A159" s="16" t="str">
        <f aca="false">DATA!A159</f>
        <v>ITM10157</v>
      </c>
      <c r="B159" s="16" t="str">
        <f aca="false">DATA!B159</f>
        <v>Automotive</v>
      </c>
      <c r="C159" s="17" t="n">
        <f aca="false">DATA!C159</f>
        <v>444</v>
      </c>
      <c r="D159" s="17" t="n">
        <f aca="false">DATA!D159</f>
        <v>77</v>
      </c>
      <c r="E159" s="18" t="n">
        <f aca="false">DATA!F159</f>
        <v>9</v>
      </c>
      <c r="F159" s="19" t="n">
        <f aca="false">DATA!G159</f>
        <v>22.22</v>
      </c>
      <c r="G159" s="19" t="n">
        <f aca="false">DATA!H159</f>
        <v>4.81</v>
      </c>
      <c r="H159" s="18" t="n">
        <f aca="false">DATA!E159</f>
        <v>11</v>
      </c>
      <c r="I159" s="20" t="n">
        <f aca="false">F159*E159</f>
        <v>199.98</v>
      </c>
      <c r="J159" s="20" t="n">
        <f aca="false">PARAMETER!$B$4*G159*SQRT(E159)</f>
        <v>23.7352378369097</v>
      </c>
      <c r="K159" s="20" t="n">
        <f aca="false">I159+J159</f>
        <v>223.71523783691</v>
      </c>
      <c r="L159" s="20" t="n">
        <f aca="false">K159+F159*H159</f>
        <v>468.13523783691</v>
      </c>
      <c r="M159" s="16" t="str">
        <f aca="false">IF(C159&lt;=K159,"REORDER",IF(C159&gt;L159,"OVERSTOCK","OK"))</f>
        <v>OK</v>
      </c>
      <c r="N159" s="16" t="str">
        <f aca="false">IF(C159&lt;=D159,"REORDER","OK")</f>
        <v>OK</v>
      </c>
      <c r="O159" s="18" t="n">
        <f aca="false">IF(D159&lt;I159,1,0)</f>
        <v>1</v>
      </c>
      <c r="P159" s="20" t="n">
        <f aca="false">C159/F159</f>
        <v>19.98199819982</v>
      </c>
      <c r="Q159" s="19" t="n">
        <f aca="false">DATA!N159</f>
        <v>42.29</v>
      </c>
      <c r="R159" s="19" t="n">
        <f aca="false">DATA!O159</f>
        <v>1.44</v>
      </c>
      <c r="S159" s="17" t="n">
        <f aca="false">C159*Q159</f>
        <v>18776.76</v>
      </c>
      <c r="T159" s="19" t="n">
        <f aca="false">C159*R159</f>
        <v>639.36</v>
      </c>
      <c r="U159" s="20" t="n">
        <f aca="false">MAX(0,C159-L159)</f>
        <v>0</v>
      </c>
      <c r="V159" s="17" t="n">
        <f aca="false">U159*Q159</f>
        <v>0</v>
      </c>
      <c r="W159" s="19" t="n">
        <f aca="false">U159*R159</f>
        <v>0</v>
      </c>
      <c r="X159" s="20" t="n">
        <f aca="false">MAX(0,K159-C159)</f>
        <v>0</v>
      </c>
      <c r="Y159" s="17" t="n">
        <f aca="false">F159*PARAMETER!$B$5*Q159</f>
        <v>342984.587</v>
      </c>
      <c r="Z159" s="21" t="n">
        <f aca="false">SUMIF($Y$2:$Y$3205,"&gt;="&amp;Y159)/SUM($Y$2:$Y$3205)</f>
        <v>0.94954910688248</v>
      </c>
      <c r="AA159" s="16" t="str">
        <f aca="false">IF(Z159&lt;=PARAMETER!$B$7,"A",IF(Z159&lt;=PARAMETER!$B$8,"B","C"))</f>
        <v>B</v>
      </c>
      <c r="AB159" s="22" t="n">
        <f aca="false">G159/F159</f>
        <v>0.216471647164716</v>
      </c>
      <c r="AC159" s="16" t="str">
        <f aca="false">IF(AB159&lt;=PARAMETER!$B$9,"X",IF(AB159&lt;=PARAMETER!$B$10,"Y","Z"))</f>
        <v>X</v>
      </c>
      <c r="AD159" s="16" t="str">
        <f aca="false">AA159&amp;AC159</f>
        <v>BX</v>
      </c>
      <c r="AE159" s="22" t="n">
        <f aca="false">DATA!I159</f>
        <v>0.79</v>
      </c>
      <c r="AF159" s="18" t="n">
        <f aca="false">DATA!L159</f>
        <v>160</v>
      </c>
      <c r="AG159" s="16" t="str">
        <f aca="false">DATA!K159</f>
        <v>B</v>
      </c>
      <c r="AH159" s="18" t="n">
        <f aca="false">IF(AE159&gt;=PARAMETER!$B$12,1,0)</f>
        <v>1</v>
      </c>
      <c r="AI159" s="18" t="n">
        <f aca="false">IF(AF159&gt;=PARAMETER!$B$13,1,0)</f>
        <v>1</v>
      </c>
      <c r="AJ159" s="18" t="n">
        <f aca="false">IF(AND(AH159=1,AI159=1),1,0)</f>
        <v>1</v>
      </c>
    </row>
    <row r="160" customFormat="false" ht="15" hidden="false" customHeight="false" outlineLevel="0" collapsed="false">
      <c r="A160" s="16" t="str">
        <f aca="false">DATA!A160</f>
        <v>ITM10158</v>
      </c>
      <c r="B160" s="16" t="str">
        <f aca="false">DATA!B160</f>
        <v>Electronics</v>
      </c>
      <c r="C160" s="17" t="n">
        <f aca="false">DATA!C160</f>
        <v>409</v>
      </c>
      <c r="D160" s="17" t="n">
        <f aca="false">DATA!D160</f>
        <v>97</v>
      </c>
      <c r="E160" s="18" t="n">
        <f aca="false">DATA!F160</f>
        <v>8</v>
      </c>
      <c r="F160" s="19" t="n">
        <f aca="false">DATA!G160</f>
        <v>8.06</v>
      </c>
      <c r="G160" s="19" t="n">
        <f aca="false">DATA!H160</f>
        <v>5.18</v>
      </c>
      <c r="H160" s="18" t="n">
        <f aca="false">DATA!E160</f>
        <v>10</v>
      </c>
      <c r="I160" s="20" t="n">
        <f aca="false">F160*E160</f>
        <v>64.48</v>
      </c>
      <c r="J160" s="20" t="n">
        <f aca="false">PARAMETER!$B$4*G160*SQRT(E160)</f>
        <v>24.0991658241807</v>
      </c>
      <c r="K160" s="20" t="n">
        <f aca="false">I160+J160</f>
        <v>88.5791658241807</v>
      </c>
      <c r="L160" s="20" t="n">
        <f aca="false">K160+F160*H160</f>
        <v>169.179165824181</v>
      </c>
      <c r="M160" s="16" t="str">
        <f aca="false">IF(C160&lt;=K160,"REORDER",IF(C160&gt;L160,"OVERSTOCK","OK"))</f>
        <v>OVERSTOCK</v>
      </c>
      <c r="N160" s="16" t="str">
        <f aca="false">IF(C160&lt;=D160,"REORDER","OK")</f>
        <v>OK</v>
      </c>
      <c r="O160" s="18" t="n">
        <f aca="false">IF(D160&lt;I160,1,0)</f>
        <v>0</v>
      </c>
      <c r="P160" s="20" t="n">
        <f aca="false">C160/F160</f>
        <v>50.7444168734491</v>
      </c>
      <c r="Q160" s="19" t="n">
        <f aca="false">DATA!N160</f>
        <v>29.93</v>
      </c>
      <c r="R160" s="19" t="n">
        <f aca="false">DATA!O160</f>
        <v>1.1</v>
      </c>
      <c r="S160" s="17" t="n">
        <f aca="false">C160*Q160</f>
        <v>12241.37</v>
      </c>
      <c r="T160" s="19" t="n">
        <f aca="false">C160*R160</f>
        <v>449.9</v>
      </c>
      <c r="U160" s="20" t="n">
        <f aca="false">MAX(0,C160-L160)</f>
        <v>239.820834175819</v>
      </c>
      <c r="V160" s="17" t="n">
        <f aca="false">U160*Q160</f>
        <v>7177.83756688227</v>
      </c>
      <c r="W160" s="19" t="n">
        <f aca="false">U160*R160</f>
        <v>263.802917593401</v>
      </c>
      <c r="X160" s="20" t="n">
        <f aca="false">MAX(0,K160-C160)</f>
        <v>0</v>
      </c>
      <c r="Y160" s="17" t="n">
        <f aca="false">F160*PARAMETER!$B$5*Q160</f>
        <v>88051.067</v>
      </c>
      <c r="Z160" s="21" t="n">
        <f aca="false">SUMIF($Y$2:$Y$3205,"&gt;="&amp;Y160)/SUM($Y$2:$Y$3205)</f>
        <v>0.99724907524044</v>
      </c>
      <c r="AA160" s="16" t="str">
        <f aca="false">IF(Z160&lt;=PARAMETER!$B$7,"A",IF(Z160&lt;=PARAMETER!$B$8,"B","C"))</f>
        <v>C</v>
      </c>
      <c r="AB160" s="22" t="n">
        <f aca="false">G160/F160</f>
        <v>0.642679900744417</v>
      </c>
      <c r="AC160" s="16" t="str">
        <f aca="false">IF(AB160&lt;=PARAMETER!$B$9,"X",IF(AB160&lt;=PARAMETER!$B$10,"Y","Z"))</f>
        <v>Z</v>
      </c>
      <c r="AD160" s="16" t="str">
        <f aca="false">AA160&amp;AC160</f>
        <v>CZ</v>
      </c>
      <c r="AE160" s="22" t="n">
        <f aca="false">DATA!I160</f>
        <v>0.23</v>
      </c>
      <c r="AF160" s="18" t="n">
        <f aca="false">DATA!L160</f>
        <v>160</v>
      </c>
      <c r="AG160" s="16" t="str">
        <f aca="false">DATA!K160</f>
        <v>C</v>
      </c>
      <c r="AH160" s="18" t="n">
        <f aca="false">IF(AE160&gt;=PARAMETER!$B$12,1,0)</f>
        <v>0</v>
      </c>
      <c r="AI160" s="18" t="n">
        <f aca="false">IF(AF160&gt;=PARAMETER!$B$13,1,0)</f>
        <v>1</v>
      </c>
      <c r="AJ160" s="18" t="n">
        <f aca="false">IF(AND(AH160=1,AI160=1),1,0)</f>
        <v>0</v>
      </c>
    </row>
    <row r="161" customFormat="false" ht="15" hidden="false" customHeight="false" outlineLevel="0" collapsed="false">
      <c r="A161" s="16" t="str">
        <f aca="false">DATA!A161</f>
        <v>ITM10159</v>
      </c>
      <c r="B161" s="16" t="str">
        <f aca="false">DATA!B161</f>
        <v>Groceries</v>
      </c>
      <c r="C161" s="17" t="n">
        <f aca="false">DATA!C161</f>
        <v>344</v>
      </c>
      <c r="D161" s="17" t="n">
        <f aca="false">DATA!D161</f>
        <v>31</v>
      </c>
      <c r="E161" s="18" t="n">
        <f aca="false">DATA!F161</f>
        <v>2</v>
      </c>
      <c r="F161" s="19" t="n">
        <f aca="false">DATA!G161</f>
        <v>41.31</v>
      </c>
      <c r="G161" s="19" t="n">
        <f aca="false">DATA!H161</f>
        <v>4.12</v>
      </c>
      <c r="H161" s="18" t="n">
        <f aca="false">DATA!E161</f>
        <v>11</v>
      </c>
      <c r="I161" s="20" t="n">
        <f aca="false">F161*E161</f>
        <v>82.62</v>
      </c>
      <c r="J161" s="20" t="n">
        <f aca="false">PARAMETER!$B$4*G161*SQRT(E161)</f>
        <v>9.58383814629579</v>
      </c>
      <c r="K161" s="20" t="n">
        <f aca="false">I161+J161</f>
        <v>92.2038381462958</v>
      </c>
      <c r="L161" s="20" t="n">
        <f aca="false">K161+F161*H161</f>
        <v>546.613838146296</v>
      </c>
      <c r="M161" s="16" t="str">
        <f aca="false">IF(C161&lt;=K161,"REORDER",IF(C161&gt;L161,"OVERSTOCK","OK"))</f>
        <v>OK</v>
      </c>
      <c r="N161" s="16" t="str">
        <f aca="false">IF(C161&lt;=D161,"REORDER","OK")</f>
        <v>OK</v>
      </c>
      <c r="O161" s="18" t="n">
        <f aca="false">IF(D161&lt;I161,1,0)</f>
        <v>1</v>
      </c>
      <c r="P161" s="20" t="n">
        <f aca="false">C161/F161</f>
        <v>8.32728152989591</v>
      </c>
      <c r="Q161" s="19" t="n">
        <f aca="false">DATA!N161</f>
        <v>95.77</v>
      </c>
      <c r="R161" s="19" t="n">
        <f aca="false">DATA!O161</f>
        <v>0.72</v>
      </c>
      <c r="S161" s="17" t="n">
        <f aca="false">C161*Q161</f>
        <v>32944.88</v>
      </c>
      <c r="T161" s="19" t="n">
        <f aca="false">C161*R161</f>
        <v>247.68</v>
      </c>
      <c r="U161" s="20" t="n">
        <f aca="false">MAX(0,C161-L161)</f>
        <v>0</v>
      </c>
      <c r="V161" s="17" t="n">
        <f aca="false">U161*Q161</f>
        <v>0</v>
      </c>
      <c r="W161" s="19" t="n">
        <f aca="false">U161*R161</f>
        <v>0</v>
      </c>
      <c r="X161" s="20" t="n">
        <f aca="false">MAX(0,K161-C161)</f>
        <v>0</v>
      </c>
      <c r="Y161" s="17" t="n">
        <f aca="false">F161*PARAMETER!$B$5*Q161</f>
        <v>1444034.4255</v>
      </c>
      <c r="Z161" s="21" t="n">
        <f aca="false">SUMIF($Y$2:$Y$3205,"&gt;="&amp;Y161)/SUM($Y$2:$Y$3205)</f>
        <v>0.549687771804288</v>
      </c>
      <c r="AA161" s="16" t="str">
        <f aca="false">IF(Z161&lt;=PARAMETER!$B$7,"A",IF(Z161&lt;=PARAMETER!$B$8,"B","C"))</f>
        <v>A</v>
      </c>
      <c r="AB161" s="22" t="n">
        <f aca="false">G161/F161</f>
        <v>0.0997337206487533</v>
      </c>
      <c r="AC161" s="16" t="str">
        <f aca="false">IF(AB161&lt;=PARAMETER!$B$9,"X",IF(AB161&lt;=PARAMETER!$B$10,"Y","Z"))</f>
        <v>X</v>
      </c>
      <c r="AD161" s="16" t="str">
        <f aca="false">AA161&amp;AC161</f>
        <v>AX</v>
      </c>
      <c r="AE161" s="22" t="n">
        <f aca="false">DATA!I161</f>
        <v>0.9</v>
      </c>
      <c r="AF161" s="18" t="n">
        <f aca="false">DATA!L161</f>
        <v>30</v>
      </c>
      <c r="AG161" s="16" t="str">
        <f aca="false">DATA!K161</f>
        <v>C</v>
      </c>
      <c r="AH161" s="18" t="n">
        <f aca="false">IF(AE161&gt;=PARAMETER!$B$12,1,0)</f>
        <v>1</v>
      </c>
      <c r="AI161" s="18" t="n">
        <f aca="false">IF(AF161&gt;=PARAMETER!$B$13,1,0)</f>
        <v>0</v>
      </c>
      <c r="AJ161" s="18" t="n">
        <f aca="false">IF(AND(AH161=1,AI161=1),1,0)</f>
        <v>0</v>
      </c>
    </row>
    <row r="162" customFormat="false" ht="15" hidden="false" customHeight="false" outlineLevel="0" collapsed="false">
      <c r="A162" s="16" t="str">
        <f aca="false">DATA!A162</f>
        <v>ITM10160</v>
      </c>
      <c r="B162" s="16" t="str">
        <f aca="false">DATA!B162</f>
        <v>Groceries</v>
      </c>
      <c r="C162" s="17" t="n">
        <f aca="false">DATA!C162</f>
        <v>447</v>
      </c>
      <c r="D162" s="17" t="n">
        <f aca="false">DATA!D162</f>
        <v>75</v>
      </c>
      <c r="E162" s="18" t="n">
        <f aca="false">DATA!F162</f>
        <v>7</v>
      </c>
      <c r="F162" s="19" t="n">
        <f aca="false">DATA!G162</f>
        <v>46.62</v>
      </c>
      <c r="G162" s="19" t="n">
        <f aca="false">DATA!H162</f>
        <v>2.26</v>
      </c>
      <c r="H162" s="18" t="n">
        <f aca="false">DATA!E162</f>
        <v>12</v>
      </c>
      <c r="I162" s="20" t="n">
        <f aca="false">F162*E162</f>
        <v>326.34</v>
      </c>
      <c r="J162" s="20" t="n">
        <f aca="false">PARAMETER!$B$4*G162*SQRT(E162)</f>
        <v>9.83523442643662</v>
      </c>
      <c r="K162" s="20" t="n">
        <f aca="false">I162+J162</f>
        <v>336.175234426437</v>
      </c>
      <c r="L162" s="20" t="n">
        <f aca="false">K162+F162*H162</f>
        <v>895.615234426437</v>
      </c>
      <c r="M162" s="16" t="str">
        <f aca="false">IF(C162&lt;=K162,"REORDER",IF(C162&gt;L162,"OVERSTOCK","OK"))</f>
        <v>OK</v>
      </c>
      <c r="N162" s="16" t="str">
        <f aca="false">IF(C162&lt;=D162,"REORDER","OK")</f>
        <v>OK</v>
      </c>
      <c r="O162" s="18" t="n">
        <f aca="false">IF(D162&lt;I162,1,0)</f>
        <v>1</v>
      </c>
      <c r="P162" s="20" t="n">
        <f aca="false">C162/F162</f>
        <v>9.58815958815959</v>
      </c>
      <c r="Q162" s="19" t="n">
        <f aca="false">DATA!N162</f>
        <v>33.8</v>
      </c>
      <c r="R162" s="19" t="n">
        <f aca="false">DATA!O162</f>
        <v>0.46</v>
      </c>
      <c r="S162" s="17" t="n">
        <f aca="false">C162*Q162</f>
        <v>15108.6</v>
      </c>
      <c r="T162" s="19" t="n">
        <f aca="false">C162*R162</f>
        <v>205.62</v>
      </c>
      <c r="U162" s="20" t="n">
        <f aca="false">MAX(0,C162-L162)</f>
        <v>0</v>
      </c>
      <c r="V162" s="17" t="n">
        <f aca="false">U162*Q162</f>
        <v>0</v>
      </c>
      <c r="W162" s="19" t="n">
        <f aca="false">U162*R162</f>
        <v>0</v>
      </c>
      <c r="X162" s="20" t="n">
        <f aca="false">MAX(0,K162-C162)</f>
        <v>0</v>
      </c>
      <c r="Y162" s="17" t="n">
        <f aca="false">F162*PARAMETER!$B$5*Q162</f>
        <v>575150.94</v>
      </c>
      <c r="Z162" s="21" t="n">
        <f aca="false">SUMIF($Y$2:$Y$3205,"&gt;="&amp;Y162)/SUM($Y$2:$Y$3205)</f>
        <v>0.88360601562055</v>
      </c>
      <c r="AA162" s="16" t="str">
        <f aca="false">IF(Z162&lt;=PARAMETER!$B$7,"A",IF(Z162&lt;=PARAMETER!$B$8,"B","C"))</f>
        <v>B</v>
      </c>
      <c r="AB162" s="22" t="n">
        <f aca="false">G162/F162</f>
        <v>0.0484770484770485</v>
      </c>
      <c r="AC162" s="16" t="str">
        <f aca="false">IF(AB162&lt;=PARAMETER!$B$9,"X",IF(AB162&lt;=PARAMETER!$B$10,"Y","Z"))</f>
        <v>X</v>
      </c>
      <c r="AD162" s="16" t="str">
        <f aca="false">AA162&amp;AC162</f>
        <v>BX</v>
      </c>
      <c r="AE162" s="22" t="n">
        <f aca="false">DATA!I162</f>
        <v>0.58</v>
      </c>
      <c r="AF162" s="18" t="n">
        <f aca="false">DATA!L162</f>
        <v>112</v>
      </c>
      <c r="AG162" s="16" t="str">
        <f aca="false">DATA!K162</f>
        <v>D</v>
      </c>
      <c r="AH162" s="18" t="n">
        <f aca="false">IF(AE162&gt;=PARAMETER!$B$12,1,0)</f>
        <v>0</v>
      </c>
      <c r="AI162" s="18" t="n">
        <f aca="false">IF(AF162&gt;=PARAMETER!$B$13,1,0)</f>
        <v>1</v>
      </c>
      <c r="AJ162" s="18" t="n">
        <f aca="false">IF(AND(AH162=1,AI162=1),1,0)</f>
        <v>0</v>
      </c>
    </row>
    <row r="163" customFormat="false" ht="15" hidden="false" customHeight="false" outlineLevel="0" collapsed="false">
      <c r="A163" s="16" t="str">
        <f aca="false">DATA!A163</f>
        <v>ITM10161</v>
      </c>
      <c r="B163" s="16" t="str">
        <f aca="false">DATA!B163</f>
        <v>Electronics</v>
      </c>
      <c r="C163" s="17" t="n">
        <f aca="false">DATA!C163</f>
        <v>396</v>
      </c>
      <c r="D163" s="17" t="n">
        <f aca="false">DATA!D163</f>
        <v>53</v>
      </c>
      <c r="E163" s="18" t="n">
        <f aca="false">DATA!F163</f>
        <v>9</v>
      </c>
      <c r="F163" s="19" t="n">
        <f aca="false">DATA!G163</f>
        <v>31.55</v>
      </c>
      <c r="G163" s="19" t="n">
        <f aca="false">DATA!H163</f>
        <v>3.88</v>
      </c>
      <c r="H163" s="18" t="n">
        <f aca="false">DATA!E163</f>
        <v>10</v>
      </c>
      <c r="I163" s="20" t="n">
        <f aca="false">F163*E163</f>
        <v>283.95</v>
      </c>
      <c r="J163" s="20" t="n">
        <f aca="false">PARAMETER!$B$4*G163*SQRT(E163)</f>
        <v>19.1460962177151</v>
      </c>
      <c r="K163" s="20" t="n">
        <f aca="false">I163+J163</f>
        <v>303.096096217715</v>
      </c>
      <c r="L163" s="20" t="n">
        <f aca="false">K163+F163*H163</f>
        <v>618.596096217715</v>
      </c>
      <c r="M163" s="16" t="str">
        <f aca="false">IF(C163&lt;=K163,"REORDER",IF(C163&gt;L163,"OVERSTOCK","OK"))</f>
        <v>OK</v>
      </c>
      <c r="N163" s="16" t="str">
        <f aca="false">IF(C163&lt;=D163,"REORDER","OK")</f>
        <v>OK</v>
      </c>
      <c r="O163" s="18" t="n">
        <f aca="false">IF(D163&lt;I163,1,0)</f>
        <v>1</v>
      </c>
      <c r="P163" s="20" t="n">
        <f aca="false">C163/F163</f>
        <v>12.5515055467512</v>
      </c>
      <c r="Q163" s="19" t="n">
        <f aca="false">DATA!N163</f>
        <v>56.55</v>
      </c>
      <c r="R163" s="19" t="n">
        <f aca="false">DATA!O163</f>
        <v>1.02</v>
      </c>
      <c r="S163" s="17" t="n">
        <f aca="false">C163*Q163</f>
        <v>22393.8</v>
      </c>
      <c r="T163" s="19" t="n">
        <f aca="false">C163*R163</f>
        <v>403.92</v>
      </c>
      <c r="U163" s="20" t="n">
        <f aca="false">MAX(0,C163-L163)</f>
        <v>0</v>
      </c>
      <c r="V163" s="17" t="n">
        <f aca="false">U163*Q163</f>
        <v>0</v>
      </c>
      <c r="W163" s="19" t="n">
        <f aca="false">U163*R163</f>
        <v>0</v>
      </c>
      <c r="X163" s="20" t="n">
        <f aca="false">MAX(0,K163-C163)</f>
        <v>0</v>
      </c>
      <c r="Y163" s="17" t="n">
        <f aca="false">F163*PARAMETER!$B$5*Q163</f>
        <v>651215.6625</v>
      </c>
      <c r="Z163" s="21" t="n">
        <f aca="false">SUMIF($Y$2:$Y$3205,"&gt;="&amp;Y163)/SUM($Y$2:$Y$3205)</f>
        <v>0.86194393408843</v>
      </c>
      <c r="AA163" s="16" t="str">
        <f aca="false">IF(Z163&lt;=PARAMETER!$B$7,"A",IF(Z163&lt;=PARAMETER!$B$8,"B","C"))</f>
        <v>B</v>
      </c>
      <c r="AB163" s="22" t="n">
        <f aca="false">G163/F163</f>
        <v>0.1229793977813</v>
      </c>
      <c r="AC163" s="16" t="str">
        <f aca="false">IF(AB163&lt;=PARAMETER!$B$9,"X",IF(AB163&lt;=PARAMETER!$B$10,"Y","Z"))</f>
        <v>X</v>
      </c>
      <c r="AD163" s="16" t="str">
        <f aca="false">AA163&amp;AC163</f>
        <v>BX</v>
      </c>
      <c r="AE163" s="22" t="n">
        <f aca="false">DATA!I163</f>
        <v>0.95</v>
      </c>
      <c r="AF163" s="18" t="n">
        <f aca="false">DATA!L163</f>
        <v>162</v>
      </c>
      <c r="AG163" s="16" t="str">
        <f aca="false">DATA!K163</f>
        <v>C</v>
      </c>
      <c r="AH163" s="18" t="n">
        <f aca="false">IF(AE163&gt;=PARAMETER!$B$12,1,0)</f>
        <v>1</v>
      </c>
      <c r="AI163" s="18" t="n">
        <f aca="false">IF(AF163&gt;=PARAMETER!$B$13,1,0)</f>
        <v>1</v>
      </c>
      <c r="AJ163" s="18" t="n">
        <f aca="false">IF(AND(AH163=1,AI163=1),1,0)</f>
        <v>1</v>
      </c>
    </row>
    <row r="164" customFormat="false" ht="15" hidden="false" customHeight="false" outlineLevel="0" collapsed="false">
      <c r="A164" s="16" t="str">
        <f aca="false">DATA!A164</f>
        <v>ITM10162</v>
      </c>
      <c r="B164" s="16" t="str">
        <f aca="false">DATA!B164</f>
        <v>Automotive</v>
      </c>
      <c r="C164" s="17" t="n">
        <f aca="false">DATA!C164</f>
        <v>339</v>
      </c>
      <c r="D164" s="17" t="n">
        <f aca="false">DATA!D164</f>
        <v>15</v>
      </c>
      <c r="E164" s="18" t="n">
        <f aca="false">DATA!F164</f>
        <v>8</v>
      </c>
      <c r="F164" s="19" t="n">
        <f aca="false">DATA!G164</f>
        <v>17.84</v>
      </c>
      <c r="G164" s="19" t="n">
        <f aca="false">DATA!H164</f>
        <v>3.71</v>
      </c>
      <c r="H164" s="18" t="n">
        <f aca="false">DATA!E164</f>
        <v>5</v>
      </c>
      <c r="I164" s="20" t="n">
        <f aca="false">F164*E164</f>
        <v>142.72</v>
      </c>
      <c r="J164" s="20" t="n">
        <f aca="false">PARAMETER!$B$4*G164*SQRT(E164)</f>
        <v>17.2602133605618</v>
      </c>
      <c r="K164" s="20" t="n">
        <f aca="false">I164+J164</f>
        <v>159.980213360562</v>
      </c>
      <c r="L164" s="20" t="n">
        <f aca="false">K164+F164*H164</f>
        <v>249.180213360562</v>
      </c>
      <c r="M164" s="16" t="str">
        <f aca="false">IF(C164&lt;=K164,"REORDER",IF(C164&gt;L164,"OVERSTOCK","OK"))</f>
        <v>OVERSTOCK</v>
      </c>
      <c r="N164" s="16" t="str">
        <f aca="false">IF(C164&lt;=D164,"REORDER","OK")</f>
        <v>OK</v>
      </c>
      <c r="O164" s="18" t="n">
        <f aca="false">IF(D164&lt;I164,1,0)</f>
        <v>1</v>
      </c>
      <c r="P164" s="20" t="n">
        <f aca="false">C164/F164</f>
        <v>19.0022421524664</v>
      </c>
      <c r="Q164" s="19" t="n">
        <f aca="false">DATA!N164</f>
        <v>35.39</v>
      </c>
      <c r="R164" s="19" t="n">
        <f aca="false">DATA!O164</f>
        <v>1.37</v>
      </c>
      <c r="S164" s="17" t="n">
        <f aca="false">C164*Q164</f>
        <v>11997.21</v>
      </c>
      <c r="T164" s="19" t="n">
        <f aca="false">C164*R164</f>
        <v>464.43</v>
      </c>
      <c r="U164" s="20" t="n">
        <f aca="false">MAX(0,C164-L164)</f>
        <v>89.8197866394382</v>
      </c>
      <c r="V164" s="17" t="n">
        <f aca="false">U164*Q164</f>
        <v>3178.72224916972</v>
      </c>
      <c r="W164" s="19" t="n">
        <f aca="false">U164*R164</f>
        <v>123.05310769603</v>
      </c>
      <c r="X164" s="20" t="n">
        <f aca="false">MAX(0,K164-C164)</f>
        <v>0</v>
      </c>
      <c r="Y164" s="17" t="n">
        <f aca="false">F164*PARAMETER!$B$5*Q164</f>
        <v>230445.524</v>
      </c>
      <c r="Z164" s="21" t="n">
        <f aca="false">SUMIF($Y$2:$Y$3205,"&gt;="&amp;Y164)/SUM($Y$2:$Y$3205)</f>
        <v>0.976939984286865</v>
      </c>
      <c r="AA164" s="16" t="str">
        <f aca="false">IF(Z164&lt;=PARAMETER!$B$7,"A",IF(Z164&lt;=PARAMETER!$B$8,"B","C"))</f>
        <v>C</v>
      </c>
      <c r="AB164" s="22" t="n">
        <f aca="false">G164/F164</f>
        <v>0.207959641255605</v>
      </c>
      <c r="AC164" s="16" t="str">
        <f aca="false">IF(AB164&lt;=PARAMETER!$B$9,"X",IF(AB164&lt;=PARAMETER!$B$10,"Y","Z"))</f>
        <v>X</v>
      </c>
      <c r="AD164" s="16" t="str">
        <f aca="false">AA164&amp;AC164</f>
        <v>CX</v>
      </c>
      <c r="AE164" s="22" t="n">
        <f aca="false">DATA!I164</f>
        <v>0.36</v>
      </c>
      <c r="AF164" s="18" t="n">
        <f aca="false">DATA!L164</f>
        <v>67</v>
      </c>
      <c r="AG164" s="16" t="str">
        <f aca="false">DATA!K164</f>
        <v>A</v>
      </c>
      <c r="AH164" s="18" t="n">
        <f aca="false">IF(AE164&gt;=PARAMETER!$B$12,1,0)</f>
        <v>0</v>
      </c>
      <c r="AI164" s="18" t="n">
        <f aca="false">IF(AF164&gt;=PARAMETER!$B$13,1,0)</f>
        <v>0</v>
      </c>
      <c r="AJ164" s="18" t="n">
        <f aca="false">IF(AND(AH164=1,AI164=1),1,0)</f>
        <v>0</v>
      </c>
    </row>
    <row r="165" customFormat="false" ht="15" hidden="false" customHeight="false" outlineLevel="0" collapsed="false">
      <c r="A165" s="16" t="str">
        <f aca="false">DATA!A165</f>
        <v>ITM10163</v>
      </c>
      <c r="B165" s="16" t="str">
        <f aca="false">DATA!B165</f>
        <v>Electronics</v>
      </c>
      <c r="C165" s="17" t="n">
        <f aca="false">DATA!C165</f>
        <v>176</v>
      </c>
      <c r="D165" s="17" t="n">
        <f aca="false">DATA!D165</f>
        <v>51</v>
      </c>
      <c r="E165" s="18" t="n">
        <f aca="false">DATA!F165</f>
        <v>8</v>
      </c>
      <c r="F165" s="19" t="n">
        <f aca="false">DATA!G165</f>
        <v>8.55</v>
      </c>
      <c r="G165" s="19" t="n">
        <f aca="false">DATA!H165</f>
        <v>5.24</v>
      </c>
      <c r="H165" s="18" t="n">
        <f aca="false">DATA!E165</f>
        <v>10</v>
      </c>
      <c r="I165" s="20" t="n">
        <f aca="false">F165*E165</f>
        <v>68.4</v>
      </c>
      <c r="J165" s="20" t="n">
        <f aca="false">PARAMETER!$B$4*G165*SQRT(E165)</f>
        <v>24.3783067410631</v>
      </c>
      <c r="K165" s="20" t="n">
        <f aca="false">I165+J165</f>
        <v>92.7783067410631</v>
      </c>
      <c r="L165" s="20" t="n">
        <f aca="false">K165+F165*H165</f>
        <v>178.278306741063</v>
      </c>
      <c r="M165" s="16" t="str">
        <f aca="false">IF(C165&lt;=K165,"REORDER",IF(C165&gt;L165,"OVERSTOCK","OK"))</f>
        <v>OK</v>
      </c>
      <c r="N165" s="16" t="str">
        <f aca="false">IF(C165&lt;=D165,"REORDER","OK")</f>
        <v>OK</v>
      </c>
      <c r="O165" s="18" t="n">
        <f aca="false">IF(D165&lt;I165,1,0)</f>
        <v>1</v>
      </c>
      <c r="P165" s="20" t="n">
        <f aca="false">C165/F165</f>
        <v>20.5847953216374</v>
      </c>
      <c r="Q165" s="19" t="n">
        <f aca="false">DATA!N165</f>
        <v>30.73</v>
      </c>
      <c r="R165" s="19" t="n">
        <f aca="false">DATA!O165</f>
        <v>1.2</v>
      </c>
      <c r="S165" s="17" t="n">
        <f aca="false">C165*Q165</f>
        <v>5408.48</v>
      </c>
      <c r="T165" s="19" t="n">
        <f aca="false">C165*R165</f>
        <v>211.2</v>
      </c>
      <c r="U165" s="20" t="n">
        <f aca="false">MAX(0,C165-L165)</f>
        <v>0</v>
      </c>
      <c r="V165" s="17" t="n">
        <f aca="false">U165*Q165</f>
        <v>0</v>
      </c>
      <c r="W165" s="19" t="n">
        <f aca="false">U165*R165</f>
        <v>0</v>
      </c>
      <c r="X165" s="20" t="n">
        <f aca="false">MAX(0,K165-C165)</f>
        <v>0</v>
      </c>
      <c r="Y165" s="17" t="n">
        <f aca="false">F165*PARAMETER!$B$5*Q165</f>
        <v>95900.6475</v>
      </c>
      <c r="Z165" s="21" t="n">
        <f aca="false">SUMIF($Y$2:$Y$3205,"&gt;="&amp;Y165)/SUM($Y$2:$Y$3205)</f>
        <v>0.996545652556545</v>
      </c>
      <c r="AA165" s="16" t="str">
        <f aca="false">IF(Z165&lt;=PARAMETER!$B$7,"A",IF(Z165&lt;=PARAMETER!$B$8,"B","C"))</f>
        <v>C</v>
      </c>
      <c r="AB165" s="22" t="n">
        <f aca="false">G165/F165</f>
        <v>0.612865497076023</v>
      </c>
      <c r="AC165" s="16" t="str">
        <f aca="false">IF(AB165&lt;=PARAMETER!$B$9,"X",IF(AB165&lt;=PARAMETER!$B$10,"Y","Z"))</f>
        <v>Z</v>
      </c>
      <c r="AD165" s="16" t="str">
        <f aca="false">AA165&amp;AC165</f>
        <v>CZ</v>
      </c>
      <c r="AE165" s="22" t="n">
        <f aca="false">DATA!I165</f>
        <v>0.51</v>
      </c>
      <c r="AF165" s="18" t="n">
        <f aca="false">DATA!L165</f>
        <v>46</v>
      </c>
      <c r="AG165" s="16" t="str">
        <f aca="false">DATA!K165</f>
        <v>C</v>
      </c>
      <c r="AH165" s="18" t="n">
        <f aca="false">IF(AE165&gt;=PARAMETER!$B$12,1,0)</f>
        <v>0</v>
      </c>
      <c r="AI165" s="18" t="n">
        <f aca="false">IF(AF165&gt;=PARAMETER!$B$13,1,0)</f>
        <v>0</v>
      </c>
      <c r="AJ165" s="18" t="n">
        <f aca="false">IF(AND(AH165=1,AI165=1),1,0)</f>
        <v>0</v>
      </c>
    </row>
    <row r="166" customFormat="false" ht="15" hidden="false" customHeight="false" outlineLevel="0" collapsed="false">
      <c r="A166" s="16" t="str">
        <f aca="false">DATA!A166</f>
        <v>ITM10164</v>
      </c>
      <c r="B166" s="16" t="str">
        <f aca="false">DATA!B166</f>
        <v>Groceries</v>
      </c>
      <c r="C166" s="17" t="n">
        <f aca="false">DATA!C166</f>
        <v>175</v>
      </c>
      <c r="D166" s="17" t="n">
        <f aca="false">DATA!D166</f>
        <v>34</v>
      </c>
      <c r="E166" s="18" t="n">
        <f aca="false">DATA!F166</f>
        <v>7</v>
      </c>
      <c r="F166" s="19" t="n">
        <f aca="false">DATA!G166</f>
        <v>13.99</v>
      </c>
      <c r="G166" s="19" t="n">
        <f aca="false">DATA!H166</f>
        <v>6.91</v>
      </c>
      <c r="H166" s="18" t="n">
        <f aca="false">DATA!E166</f>
        <v>8</v>
      </c>
      <c r="I166" s="20" t="n">
        <f aca="false">F166*E166</f>
        <v>97.93</v>
      </c>
      <c r="J166" s="20" t="n">
        <f aca="false">PARAMETER!$B$4*G166*SQRT(E166)</f>
        <v>30.071446852512</v>
      </c>
      <c r="K166" s="20" t="n">
        <f aca="false">I166+J166</f>
        <v>128.001446852512</v>
      </c>
      <c r="L166" s="20" t="n">
        <f aca="false">K166+F166*H166</f>
        <v>239.921446852512</v>
      </c>
      <c r="M166" s="16" t="str">
        <f aca="false">IF(C166&lt;=K166,"REORDER",IF(C166&gt;L166,"OVERSTOCK","OK"))</f>
        <v>OK</v>
      </c>
      <c r="N166" s="16" t="str">
        <f aca="false">IF(C166&lt;=D166,"REORDER","OK")</f>
        <v>OK</v>
      </c>
      <c r="O166" s="18" t="n">
        <f aca="false">IF(D166&lt;I166,1,0)</f>
        <v>1</v>
      </c>
      <c r="P166" s="20" t="n">
        <f aca="false">C166/F166</f>
        <v>12.5089349535382</v>
      </c>
      <c r="Q166" s="19" t="n">
        <f aca="false">DATA!N166</f>
        <v>177.67</v>
      </c>
      <c r="R166" s="19" t="n">
        <f aca="false">DATA!O166</f>
        <v>0.93</v>
      </c>
      <c r="S166" s="17" t="n">
        <f aca="false">C166*Q166</f>
        <v>31092.25</v>
      </c>
      <c r="T166" s="19" t="n">
        <f aca="false">C166*R166</f>
        <v>162.75</v>
      </c>
      <c r="U166" s="20" t="n">
        <f aca="false">MAX(0,C166-L166)</f>
        <v>0</v>
      </c>
      <c r="V166" s="17" t="n">
        <f aca="false">U166*Q166</f>
        <v>0</v>
      </c>
      <c r="W166" s="19" t="n">
        <f aca="false">U166*R166</f>
        <v>0</v>
      </c>
      <c r="X166" s="20" t="n">
        <f aca="false">MAX(0,K166-C166)</f>
        <v>0</v>
      </c>
      <c r="Y166" s="17" t="n">
        <f aca="false">F166*PARAMETER!$B$5*Q166</f>
        <v>907245.2045</v>
      </c>
      <c r="Z166" s="21" t="n">
        <f aca="false">SUMIF($Y$2:$Y$3205,"&gt;="&amp;Y166)/SUM($Y$2:$Y$3205)</f>
        <v>0.772911948323154</v>
      </c>
      <c r="AA166" s="16" t="str">
        <f aca="false">IF(Z166&lt;=PARAMETER!$B$7,"A",IF(Z166&lt;=PARAMETER!$B$8,"B","C"))</f>
        <v>A</v>
      </c>
      <c r="AB166" s="22" t="n">
        <f aca="false">G166/F166</f>
        <v>0.493924231593996</v>
      </c>
      <c r="AC166" s="16" t="str">
        <f aca="false">IF(AB166&lt;=PARAMETER!$B$9,"X",IF(AB166&lt;=PARAMETER!$B$10,"Y","Z"))</f>
        <v>Y</v>
      </c>
      <c r="AD166" s="16" t="str">
        <f aca="false">AA166&amp;AC166</f>
        <v>AY</v>
      </c>
      <c r="AE166" s="22" t="n">
        <f aca="false">DATA!I166</f>
        <v>0.72</v>
      </c>
      <c r="AF166" s="18" t="n">
        <f aca="false">DATA!L166</f>
        <v>152</v>
      </c>
      <c r="AG166" s="16" t="str">
        <f aca="false">DATA!K166</f>
        <v>A</v>
      </c>
      <c r="AH166" s="18" t="n">
        <f aca="false">IF(AE166&gt;=PARAMETER!$B$12,1,0)</f>
        <v>0</v>
      </c>
      <c r="AI166" s="18" t="n">
        <f aca="false">IF(AF166&gt;=PARAMETER!$B$13,1,0)</f>
        <v>1</v>
      </c>
      <c r="AJ166" s="18" t="n">
        <f aca="false">IF(AND(AH166=1,AI166=1),1,0)</f>
        <v>0</v>
      </c>
    </row>
    <row r="167" customFormat="false" ht="15" hidden="false" customHeight="false" outlineLevel="0" collapsed="false">
      <c r="A167" s="16" t="str">
        <f aca="false">DATA!A167</f>
        <v>ITM10165</v>
      </c>
      <c r="B167" s="16" t="str">
        <f aca="false">DATA!B167</f>
        <v>Apparel</v>
      </c>
      <c r="C167" s="17" t="n">
        <f aca="false">DATA!C167</f>
        <v>158</v>
      </c>
      <c r="D167" s="17" t="n">
        <f aca="false">DATA!D167</f>
        <v>66</v>
      </c>
      <c r="E167" s="18" t="n">
        <f aca="false">DATA!F167</f>
        <v>6</v>
      </c>
      <c r="F167" s="19" t="n">
        <f aca="false">DATA!G167</f>
        <v>13.52</v>
      </c>
      <c r="G167" s="19" t="n">
        <f aca="false">DATA!H167</f>
        <v>9.7</v>
      </c>
      <c r="H167" s="18" t="n">
        <f aca="false">DATA!E167</f>
        <v>8</v>
      </c>
      <c r="I167" s="20" t="n">
        <f aca="false">F167*E167</f>
        <v>81.12</v>
      </c>
      <c r="J167" s="20" t="n">
        <f aca="false">PARAMETER!$B$4*G167*SQRT(E167)</f>
        <v>39.0818052496942</v>
      </c>
      <c r="K167" s="20" t="n">
        <f aca="false">I167+J167</f>
        <v>120.201805249694</v>
      </c>
      <c r="L167" s="20" t="n">
        <f aca="false">K167+F167*H167</f>
        <v>228.361805249694</v>
      </c>
      <c r="M167" s="16" t="str">
        <f aca="false">IF(C167&lt;=K167,"REORDER",IF(C167&gt;L167,"OVERSTOCK","OK"))</f>
        <v>OK</v>
      </c>
      <c r="N167" s="16" t="str">
        <f aca="false">IF(C167&lt;=D167,"REORDER","OK")</f>
        <v>OK</v>
      </c>
      <c r="O167" s="18" t="n">
        <f aca="false">IF(D167&lt;I167,1,0)</f>
        <v>1</v>
      </c>
      <c r="P167" s="20" t="n">
        <f aca="false">C167/F167</f>
        <v>11.6863905325444</v>
      </c>
      <c r="Q167" s="19" t="n">
        <f aca="false">DATA!N167</f>
        <v>138.06</v>
      </c>
      <c r="R167" s="19" t="n">
        <f aca="false">DATA!O167</f>
        <v>1.13</v>
      </c>
      <c r="S167" s="17" t="n">
        <f aca="false">C167*Q167</f>
        <v>21813.48</v>
      </c>
      <c r="T167" s="19" t="n">
        <f aca="false">C167*R167</f>
        <v>178.54</v>
      </c>
      <c r="U167" s="20" t="n">
        <f aca="false">MAX(0,C167-L167)</f>
        <v>0</v>
      </c>
      <c r="V167" s="17" t="n">
        <f aca="false">U167*Q167</f>
        <v>0</v>
      </c>
      <c r="W167" s="19" t="n">
        <f aca="false">U167*R167</f>
        <v>0</v>
      </c>
      <c r="X167" s="20" t="n">
        <f aca="false">MAX(0,K167-C167)</f>
        <v>0</v>
      </c>
      <c r="Y167" s="17" t="n">
        <f aca="false">F167*PARAMETER!$B$5*Q167</f>
        <v>681298.488</v>
      </c>
      <c r="Z167" s="21" t="n">
        <f aca="false">SUMIF($Y$2:$Y$3205,"&gt;="&amp;Y167)/SUM($Y$2:$Y$3205)</f>
        <v>0.850492170175162</v>
      </c>
      <c r="AA167" s="16" t="str">
        <f aca="false">IF(Z167&lt;=PARAMETER!$B$7,"A",IF(Z167&lt;=PARAMETER!$B$8,"B","C"))</f>
        <v>B</v>
      </c>
      <c r="AB167" s="22" t="n">
        <f aca="false">G167/F167</f>
        <v>0.717455621301775</v>
      </c>
      <c r="AC167" s="16" t="str">
        <f aca="false">IF(AB167&lt;=PARAMETER!$B$9,"X",IF(AB167&lt;=PARAMETER!$B$10,"Y","Z"))</f>
        <v>Z</v>
      </c>
      <c r="AD167" s="16" t="str">
        <f aca="false">AA167&amp;AC167</f>
        <v>BZ</v>
      </c>
      <c r="AE167" s="22" t="n">
        <f aca="false">DATA!I167</f>
        <v>0.85</v>
      </c>
      <c r="AF167" s="18" t="n">
        <f aca="false">DATA!L167</f>
        <v>165</v>
      </c>
      <c r="AG167" s="16" t="str">
        <f aca="false">DATA!K167</f>
        <v>C</v>
      </c>
      <c r="AH167" s="18" t="n">
        <f aca="false">IF(AE167&gt;=PARAMETER!$B$12,1,0)</f>
        <v>1</v>
      </c>
      <c r="AI167" s="18" t="n">
        <f aca="false">IF(AF167&gt;=PARAMETER!$B$13,1,0)</f>
        <v>1</v>
      </c>
      <c r="AJ167" s="18" t="n">
        <f aca="false">IF(AND(AH167=1,AI167=1),1,0)</f>
        <v>1</v>
      </c>
    </row>
    <row r="168" customFormat="false" ht="15" hidden="false" customHeight="false" outlineLevel="0" collapsed="false">
      <c r="A168" s="16" t="str">
        <f aca="false">DATA!A168</f>
        <v>ITM10166</v>
      </c>
      <c r="B168" s="16" t="str">
        <f aca="false">DATA!B168</f>
        <v>Pharma</v>
      </c>
      <c r="C168" s="17" t="n">
        <f aca="false">DATA!C168</f>
        <v>140</v>
      </c>
      <c r="D168" s="17" t="n">
        <f aca="false">DATA!D168</f>
        <v>94</v>
      </c>
      <c r="E168" s="18" t="n">
        <f aca="false">DATA!F168</f>
        <v>7</v>
      </c>
      <c r="F168" s="19" t="n">
        <f aca="false">DATA!G168</f>
        <v>31.06</v>
      </c>
      <c r="G168" s="19" t="n">
        <f aca="false">DATA!H168</f>
        <v>1.87</v>
      </c>
      <c r="H168" s="18" t="n">
        <f aca="false">DATA!E168</f>
        <v>8</v>
      </c>
      <c r="I168" s="20" t="n">
        <f aca="false">F168*E168</f>
        <v>217.42</v>
      </c>
      <c r="J168" s="20" t="n">
        <f aca="false">PARAMETER!$B$4*G168*SQRT(E168)</f>
        <v>8.1380037068303</v>
      </c>
      <c r="K168" s="20" t="n">
        <f aca="false">I168+J168</f>
        <v>225.55800370683</v>
      </c>
      <c r="L168" s="20" t="n">
        <f aca="false">K168+F168*H168</f>
        <v>474.03800370683</v>
      </c>
      <c r="M168" s="16" t="str">
        <f aca="false">IF(C168&lt;=K168,"REORDER",IF(C168&gt;L168,"OVERSTOCK","OK"))</f>
        <v>REORDER</v>
      </c>
      <c r="N168" s="16" t="str">
        <f aca="false">IF(C168&lt;=D168,"REORDER","OK")</f>
        <v>OK</v>
      </c>
      <c r="O168" s="18" t="n">
        <f aca="false">IF(D168&lt;I168,1,0)</f>
        <v>1</v>
      </c>
      <c r="P168" s="20" t="n">
        <f aca="false">C168/F168</f>
        <v>4.50740502253703</v>
      </c>
      <c r="Q168" s="19" t="n">
        <f aca="false">DATA!N168</f>
        <v>185.51</v>
      </c>
      <c r="R168" s="19" t="n">
        <f aca="false">DATA!O168</f>
        <v>0.31</v>
      </c>
      <c r="S168" s="17" t="n">
        <f aca="false">C168*Q168</f>
        <v>25971.4</v>
      </c>
      <c r="T168" s="19" t="n">
        <f aca="false">C168*R168</f>
        <v>43.4</v>
      </c>
      <c r="U168" s="20" t="n">
        <f aca="false">MAX(0,C168-L168)</f>
        <v>0</v>
      </c>
      <c r="V168" s="17" t="n">
        <f aca="false">U168*Q168</f>
        <v>0</v>
      </c>
      <c r="W168" s="19" t="n">
        <f aca="false">U168*R168</f>
        <v>0</v>
      </c>
      <c r="X168" s="20" t="n">
        <f aca="false">MAX(0,K168-C168)</f>
        <v>85.5580037068303</v>
      </c>
      <c r="Y168" s="17" t="n">
        <f aca="false">F168*PARAMETER!$B$5*Q168</f>
        <v>2103108.319</v>
      </c>
      <c r="Z168" s="21" t="n">
        <f aca="false">SUMIF($Y$2:$Y$3205,"&gt;="&amp;Y168)/SUM($Y$2:$Y$3205)</f>
        <v>0.302740609778137</v>
      </c>
      <c r="AA168" s="16" t="str">
        <f aca="false">IF(Z168&lt;=PARAMETER!$B$7,"A",IF(Z168&lt;=PARAMETER!$B$8,"B","C"))</f>
        <v>A</v>
      </c>
      <c r="AB168" s="22" t="n">
        <f aca="false">G168/F168</f>
        <v>0.0602060528010303</v>
      </c>
      <c r="AC168" s="16" t="str">
        <f aca="false">IF(AB168&lt;=PARAMETER!$B$9,"X",IF(AB168&lt;=PARAMETER!$B$10,"Y","Z"))</f>
        <v>X</v>
      </c>
      <c r="AD168" s="16" t="str">
        <f aca="false">AA168&amp;AC168</f>
        <v>AX</v>
      </c>
      <c r="AE168" s="22" t="n">
        <f aca="false">DATA!I168</f>
        <v>0.48</v>
      </c>
      <c r="AF168" s="18" t="n">
        <f aca="false">DATA!L168</f>
        <v>141</v>
      </c>
      <c r="AG168" s="16" t="str">
        <f aca="false">DATA!K168</f>
        <v>D</v>
      </c>
      <c r="AH168" s="18" t="n">
        <f aca="false">IF(AE168&gt;=PARAMETER!$B$12,1,0)</f>
        <v>0</v>
      </c>
      <c r="AI168" s="18" t="n">
        <f aca="false">IF(AF168&gt;=PARAMETER!$B$13,1,0)</f>
        <v>1</v>
      </c>
      <c r="AJ168" s="18" t="n">
        <f aca="false">IF(AND(AH168=1,AI168=1),1,0)</f>
        <v>0</v>
      </c>
    </row>
    <row r="169" customFormat="false" ht="15" hidden="false" customHeight="false" outlineLevel="0" collapsed="false">
      <c r="A169" s="16" t="str">
        <f aca="false">DATA!A169</f>
        <v>ITM10167</v>
      </c>
      <c r="B169" s="16" t="str">
        <f aca="false">DATA!B169</f>
        <v>Groceries</v>
      </c>
      <c r="C169" s="17" t="n">
        <f aca="false">DATA!C169</f>
        <v>84</v>
      </c>
      <c r="D169" s="17" t="n">
        <f aca="false">DATA!D169</f>
        <v>64</v>
      </c>
      <c r="E169" s="18" t="n">
        <f aca="false">DATA!F169</f>
        <v>5</v>
      </c>
      <c r="F169" s="19" t="n">
        <f aca="false">DATA!G169</f>
        <v>47.31</v>
      </c>
      <c r="G169" s="19" t="n">
        <f aca="false">DATA!H169</f>
        <v>8.79</v>
      </c>
      <c r="H169" s="18" t="n">
        <f aca="false">DATA!E169</f>
        <v>5</v>
      </c>
      <c r="I169" s="20" t="n">
        <f aca="false">F169*E169</f>
        <v>236.55</v>
      </c>
      <c r="J169" s="20" t="n">
        <f aca="false">PARAMETER!$B$4*G169*SQRT(E169)</f>
        <v>32.329659756296</v>
      </c>
      <c r="K169" s="20" t="n">
        <f aca="false">I169+J169</f>
        <v>268.879659756296</v>
      </c>
      <c r="L169" s="20" t="n">
        <f aca="false">K169+F169*H169</f>
        <v>505.429659756296</v>
      </c>
      <c r="M169" s="16" t="str">
        <f aca="false">IF(C169&lt;=K169,"REORDER",IF(C169&gt;L169,"OVERSTOCK","OK"))</f>
        <v>REORDER</v>
      </c>
      <c r="N169" s="16" t="str">
        <f aca="false">IF(C169&lt;=D169,"REORDER","OK")</f>
        <v>OK</v>
      </c>
      <c r="O169" s="18" t="n">
        <f aca="false">IF(D169&lt;I169,1,0)</f>
        <v>1</v>
      </c>
      <c r="P169" s="20" t="n">
        <f aca="false">C169/F169</f>
        <v>1.77552314521243</v>
      </c>
      <c r="Q169" s="19" t="n">
        <f aca="false">DATA!N169</f>
        <v>132.36</v>
      </c>
      <c r="R169" s="19" t="n">
        <f aca="false">DATA!O169</f>
        <v>1.42</v>
      </c>
      <c r="S169" s="17" t="n">
        <f aca="false">C169*Q169</f>
        <v>11118.24</v>
      </c>
      <c r="T169" s="19" t="n">
        <f aca="false">C169*R169</f>
        <v>119.28</v>
      </c>
      <c r="U169" s="20" t="n">
        <f aca="false">MAX(0,C169-L169)</f>
        <v>0</v>
      </c>
      <c r="V169" s="17" t="n">
        <f aca="false">U169*Q169</f>
        <v>0</v>
      </c>
      <c r="W169" s="19" t="n">
        <f aca="false">U169*R169</f>
        <v>0</v>
      </c>
      <c r="X169" s="20" t="n">
        <f aca="false">MAX(0,K169-C169)</f>
        <v>184.879659756296</v>
      </c>
      <c r="Y169" s="17" t="n">
        <f aca="false">F169*PARAMETER!$B$5*Q169</f>
        <v>2285612.334</v>
      </c>
      <c r="Z169" s="21" t="n">
        <f aca="false">SUMIF($Y$2:$Y$3205,"&gt;="&amp;Y169)/SUM($Y$2:$Y$3205)</f>
        <v>0.248220383748976</v>
      </c>
      <c r="AA169" s="16" t="str">
        <f aca="false">IF(Z169&lt;=PARAMETER!$B$7,"A",IF(Z169&lt;=PARAMETER!$B$8,"B","C"))</f>
        <v>A</v>
      </c>
      <c r="AB169" s="22" t="n">
        <f aca="false">G169/F169</f>
        <v>0.185795814838301</v>
      </c>
      <c r="AC169" s="16" t="str">
        <f aca="false">IF(AB169&lt;=PARAMETER!$B$9,"X",IF(AB169&lt;=PARAMETER!$B$10,"Y","Z"))</f>
        <v>X</v>
      </c>
      <c r="AD169" s="16" t="str">
        <f aca="false">AA169&amp;AC169</f>
        <v>AX</v>
      </c>
      <c r="AE169" s="22" t="n">
        <f aca="false">DATA!I169</f>
        <v>0.9</v>
      </c>
      <c r="AF169" s="18" t="n">
        <f aca="false">DATA!L169</f>
        <v>56</v>
      </c>
      <c r="AG169" s="16" t="str">
        <f aca="false">DATA!K169</f>
        <v>D</v>
      </c>
      <c r="AH169" s="18" t="n">
        <f aca="false">IF(AE169&gt;=PARAMETER!$B$12,1,0)</f>
        <v>1</v>
      </c>
      <c r="AI169" s="18" t="n">
        <f aca="false">IF(AF169&gt;=PARAMETER!$B$13,1,0)</f>
        <v>0</v>
      </c>
      <c r="AJ169" s="18" t="n">
        <f aca="false">IF(AND(AH169=1,AI169=1),1,0)</f>
        <v>0</v>
      </c>
    </row>
    <row r="170" customFormat="false" ht="15" hidden="false" customHeight="false" outlineLevel="0" collapsed="false">
      <c r="A170" s="16" t="str">
        <f aca="false">DATA!A170</f>
        <v>ITM10168</v>
      </c>
      <c r="B170" s="16" t="str">
        <f aca="false">DATA!B170</f>
        <v>Electronics</v>
      </c>
      <c r="C170" s="17" t="n">
        <f aca="false">DATA!C170</f>
        <v>126</v>
      </c>
      <c r="D170" s="17" t="n">
        <f aca="false">DATA!D170</f>
        <v>25</v>
      </c>
      <c r="E170" s="18" t="n">
        <f aca="false">DATA!F170</f>
        <v>8</v>
      </c>
      <c r="F170" s="19" t="n">
        <f aca="false">DATA!G170</f>
        <v>3.37</v>
      </c>
      <c r="G170" s="19" t="n">
        <f aca="false">DATA!H170</f>
        <v>3.2</v>
      </c>
      <c r="H170" s="18" t="n">
        <f aca="false">DATA!E170</f>
        <v>12</v>
      </c>
      <c r="I170" s="20" t="n">
        <f aca="false">F170*E170</f>
        <v>26.96</v>
      </c>
      <c r="J170" s="20" t="n">
        <f aca="false">PARAMETER!$B$4*G170*SQRT(E170)</f>
        <v>14.8875155670614</v>
      </c>
      <c r="K170" s="20" t="n">
        <f aca="false">I170+J170</f>
        <v>41.8475155670614</v>
      </c>
      <c r="L170" s="20" t="n">
        <f aca="false">K170+F170*H170</f>
        <v>82.2875155670614</v>
      </c>
      <c r="M170" s="16" t="str">
        <f aca="false">IF(C170&lt;=K170,"REORDER",IF(C170&gt;L170,"OVERSTOCK","OK"))</f>
        <v>OVERSTOCK</v>
      </c>
      <c r="N170" s="16" t="str">
        <f aca="false">IF(C170&lt;=D170,"REORDER","OK")</f>
        <v>OK</v>
      </c>
      <c r="O170" s="18" t="n">
        <f aca="false">IF(D170&lt;I170,1,0)</f>
        <v>1</v>
      </c>
      <c r="P170" s="20" t="n">
        <f aca="false">C170/F170</f>
        <v>37.3887240356083</v>
      </c>
      <c r="Q170" s="19" t="n">
        <f aca="false">DATA!N170</f>
        <v>170.35</v>
      </c>
      <c r="R170" s="19" t="n">
        <f aca="false">DATA!O170</f>
        <v>1.5</v>
      </c>
      <c r="S170" s="17" t="n">
        <f aca="false">C170*Q170</f>
        <v>21464.1</v>
      </c>
      <c r="T170" s="19" t="n">
        <f aca="false">C170*R170</f>
        <v>189</v>
      </c>
      <c r="U170" s="20" t="n">
        <f aca="false">MAX(0,C170-L170)</f>
        <v>43.7124844329386</v>
      </c>
      <c r="V170" s="17" t="n">
        <f aca="false">U170*Q170</f>
        <v>7446.42172315109</v>
      </c>
      <c r="W170" s="19" t="n">
        <f aca="false">U170*R170</f>
        <v>65.5687266494079</v>
      </c>
      <c r="X170" s="20" t="n">
        <f aca="false">MAX(0,K170-C170)</f>
        <v>0</v>
      </c>
      <c r="Y170" s="17" t="n">
        <f aca="false">F170*PARAMETER!$B$5*Q170</f>
        <v>209539.0175</v>
      </c>
      <c r="Z170" s="21" t="n">
        <f aca="false">SUMIF($Y$2:$Y$3205,"&gt;="&amp;Y170)/SUM($Y$2:$Y$3205)</f>
        <v>0.981287331687034</v>
      </c>
      <c r="AA170" s="16" t="str">
        <f aca="false">IF(Z170&lt;=PARAMETER!$B$7,"A",IF(Z170&lt;=PARAMETER!$B$8,"B","C"))</f>
        <v>C</v>
      </c>
      <c r="AB170" s="22" t="n">
        <f aca="false">G170/F170</f>
        <v>0.949554896142433</v>
      </c>
      <c r="AC170" s="16" t="str">
        <f aca="false">IF(AB170&lt;=PARAMETER!$B$9,"X",IF(AB170&lt;=PARAMETER!$B$10,"Y","Z"))</f>
        <v>Z</v>
      </c>
      <c r="AD170" s="16" t="str">
        <f aca="false">AA170&amp;AC170</f>
        <v>CZ</v>
      </c>
      <c r="AE170" s="22" t="n">
        <f aca="false">DATA!I170</f>
        <v>0.21</v>
      </c>
      <c r="AF170" s="18" t="n">
        <f aca="false">DATA!L170</f>
        <v>112</v>
      </c>
      <c r="AG170" s="16" t="str">
        <f aca="false">DATA!K170</f>
        <v>B</v>
      </c>
      <c r="AH170" s="18" t="n">
        <f aca="false">IF(AE170&gt;=PARAMETER!$B$12,1,0)</f>
        <v>0</v>
      </c>
      <c r="AI170" s="18" t="n">
        <f aca="false">IF(AF170&gt;=PARAMETER!$B$13,1,0)</f>
        <v>1</v>
      </c>
      <c r="AJ170" s="18" t="n">
        <f aca="false">IF(AND(AH170=1,AI170=1),1,0)</f>
        <v>0</v>
      </c>
    </row>
    <row r="171" customFormat="false" ht="15" hidden="false" customHeight="false" outlineLevel="0" collapsed="false">
      <c r="A171" s="16" t="str">
        <f aca="false">DATA!A171</f>
        <v>ITM10169</v>
      </c>
      <c r="B171" s="16" t="str">
        <f aca="false">DATA!B171</f>
        <v>Pharma</v>
      </c>
      <c r="C171" s="17" t="n">
        <f aca="false">DATA!C171</f>
        <v>166</v>
      </c>
      <c r="D171" s="17" t="n">
        <f aca="false">DATA!D171</f>
        <v>23</v>
      </c>
      <c r="E171" s="18" t="n">
        <f aca="false">DATA!F171</f>
        <v>2</v>
      </c>
      <c r="F171" s="19" t="n">
        <f aca="false">DATA!G171</f>
        <v>1.05</v>
      </c>
      <c r="G171" s="19" t="n">
        <f aca="false">DATA!H171</f>
        <v>6.12</v>
      </c>
      <c r="H171" s="18" t="n">
        <f aca="false">DATA!E171</f>
        <v>3</v>
      </c>
      <c r="I171" s="20" t="n">
        <f aca="false">F171*E171</f>
        <v>2.1</v>
      </c>
      <c r="J171" s="20" t="n">
        <f aca="false">PARAMETER!$B$4*G171*SQRT(E171)</f>
        <v>14.2361867610025</v>
      </c>
      <c r="K171" s="20" t="n">
        <f aca="false">I171+J171</f>
        <v>16.3361867610025</v>
      </c>
      <c r="L171" s="20" t="n">
        <f aca="false">K171+F171*H171</f>
        <v>19.4861867610025</v>
      </c>
      <c r="M171" s="16" t="str">
        <f aca="false">IF(C171&lt;=K171,"REORDER",IF(C171&gt;L171,"OVERSTOCK","OK"))</f>
        <v>OVERSTOCK</v>
      </c>
      <c r="N171" s="16" t="str">
        <f aca="false">IF(C171&lt;=D171,"REORDER","OK")</f>
        <v>OK</v>
      </c>
      <c r="O171" s="18" t="n">
        <f aca="false">IF(D171&lt;I171,1,0)</f>
        <v>0</v>
      </c>
      <c r="P171" s="20" t="n">
        <f aca="false">C171/F171</f>
        <v>158.095238095238</v>
      </c>
      <c r="Q171" s="19" t="n">
        <f aca="false">DATA!N171</f>
        <v>115.51</v>
      </c>
      <c r="R171" s="19" t="n">
        <f aca="false">DATA!O171</f>
        <v>0.12</v>
      </c>
      <c r="S171" s="17" t="n">
        <f aca="false">C171*Q171</f>
        <v>19174.66</v>
      </c>
      <c r="T171" s="19" t="n">
        <f aca="false">C171*R171</f>
        <v>19.92</v>
      </c>
      <c r="U171" s="20" t="n">
        <f aca="false">MAX(0,C171-L171)</f>
        <v>146.513813238998</v>
      </c>
      <c r="V171" s="17" t="n">
        <f aca="false">U171*Q171</f>
        <v>16923.8105672366</v>
      </c>
      <c r="W171" s="19" t="n">
        <f aca="false">U171*R171</f>
        <v>17.5816575886797</v>
      </c>
      <c r="X171" s="20" t="n">
        <f aca="false">MAX(0,K171-C171)</f>
        <v>0</v>
      </c>
      <c r="Y171" s="17" t="n">
        <f aca="false">F171*PARAMETER!$B$5*Q171</f>
        <v>44269.2075</v>
      </c>
      <c r="Z171" s="21" t="n">
        <f aca="false">SUMIF($Y$2:$Y$3205,"&gt;="&amp;Y171)/SUM($Y$2:$Y$3205)</f>
        <v>0.999578039202474</v>
      </c>
      <c r="AA171" s="16" t="str">
        <f aca="false">IF(Z171&lt;=PARAMETER!$B$7,"A",IF(Z171&lt;=PARAMETER!$B$8,"B","C"))</f>
        <v>C</v>
      </c>
      <c r="AB171" s="22" t="n">
        <f aca="false">G171/F171</f>
        <v>5.82857142857143</v>
      </c>
      <c r="AC171" s="16" t="str">
        <f aca="false">IF(AB171&lt;=PARAMETER!$B$9,"X",IF(AB171&lt;=PARAMETER!$B$10,"Y","Z"))</f>
        <v>Z</v>
      </c>
      <c r="AD171" s="16" t="str">
        <f aca="false">AA171&amp;AC171</f>
        <v>CZ</v>
      </c>
      <c r="AE171" s="22" t="n">
        <f aca="false">DATA!I171</f>
        <v>0.74</v>
      </c>
      <c r="AF171" s="18" t="n">
        <f aca="false">DATA!L171</f>
        <v>81</v>
      </c>
      <c r="AG171" s="16" t="str">
        <f aca="false">DATA!K171</f>
        <v>A</v>
      </c>
      <c r="AH171" s="18" t="n">
        <f aca="false">IF(AE171&gt;=PARAMETER!$B$12,1,0)</f>
        <v>0</v>
      </c>
      <c r="AI171" s="18" t="n">
        <f aca="false">IF(AF171&gt;=PARAMETER!$B$13,1,0)</f>
        <v>0</v>
      </c>
      <c r="AJ171" s="18" t="n">
        <f aca="false">IF(AND(AH171=1,AI171=1),1,0)</f>
        <v>0</v>
      </c>
    </row>
    <row r="172" customFormat="false" ht="15" hidden="false" customHeight="false" outlineLevel="0" collapsed="false">
      <c r="A172" s="16" t="str">
        <f aca="false">DATA!A172</f>
        <v>ITM10170</v>
      </c>
      <c r="B172" s="16" t="str">
        <f aca="false">DATA!B172</f>
        <v>Electronics</v>
      </c>
      <c r="C172" s="17" t="n">
        <f aca="false">DATA!C172</f>
        <v>156</v>
      </c>
      <c r="D172" s="17" t="n">
        <f aca="false">DATA!D172</f>
        <v>48</v>
      </c>
      <c r="E172" s="18" t="n">
        <f aca="false">DATA!F172</f>
        <v>5</v>
      </c>
      <c r="F172" s="19" t="n">
        <f aca="false">DATA!G172</f>
        <v>30.41</v>
      </c>
      <c r="G172" s="19" t="n">
        <f aca="false">DATA!H172</f>
        <v>5.69</v>
      </c>
      <c r="H172" s="18" t="n">
        <f aca="false">DATA!E172</f>
        <v>14</v>
      </c>
      <c r="I172" s="20" t="n">
        <f aca="false">F172*E172</f>
        <v>152.05</v>
      </c>
      <c r="J172" s="20" t="n">
        <f aca="false">PARAMETER!$B$4*G172*SQRT(E172)</f>
        <v>20.9278457353043</v>
      </c>
      <c r="K172" s="20" t="n">
        <f aca="false">I172+J172</f>
        <v>172.977845735304</v>
      </c>
      <c r="L172" s="20" t="n">
        <f aca="false">K172+F172*H172</f>
        <v>598.717845735304</v>
      </c>
      <c r="M172" s="16" t="str">
        <f aca="false">IF(C172&lt;=K172,"REORDER",IF(C172&gt;L172,"OVERSTOCK","OK"))</f>
        <v>REORDER</v>
      </c>
      <c r="N172" s="16" t="str">
        <f aca="false">IF(C172&lt;=D172,"REORDER","OK")</f>
        <v>OK</v>
      </c>
      <c r="O172" s="18" t="n">
        <f aca="false">IF(D172&lt;I172,1,0)</f>
        <v>1</v>
      </c>
      <c r="P172" s="20" t="n">
        <f aca="false">C172/F172</f>
        <v>5.12989148306478</v>
      </c>
      <c r="Q172" s="19" t="n">
        <f aca="false">DATA!N172</f>
        <v>97.9</v>
      </c>
      <c r="R172" s="19" t="n">
        <f aca="false">DATA!O172</f>
        <v>0.61</v>
      </c>
      <c r="S172" s="17" t="n">
        <f aca="false">C172*Q172</f>
        <v>15272.4</v>
      </c>
      <c r="T172" s="19" t="n">
        <f aca="false">C172*R172</f>
        <v>95.16</v>
      </c>
      <c r="U172" s="20" t="n">
        <f aca="false">MAX(0,C172-L172)</f>
        <v>0</v>
      </c>
      <c r="V172" s="17" t="n">
        <f aca="false">U172*Q172</f>
        <v>0</v>
      </c>
      <c r="W172" s="19" t="n">
        <f aca="false">U172*R172</f>
        <v>0</v>
      </c>
      <c r="X172" s="20" t="n">
        <f aca="false">MAX(0,K172-C172)</f>
        <v>16.9778457353043</v>
      </c>
      <c r="Y172" s="17" t="n">
        <f aca="false">F172*PARAMETER!$B$5*Q172</f>
        <v>1086655.735</v>
      </c>
      <c r="Z172" s="21" t="n">
        <f aca="false">SUMIF($Y$2:$Y$3205,"&gt;="&amp;Y172)/SUM($Y$2:$Y$3205)</f>
        <v>0.690123145906864</v>
      </c>
      <c r="AA172" s="16" t="str">
        <f aca="false">IF(Z172&lt;=PARAMETER!$B$7,"A",IF(Z172&lt;=PARAMETER!$B$8,"B","C"))</f>
        <v>A</v>
      </c>
      <c r="AB172" s="22" t="n">
        <f aca="false">G172/F172</f>
        <v>0.187109503452812</v>
      </c>
      <c r="AC172" s="16" t="str">
        <f aca="false">IF(AB172&lt;=PARAMETER!$B$9,"X",IF(AB172&lt;=PARAMETER!$B$10,"Y","Z"))</f>
        <v>X</v>
      </c>
      <c r="AD172" s="16" t="str">
        <f aca="false">AA172&amp;AC172</f>
        <v>AX</v>
      </c>
      <c r="AE172" s="22" t="n">
        <f aca="false">DATA!I172</f>
        <v>0.41</v>
      </c>
      <c r="AF172" s="18" t="n">
        <f aca="false">DATA!L172</f>
        <v>98</v>
      </c>
      <c r="AG172" s="16" t="str">
        <f aca="false">DATA!K172</f>
        <v>A</v>
      </c>
      <c r="AH172" s="18" t="n">
        <f aca="false">IF(AE172&gt;=PARAMETER!$B$12,1,0)</f>
        <v>0</v>
      </c>
      <c r="AI172" s="18" t="n">
        <f aca="false">IF(AF172&gt;=PARAMETER!$B$13,1,0)</f>
        <v>1</v>
      </c>
      <c r="AJ172" s="18" t="n">
        <f aca="false">IF(AND(AH172=1,AI172=1),1,0)</f>
        <v>0</v>
      </c>
    </row>
    <row r="173" customFormat="false" ht="15" hidden="false" customHeight="false" outlineLevel="0" collapsed="false">
      <c r="A173" s="16" t="str">
        <f aca="false">DATA!A173</f>
        <v>ITM10171</v>
      </c>
      <c r="B173" s="16" t="str">
        <f aca="false">DATA!B173</f>
        <v>Electronics</v>
      </c>
      <c r="C173" s="17" t="n">
        <f aca="false">DATA!C173</f>
        <v>430</v>
      </c>
      <c r="D173" s="17" t="n">
        <f aca="false">DATA!D173</f>
        <v>37</v>
      </c>
      <c r="E173" s="18" t="n">
        <f aca="false">DATA!F173</f>
        <v>3</v>
      </c>
      <c r="F173" s="19" t="n">
        <f aca="false">DATA!G173</f>
        <v>14.92</v>
      </c>
      <c r="G173" s="19" t="n">
        <f aca="false">DATA!H173</f>
        <v>5.79</v>
      </c>
      <c r="H173" s="18" t="n">
        <f aca="false">DATA!E173</f>
        <v>6</v>
      </c>
      <c r="I173" s="20" t="n">
        <f aca="false">F173*E173</f>
        <v>44.76</v>
      </c>
      <c r="J173" s="20" t="n">
        <f aca="false">PARAMETER!$B$4*G173*SQRT(E173)</f>
        <v>16.4955366062556</v>
      </c>
      <c r="K173" s="20" t="n">
        <f aca="false">I173+J173</f>
        <v>61.2555366062556</v>
      </c>
      <c r="L173" s="20" t="n">
        <f aca="false">K173+F173*H173</f>
        <v>150.775536606256</v>
      </c>
      <c r="M173" s="16" t="str">
        <f aca="false">IF(C173&lt;=K173,"REORDER",IF(C173&gt;L173,"OVERSTOCK","OK"))</f>
        <v>OVERSTOCK</v>
      </c>
      <c r="N173" s="16" t="str">
        <f aca="false">IF(C173&lt;=D173,"REORDER","OK")</f>
        <v>OK</v>
      </c>
      <c r="O173" s="18" t="n">
        <f aca="false">IF(D173&lt;I173,1,0)</f>
        <v>1</v>
      </c>
      <c r="P173" s="20" t="n">
        <f aca="false">C173/F173</f>
        <v>28.8203753351206</v>
      </c>
      <c r="Q173" s="19" t="n">
        <f aca="false">DATA!N173</f>
        <v>110.41</v>
      </c>
      <c r="R173" s="19" t="n">
        <f aca="false">DATA!O173</f>
        <v>0.28</v>
      </c>
      <c r="S173" s="17" t="n">
        <f aca="false">C173*Q173</f>
        <v>47476.3</v>
      </c>
      <c r="T173" s="19" t="n">
        <f aca="false">C173*R173</f>
        <v>120.4</v>
      </c>
      <c r="U173" s="20" t="n">
        <f aca="false">MAX(0,C173-L173)</f>
        <v>279.224463393744</v>
      </c>
      <c r="V173" s="17" t="n">
        <f aca="false">U173*Q173</f>
        <v>30829.1730033033</v>
      </c>
      <c r="W173" s="19" t="n">
        <f aca="false">U173*R173</f>
        <v>78.1828497502484</v>
      </c>
      <c r="X173" s="20" t="n">
        <f aca="false">MAX(0,K173-C173)</f>
        <v>0</v>
      </c>
      <c r="Y173" s="17" t="n">
        <f aca="false">F173*PARAMETER!$B$5*Q173</f>
        <v>601270.778</v>
      </c>
      <c r="Z173" s="21" t="n">
        <f aca="false">SUMIF($Y$2:$Y$3205,"&gt;="&amp;Y173)/SUM($Y$2:$Y$3205)</f>
        <v>0.876303314729898</v>
      </c>
      <c r="AA173" s="16" t="str">
        <f aca="false">IF(Z173&lt;=PARAMETER!$B$7,"A",IF(Z173&lt;=PARAMETER!$B$8,"B","C"))</f>
        <v>B</v>
      </c>
      <c r="AB173" s="22" t="n">
        <f aca="false">G173/F173</f>
        <v>0.388069705093834</v>
      </c>
      <c r="AC173" s="16" t="str">
        <f aca="false">IF(AB173&lt;=PARAMETER!$B$9,"X",IF(AB173&lt;=PARAMETER!$B$10,"Y","Z"))</f>
        <v>Y</v>
      </c>
      <c r="AD173" s="16" t="str">
        <f aca="false">AA173&amp;AC173</f>
        <v>BY</v>
      </c>
      <c r="AE173" s="22" t="n">
        <f aca="false">DATA!I173</f>
        <v>0.19</v>
      </c>
      <c r="AF173" s="18" t="n">
        <f aca="false">DATA!L173</f>
        <v>67</v>
      </c>
      <c r="AG173" s="16" t="str">
        <f aca="false">DATA!K173</f>
        <v>D</v>
      </c>
      <c r="AH173" s="18" t="n">
        <f aca="false">IF(AE173&gt;=PARAMETER!$B$12,1,0)</f>
        <v>0</v>
      </c>
      <c r="AI173" s="18" t="n">
        <f aca="false">IF(AF173&gt;=PARAMETER!$B$13,1,0)</f>
        <v>0</v>
      </c>
      <c r="AJ173" s="18" t="n">
        <f aca="false">IF(AND(AH173=1,AI173=1),1,0)</f>
        <v>0</v>
      </c>
    </row>
    <row r="174" customFormat="false" ht="15" hidden="false" customHeight="false" outlineLevel="0" collapsed="false">
      <c r="A174" s="16" t="str">
        <f aca="false">DATA!A174</f>
        <v>ITM10172</v>
      </c>
      <c r="B174" s="16" t="str">
        <f aca="false">DATA!B174</f>
        <v>Apparel</v>
      </c>
      <c r="C174" s="17" t="n">
        <f aca="false">DATA!C174</f>
        <v>181</v>
      </c>
      <c r="D174" s="17" t="n">
        <f aca="false">DATA!D174</f>
        <v>60</v>
      </c>
      <c r="E174" s="18" t="n">
        <f aca="false">DATA!F174</f>
        <v>4</v>
      </c>
      <c r="F174" s="19" t="n">
        <f aca="false">DATA!G174</f>
        <v>44.15</v>
      </c>
      <c r="G174" s="19" t="n">
        <f aca="false">DATA!H174</f>
        <v>7.37</v>
      </c>
      <c r="H174" s="18" t="n">
        <f aca="false">DATA!E174</f>
        <v>12</v>
      </c>
      <c r="I174" s="20" t="n">
        <f aca="false">F174*E174</f>
        <v>176.6</v>
      </c>
      <c r="J174" s="20" t="n">
        <f aca="false">PARAMETER!$B$4*G174*SQRT(E174)</f>
        <v>24.2451424612647</v>
      </c>
      <c r="K174" s="20" t="n">
        <f aca="false">I174+J174</f>
        <v>200.845142461265</v>
      </c>
      <c r="L174" s="20" t="n">
        <f aca="false">K174+F174*H174</f>
        <v>730.645142461265</v>
      </c>
      <c r="M174" s="16" t="str">
        <f aca="false">IF(C174&lt;=K174,"REORDER",IF(C174&gt;L174,"OVERSTOCK","OK"))</f>
        <v>REORDER</v>
      </c>
      <c r="N174" s="16" t="str">
        <f aca="false">IF(C174&lt;=D174,"REORDER","OK")</f>
        <v>OK</v>
      </c>
      <c r="O174" s="18" t="n">
        <f aca="false">IF(D174&lt;I174,1,0)</f>
        <v>1</v>
      </c>
      <c r="P174" s="20" t="n">
        <f aca="false">C174/F174</f>
        <v>4.09966024915062</v>
      </c>
      <c r="Q174" s="19" t="n">
        <f aca="false">DATA!N174</f>
        <v>70.84</v>
      </c>
      <c r="R174" s="19" t="n">
        <f aca="false">DATA!O174</f>
        <v>2</v>
      </c>
      <c r="S174" s="17" t="n">
        <f aca="false">C174*Q174</f>
        <v>12822.04</v>
      </c>
      <c r="T174" s="19" t="n">
        <f aca="false">C174*R174</f>
        <v>362</v>
      </c>
      <c r="U174" s="20" t="n">
        <f aca="false">MAX(0,C174-L174)</f>
        <v>0</v>
      </c>
      <c r="V174" s="17" t="n">
        <f aca="false">U174*Q174</f>
        <v>0</v>
      </c>
      <c r="W174" s="19" t="n">
        <f aca="false">U174*R174</f>
        <v>0</v>
      </c>
      <c r="X174" s="20" t="n">
        <f aca="false">MAX(0,K174-C174)</f>
        <v>19.8451424612647</v>
      </c>
      <c r="Y174" s="17" t="n">
        <f aca="false">F174*PARAMETER!$B$5*Q174</f>
        <v>1141568.89</v>
      </c>
      <c r="Z174" s="21" t="n">
        <f aca="false">SUMIF($Y$2:$Y$3205,"&gt;="&amp;Y174)/SUM($Y$2:$Y$3205)</f>
        <v>0.670950796755455</v>
      </c>
      <c r="AA174" s="16" t="str">
        <f aca="false">IF(Z174&lt;=PARAMETER!$B$7,"A",IF(Z174&lt;=PARAMETER!$B$8,"B","C"))</f>
        <v>A</v>
      </c>
      <c r="AB174" s="22" t="n">
        <f aca="false">G174/F174</f>
        <v>0.166930917327293</v>
      </c>
      <c r="AC174" s="16" t="str">
        <f aca="false">IF(AB174&lt;=PARAMETER!$B$9,"X",IF(AB174&lt;=PARAMETER!$B$10,"Y","Z"))</f>
        <v>X</v>
      </c>
      <c r="AD174" s="16" t="str">
        <f aca="false">AA174&amp;AC174</f>
        <v>AX</v>
      </c>
      <c r="AE174" s="22" t="n">
        <f aca="false">DATA!I174</f>
        <v>0.45</v>
      </c>
      <c r="AF174" s="18" t="n">
        <f aca="false">DATA!L174</f>
        <v>114</v>
      </c>
      <c r="AG174" s="16" t="str">
        <f aca="false">DATA!K174</f>
        <v>D</v>
      </c>
      <c r="AH174" s="18" t="n">
        <f aca="false">IF(AE174&gt;=PARAMETER!$B$12,1,0)</f>
        <v>0</v>
      </c>
      <c r="AI174" s="18" t="n">
        <f aca="false">IF(AF174&gt;=PARAMETER!$B$13,1,0)</f>
        <v>1</v>
      </c>
      <c r="AJ174" s="18" t="n">
        <f aca="false">IF(AND(AH174=1,AI174=1),1,0)</f>
        <v>0</v>
      </c>
    </row>
    <row r="175" customFormat="false" ht="15" hidden="false" customHeight="false" outlineLevel="0" collapsed="false">
      <c r="A175" s="16" t="str">
        <f aca="false">DATA!A175</f>
        <v>ITM10173</v>
      </c>
      <c r="B175" s="16" t="str">
        <f aca="false">DATA!B175</f>
        <v>Pharma</v>
      </c>
      <c r="C175" s="17" t="n">
        <f aca="false">DATA!C175</f>
        <v>447</v>
      </c>
      <c r="D175" s="17" t="n">
        <f aca="false">DATA!D175</f>
        <v>58</v>
      </c>
      <c r="E175" s="18" t="n">
        <f aca="false">DATA!F175</f>
        <v>7</v>
      </c>
      <c r="F175" s="19" t="n">
        <f aca="false">DATA!G175</f>
        <v>17.04</v>
      </c>
      <c r="G175" s="19" t="n">
        <f aca="false">DATA!H175</f>
        <v>4.13</v>
      </c>
      <c r="H175" s="18" t="n">
        <f aca="false">DATA!E175</f>
        <v>14</v>
      </c>
      <c r="I175" s="20" t="n">
        <f aca="false">F175*E175</f>
        <v>119.28</v>
      </c>
      <c r="J175" s="20" t="n">
        <f aca="false">PARAMETER!$B$4*G175*SQRT(E175)</f>
        <v>17.9732381332669</v>
      </c>
      <c r="K175" s="20" t="n">
        <f aca="false">I175+J175</f>
        <v>137.253238133267</v>
      </c>
      <c r="L175" s="20" t="n">
        <f aca="false">K175+F175*H175</f>
        <v>375.813238133267</v>
      </c>
      <c r="M175" s="16" t="str">
        <f aca="false">IF(C175&lt;=K175,"REORDER",IF(C175&gt;L175,"OVERSTOCK","OK"))</f>
        <v>OVERSTOCK</v>
      </c>
      <c r="N175" s="16" t="str">
        <f aca="false">IF(C175&lt;=D175,"REORDER","OK")</f>
        <v>OK</v>
      </c>
      <c r="O175" s="18" t="n">
        <f aca="false">IF(D175&lt;I175,1,0)</f>
        <v>1</v>
      </c>
      <c r="P175" s="20" t="n">
        <f aca="false">C175/F175</f>
        <v>26.2323943661972</v>
      </c>
      <c r="Q175" s="19" t="n">
        <f aca="false">DATA!N175</f>
        <v>135.01</v>
      </c>
      <c r="R175" s="19" t="n">
        <f aca="false">DATA!O175</f>
        <v>1.23</v>
      </c>
      <c r="S175" s="17" t="n">
        <f aca="false">C175*Q175</f>
        <v>60349.47</v>
      </c>
      <c r="T175" s="19" t="n">
        <f aca="false">C175*R175</f>
        <v>549.81</v>
      </c>
      <c r="U175" s="20" t="n">
        <f aca="false">MAX(0,C175-L175)</f>
        <v>71.1867618667331</v>
      </c>
      <c r="V175" s="17" t="n">
        <f aca="false">U175*Q175</f>
        <v>9610.92471962763</v>
      </c>
      <c r="W175" s="19" t="n">
        <f aca="false">U175*R175</f>
        <v>87.5597170960817</v>
      </c>
      <c r="X175" s="20" t="n">
        <f aca="false">MAX(0,K175-C175)</f>
        <v>0</v>
      </c>
      <c r="Y175" s="17" t="n">
        <f aca="false">F175*PARAMETER!$B$5*Q175</f>
        <v>839708.196</v>
      </c>
      <c r="Z175" s="21" t="n">
        <f aca="false">SUMIF($Y$2:$Y$3205,"&gt;="&amp;Y175)/SUM($Y$2:$Y$3205)</f>
        <v>0.796831655813608</v>
      </c>
      <c r="AA175" s="16" t="str">
        <f aca="false">IF(Z175&lt;=PARAMETER!$B$7,"A",IF(Z175&lt;=PARAMETER!$B$8,"B","C"))</f>
        <v>A</v>
      </c>
      <c r="AB175" s="22" t="n">
        <f aca="false">G175/F175</f>
        <v>0.242370892018779</v>
      </c>
      <c r="AC175" s="16" t="str">
        <f aca="false">IF(AB175&lt;=PARAMETER!$B$9,"X",IF(AB175&lt;=PARAMETER!$B$10,"Y","Z"))</f>
        <v>X</v>
      </c>
      <c r="AD175" s="16" t="str">
        <f aca="false">AA175&amp;AC175</f>
        <v>AX</v>
      </c>
      <c r="AE175" s="22" t="n">
        <f aca="false">DATA!I175</f>
        <v>0.89</v>
      </c>
      <c r="AF175" s="18" t="n">
        <f aca="false">DATA!L175</f>
        <v>78</v>
      </c>
      <c r="AG175" s="16" t="str">
        <f aca="false">DATA!K175</f>
        <v>D</v>
      </c>
      <c r="AH175" s="18" t="n">
        <f aca="false">IF(AE175&gt;=PARAMETER!$B$12,1,0)</f>
        <v>1</v>
      </c>
      <c r="AI175" s="18" t="n">
        <f aca="false">IF(AF175&gt;=PARAMETER!$B$13,1,0)</f>
        <v>0</v>
      </c>
      <c r="AJ175" s="18" t="n">
        <f aca="false">IF(AND(AH175=1,AI175=1),1,0)</f>
        <v>0</v>
      </c>
    </row>
    <row r="176" customFormat="false" ht="15" hidden="false" customHeight="false" outlineLevel="0" collapsed="false">
      <c r="A176" s="16" t="str">
        <f aca="false">DATA!A176</f>
        <v>ITM10174</v>
      </c>
      <c r="B176" s="16" t="str">
        <f aca="false">DATA!B176</f>
        <v>Pharma</v>
      </c>
      <c r="C176" s="17" t="n">
        <f aca="false">DATA!C176</f>
        <v>471</v>
      </c>
      <c r="D176" s="17" t="n">
        <f aca="false">DATA!D176</f>
        <v>18</v>
      </c>
      <c r="E176" s="18" t="n">
        <f aca="false">DATA!F176</f>
        <v>6</v>
      </c>
      <c r="F176" s="19" t="n">
        <f aca="false">DATA!G176</f>
        <v>15.2</v>
      </c>
      <c r="G176" s="19" t="n">
        <f aca="false">DATA!H176</f>
        <v>3.53</v>
      </c>
      <c r="H176" s="18" t="n">
        <f aca="false">DATA!E176</f>
        <v>8</v>
      </c>
      <c r="I176" s="20" t="n">
        <f aca="false">F176*E176</f>
        <v>91.2</v>
      </c>
      <c r="J176" s="20" t="n">
        <f aca="false">PARAMETER!$B$4*G176*SQRT(E176)</f>
        <v>14.2225538692186</v>
      </c>
      <c r="K176" s="20" t="n">
        <f aca="false">I176+J176</f>
        <v>105.422553869219</v>
      </c>
      <c r="L176" s="20" t="n">
        <f aca="false">K176+F176*H176</f>
        <v>227.022553869219</v>
      </c>
      <c r="M176" s="16" t="str">
        <f aca="false">IF(C176&lt;=K176,"REORDER",IF(C176&gt;L176,"OVERSTOCK","OK"))</f>
        <v>OVERSTOCK</v>
      </c>
      <c r="N176" s="16" t="str">
        <f aca="false">IF(C176&lt;=D176,"REORDER","OK")</f>
        <v>OK</v>
      </c>
      <c r="O176" s="18" t="n">
        <f aca="false">IF(D176&lt;I176,1,0)</f>
        <v>1</v>
      </c>
      <c r="P176" s="20" t="n">
        <f aca="false">C176/F176</f>
        <v>30.9868421052632</v>
      </c>
      <c r="Q176" s="19" t="n">
        <f aca="false">DATA!N176</f>
        <v>180.46</v>
      </c>
      <c r="R176" s="19" t="n">
        <f aca="false">DATA!O176</f>
        <v>0.98</v>
      </c>
      <c r="S176" s="17" t="n">
        <f aca="false">C176*Q176</f>
        <v>84996.66</v>
      </c>
      <c r="T176" s="19" t="n">
        <f aca="false">C176*R176</f>
        <v>461.58</v>
      </c>
      <c r="U176" s="20" t="n">
        <f aca="false">MAX(0,C176-L176)</f>
        <v>243.977446130781</v>
      </c>
      <c r="V176" s="17" t="n">
        <f aca="false">U176*Q176</f>
        <v>44028.1699287608</v>
      </c>
      <c r="W176" s="19" t="n">
        <f aca="false">U176*R176</f>
        <v>239.097897208166</v>
      </c>
      <c r="X176" s="20" t="n">
        <f aca="false">MAX(0,K176-C176)</f>
        <v>0</v>
      </c>
      <c r="Y176" s="17" t="n">
        <f aca="false">F176*PARAMETER!$B$5*Q176</f>
        <v>1001192.08</v>
      </c>
      <c r="Z176" s="21" t="n">
        <f aca="false">SUMIF($Y$2:$Y$3205,"&gt;="&amp;Y176)/SUM($Y$2:$Y$3205)</f>
        <v>0.732938243514093</v>
      </c>
      <c r="AA176" s="16" t="str">
        <f aca="false">IF(Z176&lt;=PARAMETER!$B$7,"A",IF(Z176&lt;=PARAMETER!$B$8,"B","C"))</f>
        <v>A</v>
      </c>
      <c r="AB176" s="22" t="n">
        <f aca="false">G176/F176</f>
        <v>0.232236842105263</v>
      </c>
      <c r="AC176" s="16" t="str">
        <f aca="false">IF(AB176&lt;=PARAMETER!$B$9,"X",IF(AB176&lt;=PARAMETER!$B$10,"Y","Z"))</f>
        <v>X</v>
      </c>
      <c r="AD176" s="16" t="str">
        <f aca="false">AA176&amp;AC176</f>
        <v>AX</v>
      </c>
      <c r="AE176" s="22" t="n">
        <f aca="false">DATA!I176</f>
        <v>0.98</v>
      </c>
      <c r="AF176" s="18" t="n">
        <f aca="false">DATA!L176</f>
        <v>55</v>
      </c>
      <c r="AG176" s="16" t="str">
        <f aca="false">DATA!K176</f>
        <v>A</v>
      </c>
      <c r="AH176" s="18" t="n">
        <f aca="false">IF(AE176&gt;=PARAMETER!$B$12,1,0)</f>
        <v>1</v>
      </c>
      <c r="AI176" s="18" t="n">
        <f aca="false">IF(AF176&gt;=PARAMETER!$B$13,1,0)</f>
        <v>0</v>
      </c>
      <c r="AJ176" s="18" t="n">
        <f aca="false">IF(AND(AH176=1,AI176=1),1,0)</f>
        <v>0</v>
      </c>
    </row>
    <row r="177" customFormat="false" ht="15" hidden="false" customHeight="false" outlineLevel="0" collapsed="false">
      <c r="A177" s="16" t="str">
        <f aca="false">DATA!A177</f>
        <v>ITM10175</v>
      </c>
      <c r="B177" s="16" t="str">
        <f aca="false">DATA!B177</f>
        <v>Apparel</v>
      </c>
      <c r="C177" s="17" t="n">
        <f aca="false">DATA!C177</f>
        <v>119</v>
      </c>
      <c r="D177" s="17" t="n">
        <f aca="false">DATA!D177</f>
        <v>67</v>
      </c>
      <c r="E177" s="18" t="n">
        <f aca="false">DATA!F177</f>
        <v>2</v>
      </c>
      <c r="F177" s="19" t="n">
        <f aca="false">DATA!G177</f>
        <v>14.21</v>
      </c>
      <c r="G177" s="19" t="n">
        <f aca="false">DATA!H177</f>
        <v>8.6</v>
      </c>
      <c r="H177" s="18" t="n">
        <f aca="false">DATA!E177</f>
        <v>13</v>
      </c>
      <c r="I177" s="20" t="n">
        <f aca="false">F177*E177</f>
        <v>28.42</v>
      </c>
      <c r="J177" s="20" t="n">
        <f aca="false">PARAMETER!$B$4*G177*SQRT(E177)</f>
        <v>20.0050990432388</v>
      </c>
      <c r="K177" s="20" t="n">
        <f aca="false">I177+J177</f>
        <v>48.4250990432388</v>
      </c>
      <c r="L177" s="20" t="n">
        <f aca="false">K177+F177*H177</f>
        <v>233.155099043239</v>
      </c>
      <c r="M177" s="16" t="str">
        <f aca="false">IF(C177&lt;=K177,"REORDER",IF(C177&gt;L177,"OVERSTOCK","OK"))</f>
        <v>OK</v>
      </c>
      <c r="N177" s="16" t="str">
        <f aca="false">IF(C177&lt;=D177,"REORDER","OK")</f>
        <v>OK</v>
      </c>
      <c r="O177" s="18" t="n">
        <f aca="false">IF(D177&lt;I177,1,0)</f>
        <v>0</v>
      </c>
      <c r="P177" s="20" t="n">
        <f aca="false">C177/F177</f>
        <v>8.3743842364532</v>
      </c>
      <c r="Q177" s="19" t="n">
        <f aca="false">DATA!N177</f>
        <v>158.65</v>
      </c>
      <c r="R177" s="19" t="n">
        <f aca="false">DATA!O177</f>
        <v>0.98</v>
      </c>
      <c r="S177" s="17" t="n">
        <f aca="false">C177*Q177</f>
        <v>18879.35</v>
      </c>
      <c r="T177" s="19" t="n">
        <f aca="false">C177*R177</f>
        <v>116.62</v>
      </c>
      <c r="U177" s="20" t="n">
        <f aca="false">MAX(0,C177-L177)</f>
        <v>0</v>
      </c>
      <c r="V177" s="17" t="n">
        <f aca="false">U177*Q177</f>
        <v>0</v>
      </c>
      <c r="W177" s="19" t="n">
        <f aca="false">U177*R177</f>
        <v>0</v>
      </c>
      <c r="X177" s="20" t="n">
        <f aca="false">MAX(0,K177-C177)</f>
        <v>0</v>
      </c>
      <c r="Y177" s="17" t="n">
        <f aca="false">F177*PARAMETER!$B$5*Q177</f>
        <v>822862.0225</v>
      </c>
      <c r="Z177" s="21" t="n">
        <f aca="false">SUMIF($Y$2:$Y$3205,"&gt;="&amp;Y177)/SUM($Y$2:$Y$3205)</f>
        <v>0.803716489721496</v>
      </c>
      <c r="AA177" s="16" t="str">
        <f aca="false">IF(Z177&lt;=PARAMETER!$B$7,"A",IF(Z177&lt;=PARAMETER!$B$8,"B","C"))</f>
        <v>B</v>
      </c>
      <c r="AB177" s="22" t="n">
        <f aca="false">G177/F177</f>
        <v>0.605207600281492</v>
      </c>
      <c r="AC177" s="16" t="str">
        <f aca="false">IF(AB177&lt;=PARAMETER!$B$9,"X",IF(AB177&lt;=PARAMETER!$B$10,"Y","Z"))</f>
        <v>Z</v>
      </c>
      <c r="AD177" s="16" t="str">
        <f aca="false">AA177&amp;AC177</f>
        <v>BZ</v>
      </c>
      <c r="AE177" s="22" t="n">
        <f aca="false">DATA!I177</f>
        <v>0.45</v>
      </c>
      <c r="AF177" s="18" t="n">
        <f aca="false">DATA!L177</f>
        <v>162</v>
      </c>
      <c r="AG177" s="16" t="str">
        <f aca="false">DATA!K177</f>
        <v>B</v>
      </c>
      <c r="AH177" s="18" t="n">
        <f aca="false">IF(AE177&gt;=PARAMETER!$B$12,1,0)</f>
        <v>0</v>
      </c>
      <c r="AI177" s="18" t="n">
        <f aca="false">IF(AF177&gt;=PARAMETER!$B$13,1,0)</f>
        <v>1</v>
      </c>
      <c r="AJ177" s="18" t="n">
        <f aca="false">IF(AND(AH177=1,AI177=1),1,0)</f>
        <v>0</v>
      </c>
    </row>
    <row r="178" customFormat="false" ht="15" hidden="false" customHeight="false" outlineLevel="0" collapsed="false">
      <c r="A178" s="16" t="str">
        <f aca="false">DATA!A178</f>
        <v>ITM10176</v>
      </c>
      <c r="B178" s="16" t="str">
        <f aca="false">DATA!B178</f>
        <v>Groceries</v>
      </c>
      <c r="C178" s="17" t="n">
        <f aca="false">DATA!C178</f>
        <v>357</v>
      </c>
      <c r="D178" s="17" t="n">
        <f aca="false">DATA!D178</f>
        <v>54</v>
      </c>
      <c r="E178" s="18" t="n">
        <f aca="false">DATA!F178</f>
        <v>6</v>
      </c>
      <c r="F178" s="19" t="n">
        <f aca="false">DATA!G178</f>
        <v>8.1</v>
      </c>
      <c r="G178" s="19" t="n">
        <f aca="false">DATA!H178</f>
        <v>2.59</v>
      </c>
      <c r="H178" s="18" t="n">
        <f aca="false">DATA!E178</f>
        <v>14</v>
      </c>
      <c r="I178" s="20" t="n">
        <f aca="false">F178*E178</f>
        <v>48.6</v>
      </c>
      <c r="J178" s="20" t="n">
        <f aca="false">PARAMETER!$B$4*G178*SQRT(E178)</f>
        <v>10.4352449068771</v>
      </c>
      <c r="K178" s="20" t="n">
        <f aca="false">I178+J178</f>
        <v>59.0352449068771</v>
      </c>
      <c r="L178" s="20" t="n">
        <f aca="false">K178+F178*H178</f>
        <v>172.435244906877</v>
      </c>
      <c r="M178" s="16" t="str">
        <f aca="false">IF(C178&lt;=K178,"REORDER",IF(C178&gt;L178,"OVERSTOCK","OK"))</f>
        <v>OVERSTOCK</v>
      </c>
      <c r="N178" s="16" t="str">
        <f aca="false">IF(C178&lt;=D178,"REORDER","OK")</f>
        <v>OK</v>
      </c>
      <c r="O178" s="18" t="n">
        <f aca="false">IF(D178&lt;I178,1,0)</f>
        <v>0</v>
      </c>
      <c r="P178" s="20" t="n">
        <f aca="false">C178/F178</f>
        <v>44.0740740740741</v>
      </c>
      <c r="Q178" s="19" t="n">
        <f aca="false">DATA!N178</f>
        <v>97.78</v>
      </c>
      <c r="R178" s="19" t="n">
        <f aca="false">DATA!O178</f>
        <v>1.93</v>
      </c>
      <c r="S178" s="17" t="n">
        <f aca="false">C178*Q178</f>
        <v>34907.46</v>
      </c>
      <c r="T178" s="19" t="n">
        <f aca="false">C178*R178</f>
        <v>689.01</v>
      </c>
      <c r="U178" s="20" t="n">
        <f aca="false">MAX(0,C178-L178)</f>
        <v>184.564755093123</v>
      </c>
      <c r="V178" s="17" t="n">
        <f aca="false">U178*Q178</f>
        <v>18046.7417530056</v>
      </c>
      <c r="W178" s="19" t="n">
        <f aca="false">U178*R178</f>
        <v>356.209977329727</v>
      </c>
      <c r="X178" s="20" t="n">
        <f aca="false">MAX(0,K178-C178)</f>
        <v>0</v>
      </c>
      <c r="Y178" s="17" t="n">
        <f aca="false">F178*PARAMETER!$B$5*Q178</f>
        <v>289086.57</v>
      </c>
      <c r="Z178" s="21" t="n">
        <f aca="false">SUMIF($Y$2:$Y$3205,"&gt;="&amp;Y178)/SUM($Y$2:$Y$3205)</f>
        <v>0.962479764363434</v>
      </c>
      <c r="AA178" s="16" t="str">
        <f aca="false">IF(Z178&lt;=PARAMETER!$B$7,"A",IF(Z178&lt;=PARAMETER!$B$8,"B","C"))</f>
        <v>C</v>
      </c>
      <c r="AB178" s="22" t="n">
        <f aca="false">G178/F178</f>
        <v>0.319753086419753</v>
      </c>
      <c r="AC178" s="16" t="str">
        <f aca="false">IF(AB178&lt;=PARAMETER!$B$9,"X",IF(AB178&lt;=PARAMETER!$B$10,"Y","Z"))</f>
        <v>Y</v>
      </c>
      <c r="AD178" s="16" t="str">
        <f aca="false">AA178&amp;AC178</f>
        <v>CY</v>
      </c>
      <c r="AE178" s="22" t="n">
        <f aca="false">DATA!I178</f>
        <v>0.9</v>
      </c>
      <c r="AF178" s="18" t="n">
        <f aca="false">DATA!L178</f>
        <v>34</v>
      </c>
      <c r="AG178" s="16" t="str">
        <f aca="false">DATA!K178</f>
        <v>A</v>
      </c>
      <c r="AH178" s="18" t="n">
        <f aca="false">IF(AE178&gt;=PARAMETER!$B$12,1,0)</f>
        <v>1</v>
      </c>
      <c r="AI178" s="18" t="n">
        <f aca="false">IF(AF178&gt;=PARAMETER!$B$13,1,0)</f>
        <v>0</v>
      </c>
      <c r="AJ178" s="18" t="n">
        <f aca="false">IF(AND(AH178=1,AI178=1),1,0)</f>
        <v>0</v>
      </c>
    </row>
    <row r="179" customFormat="false" ht="15" hidden="false" customHeight="false" outlineLevel="0" collapsed="false">
      <c r="A179" s="16" t="str">
        <f aca="false">DATA!A179</f>
        <v>ITM10177</v>
      </c>
      <c r="B179" s="16" t="str">
        <f aca="false">DATA!B179</f>
        <v>Electronics</v>
      </c>
      <c r="C179" s="17" t="n">
        <f aca="false">DATA!C179</f>
        <v>418</v>
      </c>
      <c r="D179" s="17" t="n">
        <f aca="false">DATA!D179</f>
        <v>31</v>
      </c>
      <c r="E179" s="18" t="n">
        <f aca="false">DATA!F179</f>
        <v>6</v>
      </c>
      <c r="F179" s="19" t="n">
        <f aca="false">DATA!G179</f>
        <v>29.49</v>
      </c>
      <c r="G179" s="19" t="n">
        <f aca="false">DATA!H179</f>
        <v>2.21</v>
      </c>
      <c r="H179" s="18" t="n">
        <f aca="false">DATA!E179</f>
        <v>12</v>
      </c>
      <c r="I179" s="20" t="n">
        <f aca="false">F179*E179</f>
        <v>176.94</v>
      </c>
      <c r="J179" s="20" t="n">
        <f aca="false">PARAMETER!$B$4*G179*SQRT(E179)</f>
        <v>8.90420511359012</v>
      </c>
      <c r="K179" s="20" t="n">
        <f aca="false">I179+J179</f>
        <v>185.84420511359</v>
      </c>
      <c r="L179" s="20" t="n">
        <f aca="false">K179+F179*H179</f>
        <v>539.72420511359</v>
      </c>
      <c r="M179" s="16" t="str">
        <f aca="false">IF(C179&lt;=K179,"REORDER",IF(C179&gt;L179,"OVERSTOCK","OK"))</f>
        <v>OK</v>
      </c>
      <c r="N179" s="16" t="str">
        <f aca="false">IF(C179&lt;=D179,"REORDER","OK")</f>
        <v>OK</v>
      </c>
      <c r="O179" s="18" t="n">
        <f aca="false">IF(D179&lt;I179,1,0)</f>
        <v>1</v>
      </c>
      <c r="P179" s="20" t="n">
        <f aca="false">C179/F179</f>
        <v>14.1742963716514</v>
      </c>
      <c r="Q179" s="19" t="n">
        <f aca="false">DATA!N179</f>
        <v>191.24</v>
      </c>
      <c r="R179" s="19" t="n">
        <f aca="false">DATA!O179</f>
        <v>1.35</v>
      </c>
      <c r="S179" s="17" t="n">
        <f aca="false">C179*Q179</f>
        <v>79938.32</v>
      </c>
      <c r="T179" s="19" t="n">
        <f aca="false">C179*R179</f>
        <v>564.3</v>
      </c>
      <c r="U179" s="20" t="n">
        <f aca="false">MAX(0,C179-L179)</f>
        <v>0</v>
      </c>
      <c r="V179" s="17" t="n">
        <f aca="false">U179*Q179</f>
        <v>0</v>
      </c>
      <c r="W179" s="19" t="n">
        <f aca="false">U179*R179</f>
        <v>0</v>
      </c>
      <c r="X179" s="20" t="n">
        <f aca="false">MAX(0,K179-C179)</f>
        <v>0</v>
      </c>
      <c r="Y179" s="17" t="n">
        <f aca="false">F179*PARAMETER!$B$5*Q179</f>
        <v>2058478.674</v>
      </c>
      <c r="Z179" s="21" t="n">
        <f aca="false">SUMIF($Y$2:$Y$3205,"&gt;="&amp;Y179)/SUM($Y$2:$Y$3205)</f>
        <v>0.31601630677095</v>
      </c>
      <c r="AA179" s="16" t="str">
        <f aca="false">IF(Z179&lt;=PARAMETER!$B$7,"A",IF(Z179&lt;=PARAMETER!$B$8,"B","C"))</f>
        <v>A</v>
      </c>
      <c r="AB179" s="22" t="n">
        <f aca="false">G179/F179</f>
        <v>0.0749406578501187</v>
      </c>
      <c r="AC179" s="16" t="str">
        <f aca="false">IF(AB179&lt;=PARAMETER!$B$9,"X",IF(AB179&lt;=PARAMETER!$B$10,"Y","Z"))</f>
        <v>X</v>
      </c>
      <c r="AD179" s="16" t="str">
        <f aca="false">AA179&amp;AC179</f>
        <v>AX</v>
      </c>
      <c r="AE179" s="22" t="n">
        <f aca="false">DATA!I179</f>
        <v>0.56</v>
      </c>
      <c r="AF179" s="18" t="n">
        <f aca="false">DATA!L179</f>
        <v>130</v>
      </c>
      <c r="AG179" s="16" t="str">
        <f aca="false">DATA!K179</f>
        <v>D</v>
      </c>
      <c r="AH179" s="18" t="n">
        <f aca="false">IF(AE179&gt;=PARAMETER!$B$12,1,0)</f>
        <v>0</v>
      </c>
      <c r="AI179" s="18" t="n">
        <f aca="false">IF(AF179&gt;=PARAMETER!$B$13,1,0)</f>
        <v>1</v>
      </c>
      <c r="AJ179" s="18" t="n">
        <f aca="false">IF(AND(AH179=1,AI179=1),1,0)</f>
        <v>0</v>
      </c>
    </row>
    <row r="180" customFormat="false" ht="15" hidden="false" customHeight="false" outlineLevel="0" collapsed="false">
      <c r="A180" s="16" t="str">
        <f aca="false">DATA!A180</f>
        <v>ITM10178</v>
      </c>
      <c r="B180" s="16" t="str">
        <f aca="false">DATA!B180</f>
        <v>Automotive</v>
      </c>
      <c r="C180" s="17" t="n">
        <f aca="false">DATA!C180</f>
        <v>326</v>
      </c>
      <c r="D180" s="17" t="n">
        <f aca="false">DATA!D180</f>
        <v>41</v>
      </c>
      <c r="E180" s="18" t="n">
        <f aca="false">DATA!F180</f>
        <v>6</v>
      </c>
      <c r="F180" s="19" t="n">
        <f aca="false">DATA!G180</f>
        <v>9.24</v>
      </c>
      <c r="G180" s="19" t="n">
        <f aca="false">DATA!H180</f>
        <v>0.65</v>
      </c>
      <c r="H180" s="18" t="n">
        <f aca="false">DATA!E180</f>
        <v>4</v>
      </c>
      <c r="I180" s="20" t="n">
        <f aca="false">F180*E180</f>
        <v>55.44</v>
      </c>
      <c r="J180" s="20" t="n">
        <f aca="false">PARAMETER!$B$4*G180*SQRT(E180)</f>
        <v>2.61888385693827</v>
      </c>
      <c r="K180" s="20" t="n">
        <f aca="false">I180+J180</f>
        <v>58.0588838569383</v>
      </c>
      <c r="L180" s="20" t="n">
        <f aca="false">K180+F180*H180</f>
        <v>95.0188838569383</v>
      </c>
      <c r="M180" s="16" t="str">
        <f aca="false">IF(C180&lt;=K180,"REORDER",IF(C180&gt;L180,"OVERSTOCK","OK"))</f>
        <v>OVERSTOCK</v>
      </c>
      <c r="N180" s="16" t="str">
        <f aca="false">IF(C180&lt;=D180,"REORDER","OK")</f>
        <v>OK</v>
      </c>
      <c r="O180" s="18" t="n">
        <f aca="false">IF(D180&lt;I180,1,0)</f>
        <v>1</v>
      </c>
      <c r="P180" s="20" t="n">
        <f aca="false">C180/F180</f>
        <v>35.2813852813853</v>
      </c>
      <c r="Q180" s="19" t="n">
        <f aca="false">DATA!N180</f>
        <v>197.23</v>
      </c>
      <c r="R180" s="19" t="n">
        <f aca="false">DATA!O180</f>
        <v>0.42</v>
      </c>
      <c r="S180" s="17" t="n">
        <f aca="false">C180*Q180</f>
        <v>64296.98</v>
      </c>
      <c r="T180" s="19" t="n">
        <f aca="false">C180*R180</f>
        <v>136.92</v>
      </c>
      <c r="U180" s="20" t="n">
        <f aca="false">MAX(0,C180-L180)</f>
        <v>230.981116143062</v>
      </c>
      <c r="V180" s="17" t="n">
        <f aca="false">U180*Q180</f>
        <v>45556.4055368961</v>
      </c>
      <c r="W180" s="19" t="n">
        <f aca="false">U180*R180</f>
        <v>97.0120687800859</v>
      </c>
      <c r="X180" s="20" t="n">
        <f aca="false">MAX(0,K180-C180)</f>
        <v>0</v>
      </c>
      <c r="Y180" s="17" t="n">
        <f aca="false">F180*PARAMETER!$B$5*Q180</f>
        <v>665177.898</v>
      </c>
      <c r="Z180" s="21" t="n">
        <f aca="false">SUMIF($Y$2:$Y$3205,"&gt;="&amp;Y180)/SUM($Y$2:$Y$3205)</f>
        <v>0.855860692460004</v>
      </c>
      <c r="AA180" s="16" t="str">
        <f aca="false">IF(Z180&lt;=PARAMETER!$B$7,"A",IF(Z180&lt;=PARAMETER!$B$8,"B","C"))</f>
        <v>B</v>
      </c>
      <c r="AB180" s="22" t="n">
        <f aca="false">G180/F180</f>
        <v>0.0703463203463204</v>
      </c>
      <c r="AC180" s="16" t="str">
        <f aca="false">IF(AB180&lt;=PARAMETER!$B$9,"X",IF(AB180&lt;=PARAMETER!$B$10,"Y","Z"))</f>
        <v>X</v>
      </c>
      <c r="AD180" s="16" t="str">
        <f aca="false">AA180&amp;AC180</f>
        <v>BX</v>
      </c>
      <c r="AE180" s="22" t="n">
        <f aca="false">DATA!I180</f>
        <v>0.75</v>
      </c>
      <c r="AF180" s="18" t="n">
        <f aca="false">DATA!L180</f>
        <v>44</v>
      </c>
      <c r="AG180" s="16" t="str">
        <f aca="false">DATA!K180</f>
        <v>B</v>
      </c>
      <c r="AH180" s="18" t="n">
        <f aca="false">IF(AE180&gt;=PARAMETER!$B$12,1,0)</f>
        <v>0</v>
      </c>
      <c r="AI180" s="18" t="n">
        <f aca="false">IF(AF180&gt;=PARAMETER!$B$13,1,0)</f>
        <v>0</v>
      </c>
      <c r="AJ180" s="18" t="n">
        <f aca="false">IF(AND(AH180=1,AI180=1),1,0)</f>
        <v>0</v>
      </c>
    </row>
    <row r="181" customFormat="false" ht="15" hidden="false" customHeight="false" outlineLevel="0" collapsed="false">
      <c r="A181" s="16" t="str">
        <f aca="false">DATA!A181</f>
        <v>ITM10179</v>
      </c>
      <c r="B181" s="16" t="str">
        <f aca="false">DATA!B181</f>
        <v>Electronics</v>
      </c>
      <c r="C181" s="17" t="n">
        <f aca="false">DATA!C181</f>
        <v>160</v>
      </c>
      <c r="D181" s="17" t="n">
        <f aca="false">DATA!D181</f>
        <v>78</v>
      </c>
      <c r="E181" s="18" t="n">
        <f aca="false">DATA!F181</f>
        <v>7</v>
      </c>
      <c r="F181" s="19" t="n">
        <f aca="false">DATA!G181</f>
        <v>21.81</v>
      </c>
      <c r="G181" s="19" t="n">
        <f aca="false">DATA!H181</f>
        <v>2.5</v>
      </c>
      <c r="H181" s="18" t="n">
        <f aca="false">DATA!E181</f>
        <v>9</v>
      </c>
      <c r="I181" s="20" t="n">
        <f aca="false">F181*E181</f>
        <v>152.67</v>
      </c>
      <c r="J181" s="20" t="n">
        <f aca="false">PARAMETER!$B$4*G181*SQRT(E181)</f>
        <v>10.8796841000405</v>
      </c>
      <c r="K181" s="20" t="n">
        <f aca="false">I181+J181</f>
        <v>163.549684100041</v>
      </c>
      <c r="L181" s="20" t="n">
        <f aca="false">K181+F181*H181</f>
        <v>359.839684100041</v>
      </c>
      <c r="M181" s="16" t="str">
        <f aca="false">IF(C181&lt;=K181,"REORDER",IF(C181&gt;L181,"OVERSTOCK","OK"))</f>
        <v>REORDER</v>
      </c>
      <c r="N181" s="16" t="str">
        <f aca="false">IF(C181&lt;=D181,"REORDER","OK")</f>
        <v>OK</v>
      </c>
      <c r="O181" s="18" t="n">
        <f aca="false">IF(D181&lt;I181,1,0)</f>
        <v>1</v>
      </c>
      <c r="P181" s="20" t="n">
        <f aca="false">C181/F181</f>
        <v>7.3360843649702</v>
      </c>
      <c r="Q181" s="19" t="n">
        <f aca="false">DATA!N181</f>
        <v>103.69</v>
      </c>
      <c r="R181" s="19" t="n">
        <f aca="false">DATA!O181</f>
        <v>0.95</v>
      </c>
      <c r="S181" s="17" t="n">
        <f aca="false">C181*Q181</f>
        <v>16590.4</v>
      </c>
      <c r="T181" s="19" t="n">
        <f aca="false">C181*R181</f>
        <v>152</v>
      </c>
      <c r="U181" s="20" t="n">
        <f aca="false">MAX(0,C181-L181)</f>
        <v>0</v>
      </c>
      <c r="V181" s="17" t="n">
        <f aca="false">U181*Q181</f>
        <v>0</v>
      </c>
      <c r="W181" s="19" t="n">
        <f aca="false">U181*R181</f>
        <v>0</v>
      </c>
      <c r="X181" s="20" t="n">
        <f aca="false">MAX(0,K181-C181)</f>
        <v>3.54968410004051</v>
      </c>
      <c r="Y181" s="17" t="n">
        <f aca="false">F181*PARAMETER!$B$5*Q181</f>
        <v>825439.7985</v>
      </c>
      <c r="Z181" s="21" t="n">
        <f aca="false">SUMIF($Y$2:$Y$3205,"&gt;="&amp;Y181)/SUM($Y$2:$Y$3205)</f>
        <v>0.802665755784778</v>
      </c>
      <c r="AA181" s="16" t="str">
        <f aca="false">IF(Z181&lt;=PARAMETER!$B$7,"A",IF(Z181&lt;=PARAMETER!$B$8,"B","C"))</f>
        <v>B</v>
      </c>
      <c r="AB181" s="22" t="n">
        <f aca="false">G181/F181</f>
        <v>0.114626318202659</v>
      </c>
      <c r="AC181" s="16" t="str">
        <f aca="false">IF(AB181&lt;=PARAMETER!$B$9,"X",IF(AB181&lt;=PARAMETER!$B$10,"Y","Z"))</f>
        <v>X</v>
      </c>
      <c r="AD181" s="16" t="str">
        <f aca="false">AA181&amp;AC181</f>
        <v>BX</v>
      </c>
      <c r="AE181" s="22" t="n">
        <f aca="false">DATA!I181</f>
        <v>0.14</v>
      </c>
      <c r="AF181" s="18" t="n">
        <f aca="false">DATA!L181</f>
        <v>24</v>
      </c>
      <c r="AG181" s="16" t="str">
        <f aca="false">DATA!K181</f>
        <v>C</v>
      </c>
      <c r="AH181" s="18" t="n">
        <f aca="false">IF(AE181&gt;=PARAMETER!$B$12,1,0)</f>
        <v>0</v>
      </c>
      <c r="AI181" s="18" t="n">
        <f aca="false">IF(AF181&gt;=PARAMETER!$B$13,1,0)</f>
        <v>0</v>
      </c>
      <c r="AJ181" s="18" t="n">
        <f aca="false">IF(AND(AH181=1,AI181=1),1,0)</f>
        <v>0</v>
      </c>
    </row>
    <row r="182" customFormat="false" ht="15" hidden="false" customHeight="false" outlineLevel="0" collapsed="false">
      <c r="A182" s="16" t="str">
        <f aca="false">DATA!A182</f>
        <v>ITM10180</v>
      </c>
      <c r="B182" s="16" t="str">
        <f aca="false">DATA!B182</f>
        <v>Electronics</v>
      </c>
      <c r="C182" s="17" t="n">
        <f aca="false">DATA!C182</f>
        <v>102</v>
      </c>
      <c r="D182" s="17" t="n">
        <f aca="false">DATA!D182</f>
        <v>96</v>
      </c>
      <c r="E182" s="18" t="n">
        <f aca="false">DATA!F182</f>
        <v>2</v>
      </c>
      <c r="F182" s="19" t="n">
        <f aca="false">DATA!G182</f>
        <v>23.59</v>
      </c>
      <c r="G182" s="19" t="n">
        <f aca="false">DATA!H182</f>
        <v>5.43</v>
      </c>
      <c r="H182" s="18" t="n">
        <f aca="false">DATA!E182</f>
        <v>9</v>
      </c>
      <c r="I182" s="20" t="n">
        <f aca="false">F182*E182</f>
        <v>47.18</v>
      </c>
      <c r="J182" s="20" t="n">
        <f aca="false">PARAMETER!$B$4*G182*SQRT(E182)</f>
        <v>12.6311264889287</v>
      </c>
      <c r="K182" s="20" t="n">
        <f aca="false">I182+J182</f>
        <v>59.8111264889287</v>
      </c>
      <c r="L182" s="20" t="n">
        <f aca="false">K182+F182*H182</f>
        <v>272.121126488929</v>
      </c>
      <c r="M182" s="16" t="str">
        <f aca="false">IF(C182&lt;=K182,"REORDER",IF(C182&gt;L182,"OVERSTOCK","OK"))</f>
        <v>OK</v>
      </c>
      <c r="N182" s="16" t="str">
        <f aca="false">IF(C182&lt;=D182,"REORDER","OK")</f>
        <v>OK</v>
      </c>
      <c r="O182" s="18" t="n">
        <f aca="false">IF(D182&lt;I182,1,0)</f>
        <v>0</v>
      </c>
      <c r="P182" s="20" t="n">
        <f aca="false">C182/F182</f>
        <v>4.32386604493429</v>
      </c>
      <c r="Q182" s="19" t="n">
        <f aca="false">DATA!N182</f>
        <v>174.28</v>
      </c>
      <c r="R182" s="19" t="n">
        <f aca="false">DATA!O182</f>
        <v>1.57</v>
      </c>
      <c r="S182" s="17" t="n">
        <f aca="false">C182*Q182</f>
        <v>17776.56</v>
      </c>
      <c r="T182" s="19" t="n">
        <f aca="false">C182*R182</f>
        <v>160.14</v>
      </c>
      <c r="U182" s="20" t="n">
        <f aca="false">MAX(0,C182-L182)</f>
        <v>0</v>
      </c>
      <c r="V182" s="17" t="n">
        <f aca="false">U182*Q182</f>
        <v>0</v>
      </c>
      <c r="W182" s="19" t="n">
        <f aca="false">U182*R182</f>
        <v>0</v>
      </c>
      <c r="X182" s="20" t="n">
        <f aca="false">MAX(0,K182-C182)</f>
        <v>0</v>
      </c>
      <c r="Y182" s="17" t="n">
        <f aca="false">F182*PARAMETER!$B$5*Q182</f>
        <v>1500611.798</v>
      </c>
      <c r="Z182" s="21" t="n">
        <f aca="false">SUMIF($Y$2:$Y$3205,"&gt;="&amp;Y182)/SUM($Y$2:$Y$3205)</f>
        <v>0.526712904752003</v>
      </c>
      <c r="AA182" s="16" t="str">
        <f aca="false">IF(Z182&lt;=PARAMETER!$B$7,"A",IF(Z182&lt;=PARAMETER!$B$8,"B","C"))</f>
        <v>A</v>
      </c>
      <c r="AB182" s="22" t="n">
        <f aca="false">G182/F182</f>
        <v>0.230182280627384</v>
      </c>
      <c r="AC182" s="16" t="str">
        <f aca="false">IF(AB182&lt;=PARAMETER!$B$9,"X",IF(AB182&lt;=PARAMETER!$B$10,"Y","Z"))</f>
        <v>X</v>
      </c>
      <c r="AD182" s="16" t="str">
        <f aca="false">AA182&amp;AC182</f>
        <v>AX</v>
      </c>
      <c r="AE182" s="22" t="n">
        <f aca="false">DATA!I182</f>
        <v>0.6</v>
      </c>
      <c r="AF182" s="18" t="n">
        <f aca="false">DATA!L182</f>
        <v>115</v>
      </c>
      <c r="AG182" s="16" t="str">
        <f aca="false">DATA!K182</f>
        <v>C</v>
      </c>
      <c r="AH182" s="18" t="n">
        <f aca="false">IF(AE182&gt;=PARAMETER!$B$12,1,0)</f>
        <v>0</v>
      </c>
      <c r="AI182" s="18" t="n">
        <f aca="false">IF(AF182&gt;=PARAMETER!$B$13,1,0)</f>
        <v>1</v>
      </c>
      <c r="AJ182" s="18" t="n">
        <f aca="false">IF(AND(AH182=1,AI182=1),1,0)</f>
        <v>0</v>
      </c>
    </row>
    <row r="183" customFormat="false" ht="15" hidden="false" customHeight="false" outlineLevel="0" collapsed="false">
      <c r="A183" s="16" t="str">
        <f aca="false">DATA!A183</f>
        <v>ITM10181</v>
      </c>
      <c r="B183" s="16" t="str">
        <f aca="false">DATA!B183</f>
        <v>Groceries</v>
      </c>
      <c r="C183" s="17" t="n">
        <f aca="false">DATA!C183</f>
        <v>196</v>
      </c>
      <c r="D183" s="17" t="n">
        <f aca="false">DATA!D183</f>
        <v>78</v>
      </c>
      <c r="E183" s="18" t="n">
        <f aca="false">DATA!F183</f>
        <v>2</v>
      </c>
      <c r="F183" s="19" t="n">
        <f aca="false">DATA!G183</f>
        <v>2</v>
      </c>
      <c r="G183" s="19" t="n">
        <f aca="false">DATA!H183</f>
        <v>5.62</v>
      </c>
      <c r="H183" s="18" t="n">
        <f aca="false">DATA!E183</f>
        <v>13</v>
      </c>
      <c r="I183" s="20" t="n">
        <f aca="false">F183*E183</f>
        <v>4</v>
      </c>
      <c r="J183" s="20" t="n">
        <f aca="false">PARAMETER!$B$4*G183*SQRT(E183)</f>
        <v>13.0730996073258</v>
      </c>
      <c r="K183" s="20" t="n">
        <f aca="false">I183+J183</f>
        <v>17.0730996073258</v>
      </c>
      <c r="L183" s="20" t="n">
        <f aca="false">K183+F183*H183</f>
        <v>43.0730996073258</v>
      </c>
      <c r="M183" s="16" t="str">
        <f aca="false">IF(C183&lt;=K183,"REORDER",IF(C183&gt;L183,"OVERSTOCK","OK"))</f>
        <v>OVERSTOCK</v>
      </c>
      <c r="N183" s="16" t="str">
        <f aca="false">IF(C183&lt;=D183,"REORDER","OK")</f>
        <v>OK</v>
      </c>
      <c r="O183" s="18" t="n">
        <f aca="false">IF(D183&lt;I183,1,0)</f>
        <v>0</v>
      </c>
      <c r="P183" s="20" t="n">
        <f aca="false">C183/F183</f>
        <v>98</v>
      </c>
      <c r="Q183" s="19" t="n">
        <f aca="false">DATA!N183</f>
        <v>10.91</v>
      </c>
      <c r="R183" s="19" t="n">
        <f aca="false">DATA!O183</f>
        <v>0.9</v>
      </c>
      <c r="S183" s="17" t="n">
        <f aca="false">C183*Q183</f>
        <v>2138.36</v>
      </c>
      <c r="T183" s="19" t="n">
        <f aca="false">C183*R183</f>
        <v>176.4</v>
      </c>
      <c r="U183" s="20" t="n">
        <f aca="false">MAX(0,C183-L183)</f>
        <v>152.926900392674</v>
      </c>
      <c r="V183" s="17" t="n">
        <f aca="false">U183*Q183</f>
        <v>1668.43248328408</v>
      </c>
      <c r="W183" s="19" t="n">
        <f aca="false">U183*R183</f>
        <v>137.634210353407</v>
      </c>
      <c r="X183" s="20" t="n">
        <f aca="false">MAX(0,K183-C183)</f>
        <v>0</v>
      </c>
      <c r="Y183" s="17" t="n">
        <f aca="false">F183*PARAMETER!$B$5*Q183</f>
        <v>7964.3</v>
      </c>
      <c r="Z183" s="21" t="n">
        <f aca="false">SUMIF($Y$2:$Y$3205,"&gt;="&amp;Y183)/SUM($Y$2:$Y$3205)</f>
        <v>0.999998143231674</v>
      </c>
      <c r="AA183" s="16" t="str">
        <f aca="false">IF(Z183&lt;=PARAMETER!$B$7,"A",IF(Z183&lt;=PARAMETER!$B$8,"B","C"))</f>
        <v>C</v>
      </c>
      <c r="AB183" s="22" t="n">
        <f aca="false">G183/F183</f>
        <v>2.81</v>
      </c>
      <c r="AC183" s="16" t="str">
        <f aca="false">IF(AB183&lt;=PARAMETER!$B$9,"X",IF(AB183&lt;=PARAMETER!$B$10,"Y","Z"))</f>
        <v>Z</v>
      </c>
      <c r="AD183" s="16" t="str">
        <f aca="false">AA183&amp;AC183</f>
        <v>CZ</v>
      </c>
      <c r="AE183" s="22" t="n">
        <f aca="false">DATA!I183</f>
        <v>0.16</v>
      </c>
      <c r="AF183" s="18" t="n">
        <f aca="false">DATA!L183</f>
        <v>137</v>
      </c>
      <c r="AG183" s="16" t="str">
        <f aca="false">DATA!K183</f>
        <v>D</v>
      </c>
      <c r="AH183" s="18" t="n">
        <f aca="false">IF(AE183&gt;=PARAMETER!$B$12,1,0)</f>
        <v>0</v>
      </c>
      <c r="AI183" s="18" t="n">
        <f aca="false">IF(AF183&gt;=PARAMETER!$B$13,1,0)</f>
        <v>1</v>
      </c>
      <c r="AJ183" s="18" t="n">
        <f aca="false">IF(AND(AH183=1,AI183=1),1,0)</f>
        <v>0</v>
      </c>
    </row>
    <row r="184" customFormat="false" ht="15" hidden="false" customHeight="false" outlineLevel="0" collapsed="false">
      <c r="A184" s="16" t="str">
        <f aca="false">DATA!A184</f>
        <v>ITM10182</v>
      </c>
      <c r="B184" s="16" t="str">
        <f aca="false">DATA!B184</f>
        <v>Electronics</v>
      </c>
      <c r="C184" s="17" t="n">
        <f aca="false">DATA!C184</f>
        <v>217</v>
      </c>
      <c r="D184" s="17" t="n">
        <f aca="false">DATA!D184</f>
        <v>51</v>
      </c>
      <c r="E184" s="18" t="n">
        <f aca="false">DATA!F184</f>
        <v>8</v>
      </c>
      <c r="F184" s="19" t="n">
        <f aca="false">DATA!G184</f>
        <v>1.82</v>
      </c>
      <c r="G184" s="19" t="n">
        <f aca="false">DATA!H184</f>
        <v>2.92</v>
      </c>
      <c r="H184" s="18" t="n">
        <f aca="false">DATA!E184</f>
        <v>6</v>
      </c>
      <c r="I184" s="20" t="n">
        <f aca="false">F184*E184</f>
        <v>14.56</v>
      </c>
      <c r="J184" s="20" t="n">
        <f aca="false">PARAMETER!$B$4*G184*SQRT(E184)</f>
        <v>13.5848579549435</v>
      </c>
      <c r="K184" s="20" t="n">
        <f aca="false">I184+J184</f>
        <v>28.1448579549435</v>
      </c>
      <c r="L184" s="20" t="n">
        <f aca="false">K184+F184*H184</f>
        <v>39.0648579549436</v>
      </c>
      <c r="M184" s="16" t="str">
        <f aca="false">IF(C184&lt;=K184,"REORDER",IF(C184&gt;L184,"OVERSTOCK","OK"))</f>
        <v>OVERSTOCK</v>
      </c>
      <c r="N184" s="16" t="str">
        <f aca="false">IF(C184&lt;=D184,"REORDER","OK")</f>
        <v>OK</v>
      </c>
      <c r="O184" s="18" t="n">
        <f aca="false">IF(D184&lt;I184,1,0)</f>
        <v>0</v>
      </c>
      <c r="P184" s="20" t="n">
        <f aca="false">C184/F184</f>
        <v>119.230769230769</v>
      </c>
      <c r="Q184" s="19" t="n">
        <f aca="false">DATA!N184</f>
        <v>22.66</v>
      </c>
      <c r="R184" s="19" t="n">
        <f aca="false">DATA!O184</f>
        <v>0.69</v>
      </c>
      <c r="S184" s="17" t="n">
        <f aca="false">C184*Q184</f>
        <v>4917.22</v>
      </c>
      <c r="T184" s="19" t="n">
        <f aca="false">C184*R184</f>
        <v>149.73</v>
      </c>
      <c r="U184" s="20" t="n">
        <f aca="false">MAX(0,C184-L184)</f>
        <v>177.935142045056</v>
      </c>
      <c r="V184" s="17" t="n">
        <f aca="false">U184*Q184</f>
        <v>4032.01031874098</v>
      </c>
      <c r="W184" s="19" t="n">
        <f aca="false">U184*R184</f>
        <v>122.775248011089</v>
      </c>
      <c r="X184" s="20" t="n">
        <f aca="false">MAX(0,K184-C184)</f>
        <v>0</v>
      </c>
      <c r="Y184" s="17" t="n">
        <f aca="false">F184*PARAMETER!$B$5*Q184</f>
        <v>15053.038</v>
      </c>
      <c r="Z184" s="21" t="n">
        <f aca="false">SUMIF($Y$2:$Y$3205,"&gt;="&amp;Y184)/SUM($Y$2:$Y$3205)</f>
        <v>0.999984515043771</v>
      </c>
      <c r="AA184" s="16" t="str">
        <f aca="false">IF(Z184&lt;=PARAMETER!$B$7,"A",IF(Z184&lt;=PARAMETER!$B$8,"B","C"))</f>
        <v>C</v>
      </c>
      <c r="AB184" s="22" t="n">
        <f aca="false">G184/F184</f>
        <v>1.6043956043956</v>
      </c>
      <c r="AC184" s="16" t="str">
        <f aca="false">IF(AB184&lt;=PARAMETER!$B$9,"X",IF(AB184&lt;=PARAMETER!$B$10,"Y","Z"))</f>
        <v>Z</v>
      </c>
      <c r="AD184" s="16" t="str">
        <f aca="false">AA184&amp;AC184</f>
        <v>CZ</v>
      </c>
      <c r="AE184" s="22" t="n">
        <f aca="false">DATA!I184</f>
        <v>0.34</v>
      </c>
      <c r="AF184" s="18" t="n">
        <f aca="false">DATA!L184</f>
        <v>83</v>
      </c>
      <c r="AG184" s="16" t="str">
        <f aca="false">DATA!K184</f>
        <v>B</v>
      </c>
      <c r="AH184" s="18" t="n">
        <f aca="false">IF(AE184&gt;=PARAMETER!$B$12,1,0)</f>
        <v>0</v>
      </c>
      <c r="AI184" s="18" t="n">
        <f aca="false">IF(AF184&gt;=PARAMETER!$B$13,1,0)</f>
        <v>0</v>
      </c>
      <c r="AJ184" s="18" t="n">
        <f aca="false">IF(AND(AH184=1,AI184=1),1,0)</f>
        <v>0</v>
      </c>
    </row>
    <row r="185" customFormat="false" ht="15" hidden="false" customHeight="false" outlineLevel="0" collapsed="false">
      <c r="A185" s="16" t="str">
        <f aca="false">DATA!A185</f>
        <v>ITM10183</v>
      </c>
      <c r="B185" s="16" t="str">
        <f aca="false">DATA!B185</f>
        <v>Apparel</v>
      </c>
      <c r="C185" s="17" t="n">
        <f aca="false">DATA!C185</f>
        <v>131</v>
      </c>
      <c r="D185" s="17" t="n">
        <f aca="false">DATA!D185</f>
        <v>62</v>
      </c>
      <c r="E185" s="18" t="n">
        <f aca="false">DATA!F185</f>
        <v>6</v>
      </c>
      <c r="F185" s="19" t="n">
        <f aca="false">DATA!G185</f>
        <v>26.49</v>
      </c>
      <c r="G185" s="19" t="n">
        <f aca="false">DATA!H185</f>
        <v>1.19</v>
      </c>
      <c r="H185" s="18" t="n">
        <f aca="false">DATA!E185</f>
        <v>6</v>
      </c>
      <c r="I185" s="20" t="n">
        <f aca="false">F185*E185</f>
        <v>158.94</v>
      </c>
      <c r="J185" s="20" t="n">
        <f aca="false">PARAMETER!$B$4*G185*SQRT(E185)</f>
        <v>4.79457198424083</v>
      </c>
      <c r="K185" s="20" t="n">
        <f aca="false">I185+J185</f>
        <v>163.734571984241</v>
      </c>
      <c r="L185" s="20" t="n">
        <f aca="false">K185+F185*H185</f>
        <v>322.674571984241</v>
      </c>
      <c r="M185" s="16" t="str">
        <f aca="false">IF(C185&lt;=K185,"REORDER",IF(C185&gt;L185,"OVERSTOCK","OK"))</f>
        <v>REORDER</v>
      </c>
      <c r="N185" s="16" t="str">
        <f aca="false">IF(C185&lt;=D185,"REORDER","OK")</f>
        <v>OK</v>
      </c>
      <c r="O185" s="18" t="n">
        <f aca="false">IF(D185&lt;I185,1,0)</f>
        <v>1</v>
      </c>
      <c r="P185" s="20" t="n">
        <f aca="false">C185/F185</f>
        <v>4.94526236315591</v>
      </c>
      <c r="Q185" s="19" t="n">
        <f aca="false">DATA!N185</f>
        <v>14.25</v>
      </c>
      <c r="R185" s="19" t="n">
        <f aca="false">DATA!O185</f>
        <v>1.98</v>
      </c>
      <c r="S185" s="17" t="n">
        <f aca="false">C185*Q185</f>
        <v>1866.75</v>
      </c>
      <c r="T185" s="19" t="n">
        <f aca="false">C185*R185</f>
        <v>259.38</v>
      </c>
      <c r="U185" s="20" t="n">
        <f aca="false">MAX(0,C185-L185)</f>
        <v>0</v>
      </c>
      <c r="V185" s="17" t="n">
        <f aca="false">U185*Q185</f>
        <v>0</v>
      </c>
      <c r="W185" s="19" t="n">
        <f aca="false">U185*R185</f>
        <v>0</v>
      </c>
      <c r="X185" s="20" t="n">
        <f aca="false">MAX(0,K185-C185)</f>
        <v>32.7345719842408</v>
      </c>
      <c r="Y185" s="17" t="n">
        <f aca="false">F185*PARAMETER!$B$5*Q185</f>
        <v>137781.1125</v>
      </c>
      <c r="Z185" s="21" t="n">
        <f aca="false">SUMIF($Y$2:$Y$3205,"&gt;="&amp;Y185)/SUM($Y$2:$Y$3205)</f>
        <v>0.992519802306263</v>
      </c>
      <c r="AA185" s="16" t="str">
        <f aca="false">IF(Z185&lt;=PARAMETER!$B$7,"A",IF(Z185&lt;=PARAMETER!$B$8,"B","C"))</f>
        <v>C</v>
      </c>
      <c r="AB185" s="22" t="n">
        <f aca="false">G185/F185</f>
        <v>0.0449226123065308</v>
      </c>
      <c r="AC185" s="16" t="str">
        <f aca="false">IF(AB185&lt;=PARAMETER!$B$9,"X",IF(AB185&lt;=PARAMETER!$B$10,"Y","Z"))</f>
        <v>X</v>
      </c>
      <c r="AD185" s="16" t="str">
        <f aca="false">AA185&amp;AC185</f>
        <v>CX</v>
      </c>
      <c r="AE185" s="22" t="n">
        <f aca="false">DATA!I185</f>
        <v>0.61</v>
      </c>
      <c r="AF185" s="18" t="n">
        <f aca="false">DATA!L185</f>
        <v>97</v>
      </c>
      <c r="AG185" s="16" t="str">
        <f aca="false">DATA!K185</f>
        <v>D</v>
      </c>
      <c r="AH185" s="18" t="n">
        <f aca="false">IF(AE185&gt;=PARAMETER!$B$12,1,0)</f>
        <v>0</v>
      </c>
      <c r="AI185" s="18" t="n">
        <f aca="false">IF(AF185&gt;=PARAMETER!$B$13,1,0)</f>
        <v>1</v>
      </c>
      <c r="AJ185" s="18" t="n">
        <f aca="false">IF(AND(AH185=1,AI185=1),1,0)</f>
        <v>0</v>
      </c>
    </row>
    <row r="186" customFormat="false" ht="15" hidden="false" customHeight="false" outlineLevel="0" collapsed="false">
      <c r="A186" s="16" t="str">
        <f aca="false">DATA!A186</f>
        <v>ITM10184</v>
      </c>
      <c r="B186" s="16" t="str">
        <f aca="false">DATA!B186</f>
        <v>Apparel</v>
      </c>
      <c r="C186" s="17" t="n">
        <f aca="false">DATA!C186</f>
        <v>75</v>
      </c>
      <c r="D186" s="17" t="n">
        <f aca="false">DATA!D186</f>
        <v>68</v>
      </c>
      <c r="E186" s="18" t="n">
        <f aca="false">DATA!F186</f>
        <v>8</v>
      </c>
      <c r="F186" s="19" t="n">
        <f aca="false">DATA!G186</f>
        <v>35.11</v>
      </c>
      <c r="G186" s="19" t="n">
        <f aca="false">DATA!H186</f>
        <v>7.57</v>
      </c>
      <c r="H186" s="18" t="n">
        <f aca="false">DATA!E186</f>
        <v>3</v>
      </c>
      <c r="I186" s="20" t="n">
        <f aca="false">F186*E186</f>
        <v>280.88</v>
      </c>
      <c r="J186" s="20" t="n">
        <f aca="false">PARAMETER!$B$4*G186*SQRT(E186)</f>
        <v>35.2182790133297</v>
      </c>
      <c r="K186" s="20" t="n">
        <f aca="false">I186+J186</f>
        <v>316.09827901333</v>
      </c>
      <c r="L186" s="20" t="n">
        <f aca="false">K186+F186*H186</f>
        <v>421.42827901333</v>
      </c>
      <c r="M186" s="16" t="str">
        <f aca="false">IF(C186&lt;=K186,"REORDER",IF(C186&gt;L186,"OVERSTOCK","OK"))</f>
        <v>REORDER</v>
      </c>
      <c r="N186" s="16" t="str">
        <f aca="false">IF(C186&lt;=D186,"REORDER","OK")</f>
        <v>OK</v>
      </c>
      <c r="O186" s="18" t="n">
        <f aca="false">IF(D186&lt;I186,1,0)</f>
        <v>1</v>
      </c>
      <c r="P186" s="20" t="n">
        <f aca="false">C186/F186</f>
        <v>2.13614354884648</v>
      </c>
      <c r="Q186" s="19" t="n">
        <f aca="false">DATA!N186</f>
        <v>156.9</v>
      </c>
      <c r="R186" s="19" t="n">
        <f aca="false">DATA!O186</f>
        <v>1.88</v>
      </c>
      <c r="S186" s="17" t="n">
        <f aca="false">C186*Q186</f>
        <v>11767.5</v>
      </c>
      <c r="T186" s="19" t="n">
        <f aca="false">C186*R186</f>
        <v>141</v>
      </c>
      <c r="U186" s="20" t="n">
        <f aca="false">MAX(0,C186-L186)</f>
        <v>0</v>
      </c>
      <c r="V186" s="17" t="n">
        <f aca="false">U186*Q186</f>
        <v>0</v>
      </c>
      <c r="W186" s="19" t="n">
        <f aca="false">U186*R186</f>
        <v>0</v>
      </c>
      <c r="X186" s="20" t="n">
        <f aca="false">MAX(0,K186-C186)</f>
        <v>241.09827901333</v>
      </c>
      <c r="Y186" s="17" t="n">
        <f aca="false">F186*PARAMETER!$B$5*Q186</f>
        <v>2010697.035</v>
      </c>
      <c r="Z186" s="21" t="n">
        <f aca="false">SUMIF($Y$2:$Y$3205,"&gt;="&amp;Y186)/SUM($Y$2:$Y$3205)</f>
        <v>0.332193359543559</v>
      </c>
      <c r="AA186" s="16" t="str">
        <f aca="false">IF(Z186&lt;=PARAMETER!$B$7,"A",IF(Z186&lt;=PARAMETER!$B$8,"B","C"))</f>
        <v>A</v>
      </c>
      <c r="AB186" s="22" t="n">
        <f aca="false">G186/F186</f>
        <v>0.215608088863572</v>
      </c>
      <c r="AC186" s="16" t="str">
        <f aca="false">IF(AB186&lt;=PARAMETER!$B$9,"X",IF(AB186&lt;=PARAMETER!$B$10,"Y","Z"))</f>
        <v>X</v>
      </c>
      <c r="AD186" s="16" t="str">
        <f aca="false">AA186&amp;AC186</f>
        <v>AX</v>
      </c>
      <c r="AE186" s="22" t="n">
        <f aca="false">DATA!I186</f>
        <v>0.83</v>
      </c>
      <c r="AF186" s="18" t="n">
        <f aca="false">DATA!L186</f>
        <v>172</v>
      </c>
      <c r="AG186" s="16" t="str">
        <f aca="false">DATA!K186</f>
        <v>A</v>
      </c>
      <c r="AH186" s="18" t="n">
        <f aca="false">IF(AE186&gt;=PARAMETER!$B$12,1,0)</f>
        <v>1</v>
      </c>
      <c r="AI186" s="18" t="n">
        <f aca="false">IF(AF186&gt;=PARAMETER!$B$13,1,0)</f>
        <v>1</v>
      </c>
      <c r="AJ186" s="18" t="n">
        <f aca="false">IF(AND(AH186=1,AI186=1),1,0)</f>
        <v>1</v>
      </c>
    </row>
    <row r="187" customFormat="false" ht="15" hidden="false" customHeight="false" outlineLevel="0" collapsed="false">
      <c r="A187" s="16" t="str">
        <f aca="false">DATA!A187</f>
        <v>ITM10185</v>
      </c>
      <c r="B187" s="16" t="str">
        <f aca="false">DATA!B187</f>
        <v>Pharma</v>
      </c>
      <c r="C187" s="17" t="n">
        <f aca="false">DATA!C187</f>
        <v>479</v>
      </c>
      <c r="D187" s="17" t="n">
        <f aca="false">DATA!D187</f>
        <v>83</v>
      </c>
      <c r="E187" s="18" t="n">
        <f aca="false">DATA!F187</f>
        <v>8</v>
      </c>
      <c r="F187" s="19" t="n">
        <f aca="false">DATA!G187</f>
        <v>47.16</v>
      </c>
      <c r="G187" s="19" t="n">
        <f aca="false">DATA!H187</f>
        <v>7.7</v>
      </c>
      <c r="H187" s="18" t="n">
        <f aca="false">DATA!E187</f>
        <v>4</v>
      </c>
      <c r="I187" s="20" t="n">
        <f aca="false">F187*E187</f>
        <v>377.28</v>
      </c>
      <c r="J187" s="20" t="n">
        <f aca="false">PARAMETER!$B$4*G187*SQRT(E187)</f>
        <v>35.8230843332415</v>
      </c>
      <c r="K187" s="20" t="n">
        <f aca="false">I187+J187</f>
        <v>413.103084333242</v>
      </c>
      <c r="L187" s="20" t="n">
        <f aca="false">K187+F187*H187</f>
        <v>601.743084333242</v>
      </c>
      <c r="M187" s="16" t="str">
        <f aca="false">IF(C187&lt;=K187,"REORDER",IF(C187&gt;L187,"OVERSTOCK","OK"))</f>
        <v>OK</v>
      </c>
      <c r="N187" s="16" t="str">
        <f aca="false">IF(C187&lt;=D187,"REORDER","OK")</f>
        <v>OK</v>
      </c>
      <c r="O187" s="18" t="n">
        <f aca="false">IF(D187&lt;I187,1,0)</f>
        <v>1</v>
      </c>
      <c r="P187" s="20" t="n">
        <f aca="false">C187/F187</f>
        <v>10.1569126378287</v>
      </c>
      <c r="Q187" s="19" t="n">
        <f aca="false">DATA!N187</f>
        <v>25.16</v>
      </c>
      <c r="R187" s="19" t="n">
        <f aca="false">DATA!O187</f>
        <v>1.89</v>
      </c>
      <c r="S187" s="17" t="n">
        <f aca="false">C187*Q187</f>
        <v>12051.64</v>
      </c>
      <c r="T187" s="19" t="n">
        <f aca="false">C187*R187</f>
        <v>905.31</v>
      </c>
      <c r="U187" s="20" t="n">
        <f aca="false">MAX(0,C187-L187)</f>
        <v>0</v>
      </c>
      <c r="V187" s="17" t="n">
        <f aca="false">U187*Q187</f>
        <v>0</v>
      </c>
      <c r="W187" s="19" t="n">
        <f aca="false">U187*R187</f>
        <v>0</v>
      </c>
      <c r="X187" s="20" t="n">
        <f aca="false">MAX(0,K187-C187)</f>
        <v>0</v>
      </c>
      <c r="Y187" s="17" t="n">
        <f aca="false">F187*PARAMETER!$B$5*Q187</f>
        <v>433089.144</v>
      </c>
      <c r="Z187" s="21" t="n">
        <f aca="false">SUMIF($Y$2:$Y$3205,"&gt;="&amp;Y187)/SUM($Y$2:$Y$3205)</f>
        <v>0.925985353516405</v>
      </c>
      <c r="AA187" s="16" t="str">
        <f aca="false">IF(Z187&lt;=PARAMETER!$B$7,"A",IF(Z187&lt;=PARAMETER!$B$8,"B","C"))</f>
        <v>B</v>
      </c>
      <c r="AB187" s="22" t="n">
        <f aca="false">G187/F187</f>
        <v>0.163273960983885</v>
      </c>
      <c r="AC187" s="16" t="str">
        <f aca="false">IF(AB187&lt;=PARAMETER!$B$9,"X",IF(AB187&lt;=PARAMETER!$B$10,"Y","Z"))</f>
        <v>X</v>
      </c>
      <c r="AD187" s="16" t="str">
        <f aca="false">AA187&amp;AC187</f>
        <v>BX</v>
      </c>
      <c r="AE187" s="22" t="n">
        <f aca="false">DATA!I187</f>
        <v>0.6</v>
      </c>
      <c r="AF187" s="18" t="n">
        <f aca="false">DATA!L187</f>
        <v>38</v>
      </c>
      <c r="AG187" s="16" t="str">
        <f aca="false">DATA!K187</f>
        <v>A</v>
      </c>
      <c r="AH187" s="18" t="n">
        <f aca="false">IF(AE187&gt;=PARAMETER!$B$12,1,0)</f>
        <v>0</v>
      </c>
      <c r="AI187" s="18" t="n">
        <f aca="false">IF(AF187&gt;=PARAMETER!$B$13,1,0)</f>
        <v>0</v>
      </c>
      <c r="AJ187" s="18" t="n">
        <f aca="false">IF(AND(AH187=1,AI187=1),1,0)</f>
        <v>0</v>
      </c>
    </row>
    <row r="188" customFormat="false" ht="15" hidden="false" customHeight="false" outlineLevel="0" collapsed="false">
      <c r="A188" s="16" t="str">
        <f aca="false">DATA!A188</f>
        <v>ITM10186</v>
      </c>
      <c r="B188" s="16" t="str">
        <f aca="false">DATA!B188</f>
        <v>Automotive</v>
      </c>
      <c r="C188" s="17" t="n">
        <f aca="false">DATA!C188</f>
        <v>198</v>
      </c>
      <c r="D188" s="17" t="n">
        <f aca="false">DATA!D188</f>
        <v>48</v>
      </c>
      <c r="E188" s="18" t="n">
        <f aca="false">DATA!F188</f>
        <v>4</v>
      </c>
      <c r="F188" s="19" t="n">
        <f aca="false">DATA!G188</f>
        <v>9.78</v>
      </c>
      <c r="G188" s="19" t="n">
        <f aca="false">DATA!H188</f>
        <v>9.98</v>
      </c>
      <c r="H188" s="18" t="n">
        <f aca="false">DATA!E188</f>
        <v>11</v>
      </c>
      <c r="I188" s="20" t="n">
        <f aca="false">F188*E188</f>
        <v>39.12</v>
      </c>
      <c r="J188" s="20" t="n">
        <f aca="false">PARAMETER!$B$4*G188*SQRT(E188)</f>
        <v>32.8312783939514</v>
      </c>
      <c r="K188" s="20" t="n">
        <f aca="false">I188+J188</f>
        <v>71.9512783939514</v>
      </c>
      <c r="L188" s="20" t="n">
        <f aca="false">K188+F188*H188</f>
        <v>179.531278393951</v>
      </c>
      <c r="M188" s="16" t="str">
        <f aca="false">IF(C188&lt;=K188,"REORDER",IF(C188&gt;L188,"OVERSTOCK","OK"))</f>
        <v>OVERSTOCK</v>
      </c>
      <c r="N188" s="16" t="str">
        <f aca="false">IF(C188&lt;=D188,"REORDER","OK")</f>
        <v>OK</v>
      </c>
      <c r="O188" s="18" t="n">
        <f aca="false">IF(D188&lt;I188,1,0)</f>
        <v>0</v>
      </c>
      <c r="P188" s="20" t="n">
        <f aca="false">C188/F188</f>
        <v>20.2453987730061</v>
      </c>
      <c r="Q188" s="19" t="n">
        <f aca="false">DATA!N188</f>
        <v>13.24</v>
      </c>
      <c r="R188" s="19" t="n">
        <f aca="false">DATA!O188</f>
        <v>0.35</v>
      </c>
      <c r="S188" s="17" t="n">
        <f aca="false">C188*Q188</f>
        <v>2621.52</v>
      </c>
      <c r="T188" s="19" t="n">
        <f aca="false">C188*R188</f>
        <v>69.3</v>
      </c>
      <c r="U188" s="20" t="n">
        <f aca="false">MAX(0,C188-L188)</f>
        <v>18.4687216060486</v>
      </c>
      <c r="V188" s="17" t="n">
        <f aca="false">U188*Q188</f>
        <v>244.525874064084</v>
      </c>
      <c r="W188" s="19" t="n">
        <f aca="false">U188*R188</f>
        <v>6.46405256211702</v>
      </c>
      <c r="X188" s="20" t="n">
        <f aca="false">MAX(0,K188-C188)</f>
        <v>0</v>
      </c>
      <c r="Y188" s="17" t="n">
        <f aca="false">F188*PARAMETER!$B$5*Q188</f>
        <v>47262.828</v>
      </c>
      <c r="Z188" s="21" t="n">
        <f aca="false">SUMIF($Y$2:$Y$3205,"&gt;="&amp;Y188)/SUM($Y$2:$Y$3205)</f>
        <v>0.999534718119158</v>
      </c>
      <c r="AA188" s="16" t="str">
        <f aca="false">IF(Z188&lt;=PARAMETER!$B$7,"A",IF(Z188&lt;=PARAMETER!$B$8,"B","C"))</f>
        <v>C</v>
      </c>
      <c r="AB188" s="22" t="n">
        <f aca="false">G188/F188</f>
        <v>1.02044989775051</v>
      </c>
      <c r="AC188" s="16" t="str">
        <f aca="false">IF(AB188&lt;=PARAMETER!$B$9,"X",IF(AB188&lt;=PARAMETER!$B$10,"Y","Z"))</f>
        <v>Z</v>
      </c>
      <c r="AD188" s="16" t="str">
        <f aca="false">AA188&amp;AC188</f>
        <v>CZ</v>
      </c>
      <c r="AE188" s="22" t="n">
        <f aca="false">DATA!I188</f>
        <v>0.94</v>
      </c>
      <c r="AF188" s="18" t="n">
        <f aca="false">DATA!L188</f>
        <v>47</v>
      </c>
      <c r="AG188" s="16" t="str">
        <f aca="false">DATA!K188</f>
        <v>B</v>
      </c>
      <c r="AH188" s="18" t="n">
        <f aca="false">IF(AE188&gt;=PARAMETER!$B$12,1,0)</f>
        <v>1</v>
      </c>
      <c r="AI188" s="18" t="n">
        <f aca="false">IF(AF188&gt;=PARAMETER!$B$13,1,0)</f>
        <v>0</v>
      </c>
      <c r="AJ188" s="18" t="n">
        <f aca="false">IF(AND(AH188=1,AI188=1),1,0)</f>
        <v>0</v>
      </c>
    </row>
    <row r="189" customFormat="false" ht="15" hidden="false" customHeight="false" outlineLevel="0" collapsed="false">
      <c r="A189" s="16" t="str">
        <f aca="false">DATA!A189</f>
        <v>ITM10187</v>
      </c>
      <c r="B189" s="16" t="str">
        <f aca="false">DATA!B189</f>
        <v>Electronics</v>
      </c>
      <c r="C189" s="17" t="n">
        <f aca="false">DATA!C189</f>
        <v>440</v>
      </c>
      <c r="D189" s="17" t="n">
        <f aca="false">DATA!D189</f>
        <v>24</v>
      </c>
      <c r="E189" s="18" t="n">
        <f aca="false">DATA!F189</f>
        <v>7</v>
      </c>
      <c r="F189" s="19" t="n">
        <f aca="false">DATA!G189</f>
        <v>6.06</v>
      </c>
      <c r="G189" s="19" t="n">
        <f aca="false">DATA!H189</f>
        <v>9.05</v>
      </c>
      <c r="H189" s="18" t="n">
        <f aca="false">DATA!E189</f>
        <v>12</v>
      </c>
      <c r="I189" s="20" t="n">
        <f aca="false">F189*E189</f>
        <v>42.42</v>
      </c>
      <c r="J189" s="20" t="n">
        <f aca="false">PARAMETER!$B$4*G189*SQRT(E189)</f>
        <v>39.3844564421466</v>
      </c>
      <c r="K189" s="20" t="n">
        <f aca="false">I189+J189</f>
        <v>81.8044564421466</v>
      </c>
      <c r="L189" s="20" t="n">
        <f aca="false">K189+F189*H189</f>
        <v>154.524456442147</v>
      </c>
      <c r="M189" s="16" t="str">
        <f aca="false">IF(C189&lt;=K189,"REORDER",IF(C189&gt;L189,"OVERSTOCK","OK"))</f>
        <v>OVERSTOCK</v>
      </c>
      <c r="N189" s="16" t="str">
        <f aca="false">IF(C189&lt;=D189,"REORDER","OK")</f>
        <v>OK</v>
      </c>
      <c r="O189" s="18" t="n">
        <f aca="false">IF(D189&lt;I189,1,0)</f>
        <v>1</v>
      </c>
      <c r="P189" s="20" t="n">
        <f aca="false">C189/F189</f>
        <v>72.6072607260726</v>
      </c>
      <c r="Q189" s="19" t="n">
        <f aca="false">DATA!N189</f>
        <v>38.01</v>
      </c>
      <c r="R189" s="19" t="n">
        <f aca="false">DATA!O189</f>
        <v>0.55</v>
      </c>
      <c r="S189" s="17" t="n">
        <f aca="false">C189*Q189</f>
        <v>16724.4</v>
      </c>
      <c r="T189" s="19" t="n">
        <f aca="false">C189*R189</f>
        <v>242</v>
      </c>
      <c r="U189" s="20" t="n">
        <f aca="false">MAX(0,C189-L189)</f>
        <v>285.475543557853</v>
      </c>
      <c r="V189" s="17" t="n">
        <f aca="false">U189*Q189</f>
        <v>10850.925410634</v>
      </c>
      <c r="W189" s="19" t="n">
        <f aca="false">U189*R189</f>
        <v>157.011548956819</v>
      </c>
      <c r="X189" s="20" t="n">
        <f aca="false">MAX(0,K189-C189)</f>
        <v>0</v>
      </c>
      <c r="Y189" s="17" t="n">
        <f aca="false">F189*PARAMETER!$B$5*Q189</f>
        <v>84074.319</v>
      </c>
      <c r="Z189" s="21" t="n">
        <f aca="false">SUMIF($Y$2:$Y$3205,"&gt;="&amp;Y189)/SUM($Y$2:$Y$3205)</f>
        <v>0.997578979709192</v>
      </c>
      <c r="AA189" s="16" t="str">
        <f aca="false">IF(Z189&lt;=PARAMETER!$B$7,"A",IF(Z189&lt;=PARAMETER!$B$8,"B","C"))</f>
        <v>C</v>
      </c>
      <c r="AB189" s="22" t="n">
        <f aca="false">G189/F189</f>
        <v>1.49339933993399</v>
      </c>
      <c r="AC189" s="16" t="str">
        <f aca="false">IF(AB189&lt;=PARAMETER!$B$9,"X",IF(AB189&lt;=PARAMETER!$B$10,"Y","Z"))</f>
        <v>Z</v>
      </c>
      <c r="AD189" s="16" t="str">
        <f aca="false">AA189&amp;AC189</f>
        <v>CZ</v>
      </c>
      <c r="AE189" s="22" t="n">
        <f aca="false">DATA!I189</f>
        <v>0.83</v>
      </c>
      <c r="AF189" s="18" t="n">
        <f aca="false">DATA!L189</f>
        <v>33</v>
      </c>
      <c r="AG189" s="16" t="str">
        <f aca="false">DATA!K189</f>
        <v>D</v>
      </c>
      <c r="AH189" s="18" t="n">
        <f aca="false">IF(AE189&gt;=PARAMETER!$B$12,1,0)</f>
        <v>1</v>
      </c>
      <c r="AI189" s="18" t="n">
        <f aca="false">IF(AF189&gt;=PARAMETER!$B$13,1,0)</f>
        <v>0</v>
      </c>
      <c r="AJ189" s="18" t="n">
        <f aca="false">IF(AND(AH189=1,AI189=1),1,0)</f>
        <v>0</v>
      </c>
    </row>
    <row r="190" customFormat="false" ht="15" hidden="false" customHeight="false" outlineLevel="0" collapsed="false">
      <c r="A190" s="16" t="str">
        <f aca="false">DATA!A190</f>
        <v>ITM10188</v>
      </c>
      <c r="B190" s="16" t="str">
        <f aca="false">DATA!B190</f>
        <v>Electronics</v>
      </c>
      <c r="C190" s="17" t="n">
        <f aca="false">DATA!C190</f>
        <v>420</v>
      </c>
      <c r="D190" s="17" t="n">
        <f aca="false">DATA!D190</f>
        <v>80</v>
      </c>
      <c r="E190" s="18" t="n">
        <f aca="false">DATA!F190</f>
        <v>7</v>
      </c>
      <c r="F190" s="19" t="n">
        <f aca="false">DATA!G190</f>
        <v>3.55</v>
      </c>
      <c r="G190" s="19" t="n">
        <f aca="false">DATA!H190</f>
        <v>9.3</v>
      </c>
      <c r="H190" s="18" t="n">
        <f aca="false">DATA!E190</f>
        <v>10</v>
      </c>
      <c r="I190" s="20" t="n">
        <f aca="false">F190*E190</f>
        <v>24.85</v>
      </c>
      <c r="J190" s="20" t="n">
        <f aca="false">PARAMETER!$B$4*G190*SQRT(E190)</f>
        <v>40.4724248521507</v>
      </c>
      <c r="K190" s="20" t="n">
        <f aca="false">I190+J190</f>
        <v>65.3224248521507</v>
      </c>
      <c r="L190" s="20" t="n">
        <f aca="false">K190+F190*H190</f>
        <v>100.822424852151</v>
      </c>
      <c r="M190" s="16" t="str">
        <f aca="false">IF(C190&lt;=K190,"REORDER",IF(C190&gt;L190,"OVERSTOCK","OK"))</f>
        <v>OVERSTOCK</v>
      </c>
      <c r="N190" s="16" t="str">
        <f aca="false">IF(C190&lt;=D190,"REORDER","OK")</f>
        <v>OK</v>
      </c>
      <c r="O190" s="18" t="n">
        <f aca="false">IF(D190&lt;I190,1,0)</f>
        <v>0</v>
      </c>
      <c r="P190" s="20" t="n">
        <f aca="false">C190/F190</f>
        <v>118.30985915493</v>
      </c>
      <c r="Q190" s="19" t="n">
        <f aca="false">DATA!N190</f>
        <v>68.2</v>
      </c>
      <c r="R190" s="19" t="n">
        <f aca="false">DATA!O190</f>
        <v>0.94</v>
      </c>
      <c r="S190" s="17" t="n">
        <f aca="false">C190*Q190</f>
        <v>28644</v>
      </c>
      <c r="T190" s="19" t="n">
        <f aca="false">C190*R190</f>
        <v>394.8</v>
      </c>
      <c r="U190" s="20" t="n">
        <f aca="false">MAX(0,C190-L190)</f>
        <v>319.177575147849</v>
      </c>
      <c r="V190" s="17" t="n">
        <f aca="false">U190*Q190</f>
        <v>21767.9106250833</v>
      </c>
      <c r="W190" s="19" t="n">
        <f aca="false">U190*R190</f>
        <v>300.026920638978</v>
      </c>
      <c r="X190" s="20" t="n">
        <f aca="false">MAX(0,K190-C190)</f>
        <v>0</v>
      </c>
      <c r="Y190" s="17" t="n">
        <f aca="false">F190*PARAMETER!$B$5*Q190</f>
        <v>88370.15</v>
      </c>
      <c r="Z190" s="21" t="n">
        <f aca="false">SUMIF($Y$2:$Y$3205,"&gt;="&amp;Y190)/SUM($Y$2:$Y$3205)</f>
        <v>0.997192912677268</v>
      </c>
      <c r="AA190" s="16" t="str">
        <f aca="false">IF(Z190&lt;=PARAMETER!$B$7,"A",IF(Z190&lt;=PARAMETER!$B$8,"B","C"))</f>
        <v>C</v>
      </c>
      <c r="AB190" s="22" t="n">
        <f aca="false">G190/F190</f>
        <v>2.61971830985916</v>
      </c>
      <c r="AC190" s="16" t="str">
        <f aca="false">IF(AB190&lt;=PARAMETER!$B$9,"X",IF(AB190&lt;=PARAMETER!$B$10,"Y","Z"))</f>
        <v>Z</v>
      </c>
      <c r="AD190" s="16" t="str">
        <f aca="false">AA190&amp;AC190</f>
        <v>CZ</v>
      </c>
      <c r="AE190" s="22" t="n">
        <f aca="false">DATA!I190</f>
        <v>0.24</v>
      </c>
      <c r="AF190" s="18" t="n">
        <f aca="false">DATA!L190</f>
        <v>28</v>
      </c>
      <c r="AG190" s="16" t="str">
        <f aca="false">DATA!K190</f>
        <v>D</v>
      </c>
      <c r="AH190" s="18" t="n">
        <f aca="false">IF(AE190&gt;=PARAMETER!$B$12,1,0)</f>
        <v>0</v>
      </c>
      <c r="AI190" s="18" t="n">
        <f aca="false">IF(AF190&gt;=PARAMETER!$B$13,1,0)</f>
        <v>0</v>
      </c>
      <c r="AJ190" s="18" t="n">
        <f aca="false">IF(AND(AH190=1,AI190=1),1,0)</f>
        <v>0</v>
      </c>
    </row>
    <row r="191" customFormat="false" ht="15" hidden="false" customHeight="false" outlineLevel="0" collapsed="false">
      <c r="A191" s="16" t="str">
        <f aca="false">DATA!A191</f>
        <v>ITM10189</v>
      </c>
      <c r="B191" s="16" t="str">
        <f aca="false">DATA!B191</f>
        <v>Groceries</v>
      </c>
      <c r="C191" s="17" t="n">
        <f aca="false">DATA!C191</f>
        <v>205</v>
      </c>
      <c r="D191" s="17" t="n">
        <f aca="false">DATA!D191</f>
        <v>38</v>
      </c>
      <c r="E191" s="18" t="n">
        <f aca="false">DATA!F191</f>
        <v>5</v>
      </c>
      <c r="F191" s="19" t="n">
        <f aca="false">DATA!G191</f>
        <v>22.37</v>
      </c>
      <c r="G191" s="19" t="n">
        <f aca="false">DATA!H191</f>
        <v>8.08</v>
      </c>
      <c r="H191" s="18" t="n">
        <f aca="false">DATA!E191</f>
        <v>10</v>
      </c>
      <c r="I191" s="20" t="n">
        <f aca="false">F191*E191</f>
        <v>111.85</v>
      </c>
      <c r="J191" s="20" t="n">
        <f aca="false">PARAMETER!$B$4*G191*SQRT(E191)</f>
        <v>29.7182765450366</v>
      </c>
      <c r="K191" s="20" t="n">
        <f aca="false">I191+J191</f>
        <v>141.568276545037</v>
      </c>
      <c r="L191" s="20" t="n">
        <f aca="false">K191+F191*H191</f>
        <v>365.268276545037</v>
      </c>
      <c r="M191" s="16" t="str">
        <f aca="false">IF(C191&lt;=K191,"REORDER",IF(C191&gt;L191,"OVERSTOCK","OK"))</f>
        <v>OK</v>
      </c>
      <c r="N191" s="16" t="str">
        <f aca="false">IF(C191&lt;=D191,"REORDER","OK")</f>
        <v>OK</v>
      </c>
      <c r="O191" s="18" t="n">
        <f aca="false">IF(D191&lt;I191,1,0)</f>
        <v>1</v>
      </c>
      <c r="P191" s="20" t="n">
        <f aca="false">C191/F191</f>
        <v>9.16405900759946</v>
      </c>
      <c r="Q191" s="19" t="n">
        <f aca="false">DATA!N191</f>
        <v>98.29</v>
      </c>
      <c r="R191" s="19" t="n">
        <f aca="false">DATA!O191</f>
        <v>1.68</v>
      </c>
      <c r="S191" s="17" t="n">
        <f aca="false">C191*Q191</f>
        <v>20149.45</v>
      </c>
      <c r="T191" s="19" t="n">
        <f aca="false">C191*R191</f>
        <v>344.4</v>
      </c>
      <c r="U191" s="20" t="n">
        <f aca="false">MAX(0,C191-L191)</f>
        <v>0</v>
      </c>
      <c r="V191" s="17" t="n">
        <f aca="false">U191*Q191</f>
        <v>0</v>
      </c>
      <c r="W191" s="19" t="n">
        <f aca="false">U191*R191</f>
        <v>0</v>
      </c>
      <c r="X191" s="20" t="n">
        <f aca="false">MAX(0,K191-C191)</f>
        <v>0</v>
      </c>
      <c r="Y191" s="17" t="n">
        <f aca="false">F191*PARAMETER!$B$5*Q191</f>
        <v>802542.7645</v>
      </c>
      <c r="Z191" s="21" t="n">
        <f aca="false">SUMIF($Y$2:$Y$3205,"&gt;="&amp;Y191)/SUM($Y$2:$Y$3205)</f>
        <v>0.809682148309023</v>
      </c>
      <c r="AA191" s="16" t="str">
        <f aca="false">IF(Z191&lt;=PARAMETER!$B$7,"A",IF(Z191&lt;=PARAMETER!$B$8,"B","C"))</f>
        <v>B</v>
      </c>
      <c r="AB191" s="22" t="n">
        <f aca="false">G191/F191</f>
        <v>0.361198033080018</v>
      </c>
      <c r="AC191" s="16" t="str">
        <f aca="false">IF(AB191&lt;=PARAMETER!$B$9,"X",IF(AB191&lt;=PARAMETER!$B$10,"Y","Z"))</f>
        <v>Y</v>
      </c>
      <c r="AD191" s="16" t="str">
        <f aca="false">AA191&amp;AC191</f>
        <v>BY</v>
      </c>
      <c r="AE191" s="22" t="n">
        <f aca="false">DATA!I191</f>
        <v>0.45</v>
      </c>
      <c r="AF191" s="18" t="n">
        <f aca="false">DATA!L191</f>
        <v>58</v>
      </c>
      <c r="AG191" s="16" t="str">
        <f aca="false">DATA!K191</f>
        <v>C</v>
      </c>
      <c r="AH191" s="18" t="n">
        <f aca="false">IF(AE191&gt;=PARAMETER!$B$12,1,0)</f>
        <v>0</v>
      </c>
      <c r="AI191" s="18" t="n">
        <f aca="false">IF(AF191&gt;=PARAMETER!$B$13,1,0)</f>
        <v>0</v>
      </c>
      <c r="AJ191" s="18" t="n">
        <f aca="false">IF(AND(AH191=1,AI191=1),1,0)</f>
        <v>0</v>
      </c>
    </row>
    <row r="192" customFormat="false" ht="15" hidden="false" customHeight="false" outlineLevel="0" collapsed="false">
      <c r="A192" s="16" t="str">
        <f aca="false">DATA!A192</f>
        <v>ITM10190</v>
      </c>
      <c r="B192" s="16" t="str">
        <f aca="false">DATA!B192</f>
        <v>Apparel</v>
      </c>
      <c r="C192" s="17" t="n">
        <f aca="false">DATA!C192</f>
        <v>490</v>
      </c>
      <c r="D192" s="17" t="n">
        <f aca="false">DATA!D192</f>
        <v>12</v>
      </c>
      <c r="E192" s="18" t="n">
        <f aca="false">DATA!F192</f>
        <v>9</v>
      </c>
      <c r="F192" s="19" t="n">
        <f aca="false">DATA!G192</f>
        <v>31.53</v>
      </c>
      <c r="G192" s="19" t="n">
        <f aca="false">DATA!H192</f>
        <v>6.35</v>
      </c>
      <c r="H192" s="18" t="n">
        <f aca="false">DATA!E192</f>
        <v>11</v>
      </c>
      <c r="I192" s="20" t="n">
        <f aca="false">F192*E192</f>
        <v>283.77</v>
      </c>
      <c r="J192" s="20" t="n">
        <f aca="false">PARAMETER!$B$4*G192*SQRT(E192)</f>
        <v>31.3344615934255</v>
      </c>
      <c r="K192" s="20" t="n">
        <f aca="false">I192+J192</f>
        <v>315.104461593426</v>
      </c>
      <c r="L192" s="20" t="n">
        <f aca="false">K192+F192*H192</f>
        <v>661.934461593426</v>
      </c>
      <c r="M192" s="16" t="str">
        <f aca="false">IF(C192&lt;=K192,"REORDER",IF(C192&gt;L192,"OVERSTOCK","OK"))</f>
        <v>OK</v>
      </c>
      <c r="N192" s="16" t="str">
        <f aca="false">IF(C192&lt;=D192,"REORDER","OK")</f>
        <v>OK</v>
      </c>
      <c r="O192" s="18" t="n">
        <f aca="false">IF(D192&lt;I192,1,0)</f>
        <v>1</v>
      </c>
      <c r="P192" s="20" t="n">
        <f aca="false">C192/F192</f>
        <v>15.5407548366635</v>
      </c>
      <c r="Q192" s="19" t="n">
        <f aca="false">DATA!N192</f>
        <v>22.43</v>
      </c>
      <c r="R192" s="19" t="n">
        <f aca="false">DATA!O192</f>
        <v>1.5</v>
      </c>
      <c r="S192" s="17" t="n">
        <f aca="false">C192*Q192</f>
        <v>10990.7</v>
      </c>
      <c r="T192" s="19" t="n">
        <f aca="false">C192*R192</f>
        <v>735</v>
      </c>
      <c r="U192" s="20" t="n">
        <f aca="false">MAX(0,C192-L192)</f>
        <v>0</v>
      </c>
      <c r="V192" s="17" t="n">
        <f aca="false">U192*Q192</f>
        <v>0</v>
      </c>
      <c r="W192" s="19" t="n">
        <f aca="false">U192*R192</f>
        <v>0</v>
      </c>
      <c r="X192" s="20" t="n">
        <f aca="false">MAX(0,K192-C192)</f>
        <v>0</v>
      </c>
      <c r="Y192" s="17" t="n">
        <f aca="false">F192*PARAMETER!$B$5*Q192</f>
        <v>258134.5335</v>
      </c>
      <c r="Z192" s="21" t="n">
        <f aca="false">SUMIF($Y$2:$Y$3205,"&gt;="&amp;Y192)/SUM($Y$2:$Y$3205)</f>
        <v>0.970091268978162</v>
      </c>
      <c r="AA192" s="16" t="str">
        <f aca="false">IF(Z192&lt;=PARAMETER!$B$7,"A",IF(Z192&lt;=PARAMETER!$B$8,"B","C"))</f>
        <v>C</v>
      </c>
      <c r="AB192" s="22" t="n">
        <f aca="false">G192/F192</f>
        <v>0.20139549635268</v>
      </c>
      <c r="AC192" s="16" t="str">
        <f aca="false">IF(AB192&lt;=PARAMETER!$B$9,"X",IF(AB192&lt;=PARAMETER!$B$10,"Y","Z"))</f>
        <v>X</v>
      </c>
      <c r="AD192" s="16" t="str">
        <f aca="false">AA192&amp;AC192</f>
        <v>CX</v>
      </c>
      <c r="AE192" s="22" t="n">
        <f aca="false">DATA!I192</f>
        <v>0.7</v>
      </c>
      <c r="AF192" s="18" t="n">
        <f aca="false">DATA!L192</f>
        <v>53</v>
      </c>
      <c r="AG192" s="16" t="str">
        <f aca="false">DATA!K192</f>
        <v>B</v>
      </c>
      <c r="AH192" s="18" t="n">
        <f aca="false">IF(AE192&gt;=PARAMETER!$B$12,1,0)</f>
        <v>0</v>
      </c>
      <c r="AI192" s="18" t="n">
        <f aca="false">IF(AF192&gt;=PARAMETER!$B$13,1,0)</f>
        <v>0</v>
      </c>
      <c r="AJ192" s="18" t="n">
        <f aca="false">IF(AND(AH192=1,AI192=1),1,0)</f>
        <v>0</v>
      </c>
    </row>
    <row r="193" customFormat="false" ht="15" hidden="false" customHeight="false" outlineLevel="0" collapsed="false">
      <c r="A193" s="16" t="str">
        <f aca="false">DATA!A193</f>
        <v>ITM10191</v>
      </c>
      <c r="B193" s="16" t="str">
        <f aca="false">DATA!B193</f>
        <v>Automotive</v>
      </c>
      <c r="C193" s="17" t="n">
        <f aca="false">DATA!C193</f>
        <v>237</v>
      </c>
      <c r="D193" s="17" t="n">
        <f aca="false">DATA!D193</f>
        <v>92</v>
      </c>
      <c r="E193" s="18" t="n">
        <f aca="false">DATA!F193</f>
        <v>8</v>
      </c>
      <c r="F193" s="19" t="n">
        <f aca="false">DATA!G193</f>
        <v>42.19</v>
      </c>
      <c r="G193" s="19" t="n">
        <f aca="false">DATA!H193</f>
        <v>1.72</v>
      </c>
      <c r="H193" s="18" t="n">
        <f aca="false">DATA!E193</f>
        <v>9</v>
      </c>
      <c r="I193" s="20" t="n">
        <f aca="false">F193*E193</f>
        <v>337.52</v>
      </c>
      <c r="J193" s="20" t="n">
        <f aca="false">PARAMETER!$B$4*G193*SQRT(E193)</f>
        <v>8.00203961729551</v>
      </c>
      <c r="K193" s="20" t="n">
        <f aca="false">I193+J193</f>
        <v>345.522039617296</v>
      </c>
      <c r="L193" s="20" t="n">
        <f aca="false">K193+F193*H193</f>
        <v>725.232039617295</v>
      </c>
      <c r="M193" s="16" t="str">
        <f aca="false">IF(C193&lt;=K193,"REORDER",IF(C193&gt;L193,"OVERSTOCK","OK"))</f>
        <v>REORDER</v>
      </c>
      <c r="N193" s="16" t="str">
        <f aca="false">IF(C193&lt;=D193,"REORDER","OK")</f>
        <v>OK</v>
      </c>
      <c r="O193" s="18" t="n">
        <f aca="false">IF(D193&lt;I193,1,0)</f>
        <v>1</v>
      </c>
      <c r="P193" s="20" t="n">
        <f aca="false">C193/F193</f>
        <v>5.61744489215454</v>
      </c>
      <c r="Q193" s="19" t="n">
        <f aca="false">DATA!N193</f>
        <v>104.81</v>
      </c>
      <c r="R193" s="19" t="n">
        <f aca="false">DATA!O193</f>
        <v>1.71</v>
      </c>
      <c r="S193" s="17" t="n">
        <f aca="false">C193*Q193</f>
        <v>24839.97</v>
      </c>
      <c r="T193" s="19" t="n">
        <f aca="false">C193*R193</f>
        <v>405.27</v>
      </c>
      <c r="U193" s="20" t="n">
        <f aca="false">MAX(0,C193-L193)</f>
        <v>0</v>
      </c>
      <c r="V193" s="17" t="n">
        <f aca="false">U193*Q193</f>
        <v>0</v>
      </c>
      <c r="W193" s="19" t="n">
        <f aca="false">U193*R193</f>
        <v>0</v>
      </c>
      <c r="X193" s="20" t="n">
        <f aca="false">MAX(0,K193-C193)</f>
        <v>108.522039617295</v>
      </c>
      <c r="Y193" s="17" t="n">
        <f aca="false">F193*PARAMETER!$B$5*Q193</f>
        <v>1614005.8735</v>
      </c>
      <c r="Z193" s="21" t="n">
        <f aca="false">SUMIF($Y$2:$Y$3205,"&gt;="&amp;Y193)/SUM($Y$2:$Y$3205)</f>
        <v>0.479738494350388</v>
      </c>
      <c r="AA193" s="16" t="str">
        <f aca="false">IF(Z193&lt;=PARAMETER!$B$7,"A",IF(Z193&lt;=PARAMETER!$B$8,"B","C"))</f>
        <v>A</v>
      </c>
      <c r="AB193" s="22" t="n">
        <f aca="false">G193/F193</f>
        <v>0.0407679544915857</v>
      </c>
      <c r="AC193" s="16" t="str">
        <f aca="false">IF(AB193&lt;=PARAMETER!$B$9,"X",IF(AB193&lt;=PARAMETER!$B$10,"Y","Z"))</f>
        <v>X</v>
      </c>
      <c r="AD193" s="16" t="str">
        <f aca="false">AA193&amp;AC193</f>
        <v>AX</v>
      </c>
      <c r="AE193" s="22" t="n">
        <f aca="false">DATA!I193</f>
        <v>0.94</v>
      </c>
      <c r="AF193" s="18" t="n">
        <f aca="false">DATA!L193</f>
        <v>163</v>
      </c>
      <c r="AG193" s="16" t="str">
        <f aca="false">DATA!K193</f>
        <v>D</v>
      </c>
      <c r="AH193" s="18" t="n">
        <f aca="false">IF(AE193&gt;=PARAMETER!$B$12,1,0)</f>
        <v>1</v>
      </c>
      <c r="AI193" s="18" t="n">
        <f aca="false">IF(AF193&gt;=PARAMETER!$B$13,1,0)</f>
        <v>1</v>
      </c>
      <c r="AJ193" s="18" t="n">
        <f aca="false">IF(AND(AH193=1,AI193=1),1,0)</f>
        <v>1</v>
      </c>
    </row>
    <row r="194" customFormat="false" ht="15" hidden="false" customHeight="false" outlineLevel="0" collapsed="false">
      <c r="A194" s="16" t="str">
        <f aca="false">DATA!A194</f>
        <v>ITM10192</v>
      </c>
      <c r="B194" s="16" t="str">
        <f aca="false">DATA!B194</f>
        <v>Pharma</v>
      </c>
      <c r="C194" s="17" t="n">
        <f aca="false">DATA!C194</f>
        <v>432</v>
      </c>
      <c r="D194" s="17" t="n">
        <f aca="false">DATA!D194</f>
        <v>19</v>
      </c>
      <c r="E194" s="18" t="n">
        <f aca="false">DATA!F194</f>
        <v>7</v>
      </c>
      <c r="F194" s="19" t="n">
        <f aca="false">DATA!G194</f>
        <v>34.45</v>
      </c>
      <c r="G194" s="19" t="n">
        <f aca="false">DATA!H194</f>
        <v>6.41</v>
      </c>
      <c r="H194" s="18" t="n">
        <f aca="false">DATA!E194</f>
        <v>11</v>
      </c>
      <c r="I194" s="20" t="n">
        <f aca="false">F194*E194</f>
        <v>241.15</v>
      </c>
      <c r="J194" s="20" t="n">
        <f aca="false">PARAMETER!$B$4*G194*SQRT(E194)</f>
        <v>27.8955100325039</v>
      </c>
      <c r="K194" s="20" t="n">
        <f aca="false">I194+J194</f>
        <v>269.045510032504</v>
      </c>
      <c r="L194" s="20" t="n">
        <f aca="false">K194+F194*H194</f>
        <v>647.995510032504</v>
      </c>
      <c r="M194" s="16" t="str">
        <f aca="false">IF(C194&lt;=K194,"REORDER",IF(C194&gt;L194,"OVERSTOCK","OK"))</f>
        <v>OK</v>
      </c>
      <c r="N194" s="16" t="str">
        <f aca="false">IF(C194&lt;=D194,"REORDER","OK")</f>
        <v>OK</v>
      </c>
      <c r="O194" s="18" t="n">
        <f aca="false">IF(D194&lt;I194,1,0)</f>
        <v>1</v>
      </c>
      <c r="P194" s="20" t="n">
        <f aca="false">C194/F194</f>
        <v>12.5399129172714</v>
      </c>
      <c r="Q194" s="19" t="n">
        <f aca="false">DATA!N194</f>
        <v>57.13</v>
      </c>
      <c r="R194" s="19" t="n">
        <f aca="false">DATA!O194</f>
        <v>1.85</v>
      </c>
      <c r="S194" s="17" t="n">
        <f aca="false">C194*Q194</f>
        <v>24680.16</v>
      </c>
      <c r="T194" s="19" t="n">
        <f aca="false">C194*R194</f>
        <v>799.2</v>
      </c>
      <c r="U194" s="20" t="n">
        <f aca="false">MAX(0,C194-L194)</f>
        <v>0</v>
      </c>
      <c r="V194" s="17" t="n">
        <f aca="false">U194*Q194</f>
        <v>0</v>
      </c>
      <c r="W194" s="19" t="n">
        <f aca="false">U194*R194</f>
        <v>0</v>
      </c>
      <c r="X194" s="20" t="n">
        <f aca="false">MAX(0,K194-C194)</f>
        <v>0</v>
      </c>
      <c r="Y194" s="17" t="n">
        <f aca="false">F194*PARAMETER!$B$5*Q194</f>
        <v>718366.9025</v>
      </c>
      <c r="Z194" s="21" t="n">
        <f aca="false">SUMIF($Y$2:$Y$3205,"&gt;="&amp;Y194)/SUM($Y$2:$Y$3205)</f>
        <v>0.838914301192543</v>
      </c>
      <c r="AA194" s="16" t="str">
        <f aca="false">IF(Z194&lt;=PARAMETER!$B$7,"A",IF(Z194&lt;=PARAMETER!$B$8,"B","C"))</f>
        <v>B</v>
      </c>
      <c r="AB194" s="22" t="n">
        <f aca="false">G194/F194</f>
        <v>0.186066763425254</v>
      </c>
      <c r="AC194" s="16" t="str">
        <f aca="false">IF(AB194&lt;=PARAMETER!$B$9,"X",IF(AB194&lt;=PARAMETER!$B$10,"Y","Z"))</f>
        <v>X</v>
      </c>
      <c r="AD194" s="16" t="str">
        <f aca="false">AA194&amp;AC194</f>
        <v>BX</v>
      </c>
      <c r="AE194" s="22" t="n">
        <f aca="false">DATA!I194</f>
        <v>0.99</v>
      </c>
      <c r="AF194" s="18" t="n">
        <f aca="false">DATA!L194</f>
        <v>162</v>
      </c>
      <c r="AG194" s="16" t="str">
        <f aca="false">DATA!K194</f>
        <v>A</v>
      </c>
      <c r="AH194" s="18" t="n">
        <f aca="false">IF(AE194&gt;=PARAMETER!$B$12,1,0)</f>
        <v>1</v>
      </c>
      <c r="AI194" s="18" t="n">
        <f aca="false">IF(AF194&gt;=PARAMETER!$B$13,1,0)</f>
        <v>1</v>
      </c>
      <c r="AJ194" s="18" t="n">
        <f aca="false">IF(AND(AH194=1,AI194=1),1,0)</f>
        <v>1</v>
      </c>
    </row>
    <row r="195" customFormat="false" ht="15" hidden="false" customHeight="false" outlineLevel="0" collapsed="false">
      <c r="A195" s="16" t="str">
        <f aca="false">DATA!A195</f>
        <v>ITM10193</v>
      </c>
      <c r="B195" s="16" t="str">
        <f aca="false">DATA!B195</f>
        <v>Apparel</v>
      </c>
      <c r="C195" s="17" t="n">
        <f aca="false">DATA!C195</f>
        <v>436</v>
      </c>
      <c r="D195" s="17" t="n">
        <f aca="false">DATA!D195</f>
        <v>38</v>
      </c>
      <c r="E195" s="18" t="n">
        <f aca="false">DATA!F195</f>
        <v>6</v>
      </c>
      <c r="F195" s="19" t="n">
        <f aca="false">DATA!G195</f>
        <v>11.21</v>
      </c>
      <c r="G195" s="19" t="n">
        <f aca="false">DATA!H195</f>
        <v>1.03</v>
      </c>
      <c r="H195" s="18" t="n">
        <f aca="false">DATA!E195</f>
        <v>12</v>
      </c>
      <c r="I195" s="20" t="n">
        <f aca="false">F195*E195</f>
        <v>67.26</v>
      </c>
      <c r="J195" s="20" t="n">
        <f aca="false">PARAMETER!$B$4*G195*SQRT(E195)</f>
        <v>4.14992365022526</v>
      </c>
      <c r="K195" s="20" t="n">
        <f aca="false">I195+J195</f>
        <v>71.4099236502253</v>
      </c>
      <c r="L195" s="20" t="n">
        <f aca="false">K195+F195*H195</f>
        <v>205.929923650225</v>
      </c>
      <c r="M195" s="16" t="str">
        <f aca="false">IF(C195&lt;=K195,"REORDER",IF(C195&gt;L195,"OVERSTOCK","OK"))</f>
        <v>OVERSTOCK</v>
      </c>
      <c r="N195" s="16" t="str">
        <f aca="false">IF(C195&lt;=D195,"REORDER","OK")</f>
        <v>OK</v>
      </c>
      <c r="O195" s="18" t="n">
        <f aca="false">IF(D195&lt;I195,1,0)</f>
        <v>1</v>
      </c>
      <c r="P195" s="20" t="n">
        <f aca="false">C195/F195</f>
        <v>38.8938447814451</v>
      </c>
      <c r="Q195" s="19" t="n">
        <f aca="false">DATA!N195</f>
        <v>62.13</v>
      </c>
      <c r="R195" s="19" t="n">
        <f aca="false">DATA!O195</f>
        <v>1.58</v>
      </c>
      <c r="S195" s="17" t="n">
        <f aca="false">C195*Q195</f>
        <v>27088.68</v>
      </c>
      <c r="T195" s="19" t="n">
        <f aca="false">C195*R195</f>
        <v>688.88</v>
      </c>
      <c r="U195" s="20" t="n">
        <f aca="false">MAX(0,C195-L195)</f>
        <v>230.070076349775</v>
      </c>
      <c r="V195" s="17" t="n">
        <f aca="false">U195*Q195</f>
        <v>14294.2538436115</v>
      </c>
      <c r="W195" s="19" t="n">
        <f aca="false">U195*R195</f>
        <v>363.510720632644</v>
      </c>
      <c r="X195" s="20" t="n">
        <f aca="false">MAX(0,K195-C195)</f>
        <v>0</v>
      </c>
      <c r="Y195" s="17" t="n">
        <f aca="false">F195*PARAMETER!$B$5*Q195</f>
        <v>254214.2145</v>
      </c>
      <c r="Z195" s="21" t="n">
        <f aca="false">SUMIF($Y$2:$Y$3205,"&gt;="&amp;Y195)/SUM($Y$2:$Y$3205)</f>
        <v>0.971315808713552</v>
      </c>
      <c r="AA195" s="16" t="str">
        <f aca="false">IF(Z195&lt;=PARAMETER!$B$7,"A",IF(Z195&lt;=PARAMETER!$B$8,"B","C"))</f>
        <v>C</v>
      </c>
      <c r="AB195" s="22" t="n">
        <f aca="false">G195/F195</f>
        <v>0.0918822479928635</v>
      </c>
      <c r="AC195" s="16" t="str">
        <f aca="false">IF(AB195&lt;=PARAMETER!$B$9,"X",IF(AB195&lt;=PARAMETER!$B$10,"Y","Z"))</f>
        <v>X</v>
      </c>
      <c r="AD195" s="16" t="str">
        <f aca="false">AA195&amp;AC195</f>
        <v>CX</v>
      </c>
      <c r="AE195" s="22" t="n">
        <f aca="false">DATA!I195</f>
        <v>0.79</v>
      </c>
      <c r="AF195" s="18" t="n">
        <f aca="false">DATA!L195</f>
        <v>44</v>
      </c>
      <c r="AG195" s="16" t="str">
        <f aca="false">DATA!K195</f>
        <v>D</v>
      </c>
      <c r="AH195" s="18" t="n">
        <f aca="false">IF(AE195&gt;=PARAMETER!$B$12,1,0)</f>
        <v>1</v>
      </c>
      <c r="AI195" s="18" t="n">
        <f aca="false">IF(AF195&gt;=PARAMETER!$B$13,1,0)</f>
        <v>0</v>
      </c>
      <c r="AJ195" s="18" t="n">
        <f aca="false">IF(AND(AH195=1,AI195=1),1,0)</f>
        <v>0</v>
      </c>
    </row>
    <row r="196" customFormat="false" ht="15" hidden="false" customHeight="false" outlineLevel="0" collapsed="false">
      <c r="A196" s="16" t="str">
        <f aca="false">DATA!A196</f>
        <v>ITM10194</v>
      </c>
      <c r="B196" s="16" t="str">
        <f aca="false">DATA!B196</f>
        <v>Pharma</v>
      </c>
      <c r="C196" s="17" t="n">
        <f aca="false">DATA!C196</f>
        <v>335</v>
      </c>
      <c r="D196" s="17" t="n">
        <f aca="false">DATA!D196</f>
        <v>88</v>
      </c>
      <c r="E196" s="18" t="n">
        <f aca="false">DATA!F196</f>
        <v>9</v>
      </c>
      <c r="F196" s="19" t="n">
        <f aca="false">DATA!G196</f>
        <v>23.63</v>
      </c>
      <c r="G196" s="19" t="n">
        <f aca="false">DATA!H196</f>
        <v>8.91</v>
      </c>
      <c r="H196" s="18" t="n">
        <f aca="false">DATA!E196</f>
        <v>14</v>
      </c>
      <c r="I196" s="20" t="n">
        <f aca="false">F196*E196</f>
        <v>212.67</v>
      </c>
      <c r="J196" s="20" t="n">
        <f aca="false">PARAMETER!$B$4*G196*SQRT(E196)</f>
        <v>43.9669374484128</v>
      </c>
      <c r="K196" s="20" t="n">
        <f aca="false">I196+J196</f>
        <v>256.636937448413</v>
      </c>
      <c r="L196" s="20" t="n">
        <f aca="false">K196+F196*H196</f>
        <v>587.456937448413</v>
      </c>
      <c r="M196" s="16" t="str">
        <f aca="false">IF(C196&lt;=K196,"REORDER",IF(C196&gt;L196,"OVERSTOCK","OK"))</f>
        <v>OK</v>
      </c>
      <c r="N196" s="16" t="str">
        <f aca="false">IF(C196&lt;=D196,"REORDER","OK")</f>
        <v>OK</v>
      </c>
      <c r="O196" s="18" t="n">
        <f aca="false">IF(D196&lt;I196,1,0)</f>
        <v>1</v>
      </c>
      <c r="P196" s="20" t="n">
        <f aca="false">C196/F196</f>
        <v>14.1768937790944</v>
      </c>
      <c r="Q196" s="19" t="n">
        <f aca="false">DATA!N196</f>
        <v>166.16</v>
      </c>
      <c r="R196" s="19" t="n">
        <f aca="false">DATA!O196</f>
        <v>0.6</v>
      </c>
      <c r="S196" s="17" t="n">
        <f aca="false">C196*Q196</f>
        <v>55663.6</v>
      </c>
      <c r="T196" s="19" t="n">
        <f aca="false">C196*R196</f>
        <v>201</v>
      </c>
      <c r="U196" s="20" t="n">
        <f aca="false">MAX(0,C196-L196)</f>
        <v>0</v>
      </c>
      <c r="V196" s="17" t="n">
        <f aca="false">U196*Q196</f>
        <v>0</v>
      </c>
      <c r="W196" s="19" t="n">
        <f aca="false">U196*R196</f>
        <v>0</v>
      </c>
      <c r="X196" s="20" t="n">
        <f aca="false">MAX(0,K196-C196)</f>
        <v>0</v>
      </c>
      <c r="Y196" s="17" t="n">
        <f aca="false">F196*PARAMETER!$B$5*Q196</f>
        <v>1433121.692</v>
      </c>
      <c r="Z196" s="21" t="n">
        <f aca="false">SUMIF($Y$2:$Y$3205,"&gt;="&amp;Y196)/SUM($Y$2:$Y$3205)</f>
        <v>0.555187310430348</v>
      </c>
      <c r="AA196" s="16" t="str">
        <f aca="false">IF(Z196&lt;=PARAMETER!$B$7,"A",IF(Z196&lt;=PARAMETER!$B$8,"B","C"))</f>
        <v>A</v>
      </c>
      <c r="AB196" s="22" t="n">
        <f aca="false">G196/F196</f>
        <v>0.377063055438003</v>
      </c>
      <c r="AC196" s="16" t="str">
        <f aca="false">IF(AB196&lt;=PARAMETER!$B$9,"X",IF(AB196&lt;=PARAMETER!$B$10,"Y","Z"))</f>
        <v>Y</v>
      </c>
      <c r="AD196" s="16" t="str">
        <f aca="false">AA196&amp;AC196</f>
        <v>AY</v>
      </c>
      <c r="AE196" s="22" t="n">
        <f aca="false">DATA!I196</f>
        <v>0.62</v>
      </c>
      <c r="AF196" s="18" t="n">
        <f aca="false">DATA!L196</f>
        <v>173</v>
      </c>
      <c r="AG196" s="16" t="str">
        <f aca="false">DATA!K196</f>
        <v>D</v>
      </c>
      <c r="AH196" s="18" t="n">
        <f aca="false">IF(AE196&gt;=PARAMETER!$B$12,1,0)</f>
        <v>0</v>
      </c>
      <c r="AI196" s="18" t="n">
        <f aca="false">IF(AF196&gt;=PARAMETER!$B$13,1,0)</f>
        <v>1</v>
      </c>
      <c r="AJ196" s="18" t="n">
        <f aca="false">IF(AND(AH196=1,AI196=1),1,0)</f>
        <v>0</v>
      </c>
    </row>
    <row r="197" customFormat="false" ht="15" hidden="false" customHeight="false" outlineLevel="0" collapsed="false">
      <c r="A197" s="16" t="str">
        <f aca="false">DATA!A197</f>
        <v>ITM10195</v>
      </c>
      <c r="B197" s="16" t="str">
        <f aca="false">DATA!B197</f>
        <v>Groceries</v>
      </c>
      <c r="C197" s="17" t="n">
        <f aca="false">DATA!C197</f>
        <v>494</v>
      </c>
      <c r="D197" s="17" t="n">
        <f aca="false">DATA!D197</f>
        <v>44</v>
      </c>
      <c r="E197" s="18" t="n">
        <f aca="false">DATA!F197</f>
        <v>3</v>
      </c>
      <c r="F197" s="19" t="n">
        <f aca="false">DATA!G197</f>
        <v>45.61</v>
      </c>
      <c r="G197" s="19" t="n">
        <f aca="false">DATA!H197</f>
        <v>5.08</v>
      </c>
      <c r="H197" s="18" t="n">
        <f aca="false">DATA!E197</f>
        <v>4</v>
      </c>
      <c r="I197" s="20" t="n">
        <f aca="false">F197*E197</f>
        <v>136.83</v>
      </c>
      <c r="J197" s="20" t="n">
        <f aca="false">PARAMETER!$B$4*G197*SQRT(E197)</f>
        <v>14.472767868701</v>
      </c>
      <c r="K197" s="20" t="n">
        <f aca="false">I197+J197</f>
        <v>151.302767868701</v>
      </c>
      <c r="L197" s="20" t="n">
        <f aca="false">K197+F197*H197</f>
        <v>333.742767868701</v>
      </c>
      <c r="M197" s="16" t="str">
        <f aca="false">IF(C197&lt;=K197,"REORDER",IF(C197&gt;L197,"OVERSTOCK","OK"))</f>
        <v>OVERSTOCK</v>
      </c>
      <c r="N197" s="16" t="str">
        <f aca="false">IF(C197&lt;=D197,"REORDER","OK")</f>
        <v>OK</v>
      </c>
      <c r="O197" s="18" t="n">
        <f aca="false">IF(D197&lt;I197,1,0)</f>
        <v>1</v>
      </c>
      <c r="P197" s="20" t="n">
        <f aca="false">C197/F197</f>
        <v>10.8309581232186</v>
      </c>
      <c r="Q197" s="19" t="n">
        <f aca="false">DATA!N197</f>
        <v>197.52</v>
      </c>
      <c r="R197" s="19" t="n">
        <f aca="false">DATA!O197</f>
        <v>0.64</v>
      </c>
      <c r="S197" s="17" t="n">
        <f aca="false">C197*Q197</f>
        <v>97574.88</v>
      </c>
      <c r="T197" s="19" t="n">
        <f aca="false">C197*R197</f>
        <v>316.16</v>
      </c>
      <c r="U197" s="20" t="n">
        <f aca="false">MAX(0,C197-L197)</f>
        <v>160.257232131299</v>
      </c>
      <c r="V197" s="17" t="n">
        <f aca="false">U197*Q197</f>
        <v>31654.0084905742</v>
      </c>
      <c r="W197" s="19" t="n">
        <f aca="false">U197*R197</f>
        <v>102.564628564031</v>
      </c>
      <c r="X197" s="20" t="n">
        <f aca="false">MAX(0,K197-C197)</f>
        <v>0</v>
      </c>
      <c r="Y197" s="17" t="n">
        <f aca="false">F197*PARAMETER!$B$5*Q197</f>
        <v>3288243.828</v>
      </c>
      <c r="Z197" s="21" t="n">
        <f aca="false">SUMIF($Y$2:$Y$3205,"&gt;="&amp;Y197)/SUM($Y$2:$Y$3205)</f>
        <v>0.0305511371789329</v>
      </c>
      <c r="AA197" s="16" t="str">
        <f aca="false">IF(Z197&lt;=PARAMETER!$B$7,"A",IF(Z197&lt;=PARAMETER!$B$8,"B","C"))</f>
        <v>A</v>
      </c>
      <c r="AB197" s="22" t="n">
        <f aca="false">G197/F197</f>
        <v>0.111379083534313</v>
      </c>
      <c r="AC197" s="16" t="str">
        <f aca="false">IF(AB197&lt;=PARAMETER!$B$9,"X",IF(AB197&lt;=PARAMETER!$B$10,"Y","Z"))</f>
        <v>X</v>
      </c>
      <c r="AD197" s="16" t="str">
        <f aca="false">AA197&amp;AC197</f>
        <v>AX</v>
      </c>
      <c r="AE197" s="22" t="n">
        <f aca="false">DATA!I197</f>
        <v>0.78</v>
      </c>
      <c r="AF197" s="18" t="n">
        <f aca="false">DATA!L197</f>
        <v>151</v>
      </c>
      <c r="AG197" s="16" t="str">
        <f aca="false">DATA!K197</f>
        <v>A</v>
      </c>
      <c r="AH197" s="18" t="n">
        <f aca="false">IF(AE197&gt;=PARAMETER!$B$12,1,0)</f>
        <v>1</v>
      </c>
      <c r="AI197" s="18" t="n">
        <f aca="false">IF(AF197&gt;=PARAMETER!$B$13,1,0)</f>
        <v>1</v>
      </c>
      <c r="AJ197" s="18" t="n">
        <f aca="false">IF(AND(AH197=1,AI197=1),1,0)</f>
        <v>1</v>
      </c>
    </row>
    <row r="198" customFormat="false" ht="15" hidden="false" customHeight="false" outlineLevel="0" collapsed="false">
      <c r="A198" s="16" t="str">
        <f aca="false">DATA!A198</f>
        <v>ITM10196</v>
      </c>
      <c r="B198" s="16" t="str">
        <f aca="false">DATA!B198</f>
        <v>Groceries</v>
      </c>
      <c r="C198" s="17" t="n">
        <f aca="false">DATA!C198</f>
        <v>236</v>
      </c>
      <c r="D198" s="17" t="n">
        <f aca="false">DATA!D198</f>
        <v>15</v>
      </c>
      <c r="E198" s="18" t="n">
        <f aca="false">DATA!F198</f>
        <v>6</v>
      </c>
      <c r="F198" s="19" t="n">
        <f aca="false">DATA!G198</f>
        <v>17.01</v>
      </c>
      <c r="G198" s="19" t="n">
        <f aca="false">DATA!H198</f>
        <v>7.13</v>
      </c>
      <c r="H198" s="18" t="n">
        <f aca="false">DATA!E198</f>
        <v>8</v>
      </c>
      <c r="I198" s="20" t="n">
        <f aca="false">F198*E198</f>
        <v>102.06</v>
      </c>
      <c r="J198" s="20" t="n">
        <f aca="false">PARAMETER!$B$4*G198*SQRT(E198)</f>
        <v>28.727141384569</v>
      </c>
      <c r="K198" s="20" t="n">
        <f aca="false">I198+J198</f>
        <v>130.787141384569</v>
      </c>
      <c r="L198" s="20" t="n">
        <f aca="false">K198+F198*H198</f>
        <v>266.867141384569</v>
      </c>
      <c r="M198" s="16" t="str">
        <f aca="false">IF(C198&lt;=K198,"REORDER",IF(C198&gt;L198,"OVERSTOCK","OK"))</f>
        <v>OK</v>
      </c>
      <c r="N198" s="16" t="str">
        <f aca="false">IF(C198&lt;=D198,"REORDER","OK")</f>
        <v>OK</v>
      </c>
      <c r="O198" s="18" t="n">
        <f aca="false">IF(D198&lt;I198,1,0)</f>
        <v>1</v>
      </c>
      <c r="P198" s="20" t="n">
        <f aca="false">C198/F198</f>
        <v>13.8741916519694</v>
      </c>
      <c r="Q198" s="19" t="n">
        <f aca="false">DATA!N198</f>
        <v>98.13</v>
      </c>
      <c r="R198" s="19" t="n">
        <f aca="false">DATA!O198</f>
        <v>0.77</v>
      </c>
      <c r="S198" s="17" t="n">
        <f aca="false">C198*Q198</f>
        <v>23158.68</v>
      </c>
      <c r="T198" s="19" t="n">
        <f aca="false">C198*R198</f>
        <v>181.72</v>
      </c>
      <c r="U198" s="20" t="n">
        <f aca="false">MAX(0,C198-L198)</f>
        <v>0</v>
      </c>
      <c r="V198" s="17" t="n">
        <f aca="false">U198*Q198</f>
        <v>0</v>
      </c>
      <c r="W198" s="19" t="n">
        <f aca="false">U198*R198</f>
        <v>0</v>
      </c>
      <c r="X198" s="20" t="n">
        <f aca="false">MAX(0,K198-C198)</f>
        <v>0</v>
      </c>
      <c r="Y198" s="17" t="n">
        <f aca="false">F198*PARAMETER!$B$5*Q198</f>
        <v>609254.8245</v>
      </c>
      <c r="Z198" s="21" t="n">
        <f aca="false">SUMIF($Y$2:$Y$3205,"&gt;="&amp;Y198)/SUM($Y$2:$Y$3205)</f>
        <v>0.87379734625233</v>
      </c>
      <c r="AA198" s="16" t="str">
        <f aca="false">IF(Z198&lt;=PARAMETER!$B$7,"A",IF(Z198&lt;=PARAMETER!$B$8,"B","C"))</f>
        <v>B</v>
      </c>
      <c r="AB198" s="22" t="n">
        <f aca="false">G198/F198</f>
        <v>0.419165196942975</v>
      </c>
      <c r="AC198" s="16" t="str">
        <f aca="false">IF(AB198&lt;=PARAMETER!$B$9,"X",IF(AB198&lt;=PARAMETER!$B$10,"Y","Z"))</f>
        <v>Y</v>
      </c>
      <c r="AD198" s="16" t="str">
        <f aca="false">AA198&amp;AC198</f>
        <v>BY</v>
      </c>
      <c r="AE198" s="22" t="n">
        <f aca="false">DATA!I198</f>
        <v>0.35</v>
      </c>
      <c r="AF198" s="18" t="n">
        <f aca="false">DATA!L198</f>
        <v>65</v>
      </c>
      <c r="AG198" s="16" t="str">
        <f aca="false">DATA!K198</f>
        <v>A</v>
      </c>
      <c r="AH198" s="18" t="n">
        <f aca="false">IF(AE198&gt;=PARAMETER!$B$12,1,0)</f>
        <v>0</v>
      </c>
      <c r="AI198" s="18" t="n">
        <f aca="false">IF(AF198&gt;=PARAMETER!$B$13,1,0)</f>
        <v>0</v>
      </c>
      <c r="AJ198" s="18" t="n">
        <f aca="false">IF(AND(AH198=1,AI198=1),1,0)</f>
        <v>0</v>
      </c>
    </row>
    <row r="199" customFormat="false" ht="15" hidden="false" customHeight="false" outlineLevel="0" collapsed="false">
      <c r="A199" s="16" t="str">
        <f aca="false">DATA!A199</f>
        <v>ITM10197</v>
      </c>
      <c r="B199" s="16" t="str">
        <f aca="false">DATA!B199</f>
        <v>Electronics</v>
      </c>
      <c r="C199" s="17" t="n">
        <f aca="false">DATA!C199</f>
        <v>139</v>
      </c>
      <c r="D199" s="17" t="n">
        <f aca="false">DATA!D199</f>
        <v>21</v>
      </c>
      <c r="E199" s="18" t="n">
        <f aca="false">DATA!F199</f>
        <v>2</v>
      </c>
      <c r="F199" s="19" t="n">
        <f aca="false">DATA!G199</f>
        <v>25.44</v>
      </c>
      <c r="G199" s="19" t="n">
        <f aca="false">DATA!H199</f>
        <v>1</v>
      </c>
      <c r="H199" s="18" t="n">
        <f aca="false">DATA!E199</f>
        <v>5</v>
      </c>
      <c r="I199" s="20" t="n">
        <f aca="false">F199*E199</f>
        <v>50.88</v>
      </c>
      <c r="J199" s="20" t="n">
        <f aca="false">PARAMETER!$B$4*G199*SQRT(E199)</f>
        <v>2.32617430735335</v>
      </c>
      <c r="K199" s="20" t="n">
        <f aca="false">I199+J199</f>
        <v>53.2061743073534</v>
      </c>
      <c r="L199" s="20" t="n">
        <f aca="false">K199+F199*H199</f>
        <v>180.406174307353</v>
      </c>
      <c r="M199" s="16" t="str">
        <f aca="false">IF(C199&lt;=K199,"REORDER",IF(C199&gt;L199,"OVERSTOCK","OK"))</f>
        <v>OK</v>
      </c>
      <c r="N199" s="16" t="str">
        <f aca="false">IF(C199&lt;=D199,"REORDER","OK")</f>
        <v>OK</v>
      </c>
      <c r="O199" s="18" t="n">
        <f aca="false">IF(D199&lt;I199,1,0)</f>
        <v>1</v>
      </c>
      <c r="P199" s="20" t="n">
        <f aca="false">C199/F199</f>
        <v>5.46383647798742</v>
      </c>
      <c r="Q199" s="19" t="n">
        <f aca="false">DATA!N199</f>
        <v>71.14</v>
      </c>
      <c r="R199" s="19" t="n">
        <f aca="false">DATA!O199</f>
        <v>0.68</v>
      </c>
      <c r="S199" s="17" t="n">
        <f aca="false">C199*Q199</f>
        <v>9888.46</v>
      </c>
      <c r="T199" s="19" t="n">
        <f aca="false">C199*R199</f>
        <v>94.52</v>
      </c>
      <c r="U199" s="20" t="n">
        <f aca="false">MAX(0,C199-L199)</f>
        <v>0</v>
      </c>
      <c r="V199" s="17" t="n">
        <f aca="false">U199*Q199</f>
        <v>0</v>
      </c>
      <c r="W199" s="19" t="n">
        <f aca="false">U199*R199</f>
        <v>0</v>
      </c>
      <c r="X199" s="20" t="n">
        <f aca="false">MAX(0,K199-C199)</f>
        <v>0</v>
      </c>
      <c r="Y199" s="17" t="n">
        <f aca="false">F199*PARAMETER!$B$5*Q199</f>
        <v>660577.584</v>
      </c>
      <c r="Z199" s="21" t="n">
        <f aca="false">SUMIF($Y$2:$Y$3205,"&gt;="&amp;Y199)/SUM($Y$2:$Y$3205)</f>
        <v>0.857974318059896</v>
      </c>
      <c r="AA199" s="16" t="str">
        <f aca="false">IF(Z199&lt;=PARAMETER!$B$7,"A",IF(Z199&lt;=PARAMETER!$B$8,"B","C"))</f>
        <v>B</v>
      </c>
      <c r="AB199" s="22" t="n">
        <f aca="false">G199/F199</f>
        <v>0.0393081761006289</v>
      </c>
      <c r="AC199" s="16" t="str">
        <f aca="false">IF(AB199&lt;=PARAMETER!$B$9,"X",IF(AB199&lt;=PARAMETER!$B$10,"Y","Z"))</f>
        <v>X</v>
      </c>
      <c r="AD199" s="16" t="str">
        <f aca="false">AA199&amp;AC199</f>
        <v>BX</v>
      </c>
      <c r="AE199" s="22" t="n">
        <f aca="false">DATA!I199</f>
        <v>0.36</v>
      </c>
      <c r="AF199" s="18" t="n">
        <f aca="false">DATA!L199</f>
        <v>143</v>
      </c>
      <c r="AG199" s="16" t="str">
        <f aca="false">DATA!K199</f>
        <v>D</v>
      </c>
      <c r="AH199" s="18" t="n">
        <f aca="false">IF(AE199&gt;=PARAMETER!$B$12,1,0)</f>
        <v>0</v>
      </c>
      <c r="AI199" s="18" t="n">
        <f aca="false">IF(AF199&gt;=PARAMETER!$B$13,1,0)</f>
        <v>1</v>
      </c>
      <c r="AJ199" s="18" t="n">
        <f aca="false">IF(AND(AH199=1,AI199=1),1,0)</f>
        <v>0</v>
      </c>
    </row>
    <row r="200" customFormat="false" ht="15" hidden="false" customHeight="false" outlineLevel="0" collapsed="false">
      <c r="A200" s="16" t="str">
        <f aca="false">DATA!A200</f>
        <v>ITM10198</v>
      </c>
      <c r="B200" s="16" t="str">
        <f aca="false">DATA!B200</f>
        <v>Automotive</v>
      </c>
      <c r="C200" s="17" t="n">
        <f aca="false">DATA!C200</f>
        <v>458</v>
      </c>
      <c r="D200" s="17" t="n">
        <f aca="false">DATA!D200</f>
        <v>47</v>
      </c>
      <c r="E200" s="18" t="n">
        <f aca="false">DATA!F200</f>
        <v>7</v>
      </c>
      <c r="F200" s="19" t="n">
        <f aca="false">DATA!G200</f>
        <v>47.97</v>
      </c>
      <c r="G200" s="19" t="n">
        <f aca="false">DATA!H200</f>
        <v>5.58</v>
      </c>
      <c r="H200" s="18" t="n">
        <f aca="false">DATA!E200</f>
        <v>13</v>
      </c>
      <c r="I200" s="20" t="n">
        <f aca="false">F200*E200</f>
        <v>335.79</v>
      </c>
      <c r="J200" s="20" t="n">
        <f aca="false">PARAMETER!$B$4*G200*SQRT(E200)</f>
        <v>24.2834549112904</v>
      </c>
      <c r="K200" s="20" t="n">
        <f aca="false">I200+J200</f>
        <v>360.07345491129</v>
      </c>
      <c r="L200" s="20" t="n">
        <f aca="false">K200+F200*H200</f>
        <v>983.68345491129</v>
      </c>
      <c r="M200" s="16" t="str">
        <f aca="false">IF(C200&lt;=K200,"REORDER",IF(C200&gt;L200,"OVERSTOCK","OK"))</f>
        <v>OK</v>
      </c>
      <c r="N200" s="16" t="str">
        <f aca="false">IF(C200&lt;=D200,"REORDER","OK")</f>
        <v>OK</v>
      </c>
      <c r="O200" s="18" t="n">
        <f aca="false">IF(D200&lt;I200,1,0)</f>
        <v>1</v>
      </c>
      <c r="P200" s="20" t="n">
        <f aca="false">C200/F200</f>
        <v>9.54763393787784</v>
      </c>
      <c r="Q200" s="19" t="n">
        <f aca="false">DATA!N200</f>
        <v>186.98</v>
      </c>
      <c r="R200" s="19" t="n">
        <f aca="false">DATA!O200</f>
        <v>0.57</v>
      </c>
      <c r="S200" s="17" t="n">
        <f aca="false">C200*Q200</f>
        <v>85636.84</v>
      </c>
      <c r="T200" s="19" t="n">
        <f aca="false">C200*R200</f>
        <v>261.06</v>
      </c>
      <c r="U200" s="20" t="n">
        <f aca="false">MAX(0,C200-L200)</f>
        <v>0</v>
      </c>
      <c r="V200" s="17" t="n">
        <f aca="false">U200*Q200</f>
        <v>0</v>
      </c>
      <c r="W200" s="19" t="n">
        <f aca="false">U200*R200</f>
        <v>0</v>
      </c>
      <c r="X200" s="20" t="n">
        <f aca="false">MAX(0,K200-C200)</f>
        <v>0</v>
      </c>
      <c r="Y200" s="17" t="n">
        <f aca="false">F200*PARAMETER!$B$5*Q200</f>
        <v>3273842.169</v>
      </c>
      <c r="Z200" s="21" t="n">
        <f aca="false">SUMIF($Y$2:$Y$3205,"&gt;="&amp;Y200)/SUM($Y$2:$Y$3205)</f>
        <v>0.0336875177368455</v>
      </c>
      <c r="AA200" s="16" t="str">
        <f aca="false">IF(Z200&lt;=PARAMETER!$B$7,"A",IF(Z200&lt;=PARAMETER!$B$8,"B","C"))</f>
        <v>A</v>
      </c>
      <c r="AB200" s="22" t="n">
        <f aca="false">G200/F200</f>
        <v>0.116322701688555</v>
      </c>
      <c r="AC200" s="16" t="str">
        <f aca="false">IF(AB200&lt;=PARAMETER!$B$9,"X",IF(AB200&lt;=PARAMETER!$B$10,"Y","Z"))</f>
        <v>X</v>
      </c>
      <c r="AD200" s="16" t="str">
        <f aca="false">AA200&amp;AC200</f>
        <v>AX</v>
      </c>
      <c r="AE200" s="22" t="n">
        <f aca="false">DATA!I200</f>
        <v>0.69</v>
      </c>
      <c r="AF200" s="18" t="n">
        <f aca="false">DATA!L200</f>
        <v>41</v>
      </c>
      <c r="AG200" s="16" t="str">
        <f aca="false">DATA!K200</f>
        <v>A</v>
      </c>
      <c r="AH200" s="18" t="n">
        <f aca="false">IF(AE200&gt;=PARAMETER!$B$12,1,0)</f>
        <v>0</v>
      </c>
      <c r="AI200" s="18" t="n">
        <f aca="false">IF(AF200&gt;=PARAMETER!$B$13,1,0)</f>
        <v>0</v>
      </c>
      <c r="AJ200" s="18" t="n">
        <f aca="false">IF(AND(AH200=1,AI200=1),1,0)</f>
        <v>0</v>
      </c>
    </row>
    <row r="201" customFormat="false" ht="15" hidden="false" customHeight="false" outlineLevel="0" collapsed="false">
      <c r="A201" s="16" t="str">
        <f aca="false">DATA!A201</f>
        <v>ITM10199</v>
      </c>
      <c r="B201" s="16" t="str">
        <f aca="false">DATA!B201</f>
        <v>Pharma</v>
      </c>
      <c r="C201" s="17" t="n">
        <f aca="false">DATA!C201</f>
        <v>413</v>
      </c>
      <c r="D201" s="17" t="n">
        <f aca="false">DATA!D201</f>
        <v>86</v>
      </c>
      <c r="E201" s="18" t="n">
        <f aca="false">DATA!F201</f>
        <v>9</v>
      </c>
      <c r="F201" s="19" t="n">
        <f aca="false">DATA!G201</f>
        <v>37</v>
      </c>
      <c r="G201" s="19" t="n">
        <f aca="false">DATA!H201</f>
        <v>3.36</v>
      </c>
      <c r="H201" s="18" t="n">
        <f aca="false">DATA!E201</f>
        <v>8</v>
      </c>
      <c r="I201" s="20" t="n">
        <f aca="false">F201*E201</f>
        <v>333</v>
      </c>
      <c r="J201" s="20" t="n">
        <f aca="false">PARAMETER!$B$4*G201*SQRT(E201)</f>
        <v>16.5801245596708</v>
      </c>
      <c r="K201" s="20" t="n">
        <f aca="false">I201+J201</f>
        <v>349.580124559671</v>
      </c>
      <c r="L201" s="20" t="n">
        <f aca="false">K201+F201*H201</f>
        <v>645.580124559671</v>
      </c>
      <c r="M201" s="16" t="str">
        <f aca="false">IF(C201&lt;=K201,"REORDER",IF(C201&gt;L201,"OVERSTOCK","OK"))</f>
        <v>OK</v>
      </c>
      <c r="N201" s="16" t="str">
        <f aca="false">IF(C201&lt;=D201,"REORDER","OK")</f>
        <v>OK</v>
      </c>
      <c r="O201" s="18" t="n">
        <f aca="false">IF(D201&lt;I201,1,0)</f>
        <v>1</v>
      </c>
      <c r="P201" s="20" t="n">
        <f aca="false">C201/F201</f>
        <v>11.1621621621622</v>
      </c>
      <c r="Q201" s="19" t="n">
        <f aca="false">DATA!N201</f>
        <v>105.09</v>
      </c>
      <c r="R201" s="19" t="n">
        <f aca="false">DATA!O201</f>
        <v>1.53</v>
      </c>
      <c r="S201" s="17" t="n">
        <f aca="false">C201*Q201</f>
        <v>43402.17</v>
      </c>
      <c r="T201" s="19" t="n">
        <f aca="false">C201*R201</f>
        <v>631.89</v>
      </c>
      <c r="U201" s="20" t="n">
        <f aca="false">MAX(0,C201-L201)</f>
        <v>0</v>
      </c>
      <c r="V201" s="17" t="n">
        <f aca="false">U201*Q201</f>
        <v>0</v>
      </c>
      <c r="W201" s="19" t="n">
        <f aca="false">U201*R201</f>
        <v>0</v>
      </c>
      <c r="X201" s="20" t="n">
        <f aca="false">MAX(0,K201-C201)</f>
        <v>0</v>
      </c>
      <c r="Y201" s="17" t="n">
        <f aca="false">F201*PARAMETER!$B$5*Q201</f>
        <v>1419240.45</v>
      </c>
      <c r="Z201" s="21" t="n">
        <f aca="false">SUMIF($Y$2:$Y$3205,"&gt;="&amp;Y201)/SUM($Y$2:$Y$3205)</f>
        <v>0.562002798913147</v>
      </c>
      <c r="AA201" s="16" t="str">
        <f aca="false">IF(Z201&lt;=PARAMETER!$B$7,"A",IF(Z201&lt;=PARAMETER!$B$8,"B","C"))</f>
        <v>A</v>
      </c>
      <c r="AB201" s="22" t="n">
        <f aca="false">G201/F201</f>
        <v>0.0908108108108108</v>
      </c>
      <c r="AC201" s="16" t="str">
        <f aca="false">IF(AB201&lt;=PARAMETER!$B$9,"X",IF(AB201&lt;=PARAMETER!$B$10,"Y","Z"))</f>
        <v>X</v>
      </c>
      <c r="AD201" s="16" t="str">
        <f aca="false">AA201&amp;AC201</f>
        <v>AX</v>
      </c>
      <c r="AE201" s="22" t="n">
        <f aca="false">DATA!I201</f>
        <v>0.88</v>
      </c>
      <c r="AF201" s="18" t="n">
        <f aca="false">DATA!L201</f>
        <v>35</v>
      </c>
      <c r="AG201" s="16" t="str">
        <f aca="false">DATA!K201</f>
        <v>C</v>
      </c>
      <c r="AH201" s="18" t="n">
        <f aca="false">IF(AE201&gt;=PARAMETER!$B$12,1,0)</f>
        <v>1</v>
      </c>
      <c r="AI201" s="18" t="n">
        <f aca="false">IF(AF201&gt;=PARAMETER!$B$13,1,0)</f>
        <v>0</v>
      </c>
      <c r="AJ201" s="18" t="n">
        <f aca="false">IF(AND(AH201=1,AI201=1),1,0)</f>
        <v>0</v>
      </c>
    </row>
    <row r="202" customFormat="false" ht="15" hidden="false" customHeight="false" outlineLevel="0" collapsed="false">
      <c r="A202" s="16" t="str">
        <f aca="false">DATA!A202</f>
        <v>ITM10200</v>
      </c>
      <c r="B202" s="16" t="str">
        <f aca="false">DATA!B202</f>
        <v>Apparel</v>
      </c>
      <c r="C202" s="17" t="n">
        <f aca="false">DATA!C202</f>
        <v>194</v>
      </c>
      <c r="D202" s="17" t="n">
        <f aca="false">DATA!D202</f>
        <v>28</v>
      </c>
      <c r="E202" s="18" t="n">
        <f aca="false">DATA!F202</f>
        <v>7</v>
      </c>
      <c r="F202" s="19" t="n">
        <f aca="false">DATA!G202</f>
        <v>37.64</v>
      </c>
      <c r="G202" s="19" t="n">
        <f aca="false">DATA!H202</f>
        <v>3.21</v>
      </c>
      <c r="H202" s="18" t="n">
        <f aca="false">DATA!E202</f>
        <v>5</v>
      </c>
      <c r="I202" s="20" t="n">
        <f aca="false">F202*E202</f>
        <v>263.48</v>
      </c>
      <c r="J202" s="20" t="n">
        <f aca="false">PARAMETER!$B$4*G202*SQRT(E202)</f>
        <v>13.969514384452</v>
      </c>
      <c r="K202" s="20" t="n">
        <f aca="false">I202+J202</f>
        <v>277.449514384452</v>
      </c>
      <c r="L202" s="20" t="n">
        <f aca="false">K202+F202*H202</f>
        <v>465.649514384452</v>
      </c>
      <c r="M202" s="16" t="str">
        <f aca="false">IF(C202&lt;=K202,"REORDER",IF(C202&gt;L202,"OVERSTOCK","OK"))</f>
        <v>REORDER</v>
      </c>
      <c r="N202" s="16" t="str">
        <f aca="false">IF(C202&lt;=D202,"REORDER","OK")</f>
        <v>OK</v>
      </c>
      <c r="O202" s="18" t="n">
        <f aca="false">IF(D202&lt;I202,1,0)</f>
        <v>1</v>
      </c>
      <c r="P202" s="20" t="n">
        <f aca="false">C202/F202</f>
        <v>5.15409139213603</v>
      </c>
      <c r="Q202" s="19" t="n">
        <f aca="false">DATA!N202</f>
        <v>148.77</v>
      </c>
      <c r="R202" s="19" t="n">
        <f aca="false">DATA!O202</f>
        <v>0.16</v>
      </c>
      <c r="S202" s="17" t="n">
        <f aca="false">C202*Q202</f>
        <v>28861.38</v>
      </c>
      <c r="T202" s="19" t="n">
        <f aca="false">C202*R202</f>
        <v>31.04</v>
      </c>
      <c r="U202" s="20" t="n">
        <f aca="false">MAX(0,C202-L202)</f>
        <v>0</v>
      </c>
      <c r="V202" s="17" t="n">
        <f aca="false">U202*Q202</f>
        <v>0</v>
      </c>
      <c r="W202" s="19" t="n">
        <f aca="false">U202*R202</f>
        <v>0</v>
      </c>
      <c r="X202" s="20" t="n">
        <f aca="false">MAX(0,K202-C202)</f>
        <v>83.449514384452</v>
      </c>
      <c r="Y202" s="17" t="n">
        <f aca="false">F202*PARAMETER!$B$5*Q202</f>
        <v>2043891.522</v>
      </c>
      <c r="Z202" s="21" t="n">
        <f aca="false">SUMIF($Y$2:$Y$3205,"&gt;="&amp;Y202)/SUM($Y$2:$Y$3205)</f>
        <v>0.319939198009456</v>
      </c>
      <c r="AA202" s="16" t="str">
        <f aca="false">IF(Z202&lt;=PARAMETER!$B$7,"A",IF(Z202&lt;=PARAMETER!$B$8,"B","C"))</f>
        <v>A</v>
      </c>
      <c r="AB202" s="22" t="n">
        <f aca="false">G202/F202</f>
        <v>0.0852816153028693</v>
      </c>
      <c r="AC202" s="16" t="str">
        <f aca="false">IF(AB202&lt;=PARAMETER!$B$9,"X",IF(AB202&lt;=PARAMETER!$B$10,"Y","Z"))</f>
        <v>X</v>
      </c>
      <c r="AD202" s="16" t="str">
        <f aca="false">AA202&amp;AC202</f>
        <v>AX</v>
      </c>
      <c r="AE202" s="22" t="n">
        <f aca="false">DATA!I202</f>
        <v>0.97</v>
      </c>
      <c r="AF202" s="18" t="n">
        <f aca="false">DATA!L202</f>
        <v>152</v>
      </c>
      <c r="AG202" s="16" t="str">
        <f aca="false">DATA!K202</f>
        <v>C</v>
      </c>
      <c r="AH202" s="18" t="n">
        <f aca="false">IF(AE202&gt;=PARAMETER!$B$12,1,0)</f>
        <v>1</v>
      </c>
      <c r="AI202" s="18" t="n">
        <f aca="false">IF(AF202&gt;=PARAMETER!$B$13,1,0)</f>
        <v>1</v>
      </c>
      <c r="AJ202" s="18" t="n">
        <f aca="false">IF(AND(AH202=1,AI202=1),1,0)</f>
        <v>1</v>
      </c>
    </row>
    <row r="203" customFormat="false" ht="15" hidden="false" customHeight="false" outlineLevel="0" collapsed="false">
      <c r="A203" s="16" t="str">
        <f aca="false">DATA!A203</f>
        <v>ITM10201</v>
      </c>
      <c r="B203" s="16" t="str">
        <f aca="false">DATA!B203</f>
        <v>Groceries</v>
      </c>
      <c r="C203" s="17" t="n">
        <f aca="false">DATA!C203</f>
        <v>42</v>
      </c>
      <c r="D203" s="17" t="n">
        <f aca="false">DATA!D203</f>
        <v>76</v>
      </c>
      <c r="E203" s="18" t="n">
        <f aca="false">DATA!F203</f>
        <v>5</v>
      </c>
      <c r="F203" s="19" t="n">
        <f aca="false">DATA!G203</f>
        <v>13.36</v>
      </c>
      <c r="G203" s="19" t="n">
        <f aca="false">DATA!H203</f>
        <v>4.2</v>
      </c>
      <c r="H203" s="18" t="n">
        <f aca="false">DATA!E203</f>
        <v>10</v>
      </c>
      <c r="I203" s="20" t="n">
        <f aca="false">F203*E203</f>
        <v>66.8</v>
      </c>
      <c r="J203" s="20" t="n">
        <f aca="false">PARAMETER!$B$4*G203*SQRT(E203)</f>
        <v>15.4476189961824</v>
      </c>
      <c r="K203" s="20" t="n">
        <f aca="false">I203+J203</f>
        <v>82.2476189961824</v>
      </c>
      <c r="L203" s="20" t="n">
        <f aca="false">K203+F203*H203</f>
        <v>215.847618996182</v>
      </c>
      <c r="M203" s="16" t="str">
        <f aca="false">IF(C203&lt;=K203,"REORDER",IF(C203&gt;L203,"OVERSTOCK","OK"))</f>
        <v>REORDER</v>
      </c>
      <c r="N203" s="16" t="str">
        <f aca="false">IF(C203&lt;=D203,"REORDER","OK")</f>
        <v>REORDER</v>
      </c>
      <c r="O203" s="18" t="n">
        <f aca="false">IF(D203&lt;I203,1,0)</f>
        <v>0</v>
      </c>
      <c r="P203" s="20" t="n">
        <f aca="false">C203/F203</f>
        <v>3.1437125748503</v>
      </c>
      <c r="Q203" s="19" t="n">
        <f aca="false">DATA!N203</f>
        <v>88.61</v>
      </c>
      <c r="R203" s="19" t="n">
        <f aca="false">DATA!O203</f>
        <v>1.48</v>
      </c>
      <c r="S203" s="17" t="n">
        <f aca="false">C203*Q203</f>
        <v>3721.62</v>
      </c>
      <c r="T203" s="19" t="n">
        <f aca="false">C203*R203</f>
        <v>62.16</v>
      </c>
      <c r="U203" s="20" t="n">
        <f aca="false">MAX(0,C203-L203)</f>
        <v>0</v>
      </c>
      <c r="V203" s="17" t="n">
        <f aca="false">U203*Q203</f>
        <v>0</v>
      </c>
      <c r="W203" s="19" t="n">
        <f aca="false">U203*R203</f>
        <v>0</v>
      </c>
      <c r="X203" s="20" t="n">
        <f aca="false">MAX(0,K203-C203)</f>
        <v>40.2476189961824</v>
      </c>
      <c r="Y203" s="17" t="n">
        <f aca="false">F203*PARAMETER!$B$5*Q203</f>
        <v>432097.804</v>
      </c>
      <c r="Z203" s="21" t="n">
        <f aca="false">SUMIF($Y$2:$Y$3205,"&gt;="&amp;Y203)/SUM($Y$2:$Y$3205)</f>
        <v>0.926675236605069</v>
      </c>
      <c r="AA203" s="16" t="str">
        <f aca="false">IF(Z203&lt;=PARAMETER!$B$7,"A",IF(Z203&lt;=PARAMETER!$B$8,"B","C"))</f>
        <v>B</v>
      </c>
      <c r="AB203" s="22" t="n">
        <f aca="false">G203/F203</f>
        <v>0.31437125748503</v>
      </c>
      <c r="AC203" s="16" t="str">
        <f aca="false">IF(AB203&lt;=PARAMETER!$B$9,"X",IF(AB203&lt;=PARAMETER!$B$10,"Y","Z"))</f>
        <v>Y</v>
      </c>
      <c r="AD203" s="16" t="str">
        <f aca="false">AA203&amp;AC203</f>
        <v>BY</v>
      </c>
      <c r="AE203" s="22" t="n">
        <f aca="false">DATA!I203</f>
        <v>0.41</v>
      </c>
      <c r="AF203" s="18" t="n">
        <f aca="false">DATA!L203</f>
        <v>65</v>
      </c>
      <c r="AG203" s="16" t="str">
        <f aca="false">DATA!K203</f>
        <v>C</v>
      </c>
      <c r="AH203" s="18" t="n">
        <f aca="false">IF(AE203&gt;=PARAMETER!$B$12,1,0)</f>
        <v>0</v>
      </c>
      <c r="AI203" s="18" t="n">
        <f aca="false">IF(AF203&gt;=PARAMETER!$B$13,1,0)</f>
        <v>0</v>
      </c>
      <c r="AJ203" s="18" t="n">
        <f aca="false">IF(AND(AH203=1,AI203=1),1,0)</f>
        <v>0</v>
      </c>
    </row>
    <row r="204" customFormat="false" ht="15" hidden="false" customHeight="false" outlineLevel="0" collapsed="false">
      <c r="A204" s="16" t="str">
        <f aca="false">DATA!A204</f>
        <v>ITM10202</v>
      </c>
      <c r="B204" s="16" t="str">
        <f aca="false">DATA!B204</f>
        <v>Electronics</v>
      </c>
      <c r="C204" s="17" t="n">
        <f aca="false">DATA!C204</f>
        <v>232</v>
      </c>
      <c r="D204" s="17" t="n">
        <f aca="false">DATA!D204</f>
        <v>17</v>
      </c>
      <c r="E204" s="18" t="n">
        <f aca="false">DATA!F204</f>
        <v>8</v>
      </c>
      <c r="F204" s="19" t="n">
        <f aca="false">DATA!G204</f>
        <v>21.32</v>
      </c>
      <c r="G204" s="19" t="n">
        <f aca="false">DATA!H204</f>
        <v>0.51</v>
      </c>
      <c r="H204" s="18" t="n">
        <f aca="false">DATA!E204</f>
        <v>13</v>
      </c>
      <c r="I204" s="20" t="n">
        <f aca="false">F204*E204</f>
        <v>170.56</v>
      </c>
      <c r="J204" s="20" t="n">
        <f aca="false">PARAMETER!$B$4*G204*SQRT(E204)</f>
        <v>2.37269779350041</v>
      </c>
      <c r="K204" s="20" t="n">
        <f aca="false">I204+J204</f>
        <v>172.9326977935</v>
      </c>
      <c r="L204" s="20" t="n">
        <f aca="false">K204+F204*H204</f>
        <v>450.0926977935</v>
      </c>
      <c r="M204" s="16" t="str">
        <f aca="false">IF(C204&lt;=K204,"REORDER",IF(C204&gt;L204,"OVERSTOCK","OK"))</f>
        <v>OK</v>
      </c>
      <c r="N204" s="16" t="str">
        <f aca="false">IF(C204&lt;=D204,"REORDER","OK")</f>
        <v>OK</v>
      </c>
      <c r="O204" s="18" t="n">
        <f aca="false">IF(D204&lt;I204,1,0)</f>
        <v>1</v>
      </c>
      <c r="P204" s="20" t="n">
        <f aca="false">C204/F204</f>
        <v>10.8818011257036</v>
      </c>
      <c r="Q204" s="19" t="n">
        <f aca="false">DATA!N204</f>
        <v>48.48</v>
      </c>
      <c r="R204" s="19" t="n">
        <f aca="false">DATA!O204</f>
        <v>1.66</v>
      </c>
      <c r="S204" s="17" t="n">
        <f aca="false">C204*Q204</f>
        <v>11247.36</v>
      </c>
      <c r="T204" s="19" t="n">
        <f aca="false">C204*R204</f>
        <v>385.12</v>
      </c>
      <c r="U204" s="20" t="n">
        <f aca="false">MAX(0,C204-L204)</f>
        <v>0</v>
      </c>
      <c r="V204" s="17" t="n">
        <f aca="false">U204*Q204</f>
        <v>0</v>
      </c>
      <c r="W204" s="19" t="n">
        <f aca="false">U204*R204</f>
        <v>0</v>
      </c>
      <c r="X204" s="20" t="n">
        <f aca="false">MAX(0,K204-C204)</f>
        <v>0</v>
      </c>
      <c r="Y204" s="17" t="n">
        <f aca="false">F204*PARAMETER!$B$5*Q204</f>
        <v>377261.664</v>
      </c>
      <c r="Z204" s="21" t="n">
        <f aca="false">SUMIF($Y$2:$Y$3205,"&gt;="&amp;Y204)/SUM($Y$2:$Y$3205)</f>
        <v>0.939989245249768</v>
      </c>
      <c r="AA204" s="16" t="str">
        <f aca="false">IF(Z204&lt;=PARAMETER!$B$7,"A",IF(Z204&lt;=PARAMETER!$B$8,"B","C"))</f>
        <v>B</v>
      </c>
      <c r="AB204" s="22" t="n">
        <f aca="false">G204/F204</f>
        <v>0.023921200750469</v>
      </c>
      <c r="AC204" s="16" t="str">
        <f aca="false">IF(AB204&lt;=PARAMETER!$B$9,"X",IF(AB204&lt;=PARAMETER!$B$10,"Y","Z"))</f>
        <v>X</v>
      </c>
      <c r="AD204" s="16" t="str">
        <f aca="false">AA204&amp;AC204</f>
        <v>BX</v>
      </c>
      <c r="AE204" s="22" t="n">
        <f aca="false">DATA!I204</f>
        <v>0.82</v>
      </c>
      <c r="AF204" s="18" t="n">
        <f aca="false">DATA!L204</f>
        <v>46</v>
      </c>
      <c r="AG204" s="16" t="str">
        <f aca="false">DATA!K204</f>
        <v>A</v>
      </c>
      <c r="AH204" s="18" t="n">
        <f aca="false">IF(AE204&gt;=PARAMETER!$B$12,1,0)</f>
        <v>1</v>
      </c>
      <c r="AI204" s="18" t="n">
        <f aca="false">IF(AF204&gt;=PARAMETER!$B$13,1,0)</f>
        <v>0</v>
      </c>
      <c r="AJ204" s="18" t="n">
        <f aca="false">IF(AND(AH204=1,AI204=1),1,0)</f>
        <v>0</v>
      </c>
    </row>
    <row r="205" customFormat="false" ht="15" hidden="false" customHeight="false" outlineLevel="0" collapsed="false">
      <c r="A205" s="16" t="str">
        <f aca="false">DATA!A205</f>
        <v>ITM10203</v>
      </c>
      <c r="B205" s="16" t="str">
        <f aca="false">DATA!B205</f>
        <v>Electronics</v>
      </c>
      <c r="C205" s="17" t="n">
        <f aca="false">DATA!C205</f>
        <v>424</v>
      </c>
      <c r="D205" s="17" t="n">
        <f aca="false">DATA!D205</f>
        <v>17</v>
      </c>
      <c r="E205" s="18" t="n">
        <f aca="false">DATA!F205</f>
        <v>3</v>
      </c>
      <c r="F205" s="19" t="n">
        <f aca="false">DATA!G205</f>
        <v>5.03</v>
      </c>
      <c r="G205" s="19" t="n">
        <f aca="false">DATA!H205</f>
        <v>4.93</v>
      </c>
      <c r="H205" s="18" t="n">
        <f aca="false">DATA!E205</f>
        <v>6</v>
      </c>
      <c r="I205" s="20" t="n">
        <f aca="false">F205*E205</f>
        <v>15.09</v>
      </c>
      <c r="J205" s="20" t="n">
        <f aca="false">PARAMETER!$B$4*G205*SQRT(E205)</f>
        <v>14.0454223607669</v>
      </c>
      <c r="K205" s="20" t="n">
        <f aca="false">I205+J205</f>
        <v>29.1354223607669</v>
      </c>
      <c r="L205" s="20" t="n">
        <f aca="false">K205+F205*H205</f>
        <v>59.3154223607669</v>
      </c>
      <c r="M205" s="16" t="str">
        <f aca="false">IF(C205&lt;=K205,"REORDER",IF(C205&gt;L205,"OVERSTOCK","OK"))</f>
        <v>OVERSTOCK</v>
      </c>
      <c r="N205" s="16" t="str">
        <f aca="false">IF(C205&lt;=D205,"REORDER","OK")</f>
        <v>OK</v>
      </c>
      <c r="O205" s="18" t="n">
        <f aca="false">IF(D205&lt;I205,1,0)</f>
        <v>0</v>
      </c>
      <c r="P205" s="20" t="n">
        <f aca="false">C205/F205</f>
        <v>84.2942345924453</v>
      </c>
      <c r="Q205" s="19" t="n">
        <f aca="false">DATA!N205</f>
        <v>134.43</v>
      </c>
      <c r="R205" s="19" t="n">
        <f aca="false">DATA!O205</f>
        <v>0.23</v>
      </c>
      <c r="S205" s="17" t="n">
        <f aca="false">C205*Q205</f>
        <v>56998.32</v>
      </c>
      <c r="T205" s="19" t="n">
        <f aca="false">C205*R205</f>
        <v>97.52</v>
      </c>
      <c r="U205" s="20" t="n">
        <f aca="false">MAX(0,C205-L205)</f>
        <v>364.684577639233</v>
      </c>
      <c r="V205" s="17" t="n">
        <f aca="false">U205*Q205</f>
        <v>49024.5477720421</v>
      </c>
      <c r="W205" s="19" t="n">
        <f aca="false">U205*R205</f>
        <v>83.8774528570236</v>
      </c>
      <c r="X205" s="20" t="n">
        <f aca="false">MAX(0,K205-C205)</f>
        <v>0</v>
      </c>
      <c r="Y205" s="17" t="n">
        <f aca="false">F205*PARAMETER!$B$5*Q205</f>
        <v>246806.7585</v>
      </c>
      <c r="Z205" s="21" t="n">
        <f aca="false">SUMIF($Y$2:$Y$3205,"&gt;="&amp;Y205)/SUM($Y$2:$Y$3205)</f>
        <v>0.972914338619083</v>
      </c>
      <c r="AA205" s="16" t="str">
        <f aca="false">IF(Z205&lt;=PARAMETER!$B$7,"A",IF(Z205&lt;=PARAMETER!$B$8,"B","C"))</f>
        <v>C</v>
      </c>
      <c r="AB205" s="22" t="n">
        <f aca="false">G205/F205</f>
        <v>0.980119284294234</v>
      </c>
      <c r="AC205" s="16" t="str">
        <f aca="false">IF(AB205&lt;=PARAMETER!$B$9,"X",IF(AB205&lt;=PARAMETER!$B$10,"Y","Z"))</f>
        <v>Z</v>
      </c>
      <c r="AD205" s="16" t="str">
        <f aca="false">AA205&amp;AC205</f>
        <v>CZ</v>
      </c>
      <c r="AE205" s="22" t="n">
        <f aca="false">DATA!I205</f>
        <v>0.87</v>
      </c>
      <c r="AF205" s="18" t="n">
        <f aca="false">DATA!L205</f>
        <v>134</v>
      </c>
      <c r="AG205" s="16" t="str">
        <f aca="false">DATA!K205</f>
        <v>A</v>
      </c>
      <c r="AH205" s="18" t="n">
        <f aca="false">IF(AE205&gt;=PARAMETER!$B$12,1,0)</f>
        <v>1</v>
      </c>
      <c r="AI205" s="18" t="n">
        <f aca="false">IF(AF205&gt;=PARAMETER!$B$13,1,0)</f>
        <v>1</v>
      </c>
      <c r="AJ205" s="18" t="n">
        <f aca="false">IF(AND(AH205=1,AI205=1),1,0)</f>
        <v>1</v>
      </c>
    </row>
    <row r="206" customFormat="false" ht="15" hidden="false" customHeight="false" outlineLevel="0" collapsed="false">
      <c r="A206" s="16" t="str">
        <f aca="false">DATA!A206</f>
        <v>ITM10204</v>
      </c>
      <c r="B206" s="16" t="str">
        <f aca="false">DATA!B206</f>
        <v>Pharma</v>
      </c>
      <c r="C206" s="17" t="n">
        <f aca="false">DATA!C206</f>
        <v>254</v>
      </c>
      <c r="D206" s="17" t="n">
        <f aca="false">DATA!D206</f>
        <v>93</v>
      </c>
      <c r="E206" s="18" t="n">
        <f aca="false">DATA!F206</f>
        <v>7</v>
      </c>
      <c r="F206" s="19" t="n">
        <f aca="false">DATA!G206</f>
        <v>30.72</v>
      </c>
      <c r="G206" s="19" t="n">
        <f aca="false">DATA!H206</f>
        <v>5.12</v>
      </c>
      <c r="H206" s="18" t="n">
        <f aca="false">DATA!E206</f>
        <v>14</v>
      </c>
      <c r="I206" s="20" t="n">
        <f aca="false">F206*E206</f>
        <v>215.04</v>
      </c>
      <c r="J206" s="20" t="n">
        <f aca="false">PARAMETER!$B$4*G206*SQRT(E206)</f>
        <v>22.281593036883</v>
      </c>
      <c r="K206" s="20" t="n">
        <f aca="false">I206+J206</f>
        <v>237.321593036883</v>
      </c>
      <c r="L206" s="20" t="n">
        <f aca="false">K206+F206*H206</f>
        <v>667.401593036883</v>
      </c>
      <c r="M206" s="16" t="str">
        <f aca="false">IF(C206&lt;=K206,"REORDER",IF(C206&gt;L206,"OVERSTOCK","OK"))</f>
        <v>OK</v>
      </c>
      <c r="N206" s="16" t="str">
        <f aca="false">IF(C206&lt;=D206,"REORDER","OK")</f>
        <v>OK</v>
      </c>
      <c r="O206" s="18" t="n">
        <f aca="false">IF(D206&lt;I206,1,0)</f>
        <v>1</v>
      </c>
      <c r="P206" s="20" t="n">
        <f aca="false">C206/F206</f>
        <v>8.26822916666667</v>
      </c>
      <c r="Q206" s="19" t="n">
        <f aca="false">DATA!N206</f>
        <v>136.32</v>
      </c>
      <c r="R206" s="19" t="n">
        <f aca="false">DATA!O206</f>
        <v>0.22</v>
      </c>
      <c r="S206" s="17" t="n">
        <f aca="false">C206*Q206</f>
        <v>34625.28</v>
      </c>
      <c r="T206" s="19" t="n">
        <f aca="false">C206*R206</f>
        <v>55.88</v>
      </c>
      <c r="U206" s="20" t="n">
        <f aca="false">MAX(0,C206-L206)</f>
        <v>0</v>
      </c>
      <c r="V206" s="17" t="n">
        <f aca="false">U206*Q206</f>
        <v>0</v>
      </c>
      <c r="W206" s="19" t="n">
        <f aca="false">U206*R206</f>
        <v>0</v>
      </c>
      <c r="X206" s="20" t="n">
        <f aca="false">MAX(0,K206-C206)</f>
        <v>0</v>
      </c>
      <c r="Y206" s="17" t="n">
        <f aca="false">F206*PARAMETER!$B$5*Q206</f>
        <v>1528528.896</v>
      </c>
      <c r="Z206" s="21" t="n">
        <f aca="false">SUMIF($Y$2:$Y$3205,"&gt;="&amp;Y206)/SUM($Y$2:$Y$3205)</f>
        <v>0.513187234061719</v>
      </c>
      <c r="AA206" s="16" t="str">
        <f aca="false">IF(Z206&lt;=PARAMETER!$B$7,"A",IF(Z206&lt;=PARAMETER!$B$8,"B","C"))</f>
        <v>A</v>
      </c>
      <c r="AB206" s="22" t="n">
        <f aca="false">G206/F206</f>
        <v>0.166666666666667</v>
      </c>
      <c r="AC206" s="16" t="str">
        <f aca="false">IF(AB206&lt;=PARAMETER!$B$9,"X",IF(AB206&lt;=PARAMETER!$B$10,"Y","Z"))</f>
        <v>X</v>
      </c>
      <c r="AD206" s="16" t="str">
        <f aca="false">AA206&amp;AC206</f>
        <v>AX</v>
      </c>
      <c r="AE206" s="22" t="n">
        <f aca="false">DATA!I206</f>
        <v>0.66</v>
      </c>
      <c r="AF206" s="18" t="n">
        <f aca="false">DATA!L206</f>
        <v>62</v>
      </c>
      <c r="AG206" s="16" t="str">
        <f aca="false">DATA!K206</f>
        <v>A</v>
      </c>
      <c r="AH206" s="18" t="n">
        <f aca="false">IF(AE206&gt;=PARAMETER!$B$12,1,0)</f>
        <v>0</v>
      </c>
      <c r="AI206" s="18" t="n">
        <f aca="false">IF(AF206&gt;=PARAMETER!$B$13,1,0)</f>
        <v>0</v>
      </c>
      <c r="AJ206" s="18" t="n">
        <f aca="false">IF(AND(AH206=1,AI206=1),1,0)</f>
        <v>0</v>
      </c>
    </row>
    <row r="207" customFormat="false" ht="15" hidden="false" customHeight="false" outlineLevel="0" collapsed="false">
      <c r="A207" s="16" t="str">
        <f aca="false">DATA!A207</f>
        <v>ITM10205</v>
      </c>
      <c r="B207" s="16" t="str">
        <f aca="false">DATA!B207</f>
        <v>Groceries</v>
      </c>
      <c r="C207" s="17" t="n">
        <f aca="false">DATA!C207</f>
        <v>32</v>
      </c>
      <c r="D207" s="17" t="n">
        <f aca="false">DATA!D207</f>
        <v>56</v>
      </c>
      <c r="E207" s="18" t="n">
        <f aca="false">DATA!F207</f>
        <v>5</v>
      </c>
      <c r="F207" s="19" t="n">
        <f aca="false">DATA!G207</f>
        <v>6.08</v>
      </c>
      <c r="G207" s="19" t="n">
        <f aca="false">DATA!H207</f>
        <v>8.7</v>
      </c>
      <c r="H207" s="18" t="n">
        <f aca="false">DATA!E207</f>
        <v>12</v>
      </c>
      <c r="I207" s="20" t="n">
        <f aca="false">F207*E207</f>
        <v>30.4</v>
      </c>
      <c r="J207" s="20" t="n">
        <f aca="false">PARAMETER!$B$4*G207*SQRT(E207)</f>
        <v>31.998639349235</v>
      </c>
      <c r="K207" s="20" t="n">
        <f aca="false">I207+J207</f>
        <v>62.398639349235</v>
      </c>
      <c r="L207" s="20" t="n">
        <f aca="false">K207+F207*H207</f>
        <v>135.358639349235</v>
      </c>
      <c r="M207" s="16" t="str">
        <f aca="false">IF(C207&lt;=K207,"REORDER",IF(C207&gt;L207,"OVERSTOCK","OK"))</f>
        <v>REORDER</v>
      </c>
      <c r="N207" s="16" t="str">
        <f aca="false">IF(C207&lt;=D207,"REORDER","OK")</f>
        <v>REORDER</v>
      </c>
      <c r="O207" s="18" t="n">
        <f aca="false">IF(D207&lt;I207,1,0)</f>
        <v>0</v>
      </c>
      <c r="P207" s="20" t="n">
        <f aca="false">C207/F207</f>
        <v>5.26315789473684</v>
      </c>
      <c r="Q207" s="19" t="n">
        <f aca="false">DATA!N207</f>
        <v>97.43</v>
      </c>
      <c r="R207" s="19" t="n">
        <f aca="false">DATA!O207</f>
        <v>0.64</v>
      </c>
      <c r="S207" s="17" t="n">
        <f aca="false">C207*Q207</f>
        <v>3117.76</v>
      </c>
      <c r="T207" s="19" t="n">
        <f aca="false">C207*R207</f>
        <v>20.48</v>
      </c>
      <c r="U207" s="20" t="n">
        <f aca="false">MAX(0,C207-L207)</f>
        <v>0</v>
      </c>
      <c r="V207" s="17" t="n">
        <f aca="false">U207*Q207</f>
        <v>0</v>
      </c>
      <c r="W207" s="19" t="n">
        <f aca="false">U207*R207</f>
        <v>0</v>
      </c>
      <c r="X207" s="20" t="n">
        <f aca="false">MAX(0,K207-C207)</f>
        <v>30.398639349235</v>
      </c>
      <c r="Y207" s="17" t="n">
        <f aca="false">F207*PARAMETER!$B$5*Q207</f>
        <v>216216.656</v>
      </c>
      <c r="Z207" s="21" t="n">
        <f aca="false">SUMIF($Y$2:$Y$3205,"&gt;="&amp;Y207)/SUM($Y$2:$Y$3205)</f>
        <v>0.980063496700995</v>
      </c>
      <c r="AA207" s="16" t="str">
        <f aca="false">IF(Z207&lt;=PARAMETER!$B$7,"A",IF(Z207&lt;=PARAMETER!$B$8,"B","C"))</f>
        <v>C</v>
      </c>
      <c r="AB207" s="22" t="n">
        <f aca="false">G207/F207</f>
        <v>1.43092105263158</v>
      </c>
      <c r="AC207" s="16" t="str">
        <f aca="false">IF(AB207&lt;=PARAMETER!$B$9,"X",IF(AB207&lt;=PARAMETER!$B$10,"Y","Z"))</f>
        <v>Z</v>
      </c>
      <c r="AD207" s="16" t="str">
        <f aca="false">AA207&amp;AC207</f>
        <v>CZ</v>
      </c>
      <c r="AE207" s="22" t="n">
        <f aca="false">DATA!I207</f>
        <v>0.41</v>
      </c>
      <c r="AF207" s="18" t="n">
        <f aca="false">DATA!L207</f>
        <v>110</v>
      </c>
      <c r="AG207" s="16" t="str">
        <f aca="false">DATA!K207</f>
        <v>B</v>
      </c>
      <c r="AH207" s="18" t="n">
        <f aca="false">IF(AE207&gt;=PARAMETER!$B$12,1,0)</f>
        <v>0</v>
      </c>
      <c r="AI207" s="18" t="n">
        <f aca="false">IF(AF207&gt;=PARAMETER!$B$13,1,0)</f>
        <v>1</v>
      </c>
      <c r="AJ207" s="18" t="n">
        <f aca="false">IF(AND(AH207=1,AI207=1),1,0)</f>
        <v>0</v>
      </c>
    </row>
    <row r="208" customFormat="false" ht="15" hidden="false" customHeight="false" outlineLevel="0" collapsed="false">
      <c r="A208" s="16" t="str">
        <f aca="false">DATA!A208</f>
        <v>ITM10206</v>
      </c>
      <c r="B208" s="16" t="str">
        <f aca="false">DATA!B208</f>
        <v>Automotive</v>
      </c>
      <c r="C208" s="17" t="n">
        <f aca="false">DATA!C208</f>
        <v>120</v>
      </c>
      <c r="D208" s="17" t="n">
        <f aca="false">DATA!D208</f>
        <v>13</v>
      </c>
      <c r="E208" s="18" t="n">
        <f aca="false">DATA!F208</f>
        <v>5</v>
      </c>
      <c r="F208" s="19" t="n">
        <f aca="false">DATA!G208</f>
        <v>41.96</v>
      </c>
      <c r="G208" s="19" t="n">
        <f aca="false">DATA!H208</f>
        <v>4.76</v>
      </c>
      <c r="H208" s="18" t="n">
        <f aca="false">DATA!E208</f>
        <v>8</v>
      </c>
      <c r="I208" s="20" t="n">
        <f aca="false">F208*E208</f>
        <v>209.8</v>
      </c>
      <c r="J208" s="20" t="n">
        <f aca="false">PARAMETER!$B$4*G208*SQRT(E208)</f>
        <v>17.5073015290067</v>
      </c>
      <c r="K208" s="20" t="n">
        <f aca="false">I208+J208</f>
        <v>227.307301529007</v>
      </c>
      <c r="L208" s="20" t="n">
        <f aca="false">K208+F208*H208</f>
        <v>562.987301529007</v>
      </c>
      <c r="M208" s="16" t="str">
        <f aca="false">IF(C208&lt;=K208,"REORDER",IF(C208&gt;L208,"OVERSTOCK","OK"))</f>
        <v>REORDER</v>
      </c>
      <c r="N208" s="16" t="str">
        <f aca="false">IF(C208&lt;=D208,"REORDER","OK")</f>
        <v>OK</v>
      </c>
      <c r="O208" s="18" t="n">
        <f aca="false">IF(D208&lt;I208,1,0)</f>
        <v>1</v>
      </c>
      <c r="P208" s="20" t="n">
        <f aca="false">C208/F208</f>
        <v>2.85986653956149</v>
      </c>
      <c r="Q208" s="19" t="n">
        <f aca="false">DATA!N208</f>
        <v>61.29</v>
      </c>
      <c r="R208" s="19" t="n">
        <f aca="false">DATA!O208</f>
        <v>0.5</v>
      </c>
      <c r="S208" s="17" t="n">
        <f aca="false">C208*Q208</f>
        <v>7354.8</v>
      </c>
      <c r="T208" s="19" t="n">
        <f aca="false">C208*R208</f>
        <v>60</v>
      </c>
      <c r="U208" s="20" t="n">
        <f aca="false">MAX(0,C208-L208)</f>
        <v>0</v>
      </c>
      <c r="V208" s="17" t="n">
        <f aca="false">U208*Q208</f>
        <v>0</v>
      </c>
      <c r="W208" s="19" t="n">
        <f aca="false">U208*R208</f>
        <v>0</v>
      </c>
      <c r="X208" s="20" t="n">
        <f aca="false">MAX(0,K208-C208)</f>
        <v>107.307301529007</v>
      </c>
      <c r="Y208" s="17" t="n">
        <f aca="false">F208*PARAMETER!$B$5*Q208</f>
        <v>938680.866</v>
      </c>
      <c r="Z208" s="21" t="n">
        <f aca="false">SUMIF($Y$2:$Y$3205,"&gt;="&amp;Y208)/SUM($Y$2:$Y$3205)</f>
        <v>0.76082061619776</v>
      </c>
      <c r="AA208" s="16" t="str">
        <f aca="false">IF(Z208&lt;=PARAMETER!$B$7,"A",IF(Z208&lt;=PARAMETER!$B$8,"B","C"))</f>
        <v>A</v>
      </c>
      <c r="AB208" s="22" t="n">
        <f aca="false">G208/F208</f>
        <v>0.113441372735939</v>
      </c>
      <c r="AC208" s="16" t="str">
        <f aca="false">IF(AB208&lt;=PARAMETER!$B$9,"X",IF(AB208&lt;=PARAMETER!$B$10,"Y","Z"))</f>
        <v>X</v>
      </c>
      <c r="AD208" s="16" t="str">
        <f aca="false">AA208&amp;AC208</f>
        <v>AX</v>
      </c>
      <c r="AE208" s="22" t="n">
        <f aca="false">DATA!I208</f>
        <v>0.66</v>
      </c>
      <c r="AF208" s="18" t="n">
        <f aca="false">DATA!L208</f>
        <v>87</v>
      </c>
      <c r="AG208" s="16" t="str">
        <f aca="false">DATA!K208</f>
        <v>A</v>
      </c>
      <c r="AH208" s="18" t="n">
        <f aca="false">IF(AE208&gt;=PARAMETER!$B$12,1,0)</f>
        <v>0</v>
      </c>
      <c r="AI208" s="18" t="n">
        <f aca="false">IF(AF208&gt;=PARAMETER!$B$13,1,0)</f>
        <v>0</v>
      </c>
      <c r="AJ208" s="18" t="n">
        <f aca="false">IF(AND(AH208=1,AI208=1),1,0)</f>
        <v>0</v>
      </c>
    </row>
    <row r="209" customFormat="false" ht="15" hidden="false" customHeight="false" outlineLevel="0" collapsed="false">
      <c r="A209" s="16" t="str">
        <f aca="false">DATA!A209</f>
        <v>ITM10207</v>
      </c>
      <c r="B209" s="16" t="str">
        <f aca="false">DATA!B209</f>
        <v>Groceries</v>
      </c>
      <c r="C209" s="17" t="n">
        <f aca="false">DATA!C209</f>
        <v>436</v>
      </c>
      <c r="D209" s="17" t="n">
        <f aca="false">DATA!D209</f>
        <v>60</v>
      </c>
      <c r="E209" s="18" t="n">
        <f aca="false">DATA!F209</f>
        <v>3</v>
      </c>
      <c r="F209" s="19" t="n">
        <f aca="false">DATA!G209</f>
        <v>40.91</v>
      </c>
      <c r="G209" s="19" t="n">
        <f aca="false">DATA!H209</f>
        <v>3.95</v>
      </c>
      <c r="H209" s="18" t="n">
        <f aca="false">DATA!E209</f>
        <v>11</v>
      </c>
      <c r="I209" s="20" t="n">
        <f aca="false">F209*E209</f>
        <v>122.73</v>
      </c>
      <c r="J209" s="20" t="n">
        <f aca="false">PARAMETER!$B$4*G209*SQRT(E209)</f>
        <v>11.2534317089309</v>
      </c>
      <c r="K209" s="20" t="n">
        <f aca="false">I209+J209</f>
        <v>133.983431708931</v>
      </c>
      <c r="L209" s="20" t="n">
        <f aca="false">K209+F209*H209</f>
        <v>583.993431708931</v>
      </c>
      <c r="M209" s="16" t="str">
        <f aca="false">IF(C209&lt;=K209,"REORDER",IF(C209&gt;L209,"OVERSTOCK","OK"))</f>
        <v>OK</v>
      </c>
      <c r="N209" s="16" t="str">
        <f aca="false">IF(C209&lt;=D209,"REORDER","OK")</f>
        <v>OK</v>
      </c>
      <c r="O209" s="18" t="n">
        <f aca="false">IF(D209&lt;I209,1,0)</f>
        <v>1</v>
      </c>
      <c r="P209" s="20" t="n">
        <f aca="false">C209/F209</f>
        <v>10.6575409435346</v>
      </c>
      <c r="Q209" s="19" t="n">
        <f aca="false">DATA!N209</f>
        <v>168.04</v>
      </c>
      <c r="R209" s="19" t="n">
        <f aca="false">DATA!O209</f>
        <v>1.2</v>
      </c>
      <c r="S209" s="17" t="n">
        <f aca="false">C209*Q209</f>
        <v>73265.44</v>
      </c>
      <c r="T209" s="19" t="n">
        <f aca="false">C209*R209</f>
        <v>523.2</v>
      </c>
      <c r="U209" s="20" t="n">
        <f aca="false">MAX(0,C209-L209)</f>
        <v>0</v>
      </c>
      <c r="V209" s="17" t="n">
        <f aca="false">U209*Q209</f>
        <v>0</v>
      </c>
      <c r="W209" s="19" t="n">
        <f aca="false">U209*R209</f>
        <v>0</v>
      </c>
      <c r="X209" s="20" t="n">
        <f aca="false">MAX(0,K209-C209)</f>
        <v>0</v>
      </c>
      <c r="Y209" s="17" t="n">
        <f aca="false">F209*PARAMETER!$B$5*Q209</f>
        <v>2509198.486</v>
      </c>
      <c r="Z209" s="21" t="n">
        <f aca="false">SUMIF($Y$2:$Y$3205,"&gt;="&amp;Y209)/SUM($Y$2:$Y$3205)</f>
        <v>0.183231289545814</v>
      </c>
      <c r="AA209" s="16" t="str">
        <f aca="false">IF(Z209&lt;=PARAMETER!$B$7,"A",IF(Z209&lt;=PARAMETER!$B$8,"B","C"))</f>
        <v>A</v>
      </c>
      <c r="AB209" s="22" t="n">
        <f aca="false">G209/F209</f>
        <v>0.0965534099242239</v>
      </c>
      <c r="AC209" s="16" t="str">
        <f aca="false">IF(AB209&lt;=PARAMETER!$B$9,"X",IF(AB209&lt;=PARAMETER!$B$10,"Y","Z"))</f>
        <v>X</v>
      </c>
      <c r="AD209" s="16" t="str">
        <f aca="false">AA209&amp;AC209</f>
        <v>AX</v>
      </c>
      <c r="AE209" s="22" t="n">
        <f aca="false">DATA!I209</f>
        <v>0.63</v>
      </c>
      <c r="AF209" s="18" t="n">
        <f aca="false">DATA!L209</f>
        <v>45</v>
      </c>
      <c r="AG209" s="16" t="str">
        <f aca="false">DATA!K209</f>
        <v>C</v>
      </c>
      <c r="AH209" s="18" t="n">
        <f aca="false">IF(AE209&gt;=PARAMETER!$B$12,1,0)</f>
        <v>0</v>
      </c>
      <c r="AI209" s="18" t="n">
        <f aca="false">IF(AF209&gt;=PARAMETER!$B$13,1,0)</f>
        <v>0</v>
      </c>
      <c r="AJ209" s="18" t="n">
        <f aca="false">IF(AND(AH209=1,AI209=1),1,0)</f>
        <v>0</v>
      </c>
    </row>
    <row r="210" customFormat="false" ht="15" hidden="false" customHeight="false" outlineLevel="0" collapsed="false">
      <c r="A210" s="16" t="str">
        <f aca="false">DATA!A210</f>
        <v>ITM10208</v>
      </c>
      <c r="B210" s="16" t="str">
        <f aca="false">DATA!B210</f>
        <v>Pharma</v>
      </c>
      <c r="C210" s="17" t="n">
        <f aca="false">DATA!C210</f>
        <v>43</v>
      </c>
      <c r="D210" s="17" t="n">
        <f aca="false">DATA!D210</f>
        <v>94</v>
      </c>
      <c r="E210" s="18" t="n">
        <f aca="false">DATA!F210</f>
        <v>6</v>
      </c>
      <c r="F210" s="19" t="n">
        <f aca="false">DATA!G210</f>
        <v>27.15</v>
      </c>
      <c r="G210" s="19" t="n">
        <f aca="false">DATA!H210</f>
        <v>9.95</v>
      </c>
      <c r="H210" s="18" t="n">
        <f aca="false">DATA!E210</f>
        <v>4</v>
      </c>
      <c r="I210" s="20" t="n">
        <f aca="false">F210*E210</f>
        <v>162.9</v>
      </c>
      <c r="J210" s="20" t="n">
        <f aca="false">PARAMETER!$B$4*G210*SQRT(E210)</f>
        <v>40.0890682715935</v>
      </c>
      <c r="K210" s="20" t="n">
        <f aca="false">I210+J210</f>
        <v>202.989068271593</v>
      </c>
      <c r="L210" s="20" t="n">
        <f aca="false">K210+F210*H210</f>
        <v>311.589068271594</v>
      </c>
      <c r="M210" s="16" t="str">
        <f aca="false">IF(C210&lt;=K210,"REORDER",IF(C210&gt;L210,"OVERSTOCK","OK"))</f>
        <v>REORDER</v>
      </c>
      <c r="N210" s="16" t="str">
        <f aca="false">IF(C210&lt;=D210,"REORDER","OK")</f>
        <v>REORDER</v>
      </c>
      <c r="O210" s="18" t="n">
        <f aca="false">IF(D210&lt;I210,1,0)</f>
        <v>1</v>
      </c>
      <c r="P210" s="20" t="n">
        <f aca="false">C210/F210</f>
        <v>1.58379373848987</v>
      </c>
      <c r="Q210" s="19" t="n">
        <f aca="false">DATA!N210</f>
        <v>62.31</v>
      </c>
      <c r="R210" s="19" t="n">
        <f aca="false">DATA!O210</f>
        <v>1.38</v>
      </c>
      <c r="S210" s="17" t="n">
        <f aca="false">C210*Q210</f>
        <v>2679.33</v>
      </c>
      <c r="T210" s="19" t="n">
        <f aca="false">C210*R210</f>
        <v>59.34</v>
      </c>
      <c r="U210" s="20" t="n">
        <f aca="false">MAX(0,C210-L210)</f>
        <v>0</v>
      </c>
      <c r="V210" s="17" t="n">
        <f aca="false">U210*Q210</f>
        <v>0</v>
      </c>
      <c r="W210" s="19" t="n">
        <f aca="false">U210*R210</f>
        <v>0</v>
      </c>
      <c r="X210" s="20" t="n">
        <f aca="false">MAX(0,K210-C210)</f>
        <v>159.989068271593</v>
      </c>
      <c r="Y210" s="17" t="n">
        <f aca="false">F210*PARAMETER!$B$5*Q210</f>
        <v>617476.5225</v>
      </c>
      <c r="Z210" s="21" t="n">
        <f aca="false">SUMIF($Y$2:$Y$3205,"&gt;="&amp;Y210)/SUM($Y$2:$Y$3205)</f>
        <v>0.872037029228781</v>
      </c>
      <c r="AA210" s="16" t="str">
        <f aca="false">IF(Z210&lt;=PARAMETER!$B$7,"A",IF(Z210&lt;=PARAMETER!$B$8,"B","C"))</f>
        <v>B</v>
      </c>
      <c r="AB210" s="22" t="n">
        <f aca="false">G210/F210</f>
        <v>0.366482504604052</v>
      </c>
      <c r="AC210" s="16" t="str">
        <f aca="false">IF(AB210&lt;=PARAMETER!$B$9,"X",IF(AB210&lt;=PARAMETER!$B$10,"Y","Z"))</f>
        <v>Y</v>
      </c>
      <c r="AD210" s="16" t="str">
        <f aca="false">AA210&amp;AC210</f>
        <v>BY</v>
      </c>
      <c r="AE210" s="22" t="n">
        <f aca="false">DATA!I210</f>
        <v>0.65</v>
      </c>
      <c r="AF210" s="18" t="n">
        <f aca="false">DATA!L210</f>
        <v>110</v>
      </c>
      <c r="AG210" s="16" t="str">
        <f aca="false">DATA!K210</f>
        <v>C</v>
      </c>
      <c r="AH210" s="18" t="n">
        <f aca="false">IF(AE210&gt;=PARAMETER!$B$12,1,0)</f>
        <v>0</v>
      </c>
      <c r="AI210" s="18" t="n">
        <f aca="false">IF(AF210&gt;=PARAMETER!$B$13,1,0)</f>
        <v>1</v>
      </c>
      <c r="AJ210" s="18" t="n">
        <f aca="false">IF(AND(AH210=1,AI210=1),1,0)</f>
        <v>0</v>
      </c>
    </row>
    <row r="211" customFormat="false" ht="15" hidden="false" customHeight="false" outlineLevel="0" collapsed="false">
      <c r="A211" s="16" t="str">
        <f aca="false">DATA!A211</f>
        <v>ITM10209</v>
      </c>
      <c r="B211" s="16" t="str">
        <f aca="false">DATA!B211</f>
        <v>Pharma</v>
      </c>
      <c r="C211" s="17" t="n">
        <f aca="false">DATA!C211</f>
        <v>383</v>
      </c>
      <c r="D211" s="17" t="n">
        <f aca="false">DATA!D211</f>
        <v>76</v>
      </c>
      <c r="E211" s="18" t="n">
        <f aca="false">DATA!F211</f>
        <v>6</v>
      </c>
      <c r="F211" s="19" t="n">
        <f aca="false">DATA!G211</f>
        <v>7.92</v>
      </c>
      <c r="G211" s="19" t="n">
        <f aca="false">DATA!H211</f>
        <v>5.93</v>
      </c>
      <c r="H211" s="18" t="n">
        <f aca="false">DATA!E211</f>
        <v>4</v>
      </c>
      <c r="I211" s="20" t="n">
        <f aca="false">F211*E211</f>
        <v>47.52</v>
      </c>
      <c r="J211" s="20" t="n">
        <f aca="false">PARAMETER!$B$4*G211*SQRT(E211)</f>
        <v>23.8922788794522</v>
      </c>
      <c r="K211" s="20" t="n">
        <f aca="false">I211+J211</f>
        <v>71.4122788794522</v>
      </c>
      <c r="L211" s="20" t="n">
        <f aca="false">K211+F211*H211</f>
        <v>103.092278879452</v>
      </c>
      <c r="M211" s="16" t="str">
        <f aca="false">IF(C211&lt;=K211,"REORDER",IF(C211&gt;L211,"OVERSTOCK","OK"))</f>
        <v>OVERSTOCK</v>
      </c>
      <c r="N211" s="16" t="str">
        <f aca="false">IF(C211&lt;=D211,"REORDER","OK")</f>
        <v>OK</v>
      </c>
      <c r="O211" s="18" t="n">
        <f aca="false">IF(D211&lt;I211,1,0)</f>
        <v>0</v>
      </c>
      <c r="P211" s="20" t="n">
        <f aca="false">C211/F211</f>
        <v>48.3585858585859</v>
      </c>
      <c r="Q211" s="19" t="n">
        <f aca="false">DATA!N211</f>
        <v>135.21</v>
      </c>
      <c r="R211" s="19" t="n">
        <f aca="false">DATA!O211</f>
        <v>1.3</v>
      </c>
      <c r="S211" s="17" t="n">
        <f aca="false">C211*Q211</f>
        <v>51785.43</v>
      </c>
      <c r="T211" s="19" t="n">
        <f aca="false">C211*R211</f>
        <v>497.9</v>
      </c>
      <c r="U211" s="20" t="n">
        <f aca="false">MAX(0,C211-L211)</f>
        <v>279.907721120548</v>
      </c>
      <c r="V211" s="17" t="n">
        <f aca="false">U211*Q211</f>
        <v>37846.3229727093</v>
      </c>
      <c r="W211" s="19" t="n">
        <f aca="false">U211*R211</f>
        <v>363.880037456712</v>
      </c>
      <c r="X211" s="20" t="n">
        <f aca="false">MAX(0,K211-C211)</f>
        <v>0</v>
      </c>
      <c r="Y211" s="17" t="n">
        <f aca="false">F211*PARAMETER!$B$5*Q211</f>
        <v>390865.068</v>
      </c>
      <c r="Z211" s="21" t="n">
        <f aca="false">SUMIF($Y$2:$Y$3205,"&gt;="&amp;Y211)/SUM($Y$2:$Y$3205)</f>
        <v>0.936936614770967</v>
      </c>
      <c r="AA211" s="16" t="str">
        <f aca="false">IF(Z211&lt;=PARAMETER!$B$7,"A",IF(Z211&lt;=PARAMETER!$B$8,"B","C"))</f>
        <v>B</v>
      </c>
      <c r="AB211" s="22" t="n">
        <f aca="false">G211/F211</f>
        <v>0.748737373737374</v>
      </c>
      <c r="AC211" s="16" t="str">
        <f aca="false">IF(AB211&lt;=PARAMETER!$B$9,"X",IF(AB211&lt;=PARAMETER!$B$10,"Y","Z"))</f>
        <v>Z</v>
      </c>
      <c r="AD211" s="16" t="str">
        <f aca="false">AA211&amp;AC211</f>
        <v>BZ</v>
      </c>
      <c r="AE211" s="22" t="n">
        <f aca="false">DATA!I211</f>
        <v>0.66</v>
      </c>
      <c r="AF211" s="18" t="n">
        <f aca="false">DATA!L211</f>
        <v>20</v>
      </c>
      <c r="AG211" s="16" t="str">
        <f aca="false">DATA!K211</f>
        <v>C</v>
      </c>
      <c r="AH211" s="18" t="n">
        <f aca="false">IF(AE211&gt;=PARAMETER!$B$12,1,0)</f>
        <v>0</v>
      </c>
      <c r="AI211" s="18" t="n">
        <f aca="false">IF(AF211&gt;=PARAMETER!$B$13,1,0)</f>
        <v>0</v>
      </c>
      <c r="AJ211" s="18" t="n">
        <f aca="false">IF(AND(AH211=1,AI211=1),1,0)</f>
        <v>0</v>
      </c>
    </row>
    <row r="212" customFormat="false" ht="15" hidden="false" customHeight="false" outlineLevel="0" collapsed="false">
      <c r="A212" s="16" t="str">
        <f aca="false">DATA!A212</f>
        <v>ITM10210</v>
      </c>
      <c r="B212" s="16" t="str">
        <f aca="false">DATA!B212</f>
        <v>Groceries</v>
      </c>
      <c r="C212" s="17" t="n">
        <f aca="false">DATA!C212</f>
        <v>30</v>
      </c>
      <c r="D212" s="17" t="n">
        <f aca="false">DATA!D212</f>
        <v>54</v>
      </c>
      <c r="E212" s="18" t="n">
        <f aca="false">DATA!F212</f>
        <v>6</v>
      </c>
      <c r="F212" s="19" t="n">
        <f aca="false">DATA!G212</f>
        <v>2.25</v>
      </c>
      <c r="G212" s="19" t="n">
        <f aca="false">DATA!H212</f>
        <v>4.99</v>
      </c>
      <c r="H212" s="18" t="n">
        <f aca="false">DATA!E212</f>
        <v>9</v>
      </c>
      <c r="I212" s="20" t="n">
        <f aca="false">F212*E212</f>
        <v>13.5</v>
      </c>
      <c r="J212" s="20" t="n">
        <f aca="false">PARAMETER!$B$4*G212*SQRT(E212)</f>
        <v>20.1049699171107</v>
      </c>
      <c r="K212" s="20" t="n">
        <f aca="false">I212+J212</f>
        <v>33.6049699171107</v>
      </c>
      <c r="L212" s="20" t="n">
        <f aca="false">K212+F212*H212</f>
        <v>53.8549699171107</v>
      </c>
      <c r="M212" s="16" t="str">
        <f aca="false">IF(C212&lt;=K212,"REORDER",IF(C212&gt;L212,"OVERSTOCK","OK"))</f>
        <v>REORDER</v>
      </c>
      <c r="N212" s="16" t="str">
        <f aca="false">IF(C212&lt;=D212,"REORDER","OK")</f>
        <v>REORDER</v>
      </c>
      <c r="O212" s="18" t="n">
        <f aca="false">IF(D212&lt;I212,1,0)</f>
        <v>0</v>
      </c>
      <c r="P212" s="20" t="n">
        <f aca="false">C212/F212</f>
        <v>13.3333333333333</v>
      </c>
      <c r="Q212" s="19" t="n">
        <f aca="false">DATA!N212</f>
        <v>82.96</v>
      </c>
      <c r="R212" s="19" t="n">
        <f aca="false">DATA!O212</f>
        <v>0.78</v>
      </c>
      <c r="S212" s="17" t="n">
        <f aca="false">C212*Q212</f>
        <v>2488.8</v>
      </c>
      <c r="T212" s="19" t="n">
        <f aca="false">C212*R212</f>
        <v>23.4</v>
      </c>
      <c r="U212" s="20" t="n">
        <f aca="false">MAX(0,C212-L212)</f>
        <v>0</v>
      </c>
      <c r="V212" s="17" t="n">
        <f aca="false">U212*Q212</f>
        <v>0</v>
      </c>
      <c r="W212" s="19" t="n">
        <f aca="false">U212*R212</f>
        <v>0</v>
      </c>
      <c r="X212" s="20" t="n">
        <f aca="false">MAX(0,K212-C212)</f>
        <v>3.60496991711071</v>
      </c>
      <c r="Y212" s="17" t="n">
        <f aca="false">F212*PARAMETER!$B$5*Q212</f>
        <v>68130.9</v>
      </c>
      <c r="Z212" s="21" t="n">
        <f aca="false">SUMIF($Y$2:$Y$3205,"&gt;="&amp;Y212)/SUM($Y$2:$Y$3205)</f>
        <v>0.998421809735917</v>
      </c>
      <c r="AA212" s="16" t="str">
        <f aca="false">IF(Z212&lt;=PARAMETER!$B$7,"A",IF(Z212&lt;=PARAMETER!$B$8,"B","C"))</f>
        <v>C</v>
      </c>
      <c r="AB212" s="22" t="n">
        <f aca="false">G212/F212</f>
        <v>2.21777777777778</v>
      </c>
      <c r="AC212" s="16" t="str">
        <f aca="false">IF(AB212&lt;=PARAMETER!$B$9,"X",IF(AB212&lt;=PARAMETER!$B$10,"Y","Z"))</f>
        <v>Z</v>
      </c>
      <c r="AD212" s="16" t="str">
        <f aca="false">AA212&amp;AC212</f>
        <v>CZ</v>
      </c>
      <c r="AE212" s="22" t="n">
        <f aca="false">DATA!I212</f>
        <v>0.86</v>
      </c>
      <c r="AF212" s="18" t="n">
        <f aca="false">DATA!L212</f>
        <v>36</v>
      </c>
      <c r="AG212" s="16" t="str">
        <f aca="false">DATA!K212</f>
        <v>B</v>
      </c>
      <c r="AH212" s="18" t="n">
        <f aca="false">IF(AE212&gt;=PARAMETER!$B$12,1,0)</f>
        <v>1</v>
      </c>
      <c r="AI212" s="18" t="n">
        <f aca="false">IF(AF212&gt;=PARAMETER!$B$13,1,0)</f>
        <v>0</v>
      </c>
      <c r="AJ212" s="18" t="n">
        <f aca="false">IF(AND(AH212=1,AI212=1),1,0)</f>
        <v>0</v>
      </c>
    </row>
    <row r="213" customFormat="false" ht="15" hidden="false" customHeight="false" outlineLevel="0" collapsed="false">
      <c r="A213" s="16" t="str">
        <f aca="false">DATA!A213</f>
        <v>ITM10211</v>
      </c>
      <c r="B213" s="16" t="str">
        <f aca="false">DATA!B213</f>
        <v>Pharma</v>
      </c>
      <c r="C213" s="17" t="n">
        <f aca="false">DATA!C213</f>
        <v>292</v>
      </c>
      <c r="D213" s="17" t="n">
        <f aca="false">DATA!D213</f>
        <v>17</v>
      </c>
      <c r="E213" s="18" t="n">
        <f aca="false">DATA!F213</f>
        <v>4</v>
      </c>
      <c r="F213" s="19" t="n">
        <f aca="false">DATA!G213</f>
        <v>40.04</v>
      </c>
      <c r="G213" s="19" t="n">
        <f aca="false">DATA!H213</f>
        <v>5.21</v>
      </c>
      <c r="H213" s="18" t="n">
        <f aca="false">DATA!E213</f>
        <v>4</v>
      </c>
      <c r="I213" s="20" t="n">
        <f aca="false">F213*E213</f>
        <v>160.16</v>
      </c>
      <c r="J213" s="20" t="n">
        <f aca="false">PARAMETER!$B$4*G213*SQRT(E213)</f>
        <v>17.1393747928343</v>
      </c>
      <c r="K213" s="20" t="n">
        <f aca="false">I213+J213</f>
        <v>177.299374792834</v>
      </c>
      <c r="L213" s="20" t="n">
        <f aca="false">K213+F213*H213</f>
        <v>337.459374792834</v>
      </c>
      <c r="M213" s="16" t="str">
        <f aca="false">IF(C213&lt;=K213,"REORDER",IF(C213&gt;L213,"OVERSTOCK","OK"))</f>
        <v>OK</v>
      </c>
      <c r="N213" s="16" t="str">
        <f aca="false">IF(C213&lt;=D213,"REORDER","OK")</f>
        <v>OK</v>
      </c>
      <c r="O213" s="18" t="n">
        <f aca="false">IF(D213&lt;I213,1,0)</f>
        <v>1</v>
      </c>
      <c r="P213" s="20" t="n">
        <f aca="false">C213/F213</f>
        <v>7.29270729270729</v>
      </c>
      <c r="Q213" s="19" t="n">
        <f aca="false">DATA!N213</f>
        <v>99.77</v>
      </c>
      <c r="R213" s="19" t="n">
        <f aca="false">DATA!O213</f>
        <v>1.05</v>
      </c>
      <c r="S213" s="17" t="n">
        <f aca="false">C213*Q213</f>
        <v>29132.84</v>
      </c>
      <c r="T213" s="19" t="n">
        <f aca="false">C213*R213</f>
        <v>306.6</v>
      </c>
      <c r="U213" s="20" t="n">
        <f aca="false">MAX(0,C213-L213)</f>
        <v>0</v>
      </c>
      <c r="V213" s="17" t="n">
        <f aca="false">U213*Q213</f>
        <v>0</v>
      </c>
      <c r="W213" s="19" t="n">
        <f aca="false">U213*R213</f>
        <v>0</v>
      </c>
      <c r="X213" s="20" t="n">
        <f aca="false">MAX(0,K213-C213)</f>
        <v>0</v>
      </c>
      <c r="Y213" s="17" t="n">
        <f aca="false">F213*PARAMETER!$B$5*Q213</f>
        <v>1458098.642</v>
      </c>
      <c r="Z213" s="21" t="n">
        <f aca="false">SUMIF($Y$2:$Y$3205,"&gt;="&amp;Y213)/SUM($Y$2:$Y$3205)</f>
        <v>0.542284953769022</v>
      </c>
      <c r="AA213" s="16" t="str">
        <f aca="false">IF(Z213&lt;=PARAMETER!$B$7,"A",IF(Z213&lt;=PARAMETER!$B$8,"B","C"))</f>
        <v>A</v>
      </c>
      <c r="AB213" s="22" t="n">
        <f aca="false">G213/F213</f>
        <v>0.13011988011988</v>
      </c>
      <c r="AC213" s="16" t="str">
        <f aca="false">IF(AB213&lt;=PARAMETER!$B$9,"X",IF(AB213&lt;=PARAMETER!$B$10,"Y","Z"))</f>
        <v>X</v>
      </c>
      <c r="AD213" s="16" t="str">
        <f aca="false">AA213&amp;AC213</f>
        <v>AX</v>
      </c>
      <c r="AE213" s="22" t="n">
        <f aca="false">DATA!I213</f>
        <v>0.25</v>
      </c>
      <c r="AF213" s="18" t="n">
        <f aca="false">DATA!L213</f>
        <v>11</v>
      </c>
      <c r="AG213" s="16" t="str">
        <f aca="false">DATA!K213</f>
        <v>D</v>
      </c>
      <c r="AH213" s="18" t="n">
        <f aca="false">IF(AE213&gt;=PARAMETER!$B$12,1,0)</f>
        <v>0</v>
      </c>
      <c r="AI213" s="18" t="n">
        <f aca="false">IF(AF213&gt;=PARAMETER!$B$13,1,0)</f>
        <v>0</v>
      </c>
      <c r="AJ213" s="18" t="n">
        <f aca="false">IF(AND(AH213=1,AI213=1),1,0)</f>
        <v>0</v>
      </c>
    </row>
    <row r="214" customFormat="false" ht="15" hidden="false" customHeight="false" outlineLevel="0" collapsed="false">
      <c r="A214" s="16" t="str">
        <f aca="false">DATA!A214</f>
        <v>ITM10212</v>
      </c>
      <c r="B214" s="16" t="str">
        <f aca="false">DATA!B214</f>
        <v>Groceries</v>
      </c>
      <c r="C214" s="17" t="n">
        <f aca="false">DATA!C214</f>
        <v>471</v>
      </c>
      <c r="D214" s="17" t="n">
        <f aca="false">DATA!D214</f>
        <v>96</v>
      </c>
      <c r="E214" s="18" t="n">
        <f aca="false">DATA!F214</f>
        <v>8</v>
      </c>
      <c r="F214" s="19" t="n">
        <f aca="false">DATA!G214</f>
        <v>30.41</v>
      </c>
      <c r="G214" s="19" t="n">
        <f aca="false">DATA!H214</f>
        <v>8.19</v>
      </c>
      <c r="H214" s="18" t="n">
        <f aca="false">DATA!E214</f>
        <v>4</v>
      </c>
      <c r="I214" s="20" t="n">
        <f aca="false">F214*E214</f>
        <v>243.28</v>
      </c>
      <c r="J214" s="20" t="n">
        <f aca="false">PARAMETER!$B$4*G214*SQRT(E214)</f>
        <v>38.1027351544478</v>
      </c>
      <c r="K214" s="20" t="n">
        <f aca="false">I214+J214</f>
        <v>281.382735154448</v>
      </c>
      <c r="L214" s="20" t="n">
        <f aca="false">K214+F214*H214</f>
        <v>403.022735154448</v>
      </c>
      <c r="M214" s="16" t="str">
        <f aca="false">IF(C214&lt;=K214,"REORDER",IF(C214&gt;L214,"OVERSTOCK","OK"))</f>
        <v>OVERSTOCK</v>
      </c>
      <c r="N214" s="16" t="str">
        <f aca="false">IF(C214&lt;=D214,"REORDER","OK")</f>
        <v>OK</v>
      </c>
      <c r="O214" s="18" t="n">
        <f aca="false">IF(D214&lt;I214,1,0)</f>
        <v>1</v>
      </c>
      <c r="P214" s="20" t="n">
        <f aca="false">C214/F214</f>
        <v>15.4883262084841</v>
      </c>
      <c r="Q214" s="19" t="n">
        <f aca="false">DATA!N214</f>
        <v>50.17</v>
      </c>
      <c r="R214" s="19" t="n">
        <f aca="false">DATA!O214</f>
        <v>1.32</v>
      </c>
      <c r="S214" s="17" t="n">
        <f aca="false">C214*Q214</f>
        <v>23630.07</v>
      </c>
      <c r="T214" s="19" t="n">
        <f aca="false">C214*R214</f>
        <v>621.72</v>
      </c>
      <c r="U214" s="20" t="n">
        <f aca="false">MAX(0,C214-L214)</f>
        <v>67.9772648455522</v>
      </c>
      <c r="V214" s="17" t="n">
        <f aca="false">U214*Q214</f>
        <v>3410.41937730136</v>
      </c>
      <c r="W214" s="19" t="n">
        <f aca="false">U214*R214</f>
        <v>89.7299895961289</v>
      </c>
      <c r="X214" s="20" t="n">
        <f aca="false">MAX(0,K214-C214)</f>
        <v>0</v>
      </c>
      <c r="Y214" s="17" t="n">
        <f aca="false">F214*PARAMETER!$B$5*Q214</f>
        <v>556869.4405</v>
      </c>
      <c r="Z214" s="21" t="n">
        <f aca="false">SUMIF($Y$2:$Y$3205,"&gt;="&amp;Y214)/SUM($Y$2:$Y$3205)</f>
        <v>0.888298793820759</v>
      </c>
      <c r="AA214" s="16" t="str">
        <f aca="false">IF(Z214&lt;=PARAMETER!$B$7,"A",IF(Z214&lt;=PARAMETER!$B$8,"B","C"))</f>
        <v>B</v>
      </c>
      <c r="AB214" s="22" t="n">
        <f aca="false">G214/F214</f>
        <v>0.269319302860901</v>
      </c>
      <c r="AC214" s="16" t="str">
        <f aca="false">IF(AB214&lt;=PARAMETER!$B$9,"X",IF(AB214&lt;=PARAMETER!$B$10,"Y","Z"))</f>
        <v>Y</v>
      </c>
      <c r="AD214" s="16" t="str">
        <f aca="false">AA214&amp;AC214</f>
        <v>BY</v>
      </c>
      <c r="AE214" s="22" t="n">
        <f aca="false">DATA!I214</f>
        <v>0.43</v>
      </c>
      <c r="AF214" s="18" t="n">
        <f aca="false">DATA!L214</f>
        <v>31</v>
      </c>
      <c r="AG214" s="16" t="str">
        <f aca="false">DATA!K214</f>
        <v>C</v>
      </c>
      <c r="AH214" s="18" t="n">
        <f aca="false">IF(AE214&gt;=PARAMETER!$B$12,1,0)</f>
        <v>0</v>
      </c>
      <c r="AI214" s="18" t="n">
        <f aca="false">IF(AF214&gt;=PARAMETER!$B$13,1,0)</f>
        <v>0</v>
      </c>
      <c r="AJ214" s="18" t="n">
        <f aca="false">IF(AND(AH214=1,AI214=1),1,0)</f>
        <v>0</v>
      </c>
    </row>
    <row r="215" customFormat="false" ht="15" hidden="false" customHeight="false" outlineLevel="0" collapsed="false">
      <c r="A215" s="16" t="str">
        <f aca="false">DATA!A215</f>
        <v>ITM10213</v>
      </c>
      <c r="B215" s="16" t="str">
        <f aca="false">DATA!B215</f>
        <v>Apparel</v>
      </c>
      <c r="C215" s="17" t="n">
        <f aca="false">DATA!C215</f>
        <v>450</v>
      </c>
      <c r="D215" s="17" t="n">
        <f aca="false">DATA!D215</f>
        <v>25</v>
      </c>
      <c r="E215" s="18" t="n">
        <f aca="false">DATA!F215</f>
        <v>9</v>
      </c>
      <c r="F215" s="19" t="n">
        <f aca="false">DATA!G215</f>
        <v>35.84</v>
      </c>
      <c r="G215" s="19" t="n">
        <f aca="false">DATA!H215</f>
        <v>3.74</v>
      </c>
      <c r="H215" s="18" t="n">
        <f aca="false">DATA!E215</f>
        <v>6</v>
      </c>
      <c r="I215" s="20" t="n">
        <f aca="false">F215*E215</f>
        <v>322.56</v>
      </c>
      <c r="J215" s="20" t="n">
        <f aca="false">PARAMETER!$B$4*G215*SQRT(E215)</f>
        <v>18.4552576943955</v>
      </c>
      <c r="K215" s="20" t="n">
        <f aca="false">I215+J215</f>
        <v>341.015257694396</v>
      </c>
      <c r="L215" s="20" t="n">
        <f aca="false">K215+F215*H215</f>
        <v>556.055257694396</v>
      </c>
      <c r="M215" s="16" t="str">
        <f aca="false">IF(C215&lt;=K215,"REORDER",IF(C215&gt;L215,"OVERSTOCK","OK"))</f>
        <v>OK</v>
      </c>
      <c r="N215" s="16" t="str">
        <f aca="false">IF(C215&lt;=D215,"REORDER","OK")</f>
        <v>OK</v>
      </c>
      <c r="O215" s="18" t="n">
        <f aca="false">IF(D215&lt;I215,1,0)</f>
        <v>1</v>
      </c>
      <c r="P215" s="20" t="n">
        <f aca="false">C215/F215</f>
        <v>12.5558035714286</v>
      </c>
      <c r="Q215" s="19" t="n">
        <f aca="false">DATA!N215</f>
        <v>133.4</v>
      </c>
      <c r="R215" s="19" t="n">
        <f aca="false">DATA!O215</f>
        <v>0.33</v>
      </c>
      <c r="S215" s="17" t="n">
        <f aca="false">C215*Q215</f>
        <v>60030</v>
      </c>
      <c r="T215" s="19" t="n">
        <f aca="false">C215*R215</f>
        <v>148.5</v>
      </c>
      <c r="U215" s="20" t="n">
        <f aca="false">MAX(0,C215-L215)</f>
        <v>0</v>
      </c>
      <c r="V215" s="17" t="n">
        <f aca="false">U215*Q215</f>
        <v>0</v>
      </c>
      <c r="W215" s="19" t="n">
        <f aca="false">U215*R215</f>
        <v>0</v>
      </c>
      <c r="X215" s="20" t="n">
        <f aca="false">MAX(0,K215-C215)</f>
        <v>0</v>
      </c>
      <c r="Y215" s="17" t="n">
        <f aca="false">F215*PARAMETER!$B$5*Q215</f>
        <v>1745085.44</v>
      </c>
      <c r="Z215" s="21" t="n">
        <f aca="false">SUMIF($Y$2:$Y$3205,"&gt;="&amp;Y215)/SUM($Y$2:$Y$3205)</f>
        <v>0.435012981049917</v>
      </c>
      <c r="AA215" s="16" t="str">
        <f aca="false">IF(Z215&lt;=PARAMETER!$B$7,"A",IF(Z215&lt;=PARAMETER!$B$8,"B","C"))</f>
        <v>A</v>
      </c>
      <c r="AB215" s="22" t="n">
        <f aca="false">G215/F215</f>
        <v>0.104352678571429</v>
      </c>
      <c r="AC215" s="16" t="str">
        <f aca="false">IF(AB215&lt;=PARAMETER!$B$9,"X",IF(AB215&lt;=PARAMETER!$B$10,"Y","Z"))</f>
        <v>X</v>
      </c>
      <c r="AD215" s="16" t="str">
        <f aca="false">AA215&amp;AC215</f>
        <v>AX</v>
      </c>
      <c r="AE215" s="22" t="n">
        <f aca="false">DATA!I215</f>
        <v>0.63</v>
      </c>
      <c r="AF215" s="18" t="n">
        <f aca="false">DATA!L215</f>
        <v>75</v>
      </c>
      <c r="AG215" s="16" t="str">
        <f aca="false">DATA!K215</f>
        <v>B</v>
      </c>
      <c r="AH215" s="18" t="n">
        <f aca="false">IF(AE215&gt;=PARAMETER!$B$12,1,0)</f>
        <v>0</v>
      </c>
      <c r="AI215" s="18" t="n">
        <f aca="false">IF(AF215&gt;=PARAMETER!$B$13,1,0)</f>
        <v>0</v>
      </c>
      <c r="AJ215" s="18" t="n">
        <f aca="false">IF(AND(AH215=1,AI215=1),1,0)</f>
        <v>0</v>
      </c>
    </row>
    <row r="216" customFormat="false" ht="15" hidden="false" customHeight="false" outlineLevel="0" collapsed="false">
      <c r="A216" s="16" t="str">
        <f aca="false">DATA!A216</f>
        <v>ITM10214</v>
      </c>
      <c r="B216" s="16" t="str">
        <f aca="false">DATA!B216</f>
        <v>Groceries</v>
      </c>
      <c r="C216" s="17" t="n">
        <f aca="false">DATA!C216</f>
        <v>300</v>
      </c>
      <c r="D216" s="17" t="n">
        <f aca="false">DATA!D216</f>
        <v>86</v>
      </c>
      <c r="E216" s="18" t="n">
        <f aca="false">DATA!F216</f>
        <v>8</v>
      </c>
      <c r="F216" s="19" t="n">
        <f aca="false">DATA!G216</f>
        <v>15.89</v>
      </c>
      <c r="G216" s="19" t="n">
        <f aca="false">DATA!H216</f>
        <v>4.2</v>
      </c>
      <c r="H216" s="18" t="n">
        <f aca="false">DATA!E216</f>
        <v>11</v>
      </c>
      <c r="I216" s="20" t="n">
        <f aca="false">F216*E216</f>
        <v>127.12</v>
      </c>
      <c r="J216" s="20" t="n">
        <f aca="false">PARAMETER!$B$4*G216*SQRT(E216)</f>
        <v>19.5398641817681</v>
      </c>
      <c r="K216" s="20" t="n">
        <f aca="false">I216+J216</f>
        <v>146.659864181768</v>
      </c>
      <c r="L216" s="20" t="n">
        <f aca="false">K216+F216*H216</f>
        <v>321.449864181768</v>
      </c>
      <c r="M216" s="16" t="str">
        <f aca="false">IF(C216&lt;=K216,"REORDER",IF(C216&gt;L216,"OVERSTOCK","OK"))</f>
        <v>OK</v>
      </c>
      <c r="N216" s="16" t="str">
        <f aca="false">IF(C216&lt;=D216,"REORDER","OK")</f>
        <v>OK</v>
      </c>
      <c r="O216" s="18" t="n">
        <f aca="false">IF(D216&lt;I216,1,0)</f>
        <v>1</v>
      </c>
      <c r="P216" s="20" t="n">
        <f aca="false">C216/F216</f>
        <v>18.8797986154814</v>
      </c>
      <c r="Q216" s="19" t="n">
        <f aca="false">DATA!N216</f>
        <v>52.91</v>
      </c>
      <c r="R216" s="19" t="n">
        <f aca="false">DATA!O216</f>
        <v>0.54</v>
      </c>
      <c r="S216" s="17" t="n">
        <f aca="false">C216*Q216</f>
        <v>15873</v>
      </c>
      <c r="T216" s="19" t="n">
        <f aca="false">C216*R216</f>
        <v>162</v>
      </c>
      <c r="U216" s="20" t="n">
        <f aca="false">MAX(0,C216-L216)</f>
        <v>0</v>
      </c>
      <c r="V216" s="17" t="n">
        <f aca="false">U216*Q216</f>
        <v>0</v>
      </c>
      <c r="W216" s="19" t="n">
        <f aca="false">U216*R216</f>
        <v>0</v>
      </c>
      <c r="X216" s="20" t="n">
        <f aca="false">MAX(0,K216-C216)</f>
        <v>0</v>
      </c>
      <c r="Y216" s="17" t="n">
        <f aca="false">F216*PARAMETER!$B$5*Q216</f>
        <v>306870.0635</v>
      </c>
      <c r="Z216" s="21" t="n">
        <f aca="false">SUMIF($Y$2:$Y$3205,"&gt;="&amp;Y216)/SUM($Y$2:$Y$3205)</f>
        <v>0.958768408100781</v>
      </c>
      <c r="AA216" s="16" t="str">
        <f aca="false">IF(Z216&lt;=PARAMETER!$B$7,"A",IF(Z216&lt;=PARAMETER!$B$8,"B","C"))</f>
        <v>C</v>
      </c>
      <c r="AB216" s="22" t="n">
        <f aca="false">G216/F216</f>
        <v>0.26431718061674</v>
      </c>
      <c r="AC216" s="16" t="str">
        <f aca="false">IF(AB216&lt;=PARAMETER!$B$9,"X",IF(AB216&lt;=PARAMETER!$B$10,"Y","Z"))</f>
        <v>Y</v>
      </c>
      <c r="AD216" s="16" t="str">
        <f aca="false">AA216&amp;AC216</f>
        <v>CY</v>
      </c>
      <c r="AE216" s="22" t="n">
        <f aca="false">DATA!I216</f>
        <v>0.35</v>
      </c>
      <c r="AF216" s="18" t="n">
        <f aca="false">DATA!L216</f>
        <v>121</v>
      </c>
      <c r="AG216" s="16" t="str">
        <f aca="false">DATA!K216</f>
        <v>D</v>
      </c>
      <c r="AH216" s="18" t="n">
        <f aca="false">IF(AE216&gt;=PARAMETER!$B$12,1,0)</f>
        <v>0</v>
      </c>
      <c r="AI216" s="18" t="n">
        <f aca="false">IF(AF216&gt;=PARAMETER!$B$13,1,0)</f>
        <v>1</v>
      </c>
      <c r="AJ216" s="18" t="n">
        <f aca="false">IF(AND(AH216=1,AI216=1),1,0)</f>
        <v>0</v>
      </c>
    </row>
    <row r="217" customFormat="false" ht="15" hidden="false" customHeight="false" outlineLevel="0" collapsed="false">
      <c r="A217" s="16" t="str">
        <f aca="false">DATA!A217</f>
        <v>ITM10215</v>
      </c>
      <c r="B217" s="16" t="str">
        <f aca="false">DATA!B217</f>
        <v>Groceries</v>
      </c>
      <c r="C217" s="17" t="n">
        <f aca="false">DATA!C217</f>
        <v>113</v>
      </c>
      <c r="D217" s="17" t="n">
        <f aca="false">DATA!D217</f>
        <v>76</v>
      </c>
      <c r="E217" s="18" t="n">
        <f aca="false">DATA!F217</f>
        <v>6</v>
      </c>
      <c r="F217" s="19" t="n">
        <f aca="false">DATA!G217</f>
        <v>25.96</v>
      </c>
      <c r="G217" s="19" t="n">
        <f aca="false">DATA!H217</f>
        <v>7.68</v>
      </c>
      <c r="H217" s="18" t="n">
        <f aca="false">DATA!E217</f>
        <v>10</v>
      </c>
      <c r="I217" s="20" t="n">
        <f aca="false">F217*E217</f>
        <v>155.76</v>
      </c>
      <c r="J217" s="20" t="n">
        <f aca="false">PARAMETER!$B$4*G217*SQRT(E217)</f>
        <v>30.9431200327475</v>
      </c>
      <c r="K217" s="20" t="n">
        <f aca="false">I217+J217</f>
        <v>186.703120032748</v>
      </c>
      <c r="L217" s="20" t="n">
        <f aca="false">K217+F217*H217</f>
        <v>446.303120032748</v>
      </c>
      <c r="M217" s="16" t="str">
        <f aca="false">IF(C217&lt;=K217,"REORDER",IF(C217&gt;L217,"OVERSTOCK","OK"))</f>
        <v>REORDER</v>
      </c>
      <c r="N217" s="16" t="str">
        <f aca="false">IF(C217&lt;=D217,"REORDER","OK")</f>
        <v>OK</v>
      </c>
      <c r="O217" s="18" t="n">
        <f aca="false">IF(D217&lt;I217,1,0)</f>
        <v>1</v>
      </c>
      <c r="P217" s="20" t="n">
        <f aca="false">C217/F217</f>
        <v>4.35285053929122</v>
      </c>
      <c r="Q217" s="19" t="n">
        <f aca="false">DATA!N217</f>
        <v>102.29</v>
      </c>
      <c r="R217" s="19" t="n">
        <f aca="false">DATA!O217</f>
        <v>1.79</v>
      </c>
      <c r="S217" s="17" t="n">
        <f aca="false">C217*Q217</f>
        <v>11558.77</v>
      </c>
      <c r="T217" s="19" t="n">
        <f aca="false">C217*R217</f>
        <v>202.27</v>
      </c>
      <c r="U217" s="20" t="n">
        <f aca="false">MAX(0,C217-L217)</f>
        <v>0</v>
      </c>
      <c r="V217" s="17" t="n">
        <f aca="false">U217*Q217</f>
        <v>0</v>
      </c>
      <c r="W217" s="19" t="n">
        <f aca="false">U217*R217</f>
        <v>0</v>
      </c>
      <c r="X217" s="20" t="n">
        <f aca="false">MAX(0,K217-C217)</f>
        <v>73.7031200327475</v>
      </c>
      <c r="Y217" s="17" t="n">
        <f aca="false">F217*PARAMETER!$B$5*Q217</f>
        <v>969238.666</v>
      </c>
      <c r="Z217" s="21" t="n">
        <f aca="false">SUMIF($Y$2:$Y$3205,"&gt;="&amp;Y217)/SUM($Y$2:$Y$3205)</f>
        <v>0.748029900874463</v>
      </c>
      <c r="AA217" s="16" t="str">
        <f aca="false">IF(Z217&lt;=PARAMETER!$B$7,"A",IF(Z217&lt;=PARAMETER!$B$8,"B","C"))</f>
        <v>A</v>
      </c>
      <c r="AB217" s="22" t="n">
        <f aca="false">G217/F217</f>
        <v>0.295839753466872</v>
      </c>
      <c r="AC217" s="16" t="str">
        <f aca="false">IF(AB217&lt;=PARAMETER!$B$9,"X",IF(AB217&lt;=PARAMETER!$B$10,"Y","Z"))</f>
        <v>Y</v>
      </c>
      <c r="AD217" s="16" t="str">
        <f aca="false">AA217&amp;AC217</f>
        <v>AY</v>
      </c>
      <c r="AE217" s="22" t="n">
        <f aca="false">DATA!I217</f>
        <v>0.98</v>
      </c>
      <c r="AF217" s="18" t="n">
        <f aca="false">DATA!L217</f>
        <v>26</v>
      </c>
      <c r="AG217" s="16" t="str">
        <f aca="false">DATA!K217</f>
        <v>B</v>
      </c>
      <c r="AH217" s="18" t="n">
        <f aca="false">IF(AE217&gt;=PARAMETER!$B$12,1,0)</f>
        <v>1</v>
      </c>
      <c r="AI217" s="18" t="n">
        <f aca="false">IF(AF217&gt;=PARAMETER!$B$13,1,0)</f>
        <v>0</v>
      </c>
      <c r="AJ217" s="18" t="n">
        <f aca="false">IF(AND(AH217=1,AI217=1),1,0)</f>
        <v>0</v>
      </c>
    </row>
    <row r="218" customFormat="false" ht="15" hidden="false" customHeight="false" outlineLevel="0" collapsed="false">
      <c r="A218" s="16" t="str">
        <f aca="false">DATA!A218</f>
        <v>ITM10216</v>
      </c>
      <c r="B218" s="16" t="str">
        <f aca="false">DATA!B218</f>
        <v>Pharma</v>
      </c>
      <c r="C218" s="17" t="n">
        <f aca="false">DATA!C218</f>
        <v>220</v>
      </c>
      <c r="D218" s="17" t="n">
        <f aca="false">DATA!D218</f>
        <v>18</v>
      </c>
      <c r="E218" s="18" t="n">
        <f aca="false">DATA!F218</f>
        <v>3</v>
      </c>
      <c r="F218" s="19" t="n">
        <f aca="false">DATA!G218</f>
        <v>37.61</v>
      </c>
      <c r="G218" s="19" t="n">
        <f aca="false">DATA!H218</f>
        <v>1.19</v>
      </c>
      <c r="H218" s="18" t="n">
        <f aca="false">DATA!E218</f>
        <v>4</v>
      </c>
      <c r="I218" s="20" t="n">
        <f aca="false">F218*E218</f>
        <v>112.83</v>
      </c>
      <c r="J218" s="20" t="n">
        <f aca="false">PARAMETER!$B$4*G218*SQRT(E218)</f>
        <v>3.39027436294373</v>
      </c>
      <c r="K218" s="20" t="n">
        <f aca="false">I218+J218</f>
        <v>116.220274362944</v>
      </c>
      <c r="L218" s="20" t="n">
        <f aca="false">K218+F218*H218</f>
        <v>266.660274362944</v>
      </c>
      <c r="M218" s="16" t="str">
        <f aca="false">IF(C218&lt;=K218,"REORDER",IF(C218&gt;L218,"OVERSTOCK","OK"))</f>
        <v>OK</v>
      </c>
      <c r="N218" s="16" t="str">
        <f aca="false">IF(C218&lt;=D218,"REORDER","OK")</f>
        <v>OK</v>
      </c>
      <c r="O218" s="18" t="n">
        <f aca="false">IF(D218&lt;I218,1,0)</f>
        <v>1</v>
      </c>
      <c r="P218" s="20" t="n">
        <f aca="false">C218/F218</f>
        <v>5.84950810954533</v>
      </c>
      <c r="Q218" s="19" t="n">
        <f aca="false">DATA!N218</f>
        <v>72.41</v>
      </c>
      <c r="R218" s="19" t="n">
        <f aca="false">DATA!O218</f>
        <v>0.75</v>
      </c>
      <c r="S218" s="17" t="n">
        <f aca="false">C218*Q218</f>
        <v>15930.2</v>
      </c>
      <c r="T218" s="19" t="n">
        <f aca="false">C218*R218</f>
        <v>165</v>
      </c>
      <c r="U218" s="20" t="n">
        <f aca="false">MAX(0,C218-L218)</f>
        <v>0</v>
      </c>
      <c r="V218" s="17" t="n">
        <f aca="false">U218*Q218</f>
        <v>0</v>
      </c>
      <c r="W218" s="19" t="n">
        <f aca="false">U218*R218</f>
        <v>0</v>
      </c>
      <c r="X218" s="20" t="n">
        <f aca="false">MAX(0,K218-C218)</f>
        <v>0</v>
      </c>
      <c r="Y218" s="17" t="n">
        <f aca="false">F218*PARAMETER!$B$5*Q218</f>
        <v>994019.1365</v>
      </c>
      <c r="Z218" s="21" t="n">
        <f aca="false">SUMIF($Y$2:$Y$3205,"&gt;="&amp;Y218)/SUM($Y$2:$Y$3205)</f>
        <v>0.737708743907051</v>
      </c>
      <c r="AA218" s="16" t="str">
        <f aca="false">IF(Z218&lt;=PARAMETER!$B$7,"A",IF(Z218&lt;=PARAMETER!$B$8,"B","C"))</f>
        <v>A</v>
      </c>
      <c r="AB218" s="22" t="n">
        <f aca="false">G218/F218</f>
        <v>0.0316405211379952</v>
      </c>
      <c r="AC218" s="16" t="str">
        <f aca="false">IF(AB218&lt;=PARAMETER!$B$9,"X",IF(AB218&lt;=PARAMETER!$B$10,"Y","Z"))</f>
        <v>X</v>
      </c>
      <c r="AD218" s="16" t="str">
        <f aca="false">AA218&amp;AC218</f>
        <v>AX</v>
      </c>
      <c r="AE218" s="22" t="n">
        <f aca="false">DATA!I218</f>
        <v>0.34</v>
      </c>
      <c r="AF218" s="18" t="n">
        <f aca="false">DATA!L218</f>
        <v>141</v>
      </c>
      <c r="AG218" s="16" t="str">
        <f aca="false">DATA!K218</f>
        <v>B</v>
      </c>
      <c r="AH218" s="18" t="n">
        <f aca="false">IF(AE218&gt;=PARAMETER!$B$12,1,0)</f>
        <v>0</v>
      </c>
      <c r="AI218" s="18" t="n">
        <f aca="false">IF(AF218&gt;=PARAMETER!$B$13,1,0)</f>
        <v>1</v>
      </c>
      <c r="AJ218" s="18" t="n">
        <f aca="false">IF(AND(AH218=1,AI218=1),1,0)</f>
        <v>0</v>
      </c>
    </row>
    <row r="219" customFormat="false" ht="15" hidden="false" customHeight="false" outlineLevel="0" collapsed="false">
      <c r="A219" s="16" t="str">
        <f aca="false">DATA!A219</f>
        <v>ITM10217</v>
      </c>
      <c r="B219" s="16" t="str">
        <f aca="false">DATA!B219</f>
        <v>Pharma</v>
      </c>
      <c r="C219" s="17" t="n">
        <f aca="false">DATA!C219</f>
        <v>40</v>
      </c>
      <c r="D219" s="17" t="n">
        <f aca="false">DATA!D219</f>
        <v>69</v>
      </c>
      <c r="E219" s="18" t="n">
        <f aca="false">DATA!F219</f>
        <v>4</v>
      </c>
      <c r="F219" s="19" t="n">
        <f aca="false">DATA!G219</f>
        <v>23.67</v>
      </c>
      <c r="G219" s="19" t="n">
        <f aca="false">DATA!H219</f>
        <v>8.72</v>
      </c>
      <c r="H219" s="18" t="n">
        <f aca="false">DATA!E219</f>
        <v>10</v>
      </c>
      <c r="I219" s="20" t="n">
        <f aca="false">F219*E219</f>
        <v>94.68</v>
      </c>
      <c r="J219" s="20" t="n">
        <f aca="false">PARAMETER!$B$4*G219*SQRT(E219)</f>
        <v>28.6862472540337</v>
      </c>
      <c r="K219" s="20" t="n">
        <f aca="false">I219+J219</f>
        <v>123.366247254034</v>
      </c>
      <c r="L219" s="20" t="n">
        <f aca="false">K219+F219*H219</f>
        <v>360.066247254034</v>
      </c>
      <c r="M219" s="16" t="str">
        <f aca="false">IF(C219&lt;=K219,"REORDER",IF(C219&gt;L219,"OVERSTOCK","OK"))</f>
        <v>REORDER</v>
      </c>
      <c r="N219" s="16" t="str">
        <f aca="false">IF(C219&lt;=D219,"REORDER","OK")</f>
        <v>REORDER</v>
      </c>
      <c r="O219" s="18" t="n">
        <f aca="false">IF(D219&lt;I219,1,0)</f>
        <v>1</v>
      </c>
      <c r="P219" s="20" t="n">
        <f aca="false">C219/F219</f>
        <v>1.68990283058724</v>
      </c>
      <c r="Q219" s="19" t="n">
        <f aca="false">DATA!N219</f>
        <v>193.09</v>
      </c>
      <c r="R219" s="19" t="n">
        <f aca="false">DATA!O219</f>
        <v>1.62</v>
      </c>
      <c r="S219" s="17" t="n">
        <f aca="false">C219*Q219</f>
        <v>7723.6</v>
      </c>
      <c r="T219" s="19" t="n">
        <f aca="false">C219*R219</f>
        <v>64.8</v>
      </c>
      <c r="U219" s="20" t="n">
        <f aca="false">MAX(0,C219-L219)</f>
        <v>0</v>
      </c>
      <c r="V219" s="17" t="n">
        <f aca="false">U219*Q219</f>
        <v>0</v>
      </c>
      <c r="W219" s="19" t="n">
        <f aca="false">U219*R219</f>
        <v>0</v>
      </c>
      <c r="X219" s="20" t="n">
        <f aca="false">MAX(0,K219-C219)</f>
        <v>83.3662472540337</v>
      </c>
      <c r="Y219" s="17" t="n">
        <f aca="false">F219*PARAMETER!$B$5*Q219</f>
        <v>1668210.7095</v>
      </c>
      <c r="Z219" s="21" t="n">
        <f aca="false">SUMIF($Y$2:$Y$3205,"&gt;="&amp;Y219)/SUM($Y$2:$Y$3205)</f>
        <v>0.466154741911043</v>
      </c>
      <c r="AA219" s="16" t="str">
        <f aca="false">IF(Z219&lt;=PARAMETER!$B$7,"A",IF(Z219&lt;=PARAMETER!$B$8,"B","C"))</f>
        <v>A</v>
      </c>
      <c r="AB219" s="22" t="n">
        <f aca="false">G219/F219</f>
        <v>0.368398817068019</v>
      </c>
      <c r="AC219" s="16" t="str">
        <f aca="false">IF(AB219&lt;=PARAMETER!$B$9,"X",IF(AB219&lt;=PARAMETER!$B$10,"Y","Z"))</f>
        <v>Y</v>
      </c>
      <c r="AD219" s="16" t="str">
        <f aca="false">AA219&amp;AC219</f>
        <v>AY</v>
      </c>
      <c r="AE219" s="22" t="n">
        <f aca="false">DATA!I219</f>
        <v>0.52</v>
      </c>
      <c r="AF219" s="18" t="n">
        <f aca="false">DATA!L219</f>
        <v>23</v>
      </c>
      <c r="AG219" s="16" t="str">
        <f aca="false">DATA!K219</f>
        <v>D</v>
      </c>
      <c r="AH219" s="18" t="n">
        <f aca="false">IF(AE219&gt;=PARAMETER!$B$12,1,0)</f>
        <v>0</v>
      </c>
      <c r="AI219" s="18" t="n">
        <f aca="false">IF(AF219&gt;=PARAMETER!$B$13,1,0)</f>
        <v>0</v>
      </c>
      <c r="AJ219" s="18" t="n">
        <f aca="false">IF(AND(AH219=1,AI219=1),1,0)</f>
        <v>0</v>
      </c>
    </row>
    <row r="220" customFormat="false" ht="15" hidden="false" customHeight="false" outlineLevel="0" collapsed="false">
      <c r="A220" s="16" t="str">
        <f aca="false">DATA!A220</f>
        <v>ITM10218</v>
      </c>
      <c r="B220" s="16" t="str">
        <f aca="false">DATA!B220</f>
        <v>Electronics</v>
      </c>
      <c r="C220" s="17" t="n">
        <f aca="false">DATA!C220</f>
        <v>359</v>
      </c>
      <c r="D220" s="17" t="n">
        <f aca="false">DATA!D220</f>
        <v>87</v>
      </c>
      <c r="E220" s="18" t="n">
        <f aca="false">DATA!F220</f>
        <v>8</v>
      </c>
      <c r="F220" s="19" t="n">
        <f aca="false">DATA!G220</f>
        <v>30.47</v>
      </c>
      <c r="G220" s="19" t="n">
        <f aca="false">DATA!H220</f>
        <v>4.59</v>
      </c>
      <c r="H220" s="18" t="n">
        <f aca="false">DATA!E220</f>
        <v>6</v>
      </c>
      <c r="I220" s="20" t="n">
        <f aca="false">F220*E220</f>
        <v>243.76</v>
      </c>
      <c r="J220" s="20" t="n">
        <f aca="false">PARAMETER!$B$4*G220*SQRT(E220)</f>
        <v>21.3542801415037</v>
      </c>
      <c r="K220" s="20" t="n">
        <f aca="false">I220+J220</f>
        <v>265.114280141504</v>
      </c>
      <c r="L220" s="20" t="n">
        <f aca="false">K220+F220*H220</f>
        <v>447.934280141504</v>
      </c>
      <c r="M220" s="16" t="str">
        <f aca="false">IF(C220&lt;=K220,"REORDER",IF(C220&gt;L220,"OVERSTOCK","OK"))</f>
        <v>OK</v>
      </c>
      <c r="N220" s="16" t="str">
        <f aca="false">IF(C220&lt;=D220,"REORDER","OK")</f>
        <v>OK</v>
      </c>
      <c r="O220" s="18" t="n">
        <f aca="false">IF(D220&lt;I220,1,0)</f>
        <v>1</v>
      </c>
      <c r="P220" s="20" t="n">
        <f aca="false">C220/F220</f>
        <v>11.7820807351493</v>
      </c>
      <c r="Q220" s="19" t="n">
        <f aca="false">DATA!N220</f>
        <v>196.62</v>
      </c>
      <c r="R220" s="19" t="n">
        <f aca="false">DATA!O220</f>
        <v>0.58</v>
      </c>
      <c r="S220" s="17" t="n">
        <f aca="false">C220*Q220</f>
        <v>70586.58</v>
      </c>
      <c r="T220" s="19" t="n">
        <f aca="false">C220*R220</f>
        <v>208.22</v>
      </c>
      <c r="U220" s="20" t="n">
        <f aca="false">MAX(0,C220-L220)</f>
        <v>0</v>
      </c>
      <c r="V220" s="17" t="n">
        <f aca="false">U220*Q220</f>
        <v>0</v>
      </c>
      <c r="W220" s="19" t="n">
        <f aca="false">U220*R220</f>
        <v>0</v>
      </c>
      <c r="X220" s="20" t="n">
        <f aca="false">MAX(0,K220-C220)</f>
        <v>0</v>
      </c>
      <c r="Y220" s="17" t="n">
        <f aca="false">F220*PARAMETER!$B$5*Q220</f>
        <v>2186719.161</v>
      </c>
      <c r="Z220" s="21" t="n">
        <f aca="false">SUMIF($Y$2:$Y$3205,"&gt;="&amp;Y220)/SUM($Y$2:$Y$3205)</f>
        <v>0.27673769321029</v>
      </c>
      <c r="AA220" s="16" t="str">
        <f aca="false">IF(Z220&lt;=PARAMETER!$B$7,"A",IF(Z220&lt;=PARAMETER!$B$8,"B","C"))</f>
        <v>A</v>
      </c>
      <c r="AB220" s="22" t="n">
        <f aca="false">G220/F220</f>
        <v>0.150639973744667</v>
      </c>
      <c r="AC220" s="16" t="str">
        <f aca="false">IF(AB220&lt;=PARAMETER!$B$9,"X",IF(AB220&lt;=PARAMETER!$B$10,"Y","Z"))</f>
        <v>X</v>
      </c>
      <c r="AD220" s="16" t="str">
        <f aca="false">AA220&amp;AC220</f>
        <v>AX</v>
      </c>
      <c r="AE220" s="22" t="n">
        <f aca="false">DATA!I220</f>
        <v>0.89</v>
      </c>
      <c r="AF220" s="18" t="n">
        <f aca="false">DATA!L220</f>
        <v>16</v>
      </c>
      <c r="AG220" s="16" t="str">
        <f aca="false">DATA!K220</f>
        <v>A</v>
      </c>
      <c r="AH220" s="18" t="n">
        <f aca="false">IF(AE220&gt;=PARAMETER!$B$12,1,0)</f>
        <v>1</v>
      </c>
      <c r="AI220" s="18" t="n">
        <f aca="false">IF(AF220&gt;=PARAMETER!$B$13,1,0)</f>
        <v>0</v>
      </c>
      <c r="AJ220" s="18" t="n">
        <f aca="false">IF(AND(AH220=1,AI220=1),1,0)</f>
        <v>0</v>
      </c>
    </row>
    <row r="221" customFormat="false" ht="15" hidden="false" customHeight="false" outlineLevel="0" collapsed="false">
      <c r="A221" s="16" t="str">
        <f aca="false">DATA!A221</f>
        <v>ITM10219</v>
      </c>
      <c r="B221" s="16" t="str">
        <f aca="false">DATA!B221</f>
        <v>Electronics</v>
      </c>
      <c r="C221" s="17" t="n">
        <f aca="false">DATA!C221</f>
        <v>486</v>
      </c>
      <c r="D221" s="17" t="n">
        <f aca="false">DATA!D221</f>
        <v>86</v>
      </c>
      <c r="E221" s="18" t="n">
        <f aca="false">DATA!F221</f>
        <v>6</v>
      </c>
      <c r="F221" s="19" t="n">
        <f aca="false">DATA!G221</f>
        <v>39.7</v>
      </c>
      <c r="G221" s="19" t="n">
        <f aca="false">DATA!H221</f>
        <v>6.02</v>
      </c>
      <c r="H221" s="18" t="n">
        <f aca="false">DATA!E221</f>
        <v>4</v>
      </c>
      <c r="I221" s="20" t="n">
        <f aca="false">F221*E221</f>
        <v>238.2</v>
      </c>
      <c r="J221" s="20" t="n">
        <f aca="false">PARAMETER!$B$4*G221*SQRT(E221)</f>
        <v>24.254893567336</v>
      </c>
      <c r="K221" s="20" t="n">
        <f aca="false">I221+J221</f>
        <v>262.454893567336</v>
      </c>
      <c r="L221" s="20" t="n">
        <f aca="false">K221+F221*H221</f>
        <v>421.254893567336</v>
      </c>
      <c r="M221" s="16" t="str">
        <f aca="false">IF(C221&lt;=K221,"REORDER",IF(C221&gt;L221,"OVERSTOCK","OK"))</f>
        <v>OVERSTOCK</v>
      </c>
      <c r="N221" s="16" t="str">
        <f aca="false">IF(C221&lt;=D221,"REORDER","OK")</f>
        <v>OK</v>
      </c>
      <c r="O221" s="18" t="n">
        <f aca="false">IF(D221&lt;I221,1,0)</f>
        <v>1</v>
      </c>
      <c r="P221" s="20" t="n">
        <f aca="false">C221/F221</f>
        <v>12.2418136020151</v>
      </c>
      <c r="Q221" s="19" t="n">
        <f aca="false">DATA!N221</f>
        <v>153.16</v>
      </c>
      <c r="R221" s="19" t="n">
        <f aca="false">DATA!O221</f>
        <v>0.18</v>
      </c>
      <c r="S221" s="17" t="n">
        <f aca="false">C221*Q221</f>
        <v>74435.76</v>
      </c>
      <c r="T221" s="19" t="n">
        <f aca="false">C221*R221</f>
        <v>87.48</v>
      </c>
      <c r="U221" s="20" t="n">
        <f aca="false">MAX(0,C221-L221)</f>
        <v>64.745106432664</v>
      </c>
      <c r="V221" s="17" t="n">
        <f aca="false">U221*Q221</f>
        <v>9916.36050122682</v>
      </c>
      <c r="W221" s="19" t="n">
        <f aca="false">U221*R221</f>
        <v>11.6541191578795</v>
      </c>
      <c r="X221" s="20" t="n">
        <f aca="false">MAX(0,K221-C221)</f>
        <v>0</v>
      </c>
      <c r="Y221" s="17" t="n">
        <f aca="false">F221*PARAMETER!$B$5*Q221</f>
        <v>2219364.98</v>
      </c>
      <c r="Z221" s="21" t="n">
        <f aca="false">SUMIF($Y$2:$Y$3205,"&gt;="&amp;Y221)/SUM($Y$2:$Y$3205)</f>
        <v>0.268327771662745</v>
      </c>
      <c r="AA221" s="16" t="str">
        <f aca="false">IF(Z221&lt;=PARAMETER!$B$7,"A",IF(Z221&lt;=PARAMETER!$B$8,"B","C"))</f>
        <v>A</v>
      </c>
      <c r="AB221" s="22" t="n">
        <f aca="false">G221/F221</f>
        <v>0.151637279596977</v>
      </c>
      <c r="AC221" s="16" t="str">
        <f aca="false">IF(AB221&lt;=PARAMETER!$B$9,"X",IF(AB221&lt;=PARAMETER!$B$10,"Y","Z"))</f>
        <v>X</v>
      </c>
      <c r="AD221" s="16" t="str">
        <f aca="false">AA221&amp;AC221</f>
        <v>AX</v>
      </c>
      <c r="AE221" s="22" t="n">
        <f aca="false">DATA!I221</f>
        <v>0.17</v>
      </c>
      <c r="AF221" s="18" t="n">
        <f aca="false">DATA!L221</f>
        <v>88</v>
      </c>
      <c r="AG221" s="16" t="str">
        <f aca="false">DATA!K221</f>
        <v>A</v>
      </c>
      <c r="AH221" s="18" t="n">
        <f aca="false">IF(AE221&gt;=PARAMETER!$B$12,1,0)</f>
        <v>0</v>
      </c>
      <c r="AI221" s="18" t="n">
        <f aca="false">IF(AF221&gt;=PARAMETER!$B$13,1,0)</f>
        <v>0</v>
      </c>
      <c r="AJ221" s="18" t="n">
        <f aca="false">IF(AND(AH221=1,AI221=1),1,0)</f>
        <v>0</v>
      </c>
    </row>
    <row r="222" customFormat="false" ht="15" hidden="false" customHeight="false" outlineLevel="0" collapsed="false">
      <c r="A222" s="16" t="str">
        <f aca="false">DATA!A222</f>
        <v>ITM10220</v>
      </c>
      <c r="B222" s="16" t="str">
        <f aca="false">DATA!B222</f>
        <v>Apparel</v>
      </c>
      <c r="C222" s="17" t="n">
        <f aca="false">DATA!C222</f>
        <v>230</v>
      </c>
      <c r="D222" s="17" t="n">
        <f aca="false">DATA!D222</f>
        <v>80</v>
      </c>
      <c r="E222" s="18" t="n">
        <f aca="false">DATA!F222</f>
        <v>4</v>
      </c>
      <c r="F222" s="19" t="n">
        <f aca="false">DATA!G222</f>
        <v>11.55</v>
      </c>
      <c r="G222" s="19" t="n">
        <f aca="false">DATA!H222</f>
        <v>7.7</v>
      </c>
      <c r="H222" s="18" t="n">
        <f aca="false">DATA!E222</f>
        <v>13</v>
      </c>
      <c r="I222" s="20" t="n">
        <f aca="false">F222*E222</f>
        <v>46.2</v>
      </c>
      <c r="J222" s="20" t="n">
        <f aca="false">PARAMETER!$B$4*G222*SQRT(E222)</f>
        <v>25.3307458550527</v>
      </c>
      <c r="K222" s="20" t="n">
        <f aca="false">I222+J222</f>
        <v>71.5307458550527</v>
      </c>
      <c r="L222" s="20" t="n">
        <f aca="false">K222+F222*H222</f>
        <v>221.680745855053</v>
      </c>
      <c r="M222" s="16" t="str">
        <f aca="false">IF(C222&lt;=K222,"REORDER",IF(C222&gt;L222,"OVERSTOCK","OK"))</f>
        <v>OVERSTOCK</v>
      </c>
      <c r="N222" s="16" t="str">
        <f aca="false">IF(C222&lt;=D222,"REORDER","OK")</f>
        <v>OK</v>
      </c>
      <c r="O222" s="18" t="n">
        <f aca="false">IF(D222&lt;I222,1,0)</f>
        <v>0</v>
      </c>
      <c r="P222" s="20" t="n">
        <f aca="false">C222/F222</f>
        <v>19.9134199134199</v>
      </c>
      <c r="Q222" s="19" t="n">
        <f aca="false">DATA!N222</f>
        <v>196.94</v>
      </c>
      <c r="R222" s="19" t="n">
        <f aca="false">DATA!O222</f>
        <v>1.05</v>
      </c>
      <c r="S222" s="17" t="n">
        <f aca="false">C222*Q222</f>
        <v>45296.2</v>
      </c>
      <c r="T222" s="19" t="n">
        <f aca="false">C222*R222</f>
        <v>241.5</v>
      </c>
      <c r="U222" s="20" t="n">
        <f aca="false">MAX(0,C222-L222)</f>
        <v>8.31925414494734</v>
      </c>
      <c r="V222" s="17" t="n">
        <f aca="false">U222*Q222</f>
        <v>1638.39391130593</v>
      </c>
      <c r="W222" s="19" t="n">
        <f aca="false">U222*R222</f>
        <v>8.7352168521947</v>
      </c>
      <c r="X222" s="20" t="n">
        <f aca="false">MAX(0,K222-C222)</f>
        <v>0</v>
      </c>
      <c r="Y222" s="17" t="n">
        <f aca="false">F222*PARAMETER!$B$5*Q222</f>
        <v>830249.805</v>
      </c>
      <c r="Z222" s="21" t="n">
        <f aca="false">SUMIF($Y$2:$Y$3205,"&gt;="&amp;Y222)/SUM($Y$2:$Y$3205)</f>
        <v>0.800290985000374</v>
      </c>
      <c r="AA222" s="16" t="str">
        <f aca="false">IF(Z222&lt;=PARAMETER!$B$7,"A",IF(Z222&lt;=PARAMETER!$B$8,"B","C"))</f>
        <v>B</v>
      </c>
      <c r="AB222" s="22" t="n">
        <f aca="false">G222/F222</f>
        <v>0.666666666666667</v>
      </c>
      <c r="AC222" s="16" t="str">
        <f aca="false">IF(AB222&lt;=PARAMETER!$B$9,"X",IF(AB222&lt;=PARAMETER!$B$10,"Y","Z"))</f>
        <v>Z</v>
      </c>
      <c r="AD222" s="16" t="str">
        <f aca="false">AA222&amp;AC222</f>
        <v>BZ</v>
      </c>
      <c r="AE222" s="22" t="n">
        <f aca="false">DATA!I222</f>
        <v>0.84</v>
      </c>
      <c r="AF222" s="18" t="n">
        <f aca="false">DATA!L222</f>
        <v>153</v>
      </c>
      <c r="AG222" s="16" t="str">
        <f aca="false">DATA!K222</f>
        <v>C</v>
      </c>
      <c r="AH222" s="18" t="n">
        <f aca="false">IF(AE222&gt;=PARAMETER!$B$12,1,0)</f>
        <v>1</v>
      </c>
      <c r="AI222" s="18" t="n">
        <f aca="false">IF(AF222&gt;=PARAMETER!$B$13,1,0)</f>
        <v>1</v>
      </c>
      <c r="AJ222" s="18" t="n">
        <f aca="false">IF(AND(AH222=1,AI222=1),1,0)</f>
        <v>1</v>
      </c>
    </row>
    <row r="223" customFormat="false" ht="15" hidden="false" customHeight="false" outlineLevel="0" collapsed="false">
      <c r="A223" s="16" t="str">
        <f aca="false">DATA!A223</f>
        <v>ITM10221</v>
      </c>
      <c r="B223" s="16" t="str">
        <f aca="false">DATA!B223</f>
        <v>Electronics</v>
      </c>
      <c r="C223" s="17" t="n">
        <f aca="false">DATA!C223</f>
        <v>159</v>
      </c>
      <c r="D223" s="17" t="n">
        <f aca="false">DATA!D223</f>
        <v>24</v>
      </c>
      <c r="E223" s="18" t="n">
        <f aca="false">DATA!F223</f>
        <v>9</v>
      </c>
      <c r="F223" s="19" t="n">
        <f aca="false">DATA!G223</f>
        <v>4.23</v>
      </c>
      <c r="G223" s="19" t="n">
        <f aca="false">DATA!H223</f>
        <v>3.03</v>
      </c>
      <c r="H223" s="18" t="n">
        <f aca="false">DATA!E223</f>
        <v>12</v>
      </c>
      <c r="I223" s="20" t="n">
        <f aca="false">F223*E223</f>
        <v>38.07</v>
      </c>
      <c r="J223" s="20" t="n">
        <f aca="false">PARAMETER!$B$4*G223*SQRT(E223)</f>
        <v>14.9517194689889</v>
      </c>
      <c r="K223" s="20" t="n">
        <f aca="false">I223+J223</f>
        <v>53.0217194689889</v>
      </c>
      <c r="L223" s="20" t="n">
        <f aca="false">K223+F223*H223</f>
        <v>103.781719468989</v>
      </c>
      <c r="M223" s="16" t="str">
        <f aca="false">IF(C223&lt;=K223,"REORDER",IF(C223&gt;L223,"OVERSTOCK","OK"))</f>
        <v>OVERSTOCK</v>
      </c>
      <c r="N223" s="16" t="str">
        <f aca="false">IF(C223&lt;=D223,"REORDER","OK")</f>
        <v>OK</v>
      </c>
      <c r="O223" s="18" t="n">
        <f aca="false">IF(D223&lt;I223,1,0)</f>
        <v>1</v>
      </c>
      <c r="P223" s="20" t="n">
        <f aca="false">C223/F223</f>
        <v>37.5886524822695</v>
      </c>
      <c r="Q223" s="19" t="n">
        <f aca="false">DATA!N223</f>
        <v>31.57</v>
      </c>
      <c r="R223" s="19" t="n">
        <f aca="false">DATA!O223</f>
        <v>1.8</v>
      </c>
      <c r="S223" s="17" t="n">
        <f aca="false">C223*Q223</f>
        <v>5019.63</v>
      </c>
      <c r="T223" s="19" t="n">
        <f aca="false">C223*R223</f>
        <v>286.2</v>
      </c>
      <c r="U223" s="20" t="n">
        <f aca="false">MAX(0,C223-L223)</f>
        <v>55.2182805310111</v>
      </c>
      <c r="V223" s="17" t="n">
        <f aca="false">U223*Q223</f>
        <v>1743.24111636402</v>
      </c>
      <c r="W223" s="19" t="n">
        <f aca="false">U223*R223</f>
        <v>99.39290495582</v>
      </c>
      <c r="X223" s="20" t="n">
        <f aca="false">MAX(0,K223-C223)</f>
        <v>0</v>
      </c>
      <c r="Y223" s="17" t="n">
        <f aca="false">F223*PARAMETER!$B$5*Q223</f>
        <v>48742.5015</v>
      </c>
      <c r="Z223" s="21" t="n">
        <f aca="false">SUMIF($Y$2:$Y$3205,"&gt;="&amp;Y223)/SUM($Y$2:$Y$3205)</f>
        <v>0.999519647681663</v>
      </c>
      <c r="AA223" s="16" t="str">
        <f aca="false">IF(Z223&lt;=PARAMETER!$B$7,"A",IF(Z223&lt;=PARAMETER!$B$8,"B","C"))</f>
        <v>C</v>
      </c>
      <c r="AB223" s="22" t="n">
        <f aca="false">G223/F223</f>
        <v>0.716312056737589</v>
      </c>
      <c r="AC223" s="16" t="str">
        <f aca="false">IF(AB223&lt;=PARAMETER!$B$9,"X",IF(AB223&lt;=PARAMETER!$B$10,"Y","Z"))</f>
        <v>Z</v>
      </c>
      <c r="AD223" s="16" t="str">
        <f aca="false">AA223&amp;AC223</f>
        <v>CZ</v>
      </c>
      <c r="AE223" s="22" t="n">
        <f aca="false">DATA!I223</f>
        <v>0.61</v>
      </c>
      <c r="AF223" s="18" t="n">
        <f aca="false">DATA!L223</f>
        <v>113</v>
      </c>
      <c r="AG223" s="16" t="str">
        <f aca="false">DATA!K223</f>
        <v>D</v>
      </c>
      <c r="AH223" s="18" t="n">
        <f aca="false">IF(AE223&gt;=PARAMETER!$B$12,1,0)</f>
        <v>0</v>
      </c>
      <c r="AI223" s="18" t="n">
        <f aca="false">IF(AF223&gt;=PARAMETER!$B$13,1,0)</f>
        <v>1</v>
      </c>
      <c r="AJ223" s="18" t="n">
        <f aca="false">IF(AND(AH223=1,AI223=1),1,0)</f>
        <v>0</v>
      </c>
    </row>
    <row r="224" customFormat="false" ht="15" hidden="false" customHeight="false" outlineLevel="0" collapsed="false">
      <c r="A224" s="16" t="str">
        <f aca="false">DATA!A224</f>
        <v>ITM10222</v>
      </c>
      <c r="B224" s="16" t="str">
        <f aca="false">DATA!B224</f>
        <v>Groceries</v>
      </c>
      <c r="C224" s="17" t="n">
        <f aca="false">DATA!C224</f>
        <v>312</v>
      </c>
      <c r="D224" s="17" t="n">
        <f aca="false">DATA!D224</f>
        <v>80</v>
      </c>
      <c r="E224" s="18" t="n">
        <f aca="false">DATA!F224</f>
        <v>3</v>
      </c>
      <c r="F224" s="19" t="n">
        <f aca="false">DATA!G224</f>
        <v>27.06</v>
      </c>
      <c r="G224" s="19" t="n">
        <f aca="false">DATA!H224</f>
        <v>8.96</v>
      </c>
      <c r="H224" s="18" t="n">
        <f aca="false">DATA!E224</f>
        <v>9</v>
      </c>
      <c r="I224" s="20" t="n">
        <f aca="false">F224*E224</f>
        <v>81.18</v>
      </c>
      <c r="J224" s="20" t="n">
        <f aca="false">PARAMETER!$B$4*G224*SQRT(E224)</f>
        <v>25.5267716739293</v>
      </c>
      <c r="K224" s="20" t="n">
        <f aca="false">I224+J224</f>
        <v>106.706771673929</v>
      </c>
      <c r="L224" s="20" t="n">
        <f aca="false">K224+F224*H224</f>
        <v>350.246771673929</v>
      </c>
      <c r="M224" s="16" t="str">
        <f aca="false">IF(C224&lt;=K224,"REORDER",IF(C224&gt;L224,"OVERSTOCK","OK"))</f>
        <v>OK</v>
      </c>
      <c r="N224" s="16" t="str">
        <f aca="false">IF(C224&lt;=D224,"REORDER","OK")</f>
        <v>OK</v>
      </c>
      <c r="O224" s="18" t="n">
        <f aca="false">IF(D224&lt;I224,1,0)</f>
        <v>1</v>
      </c>
      <c r="P224" s="20" t="n">
        <f aca="false">C224/F224</f>
        <v>11.529933481153</v>
      </c>
      <c r="Q224" s="19" t="n">
        <f aca="false">DATA!N224</f>
        <v>198.54</v>
      </c>
      <c r="R224" s="19" t="n">
        <f aca="false">DATA!O224</f>
        <v>1.66</v>
      </c>
      <c r="S224" s="17" t="n">
        <f aca="false">C224*Q224</f>
        <v>61944.48</v>
      </c>
      <c r="T224" s="19" t="n">
        <f aca="false">C224*R224</f>
        <v>517.92</v>
      </c>
      <c r="U224" s="20" t="n">
        <f aca="false">MAX(0,C224-L224)</f>
        <v>0</v>
      </c>
      <c r="V224" s="17" t="n">
        <f aca="false">U224*Q224</f>
        <v>0</v>
      </c>
      <c r="W224" s="19" t="n">
        <f aca="false">U224*R224</f>
        <v>0</v>
      </c>
      <c r="X224" s="20" t="n">
        <f aca="false">MAX(0,K224-C224)</f>
        <v>0</v>
      </c>
      <c r="Y224" s="17" t="n">
        <f aca="false">F224*PARAMETER!$B$5*Q224</f>
        <v>1960959.726</v>
      </c>
      <c r="Z224" s="21" t="n">
        <f aca="false">SUMIF($Y$2:$Y$3205,"&gt;="&amp;Y224)/SUM($Y$2:$Y$3205)</f>
        <v>0.348643057788505</v>
      </c>
      <c r="AA224" s="16" t="str">
        <f aca="false">IF(Z224&lt;=PARAMETER!$B$7,"A",IF(Z224&lt;=PARAMETER!$B$8,"B","C"))</f>
        <v>A</v>
      </c>
      <c r="AB224" s="22" t="n">
        <f aca="false">G224/F224</f>
        <v>0.331116038433112</v>
      </c>
      <c r="AC224" s="16" t="str">
        <f aca="false">IF(AB224&lt;=PARAMETER!$B$9,"X",IF(AB224&lt;=PARAMETER!$B$10,"Y","Z"))</f>
        <v>Y</v>
      </c>
      <c r="AD224" s="16" t="str">
        <f aca="false">AA224&amp;AC224</f>
        <v>AY</v>
      </c>
      <c r="AE224" s="22" t="n">
        <f aca="false">DATA!I224</f>
        <v>0.13</v>
      </c>
      <c r="AF224" s="18" t="n">
        <f aca="false">DATA!L224</f>
        <v>156</v>
      </c>
      <c r="AG224" s="16" t="str">
        <f aca="false">DATA!K224</f>
        <v>C</v>
      </c>
      <c r="AH224" s="18" t="n">
        <f aca="false">IF(AE224&gt;=PARAMETER!$B$12,1,0)</f>
        <v>0</v>
      </c>
      <c r="AI224" s="18" t="n">
        <f aca="false">IF(AF224&gt;=PARAMETER!$B$13,1,0)</f>
        <v>1</v>
      </c>
      <c r="AJ224" s="18" t="n">
        <f aca="false">IF(AND(AH224=1,AI224=1),1,0)</f>
        <v>0</v>
      </c>
    </row>
    <row r="225" customFormat="false" ht="15" hidden="false" customHeight="false" outlineLevel="0" collapsed="false">
      <c r="A225" s="16" t="str">
        <f aca="false">DATA!A225</f>
        <v>ITM10223</v>
      </c>
      <c r="B225" s="16" t="str">
        <f aca="false">DATA!B225</f>
        <v>Pharma</v>
      </c>
      <c r="C225" s="17" t="n">
        <f aca="false">DATA!C225</f>
        <v>317</v>
      </c>
      <c r="D225" s="17" t="n">
        <f aca="false">DATA!D225</f>
        <v>50</v>
      </c>
      <c r="E225" s="18" t="n">
        <f aca="false">DATA!F225</f>
        <v>6</v>
      </c>
      <c r="F225" s="19" t="n">
        <f aca="false">DATA!G225</f>
        <v>4.04</v>
      </c>
      <c r="G225" s="19" t="n">
        <f aca="false">DATA!H225</f>
        <v>9.8</v>
      </c>
      <c r="H225" s="18" t="n">
        <f aca="false">DATA!E225</f>
        <v>8</v>
      </c>
      <c r="I225" s="20" t="n">
        <f aca="false">F225*E225</f>
        <v>24.24</v>
      </c>
      <c r="J225" s="20" t="n">
        <f aca="false">PARAMETER!$B$4*G225*SQRT(E225)</f>
        <v>39.4847104584539</v>
      </c>
      <c r="K225" s="20" t="n">
        <f aca="false">I225+J225</f>
        <v>63.7247104584539</v>
      </c>
      <c r="L225" s="20" t="n">
        <f aca="false">K225+F225*H225</f>
        <v>96.0447104584539</v>
      </c>
      <c r="M225" s="16" t="str">
        <f aca="false">IF(C225&lt;=K225,"REORDER",IF(C225&gt;L225,"OVERSTOCK","OK"))</f>
        <v>OVERSTOCK</v>
      </c>
      <c r="N225" s="16" t="str">
        <f aca="false">IF(C225&lt;=D225,"REORDER","OK")</f>
        <v>OK</v>
      </c>
      <c r="O225" s="18" t="n">
        <f aca="false">IF(D225&lt;I225,1,0)</f>
        <v>0</v>
      </c>
      <c r="P225" s="20" t="n">
        <f aca="false">C225/F225</f>
        <v>78.4653465346535</v>
      </c>
      <c r="Q225" s="19" t="n">
        <f aca="false">DATA!N225</f>
        <v>29.68</v>
      </c>
      <c r="R225" s="19" t="n">
        <f aca="false">DATA!O225</f>
        <v>0.58</v>
      </c>
      <c r="S225" s="17" t="n">
        <f aca="false">C225*Q225</f>
        <v>9408.56</v>
      </c>
      <c r="T225" s="19" t="n">
        <f aca="false">C225*R225</f>
        <v>183.86</v>
      </c>
      <c r="U225" s="20" t="n">
        <f aca="false">MAX(0,C225-L225)</f>
        <v>220.955289541546</v>
      </c>
      <c r="V225" s="17" t="n">
        <f aca="false">U225*Q225</f>
        <v>6557.95299359309</v>
      </c>
      <c r="W225" s="19" t="n">
        <f aca="false">U225*R225</f>
        <v>128.154067934097</v>
      </c>
      <c r="X225" s="20" t="n">
        <f aca="false">MAX(0,K225-C225)</f>
        <v>0</v>
      </c>
      <c r="Y225" s="17" t="n">
        <f aca="false">F225*PARAMETER!$B$5*Q225</f>
        <v>43766.128</v>
      </c>
      <c r="Z225" s="21" t="n">
        <f aca="false">SUMIF($Y$2:$Y$3205,"&gt;="&amp;Y225)/SUM($Y$2:$Y$3205)</f>
        <v>0.999591994666511</v>
      </c>
      <c r="AA225" s="16" t="str">
        <f aca="false">IF(Z225&lt;=PARAMETER!$B$7,"A",IF(Z225&lt;=PARAMETER!$B$8,"B","C"))</f>
        <v>C</v>
      </c>
      <c r="AB225" s="22" t="n">
        <f aca="false">G225/F225</f>
        <v>2.42574257425743</v>
      </c>
      <c r="AC225" s="16" t="str">
        <f aca="false">IF(AB225&lt;=PARAMETER!$B$9,"X",IF(AB225&lt;=PARAMETER!$B$10,"Y","Z"))</f>
        <v>Z</v>
      </c>
      <c r="AD225" s="16" t="str">
        <f aca="false">AA225&amp;AC225</f>
        <v>CZ</v>
      </c>
      <c r="AE225" s="22" t="n">
        <f aca="false">DATA!I225</f>
        <v>0.91</v>
      </c>
      <c r="AF225" s="18" t="n">
        <f aca="false">DATA!L225</f>
        <v>10</v>
      </c>
      <c r="AG225" s="16" t="str">
        <f aca="false">DATA!K225</f>
        <v>B</v>
      </c>
      <c r="AH225" s="18" t="n">
        <f aca="false">IF(AE225&gt;=PARAMETER!$B$12,1,0)</f>
        <v>1</v>
      </c>
      <c r="AI225" s="18" t="n">
        <f aca="false">IF(AF225&gt;=PARAMETER!$B$13,1,0)</f>
        <v>0</v>
      </c>
      <c r="AJ225" s="18" t="n">
        <f aca="false">IF(AND(AH225=1,AI225=1),1,0)</f>
        <v>0</v>
      </c>
    </row>
    <row r="226" customFormat="false" ht="15" hidden="false" customHeight="false" outlineLevel="0" collapsed="false">
      <c r="A226" s="16" t="str">
        <f aca="false">DATA!A226</f>
        <v>ITM10224</v>
      </c>
      <c r="B226" s="16" t="str">
        <f aca="false">DATA!B226</f>
        <v>Electronics</v>
      </c>
      <c r="C226" s="17" t="n">
        <f aca="false">DATA!C226</f>
        <v>420</v>
      </c>
      <c r="D226" s="17" t="n">
        <f aca="false">DATA!D226</f>
        <v>31</v>
      </c>
      <c r="E226" s="18" t="n">
        <f aca="false">DATA!F226</f>
        <v>9</v>
      </c>
      <c r="F226" s="19" t="n">
        <f aca="false">DATA!G226</f>
        <v>38.56</v>
      </c>
      <c r="G226" s="19" t="n">
        <f aca="false">DATA!H226</f>
        <v>5.2</v>
      </c>
      <c r="H226" s="18" t="n">
        <f aca="false">DATA!E226</f>
        <v>12</v>
      </c>
      <c r="I226" s="20" t="n">
        <f aca="false">F226*E226</f>
        <v>347.04</v>
      </c>
      <c r="J226" s="20" t="n">
        <f aca="false">PARAMETER!$B$4*G226*SQRT(E226)</f>
        <v>25.659716580443</v>
      </c>
      <c r="K226" s="20" t="n">
        <f aca="false">I226+J226</f>
        <v>372.699716580443</v>
      </c>
      <c r="L226" s="20" t="n">
        <f aca="false">K226+F226*H226</f>
        <v>835.419716580443</v>
      </c>
      <c r="M226" s="16" t="str">
        <f aca="false">IF(C226&lt;=K226,"REORDER",IF(C226&gt;L226,"OVERSTOCK","OK"))</f>
        <v>OK</v>
      </c>
      <c r="N226" s="16" t="str">
        <f aca="false">IF(C226&lt;=D226,"REORDER","OK")</f>
        <v>OK</v>
      </c>
      <c r="O226" s="18" t="n">
        <f aca="false">IF(D226&lt;I226,1,0)</f>
        <v>1</v>
      </c>
      <c r="P226" s="20" t="n">
        <f aca="false">C226/F226</f>
        <v>10.8921161825726</v>
      </c>
      <c r="Q226" s="19" t="n">
        <f aca="false">DATA!N226</f>
        <v>88.94</v>
      </c>
      <c r="R226" s="19" t="n">
        <f aca="false">DATA!O226</f>
        <v>1.83</v>
      </c>
      <c r="S226" s="17" t="n">
        <f aca="false">C226*Q226</f>
        <v>37354.8</v>
      </c>
      <c r="T226" s="19" t="n">
        <f aca="false">C226*R226</f>
        <v>768.6</v>
      </c>
      <c r="U226" s="20" t="n">
        <f aca="false">MAX(0,C226-L226)</f>
        <v>0</v>
      </c>
      <c r="V226" s="17" t="n">
        <f aca="false">U226*Q226</f>
        <v>0</v>
      </c>
      <c r="W226" s="19" t="n">
        <f aca="false">U226*R226</f>
        <v>0</v>
      </c>
      <c r="X226" s="20" t="n">
        <f aca="false">MAX(0,K226-C226)</f>
        <v>0</v>
      </c>
      <c r="Y226" s="17" t="n">
        <f aca="false">F226*PARAMETER!$B$5*Q226</f>
        <v>1251777.136</v>
      </c>
      <c r="Z226" s="21" t="n">
        <f aca="false">SUMIF($Y$2:$Y$3205,"&gt;="&amp;Y226)/SUM($Y$2:$Y$3205)</f>
        <v>0.626098181089593</v>
      </c>
      <c r="AA226" s="16" t="str">
        <f aca="false">IF(Z226&lt;=PARAMETER!$B$7,"A",IF(Z226&lt;=PARAMETER!$B$8,"B","C"))</f>
        <v>A</v>
      </c>
      <c r="AB226" s="22" t="n">
        <f aca="false">G226/F226</f>
        <v>0.134854771784232</v>
      </c>
      <c r="AC226" s="16" t="str">
        <f aca="false">IF(AB226&lt;=PARAMETER!$B$9,"X",IF(AB226&lt;=PARAMETER!$B$10,"Y","Z"))</f>
        <v>X</v>
      </c>
      <c r="AD226" s="16" t="str">
        <f aca="false">AA226&amp;AC226</f>
        <v>AX</v>
      </c>
      <c r="AE226" s="22" t="n">
        <f aca="false">DATA!I226</f>
        <v>0.14</v>
      </c>
      <c r="AF226" s="18" t="n">
        <f aca="false">DATA!L226</f>
        <v>40</v>
      </c>
      <c r="AG226" s="16" t="str">
        <f aca="false">DATA!K226</f>
        <v>A</v>
      </c>
      <c r="AH226" s="18" t="n">
        <f aca="false">IF(AE226&gt;=PARAMETER!$B$12,1,0)</f>
        <v>0</v>
      </c>
      <c r="AI226" s="18" t="n">
        <f aca="false">IF(AF226&gt;=PARAMETER!$B$13,1,0)</f>
        <v>0</v>
      </c>
      <c r="AJ226" s="18" t="n">
        <f aca="false">IF(AND(AH226=1,AI226=1),1,0)</f>
        <v>0</v>
      </c>
    </row>
    <row r="227" customFormat="false" ht="15" hidden="false" customHeight="false" outlineLevel="0" collapsed="false">
      <c r="A227" s="16" t="str">
        <f aca="false">DATA!A227</f>
        <v>ITM10225</v>
      </c>
      <c r="B227" s="16" t="str">
        <f aca="false">DATA!B227</f>
        <v>Electronics</v>
      </c>
      <c r="C227" s="17" t="n">
        <f aca="false">DATA!C227</f>
        <v>120</v>
      </c>
      <c r="D227" s="17" t="n">
        <f aca="false">DATA!D227</f>
        <v>33</v>
      </c>
      <c r="E227" s="18" t="n">
        <f aca="false">DATA!F227</f>
        <v>2</v>
      </c>
      <c r="F227" s="19" t="n">
        <f aca="false">DATA!G227</f>
        <v>36.24</v>
      </c>
      <c r="G227" s="19" t="n">
        <f aca="false">DATA!H227</f>
        <v>9.4</v>
      </c>
      <c r="H227" s="18" t="n">
        <f aca="false">DATA!E227</f>
        <v>7</v>
      </c>
      <c r="I227" s="20" t="n">
        <f aca="false">F227*E227</f>
        <v>72.48</v>
      </c>
      <c r="J227" s="20" t="n">
        <f aca="false">PARAMETER!$B$4*G227*SQRT(E227)</f>
        <v>21.8660384891215</v>
      </c>
      <c r="K227" s="20" t="n">
        <f aca="false">I227+J227</f>
        <v>94.3460384891215</v>
      </c>
      <c r="L227" s="20" t="n">
        <f aca="false">K227+F227*H227</f>
        <v>348.026038489121</v>
      </c>
      <c r="M227" s="16" t="str">
        <f aca="false">IF(C227&lt;=K227,"REORDER",IF(C227&gt;L227,"OVERSTOCK","OK"))</f>
        <v>OK</v>
      </c>
      <c r="N227" s="16" t="str">
        <f aca="false">IF(C227&lt;=D227,"REORDER","OK")</f>
        <v>OK</v>
      </c>
      <c r="O227" s="18" t="n">
        <f aca="false">IF(D227&lt;I227,1,0)</f>
        <v>1</v>
      </c>
      <c r="P227" s="20" t="n">
        <f aca="false">C227/F227</f>
        <v>3.3112582781457</v>
      </c>
      <c r="Q227" s="19" t="n">
        <f aca="false">DATA!N227</f>
        <v>55.4</v>
      </c>
      <c r="R227" s="19" t="n">
        <f aca="false">DATA!O227</f>
        <v>1.01</v>
      </c>
      <c r="S227" s="17" t="n">
        <f aca="false">C227*Q227</f>
        <v>6648</v>
      </c>
      <c r="T227" s="19" t="n">
        <f aca="false">C227*R227</f>
        <v>121.2</v>
      </c>
      <c r="U227" s="20" t="n">
        <f aca="false">MAX(0,C227-L227)</f>
        <v>0</v>
      </c>
      <c r="V227" s="17" t="n">
        <f aca="false">U227*Q227</f>
        <v>0</v>
      </c>
      <c r="W227" s="19" t="n">
        <f aca="false">U227*R227</f>
        <v>0</v>
      </c>
      <c r="X227" s="20" t="n">
        <f aca="false">MAX(0,K227-C227)</f>
        <v>0</v>
      </c>
      <c r="Y227" s="17" t="n">
        <f aca="false">F227*PARAMETER!$B$5*Q227</f>
        <v>732809.04</v>
      </c>
      <c r="Z227" s="21" t="n">
        <f aca="false">SUMIF($Y$2:$Y$3205,"&gt;="&amp;Y227)/SUM($Y$2:$Y$3205)</f>
        <v>0.833590182039006</v>
      </c>
      <c r="AA227" s="16" t="str">
        <f aca="false">IF(Z227&lt;=PARAMETER!$B$7,"A",IF(Z227&lt;=PARAMETER!$B$8,"B","C"))</f>
        <v>B</v>
      </c>
      <c r="AB227" s="22" t="n">
        <f aca="false">G227/F227</f>
        <v>0.259381898454746</v>
      </c>
      <c r="AC227" s="16" t="str">
        <f aca="false">IF(AB227&lt;=PARAMETER!$B$9,"X",IF(AB227&lt;=PARAMETER!$B$10,"Y","Z"))</f>
        <v>Y</v>
      </c>
      <c r="AD227" s="16" t="str">
        <f aca="false">AA227&amp;AC227</f>
        <v>BY</v>
      </c>
      <c r="AE227" s="22" t="n">
        <f aca="false">DATA!I227</f>
        <v>0.56</v>
      </c>
      <c r="AF227" s="18" t="n">
        <f aca="false">DATA!L227</f>
        <v>137</v>
      </c>
      <c r="AG227" s="16" t="str">
        <f aca="false">DATA!K227</f>
        <v>C</v>
      </c>
      <c r="AH227" s="18" t="n">
        <f aca="false">IF(AE227&gt;=PARAMETER!$B$12,1,0)</f>
        <v>0</v>
      </c>
      <c r="AI227" s="18" t="n">
        <f aca="false">IF(AF227&gt;=PARAMETER!$B$13,1,0)</f>
        <v>1</v>
      </c>
      <c r="AJ227" s="18" t="n">
        <f aca="false">IF(AND(AH227=1,AI227=1),1,0)</f>
        <v>0</v>
      </c>
    </row>
    <row r="228" customFormat="false" ht="15" hidden="false" customHeight="false" outlineLevel="0" collapsed="false">
      <c r="A228" s="16" t="str">
        <f aca="false">DATA!A228</f>
        <v>ITM10226</v>
      </c>
      <c r="B228" s="16" t="str">
        <f aca="false">DATA!B228</f>
        <v>Apparel</v>
      </c>
      <c r="C228" s="17" t="n">
        <f aca="false">DATA!C228</f>
        <v>323</v>
      </c>
      <c r="D228" s="17" t="n">
        <f aca="false">DATA!D228</f>
        <v>53</v>
      </c>
      <c r="E228" s="18" t="n">
        <f aca="false">DATA!F228</f>
        <v>9</v>
      </c>
      <c r="F228" s="19" t="n">
        <f aca="false">DATA!G228</f>
        <v>44.2</v>
      </c>
      <c r="G228" s="19" t="n">
        <f aca="false">DATA!H228</f>
        <v>0.51</v>
      </c>
      <c r="H228" s="18" t="n">
        <f aca="false">DATA!E228</f>
        <v>13</v>
      </c>
      <c r="I228" s="20" t="n">
        <f aca="false">F228*E228</f>
        <v>397.8</v>
      </c>
      <c r="J228" s="20" t="n">
        <f aca="false">PARAMETER!$B$4*G228*SQRT(E228)</f>
        <v>2.51662604923575</v>
      </c>
      <c r="K228" s="20" t="n">
        <f aca="false">I228+J228</f>
        <v>400.316626049236</v>
      </c>
      <c r="L228" s="20" t="n">
        <f aca="false">K228+F228*H228</f>
        <v>974.916626049236</v>
      </c>
      <c r="M228" s="16" t="str">
        <f aca="false">IF(C228&lt;=K228,"REORDER",IF(C228&gt;L228,"OVERSTOCK","OK"))</f>
        <v>REORDER</v>
      </c>
      <c r="N228" s="16" t="str">
        <f aca="false">IF(C228&lt;=D228,"REORDER","OK")</f>
        <v>OK</v>
      </c>
      <c r="O228" s="18" t="n">
        <f aca="false">IF(D228&lt;I228,1,0)</f>
        <v>1</v>
      </c>
      <c r="P228" s="20" t="n">
        <f aca="false">C228/F228</f>
        <v>7.30769230769231</v>
      </c>
      <c r="Q228" s="19" t="n">
        <f aca="false">DATA!N228</f>
        <v>191.23</v>
      </c>
      <c r="R228" s="19" t="n">
        <f aca="false">DATA!O228</f>
        <v>0.19</v>
      </c>
      <c r="S228" s="17" t="n">
        <f aca="false">C228*Q228</f>
        <v>61767.29</v>
      </c>
      <c r="T228" s="19" t="n">
        <f aca="false">C228*R228</f>
        <v>61.37</v>
      </c>
      <c r="U228" s="20" t="n">
        <f aca="false">MAX(0,C228-L228)</f>
        <v>0</v>
      </c>
      <c r="V228" s="17" t="n">
        <f aca="false">U228*Q228</f>
        <v>0</v>
      </c>
      <c r="W228" s="19" t="n">
        <f aca="false">U228*R228</f>
        <v>0</v>
      </c>
      <c r="X228" s="20" t="n">
        <f aca="false">MAX(0,K228-C228)</f>
        <v>77.3166260492358</v>
      </c>
      <c r="Y228" s="17" t="n">
        <f aca="false">F228*PARAMETER!$B$5*Q228</f>
        <v>3085113.59</v>
      </c>
      <c r="Z228" s="21" t="n">
        <f aca="false">SUMIF($Y$2:$Y$3205,"&gt;="&amp;Y228)/SUM($Y$2:$Y$3205)</f>
        <v>0.055916133449132</v>
      </c>
      <c r="AA228" s="16" t="str">
        <f aca="false">IF(Z228&lt;=PARAMETER!$B$7,"A",IF(Z228&lt;=PARAMETER!$B$8,"B","C"))</f>
        <v>A</v>
      </c>
      <c r="AB228" s="22" t="n">
        <f aca="false">G228/F228</f>
        <v>0.0115384615384615</v>
      </c>
      <c r="AC228" s="16" t="str">
        <f aca="false">IF(AB228&lt;=PARAMETER!$B$9,"X",IF(AB228&lt;=PARAMETER!$B$10,"Y","Z"))</f>
        <v>X</v>
      </c>
      <c r="AD228" s="16" t="str">
        <f aca="false">AA228&amp;AC228</f>
        <v>AX</v>
      </c>
      <c r="AE228" s="22" t="n">
        <f aca="false">DATA!I228</f>
        <v>0.14</v>
      </c>
      <c r="AF228" s="18" t="n">
        <f aca="false">DATA!L228</f>
        <v>141</v>
      </c>
      <c r="AG228" s="16" t="str">
        <f aca="false">DATA!K228</f>
        <v>C</v>
      </c>
      <c r="AH228" s="18" t="n">
        <f aca="false">IF(AE228&gt;=PARAMETER!$B$12,1,0)</f>
        <v>0</v>
      </c>
      <c r="AI228" s="18" t="n">
        <f aca="false">IF(AF228&gt;=PARAMETER!$B$13,1,0)</f>
        <v>1</v>
      </c>
      <c r="AJ228" s="18" t="n">
        <f aca="false">IF(AND(AH228=1,AI228=1),1,0)</f>
        <v>0</v>
      </c>
    </row>
    <row r="229" customFormat="false" ht="15" hidden="false" customHeight="false" outlineLevel="0" collapsed="false">
      <c r="A229" s="16" t="str">
        <f aca="false">DATA!A229</f>
        <v>ITM10227</v>
      </c>
      <c r="B229" s="16" t="str">
        <f aca="false">DATA!B229</f>
        <v>Apparel</v>
      </c>
      <c r="C229" s="17" t="n">
        <f aca="false">DATA!C229</f>
        <v>378</v>
      </c>
      <c r="D229" s="17" t="n">
        <f aca="false">DATA!D229</f>
        <v>10</v>
      </c>
      <c r="E229" s="18" t="n">
        <f aca="false">DATA!F229</f>
        <v>7</v>
      </c>
      <c r="F229" s="19" t="n">
        <f aca="false">DATA!G229</f>
        <v>32.34</v>
      </c>
      <c r="G229" s="19" t="n">
        <f aca="false">DATA!H229</f>
        <v>9</v>
      </c>
      <c r="H229" s="18" t="n">
        <f aca="false">DATA!E229</f>
        <v>3</v>
      </c>
      <c r="I229" s="20" t="n">
        <f aca="false">F229*E229</f>
        <v>226.38</v>
      </c>
      <c r="J229" s="20" t="n">
        <f aca="false">PARAMETER!$B$4*G229*SQRT(E229)</f>
        <v>39.1668627601458</v>
      </c>
      <c r="K229" s="20" t="n">
        <f aca="false">I229+J229</f>
        <v>265.546862760146</v>
      </c>
      <c r="L229" s="20" t="n">
        <f aca="false">K229+F229*H229</f>
        <v>362.566862760146</v>
      </c>
      <c r="M229" s="16" t="str">
        <f aca="false">IF(C229&lt;=K229,"REORDER",IF(C229&gt;L229,"OVERSTOCK","OK"))</f>
        <v>OVERSTOCK</v>
      </c>
      <c r="N229" s="16" t="str">
        <f aca="false">IF(C229&lt;=D229,"REORDER","OK")</f>
        <v>OK</v>
      </c>
      <c r="O229" s="18" t="n">
        <f aca="false">IF(D229&lt;I229,1,0)</f>
        <v>1</v>
      </c>
      <c r="P229" s="20" t="n">
        <f aca="false">C229/F229</f>
        <v>11.6883116883117</v>
      </c>
      <c r="Q229" s="19" t="n">
        <f aca="false">DATA!N229</f>
        <v>130.8</v>
      </c>
      <c r="R229" s="19" t="n">
        <f aca="false">DATA!O229</f>
        <v>0.15</v>
      </c>
      <c r="S229" s="17" t="n">
        <f aca="false">C229*Q229</f>
        <v>49442.4</v>
      </c>
      <c r="T229" s="19" t="n">
        <f aca="false">C229*R229</f>
        <v>56.7</v>
      </c>
      <c r="U229" s="20" t="n">
        <f aca="false">MAX(0,C229-L229)</f>
        <v>15.4331372398541</v>
      </c>
      <c r="V229" s="17" t="n">
        <f aca="false">U229*Q229</f>
        <v>2018.65435097292</v>
      </c>
      <c r="W229" s="19" t="n">
        <f aca="false">U229*R229</f>
        <v>2.31497058597811</v>
      </c>
      <c r="X229" s="20" t="n">
        <f aca="false">MAX(0,K229-C229)</f>
        <v>0</v>
      </c>
      <c r="Y229" s="17" t="n">
        <f aca="false">F229*PARAMETER!$B$5*Q229</f>
        <v>1543976.28</v>
      </c>
      <c r="Z229" s="21" t="n">
        <f aca="false">SUMIF($Y$2:$Y$3205,"&gt;="&amp;Y229)/SUM($Y$2:$Y$3205)</f>
        <v>0.504370830271673</v>
      </c>
      <c r="AA229" s="16" t="str">
        <f aca="false">IF(Z229&lt;=PARAMETER!$B$7,"A",IF(Z229&lt;=PARAMETER!$B$8,"B","C"))</f>
        <v>A</v>
      </c>
      <c r="AB229" s="22" t="n">
        <f aca="false">G229/F229</f>
        <v>0.278293135435993</v>
      </c>
      <c r="AC229" s="16" t="str">
        <f aca="false">IF(AB229&lt;=PARAMETER!$B$9,"X",IF(AB229&lt;=PARAMETER!$B$10,"Y","Z"))</f>
        <v>Y</v>
      </c>
      <c r="AD229" s="16" t="str">
        <f aca="false">AA229&amp;AC229</f>
        <v>AY</v>
      </c>
      <c r="AE229" s="22" t="n">
        <f aca="false">DATA!I229</f>
        <v>0.16</v>
      </c>
      <c r="AF229" s="18" t="n">
        <f aca="false">DATA!L229</f>
        <v>100</v>
      </c>
      <c r="AG229" s="16" t="str">
        <f aca="false">DATA!K229</f>
        <v>A</v>
      </c>
      <c r="AH229" s="18" t="n">
        <f aca="false">IF(AE229&gt;=PARAMETER!$B$12,1,0)</f>
        <v>0</v>
      </c>
      <c r="AI229" s="18" t="n">
        <f aca="false">IF(AF229&gt;=PARAMETER!$B$13,1,0)</f>
        <v>1</v>
      </c>
      <c r="AJ229" s="18" t="n">
        <f aca="false">IF(AND(AH229=1,AI229=1),1,0)</f>
        <v>0</v>
      </c>
    </row>
    <row r="230" customFormat="false" ht="15" hidden="false" customHeight="false" outlineLevel="0" collapsed="false">
      <c r="A230" s="16" t="str">
        <f aca="false">DATA!A230</f>
        <v>ITM10228</v>
      </c>
      <c r="B230" s="16" t="str">
        <f aca="false">DATA!B230</f>
        <v>Groceries</v>
      </c>
      <c r="C230" s="17" t="n">
        <f aca="false">DATA!C230</f>
        <v>47</v>
      </c>
      <c r="D230" s="17" t="n">
        <f aca="false">DATA!D230</f>
        <v>19</v>
      </c>
      <c r="E230" s="18" t="n">
        <f aca="false">DATA!F230</f>
        <v>3</v>
      </c>
      <c r="F230" s="19" t="n">
        <f aca="false">DATA!G230</f>
        <v>4.29</v>
      </c>
      <c r="G230" s="19" t="n">
        <f aca="false">DATA!H230</f>
        <v>3.45</v>
      </c>
      <c r="H230" s="18" t="n">
        <f aca="false">DATA!E230</f>
        <v>4</v>
      </c>
      <c r="I230" s="20" t="n">
        <f aca="false">F230*E230</f>
        <v>12.87</v>
      </c>
      <c r="J230" s="20" t="n">
        <f aca="false">PARAMETER!$B$4*G230*SQRT(E230)</f>
        <v>9.82894668248393</v>
      </c>
      <c r="K230" s="20" t="n">
        <f aca="false">I230+J230</f>
        <v>22.6989466824839</v>
      </c>
      <c r="L230" s="20" t="n">
        <f aca="false">K230+F230*H230</f>
        <v>39.8589466824839</v>
      </c>
      <c r="M230" s="16" t="str">
        <f aca="false">IF(C230&lt;=K230,"REORDER",IF(C230&gt;L230,"OVERSTOCK","OK"))</f>
        <v>OVERSTOCK</v>
      </c>
      <c r="N230" s="16" t="str">
        <f aca="false">IF(C230&lt;=D230,"REORDER","OK")</f>
        <v>OK</v>
      </c>
      <c r="O230" s="18" t="n">
        <f aca="false">IF(D230&lt;I230,1,0)</f>
        <v>0</v>
      </c>
      <c r="P230" s="20" t="n">
        <f aca="false">C230/F230</f>
        <v>10.955710955711</v>
      </c>
      <c r="Q230" s="19" t="n">
        <f aca="false">DATA!N230</f>
        <v>123.45</v>
      </c>
      <c r="R230" s="19" t="n">
        <f aca="false">DATA!O230</f>
        <v>1.02</v>
      </c>
      <c r="S230" s="17" t="n">
        <f aca="false">C230*Q230</f>
        <v>5802.15</v>
      </c>
      <c r="T230" s="19" t="n">
        <f aca="false">C230*R230</f>
        <v>47.94</v>
      </c>
      <c r="U230" s="20" t="n">
        <f aca="false">MAX(0,C230-L230)</f>
        <v>7.14105331751607</v>
      </c>
      <c r="V230" s="17" t="n">
        <f aca="false">U230*Q230</f>
        <v>881.563032047359</v>
      </c>
      <c r="W230" s="19" t="n">
        <f aca="false">U230*R230</f>
        <v>7.28387438386639</v>
      </c>
      <c r="X230" s="20" t="n">
        <f aca="false">MAX(0,K230-C230)</f>
        <v>0</v>
      </c>
      <c r="Y230" s="17" t="n">
        <f aca="false">F230*PARAMETER!$B$5*Q230</f>
        <v>193304.1825</v>
      </c>
      <c r="Z230" s="21" t="n">
        <f aca="false">SUMIF($Y$2:$Y$3205,"&gt;="&amp;Y230)/SUM($Y$2:$Y$3205)</f>
        <v>0.983780045027266</v>
      </c>
      <c r="AA230" s="16" t="str">
        <f aca="false">IF(Z230&lt;=PARAMETER!$B$7,"A",IF(Z230&lt;=PARAMETER!$B$8,"B","C"))</f>
        <v>C</v>
      </c>
      <c r="AB230" s="22" t="n">
        <f aca="false">G230/F230</f>
        <v>0.804195804195804</v>
      </c>
      <c r="AC230" s="16" t="str">
        <f aca="false">IF(AB230&lt;=PARAMETER!$B$9,"X",IF(AB230&lt;=PARAMETER!$B$10,"Y","Z"))</f>
        <v>Z</v>
      </c>
      <c r="AD230" s="16" t="str">
        <f aca="false">AA230&amp;AC230</f>
        <v>CZ</v>
      </c>
      <c r="AE230" s="22" t="n">
        <f aca="false">DATA!I230</f>
        <v>0.9</v>
      </c>
      <c r="AF230" s="18" t="n">
        <f aca="false">DATA!L230</f>
        <v>67</v>
      </c>
      <c r="AG230" s="16" t="str">
        <f aca="false">DATA!K230</f>
        <v>B</v>
      </c>
      <c r="AH230" s="18" t="n">
        <f aca="false">IF(AE230&gt;=PARAMETER!$B$12,1,0)</f>
        <v>1</v>
      </c>
      <c r="AI230" s="18" t="n">
        <f aca="false">IF(AF230&gt;=PARAMETER!$B$13,1,0)</f>
        <v>0</v>
      </c>
      <c r="AJ230" s="18" t="n">
        <f aca="false">IF(AND(AH230=1,AI230=1),1,0)</f>
        <v>0</v>
      </c>
    </row>
    <row r="231" customFormat="false" ht="15" hidden="false" customHeight="false" outlineLevel="0" collapsed="false">
      <c r="A231" s="16" t="str">
        <f aca="false">DATA!A231</f>
        <v>ITM10229</v>
      </c>
      <c r="B231" s="16" t="str">
        <f aca="false">DATA!B231</f>
        <v>Pharma</v>
      </c>
      <c r="C231" s="17" t="n">
        <f aca="false">DATA!C231</f>
        <v>60</v>
      </c>
      <c r="D231" s="17" t="n">
        <f aca="false">DATA!D231</f>
        <v>89</v>
      </c>
      <c r="E231" s="18" t="n">
        <f aca="false">DATA!F231</f>
        <v>9</v>
      </c>
      <c r="F231" s="19" t="n">
        <f aca="false">DATA!G231</f>
        <v>13.4</v>
      </c>
      <c r="G231" s="19" t="n">
        <f aca="false">DATA!H231</f>
        <v>3.46</v>
      </c>
      <c r="H231" s="18" t="n">
        <f aca="false">DATA!E231</f>
        <v>10</v>
      </c>
      <c r="I231" s="20" t="n">
        <f aca="false">F231*E231</f>
        <v>120.6</v>
      </c>
      <c r="J231" s="20" t="n">
        <f aca="false">PARAMETER!$B$4*G231*SQRT(E231)</f>
        <v>17.0735806477563</v>
      </c>
      <c r="K231" s="20" t="n">
        <f aca="false">I231+J231</f>
        <v>137.673580647756</v>
      </c>
      <c r="L231" s="20" t="n">
        <f aca="false">K231+F231*H231</f>
        <v>271.673580647756</v>
      </c>
      <c r="M231" s="16" t="str">
        <f aca="false">IF(C231&lt;=K231,"REORDER",IF(C231&gt;L231,"OVERSTOCK","OK"))</f>
        <v>REORDER</v>
      </c>
      <c r="N231" s="16" t="str">
        <f aca="false">IF(C231&lt;=D231,"REORDER","OK")</f>
        <v>REORDER</v>
      </c>
      <c r="O231" s="18" t="n">
        <f aca="false">IF(D231&lt;I231,1,0)</f>
        <v>1</v>
      </c>
      <c r="P231" s="20" t="n">
        <f aca="false">C231/F231</f>
        <v>4.47761194029851</v>
      </c>
      <c r="Q231" s="19" t="n">
        <f aca="false">DATA!N231</f>
        <v>199.51</v>
      </c>
      <c r="R231" s="19" t="n">
        <f aca="false">DATA!O231</f>
        <v>1.14</v>
      </c>
      <c r="S231" s="17" t="n">
        <f aca="false">C231*Q231</f>
        <v>11970.6</v>
      </c>
      <c r="T231" s="19" t="n">
        <f aca="false">C231*R231</f>
        <v>68.4</v>
      </c>
      <c r="U231" s="20" t="n">
        <f aca="false">MAX(0,C231-L231)</f>
        <v>0</v>
      </c>
      <c r="V231" s="17" t="n">
        <f aca="false">U231*Q231</f>
        <v>0</v>
      </c>
      <c r="W231" s="19" t="n">
        <f aca="false">U231*R231</f>
        <v>0</v>
      </c>
      <c r="X231" s="20" t="n">
        <f aca="false">MAX(0,K231-C231)</f>
        <v>77.6735806477563</v>
      </c>
      <c r="Y231" s="17" t="n">
        <f aca="false">F231*PARAMETER!$B$5*Q231</f>
        <v>975803.41</v>
      </c>
      <c r="Z231" s="21" t="n">
        <f aca="false">SUMIF($Y$2:$Y$3205,"&gt;="&amp;Y231)/SUM($Y$2:$Y$3205)</f>
        <v>0.745237484786829</v>
      </c>
      <c r="AA231" s="16" t="str">
        <f aca="false">IF(Z231&lt;=PARAMETER!$B$7,"A",IF(Z231&lt;=PARAMETER!$B$8,"B","C"))</f>
        <v>A</v>
      </c>
      <c r="AB231" s="22" t="n">
        <f aca="false">G231/F231</f>
        <v>0.258208955223881</v>
      </c>
      <c r="AC231" s="16" t="str">
        <f aca="false">IF(AB231&lt;=PARAMETER!$B$9,"X",IF(AB231&lt;=PARAMETER!$B$10,"Y","Z"))</f>
        <v>Y</v>
      </c>
      <c r="AD231" s="16" t="str">
        <f aca="false">AA231&amp;AC231</f>
        <v>AY</v>
      </c>
      <c r="AE231" s="22" t="n">
        <f aca="false">DATA!I231</f>
        <v>0.79</v>
      </c>
      <c r="AF231" s="18" t="n">
        <f aca="false">DATA!L231</f>
        <v>65</v>
      </c>
      <c r="AG231" s="16" t="str">
        <f aca="false">DATA!K231</f>
        <v>C</v>
      </c>
      <c r="AH231" s="18" t="n">
        <f aca="false">IF(AE231&gt;=PARAMETER!$B$12,1,0)</f>
        <v>1</v>
      </c>
      <c r="AI231" s="18" t="n">
        <f aca="false">IF(AF231&gt;=PARAMETER!$B$13,1,0)</f>
        <v>0</v>
      </c>
      <c r="AJ231" s="18" t="n">
        <f aca="false">IF(AND(AH231=1,AI231=1),1,0)</f>
        <v>0</v>
      </c>
    </row>
    <row r="232" customFormat="false" ht="15" hidden="false" customHeight="false" outlineLevel="0" collapsed="false">
      <c r="A232" s="16" t="str">
        <f aca="false">DATA!A232</f>
        <v>ITM10230</v>
      </c>
      <c r="B232" s="16" t="str">
        <f aca="false">DATA!B232</f>
        <v>Apparel</v>
      </c>
      <c r="C232" s="17" t="n">
        <f aca="false">DATA!C232</f>
        <v>374</v>
      </c>
      <c r="D232" s="17" t="n">
        <f aca="false">DATA!D232</f>
        <v>81</v>
      </c>
      <c r="E232" s="18" t="n">
        <f aca="false">DATA!F232</f>
        <v>9</v>
      </c>
      <c r="F232" s="19" t="n">
        <f aca="false">DATA!G232</f>
        <v>40.59</v>
      </c>
      <c r="G232" s="19" t="n">
        <f aca="false">DATA!H232</f>
        <v>2.67</v>
      </c>
      <c r="H232" s="18" t="n">
        <f aca="false">DATA!E232</f>
        <v>3</v>
      </c>
      <c r="I232" s="20" t="n">
        <f aca="false">F232*E232</f>
        <v>365.31</v>
      </c>
      <c r="J232" s="20" t="n">
        <f aca="false">PARAMETER!$B$4*G232*SQRT(E232)</f>
        <v>13.1752775518813</v>
      </c>
      <c r="K232" s="20" t="n">
        <f aca="false">I232+J232</f>
        <v>378.485277551881</v>
      </c>
      <c r="L232" s="20" t="n">
        <f aca="false">K232+F232*H232</f>
        <v>500.255277551881</v>
      </c>
      <c r="M232" s="16" t="str">
        <f aca="false">IF(C232&lt;=K232,"REORDER",IF(C232&gt;L232,"OVERSTOCK","OK"))</f>
        <v>REORDER</v>
      </c>
      <c r="N232" s="16" t="str">
        <f aca="false">IF(C232&lt;=D232,"REORDER","OK")</f>
        <v>OK</v>
      </c>
      <c r="O232" s="18" t="n">
        <f aca="false">IF(D232&lt;I232,1,0)</f>
        <v>1</v>
      </c>
      <c r="P232" s="20" t="n">
        <f aca="false">C232/F232</f>
        <v>9.21409214092141</v>
      </c>
      <c r="Q232" s="19" t="n">
        <f aca="false">DATA!N232</f>
        <v>126.36</v>
      </c>
      <c r="R232" s="19" t="n">
        <f aca="false">DATA!O232</f>
        <v>0.25</v>
      </c>
      <c r="S232" s="17" t="n">
        <f aca="false">C232*Q232</f>
        <v>47258.64</v>
      </c>
      <c r="T232" s="19" t="n">
        <f aca="false">C232*R232</f>
        <v>93.5</v>
      </c>
      <c r="U232" s="20" t="n">
        <f aca="false">MAX(0,C232-L232)</f>
        <v>0</v>
      </c>
      <c r="V232" s="17" t="n">
        <f aca="false">U232*Q232</f>
        <v>0</v>
      </c>
      <c r="W232" s="19" t="n">
        <f aca="false">U232*R232</f>
        <v>0</v>
      </c>
      <c r="X232" s="20" t="n">
        <f aca="false">MAX(0,K232-C232)</f>
        <v>4.48527755188133</v>
      </c>
      <c r="Y232" s="17" t="n">
        <f aca="false">F232*PARAMETER!$B$5*Q232</f>
        <v>1872067.626</v>
      </c>
      <c r="Z232" s="21" t="n">
        <f aca="false">SUMIF($Y$2:$Y$3205,"&gt;="&amp;Y232)/SUM($Y$2:$Y$3205)</f>
        <v>0.385897390027314</v>
      </c>
      <c r="AA232" s="16" t="str">
        <f aca="false">IF(Z232&lt;=PARAMETER!$B$7,"A",IF(Z232&lt;=PARAMETER!$B$8,"B","C"))</f>
        <v>A</v>
      </c>
      <c r="AB232" s="22" t="n">
        <f aca="false">G232/F232</f>
        <v>0.065779748706578</v>
      </c>
      <c r="AC232" s="16" t="str">
        <f aca="false">IF(AB232&lt;=PARAMETER!$B$9,"X",IF(AB232&lt;=PARAMETER!$B$10,"Y","Z"))</f>
        <v>X</v>
      </c>
      <c r="AD232" s="16" t="str">
        <f aca="false">AA232&amp;AC232</f>
        <v>AX</v>
      </c>
      <c r="AE232" s="22" t="n">
        <f aca="false">DATA!I232</f>
        <v>0.28</v>
      </c>
      <c r="AF232" s="18" t="n">
        <f aca="false">DATA!L232</f>
        <v>52</v>
      </c>
      <c r="AG232" s="16" t="str">
        <f aca="false">DATA!K232</f>
        <v>C</v>
      </c>
      <c r="AH232" s="18" t="n">
        <f aca="false">IF(AE232&gt;=PARAMETER!$B$12,1,0)</f>
        <v>0</v>
      </c>
      <c r="AI232" s="18" t="n">
        <f aca="false">IF(AF232&gt;=PARAMETER!$B$13,1,0)</f>
        <v>0</v>
      </c>
      <c r="AJ232" s="18" t="n">
        <f aca="false">IF(AND(AH232=1,AI232=1),1,0)</f>
        <v>0</v>
      </c>
    </row>
    <row r="233" customFormat="false" ht="15" hidden="false" customHeight="false" outlineLevel="0" collapsed="false">
      <c r="A233" s="16" t="str">
        <f aca="false">DATA!A233</f>
        <v>ITM10231</v>
      </c>
      <c r="B233" s="16" t="str">
        <f aca="false">DATA!B233</f>
        <v>Electronics</v>
      </c>
      <c r="C233" s="17" t="n">
        <f aca="false">DATA!C233</f>
        <v>322</v>
      </c>
      <c r="D233" s="17" t="n">
        <f aca="false">DATA!D233</f>
        <v>65</v>
      </c>
      <c r="E233" s="18" t="n">
        <f aca="false">DATA!F233</f>
        <v>5</v>
      </c>
      <c r="F233" s="19" t="n">
        <f aca="false">DATA!G233</f>
        <v>9.19</v>
      </c>
      <c r="G233" s="19" t="n">
        <f aca="false">DATA!H233</f>
        <v>3.51</v>
      </c>
      <c r="H233" s="18" t="n">
        <f aca="false">DATA!E233</f>
        <v>5</v>
      </c>
      <c r="I233" s="20" t="n">
        <f aca="false">F233*E233</f>
        <v>45.95</v>
      </c>
      <c r="J233" s="20" t="n">
        <f aca="false">PARAMETER!$B$4*G233*SQRT(E233)</f>
        <v>12.909795875381</v>
      </c>
      <c r="K233" s="20" t="n">
        <f aca="false">I233+J233</f>
        <v>58.859795875381</v>
      </c>
      <c r="L233" s="20" t="n">
        <f aca="false">K233+F233*H233</f>
        <v>104.809795875381</v>
      </c>
      <c r="M233" s="16" t="str">
        <f aca="false">IF(C233&lt;=K233,"REORDER",IF(C233&gt;L233,"OVERSTOCK","OK"))</f>
        <v>OVERSTOCK</v>
      </c>
      <c r="N233" s="16" t="str">
        <f aca="false">IF(C233&lt;=D233,"REORDER","OK")</f>
        <v>OK</v>
      </c>
      <c r="O233" s="18" t="n">
        <f aca="false">IF(D233&lt;I233,1,0)</f>
        <v>0</v>
      </c>
      <c r="P233" s="20" t="n">
        <f aca="false">C233/F233</f>
        <v>35.038084874864</v>
      </c>
      <c r="Q233" s="19" t="n">
        <f aca="false">DATA!N233</f>
        <v>132.77</v>
      </c>
      <c r="R233" s="19" t="n">
        <f aca="false">DATA!O233</f>
        <v>1.85</v>
      </c>
      <c r="S233" s="17" t="n">
        <f aca="false">C233*Q233</f>
        <v>42751.94</v>
      </c>
      <c r="T233" s="19" t="n">
        <f aca="false">C233*R233</f>
        <v>595.7</v>
      </c>
      <c r="U233" s="20" t="n">
        <f aca="false">MAX(0,C233-L233)</f>
        <v>217.190204124619</v>
      </c>
      <c r="V233" s="17" t="n">
        <f aca="false">U233*Q233</f>
        <v>28836.3434016257</v>
      </c>
      <c r="W233" s="19" t="n">
        <f aca="false">U233*R233</f>
        <v>401.801877630545</v>
      </c>
      <c r="X233" s="20" t="n">
        <f aca="false">MAX(0,K233-C233)</f>
        <v>0</v>
      </c>
      <c r="Y233" s="17" t="n">
        <f aca="false">F233*PARAMETER!$B$5*Q233</f>
        <v>445357.0495</v>
      </c>
      <c r="Z233" s="21" t="n">
        <f aca="false">SUMIF($Y$2:$Y$3205,"&gt;="&amp;Y233)/SUM($Y$2:$Y$3205)</f>
        <v>0.921781936468776</v>
      </c>
      <c r="AA233" s="16" t="str">
        <f aca="false">IF(Z233&lt;=PARAMETER!$B$7,"A",IF(Z233&lt;=PARAMETER!$B$8,"B","C"))</f>
        <v>B</v>
      </c>
      <c r="AB233" s="22" t="n">
        <f aca="false">G233/F233</f>
        <v>0.381936887921654</v>
      </c>
      <c r="AC233" s="16" t="str">
        <f aca="false">IF(AB233&lt;=PARAMETER!$B$9,"X",IF(AB233&lt;=PARAMETER!$B$10,"Y","Z"))</f>
        <v>Y</v>
      </c>
      <c r="AD233" s="16" t="str">
        <f aca="false">AA233&amp;AC233</f>
        <v>BY</v>
      </c>
      <c r="AE233" s="22" t="n">
        <f aca="false">DATA!I233</f>
        <v>0.66</v>
      </c>
      <c r="AF233" s="18" t="n">
        <f aca="false">DATA!L233</f>
        <v>83</v>
      </c>
      <c r="AG233" s="16" t="str">
        <f aca="false">DATA!K233</f>
        <v>D</v>
      </c>
      <c r="AH233" s="18" t="n">
        <f aca="false">IF(AE233&gt;=PARAMETER!$B$12,1,0)</f>
        <v>0</v>
      </c>
      <c r="AI233" s="18" t="n">
        <f aca="false">IF(AF233&gt;=PARAMETER!$B$13,1,0)</f>
        <v>0</v>
      </c>
      <c r="AJ233" s="18" t="n">
        <f aca="false">IF(AND(AH233=1,AI233=1),1,0)</f>
        <v>0</v>
      </c>
    </row>
    <row r="234" customFormat="false" ht="15" hidden="false" customHeight="false" outlineLevel="0" collapsed="false">
      <c r="A234" s="16" t="str">
        <f aca="false">DATA!A234</f>
        <v>ITM10232</v>
      </c>
      <c r="B234" s="16" t="str">
        <f aca="false">DATA!B234</f>
        <v>Pharma</v>
      </c>
      <c r="C234" s="17" t="n">
        <f aca="false">DATA!C234</f>
        <v>165</v>
      </c>
      <c r="D234" s="17" t="n">
        <f aca="false">DATA!D234</f>
        <v>98</v>
      </c>
      <c r="E234" s="18" t="n">
        <f aca="false">DATA!F234</f>
        <v>5</v>
      </c>
      <c r="F234" s="19" t="n">
        <f aca="false">DATA!G234</f>
        <v>35.23</v>
      </c>
      <c r="G234" s="19" t="n">
        <f aca="false">DATA!H234</f>
        <v>2.53</v>
      </c>
      <c r="H234" s="18" t="n">
        <f aca="false">DATA!E234</f>
        <v>4</v>
      </c>
      <c r="I234" s="20" t="n">
        <f aca="false">F234*E234</f>
        <v>176.15</v>
      </c>
      <c r="J234" s="20" t="n">
        <f aca="false">PARAMETER!$B$4*G234*SQRT(E234)</f>
        <v>9.30535144293844</v>
      </c>
      <c r="K234" s="20" t="n">
        <f aca="false">I234+J234</f>
        <v>185.455351442938</v>
      </c>
      <c r="L234" s="20" t="n">
        <f aca="false">K234+F234*H234</f>
        <v>326.375351442938</v>
      </c>
      <c r="M234" s="16" t="str">
        <f aca="false">IF(C234&lt;=K234,"REORDER",IF(C234&gt;L234,"OVERSTOCK","OK"))</f>
        <v>REORDER</v>
      </c>
      <c r="N234" s="16" t="str">
        <f aca="false">IF(C234&lt;=D234,"REORDER","OK")</f>
        <v>OK</v>
      </c>
      <c r="O234" s="18" t="n">
        <f aca="false">IF(D234&lt;I234,1,0)</f>
        <v>1</v>
      </c>
      <c r="P234" s="20" t="n">
        <f aca="false">C234/F234</f>
        <v>4.68350837354527</v>
      </c>
      <c r="Q234" s="19" t="n">
        <f aca="false">DATA!N234</f>
        <v>18.51</v>
      </c>
      <c r="R234" s="19" t="n">
        <f aca="false">DATA!O234</f>
        <v>1.46</v>
      </c>
      <c r="S234" s="17" t="n">
        <f aca="false">C234*Q234</f>
        <v>3054.15</v>
      </c>
      <c r="T234" s="19" t="n">
        <f aca="false">C234*R234</f>
        <v>240.9</v>
      </c>
      <c r="U234" s="20" t="n">
        <f aca="false">MAX(0,C234-L234)</f>
        <v>0</v>
      </c>
      <c r="V234" s="17" t="n">
        <f aca="false">U234*Q234</f>
        <v>0</v>
      </c>
      <c r="W234" s="19" t="n">
        <f aca="false">U234*R234</f>
        <v>0</v>
      </c>
      <c r="X234" s="20" t="n">
        <f aca="false">MAX(0,K234-C234)</f>
        <v>20.4553514429384</v>
      </c>
      <c r="Y234" s="17" t="n">
        <f aca="false">F234*PARAMETER!$B$5*Q234</f>
        <v>238019.1645</v>
      </c>
      <c r="Z234" s="21" t="n">
        <f aca="false">SUMIF($Y$2:$Y$3205,"&gt;="&amp;Y234)/SUM($Y$2:$Y$3205)</f>
        <v>0.974846500542836</v>
      </c>
      <c r="AA234" s="16" t="str">
        <f aca="false">IF(Z234&lt;=PARAMETER!$B$7,"A",IF(Z234&lt;=PARAMETER!$B$8,"B","C"))</f>
        <v>C</v>
      </c>
      <c r="AB234" s="22" t="n">
        <f aca="false">G234/F234</f>
        <v>0.0718137950610275</v>
      </c>
      <c r="AC234" s="16" t="str">
        <f aca="false">IF(AB234&lt;=PARAMETER!$B$9,"X",IF(AB234&lt;=PARAMETER!$B$10,"Y","Z"))</f>
        <v>X</v>
      </c>
      <c r="AD234" s="16" t="str">
        <f aca="false">AA234&amp;AC234</f>
        <v>CX</v>
      </c>
      <c r="AE234" s="22" t="n">
        <f aca="false">DATA!I234</f>
        <v>0.82</v>
      </c>
      <c r="AF234" s="18" t="n">
        <f aca="false">DATA!L234</f>
        <v>58</v>
      </c>
      <c r="AG234" s="16" t="str">
        <f aca="false">DATA!K234</f>
        <v>D</v>
      </c>
      <c r="AH234" s="18" t="n">
        <f aca="false">IF(AE234&gt;=PARAMETER!$B$12,1,0)</f>
        <v>1</v>
      </c>
      <c r="AI234" s="18" t="n">
        <f aca="false">IF(AF234&gt;=PARAMETER!$B$13,1,0)</f>
        <v>0</v>
      </c>
      <c r="AJ234" s="18" t="n">
        <f aca="false">IF(AND(AH234=1,AI234=1),1,0)</f>
        <v>0</v>
      </c>
    </row>
    <row r="235" customFormat="false" ht="15" hidden="false" customHeight="false" outlineLevel="0" collapsed="false">
      <c r="A235" s="16" t="str">
        <f aca="false">DATA!A235</f>
        <v>ITM10233</v>
      </c>
      <c r="B235" s="16" t="str">
        <f aca="false">DATA!B235</f>
        <v>Pharma</v>
      </c>
      <c r="C235" s="17" t="n">
        <f aca="false">DATA!C235</f>
        <v>275</v>
      </c>
      <c r="D235" s="17" t="n">
        <f aca="false">DATA!D235</f>
        <v>59</v>
      </c>
      <c r="E235" s="18" t="n">
        <f aca="false">DATA!F235</f>
        <v>9</v>
      </c>
      <c r="F235" s="19" t="n">
        <f aca="false">DATA!G235</f>
        <v>39.23</v>
      </c>
      <c r="G235" s="19" t="n">
        <f aca="false">DATA!H235</f>
        <v>9.11</v>
      </c>
      <c r="H235" s="18" t="n">
        <f aca="false">DATA!E235</f>
        <v>7</v>
      </c>
      <c r="I235" s="20" t="n">
        <f aca="false">F235*E235</f>
        <v>353.07</v>
      </c>
      <c r="J235" s="20" t="n">
        <f aca="false">PARAMETER!$B$4*G235*SQRT(E235)</f>
        <v>44.9538496245837</v>
      </c>
      <c r="K235" s="20" t="n">
        <f aca="false">I235+J235</f>
        <v>398.023849624584</v>
      </c>
      <c r="L235" s="20" t="n">
        <f aca="false">K235+F235*H235</f>
        <v>672.633849624584</v>
      </c>
      <c r="M235" s="16" t="str">
        <f aca="false">IF(C235&lt;=K235,"REORDER",IF(C235&gt;L235,"OVERSTOCK","OK"))</f>
        <v>REORDER</v>
      </c>
      <c r="N235" s="16" t="str">
        <f aca="false">IF(C235&lt;=D235,"REORDER","OK")</f>
        <v>OK</v>
      </c>
      <c r="O235" s="18" t="n">
        <f aca="false">IF(D235&lt;I235,1,0)</f>
        <v>1</v>
      </c>
      <c r="P235" s="20" t="n">
        <f aca="false">C235/F235</f>
        <v>7.00994137139944</v>
      </c>
      <c r="Q235" s="19" t="n">
        <f aca="false">DATA!N235</f>
        <v>173.22</v>
      </c>
      <c r="R235" s="19" t="n">
        <f aca="false">DATA!O235</f>
        <v>1.62</v>
      </c>
      <c r="S235" s="17" t="n">
        <f aca="false">C235*Q235</f>
        <v>47635.5</v>
      </c>
      <c r="T235" s="19" t="n">
        <f aca="false">C235*R235</f>
        <v>445.5</v>
      </c>
      <c r="U235" s="20" t="n">
        <f aca="false">MAX(0,C235-L235)</f>
        <v>0</v>
      </c>
      <c r="V235" s="17" t="n">
        <f aca="false">U235*Q235</f>
        <v>0</v>
      </c>
      <c r="W235" s="19" t="n">
        <f aca="false">U235*R235</f>
        <v>0</v>
      </c>
      <c r="X235" s="20" t="n">
        <f aca="false">MAX(0,K235-C235)</f>
        <v>123.023849624584</v>
      </c>
      <c r="Y235" s="17" t="n">
        <f aca="false">F235*PARAMETER!$B$5*Q235</f>
        <v>2480328.519</v>
      </c>
      <c r="Z235" s="21" t="n">
        <f aca="false">SUMIF($Y$2:$Y$3205,"&gt;="&amp;Y235)/SUM($Y$2:$Y$3205)</f>
        <v>0.191179974133713</v>
      </c>
      <c r="AA235" s="16" t="str">
        <f aca="false">IF(Z235&lt;=PARAMETER!$B$7,"A",IF(Z235&lt;=PARAMETER!$B$8,"B","C"))</f>
        <v>A</v>
      </c>
      <c r="AB235" s="22" t="n">
        <f aca="false">G235/F235</f>
        <v>0.232220239612541</v>
      </c>
      <c r="AC235" s="16" t="str">
        <f aca="false">IF(AB235&lt;=PARAMETER!$B$9,"X",IF(AB235&lt;=PARAMETER!$B$10,"Y","Z"))</f>
        <v>X</v>
      </c>
      <c r="AD235" s="16" t="str">
        <f aca="false">AA235&amp;AC235</f>
        <v>AX</v>
      </c>
      <c r="AE235" s="22" t="n">
        <f aca="false">DATA!I235</f>
        <v>0.9</v>
      </c>
      <c r="AF235" s="18" t="n">
        <f aca="false">DATA!L235</f>
        <v>121</v>
      </c>
      <c r="AG235" s="16" t="str">
        <f aca="false">DATA!K235</f>
        <v>A</v>
      </c>
      <c r="AH235" s="18" t="n">
        <f aca="false">IF(AE235&gt;=PARAMETER!$B$12,1,0)</f>
        <v>1</v>
      </c>
      <c r="AI235" s="18" t="n">
        <f aca="false">IF(AF235&gt;=PARAMETER!$B$13,1,0)</f>
        <v>1</v>
      </c>
      <c r="AJ235" s="18" t="n">
        <f aca="false">IF(AND(AH235=1,AI235=1),1,0)</f>
        <v>1</v>
      </c>
    </row>
    <row r="236" customFormat="false" ht="15" hidden="false" customHeight="false" outlineLevel="0" collapsed="false">
      <c r="A236" s="16" t="str">
        <f aca="false">DATA!A236</f>
        <v>ITM10234</v>
      </c>
      <c r="B236" s="16" t="str">
        <f aca="false">DATA!B236</f>
        <v>Electronics</v>
      </c>
      <c r="C236" s="17" t="n">
        <f aca="false">DATA!C236</f>
        <v>481</v>
      </c>
      <c r="D236" s="17" t="n">
        <f aca="false">DATA!D236</f>
        <v>21</v>
      </c>
      <c r="E236" s="18" t="n">
        <f aca="false">DATA!F236</f>
        <v>9</v>
      </c>
      <c r="F236" s="19" t="n">
        <f aca="false">DATA!G236</f>
        <v>17.18</v>
      </c>
      <c r="G236" s="19" t="n">
        <f aca="false">DATA!H236</f>
        <v>9.04</v>
      </c>
      <c r="H236" s="18" t="n">
        <f aca="false">DATA!E236</f>
        <v>6</v>
      </c>
      <c r="I236" s="20" t="n">
        <f aca="false">F236*E236</f>
        <v>154.62</v>
      </c>
      <c r="J236" s="20" t="n">
        <f aca="false">PARAMETER!$B$4*G236*SQRT(E236)</f>
        <v>44.6084303629239</v>
      </c>
      <c r="K236" s="20" t="n">
        <f aca="false">I236+J236</f>
        <v>199.228430362924</v>
      </c>
      <c r="L236" s="20" t="n">
        <f aca="false">K236+F236*H236</f>
        <v>302.308430362924</v>
      </c>
      <c r="M236" s="16" t="str">
        <f aca="false">IF(C236&lt;=K236,"REORDER",IF(C236&gt;L236,"OVERSTOCK","OK"))</f>
        <v>OVERSTOCK</v>
      </c>
      <c r="N236" s="16" t="str">
        <f aca="false">IF(C236&lt;=D236,"REORDER","OK")</f>
        <v>OK</v>
      </c>
      <c r="O236" s="18" t="n">
        <f aca="false">IF(D236&lt;I236,1,0)</f>
        <v>1</v>
      </c>
      <c r="P236" s="20" t="n">
        <f aca="false">C236/F236</f>
        <v>27.9976717112922</v>
      </c>
      <c r="Q236" s="19" t="n">
        <f aca="false">DATA!N236</f>
        <v>194.32</v>
      </c>
      <c r="R236" s="19" t="n">
        <f aca="false">DATA!O236</f>
        <v>1.21</v>
      </c>
      <c r="S236" s="17" t="n">
        <f aca="false">C236*Q236</f>
        <v>93467.92</v>
      </c>
      <c r="T236" s="19" t="n">
        <f aca="false">C236*R236</f>
        <v>582.01</v>
      </c>
      <c r="U236" s="20" t="n">
        <f aca="false">MAX(0,C236-L236)</f>
        <v>178.691569637076</v>
      </c>
      <c r="V236" s="17" t="n">
        <f aca="false">U236*Q236</f>
        <v>34723.3458118766</v>
      </c>
      <c r="W236" s="19" t="n">
        <f aca="false">U236*R236</f>
        <v>216.216799260862</v>
      </c>
      <c r="X236" s="20" t="n">
        <f aca="false">MAX(0,K236-C236)</f>
        <v>0</v>
      </c>
      <c r="Y236" s="17" t="n">
        <f aca="false">F236*PARAMETER!$B$5*Q236</f>
        <v>1218522.424</v>
      </c>
      <c r="Z236" s="21" t="n">
        <f aca="false">SUMIF($Y$2:$Y$3205,"&gt;="&amp;Y236)/SUM($Y$2:$Y$3205)</f>
        <v>0.637501634040885</v>
      </c>
      <c r="AA236" s="16" t="str">
        <f aca="false">IF(Z236&lt;=PARAMETER!$B$7,"A",IF(Z236&lt;=PARAMETER!$B$8,"B","C"))</f>
        <v>A</v>
      </c>
      <c r="AB236" s="22" t="n">
        <f aca="false">G236/F236</f>
        <v>0.526193247962747</v>
      </c>
      <c r="AC236" s="16" t="str">
        <f aca="false">IF(AB236&lt;=PARAMETER!$B$9,"X",IF(AB236&lt;=PARAMETER!$B$10,"Y","Z"))</f>
        <v>Z</v>
      </c>
      <c r="AD236" s="16" t="str">
        <f aca="false">AA236&amp;AC236</f>
        <v>AZ</v>
      </c>
      <c r="AE236" s="22" t="n">
        <f aca="false">DATA!I236</f>
        <v>0.52</v>
      </c>
      <c r="AF236" s="18" t="n">
        <f aca="false">DATA!L236</f>
        <v>117</v>
      </c>
      <c r="AG236" s="16" t="str">
        <f aca="false">DATA!K236</f>
        <v>A</v>
      </c>
      <c r="AH236" s="18" t="n">
        <f aca="false">IF(AE236&gt;=PARAMETER!$B$12,1,0)</f>
        <v>0</v>
      </c>
      <c r="AI236" s="18" t="n">
        <f aca="false">IF(AF236&gt;=PARAMETER!$B$13,1,0)</f>
        <v>1</v>
      </c>
      <c r="AJ236" s="18" t="n">
        <f aca="false">IF(AND(AH236=1,AI236=1),1,0)</f>
        <v>0</v>
      </c>
    </row>
    <row r="237" customFormat="false" ht="15" hidden="false" customHeight="false" outlineLevel="0" collapsed="false">
      <c r="A237" s="16" t="str">
        <f aca="false">DATA!A237</f>
        <v>ITM10235</v>
      </c>
      <c r="B237" s="16" t="str">
        <f aca="false">DATA!B237</f>
        <v>Apparel</v>
      </c>
      <c r="C237" s="17" t="n">
        <f aca="false">DATA!C237</f>
        <v>246</v>
      </c>
      <c r="D237" s="17" t="n">
        <f aca="false">DATA!D237</f>
        <v>98</v>
      </c>
      <c r="E237" s="18" t="n">
        <f aca="false">DATA!F237</f>
        <v>3</v>
      </c>
      <c r="F237" s="19" t="n">
        <f aca="false">DATA!G237</f>
        <v>16.79</v>
      </c>
      <c r="G237" s="19" t="n">
        <f aca="false">DATA!H237</f>
        <v>1.47</v>
      </c>
      <c r="H237" s="18" t="n">
        <f aca="false">DATA!E237</f>
        <v>9</v>
      </c>
      <c r="I237" s="20" t="n">
        <f aca="false">F237*E237</f>
        <v>50.37</v>
      </c>
      <c r="J237" s="20" t="n">
        <f aca="false">PARAMETER!$B$4*G237*SQRT(E237)</f>
        <v>4.18798597775402</v>
      </c>
      <c r="K237" s="20" t="n">
        <f aca="false">I237+J237</f>
        <v>54.557985977754</v>
      </c>
      <c r="L237" s="20" t="n">
        <f aca="false">K237+F237*H237</f>
        <v>205.667985977754</v>
      </c>
      <c r="M237" s="16" t="str">
        <f aca="false">IF(C237&lt;=K237,"REORDER",IF(C237&gt;L237,"OVERSTOCK","OK"))</f>
        <v>OVERSTOCK</v>
      </c>
      <c r="N237" s="16" t="str">
        <f aca="false">IF(C237&lt;=D237,"REORDER","OK")</f>
        <v>OK</v>
      </c>
      <c r="O237" s="18" t="n">
        <f aca="false">IF(D237&lt;I237,1,0)</f>
        <v>0</v>
      </c>
      <c r="P237" s="20" t="n">
        <f aca="false">C237/F237</f>
        <v>14.6515783204288</v>
      </c>
      <c r="Q237" s="19" t="n">
        <f aca="false">DATA!N237</f>
        <v>192.46</v>
      </c>
      <c r="R237" s="19" t="n">
        <f aca="false">DATA!O237</f>
        <v>1.36</v>
      </c>
      <c r="S237" s="17" t="n">
        <f aca="false">C237*Q237</f>
        <v>47345.16</v>
      </c>
      <c r="T237" s="19" t="n">
        <f aca="false">C237*R237</f>
        <v>334.56</v>
      </c>
      <c r="U237" s="20" t="n">
        <f aca="false">MAX(0,C237-L237)</f>
        <v>40.332014022246</v>
      </c>
      <c r="V237" s="17" t="n">
        <f aca="false">U237*Q237</f>
        <v>7762.29941872147</v>
      </c>
      <c r="W237" s="19" t="n">
        <f aca="false">U237*R237</f>
        <v>54.8515390702546</v>
      </c>
      <c r="X237" s="20" t="n">
        <f aca="false">MAX(0,K237-C237)</f>
        <v>0</v>
      </c>
      <c r="Y237" s="17" t="n">
        <f aca="false">F237*PARAMETER!$B$5*Q237</f>
        <v>1179462.241</v>
      </c>
      <c r="Z237" s="21" t="n">
        <f aca="false">SUMIF($Y$2:$Y$3205,"&gt;="&amp;Y237)/SUM($Y$2:$Y$3205)</f>
        <v>0.65506072728063</v>
      </c>
      <c r="AA237" s="16" t="str">
        <f aca="false">IF(Z237&lt;=PARAMETER!$B$7,"A",IF(Z237&lt;=PARAMETER!$B$8,"B","C"))</f>
        <v>A</v>
      </c>
      <c r="AB237" s="22" t="n">
        <f aca="false">G237/F237</f>
        <v>0.087552114353782</v>
      </c>
      <c r="AC237" s="16" t="str">
        <f aca="false">IF(AB237&lt;=PARAMETER!$B$9,"X",IF(AB237&lt;=PARAMETER!$B$10,"Y","Z"))</f>
        <v>X</v>
      </c>
      <c r="AD237" s="16" t="str">
        <f aca="false">AA237&amp;AC237</f>
        <v>AX</v>
      </c>
      <c r="AE237" s="22" t="n">
        <f aca="false">DATA!I237</f>
        <v>0.91</v>
      </c>
      <c r="AF237" s="18" t="n">
        <f aca="false">DATA!L237</f>
        <v>69</v>
      </c>
      <c r="AG237" s="16" t="str">
        <f aca="false">DATA!K237</f>
        <v>B</v>
      </c>
      <c r="AH237" s="18" t="n">
        <f aca="false">IF(AE237&gt;=PARAMETER!$B$12,1,0)</f>
        <v>1</v>
      </c>
      <c r="AI237" s="18" t="n">
        <f aca="false">IF(AF237&gt;=PARAMETER!$B$13,1,0)</f>
        <v>0</v>
      </c>
      <c r="AJ237" s="18" t="n">
        <f aca="false">IF(AND(AH237=1,AI237=1),1,0)</f>
        <v>0</v>
      </c>
    </row>
    <row r="238" customFormat="false" ht="15" hidden="false" customHeight="false" outlineLevel="0" collapsed="false">
      <c r="A238" s="16" t="str">
        <f aca="false">DATA!A238</f>
        <v>ITM10236</v>
      </c>
      <c r="B238" s="16" t="str">
        <f aca="false">DATA!B238</f>
        <v>Electronics</v>
      </c>
      <c r="C238" s="17" t="n">
        <f aca="false">DATA!C238</f>
        <v>255</v>
      </c>
      <c r="D238" s="17" t="n">
        <f aca="false">DATA!D238</f>
        <v>90</v>
      </c>
      <c r="E238" s="18" t="n">
        <f aca="false">DATA!F238</f>
        <v>5</v>
      </c>
      <c r="F238" s="19" t="n">
        <f aca="false">DATA!G238</f>
        <v>28.33</v>
      </c>
      <c r="G238" s="19" t="n">
        <f aca="false">DATA!H238</f>
        <v>1.86</v>
      </c>
      <c r="H238" s="18" t="n">
        <f aca="false">DATA!E238</f>
        <v>7</v>
      </c>
      <c r="I238" s="20" t="n">
        <f aca="false">F238*E238</f>
        <v>141.65</v>
      </c>
      <c r="J238" s="20" t="n">
        <f aca="false">PARAMETER!$B$4*G238*SQRT(E238)</f>
        <v>6.84108841259506</v>
      </c>
      <c r="K238" s="20" t="n">
        <f aca="false">I238+J238</f>
        <v>148.491088412595</v>
      </c>
      <c r="L238" s="20" t="n">
        <f aca="false">K238+F238*H238</f>
        <v>346.801088412595</v>
      </c>
      <c r="M238" s="16" t="str">
        <f aca="false">IF(C238&lt;=K238,"REORDER",IF(C238&gt;L238,"OVERSTOCK","OK"))</f>
        <v>OK</v>
      </c>
      <c r="N238" s="16" t="str">
        <f aca="false">IF(C238&lt;=D238,"REORDER","OK")</f>
        <v>OK</v>
      </c>
      <c r="O238" s="18" t="n">
        <f aca="false">IF(D238&lt;I238,1,0)</f>
        <v>1</v>
      </c>
      <c r="P238" s="20" t="n">
        <f aca="false">C238/F238</f>
        <v>9.00105894811154</v>
      </c>
      <c r="Q238" s="19" t="n">
        <f aca="false">DATA!N238</f>
        <v>52.01</v>
      </c>
      <c r="R238" s="19" t="n">
        <f aca="false">DATA!O238</f>
        <v>0.84</v>
      </c>
      <c r="S238" s="17" t="n">
        <f aca="false">C238*Q238</f>
        <v>13262.55</v>
      </c>
      <c r="T238" s="19" t="n">
        <f aca="false">C238*R238</f>
        <v>214.2</v>
      </c>
      <c r="U238" s="20" t="n">
        <f aca="false">MAX(0,C238-L238)</f>
        <v>0</v>
      </c>
      <c r="V238" s="17" t="n">
        <f aca="false">U238*Q238</f>
        <v>0</v>
      </c>
      <c r="W238" s="19" t="n">
        <f aca="false">U238*R238</f>
        <v>0</v>
      </c>
      <c r="X238" s="20" t="n">
        <f aca="false">MAX(0,K238-C238)</f>
        <v>0</v>
      </c>
      <c r="Y238" s="17" t="n">
        <f aca="false">F238*PARAMETER!$B$5*Q238</f>
        <v>537806.8045</v>
      </c>
      <c r="Z238" s="21" t="n">
        <f aca="false">SUMIF($Y$2:$Y$3205,"&gt;="&amp;Y238)/SUM($Y$2:$Y$3205)</f>
        <v>0.894057191179236</v>
      </c>
      <c r="AA238" s="16" t="str">
        <f aca="false">IF(Z238&lt;=PARAMETER!$B$7,"A",IF(Z238&lt;=PARAMETER!$B$8,"B","C"))</f>
        <v>B</v>
      </c>
      <c r="AB238" s="22" t="n">
        <f aca="false">G238/F238</f>
        <v>0.0656547829156371</v>
      </c>
      <c r="AC238" s="16" t="str">
        <f aca="false">IF(AB238&lt;=PARAMETER!$B$9,"X",IF(AB238&lt;=PARAMETER!$B$10,"Y","Z"))</f>
        <v>X</v>
      </c>
      <c r="AD238" s="16" t="str">
        <f aca="false">AA238&amp;AC238</f>
        <v>BX</v>
      </c>
      <c r="AE238" s="22" t="n">
        <f aca="false">DATA!I238</f>
        <v>0.56</v>
      </c>
      <c r="AF238" s="18" t="n">
        <f aca="false">DATA!L238</f>
        <v>103</v>
      </c>
      <c r="AG238" s="16" t="str">
        <f aca="false">DATA!K238</f>
        <v>B</v>
      </c>
      <c r="AH238" s="18" t="n">
        <f aca="false">IF(AE238&gt;=PARAMETER!$B$12,1,0)</f>
        <v>0</v>
      </c>
      <c r="AI238" s="18" t="n">
        <f aca="false">IF(AF238&gt;=PARAMETER!$B$13,1,0)</f>
        <v>1</v>
      </c>
      <c r="AJ238" s="18" t="n">
        <f aca="false">IF(AND(AH238=1,AI238=1),1,0)</f>
        <v>0</v>
      </c>
    </row>
    <row r="239" customFormat="false" ht="15" hidden="false" customHeight="false" outlineLevel="0" collapsed="false">
      <c r="A239" s="16" t="str">
        <f aca="false">DATA!A239</f>
        <v>ITM10237</v>
      </c>
      <c r="B239" s="16" t="str">
        <f aca="false">DATA!B239</f>
        <v>Pharma</v>
      </c>
      <c r="C239" s="17" t="n">
        <f aca="false">DATA!C239</f>
        <v>380</v>
      </c>
      <c r="D239" s="17" t="n">
        <f aca="false">DATA!D239</f>
        <v>69</v>
      </c>
      <c r="E239" s="18" t="n">
        <f aca="false">DATA!F239</f>
        <v>8</v>
      </c>
      <c r="F239" s="19" t="n">
        <f aca="false">DATA!G239</f>
        <v>43.2</v>
      </c>
      <c r="G239" s="19" t="n">
        <f aca="false">DATA!H239</f>
        <v>8.69</v>
      </c>
      <c r="H239" s="18" t="n">
        <f aca="false">DATA!E239</f>
        <v>10</v>
      </c>
      <c r="I239" s="20" t="n">
        <f aca="false">F239*E239</f>
        <v>345.6</v>
      </c>
      <c r="J239" s="20" t="n">
        <f aca="false">PARAMETER!$B$4*G239*SQRT(E239)</f>
        <v>40.4289094618012</v>
      </c>
      <c r="K239" s="20" t="n">
        <f aca="false">I239+J239</f>
        <v>386.028909461801</v>
      </c>
      <c r="L239" s="20" t="n">
        <f aca="false">K239+F239*H239</f>
        <v>818.028909461801</v>
      </c>
      <c r="M239" s="16" t="str">
        <f aca="false">IF(C239&lt;=K239,"REORDER",IF(C239&gt;L239,"OVERSTOCK","OK"))</f>
        <v>REORDER</v>
      </c>
      <c r="N239" s="16" t="str">
        <f aca="false">IF(C239&lt;=D239,"REORDER","OK")</f>
        <v>OK</v>
      </c>
      <c r="O239" s="18" t="n">
        <f aca="false">IF(D239&lt;I239,1,0)</f>
        <v>1</v>
      </c>
      <c r="P239" s="20" t="n">
        <f aca="false">C239/F239</f>
        <v>8.7962962962963</v>
      </c>
      <c r="Q239" s="19" t="n">
        <f aca="false">DATA!N239</f>
        <v>52.92</v>
      </c>
      <c r="R239" s="19" t="n">
        <f aca="false">DATA!O239</f>
        <v>1.39</v>
      </c>
      <c r="S239" s="17" t="n">
        <f aca="false">C239*Q239</f>
        <v>20109.6</v>
      </c>
      <c r="T239" s="19" t="n">
        <f aca="false">C239*R239</f>
        <v>528.2</v>
      </c>
      <c r="U239" s="20" t="n">
        <f aca="false">MAX(0,C239-L239)</f>
        <v>0</v>
      </c>
      <c r="V239" s="17" t="n">
        <f aca="false">U239*Q239</f>
        <v>0</v>
      </c>
      <c r="W239" s="19" t="n">
        <f aca="false">U239*R239</f>
        <v>0</v>
      </c>
      <c r="X239" s="20" t="n">
        <f aca="false">MAX(0,K239-C239)</f>
        <v>6.02890946180116</v>
      </c>
      <c r="Y239" s="17" t="n">
        <f aca="false">F239*PARAMETER!$B$5*Q239</f>
        <v>834442.56</v>
      </c>
      <c r="Z239" s="21" t="n">
        <f aca="false">SUMIF($Y$2:$Y$3205,"&gt;="&amp;Y239)/SUM($Y$2:$Y$3205)</f>
        <v>0.798701181240252</v>
      </c>
      <c r="AA239" s="16" t="str">
        <f aca="false">IF(Z239&lt;=PARAMETER!$B$7,"A",IF(Z239&lt;=PARAMETER!$B$8,"B","C"))</f>
        <v>A</v>
      </c>
      <c r="AB239" s="22" t="n">
        <f aca="false">G239/F239</f>
        <v>0.201157407407407</v>
      </c>
      <c r="AC239" s="16" t="str">
        <f aca="false">IF(AB239&lt;=PARAMETER!$B$9,"X",IF(AB239&lt;=PARAMETER!$B$10,"Y","Z"))</f>
        <v>X</v>
      </c>
      <c r="AD239" s="16" t="str">
        <f aca="false">AA239&amp;AC239</f>
        <v>AX</v>
      </c>
      <c r="AE239" s="22" t="n">
        <f aca="false">DATA!I239</f>
        <v>0.72</v>
      </c>
      <c r="AF239" s="18" t="n">
        <f aca="false">DATA!L239</f>
        <v>153</v>
      </c>
      <c r="AG239" s="16" t="str">
        <f aca="false">DATA!K239</f>
        <v>C</v>
      </c>
      <c r="AH239" s="18" t="n">
        <f aca="false">IF(AE239&gt;=PARAMETER!$B$12,1,0)</f>
        <v>0</v>
      </c>
      <c r="AI239" s="18" t="n">
        <f aca="false">IF(AF239&gt;=PARAMETER!$B$13,1,0)</f>
        <v>1</v>
      </c>
      <c r="AJ239" s="18" t="n">
        <f aca="false">IF(AND(AH239=1,AI239=1),1,0)</f>
        <v>0</v>
      </c>
    </row>
    <row r="240" customFormat="false" ht="15" hidden="false" customHeight="false" outlineLevel="0" collapsed="false">
      <c r="A240" s="16" t="str">
        <f aca="false">DATA!A240</f>
        <v>ITM10238</v>
      </c>
      <c r="B240" s="16" t="str">
        <f aca="false">DATA!B240</f>
        <v>Automotive</v>
      </c>
      <c r="C240" s="17" t="n">
        <f aca="false">DATA!C240</f>
        <v>399</v>
      </c>
      <c r="D240" s="17" t="n">
        <f aca="false">DATA!D240</f>
        <v>35</v>
      </c>
      <c r="E240" s="18" t="n">
        <f aca="false">DATA!F240</f>
        <v>3</v>
      </c>
      <c r="F240" s="19" t="n">
        <f aca="false">DATA!G240</f>
        <v>11.97</v>
      </c>
      <c r="G240" s="19" t="n">
        <f aca="false">DATA!H240</f>
        <v>4.29</v>
      </c>
      <c r="H240" s="18" t="n">
        <f aca="false">DATA!E240</f>
        <v>6</v>
      </c>
      <c r="I240" s="20" t="n">
        <f aca="false">F240*E240</f>
        <v>35.91</v>
      </c>
      <c r="J240" s="20" t="n">
        <f aca="false">PARAMETER!$B$4*G240*SQRT(E240)</f>
        <v>12.2220815269148</v>
      </c>
      <c r="K240" s="20" t="n">
        <f aca="false">I240+J240</f>
        <v>48.1320815269148</v>
      </c>
      <c r="L240" s="20" t="n">
        <f aca="false">K240+F240*H240</f>
        <v>119.952081526915</v>
      </c>
      <c r="M240" s="16" t="str">
        <f aca="false">IF(C240&lt;=K240,"REORDER",IF(C240&gt;L240,"OVERSTOCK","OK"))</f>
        <v>OVERSTOCK</v>
      </c>
      <c r="N240" s="16" t="str">
        <f aca="false">IF(C240&lt;=D240,"REORDER","OK")</f>
        <v>OK</v>
      </c>
      <c r="O240" s="18" t="n">
        <f aca="false">IF(D240&lt;I240,1,0)</f>
        <v>1</v>
      </c>
      <c r="P240" s="20" t="n">
        <f aca="false">C240/F240</f>
        <v>33.3333333333333</v>
      </c>
      <c r="Q240" s="19" t="n">
        <f aca="false">DATA!N240</f>
        <v>79.55</v>
      </c>
      <c r="R240" s="19" t="n">
        <f aca="false">DATA!O240</f>
        <v>1.96</v>
      </c>
      <c r="S240" s="17" t="n">
        <f aca="false">C240*Q240</f>
        <v>31740.45</v>
      </c>
      <c r="T240" s="19" t="n">
        <f aca="false">C240*R240</f>
        <v>782.04</v>
      </c>
      <c r="U240" s="20" t="n">
        <f aca="false">MAX(0,C240-L240)</f>
        <v>279.047918473085</v>
      </c>
      <c r="V240" s="17" t="n">
        <f aca="false">U240*Q240</f>
        <v>22198.2619145339</v>
      </c>
      <c r="W240" s="19" t="n">
        <f aca="false">U240*R240</f>
        <v>546.933920207247</v>
      </c>
      <c r="X240" s="20" t="n">
        <f aca="false">MAX(0,K240-C240)</f>
        <v>0</v>
      </c>
      <c r="Y240" s="17" t="n">
        <f aca="false">F240*PARAMETER!$B$5*Q240</f>
        <v>347557.9275</v>
      </c>
      <c r="Z240" s="21" t="n">
        <f aca="false">SUMIF($Y$2:$Y$3205,"&gt;="&amp;Y240)/SUM($Y$2:$Y$3205)</f>
        <v>0.94844922898921</v>
      </c>
      <c r="AA240" s="16" t="str">
        <f aca="false">IF(Z240&lt;=PARAMETER!$B$7,"A",IF(Z240&lt;=PARAMETER!$B$8,"B","C"))</f>
        <v>B</v>
      </c>
      <c r="AB240" s="22" t="n">
        <f aca="false">G240/F240</f>
        <v>0.358395989974937</v>
      </c>
      <c r="AC240" s="16" t="str">
        <f aca="false">IF(AB240&lt;=PARAMETER!$B$9,"X",IF(AB240&lt;=PARAMETER!$B$10,"Y","Z"))</f>
        <v>Y</v>
      </c>
      <c r="AD240" s="16" t="str">
        <f aca="false">AA240&amp;AC240</f>
        <v>BY</v>
      </c>
      <c r="AE240" s="22" t="n">
        <f aca="false">DATA!I240</f>
        <v>0.98</v>
      </c>
      <c r="AF240" s="18" t="n">
        <f aca="false">DATA!L240</f>
        <v>82</v>
      </c>
      <c r="AG240" s="16" t="str">
        <f aca="false">DATA!K240</f>
        <v>D</v>
      </c>
      <c r="AH240" s="18" t="n">
        <f aca="false">IF(AE240&gt;=PARAMETER!$B$12,1,0)</f>
        <v>1</v>
      </c>
      <c r="AI240" s="18" t="n">
        <f aca="false">IF(AF240&gt;=PARAMETER!$B$13,1,0)</f>
        <v>0</v>
      </c>
      <c r="AJ240" s="18" t="n">
        <f aca="false">IF(AND(AH240=1,AI240=1),1,0)</f>
        <v>0</v>
      </c>
    </row>
    <row r="241" customFormat="false" ht="15" hidden="false" customHeight="false" outlineLevel="0" collapsed="false">
      <c r="A241" s="16" t="str">
        <f aca="false">DATA!A241</f>
        <v>ITM10239</v>
      </c>
      <c r="B241" s="16" t="str">
        <f aca="false">DATA!B241</f>
        <v>Automotive</v>
      </c>
      <c r="C241" s="17" t="n">
        <f aca="false">DATA!C241</f>
        <v>474</v>
      </c>
      <c r="D241" s="17" t="n">
        <f aca="false">DATA!D241</f>
        <v>87</v>
      </c>
      <c r="E241" s="18" t="n">
        <f aca="false">DATA!F241</f>
        <v>2</v>
      </c>
      <c r="F241" s="19" t="n">
        <f aca="false">DATA!G241</f>
        <v>47.12</v>
      </c>
      <c r="G241" s="19" t="n">
        <f aca="false">DATA!H241</f>
        <v>2.11</v>
      </c>
      <c r="H241" s="18" t="n">
        <f aca="false">DATA!E241</f>
        <v>14</v>
      </c>
      <c r="I241" s="20" t="n">
        <f aca="false">F241*E241</f>
        <v>94.24</v>
      </c>
      <c r="J241" s="20" t="n">
        <f aca="false">PARAMETER!$B$4*G241*SQRT(E241)</f>
        <v>4.90822778851556</v>
      </c>
      <c r="K241" s="20" t="n">
        <f aca="false">I241+J241</f>
        <v>99.1482277885156</v>
      </c>
      <c r="L241" s="20" t="n">
        <f aca="false">K241+F241*H241</f>
        <v>758.828227788516</v>
      </c>
      <c r="M241" s="16" t="str">
        <f aca="false">IF(C241&lt;=K241,"REORDER",IF(C241&gt;L241,"OVERSTOCK","OK"))</f>
        <v>OK</v>
      </c>
      <c r="N241" s="16" t="str">
        <f aca="false">IF(C241&lt;=D241,"REORDER","OK")</f>
        <v>OK</v>
      </c>
      <c r="O241" s="18" t="n">
        <f aca="false">IF(D241&lt;I241,1,0)</f>
        <v>1</v>
      </c>
      <c r="P241" s="20" t="n">
        <f aca="false">C241/F241</f>
        <v>10.0594227504245</v>
      </c>
      <c r="Q241" s="19" t="n">
        <f aca="false">DATA!N241</f>
        <v>68.94</v>
      </c>
      <c r="R241" s="19" t="n">
        <f aca="false">DATA!O241</f>
        <v>1.33</v>
      </c>
      <c r="S241" s="17" t="n">
        <f aca="false">C241*Q241</f>
        <v>32677.56</v>
      </c>
      <c r="T241" s="19" t="n">
        <f aca="false">C241*R241</f>
        <v>630.42</v>
      </c>
      <c r="U241" s="20" t="n">
        <f aca="false">MAX(0,C241-L241)</f>
        <v>0</v>
      </c>
      <c r="V241" s="17" t="n">
        <f aca="false">U241*Q241</f>
        <v>0</v>
      </c>
      <c r="W241" s="19" t="n">
        <f aca="false">U241*R241</f>
        <v>0</v>
      </c>
      <c r="X241" s="20" t="n">
        <f aca="false">MAX(0,K241-C241)</f>
        <v>0</v>
      </c>
      <c r="Y241" s="17" t="n">
        <f aca="false">F241*PARAMETER!$B$5*Q241</f>
        <v>1185685.272</v>
      </c>
      <c r="Z241" s="21" t="n">
        <f aca="false">SUMIF($Y$2:$Y$3205,"&gt;="&amp;Y241)/SUM($Y$2:$Y$3205)</f>
        <v>0.651670210077476</v>
      </c>
      <c r="AA241" s="16" t="str">
        <f aca="false">IF(Z241&lt;=PARAMETER!$B$7,"A",IF(Z241&lt;=PARAMETER!$B$8,"B","C"))</f>
        <v>A</v>
      </c>
      <c r="AB241" s="22" t="n">
        <f aca="false">G241/F241</f>
        <v>0.0447792869269949</v>
      </c>
      <c r="AC241" s="16" t="str">
        <f aca="false">IF(AB241&lt;=PARAMETER!$B$9,"X",IF(AB241&lt;=PARAMETER!$B$10,"Y","Z"))</f>
        <v>X</v>
      </c>
      <c r="AD241" s="16" t="str">
        <f aca="false">AA241&amp;AC241</f>
        <v>AX</v>
      </c>
      <c r="AE241" s="22" t="n">
        <f aca="false">DATA!I241</f>
        <v>0.31</v>
      </c>
      <c r="AF241" s="18" t="n">
        <f aca="false">DATA!L241</f>
        <v>108</v>
      </c>
      <c r="AG241" s="16" t="str">
        <f aca="false">DATA!K241</f>
        <v>B</v>
      </c>
      <c r="AH241" s="18" t="n">
        <f aca="false">IF(AE241&gt;=PARAMETER!$B$12,1,0)</f>
        <v>0</v>
      </c>
      <c r="AI241" s="18" t="n">
        <f aca="false">IF(AF241&gt;=PARAMETER!$B$13,1,0)</f>
        <v>1</v>
      </c>
      <c r="AJ241" s="18" t="n">
        <f aca="false">IF(AND(AH241=1,AI241=1),1,0)</f>
        <v>0</v>
      </c>
    </row>
    <row r="242" customFormat="false" ht="15" hidden="false" customHeight="false" outlineLevel="0" collapsed="false">
      <c r="A242" s="16" t="str">
        <f aca="false">DATA!A242</f>
        <v>ITM10240</v>
      </c>
      <c r="B242" s="16" t="str">
        <f aca="false">DATA!B242</f>
        <v>Groceries</v>
      </c>
      <c r="C242" s="17" t="n">
        <f aca="false">DATA!C242</f>
        <v>32</v>
      </c>
      <c r="D242" s="17" t="n">
        <f aca="false">DATA!D242</f>
        <v>50</v>
      </c>
      <c r="E242" s="18" t="n">
        <f aca="false">DATA!F242</f>
        <v>3</v>
      </c>
      <c r="F242" s="19" t="n">
        <f aca="false">DATA!G242</f>
        <v>30.36</v>
      </c>
      <c r="G242" s="19" t="n">
        <f aca="false">DATA!H242</f>
        <v>5.35</v>
      </c>
      <c r="H242" s="18" t="n">
        <f aca="false">DATA!E242</f>
        <v>8</v>
      </c>
      <c r="I242" s="20" t="n">
        <f aca="false">F242*E242</f>
        <v>91.08</v>
      </c>
      <c r="J242" s="20" t="n">
        <f aca="false">PARAMETER!$B$4*G242*SQRT(E242)</f>
        <v>15.2419897829823</v>
      </c>
      <c r="K242" s="20" t="n">
        <f aca="false">I242+J242</f>
        <v>106.321989782982</v>
      </c>
      <c r="L242" s="20" t="n">
        <f aca="false">K242+F242*H242</f>
        <v>349.201989782982</v>
      </c>
      <c r="M242" s="16" t="str">
        <f aca="false">IF(C242&lt;=K242,"REORDER",IF(C242&gt;L242,"OVERSTOCK","OK"))</f>
        <v>REORDER</v>
      </c>
      <c r="N242" s="16" t="str">
        <f aca="false">IF(C242&lt;=D242,"REORDER","OK")</f>
        <v>REORDER</v>
      </c>
      <c r="O242" s="18" t="n">
        <f aca="false">IF(D242&lt;I242,1,0)</f>
        <v>1</v>
      </c>
      <c r="P242" s="20" t="n">
        <f aca="false">C242/F242</f>
        <v>1.05401844532279</v>
      </c>
      <c r="Q242" s="19" t="n">
        <f aca="false">DATA!N242</f>
        <v>68.07</v>
      </c>
      <c r="R242" s="19" t="n">
        <f aca="false">DATA!O242</f>
        <v>0.75</v>
      </c>
      <c r="S242" s="17" t="n">
        <f aca="false">C242*Q242</f>
        <v>2178.24</v>
      </c>
      <c r="T242" s="19" t="n">
        <f aca="false">C242*R242</f>
        <v>24</v>
      </c>
      <c r="U242" s="20" t="n">
        <f aca="false">MAX(0,C242-L242)</f>
        <v>0</v>
      </c>
      <c r="V242" s="17" t="n">
        <f aca="false">U242*Q242</f>
        <v>0</v>
      </c>
      <c r="W242" s="19" t="n">
        <f aca="false">U242*R242</f>
        <v>0</v>
      </c>
      <c r="X242" s="20" t="n">
        <f aca="false">MAX(0,K242-C242)</f>
        <v>74.3219897829823</v>
      </c>
      <c r="Y242" s="17" t="n">
        <f aca="false">F242*PARAMETER!$B$5*Q242</f>
        <v>754310.898</v>
      </c>
      <c r="Z242" s="21" t="n">
        <f aca="false">SUMIF($Y$2:$Y$3205,"&gt;="&amp;Y242)/SUM($Y$2:$Y$3205)</f>
        <v>0.825535813842238</v>
      </c>
      <c r="AA242" s="16" t="str">
        <f aca="false">IF(Z242&lt;=PARAMETER!$B$7,"A",IF(Z242&lt;=PARAMETER!$B$8,"B","C"))</f>
        <v>B</v>
      </c>
      <c r="AB242" s="22" t="n">
        <f aca="false">G242/F242</f>
        <v>0.176218708827404</v>
      </c>
      <c r="AC242" s="16" t="str">
        <f aca="false">IF(AB242&lt;=PARAMETER!$B$9,"X",IF(AB242&lt;=PARAMETER!$B$10,"Y","Z"))</f>
        <v>X</v>
      </c>
      <c r="AD242" s="16" t="str">
        <f aca="false">AA242&amp;AC242</f>
        <v>BX</v>
      </c>
      <c r="AE242" s="22" t="n">
        <f aca="false">DATA!I242</f>
        <v>0.25</v>
      </c>
      <c r="AF242" s="18" t="n">
        <f aca="false">DATA!L242</f>
        <v>123</v>
      </c>
      <c r="AG242" s="16" t="str">
        <f aca="false">DATA!K242</f>
        <v>C</v>
      </c>
      <c r="AH242" s="18" t="n">
        <f aca="false">IF(AE242&gt;=PARAMETER!$B$12,1,0)</f>
        <v>0</v>
      </c>
      <c r="AI242" s="18" t="n">
        <f aca="false">IF(AF242&gt;=PARAMETER!$B$13,1,0)</f>
        <v>1</v>
      </c>
      <c r="AJ242" s="18" t="n">
        <f aca="false">IF(AND(AH242=1,AI242=1),1,0)</f>
        <v>0</v>
      </c>
    </row>
    <row r="243" customFormat="false" ht="15" hidden="false" customHeight="false" outlineLevel="0" collapsed="false">
      <c r="A243" s="16" t="str">
        <f aca="false">DATA!A243</f>
        <v>ITM10241</v>
      </c>
      <c r="B243" s="16" t="str">
        <f aca="false">DATA!B243</f>
        <v>Electronics</v>
      </c>
      <c r="C243" s="17" t="n">
        <f aca="false">DATA!C243</f>
        <v>229</v>
      </c>
      <c r="D243" s="17" t="n">
        <f aca="false">DATA!D243</f>
        <v>45</v>
      </c>
      <c r="E243" s="18" t="n">
        <f aca="false">DATA!F243</f>
        <v>6</v>
      </c>
      <c r="F243" s="19" t="n">
        <f aca="false">DATA!G243</f>
        <v>49.61</v>
      </c>
      <c r="G243" s="19" t="n">
        <f aca="false">DATA!H243</f>
        <v>4.46</v>
      </c>
      <c r="H243" s="18" t="n">
        <f aca="false">DATA!E243</f>
        <v>6</v>
      </c>
      <c r="I243" s="20" t="n">
        <f aca="false">F243*E243</f>
        <v>297.66</v>
      </c>
      <c r="J243" s="20" t="n">
        <f aca="false">PARAMETER!$B$4*G243*SQRT(E243)</f>
        <v>17.9695723106841</v>
      </c>
      <c r="K243" s="20" t="n">
        <f aca="false">I243+J243</f>
        <v>315.629572310684</v>
      </c>
      <c r="L243" s="20" t="n">
        <f aca="false">K243+F243*H243</f>
        <v>613.289572310684</v>
      </c>
      <c r="M243" s="16" t="str">
        <f aca="false">IF(C243&lt;=K243,"REORDER",IF(C243&gt;L243,"OVERSTOCK","OK"))</f>
        <v>REORDER</v>
      </c>
      <c r="N243" s="16" t="str">
        <f aca="false">IF(C243&lt;=D243,"REORDER","OK")</f>
        <v>OK</v>
      </c>
      <c r="O243" s="18" t="n">
        <f aca="false">IF(D243&lt;I243,1,0)</f>
        <v>1</v>
      </c>
      <c r="P243" s="20" t="n">
        <f aca="false">C243/F243</f>
        <v>4.61600483773433</v>
      </c>
      <c r="Q243" s="19" t="n">
        <f aca="false">DATA!N243</f>
        <v>124.99</v>
      </c>
      <c r="R243" s="19" t="n">
        <f aca="false">DATA!O243</f>
        <v>0.64</v>
      </c>
      <c r="S243" s="17" t="n">
        <f aca="false">C243*Q243</f>
        <v>28622.71</v>
      </c>
      <c r="T243" s="19" t="n">
        <f aca="false">C243*R243</f>
        <v>146.56</v>
      </c>
      <c r="U243" s="20" t="n">
        <f aca="false">MAX(0,C243-L243)</f>
        <v>0</v>
      </c>
      <c r="V243" s="17" t="n">
        <f aca="false">U243*Q243</f>
        <v>0</v>
      </c>
      <c r="W243" s="19" t="n">
        <f aca="false">U243*R243</f>
        <v>0</v>
      </c>
      <c r="X243" s="20" t="n">
        <f aca="false">MAX(0,K243-C243)</f>
        <v>86.6295723106841</v>
      </c>
      <c r="Y243" s="17" t="n">
        <f aca="false">F243*PARAMETER!$B$5*Q243</f>
        <v>2263275.1735</v>
      </c>
      <c r="Z243" s="21" t="n">
        <f aca="false">SUMIF($Y$2:$Y$3205,"&gt;="&amp;Y243)/SUM($Y$2:$Y$3205)</f>
        <v>0.254750117115663</v>
      </c>
      <c r="AA243" s="16" t="str">
        <f aca="false">IF(Z243&lt;=PARAMETER!$B$7,"A",IF(Z243&lt;=PARAMETER!$B$8,"B","C"))</f>
        <v>A</v>
      </c>
      <c r="AB243" s="22" t="n">
        <f aca="false">G243/F243</f>
        <v>0.0899012295908083</v>
      </c>
      <c r="AC243" s="16" t="str">
        <f aca="false">IF(AB243&lt;=PARAMETER!$B$9,"X",IF(AB243&lt;=PARAMETER!$B$10,"Y","Z"))</f>
        <v>X</v>
      </c>
      <c r="AD243" s="16" t="str">
        <f aca="false">AA243&amp;AC243</f>
        <v>AX</v>
      </c>
      <c r="AE243" s="22" t="n">
        <f aca="false">DATA!I243</f>
        <v>0.41</v>
      </c>
      <c r="AF243" s="18" t="n">
        <f aca="false">DATA!L243</f>
        <v>24</v>
      </c>
      <c r="AG243" s="16" t="str">
        <f aca="false">DATA!K243</f>
        <v>C</v>
      </c>
      <c r="AH243" s="18" t="n">
        <f aca="false">IF(AE243&gt;=PARAMETER!$B$12,1,0)</f>
        <v>0</v>
      </c>
      <c r="AI243" s="18" t="n">
        <f aca="false">IF(AF243&gt;=PARAMETER!$B$13,1,0)</f>
        <v>0</v>
      </c>
      <c r="AJ243" s="18" t="n">
        <f aca="false">IF(AND(AH243=1,AI243=1),1,0)</f>
        <v>0</v>
      </c>
    </row>
    <row r="244" customFormat="false" ht="15" hidden="false" customHeight="false" outlineLevel="0" collapsed="false">
      <c r="A244" s="16" t="str">
        <f aca="false">DATA!A244</f>
        <v>ITM10242</v>
      </c>
      <c r="B244" s="16" t="str">
        <f aca="false">DATA!B244</f>
        <v>Electronics</v>
      </c>
      <c r="C244" s="17" t="n">
        <f aca="false">DATA!C244</f>
        <v>248</v>
      </c>
      <c r="D244" s="17" t="n">
        <f aca="false">DATA!D244</f>
        <v>32</v>
      </c>
      <c r="E244" s="18" t="n">
        <f aca="false">DATA!F244</f>
        <v>6</v>
      </c>
      <c r="F244" s="19" t="n">
        <f aca="false">DATA!G244</f>
        <v>5.39</v>
      </c>
      <c r="G244" s="19" t="n">
        <f aca="false">DATA!H244</f>
        <v>2.58</v>
      </c>
      <c r="H244" s="18" t="n">
        <f aca="false">DATA!E244</f>
        <v>4</v>
      </c>
      <c r="I244" s="20" t="n">
        <f aca="false">F244*E244</f>
        <v>32.34</v>
      </c>
      <c r="J244" s="20" t="n">
        <f aca="false">PARAMETER!$B$4*G244*SQRT(E244)</f>
        <v>10.3949543860011</v>
      </c>
      <c r="K244" s="20" t="n">
        <f aca="false">I244+J244</f>
        <v>42.7349543860011</v>
      </c>
      <c r="L244" s="20" t="n">
        <f aca="false">K244+F244*H244</f>
        <v>64.2949543860011</v>
      </c>
      <c r="M244" s="16" t="str">
        <f aca="false">IF(C244&lt;=K244,"REORDER",IF(C244&gt;L244,"OVERSTOCK","OK"))</f>
        <v>OVERSTOCK</v>
      </c>
      <c r="N244" s="16" t="str">
        <f aca="false">IF(C244&lt;=D244,"REORDER","OK")</f>
        <v>OK</v>
      </c>
      <c r="O244" s="18" t="n">
        <f aca="false">IF(D244&lt;I244,1,0)</f>
        <v>1</v>
      </c>
      <c r="P244" s="20" t="n">
        <f aca="false">C244/F244</f>
        <v>46.0111317254174</v>
      </c>
      <c r="Q244" s="19" t="n">
        <f aca="false">DATA!N244</f>
        <v>163.07</v>
      </c>
      <c r="R244" s="19" t="n">
        <f aca="false">DATA!O244</f>
        <v>1.93</v>
      </c>
      <c r="S244" s="17" t="n">
        <f aca="false">C244*Q244</f>
        <v>40441.36</v>
      </c>
      <c r="T244" s="19" t="n">
        <f aca="false">C244*R244</f>
        <v>478.64</v>
      </c>
      <c r="U244" s="20" t="n">
        <f aca="false">MAX(0,C244-L244)</f>
        <v>183.705045613999</v>
      </c>
      <c r="V244" s="17" t="n">
        <f aca="false">U244*Q244</f>
        <v>29956.7817882748</v>
      </c>
      <c r="W244" s="19" t="n">
        <f aca="false">U244*R244</f>
        <v>354.550738035018</v>
      </c>
      <c r="X244" s="20" t="n">
        <f aca="false">MAX(0,K244-C244)</f>
        <v>0</v>
      </c>
      <c r="Y244" s="17" t="n">
        <f aca="false">F244*PARAMETER!$B$5*Q244</f>
        <v>320815.7645</v>
      </c>
      <c r="Z244" s="21" t="n">
        <f aca="false">SUMIF($Y$2:$Y$3205,"&gt;="&amp;Y244)/SUM($Y$2:$Y$3205)</f>
        <v>0.955071079379729</v>
      </c>
      <c r="AA244" s="16" t="str">
        <f aca="false">IF(Z244&lt;=PARAMETER!$B$7,"A",IF(Z244&lt;=PARAMETER!$B$8,"B","C"))</f>
        <v>C</v>
      </c>
      <c r="AB244" s="22" t="n">
        <f aca="false">G244/F244</f>
        <v>0.478664192949907</v>
      </c>
      <c r="AC244" s="16" t="str">
        <f aca="false">IF(AB244&lt;=PARAMETER!$B$9,"X",IF(AB244&lt;=PARAMETER!$B$10,"Y","Z"))</f>
        <v>Y</v>
      </c>
      <c r="AD244" s="16" t="str">
        <f aca="false">AA244&amp;AC244</f>
        <v>CY</v>
      </c>
      <c r="AE244" s="22" t="n">
        <f aca="false">DATA!I244</f>
        <v>0.25</v>
      </c>
      <c r="AF244" s="18" t="n">
        <f aca="false">DATA!L244</f>
        <v>72</v>
      </c>
      <c r="AG244" s="16" t="str">
        <f aca="false">DATA!K244</f>
        <v>A</v>
      </c>
      <c r="AH244" s="18" t="n">
        <f aca="false">IF(AE244&gt;=PARAMETER!$B$12,1,0)</f>
        <v>0</v>
      </c>
      <c r="AI244" s="18" t="n">
        <f aca="false">IF(AF244&gt;=PARAMETER!$B$13,1,0)</f>
        <v>0</v>
      </c>
      <c r="AJ244" s="18" t="n">
        <f aca="false">IF(AND(AH244=1,AI244=1),1,0)</f>
        <v>0</v>
      </c>
    </row>
    <row r="245" customFormat="false" ht="15" hidden="false" customHeight="false" outlineLevel="0" collapsed="false">
      <c r="A245" s="16" t="str">
        <f aca="false">DATA!A245</f>
        <v>ITM10243</v>
      </c>
      <c r="B245" s="16" t="str">
        <f aca="false">DATA!B245</f>
        <v>Groceries</v>
      </c>
      <c r="C245" s="17" t="n">
        <f aca="false">DATA!C245</f>
        <v>416</v>
      </c>
      <c r="D245" s="17" t="n">
        <f aca="false">DATA!D245</f>
        <v>52</v>
      </c>
      <c r="E245" s="18" t="n">
        <f aca="false">DATA!F245</f>
        <v>4</v>
      </c>
      <c r="F245" s="19" t="n">
        <f aca="false">DATA!G245</f>
        <v>7.2</v>
      </c>
      <c r="G245" s="19" t="n">
        <f aca="false">DATA!H245</f>
        <v>7.35</v>
      </c>
      <c r="H245" s="18" t="n">
        <f aca="false">DATA!E245</f>
        <v>3</v>
      </c>
      <c r="I245" s="20" t="n">
        <f aca="false">F245*E245</f>
        <v>28.8</v>
      </c>
      <c r="J245" s="20" t="n">
        <f aca="false">PARAMETER!$B$4*G245*SQRT(E245)</f>
        <v>24.1793483161866</v>
      </c>
      <c r="K245" s="20" t="n">
        <f aca="false">I245+J245</f>
        <v>52.9793483161866</v>
      </c>
      <c r="L245" s="20" t="n">
        <f aca="false">K245+F245*H245</f>
        <v>74.5793483161866</v>
      </c>
      <c r="M245" s="16" t="str">
        <f aca="false">IF(C245&lt;=K245,"REORDER",IF(C245&gt;L245,"OVERSTOCK","OK"))</f>
        <v>OVERSTOCK</v>
      </c>
      <c r="N245" s="16" t="str">
        <f aca="false">IF(C245&lt;=D245,"REORDER","OK")</f>
        <v>OK</v>
      </c>
      <c r="O245" s="18" t="n">
        <f aca="false">IF(D245&lt;I245,1,0)</f>
        <v>0</v>
      </c>
      <c r="P245" s="20" t="n">
        <f aca="false">C245/F245</f>
        <v>57.7777777777778</v>
      </c>
      <c r="Q245" s="19" t="n">
        <f aca="false">DATA!N245</f>
        <v>187.99</v>
      </c>
      <c r="R245" s="19" t="n">
        <f aca="false">DATA!O245</f>
        <v>0.45</v>
      </c>
      <c r="S245" s="17" t="n">
        <f aca="false">C245*Q245</f>
        <v>78203.84</v>
      </c>
      <c r="T245" s="19" t="n">
        <f aca="false">C245*R245</f>
        <v>187.2</v>
      </c>
      <c r="U245" s="20" t="n">
        <f aca="false">MAX(0,C245-L245)</f>
        <v>341.420651683813</v>
      </c>
      <c r="V245" s="17" t="n">
        <f aca="false">U245*Q245</f>
        <v>64183.6683100401</v>
      </c>
      <c r="W245" s="19" t="n">
        <f aca="false">U245*R245</f>
        <v>153.639293257716</v>
      </c>
      <c r="X245" s="20" t="n">
        <f aca="false">MAX(0,K245-C245)</f>
        <v>0</v>
      </c>
      <c r="Y245" s="17" t="n">
        <f aca="false">F245*PARAMETER!$B$5*Q245</f>
        <v>494037.72</v>
      </c>
      <c r="Z245" s="21" t="n">
        <f aca="false">SUMIF($Y$2:$Y$3205,"&gt;="&amp;Y245)/SUM($Y$2:$Y$3205)</f>
        <v>0.907218903178432</v>
      </c>
      <c r="AA245" s="16" t="str">
        <f aca="false">IF(Z245&lt;=PARAMETER!$B$7,"A",IF(Z245&lt;=PARAMETER!$B$8,"B","C"))</f>
        <v>B</v>
      </c>
      <c r="AB245" s="22" t="n">
        <f aca="false">G245/F245</f>
        <v>1.02083333333333</v>
      </c>
      <c r="AC245" s="16" t="str">
        <f aca="false">IF(AB245&lt;=PARAMETER!$B$9,"X",IF(AB245&lt;=PARAMETER!$B$10,"Y","Z"))</f>
        <v>Z</v>
      </c>
      <c r="AD245" s="16" t="str">
        <f aca="false">AA245&amp;AC245</f>
        <v>BZ</v>
      </c>
      <c r="AE245" s="22" t="n">
        <f aca="false">DATA!I245</f>
        <v>0.36</v>
      </c>
      <c r="AF245" s="18" t="n">
        <f aca="false">DATA!L245</f>
        <v>37</v>
      </c>
      <c r="AG245" s="16" t="str">
        <f aca="false">DATA!K245</f>
        <v>D</v>
      </c>
      <c r="AH245" s="18" t="n">
        <f aca="false">IF(AE245&gt;=PARAMETER!$B$12,1,0)</f>
        <v>0</v>
      </c>
      <c r="AI245" s="18" t="n">
        <f aca="false">IF(AF245&gt;=PARAMETER!$B$13,1,0)</f>
        <v>0</v>
      </c>
      <c r="AJ245" s="18" t="n">
        <f aca="false">IF(AND(AH245=1,AI245=1),1,0)</f>
        <v>0</v>
      </c>
    </row>
    <row r="246" customFormat="false" ht="15" hidden="false" customHeight="false" outlineLevel="0" collapsed="false">
      <c r="A246" s="16" t="str">
        <f aca="false">DATA!A246</f>
        <v>ITM10244</v>
      </c>
      <c r="B246" s="16" t="str">
        <f aca="false">DATA!B246</f>
        <v>Groceries</v>
      </c>
      <c r="C246" s="17" t="n">
        <f aca="false">DATA!C246</f>
        <v>119</v>
      </c>
      <c r="D246" s="17" t="n">
        <f aca="false">DATA!D246</f>
        <v>15</v>
      </c>
      <c r="E246" s="18" t="n">
        <f aca="false">DATA!F246</f>
        <v>5</v>
      </c>
      <c r="F246" s="19" t="n">
        <f aca="false">DATA!G246</f>
        <v>41.51</v>
      </c>
      <c r="G246" s="19" t="n">
        <f aca="false">DATA!H246</f>
        <v>6.5</v>
      </c>
      <c r="H246" s="18" t="n">
        <f aca="false">DATA!E246</f>
        <v>3</v>
      </c>
      <c r="I246" s="20" t="n">
        <f aca="false">F246*E246</f>
        <v>207.55</v>
      </c>
      <c r="J246" s="20" t="n">
        <f aca="false">PARAMETER!$B$4*G246*SQRT(E246)</f>
        <v>23.9070293988537</v>
      </c>
      <c r="K246" s="20" t="n">
        <f aca="false">I246+J246</f>
        <v>231.457029398854</v>
      </c>
      <c r="L246" s="20" t="n">
        <f aca="false">K246+F246*H246</f>
        <v>355.987029398854</v>
      </c>
      <c r="M246" s="16" t="str">
        <f aca="false">IF(C246&lt;=K246,"REORDER",IF(C246&gt;L246,"OVERSTOCK","OK"))</f>
        <v>REORDER</v>
      </c>
      <c r="N246" s="16" t="str">
        <f aca="false">IF(C246&lt;=D246,"REORDER","OK")</f>
        <v>OK</v>
      </c>
      <c r="O246" s="18" t="n">
        <f aca="false">IF(D246&lt;I246,1,0)</f>
        <v>1</v>
      </c>
      <c r="P246" s="20" t="n">
        <f aca="false">C246/F246</f>
        <v>2.86677908937605</v>
      </c>
      <c r="Q246" s="19" t="n">
        <f aca="false">DATA!N246</f>
        <v>22.89</v>
      </c>
      <c r="R246" s="19" t="n">
        <f aca="false">DATA!O246</f>
        <v>1.63</v>
      </c>
      <c r="S246" s="17" t="n">
        <f aca="false">C246*Q246</f>
        <v>2723.91</v>
      </c>
      <c r="T246" s="19" t="n">
        <f aca="false">C246*R246</f>
        <v>193.97</v>
      </c>
      <c r="U246" s="20" t="n">
        <f aca="false">MAX(0,C246-L246)</f>
        <v>0</v>
      </c>
      <c r="V246" s="17" t="n">
        <f aca="false">U246*Q246</f>
        <v>0</v>
      </c>
      <c r="W246" s="19" t="n">
        <f aca="false">U246*R246</f>
        <v>0</v>
      </c>
      <c r="X246" s="20" t="n">
        <f aca="false">MAX(0,K246-C246)</f>
        <v>112.457029398854</v>
      </c>
      <c r="Y246" s="17" t="n">
        <f aca="false">F246*PARAMETER!$B$5*Q246</f>
        <v>346809.8235</v>
      </c>
      <c r="Z246" s="21" t="n">
        <f aca="false">SUMIF($Y$2:$Y$3205,"&gt;="&amp;Y246)/SUM($Y$2:$Y$3205)</f>
        <v>0.948670614988339</v>
      </c>
      <c r="AA246" s="16" t="str">
        <f aca="false">IF(Z246&lt;=PARAMETER!$B$7,"A",IF(Z246&lt;=PARAMETER!$B$8,"B","C"))</f>
        <v>B</v>
      </c>
      <c r="AB246" s="22" t="n">
        <f aca="false">G246/F246</f>
        <v>0.156588773789448</v>
      </c>
      <c r="AC246" s="16" t="str">
        <f aca="false">IF(AB246&lt;=PARAMETER!$B$9,"X",IF(AB246&lt;=PARAMETER!$B$10,"Y","Z"))</f>
        <v>X</v>
      </c>
      <c r="AD246" s="16" t="str">
        <f aca="false">AA246&amp;AC246</f>
        <v>BX</v>
      </c>
      <c r="AE246" s="22" t="n">
        <f aca="false">DATA!I246</f>
        <v>0.77</v>
      </c>
      <c r="AF246" s="18" t="n">
        <f aca="false">DATA!L246</f>
        <v>157</v>
      </c>
      <c r="AG246" s="16" t="str">
        <f aca="false">DATA!K246</f>
        <v>C</v>
      </c>
      <c r="AH246" s="18" t="n">
        <f aca="false">IF(AE246&gt;=PARAMETER!$B$12,1,0)</f>
        <v>1</v>
      </c>
      <c r="AI246" s="18" t="n">
        <f aca="false">IF(AF246&gt;=PARAMETER!$B$13,1,0)</f>
        <v>1</v>
      </c>
      <c r="AJ246" s="18" t="n">
        <f aca="false">IF(AND(AH246=1,AI246=1),1,0)</f>
        <v>1</v>
      </c>
    </row>
    <row r="247" customFormat="false" ht="15" hidden="false" customHeight="false" outlineLevel="0" collapsed="false">
      <c r="A247" s="16" t="str">
        <f aca="false">DATA!A247</f>
        <v>ITM10245</v>
      </c>
      <c r="B247" s="16" t="str">
        <f aca="false">DATA!B247</f>
        <v>Groceries</v>
      </c>
      <c r="C247" s="17" t="n">
        <f aca="false">DATA!C247</f>
        <v>50</v>
      </c>
      <c r="D247" s="17" t="n">
        <f aca="false">DATA!D247</f>
        <v>78</v>
      </c>
      <c r="E247" s="18" t="n">
        <f aca="false">DATA!F247</f>
        <v>9</v>
      </c>
      <c r="F247" s="19" t="n">
        <f aca="false">DATA!G247</f>
        <v>43.37</v>
      </c>
      <c r="G247" s="19" t="n">
        <f aca="false">DATA!H247</f>
        <v>1.45</v>
      </c>
      <c r="H247" s="18" t="n">
        <f aca="false">DATA!E247</f>
        <v>10</v>
      </c>
      <c r="I247" s="20" t="n">
        <f aca="false">F247*E247</f>
        <v>390.33</v>
      </c>
      <c r="J247" s="20" t="n">
        <f aca="false">PARAMETER!$B$4*G247*SQRT(E247)</f>
        <v>7.1551132772389</v>
      </c>
      <c r="K247" s="20" t="n">
        <f aca="false">I247+J247</f>
        <v>397.485113277239</v>
      </c>
      <c r="L247" s="20" t="n">
        <f aca="false">K247+F247*H247</f>
        <v>831.185113277239</v>
      </c>
      <c r="M247" s="16" t="str">
        <f aca="false">IF(C247&lt;=K247,"REORDER",IF(C247&gt;L247,"OVERSTOCK","OK"))</f>
        <v>REORDER</v>
      </c>
      <c r="N247" s="16" t="str">
        <f aca="false">IF(C247&lt;=D247,"REORDER","OK")</f>
        <v>REORDER</v>
      </c>
      <c r="O247" s="18" t="n">
        <f aca="false">IF(D247&lt;I247,1,0)</f>
        <v>1</v>
      </c>
      <c r="P247" s="20" t="n">
        <f aca="false">C247/F247</f>
        <v>1.1528706479133</v>
      </c>
      <c r="Q247" s="19" t="n">
        <f aca="false">DATA!N247</f>
        <v>62.82</v>
      </c>
      <c r="R247" s="19" t="n">
        <f aca="false">DATA!O247</f>
        <v>0.98</v>
      </c>
      <c r="S247" s="17" t="n">
        <f aca="false">C247*Q247</f>
        <v>3141</v>
      </c>
      <c r="T247" s="19" t="n">
        <f aca="false">C247*R247</f>
        <v>49</v>
      </c>
      <c r="U247" s="20" t="n">
        <f aca="false">MAX(0,C247-L247)</f>
        <v>0</v>
      </c>
      <c r="V247" s="17" t="n">
        <f aca="false">U247*Q247</f>
        <v>0</v>
      </c>
      <c r="W247" s="19" t="n">
        <f aca="false">U247*R247</f>
        <v>0</v>
      </c>
      <c r="X247" s="20" t="n">
        <f aca="false">MAX(0,K247-C247)</f>
        <v>347.485113277239</v>
      </c>
      <c r="Y247" s="17" t="n">
        <f aca="false">F247*PARAMETER!$B$5*Q247</f>
        <v>994443.741</v>
      </c>
      <c r="Z247" s="21" t="n">
        <f aca="false">SUMIF($Y$2:$Y$3205,"&gt;="&amp;Y247)/SUM($Y$2:$Y$3205)</f>
        <v>0.737074805065565</v>
      </c>
      <c r="AA247" s="16" t="str">
        <f aca="false">IF(Z247&lt;=PARAMETER!$B$7,"A",IF(Z247&lt;=PARAMETER!$B$8,"B","C"))</f>
        <v>A</v>
      </c>
      <c r="AB247" s="22" t="n">
        <f aca="false">G247/F247</f>
        <v>0.0334332487894858</v>
      </c>
      <c r="AC247" s="16" t="str">
        <f aca="false">IF(AB247&lt;=PARAMETER!$B$9,"X",IF(AB247&lt;=PARAMETER!$B$10,"Y","Z"))</f>
        <v>X</v>
      </c>
      <c r="AD247" s="16" t="str">
        <f aca="false">AA247&amp;AC247</f>
        <v>AX</v>
      </c>
      <c r="AE247" s="22" t="n">
        <f aca="false">DATA!I247</f>
        <v>0.53</v>
      </c>
      <c r="AF247" s="18" t="n">
        <f aca="false">DATA!L247</f>
        <v>170</v>
      </c>
      <c r="AG247" s="16" t="str">
        <f aca="false">DATA!K247</f>
        <v>A</v>
      </c>
      <c r="AH247" s="18" t="n">
        <f aca="false">IF(AE247&gt;=PARAMETER!$B$12,1,0)</f>
        <v>0</v>
      </c>
      <c r="AI247" s="18" t="n">
        <f aca="false">IF(AF247&gt;=PARAMETER!$B$13,1,0)</f>
        <v>1</v>
      </c>
      <c r="AJ247" s="18" t="n">
        <f aca="false">IF(AND(AH247=1,AI247=1),1,0)</f>
        <v>0</v>
      </c>
    </row>
    <row r="248" customFormat="false" ht="15" hidden="false" customHeight="false" outlineLevel="0" collapsed="false">
      <c r="A248" s="16" t="str">
        <f aca="false">DATA!A248</f>
        <v>ITM10246</v>
      </c>
      <c r="B248" s="16" t="str">
        <f aca="false">DATA!B248</f>
        <v>Pharma</v>
      </c>
      <c r="C248" s="17" t="n">
        <f aca="false">DATA!C248</f>
        <v>405</v>
      </c>
      <c r="D248" s="17" t="n">
        <f aca="false">DATA!D248</f>
        <v>52</v>
      </c>
      <c r="E248" s="18" t="n">
        <f aca="false">DATA!F248</f>
        <v>7</v>
      </c>
      <c r="F248" s="19" t="n">
        <f aca="false">DATA!G248</f>
        <v>22.83</v>
      </c>
      <c r="G248" s="19" t="n">
        <f aca="false">DATA!H248</f>
        <v>9.29</v>
      </c>
      <c r="H248" s="18" t="n">
        <f aca="false">DATA!E248</f>
        <v>6</v>
      </c>
      <c r="I248" s="20" t="n">
        <f aca="false">F248*E248</f>
        <v>159.81</v>
      </c>
      <c r="J248" s="20" t="n">
        <f aca="false">PARAMETER!$B$4*G248*SQRT(E248)</f>
        <v>40.4289061157505</v>
      </c>
      <c r="K248" s="20" t="n">
        <f aca="false">I248+J248</f>
        <v>200.238906115751</v>
      </c>
      <c r="L248" s="20" t="n">
        <f aca="false">K248+F248*H248</f>
        <v>337.218906115751</v>
      </c>
      <c r="M248" s="16" t="str">
        <f aca="false">IF(C248&lt;=K248,"REORDER",IF(C248&gt;L248,"OVERSTOCK","OK"))</f>
        <v>OVERSTOCK</v>
      </c>
      <c r="N248" s="16" t="str">
        <f aca="false">IF(C248&lt;=D248,"REORDER","OK")</f>
        <v>OK</v>
      </c>
      <c r="O248" s="18" t="n">
        <f aca="false">IF(D248&lt;I248,1,0)</f>
        <v>1</v>
      </c>
      <c r="P248" s="20" t="n">
        <f aca="false">C248/F248</f>
        <v>17.7398160315375</v>
      </c>
      <c r="Q248" s="19" t="n">
        <f aca="false">DATA!N248</f>
        <v>58.45</v>
      </c>
      <c r="R248" s="19" t="n">
        <f aca="false">DATA!O248</f>
        <v>0.94</v>
      </c>
      <c r="S248" s="17" t="n">
        <f aca="false">C248*Q248</f>
        <v>23672.25</v>
      </c>
      <c r="T248" s="19" t="n">
        <f aca="false">C248*R248</f>
        <v>380.7</v>
      </c>
      <c r="U248" s="20" t="n">
        <f aca="false">MAX(0,C248-L248)</f>
        <v>67.7810938842495</v>
      </c>
      <c r="V248" s="17" t="n">
        <f aca="false">U248*Q248</f>
        <v>3961.80493753438</v>
      </c>
      <c r="W248" s="19" t="n">
        <f aca="false">U248*R248</f>
        <v>63.7142282511945</v>
      </c>
      <c r="X248" s="20" t="n">
        <f aca="false">MAX(0,K248-C248)</f>
        <v>0</v>
      </c>
      <c r="Y248" s="17" t="n">
        <f aca="false">F248*PARAMETER!$B$5*Q248</f>
        <v>487060.9275</v>
      </c>
      <c r="Z248" s="21" t="n">
        <f aca="false">SUMIF($Y$2:$Y$3205,"&gt;="&amp;Y248)/SUM($Y$2:$Y$3205)</f>
        <v>0.909879603913304</v>
      </c>
      <c r="AA248" s="16" t="str">
        <f aca="false">IF(Z248&lt;=PARAMETER!$B$7,"A",IF(Z248&lt;=PARAMETER!$B$8,"B","C"))</f>
        <v>B</v>
      </c>
      <c r="AB248" s="22" t="n">
        <f aca="false">G248/F248</f>
        <v>0.406920718353044</v>
      </c>
      <c r="AC248" s="16" t="str">
        <f aca="false">IF(AB248&lt;=PARAMETER!$B$9,"X",IF(AB248&lt;=PARAMETER!$B$10,"Y","Z"))</f>
        <v>Y</v>
      </c>
      <c r="AD248" s="16" t="str">
        <f aca="false">AA248&amp;AC248</f>
        <v>BY</v>
      </c>
      <c r="AE248" s="22" t="n">
        <f aca="false">DATA!I248</f>
        <v>0.44</v>
      </c>
      <c r="AF248" s="18" t="n">
        <f aca="false">DATA!L248</f>
        <v>45</v>
      </c>
      <c r="AG248" s="16" t="str">
        <f aca="false">DATA!K248</f>
        <v>C</v>
      </c>
      <c r="AH248" s="18" t="n">
        <f aca="false">IF(AE248&gt;=PARAMETER!$B$12,1,0)</f>
        <v>0</v>
      </c>
      <c r="AI248" s="18" t="n">
        <f aca="false">IF(AF248&gt;=PARAMETER!$B$13,1,0)</f>
        <v>0</v>
      </c>
      <c r="AJ248" s="18" t="n">
        <f aca="false">IF(AND(AH248=1,AI248=1),1,0)</f>
        <v>0</v>
      </c>
    </row>
    <row r="249" customFormat="false" ht="15" hidden="false" customHeight="false" outlineLevel="0" collapsed="false">
      <c r="A249" s="16" t="str">
        <f aca="false">DATA!A249</f>
        <v>ITM10247</v>
      </c>
      <c r="B249" s="16" t="str">
        <f aca="false">DATA!B249</f>
        <v>Electronics</v>
      </c>
      <c r="C249" s="17" t="n">
        <f aca="false">DATA!C249</f>
        <v>35</v>
      </c>
      <c r="D249" s="17" t="n">
        <f aca="false">DATA!D249</f>
        <v>34</v>
      </c>
      <c r="E249" s="18" t="n">
        <f aca="false">DATA!F249</f>
        <v>5</v>
      </c>
      <c r="F249" s="19" t="n">
        <f aca="false">DATA!G249</f>
        <v>35.99</v>
      </c>
      <c r="G249" s="19" t="n">
        <f aca="false">DATA!H249</f>
        <v>5.81</v>
      </c>
      <c r="H249" s="18" t="n">
        <f aca="false">DATA!E249</f>
        <v>7</v>
      </c>
      <c r="I249" s="20" t="n">
        <f aca="false">F249*E249</f>
        <v>179.95</v>
      </c>
      <c r="J249" s="20" t="n">
        <f aca="false">PARAMETER!$B$4*G249*SQRT(E249)</f>
        <v>21.3692062780523</v>
      </c>
      <c r="K249" s="20" t="n">
        <f aca="false">I249+J249</f>
        <v>201.319206278052</v>
      </c>
      <c r="L249" s="20" t="n">
        <f aca="false">K249+F249*H249</f>
        <v>453.249206278052</v>
      </c>
      <c r="M249" s="16" t="str">
        <f aca="false">IF(C249&lt;=K249,"REORDER",IF(C249&gt;L249,"OVERSTOCK","OK"))</f>
        <v>REORDER</v>
      </c>
      <c r="N249" s="16" t="str">
        <f aca="false">IF(C249&lt;=D249,"REORDER","OK")</f>
        <v>OK</v>
      </c>
      <c r="O249" s="18" t="n">
        <f aca="false">IF(D249&lt;I249,1,0)</f>
        <v>1</v>
      </c>
      <c r="P249" s="20" t="n">
        <f aca="false">C249/F249</f>
        <v>0.972492358988608</v>
      </c>
      <c r="Q249" s="19" t="n">
        <f aca="false">DATA!N249</f>
        <v>77.91</v>
      </c>
      <c r="R249" s="19" t="n">
        <f aca="false">DATA!O249</f>
        <v>1.52</v>
      </c>
      <c r="S249" s="17" t="n">
        <f aca="false">C249*Q249</f>
        <v>2726.85</v>
      </c>
      <c r="T249" s="19" t="n">
        <f aca="false">C249*R249</f>
        <v>53.2</v>
      </c>
      <c r="U249" s="20" t="n">
        <f aca="false">MAX(0,C249-L249)</f>
        <v>0</v>
      </c>
      <c r="V249" s="17" t="n">
        <f aca="false">U249*Q249</f>
        <v>0</v>
      </c>
      <c r="W249" s="19" t="n">
        <f aca="false">U249*R249</f>
        <v>0</v>
      </c>
      <c r="X249" s="20" t="n">
        <f aca="false">MAX(0,K249-C249)</f>
        <v>166.319206278052</v>
      </c>
      <c r="Y249" s="17" t="n">
        <f aca="false">F249*PARAMETER!$B$5*Q249</f>
        <v>1023453.0285</v>
      </c>
      <c r="Z249" s="21" t="n">
        <f aca="false">SUMIF($Y$2:$Y$3205,"&gt;="&amp;Y249)/SUM($Y$2:$Y$3205)</f>
        <v>0.721646555001813</v>
      </c>
      <c r="AA249" s="16" t="str">
        <f aca="false">IF(Z249&lt;=PARAMETER!$B$7,"A",IF(Z249&lt;=PARAMETER!$B$8,"B","C"))</f>
        <v>A</v>
      </c>
      <c r="AB249" s="22" t="n">
        <f aca="false">G249/F249</f>
        <v>0.161433731592109</v>
      </c>
      <c r="AC249" s="16" t="str">
        <f aca="false">IF(AB249&lt;=PARAMETER!$B$9,"X",IF(AB249&lt;=PARAMETER!$B$10,"Y","Z"))</f>
        <v>X</v>
      </c>
      <c r="AD249" s="16" t="str">
        <f aca="false">AA249&amp;AC249</f>
        <v>AX</v>
      </c>
      <c r="AE249" s="22" t="n">
        <f aca="false">DATA!I249</f>
        <v>0.43</v>
      </c>
      <c r="AF249" s="18" t="n">
        <f aca="false">DATA!L249</f>
        <v>134</v>
      </c>
      <c r="AG249" s="16" t="str">
        <f aca="false">DATA!K249</f>
        <v>D</v>
      </c>
      <c r="AH249" s="18" t="n">
        <f aca="false">IF(AE249&gt;=PARAMETER!$B$12,1,0)</f>
        <v>0</v>
      </c>
      <c r="AI249" s="18" t="n">
        <f aca="false">IF(AF249&gt;=PARAMETER!$B$13,1,0)</f>
        <v>1</v>
      </c>
      <c r="AJ249" s="18" t="n">
        <f aca="false">IF(AND(AH249=1,AI249=1),1,0)</f>
        <v>0</v>
      </c>
    </row>
    <row r="250" customFormat="false" ht="15" hidden="false" customHeight="false" outlineLevel="0" collapsed="false">
      <c r="A250" s="16" t="str">
        <f aca="false">DATA!A250</f>
        <v>ITM10248</v>
      </c>
      <c r="B250" s="16" t="str">
        <f aca="false">DATA!B250</f>
        <v>Pharma</v>
      </c>
      <c r="C250" s="17" t="n">
        <f aca="false">DATA!C250</f>
        <v>156</v>
      </c>
      <c r="D250" s="17" t="n">
        <f aca="false">DATA!D250</f>
        <v>27</v>
      </c>
      <c r="E250" s="18" t="n">
        <f aca="false">DATA!F250</f>
        <v>8</v>
      </c>
      <c r="F250" s="19" t="n">
        <f aca="false">DATA!G250</f>
        <v>43.51</v>
      </c>
      <c r="G250" s="19" t="n">
        <f aca="false">DATA!H250</f>
        <v>2.88</v>
      </c>
      <c r="H250" s="18" t="n">
        <f aca="false">DATA!E250</f>
        <v>13</v>
      </c>
      <c r="I250" s="20" t="n">
        <f aca="false">F250*E250</f>
        <v>348.08</v>
      </c>
      <c r="J250" s="20" t="n">
        <f aca="false">PARAMETER!$B$4*G250*SQRT(E250)</f>
        <v>13.3987640103553</v>
      </c>
      <c r="K250" s="20" t="n">
        <f aca="false">I250+J250</f>
        <v>361.478764010355</v>
      </c>
      <c r="L250" s="20" t="n">
        <f aca="false">K250+F250*H250</f>
        <v>927.108764010355</v>
      </c>
      <c r="M250" s="16" t="str">
        <f aca="false">IF(C250&lt;=K250,"REORDER",IF(C250&gt;L250,"OVERSTOCK","OK"))</f>
        <v>REORDER</v>
      </c>
      <c r="N250" s="16" t="str">
        <f aca="false">IF(C250&lt;=D250,"REORDER","OK")</f>
        <v>OK</v>
      </c>
      <c r="O250" s="18" t="n">
        <f aca="false">IF(D250&lt;I250,1,0)</f>
        <v>1</v>
      </c>
      <c r="P250" s="20" t="n">
        <f aca="false">C250/F250</f>
        <v>3.58538267065043</v>
      </c>
      <c r="Q250" s="19" t="n">
        <f aca="false">DATA!N250</f>
        <v>90.62</v>
      </c>
      <c r="R250" s="19" t="n">
        <f aca="false">DATA!O250</f>
        <v>0.38</v>
      </c>
      <c r="S250" s="17" t="n">
        <f aca="false">C250*Q250</f>
        <v>14136.72</v>
      </c>
      <c r="T250" s="19" t="n">
        <f aca="false">C250*R250</f>
        <v>59.28</v>
      </c>
      <c r="U250" s="20" t="n">
        <f aca="false">MAX(0,C250-L250)</f>
        <v>0</v>
      </c>
      <c r="V250" s="17" t="n">
        <f aca="false">U250*Q250</f>
        <v>0</v>
      </c>
      <c r="W250" s="19" t="n">
        <f aca="false">U250*R250</f>
        <v>0</v>
      </c>
      <c r="X250" s="20" t="n">
        <f aca="false">MAX(0,K250-C250)</f>
        <v>205.478764010355</v>
      </c>
      <c r="Y250" s="17" t="n">
        <f aca="false">F250*PARAMETER!$B$5*Q250</f>
        <v>1439149.813</v>
      </c>
      <c r="Z250" s="21" t="n">
        <f aca="false">SUMIF($Y$2:$Y$3205,"&gt;="&amp;Y250)/SUM($Y$2:$Y$3205)</f>
        <v>0.551066132917204</v>
      </c>
      <c r="AA250" s="16" t="str">
        <f aca="false">IF(Z250&lt;=PARAMETER!$B$7,"A",IF(Z250&lt;=PARAMETER!$B$8,"B","C"))</f>
        <v>A</v>
      </c>
      <c r="AB250" s="22" t="n">
        <f aca="false">G250/F250</f>
        <v>0.0661916800735463</v>
      </c>
      <c r="AC250" s="16" t="str">
        <f aca="false">IF(AB250&lt;=PARAMETER!$B$9,"X",IF(AB250&lt;=PARAMETER!$B$10,"Y","Z"))</f>
        <v>X</v>
      </c>
      <c r="AD250" s="16" t="str">
        <f aca="false">AA250&amp;AC250</f>
        <v>AX</v>
      </c>
      <c r="AE250" s="22" t="n">
        <f aca="false">DATA!I250</f>
        <v>0.28</v>
      </c>
      <c r="AF250" s="18" t="n">
        <f aca="false">DATA!L250</f>
        <v>150</v>
      </c>
      <c r="AG250" s="16" t="str">
        <f aca="false">DATA!K250</f>
        <v>C</v>
      </c>
      <c r="AH250" s="18" t="n">
        <f aca="false">IF(AE250&gt;=PARAMETER!$B$12,1,0)</f>
        <v>0</v>
      </c>
      <c r="AI250" s="18" t="n">
        <f aca="false">IF(AF250&gt;=PARAMETER!$B$13,1,0)</f>
        <v>1</v>
      </c>
      <c r="AJ250" s="18" t="n">
        <f aca="false">IF(AND(AH250=1,AI250=1),1,0)</f>
        <v>0</v>
      </c>
    </row>
    <row r="251" customFormat="false" ht="15" hidden="false" customHeight="false" outlineLevel="0" collapsed="false">
      <c r="A251" s="16" t="str">
        <f aca="false">DATA!A251</f>
        <v>ITM10249</v>
      </c>
      <c r="B251" s="16" t="str">
        <f aca="false">DATA!B251</f>
        <v>Groceries</v>
      </c>
      <c r="C251" s="17" t="n">
        <f aca="false">DATA!C251</f>
        <v>348</v>
      </c>
      <c r="D251" s="17" t="n">
        <f aca="false">DATA!D251</f>
        <v>71</v>
      </c>
      <c r="E251" s="18" t="n">
        <f aca="false">DATA!F251</f>
        <v>3</v>
      </c>
      <c r="F251" s="19" t="n">
        <f aca="false">DATA!G251</f>
        <v>3.11</v>
      </c>
      <c r="G251" s="19" t="n">
        <f aca="false">DATA!H251</f>
        <v>2.46</v>
      </c>
      <c r="H251" s="18" t="n">
        <f aca="false">DATA!E251</f>
        <v>10</v>
      </c>
      <c r="I251" s="20" t="n">
        <f aca="false">F251*E251</f>
        <v>9.33</v>
      </c>
      <c r="J251" s="20" t="n">
        <f aca="false">PARAMETER!$B$4*G251*SQRT(E251)</f>
        <v>7.00846633011898</v>
      </c>
      <c r="K251" s="20" t="n">
        <f aca="false">I251+J251</f>
        <v>16.338466330119</v>
      </c>
      <c r="L251" s="20" t="n">
        <f aca="false">K251+F251*H251</f>
        <v>47.438466330119</v>
      </c>
      <c r="M251" s="16" t="str">
        <f aca="false">IF(C251&lt;=K251,"REORDER",IF(C251&gt;L251,"OVERSTOCK","OK"))</f>
        <v>OVERSTOCK</v>
      </c>
      <c r="N251" s="16" t="str">
        <f aca="false">IF(C251&lt;=D251,"REORDER","OK")</f>
        <v>OK</v>
      </c>
      <c r="O251" s="18" t="n">
        <f aca="false">IF(D251&lt;I251,1,0)</f>
        <v>0</v>
      </c>
      <c r="P251" s="20" t="n">
        <f aca="false">C251/F251</f>
        <v>111.897106109325</v>
      </c>
      <c r="Q251" s="19" t="n">
        <f aca="false">DATA!N251</f>
        <v>83.94</v>
      </c>
      <c r="R251" s="19" t="n">
        <f aca="false">DATA!O251</f>
        <v>0.99</v>
      </c>
      <c r="S251" s="17" t="n">
        <f aca="false">C251*Q251</f>
        <v>29211.12</v>
      </c>
      <c r="T251" s="19" t="n">
        <f aca="false">C251*R251</f>
        <v>344.52</v>
      </c>
      <c r="U251" s="20" t="n">
        <f aca="false">MAX(0,C251-L251)</f>
        <v>300.561533669881</v>
      </c>
      <c r="V251" s="17" t="n">
        <f aca="false">U251*Q251</f>
        <v>25229.1351362498</v>
      </c>
      <c r="W251" s="19" t="n">
        <f aca="false">U251*R251</f>
        <v>297.555918333182</v>
      </c>
      <c r="X251" s="20" t="n">
        <f aca="false">MAX(0,K251-C251)</f>
        <v>0</v>
      </c>
      <c r="Y251" s="17" t="n">
        <f aca="false">F251*PARAMETER!$B$5*Q251</f>
        <v>95284.491</v>
      </c>
      <c r="Z251" s="21" t="n">
        <f aca="false">SUMIF($Y$2:$Y$3205,"&gt;="&amp;Y251)/SUM($Y$2:$Y$3205)</f>
        <v>0.996667494365429</v>
      </c>
      <c r="AA251" s="16" t="str">
        <f aca="false">IF(Z251&lt;=PARAMETER!$B$7,"A",IF(Z251&lt;=PARAMETER!$B$8,"B","C"))</f>
        <v>C</v>
      </c>
      <c r="AB251" s="22" t="n">
        <f aca="false">G251/F251</f>
        <v>0.790996784565916</v>
      </c>
      <c r="AC251" s="16" t="str">
        <f aca="false">IF(AB251&lt;=PARAMETER!$B$9,"X",IF(AB251&lt;=PARAMETER!$B$10,"Y","Z"))</f>
        <v>Z</v>
      </c>
      <c r="AD251" s="16" t="str">
        <f aca="false">AA251&amp;AC251</f>
        <v>CZ</v>
      </c>
      <c r="AE251" s="22" t="n">
        <f aca="false">DATA!I251</f>
        <v>0.5</v>
      </c>
      <c r="AF251" s="18" t="n">
        <f aca="false">DATA!L251</f>
        <v>71</v>
      </c>
      <c r="AG251" s="16" t="str">
        <f aca="false">DATA!K251</f>
        <v>C</v>
      </c>
      <c r="AH251" s="18" t="n">
        <f aca="false">IF(AE251&gt;=PARAMETER!$B$12,1,0)</f>
        <v>0</v>
      </c>
      <c r="AI251" s="18" t="n">
        <f aca="false">IF(AF251&gt;=PARAMETER!$B$13,1,0)</f>
        <v>0</v>
      </c>
      <c r="AJ251" s="18" t="n">
        <f aca="false">IF(AND(AH251=1,AI251=1),1,0)</f>
        <v>0</v>
      </c>
    </row>
    <row r="252" customFormat="false" ht="15" hidden="false" customHeight="false" outlineLevel="0" collapsed="false">
      <c r="A252" s="16" t="str">
        <f aca="false">DATA!A252</f>
        <v>ITM10250</v>
      </c>
      <c r="B252" s="16" t="str">
        <f aca="false">DATA!B252</f>
        <v>Electronics</v>
      </c>
      <c r="C252" s="17" t="n">
        <f aca="false">DATA!C252</f>
        <v>185</v>
      </c>
      <c r="D252" s="17" t="n">
        <f aca="false">DATA!D252</f>
        <v>22</v>
      </c>
      <c r="E252" s="18" t="n">
        <f aca="false">DATA!F252</f>
        <v>7</v>
      </c>
      <c r="F252" s="19" t="n">
        <f aca="false">DATA!G252</f>
        <v>29.12</v>
      </c>
      <c r="G252" s="19" t="n">
        <f aca="false">DATA!H252</f>
        <v>1.79</v>
      </c>
      <c r="H252" s="18" t="n">
        <f aca="false">DATA!E252</f>
        <v>14</v>
      </c>
      <c r="I252" s="20" t="n">
        <f aca="false">F252*E252</f>
        <v>203.84</v>
      </c>
      <c r="J252" s="20" t="n">
        <f aca="false">PARAMETER!$B$4*G252*SQRT(E252)</f>
        <v>7.789853815629</v>
      </c>
      <c r="K252" s="20" t="n">
        <f aca="false">I252+J252</f>
        <v>211.629853815629</v>
      </c>
      <c r="L252" s="20" t="n">
        <f aca="false">K252+F252*H252</f>
        <v>619.309853815629</v>
      </c>
      <c r="M252" s="16" t="str">
        <f aca="false">IF(C252&lt;=K252,"REORDER",IF(C252&gt;L252,"OVERSTOCK","OK"))</f>
        <v>REORDER</v>
      </c>
      <c r="N252" s="16" t="str">
        <f aca="false">IF(C252&lt;=D252,"REORDER","OK")</f>
        <v>OK</v>
      </c>
      <c r="O252" s="18" t="n">
        <f aca="false">IF(D252&lt;I252,1,0)</f>
        <v>1</v>
      </c>
      <c r="P252" s="20" t="n">
        <f aca="false">C252/F252</f>
        <v>6.35302197802198</v>
      </c>
      <c r="Q252" s="19" t="n">
        <f aca="false">DATA!N252</f>
        <v>190.91</v>
      </c>
      <c r="R252" s="19" t="n">
        <f aca="false">DATA!O252</f>
        <v>0.17</v>
      </c>
      <c r="S252" s="17" t="n">
        <f aca="false">C252*Q252</f>
        <v>35318.35</v>
      </c>
      <c r="T252" s="19" t="n">
        <f aca="false">C252*R252</f>
        <v>31.45</v>
      </c>
      <c r="U252" s="20" t="n">
        <f aca="false">MAX(0,C252-L252)</f>
        <v>0</v>
      </c>
      <c r="V252" s="17" t="n">
        <f aca="false">U252*Q252</f>
        <v>0</v>
      </c>
      <c r="W252" s="19" t="n">
        <f aca="false">U252*R252</f>
        <v>0</v>
      </c>
      <c r="X252" s="20" t="n">
        <f aca="false">MAX(0,K252-C252)</f>
        <v>26.629853815629</v>
      </c>
      <c r="Y252" s="17" t="n">
        <f aca="false">F252*PARAMETER!$B$5*Q252</f>
        <v>2029144.208</v>
      </c>
      <c r="Z252" s="21" t="n">
        <f aca="false">SUMIF($Y$2:$Y$3205,"&gt;="&amp;Y252)/SUM($Y$2:$Y$3205)</f>
        <v>0.323834044453243</v>
      </c>
      <c r="AA252" s="16" t="str">
        <f aca="false">IF(Z252&lt;=PARAMETER!$B$7,"A",IF(Z252&lt;=PARAMETER!$B$8,"B","C"))</f>
        <v>A</v>
      </c>
      <c r="AB252" s="22" t="n">
        <f aca="false">G252/F252</f>
        <v>0.0614697802197802</v>
      </c>
      <c r="AC252" s="16" t="str">
        <f aca="false">IF(AB252&lt;=PARAMETER!$B$9,"X",IF(AB252&lt;=PARAMETER!$B$10,"Y","Z"))</f>
        <v>X</v>
      </c>
      <c r="AD252" s="16" t="str">
        <f aca="false">AA252&amp;AC252</f>
        <v>AX</v>
      </c>
      <c r="AE252" s="22" t="n">
        <f aca="false">DATA!I252</f>
        <v>0.66</v>
      </c>
      <c r="AF252" s="18" t="n">
        <f aca="false">DATA!L252</f>
        <v>160</v>
      </c>
      <c r="AG252" s="16" t="str">
        <f aca="false">DATA!K252</f>
        <v>B</v>
      </c>
      <c r="AH252" s="18" t="n">
        <f aca="false">IF(AE252&gt;=PARAMETER!$B$12,1,0)</f>
        <v>0</v>
      </c>
      <c r="AI252" s="18" t="n">
        <f aca="false">IF(AF252&gt;=PARAMETER!$B$13,1,0)</f>
        <v>1</v>
      </c>
      <c r="AJ252" s="18" t="n">
        <f aca="false">IF(AND(AH252=1,AI252=1),1,0)</f>
        <v>0</v>
      </c>
    </row>
    <row r="253" customFormat="false" ht="15" hidden="false" customHeight="false" outlineLevel="0" collapsed="false">
      <c r="A253" s="16" t="str">
        <f aca="false">DATA!A253</f>
        <v>ITM10251</v>
      </c>
      <c r="B253" s="16" t="str">
        <f aca="false">DATA!B253</f>
        <v>Pharma</v>
      </c>
      <c r="C253" s="17" t="n">
        <f aca="false">DATA!C253</f>
        <v>478</v>
      </c>
      <c r="D253" s="17" t="n">
        <f aca="false">DATA!D253</f>
        <v>52</v>
      </c>
      <c r="E253" s="18" t="n">
        <f aca="false">DATA!F253</f>
        <v>7</v>
      </c>
      <c r="F253" s="19" t="n">
        <f aca="false">DATA!G253</f>
        <v>42.82</v>
      </c>
      <c r="G253" s="19" t="n">
        <f aca="false">DATA!H253</f>
        <v>4.53</v>
      </c>
      <c r="H253" s="18" t="n">
        <f aca="false">DATA!E253</f>
        <v>9</v>
      </c>
      <c r="I253" s="20" t="n">
        <f aca="false">F253*E253</f>
        <v>299.74</v>
      </c>
      <c r="J253" s="20" t="n">
        <f aca="false">PARAMETER!$B$4*G253*SQRT(E253)</f>
        <v>19.7139875892734</v>
      </c>
      <c r="K253" s="20" t="n">
        <f aca="false">I253+J253</f>
        <v>319.453987589273</v>
      </c>
      <c r="L253" s="20" t="n">
        <f aca="false">K253+F253*H253</f>
        <v>704.833987589273</v>
      </c>
      <c r="M253" s="16" t="str">
        <f aca="false">IF(C253&lt;=K253,"REORDER",IF(C253&gt;L253,"OVERSTOCK","OK"))</f>
        <v>OK</v>
      </c>
      <c r="N253" s="16" t="str">
        <f aca="false">IF(C253&lt;=D253,"REORDER","OK")</f>
        <v>OK</v>
      </c>
      <c r="O253" s="18" t="n">
        <f aca="false">IF(D253&lt;I253,1,0)</f>
        <v>1</v>
      </c>
      <c r="P253" s="20" t="n">
        <f aca="false">C253/F253</f>
        <v>11.1630079402149</v>
      </c>
      <c r="Q253" s="19" t="n">
        <f aca="false">DATA!N253</f>
        <v>93.05</v>
      </c>
      <c r="R253" s="19" t="n">
        <f aca="false">DATA!O253</f>
        <v>1.37</v>
      </c>
      <c r="S253" s="17" t="n">
        <f aca="false">C253*Q253</f>
        <v>44477.9</v>
      </c>
      <c r="T253" s="19" t="n">
        <f aca="false">C253*R253</f>
        <v>654.86</v>
      </c>
      <c r="U253" s="20" t="n">
        <f aca="false">MAX(0,C253-L253)</f>
        <v>0</v>
      </c>
      <c r="V253" s="17" t="n">
        <f aca="false">U253*Q253</f>
        <v>0</v>
      </c>
      <c r="W253" s="19" t="n">
        <f aca="false">U253*R253</f>
        <v>0</v>
      </c>
      <c r="X253" s="20" t="n">
        <f aca="false">MAX(0,K253-C253)</f>
        <v>0</v>
      </c>
      <c r="Y253" s="17" t="n">
        <f aca="false">F253*PARAMETER!$B$5*Q253</f>
        <v>1454306.365</v>
      </c>
      <c r="Z253" s="21" t="n">
        <f aca="false">SUMIF($Y$2:$Y$3205,"&gt;="&amp;Y253)/SUM($Y$2:$Y$3205)</f>
        <v>0.54460490996756</v>
      </c>
      <c r="AA253" s="16" t="str">
        <f aca="false">IF(Z253&lt;=PARAMETER!$B$7,"A",IF(Z253&lt;=PARAMETER!$B$8,"B","C"))</f>
        <v>A</v>
      </c>
      <c r="AB253" s="22" t="n">
        <f aca="false">G253/F253</f>
        <v>0.105791686127978</v>
      </c>
      <c r="AC253" s="16" t="str">
        <f aca="false">IF(AB253&lt;=PARAMETER!$B$9,"X",IF(AB253&lt;=PARAMETER!$B$10,"Y","Z"))</f>
        <v>X</v>
      </c>
      <c r="AD253" s="16" t="str">
        <f aca="false">AA253&amp;AC253</f>
        <v>AX</v>
      </c>
      <c r="AE253" s="22" t="n">
        <f aca="false">DATA!I253</f>
        <v>0.23</v>
      </c>
      <c r="AF253" s="18" t="n">
        <f aca="false">DATA!L253</f>
        <v>22</v>
      </c>
      <c r="AG253" s="16" t="str">
        <f aca="false">DATA!K253</f>
        <v>B</v>
      </c>
      <c r="AH253" s="18" t="n">
        <f aca="false">IF(AE253&gt;=PARAMETER!$B$12,1,0)</f>
        <v>0</v>
      </c>
      <c r="AI253" s="18" t="n">
        <f aca="false">IF(AF253&gt;=PARAMETER!$B$13,1,0)</f>
        <v>0</v>
      </c>
      <c r="AJ253" s="18" t="n">
        <f aca="false">IF(AND(AH253=1,AI253=1),1,0)</f>
        <v>0</v>
      </c>
    </row>
    <row r="254" customFormat="false" ht="15" hidden="false" customHeight="false" outlineLevel="0" collapsed="false">
      <c r="A254" s="16" t="str">
        <f aca="false">DATA!A254</f>
        <v>ITM10252</v>
      </c>
      <c r="B254" s="16" t="str">
        <f aca="false">DATA!B254</f>
        <v>Pharma</v>
      </c>
      <c r="C254" s="17" t="n">
        <f aca="false">DATA!C254</f>
        <v>329</v>
      </c>
      <c r="D254" s="17" t="n">
        <f aca="false">DATA!D254</f>
        <v>87</v>
      </c>
      <c r="E254" s="18" t="n">
        <f aca="false">DATA!F254</f>
        <v>9</v>
      </c>
      <c r="F254" s="19" t="n">
        <f aca="false">DATA!G254</f>
        <v>20.51</v>
      </c>
      <c r="G254" s="19" t="n">
        <f aca="false">DATA!H254</f>
        <v>1.79</v>
      </c>
      <c r="H254" s="18" t="n">
        <f aca="false">DATA!E254</f>
        <v>10</v>
      </c>
      <c r="I254" s="20" t="n">
        <f aca="false">F254*E254</f>
        <v>184.59</v>
      </c>
      <c r="J254" s="20" t="n">
        <f aca="false">PARAMETER!$B$4*G254*SQRT(E254)</f>
        <v>8.8328639767294</v>
      </c>
      <c r="K254" s="20" t="n">
        <f aca="false">I254+J254</f>
        <v>193.422863976729</v>
      </c>
      <c r="L254" s="20" t="n">
        <f aca="false">K254+F254*H254</f>
        <v>398.522863976729</v>
      </c>
      <c r="M254" s="16" t="str">
        <f aca="false">IF(C254&lt;=K254,"REORDER",IF(C254&gt;L254,"OVERSTOCK","OK"))</f>
        <v>OK</v>
      </c>
      <c r="N254" s="16" t="str">
        <f aca="false">IF(C254&lt;=D254,"REORDER","OK")</f>
        <v>OK</v>
      </c>
      <c r="O254" s="18" t="n">
        <f aca="false">IF(D254&lt;I254,1,0)</f>
        <v>1</v>
      </c>
      <c r="P254" s="20" t="n">
        <f aca="false">C254/F254</f>
        <v>16.0409556313993</v>
      </c>
      <c r="Q254" s="19" t="n">
        <f aca="false">DATA!N254</f>
        <v>114.8</v>
      </c>
      <c r="R254" s="19" t="n">
        <f aca="false">DATA!O254</f>
        <v>0.21</v>
      </c>
      <c r="S254" s="17" t="n">
        <f aca="false">C254*Q254</f>
        <v>37769.2</v>
      </c>
      <c r="T254" s="19" t="n">
        <f aca="false">C254*R254</f>
        <v>69.09</v>
      </c>
      <c r="U254" s="20" t="n">
        <f aca="false">MAX(0,C254-L254)</f>
        <v>0</v>
      </c>
      <c r="V254" s="17" t="n">
        <f aca="false">U254*Q254</f>
        <v>0</v>
      </c>
      <c r="W254" s="19" t="n">
        <f aca="false">U254*R254</f>
        <v>0</v>
      </c>
      <c r="X254" s="20" t="n">
        <f aca="false">MAX(0,K254-C254)</f>
        <v>0</v>
      </c>
      <c r="Y254" s="17" t="n">
        <f aca="false">F254*PARAMETER!$B$5*Q254</f>
        <v>859410.02</v>
      </c>
      <c r="Z254" s="21" t="n">
        <f aca="false">SUMIF($Y$2:$Y$3205,"&gt;="&amp;Y254)/SUM($Y$2:$Y$3205)</f>
        <v>0.790330414034085</v>
      </c>
      <c r="AA254" s="16" t="str">
        <f aca="false">IF(Z254&lt;=PARAMETER!$B$7,"A",IF(Z254&lt;=PARAMETER!$B$8,"B","C"))</f>
        <v>A</v>
      </c>
      <c r="AB254" s="22" t="n">
        <f aca="false">G254/F254</f>
        <v>0.0872745002437835</v>
      </c>
      <c r="AC254" s="16" t="str">
        <f aca="false">IF(AB254&lt;=PARAMETER!$B$9,"X",IF(AB254&lt;=PARAMETER!$B$10,"Y","Z"))</f>
        <v>X</v>
      </c>
      <c r="AD254" s="16" t="str">
        <f aca="false">AA254&amp;AC254</f>
        <v>AX</v>
      </c>
      <c r="AE254" s="22" t="n">
        <f aca="false">DATA!I254</f>
        <v>0.98</v>
      </c>
      <c r="AF254" s="18" t="n">
        <f aca="false">DATA!L254</f>
        <v>97</v>
      </c>
      <c r="AG254" s="16" t="str">
        <f aca="false">DATA!K254</f>
        <v>A</v>
      </c>
      <c r="AH254" s="18" t="n">
        <f aca="false">IF(AE254&gt;=PARAMETER!$B$12,1,0)</f>
        <v>1</v>
      </c>
      <c r="AI254" s="18" t="n">
        <f aca="false">IF(AF254&gt;=PARAMETER!$B$13,1,0)</f>
        <v>1</v>
      </c>
      <c r="AJ254" s="18" t="n">
        <f aca="false">IF(AND(AH254=1,AI254=1),1,0)</f>
        <v>1</v>
      </c>
    </row>
    <row r="255" customFormat="false" ht="15" hidden="false" customHeight="false" outlineLevel="0" collapsed="false">
      <c r="A255" s="16" t="str">
        <f aca="false">DATA!A255</f>
        <v>ITM10253</v>
      </c>
      <c r="B255" s="16" t="str">
        <f aca="false">DATA!B255</f>
        <v>Groceries</v>
      </c>
      <c r="C255" s="17" t="n">
        <f aca="false">DATA!C255</f>
        <v>459</v>
      </c>
      <c r="D255" s="17" t="n">
        <f aca="false">DATA!D255</f>
        <v>37</v>
      </c>
      <c r="E255" s="18" t="n">
        <f aca="false">DATA!F255</f>
        <v>9</v>
      </c>
      <c r="F255" s="19" t="n">
        <f aca="false">DATA!G255</f>
        <v>15.82</v>
      </c>
      <c r="G255" s="19" t="n">
        <f aca="false">DATA!H255</f>
        <v>4.45</v>
      </c>
      <c r="H255" s="18" t="n">
        <f aca="false">DATA!E255</f>
        <v>10</v>
      </c>
      <c r="I255" s="20" t="n">
        <f aca="false">F255*E255</f>
        <v>142.38</v>
      </c>
      <c r="J255" s="20" t="n">
        <f aca="false">PARAMETER!$B$4*G255*SQRT(E255)</f>
        <v>21.9587959198021</v>
      </c>
      <c r="K255" s="20" t="n">
        <f aca="false">I255+J255</f>
        <v>164.338795919802</v>
      </c>
      <c r="L255" s="20" t="n">
        <f aca="false">K255+F255*H255</f>
        <v>322.538795919802</v>
      </c>
      <c r="M255" s="16" t="str">
        <f aca="false">IF(C255&lt;=K255,"REORDER",IF(C255&gt;L255,"OVERSTOCK","OK"))</f>
        <v>OVERSTOCK</v>
      </c>
      <c r="N255" s="16" t="str">
        <f aca="false">IF(C255&lt;=D255,"REORDER","OK")</f>
        <v>OK</v>
      </c>
      <c r="O255" s="18" t="n">
        <f aca="false">IF(D255&lt;I255,1,0)</f>
        <v>1</v>
      </c>
      <c r="P255" s="20" t="n">
        <f aca="false">C255/F255</f>
        <v>29.0139064475348</v>
      </c>
      <c r="Q255" s="19" t="n">
        <f aca="false">DATA!N255</f>
        <v>152.24</v>
      </c>
      <c r="R255" s="19" t="n">
        <f aca="false">DATA!O255</f>
        <v>0.27</v>
      </c>
      <c r="S255" s="17" t="n">
        <f aca="false">C255*Q255</f>
        <v>69878.16</v>
      </c>
      <c r="T255" s="19" t="n">
        <f aca="false">C255*R255</f>
        <v>123.93</v>
      </c>
      <c r="U255" s="20" t="n">
        <f aca="false">MAX(0,C255-L255)</f>
        <v>136.461204080198</v>
      </c>
      <c r="V255" s="17" t="n">
        <f aca="false">U255*Q255</f>
        <v>20774.8537091693</v>
      </c>
      <c r="W255" s="19" t="n">
        <f aca="false">U255*R255</f>
        <v>36.8445251016534</v>
      </c>
      <c r="X255" s="20" t="n">
        <f aca="false">MAX(0,K255-C255)</f>
        <v>0</v>
      </c>
      <c r="Y255" s="17" t="n">
        <f aca="false">F255*PARAMETER!$B$5*Q255</f>
        <v>879079.432</v>
      </c>
      <c r="Z255" s="21" t="n">
        <f aca="false">SUMIF($Y$2:$Y$3205,"&gt;="&amp;Y255)/SUM($Y$2:$Y$3205)</f>
        <v>0.782569363394754</v>
      </c>
      <c r="AA255" s="16" t="str">
        <f aca="false">IF(Z255&lt;=PARAMETER!$B$7,"A",IF(Z255&lt;=PARAMETER!$B$8,"B","C"))</f>
        <v>A</v>
      </c>
      <c r="AB255" s="22" t="n">
        <f aca="false">G255/F255</f>
        <v>0.281289506953224</v>
      </c>
      <c r="AC255" s="16" t="str">
        <f aca="false">IF(AB255&lt;=PARAMETER!$B$9,"X",IF(AB255&lt;=PARAMETER!$B$10,"Y","Z"))</f>
        <v>Y</v>
      </c>
      <c r="AD255" s="16" t="str">
        <f aca="false">AA255&amp;AC255</f>
        <v>AY</v>
      </c>
      <c r="AE255" s="22" t="n">
        <f aca="false">DATA!I255</f>
        <v>0.5</v>
      </c>
      <c r="AF255" s="18" t="n">
        <f aca="false">DATA!L255</f>
        <v>49</v>
      </c>
      <c r="AG255" s="16" t="str">
        <f aca="false">DATA!K255</f>
        <v>C</v>
      </c>
      <c r="AH255" s="18" t="n">
        <f aca="false">IF(AE255&gt;=PARAMETER!$B$12,1,0)</f>
        <v>0</v>
      </c>
      <c r="AI255" s="18" t="n">
        <f aca="false">IF(AF255&gt;=PARAMETER!$B$13,1,0)</f>
        <v>0</v>
      </c>
      <c r="AJ255" s="18" t="n">
        <f aca="false">IF(AND(AH255=1,AI255=1),1,0)</f>
        <v>0</v>
      </c>
    </row>
    <row r="256" customFormat="false" ht="15" hidden="false" customHeight="false" outlineLevel="0" collapsed="false">
      <c r="A256" s="16" t="str">
        <f aca="false">DATA!A256</f>
        <v>ITM10254</v>
      </c>
      <c r="B256" s="16" t="str">
        <f aca="false">DATA!B256</f>
        <v>Electronics</v>
      </c>
      <c r="C256" s="17" t="n">
        <f aca="false">DATA!C256</f>
        <v>489</v>
      </c>
      <c r="D256" s="17" t="n">
        <f aca="false">DATA!D256</f>
        <v>27</v>
      </c>
      <c r="E256" s="18" t="n">
        <f aca="false">DATA!F256</f>
        <v>5</v>
      </c>
      <c r="F256" s="19" t="n">
        <f aca="false">DATA!G256</f>
        <v>39.99</v>
      </c>
      <c r="G256" s="19" t="n">
        <f aca="false">DATA!H256</f>
        <v>1.91</v>
      </c>
      <c r="H256" s="18" t="n">
        <f aca="false">DATA!E256</f>
        <v>8</v>
      </c>
      <c r="I256" s="20" t="n">
        <f aca="false">F256*E256</f>
        <v>199.95</v>
      </c>
      <c r="J256" s="20" t="n">
        <f aca="false">PARAMETER!$B$4*G256*SQRT(E256)</f>
        <v>7.02498863874009</v>
      </c>
      <c r="K256" s="20" t="n">
        <f aca="false">I256+J256</f>
        <v>206.97498863874</v>
      </c>
      <c r="L256" s="20" t="n">
        <f aca="false">K256+F256*H256</f>
        <v>526.89498863874</v>
      </c>
      <c r="M256" s="16" t="str">
        <f aca="false">IF(C256&lt;=K256,"REORDER",IF(C256&gt;L256,"OVERSTOCK","OK"))</f>
        <v>OK</v>
      </c>
      <c r="N256" s="16" t="str">
        <f aca="false">IF(C256&lt;=D256,"REORDER","OK")</f>
        <v>OK</v>
      </c>
      <c r="O256" s="18" t="n">
        <f aca="false">IF(D256&lt;I256,1,0)</f>
        <v>1</v>
      </c>
      <c r="P256" s="20" t="n">
        <f aca="false">C256/F256</f>
        <v>12.2280570142536</v>
      </c>
      <c r="Q256" s="19" t="n">
        <f aca="false">DATA!N256</f>
        <v>147.77</v>
      </c>
      <c r="R256" s="19" t="n">
        <f aca="false">DATA!O256</f>
        <v>1.71</v>
      </c>
      <c r="S256" s="17" t="n">
        <f aca="false">C256*Q256</f>
        <v>72259.53</v>
      </c>
      <c r="T256" s="19" t="n">
        <f aca="false">C256*R256</f>
        <v>836.19</v>
      </c>
      <c r="U256" s="20" t="n">
        <f aca="false">MAX(0,C256-L256)</f>
        <v>0</v>
      </c>
      <c r="V256" s="17" t="n">
        <f aca="false">U256*Q256</f>
        <v>0</v>
      </c>
      <c r="W256" s="19" t="n">
        <f aca="false">U256*R256</f>
        <v>0</v>
      </c>
      <c r="X256" s="20" t="n">
        <f aca="false">MAX(0,K256-C256)</f>
        <v>0</v>
      </c>
      <c r="Y256" s="17" t="n">
        <f aca="false">F256*PARAMETER!$B$5*Q256</f>
        <v>2156902.6395</v>
      </c>
      <c r="Z256" s="21" t="n">
        <f aca="false">SUMIF($Y$2:$Y$3205,"&gt;="&amp;Y256)/SUM($Y$2:$Y$3205)</f>
        <v>0.28643344098792</v>
      </c>
      <c r="AA256" s="16" t="str">
        <f aca="false">IF(Z256&lt;=PARAMETER!$B$7,"A",IF(Z256&lt;=PARAMETER!$B$8,"B","C"))</f>
        <v>A</v>
      </c>
      <c r="AB256" s="22" t="n">
        <f aca="false">G256/F256</f>
        <v>0.0477619404851213</v>
      </c>
      <c r="AC256" s="16" t="str">
        <f aca="false">IF(AB256&lt;=PARAMETER!$B$9,"X",IF(AB256&lt;=PARAMETER!$B$10,"Y","Z"))</f>
        <v>X</v>
      </c>
      <c r="AD256" s="16" t="str">
        <f aca="false">AA256&amp;AC256</f>
        <v>AX</v>
      </c>
      <c r="AE256" s="22" t="n">
        <f aca="false">DATA!I256</f>
        <v>0.95</v>
      </c>
      <c r="AF256" s="18" t="n">
        <f aca="false">DATA!L256</f>
        <v>167</v>
      </c>
      <c r="AG256" s="16" t="str">
        <f aca="false">DATA!K256</f>
        <v>A</v>
      </c>
      <c r="AH256" s="18" t="n">
        <f aca="false">IF(AE256&gt;=PARAMETER!$B$12,1,0)</f>
        <v>1</v>
      </c>
      <c r="AI256" s="18" t="n">
        <f aca="false">IF(AF256&gt;=PARAMETER!$B$13,1,0)</f>
        <v>1</v>
      </c>
      <c r="AJ256" s="18" t="n">
        <f aca="false">IF(AND(AH256=1,AI256=1),1,0)</f>
        <v>1</v>
      </c>
    </row>
    <row r="257" customFormat="false" ht="15" hidden="false" customHeight="false" outlineLevel="0" collapsed="false">
      <c r="A257" s="16" t="str">
        <f aca="false">DATA!A257</f>
        <v>ITM10255</v>
      </c>
      <c r="B257" s="16" t="str">
        <f aca="false">DATA!B257</f>
        <v>Groceries</v>
      </c>
      <c r="C257" s="17" t="n">
        <f aca="false">DATA!C257</f>
        <v>119</v>
      </c>
      <c r="D257" s="17" t="n">
        <f aca="false">DATA!D257</f>
        <v>68</v>
      </c>
      <c r="E257" s="18" t="n">
        <f aca="false">DATA!F257</f>
        <v>7</v>
      </c>
      <c r="F257" s="19" t="n">
        <f aca="false">DATA!G257</f>
        <v>17.45</v>
      </c>
      <c r="G257" s="19" t="n">
        <f aca="false">DATA!H257</f>
        <v>6.74</v>
      </c>
      <c r="H257" s="18" t="n">
        <f aca="false">DATA!E257</f>
        <v>12</v>
      </c>
      <c r="I257" s="20" t="n">
        <f aca="false">F257*E257</f>
        <v>122.15</v>
      </c>
      <c r="J257" s="20" t="n">
        <f aca="false">PARAMETER!$B$4*G257*SQRT(E257)</f>
        <v>29.3316283337092</v>
      </c>
      <c r="K257" s="20" t="n">
        <f aca="false">I257+J257</f>
        <v>151.481628333709</v>
      </c>
      <c r="L257" s="20" t="n">
        <f aca="false">K257+F257*H257</f>
        <v>360.881628333709</v>
      </c>
      <c r="M257" s="16" t="str">
        <f aca="false">IF(C257&lt;=K257,"REORDER",IF(C257&gt;L257,"OVERSTOCK","OK"))</f>
        <v>REORDER</v>
      </c>
      <c r="N257" s="16" t="str">
        <f aca="false">IF(C257&lt;=D257,"REORDER","OK")</f>
        <v>OK</v>
      </c>
      <c r="O257" s="18" t="n">
        <f aca="false">IF(D257&lt;I257,1,0)</f>
        <v>1</v>
      </c>
      <c r="P257" s="20" t="n">
        <f aca="false">C257/F257</f>
        <v>6.81948424068768</v>
      </c>
      <c r="Q257" s="19" t="n">
        <f aca="false">DATA!N257</f>
        <v>120.76</v>
      </c>
      <c r="R257" s="19" t="n">
        <f aca="false">DATA!O257</f>
        <v>0.94</v>
      </c>
      <c r="S257" s="17" t="n">
        <f aca="false">C257*Q257</f>
        <v>14370.44</v>
      </c>
      <c r="T257" s="19" t="n">
        <f aca="false">C257*R257</f>
        <v>111.86</v>
      </c>
      <c r="U257" s="20" t="n">
        <f aca="false">MAX(0,C257-L257)</f>
        <v>0</v>
      </c>
      <c r="V257" s="17" t="n">
        <f aca="false">U257*Q257</f>
        <v>0</v>
      </c>
      <c r="W257" s="19" t="n">
        <f aca="false">U257*R257</f>
        <v>0</v>
      </c>
      <c r="X257" s="20" t="n">
        <f aca="false">MAX(0,K257-C257)</f>
        <v>32.4816283337092</v>
      </c>
      <c r="Y257" s="17" t="n">
        <f aca="false">F257*PARAMETER!$B$5*Q257</f>
        <v>769150.63</v>
      </c>
      <c r="Z257" s="21" t="n">
        <f aca="false">SUMIF($Y$2:$Y$3205,"&gt;="&amp;Y257)/SUM($Y$2:$Y$3205)</f>
        <v>0.820445972539348</v>
      </c>
      <c r="AA257" s="16" t="str">
        <f aca="false">IF(Z257&lt;=PARAMETER!$B$7,"A",IF(Z257&lt;=PARAMETER!$B$8,"B","C"))</f>
        <v>B</v>
      </c>
      <c r="AB257" s="22" t="n">
        <f aca="false">G257/F257</f>
        <v>0.386246418338109</v>
      </c>
      <c r="AC257" s="16" t="str">
        <f aca="false">IF(AB257&lt;=PARAMETER!$B$9,"X",IF(AB257&lt;=PARAMETER!$B$10,"Y","Z"))</f>
        <v>Y</v>
      </c>
      <c r="AD257" s="16" t="str">
        <f aca="false">AA257&amp;AC257</f>
        <v>BY</v>
      </c>
      <c r="AE257" s="22" t="n">
        <f aca="false">DATA!I257</f>
        <v>0.22</v>
      </c>
      <c r="AF257" s="18" t="n">
        <f aca="false">DATA!L257</f>
        <v>133</v>
      </c>
      <c r="AG257" s="16" t="str">
        <f aca="false">DATA!K257</f>
        <v>D</v>
      </c>
      <c r="AH257" s="18" t="n">
        <f aca="false">IF(AE257&gt;=PARAMETER!$B$12,1,0)</f>
        <v>0</v>
      </c>
      <c r="AI257" s="18" t="n">
        <f aca="false">IF(AF257&gt;=PARAMETER!$B$13,1,0)</f>
        <v>1</v>
      </c>
      <c r="AJ257" s="18" t="n">
        <f aca="false">IF(AND(AH257=1,AI257=1),1,0)</f>
        <v>0</v>
      </c>
    </row>
    <row r="258" customFormat="false" ht="15" hidden="false" customHeight="false" outlineLevel="0" collapsed="false">
      <c r="A258" s="16" t="str">
        <f aca="false">DATA!A258</f>
        <v>ITM10256</v>
      </c>
      <c r="B258" s="16" t="str">
        <f aca="false">DATA!B258</f>
        <v>Electronics</v>
      </c>
      <c r="C258" s="17" t="n">
        <f aca="false">DATA!C258</f>
        <v>128</v>
      </c>
      <c r="D258" s="17" t="n">
        <f aca="false">DATA!D258</f>
        <v>69</v>
      </c>
      <c r="E258" s="18" t="n">
        <f aca="false">DATA!F258</f>
        <v>7</v>
      </c>
      <c r="F258" s="19" t="n">
        <f aca="false">DATA!G258</f>
        <v>1.16</v>
      </c>
      <c r="G258" s="19" t="n">
        <f aca="false">DATA!H258</f>
        <v>7.96</v>
      </c>
      <c r="H258" s="18" t="n">
        <f aca="false">DATA!E258</f>
        <v>4</v>
      </c>
      <c r="I258" s="20" t="n">
        <f aca="false">F258*E258</f>
        <v>8.12</v>
      </c>
      <c r="J258" s="20" t="n">
        <f aca="false">PARAMETER!$B$4*G258*SQRT(E258)</f>
        <v>34.640914174529</v>
      </c>
      <c r="K258" s="20" t="n">
        <f aca="false">I258+J258</f>
        <v>42.760914174529</v>
      </c>
      <c r="L258" s="20" t="n">
        <f aca="false">K258+F258*H258</f>
        <v>47.400914174529</v>
      </c>
      <c r="M258" s="16" t="str">
        <f aca="false">IF(C258&lt;=K258,"REORDER",IF(C258&gt;L258,"OVERSTOCK","OK"))</f>
        <v>OVERSTOCK</v>
      </c>
      <c r="N258" s="16" t="str">
        <f aca="false">IF(C258&lt;=D258,"REORDER","OK")</f>
        <v>OK</v>
      </c>
      <c r="O258" s="18" t="n">
        <f aca="false">IF(D258&lt;I258,1,0)</f>
        <v>0</v>
      </c>
      <c r="P258" s="20" t="n">
        <f aca="false">C258/F258</f>
        <v>110.344827586207</v>
      </c>
      <c r="Q258" s="19" t="n">
        <f aca="false">DATA!N258</f>
        <v>173.56</v>
      </c>
      <c r="R258" s="19" t="n">
        <f aca="false">DATA!O258</f>
        <v>0.48</v>
      </c>
      <c r="S258" s="17" t="n">
        <f aca="false">C258*Q258</f>
        <v>22215.68</v>
      </c>
      <c r="T258" s="19" t="n">
        <f aca="false">C258*R258</f>
        <v>61.44</v>
      </c>
      <c r="U258" s="20" t="n">
        <f aca="false">MAX(0,C258-L258)</f>
        <v>80.599085825471</v>
      </c>
      <c r="V258" s="17" t="n">
        <f aca="false">U258*Q258</f>
        <v>13988.7773358688</v>
      </c>
      <c r="W258" s="19" t="n">
        <f aca="false">U258*R258</f>
        <v>38.6875611962261</v>
      </c>
      <c r="X258" s="20" t="n">
        <f aca="false">MAX(0,K258-C258)</f>
        <v>0</v>
      </c>
      <c r="Y258" s="17" t="n">
        <f aca="false">F258*PARAMETER!$B$5*Q258</f>
        <v>73485.304</v>
      </c>
      <c r="Z258" s="21" t="n">
        <f aca="false">SUMIF($Y$2:$Y$3205,"&gt;="&amp;Y258)/SUM($Y$2:$Y$3205)</f>
        <v>0.998106706574741</v>
      </c>
      <c r="AA258" s="16" t="str">
        <f aca="false">IF(Z258&lt;=PARAMETER!$B$7,"A",IF(Z258&lt;=PARAMETER!$B$8,"B","C"))</f>
        <v>C</v>
      </c>
      <c r="AB258" s="22" t="n">
        <f aca="false">G258/F258</f>
        <v>6.86206896551724</v>
      </c>
      <c r="AC258" s="16" t="str">
        <f aca="false">IF(AB258&lt;=PARAMETER!$B$9,"X",IF(AB258&lt;=PARAMETER!$B$10,"Y","Z"))</f>
        <v>Z</v>
      </c>
      <c r="AD258" s="16" t="str">
        <f aca="false">AA258&amp;AC258</f>
        <v>CZ</v>
      </c>
      <c r="AE258" s="22" t="n">
        <f aca="false">DATA!I258</f>
        <v>0.79</v>
      </c>
      <c r="AF258" s="18" t="n">
        <f aca="false">DATA!L258</f>
        <v>34</v>
      </c>
      <c r="AG258" s="16" t="str">
        <f aca="false">DATA!K258</f>
        <v>A</v>
      </c>
      <c r="AH258" s="18" t="n">
        <f aca="false">IF(AE258&gt;=PARAMETER!$B$12,1,0)</f>
        <v>1</v>
      </c>
      <c r="AI258" s="18" t="n">
        <f aca="false">IF(AF258&gt;=PARAMETER!$B$13,1,0)</f>
        <v>0</v>
      </c>
      <c r="AJ258" s="18" t="n">
        <f aca="false">IF(AND(AH258=1,AI258=1),1,0)</f>
        <v>0</v>
      </c>
    </row>
    <row r="259" customFormat="false" ht="15" hidden="false" customHeight="false" outlineLevel="0" collapsed="false">
      <c r="A259" s="16" t="str">
        <f aca="false">DATA!A259</f>
        <v>ITM10257</v>
      </c>
      <c r="B259" s="16" t="str">
        <f aca="false">DATA!B259</f>
        <v>Automotive</v>
      </c>
      <c r="C259" s="17" t="n">
        <f aca="false">DATA!C259</f>
        <v>362</v>
      </c>
      <c r="D259" s="17" t="n">
        <f aca="false">DATA!D259</f>
        <v>72</v>
      </c>
      <c r="E259" s="18" t="n">
        <f aca="false">DATA!F259</f>
        <v>6</v>
      </c>
      <c r="F259" s="19" t="n">
        <f aca="false">DATA!G259</f>
        <v>48.02</v>
      </c>
      <c r="G259" s="19" t="n">
        <f aca="false">DATA!H259</f>
        <v>5.72</v>
      </c>
      <c r="H259" s="18" t="n">
        <f aca="false">DATA!E259</f>
        <v>8</v>
      </c>
      <c r="I259" s="20" t="n">
        <f aca="false">F259*E259</f>
        <v>288.12</v>
      </c>
      <c r="J259" s="20" t="n">
        <f aca="false">PARAMETER!$B$4*G259*SQRT(E259)</f>
        <v>23.0461779410568</v>
      </c>
      <c r="K259" s="20" t="n">
        <f aca="false">I259+J259</f>
        <v>311.166177941057</v>
      </c>
      <c r="L259" s="20" t="n">
        <f aca="false">K259+F259*H259</f>
        <v>695.326177941057</v>
      </c>
      <c r="M259" s="16" t="str">
        <f aca="false">IF(C259&lt;=K259,"REORDER",IF(C259&gt;L259,"OVERSTOCK","OK"))</f>
        <v>OK</v>
      </c>
      <c r="N259" s="16" t="str">
        <f aca="false">IF(C259&lt;=D259,"REORDER","OK")</f>
        <v>OK</v>
      </c>
      <c r="O259" s="18" t="n">
        <f aca="false">IF(D259&lt;I259,1,0)</f>
        <v>1</v>
      </c>
      <c r="P259" s="20" t="n">
        <f aca="false">C259/F259</f>
        <v>7.53852561432736</v>
      </c>
      <c r="Q259" s="19" t="n">
        <f aca="false">DATA!N259</f>
        <v>128.59</v>
      </c>
      <c r="R259" s="19" t="n">
        <f aca="false">DATA!O259</f>
        <v>1.23</v>
      </c>
      <c r="S259" s="17" t="n">
        <f aca="false">C259*Q259</f>
        <v>46549.58</v>
      </c>
      <c r="T259" s="19" t="n">
        <f aca="false">C259*R259</f>
        <v>445.26</v>
      </c>
      <c r="U259" s="20" t="n">
        <f aca="false">MAX(0,C259-L259)</f>
        <v>0</v>
      </c>
      <c r="V259" s="17" t="n">
        <f aca="false">U259*Q259</f>
        <v>0</v>
      </c>
      <c r="W259" s="19" t="n">
        <f aca="false">U259*R259</f>
        <v>0</v>
      </c>
      <c r="X259" s="20" t="n">
        <f aca="false">MAX(0,K259-C259)</f>
        <v>0</v>
      </c>
      <c r="Y259" s="17" t="n">
        <f aca="false">F259*PARAMETER!$B$5*Q259</f>
        <v>2253835.507</v>
      </c>
      <c r="Z259" s="21" t="n">
        <f aca="false">SUMIF($Y$2:$Y$3205,"&gt;="&amp;Y259)/SUM($Y$2:$Y$3205)</f>
        <v>0.256911412975142</v>
      </c>
      <c r="AA259" s="16" t="str">
        <f aca="false">IF(Z259&lt;=PARAMETER!$B$7,"A",IF(Z259&lt;=PARAMETER!$B$8,"B","C"))</f>
        <v>A</v>
      </c>
      <c r="AB259" s="22" t="n">
        <f aca="false">G259/F259</f>
        <v>0.11911703456893</v>
      </c>
      <c r="AC259" s="16" t="str">
        <f aca="false">IF(AB259&lt;=PARAMETER!$B$9,"X",IF(AB259&lt;=PARAMETER!$B$10,"Y","Z"))</f>
        <v>X</v>
      </c>
      <c r="AD259" s="16" t="str">
        <f aca="false">AA259&amp;AC259</f>
        <v>AX</v>
      </c>
      <c r="AE259" s="22" t="n">
        <f aca="false">DATA!I259</f>
        <v>0.66</v>
      </c>
      <c r="AF259" s="18" t="n">
        <f aca="false">DATA!L259</f>
        <v>163</v>
      </c>
      <c r="AG259" s="16" t="str">
        <f aca="false">DATA!K259</f>
        <v>C</v>
      </c>
      <c r="AH259" s="18" t="n">
        <f aca="false">IF(AE259&gt;=PARAMETER!$B$12,1,0)</f>
        <v>0</v>
      </c>
      <c r="AI259" s="18" t="n">
        <f aca="false">IF(AF259&gt;=PARAMETER!$B$13,1,0)</f>
        <v>1</v>
      </c>
      <c r="AJ259" s="18" t="n">
        <f aca="false">IF(AND(AH259=1,AI259=1),1,0)</f>
        <v>0</v>
      </c>
    </row>
    <row r="260" customFormat="false" ht="15" hidden="false" customHeight="false" outlineLevel="0" collapsed="false">
      <c r="A260" s="16" t="str">
        <f aca="false">DATA!A260</f>
        <v>ITM10258</v>
      </c>
      <c r="B260" s="16" t="str">
        <f aca="false">DATA!B260</f>
        <v>Apparel</v>
      </c>
      <c r="C260" s="17" t="n">
        <f aca="false">DATA!C260</f>
        <v>192</v>
      </c>
      <c r="D260" s="17" t="n">
        <f aca="false">DATA!D260</f>
        <v>66</v>
      </c>
      <c r="E260" s="18" t="n">
        <f aca="false">DATA!F260</f>
        <v>2</v>
      </c>
      <c r="F260" s="19" t="n">
        <f aca="false">DATA!G260</f>
        <v>30.01</v>
      </c>
      <c r="G260" s="19" t="n">
        <f aca="false">DATA!H260</f>
        <v>6.96</v>
      </c>
      <c r="H260" s="18" t="n">
        <f aca="false">DATA!E260</f>
        <v>3</v>
      </c>
      <c r="I260" s="20" t="n">
        <f aca="false">F260*E260</f>
        <v>60.02</v>
      </c>
      <c r="J260" s="20" t="n">
        <f aca="false">PARAMETER!$B$4*G260*SQRT(E260)</f>
        <v>16.1901731791793</v>
      </c>
      <c r="K260" s="20" t="n">
        <f aca="false">I260+J260</f>
        <v>76.2101731791793</v>
      </c>
      <c r="L260" s="20" t="n">
        <f aca="false">K260+F260*H260</f>
        <v>166.240173179179</v>
      </c>
      <c r="M260" s="16" t="str">
        <f aca="false">IF(C260&lt;=K260,"REORDER",IF(C260&gt;L260,"OVERSTOCK","OK"))</f>
        <v>OVERSTOCK</v>
      </c>
      <c r="N260" s="16" t="str">
        <f aca="false">IF(C260&lt;=D260,"REORDER","OK")</f>
        <v>OK</v>
      </c>
      <c r="O260" s="18" t="n">
        <f aca="false">IF(D260&lt;I260,1,0)</f>
        <v>0</v>
      </c>
      <c r="P260" s="20" t="n">
        <f aca="false">C260/F260</f>
        <v>6.39786737754082</v>
      </c>
      <c r="Q260" s="19" t="n">
        <f aca="false">DATA!N260</f>
        <v>176.2</v>
      </c>
      <c r="R260" s="19" t="n">
        <f aca="false">DATA!O260</f>
        <v>1.09</v>
      </c>
      <c r="S260" s="17" t="n">
        <f aca="false">C260*Q260</f>
        <v>33830.4</v>
      </c>
      <c r="T260" s="19" t="n">
        <f aca="false">C260*R260</f>
        <v>209.28</v>
      </c>
      <c r="U260" s="20" t="n">
        <f aca="false">MAX(0,C260-L260)</f>
        <v>25.7598268208207</v>
      </c>
      <c r="V260" s="17" t="n">
        <f aca="false">U260*Q260</f>
        <v>4538.88148582861</v>
      </c>
      <c r="W260" s="19" t="n">
        <f aca="false">U260*R260</f>
        <v>28.0782112346946</v>
      </c>
      <c r="X260" s="20" t="n">
        <f aca="false">MAX(0,K260-C260)</f>
        <v>0</v>
      </c>
      <c r="Y260" s="17" t="n">
        <f aca="false">F260*PARAMETER!$B$5*Q260</f>
        <v>1930033.13</v>
      </c>
      <c r="Z260" s="21" t="n">
        <f aca="false">SUMIF($Y$2:$Y$3205,"&gt;="&amp;Y260)/SUM($Y$2:$Y$3205)</f>
        <v>0.361656920024129</v>
      </c>
      <c r="AA260" s="16" t="str">
        <f aca="false">IF(Z260&lt;=PARAMETER!$B$7,"A",IF(Z260&lt;=PARAMETER!$B$8,"B","C"))</f>
        <v>A</v>
      </c>
      <c r="AB260" s="22" t="n">
        <f aca="false">G260/F260</f>
        <v>0.231922692435855</v>
      </c>
      <c r="AC260" s="16" t="str">
        <f aca="false">IF(AB260&lt;=PARAMETER!$B$9,"X",IF(AB260&lt;=PARAMETER!$B$10,"Y","Z"))</f>
        <v>X</v>
      </c>
      <c r="AD260" s="16" t="str">
        <f aca="false">AA260&amp;AC260</f>
        <v>AX</v>
      </c>
      <c r="AE260" s="22" t="n">
        <f aca="false">DATA!I260</f>
        <v>0.84</v>
      </c>
      <c r="AF260" s="18" t="n">
        <f aca="false">DATA!L260</f>
        <v>33</v>
      </c>
      <c r="AG260" s="16" t="str">
        <f aca="false">DATA!K260</f>
        <v>B</v>
      </c>
      <c r="AH260" s="18" t="n">
        <f aca="false">IF(AE260&gt;=PARAMETER!$B$12,1,0)</f>
        <v>1</v>
      </c>
      <c r="AI260" s="18" t="n">
        <f aca="false">IF(AF260&gt;=PARAMETER!$B$13,1,0)</f>
        <v>0</v>
      </c>
      <c r="AJ260" s="18" t="n">
        <f aca="false">IF(AND(AH260=1,AI260=1),1,0)</f>
        <v>0</v>
      </c>
    </row>
    <row r="261" customFormat="false" ht="15" hidden="false" customHeight="false" outlineLevel="0" collapsed="false">
      <c r="A261" s="16" t="str">
        <f aca="false">DATA!A261</f>
        <v>ITM10259</v>
      </c>
      <c r="B261" s="16" t="str">
        <f aca="false">DATA!B261</f>
        <v>Apparel</v>
      </c>
      <c r="C261" s="17" t="n">
        <f aca="false">DATA!C261</f>
        <v>256</v>
      </c>
      <c r="D261" s="17" t="n">
        <f aca="false">DATA!D261</f>
        <v>60</v>
      </c>
      <c r="E261" s="18" t="n">
        <f aca="false">DATA!F261</f>
        <v>9</v>
      </c>
      <c r="F261" s="19" t="n">
        <f aca="false">DATA!G261</f>
        <v>41.16</v>
      </c>
      <c r="G261" s="19" t="n">
        <f aca="false">DATA!H261</f>
        <v>9.41</v>
      </c>
      <c r="H261" s="18" t="n">
        <f aca="false">DATA!E261</f>
        <v>3</v>
      </c>
      <c r="I261" s="20" t="n">
        <f aca="false">F261*E261</f>
        <v>370.44</v>
      </c>
      <c r="J261" s="20" t="n">
        <f aca="false">PARAMETER!$B$4*G261*SQRT(E261)</f>
        <v>46.43421788884</v>
      </c>
      <c r="K261" s="20" t="n">
        <f aca="false">I261+J261</f>
        <v>416.87421788884</v>
      </c>
      <c r="L261" s="20" t="n">
        <f aca="false">K261+F261*H261</f>
        <v>540.35421788884</v>
      </c>
      <c r="M261" s="16" t="str">
        <f aca="false">IF(C261&lt;=K261,"REORDER",IF(C261&gt;L261,"OVERSTOCK","OK"))</f>
        <v>REORDER</v>
      </c>
      <c r="N261" s="16" t="str">
        <f aca="false">IF(C261&lt;=D261,"REORDER","OK")</f>
        <v>OK</v>
      </c>
      <c r="O261" s="18" t="n">
        <f aca="false">IF(D261&lt;I261,1,0)</f>
        <v>1</v>
      </c>
      <c r="P261" s="20" t="n">
        <f aca="false">C261/F261</f>
        <v>6.21963070942663</v>
      </c>
      <c r="Q261" s="19" t="n">
        <f aca="false">DATA!N261</f>
        <v>67.53</v>
      </c>
      <c r="R261" s="19" t="n">
        <f aca="false">DATA!O261</f>
        <v>0.88</v>
      </c>
      <c r="S261" s="17" t="n">
        <f aca="false">C261*Q261</f>
        <v>17287.68</v>
      </c>
      <c r="T261" s="19" t="n">
        <f aca="false">C261*R261</f>
        <v>225.28</v>
      </c>
      <c r="U261" s="20" t="n">
        <f aca="false">MAX(0,C261-L261)</f>
        <v>0</v>
      </c>
      <c r="V261" s="17" t="n">
        <f aca="false">U261*Q261</f>
        <v>0</v>
      </c>
      <c r="W261" s="19" t="n">
        <f aca="false">U261*R261</f>
        <v>0</v>
      </c>
      <c r="X261" s="20" t="n">
        <f aca="false">MAX(0,K261-C261)</f>
        <v>160.87421788884</v>
      </c>
      <c r="Y261" s="17" t="n">
        <f aca="false">F261*PARAMETER!$B$5*Q261</f>
        <v>1014530.202</v>
      </c>
      <c r="Z261" s="21" t="n">
        <f aca="false">SUMIF($Y$2:$Y$3205,"&gt;="&amp;Y261)/SUM($Y$2:$Y$3205)</f>
        <v>0.726196145761651</v>
      </c>
      <c r="AA261" s="16" t="str">
        <f aca="false">IF(Z261&lt;=PARAMETER!$B$7,"A",IF(Z261&lt;=PARAMETER!$B$8,"B","C"))</f>
        <v>A</v>
      </c>
      <c r="AB261" s="22" t="n">
        <f aca="false">G261/F261</f>
        <v>0.228620019436346</v>
      </c>
      <c r="AC261" s="16" t="str">
        <f aca="false">IF(AB261&lt;=PARAMETER!$B$9,"X",IF(AB261&lt;=PARAMETER!$B$10,"Y","Z"))</f>
        <v>X</v>
      </c>
      <c r="AD261" s="16" t="str">
        <f aca="false">AA261&amp;AC261</f>
        <v>AX</v>
      </c>
      <c r="AE261" s="22" t="n">
        <f aca="false">DATA!I261</f>
        <v>0.64</v>
      </c>
      <c r="AF261" s="18" t="n">
        <f aca="false">DATA!L261</f>
        <v>106</v>
      </c>
      <c r="AG261" s="16" t="str">
        <f aca="false">DATA!K261</f>
        <v>B</v>
      </c>
      <c r="AH261" s="18" t="n">
        <f aca="false">IF(AE261&gt;=PARAMETER!$B$12,1,0)</f>
        <v>0</v>
      </c>
      <c r="AI261" s="18" t="n">
        <f aca="false">IF(AF261&gt;=PARAMETER!$B$13,1,0)</f>
        <v>1</v>
      </c>
      <c r="AJ261" s="18" t="n">
        <f aca="false">IF(AND(AH261=1,AI261=1),1,0)</f>
        <v>0</v>
      </c>
    </row>
    <row r="262" customFormat="false" ht="15" hidden="false" customHeight="false" outlineLevel="0" collapsed="false">
      <c r="A262" s="16" t="str">
        <f aca="false">DATA!A262</f>
        <v>ITM10260</v>
      </c>
      <c r="B262" s="16" t="str">
        <f aca="false">DATA!B262</f>
        <v>Apparel</v>
      </c>
      <c r="C262" s="17" t="n">
        <f aca="false">DATA!C262</f>
        <v>181</v>
      </c>
      <c r="D262" s="17" t="n">
        <f aca="false">DATA!D262</f>
        <v>65</v>
      </c>
      <c r="E262" s="18" t="n">
        <f aca="false">DATA!F262</f>
        <v>3</v>
      </c>
      <c r="F262" s="19" t="n">
        <f aca="false">DATA!G262</f>
        <v>41.44</v>
      </c>
      <c r="G262" s="19" t="n">
        <f aca="false">DATA!H262</f>
        <v>6.56</v>
      </c>
      <c r="H262" s="18" t="n">
        <f aca="false">DATA!E262</f>
        <v>13</v>
      </c>
      <c r="I262" s="20" t="n">
        <f aca="false">F262*E262</f>
        <v>124.32</v>
      </c>
      <c r="J262" s="20" t="n">
        <f aca="false">PARAMETER!$B$4*G262*SQRT(E262)</f>
        <v>18.6892435469839</v>
      </c>
      <c r="K262" s="20" t="n">
        <f aca="false">I262+J262</f>
        <v>143.009243546984</v>
      </c>
      <c r="L262" s="20" t="n">
        <f aca="false">K262+F262*H262</f>
        <v>681.729243546984</v>
      </c>
      <c r="M262" s="16" t="str">
        <f aca="false">IF(C262&lt;=K262,"REORDER",IF(C262&gt;L262,"OVERSTOCK","OK"))</f>
        <v>OK</v>
      </c>
      <c r="N262" s="16" t="str">
        <f aca="false">IF(C262&lt;=D262,"REORDER","OK")</f>
        <v>OK</v>
      </c>
      <c r="O262" s="18" t="n">
        <f aca="false">IF(D262&lt;I262,1,0)</f>
        <v>1</v>
      </c>
      <c r="P262" s="20" t="n">
        <f aca="false">C262/F262</f>
        <v>4.36776061776062</v>
      </c>
      <c r="Q262" s="19" t="n">
        <f aca="false">DATA!N262</f>
        <v>35.08</v>
      </c>
      <c r="R262" s="19" t="n">
        <f aca="false">DATA!O262</f>
        <v>1.82</v>
      </c>
      <c r="S262" s="17" t="n">
        <f aca="false">C262*Q262</f>
        <v>6349.48</v>
      </c>
      <c r="T262" s="19" t="n">
        <f aca="false">C262*R262</f>
        <v>329.42</v>
      </c>
      <c r="U262" s="20" t="n">
        <f aca="false">MAX(0,C262-L262)</f>
        <v>0</v>
      </c>
      <c r="V262" s="17" t="n">
        <f aca="false">U262*Q262</f>
        <v>0</v>
      </c>
      <c r="W262" s="19" t="n">
        <f aca="false">U262*R262</f>
        <v>0</v>
      </c>
      <c r="X262" s="20" t="n">
        <f aca="false">MAX(0,K262-C262)</f>
        <v>0</v>
      </c>
      <c r="Y262" s="17" t="n">
        <f aca="false">F262*PARAMETER!$B$5*Q262</f>
        <v>530606.048</v>
      </c>
      <c r="Z262" s="21" t="n">
        <f aca="false">SUMIF($Y$2:$Y$3205,"&gt;="&amp;Y262)/SUM($Y$2:$Y$3205)</f>
        <v>0.896438795470699</v>
      </c>
      <c r="AA262" s="16" t="str">
        <f aca="false">IF(Z262&lt;=PARAMETER!$B$7,"A",IF(Z262&lt;=PARAMETER!$B$8,"B","C"))</f>
        <v>B</v>
      </c>
      <c r="AB262" s="22" t="n">
        <f aca="false">G262/F262</f>
        <v>0.158301158301158</v>
      </c>
      <c r="AC262" s="16" t="str">
        <f aca="false">IF(AB262&lt;=PARAMETER!$B$9,"X",IF(AB262&lt;=PARAMETER!$B$10,"Y","Z"))</f>
        <v>X</v>
      </c>
      <c r="AD262" s="16" t="str">
        <f aca="false">AA262&amp;AC262</f>
        <v>BX</v>
      </c>
      <c r="AE262" s="22" t="n">
        <f aca="false">DATA!I262</f>
        <v>0.97</v>
      </c>
      <c r="AF262" s="18" t="n">
        <f aca="false">DATA!L262</f>
        <v>48</v>
      </c>
      <c r="AG262" s="16" t="str">
        <f aca="false">DATA!K262</f>
        <v>A</v>
      </c>
      <c r="AH262" s="18" t="n">
        <f aca="false">IF(AE262&gt;=PARAMETER!$B$12,1,0)</f>
        <v>1</v>
      </c>
      <c r="AI262" s="18" t="n">
        <f aca="false">IF(AF262&gt;=PARAMETER!$B$13,1,0)</f>
        <v>0</v>
      </c>
      <c r="AJ262" s="18" t="n">
        <f aca="false">IF(AND(AH262=1,AI262=1),1,0)</f>
        <v>0</v>
      </c>
    </row>
    <row r="263" customFormat="false" ht="15" hidden="false" customHeight="false" outlineLevel="0" collapsed="false">
      <c r="A263" s="16" t="str">
        <f aca="false">DATA!A263</f>
        <v>ITM10261</v>
      </c>
      <c r="B263" s="16" t="str">
        <f aca="false">DATA!B263</f>
        <v>Groceries</v>
      </c>
      <c r="C263" s="17" t="n">
        <f aca="false">DATA!C263</f>
        <v>412</v>
      </c>
      <c r="D263" s="17" t="n">
        <f aca="false">DATA!D263</f>
        <v>36</v>
      </c>
      <c r="E263" s="18" t="n">
        <f aca="false">DATA!F263</f>
        <v>5</v>
      </c>
      <c r="F263" s="19" t="n">
        <f aca="false">DATA!G263</f>
        <v>4.25</v>
      </c>
      <c r="G263" s="19" t="n">
        <f aca="false">DATA!H263</f>
        <v>3.96</v>
      </c>
      <c r="H263" s="18" t="n">
        <f aca="false">DATA!E263</f>
        <v>5</v>
      </c>
      <c r="I263" s="20" t="n">
        <f aca="false">F263*E263</f>
        <v>21.25</v>
      </c>
      <c r="J263" s="20" t="n">
        <f aca="false">PARAMETER!$B$4*G263*SQRT(E263)</f>
        <v>14.5648979106863</v>
      </c>
      <c r="K263" s="20" t="n">
        <f aca="false">I263+J263</f>
        <v>35.8148979106863</v>
      </c>
      <c r="L263" s="20" t="n">
        <f aca="false">K263+F263*H263</f>
        <v>57.0648979106863</v>
      </c>
      <c r="M263" s="16" t="str">
        <f aca="false">IF(C263&lt;=K263,"REORDER",IF(C263&gt;L263,"OVERSTOCK","OK"))</f>
        <v>OVERSTOCK</v>
      </c>
      <c r="N263" s="16" t="str">
        <f aca="false">IF(C263&lt;=D263,"REORDER","OK")</f>
        <v>OK</v>
      </c>
      <c r="O263" s="18" t="n">
        <f aca="false">IF(D263&lt;I263,1,0)</f>
        <v>0</v>
      </c>
      <c r="P263" s="20" t="n">
        <f aca="false">C263/F263</f>
        <v>96.9411764705882</v>
      </c>
      <c r="Q263" s="19" t="n">
        <f aca="false">DATA!N263</f>
        <v>165.71</v>
      </c>
      <c r="R263" s="19" t="n">
        <f aca="false">DATA!O263</f>
        <v>1.52</v>
      </c>
      <c r="S263" s="17" t="n">
        <f aca="false">C263*Q263</f>
        <v>68272.52</v>
      </c>
      <c r="T263" s="19" t="n">
        <f aca="false">C263*R263</f>
        <v>626.24</v>
      </c>
      <c r="U263" s="20" t="n">
        <f aca="false">MAX(0,C263-L263)</f>
        <v>354.935102089314</v>
      </c>
      <c r="V263" s="17" t="n">
        <f aca="false">U263*Q263</f>
        <v>58816.2957672202</v>
      </c>
      <c r="W263" s="19" t="n">
        <f aca="false">U263*R263</f>
        <v>539.501355175757</v>
      </c>
      <c r="X263" s="20" t="n">
        <f aca="false">MAX(0,K263-C263)</f>
        <v>0</v>
      </c>
      <c r="Y263" s="17" t="n">
        <f aca="false">F263*PARAMETER!$B$5*Q263</f>
        <v>257057.6375</v>
      </c>
      <c r="Z263" s="21" t="n">
        <f aca="false">SUMIF($Y$2:$Y$3205,"&gt;="&amp;Y263)/SUM($Y$2:$Y$3205)</f>
        <v>0.970419688542022</v>
      </c>
      <c r="AA263" s="16" t="str">
        <f aca="false">IF(Z263&lt;=PARAMETER!$B$7,"A",IF(Z263&lt;=PARAMETER!$B$8,"B","C"))</f>
        <v>C</v>
      </c>
      <c r="AB263" s="22" t="n">
        <f aca="false">G263/F263</f>
        <v>0.931764705882353</v>
      </c>
      <c r="AC263" s="16" t="str">
        <f aca="false">IF(AB263&lt;=PARAMETER!$B$9,"X",IF(AB263&lt;=PARAMETER!$B$10,"Y","Z"))</f>
        <v>Z</v>
      </c>
      <c r="AD263" s="16" t="str">
        <f aca="false">AA263&amp;AC263</f>
        <v>CZ</v>
      </c>
      <c r="AE263" s="22" t="n">
        <f aca="false">DATA!I263</f>
        <v>0.66</v>
      </c>
      <c r="AF263" s="18" t="n">
        <f aca="false">DATA!L263</f>
        <v>118</v>
      </c>
      <c r="AG263" s="16" t="str">
        <f aca="false">DATA!K263</f>
        <v>B</v>
      </c>
      <c r="AH263" s="18" t="n">
        <f aca="false">IF(AE263&gt;=PARAMETER!$B$12,1,0)</f>
        <v>0</v>
      </c>
      <c r="AI263" s="18" t="n">
        <f aca="false">IF(AF263&gt;=PARAMETER!$B$13,1,0)</f>
        <v>1</v>
      </c>
      <c r="AJ263" s="18" t="n">
        <f aca="false">IF(AND(AH263=1,AI263=1),1,0)</f>
        <v>0</v>
      </c>
    </row>
    <row r="264" customFormat="false" ht="15" hidden="false" customHeight="false" outlineLevel="0" collapsed="false">
      <c r="A264" s="16" t="str">
        <f aca="false">DATA!A264</f>
        <v>ITM10262</v>
      </c>
      <c r="B264" s="16" t="str">
        <f aca="false">DATA!B264</f>
        <v>Automotive</v>
      </c>
      <c r="C264" s="17" t="n">
        <f aca="false">DATA!C264</f>
        <v>235</v>
      </c>
      <c r="D264" s="17" t="n">
        <f aca="false">DATA!D264</f>
        <v>41</v>
      </c>
      <c r="E264" s="18" t="n">
        <f aca="false">DATA!F264</f>
        <v>9</v>
      </c>
      <c r="F264" s="19" t="n">
        <f aca="false">DATA!G264</f>
        <v>9.37</v>
      </c>
      <c r="G264" s="19" t="n">
        <f aca="false">DATA!H264</f>
        <v>4.77</v>
      </c>
      <c r="H264" s="18" t="n">
        <f aca="false">DATA!E264</f>
        <v>5</v>
      </c>
      <c r="I264" s="20" t="n">
        <f aca="false">F264*E264</f>
        <v>84.33</v>
      </c>
      <c r="J264" s="20" t="n">
        <f aca="false">PARAMETER!$B$4*G264*SQRT(E264)</f>
        <v>23.5378554016756</v>
      </c>
      <c r="K264" s="20" t="n">
        <f aca="false">I264+J264</f>
        <v>107.867855401676</v>
      </c>
      <c r="L264" s="20" t="n">
        <f aca="false">K264+F264*H264</f>
        <v>154.717855401676</v>
      </c>
      <c r="M264" s="16" t="str">
        <f aca="false">IF(C264&lt;=K264,"REORDER",IF(C264&gt;L264,"OVERSTOCK","OK"))</f>
        <v>OVERSTOCK</v>
      </c>
      <c r="N264" s="16" t="str">
        <f aca="false">IF(C264&lt;=D264,"REORDER","OK")</f>
        <v>OK</v>
      </c>
      <c r="O264" s="18" t="n">
        <f aca="false">IF(D264&lt;I264,1,0)</f>
        <v>1</v>
      </c>
      <c r="P264" s="20" t="n">
        <f aca="false">C264/F264</f>
        <v>25.0800426894344</v>
      </c>
      <c r="Q264" s="19" t="n">
        <f aca="false">DATA!N264</f>
        <v>82.68</v>
      </c>
      <c r="R264" s="19" t="n">
        <f aca="false">DATA!O264</f>
        <v>0.39</v>
      </c>
      <c r="S264" s="17" t="n">
        <f aca="false">C264*Q264</f>
        <v>19429.8</v>
      </c>
      <c r="T264" s="19" t="n">
        <f aca="false">C264*R264</f>
        <v>91.65</v>
      </c>
      <c r="U264" s="20" t="n">
        <f aca="false">MAX(0,C264-L264)</f>
        <v>80.2821445983245</v>
      </c>
      <c r="V264" s="17" t="n">
        <f aca="false">U264*Q264</f>
        <v>6637.72771538947</v>
      </c>
      <c r="W264" s="19" t="n">
        <f aca="false">U264*R264</f>
        <v>31.3100363933465</v>
      </c>
      <c r="X264" s="20" t="n">
        <f aca="false">MAX(0,K264-C264)</f>
        <v>0</v>
      </c>
      <c r="Y264" s="17" t="n">
        <f aca="false">F264*PARAMETER!$B$5*Q264</f>
        <v>282769.734</v>
      </c>
      <c r="Z264" s="21" t="n">
        <f aca="false">SUMIF($Y$2:$Y$3205,"&gt;="&amp;Y264)/SUM($Y$2:$Y$3205)</f>
        <v>0.96466891245776</v>
      </c>
      <c r="AA264" s="16" t="str">
        <f aca="false">IF(Z264&lt;=PARAMETER!$B$7,"A",IF(Z264&lt;=PARAMETER!$B$8,"B","C"))</f>
        <v>C</v>
      </c>
      <c r="AB264" s="22" t="n">
        <f aca="false">G264/F264</f>
        <v>0.509071504802561</v>
      </c>
      <c r="AC264" s="16" t="str">
        <f aca="false">IF(AB264&lt;=PARAMETER!$B$9,"X",IF(AB264&lt;=PARAMETER!$B$10,"Y","Z"))</f>
        <v>Z</v>
      </c>
      <c r="AD264" s="16" t="str">
        <f aca="false">AA264&amp;AC264</f>
        <v>CZ</v>
      </c>
      <c r="AE264" s="22" t="n">
        <f aca="false">DATA!I264</f>
        <v>0.81</v>
      </c>
      <c r="AF264" s="18" t="n">
        <f aca="false">DATA!L264</f>
        <v>70</v>
      </c>
      <c r="AG264" s="16" t="str">
        <f aca="false">DATA!K264</f>
        <v>C</v>
      </c>
      <c r="AH264" s="18" t="n">
        <f aca="false">IF(AE264&gt;=PARAMETER!$B$12,1,0)</f>
        <v>1</v>
      </c>
      <c r="AI264" s="18" t="n">
        <f aca="false">IF(AF264&gt;=PARAMETER!$B$13,1,0)</f>
        <v>0</v>
      </c>
      <c r="AJ264" s="18" t="n">
        <f aca="false">IF(AND(AH264=1,AI264=1),1,0)</f>
        <v>0</v>
      </c>
    </row>
    <row r="265" customFormat="false" ht="15" hidden="false" customHeight="false" outlineLevel="0" collapsed="false">
      <c r="A265" s="16" t="str">
        <f aca="false">DATA!A265</f>
        <v>ITM10263</v>
      </c>
      <c r="B265" s="16" t="str">
        <f aca="false">DATA!B265</f>
        <v>Electronics</v>
      </c>
      <c r="C265" s="17" t="n">
        <f aca="false">DATA!C265</f>
        <v>283</v>
      </c>
      <c r="D265" s="17" t="n">
        <f aca="false">DATA!D265</f>
        <v>18</v>
      </c>
      <c r="E265" s="18" t="n">
        <f aca="false">DATA!F265</f>
        <v>6</v>
      </c>
      <c r="F265" s="19" t="n">
        <f aca="false">DATA!G265</f>
        <v>16.24</v>
      </c>
      <c r="G265" s="19" t="n">
        <f aca="false">DATA!H265</f>
        <v>8.67</v>
      </c>
      <c r="H265" s="18" t="n">
        <f aca="false">DATA!E265</f>
        <v>13</v>
      </c>
      <c r="I265" s="20" t="n">
        <f aca="false">F265*E265</f>
        <v>97.44</v>
      </c>
      <c r="J265" s="20" t="n">
        <f aca="false">PARAMETER!$B$4*G265*SQRT(E265)</f>
        <v>34.9318815994689</v>
      </c>
      <c r="K265" s="20" t="n">
        <f aca="false">I265+J265</f>
        <v>132.371881599469</v>
      </c>
      <c r="L265" s="20" t="n">
        <f aca="false">K265+F265*H265</f>
        <v>343.491881599469</v>
      </c>
      <c r="M265" s="16" t="str">
        <f aca="false">IF(C265&lt;=K265,"REORDER",IF(C265&gt;L265,"OVERSTOCK","OK"))</f>
        <v>OK</v>
      </c>
      <c r="N265" s="16" t="str">
        <f aca="false">IF(C265&lt;=D265,"REORDER","OK")</f>
        <v>OK</v>
      </c>
      <c r="O265" s="18" t="n">
        <f aca="false">IF(D265&lt;I265,1,0)</f>
        <v>1</v>
      </c>
      <c r="P265" s="20" t="n">
        <f aca="false">C265/F265</f>
        <v>17.4261083743842</v>
      </c>
      <c r="Q265" s="19" t="n">
        <f aca="false">DATA!N265</f>
        <v>133.71</v>
      </c>
      <c r="R265" s="19" t="n">
        <f aca="false">DATA!O265</f>
        <v>1.18</v>
      </c>
      <c r="S265" s="17" t="n">
        <f aca="false">C265*Q265</f>
        <v>37839.93</v>
      </c>
      <c r="T265" s="19" t="n">
        <f aca="false">C265*R265</f>
        <v>333.94</v>
      </c>
      <c r="U265" s="20" t="n">
        <f aca="false">MAX(0,C265-L265)</f>
        <v>0</v>
      </c>
      <c r="V265" s="17" t="n">
        <f aca="false">U265*Q265</f>
        <v>0</v>
      </c>
      <c r="W265" s="19" t="n">
        <f aca="false">U265*R265</f>
        <v>0</v>
      </c>
      <c r="X265" s="20" t="n">
        <f aca="false">MAX(0,K265-C265)</f>
        <v>0</v>
      </c>
      <c r="Y265" s="17" t="n">
        <f aca="false">F265*PARAMETER!$B$5*Q265</f>
        <v>792579.396</v>
      </c>
      <c r="Z265" s="21" t="n">
        <f aca="false">SUMIF($Y$2:$Y$3205,"&gt;="&amp;Y265)/SUM($Y$2:$Y$3205)</f>
        <v>0.812474923073609</v>
      </c>
      <c r="AA265" s="16" t="str">
        <f aca="false">IF(Z265&lt;=PARAMETER!$B$7,"A",IF(Z265&lt;=PARAMETER!$B$8,"B","C"))</f>
        <v>B</v>
      </c>
      <c r="AB265" s="22" t="n">
        <f aca="false">G265/F265</f>
        <v>0.533866995073892</v>
      </c>
      <c r="AC265" s="16" t="str">
        <f aca="false">IF(AB265&lt;=PARAMETER!$B$9,"X",IF(AB265&lt;=PARAMETER!$B$10,"Y","Z"))</f>
        <v>Z</v>
      </c>
      <c r="AD265" s="16" t="str">
        <f aca="false">AA265&amp;AC265</f>
        <v>BZ</v>
      </c>
      <c r="AE265" s="22" t="n">
        <f aca="false">DATA!I265</f>
        <v>0.89</v>
      </c>
      <c r="AF265" s="18" t="n">
        <f aca="false">DATA!L265</f>
        <v>178</v>
      </c>
      <c r="AG265" s="16" t="str">
        <f aca="false">DATA!K265</f>
        <v>C</v>
      </c>
      <c r="AH265" s="18" t="n">
        <f aca="false">IF(AE265&gt;=PARAMETER!$B$12,1,0)</f>
        <v>1</v>
      </c>
      <c r="AI265" s="18" t="n">
        <f aca="false">IF(AF265&gt;=PARAMETER!$B$13,1,0)</f>
        <v>1</v>
      </c>
      <c r="AJ265" s="18" t="n">
        <f aca="false">IF(AND(AH265=1,AI265=1),1,0)</f>
        <v>1</v>
      </c>
    </row>
    <row r="266" customFormat="false" ht="15" hidden="false" customHeight="false" outlineLevel="0" collapsed="false">
      <c r="A266" s="16" t="str">
        <f aca="false">DATA!A266</f>
        <v>ITM10264</v>
      </c>
      <c r="B266" s="16" t="str">
        <f aca="false">DATA!B266</f>
        <v>Pharma</v>
      </c>
      <c r="C266" s="17" t="n">
        <f aca="false">DATA!C266</f>
        <v>282</v>
      </c>
      <c r="D266" s="17" t="n">
        <f aca="false">DATA!D266</f>
        <v>93</v>
      </c>
      <c r="E266" s="18" t="n">
        <f aca="false">DATA!F266</f>
        <v>8</v>
      </c>
      <c r="F266" s="19" t="n">
        <f aca="false">DATA!G266</f>
        <v>16.71</v>
      </c>
      <c r="G266" s="19" t="n">
        <f aca="false">DATA!H266</f>
        <v>1.74</v>
      </c>
      <c r="H266" s="18" t="n">
        <f aca="false">DATA!E266</f>
        <v>7</v>
      </c>
      <c r="I266" s="20" t="n">
        <f aca="false">F266*E266</f>
        <v>133.68</v>
      </c>
      <c r="J266" s="20" t="n">
        <f aca="false">PARAMETER!$B$4*G266*SQRT(E266)</f>
        <v>8.09508658958965</v>
      </c>
      <c r="K266" s="20" t="n">
        <f aca="false">I266+J266</f>
        <v>141.77508658959</v>
      </c>
      <c r="L266" s="20" t="n">
        <f aca="false">K266+F266*H266</f>
        <v>258.74508658959</v>
      </c>
      <c r="M266" s="16" t="str">
        <f aca="false">IF(C266&lt;=K266,"REORDER",IF(C266&gt;L266,"OVERSTOCK","OK"))</f>
        <v>OVERSTOCK</v>
      </c>
      <c r="N266" s="16" t="str">
        <f aca="false">IF(C266&lt;=D266,"REORDER","OK")</f>
        <v>OK</v>
      </c>
      <c r="O266" s="18" t="n">
        <f aca="false">IF(D266&lt;I266,1,0)</f>
        <v>1</v>
      </c>
      <c r="P266" s="20" t="n">
        <f aca="false">C266/F266</f>
        <v>16.8761220825853</v>
      </c>
      <c r="Q266" s="19" t="n">
        <f aca="false">DATA!N266</f>
        <v>150.09</v>
      </c>
      <c r="R266" s="19" t="n">
        <f aca="false">DATA!O266</f>
        <v>0.27</v>
      </c>
      <c r="S266" s="17" t="n">
        <f aca="false">C266*Q266</f>
        <v>42325.38</v>
      </c>
      <c r="T266" s="19" t="n">
        <f aca="false">C266*R266</f>
        <v>76.14</v>
      </c>
      <c r="U266" s="20" t="n">
        <f aca="false">MAX(0,C266-L266)</f>
        <v>23.2549134104104</v>
      </c>
      <c r="V266" s="17" t="n">
        <f aca="false">U266*Q266</f>
        <v>3490.32995376849</v>
      </c>
      <c r="W266" s="19" t="n">
        <f aca="false">U266*R266</f>
        <v>6.2788266208108</v>
      </c>
      <c r="X266" s="20" t="n">
        <f aca="false">MAX(0,K266-C266)</f>
        <v>0</v>
      </c>
      <c r="Y266" s="17" t="n">
        <f aca="false">F266*PARAMETER!$B$5*Q266</f>
        <v>915421.4235</v>
      </c>
      <c r="Z266" s="21" t="n">
        <f aca="false">SUMIF($Y$2:$Y$3205,"&gt;="&amp;Y266)/SUM($Y$2:$Y$3205)</f>
        <v>0.770005772587584</v>
      </c>
      <c r="AA266" s="16" t="str">
        <f aca="false">IF(Z266&lt;=PARAMETER!$B$7,"A",IF(Z266&lt;=PARAMETER!$B$8,"B","C"))</f>
        <v>A</v>
      </c>
      <c r="AB266" s="22" t="n">
        <f aca="false">G266/F266</f>
        <v>0.104129263913824</v>
      </c>
      <c r="AC266" s="16" t="str">
        <f aca="false">IF(AB266&lt;=PARAMETER!$B$9,"X",IF(AB266&lt;=PARAMETER!$B$10,"Y","Z"))</f>
        <v>X</v>
      </c>
      <c r="AD266" s="16" t="str">
        <f aca="false">AA266&amp;AC266</f>
        <v>AX</v>
      </c>
      <c r="AE266" s="22" t="n">
        <f aca="false">DATA!I266</f>
        <v>0.74</v>
      </c>
      <c r="AF266" s="18" t="n">
        <f aca="false">DATA!L266</f>
        <v>29</v>
      </c>
      <c r="AG266" s="16" t="str">
        <f aca="false">DATA!K266</f>
        <v>D</v>
      </c>
      <c r="AH266" s="18" t="n">
        <f aca="false">IF(AE266&gt;=PARAMETER!$B$12,1,0)</f>
        <v>0</v>
      </c>
      <c r="AI266" s="18" t="n">
        <f aca="false">IF(AF266&gt;=PARAMETER!$B$13,1,0)</f>
        <v>0</v>
      </c>
      <c r="AJ266" s="18" t="n">
        <f aca="false">IF(AND(AH266=1,AI266=1),1,0)</f>
        <v>0</v>
      </c>
    </row>
    <row r="267" customFormat="false" ht="15" hidden="false" customHeight="false" outlineLevel="0" collapsed="false">
      <c r="A267" s="16" t="str">
        <f aca="false">DATA!A267</f>
        <v>ITM10265</v>
      </c>
      <c r="B267" s="16" t="str">
        <f aca="false">DATA!B267</f>
        <v>Electronics</v>
      </c>
      <c r="C267" s="17" t="n">
        <f aca="false">DATA!C267</f>
        <v>311</v>
      </c>
      <c r="D267" s="17" t="n">
        <f aca="false">DATA!D267</f>
        <v>77</v>
      </c>
      <c r="E267" s="18" t="n">
        <f aca="false">DATA!F267</f>
        <v>9</v>
      </c>
      <c r="F267" s="19" t="n">
        <f aca="false">DATA!G267</f>
        <v>33.28</v>
      </c>
      <c r="G267" s="19" t="n">
        <f aca="false">DATA!H267</f>
        <v>3.59</v>
      </c>
      <c r="H267" s="18" t="n">
        <f aca="false">DATA!E267</f>
        <v>3</v>
      </c>
      <c r="I267" s="20" t="n">
        <f aca="false">F267*E267</f>
        <v>299.52</v>
      </c>
      <c r="J267" s="20" t="n">
        <f aca="false">PARAMETER!$B$4*G267*SQRT(E267)</f>
        <v>17.7150735622674</v>
      </c>
      <c r="K267" s="20" t="n">
        <f aca="false">I267+J267</f>
        <v>317.235073562267</v>
      </c>
      <c r="L267" s="20" t="n">
        <f aca="false">K267+F267*H267</f>
        <v>417.075073562267</v>
      </c>
      <c r="M267" s="16" t="str">
        <f aca="false">IF(C267&lt;=K267,"REORDER",IF(C267&gt;L267,"OVERSTOCK","OK"))</f>
        <v>REORDER</v>
      </c>
      <c r="N267" s="16" t="str">
        <f aca="false">IF(C267&lt;=D267,"REORDER","OK")</f>
        <v>OK</v>
      </c>
      <c r="O267" s="18" t="n">
        <f aca="false">IF(D267&lt;I267,1,0)</f>
        <v>1</v>
      </c>
      <c r="P267" s="20" t="n">
        <f aca="false">C267/F267</f>
        <v>9.34495192307692</v>
      </c>
      <c r="Q267" s="19" t="n">
        <f aca="false">DATA!N267</f>
        <v>72.07</v>
      </c>
      <c r="R267" s="19" t="n">
        <f aca="false">DATA!O267</f>
        <v>0.56</v>
      </c>
      <c r="S267" s="17" t="n">
        <f aca="false">C267*Q267</f>
        <v>22413.77</v>
      </c>
      <c r="T267" s="19" t="n">
        <f aca="false">C267*R267</f>
        <v>174.16</v>
      </c>
      <c r="U267" s="20" t="n">
        <f aca="false">MAX(0,C267-L267)</f>
        <v>0</v>
      </c>
      <c r="V267" s="17" t="n">
        <f aca="false">U267*Q267</f>
        <v>0</v>
      </c>
      <c r="W267" s="19" t="n">
        <f aca="false">U267*R267</f>
        <v>0</v>
      </c>
      <c r="X267" s="20" t="n">
        <f aca="false">MAX(0,K267-C267)</f>
        <v>6.2350735622673</v>
      </c>
      <c r="Y267" s="17" t="n">
        <f aca="false">F267*PARAMETER!$B$5*Q267</f>
        <v>875448.704</v>
      </c>
      <c r="Z267" s="21" t="n">
        <f aca="false">SUMIF($Y$2:$Y$3205,"&gt;="&amp;Y267)/SUM($Y$2:$Y$3205)</f>
        <v>0.784807735286112</v>
      </c>
      <c r="AA267" s="16" t="str">
        <f aca="false">IF(Z267&lt;=PARAMETER!$B$7,"A",IF(Z267&lt;=PARAMETER!$B$8,"B","C"))</f>
        <v>A</v>
      </c>
      <c r="AB267" s="22" t="n">
        <f aca="false">G267/F267</f>
        <v>0.107872596153846</v>
      </c>
      <c r="AC267" s="16" t="str">
        <f aca="false">IF(AB267&lt;=PARAMETER!$B$9,"X",IF(AB267&lt;=PARAMETER!$B$10,"Y","Z"))</f>
        <v>X</v>
      </c>
      <c r="AD267" s="16" t="str">
        <f aca="false">AA267&amp;AC267</f>
        <v>AX</v>
      </c>
      <c r="AE267" s="22" t="n">
        <f aca="false">DATA!I267</f>
        <v>0.57</v>
      </c>
      <c r="AF267" s="18" t="n">
        <f aca="false">DATA!L267</f>
        <v>25</v>
      </c>
      <c r="AG267" s="16" t="str">
        <f aca="false">DATA!K267</f>
        <v>B</v>
      </c>
      <c r="AH267" s="18" t="n">
        <f aca="false">IF(AE267&gt;=PARAMETER!$B$12,1,0)</f>
        <v>0</v>
      </c>
      <c r="AI267" s="18" t="n">
        <f aca="false">IF(AF267&gt;=PARAMETER!$B$13,1,0)</f>
        <v>0</v>
      </c>
      <c r="AJ267" s="18" t="n">
        <f aca="false">IF(AND(AH267=1,AI267=1),1,0)</f>
        <v>0</v>
      </c>
    </row>
    <row r="268" customFormat="false" ht="15" hidden="false" customHeight="false" outlineLevel="0" collapsed="false">
      <c r="A268" s="16" t="str">
        <f aca="false">DATA!A268</f>
        <v>ITM10266</v>
      </c>
      <c r="B268" s="16" t="str">
        <f aca="false">DATA!B268</f>
        <v>Pharma</v>
      </c>
      <c r="C268" s="17" t="n">
        <f aca="false">DATA!C268</f>
        <v>293</v>
      </c>
      <c r="D268" s="17" t="n">
        <f aca="false">DATA!D268</f>
        <v>55</v>
      </c>
      <c r="E268" s="18" t="n">
        <f aca="false">DATA!F268</f>
        <v>8</v>
      </c>
      <c r="F268" s="19" t="n">
        <f aca="false">DATA!G268</f>
        <v>31.53</v>
      </c>
      <c r="G268" s="19" t="n">
        <f aca="false">DATA!H268</f>
        <v>5.98</v>
      </c>
      <c r="H268" s="18" t="n">
        <f aca="false">DATA!E268</f>
        <v>12</v>
      </c>
      <c r="I268" s="20" t="n">
        <f aca="false">F268*E268</f>
        <v>252.24</v>
      </c>
      <c r="J268" s="20" t="n">
        <f aca="false">PARAMETER!$B$4*G268*SQRT(E268)</f>
        <v>27.821044715946</v>
      </c>
      <c r="K268" s="20" t="n">
        <f aca="false">I268+J268</f>
        <v>280.061044715946</v>
      </c>
      <c r="L268" s="20" t="n">
        <f aca="false">K268+F268*H268</f>
        <v>658.421044715946</v>
      </c>
      <c r="M268" s="16" t="str">
        <f aca="false">IF(C268&lt;=K268,"REORDER",IF(C268&gt;L268,"OVERSTOCK","OK"))</f>
        <v>OK</v>
      </c>
      <c r="N268" s="16" t="str">
        <f aca="false">IF(C268&lt;=D268,"REORDER","OK")</f>
        <v>OK</v>
      </c>
      <c r="O268" s="18" t="n">
        <f aca="false">IF(D268&lt;I268,1,0)</f>
        <v>1</v>
      </c>
      <c r="P268" s="20" t="n">
        <f aca="false">C268/F268</f>
        <v>9.29273707580082</v>
      </c>
      <c r="Q268" s="19" t="n">
        <f aca="false">DATA!N268</f>
        <v>105.98</v>
      </c>
      <c r="R268" s="19" t="n">
        <f aca="false">DATA!O268</f>
        <v>1.83</v>
      </c>
      <c r="S268" s="17" t="n">
        <f aca="false">C268*Q268</f>
        <v>31052.14</v>
      </c>
      <c r="T268" s="19" t="n">
        <f aca="false">C268*R268</f>
        <v>536.19</v>
      </c>
      <c r="U268" s="20" t="n">
        <f aca="false">MAX(0,C268-L268)</f>
        <v>0</v>
      </c>
      <c r="V268" s="17" t="n">
        <f aca="false">U268*Q268</f>
        <v>0</v>
      </c>
      <c r="W268" s="19" t="n">
        <f aca="false">U268*R268</f>
        <v>0</v>
      </c>
      <c r="X268" s="20" t="n">
        <f aca="false">MAX(0,K268-C268)</f>
        <v>0</v>
      </c>
      <c r="Y268" s="17" t="n">
        <f aca="false">F268*PARAMETER!$B$5*Q268</f>
        <v>1219665.531</v>
      </c>
      <c r="Z268" s="21" t="n">
        <f aca="false">SUMIF($Y$2:$Y$3205,"&gt;="&amp;Y268)/SUM($Y$2:$Y$3205)</f>
        <v>0.63711309051092</v>
      </c>
      <c r="AA268" s="16" t="str">
        <f aca="false">IF(Z268&lt;=PARAMETER!$B$7,"A",IF(Z268&lt;=PARAMETER!$B$8,"B","C"))</f>
        <v>A</v>
      </c>
      <c r="AB268" s="22" t="n">
        <f aca="false">G268/F268</f>
        <v>0.189660640659689</v>
      </c>
      <c r="AC268" s="16" t="str">
        <f aca="false">IF(AB268&lt;=PARAMETER!$B$9,"X",IF(AB268&lt;=PARAMETER!$B$10,"Y","Z"))</f>
        <v>X</v>
      </c>
      <c r="AD268" s="16" t="str">
        <f aca="false">AA268&amp;AC268</f>
        <v>AX</v>
      </c>
      <c r="AE268" s="22" t="n">
        <f aca="false">DATA!I268</f>
        <v>0.35</v>
      </c>
      <c r="AF268" s="18" t="n">
        <f aca="false">DATA!L268</f>
        <v>158</v>
      </c>
      <c r="AG268" s="16" t="str">
        <f aca="false">DATA!K268</f>
        <v>B</v>
      </c>
      <c r="AH268" s="18" t="n">
        <f aca="false">IF(AE268&gt;=PARAMETER!$B$12,1,0)</f>
        <v>0</v>
      </c>
      <c r="AI268" s="18" t="n">
        <f aca="false">IF(AF268&gt;=PARAMETER!$B$13,1,0)</f>
        <v>1</v>
      </c>
      <c r="AJ268" s="18" t="n">
        <f aca="false">IF(AND(AH268=1,AI268=1),1,0)</f>
        <v>0</v>
      </c>
    </row>
    <row r="269" customFormat="false" ht="15" hidden="false" customHeight="false" outlineLevel="0" collapsed="false">
      <c r="A269" s="16" t="str">
        <f aca="false">DATA!A269</f>
        <v>ITM10267</v>
      </c>
      <c r="B269" s="16" t="str">
        <f aca="false">DATA!B269</f>
        <v>Electronics</v>
      </c>
      <c r="C269" s="17" t="n">
        <f aca="false">DATA!C269</f>
        <v>22</v>
      </c>
      <c r="D269" s="17" t="n">
        <f aca="false">DATA!D269</f>
        <v>76</v>
      </c>
      <c r="E269" s="18" t="n">
        <f aca="false">DATA!F269</f>
        <v>4</v>
      </c>
      <c r="F269" s="19" t="n">
        <f aca="false">DATA!G269</f>
        <v>25.23</v>
      </c>
      <c r="G269" s="19" t="n">
        <f aca="false">DATA!H269</f>
        <v>6.93</v>
      </c>
      <c r="H269" s="18" t="n">
        <f aca="false">DATA!E269</f>
        <v>8</v>
      </c>
      <c r="I269" s="20" t="n">
        <f aca="false">F269*E269</f>
        <v>100.92</v>
      </c>
      <c r="J269" s="20" t="n">
        <f aca="false">PARAMETER!$B$4*G269*SQRT(E269)</f>
        <v>22.7976712695474</v>
      </c>
      <c r="K269" s="20" t="n">
        <f aca="false">I269+J269</f>
        <v>123.717671269547</v>
      </c>
      <c r="L269" s="20" t="n">
        <f aca="false">K269+F269*H269</f>
        <v>325.557671269547</v>
      </c>
      <c r="M269" s="16" t="str">
        <f aca="false">IF(C269&lt;=K269,"REORDER",IF(C269&gt;L269,"OVERSTOCK","OK"))</f>
        <v>REORDER</v>
      </c>
      <c r="N269" s="16" t="str">
        <f aca="false">IF(C269&lt;=D269,"REORDER","OK")</f>
        <v>REORDER</v>
      </c>
      <c r="O269" s="18" t="n">
        <f aca="false">IF(D269&lt;I269,1,0)</f>
        <v>1</v>
      </c>
      <c r="P269" s="20" t="n">
        <f aca="false">C269/F269</f>
        <v>0.871977804201348</v>
      </c>
      <c r="Q269" s="19" t="n">
        <f aca="false">DATA!N269</f>
        <v>180.04</v>
      </c>
      <c r="R269" s="19" t="n">
        <f aca="false">DATA!O269</f>
        <v>0.98</v>
      </c>
      <c r="S269" s="17" t="n">
        <f aca="false">C269*Q269</f>
        <v>3960.88</v>
      </c>
      <c r="T269" s="19" t="n">
        <f aca="false">C269*R269</f>
        <v>21.56</v>
      </c>
      <c r="U269" s="20" t="n">
        <f aca="false">MAX(0,C269-L269)</f>
        <v>0</v>
      </c>
      <c r="V269" s="17" t="n">
        <f aca="false">U269*Q269</f>
        <v>0</v>
      </c>
      <c r="W269" s="19" t="n">
        <f aca="false">U269*R269</f>
        <v>0</v>
      </c>
      <c r="X269" s="20" t="n">
        <f aca="false">MAX(0,K269-C269)</f>
        <v>101.717671269547</v>
      </c>
      <c r="Y269" s="17" t="n">
        <f aca="false">F269*PARAMETER!$B$5*Q269</f>
        <v>1657979.358</v>
      </c>
      <c r="Z269" s="21" t="n">
        <f aca="false">SUMIF($Y$2:$Y$3205,"&gt;="&amp;Y269)/SUM($Y$2:$Y$3205)</f>
        <v>0.468271863453184</v>
      </c>
      <c r="AA269" s="16" t="str">
        <f aca="false">IF(Z269&lt;=PARAMETER!$B$7,"A",IF(Z269&lt;=PARAMETER!$B$8,"B","C"))</f>
        <v>A</v>
      </c>
      <c r="AB269" s="22" t="n">
        <f aca="false">G269/F269</f>
        <v>0.274673008323425</v>
      </c>
      <c r="AC269" s="16" t="str">
        <f aca="false">IF(AB269&lt;=PARAMETER!$B$9,"X",IF(AB269&lt;=PARAMETER!$B$10,"Y","Z"))</f>
        <v>Y</v>
      </c>
      <c r="AD269" s="16" t="str">
        <f aca="false">AA269&amp;AC269</f>
        <v>AY</v>
      </c>
      <c r="AE269" s="22" t="n">
        <f aca="false">DATA!I269</f>
        <v>0.87</v>
      </c>
      <c r="AF269" s="18" t="n">
        <f aca="false">DATA!L269</f>
        <v>24</v>
      </c>
      <c r="AG269" s="16" t="str">
        <f aca="false">DATA!K269</f>
        <v>D</v>
      </c>
      <c r="AH269" s="18" t="n">
        <f aca="false">IF(AE269&gt;=PARAMETER!$B$12,1,0)</f>
        <v>1</v>
      </c>
      <c r="AI269" s="18" t="n">
        <f aca="false">IF(AF269&gt;=PARAMETER!$B$13,1,0)</f>
        <v>0</v>
      </c>
      <c r="AJ269" s="18" t="n">
        <f aca="false">IF(AND(AH269=1,AI269=1),1,0)</f>
        <v>0</v>
      </c>
    </row>
    <row r="270" customFormat="false" ht="15" hidden="false" customHeight="false" outlineLevel="0" collapsed="false">
      <c r="A270" s="16" t="str">
        <f aca="false">DATA!A270</f>
        <v>ITM10268</v>
      </c>
      <c r="B270" s="16" t="str">
        <f aca="false">DATA!B270</f>
        <v>Automotive</v>
      </c>
      <c r="C270" s="17" t="n">
        <f aca="false">DATA!C270</f>
        <v>47</v>
      </c>
      <c r="D270" s="17" t="n">
        <f aca="false">DATA!D270</f>
        <v>35</v>
      </c>
      <c r="E270" s="18" t="n">
        <f aca="false">DATA!F270</f>
        <v>7</v>
      </c>
      <c r="F270" s="19" t="n">
        <f aca="false">DATA!G270</f>
        <v>11.35</v>
      </c>
      <c r="G270" s="19" t="n">
        <f aca="false">DATA!H270</f>
        <v>7.75</v>
      </c>
      <c r="H270" s="18" t="n">
        <f aca="false">DATA!E270</f>
        <v>9</v>
      </c>
      <c r="I270" s="20" t="n">
        <f aca="false">F270*E270</f>
        <v>79.45</v>
      </c>
      <c r="J270" s="20" t="n">
        <f aca="false">PARAMETER!$B$4*G270*SQRT(E270)</f>
        <v>33.7270207101256</v>
      </c>
      <c r="K270" s="20" t="n">
        <f aca="false">I270+J270</f>
        <v>113.177020710126</v>
      </c>
      <c r="L270" s="20" t="n">
        <f aca="false">K270+F270*H270</f>
        <v>215.327020710126</v>
      </c>
      <c r="M270" s="16" t="str">
        <f aca="false">IF(C270&lt;=K270,"REORDER",IF(C270&gt;L270,"OVERSTOCK","OK"))</f>
        <v>REORDER</v>
      </c>
      <c r="N270" s="16" t="str">
        <f aca="false">IF(C270&lt;=D270,"REORDER","OK")</f>
        <v>OK</v>
      </c>
      <c r="O270" s="18" t="n">
        <f aca="false">IF(D270&lt;I270,1,0)</f>
        <v>1</v>
      </c>
      <c r="P270" s="20" t="n">
        <f aca="false">C270/F270</f>
        <v>4.1409691629956</v>
      </c>
      <c r="Q270" s="19" t="n">
        <f aca="false">DATA!N270</f>
        <v>177.16</v>
      </c>
      <c r="R270" s="19" t="n">
        <f aca="false">DATA!O270</f>
        <v>1.8</v>
      </c>
      <c r="S270" s="17" t="n">
        <f aca="false">C270*Q270</f>
        <v>8326.52</v>
      </c>
      <c r="T270" s="19" t="n">
        <f aca="false">C270*R270</f>
        <v>84.6</v>
      </c>
      <c r="U270" s="20" t="n">
        <f aca="false">MAX(0,C270-L270)</f>
        <v>0</v>
      </c>
      <c r="V270" s="17" t="n">
        <f aca="false">U270*Q270</f>
        <v>0</v>
      </c>
      <c r="W270" s="19" t="n">
        <f aca="false">U270*R270</f>
        <v>0</v>
      </c>
      <c r="X270" s="20" t="n">
        <f aca="false">MAX(0,K270-C270)</f>
        <v>66.1770207101256</v>
      </c>
      <c r="Y270" s="17" t="n">
        <f aca="false">F270*PARAMETER!$B$5*Q270</f>
        <v>733929.59</v>
      </c>
      <c r="Z270" s="21" t="n">
        <f aca="false">SUMIF($Y$2:$Y$3205,"&gt;="&amp;Y270)/SUM($Y$2:$Y$3205)</f>
        <v>0.832888964104559</v>
      </c>
      <c r="AA270" s="16" t="str">
        <f aca="false">IF(Z270&lt;=PARAMETER!$B$7,"A",IF(Z270&lt;=PARAMETER!$B$8,"B","C"))</f>
        <v>B</v>
      </c>
      <c r="AB270" s="22" t="n">
        <f aca="false">G270/F270</f>
        <v>0.682819383259912</v>
      </c>
      <c r="AC270" s="16" t="str">
        <f aca="false">IF(AB270&lt;=PARAMETER!$B$9,"X",IF(AB270&lt;=PARAMETER!$B$10,"Y","Z"))</f>
        <v>Z</v>
      </c>
      <c r="AD270" s="16" t="str">
        <f aca="false">AA270&amp;AC270</f>
        <v>BZ</v>
      </c>
      <c r="AE270" s="22" t="n">
        <f aca="false">DATA!I270</f>
        <v>0.53</v>
      </c>
      <c r="AF270" s="18" t="n">
        <f aca="false">DATA!L270</f>
        <v>176</v>
      </c>
      <c r="AG270" s="16" t="str">
        <f aca="false">DATA!K270</f>
        <v>A</v>
      </c>
      <c r="AH270" s="18" t="n">
        <f aca="false">IF(AE270&gt;=PARAMETER!$B$12,1,0)</f>
        <v>0</v>
      </c>
      <c r="AI270" s="18" t="n">
        <f aca="false">IF(AF270&gt;=PARAMETER!$B$13,1,0)</f>
        <v>1</v>
      </c>
      <c r="AJ270" s="18" t="n">
        <f aca="false">IF(AND(AH270=1,AI270=1),1,0)</f>
        <v>0</v>
      </c>
    </row>
    <row r="271" customFormat="false" ht="15" hidden="false" customHeight="false" outlineLevel="0" collapsed="false">
      <c r="A271" s="16" t="str">
        <f aca="false">DATA!A271</f>
        <v>ITM10269</v>
      </c>
      <c r="B271" s="16" t="str">
        <f aca="false">DATA!B271</f>
        <v>Pharma</v>
      </c>
      <c r="C271" s="17" t="n">
        <f aca="false">DATA!C271</f>
        <v>345</v>
      </c>
      <c r="D271" s="17" t="n">
        <f aca="false">DATA!D271</f>
        <v>17</v>
      </c>
      <c r="E271" s="18" t="n">
        <f aca="false">DATA!F271</f>
        <v>7</v>
      </c>
      <c r="F271" s="19" t="n">
        <f aca="false">DATA!G271</f>
        <v>19.72</v>
      </c>
      <c r="G271" s="19" t="n">
        <f aca="false">DATA!H271</f>
        <v>3.52</v>
      </c>
      <c r="H271" s="18" t="n">
        <f aca="false">DATA!E271</f>
        <v>12</v>
      </c>
      <c r="I271" s="20" t="n">
        <f aca="false">F271*E271</f>
        <v>138.04</v>
      </c>
      <c r="J271" s="20" t="n">
        <f aca="false">PARAMETER!$B$4*G271*SQRT(E271)</f>
        <v>15.318595212857</v>
      </c>
      <c r="K271" s="20" t="n">
        <f aca="false">I271+J271</f>
        <v>153.358595212857</v>
      </c>
      <c r="L271" s="20" t="n">
        <f aca="false">K271+F271*H271</f>
        <v>389.998595212857</v>
      </c>
      <c r="M271" s="16" t="str">
        <f aca="false">IF(C271&lt;=K271,"REORDER",IF(C271&gt;L271,"OVERSTOCK","OK"))</f>
        <v>OK</v>
      </c>
      <c r="N271" s="16" t="str">
        <f aca="false">IF(C271&lt;=D271,"REORDER","OK")</f>
        <v>OK</v>
      </c>
      <c r="O271" s="18" t="n">
        <f aca="false">IF(D271&lt;I271,1,0)</f>
        <v>1</v>
      </c>
      <c r="P271" s="20" t="n">
        <f aca="false">C271/F271</f>
        <v>17.4949290060852</v>
      </c>
      <c r="Q271" s="19" t="n">
        <f aca="false">DATA!N271</f>
        <v>152.38</v>
      </c>
      <c r="R271" s="19" t="n">
        <f aca="false">DATA!O271</f>
        <v>0.42</v>
      </c>
      <c r="S271" s="17" t="n">
        <f aca="false">C271*Q271</f>
        <v>52571.1</v>
      </c>
      <c r="T271" s="19" t="n">
        <f aca="false">C271*R271</f>
        <v>144.9</v>
      </c>
      <c r="U271" s="20" t="n">
        <f aca="false">MAX(0,C271-L271)</f>
        <v>0</v>
      </c>
      <c r="V271" s="17" t="n">
        <f aca="false">U271*Q271</f>
        <v>0</v>
      </c>
      <c r="W271" s="19" t="n">
        <f aca="false">U271*R271</f>
        <v>0</v>
      </c>
      <c r="X271" s="20" t="n">
        <f aca="false">MAX(0,K271-C271)</f>
        <v>0</v>
      </c>
      <c r="Y271" s="17" t="n">
        <f aca="false">F271*PARAMETER!$B$5*Q271</f>
        <v>1096800.764</v>
      </c>
      <c r="Z271" s="21" t="n">
        <f aca="false">SUMIF($Y$2:$Y$3205,"&gt;="&amp;Y271)/SUM($Y$2:$Y$3205)</f>
        <v>0.68630007331898</v>
      </c>
      <c r="AA271" s="16" t="str">
        <f aca="false">IF(Z271&lt;=PARAMETER!$B$7,"A",IF(Z271&lt;=PARAMETER!$B$8,"B","C"))</f>
        <v>A</v>
      </c>
      <c r="AB271" s="22" t="n">
        <f aca="false">G271/F271</f>
        <v>0.178498985801217</v>
      </c>
      <c r="AC271" s="16" t="str">
        <f aca="false">IF(AB271&lt;=PARAMETER!$B$9,"X",IF(AB271&lt;=PARAMETER!$B$10,"Y","Z"))</f>
        <v>X</v>
      </c>
      <c r="AD271" s="16" t="str">
        <f aca="false">AA271&amp;AC271</f>
        <v>AX</v>
      </c>
      <c r="AE271" s="22" t="n">
        <f aca="false">DATA!I271</f>
        <v>0.66</v>
      </c>
      <c r="AF271" s="18" t="n">
        <f aca="false">DATA!L271</f>
        <v>51</v>
      </c>
      <c r="AG271" s="16" t="str">
        <f aca="false">DATA!K271</f>
        <v>D</v>
      </c>
      <c r="AH271" s="18" t="n">
        <f aca="false">IF(AE271&gt;=PARAMETER!$B$12,1,0)</f>
        <v>0</v>
      </c>
      <c r="AI271" s="18" t="n">
        <f aca="false">IF(AF271&gt;=PARAMETER!$B$13,1,0)</f>
        <v>0</v>
      </c>
      <c r="AJ271" s="18" t="n">
        <f aca="false">IF(AND(AH271=1,AI271=1),1,0)</f>
        <v>0</v>
      </c>
    </row>
    <row r="272" customFormat="false" ht="15" hidden="false" customHeight="false" outlineLevel="0" collapsed="false">
      <c r="A272" s="16" t="str">
        <f aca="false">DATA!A272</f>
        <v>ITM10270</v>
      </c>
      <c r="B272" s="16" t="str">
        <f aca="false">DATA!B272</f>
        <v>Groceries</v>
      </c>
      <c r="C272" s="17" t="n">
        <f aca="false">DATA!C272</f>
        <v>447</v>
      </c>
      <c r="D272" s="17" t="n">
        <f aca="false">DATA!D272</f>
        <v>15</v>
      </c>
      <c r="E272" s="18" t="n">
        <f aca="false">DATA!F272</f>
        <v>5</v>
      </c>
      <c r="F272" s="19" t="n">
        <f aca="false">DATA!G272</f>
        <v>27.64</v>
      </c>
      <c r="G272" s="19" t="n">
        <f aca="false">DATA!H272</f>
        <v>1.89</v>
      </c>
      <c r="H272" s="18" t="n">
        <f aca="false">DATA!E272</f>
        <v>14</v>
      </c>
      <c r="I272" s="20" t="n">
        <f aca="false">F272*E272</f>
        <v>138.2</v>
      </c>
      <c r="J272" s="20" t="n">
        <f aca="false">PARAMETER!$B$4*G272*SQRT(E272)</f>
        <v>6.95142854828208</v>
      </c>
      <c r="K272" s="20" t="n">
        <f aca="false">I272+J272</f>
        <v>145.151428548282</v>
      </c>
      <c r="L272" s="20" t="n">
        <f aca="false">K272+F272*H272</f>
        <v>532.111428548282</v>
      </c>
      <c r="M272" s="16" t="str">
        <f aca="false">IF(C272&lt;=K272,"REORDER",IF(C272&gt;L272,"OVERSTOCK","OK"))</f>
        <v>OK</v>
      </c>
      <c r="N272" s="16" t="str">
        <f aca="false">IF(C272&lt;=D272,"REORDER","OK")</f>
        <v>OK</v>
      </c>
      <c r="O272" s="18" t="n">
        <f aca="false">IF(D272&lt;I272,1,0)</f>
        <v>1</v>
      </c>
      <c r="P272" s="20" t="n">
        <f aca="false">C272/F272</f>
        <v>16.1722141823444</v>
      </c>
      <c r="Q272" s="19" t="n">
        <f aca="false">DATA!N272</f>
        <v>154.92</v>
      </c>
      <c r="R272" s="19" t="n">
        <f aca="false">DATA!O272</f>
        <v>0.49</v>
      </c>
      <c r="S272" s="17" t="n">
        <f aca="false">C272*Q272</f>
        <v>69249.24</v>
      </c>
      <c r="T272" s="19" t="n">
        <f aca="false">C272*R272</f>
        <v>219.03</v>
      </c>
      <c r="U272" s="20" t="n">
        <f aca="false">MAX(0,C272-L272)</f>
        <v>0</v>
      </c>
      <c r="V272" s="17" t="n">
        <f aca="false">U272*Q272</f>
        <v>0</v>
      </c>
      <c r="W272" s="19" t="n">
        <f aca="false">U272*R272</f>
        <v>0</v>
      </c>
      <c r="X272" s="20" t="n">
        <f aca="false">MAX(0,K272-C272)</f>
        <v>0</v>
      </c>
      <c r="Y272" s="17" t="n">
        <f aca="false">F272*PARAMETER!$B$5*Q272</f>
        <v>1562925.912</v>
      </c>
      <c r="Z272" s="21" t="n">
        <f aca="false">SUMIF($Y$2:$Y$3205,"&gt;="&amp;Y272)/SUM($Y$2:$Y$3205)</f>
        <v>0.497428243974158</v>
      </c>
      <c r="AA272" s="16" t="str">
        <f aca="false">IF(Z272&lt;=PARAMETER!$B$7,"A",IF(Z272&lt;=PARAMETER!$B$8,"B","C"))</f>
        <v>A</v>
      </c>
      <c r="AB272" s="22" t="n">
        <f aca="false">G272/F272</f>
        <v>0.0683791606367583</v>
      </c>
      <c r="AC272" s="16" t="str">
        <f aca="false">IF(AB272&lt;=PARAMETER!$B$9,"X",IF(AB272&lt;=PARAMETER!$B$10,"Y","Z"))</f>
        <v>X</v>
      </c>
      <c r="AD272" s="16" t="str">
        <f aca="false">AA272&amp;AC272</f>
        <v>AX</v>
      </c>
      <c r="AE272" s="22" t="n">
        <f aca="false">DATA!I272</f>
        <v>0.17</v>
      </c>
      <c r="AF272" s="18" t="n">
        <f aca="false">DATA!L272</f>
        <v>13</v>
      </c>
      <c r="AG272" s="16" t="str">
        <f aca="false">DATA!K272</f>
        <v>B</v>
      </c>
      <c r="AH272" s="18" t="n">
        <f aca="false">IF(AE272&gt;=PARAMETER!$B$12,1,0)</f>
        <v>0</v>
      </c>
      <c r="AI272" s="18" t="n">
        <f aca="false">IF(AF272&gt;=PARAMETER!$B$13,1,0)</f>
        <v>0</v>
      </c>
      <c r="AJ272" s="18" t="n">
        <f aca="false">IF(AND(AH272=1,AI272=1),1,0)</f>
        <v>0</v>
      </c>
    </row>
    <row r="273" customFormat="false" ht="15" hidden="false" customHeight="false" outlineLevel="0" collapsed="false">
      <c r="A273" s="16" t="str">
        <f aca="false">DATA!A273</f>
        <v>ITM10271</v>
      </c>
      <c r="B273" s="16" t="str">
        <f aca="false">DATA!B273</f>
        <v>Electronics</v>
      </c>
      <c r="C273" s="17" t="n">
        <f aca="false">DATA!C273</f>
        <v>168</v>
      </c>
      <c r="D273" s="17" t="n">
        <f aca="false">DATA!D273</f>
        <v>89</v>
      </c>
      <c r="E273" s="18" t="n">
        <f aca="false">DATA!F273</f>
        <v>2</v>
      </c>
      <c r="F273" s="19" t="n">
        <f aca="false">DATA!G273</f>
        <v>23.93</v>
      </c>
      <c r="G273" s="19" t="n">
        <f aca="false">DATA!H273</f>
        <v>9.57</v>
      </c>
      <c r="H273" s="18" t="n">
        <f aca="false">DATA!E273</f>
        <v>13</v>
      </c>
      <c r="I273" s="20" t="n">
        <f aca="false">F273*E273</f>
        <v>47.86</v>
      </c>
      <c r="J273" s="20" t="n">
        <f aca="false">PARAMETER!$B$4*G273*SQRT(E273)</f>
        <v>22.2614881213715</v>
      </c>
      <c r="K273" s="20" t="n">
        <f aca="false">I273+J273</f>
        <v>70.1214881213715</v>
      </c>
      <c r="L273" s="20" t="n">
        <f aca="false">K273+F273*H273</f>
        <v>381.211488121372</v>
      </c>
      <c r="M273" s="16" t="str">
        <f aca="false">IF(C273&lt;=K273,"REORDER",IF(C273&gt;L273,"OVERSTOCK","OK"))</f>
        <v>OK</v>
      </c>
      <c r="N273" s="16" t="str">
        <f aca="false">IF(C273&lt;=D273,"REORDER","OK")</f>
        <v>OK</v>
      </c>
      <c r="O273" s="18" t="n">
        <f aca="false">IF(D273&lt;I273,1,0)</f>
        <v>0</v>
      </c>
      <c r="P273" s="20" t="n">
        <f aca="false">C273/F273</f>
        <v>7.02047638946929</v>
      </c>
      <c r="Q273" s="19" t="n">
        <f aca="false">DATA!N273</f>
        <v>180.56</v>
      </c>
      <c r="R273" s="19" t="n">
        <f aca="false">DATA!O273</f>
        <v>0.77</v>
      </c>
      <c r="S273" s="17" t="n">
        <f aca="false">C273*Q273</f>
        <v>30334.08</v>
      </c>
      <c r="T273" s="19" t="n">
        <f aca="false">C273*R273</f>
        <v>129.36</v>
      </c>
      <c r="U273" s="20" t="n">
        <f aca="false">MAX(0,C273-L273)</f>
        <v>0</v>
      </c>
      <c r="V273" s="17" t="n">
        <f aca="false">U273*Q273</f>
        <v>0</v>
      </c>
      <c r="W273" s="19" t="n">
        <f aca="false">U273*R273</f>
        <v>0</v>
      </c>
      <c r="X273" s="20" t="n">
        <f aca="false">MAX(0,K273-C273)</f>
        <v>0</v>
      </c>
      <c r="Y273" s="17" t="n">
        <f aca="false">F273*PARAMETER!$B$5*Q273</f>
        <v>1577092.292</v>
      </c>
      <c r="Z273" s="21" t="n">
        <f aca="false">SUMIF($Y$2:$Y$3205,"&gt;="&amp;Y273)/SUM($Y$2:$Y$3205)</f>
        <v>0.49091774493546</v>
      </c>
      <c r="AA273" s="16" t="str">
        <f aca="false">IF(Z273&lt;=PARAMETER!$B$7,"A",IF(Z273&lt;=PARAMETER!$B$8,"B","C"))</f>
        <v>A</v>
      </c>
      <c r="AB273" s="22" t="n">
        <f aca="false">G273/F273</f>
        <v>0.399916422900125</v>
      </c>
      <c r="AC273" s="16" t="str">
        <f aca="false">IF(AB273&lt;=PARAMETER!$B$9,"X",IF(AB273&lt;=PARAMETER!$B$10,"Y","Z"))</f>
        <v>Y</v>
      </c>
      <c r="AD273" s="16" t="str">
        <f aca="false">AA273&amp;AC273</f>
        <v>AY</v>
      </c>
      <c r="AE273" s="22" t="n">
        <f aca="false">DATA!I273</f>
        <v>0.55</v>
      </c>
      <c r="AF273" s="18" t="n">
        <f aca="false">DATA!L273</f>
        <v>161</v>
      </c>
      <c r="AG273" s="16" t="str">
        <f aca="false">DATA!K273</f>
        <v>A</v>
      </c>
      <c r="AH273" s="18" t="n">
        <f aca="false">IF(AE273&gt;=PARAMETER!$B$12,1,0)</f>
        <v>0</v>
      </c>
      <c r="AI273" s="18" t="n">
        <f aca="false">IF(AF273&gt;=PARAMETER!$B$13,1,0)</f>
        <v>1</v>
      </c>
      <c r="AJ273" s="18" t="n">
        <f aca="false">IF(AND(AH273=1,AI273=1),1,0)</f>
        <v>0</v>
      </c>
    </row>
    <row r="274" customFormat="false" ht="15" hidden="false" customHeight="false" outlineLevel="0" collapsed="false">
      <c r="A274" s="16" t="str">
        <f aca="false">DATA!A274</f>
        <v>ITM10272</v>
      </c>
      <c r="B274" s="16" t="str">
        <f aca="false">DATA!B274</f>
        <v>Electronics</v>
      </c>
      <c r="C274" s="17" t="n">
        <f aca="false">DATA!C274</f>
        <v>47</v>
      </c>
      <c r="D274" s="17" t="n">
        <f aca="false">DATA!D274</f>
        <v>33</v>
      </c>
      <c r="E274" s="18" t="n">
        <f aca="false">DATA!F274</f>
        <v>2</v>
      </c>
      <c r="F274" s="19" t="n">
        <f aca="false">DATA!G274</f>
        <v>7.24</v>
      </c>
      <c r="G274" s="19" t="n">
        <f aca="false">DATA!H274</f>
        <v>1.23</v>
      </c>
      <c r="H274" s="18" t="n">
        <f aca="false">DATA!E274</f>
        <v>5</v>
      </c>
      <c r="I274" s="20" t="n">
        <f aca="false">F274*E274</f>
        <v>14.48</v>
      </c>
      <c r="J274" s="20" t="n">
        <f aca="false">PARAMETER!$B$4*G274*SQRT(E274)</f>
        <v>2.86119439804462</v>
      </c>
      <c r="K274" s="20" t="n">
        <f aca="false">I274+J274</f>
        <v>17.3411943980446</v>
      </c>
      <c r="L274" s="20" t="n">
        <f aca="false">K274+F274*H274</f>
        <v>53.5411943980446</v>
      </c>
      <c r="M274" s="16" t="str">
        <f aca="false">IF(C274&lt;=K274,"REORDER",IF(C274&gt;L274,"OVERSTOCK","OK"))</f>
        <v>OK</v>
      </c>
      <c r="N274" s="16" t="str">
        <f aca="false">IF(C274&lt;=D274,"REORDER","OK")</f>
        <v>OK</v>
      </c>
      <c r="O274" s="18" t="n">
        <f aca="false">IF(D274&lt;I274,1,0)</f>
        <v>0</v>
      </c>
      <c r="P274" s="20" t="n">
        <f aca="false">C274/F274</f>
        <v>6.49171270718232</v>
      </c>
      <c r="Q274" s="19" t="n">
        <f aca="false">DATA!N274</f>
        <v>149.9</v>
      </c>
      <c r="R274" s="19" t="n">
        <f aca="false">DATA!O274</f>
        <v>0.8</v>
      </c>
      <c r="S274" s="17" t="n">
        <f aca="false">C274*Q274</f>
        <v>7045.3</v>
      </c>
      <c r="T274" s="19" t="n">
        <f aca="false">C274*R274</f>
        <v>37.6</v>
      </c>
      <c r="U274" s="20" t="n">
        <f aca="false">MAX(0,C274-L274)</f>
        <v>0</v>
      </c>
      <c r="V274" s="17" t="n">
        <f aca="false">U274*Q274</f>
        <v>0</v>
      </c>
      <c r="W274" s="19" t="n">
        <f aca="false">U274*R274</f>
        <v>0</v>
      </c>
      <c r="X274" s="20" t="n">
        <f aca="false">MAX(0,K274-C274)</f>
        <v>0</v>
      </c>
      <c r="Y274" s="17" t="n">
        <f aca="false">F274*PARAMETER!$B$5*Q274</f>
        <v>396125.74</v>
      </c>
      <c r="Z274" s="21" t="n">
        <f aca="false">SUMIF($Y$2:$Y$3205,"&gt;="&amp;Y274)/SUM($Y$2:$Y$3205)</f>
        <v>0.935932526912736</v>
      </c>
      <c r="AA274" s="16" t="str">
        <f aca="false">IF(Z274&lt;=PARAMETER!$B$7,"A",IF(Z274&lt;=PARAMETER!$B$8,"B","C"))</f>
        <v>B</v>
      </c>
      <c r="AB274" s="22" t="n">
        <f aca="false">G274/F274</f>
        <v>0.169889502762431</v>
      </c>
      <c r="AC274" s="16" t="str">
        <f aca="false">IF(AB274&lt;=PARAMETER!$B$9,"X",IF(AB274&lt;=PARAMETER!$B$10,"Y","Z"))</f>
        <v>X</v>
      </c>
      <c r="AD274" s="16" t="str">
        <f aca="false">AA274&amp;AC274</f>
        <v>BX</v>
      </c>
      <c r="AE274" s="22" t="n">
        <f aca="false">DATA!I274</f>
        <v>0.73</v>
      </c>
      <c r="AF274" s="18" t="n">
        <f aca="false">DATA!L274</f>
        <v>140</v>
      </c>
      <c r="AG274" s="16" t="str">
        <f aca="false">DATA!K274</f>
        <v>C</v>
      </c>
      <c r="AH274" s="18" t="n">
        <f aca="false">IF(AE274&gt;=PARAMETER!$B$12,1,0)</f>
        <v>0</v>
      </c>
      <c r="AI274" s="18" t="n">
        <f aca="false">IF(AF274&gt;=PARAMETER!$B$13,1,0)</f>
        <v>1</v>
      </c>
      <c r="AJ274" s="18" t="n">
        <f aca="false">IF(AND(AH274=1,AI274=1),1,0)</f>
        <v>0</v>
      </c>
    </row>
    <row r="275" customFormat="false" ht="15" hidden="false" customHeight="false" outlineLevel="0" collapsed="false">
      <c r="A275" s="16" t="str">
        <f aca="false">DATA!A275</f>
        <v>ITM10273</v>
      </c>
      <c r="B275" s="16" t="str">
        <f aca="false">DATA!B275</f>
        <v>Pharma</v>
      </c>
      <c r="C275" s="17" t="n">
        <f aca="false">DATA!C275</f>
        <v>329</v>
      </c>
      <c r="D275" s="17" t="n">
        <f aca="false">DATA!D275</f>
        <v>57</v>
      </c>
      <c r="E275" s="18" t="n">
        <f aca="false">DATA!F275</f>
        <v>5</v>
      </c>
      <c r="F275" s="19" t="n">
        <f aca="false">DATA!G275</f>
        <v>32.83</v>
      </c>
      <c r="G275" s="19" t="n">
        <f aca="false">DATA!H275</f>
        <v>1.41</v>
      </c>
      <c r="H275" s="18" t="n">
        <f aca="false">DATA!E275</f>
        <v>6</v>
      </c>
      <c r="I275" s="20" t="n">
        <f aca="false">F275*E275</f>
        <v>164.15</v>
      </c>
      <c r="J275" s="20" t="n">
        <f aca="false">PARAMETER!$B$4*G275*SQRT(E275)</f>
        <v>5.1859863772898</v>
      </c>
      <c r="K275" s="20" t="n">
        <f aca="false">I275+J275</f>
        <v>169.33598637729</v>
      </c>
      <c r="L275" s="20" t="n">
        <f aca="false">K275+F275*H275</f>
        <v>366.31598637729</v>
      </c>
      <c r="M275" s="16" t="str">
        <f aca="false">IF(C275&lt;=K275,"REORDER",IF(C275&gt;L275,"OVERSTOCK","OK"))</f>
        <v>OK</v>
      </c>
      <c r="N275" s="16" t="str">
        <f aca="false">IF(C275&lt;=D275,"REORDER","OK")</f>
        <v>OK</v>
      </c>
      <c r="O275" s="18" t="n">
        <f aca="false">IF(D275&lt;I275,1,0)</f>
        <v>1</v>
      </c>
      <c r="P275" s="20" t="n">
        <f aca="false">C275/F275</f>
        <v>10.0213219616205</v>
      </c>
      <c r="Q275" s="19" t="n">
        <f aca="false">DATA!N275</f>
        <v>74.52</v>
      </c>
      <c r="R275" s="19" t="n">
        <f aca="false">DATA!O275</f>
        <v>1.52</v>
      </c>
      <c r="S275" s="17" t="n">
        <f aca="false">C275*Q275</f>
        <v>24517.08</v>
      </c>
      <c r="T275" s="19" t="n">
        <f aca="false">C275*R275</f>
        <v>500.08</v>
      </c>
      <c r="U275" s="20" t="n">
        <f aca="false">MAX(0,C275-L275)</f>
        <v>0</v>
      </c>
      <c r="V275" s="17" t="n">
        <f aca="false">U275*Q275</f>
        <v>0</v>
      </c>
      <c r="W275" s="19" t="n">
        <f aca="false">U275*R275</f>
        <v>0</v>
      </c>
      <c r="X275" s="20" t="n">
        <f aca="false">MAX(0,K275-C275)</f>
        <v>0</v>
      </c>
      <c r="Y275" s="17" t="n">
        <f aca="false">F275*PARAMETER!$B$5*Q275</f>
        <v>892969.434</v>
      </c>
      <c r="Z275" s="21" t="n">
        <f aca="false">SUMIF($Y$2:$Y$3205,"&gt;="&amp;Y275)/SUM($Y$2:$Y$3205)</f>
        <v>0.776921361455478</v>
      </c>
      <c r="AA275" s="16" t="str">
        <f aca="false">IF(Z275&lt;=PARAMETER!$B$7,"A",IF(Z275&lt;=PARAMETER!$B$8,"B","C"))</f>
        <v>A</v>
      </c>
      <c r="AB275" s="22" t="n">
        <f aca="false">G275/F275</f>
        <v>0.0429485226926592</v>
      </c>
      <c r="AC275" s="16" t="str">
        <f aca="false">IF(AB275&lt;=PARAMETER!$B$9,"X",IF(AB275&lt;=PARAMETER!$B$10,"Y","Z"))</f>
        <v>X</v>
      </c>
      <c r="AD275" s="16" t="str">
        <f aca="false">AA275&amp;AC275</f>
        <v>AX</v>
      </c>
      <c r="AE275" s="22" t="n">
        <f aca="false">DATA!I275</f>
        <v>0.63</v>
      </c>
      <c r="AF275" s="18" t="n">
        <f aca="false">DATA!L275</f>
        <v>123</v>
      </c>
      <c r="AG275" s="16" t="str">
        <f aca="false">DATA!K275</f>
        <v>C</v>
      </c>
      <c r="AH275" s="18" t="n">
        <f aca="false">IF(AE275&gt;=PARAMETER!$B$12,1,0)</f>
        <v>0</v>
      </c>
      <c r="AI275" s="18" t="n">
        <f aca="false">IF(AF275&gt;=PARAMETER!$B$13,1,0)</f>
        <v>1</v>
      </c>
      <c r="AJ275" s="18" t="n">
        <f aca="false">IF(AND(AH275=1,AI275=1),1,0)</f>
        <v>0</v>
      </c>
    </row>
    <row r="276" customFormat="false" ht="15" hidden="false" customHeight="false" outlineLevel="0" collapsed="false">
      <c r="A276" s="16" t="str">
        <f aca="false">DATA!A276</f>
        <v>ITM10274</v>
      </c>
      <c r="B276" s="16" t="str">
        <f aca="false">DATA!B276</f>
        <v>Groceries</v>
      </c>
      <c r="C276" s="17" t="n">
        <f aca="false">DATA!C276</f>
        <v>457</v>
      </c>
      <c r="D276" s="17" t="n">
        <f aca="false">DATA!D276</f>
        <v>54</v>
      </c>
      <c r="E276" s="18" t="n">
        <f aca="false">DATA!F276</f>
        <v>5</v>
      </c>
      <c r="F276" s="19" t="n">
        <f aca="false">DATA!G276</f>
        <v>4.58</v>
      </c>
      <c r="G276" s="19" t="n">
        <f aca="false">DATA!H276</f>
        <v>5.2</v>
      </c>
      <c r="H276" s="18" t="n">
        <f aca="false">DATA!E276</f>
        <v>12</v>
      </c>
      <c r="I276" s="20" t="n">
        <f aca="false">F276*E276</f>
        <v>22.9</v>
      </c>
      <c r="J276" s="20" t="n">
        <f aca="false">PARAMETER!$B$4*G276*SQRT(E276)</f>
        <v>19.125623519083</v>
      </c>
      <c r="K276" s="20" t="n">
        <f aca="false">I276+J276</f>
        <v>42.025623519083</v>
      </c>
      <c r="L276" s="20" t="n">
        <f aca="false">K276+F276*H276</f>
        <v>96.985623519083</v>
      </c>
      <c r="M276" s="16" t="str">
        <f aca="false">IF(C276&lt;=K276,"REORDER",IF(C276&gt;L276,"OVERSTOCK","OK"))</f>
        <v>OVERSTOCK</v>
      </c>
      <c r="N276" s="16" t="str">
        <f aca="false">IF(C276&lt;=D276,"REORDER","OK")</f>
        <v>OK</v>
      </c>
      <c r="O276" s="18" t="n">
        <f aca="false">IF(D276&lt;I276,1,0)</f>
        <v>0</v>
      </c>
      <c r="P276" s="20" t="n">
        <f aca="false">C276/F276</f>
        <v>99.7816593886463</v>
      </c>
      <c r="Q276" s="19" t="n">
        <f aca="false">DATA!N276</f>
        <v>32.95</v>
      </c>
      <c r="R276" s="19" t="n">
        <f aca="false">DATA!O276</f>
        <v>1.24</v>
      </c>
      <c r="S276" s="17" t="n">
        <f aca="false">C276*Q276</f>
        <v>15058.15</v>
      </c>
      <c r="T276" s="19" t="n">
        <f aca="false">C276*R276</f>
        <v>566.68</v>
      </c>
      <c r="U276" s="20" t="n">
        <f aca="false">MAX(0,C276-L276)</f>
        <v>360.014376480917</v>
      </c>
      <c r="V276" s="17" t="n">
        <f aca="false">U276*Q276</f>
        <v>11862.4737050462</v>
      </c>
      <c r="W276" s="19" t="n">
        <f aca="false">U276*R276</f>
        <v>446.417826836337</v>
      </c>
      <c r="X276" s="20" t="n">
        <f aca="false">MAX(0,K276-C276)</f>
        <v>0</v>
      </c>
      <c r="Y276" s="17" t="n">
        <f aca="false">F276*PARAMETER!$B$5*Q276</f>
        <v>55082.515</v>
      </c>
      <c r="Z276" s="21" t="n">
        <f aca="false">SUMIF($Y$2:$Y$3205,"&gt;="&amp;Y276)/SUM($Y$2:$Y$3205)</f>
        <v>0.999223187330615</v>
      </c>
      <c r="AA276" s="16" t="str">
        <f aca="false">IF(Z276&lt;=PARAMETER!$B$7,"A",IF(Z276&lt;=PARAMETER!$B$8,"B","C"))</f>
        <v>C</v>
      </c>
      <c r="AB276" s="22" t="n">
        <f aca="false">G276/F276</f>
        <v>1.1353711790393</v>
      </c>
      <c r="AC276" s="16" t="str">
        <f aca="false">IF(AB276&lt;=PARAMETER!$B$9,"X",IF(AB276&lt;=PARAMETER!$B$10,"Y","Z"))</f>
        <v>Z</v>
      </c>
      <c r="AD276" s="16" t="str">
        <f aca="false">AA276&amp;AC276</f>
        <v>CZ</v>
      </c>
      <c r="AE276" s="22" t="n">
        <f aca="false">DATA!I276</f>
        <v>0.5</v>
      </c>
      <c r="AF276" s="18" t="n">
        <f aca="false">DATA!L276</f>
        <v>138</v>
      </c>
      <c r="AG276" s="16" t="str">
        <f aca="false">DATA!K276</f>
        <v>D</v>
      </c>
      <c r="AH276" s="18" t="n">
        <f aca="false">IF(AE276&gt;=PARAMETER!$B$12,1,0)</f>
        <v>0</v>
      </c>
      <c r="AI276" s="18" t="n">
        <f aca="false">IF(AF276&gt;=PARAMETER!$B$13,1,0)</f>
        <v>1</v>
      </c>
      <c r="AJ276" s="18" t="n">
        <f aca="false">IF(AND(AH276=1,AI276=1),1,0)</f>
        <v>0</v>
      </c>
    </row>
    <row r="277" customFormat="false" ht="15" hidden="false" customHeight="false" outlineLevel="0" collapsed="false">
      <c r="A277" s="16" t="str">
        <f aca="false">DATA!A277</f>
        <v>ITM10275</v>
      </c>
      <c r="B277" s="16" t="str">
        <f aca="false">DATA!B277</f>
        <v>Groceries</v>
      </c>
      <c r="C277" s="17" t="n">
        <f aca="false">DATA!C277</f>
        <v>84</v>
      </c>
      <c r="D277" s="17" t="n">
        <f aca="false">DATA!D277</f>
        <v>22</v>
      </c>
      <c r="E277" s="18" t="n">
        <f aca="false">DATA!F277</f>
        <v>6</v>
      </c>
      <c r="F277" s="19" t="n">
        <f aca="false">DATA!G277</f>
        <v>19.53</v>
      </c>
      <c r="G277" s="19" t="n">
        <f aca="false">DATA!H277</f>
        <v>8.28</v>
      </c>
      <c r="H277" s="18" t="n">
        <f aca="false">DATA!E277</f>
        <v>13</v>
      </c>
      <c r="I277" s="20" t="n">
        <f aca="false">F277*E277</f>
        <v>117.18</v>
      </c>
      <c r="J277" s="20" t="n">
        <f aca="false">PARAMETER!$B$4*G277*SQRT(E277)</f>
        <v>33.3605512853059</v>
      </c>
      <c r="K277" s="20" t="n">
        <f aca="false">I277+J277</f>
        <v>150.540551285306</v>
      </c>
      <c r="L277" s="20" t="n">
        <f aca="false">K277+F277*H277</f>
        <v>404.430551285306</v>
      </c>
      <c r="M277" s="16" t="str">
        <f aca="false">IF(C277&lt;=K277,"REORDER",IF(C277&gt;L277,"OVERSTOCK","OK"))</f>
        <v>REORDER</v>
      </c>
      <c r="N277" s="16" t="str">
        <f aca="false">IF(C277&lt;=D277,"REORDER","OK")</f>
        <v>OK</v>
      </c>
      <c r="O277" s="18" t="n">
        <f aca="false">IF(D277&lt;I277,1,0)</f>
        <v>1</v>
      </c>
      <c r="P277" s="20" t="n">
        <f aca="false">C277/F277</f>
        <v>4.3010752688172</v>
      </c>
      <c r="Q277" s="19" t="n">
        <f aca="false">DATA!N277</f>
        <v>90.16</v>
      </c>
      <c r="R277" s="19" t="n">
        <f aca="false">DATA!O277</f>
        <v>1.15</v>
      </c>
      <c r="S277" s="17" t="n">
        <f aca="false">C277*Q277</f>
        <v>7573.44</v>
      </c>
      <c r="T277" s="19" t="n">
        <f aca="false">C277*R277</f>
        <v>96.6</v>
      </c>
      <c r="U277" s="20" t="n">
        <f aca="false">MAX(0,C277-L277)</f>
        <v>0</v>
      </c>
      <c r="V277" s="17" t="n">
        <f aca="false">U277*Q277</f>
        <v>0</v>
      </c>
      <c r="W277" s="19" t="n">
        <f aca="false">U277*R277</f>
        <v>0</v>
      </c>
      <c r="X277" s="20" t="n">
        <f aca="false">MAX(0,K277-C277)</f>
        <v>66.540551285306</v>
      </c>
      <c r="Y277" s="17" t="n">
        <f aca="false">F277*PARAMETER!$B$5*Q277</f>
        <v>642701.052</v>
      </c>
      <c r="Z277" s="21" t="n">
        <f aca="false">SUMIF($Y$2:$Y$3205,"&gt;="&amp;Y277)/SUM($Y$2:$Y$3205)</f>
        <v>0.86400540837601</v>
      </c>
      <c r="AA277" s="16" t="str">
        <f aca="false">IF(Z277&lt;=PARAMETER!$B$7,"A",IF(Z277&lt;=PARAMETER!$B$8,"B","C"))</f>
        <v>B</v>
      </c>
      <c r="AB277" s="22" t="n">
        <f aca="false">G277/F277</f>
        <v>0.423963133640553</v>
      </c>
      <c r="AC277" s="16" t="str">
        <f aca="false">IF(AB277&lt;=PARAMETER!$B$9,"X",IF(AB277&lt;=PARAMETER!$B$10,"Y","Z"))</f>
        <v>Y</v>
      </c>
      <c r="AD277" s="16" t="str">
        <f aca="false">AA277&amp;AC277</f>
        <v>BY</v>
      </c>
      <c r="AE277" s="22" t="n">
        <f aca="false">DATA!I277</f>
        <v>0.3</v>
      </c>
      <c r="AF277" s="18" t="n">
        <f aca="false">DATA!L277</f>
        <v>150</v>
      </c>
      <c r="AG277" s="16" t="str">
        <f aca="false">DATA!K277</f>
        <v>C</v>
      </c>
      <c r="AH277" s="18" t="n">
        <f aca="false">IF(AE277&gt;=PARAMETER!$B$12,1,0)</f>
        <v>0</v>
      </c>
      <c r="AI277" s="18" t="n">
        <f aca="false">IF(AF277&gt;=PARAMETER!$B$13,1,0)</f>
        <v>1</v>
      </c>
      <c r="AJ277" s="18" t="n">
        <f aca="false">IF(AND(AH277=1,AI277=1),1,0)</f>
        <v>0</v>
      </c>
    </row>
    <row r="278" customFormat="false" ht="15" hidden="false" customHeight="false" outlineLevel="0" collapsed="false">
      <c r="A278" s="16" t="str">
        <f aca="false">DATA!A278</f>
        <v>ITM10276</v>
      </c>
      <c r="B278" s="16" t="str">
        <f aca="false">DATA!B278</f>
        <v>Automotive</v>
      </c>
      <c r="C278" s="17" t="n">
        <f aca="false">DATA!C278</f>
        <v>375</v>
      </c>
      <c r="D278" s="17" t="n">
        <f aca="false">DATA!D278</f>
        <v>78</v>
      </c>
      <c r="E278" s="18" t="n">
        <f aca="false">DATA!F278</f>
        <v>8</v>
      </c>
      <c r="F278" s="19" t="n">
        <f aca="false">DATA!G278</f>
        <v>35.79</v>
      </c>
      <c r="G278" s="19" t="n">
        <f aca="false">DATA!H278</f>
        <v>7.86</v>
      </c>
      <c r="H278" s="18" t="n">
        <f aca="false">DATA!E278</f>
        <v>12</v>
      </c>
      <c r="I278" s="20" t="n">
        <f aca="false">F278*E278</f>
        <v>286.32</v>
      </c>
      <c r="J278" s="20" t="n">
        <f aca="false">PARAMETER!$B$4*G278*SQRT(E278)</f>
        <v>36.5674601115946</v>
      </c>
      <c r="K278" s="20" t="n">
        <f aca="false">I278+J278</f>
        <v>322.887460111595</v>
      </c>
      <c r="L278" s="20" t="n">
        <f aca="false">K278+F278*H278</f>
        <v>752.367460111595</v>
      </c>
      <c r="M278" s="16" t="str">
        <f aca="false">IF(C278&lt;=K278,"REORDER",IF(C278&gt;L278,"OVERSTOCK","OK"))</f>
        <v>OK</v>
      </c>
      <c r="N278" s="16" t="str">
        <f aca="false">IF(C278&lt;=D278,"REORDER","OK")</f>
        <v>OK</v>
      </c>
      <c r="O278" s="18" t="n">
        <f aca="false">IF(D278&lt;I278,1,0)</f>
        <v>1</v>
      </c>
      <c r="P278" s="20" t="n">
        <f aca="false">C278/F278</f>
        <v>10.4777870913663</v>
      </c>
      <c r="Q278" s="19" t="n">
        <f aca="false">DATA!N278</f>
        <v>26.6</v>
      </c>
      <c r="R278" s="19" t="n">
        <f aca="false">DATA!O278</f>
        <v>1.24</v>
      </c>
      <c r="S278" s="17" t="n">
        <f aca="false">C278*Q278</f>
        <v>9975</v>
      </c>
      <c r="T278" s="19" t="n">
        <f aca="false">C278*R278</f>
        <v>465</v>
      </c>
      <c r="U278" s="20" t="n">
        <f aca="false">MAX(0,C278-L278)</f>
        <v>0</v>
      </c>
      <c r="V278" s="17" t="n">
        <f aca="false">U278*Q278</f>
        <v>0</v>
      </c>
      <c r="W278" s="19" t="n">
        <f aca="false">U278*R278</f>
        <v>0</v>
      </c>
      <c r="X278" s="20" t="n">
        <f aca="false">MAX(0,K278-C278)</f>
        <v>0</v>
      </c>
      <c r="Y278" s="17" t="n">
        <f aca="false">F278*PARAMETER!$B$5*Q278</f>
        <v>347485.11</v>
      </c>
      <c r="Z278" s="21" t="n">
        <f aca="false">SUMIF($Y$2:$Y$3205,"&gt;="&amp;Y278)/SUM($Y$2:$Y$3205)</f>
        <v>0.948560029651217</v>
      </c>
      <c r="AA278" s="16" t="str">
        <f aca="false">IF(Z278&lt;=PARAMETER!$B$7,"A",IF(Z278&lt;=PARAMETER!$B$8,"B","C"))</f>
        <v>B</v>
      </c>
      <c r="AB278" s="22" t="n">
        <f aca="false">G278/F278</f>
        <v>0.219614417435038</v>
      </c>
      <c r="AC278" s="16" t="str">
        <f aca="false">IF(AB278&lt;=PARAMETER!$B$9,"X",IF(AB278&lt;=PARAMETER!$B$10,"Y","Z"))</f>
        <v>X</v>
      </c>
      <c r="AD278" s="16" t="str">
        <f aca="false">AA278&amp;AC278</f>
        <v>BX</v>
      </c>
      <c r="AE278" s="22" t="n">
        <f aca="false">DATA!I278</f>
        <v>0.38</v>
      </c>
      <c r="AF278" s="18" t="n">
        <f aca="false">DATA!L278</f>
        <v>63</v>
      </c>
      <c r="AG278" s="16" t="str">
        <f aca="false">DATA!K278</f>
        <v>B</v>
      </c>
      <c r="AH278" s="18" t="n">
        <f aca="false">IF(AE278&gt;=PARAMETER!$B$12,1,0)</f>
        <v>0</v>
      </c>
      <c r="AI278" s="18" t="n">
        <f aca="false">IF(AF278&gt;=PARAMETER!$B$13,1,0)</f>
        <v>0</v>
      </c>
      <c r="AJ278" s="18" t="n">
        <f aca="false">IF(AND(AH278=1,AI278=1),1,0)</f>
        <v>0</v>
      </c>
    </row>
    <row r="279" customFormat="false" ht="15" hidden="false" customHeight="false" outlineLevel="0" collapsed="false">
      <c r="A279" s="16" t="str">
        <f aca="false">DATA!A279</f>
        <v>ITM10277</v>
      </c>
      <c r="B279" s="16" t="str">
        <f aca="false">DATA!B279</f>
        <v>Groceries</v>
      </c>
      <c r="C279" s="17" t="n">
        <f aca="false">DATA!C279</f>
        <v>40</v>
      </c>
      <c r="D279" s="17" t="n">
        <f aca="false">DATA!D279</f>
        <v>34</v>
      </c>
      <c r="E279" s="18" t="n">
        <f aca="false">DATA!F279</f>
        <v>5</v>
      </c>
      <c r="F279" s="19" t="n">
        <f aca="false">DATA!G279</f>
        <v>1.98</v>
      </c>
      <c r="G279" s="19" t="n">
        <f aca="false">DATA!H279</f>
        <v>9.41</v>
      </c>
      <c r="H279" s="18" t="n">
        <f aca="false">DATA!E279</f>
        <v>14</v>
      </c>
      <c r="I279" s="20" t="n">
        <f aca="false">F279*E279</f>
        <v>9.9</v>
      </c>
      <c r="J279" s="20" t="n">
        <f aca="false">PARAMETER!$B$4*G279*SQRT(E279)</f>
        <v>34.6100225604944</v>
      </c>
      <c r="K279" s="20" t="n">
        <f aca="false">I279+J279</f>
        <v>44.5100225604944</v>
      </c>
      <c r="L279" s="20" t="n">
        <f aca="false">K279+F279*H279</f>
        <v>72.2300225604944</v>
      </c>
      <c r="M279" s="16" t="str">
        <f aca="false">IF(C279&lt;=K279,"REORDER",IF(C279&gt;L279,"OVERSTOCK","OK"))</f>
        <v>REORDER</v>
      </c>
      <c r="N279" s="16" t="str">
        <f aca="false">IF(C279&lt;=D279,"REORDER","OK")</f>
        <v>OK</v>
      </c>
      <c r="O279" s="18" t="n">
        <f aca="false">IF(D279&lt;I279,1,0)</f>
        <v>0</v>
      </c>
      <c r="P279" s="20" t="n">
        <f aca="false">C279/F279</f>
        <v>20.2020202020202</v>
      </c>
      <c r="Q279" s="19" t="n">
        <f aca="false">DATA!N279</f>
        <v>32</v>
      </c>
      <c r="R279" s="19" t="n">
        <f aca="false">DATA!O279</f>
        <v>1.49</v>
      </c>
      <c r="S279" s="17" t="n">
        <f aca="false">C279*Q279</f>
        <v>1280</v>
      </c>
      <c r="T279" s="19" t="n">
        <f aca="false">C279*R279</f>
        <v>59.6</v>
      </c>
      <c r="U279" s="20" t="n">
        <f aca="false">MAX(0,C279-L279)</f>
        <v>0</v>
      </c>
      <c r="V279" s="17" t="n">
        <f aca="false">U279*Q279</f>
        <v>0</v>
      </c>
      <c r="W279" s="19" t="n">
        <f aca="false">U279*R279</f>
        <v>0</v>
      </c>
      <c r="X279" s="20" t="n">
        <f aca="false">MAX(0,K279-C279)</f>
        <v>4.51002256049437</v>
      </c>
      <c r="Y279" s="17" t="n">
        <f aca="false">F279*PARAMETER!$B$5*Q279</f>
        <v>23126.4</v>
      </c>
      <c r="Z279" s="21" t="n">
        <f aca="false">SUMIF($Y$2:$Y$3205,"&gt;="&amp;Y279)/SUM($Y$2:$Y$3205)</f>
        <v>0.999907822769929</v>
      </c>
      <c r="AA279" s="16" t="str">
        <f aca="false">IF(Z279&lt;=PARAMETER!$B$7,"A",IF(Z279&lt;=PARAMETER!$B$8,"B","C"))</f>
        <v>C</v>
      </c>
      <c r="AB279" s="22" t="n">
        <f aca="false">G279/F279</f>
        <v>4.75252525252525</v>
      </c>
      <c r="AC279" s="16" t="str">
        <f aca="false">IF(AB279&lt;=PARAMETER!$B$9,"X",IF(AB279&lt;=PARAMETER!$B$10,"Y","Z"))</f>
        <v>Z</v>
      </c>
      <c r="AD279" s="16" t="str">
        <f aca="false">AA279&amp;AC279</f>
        <v>CZ</v>
      </c>
      <c r="AE279" s="22" t="n">
        <f aca="false">DATA!I279</f>
        <v>0.73</v>
      </c>
      <c r="AF279" s="18" t="n">
        <f aca="false">DATA!L279</f>
        <v>91</v>
      </c>
      <c r="AG279" s="16" t="str">
        <f aca="false">DATA!K279</f>
        <v>D</v>
      </c>
      <c r="AH279" s="18" t="n">
        <f aca="false">IF(AE279&gt;=PARAMETER!$B$12,1,0)</f>
        <v>0</v>
      </c>
      <c r="AI279" s="18" t="n">
        <f aca="false">IF(AF279&gt;=PARAMETER!$B$13,1,0)</f>
        <v>0</v>
      </c>
      <c r="AJ279" s="18" t="n">
        <f aca="false">IF(AND(AH279=1,AI279=1),1,0)</f>
        <v>0</v>
      </c>
    </row>
    <row r="280" customFormat="false" ht="15" hidden="false" customHeight="false" outlineLevel="0" collapsed="false">
      <c r="A280" s="16" t="str">
        <f aca="false">DATA!A280</f>
        <v>ITM10278</v>
      </c>
      <c r="B280" s="16" t="str">
        <f aca="false">DATA!B280</f>
        <v>Groceries</v>
      </c>
      <c r="C280" s="17" t="n">
        <f aca="false">DATA!C280</f>
        <v>271</v>
      </c>
      <c r="D280" s="17" t="n">
        <f aca="false">DATA!D280</f>
        <v>29</v>
      </c>
      <c r="E280" s="18" t="n">
        <f aca="false">DATA!F280</f>
        <v>8</v>
      </c>
      <c r="F280" s="19" t="n">
        <f aca="false">DATA!G280</f>
        <v>28.93</v>
      </c>
      <c r="G280" s="19" t="n">
        <f aca="false">DATA!H280</f>
        <v>1.85</v>
      </c>
      <c r="H280" s="18" t="n">
        <f aca="false">DATA!E280</f>
        <v>12</v>
      </c>
      <c r="I280" s="20" t="n">
        <f aca="false">F280*E280</f>
        <v>231.44</v>
      </c>
      <c r="J280" s="20" t="n">
        <f aca="false">PARAMETER!$B$4*G280*SQRT(E280)</f>
        <v>8.60684493720738</v>
      </c>
      <c r="K280" s="20" t="n">
        <f aca="false">I280+J280</f>
        <v>240.046844937207</v>
      </c>
      <c r="L280" s="20" t="n">
        <f aca="false">K280+F280*H280</f>
        <v>587.206844937207</v>
      </c>
      <c r="M280" s="16" t="str">
        <f aca="false">IF(C280&lt;=K280,"REORDER",IF(C280&gt;L280,"OVERSTOCK","OK"))</f>
        <v>OK</v>
      </c>
      <c r="N280" s="16" t="str">
        <f aca="false">IF(C280&lt;=D280,"REORDER","OK")</f>
        <v>OK</v>
      </c>
      <c r="O280" s="18" t="n">
        <f aca="false">IF(D280&lt;I280,1,0)</f>
        <v>1</v>
      </c>
      <c r="P280" s="20" t="n">
        <f aca="false">C280/F280</f>
        <v>9.36743864500519</v>
      </c>
      <c r="Q280" s="19" t="n">
        <f aca="false">DATA!N280</f>
        <v>190.53</v>
      </c>
      <c r="R280" s="19" t="n">
        <f aca="false">DATA!O280</f>
        <v>1.8</v>
      </c>
      <c r="S280" s="17" t="n">
        <f aca="false">C280*Q280</f>
        <v>51633.63</v>
      </c>
      <c r="T280" s="19" t="n">
        <f aca="false">C280*R280</f>
        <v>487.8</v>
      </c>
      <c r="U280" s="20" t="n">
        <f aca="false">MAX(0,C280-L280)</f>
        <v>0</v>
      </c>
      <c r="V280" s="17" t="n">
        <f aca="false">U280*Q280</f>
        <v>0</v>
      </c>
      <c r="W280" s="19" t="n">
        <f aca="false">U280*R280</f>
        <v>0</v>
      </c>
      <c r="X280" s="20" t="n">
        <f aca="false">MAX(0,K280-C280)</f>
        <v>0</v>
      </c>
      <c r="Y280" s="17" t="n">
        <f aca="false">F280*PARAMETER!$B$5*Q280</f>
        <v>2011892.0085</v>
      </c>
      <c r="Z280" s="21" t="n">
        <f aca="false">SUMIF($Y$2:$Y$3205,"&gt;="&amp;Y280)/SUM($Y$2:$Y$3205)</f>
        <v>0.331552219661122</v>
      </c>
      <c r="AA280" s="16" t="str">
        <f aca="false">IF(Z280&lt;=PARAMETER!$B$7,"A",IF(Z280&lt;=PARAMETER!$B$8,"B","C"))</f>
        <v>A</v>
      </c>
      <c r="AB280" s="22" t="n">
        <f aca="false">G280/F280</f>
        <v>0.0639474593847218</v>
      </c>
      <c r="AC280" s="16" t="str">
        <f aca="false">IF(AB280&lt;=PARAMETER!$B$9,"X",IF(AB280&lt;=PARAMETER!$B$10,"Y","Z"))</f>
        <v>X</v>
      </c>
      <c r="AD280" s="16" t="str">
        <f aca="false">AA280&amp;AC280</f>
        <v>AX</v>
      </c>
      <c r="AE280" s="22" t="n">
        <f aca="false">DATA!I280</f>
        <v>0.3</v>
      </c>
      <c r="AF280" s="18" t="n">
        <f aca="false">DATA!L280</f>
        <v>49</v>
      </c>
      <c r="AG280" s="16" t="str">
        <f aca="false">DATA!K280</f>
        <v>B</v>
      </c>
      <c r="AH280" s="18" t="n">
        <f aca="false">IF(AE280&gt;=PARAMETER!$B$12,1,0)</f>
        <v>0</v>
      </c>
      <c r="AI280" s="18" t="n">
        <f aca="false">IF(AF280&gt;=PARAMETER!$B$13,1,0)</f>
        <v>0</v>
      </c>
      <c r="AJ280" s="18" t="n">
        <f aca="false">IF(AND(AH280=1,AI280=1),1,0)</f>
        <v>0</v>
      </c>
    </row>
    <row r="281" customFormat="false" ht="15" hidden="false" customHeight="false" outlineLevel="0" collapsed="false">
      <c r="A281" s="16" t="str">
        <f aca="false">DATA!A281</f>
        <v>ITM10279</v>
      </c>
      <c r="B281" s="16" t="str">
        <f aca="false">DATA!B281</f>
        <v>Groceries</v>
      </c>
      <c r="C281" s="17" t="n">
        <f aca="false">DATA!C281</f>
        <v>254</v>
      </c>
      <c r="D281" s="17" t="n">
        <f aca="false">DATA!D281</f>
        <v>91</v>
      </c>
      <c r="E281" s="18" t="n">
        <f aca="false">DATA!F281</f>
        <v>9</v>
      </c>
      <c r="F281" s="19" t="n">
        <f aca="false">DATA!G281</f>
        <v>17.39</v>
      </c>
      <c r="G281" s="19" t="n">
        <f aca="false">DATA!H281</f>
        <v>4.07</v>
      </c>
      <c r="H281" s="18" t="n">
        <f aca="false">DATA!E281</f>
        <v>12</v>
      </c>
      <c r="I281" s="20" t="n">
        <f aca="false">F281*E281</f>
        <v>156.51</v>
      </c>
      <c r="J281" s="20" t="n">
        <f aca="false">PARAMETER!$B$4*G281*SQRT(E281)</f>
        <v>20.0836627850775</v>
      </c>
      <c r="K281" s="20" t="n">
        <f aca="false">I281+J281</f>
        <v>176.593662785077</v>
      </c>
      <c r="L281" s="20" t="n">
        <f aca="false">K281+F281*H281</f>
        <v>385.273662785078</v>
      </c>
      <c r="M281" s="16" t="str">
        <f aca="false">IF(C281&lt;=K281,"REORDER",IF(C281&gt;L281,"OVERSTOCK","OK"))</f>
        <v>OK</v>
      </c>
      <c r="N281" s="16" t="str">
        <f aca="false">IF(C281&lt;=D281,"REORDER","OK")</f>
        <v>OK</v>
      </c>
      <c r="O281" s="18" t="n">
        <f aca="false">IF(D281&lt;I281,1,0)</f>
        <v>1</v>
      </c>
      <c r="P281" s="20" t="n">
        <f aca="false">C281/F281</f>
        <v>14.6060954571593</v>
      </c>
      <c r="Q281" s="19" t="n">
        <f aca="false">DATA!N281</f>
        <v>138.42</v>
      </c>
      <c r="R281" s="19" t="n">
        <f aca="false">DATA!O281</f>
        <v>0.89</v>
      </c>
      <c r="S281" s="17" t="n">
        <f aca="false">C281*Q281</f>
        <v>35158.68</v>
      </c>
      <c r="T281" s="19" t="n">
        <f aca="false">C281*R281</f>
        <v>226.06</v>
      </c>
      <c r="U281" s="20" t="n">
        <f aca="false">MAX(0,C281-L281)</f>
        <v>0</v>
      </c>
      <c r="V281" s="17" t="n">
        <f aca="false">U281*Q281</f>
        <v>0</v>
      </c>
      <c r="W281" s="19" t="n">
        <f aca="false">U281*R281</f>
        <v>0</v>
      </c>
      <c r="X281" s="20" t="n">
        <f aca="false">MAX(0,K281-C281)</f>
        <v>0</v>
      </c>
      <c r="Y281" s="17" t="n">
        <f aca="false">F281*PARAMETER!$B$5*Q281</f>
        <v>878600.187</v>
      </c>
      <c r="Z281" s="21" t="n">
        <f aca="false">SUMIF($Y$2:$Y$3205,"&gt;="&amp;Y281)/SUM($Y$2:$Y$3205)</f>
        <v>0.782849517794346</v>
      </c>
      <c r="AA281" s="16" t="str">
        <f aca="false">IF(Z281&lt;=PARAMETER!$B$7,"A",IF(Z281&lt;=PARAMETER!$B$8,"B","C"))</f>
        <v>A</v>
      </c>
      <c r="AB281" s="22" t="n">
        <f aca="false">G281/F281</f>
        <v>0.234042553191489</v>
      </c>
      <c r="AC281" s="16" t="str">
        <f aca="false">IF(AB281&lt;=PARAMETER!$B$9,"X",IF(AB281&lt;=PARAMETER!$B$10,"Y","Z"))</f>
        <v>X</v>
      </c>
      <c r="AD281" s="16" t="str">
        <f aca="false">AA281&amp;AC281</f>
        <v>AX</v>
      </c>
      <c r="AE281" s="22" t="n">
        <f aca="false">DATA!I281</f>
        <v>0.66</v>
      </c>
      <c r="AF281" s="18" t="n">
        <f aca="false">DATA!L281</f>
        <v>136</v>
      </c>
      <c r="AG281" s="16" t="str">
        <f aca="false">DATA!K281</f>
        <v>B</v>
      </c>
      <c r="AH281" s="18" t="n">
        <f aca="false">IF(AE281&gt;=PARAMETER!$B$12,1,0)</f>
        <v>0</v>
      </c>
      <c r="AI281" s="18" t="n">
        <f aca="false">IF(AF281&gt;=PARAMETER!$B$13,1,0)</f>
        <v>1</v>
      </c>
      <c r="AJ281" s="18" t="n">
        <f aca="false">IF(AND(AH281=1,AI281=1),1,0)</f>
        <v>0</v>
      </c>
    </row>
    <row r="282" customFormat="false" ht="15" hidden="false" customHeight="false" outlineLevel="0" collapsed="false">
      <c r="A282" s="16" t="str">
        <f aca="false">DATA!A282</f>
        <v>ITM10280</v>
      </c>
      <c r="B282" s="16" t="str">
        <f aca="false">DATA!B282</f>
        <v>Apparel</v>
      </c>
      <c r="C282" s="17" t="n">
        <f aca="false">DATA!C282</f>
        <v>246</v>
      </c>
      <c r="D282" s="17" t="n">
        <f aca="false">DATA!D282</f>
        <v>91</v>
      </c>
      <c r="E282" s="18" t="n">
        <f aca="false">DATA!F282</f>
        <v>9</v>
      </c>
      <c r="F282" s="19" t="n">
        <f aca="false">DATA!G282</f>
        <v>1.43</v>
      </c>
      <c r="G282" s="19" t="n">
        <f aca="false">DATA!H282</f>
        <v>3.18</v>
      </c>
      <c r="H282" s="18" t="n">
        <f aca="false">DATA!E282</f>
        <v>12</v>
      </c>
      <c r="I282" s="20" t="n">
        <f aca="false">F282*E282</f>
        <v>12.87</v>
      </c>
      <c r="J282" s="20" t="n">
        <f aca="false">PARAMETER!$B$4*G282*SQRT(E282)</f>
        <v>15.691903601117</v>
      </c>
      <c r="K282" s="20" t="n">
        <f aca="false">I282+J282</f>
        <v>28.561903601117</v>
      </c>
      <c r="L282" s="20" t="n">
        <f aca="false">K282+F282*H282</f>
        <v>45.721903601117</v>
      </c>
      <c r="M282" s="16" t="str">
        <f aca="false">IF(C282&lt;=K282,"REORDER",IF(C282&gt;L282,"OVERSTOCK","OK"))</f>
        <v>OVERSTOCK</v>
      </c>
      <c r="N282" s="16" t="str">
        <f aca="false">IF(C282&lt;=D282,"REORDER","OK")</f>
        <v>OK</v>
      </c>
      <c r="O282" s="18" t="n">
        <f aca="false">IF(D282&lt;I282,1,0)</f>
        <v>0</v>
      </c>
      <c r="P282" s="20" t="n">
        <f aca="false">C282/F282</f>
        <v>172.027972027972</v>
      </c>
      <c r="Q282" s="19" t="n">
        <f aca="false">DATA!N282</f>
        <v>171.81</v>
      </c>
      <c r="R282" s="19" t="n">
        <f aca="false">DATA!O282</f>
        <v>1.63</v>
      </c>
      <c r="S282" s="17" t="n">
        <f aca="false">C282*Q282</f>
        <v>42265.26</v>
      </c>
      <c r="T282" s="19" t="n">
        <f aca="false">C282*R282</f>
        <v>400.98</v>
      </c>
      <c r="U282" s="20" t="n">
        <f aca="false">MAX(0,C282-L282)</f>
        <v>200.278096398883</v>
      </c>
      <c r="V282" s="17" t="n">
        <f aca="false">U282*Q282</f>
        <v>34409.7797422921</v>
      </c>
      <c r="W282" s="19" t="n">
        <f aca="false">U282*R282</f>
        <v>326.453297130179</v>
      </c>
      <c r="X282" s="20" t="n">
        <f aca="false">MAX(0,K282-C282)</f>
        <v>0</v>
      </c>
      <c r="Y282" s="17" t="n">
        <f aca="false">F282*PARAMETER!$B$5*Q282</f>
        <v>89676.2295</v>
      </c>
      <c r="Z282" s="21" t="n">
        <f aca="false">SUMIF($Y$2:$Y$3205,"&gt;="&amp;Y282)/SUM($Y$2:$Y$3205)</f>
        <v>0.997136435523986</v>
      </c>
      <c r="AA282" s="16" t="str">
        <f aca="false">IF(Z282&lt;=PARAMETER!$B$7,"A",IF(Z282&lt;=PARAMETER!$B$8,"B","C"))</f>
        <v>C</v>
      </c>
      <c r="AB282" s="22" t="n">
        <f aca="false">G282/F282</f>
        <v>2.22377622377622</v>
      </c>
      <c r="AC282" s="16" t="str">
        <f aca="false">IF(AB282&lt;=PARAMETER!$B$9,"X",IF(AB282&lt;=PARAMETER!$B$10,"Y","Z"))</f>
        <v>Z</v>
      </c>
      <c r="AD282" s="16" t="str">
        <f aca="false">AA282&amp;AC282</f>
        <v>CZ</v>
      </c>
      <c r="AE282" s="22" t="n">
        <f aca="false">DATA!I282</f>
        <v>0.63</v>
      </c>
      <c r="AF282" s="18" t="n">
        <f aca="false">DATA!L282</f>
        <v>148</v>
      </c>
      <c r="AG282" s="16" t="str">
        <f aca="false">DATA!K282</f>
        <v>A</v>
      </c>
      <c r="AH282" s="18" t="n">
        <f aca="false">IF(AE282&gt;=PARAMETER!$B$12,1,0)</f>
        <v>0</v>
      </c>
      <c r="AI282" s="18" t="n">
        <f aca="false">IF(AF282&gt;=PARAMETER!$B$13,1,0)</f>
        <v>1</v>
      </c>
      <c r="AJ282" s="18" t="n">
        <f aca="false">IF(AND(AH282=1,AI282=1),1,0)</f>
        <v>0</v>
      </c>
    </row>
    <row r="283" customFormat="false" ht="15" hidden="false" customHeight="false" outlineLevel="0" collapsed="false">
      <c r="A283" s="16" t="str">
        <f aca="false">DATA!A283</f>
        <v>ITM10281</v>
      </c>
      <c r="B283" s="16" t="str">
        <f aca="false">DATA!B283</f>
        <v>Automotive</v>
      </c>
      <c r="C283" s="17" t="n">
        <f aca="false">DATA!C283</f>
        <v>32</v>
      </c>
      <c r="D283" s="17" t="n">
        <f aca="false">DATA!D283</f>
        <v>75</v>
      </c>
      <c r="E283" s="18" t="n">
        <f aca="false">DATA!F283</f>
        <v>4</v>
      </c>
      <c r="F283" s="19" t="n">
        <f aca="false">DATA!G283</f>
        <v>10.33</v>
      </c>
      <c r="G283" s="19" t="n">
        <f aca="false">DATA!H283</f>
        <v>8.68</v>
      </c>
      <c r="H283" s="18" t="n">
        <f aca="false">DATA!E283</f>
        <v>5</v>
      </c>
      <c r="I283" s="20" t="n">
        <f aca="false">F283*E283</f>
        <v>41.32</v>
      </c>
      <c r="J283" s="20" t="n">
        <f aca="false">PARAMETER!$B$4*G283*SQRT(E283)</f>
        <v>28.5546589638775</v>
      </c>
      <c r="K283" s="20" t="n">
        <f aca="false">I283+J283</f>
        <v>69.8746589638776</v>
      </c>
      <c r="L283" s="20" t="n">
        <f aca="false">K283+F283*H283</f>
        <v>121.524658963878</v>
      </c>
      <c r="M283" s="16" t="str">
        <f aca="false">IF(C283&lt;=K283,"REORDER",IF(C283&gt;L283,"OVERSTOCK","OK"))</f>
        <v>REORDER</v>
      </c>
      <c r="N283" s="16" t="str">
        <f aca="false">IF(C283&lt;=D283,"REORDER","OK")</f>
        <v>REORDER</v>
      </c>
      <c r="O283" s="18" t="n">
        <f aca="false">IF(D283&lt;I283,1,0)</f>
        <v>0</v>
      </c>
      <c r="P283" s="20" t="n">
        <f aca="false">C283/F283</f>
        <v>3.09777347531462</v>
      </c>
      <c r="Q283" s="19" t="n">
        <f aca="false">DATA!N283</f>
        <v>132.15</v>
      </c>
      <c r="R283" s="19" t="n">
        <f aca="false">DATA!O283</f>
        <v>1.04</v>
      </c>
      <c r="S283" s="17" t="n">
        <f aca="false">C283*Q283</f>
        <v>4228.8</v>
      </c>
      <c r="T283" s="19" t="n">
        <f aca="false">C283*R283</f>
        <v>33.28</v>
      </c>
      <c r="U283" s="20" t="n">
        <f aca="false">MAX(0,C283-L283)</f>
        <v>0</v>
      </c>
      <c r="V283" s="17" t="n">
        <f aca="false">U283*Q283</f>
        <v>0</v>
      </c>
      <c r="W283" s="19" t="n">
        <f aca="false">U283*R283</f>
        <v>0</v>
      </c>
      <c r="X283" s="20" t="n">
        <f aca="false">MAX(0,K283-C283)</f>
        <v>37.8746589638776</v>
      </c>
      <c r="Y283" s="17" t="n">
        <f aca="false">F283*PARAMETER!$B$5*Q283</f>
        <v>498264.9675</v>
      </c>
      <c r="Z283" s="21" t="n">
        <f aca="false">SUMIF($Y$2:$Y$3205,"&gt;="&amp;Y283)/SUM($Y$2:$Y$3205)</f>
        <v>0.906269879681071</v>
      </c>
      <c r="AA283" s="16" t="str">
        <f aca="false">IF(Z283&lt;=PARAMETER!$B$7,"A",IF(Z283&lt;=PARAMETER!$B$8,"B","C"))</f>
        <v>B</v>
      </c>
      <c r="AB283" s="22" t="n">
        <f aca="false">G283/F283</f>
        <v>0.84027105517909</v>
      </c>
      <c r="AC283" s="16" t="str">
        <f aca="false">IF(AB283&lt;=PARAMETER!$B$9,"X",IF(AB283&lt;=PARAMETER!$B$10,"Y","Z"))</f>
        <v>Z</v>
      </c>
      <c r="AD283" s="16" t="str">
        <f aca="false">AA283&amp;AC283</f>
        <v>BZ</v>
      </c>
      <c r="AE283" s="22" t="n">
        <f aca="false">DATA!I283</f>
        <v>0.97</v>
      </c>
      <c r="AF283" s="18" t="n">
        <f aca="false">DATA!L283</f>
        <v>51</v>
      </c>
      <c r="AG283" s="16" t="str">
        <f aca="false">DATA!K283</f>
        <v>A</v>
      </c>
      <c r="AH283" s="18" t="n">
        <f aca="false">IF(AE283&gt;=PARAMETER!$B$12,1,0)</f>
        <v>1</v>
      </c>
      <c r="AI283" s="18" t="n">
        <f aca="false">IF(AF283&gt;=PARAMETER!$B$13,1,0)</f>
        <v>0</v>
      </c>
      <c r="AJ283" s="18" t="n">
        <f aca="false">IF(AND(AH283=1,AI283=1),1,0)</f>
        <v>0</v>
      </c>
    </row>
    <row r="284" customFormat="false" ht="15" hidden="false" customHeight="false" outlineLevel="0" collapsed="false">
      <c r="A284" s="16" t="str">
        <f aca="false">DATA!A284</f>
        <v>ITM10282</v>
      </c>
      <c r="B284" s="16" t="str">
        <f aca="false">DATA!B284</f>
        <v>Electronics</v>
      </c>
      <c r="C284" s="17" t="n">
        <f aca="false">DATA!C284</f>
        <v>332</v>
      </c>
      <c r="D284" s="17" t="n">
        <f aca="false">DATA!D284</f>
        <v>83</v>
      </c>
      <c r="E284" s="18" t="n">
        <f aca="false">DATA!F284</f>
        <v>8</v>
      </c>
      <c r="F284" s="19" t="n">
        <f aca="false">DATA!G284</f>
        <v>47.11</v>
      </c>
      <c r="G284" s="19" t="n">
        <f aca="false">DATA!H284</f>
        <v>5.14</v>
      </c>
      <c r="H284" s="18" t="n">
        <f aca="false">DATA!E284</f>
        <v>3</v>
      </c>
      <c r="I284" s="20" t="n">
        <f aca="false">F284*E284</f>
        <v>376.88</v>
      </c>
      <c r="J284" s="20" t="n">
        <f aca="false">PARAMETER!$B$4*G284*SQRT(E284)</f>
        <v>23.9130718795924</v>
      </c>
      <c r="K284" s="20" t="n">
        <f aca="false">I284+J284</f>
        <v>400.793071879592</v>
      </c>
      <c r="L284" s="20" t="n">
        <f aca="false">K284+F284*H284</f>
        <v>542.123071879592</v>
      </c>
      <c r="M284" s="16" t="str">
        <f aca="false">IF(C284&lt;=K284,"REORDER",IF(C284&gt;L284,"OVERSTOCK","OK"))</f>
        <v>REORDER</v>
      </c>
      <c r="N284" s="16" t="str">
        <f aca="false">IF(C284&lt;=D284,"REORDER","OK")</f>
        <v>OK</v>
      </c>
      <c r="O284" s="18" t="n">
        <f aca="false">IF(D284&lt;I284,1,0)</f>
        <v>1</v>
      </c>
      <c r="P284" s="20" t="n">
        <f aca="false">C284/F284</f>
        <v>7.04733602207599</v>
      </c>
      <c r="Q284" s="19" t="n">
        <f aca="false">DATA!N284</f>
        <v>89.52</v>
      </c>
      <c r="R284" s="19" t="n">
        <f aca="false">DATA!O284</f>
        <v>1.47</v>
      </c>
      <c r="S284" s="17" t="n">
        <f aca="false">C284*Q284</f>
        <v>29720.64</v>
      </c>
      <c r="T284" s="19" t="n">
        <f aca="false">C284*R284</f>
        <v>488.04</v>
      </c>
      <c r="U284" s="20" t="n">
        <f aca="false">MAX(0,C284-L284)</f>
        <v>0</v>
      </c>
      <c r="V284" s="17" t="n">
        <f aca="false">U284*Q284</f>
        <v>0</v>
      </c>
      <c r="W284" s="19" t="n">
        <f aca="false">U284*R284</f>
        <v>0</v>
      </c>
      <c r="X284" s="20" t="n">
        <f aca="false">MAX(0,K284-C284)</f>
        <v>68.7930718795924</v>
      </c>
      <c r="Y284" s="17" t="n">
        <f aca="false">F284*PARAMETER!$B$5*Q284</f>
        <v>1539309.828</v>
      </c>
      <c r="Z284" s="21" t="n">
        <f aca="false">SUMIF($Y$2:$Y$3205,"&gt;="&amp;Y284)/SUM($Y$2:$Y$3205)</f>
        <v>0.507318281358674</v>
      </c>
      <c r="AA284" s="16" t="str">
        <f aca="false">IF(Z284&lt;=PARAMETER!$B$7,"A",IF(Z284&lt;=PARAMETER!$B$8,"B","C"))</f>
        <v>A</v>
      </c>
      <c r="AB284" s="22" t="n">
        <f aca="false">G284/F284</f>
        <v>0.109106346847803</v>
      </c>
      <c r="AC284" s="16" t="str">
        <f aca="false">IF(AB284&lt;=PARAMETER!$B$9,"X",IF(AB284&lt;=PARAMETER!$B$10,"Y","Z"))</f>
        <v>X</v>
      </c>
      <c r="AD284" s="16" t="str">
        <f aca="false">AA284&amp;AC284</f>
        <v>AX</v>
      </c>
      <c r="AE284" s="22" t="n">
        <f aca="false">DATA!I284</f>
        <v>0.15</v>
      </c>
      <c r="AF284" s="18" t="n">
        <f aca="false">DATA!L284</f>
        <v>102</v>
      </c>
      <c r="AG284" s="16" t="str">
        <f aca="false">DATA!K284</f>
        <v>A</v>
      </c>
      <c r="AH284" s="18" t="n">
        <f aca="false">IF(AE284&gt;=PARAMETER!$B$12,1,0)</f>
        <v>0</v>
      </c>
      <c r="AI284" s="18" t="n">
        <f aca="false">IF(AF284&gt;=PARAMETER!$B$13,1,0)</f>
        <v>1</v>
      </c>
      <c r="AJ284" s="18" t="n">
        <f aca="false">IF(AND(AH284=1,AI284=1),1,0)</f>
        <v>0</v>
      </c>
    </row>
    <row r="285" customFormat="false" ht="15" hidden="false" customHeight="false" outlineLevel="0" collapsed="false">
      <c r="A285" s="16" t="str">
        <f aca="false">DATA!A285</f>
        <v>ITM10283</v>
      </c>
      <c r="B285" s="16" t="str">
        <f aca="false">DATA!B285</f>
        <v>Pharma</v>
      </c>
      <c r="C285" s="17" t="n">
        <f aca="false">DATA!C285</f>
        <v>68</v>
      </c>
      <c r="D285" s="17" t="n">
        <f aca="false">DATA!D285</f>
        <v>54</v>
      </c>
      <c r="E285" s="18" t="n">
        <f aca="false">DATA!F285</f>
        <v>6</v>
      </c>
      <c r="F285" s="19" t="n">
        <f aca="false">DATA!G285</f>
        <v>26.54</v>
      </c>
      <c r="G285" s="19" t="n">
        <f aca="false">DATA!H285</f>
        <v>0.76</v>
      </c>
      <c r="H285" s="18" t="n">
        <f aca="false">DATA!E285</f>
        <v>10</v>
      </c>
      <c r="I285" s="20" t="n">
        <f aca="false">F285*E285</f>
        <v>159.24</v>
      </c>
      <c r="J285" s="20" t="n">
        <f aca="false">PARAMETER!$B$4*G285*SQRT(E285)</f>
        <v>3.06207958657398</v>
      </c>
      <c r="K285" s="20" t="n">
        <f aca="false">I285+J285</f>
        <v>162.302079586574</v>
      </c>
      <c r="L285" s="20" t="n">
        <f aca="false">K285+F285*H285</f>
        <v>427.702079586574</v>
      </c>
      <c r="M285" s="16" t="str">
        <f aca="false">IF(C285&lt;=K285,"REORDER",IF(C285&gt;L285,"OVERSTOCK","OK"))</f>
        <v>REORDER</v>
      </c>
      <c r="N285" s="16" t="str">
        <f aca="false">IF(C285&lt;=D285,"REORDER","OK")</f>
        <v>OK</v>
      </c>
      <c r="O285" s="18" t="n">
        <f aca="false">IF(D285&lt;I285,1,0)</f>
        <v>1</v>
      </c>
      <c r="P285" s="20" t="n">
        <f aca="false">C285/F285</f>
        <v>2.5621703089676</v>
      </c>
      <c r="Q285" s="19" t="n">
        <f aca="false">DATA!N285</f>
        <v>14.78</v>
      </c>
      <c r="R285" s="19" t="n">
        <f aca="false">DATA!O285</f>
        <v>1.76</v>
      </c>
      <c r="S285" s="17" t="n">
        <f aca="false">C285*Q285</f>
        <v>1005.04</v>
      </c>
      <c r="T285" s="19" t="n">
        <f aca="false">C285*R285</f>
        <v>119.68</v>
      </c>
      <c r="U285" s="20" t="n">
        <f aca="false">MAX(0,C285-L285)</f>
        <v>0</v>
      </c>
      <c r="V285" s="17" t="n">
        <f aca="false">U285*Q285</f>
        <v>0</v>
      </c>
      <c r="W285" s="19" t="n">
        <f aca="false">U285*R285</f>
        <v>0</v>
      </c>
      <c r="X285" s="20" t="n">
        <f aca="false">MAX(0,K285-C285)</f>
        <v>94.302079586574</v>
      </c>
      <c r="Y285" s="17" t="n">
        <f aca="false">F285*PARAMETER!$B$5*Q285</f>
        <v>143175.338</v>
      </c>
      <c r="Z285" s="21" t="n">
        <f aca="false">SUMIF($Y$2:$Y$3205,"&gt;="&amp;Y285)/SUM($Y$2:$Y$3205)</f>
        <v>0.991937425272699</v>
      </c>
      <c r="AA285" s="16" t="str">
        <f aca="false">IF(Z285&lt;=PARAMETER!$B$7,"A",IF(Z285&lt;=PARAMETER!$B$8,"B","C"))</f>
        <v>C</v>
      </c>
      <c r="AB285" s="22" t="n">
        <f aca="false">G285/F285</f>
        <v>0.0286360211002261</v>
      </c>
      <c r="AC285" s="16" t="str">
        <f aca="false">IF(AB285&lt;=PARAMETER!$B$9,"X",IF(AB285&lt;=PARAMETER!$B$10,"Y","Z"))</f>
        <v>X</v>
      </c>
      <c r="AD285" s="16" t="str">
        <f aca="false">AA285&amp;AC285</f>
        <v>CX</v>
      </c>
      <c r="AE285" s="22" t="n">
        <f aca="false">DATA!I285</f>
        <v>0.2</v>
      </c>
      <c r="AF285" s="18" t="n">
        <f aca="false">DATA!L285</f>
        <v>13</v>
      </c>
      <c r="AG285" s="16" t="str">
        <f aca="false">DATA!K285</f>
        <v>C</v>
      </c>
      <c r="AH285" s="18" t="n">
        <f aca="false">IF(AE285&gt;=PARAMETER!$B$12,1,0)</f>
        <v>0</v>
      </c>
      <c r="AI285" s="18" t="n">
        <f aca="false">IF(AF285&gt;=PARAMETER!$B$13,1,0)</f>
        <v>0</v>
      </c>
      <c r="AJ285" s="18" t="n">
        <f aca="false">IF(AND(AH285=1,AI285=1),1,0)</f>
        <v>0</v>
      </c>
    </row>
    <row r="286" customFormat="false" ht="15" hidden="false" customHeight="false" outlineLevel="0" collapsed="false">
      <c r="A286" s="16" t="str">
        <f aca="false">DATA!A286</f>
        <v>ITM10284</v>
      </c>
      <c r="B286" s="16" t="str">
        <f aca="false">DATA!B286</f>
        <v>Electronics</v>
      </c>
      <c r="C286" s="17" t="n">
        <f aca="false">DATA!C286</f>
        <v>137</v>
      </c>
      <c r="D286" s="17" t="n">
        <f aca="false">DATA!D286</f>
        <v>56</v>
      </c>
      <c r="E286" s="18" t="n">
        <f aca="false">DATA!F286</f>
        <v>9</v>
      </c>
      <c r="F286" s="19" t="n">
        <f aca="false">DATA!G286</f>
        <v>49.86</v>
      </c>
      <c r="G286" s="19" t="n">
        <f aca="false">DATA!H286</f>
        <v>7.23</v>
      </c>
      <c r="H286" s="18" t="n">
        <f aca="false">DATA!E286</f>
        <v>12</v>
      </c>
      <c r="I286" s="20" t="n">
        <f aca="false">F286*E286</f>
        <v>448.74</v>
      </c>
      <c r="J286" s="20" t="n">
        <f aca="false">PARAMETER!$B$4*G286*SQRT(E286)</f>
        <v>35.6768751685774</v>
      </c>
      <c r="K286" s="20" t="n">
        <f aca="false">I286+J286</f>
        <v>484.416875168577</v>
      </c>
      <c r="L286" s="20" t="n">
        <f aca="false">K286+F286*H286</f>
        <v>1082.73687516858</v>
      </c>
      <c r="M286" s="16" t="str">
        <f aca="false">IF(C286&lt;=K286,"REORDER",IF(C286&gt;L286,"OVERSTOCK","OK"))</f>
        <v>REORDER</v>
      </c>
      <c r="N286" s="16" t="str">
        <f aca="false">IF(C286&lt;=D286,"REORDER","OK")</f>
        <v>OK</v>
      </c>
      <c r="O286" s="18" t="n">
        <f aca="false">IF(D286&lt;I286,1,0)</f>
        <v>1</v>
      </c>
      <c r="P286" s="20" t="n">
        <f aca="false">C286/F286</f>
        <v>2.74769354191737</v>
      </c>
      <c r="Q286" s="19" t="n">
        <f aca="false">DATA!N286</f>
        <v>191.61</v>
      </c>
      <c r="R286" s="19" t="n">
        <f aca="false">DATA!O286</f>
        <v>0.16</v>
      </c>
      <c r="S286" s="17" t="n">
        <f aca="false">C286*Q286</f>
        <v>26250.57</v>
      </c>
      <c r="T286" s="19" t="n">
        <f aca="false">C286*R286</f>
        <v>21.92</v>
      </c>
      <c r="U286" s="20" t="n">
        <f aca="false">MAX(0,C286-L286)</f>
        <v>0</v>
      </c>
      <c r="V286" s="17" t="n">
        <f aca="false">U286*Q286</f>
        <v>0</v>
      </c>
      <c r="W286" s="19" t="n">
        <f aca="false">U286*R286</f>
        <v>0</v>
      </c>
      <c r="X286" s="20" t="n">
        <f aca="false">MAX(0,K286-C286)</f>
        <v>347.416875168577</v>
      </c>
      <c r="Y286" s="17" t="n">
        <f aca="false">F286*PARAMETER!$B$5*Q286</f>
        <v>3487091.229</v>
      </c>
      <c r="Z286" s="21" t="n">
        <f aca="false">SUMIF($Y$2:$Y$3205,"&gt;="&amp;Y286)/SUM($Y$2:$Y$3205)</f>
        <v>0.0101659692353027</v>
      </c>
      <c r="AA286" s="16" t="str">
        <f aca="false">IF(Z286&lt;=PARAMETER!$B$7,"A",IF(Z286&lt;=PARAMETER!$B$8,"B","C"))</f>
        <v>A</v>
      </c>
      <c r="AB286" s="22" t="n">
        <f aca="false">G286/F286</f>
        <v>0.145006016847172</v>
      </c>
      <c r="AC286" s="16" t="str">
        <f aca="false">IF(AB286&lt;=PARAMETER!$B$9,"X",IF(AB286&lt;=PARAMETER!$B$10,"Y","Z"))</f>
        <v>X</v>
      </c>
      <c r="AD286" s="16" t="str">
        <f aca="false">AA286&amp;AC286</f>
        <v>AX</v>
      </c>
      <c r="AE286" s="22" t="n">
        <f aca="false">DATA!I286</f>
        <v>0.56</v>
      </c>
      <c r="AF286" s="18" t="n">
        <f aca="false">DATA!L286</f>
        <v>34</v>
      </c>
      <c r="AG286" s="16" t="str">
        <f aca="false">DATA!K286</f>
        <v>A</v>
      </c>
      <c r="AH286" s="18" t="n">
        <f aca="false">IF(AE286&gt;=PARAMETER!$B$12,1,0)</f>
        <v>0</v>
      </c>
      <c r="AI286" s="18" t="n">
        <f aca="false">IF(AF286&gt;=PARAMETER!$B$13,1,0)</f>
        <v>0</v>
      </c>
      <c r="AJ286" s="18" t="n">
        <f aca="false">IF(AND(AH286=1,AI286=1),1,0)</f>
        <v>0</v>
      </c>
    </row>
    <row r="287" customFormat="false" ht="15" hidden="false" customHeight="false" outlineLevel="0" collapsed="false">
      <c r="A287" s="16" t="str">
        <f aca="false">DATA!A287</f>
        <v>ITM10285</v>
      </c>
      <c r="B287" s="16" t="str">
        <f aca="false">DATA!B287</f>
        <v>Automotive</v>
      </c>
      <c r="C287" s="17" t="n">
        <f aca="false">DATA!C287</f>
        <v>73</v>
      </c>
      <c r="D287" s="17" t="n">
        <f aca="false">DATA!D287</f>
        <v>72</v>
      </c>
      <c r="E287" s="18" t="n">
        <f aca="false">DATA!F287</f>
        <v>7</v>
      </c>
      <c r="F287" s="19" t="n">
        <f aca="false">DATA!G287</f>
        <v>26.72</v>
      </c>
      <c r="G287" s="19" t="n">
        <f aca="false">DATA!H287</f>
        <v>4.19</v>
      </c>
      <c r="H287" s="18" t="n">
        <f aca="false">DATA!E287</f>
        <v>12</v>
      </c>
      <c r="I287" s="20" t="n">
        <f aca="false">F287*E287</f>
        <v>187.04</v>
      </c>
      <c r="J287" s="20" t="n">
        <f aca="false">PARAMETER!$B$4*G287*SQRT(E287)</f>
        <v>18.2343505516679</v>
      </c>
      <c r="K287" s="20" t="n">
        <f aca="false">I287+J287</f>
        <v>205.274350551668</v>
      </c>
      <c r="L287" s="20" t="n">
        <f aca="false">K287+F287*H287</f>
        <v>525.914350551668</v>
      </c>
      <c r="M287" s="16" t="str">
        <f aca="false">IF(C287&lt;=K287,"REORDER",IF(C287&gt;L287,"OVERSTOCK","OK"))</f>
        <v>REORDER</v>
      </c>
      <c r="N287" s="16" t="str">
        <f aca="false">IF(C287&lt;=D287,"REORDER","OK")</f>
        <v>OK</v>
      </c>
      <c r="O287" s="18" t="n">
        <f aca="false">IF(D287&lt;I287,1,0)</f>
        <v>1</v>
      </c>
      <c r="P287" s="20" t="n">
        <f aca="false">C287/F287</f>
        <v>2.73203592814371</v>
      </c>
      <c r="Q287" s="19" t="n">
        <f aca="false">DATA!N287</f>
        <v>23.48</v>
      </c>
      <c r="R287" s="19" t="n">
        <f aca="false">DATA!O287</f>
        <v>1.14</v>
      </c>
      <c r="S287" s="17" t="n">
        <f aca="false">C287*Q287</f>
        <v>1714.04</v>
      </c>
      <c r="T287" s="19" t="n">
        <f aca="false">C287*R287</f>
        <v>83.22</v>
      </c>
      <c r="U287" s="20" t="n">
        <f aca="false">MAX(0,C287-L287)</f>
        <v>0</v>
      </c>
      <c r="V287" s="17" t="n">
        <f aca="false">U287*Q287</f>
        <v>0</v>
      </c>
      <c r="W287" s="19" t="n">
        <f aca="false">U287*R287</f>
        <v>0</v>
      </c>
      <c r="X287" s="20" t="n">
        <f aca="false">MAX(0,K287-C287)</f>
        <v>132.274350551668</v>
      </c>
      <c r="Y287" s="17" t="n">
        <f aca="false">F287*PARAMETER!$B$5*Q287</f>
        <v>228995.744</v>
      </c>
      <c r="Z287" s="21" t="n">
        <f aca="false">SUMIF($Y$2:$Y$3205,"&gt;="&amp;Y287)/SUM($Y$2:$Y$3205)</f>
        <v>0.97730611103104</v>
      </c>
      <c r="AA287" s="16" t="str">
        <f aca="false">IF(Z287&lt;=PARAMETER!$B$7,"A",IF(Z287&lt;=PARAMETER!$B$8,"B","C"))</f>
        <v>C</v>
      </c>
      <c r="AB287" s="22" t="n">
        <f aca="false">G287/F287</f>
        <v>0.156811377245509</v>
      </c>
      <c r="AC287" s="16" t="str">
        <f aca="false">IF(AB287&lt;=PARAMETER!$B$9,"X",IF(AB287&lt;=PARAMETER!$B$10,"Y","Z"))</f>
        <v>X</v>
      </c>
      <c r="AD287" s="16" t="str">
        <f aca="false">AA287&amp;AC287</f>
        <v>CX</v>
      </c>
      <c r="AE287" s="22" t="n">
        <f aca="false">DATA!I287</f>
        <v>0.57</v>
      </c>
      <c r="AF287" s="18" t="n">
        <f aca="false">DATA!L287</f>
        <v>109</v>
      </c>
      <c r="AG287" s="16" t="str">
        <f aca="false">DATA!K287</f>
        <v>B</v>
      </c>
      <c r="AH287" s="18" t="n">
        <f aca="false">IF(AE287&gt;=PARAMETER!$B$12,1,0)</f>
        <v>0</v>
      </c>
      <c r="AI287" s="18" t="n">
        <f aca="false">IF(AF287&gt;=PARAMETER!$B$13,1,0)</f>
        <v>1</v>
      </c>
      <c r="AJ287" s="18" t="n">
        <f aca="false">IF(AND(AH287=1,AI287=1),1,0)</f>
        <v>0</v>
      </c>
    </row>
    <row r="288" customFormat="false" ht="15" hidden="false" customHeight="false" outlineLevel="0" collapsed="false">
      <c r="A288" s="16" t="str">
        <f aca="false">DATA!A288</f>
        <v>ITM10286</v>
      </c>
      <c r="B288" s="16" t="str">
        <f aca="false">DATA!B288</f>
        <v>Pharma</v>
      </c>
      <c r="C288" s="17" t="n">
        <f aca="false">DATA!C288</f>
        <v>157</v>
      </c>
      <c r="D288" s="17" t="n">
        <f aca="false">DATA!D288</f>
        <v>85</v>
      </c>
      <c r="E288" s="18" t="n">
        <f aca="false">DATA!F288</f>
        <v>7</v>
      </c>
      <c r="F288" s="19" t="n">
        <f aca="false">DATA!G288</f>
        <v>27.65</v>
      </c>
      <c r="G288" s="19" t="n">
        <f aca="false">DATA!H288</f>
        <v>5.55</v>
      </c>
      <c r="H288" s="18" t="n">
        <f aca="false">DATA!E288</f>
        <v>4</v>
      </c>
      <c r="I288" s="20" t="n">
        <f aca="false">F288*E288</f>
        <v>193.55</v>
      </c>
      <c r="J288" s="20" t="n">
        <f aca="false">PARAMETER!$B$4*G288*SQRT(E288)</f>
        <v>24.1528987020899</v>
      </c>
      <c r="K288" s="20" t="n">
        <f aca="false">I288+J288</f>
        <v>217.70289870209</v>
      </c>
      <c r="L288" s="20" t="n">
        <f aca="false">K288+F288*H288</f>
        <v>328.30289870209</v>
      </c>
      <c r="M288" s="16" t="str">
        <f aca="false">IF(C288&lt;=K288,"REORDER",IF(C288&gt;L288,"OVERSTOCK","OK"))</f>
        <v>REORDER</v>
      </c>
      <c r="N288" s="16" t="str">
        <f aca="false">IF(C288&lt;=D288,"REORDER","OK")</f>
        <v>OK</v>
      </c>
      <c r="O288" s="18" t="n">
        <f aca="false">IF(D288&lt;I288,1,0)</f>
        <v>1</v>
      </c>
      <c r="P288" s="20" t="n">
        <f aca="false">C288/F288</f>
        <v>5.67811934900543</v>
      </c>
      <c r="Q288" s="19" t="n">
        <f aca="false">DATA!N288</f>
        <v>125.93</v>
      </c>
      <c r="R288" s="19" t="n">
        <f aca="false">DATA!O288</f>
        <v>1.98</v>
      </c>
      <c r="S288" s="17" t="n">
        <f aca="false">C288*Q288</f>
        <v>19771.01</v>
      </c>
      <c r="T288" s="19" t="n">
        <f aca="false">C288*R288</f>
        <v>310.86</v>
      </c>
      <c r="U288" s="20" t="n">
        <f aca="false">MAX(0,C288-L288)</f>
        <v>0</v>
      </c>
      <c r="V288" s="17" t="n">
        <f aca="false">U288*Q288</f>
        <v>0</v>
      </c>
      <c r="W288" s="19" t="n">
        <f aca="false">U288*R288</f>
        <v>0</v>
      </c>
      <c r="X288" s="20" t="n">
        <f aca="false">MAX(0,K288-C288)</f>
        <v>60.7028987020899</v>
      </c>
      <c r="Y288" s="17" t="n">
        <f aca="false">F288*PARAMETER!$B$5*Q288</f>
        <v>1270917.0425</v>
      </c>
      <c r="Z288" s="21" t="n">
        <f aca="false">SUMIF($Y$2:$Y$3205,"&gt;="&amp;Y288)/SUM($Y$2:$Y$3205)</f>
        <v>0.617649108215057</v>
      </c>
      <c r="AA288" s="16" t="str">
        <f aca="false">IF(Z288&lt;=PARAMETER!$B$7,"A",IF(Z288&lt;=PARAMETER!$B$8,"B","C"))</f>
        <v>A</v>
      </c>
      <c r="AB288" s="22" t="n">
        <f aca="false">G288/F288</f>
        <v>0.200723327305606</v>
      </c>
      <c r="AC288" s="16" t="str">
        <f aca="false">IF(AB288&lt;=PARAMETER!$B$9,"X",IF(AB288&lt;=PARAMETER!$B$10,"Y","Z"))</f>
        <v>X</v>
      </c>
      <c r="AD288" s="16" t="str">
        <f aca="false">AA288&amp;AC288</f>
        <v>AX</v>
      </c>
      <c r="AE288" s="22" t="n">
        <f aca="false">DATA!I288</f>
        <v>0.14</v>
      </c>
      <c r="AF288" s="18" t="n">
        <f aca="false">DATA!L288</f>
        <v>173</v>
      </c>
      <c r="AG288" s="16" t="str">
        <f aca="false">DATA!K288</f>
        <v>D</v>
      </c>
      <c r="AH288" s="18" t="n">
        <f aca="false">IF(AE288&gt;=PARAMETER!$B$12,1,0)</f>
        <v>0</v>
      </c>
      <c r="AI288" s="18" t="n">
        <f aca="false">IF(AF288&gt;=PARAMETER!$B$13,1,0)</f>
        <v>1</v>
      </c>
      <c r="AJ288" s="18" t="n">
        <f aca="false">IF(AND(AH288=1,AI288=1),1,0)</f>
        <v>0</v>
      </c>
    </row>
    <row r="289" customFormat="false" ht="15" hidden="false" customHeight="false" outlineLevel="0" collapsed="false">
      <c r="A289" s="16" t="str">
        <f aca="false">DATA!A289</f>
        <v>ITM10287</v>
      </c>
      <c r="B289" s="16" t="str">
        <f aca="false">DATA!B289</f>
        <v>Automotive</v>
      </c>
      <c r="C289" s="17" t="n">
        <f aca="false">DATA!C289</f>
        <v>72</v>
      </c>
      <c r="D289" s="17" t="n">
        <f aca="false">DATA!D289</f>
        <v>86</v>
      </c>
      <c r="E289" s="18" t="n">
        <f aca="false">DATA!F289</f>
        <v>9</v>
      </c>
      <c r="F289" s="19" t="n">
        <f aca="false">DATA!G289</f>
        <v>20.2</v>
      </c>
      <c r="G289" s="19" t="n">
        <f aca="false">DATA!H289</f>
        <v>8.99</v>
      </c>
      <c r="H289" s="18" t="n">
        <f aca="false">DATA!E289</f>
        <v>3</v>
      </c>
      <c r="I289" s="20" t="n">
        <f aca="false">F289*E289</f>
        <v>181.8</v>
      </c>
      <c r="J289" s="20" t="n">
        <f aca="false">PARAMETER!$B$4*G289*SQRT(E289)</f>
        <v>44.3617023188812</v>
      </c>
      <c r="K289" s="20" t="n">
        <f aca="false">I289+J289</f>
        <v>226.161702318881</v>
      </c>
      <c r="L289" s="20" t="n">
        <f aca="false">K289+F289*H289</f>
        <v>286.761702318881</v>
      </c>
      <c r="M289" s="16" t="str">
        <f aca="false">IF(C289&lt;=K289,"REORDER",IF(C289&gt;L289,"OVERSTOCK","OK"))</f>
        <v>REORDER</v>
      </c>
      <c r="N289" s="16" t="str">
        <f aca="false">IF(C289&lt;=D289,"REORDER","OK")</f>
        <v>REORDER</v>
      </c>
      <c r="O289" s="18" t="n">
        <f aca="false">IF(D289&lt;I289,1,0)</f>
        <v>1</v>
      </c>
      <c r="P289" s="20" t="n">
        <f aca="false">C289/F289</f>
        <v>3.56435643564356</v>
      </c>
      <c r="Q289" s="19" t="n">
        <f aca="false">DATA!N289</f>
        <v>29.42</v>
      </c>
      <c r="R289" s="19" t="n">
        <f aca="false">DATA!O289</f>
        <v>1.04</v>
      </c>
      <c r="S289" s="17" t="n">
        <f aca="false">C289*Q289</f>
        <v>2118.24</v>
      </c>
      <c r="T289" s="19" t="n">
        <f aca="false">C289*R289</f>
        <v>74.88</v>
      </c>
      <c r="U289" s="20" t="n">
        <f aca="false">MAX(0,C289-L289)</f>
        <v>0</v>
      </c>
      <c r="V289" s="17" t="n">
        <f aca="false">U289*Q289</f>
        <v>0</v>
      </c>
      <c r="W289" s="19" t="n">
        <f aca="false">U289*R289</f>
        <v>0</v>
      </c>
      <c r="X289" s="20" t="n">
        <f aca="false">MAX(0,K289-C289)</f>
        <v>154.161702318881</v>
      </c>
      <c r="Y289" s="17" t="n">
        <f aca="false">F289*PARAMETER!$B$5*Q289</f>
        <v>216913.66</v>
      </c>
      <c r="Z289" s="21" t="n">
        <f aca="false">SUMIF($Y$2:$Y$3205,"&gt;="&amp;Y289)/SUM($Y$2:$Y$3205)</f>
        <v>0.979856527425068</v>
      </c>
      <c r="AA289" s="16" t="str">
        <f aca="false">IF(Z289&lt;=PARAMETER!$B$7,"A",IF(Z289&lt;=PARAMETER!$B$8,"B","C"))</f>
        <v>C</v>
      </c>
      <c r="AB289" s="22" t="n">
        <f aca="false">G289/F289</f>
        <v>0.445049504950495</v>
      </c>
      <c r="AC289" s="16" t="str">
        <f aca="false">IF(AB289&lt;=PARAMETER!$B$9,"X",IF(AB289&lt;=PARAMETER!$B$10,"Y","Z"))</f>
        <v>Y</v>
      </c>
      <c r="AD289" s="16" t="str">
        <f aca="false">AA289&amp;AC289</f>
        <v>CY</v>
      </c>
      <c r="AE289" s="22" t="n">
        <f aca="false">DATA!I289</f>
        <v>0.84</v>
      </c>
      <c r="AF289" s="18" t="n">
        <f aca="false">DATA!L289</f>
        <v>134</v>
      </c>
      <c r="AG289" s="16" t="str">
        <f aca="false">DATA!K289</f>
        <v>D</v>
      </c>
      <c r="AH289" s="18" t="n">
        <f aca="false">IF(AE289&gt;=PARAMETER!$B$12,1,0)</f>
        <v>1</v>
      </c>
      <c r="AI289" s="18" t="n">
        <f aca="false">IF(AF289&gt;=PARAMETER!$B$13,1,0)</f>
        <v>1</v>
      </c>
      <c r="AJ289" s="18" t="n">
        <f aca="false">IF(AND(AH289=1,AI289=1),1,0)</f>
        <v>1</v>
      </c>
    </row>
    <row r="290" customFormat="false" ht="15" hidden="false" customHeight="false" outlineLevel="0" collapsed="false">
      <c r="A290" s="16" t="str">
        <f aca="false">DATA!A290</f>
        <v>ITM10288</v>
      </c>
      <c r="B290" s="16" t="str">
        <f aca="false">DATA!B290</f>
        <v>Groceries</v>
      </c>
      <c r="C290" s="17" t="n">
        <f aca="false">DATA!C290</f>
        <v>63</v>
      </c>
      <c r="D290" s="17" t="n">
        <f aca="false">DATA!D290</f>
        <v>64</v>
      </c>
      <c r="E290" s="18" t="n">
        <f aca="false">DATA!F290</f>
        <v>9</v>
      </c>
      <c r="F290" s="19" t="n">
        <f aca="false">DATA!G290</f>
        <v>16.19</v>
      </c>
      <c r="G290" s="19" t="n">
        <f aca="false">DATA!H290</f>
        <v>2.94</v>
      </c>
      <c r="H290" s="18" t="n">
        <f aca="false">DATA!E290</f>
        <v>10</v>
      </c>
      <c r="I290" s="20" t="n">
        <f aca="false">F290*E290</f>
        <v>145.71</v>
      </c>
      <c r="J290" s="20" t="n">
        <f aca="false">PARAMETER!$B$4*G290*SQRT(E290)</f>
        <v>14.507608989712</v>
      </c>
      <c r="K290" s="20" t="n">
        <f aca="false">I290+J290</f>
        <v>160.217608989712</v>
      </c>
      <c r="L290" s="20" t="n">
        <f aca="false">K290+F290*H290</f>
        <v>322.117608989712</v>
      </c>
      <c r="M290" s="16" t="str">
        <f aca="false">IF(C290&lt;=K290,"REORDER",IF(C290&gt;L290,"OVERSTOCK","OK"))</f>
        <v>REORDER</v>
      </c>
      <c r="N290" s="16" t="str">
        <f aca="false">IF(C290&lt;=D290,"REORDER","OK")</f>
        <v>REORDER</v>
      </c>
      <c r="O290" s="18" t="n">
        <f aca="false">IF(D290&lt;I290,1,0)</f>
        <v>1</v>
      </c>
      <c r="P290" s="20" t="n">
        <f aca="false">C290/F290</f>
        <v>3.89129092032119</v>
      </c>
      <c r="Q290" s="19" t="n">
        <f aca="false">DATA!N290</f>
        <v>63.99</v>
      </c>
      <c r="R290" s="19" t="n">
        <f aca="false">DATA!O290</f>
        <v>1.74</v>
      </c>
      <c r="S290" s="17" t="n">
        <f aca="false">C290*Q290</f>
        <v>4031.37</v>
      </c>
      <c r="T290" s="19" t="n">
        <f aca="false">C290*R290</f>
        <v>109.62</v>
      </c>
      <c r="U290" s="20" t="n">
        <f aca="false">MAX(0,C290-L290)</f>
        <v>0</v>
      </c>
      <c r="V290" s="17" t="n">
        <f aca="false">U290*Q290</f>
        <v>0</v>
      </c>
      <c r="W290" s="19" t="n">
        <f aca="false">U290*R290</f>
        <v>0</v>
      </c>
      <c r="X290" s="20" t="n">
        <f aca="false">MAX(0,K290-C290)</f>
        <v>97.217608989712</v>
      </c>
      <c r="Y290" s="17" t="n">
        <f aca="false">F290*PARAMETER!$B$5*Q290</f>
        <v>378139.3065</v>
      </c>
      <c r="Z290" s="21" t="n">
        <f aca="false">SUMIF($Y$2:$Y$3205,"&gt;="&amp;Y290)/SUM($Y$2:$Y$3205)</f>
        <v>0.939748417919331</v>
      </c>
      <c r="AA290" s="16" t="str">
        <f aca="false">IF(Z290&lt;=PARAMETER!$B$7,"A",IF(Z290&lt;=PARAMETER!$B$8,"B","C"))</f>
        <v>B</v>
      </c>
      <c r="AB290" s="22" t="n">
        <f aca="false">G290/F290</f>
        <v>0.181593576281655</v>
      </c>
      <c r="AC290" s="16" t="str">
        <f aca="false">IF(AB290&lt;=PARAMETER!$B$9,"X",IF(AB290&lt;=PARAMETER!$B$10,"Y","Z"))</f>
        <v>X</v>
      </c>
      <c r="AD290" s="16" t="str">
        <f aca="false">AA290&amp;AC290</f>
        <v>BX</v>
      </c>
      <c r="AE290" s="22" t="n">
        <f aca="false">DATA!I290</f>
        <v>0.55</v>
      </c>
      <c r="AF290" s="18" t="n">
        <f aca="false">DATA!L290</f>
        <v>49</v>
      </c>
      <c r="AG290" s="16" t="str">
        <f aca="false">DATA!K290</f>
        <v>B</v>
      </c>
      <c r="AH290" s="18" t="n">
        <f aca="false">IF(AE290&gt;=PARAMETER!$B$12,1,0)</f>
        <v>0</v>
      </c>
      <c r="AI290" s="18" t="n">
        <f aca="false">IF(AF290&gt;=PARAMETER!$B$13,1,0)</f>
        <v>0</v>
      </c>
      <c r="AJ290" s="18" t="n">
        <f aca="false">IF(AND(AH290=1,AI290=1),1,0)</f>
        <v>0</v>
      </c>
    </row>
    <row r="291" customFormat="false" ht="15" hidden="false" customHeight="false" outlineLevel="0" collapsed="false">
      <c r="A291" s="16" t="str">
        <f aca="false">DATA!A291</f>
        <v>ITM10289</v>
      </c>
      <c r="B291" s="16" t="str">
        <f aca="false">DATA!B291</f>
        <v>Pharma</v>
      </c>
      <c r="C291" s="17" t="n">
        <f aca="false">DATA!C291</f>
        <v>322</v>
      </c>
      <c r="D291" s="17" t="n">
        <f aca="false">DATA!D291</f>
        <v>84</v>
      </c>
      <c r="E291" s="18" t="n">
        <f aca="false">DATA!F291</f>
        <v>9</v>
      </c>
      <c r="F291" s="19" t="n">
        <f aca="false">DATA!G291</f>
        <v>13.33</v>
      </c>
      <c r="G291" s="19" t="n">
        <f aca="false">DATA!H291</f>
        <v>2.78</v>
      </c>
      <c r="H291" s="18" t="n">
        <f aca="false">DATA!E291</f>
        <v>9</v>
      </c>
      <c r="I291" s="20" t="n">
        <f aca="false">F291*E291</f>
        <v>119.97</v>
      </c>
      <c r="J291" s="20" t="n">
        <f aca="false">PARAMETER!$B$4*G291*SQRT(E291)</f>
        <v>13.7180792487753</v>
      </c>
      <c r="K291" s="20" t="n">
        <f aca="false">I291+J291</f>
        <v>133.688079248775</v>
      </c>
      <c r="L291" s="20" t="n">
        <f aca="false">K291+F291*H291</f>
        <v>253.658079248775</v>
      </c>
      <c r="M291" s="16" t="str">
        <f aca="false">IF(C291&lt;=K291,"REORDER",IF(C291&gt;L291,"OVERSTOCK","OK"))</f>
        <v>OVERSTOCK</v>
      </c>
      <c r="N291" s="16" t="str">
        <f aca="false">IF(C291&lt;=D291,"REORDER","OK")</f>
        <v>OK</v>
      </c>
      <c r="O291" s="18" t="n">
        <f aca="false">IF(D291&lt;I291,1,0)</f>
        <v>1</v>
      </c>
      <c r="P291" s="20" t="n">
        <f aca="false">C291/F291</f>
        <v>24.1560390097524</v>
      </c>
      <c r="Q291" s="19" t="n">
        <f aca="false">DATA!N291</f>
        <v>45.31</v>
      </c>
      <c r="R291" s="19" t="n">
        <f aca="false">DATA!O291</f>
        <v>0.45</v>
      </c>
      <c r="S291" s="17" t="n">
        <f aca="false">C291*Q291</f>
        <v>14589.82</v>
      </c>
      <c r="T291" s="19" t="n">
        <f aca="false">C291*R291</f>
        <v>144.9</v>
      </c>
      <c r="U291" s="20" t="n">
        <f aca="false">MAX(0,C291-L291)</f>
        <v>68.3419207512247</v>
      </c>
      <c r="V291" s="17" t="n">
        <f aca="false">U291*Q291</f>
        <v>3096.57242923799</v>
      </c>
      <c r="W291" s="19" t="n">
        <f aca="false">U291*R291</f>
        <v>30.7538643380511</v>
      </c>
      <c r="X291" s="20" t="n">
        <f aca="false">MAX(0,K291-C291)</f>
        <v>0</v>
      </c>
      <c r="Y291" s="17" t="n">
        <f aca="false">F291*PARAMETER!$B$5*Q291</f>
        <v>220453.5395</v>
      </c>
      <c r="Z291" s="21" t="n">
        <f aca="false">SUMIF($Y$2:$Y$3205,"&gt;="&amp;Y291)/SUM($Y$2:$Y$3205)</f>
        <v>0.978810270409388</v>
      </c>
      <c r="AA291" s="16" t="str">
        <f aca="false">IF(Z291&lt;=PARAMETER!$B$7,"A",IF(Z291&lt;=PARAMETER!$B$8,"B","C"))</f>
        <v>C</v>
      </c>
      <c r="AB291" s="22" t="n">
        <f aca="false">G291/F291</f>
        <v>0.208552138034509</v>
      </c>
      <c r="AC291" s="16" t="str">
        <f aca="false">IF(AB291&lt;=PARAMETER!$B$9,"X",IF(AB291&lt;=PARAMETER!$B$10,"Y","Z"))</f>
        <v>X</v>
      </c>
      <c r="AD291" s="16" t="str">
        <f aca="false">AA291&amp;AC291</f>
        <v>CX</v>
      </c>
      <c r="AE291" s="22" t="n">
        <f aca="false">DATA!I291</f>
        <v>0.41</v>
      </c>
      <c r="AF291" s="18" t="n">
        <f aca="false">DATA!L291</f>
        <v>101</v>
      </c>
      <c r="AG291" s="16" t="str">
        <f aca="false">DATA!K291</f>
        <v>C</v>
      </c>
      <c r="AH291" s="18" t="n">
        <f aca="false">IF(AE291&gt;=PARAMETER!$B$12,1,0)</f>
        <v>0</v>
      </c>
      <c r="AI291" s="18" t="n">
        <f aca="false">IF(AF291&gt;=PARAMETER!$B$13,1,0)</f>
        <v>1</v>
      </c>
      <c r="AJ291" s="18" t="n">
        <f aca="false">IF(AND(AH291=1,AI291=1),1,0)</f>
        <v>0</v>
      </c>
    </row>
    <row r="292" customFormat="false" ht="15" hidden="false" customHeight="false" outlineLevel="0" collapsed="false">
      <c r="A292" s="16" t="str">
        <f aca="false">DATA!A292</f>
        <v>ITM10290</v>
      </c>
      <c r="B292" s="16" t="str">
        <f aca="false">DATA!B292</f>
        <v>Groceries</v>
      </c>
      <c r="C292" s="17" t="n">
        <f aca="false">DATA!C292</f>
        <v>72</v>
      </c>
      <c r="D292" s="17" t="n">
        <f aca="false">DATA!D292</f>
        <v>28</v>
      </c>
      <c r="E292" s="18" t="n">
        <f aca="false">DATA!F292</f>
        <v>8</v>
      </c>
      <c r="F292" s="19" t="n">
        <f aca="false">DATA!G292</f>
        <v>17.83</v>
      </c>
      <c r="G292" s="19" t="n">
        <f aca="false">DATA!H292</f>
        <v>3</v>
      </c>
      <c r="H292" s="18" t="n">
        <f aca="false">DATA!E292</f>
        <v>9</v>
      </c>
      <c r="I292" s="20" t="n">
        <f aca="false">F292*E292</f>
        <v>142.64</v>
      </c>
      <c r="J292" s="20" t="n">
        <f aca="false">PARAMETER!$B$4*G292*SQRT(E292)</f>
        <v>13.9570458441201</v>
      </c>
      <c r="K292" s="20" t="n">
        <f aca="false">I292+J292</f>
        <v>156.59704584412</v>
      </c>
      <c r="L292" s="20" t="n">
        <f aca="false">K292+F292*H292</f>
        <v>317.06704584412</v>
      </c>
      <c r="M292" s="16" t="str">
        <f aca="false">IF(C292&lt;=K292,"REORDER",IF(C292&gt;L292,"OVERSTOCK","OK"))</f>
        <v>REORDER</v>
      </c>
      <c r="N292" s="16" t="str">
        <f aca="false">IF(C292&lt;=D292,"REORDER","OK")</f>
        <v>OK</v>
      </c>
      <c r="O292" s="18" t="n">
        <f aca="false">IF(D292&lt;I292,1,0)</f>
        <v>1</v>
      </c>
      <c r="P292" s="20" t="n">
        <f aca="false">C292/F292</f>
        <v>4.03813796971397</v>
      </c>
      <c r="Q292" s="19" t="n">
        <f aca="false">DATA!N292</f>
        <v>115.21</v>
      </c>
      <c r="R292" s="19" t="n">
        <f aca="false">DATA!O292</f>
        <v>1.25</v>
      </c>
      <c r="S292" s="17" t="n">
        <f aca="false">C292*Q292</f>
        <v>8295.12</v>
      </c>
      <c r="T292" s="19" t="n">
        <f aca="false">C292*R292</f>
        <v>90</v>
      </c>
      <c r="U292" s="20" t="n">
        <f aca="false">MAX(0,C292-L292)</f>
        <v>0</v>
      </c>
      <c r="V292" s="17" t="n">
        <f aca="false">U292*Q292</f>
        <v>0</v>
      </c>
      <c r="W292" s="19" t="n">
        <f aca="false">U292*R292</f>
        <v>0</v>
      </c>
      <c r="X292" s="20" t="n">
        <f aca="false">MAX(0,K292-C292)</f>
        <v>84.5970458441201</v>
      </c>
      <c r="Y292" s="17" t="n">
        <f aca="false">F292*PARAMETER!$B$5*Q292</f>
        <v>749780.9195</v>
      </c>
      <c r="Z292" s="21" t="n">
        <f aca="false">SUMIF($Y$2:$Y$3205,"&gt;="&amp;Y292)/SUM($Y$2:$Y$3205)</f>
        <v>0.827214351275313</v>
      </c>
      <c r="AA292" s="16" t="str">
        <f aca="false">IF(Z292&lt;=PARAMETER!$B$7,"A",IF(Z292&lt;=PARAMETER!$B$8,"B","C"))</f>
        <v>B</v>
      </c>
      <c r="AB292" s="22" t="n">
        <f aca="false">G292/F292</f>
        <v>0.168255748738082</v>
      </c>
      <c r="AC292" s="16" t="str">
        <f aca="false">IF(AB292&lt;=PARAMETER!$B$9,"X",IF(AB292&lt;=PARAMETER!$B$10,"Y","Z"))</f>
        <v>X</v>
      </c>
      <c r="AD292" s="16" t="str">
        <f aca="false">AA292&amp;AC292</f>
        <v>BX</v>
      </c>
      <c r="AE292" s="22" t="n">
        <f aca="false">DATA!I292</f>
        <v>0.39</v>
      </c>
      <c r="AF292" s="18" t="n">
        <f aca="false">DATA!L292</f>
        <v>145</v>
      </c>
      <c r="AG292" s="16" t="str">
        <f aca="false">DATA!K292</f>
        <v>D</v>
      </c>
      <c r="AH292" s="18" t="n">
        <f aca="false">IF(AE292&gt;=PARAMETER!$B$12,1,0)</f>
        <v>0</v>
      </c>
      <c r="AI292" s="18" t="n">
        <f aca="false">IF(AF292&gt;=PARAMETER!$B$13,1,0)</f>
        <v>1</v>
      </c>
      <c r="AJ292" s="18" t="n">
        <f aca="false">IF(AND(AH292=1,AI292=1),1,0)</f>
        <v>0</v>
      </c>
    </row>
    <row r="293" customFormat="false" ht="15" hidden="false" customHeight="false" outlineLevel="0" collapsed="false">
      <c r="A293" s="16" t="str">
        <f aca="false">DATA!A293</f>
        <v>ITM10291</v>
      </c>
      <c r="B293" s="16" t="str">
        <f aca="false">DATA!B293</f>
        <v>Electronics</v>
      </c>
      <c r="C293" s="17" t="n">
        <f aca="false">DATA!C293</f>
        <v>93</v>
      </c>
      <c r="D293" s="17" t="n">
        <f aca="false">DATA!D293</f>
        <v>44</v>
      </c>
      <c r="E293" s="18" t="n">
        <f aca="false">DATA!F293</f>
        <v>7</v>
      </c>
      <c r="F293" s="19" t="n">
        <f aca="false">DATA!G293</f>
        <v>23.53</v>
      </c>
      <c r="G293" s="19" t="n">
        <f aca="false">DATA!H293</f>
        <v>3.71</v>
      </c>
      <c r="H293" s="18" t="n">
        <f aca="false">DATA!E293</f>
        <v>6</v>
      </c>
      <c r="I293" s="20" t="n">
        <f aca="false">F293*E293</f>
        <v>164.71</v>
      </c>
      <c r="J293" s="20" t="n">
        <f aca="false">PARAMETER!$B$4*G293*SQRT(E293)</f>
        <v>16.1454512044601</v>
      </c>
      <c r="K293" s="20" t="n">
        <f aca="false">I293+J293</f>
        <v>180.85545120446</v>
      </c>
      <c r="L293" s="20" t="n">
        <f aca="false">K293+F293*H293</f>
        <v>322.03545120446</v>
      </c>
      <c r="M293" s="16" t="str">
        <f aca="false">IF(C293&lt;=K293,"REORDER",IF(C293&gt;L293,"OVERSTOCK","OK"))</f>
        <v>REORDER</v>
      </c>
      <c r="N293" s="16" t="str">
        <f aca="false">IF(C293&lt;=D293,"REORDER","OK")</f>
        <v>OK</v>
      </c>
      <c r="O293" s="18" t="n">
        <f aca="false">IF(D293&lt;I293,1,0)</f>
        <v>1</v>
      </c>
      <c r="P293" s="20" t="n">
        <f aca="false">C293/F293</f>
        <v>3.95240118997025</v>
      </c>
      <c r="Q293" s="19" t="n">
        <f aca="false">DATA!N293</f>
        <v>178.54</v>
      </c>
      <c r="R293" s="19" t="n">
        <f aca="false">DATA!O293</f>
        <v>1.75</v>
      </c>
      <c r="S293" s="17" t="n">
        <f aca="false">C293*Q293</f>
        <v>16604.22</v>
      </c>
      <c r="T293" s="19" t="n">
        <f aca="false">C293*R293</f>
        <v>162.75</v>
      </c>
      <c r="U293" s="20" t="n">
        <f aca="false">MAX(0,C293-L293)</f>
        <v>0</v>
      </c>
      <c r="V293" s="17" t="n">
        <f aca="false">U293*Q293</f>
        <v>0</v>
      </c>
      <c r="W293" s="19" t="n">
        <f aca="false">U293*R293</f>
        <v>0</v>
      </c>
      <c r="X293" s="20" t="n">
        <f aca="false">MAX(0,K293-C293)</f>
        <v>87.8554512044601</v>
      </c>
      <c r="Y293" s="17" t="n">
        <f aca="false">F293*PARAMETER!$B$5*Q293</f>
        <v>1533381.863</v>
      </c>
      <c r="Z293" s="21" t="n">
        <f aca="false">SUMIF($Y$2:$Y$3205,"&gt;="&amp;Y293)/SUM($Y$2:$Y$3205)</f>
        <v>0.51074786755769</v>
      </c>
      <c r="AA293" s="16" t="str">
        <f aca="false">IF(Z293&lt;=PARAMETER!$B$7,"A",IF(Z293&lt;=PARAMETER!$B$8,"B","C"))</f>
        <v>A</v>
      </c>
      <c r="AB293" s="22" t="n">
        <f aca="false">G293/F293</f>
        <v>0.157671058223544</v>
      </c>
      <c r="AC293" s="16" t="str">
        <f aca="false">IF(AB293&lt;=PARAMETER!$B$9,"X",IF(AB293&lt;=PARAMETER!$B$10,"Y","Z"))</f>
        <v>X</v>
      </c>
      <c r="AD293" s="16" t="str">
        <f aca="false">AA293&amp;AC293</f>
        <v>AX</v>
      </c>
      <c r="AE293" s="22" t="n">
        <f aca="false">DATA!I293</f>
        <v>0.88</v>
      </c>
      <c r="AF293" s="18" t="n">
        <f aca="false">DATA!L293</f>
        <v>94</v>
      </c>
      <c r="AG293" s="16" t="str">
        <f aca="false">DATA!K293</f>
        <v>B</v>
      </c>
      <c r="AH293" s="18" t="n">
        <f aca="false">IF(AE293&gt;=PARAMETER!$B$12,1,0)</f>
        <v>1</v>
      </c>
      <c r="AI293" s="18" t="n">
        <f aca="false">IF(AF293&gt;=PARAMETER!$B$13,1,0)</f>
        <v>0</v>
      </c>
      <c r="AJ293" s="18" t="n">
        <f aca="false">IF(AND(AH293=1,AI293=1),1,0)</f>
        <v>0</v>
      </c>
    </row>
    <row r="294" customFormat="false" ht="15" hidden="false" customHeight="false" outlineLevel="0" collapsed="false">
      <c r="A294" s="16" t="str">
        <f aca="false">DATA!A294</f>
        <v>ITM10292</v>
      </c>
      <c r="B294" s="16" t="str">
        <f aca="false">DATA!B294</f>
        <v>Electronics</v>
      </c>
      <c r="C294" s="17" t="n">
        <f aca="false">DATA!C294</f>
        <v>65</v>
      </c>
      <c r="D294" s="17" t="n">
        <f aca="false">DATA!D294</f>
        <v>62</v>
      </c>
      <c r="E294" s="18" t="n">
        <f aca="false">DATA!F294</f>
        <v>7</v>
      </c>
      <c r="F294" s="19" t="n">
        <f aca="false">DATA!G294</f>
        <v>10.41</v>
      </c>
      <c r="G294" s="19" t="n">
        <f aca="false">DATA!H294</f>
        <v>1.52</v>
      </c>
      <c r="H294" s="18" t="n">
        <f aca="false">DATA!E294</f>
        <v>13</v>
      </c>
      <c r="I294" s="20" t="n">
        <f aca="false">F294*E294</f>
        <v>72.87</v>
      </c>
      <c r="J294" s="20" t="n">
        <f aca="false">PARAMETER!$B$4*G294*SQRT(E294)</f>
        <v>6.61484793282463</v>
      </c>
      <c r="K294" s="20" t="n">
        <f aca="false">I294+J294</f>
        <v>79.4848479328246</v>
      </c>
      <c r="L294" s="20" t="n">
        <f aca="false">K294+F294*H294</f>
        <v>214.814847932825</v>
      </c>
      <c r="M294" s="16" t="str">
        <f aca="false">IF(C294&lt;=K294,"REORDER",IF(C294&gt;L294,"OVERSTOCK","OK"))</f>
        <v>REORDER</v>
      </c>
      <c r="N294" s="16" t="str">
        <f aca="false">IF(C294&lt;=D294,"REORDER","OK")</f>
        <v>OK</v>
      </c>
      <c r="O294" s="18" t="n">
        <f aca="false">IF(D294&lt;I294,1,0)</f>
        <v>1</v>
      </c>
      <c r="P294" s="20" t="n">
        <f aca="false">C294/F294</f>
        <v>6.24399615754083</v>
      </c>
      <c r="Q294" s="19" t="n">
        <f aca="false">DATA!N294</f>
        <v>130.77</v>
      </c>
      <c r="R294" s="19" t="n">
        <f aca="false">DATA!O294</f>
        <v>0.92</v>
      </c>
      <c r="S294" s="17" t="n">
        <f aca="false">C294*Q294</f>
        <v>8500.05</v>
      </c>
      <c r="T294" s="19" t="n">
        <f aca="false">C294*R294</f>
        <v>59.8</v>
      </c>
      <c r="U294" s="20" t="n">
        <f aca="false">MAX(0,C294-L294)</f>
        <v>0</v>
      </c>
      <c r="V294" s="17" t="n">
        <f aca="false">U294*Q294</f>
        <v>0</v>
      </c>
      <c r="W294" s="19" t="n">
        <f aca="false">U294*R294</f>
        <v>0</v>
      </c>
      <c r="X294" s="20" t="n">
        <f aca="false">MAX(0,K294-C294)</f>
        <v>14.4848479328246</v>
      </c>
      <c r="Y294" s="17" t="n">
        <f aca="false">F294*PARAMETER!$B$5*Q294</f>
        <v>496880.2305</v>
      </c>
      <c r="Z294" s="21" t="n">
        <f aca="false">SUMIF($Y$2:$Y$3205,"&gt;="&amp;Y294)/SUM($Y$2:$Y$3205)</f>
        <v>0.906586757488937</v>
      </c>
      <c r="AA294" s="16" t="str">
        <f aca="false">IF(Z294&lt;=PARAMETER!$B$7,"A",IF(Z294&lt;=PARAMETER!$B$8,"B","C"))</f>
        <v>B</v>
      </c>
      <c r="AB294" s="22" t="n">
        <f aca="false">G294/F294</f>
        <v>0.146013448607109</v>
      </c>
      <c r="AC294" s="16" t="str">
        <f aca="false">IF(AB294&lt;=PARAMETER!$B$9,"X",IF(AB294&lt;=PARAMETER!$B$10,"Y","Z"))</f>
        <v>X</v>
      </c>
      <c r="AD294" s="16" t="str">
        <f aca="false">AA294&amp;AC294</f>
        <v>BX</v>
      </c>
      <c r="AE294" s="22" t="n">
        <f aca="false">DATA!I294</f>
        <v>0.28</v>
      </c>
      <c r="AF294" s="18" t="n">
        <f aca="false">DATA!L294</f>
        <v>44</v>
      </c>
      <c r="AG294" s="16" t="str">
        <f aca="false">DATA!K294</f>
        <v>B</v>
      </c>
      <c r="AH294" s="18" t="n">
        <f aca="false">IF(AE294&gt;=PARAMETER!$B$12,1,0)</f>
        <v>0</v>
      </c>
      <c r="AI294" s="18" t="n">
        <f aca="false">IF(AF294&gt;=PARAMETER!$B$13,1,0)</f>
        <v>0</v>
      </c>
      <c r="AJ294" s="18" t="n">
        <f aca="false">IF(AND(AH294=1,AI294=1),1,0)</f>
        <v>0</v>
      </c>
    </row>
    <row r="295" customFormat="false" ht="15" hidden="false" customHeight="false" outlineLevel="0" collapsed="false">
      <c r="A295" s="16" t="str">
        <f aca="false">DATA!A295</f>
        <v>ITM10293</v>
      </c>
      <c r="B295" s="16" t="str">
        <f aca="false">DATA!B295</f>
        <v>Pharma</v>
      </c>
      <c r="C295" s="17" t="n">
        <f aca="false">DATA!C295</f>
        <v>32</v>
      </c>
      <c r="D295" s="17" t="n">
        <f aca="false">DATA!D295</f>
        <v>35</v>
      </c>
      <c r="E295" s="18" t="n">
        <f aca="false">DATA!F295</f>
        <v>3</v>
      </c>
      <c r="F295" s="19" t="n">
        <f aca="false">DATA!G295</f>
        <v>12.02</v>
      </c>
      <c r="G295" s="19" t="n">
        <f aca="false">DATA!H295</f>
        <v>7.12</v>
      </c>
      <c r="H295" s="18" t="n">
        <f aca="false">DATA!E295</f>
        <v>11</v>
      </c>
      <c r="I295" s="20" t="n">
        <f aca="false">F295*E295</f>
        <v>36.06</v>
      </c>
      <c r="J295" s="20" t="n">
        <f aca="false">PARAMETER!$B$4*G295*SQRT(E295)</f>
        <v>20.2846667766045</v>
      </c>
      <c r="K295" s="20" t="n">
        <f aca="false">I295+J295</f>
        <v>56.3446667766045</v>
      </c>
      <c r="L295" s="20" t="n">
        <f aca="false">K295+F295*H295</f>
        <v>188.564666776605</v>
      </c>
      <c r="M295" s="16" t="str">
        <f aca="false">IF(C295&lt;=K295,"REORDER",IF(C295&gt;L295,"OVERSTOCK","OK"))</f>
        <v>REORDER</v>
      </c>
      <c r="N295" s="16" t="str">
        <f aca="false">IF(C295&lt;=D295,"REORDER","OK")</f>
        <v>REORDER</v>
      </c>
      <c r="O295" s="18" t="n">
        <f aca="false">IF(D295&lt;I295,1,0)</f>
        <v>1</v>
      </c>
      <c r="P295" s="20" t="n">
        <f aca="false">C295/F295</f>
        <v>2.66222961730449</v>
      </c>
      <c r="Q295" s="19" t="n">
        <f aca="false">DATA!N295</f>
        <v>136.2</v>
      </c>
      <c r="R295" s="19" t="n">
        <f aca="false">DATA!O295</f>
        <v>1.02</v>
      </c>
      <c r="S295" s="17" t="n">
        <f aca="false">C295*Q295</f>
        <v>4358.4</v>
      </c>
      <c r="T295" s="19" t="n">
        <f aca="false">C295*R295</f>
        <v>32.64</v>
      </c>
      <c r="U295" s="20" t="n">
        <f aca="false">MAX(0,C295-L295)</f>
        <v>0</v>
      </c>
      <c r="V295" s="17" t="n">
        <f aca="false">U295*Q295</f>
        <v>0</v>
      </c>
      <c r="W295" s="19" t="n">
        <f aca="false">U295*R295</f>
        <v>0</v>
      </c>
      <c r="X295" s="20" t="n">
        <f aca="false">MAX(0,K295-C295)</f>
        <v>24.3446667766045</v>
      </c>
      <c r="Y295" s="17" t="n">
        <f aca="false">F295*PARAMETER!$B$5*Q295</f>
        <v>597550.26</v>
      </c>
      <c r="Z295" s="21" t="n">
        <f aca="false">SUMIF($Y$2:$Y$3205,"&gt;="&amp;Y295)/SUM($Y$2:$Y$3205)</f>
        <v>0.877257916772334</v>
      </c>
      <c r="AA295" s="16" t="str">
        <f aca="false">IF(Z295&lt;=PARAMETER!$B$7,"A",IF(Z295&lt;=PARAMETER!$B$8,"B","C"))</f>
        <v>B</v>
      </c>
      <c r="AB295" s="22" t="n">
        <f aca="false">G295/F295</f>
        <v>0.59234608985025</v>
      </c>
      <c r="AC295" s="16" t="str">
        <f aca="false">IF(AB295&lt;=PARAMETER!$B$9,"X",IF(AB295&lt;=PARAMETER!$B$10,"Y","Z"))</f>
        <v>Z</v>
      </c>
      <c r="AD295" s="16" t="str">
        <f aca="false">AA295&amp;AC295</f>
        <v>BZ</v>
      </c>
      <c r="AE295" s="22" t="n">
        <f aca="false">DATA!I295</f>
        <v>0.24</v>
      </c>
      <c r="AF295" s="18" t="n">
        <f aca="false">DATA!L295</f>
        <v>155</v>
      </c>
      <c r="AG295" s="16" t="str">
        <f aca="false">DATA!K295</f>
        <v>B</v>
      </c>
      <c r="AH295" s="18" t="n">
        <f aca="false">IF(AE295&gt;=PARAMETER!$B$12,1,0)</f>
        <v>0</v>
      </c>
      <c r="AI295" s="18" t="n">
        <f aca="false">IF(AF295&gt;=PARAMETER!$B$13,1,0)</f>
        <v>1</v>
      </c>
      <c r="AJ295" s="18" t="n">
        <f aca="false">IF(AND(AH295=1,AI295=1),1,0)</f>
        <v>0</v>
      </c>
    </row>
    <row r="296" customFormat="false" ht="15" hidden="false" customHeight="false" outlineLevel="0" collapsed="false">
      <c r="A296" s="16" t="str">
        <f aca="false">DATA!A296</f>
        <v>ITM10294</v>
      </c>
      <c r="B296" s="16" t="str">
        <f aca="false">DATA!B296</f>
        <v>Pharma</v>
      </c>
      <c r="C296" s="17" t="n">
        <f aca="false">DATA!C296</f>
        <v>184</v>
      </c>
      <c r="D296" s="17" t="n">
        <f aca="false">DATA!D296</f>
        <v>23</v>
      </c>
      <c r="E296" s="18" t="n">
        <f aca="false">DATA!F296</f>
        <v>9</v>
      </c>
      <c r="F296" s="19" t="n">
        <f aca="false">DATA!G296</f>
        <v>14.31</v>
      </c>
      <c r="G296" s="19" t="n">
        <f aca="false">DATA!H296</f>
        <v>2.47</v>
      </c>
      <c r="H296" s="18" t="n">
        <f aca="false">DATA!E296</f>
        <v>8</v>
      </c>
      <c r="I296" s="20" t="n">
        <f aca="false">F296*E296</f>
        <v>128.79</v>
      </c>
      <c r="J296" s="20" t="n">
        <f aca="false">PARAMETER!$B$4*G296*SQRT(E296)</f>
        <v>12.1883653757104</v>
      </c>
      <c r="K296" s="20" t="n">
        <f aca="false">I296+J296</f>
        <v>140.97836537571</v>
      </c>
      <c r="L296" s="20" t="n">
        <f aca="false">K296+F296*H296</f>
        <v>255.45836537571</v>
      </c>
      <c r="M296" s="16" t="str">
        <f aca="false">IF(C296&lt;=K296,"REORDER",IF(C296&gt;L296,"OVERSTOCK","OK"))</f>
        <v>OK</v>
      </c>
      <c r="N296" s="16" t="str">
        <f aca="false">IF(C296&lt;=D296,"REORDER","OK")</f>
        <v>OK</v>
      </c>
      <c r="O296" s="18" t="n">
        <f aca="false">IF(D296&lt;I296,1,0)</f>
        <v>1</v>
      </c>
      <c r="P296" s="20" t="n">
        <f aca="false">C296/F296</f>
        <v>12.858141160028</v>
      </c>
      <c r="Q296" s="19" t="n">
        <f aca="false">DATA!N296</f>
        <v>182.7</v>
      </c>
      <c r="R296" s="19" t="n">
        <f aca="false">DATA!O296</f>
        <v>0.26</v>
      </c>
      <c r="S296" s="17" t="n">
        <f aca="false">C296*Q296</f>
        <v>33616.8</v>
      </c>
      <c r="T296" s="19" t="n">
        <f aca="false">C296*R296</f>
        <v>47.84</v>
      </c>
      <c r="U296" s="20" t="n">
        <f aca="false">MAX(0,C296-L296)</f>
        <v>0</v>
      </c>
      <c r="V296" s="17" t="n">
        <f aca="false">U296*Q296</f>
        <v>0</v>
      </c>
      <c r="W296" s="19" t="n">
        <f aca="false">U296*R296</f>
        <v>0</v>
      </c>
      <c r="X296" s="20" t="n">
        <f aca="false">MAX(0,K296-C296)</f>
        <v>0</v>
      </c>
      <c r="Y296" s="17" t="n">
        <f aca="false">F296*PARAMETER!$B$5*Q296</f>
        <v>954269.505</v>
      </c>
      <c r="Z296" s="21" t="n">
        <f aca="false">SUMIF($Y$2:$Y$3205,"&gt;="&amp;Y296)/SUM($Y$2:$Y$3205)</f>
        <v>0.755391303825821</v>
      </c>
      <c r="AA296" s="16" t="str">
        <f aca="false">IF(Z296&lt;=PARAMETER!$B$7,"A",IF(Z296&lt;=PARAMETER!$B$8,"B","C"))</f>
        <v>A</v>
      </c>
      <c r="AB296" s="22" t="n">
        <f aca="false">G296/F296</f>
        <v>0.172606568832984</v>
      </c>
      <c r="AC296" s="16" t="str">
        <f aca="false">IF(AB296&lt;=PARAMETER!$B$9,"X",IF(AB296&lt;=PARAMETER!$B$10,"Y","Z"))</f>
        <v>X</v>
      </c>
      <c r="AD296" s="16" t="str">
        <f aca="false">AA296&amp;AC296</f>
        <v>AX</v>
      </c>
      <c r="AE296" s="22" t="n">
        <f aca="false">DATA!I296</f>
        <v>0.29</v>
      </c>
      <c r="AF296" s="18" t="n">
        <f aca="false">DATA!L296</f>
        <v>56</v>
      </c>
      <c r="AG296" s="16" t="str">
        <f aca="false">DATA!K296</f>
        <v>D</v>
      </c>
      <c r="AH296" s="18" t="n">
        <f aca="false">IF(AE296&gt;=PARAMETER!$B$12,1,0)</f>
        <v>0</v>
      </c>
      <c r="AI296" s="18" t="n">
        <f aca="false">IF(AF296&gt;=PARAMETER!$B$13,1,0)</f>
        <v>0</v>
      </c>
      <c r="AJ296" s="18" t="n">
        <f aca="false">IF(AND(AH296=1,AI296=1),1,0)</f>
        <v>0</v>
      </c>
    </row>
    <row r="297" customFormat="false" ht="15" hidden="false" customHeight="false" outlineLevel="0" collapsed="false">
      <c r="A297" s="16" t="str">
        <f aca="false">DATA!A297</f>
        <v>ITM10295</v>
      </c>
      <c r="B297" s="16" t="str">
        <f aca="false">DATA!B297</f>
        <v>Automotive</v>
      </c>
      <c r="C297" s="17" t="n">
        <f aca="false">DATA!C297</f>
        <v>121</v>
      </c>
      <c r="D297" s="17" t="n">
        <f aca="false">DATA!D297</f>
        <v>54</v>
      </c>
      <c r="E297" s="18" t="n">
        <f aca="false">DATA!F297</f>
        <v>4</v>
      </c>
      <c r="F297" s="19" t="n">
        <f aca="false">DATA!G297</f>
        <v>23.01</v>
      </c>
      <c r="G297" s="19" t="n">
        <f aca="false">DATA!H297</f>
        <v>9.3</v>
      </c>
      <c r="H297" s="18" t="n">
        <f aca="false">DATA!E297</f>
        <v>4</v>
      </c>
      <c r="I297" s="20" t="n">
        <f aca="false">F297*E297</f>
        <v>92.04</v>
      </c>
      <c r="J297" s="20" t="n">
        <f aca="false">PARAMETER!$B$4*G297*SQRT(E297)</f>
        <v>30.5942774612974</v>
      </c>
      <c r="K297" s="20" t="n">
        <f aca="false">I297+J297</f>
        <v>122.634277461297</v>
      </c>
      <c r="L297" s="20" t="n">
        <f aca="false">K297+F297*H297</f>
        <v>214.674277461297</v>
      </c>
      <c r="M297" s="16" t="str">
        <f aca="false">IF(C297&lt;=K297,"REORDER",IF(C297&gt;L297,"OVERSTOCK","OK"))</f>
        <v>REORDER</v>
      </c>
      <c r="N297" s="16" t="str">
        <f aca="false">IF(C297&lt;=D297,"REORDER","OK")</f>
        <v>OK</v>
      </c>
      <c r="O297" s="18" t="n">
        <f aca="false">IF(D297&lt;I297,1,0)</f>
        <v>1</v>
      </c>
      <c r="P297" s="20" t="n">
        <f aca="false">C297/F297</f>
        <v>5.25858322468492</v>
      </c>
      <c r="Q297" s="19" t="n">
        <f aca="false">DATA!N297</f>
        <v>152.39</v>
      </c>
      <c r="R297" s="19" t="n">
        <f aca="false">DATA!O297</f>
        <v>0.18</v>
      </c>
      <c r="S297" s="17" t="n">
        <f aca="false">C297*Q297</f>
        <v>18439.19</v>
      </c>
      <c r="T297" s="19" t="n">
        <f aca="false">C297*R297</f>
        <v>21.78</v>
      </c>
      <c r="U297" s="20" t="n">
        <f aca="false">MAX(0,C297-L297)</f>
        <v>0</v>
      </c>
      <c r="V297" s="17" t="n">
        <f aca="false">U297*Q297</f>
        <v>0</v>
      </c>
      <c r="W297" s="19" t="n">
        <f aca="false">U297*R297</f>
        <v>0</v>
      </c>
      <c r="X297" s="20" t="n">
        <f aca="false">MAX(0,K297-C297)</f>
        <v>1.63427746129739</v>
      </c>
      <c r="Y297" s="17" t="n">
        <f aca="false">F297*PARAMETER!$B$5*Q297</f>
        <v>1279870.2735</v>
      </c>
      <c r="Z297" s="21" t="n">
        <f aca="false">SUMIF($Y$2:$Y$3205,"&gt;="&amp;Y297)/SUM($Y$2:$Y$3205)</f>
        <v>0.61561773107642</v>
      </c>
      <c r="AA297" s="16" t="str">
        <f aca="false">IF(Z297&lt;=PARAMETER!$B$7,"A",IF(Z297&lt;=PARAMETER!$B$8,"B","C"))</f>
        <v>A</v>
      </c>
      <c r="AB297" s="22" t="n">
        <f aca="false">G297/F297</f>
        <v>0.404172099087353</v>
      </c>
      <c r="AC297" s="16" t="str">
        <f aca="false">IF(AB297&lt;=PARAMETER!$B$9,"X",IF(AB297&lt;=PARAMETER!$B$10,"Y","Z"))</f>
        <v>Y</v>
      </c>
      <c r="AD297" s="16" t="str">
        <f aca="false">AA297&amp;AC297</f>
        <v>AY</v>
      </c>
      <c r="AE297" s="22" t="n">
        <f aca="false">DATA!I297</f>
        <v>0.66</v>
      </c>
      <c r="AF297" s="18" t="n">
        <f aca="false">DATA!L297</f>
        <v>162</v>
      </c>
      <c r="AG297" s="16" t="str">
        <f aca="false">DATA!K297</f>
        <v>D</v>
      </c>
      <c r="AH297" s="18" t="n">
        <f aca="false">IF(AE297&gt;=PARAMETER!$B$12,1,0)</f>
        <v>0</v>
      </c>
      <c r="AI297" s="18" t="n">
        <f aca="false">IF(AF297&gt;=PARAMETER!$B$13,1,0)</f>
        <v>1</v>
      </c>
      <c r="AJ297" s="18" t="n">
        <f aca="false">IF(AND(AH297=1,AI297=1),1,0)</f>
        <v>0</v>
      </c>
    </row>
    <row r="298" customFormat="false" ht="15" hidden="false" customHeight="false" outlineLevel="0" collapsed="false">
      <c r="A298" s="16" t="str">
        <f aca="false">DATA!A298</f>
        <v>ITM10296</v>
      </c>
      <c r="B298" s="16" t="str">
        <f aca="false">DATA!B298</f>
        <v>Automotive</v>
      </c>
      <c r="C298" s="17" t="n">
        <f aca="false">DATA!C298</f>
        <v>299</v>
      </c>
      <c r="D298" s="17" t="n">
        <f aca="false">DATA!D298</f>
        <v>53</v>
      </c>
      <c r="E298" s="18" t="n">
        <f aca="false">DATA!F298</f>
        <v>9</v>
      </c>
      <c r="F298" s="19" t="n">
        <f aca="false">DATA!G298</f>
        <v>32.99</v>
      </c>
      <c r="G298" s="19" t="n">
        <f aca="false">DATA!H298</f>
        <v>2.55</v>
      </c>
      <c r="H298" s="18" t="n">
        <f aca="false">DATA!E298</f>
        <v>3</v>
      </c>
      <c r="I298" s="20" t="n">
        <f aca="false">F298*E298</f>
        <v>296.91</v>
      </c>
      <c r="J298" s="20" t="n">
        <f aca="false">PARAMETER!$B$4*G298*SQRT(E298)</f>
        <v>12.5831302461788</v>
      </c>
      <c r="K298" s="20" t="n">
        <f aca="false">I298+J298</f>
        <v>309.493130246179</v>
      </c>
      <c r="L298" s="20" t="n">
        <f aca="false">K298+F298*H298</f>
        <v>408.463130246179</v>
      </c>
      <c r="M298" s="16" t="str">
        <f aca="false">IF(C298&lt;=K298,"REORDER",IF(C298&gt;L298,"OVERSTOCK","OK"))</f>
        <v>REORDER</v>
      </c>
      <c r="N298" s="16" t="str">
        <f aca="false">IF(C298&lt;=D298,"REORDER","OK")</f>
        <v>OK</v>
      </c>
      <c r="O298" s="18" t="n">
        <f aca="false">IF(D298&lt;I298,1,0)</f>
        <v>1</v>
      </c>
      <c r="P298" s="20" t="n">
        <f aca="false">C298/F298</f>
        <v>9.06335253107002</v>
      </c>
      <c r="Q298" s="19" t="n">
        <f aca="false">DATA!N298</f>
        <v>174.53</v>
      </c>
      <c r="R298" s="19" t="n">
        <f aca="false">DATA!O298</f>
        <v>0.99</v>
      </c>
      <c r="S298" s="17" t="n">
        <f aca="false">C298*Q298</f>
        <v>52184.47</v>
      </c>
      <c r="T298" s="19" t="n">
        <f aca="false">C298*R298</f>
        <v>296.01</v>
      </c>
      <c r="U298" s="20" t="n">
        <f aca="false">MAX(0,C298-L298)</f>
        <v>0</v>
      </c>
      <c r="V298" s="17" t="n">
        <f aca="false">U298*Q298</f>
        <v>0</v>
      </c>
      <c r="W298" s="19" t="n">
        <f aca="false">U298*R298</f>
        <v>0</v>
      </c>
      <c r="X298" s="20" t="n">
        <f aca="false">MAX(0,K298-C298)</f>
        <v>10.4931302461788</v>
      </c>
      <c r="Y298" s="17" t="n">
        <f aca="false">F298*PARAMETER!$B$5*Q298</f>
        <v>2101576.8155</v>
      </c>
      <c r="Z298" s="21" t="n">
        <f aca="false">SUMIF($Y$2:$Y$3205,"&gt;="&amp;Y298)/SUM($Y$2:$Y$3205)</f>
        <v>0.303410727995336</v>
      </c>
      <c r="AA298" s="16" t="str">
        <f aca="false">IF(Z298&lt;=PARAMETER!$B$7,"A",IF(Z298&lt;=PARAMETER!$B$8,"B","C"))</f>
        <v>A</v>
      </c>
      <c r="AB298" s="22" t="n">
        <f aca="false">G298/F298</f>
        <v>0.0772961503485905</v>
      </c>
      <c r="AC298" s="16" t="str">
        <f aca="false">IF(AB298&lt;=PARAMETER!$B$9,"X",IF(AB298&lt;=PARAMETER!$B$10,"Y","Z"))</f>
        <v>X</v>
      </c>
      <c r="AD298" s="16" t="str">
        <f aca="false">AA298&amp;AC298</f>
        <v>AX</v>
      </c>
      <c r="AE298" s="22" t="n">
        <f aca="false">DATA!I298</f>
        <v>0.83</v>
      </c>
      <c r="AF298" s="18" t="n">
        <f aca="false">DATA!L298</f>
        <v>178</v>
      </c>
      <c r="AG298" s="16" t="str">
        <f aca="false">DATA!K298</f>
        <v>A</v>
      </c>
      <c r="AH298" s="18" t="n">
        <f aca="false">IF(AE298&gt;=PARAMETER!$B$12,1,0)</f>
        <v>1</v>
      </c>
      <c r="AI298" s="18" t="n">
        <f aca="false">IF(AF298&gt;=PARAMETER!$B$13,1,0)</f>
        <v>1</v>
      </c>
      <c r="AJ298" s="18" t="n">
        <f aca="false">IF(AND(AH298=1,AI298=1),1,0)</f>
        <v>1</v>
      </c>
    </row>
    <row r="299" customFormat="false" ht="15" hidden="false" customHeight="false" outlineLevel="0" collapsed="false">
      <c r="A299" s="16" t="str">
        <f aca="false">DATA!A299</f>
        <v>ITM10297</v>
      </c>
      <c r="B299" s="16" t="str">
        <f aca="false">DATA!B299</f>
        <v>Groceries</v>
      </c>
      <c r="C299" s="17" t="n">
        <f aca="false">DATA!C299</f>
        <v>277</v>
      </c>
      <c r="D299" s="17" t="n">
        <f aca="false">DATA!D299</f>
        <v>97</v>
      </c>
      <c r="E299" s="18" t="n">
        <f aca="false">DATA!F299</f>
        <v>6</v>
      </c>
      <c r="F299" s="19" t="n">
        <f aca="false">DATA!G299</f>
        <v>42.95</v>
      </c>
      <c r="G299" s="19" t="n">
        <f aca="false">DATA!H299</f>
        <v>2.93</v>
      </c>
      <c r="H299" s="18" t="n">
        <f aca="false">DATA!E299</f>
        <v>3</v>
      </c>
      <c r="I299" s="20" t="n">
        <f aca="false">F299*E299</f>
        <v>257.7</v>
      </c>
      <c r="J299" s="20" t="n">
        <f aca="false">PARAMETER!$B$4*G299*SQRT(E299)</f>
        <v>11.8051226166602</v>
      </c>
      <c r="K299" s="20" t="n">
        <f aca="false">I299+J299</f>
        <v>269.50512261666</v>
      </c>
      <c r="L299" s="20" t="n">
        <f aca="false">K299+F299*H299</f>
        <v>398.35512261666</v>
      </c>
      <c r="M299" s="16" t="str">
        <f aca="false">IF(C299&lt;=K299,"REORDER",IF(C299&gt;L299,"OVERSTOCK","OK"))</f>
        <v>OK</v>
      </c>
      <c r="N299" s="16" t="str">
        <f aca="false">IF(C299&lt;=D299,"REORDER","OK")</f>
        <v>OK</v>
      </c>
      <c r="O299" s="18" t="n">
        <f aca="false">IF(D299&lt;I299,1,0)</f>
        <v>1</v>
      </c>
      <c r="P299" s="20" t="n">
        <f aca="false">C299/F299</f>
        <v>6.44935972060535</v>
      </c>
      <c r="Q299" s="19" t="n">
        <f aca="false">DATA!N299</f>
        <v>89.11</v>
      </c>
      <c r="R299" s="19" t="n">
        <f aca="false">DATA!O299</f>
        <v>1.7</v>
      </c>
      <c r="S299" s="17" t="n">
        <f aca="false">C299*Q299</f>
        <v>24683.47</v>
      </c>
      <c r="T299" s="19" t="n">
        <f aca="false">C299*R299</f>
        <v>470.9</v>
      </c>
      <c r="U299" s="20" t="n">
        <f aca="false">MAX(0,C299-L299)</f>
        <v>0</v>
      </c>
      <c r="V299" s="17" t="n">
        <f aca="false">U299*Q299</f>
        <v>0</v>
      </c>
      <c r="W299" s="19" t="n">
        <f aca="false">U299*R299</f>
        <v>0</v>
      </c>
      <c r="X299" s="20" t="n">
        <f aca="false">MAX(0,K299-C299)</f>
        <v>0</v>
      </c>
      <c r="Y299" s="17" t="n">
        <f aca="false">F299*PARAMETER!$B$5*Q299</f>
        <v>1396955.1925</v>
      </c>
      <c r="Z299" s="21" t="n">
        <f aca="false">SUMIF($Y$2:$Y$3205,"&gt;="&amp;Y299)/SUM($Y$2:$Y$3205)</f>
        <v>0.571428365589108</v>
      </c>
      <c r="AA299" s="16" t="str">
        <f aca="false">IF(Z299&lt;=PARAMETER!$B$7,"A",IF(Z299&lt;=PARAMETER!$B$8,"B","C"))</f>
        <v>A</v>
      </c>
      <c r="AB299" s="22" t="n">
        <f aca="false">G299/F299</f>
        <v>0.0682188591385332</v>
      </c>
      <c r="AC299" s="16" t="str">
        <f aca="false">IF(AB299&lt;=PARAMETER!$B$9,"X",IF(AB299&lt;=PARAMETER!$B$10,"Y","Z"))</f>
        <v>X</v>
      </c>
      <c r="AD299" s="16" t="str">
        <f aca="false">AA299&amp;AC299</f>
        <v>AX</v>
      </c>
      <c r="AE299" s="22" t="n">
        <f aca="false">DATA!I299</f>
        <v>0.4</v>
      </c>
      <c r="AF299" s="18" t="n">
        <f aca="false">DATA!L299</f>
        <v>14</v>
      </c>
      <c r="AG299" s="16" t="str">
        <f aca="false">DATA!K299</f>
        <v>A</v>
      </c>
      <c r="AH299" s="18" t="n">
        <f aca="false">IF(AE299&gt;=PARAMETER!$B$12,1,0)</f>
        <v>0</v>
      </c>
      <c r="AI299" s="18" t="n">
        <f aca="false">IF(AF299&gt;=PARAMETER!$B$13,1,0)</f>
        <v>0</v>
      </c>
      <c r="AJ299" s="18" t="n">
        <f aca="false">IF(AND(AH299=1,AI299=1),1,0)</f>
        <v>0</v>
      </c>
    </row>
    <row r="300" customFormat="false" ht="15" hidden="false" customHeight="false" outlineLevel="0" collapsed="false">
      <c r="A300" s="16" t="str">
        <f aca="false">DATA!A300</f>
        <v>ITM10298</v>
      </c>
      <c r="B300" s="16" t="str">
        <f aca="false">DATA!B300</f>
        <v>Pharma</v>
      </c>
      <c r="C300" s="17" t="n">
        <f aca="false">DATA!C300</f>
        <v>489</v>
      </c>
      <c r="D300" s="17" t="n">
        <f aca="false">DATA!D300</f>
        <v>74</v>
      </c>
      <c r="E300" s="18" t="n">
        <f aca="false">DATA!F300</f>
        <v>6</v>
      </c>
      <c r="F300" s="19" t="n">
        <f aca="false">DATA!G300</f>
        <v>15.07</v>
      </c>
      <c r="G300" s="19" t="n">
        <f aca="false">DATA!H300</f>
        <v>3.32</v>
      </c>
      <c r="H300" s="18" t="n">
        <f aca="false">DATA!E300</f>
        <v>11</v>
      </c>
      <c r="I300" s="20" t="n">
        <f aca="false">F300*E300</f>
        <v>90.42</v>
      </c>
      <c r="J300" s="20" t="n">
        <f aca="false">PARAMETER!$B$4*G300*SQRT(E300)</f>
        <v>13.3764529308232</v>
      </c>
      <c r="K300" s="20" t="n">
        <f aca="false">I300+J300</f>
        <v>103.796452930823</v>
      </c>
      <c r="L300" s="20" t="n">
        <f aca="false">K300+F300*H300</f>
        <v>269.566452930823</v>
      </c>
      <c r="M300" s="16" t="str">
        <f aca="false">IF(C300&lt;=K300,"REORDER",IF(C300&gt;L300,"OVERSTOCK","OK"))</f>
        <v>OVERSTOCK</v>
      </c>
      <c r="N300" s="16" t="str">
        <f aca="false">IF(C300&lt;=D300,"REORDER","OK")</f>
        <v>OK</v>
      </c>
      <c r="O300" s="18" t="n">
        <f aca="false">IF(D300&lt;I300,1,0)</f>
        <v>1</v>
      </c>
      <c r="P300" s="20" t="n">
        <f aca="false">C300/F300</f>
        <v>32.4485733244857</v>
      </c>
      <c r="Q300" s="19" t="n">
        <f aca="false">DATA!N300</f>
        <v>174.42</v>
      </c>
      <c r="R300" s="19" t="n">
        <f aca="false">DATA!O300</f>
        <v>1.87</v>
      </c>
      <c r="S300" s="17" t="n">
        <f aca="false">C300*Q300</f>
        <v>85291.38</v>
      </c>
      <c r="T300" s="19" t="n">
        <f aca="false">C300*R300</f>
        <v>914.43</v>
      </c>
      <c r="U300" s="20" t="n">
        <f aca="false">MAX(0,C300-L300)</f>
        <v>219.433547069177</v>
      </c>
      <c r="V300" s="17" t="n">
        <f aca="false">U300*Q300</f>
        <v>38273.5992798058</v>
      </c>
      <c r="W300" s="19" t="n">
        <f aca="false">U300*R300</f>
        <v>410.340733019361</v>
      </c>
      <c r="X300" s="20" t="n">
        <f aca="false">MAX(0,K300-C300)</f>
        <v>0</v>
      </c>
      <c r="Y300" s="17" t="n">
        <f aca="false">F300*PARAMETER!$B$5*Q300</f>
        <v>959405.931</v>
      </c>
      <c r="Z300" s="21" t="n">
        <f aca="false">SUMIF($Y$2:$Y$3205,"&gt;="&amp;Y300)/SUM($Y$2:$Y$3205)</f>
        <v>0.752645163512807</v>
      </c>
      <c r="AA300" s="16" t="str">
        <f aca="false">IF(Z300&lt;=PARAMETER!$B$7,"A",IF(Z300&lt;=PARAMETER!$B$8,"B","C"))</f>
        <v>A</v>
      </c>
      <c r="AB300" s="22" t="n">
        <f aca="false">G300/F300</f>
        <v>0.220305242203052</v>
      </c>
      <c r="AC300" s="16" t="str">
        <f aca="false">IF(AB300&lt;=PARAMETER!$B$9,"X",IF(AB300&lt;=PARAMETER!$B$10,"Y","Z"))</f>
        <v>X</v>
      </c>
      <c r="AD300" s="16" t="str">
        <f aca="false">AA300&amp;AC300</f>
        <v>AX</v>
      </c>
      <c r="AE300" s="22" t="n">
        <f aca="false">DATA!I300</f>
        <v>0.26</v>
      </c>
      <c r="AF300" s="18" t="n">
        <f aca="false">DATA!L300</f>
        <v>134</v>
      </c>
      <c r="AG300" s="16" t="str">
        <f aca="false">DATA!K300</f>
        <v>B</v>
      </c>
      <c r="AH300" s="18" t="n">
        <f aca="false">IF(AE300&gt;=PARAMETER!$B$12,1,0)</f>
        <v>0</v>
      </c>
      <c r="AI300" s="18" t="n">
        <f aca="false">IF(AF300&gt;=PARAMETER!$B$13,1,0)</f>
        <v>1</v>
      </c>
      <c r="AJ300" s="18" t="n">
        <f aca="false">IF(AND(AH300=1,AI300=1),1,0)</f>
        <v>0</v>
      </c>
    </row>
    <row r="301" customFormat="false" ht="15" hidden="false" customHeight="false" outlineLevel="0" collapsed="false">
      <c r="A301" s="16" t="str">
        <f aca="false">DATA!A301</f>
        <v>ITM10299</v>
      </c>
      <c r="B301" s="16" t="str">
        <f aca="false">DATA!B301</f>
        <v>Electronics</v>
      </c>
      <c r="C301" s="17" t="n">
        <f aca="false">DATA!C301</f>
        <v>356</v>
      </c>
      <c r="D301" s="17" t="n">
        <f aca="false">DATA!D301</f>
        <v>60</v>
      </c>
      <c r="E301" s="18" t="n">
        <f aca="false">DATA!F301</f>
        <v>7</v>
      </c>
      <c r="F301" s="19" t="n">
        <f aca="false">DATA!G301</f>
        <v>10</v>
      </c>
      <c r="G301" s="19" t="n">
        <f aca="false">DATA!H301</f>
        <v>7.8</v>
      </c>
      <c r="H301" s="18" t="n">
        <f aca="false">DATA!E301</f>
        <v>6</v>
      </c>
      <c r="I301" s="20" t="n">
        <f aca="false">F301*E301</f>
        <v>70</v>
      </c>
      <c r="J301" s="20" t="n">
        <f aca="false">PARAMETER!$B$4*G301*SQRT(E301)</f>
        <v>33.9446143921264</v>
      </c>
      <c r="K301" s="20" t="n">
        <f aca="false">I301+J301</f>
        <v>103.944614392126</v>
      </c>
      <c r="L301" s="20" t="n">
        <f aca="false">K301+F301*H301</f>
        <v>163.944614392126</v>
      </c>
      <c r="M301" s="16" t="str">
        <f aca="false">IF(C301&lt;=K301,"REORDER",IF(C301&gt;L301,"OVERSTOCK","OK"))</f>
        <v>OVERSTOCK</v>
      </c>
      <c r="N301" s="16" t="str">
        <f aca="false">IF(C301&lt;=D301,"REORDER","OK")</f>
        <v>OK</v>
      </c>
      <c r="O301" s="18" t="n">
        <f aca="false">IF(D301&lt;I301,1,0)</f>
        <v>1</v>
      </c>
      <c r="P301" s="20" t="n">
        <f aca="false">C301/F301</f>
        <v>35.6</v>
      </c>
      <c r="Q301" s="19" t="n">
        <f aca="false">DATA!N301</f>
        <v>132.71</v>
      </c>
      <c r="R301" s="19" t="n">
        <f aca="false">DATA!O301</f>
        <v>1.35</v>
      </c>
      <c r="S301" s="17" t="n">
        <f aca="false">C301*Q301</f>
        <v>47244.76</v>
      </c>
      <c r="T301" s="19" t="n">
        <f aca="false">C301*R301</f>
        <v>480.6</v>
      </c>
      <c r="U301" s="20" t="n">
        <f aca="false">MAX(0,C301-L301)</f>
        <v>192.055385607874</v>
      </c>
      <c r="V301" s="17" t="n">
        <f aca="false">U301*Q301</f>
        <v>25487.6702240209</v>
      </c>
      <c r="W301" s="19" t="n">
        <f aca="false">U301*R301</f>
        <v>259.274770570629</v>
      </c>
      <c r="X301" s="20" t="n">
        <f aca="false">MAX(0,K301-C301)</f>
        <v>0</v>
      </c>
      <c r="Y301" s="17" t="n">
        <f aca="false">F301*PARAMETER!$B$5*Q301</f>
        <v>484391.5</v>
      </c>
      <c r="Z301" s="21" t="n">
        <f aca="false">SUMIF($Y$2:$Y$3205,"&gt;="&amp;Y301)/SUM($Y$2:$Y$3205)</f>
        <v>0.910963042209605</v>
      </c>
      <c r="AA301" s="16" t="str">
        <f aca="false">IF(Z301&lt;=PARAMETER!$B$7,"A",IF(Z301&lt;=PARAMETER!$B$8,"B","C"))</f>
        <v>B</v>
      </c>
      <c r="AB301" s="22" t="n">
        <f aca="false">G301/F301</f>
        <v>0.78</v>
      </c>
      <c r="AC301" s="16" t="str">
        <f aca="false">IF(AB301&lt;=PARAMETER!$B$9,"X",IF(AB301&lt;=PARAMETER!$B$10,"Y","Z"))</f>
        <v>Z</v>
      </c>
      <c r="AD301" s="16" t="str">
        <f aca="false">AA301&amp;AC301</f>
        <v>BZ</v>
      </c>
      <c r="AE301" s="22" t="n">
        <f aca="false">DATA!I301</f>
        <v>0.29</v>
      </c>
      <c r="AF301" s="18" t="n">
        <f aca="false">DATA!L301</f>
        <v>120</v>
      </c>
      <c r="AG301" s="16" t="str">
        <f aca="false">DATA!K301</f>
        <v>B</v>
      </c>
      <c r="AH301" s="18" t="n">
        <f aca="false">IF(AE301&gt;=PARAMETER!$B$12,1,0)</f>
        <v>0</v>
      </c>
      <c r="AI301" s="18" t="n">
        <f aca="false">IF(AF301&gt;=PARAMETER!$B$13,1,0)</f>
        <v>1</v>
      </c>
      <c r="AJ301" s="18" t="n">
        <f aca="false">IF(AND(AH301=1,AI301=1),1,0)</f>
        <v>0</v>
      </c>
    </row>
    <row r="302" customFormat="false" ht="15" hidden="false" customHeight="false" outlineLevel="0" collapsed="false">
      <c r="A302" s="16" t="str">
        <f aca="false">DATA!A302</f>
        <v>ITM10300</v>
      </c>
      <c r="B302" s="16" t="str">
        <f aca="false">DATA!B302</f>
        <v>Automotive</v>
      </c>
      <c r="C302" s="17" t="n">
        <f aca="false">DATA!C302</f>
        <v>375</v>
      </c>
      <c r="D302" s="17" t="n">
        <f aca="false">DATA!D302</f>
        <v>52</v>
      </c>
      <c r="E302" s="18" t="n">
        <f aca="false">DATA!F302</f>
        <v>9</v>
      </c>
      <c r="F302" s="19" t="n">
        <f aca="false">DATA!G302</f>
        <v>19.56</v>
      </c>
      <c r="G302" s="19" t="n">
        <f aca="false">DATA!H302</f>
        <v>4.56</v>
      </c>
      <c r="H302" s="18" t="n">
        <f aca="false">DATA!E302</f>
        <v>7</v>
      </c>
      <c r="I302" s="20" t="n">
        <f aca="false">F302*E302</f>
        <v>176.04</v>
      </c>
      <c r="J302" s="20" t="n">
        <f aca="false">PARAMETER!$B$4*G302*SQRT(E302)</f>
        <v>22.5015976166961</v>
      </c>
      <c r="K302" s="20" t="n">
        <f aca="false">I302+J302</f>
        <v>198.541597616696</v>
      </c>
      <c r="L302" s="20" t="n">
        <f aca="false">K302+F302*H302</f>
        <v>335.461597616696</v>
      </c>
      <c r="M302" s="16" t="str">
        <f aca="false">IF(C302&lt;=K302,"REORDER",IF(C302&gt;L302,"OVERSTOCK","OK"))</f>
        <v>OVERSTOCK</v>
      </c>
      <c r="N302" s="16" t="str">
        <f aca="false">IF(C302&lt;=D302,"REORDER","OK")</f>
        <v>OK</v>
      </c>
      <c r="O302" s="18" t="n">
        <f aca="false">IF(D302&lt;I302,1,0)</f>
        <v>1</v>
      </c>
      <c r="P302" s="20" t="n">
        <f aca="false">C302/F302</f>
        <v>19.1717791411043</v>
      </c>
      <c r="Q302" s="19" t="n">
        <f aca="false">DATA!N302</f>
        <v>35.77</v>
      </c>
      <c r="R302" s="19" t="n">
        <f aca="false">DATA!O302</f>
        <v>1.67</v>
      </c>
      <c r="S302" s="17" t="n">
        <f aca="false">C302*Q302</f>
        <v>13413.75</v>
      </c>
      <c r="T302" s="19" t="n">
        <f aca="false">C302*R302</f>
        <v>626.25</v>
      </c>
      <c r="U302" s="20" t="n">
        <f aca="false">MAX(0,C302-L302)</f>
        <v>39.5384023833039</v>
      </c>
      <c r="V302" s="17" t="n">
        <f aca="false">U302*Q302</f>
        <v>1414.28865325078</v>
      </c>
      <c r="W302" s="19" t="n">
        <f aca="false">U302*R302</f>
        <v>66.0291319801175</v>
      </c>
      <c r="X302" s="20" t="n">
        <f aca="false">MAX(0,K302-C302)</f>
        <v>0</v>
      </c>
      <c r="Y302" s="17" t="n">
        <f aca="false">F302*PARAMETER!$B$5*Q302</f>
        <v>255376.338</v>
      </c>
      <c r="Z302" s="21" t="n">
        <f aca="false">SUMIF($Y$2:$Y$3205,"&gt;="&amp;Y302)/SUM($Y$2:$Y$3205)</f>
        <v>0.970909643738028</v>
      </c>
      <c r="AA302" s="16" t="str">
        <f aca="false">IF(Z302&lt;=PARAMETER!$B$7,"A",IF(Z302&lt;=PARAMETER!$B$8,"B","C"))</f>
        <v>C</v>
      </c>
      <c r="AB302" s="22" t="n">
        <f aca="false">G302/F302</f>
        <v>0.233128834355828</v>
      </c>
      <c r="AC302" s="16" t="str">
        <f aca="false">IF(AB302&lt;=PARAMETER!$B$9,"X",IF(AB302&lt;=PARAMETER!$B$10,"Y","Z"))</f>
        <v>X</v>
      </c>
      <c r="AD302" s="16" t="str">
        <f aca="false">AA302&amp;AC302</f>
        <v>CX</v>
      </c>
      <c r="AE302" s="22" t="n">
        <f aca="false">DATA!I302</f>
        <v>0.66</v>
      </c>
      <c r="AF302" s="18" t="n">
        <f aca="false">DATA!L302</f>
        <v>81</v>
      </c>
      <c r="AG302" s="16" t="str">
        <f aca="false">DATA!K302</f>
        <v>B</v>
      </c>
      <c r="AH302" s="18" t="n">
        <f aca="false">IF(AE302&gt;=PARAMETER!$B$12,1,0)</f>
        <v>0</v>
      </c>
      <c r="AI302" s="18" t="n">
        <f aca="false">IF(AF302&gt;=PARAMETER!$B$13,1,0)</f>
        <v>0</v>
      </c>
      <c r="AJ302" s="18" t="n">
        <f aca="false">IF(AND(AH302=1,AI302=1),1,0)</f>
        <v>0</v>
      </c>
    </row>
    <row r="303" customFormat="false" ht="15" hidden="false" customHeight="false" outlineLevel="0" collapsed="false">
      <c r="A303" s="16" t="str">
        <f aca="false">DATA!A303</f>
        <v>ITM10301</v>
      </c>
      <c r="B303" s="16" t="str">
        <f aca="false">DATA!B303</f>
        <v>Automotive</v>
      </c>
      <c r="C303" s="17" t="n">
        <f aca="false">DATA!C303</f>
        <v>417</v>
      </c>
      <c r="D303" s="17" t="n">
        <f aca="false">DATA!D303</f>
        <v>95</v>
      </c>
      <c r="E303" s="18" t="n">
        <f aca="false">DATA!F303</f>
        <v>2</v>
      </c>
      <c r="F303" s="19" t="n">
        <f aca="false">DATA!G303</f>
        <v>44.82</v>
      </c>
      <c r="G303" s="19" t="n">
        <f aca="false">DATA!H303</f>
        <v>8.28</v>
      </c>
      <c r="H303" s="18" t="n">
        <f aca="false">DATA!E303</f>
        <v>5</v>
      </c>
      <c r="I303" s="20" t="n">
        <f aca="false">F303*E303</f>
        <v>89.64</v>
      </c>
      <c r="J303" s="20" t="n">
        <f aca="false">PARAMETER!$B$4*G303*SQRT(E303)</f>
        <v>19.2607232648857</v>
      </c>
      <c r="K303" s="20" t="n">
        <f aca="false">I303+J303</f>
        <v>108.900723264886</v>
      </c>
      <c r="L303" s="20" t="n">
        <f aca="false">K303+F303*H303</f>
        <v>333.000723264886</v>
      </c>
      <c r="M303" s="16" t="str">
        <f aca="false">IF(C303&lt;=K303,"REORDER",IF(C303&gt;L303,"OVERSTOCK","OK"))</f>
        <v>OVERSTOCK</v>
      </c>
      <c r="N303" s="16" t="str">
        <f aca="false">IF(C303&lt;=D303,"REORDER","OK")</f>
        <v>OK</v>
      </c>
      <c r="O303" s="18" t="n">
        <f aca="false">IF(D303&lt;I303,1,0)</f>
        <v>0</v>
      </c>
      <c r="P303" s="20" t="n">
        <f aca="false">C303/F303</f>
        <v>9.30388219544846</v>
      </c>
      <c r="Q303" s="19" t="n">
        <f aca="false">DATA!N303</f>
        <v>17.36</v>
      </c>
      <c r="R303" s="19" t="n">
        <f aca="false">DATA!O303</f>
        <v>1.5</v>
      </c>
      <c r="S303" s="17" t="n">
        <f aca="false">C303*Q303</f>
        <v>7239.12</v>
      </c>
      <c r="T303" s="19" t="n">
        <f aca="false">C303*R303</f>
        <v>625.5</v>
      </c>
      <c r="U303" s="20" t="n">
        <f aca="false">MAX(0,C303-L303)</f>
        <v>83.9992767351143</v>
      </c>
      <c r="V303" s="17" t="n">
        <f aca="false">U303*Q303</f>
        <v>1458.22744412158</v>
      </c>
      <c r="W303" s="19" t="n">
        <f aca="false">U303*R303</f>
        <v>125.998915102671</v>
      </c>
      <c r="X303" s="20" t="n">
        <f aca="false">MAX(0,K303-C303)</f>
        <v>0</v>
      </c>
      <c r="Y303" s="17" t="n">
        <f aca="false">F303*PARAMETER!$B$5*Q303</f>
        <v>283997.448</v>
      </c>
      <c r="Z303" s="21" t="n">
        <f aca="false">SUMIF($Y$2:$Y$3205,"&gt;="&amp;Y303)/SUM($Y$2:$Y$3205)</f>
        <v>0.964307547383482</v>
      </c>
      <c r="AA303" s="16" t="str">
        <f aca="false">IF(Z303&lt;=PARAMETER!$B$7,"A",IF(Z303&lt;=PARAMETER!$B$8,"B","C"))</f>
        <v>C</v>
      </c>
      <c r="AB303" s="22" t="n">
        <f aca="false">G303/F303</f>
        <v>0.184738955823293</v>
      </c>
      <c r="AC303" s="16" t="str">
        <f aca="false">IF(AB303&lt;=PARAMETER!$B$9,"X",IF(AB303&lt;=PARAMETER!$B$10,"Y","Z"))</f>
        <v>X</v>
      </c>
      <c r="AD303" s="16" t="str">
        <f aca="false">AA303&amp;AC303</f>
        <v>CX</v>
      </c>
      <c r="AE303" s="22" t="n">
        <f aca="false">DATA!I303</f>
        <v>0.32</v>
      </c>
      <c r="AF303" s="18" t="n">
        <f aca="false">DATA!L303</f>
        <v>96</v>
      </c>
      <c r="AG303" s="16" t="str">
        <f aca="false">DATA!K303</f>
        <v>B</v>
      </c>
      <c r="AH303" s="18" t="n">
        <f aca="false">IF(AE303&gt;=PARAMETER!$B$12,1,0)</f>
        <v>0</v>
      </c>
      <c r="AI303" s="18" t="n">
        <f aca="false">IF(AF303&gt;=PARAMETER!$B$13,1,0)</f>
        <v>1</v>
      </c>
      <c r="AJ303" s="18" t="n">
        <f aca="false">IF(AND(AH303=1,AI303=1),1,0)</f>
        <v>0</v>
      </c>
    </row>
    <row r="304" customFormat="false" ht="15" hidden="false" customHeight="false" outlineLevel="0" collapsed="false">
      <c r="A304" s="16" t="str">
        <f aca="false">DATA!A304</f>
        <v>ITM10302</v>
      </c>
      <c r="B304" s="16" t="str">
        <f aca="false">DATA!B304</f>
        <v>Electronics</v>
      </c>
      <c r="C304" s="17" t="n">
        <f aca="false">DATA!C304</f>
        <v>157</v>
      </c>
      <c r="D304" s="17" t="n">
        <f aca="false">DATA!D304</f>
        <v>32</v>
      </c>
      <c r="E304" s="18" t="n">
        <f aca="false">DATA!F304</f>
        <v>6</v>
      </c>
      <c r="F304" s="19" t="n">
        <f aca="false">DATA!G304</f>
        <v>1.48</v>
      </c>
      <c r="G304" s="19" t="n">
        <f aca="false">DATA!H304</f>
        <v>7.96</v>
      </c>
      <c r="H304" s="18" t="n">
        <f aca="false">DATA!E304</f>
        <v>6</v>
      </c>
      <c r="I304" s="20" t="n">
        <f aca="false">F304*E304</f>
        <v>8.88</v>
      </c>
      <c r="J304" s="20" t="n">
        <f aca="false">PARAMETER!$B$4*G304*SQRT(E304)</f>
        <v>32.0712546172748</v>
      </c>
      <c r="K304" s="20" t="n">
        <f aca="false">I304+J304</f>
        <v>40.9512546172748</v>
      </c>
      <c r="L304" s="20" t="n">
        <f aca="false">K304+F304*H304</f>
        <v>49.8312546172748</v>
      </c>
      <c r="M304" s="16" t="str">
        <f aca="false">IF(C304&lt;=K304,"REORDER",IF(C304&gt;L304,"OVERSTOCK","OK"))</f>
        <v>OVERSTOCK</v>
      </c>
      <c r="N304" s="16" t="str">
        <f aca="false">IF(C304&lt;=D304,"REORDER","OK")</f>
        <v>OK</v>
      </c>
      <c r="O304" s="18" t="n">
        <f aca="false">IF(D304&lt;I304,1,0)</f>
        <v>0</v>
      </c>
      <c r="P304" s="20" t="n">
        <f aca="false">C304/F304</f>
        <v>106.081081081081</v>
      </c>
      <c r="Q304" s="19" t="n">
        <f aca="false">DATA!N304</f>
        <v>56.37</v>
      </c>
      <c r="R304" s="19" t="n">
        <f aca="false">DATA!O304</f>
        <v>1.43</v>
      </c>
      <c r="S304" s="17" t="n">
        <f aca="false">C304*Q304</f>
        <v>8850.09</v>
      </c>
      <c r="T304" s="19" t="n">
        <f aca="false">C304*R304</f>
        <v>224.51</v>
      </c>
      <c r="U304" s="20" t="n">
        <f aca="false">MAX(0,C304-L304)</f>
        <v>107.168745382725</v>
      </c>
      <c r="V304" s="17" t="n">
        <f aca="false">U304*Q304</f>
        <v>6041.10217722422</v>
      </c>
      <c r="W304" s="19" t="n">
        <f aca="false">U304*R304</f>
        <v>153.251305897297</v>
      </c>
      <c r="X304" s="20" t="n">
        <f aca="false">MAX(0,K304-C304)</f>
        <v>0</v>
      </c>
      <c r="Y304" s="17" t="n">
        <f aca="false">F304*PARAMETER!$B$5*Q304</f>
        <v>30451.074</v>
      </c>
      <c r="Z304" s="21" t="n">
        <f aca="false">SUMIF($Y$2:$Y$3205,"&gt;="&amp;Y304)/SUM($Y$2:$Y$3205)</f>
        <v>0.999849194730426</v>
      </c>
      <c r="AA304" s="16" t="str">
        <f aca="false">IF(Z304&lt;=PARAMETER!$B$7,"A",IF(Z304&lt;=PARAMETER!$B$8,"B","C"))</f>
        <v>C</v>
      </c>
      <c r="AB304" s="22" t="n">
        <f aca="false">G304/F304</f>
        <v>5.37837837837838</v>
      </c>
      <c r="AC304" s="16" t="str">
        <f aca="false">IF(AB304&lt;=PARAMETER!$B$9,"X",IF(AB304&lt;=PARAMETER!$B$10,"Y","Z"))</f>
        <v>Z</v>
      </c>
      <c r="AD304" s="16" t="str">
        <f aca="false">AA304&amp;AC304</f>
        <v>CZ</v>
      </c>
      <c r="AE304" s="22" t="n">
        <f aca="false">DATA!I304</f>
        <v>0.89</v>
      </c>
      <c r="AF304" s="18" t="n">
        <f aca="false">DATA!L304</f>
        <v>12</v>
      </c>
      <c r="AG304" s="16" t="str">
        <f aca="false">DATA!K304</f>
        <v>D</v>
      </c>
      <c r="AH304" s="18" t="n">
        <f aca="false">IF(AE304&gt;=PARAMETER!$B$12,1,0)</f>
        <v>1</v>
      </c>
      <c r="AI304" s="18" t="n">
        <f aca="false">IF(AF304&gt;=PARAMETER!$B$13,1,0)</f>
        <v>0</v>
      </c>
      <c r="AJ304" s="18" t="n">
        <f aca="false">IF(AND(AH304=1,AI304=1),1,0)</f>
        <v>0</v>
      </c>
    </row>
    <row r="305" customFormat="false" ht="15" hidden="false" customHeight="false" outlineLevel="0" collapsed="false">
      <c r="A305" s="16" t="str">
        <f aca="false">DATA!A305</f>
        <v>ITM10303</v>
      </c>
      <c r="B305" s="16" t="str">
        <f aca="false">DATA!B305</f>
        <v>Automotive</v>
      </c>
      <c r="C305" s="17" t="n">
        <f aca="false">DATA!C305</f>
        <v>182</v>
      </c>
      <c r="D305" s="17" t="n">
        <f aca="false">DATA!D305</f>
        <v>65</v>
      </c>
      <c r="E305" s="18" t="n">
        <f aca="false">DATA!F305</f>
        <v>9</v>
      </c>
      <c r="F305" s="19" t="n">
        <f aca="false">DATA!G305</f>
        <v>34.22</v>
      </c>
      <c r="G305" s="19" t="n">
        <f aca="false">DATA!H305</f>
        <v>9.33</v>
      </c>
      <c r="H305" s="18" t="n">
        <f aca="false">DATA!E305</f>
        <v>14</v>
      </c>
      <c r="I305" s="20" t="n">
        <f aca="false">F305*E305</f>
        <v>307.98</v>
      </c>
      <c r="J305" s="20" t="n">
        <f aca="false">PARAMETER!$B$4*G305*SQRT(E305)</f>
        <v>46.0394530183717</v>
      </c>
      <c r="K305" s="20" t="n">
        <f aca="false">I305+J305</f>
        <v>354.019453018372</v>
      </c>
      <c r="L305" s="20" t="n">
        <f aca="false">K305+F305*H305</f>
        <v>833.099453018372</v>
      </c>
      <c r="M305" s="16" t="str">
        <f aca="false">IF(C305&lt;=K305,"REORDER",IF(C305&gt;L305,"OVERSTOCK","OK"))</f>
        <v>REORDER</v>
      </c>
      <c r="N305" s="16" t="str">
        <f aca="false">IF(C305&lt;=D305,"REORDER","OK")</f>
        <v>OK</v>
      </c>
      <c r="O305" s="18" t="n">
        <f aca="false">IF(D305&lt;I305,1,0)</f>
        <v>1</v>
      </c>
      <c r="P305" s="20" t="n">
        <f aca="false">C305/F305</f>
        <v>5.31852717708942</v>
      </c>
      <c r="Q305" s="19" t="n">
        <f aca="false">DATA!N305</f>
        <v>81.89</v>
      </c>
      <c r="R305" s="19" t="n">
        <f aca="false">DATA!O305</f>
        <v>1.56</v>
      </c>
      <c r="S305" s="17" t="n">
        <f aca="false">C305*Q305</f>
        <v>14903.98</v>
      </c>
      <c r="T305" s="19" t="n">
        <f aca="false">C305*R305</f>
        <v>283.92</v>
      </c>
      <c r="U305" s="20" t="n">
        <f aca="false">MAX(0,C305-L305)</f>
        <v>0</v>
      </c>
      <c r="V305" s="17" t="n">
        <f aca="false">U305*Q305</f>
        <v>0</v>
      </c>
      <c r="W305" s="19" t="n">
        <f aca="false">U305*R305</f>
        <v>0</v>
      </c>
      <c r="X305" s="20" t="n">
        <f aca="false">MAX(0,K305-C305)</f>
        <v>172.019453018372</v>
      </c>
      <c r="Y305" s="17" t="n">
        <f aca="false">F305*PARAMETER!$B$5*Q305</f>
        <v>1022830.667</v>
      </c>
      <c r="Z305" s="21" t="n">
        <f aca="false">SUMIF($Y$2:$Y$3205,"&gt;="&amp;Y305)/SUM($Y$2:$Y$3205)</f>
        <v>0.721972699379697</v>
      </c>
      <c r="AA305" s="16" t="str">
        <f aca="false">IF(Z305&lt;=PARAMETER!$B$7,"A",IF(Z305&lt;=PARAMETER!$B$8,"B","C"))</f>
        <v>A</v>
      </c>
      <c r="AB305" s="22" t="n">
        <f aca="false">G305/F305</f>
        <v>0.272647574517826</v>
      </c>
      <c r="AC305" s="16" t="str">
        <f aca="false">IF(AB305&lt;=PARAMETER!$B$9,"X",IF(AB305&lt;=PARAMETER!$B$10,"Y","Z"))</f>
        <v>Y</v>
      </c>
      <c r="AD305" s="16" t="str">
        <f aca="false">AA305&amp;AC305</f>
        <v>AY</v>
      </c>
      <c r="AE305" s="22" t="n">
        <f aca="false">DATA!I305</f>
        <v>0.19</v>
      </c>
      <c r="AF305" s="18" t="n">
        <f aca="false">DATA!L305</f>
        <v>174</v>
      </c>
      <c r="AG305" s="16" t="str">
        <f aca="false">DATA!K305</f>
        <v>A</v>
      </c>
      <c r="AH305" s="18" t="n">
        <f aca="false">IF(AE305&gt;=PARAMETER!$B$12,1,0)</f>
        <v>0</v>
      </c>
      <c r="AI305" s="18" t="n">
        <f aca="false">IF(AF305&gt;=PARAMETER!$B$13,1,0)</f>
        <v>1</v>
      </c>
      <c r="AJ305" s="18" t="n">
        <f aca="false">IF(AND(AH305=1,AI305=1),1,0)</f>
        <v>0</v>
      </c>
    </row>
    <row r="306" customFormat="false" ht="15" hidden="false" customHeight="false" outlineLevel="0" collapsed="false">
      <c r="A306" s="16" t="str">
        <f aca="false">DATA!A306</f>
        <v>ITM10304</v>
      </c>
      <c r="B306" s="16" t="str">
        <f aca="false">DATA!B306</f>
        <v>Groceries</v>
      </c>
      <c r="C306" s="17" t="n">
        <f aca="false">DATA!C306</f>
        <v>428</v>
      </c>
      <c r="D306" s="17" t="n">
        <f aca="false">DATA!D306</f>
        <v>28</v>
      </c>
      <c r="E306" s="18" t="n">
        <f aca="false">DATA!F306</f>
        <v>4</v>
      </c>
      <c r="F306" s="19" t="n">
        <f aca="false">DATA!G306</f>
        <v>24.38</v>
      </c>
      <c r="G306" s="19" t="n">
        <f aca="false">DATA!H306</f>
        <v>7.69</v>
      </c>
      <c r="H306" s="18" t="n">
        <f aca="false">DATA!E306</f>
        <v>10</v>
      </c>
      <c r="I306" s="20" t="n">
        <f aca="false">F306*E306</f>
        <v>97.52</v>
      </c>
      <c r="J306" s="20" t="n">
        <f aca="false">PARAMETER!$B$4*G306*SQRT(E306)</f>
        <v>25.2978487825136</v>
      </c>
      <c r="K306" s="20" t="n">
        <f aca="false">I306+J306</f>
        <v>122.817848782514</v>
      </c>
      <c r="L306" s="20" t="n">
        <f aca="false">K306+F306*H306</f>
        <v>366.617848782514</v>
      </c>
      <c r="M306" s="16" t="str">
        <f aca="false">IF(C306&lt;=K306,"REORDER",IF(C306&gt;L306,"OVERSTOCK","OK"))</f>
        <v>OVERSTOCK</v>
      </c>
      <c r="N306" s="16" t="str">
        <f aca="false">IF(C306&lt;=D306,"REORDER","OK")</f>
        <v>OK</v>
      </c>
      <c r="O306" s="18" t="n">
        <f aca="false">IF(D306&lt;I306,1,0)</f>
        <v>1</v>
      </c>
      <c r="P306" s="20" t="n">
        <f aca="false">C306/F306</f>
        <v>17.5553732567678</v>
      </c>
      <c r="Q306" s="19" t="n">
        <f aca="false">DATA!N306</f>
        <v>169.14</v>
      </c>
      <c r="R306" s="19" t="n">
        <f aca="false">DATA!O306</f>
        <v>1.06</v>
      </c>
      <c r="S306" s="17" t="n">
        <f aca="false">C306*Q306</f>
        <v>72391.92</v>
      </c>
      <c r="T306" s="19" t="n">
        <f aca="false">C306*R306</f>
        <v>453.68</v>
      </c>
      <c r="U306" s="20" t="n">
        <f aca="false">MAX(0,C306-L306)</f>
        <v>61.3821512174864</v>
      </c>
      <c r="V306" s="17" t="n">
        <f aca="false">U306*Q306</f>
        <v>10382.1770569256</v>
      </c>
      <c r="W306" s="19" t="n">
        <f aca="false">U306*R306</f>
        <v>65.0650802905355</v>
      </c>
      <c r="X306" s="20" t="n">
        <f aca="false">MAX(0,K306-C306)</f>
        <v>0</v>
      </c>
      <c r="Y306" s="17" t="n">
        <f aca="false">F306*PARAMETER!$B$5*Q306</f>
        <v>1505126.118</v>
      </c>
      <c r="Z306" s="21" t="n">
        <f aca="false">SUMIF($Y$2:$Y$3205,"&gt;="&amp;Y306)/SUM($Y$2:$Y$3205)</f>
        <v>0.524797013014428</v>
      </c>
      <c r="AA306" s="16" t="str">
        <f aca="false">IF(Z306&lt;=PARAMETER!$B$7,"A",IF(Z306&lt;=PARAMETER!$B$8,"B","C"))</f>
        <v>A</v>
      </c>
      <c r="AB306" s="22" t="n">
        <f aca="false">G306/F306</f>
        <v>0.315422477440525</v>
      </c>
      <c r="AC306" s="16" t="str">
        <f aca="false">IF(AB306&lt;=PARAMETER!$B$9,"X",IF(AB306&lt;=PARAMETER!$B$10,"Y","Z"))</f>
        <v>Y</v>
      </c>
      <c r="AD306" s="16" t="str">
        <f aca="false">AA306&amp;AC306</f>
        <v>AY</v>
      </c>
      <c r="AE306" s="22" t="n">
        <f aca="false">DATA!I306</f>
        <v>0.13</v>
      </c>
      <c r="AF306" s="18" t="n">
        <f aca="false">DATA!L306</f>
        <v>102</v>
      </c>
      <c r="AG306" s="16" t="str">
        <f aca="false">DATA!K306</f>
        <v>C</v>
      </c>
      <c r="AH306" s="18" t="n">
        <f aca="false">IF(AE306&gt;=PARAMETER!$B$12,1,0)</f>
        <v>0</v>
      </c>
      <c r="AI306" s="18" t="n">
        <f aca="false">IF(AF306&gt;=PARAMETER!$B$13,1,0)</f>
        <v>1</v>
      </c>
      <c r="AJ306" s="18" t="n">
        <f aca="false">IF(AND(AH306=1,AI306=1),1,0)</f>
        <v>0</v>
      </c>
    </row>
    <row r="307" customFormat="false" ht="15" hidden="false" customHeight="false" outlineLevel="0" collapsed="false">
      <c r="A307" s="16" t="str">
        <f aca="false">DATA!A307</f>
        <v>ITM10305</v>
      </c>
      <c r="B307" s="16" t="str">
        <f aca="false">DATA!B307</f>
        <v>Pharma</v>
      </c>
      <c r="C307" s="17" t="n">
        <f aca="false">DATA!C307</f>
        <v>406</v>
      </c>
      <c r="D307" s="17" t="n">
        <f aca="false">DATA!D307</f>
        <v>91</v>
      </c>
      <c r="E307" s="18" t="n">
        <f aca="false">DATA!F307</f>
        <v>5</v>
      </c>
      <c r="F307" s="19" t="n">
        <f aca="false">DATA!G307</f>
        <v>8.89</v>
      </c>
      <c r="G307" s="19" t="n">
        <f aca="false">DATA!H307</f>
        <v>0.99</v>
      </c>
      <c r="H307" s="18" t="n">
        <f aca="false">DATA!E307</f>
        <v>6</v>
      </c>
      <c r="I307" s="20" t="n">
        <f aca="false">F307*E307</f>
        <v>44.45</v>
      </c>
      <c r="J307" s="20" t="n">
        <f aca="false">PARAMETER!$B$4*G307*SQRT(E307)</f>
        <v>3.64122447767156</v>
      </c>
      <c r="K307" s="20" t="n">
        <f aca="false">I307+J307</f>
        <v>48.0912244776716</v>
      </c>
      <c r="L307" s="20" t="n">
        <f aca="false">K307+F307*H307</f>
        <v>101.431224477672</v>
      </c>
      <c r="M307" s="16" t="str">
        <f aca="false">IF(C307&lt;=K307,"REORDER",IF(C307&gt;L307,"OVERSTOCK","OK"))</f>
        <v>OVERSTOCK</v>
      </c>
      <c r="N307" s="16" t="str">
        <f aca="false">IF(C307&lt;=D307,"REORDER","OK")</f>
        <v>OK</v>
      </c>
      <c r="O307" s="18" t="n">
        <f aca="false">IF(D307&lt;I307,1,0)</f>
        <v>0</v>
      </c>
      <c r="P307" s="20" t="n">
        <f aca="false">C307/F307</f>
        <v>45.6692913385827</v>
      </c>
      <c r="Q307" s="19" t="n">
        <f aca="false">DATA!N307</f>
        <v>150.84</v>
      </c>
      <c r="R307" s="19" t="n">
        <f aca="false">DATA!O307</f>
        <v>0.97</v>
      </c>
      <c r="S307" s="17" t="n">
        <f aca="false">C307*Q307</f>
        <v>61241.04</v>
      </c>
      <c r="T307" s="19" t="n">
        <f aca="false">C307*R307</f>
        <v>393.82</v>
      </c>
      <c r="U307" s="20" t="n">
        <f aca="false">MAX(0,C307-L307)</f>
        <v>304.568775522328</v>
      </c>
      <c r="V307" s="17" t="n">
        <f aca="false">U307*Q307</f>
        <v>45941.154099788</v>
      </c>
      <c r="W307" s="19" t="n">
        <f aca="false">U307*R307</f>
        <v>295.431712256659</v>
      </c>
      <c r="X307" s="20" t="n">
        <f aca="false">MAX(0,K307-C307)</f>
        <v>0</v>
      </c>
      <c r="Y307" s="17" t="n">
        <f aca="false">F307*PARAMETER!$B$5*Q307</f>
        <v>489453.174</v>
      </c>
      <c r="Z307" s="21" t="n">
        <f aca="false">SUMIF($Y$2:$Y$3205,"&gt;="&amp;Y307)/SUM($Y$2:$Y$3205)</f>
        <v>0.909101538609645</v>
      </c>
      <c r="AA307" s="16" t="str">
        <f aca="false">IF(Z307&lt;=PARAMETER!$B$7,"A",IF(Z307&lt;=PARAMETER!$B$8,"B","C"))</f>
        <v>B</v>
      </c>
      <c r="AB307" s="22" t="n">
        <f aca="false">G307/F307</f>
        <v>0.111361079865017</v>
      </c>
      <c r="AC307" s="16" t="str">
        <f aca="false">IF(AB307&lt;=PARAMETER!$B$9,"X",IF(AB307&lt;=PARAMETER!$B$10,"Y","Z"))</f>
        <v>X</v>
      </c>
      <c r="AD307" s="16" t="str">
        <f aca="false">AA307&amp;AC307</f>
        <v>BX</v>
      </c>
      <c r="AE307" s="22" t="n">
        <f aca="false">DATA!I307</f>
        <v>0.18</v>
      </c>
      <c r="AF307" s="18" t="n">
        <f aca="false">DATA!L307</f>
        <v>50</v>
      </c>
      <c r="AG307" s="16" t="str">
        <f aca="false">DATA!K307</f>
        <v>B</v>
      </c>
      <c r="AH307" s="18" t="n">
        <f aca="false">IF(AE307&gt;=PARAMETER!$B$12,1,0)</f>
        <v>0</v>
      </c>
      <c r="AI307" s="18" t="n">
        <f aca="false">IF(AF307&gt;=PARAMETER!$B$13,1,0)</f>
        <v>0</v>
      </c>
      <c r="AJ307" s="18" t="n">
        <f aca="false">IF(AND(AH307=1,AI307=1),1,0)</f>
        <v>0</v>
      </c>
    </row>
    <row r="308" customFormat="false" ht="15" hidden="false" customHeight="false" outlineLevel="0" collapsed="false">
      <c r="A308" s="16" t="str">
        <f aca="false">DATA!A308</f>
        <v>ITM10306</v>
      </c>
      <c r="B308" s="16" t="str">
        <f aca="false">DATA!B308</f>
        <v>Electronics</v>
      </c>
      <c r="C308" s="17" t="n">
        <f aca="false">DATA!C308</f>
        <v>130</v>
      </c>
      <c r="D308" s="17" t="n">
        <f aca="false">DATA!D308</f>
        <v>85</v>
      </c>
      <c r="E308" s="18" t="n">
        <f aca="false">DATA!F308</f>
        <v>9</v>
      </c>
      <c r="F308" s="19" t="n">
        <f aca="false">DATA!G308</f>
        <v>16.73</v>
      </c>
      <c r="G308" s="19" t="n">
        <f aca="false">DATA!H308</f>
        <v>8.45</v>
      </c>
      <c r="H308" s="18" t="n">
        <f aca="false">DATA!E308</f>
        <v>11</v>
      </c>
      <c r="I308" s="20" t="n">
        <f aca="false">F308*E308</f>
        <v>150.57</v>
      </c>
      <c r="J308" s="20" t="n">
        <f aca="false">PARAMETER!$B$4*G308*SQRT(E308)</f>
        <v>41.6970394432198</v>
      </c>
      <c r="K308" s="20" t="n">
        <f aca="false">I308+J308</f>
        <v>192.26703944322</v>
      </c>
      <c r="L308" s="20" t="n">
        <f aca="false">K308+F308*H308</f>
        <v>376.29703944322</v>
      </c>
      <c r="M308" s="16" t="str">
        <f aca="false">IF(C308&lt;=K308,"REORDER",IF(C308&gt;L308,"OVERSTOCK","OK"))</f>
        <v>REORDER</v>
      </c>
      <c r="N308" s="16" t="str">
        <f aca="false">IF(C308&lt;=D308,"REORDER","OK")</f>
        <v>OK</v>
      </c>
      <c r="O308" s="18" t="n">
        <f aca="false">IF(D308&lt;I308,1,0)</f>
        <v>1</v>
      </c>
      <c r="P308" s="20" t="n">
        <f aca="false">C308/F308</f>
        <v>7.77047220561865</v>
      </c>
      <c r="Q308" s="19" t="n">
        <f aca="false">DATA!N308</f>
        <v>191.52</v>
      </c>
      <c r="R308" s="19" t="n">
        <f aca="false">DATA!O308</f>
        <v>0.4</v>
      </c>
      <c r="S308" s="17" t="n">
        <f aca="false">C308*Q308</f>
        <v>24897.6</v>
      </c>
      <c r="T308" s="19" t="n">
        <f aca="false">C308*R308</f>
        <v>52</v>
      </c>
      <c r="U308" s="20" t="n">
        <f aca="false">MAX(0,C308-L308)</f>
        <v>0</v>
      </c>
      <c r="V308" s="17" t="n">
        <f aca="false">U308*Q308</f>
        <v>0</v>
      </c>
      <c r="W308" s="19" t="n">
        <f aca="false">U308*R308</f>
        <v>0</v>
      </c>
      <c r="X308" s="20" t="n">
        <f aca="false">MAX(0,K308-C308)</f>
        <v>62.2670394432198</v>
      </c>
      <c r="Y308" s="17" t="n">
        <f aca="false">F308*PARAMETER!$B$5*Q308</f>
        <v>1169507.304</v>
      </c>
      <c r="Z308" s="21" t="n">
        <f aca="false">SUMIF($Y$2:$Y$3205,"&gt;="&amp;Y308)/SUM($Y$2:$Y$3205)</f>
        <v>0.658429217938704</v>
      </c>
      <c r="AA308" s="16" t="str">
        <f aca="false">IF(Z308&lt;=PARAMETER!$B$7,"A",IF(Z308&lt;=PARAMETER!$B$8,"B","C"))</f>
        <v>A</v>
      </c>
      <c r="AB308" s="22" t="n">
        <f aca="false">G308/F308</f>
        <v>0.505080693365212</v>
      </c>
      <c r="AC308" s="16" t="str">
        <f aca="false">IF(AB308&lt;=PARAMETER!$B$9,"X",IF(AB308&lt;=PARAMETER!$B$10,"Y","Z"))</f>
        <v>Z</v>
      </c>
      <c r="AD308" s="16" t="str">
        <f aca="false">AA308&amp;AC308</f>
        <v>AZ</v>
      </c>
      <c r="AE308" s="22" t="n">
        <f aca="false">DATA!I308</f>
        <v>0.86</v>
      </c>
      <c r="AF308" s="18" t="n">
        <f aca="false">DATA!L308</f>
        <v>157</v>
      </c>
      <c r="AG308" s="16" t="str">
        <f aca="false">DATA!K308</f>
        <v>A</v>
      </c>
      <c r="AH308" s="18" t="n">
        <f aca="false">IF(AE308&gt;=PARAMETER!$B$12,1,0)</f>
        <v>1</v>
      </c>
      <c r="AI308" s="18" t="n">
        <f aca="false">IF(AF308&gt;=PARAMETER!$B$13,1,0)</f>
        <v>1</v>
      </c>
      <c r="AJ308" s="18" t="n">
        <f aca="false">IF(AND(AH308=1,AI308=1),1,0)</f>
        <v>1</v>
      </c>
    </row>
    <row r="309" customFormat="false" ht="15" hidden="false" customHeight="false" outlineLevel="0" collapsed="false">
      <c r="A309" s="16" t="str">
        <f aca="false">DATA!A309</f>
        <v>ITM10307</v>
      </c>
      <c r="B309" s="16" t="str">
        <f aca="false">DATA!B309</f>
        <v>Pharma</v>
      </c>
      <c r="C309" s="17" t="n">
        <f aca="false">DATA!C309</f>
        <v>121</v>
      </c>
      <c r="D309" s="17" t="n">
        <f aca="false">DATA!D309</f>
        <v>64</v>
      </c>
      <c r="E309" s="18" t="n">
        <f aca="false">DATA!F309</f>
        <v>4</v>
      </c>
      <c r="F309" s="19" t="n">
        <f aca="false">DATA!G309</f>
        <v>12.02</v>
      </c>
      <c r="G309" s="19" t="n">
        <f aca="false">DATA!H309</f>
        <v>9.41</v>
      </c>
      <c r="H309" s="18" t="n">
        <f aca="false">DATA!E309</f>
        <v>11</v>
      </c>
      <c r="I309" s="20" t="n">
        <f aca="false">F309*E309</f>
        <v>48.08</v>
      </c>
      <c r="J309" s="20" t="n">
        <f aca="false">PARAMETER!$B$4*G309*SQRT(E309)</f>
        <v>30.9561452592267</v>
      </c>
      <c r="K309" s="20" t="n">
        <f aca="false">I309+J309</f>
        <v>79.0361452592267</v>
      </c>
      <c r="L309" s="20" t="n">
        <f aca="false">K309+F309*H309</f>
        <v>211.256145259227</v>
      </c>
      <c r="M309" s="16" t="str">
        <f aca="false">IF(C309&lt;=K309,"REORDER",IF(C309&gt;L309,"OVERSTOCK","OK"))</f>
        <v>OK</v>
      </c>
      <c r="N309" s="16" t="str">
        <f aca="false">IF(C309&lt;=D309,"REORDER","OK")</f>
        <v>OK</v>
      </c>
      <c r="O309" s="18" t="n">
        <f aca="false">IF(D309&lt;I309,1,0)</f>
        <v>0</v>
      </c>
      <c r="P309" s="20" t="n">
        <f aca="false">C309/F309</f>
        <v>10.0665557404326</v>
      </c>
      <c r="Q309" s="19" t="n">
        <f aca="false">DATA!N309</f>
        <v>116.24</v>
      </c>
      <c r="R309" s="19" t="n">
        <f aca="false">DATA!O309</f>
        <v>1.7</v>
      </c>
      <c r="S309" s="17" t="n">
        <f aca="false">C309*Q309</f>
        <v>14065.04</v>
      </c>
      <c r="T309" s="19" t="n">
        <f aca="false">C309*R309</f>
        <v>205.7</v>
      </c>
      <c r="U309" s="20" t="n">
        <f aca="false">MAX(0,C309-L309)</f>
        <v>0</v>
      </c>
      <c r="V309" s="17" t="n">
        <f aca="false">U309*Q309</f>
        <v>0</v>
      </c>
      <c r="W309" s="19" t="n">
        <f aca="false">U309*R309</f>
        <v>0</v>
      </c>
      <c r="X309" s="20" t="n">
        <f aca="false">MAX(0,K309-C309)</f>
        <v>0</v>
      </c>
      <c r="Y309" s="17" t="n">
        <f aca="false">F309*PARAMETER!$B$5*Q309</f>
        <v>509979.752</v>
      </c>
      <c r="Z309" s="21" t="n">
        <f aca="false">SUMIF($Y$2:$Y$3205,"&gt;="&amp;Y309)/SUM($Y$2:$Y$3205)</f>
        <v>0.902084010476786</v>
      </c>
      <c r="AA309" s="16" t="str">
        <f aca="false">IF(Z309&lt;=PARAMETER!$B$7,"A",IF(Z309&lt;=PARAMETER!$B$8,"B","C"))</f>
        <v>B</v>
      </c>
      <c r="AB309" s="22" t="n">
        <f aca="false">G309/F309</f>
        <v>0.782861896838602</v>
      </c>
      <c r="AC309" s="16" t="str">
        <f aca="false">IF(AB309&lt;=PARAMETER!$B$9,"X",IF(AB309&lt;=PARAMETER!$B$10,"Y","Z"))</f>
        <v>Z</v>
      </c>
      <c r="AD309" s="16" t="str">
        <f aca="false">AA309&amp;AC309</f>
        <v>BZ</v>
      </c>
      <c r="AE309" s="22" t="n">
        <f aca="false">DATA!I309</f>
        <v>0.69</v>
      </c>
      <c r="AF309" s="18" t="n">
        <f aca="false">DATA!L309</f>
        <v>96</v>
      </c>
      <c r="AG309" s="16" t="str">
        <f aca="false">DATA!K309</f>
        <v>B</v>
      </c>
      <c r="AH309" s="18" t="n">
        <f aca="false">IF(AE309&gt;=PARAMETER!$B$12,1,0)</f>
        <v>0</v>
      </c>
      <c r="AI309" s="18" t="n">
        <f aca="false">IF(AF309&gt;=PARAMETER!$B$13,1,0)</f>
        <v>1</v>
      </c>
      <c r="AJ309" s="18" t="n">
        <f aca="false">IF(AND(AH309=1,AI309=1),1,0)</f>
        <v>0</v>
      </c>
    </row>
    <row r="310" customFormat="false" ht="15" hidden="false" customHeight="false" outlineLevel="0" collapsed="false">
      <c r="A310" s="16" t="str">
        <f aca="false">DATA!A310</f>
        <v>ITM10308</v>
      </c>
      <c r="B310" s="16" t="str">
        <f aca="false">DATA!B310</f>
        <v>Automotive</v>
      </c>
      <c r="C310" s="17" t="n">
        <f aca="false">DATA!C310</f>
        <v>36</v>
      </c>
      <c r="D310" s="17" t="n">
        <f aca="false">DATA!D310</f>
        <v>69</v>
      </c>
      <c r="E310" s="18" t="n">
        <f aca="false">DATA!F310</f>
        <v>7</v>
      </c>
      <c r="F310" s="19" t="n">
        <f aca="false">DATA!G310</f>
        <v>44.01</v>
      </c>
      <c r="G310" s="19" t="n">
        <f aca="false">DATA!H310</f>
        <v>9.94</v>
      </c>
      <c r="H310" s="18" t="n">
        <f aca="false">DATA!E310</f>
        <v>8</v>
      </c>
      <c r="I310" s="20" t="n">
        <f aca="false">F310*E310</f>
        <v>308.07</v>
      </c>
      <c r="J310" s="20" t="n">
        <f aca="false">PARAMETER!$B$4*G310*SQRT(E310)</f>
        <v>43.2576239817611</v>
      </c>
      <c r="K310" s="20" t="n">
        <f aca="false">I310+J310</f>
        <v>351.327623981761</v>
      </c>
      <c r="L310" s="20" t="n">
        <f aca="false">K310+F310*H310</f>
        <v>703.407623981761</v>
      </c>
      <c r="M310" s="16" t="str">
        <f aca="false">IF(C310&lt;=K310,"REORDER",IF(C310&gt;L310,"OVERSTOCK","OK"))</f>
        <v>REORDER</v>
      </c>
      <c r="N310" s="16" t="str">
        <f aca="false">IF(C310&lt;=D310,"REORDER","OK")</f>
        <v>REORDER</v>
      </c>
      <c r="O310" s="18" t="n">
        <f aca="false">IF(D310&lt;I310,1,0)</f>
        <v>1</v>
      </c>
      <c r="P310" s="20" t="n">
        <f aca="false">C310/F310</f>
        <v>0.81799591002045</v>
      </c>
      <c r="Q310" s="19" t="n">
        <f aca="false">DATA!N310</f>
        <v>152.07</v>
      </c>
      <c r="R310" s="19" t="n">
        <f aca="false">DATA!O310</f>
        <v>0.18</v>
      </c>
      <c r="S310" s="17" t="n">
        <f aca="false">C310*Q310</f>
        <v>5474.52</v>
      </c>
      <c r="T310" s="19" t="n">
        <f aca="false">C310*R310</f>
        <v>6.48</v>
      </c>
      <c r="U310" s="20" t="n">
        <f aca="false">MAX(0,C310-L310)</f>
        <v>0</v>
      </c>
      <c r="V310" s="17" t="n">
        <f aca="false">U310*Q310</f>
        <v>0</v>
      </c>
      <c r="W310" s="19" t="n">
        <f aca="false">U310*R310</f>
        <v>0</v>
      </c>
      <c r="X310" s="20" t="n">
        <f aca="false">MAX(0,K310-C310)</f>
        <v>315.327623981761</v>
      </c>
      <c r="Y310" s="17" t="n">
        <f aca="false">F310*PARAMETER!$B$5*Q310</f>
        <v>2442799.2555</v>
      </c>
      <c r="Z310" s="21" t="n">
        <f aca="false">SUMIF($Y$2:$Y$3205,"&gt;="&amp;Y310)/SUM($Y$2:$Y$3205)</f>
        <v>0.205288588690048</v>
      </c>
      <c r="AA310" s="16" t="str">
        <f aca="false">IF(Z310&lt;=PARAMETER!$B$7,"A",IF(Z310&lt;=PARAMETER!$B$8,"B","C"))</f>
        <v>A</v>
      </c>
      <c r="AB310" s="22" t="n">
        <f aca="false">G310/F310</f>
        <v>0.225857759600091</v>
      </c>
      <c r="AC310" s="16" t="str">
        <f aca="false">IF(AB310&lt;=PARAMETER!$B$9,"X",IF(AB310&lt;=PARAMETER!$B$10,"Y","Z"))</f>
        <v>X</v>
      </c>
      <c r="AD310" s="16" t="str">
        <f aca="false">AA310&amp;AC310</f>
        <v>AX</v>
      </c>
      <c r="AE310" s="22" t="n">
        <f aca="false">DATA!I310</f>
        <v>0.96</v>
      </c>
      <c r="AF310" s="18" t="n">
        <f aca="false">DATA!L310</f>
        <v>177</v>
      </c>
      <c r="AG310" s="16" t="str">
        <f aca="false">DATA!K310</f>
        <v>D</v>
      </c>
      <c r="AH310" s="18" t="n">
        <f aca="false">IF(AE310&gt;=PARAMETER!$B$12,1,0)</f>
        <v>1</v>
      </c>
      <c r="AI310" s="18" t="n">
        <f aca="false">IF(AF310&gt;=PARAMETER!$B$13,1,0)</f>
        <v>1</v>
      </c>
      <c r="AJ310" s="18" t="n">
        <f aca="false">IF(AND(AH310=1,AI310=1),1,0)</f>
        <v>1</v>
      </c>
    </row>
    <row r="311" customFormat="false" ht="15" hidden="false" customHeight="false" outlineLevel="0" collapsed="false">
      <c r="A311" s="16" t="str">
        <f aca="false">DATA!A311</f>
        <v>ITM10309</v>
      </c>
      <c r="B311" s="16" t="str">
        <f aca="false">DATA!B311</f>
        <v>Automotive</v>
      </c>
      <c r="C311" s="17" t="n">
        <f aca="false">DATA!C311</f>
        <v>287</v>
      </c>
      <c r="D311" s="17" t="n">
        <f aca="false">DATA!D311</f>
        <v>68</v>
      </c>
      <c r="E311" s="18" t="n">
        <f aca="false">DATA!F311</f>
        <v>7</v>
      </c>
      <c r="F311" s="19" t="n">
        <f aca="false">DATA!G311</f>
        <v>24.61</v>
      </c>
      <c r="G311" s="19" t="n">
        <f aca="false">DATA!H311</f>
        <v>1.69</v>
      </c>
      <c r="H311" s="18" t="n">
        <f aca="false">DATA!E311</f>
        <v>4</v>
      </c>
      <c r="I311" s="20" t="n">
        <f aca="false">F311*E311</f>
        <v>172.27</v>
      </c>
      <c r="J311" s="20" t="n">
        <f aca="false">PARAMETER!$B$4*G311*SQRT(E311)</f>
        <v>7.35466645162738</v>
      </c>
      <c r="K311" s="20" t="n">
        <f aca="false">I311+J311</f>
        <v>179.624666451627</v>
      </c>
      <c r="L311" s="20" t="n">
        <f aca="false">K311+F311*H311</f>
        <v>278.064666451627</v>
      </c>
      <c r="M311" s="16" t="str">
        <f aca="false">IF(C311&lt;=K311,"REORDER",IF(C311&gt;L311,"OVERSTOCK","OK"))</f>
        <v>OVERSTOCK</v>
      </c>
      <c r="N311" s="16" t="str">
        <f aca="false">IF(C311&lt;=D311,"REORDER","OK")</f>
        <v>OK</v>
      </c>
      <c r="O311" s="18" t="n">
        <f aca="false">IF(D311&lt;I311,1,0)</f>
        <v>1</v>
      </c>
      <c r="P311" s="20" t="n">
        <f aca="false">C311/F311</f>
        <v>11.6619260463226</v>
      </c>
      <c r="Q311" s="19" t="n">
        <f aca="false">DATA!N311</f>
        <v>62.3</v>
      </c>
      <c r="R311" s="19" t="n">
        <f aca="false">DATA!O311</f>
        <v>0.61</v>
      </c>
      <c r="S311" s="17" t="n">
        <f aca="false">C311*Q311</f>
        <v>17880.1</v>
      </c>
      <c r="T311" s="19" t="n">
        <f aca="false">C311*R311</f>
        <v>175.07</v>
      </c>
      <c r="U311" s="20" t="n">
        <f aca="false">MAX(0,C311-L311)</f>
        <v>8.93533354837263</v>
      </c>
      <c r="V311" s="17" t="n">
        <f aca="false">U311*Q311</f>
        <v>556.671280063615</v>
      </c>
      <c r="W311" s="19" t="n">
        <f aca="false">U311*R311</f>
        <v>5.4505534645073</v>
      </c>
      <c r="X311" s="20" t="n">
        <f aca="false">MAX(0,K311-C311)</f>
        <v>0</v>
      </c>
      <c r="Y311" s="17" t="n">
        <f aca="false">F311*PARAMETER!$B$5*Q311</f>
        <v>559619.095</v>
      </c>
      <c r="Z311" s="21" t="n">
        <f aca="false">SUMIF($Y$2:$Y$3205,"&gt;="&amp;Y311)/SUM($Y$2:$Y$3205)</f>
        <v>0.887586332275153</v>
      </c>
      <c r="AA311" s="16" t="str">
        <f aca="false">IF(Z311&lt;=PARAMETER!$B$7,"A",IF(Z311&lt;=PARAMETER!$B$8,"B","C"))</f>
        <v>B</v>
      </c>
      <c r="AB311" s="22" t="n">
        <f aca="false">G311/F311</f>
        <v>0.0686712718407152</v>
      </c>
      <c r="AC311" s="16" t="str">
        <f aca="false">IF(AB311&lt;=PARAMETER!$B$9,"X",IF(AB311&lt;=PARAMETER!$B$10,"Y","Z"))</f>
        <v>X</v>
      </c>
      <c r="AD311" s="16" t="str">
        <f aca="false">AA311&amp;AC311</f>
        <v>BX</v>
      </c>
      <c r="AE311" s="22" t="n">
        <f aca="false">DATA!I311</f>
        <v>0.4</v>
      </c>
      <c r="AF311" s="18" t="n">
        <f aca="false">DATA!L311</f>
        <v>94</v>
      </c>
      <c r="AG311" s="16" t="str">
        <f aca="false">DATA!K311</f>
        <v>C</v>
      </c>
      <c r="AH311" s="18" t="n">
        <f aca="false">IF(AE311&gt;=PARAMETER!$B$12,1,0)</f>
        <v>0</v>
      </c>
      <c r="AI311" s="18" t="n">
        <f aca="false">IF(AF311&gt;=PARAMETER!$B$13,1,0)</f>
        <v>0</v>
      </c>
      <c r="AJ311" s="18" t="n">
        <f aca="false">IF(AND(AH311=1,AI311=1),1,0)</f>
        <v>0</v>
      </c>
    </row>
    <row r="312" customFormat="false" ht="15" hidden="false" customHeight="false" outlineLevel="0" collapsed="false">
      <c r="A312" s="16" t="str">
        <f aca="false">DATA!A312</f>
        <v>ITM10310</v>
      </c>
      <c r="B312" s="16" t="str">
        <f aca="false">DATA!B312</f>
        <v>Electronics</v>
      </c>
      <c r="C312" s="17" t="n">
        <f aca="false">DATA!C312</f>
        <v>201</v>
      </c>
      <c r="D312" s="17" t="n">
        <f aca="false">DATA!D312</f>
        <v>42</v>
      </c>
      <c r="E312" s="18" t="n">
        <f aca="false">DATA!F312</f>
        <v>3</v>
      </c>
      <c r="F312" s="19" t="n">
        <f aca="false">DATA!G312</f>
        <v>28.59</v>
      </c>
      <c r="G312" s="19" t="n">
        <f aca="false">DATA!H312</f>
        <v>6.33</v>
      </c>
      <c r="H312" s="18" t="n">
        <f aca="false">DATA!E312</f>
        <v>14</v>
      </c>
      <c r="I312" s="20" t="n">
        <f aca="false">F312*E312</f>
        <v>85.77</v>
      </c>
      <c r="J312" s="20" t="n">
        <f aca="false">PARAMETER!$B$4*G312*SQRT(E312)</f>
        <v>18.0339804348183</v>
      </c>
      <c r="K312" s="20" t="n">
        <f aca="false">I312+J312</f>
        <v>103.803980434818</v>
      </c>
      <c r="L312" s="20" t="n">
        <f aca="false">K312+F312*H312</f>
        <v>504.063980434818</v>
      </c>
      <c r="M312" s="16" t="str">
        <f aca="false">IF(C312&lt;=K312,"REORDER",IF(C312&gt;L312,"OVERSTOCK","OK"))</f>
        <v>OK</v>
      </c>
      <c r="N312" s="16" t="str">
        <f aca="false">IF(C312&lt;=D312,"REORDER","OK")</f>
        <v>OK</v>
      </c>
      <c r="O312" s="18" t="n">
        <f aca="false">IF(D312&lt;I312,1,0)</f>
        <v>1</v>
      </c>
      <c r="P312" s="20" t="n">
        <f aca="false">C312/F312</f>
        <v>7.03043022035677</v>
      </c>
      <c r="Q312" s="19" t="n">
        <f aca="false">DATA!N312</f>
        <v>139.12</v>
      </c>
      <c r="R312" s="19" t="n">
        <f aca="false">DATA!O312</f>
        <v>1.09</v>
      </c>
      <c r="S312" s="17" t="n">
        <f aca="false">C312*Q312</f>
        <v>27963.12</v>
      </c>
      <c r="T312" s="19" t="n">
        <f aca="false">C312*R312</f>
        <v>219.09</v>
      </c>
      <c r="U312" s="20" t="n">
        <f aca="false">MAX(0,C312-L312)</f>
        <v>0</v>
      </c>
      <c r="V312" s="17" t="n">
        <f aca="false">U312*Q312</f>
        <v>0</v>
      </c>
      <c r="W312" s="19" t="n">
        <f aca="false">U312*R312</f>
        <v>0</v>
      </c>
      <c r="X312" s="20" t="n">
        <f aca="false">MAX(0,K312-C312)</f>
        <v>0</v>
      </c>
      <c r="Y312" s="17" t="n">
        <f aca="false">F312*PARAMETER!$B$5*Q312</f>
        <v>1451765.892</v>
      </c>
      <c r="Z312" s="21" t="n">
        <f aca="false">SUMIF($Y$2:$Y$3205,"&gt;="&amp;Y312)/SUM($Y$2:$Y$3205)</f>
        <v>0.546458343615416</v>
      </c>
      <c r="AA312" s="16" t="str">
        <f aca="false">IF(Z312&lt;=PARAMETER!$B$7,"A",IF(Z312&lt;=PARAMETER!$B$8,"B","C"))</f>
        <v>A</v>
      </c>
      <c r="AB312" s="22" t="n">
        <f aca="false">G312/F312</f>
        <v>0.221406086044071</v>
      </c>
      <c r="AC312" s="16" t="str">
        <f aca="false">IF(AB312&lt;=PARAMETER!$B$9,"X",IF(AB312&lt;=PARAMETER!$B$10,"Y","Z"))</f>
        <v>X</v>
      </c>
      <c r="AD312" s="16" t="str">
        <f aca="false">AA312&amp;AC312</f>
        <v>AX</v>
      </c>
      <c r="AE312" s="22" t="n">
        <f aca="false">DATA!I312</f>
        <v>0.29</v>
      </c>
      <c r="AF312" s="18" t="n">
        <f aca="false">DATA!L312</f>
        <v>145</v>
      </c>
      <c r="AG312" s="16" t="str">
        <f aca="false">DATA!K312</f>
        <v>A</v>
      </c>
      <c r="AH312" s="18" t="n">
        <f aca="false">IF(AE312&gt;=PARAMETER!$B$12,1,0)</f>
        <v>0</v>
      </c>
      <c r="AI312" s="18" t="n">
        <f aca="false">IF(AF312&gt;=PARAMETER!$B$13,1,0)</f>
        <v>1</v>
      </c>
      <c r="AJ312" s="18" t="n">
        <f aca="false">IF(AND(AH312=1,AI312=1),1,0)</f>
        <v>0</v>
      </c>
    </row>
    <row r="313" customFormat="false" ht="15" hidden="false" customHeight="false" outlineLevel="0" collapsed="false">
      <c r="A313" s="16" t="str">
        <f aca="false">DATA!A313</f>
        <v>ITM10311</v>
      </c>
      <c r="B313" s="16" t="str">
        <f aca="false">DATA!B313</f>
        <v>Groceries</v>
      </c>
      <c r="C313" s="17" t="n">
        <f aca="false">DATA!C313</f>
        <v>391</v>
      </c>
      <c r="D313" s="17" t="n">
        <f aca="false">DATA!D313</f>
        <v>28</v>
      </c>
      <c r="E313" s="18" t="n">
        <f aca="false">DATA!F313</f>
        <v>8</v>
      </c>
      <c r="F313" s="19" t="n">
        <f aca="false">DATA!G313</f>
        <v>30.09</v>
      </c>
      <c r="G313" s="19" t="n">
        <f aca="false">DATA!H313</f>
        <v>2.39</v>
      </c>
      <c r="H313" s="18" t="n">
        <f aca="false">DATA!E313</f>
        <v>12</v>
      </c>
      <c r="I313" s="20" t="n">
        <f aca="false">F313*E313</f>
        <v>240.72</v>
      </c>
      <c r="J313" s="20" t="n">
        <f aca="false">PARAMETER!$B$4*G313*SQRT(E313)</f>
        <v>11.119113189149</v>
      </c>
      <c r="K313" s="20" t="n">
        <f aca="false">I313+J313</f>
        <v>251.839113189149</v>
      </c>
      <c r="L313" s="20" t="n">
        <f aca="false">K313+F313*H313</f>
        <v>612.919113189149</v>
      </c>
      <c r="M313" s="16" t="str">
        <f aca="false">IF(C313&lt;=K313,"REORDER",IF(C313&gt;L313,"OVERSTOCK","OK"))</f>
        <v>OK</v>
      </c>
      <c r="N313" s="16" t="str">
        <f aca="false">IF(C313&lt;=D313,"REORDER","OK")</f>
        <v>OK</v>
      </c>
      <c r="O313" s="18" t="n">
        <f aca="false">IF(D313&lt;I313,1,0)</f>
        <v>1</v>
      </c>
      <c r="P313" s="20" t="n">
        <f aca="false">C313/F313</f>
        <v>12.9943502824859</v>
      </c>
      <c r="Q313" s="19" t="n">
        <f aca="false">DATA!N313</f>
        <v>144.17</v>
      </c>
      <c r="R313" s="19" t="n">
        <f aca="false">DATA!O313</f>
        <v>1.95</v>
      </c>
      <c r="S313" s="17" t="n">
        <f aca="false">C313*Q313</f>
        <v>56370.47</v>
      </c>
      <c r="T313" s="19" t="n">
        <f aca="false">C313*R313</f>
        <v>762.45</v>
      </c>
      <c r="U313" s="20" t="n">
        <f aca="false">MAX(0,C313-L313)</f>
        <v>0</v>
      </c>
      <c r="V313" s="17" t="n">
        <f aca="false">U313*Q313</f>
        <v>0</v>
      </c>
      <c r="W313" s="19" t="n">
        <f aca="false">U313*R313</f>
        <v>0</v>
      </c>
      <c r="X313" s="20" t="n">
        <f aca="false">MAX(0,K313-C313)</f>
        <v>0</v>
      </c>
      <c r="Y313" s="17" t="n">
        <f aca="false">F313*PARAMETER!$B$5*Q313</f>
        <v>1583397.4845</v>
      </c>
      <c r="Z313" s="21" t="n">
        <f aca="false">SUMIF($Y$2:$Y$3205,"&gt;="&amp;Y313)/SUM($Y$2:$Y$3205)</f>
        <v>0.488399675969845</v>
      </c>
      <c r="AA313" s="16" t="str">
        <f aca="false">IF(Z313&lt;=PARAMETER!$B$7,"A",IF(Z313&lt;=PARAMETER!$B$8,"B","C"))</f>
        <v>A</v>
      </c>
      <c r="AB313" s="22" t="n">
        <f aca="false">G313/F313</f>
        <v>0.0794283815221004</v>
      </c>
      <c r="AC313" s="16" t="str">
        <f aca="false">IF(AB313&lt;=PARAMETER!$B$9,"X",IF(AB313&lt;=PARAMETER!$B$10,"Y","Z"))</f>
        <v>X</v>
      </c>
      <c r="AD313" s="16" t="str">
        <f aca="false">AA313&amp;AC313</f>
        <v>AX</v>
      </c>
      <c r="AE313" s="22" t="n">
        <f aca="false">DATA!I313</f>
        <v>0.61</v>
      </c>
      <c r="AF313" s="18" t="n">
        <f aca="false">DATA!L313</f>
        <v>142</v>
      </c>
      <c r="AG313" s="16" t="str">
        <f aca="false">DATA!K313</f>
        <v>A</v>
      </c>
      <c r="AH313" s="18" t="n">
        <f aca="false">IF(AE313&gt;=PARAMETER!$B$12,1,0)</f>
        <v>0</v>
      </c>
      <c r="AI313" s="18" t="n">
        <f aca="false">IF(AF313&gt;=PARAMETER!$B$13,1,0)</f>
        <v>1</v>
      </c>
      <c r="AJ313" s="18" t="n">
        <f aca="false">IF(AND(AH313=1,AI313=1),1,0)</f>
        <v>0</v>
      </c>
    </row>
    <row r="314" customFormat="false" ht="15" hidden="false" customHeight="false" outlineLevel="0" collapsed="false">
      <c r="A314" s="16" t="str">
        <f aca="false">DATA!A314</f>
        <v>ITM10312</v>
      </c>
      <c r="B314" s="16" t="str">
        <f aca="false">DATA!B314</f>
        <v>Apparel</v>
      </c>
      <c r="C314" s="17" t="n">
        <f aca="false">DATA!C314</f>
        <v>43</v>
      </c>
      <c r="D314" s="17" t="n">
        <f aca="false">DATA!D314</f>
        <v>37</v>
      </c>
      <c r="E314" s="18" t="n">
        <f aca="false">DATA!F314</f>
        <v>6</v>
      </c>
      <c r="F314" s="19" t="n">
        <f aca="false">DATA!G314</f>
        <v>32.34</v>
      </c>
      <c r="G314" s="19" t="n">
        <f aca="false">DATA!H314</f>
        <v>2.99</v>
      </c>
      <c r="H314" s="18" t="n">
        <f aca="false">DATA!E314</f>
        <v>13</v>
      </c>
      <c r="I314" s="20" t="n">
        <f aca="false">F314*E314</f>
        <v>194.04</v>
      </c>
      <c r="J314" s="20" t="n">
        <f aca="false">PARAMETER!$B$4*G314*SQRT(E314)</f>
        <v>12.046865741916</v>
      </c>
      <c r="K314" s="20" t="n">
        <f aca="false">I314+J314</f>
        <v>206.086865741916</v>
      </c>
      <c r="L314" s="20" t="n">
        <f aca="false">K314+F314*H314</f>
        <v>626.506865741916</v>
      </c>
      <c r="M314" s="16" t="str">
        <f aca="false">IF(C314&lt;=K314,"REORDER",IF(C314&gt;L314,"OVERSTOCK","OK"))</f>
        <v>REORDER</v>
      </c>
      <c r="N314" s="16" t="str">
        <f aca="false">IF(C314&lt;=D314,"REORDER","OK")</f>
        <v>OK</v>
      </c>
      <c r="O314" s="18" t="n">
        <f aca="false">IF(D314&lt;I314,1,0)</f>
        <v>1</v>
      </c>
      <c r="P314" s="20" t="n">
        <f aca="false">C314/F314</f>
        <v>1.32962275819419</v>
      </c>
      <c r="Q314" s="19" t="n">
        <f aca="false">DATA!N314</f>
        <v>171.2</v>
      </c>
      <c r="R314" s="19" t="n">
        <f aca="false">DATA!O314</f>
        <v>1.59</v>
      </c>
      <c r="S314" s="17" t="n">
        <f aca="false">C314*Q314</f>
        <v>7361.6</v>
      </c>
      <c r="T314" s="19" t="n">
        <f aca="false">C314*R314</f>
        <v>68.37</v>
      </c>
      <c r="U314" s="20" t="n">
        <f aca="false">MAX(0,C314-L314)</f>
        <v>0</v>
      </c>
      <c r="V314" s="17" t="n">
        <f aca="false">U314*Q314</f>
        <v>0</v>
      </c>
      <c r="W314" s="19" t="n">
        <f aca="false">U314*R314</f>
        <v>0</v>
      </c>
      <c r="X314" s="20" t="n">
        <f aca="false">MAX(0,K314-C314)</f>
        <v>163.086865741916</v>
      </c>
      <c r="Y314" s="17" t="n">
        <f aca="false">F314*PARAMETER!$B$5*Q314</f>
        <v>2020861.92</v>
      </c>
      <c r="Z314" s="21" t="n">
        <f aca="false">SUMIF($Y$2:$Y$3205,"&gt;="&amp;Y314)/SUM($Y$2:$Y$3205)</f>
        <v>0.325770442251946</v>
      </c>
      <c r="AA314" s="16" t="str">
        <f aca="false">IF(Z314&lt;=PARAMETER!$B$7,"A",IF(Z314&lt;=PARAMETER!$B$8,"B","C"))</f>
        <v>A</v>
      </c>
      <c r="AB314" s="22" t="n">
        <f aca="false">G314/F314</f>
        <v>0.0924551638837353</v>
      </c>
      <c r="AC314" s="16" t="str">
        <f aca="false">IF(AB314&lt;=PARAMETER!$B$9,"X",IF(AB314&lt;=PARAMETER!$B$10,"Y","Z"))</f>
        <v>X</v>
      </c>
      <c r="AD314" s="16" t="str">
        <f aca="false">AA314&amp;AC314</f>
        <v>AX</v>
      </c>
      <c r="AE314" s="22" t="n">
        <f aca="false">DATA!I314</f>
        <v>0.58</v>
      </c>
      <c r="AF314" s="18" t="n">
        <f aca="false">DATA!L314</f>
        <v>34</v>
      </c>
      <c r="AG314" s="16" t="str">
        <f aca="false">DATA!K314</f>
        <v>C</v>
      </c>
      <c r="AH314" s="18" t="n">
        <f aca="false">IF(AE314&gt;=PARAMETER!$B$12,1,0)</f>
        <v>0</v>
      </c>
      <c r="AI314" s="18" t="n">
        <f aca="false">IF(AF314&gt;=PARAMETER!$B$13,1,0)</f>
        <v>0</v>
      </c>
      <c r="AJ314" s="18" t="n">
        <f aca="false">IF(AND(AH314=1,AI314=1),1,0)</f>
        <v>0</v>
      </c>
    </row>
    <row r="315" customFormat="false" ht="15" hidden="false" customHeight="false" outlineLevel="0" collapsed="false">
      <c r="A315" s="16" t="str">
        <f aca="false">DATA!A315</f>
        <v>ITM10313</v>
      </c>
      <c r="B315" s="16" t="str">
        <f aca="false">DATA!B315</f>
        <v>Electronics</v>
      </c>
      <c r="C315" s="17" t="n">
        <f aca="false">DATA!C315</f>
        <v>48</v>
      </c>
      <c r="D315" s="17" t="n">
        <f aca="false">DATA!D315</f>
        <v>61</v>
      </c>
      <c r="E315" s="18" t="n">
        <f aca="false">DATA!F315</f>
        <v>8</v>
      </c>
      <c r="F315" s="19" t="n">
        <f aca="false">DATA!G315</f>
        <v>25.28</v>
      </c>
      <c r="G315" s="19" t="n">
        <f aca="false">DATA!H315</f>
        <v>7.58</v>
      </c>
      <c r="H315" s="18" t="n">
        <f aca="false">DATA!E315</f>
        <v>9</v>
      </c>
      <c r="I315" s="20" t="n">
        <f aca="false">F315*E315</f>
        <v>202.24</v>
      </c>
      <c r="J315" s="20" t="n">
        <f aca="false">PARAMETER!$B$4*G315*SQRT(E315)</f>
        <v>35.2648024994767</v>
      </c>
      <c r="K315" s="20" t="n">
        <f aca="false">I315+J315</f>
        <v>237.504802499477</v>
      </c>
      <c r="L315" s="20" t="n">
        <f aca="false">K315+F315*H315</f>
        <v>465.024802499477</v>
      </c>
      <c r="M315" s="16" t="str">
        <f aca="false">IF(C315&lt;=K315,"REORDER",IF(C315&gt;L315,"OVERSTOCK","OK"))</f>
        <v>REORDER</v>
      </c>
      <c r="N315" s="16" t="str">
        <f aca="false">IF(C315&lt;=D315,"REORDER","OK")</f>
        <v>REORDER</v>
      </c>
      <c r="O315" s="18" t="n">
        <f aca="false">IF(D315&lt;I315,1,0)</f>
        <v>1</v>
      </c>
      <c r="P315" s="20" t="n">
        <f aca="false">C315/F315</f>
        <v>1.89873417721519</v>
      </c>
      <c r="Q315" s="19" t="n">
        <f aca="false">DATA!N315</f>
        <v>111.92</v>
      </c>
      <c r="R315" s="19" t="n">
        <f aca="false">DATA!O315</f>
        <v>0.8</v>
      </c>
      <c r="S315" s="17" t="n">
        <f aca="false">C315*Q315</f>
        <v>5372.16</v>
      </c>
      <c r="T315" s="19" t="n">
        <f aca="false">C315*R315</f>
        <v>38.4</v>
      </c>
      <c r="U315" s="20" t="n">
        <f aca="false">MAX(0,C315-L315)</f>
        <v>0</v>
      </c>
      <c r="V315" s="17" t="n">
        <f aca="false">U315*Q315</f>
        <v>0</v>
      </c>
      <c r="W315" s="19" t="n">
        <f aca="false">U315*R315</f>
        <v>0</v>
      </c>
      <c r="X315" s="20" t="n">
        <f aca="false">MAX(0,K315-C315)</f>
        <v>189.504802499477</v>
      </c>
      <c r="Y315" s="17" t="n">
        <f aca="false">F315*PARAMETER!$B$5*Q315</f>
        <v>1032708.224</v>
      </c>
      <c r="Z315" s="21" t="n">
        <f aca="false">SUMIF($Y$2:$Y$3205,"&gt;="&amp;Y315)/SUM($Y$2:$Y$3205)</f>
        <v>0.714434680617227</v>
      </c>
      <c r="AA315" s="16" t="str">
        <f aca="false">IF(Z315&lt;=PARAMETER!$B$7,"A",IF(Z315&lt;=PARAMETER!$B$8,"B","C"))</f>
        <v>A</v>
      </c>
      <c r="AB315" s="22" t="n">
        <f aca="false">G315/F315</f>
        <v>0.299841772151899</v>
      </c>
      <c r="AC315" s="16" t="str">
        <f aca="false">IF(AB315&lt;=PARAMETER!$B$9,"X",IF(AB315&lt;=PARAMETER!$B$10,"Y","Z"))</f>
        <v>Y</v>
      </c>
      <c r="AD315" s="16" t="str">
        <f aca="false">AA315&amp;AC315</f>
        <v>AY</v>
      </c>
      <c r="AE315" s="22" t="n">
        <f aca="false">DATA!I315</f>
        <v>0.63</v>
      </c>
      <c r="AF315" s="18" t="n">
        <f aca="false">DATA!L315</f>
        <v>48</v>
      </c>
      <c r="AG315" s="16" t="str">
        <f aca="false">DATA!K315</f>
        <v>D</v>
      </c>
      <c r="AH315" s="18" t="n">
        <f aca="false">IF(AE315&gt;=PARAMETER!$B$12,1,0)</f>
        <v>0</v>
      </c>
      <c r="AI315" s="18" t="n">
        <f aca="false">IF(AF315&gt;=PARAMETER!$B$13,1,0)</f>
        <v>0</v>
      </c>
      <c r="AJ315" s="18" t="n">
        <f aca="false">IF(AND(AH315=1,AI315=1),1,0)</f>
        <v>0</v>
      </c>
    </row>
    <row r="316" customFormat="false" ht="15" hidden="false" customHeight="false" outlineLevel="0" collapsed="false">
      <c r="A316" s="16" t="str">
        <f aca="false">DATA!A316</f>
        <v>ITM10314</v>
      </c>
      <c r="B316" s="16" t="str">
        <f aca="false">DATA!B316</f>
        <v>Apparel</v>
      </c>
      <c r="C316" s="17" t="n">
        <f aca="false">DATA!C316</f>
        <v>190</v>
      </c>
      <c r="D316" s="17" t="n">
        <f aca="false">DATA!D316</f>
        <v>58</v>
      </c>
      <c r="E316" s="18" t="n">
        <f aca="false">DATA!F316</f>
        <v>9</v>
      </c>
      <c r="F316" s="19" t="n">
        <f aca="false">DATA!G316</f>
        <v>1.88</v>
      </c>
      <c r="G316" s="19" t="n">
        <f aca="false">DATA!H316</f>
        <v>9.79</v>
      </c>
      <c r="H316" s="18" t="n">
        <f aca="false">DATA!E316</f>
        <v>11</v>
      </c>
      <c r="I316" s="20" t="n">
        <f aca="false">F316*E316</f>
        <v>16.92</v>
      </c>
      <c r="J316" s="20" t="n">
        <f aca="false">PARAMETER!$B$4*G316*SQRT(E316)</f>
        <v>48.3093510235647</v>
      </c>
      <c r="K316" s="20" t="n">
        <f aca="false">I316+J316</f>
        <v>65.2293510235647</v>
      </c>
      <c r="L316" s="20" t="n">
        <f aca="false">K316+F316*H316</f>
        <v>85.9093510235647</v>
      </c>
      <c r="M316" s="16" t="str">
        <f aca="false">IF(C316&lt;=K316,"REORDER",IF(C316&gt;L316,"OVERSTOCK","OK"))</f>
        <v>OVERSTOCK</v>
      </c>
      <c r="N316" s="16" t="str">
        <f aca="false">IF(C316&lt;=D316,"REORDER","OK")</f>
        <v>OK</v>
      </c>
      <c r="O316" s="18" t="n">
        <f aca="false">IF(D316&lt;I316,1,0)</f>
        <v>0</v>
      </c>
      <c r="P316" s="20" t="n">
        <f aca="false">C316/F316</f>
        <v>101.063829787234</v>
      </c>
      <c r="Q316" s="19" t="n">
        <f aca="false">DATA!N316</f>
        <v>133.31</v>
      </c>
      <c r="R316" s="19" t="n">
        <f aca="false">DATA!O316</f>
        <v>1.46</v>
      </c>
      <c r="S316" s="17" t="n">
        <f aca="false">C316*Q316</f>
        <v>25328.9</v>
      </c>
      <c r="T316" s="19" t="n">
        <f aca="false">C316*R316</f>
        <v>277.4</v>
      </c>
      <c r="U316" s="20" t="n">
        <f aca="false">MAX(0,C316-L316)</f>
        <v>104.090648976435</v>
      </c>
      <c r="V316" s="17" t="n">
        <f aca="false">U316*Q316</f>
        <v>13876.3244150486</v>
      </c>
      <c r="W316" s="19" t="n">
        <f aca="false">U316*R316</f>
        <v>151.972347505596</v>
      </c>
      <c r="X316" s="20" t="n">
        <f aca="false">MAX(0,K316-C316)</f>
        <v>0</v>
      </c>
      <c r="Y316" s="17" t="n">
        <f aca="false">F316*PARAMETER!$B$5*Q316</f>
        <v>91477.322</v>
      </c>
      <c r="Z316" s="21" t="n">
        <f aca="false">SUMIF($Y$2:$Y$3205,"&gt;="&amp;Y316)/SUM($Y$2:$Y$3205)</f>
        <v>0.996934188172294</v>
      </c>
      <c r="AA316" s="16" t="str">
        <f aca="false">IF(Z316&lt;=PARAMETER!$B$7,"A",IF(Z316&lt;=PARAMETER!$B$8,"B","C"))</f>
        <v>C</v>
      </c>
      <c r="AB316" s="22" t="n">
        <f aca="false">G316/F316</f>
        <v>5.20744680851064</v>
      </c>
      <c r="AC316" s="16" t="str">
        <f aca="false">IF(AB316&lt;=PARAMETER!$B$9,"X",IF(AB316&lt;=PARAMETER!$B$10,"Y","Z"))</f>
        <v>Z</v>
      </c>
      <c r="AD316" s="16" t="str">
        <f aca="false">AA316&amp;AC316</f>
        <v>CZ</v>
      </c>
      <c r="AE316" s="22" t="n">
        <f aca="false">DATA!I316</f>
        <v>0.41</v>
      </c>
      <c r="AF316" s="18" t="n">
        <f aca="false">DATA!L316</f>
        <v>174</v>
      </c>
      <c r="AG316" s="16" t="str">
        <f aca="false">DATA!K316</f>
        <v>C</v>
      </c>
      <c r="AH316" s="18" t="n">
        <f aca="false">IF(AE316&gt;=PARAMETER!$B$12,1,0)</f>
        <v>0</v>
      </c>
      <c r="AI316" s="18" t="n">
        <f aca="false">IF(AF316&gt;=PARAMETER!$B$13,1,0)</f>
        <v>1</v>
      </c>
      <c r="AJ316" s="18" t="n">
        <f aca="false">IF(AND(AH316=1,AI316=1),1,0)</f>
        <v>0</v>
      </c>
    </row>
    <row r="317" customFormat="false" ht="15" hidden="false" customHeight="false" outlineLevel="0" collapsed="false">
      <c r="A317" s="16" t="str">
        <f aca="false">DATA!A317</f>
        <v>ITM10315</v>
      </c>
      <c r="B317" s="16" t="str">
        <f aca="false">DATA!B317</f>
        <v>Apparel</v>
      </c>
      <c r="C317" s="17" t="n">
        <f aca="false">DATA!C317</f>
        <v>428</v>
      </c>
      <c r="D317" s="17" t="n">
        <f aca="false">DATA!D317</f>
        <v>46</v>
      </c>
      <c r="E317" s="18" t="n">
        <f aca="false">DATA!F317</f>
        <v>8</v>
      </c>
      <c r="F317" s="19" t="n">
        <f aca="false">DATA!G317</f>
        <v>17.4</v>
      </c>
      <c r="G317" s="19" t="n">
        <f aca="false">DATA!H317</f>
        <v>6.15</v>
      </c>
      <c r="H317" s="18" t="n">
        <f aca="false">DATA!E317</f>
        <v>8</v>
      </c>
      <c r="I317" s="20" t="n">
        <f aca="false">F317*E317</f>
        <v>139.2</v>
      </c>
      <c r="J317" s="20" t="n">
        <f aca="false">PARAMETER!$B$4*G317*SQRT(E317)</f>
        <v>28.6119439804462</v>
      </c>
      <c r="K317" s="20" t="n">
        <f aca="false">I317+J317</f>
        <v>167.811943980446</v>
      </c>
      <c r="L317" s="20" t="n">
        <f aca="false">K317+F317*H317</f>
        <v>307.011943980446</v>
      </c>
      <c r="M317" s="16" t="str">
        <f aca="false">IF(C317&lt;=K317,"REORDER",IF(C317&gt;L317,"OVERSTOCK","OK"))</f>
        <v>OVERSTOCK</v>
      </c>
      <c r="N317" s="16" t="str">
        <f aca="false">IF(C317&lt;=D317,"REORDER","OK")</f>
        <v>OK</v>
      </c>
      <c r="O317" s="18" t="n">
        <f aca="false">IF(D317&lt;I317,1,0)</f>
        <v>1</v>
      </c>
      <c r="P317" s="20" t="n">
        <f aca="false">C317/F317</f>
        <v>24.5977011494253</v>
      </c>
      <c r="Q317" s="19" t="n">
        <f aca="false">DATA!N317</f>
        <v>48.58</v>
      </c>
      <c r="R317" s="19" t="n">
        <f aca="false">DATA!O317</f>
        <v>1.87</v>
      </c>
      <c r="S317" s="17" t="n">
        <f aca="false">C317*Q317</f>
        <v>20792.24</v>
      </c>
      <c r="T317" s="19" t="n">
        <f aca="false">C317*R317</f>
        <v>800.36</v>
      </c>
      <c r="U317" s="20" t="n">
        <f aca="false">MAX(0,C317-L317)</f>
        <v>120.988056019554</v>
      </c>
      <c r="V317" s="17" t="n">
        <f aca="false">U317*Q317</f>
        <v>5877.59976142993</v>
      </c>
      <c r="W317" s="19" t="n">
        <f aca="false">U317*R317</f>
        <v>226.247664756566</v>
      </c>
      <c r="X317" s="20" t="n">
        <f aca="false">MAX(0,K317-C317)</f>
        <v>0</v>
      </c>
      <c r="Y317" s="17" t="n">
        <f aca="false">F317*PARAMETER!$B$5*Q317</f>
        <v>308531.58</v>
      </c>
      <c r="Z317" s="21" t="n">
        <f aca="false">SUMIF($Y$2:$Y$3205,"&gt;="&amp;Y317)/SUM($Y$2:$Y$3205)</f>
        <v>0.958180396936408</v>
      </c>
      <c r="AA317" s="16" t="str">
        <f aca="false">IF(Z317&lt;=PARAMETER!$B$7,"A",IF(Z317&lt;=PARAMETER!$B$8,"B","C"))</f>
        <v>C</v>
      </c>
      <c r="AB317" s="22" t="n">
        <f aca="false">G317/F317</f>
        <v>0.353448275862069</v>
      </c>
      <c r="AC317" s="16" t="str">
        <f aca="false">IF(AB317&lt;=PARAMETER!$B$9,"X",IF(AB317&lt;=PARAMETER!$B$10,"Y","Z"))</f>
        <v>Y</v>
      </c>
      <c r="AD317" s="16" t="str">
        <f aca="false">AA317&amp;AC317</f>
        <v>CY</v>
      </c>
      <c r="AE317" s="22" t="n">
        <f aca="false">DATA!I317</f>
        <v>0.11</v>
      </c>
      <c r="AF317" s="18" t="n">
        <f aca="false">DATA!L317</f>
        <v>134</v>
      </c>
      <c r="AG317" s="16" t="str">
        <f aca="false">DATA!K317</f>
        <v>A</v>
      </c>
      <c r="AH317" s="18" t="n">
        <f aca="false">IF(AE317&gt;=PARAMETER!$B$12,1,0)</f>
        <v>0</v>
      </c>
      <c r="AI317" s="18" t="n">
        <f aca="false">IF(AF317&gt;=PARAMETER!$B$13,1,0)</f>
        <v>1</v>
      </c>
      <c r="AJ317" s="18" t="n">
        <f aca="false">IF(AND(AH317=1,AI317=1),1,0)</f>
        <v>0</v>
      </c>
    </row>
    <row r="318" customFormat="false" ht="15" hidden="false" customHeight="false" outlineLevel="0" collapsed="false">
      <c r="A318" s="16" t="str">
        <f aca="false">DATA!A318</f>
        <v>ITM10316</v>
      </c>
      <c r="B318" s="16" t="str">
        <f aca="false">DATA!B318</f>
        <v>Groceries</v>
      </c>
      <c r="C318" s="17" t="n">
        <f aca="false">DATA!C318</f>
        <v>247</v>
      </c>
      <c r="D318" s="17" t="n">
        <f aca="false">DATA!D318</f>
        <v>35</v>
      </c>
      <c r="E318" s="18" t="n">
        <f aca="false">DATA!F318</f>
        <v>6</v>
      </c>
      <c r="F318" s="19" t="n">
        <f aca="false">DATA!G318</f>
        <v>10.01</v>
      </c>
      <c r="G318" s="19" t="n">
        <f aca="false">DATA!H318</f>
        <v>8.58</v>
      </c>
      <c r="H318" s="18" t="n">
        <f aca="false">DATA!E318</f>
        <v>5</v>
      </c>
      <c r="I318" s="20" t="n">
        <f aca="false">F318*E318</f>
        <v>60.06</v>
      </c>
      <c r="J318" s="20" t="n">
        <f aca="false">PARAMETER!$B$4*G318*SQRT(E318)</f>
        <v>34.5692669115852</v>
      </c>
      <c r="K318" s="20" t="n">
        <f aca="false">I318+J318</f>
        <v>94.6292669115852</v>
      </c>
      <c r="L318" s="20" t="n">
        <f aca="false">K318+F318*H318</f>
        <v>144.679266911585</v>
      </c>
      <c r="M318" s="16" t="str">
        <f aca="false">IF(C318&lt;=K318,"REORDER",IF(C318&gt;L318,"OVERSTOCK","OK"))</f>
        <v>OVERSTOCK</v>
      </c>
      <c r="N318" s="16" t="str">
        <f aca="false">IF(C318&lt;=D318,"REORDER","OK")</f>
        <v>OK</v>
      </c>
      <c r="O318" s="18" t="n">
        <f aca="false">IF(D318&lt;I318,1,0)</f>
        <v>1</v>
      </c>
      <c r="P318" s="20" t="n">
        <f aca="false">C318/F318</f>
        <v>24.6753246753247</v>
      </c>
      <c r="Q318" s="19" t="n">
        <f aca="false">DATA!N318</f>
        <v>149.98</v>
      </c>
      <c r="R318" s="19" t="n">
        <f aca="false">DATA!O318</f>
        <v>1.12</v>
      </c>
      <c r="S318" s="17" t="n">
        <f aca="false">C318*Q318</f>
        <v>37045.06</v>
      </c>
      <c r="T318" s="19" t="n">
        <f aca="false">C318*R318</f>
        <v>276.64</v>
      </c>
      <c r="U318" s="20" t="n">
        <f aca="false">MAX(0,C318-L318)</f>
        <v>102.320733088415</v>
      </c>
      <c r="V318" s="17" t="n">
        <f aca="false">U318*Q318</f>
        <v>15346.0635486005</v>
      </c>
      <c r="W318" s="19" t="n">
        <f aca="false">U318*R318</f>
        <v>114.599221059025</v>
      </c>
      <c r="X318" s="20" t="n">
        <f aca="false">MAX(0,K318-C318)</f>
        <v>0</v>
      </c>
      <c r="Y318" s="17" t="n">
        <f aca="false">F318*PARAMETER!$B$5*Q318</f>
        <v>547974.427</v>
      </c>
      <c r="Z318" s="21" t="n">
        <f aca="false">SUMIF($Y$2:$Y$3205,"&gt;="&amp;Y318)/SUM($Y$2:$Y$3205)</f>
        <v>0.89129269998594</v>
      </c>
      <c r="AA318" s="16" t="str">
        <f aca="false">IF(Z318&lt;=PARAMETER!$B$7,"A",IF(Z318&lt;=PARAMETER!$B$8,"B","C"))</f>
        <v>B</v>
      </c>
      <c r="AB318" s="22" t="n">
        <f aca="false">G318/F318</f>
        <v>0.857142857142857</v>
      </c>
      <c r="AC318" s="16" t="str">
        <f aca="false">IF(AB318&lt;=PARAMETER!$B$9,"X",IF(AB318&lt;=PARAMETER!$B$10,"Y","Z"))</f>
        <v>Z</v>
      </c>
      <c r="AD318" s="16" t="str">
        <f aca="false">AA318&amp;AC318</f>
        <v>BZ</v>
      </c>
      <c r="AE318" s="22" t="n">
        <f aca="false">DATA!I318</f>
        <v>0.13</v>
      </c>
      <c r="AF318" s="18" t="n">
        <f aca="false">DATA!L318</f>
        <v>114</v>
      </c>
      <c r="AG318" s="16" t="str">
        <f aca="false">DATA!K318</f>
        <v>C</v>
      </c>
      <c r="AH318" s="18" t="n">
        <f aca="false">IF(AE318&gt;=PARAMETER!$B$12,1,0)</f>
        <v>0</v>
      </c>
      <c r="AI318" s="18" t="n">
        <f aca="false">IF(AF318&gt;=PARAMETER!$B$13,1,0)</f>
        <v>1</v>
      </c>
      <c r="AJ318" s="18" t="n">
        <f aca="false">IF(AND(AH318=1,AI318=1),1,0)</f>
        <v>0</v>
      </c>
    </row>
    <row r="319" customFormat="false" ht="15" hidden="false" customHeight="false" outlineLevel="0" collapsed="false">
      <c r="A319" s="16" t="str">
        <f aca="false">DATA!A319</f>
        <v>ITM10317</v>
      </c>
      <c r="B319" s="16" t="str">
        <f aca="false">DATA!B319</f>
        <v>Apparel</v>
      </c>
      <c r="C319" s="17" t="n">
        <f aca="false">DATA!C319</f>
        <v>397</v>
      </c>
      <c r="D319" s="17" t="n">
        <f aca="false">DATA!D319</f>
        <v>49</v>
      </c>
      <c r="E319" s="18" t="n">
        <f aca="false">DATA!F319</f>
        <v>6</v>
      </c>
      <c r="F319" s="19" t="n">
        <f aca="false">DATA!G319</f>
        <v>34.33</v>
      </c>
      <c r="G319" s="19" t="n">
        <f aca="false">DATA!H319</f>
        <v>0.58</v>
      </c>
      <c r="H319" s="18" t="n">
        <f aca="false">DATA!E319</f>
        <v>9</v>
      </c>
      <c r="I319" s="20" t="n">
        <f aca="false">F319*E319</f>
        <v>205.98</v>
      </c>
      <c r="J319" s="20" t="n">
        <f aca="false">PARAMETER!$B$4*G319*SQRT(E319)</f>
        <v>2.33685021080646</v>
      </c>
      <c r="K319" s="20" t="n">
        <f aca="false">I319+J319</f>
        <v>208.316850210806</v>
      </c>
      <c r="L319" s="20" t="n">
        <f aca="false">K319+F319*H319</f>
        <v>517.286850210806</v>
      </c>
      <c r="M319" s="16" t="str">
        <f aca="false">IF(C319&lt;=K319,"REORDER",IF(C319&gt;L319,"OVERSTOCK","OK"))</f>
        <v>OK</v>
      </c>
      <c r="N319" s="16" t="str">
        <f aca="false">IF(C319&lt;=D319,"REORDER","OK")</f>
        <v>OK</v>
      </c>
      <c r="O319" s="18" t="n">
        <f aca="false">IF(D319&lt;I319,1,0)</f>
        <v>1</v>
      </c>
      <c r="P319" s="20" t="n">
        <f aca="false">C319/F319</f>
        <v>11.5642295368482</v>
      </c>
      <c r="Q319" s="19" t="n">
        <f aca="false">DATA!N319</f>
        <v>169.3</v>
      </c>
      <c r="R319" s="19" t="n">
        <f aca="false">DATA!O319</f>
        <v>0.98</v>
      </c>
      <c r="S319" s="17" t="n">
        <f aca="false">C319*Q319</f>
        <v>67212.1</v>
      </c>
      <c r="T319" s="19" t="n">
        <f aca="false">C319*R319</f>
        <v>389.06</v>
      </c>
      <c r="U319" s="20" t="n">
        <f aca="false">MAX(0,C319-L319)</f>
        <v>0</v>
      </c>
      <c r="V319" s="17" t="n">
        <f aca="false">U319*Q319</f>
        <v>0</v>
      </c>
      <c r="W319" s="19" t="n">
        <f aca="false">U319*R319</f>
        <v>0</v>
      </c>
      <c r="X319" s="20" t="n">
        <f aca="false">MAX(0,K319-C319)</f>
        <v>0</v>
      </c>
      <c r="Y319" s="17" t="n">
        <f aca="false">F319*PARAMETER!$B$5*Q319</f>
        <v>2121405.185</v>
      </c>
      <c r="Z319" s="21" t="n">
        <f aca="false">SUMIF($Y$2:$Y$3205,"&gt;="&amp;Y319)/SUM($Y$2:$Y$3205)</f>
        <v>0.298701304288863</v>
      </c>
      <c r="AA319" s="16" t="str">
        <f aca="false">IF(Z319&lt;=PARAMETER!$B$7,"A",IF(Z319&lt;=PARAMETER!$B$8,"B","C"))</f>
        <v>A</v>
      </c>
      <c r="AB319" s="22" t="n">
        <f aca="false">G319/F319</f>
        <v>0.0168948441596271</v>
      </c>
      <c r="AC319" s="16" t="str">
        <f aca="false">IF(AB319&lt;=PARAMETER!$B$9,"X",IF(AB319&lt;=PARAMETER!$B$10,"Y","Z"))</f>
        <v>X</v>
      </c>
      <c r="AD319" s="16" t="str">
        <f aca="false">AA319&amp;AC319</f>
        <v>AX</v>
      </c>
      <c r="AE319" s="22" t="n">
        <f aca="false">DATA!I319</f>
        <v>0.7</v>
      </c>
      <c r="AF319" s="18" t="n">
        <f aca="false">DATA!L319</f>
        <v>14</v>
      </c>
      <c r="AG319" s="16" t="str">
        <f aca="false">DATA!K319</f>
        <v>D</v>
      </c>
      <c r="AH319" s="18" t="n">
        <f aca="false">IF(AE319&gt;=PARAMETER!$B$12,1,0)</f>
        <v>0</v>
      </c>
      <c r="AI319" s="18" t="n">
        <f aca="false">IF(AF319&gt;=PARAMETER!$B$13,1,0)</f>
        <v>0</v>
      </c>
      <c r="AJ319" s="18" t="n">
        <f aca="false">IF(AND(AH319=1,AI319=1),1,0)</f>
        <v>0</v>
      </c>
    </row>
    <row r="320" customFormat="false" ht="15" hidden="false" customHeight="false" outlineLevel="0" collapsed="false">
      <c r="A320" s="16" t="str">
        <f aca="false">DATA!A320</f>
        <v>ITM10318</v>
      </c>
      <c r="B320" s="16" t="str">
        <f aca="false">DATA!B320</f>
        <v>Apparel</v>
      </c>
      <c r="C320" s="17" t="n">
        <f aca="false">DATA!C320</f>
        <v>207</v>
      </c>
      <c r="D320" s="17" t="n">
        <f aca="false">DATA!D320</f>
        <v>89</v>
      </c>
      <c r="E320" s="18" t="n">
        <f aca="false">DATA!F320</f>
        <v>9</v>
      </c>
      <c r="F320" s="19" t="n">
        <f aca="false">DATA!G320</f>
        <v>3.78</v>
      </c>
      <c r="G320" s="19" t="n">
        <f aca="false">DATA!H320</f>
        <v>0.85</v>
      </c>
      <c r="H320" s="18" t="n">
        <f aca="false">DATA!E320</f>
        <v>7</v>
      </c>
      <c r="I320" s="20" t="n">
        <f aca="false">F320*E320</f>
        <v>34.02</v>
      </c>
      <c r="J320" s="20" t="n">
        <f aca="false">PARAMETER!$B$4*G320*SQRT(E320)</f>
        <v>4.19437674872625</v>
      </c>
      <c r="K320" s="20" t="n">
        <f aca="false">I320+J320</f>
        <v>38.2143767487262</v>
      </c>
      <c r="L320" s="20" t="n">
        <f aca="false">K320+F320*H320</f>
        <v>64.6743767487263</v>
      </c>
      <c r="M320" s="16" t="str">
        <f aca="false">IF(C320&lt;=K320,"REORDER",IF(C320&gt;L320,"OVERSTOCK","OK"))</f>
        <v>OVERSTOCK</v>
      </c>
      <c r="N320" s="16" t="str">
        <f aca="false">IF(C320&lt;=D320,"REORDER","OK")</f>
        <v>OK</v>
      </c>
      <c r="O320" s="18" t="n">
        <f aca="false">IF(D320&lt;I320,1,0)</f>
        <v>0</v>
      </c>
      <c r="P320" s="20" t="n">
        <f aca="false">C320/F320</f>
        <v>54.7619047619048</v>
      </c>
      <c r="Q320" s="19" t="n">
        <f aca="false">DATA!N320</f>
        <v>122.81</v>
      </c>
      <c r="R320" s="19" t="n">
        <f aca="false">DATA!O320</f>
        <v>1.15</v>
      </c>
      <c r="S320" s="17" t="n">
        <f aca="false">C320*Q320</f>
        <v>25421.67</v>
      </c>
      <c r="T320" s="19" t="n">
        <f aca="false">C320*R320</f>
        <v>238.05</v>
      </c>
      <c r="U320" s="20" t="n">
        <f aca="false">MAX(0,C320-L320)</f>
        <v>142.325623251274</v>
      </c>
      <c r="V320" s="17" t="n">
        <f aca="false">U320*Q320</f>
        <v>17479.0097914889</v>
      </c>
      <c r="W320" s="19" t="n">
        <f aca="false">U320*R320</f>
        <v>163.674466738965</v>
      </c>
      <c r="X320" s="20" t="n">
        <f aca="false">MAX(0,K320-C320)</f>
        <v>0</v>
      </c>
      <c r="Y320" s="17" t="n">
        <f aca="false">F320*PARAMETER!$B$5*Q320</f>
        <v>169440.957</v>
      </c>
      <c r="Z320" s="21" t="n">
        <f aca="false">SUMIF($Y$2:$Y$3205,"&gt;="&amp;Y320)/SUM($Y$2:$Y$3205)</f>
        <v>0.98790263527463</v>
      </c>
      <c r="AA320" s="16" t="str">
        <f aca="false">IF(Z320&lt;=PARAMETER!$B$7,"A",IF(Z320&lt;=PARAMETER!$B$8,"B","C"))</f>
        <v>C</v>
      </c>
      <c r="AB320" s="22" t="n">
        <f aca="false">G320/F320</f>
        <v>0.224867724867725</v>
      </c>
      <c r="AC320" s="16" t="str">
        <f aca="false">IF(AB320&lt;=PARAMETER!$B$9,"X",IF(AB320&lt;=PARAMETER!$B$10,"Y","Z"))</f>
        <v>X</v>
      </c>
      <c r="AD320" s="16" t="str">
        <f aca="false">AA320&amp;AC320</f>
        <v>CX</v>
      </c>
      <c r="AE320" s="22" t="n">
        <f aca="false">DATA!I320</f>
        <v>0.57</v>
      </c>
      <c r="AF320" s="18" t="n">
        <f aca="false">DATA!L320</f>
        <v>145</v>
      </c>
      <c r="AG320" s="16" t="str">
        <f aca="false">DATA!K320</f>
        <v>D</v>
      </c>
      <c r="AH320" s="18" t="n">
        <f aca="false">IF(AE320&gt;=PARAMETER!$B$12,1,0)</f>
        <v>0</v>
      </c>
      <c r="AI320" s="18" t="n">
        <f aca="false">IF(AF320&gt;=PARAMETER!$B$13,1,0)</f>
        <v>1</v>
      </c>
      <c r="AJ320" s="18" t="n">
        <f aca="false">IF(AND(AH320=1,AI320=1),1,0)</f>
        <v>0</v>
      </c>
    </row>
    <row r="321" customFormat="false" ht="15" hidden="false" customHeight="false" outlineLevel="0" collapsed="false">
      <c r="A321" s="16" t="str">
        <f aca="false">DATA!A321</f>
        <v>ITM10319</v>
      </c>
      <c r="B321" s="16" t="str">
        <f aca="false">DATA!B321</f>
        <v>Groceries</v>
      </c>
      <c r="C321" s="17" t="n">
        <f aca="false">DATA!C321</f>
        <v>365</v>
      </c>
      <c r="D321" s="17" t="n">
        <f aca="false">DATA!D321</f>
        <v>47</v>
      </c>
      <c r="E321" s="18" t="n">
        <f aca="false">DATA!F321</f>
        <v>7</v>
      </c>
      <c r="F321" s="19" t="n">
        <f aca="false">DATA!G321</f>
        <v>28.63</v>
      </c>
      <c r="G321" s="19" t="n">
        <f aca="false">DATA!H321</f>
        <v>6.17</v>
      </c>
      <c r="H321" s="18" t="n">
        <f aca="false">DATA!E321</f>
        <v>3</v>
      </c>
      <c r="I321" s="20" t="n">
        <f aca="false">F321*E321</f>
        <v>200.41</v>
      </c>
      <c r="J321" s="20" t="n">
        <f aca="false">PARAMETER!$B$4*G321*SQRT(E321)</f>
        <v>26.8510603589</v>
      </c>
      <c r="K321" s="20" t="n">
        <f aca="false">I321+J321</f>
        <v>227.2610603589</v>
      </c>
      <c r="L321" s="20" t="n">
        <f aca="false">K321+F321*H321</f>
        <v>313.1510603589</v>
      </c>
      <c r="M321" s="16" t="str">
        <f aca="false">IF(C321&lt;=K321,"REORDER",IF(C321&gt;L321,"OVERSTOCK","OK"))</f>
        <v>OVERSTOCK</v>
      </c>
      <c r="N321" s="16" t="str">
        <f aca="false">IF(C321&lt;=D321,"REORDER","OK")</f>
        <v>OK</v>
      </c>
      <c r="O321" s="18" t="n">
        <f aca="false">IF(D321&lt;I321,1,0)</f>
        <v>1</v>
      </c>
      <c r="P321" s="20" t="n">
        <f aca="false">C321/F321</f>
        <v>12.7488648271044</v>
      </c>
      <c r="Q321" s="19" t="n">
        <f aca="false">DATA!N321</f>
        <v>31.98</v>
      </c>
      <c r="R321" s="19" t="n">
        <f aca="false">DATA!O321</f>
        <v>0.69</v>
      </c>
      <c r="S321" s="17" t="n">
        <f aca="false">C321*Q321</f>
        <v>11672.7</v>
      </c>
      <c r="T321" s="19" t="n">
        <f aca="false">C321*R321</f>
        <v>251.85</v>
      </c>
      <c r="U321" s="20" t="n">
        <f aca="false">MAX(0,C321-L321)</f>
        <v>51.8489396411001</v>
      </c>
      <c r="V321" s="17" t="n">
        <f aca="false">U321*Q321</f>
        <v>1658.12908972238</v>
      </c>
      <c r="W321" s="19" t="n">
        <f aca="false">U321*R321</f>
        <v>35.775768352359</v>
      </c>
      <c r="X321" s="20" t="n">
        <f aca="false">MAX(0,K321-C321)</f>
        <v>0</v>
      </c>
      <c r="Y321" s="17" t="n">
        <f aca="false">F321*PARAMETER!$B$5*Q321</f>
        <v>334189.401</v>
      </c>
      <c r="Z321" s="21" t="n">
        <f aca="false">SUMIF($Y$2:$Y$3205,"&gt;="&amp;Y321)/SUM($Y$2:$Y$3205)</f>
        <v>0.952672745516727</v>
      </c>
      <c r="AA321" s="16" t="str">
        <f aca="false">IF(Z321&lt;=PARAMETER!$B$7,"A",IF(Z321&lt;=PARAMETER!$B$8,"B","C"))</f>
        <v>C</v>
      </c>
      <c r="AB321" s="22" t="n">
        <f aca="false">G321/F321</f>
        <v>0.215508208173245</v>
      </c>
      <c r="AC321" s="16" t="str">
        <f aca="false">IF(AB321&lt;=PARAMETER!$B$9,"X",IF(AB321&lt;=PARAMETER!$B$10,"Y","Z"))</f>
        <v>X</v>
      </c>
      <c r="AD321" s="16" t="str">
        <f aca="false">AA321&amp;AC321</f>
        <v>CX</v>
      </c>
      <c r="AE321" s="22" t="n">
        <f aca="false">DATA!I321</f>
        <v>0.84</v>
      </c>
      <c r="AF321" s="18" t="n">
        <f aca="false">DATA!L321</f>
        <v>13</v>
      </c>
      <c r="AG321" s="16" t="str">
        <f aca="false">DATA!K321</f>
        <v>B</v>
      </c>
      <c r="AH321" s="18" t="n">
        <f aca="false">IF(AE321&gt;=PARAMETER!$B$12,1,0)</f>
        <v>1</v>
      </c>
      <c r="AI321" s="18" t="n">
        <f aca="false">IF(AF321&gt;=PARAMETER!$B$13,1,0)</f>
        <v>0</v>
      </c>
      <c r="AJ321" s="18" t="n">
        <f aca="false">IF(AND(AH321=1,AI321=1),1,0)</f>
        <v>0</v>
      </c>
    </row>
    <row r="322" customFormat="false" ht="15" hidden="false" customHeight="false" outlineLevel="0" collapsed="false">
      <c r="A322" s="16" t="str">
        <f aca="false">DATA!A322</f>
        <v>ITM10320</v>
      </c>
      <c r="B322" s="16" t="str">
        <f aca="false">DATA!B322</f>
        <v>Apparel</v>
      </c>
      <c r="C322" s="17" t="n">
        <f aca="false">DATA!C322</f>
        <v>249</v>
      </c>
      <c r="D322" s="17" t="n">
        <f aca="false">DATA!D322</f>
        <v>86</v>
      </c>
      <c r="E322" s="18" t="n">
        <f aca="false">DATA!F322</f>
        <v>6</v>
      </c>
      <c r="F322" s="19" t="n">
        <f aca="false">DATA!G322</f>
        <v>11.32</v>
      </c>
      <c r="G322" s="19" t="n">
        <f aca="false">DATA!H322</f>
        <v>4.2</v>
      </c>
      <c r="H322" s="18" t="n">
        <f aca="false">DATA!E322</f>
        <v>5</v>
      </c>
      <c r="I322" s="20" t="n">
        <f aca="false">F322*E322</f>
        <v>67.92</v>
      </c>
      <c r="J322" s="20" t="n">
        <f aca="false">PARAMETER!$B$4*G322*SQRT(E322)</f>
        <v>16.9220187679088</v>
      </c>
      <c r="K322" s="20" t="n">
        <f aca="false">I322+J322</f>
        <v>84.8420187679088</v>
      </c>
      <c r="L322" s="20" t="n">
        <f aca="false">K322+F322*H322</f>
        <v>141.442018767909</v>
      </c>
      <c r="M322" s="16" t="str">
        <f aca="false">IF(C322&lt;=K322,"REORDER",IF(C322&gt;L322,"OVERSTOCK","OK"))</f>
        <v>OVERSTOCK</v>
      </c>
      <c r="N322" s="16" t="str">
        <f aca="false">IF(C322&lt;=D322,"REORDER","OK")</f>
        <v>OK</v>
      </c>
      <c r="O322" s="18" t="n">
        <f aca="false">IF(D322&lt;I322,1,0)</f>
        <v>0</v>
      </c>
      <c r="P322" s="20" t="n">
        <f aca="false">C322/F322</f>
        <v>21.9964664310954</v>
      </c>
      <c r="Q322" s="19" t="n">
        <f aca="false">DATA!N322</f>
        <v>69.44</v>
      </c>
      <c r="R322" s="19" t="n">
        <f aca="false">DATA!O322</f>
        <v>1.82</v>
      </c>
      <c r="S322" s="17" t="n">
        <f aca="false">C322*Q322</f>
        <v>17290.56</v>
      </c>
      <c r="T322" s="19" t="n">
        <f aca="false">C322*R322</f>
        <v>453.18</v>
      </c>
      <c r="U322" s="20" t="n">
        <f aca="false">MAX(0,C322-L322)</f>
        <v>107.557981232091</v>
      </c>
      <c r="V322" s="17" t="n">
        <f aca="false">U322*Q322</f>
        <v>7468.82621675641</v>
      </c>
      <c r="W322" s="19" t="n">
        <f aca="false">U322*R322</f>
        <v>195.755525842406</v>
      </c>
      <c r="X322" s="20" t="n">
        <f aca="false">MAX(0,K322-C322)</f>
        <v>0</v>
      </c>
      <c r="Y322" s="17" t="n">
        <f aca="false">F322*PARAMETER!$B$5*Q322</f>
        <v>286912.192</v>
      </c>
      <c r="Z322" s="21" t="n">
        <f aca="false">SUMIF($Y$2:$Y$3205,"&gt;="&amp;Y322)/SUM($Y$2:$Y$3205)</f>
        <v>0.963306057634542</v>
      </c>
      <c r="AA322" s="16" t="str">
        <f aca="false">IF(Z322&lt;=PARAMETER!$B$7,"A",IF(Z322&lt;=PARAMETER!$B$8,"B","C"))</f>
        <v>C</v>
      </c>
      <c r="AB322" s="22" t="n">
        <f aca="false">G322/F322</f>
        <v>0.371024734982332</v>
      </c>
      <c r="AC322" s="16" t="str">
        <f aca="false">IF(AB322&lt;=PARAMETER!$B$9,"X",IF(AB322&lt;=PARAMETER!$B$10,"Y","Z"))</f>
        <v>Y</v>
      </c>
      <c r="AD322" s="16" t="str">
        <f aca="false">AA322&amp;AC322</f>
        <v>CY</v>
      </c>
      <c r="AE322" s="22" t="n">
        <f aca="false">DATA!I322</f>
        <v>0.37</v>
      </c>
      <c r="AF322" s="18" t="n">
        <f aca="false">DATA!L322</f>
        <v>178</v>
      </c>
      <c r="AG322" s="16" t="str">
        <f aca="false">DATA!K322</f>
        <v>C</v>
      </c>
      <c r="AH322" s="18" t="n">
        <f aca="false">IF(AE322&gt;=PARAMETER!$B$12,1,0)</f>
        <v>0</v>
      </c>
      <c r="AI322" s="18" t="n">
        <f aca="false">IF(AF322&gt;=PARAMETER!$B$13,1,0)</f>
        <v>1</v>
      </c>
      <c r="AJ322" s="18" t="n">
        <f aca="false">IF(AND(AH322=1,AI322=1),1,0)</f>
        <v>0</v>
      </c>
    </row>
    <row r="323" customFormat="false" ht="15" hidden="false" customHeight="false" outlineLevel="0" collapsed="false">
      <c r="A323" s="16" t="str">
        <f aca="false">DATA!A323</f>
        <v>ITM10321</v>
      </c>
      <c r="B323" s="16" t="str">
        <f aca="false">DATA!B323</f>
        <v>Apparel</v>
      </c>
      <c r="C323" s="17" t="n">
        <f aca="false">DATA!C323</f>
        <v>340</v>
      </c>
      <c r="D323" s="17" t="n">
        <f aca="false">DATA!D323</f>
        <v>96</v>
      </c>
      <c r="E323" s="18" t="n">
        <f aca="false">DATA!F323</f>
        <v>2</v>
      </c>
      <c r="F323" s="19" t="n">
        <f aca="false">DATA!G323</f>
        <v>47.49</v>
      </c>
      <c r="G323" s="19" t="n">
        <f aca="false">DATA!H323</f>
        <v>8.95</v>
      </c>
      <c r="H323" s="18" t="n">
        <f aca="false">DATA!E323</f>
        <v>7</v>
      </c>
      <c r="I323" s="20" t="n">
        <f aca="false">F323*E323</f>
        <v>94.98</v>
      </c>
      <c r="J323" s="20" t="n">
        <f aca="false">PARAMETER!$B$4*G323*SQRT(E323)</f>
        <v>20.8192600508125</v>
      </c>
      <c r="K323" s="20" t="n">
        <f aca="false">I323+J323</f>
        <v>115.799260050812</v>
      </c>
      <c r="L323" s="20" t="n">
        <f aca="false">K323+F323*H323</f>
        <v>448.229260050812</v>
      </c>
      <c r="M323" s="16" t="str">
        <f aca="false">IF(C323&lt;=K323,"REORDER",IF(C323&gt;L323,"OVERSTOCK","OK"))</f>
        <v>OK</v>
      </c>
      <c r="N323" s="16" t="str">
        <f aca="false">IF(C323&lt;=D323,"REORDER","OK")</f>
        <v>OK</v>
      </c>
      <c r="O323" s="18" t="n">
        <f aca="false">IF(D323&lt;I323,1,0)</f>
        <v>0</v>
      </c>
      <c r="P323" s="20" t="n">
        <f aca="false">C323/F323</f>
        <v>7.15940197936408</v>
      </c>
      <c r="Q323" s="19" t="n">
        <f aca="false">DATA!N323</f>
        <v>100.35</v>
      </c>
      <c r="R323" s="19" t="n">
        <f aca="false">DATA!O323</f>
        <v>1.61</v>
      </c>
      <c r="S323" s="17" t="n">
        <f aca="false">C323*Q323</f>
        <v>34119</v>
      </c>
      <c r="T323" s="19" t="n">
        <f aca="false">C323*R323</f>
        <v>547.4</v>
      </c>
      <c r="U323" s="20" t="n">
        <f aca="false">MAX(0,C323-L323)</f>
        <v>0</v>
      </c>
      <c r="V323" s="17" t="n">
        <f aca="false">U323*Q323</f>
        <v>0</v>
      </c>
      <c r="W323" s="19" t="n">
        <f aca="false">U323*R323</f>
        <v>0</v>
      </c>
      <c r="X323" s="20" t="n">
        <f aca="false">MAX(0,K323-C323)</f>
        <v>0</v>
      </c>
      <c r="Y323" s="17" t="n">
        <f aca="false">F323*PARAMETER!$B$5*Q323</f>
        <v>1739451.8475</v>
      </c>
      <c r="Z323" s="21" t="n">
        <f aca="false">SUMIF($Y$2:$Y$3205,"&gt;="&amp;Y323)/SUM($Y$2:$Y$3205)</f>
        <v>0.437234902264402</v>
      </c>
      <c r="AA323" s="16" t="str">
        <f aca="false">IF(Z323&lt;=PARAMETER!$B$7,"A",IF(Z323&lt;=PARAMETER!$B$8,"B","C"))</f>
        <v>A</v>
      </c>
      <c r="AB323" s="22" t="n">
        <f aca="false">G323/F323</f>
        <v>0.188460728574437</v>
      </c>
      <c r="AC323" s="16" t="str">
        <f aca="false">IF(AB323&lt;=PARAMETER!$B$9,"X",IF(AB323&lt;=PARAMETER!$B$10,"Y","Z"))</f>
        <v>X</v>
      </c>
      <c r="AD323" s="16" t="str">
        <f aca="false">AA323&amp;AC323</f>
        <v>AX</v>
      </c>
      <c r="AE323" s="22" t="n">
        <f aca="false">DATA!I323</f>
        <v>0.83</v>
      </c>
      <c r="AF323" s="18" t="n">
        <f aca="false">DATA!L323</f>
        <v>69</v>
      </c>
      <c r="AG323" s="16" t="str">
        <f aca="false">DATA!K323</f>
        <v>C</v>
      </c>
      <c r="AH323" s="18" t="n">
        <f aca="false">IF(AE323&gt;=PARAMETER!$B$12,1,0)</f>
        <v>1</v>
      </c>
      <c r="AI323" s="18" t="n">
        <f aca="false">IF(AF323&gt;=PARAMETER!$B$13,1,0)</f>
        <v>0</v>
      </c>
      <c r="AJ323" s="18" t="n">
        <f aca="false">IF(AND(AH323=1,AI323=1),1,0)</f>
        <v>0</v>
      </c>
    </row>
    <row r="324" customFormat="false" ht="15" hidden="false" customHeight="false" outlineLevel="0" collapsed="false">
      <c r="A324" s="16" t="str">
        <f aca="false">DATA!A324</f>
        <v>ITM10322</v>
      </c>
      <c r="B324" s="16" t="str">
        <f aca="false">DATA!B324</f>
        <v>Apparel</v>
      </c>
      <c r="C324" s="17" t="n">
        <f aca="false">DATA!C324</f>
        <v>359</v>
      </c>
      <c r="D324" s="17" t="n">
        <f aca="false">DATA!D324</f>
        <v>63</v>
      </c>
      <c r="E324" s="18" t="n">
        <f aca="false">DATA!F324</f>
        <v>2</v>
      </c>
      <c r="F324" s="19" t="n">
        <f aca="false">DATA!G324</f>
        <v>17.44</v>
      </c>
      <c r="G324" s="19" t="n">
        <f aca="false">DATA!H324</f>
        <v>3.37</v>
      </c>
      <c r="H324" s="18" t="n">
        <f aca="false">DATA!E324</f>
        <v>9</v>
      </c>
      <c r="I324" s="20" t="n">
        <f aca="false">F324*E324</f>
        <v>34.88</v>
      </c>
      <c r="J324" s="20" t="n">
        <f aca="false">PARAMETER!$B$4*G324*SQRT(E324)</f>
        <v>7.83920741578078</v>
      </c>
      <c r="K324" s="20" t="n">
        <f aca="false">I324+J324</f>
        <v>42.7192074157808</v>
      </c>
      <c r="L324" s="20" t="n">
        <f aca="false">K324+F324*H324</f>
        <v>199.679207415781</v>
      </c>
      <c r="M324" s="16" t="str">
        <f aca="false">IF(C324&lt;=K324,"REORDER",IF(C324&gt;L324,"OVERSTOCK","OK"))</f>
        <v>OVERSTOCK</v>
      </c>
      <c r="N324" s="16" t="str">
        <f aca="false">IF(C324&lt;=D324,"REORDER","OK")</f>
        <v>OK</v>
      </c>
      <c r="O324" s="18" t="n">
        <f aca="false">IF(D324&lt;I324,1,0)</f>
        <v>0</v>
      </c>
      <c r="P324" s="20" t="n">
        <f aca="false">C324/F324</f>
        <v>20.5848623853211</v>
      </c>
      <c r="Q324" s="19" t="n">
        <f aca="false">DATA!N324</f>
        <v>138.66</v>
      </c>
      <c r="R324" s="19" t="n">
        <f aca="false">DATA!O324</f>
        <v>1.44</v>
      </c>
      <c r="S324" s="17" t="n">
        <f aca="false">C324*Q324</f>
        <v>49778.94</v>
      </c>
      <c r="T324" s="19" t="n">
        <f aca="false">C324*R324</f>
        <v>516.96</v>
      </c>
      <c r="U324" s="20" t="n">
        <f aca="false">MAX(0,C324-L324)</f>
        <v>159.320792584219</v>
      </c>
      <c r="V324" s="17" t="n">
        <f aca="false">U324*Q324</f>
        <v>22091.4210997278</v>
      </c>
      <c r="W324" s="19" t="n">
        <f aca="false">U324*R324</f>
        <v>229.421941321276</v>
      </c>
      <c r="X324" s="20" t="n">
        <f aca="false">MAX(0,K324-C324)</f>
        <v>0</v>
      </c>
      <c r="Y324" s="17" t="n">
        <f aca="false">F324*PARAMETER!$B$5*Q324</f>
        <v>882654.096</v>
      </c>
      <c r="Z324" s="21" t="n">
        <f aca="false">SUMIF($Y$2:$Y$3205,"&gt;="&amp;Y324)/SUM($Y$2:$Y$3205)</f>
        <v>0.781164953033561</v>
      </c>
      <c r="AA324" s="16" t="str">
        <f aca="false">IF(Z324&lt;=PARAMETER!$B$7,"A",IF(Z324&lt;=PARAMETER!$B$8,"B","C"))</f>
        <v>A</v>
      </c>
      <c r="AB324" s="22" t="n">
        <f aca="false">G324/F324</f>
        <v>0.193233944954128</v>
      </c>
      <c r="AC324" s="16" t="str">
        <f aca="false">IF(AB324&lt;=PARAMETER!$B$9,"X",IF(AB324&lt;=PARAMETER!$B$10,"Y","Z"))</f>
        <v>X</v>
      </c>
      <c r="AD324" s="16" t="str">
        <f aca="false">AA324&amp;AC324</f>
        <v>AX</v>
      </c>
      <c r="AE324" s="22" t="n">
        <f aca="false">DATA!I324</f>
        <v>0.48</v>
      </c>
      <c r="AF324" s="18" t="n">
        <f aca="false">DATA!L324</f>
        <v>63</v>
      </c>
      <c r="AG324" s="16" t="str">
        <f aca="false">DATA!K324</f>
        <v>A</v>
      </c>
      <c r="AH324" s="18" t="n">
        <f aca="false">IF(AE324&gt;=PARAMETER!$B$12,1,0)</f>
        <v>0</v>
      </c>
      <c r="AI324" s="18" t="n">
        <f aca="false">IF(AF324&gt;=PARAMETER!$B$13,1,0)</f>
        <v>0</v>
      </c>
      <c r="AJ324" s="18" t="n">
        <f aca="false">IF(AND(AH324=1,AI324=1),1,0)</f>
        <v>0</v>
      </c>
    </row>
    <row r="325" customFormat="false" ht="15" hidden="false" customHeight="false" outlineLevel="0" collapsed="false">
      <c r="A325" s="16" t="str">
        <f aca="false">DATA!A325</f>
        <v>ITM10323</v>
      </c>
      <c r="B325" s="16" t="str">
        <f aca="false">DATA!B325</f>
        <v>Electronics</v>
      </c>
      <c r="C325" s="17" t="n">
        <f aca="false">DATA!C325</f>
        <v>138</v>
      </c>
      <c r="D325" s="17" t="n">
        <f aca="false">DATA!D325</f>
        <v>31</v>
      </c>
      <c r="E325" s="18" t="n">
        <f aca="false">DATA!F325</f>
        <v>5</v>
      </c>
      <c r="F325" s="19" t="n">
        <f aca="false">DATA!G325</f>
        <v>16.94</v>
      </c>
      <c r="G325" s="19" t="n">
        <f aca="false">DATA!H325</f>
        <v>4.6</v>
      </c>
      <c r="H325" s="18" t="n">
        <f aca="false">DATA!E325</f>
        <v>5</v>
      </c>
      <c r="I325" s="20" t="n">
        <f aca="false">F325*E325</f>
        <v>84.7</v>
      </c>
      <c r="J325" s="20" t="n">
        <f aca="false">PARAMETER!$B$4*G325*SQRT(E325)</f>
        <v>16.9188208053426</v>
      </c>
      <c r="K325" s="20" t="n">
        <f aca="false">I325+J325</f>
        <v>101.618820805343</v>
      </c>
      <c r="L325" s="20" t="n">
        <f aca="false">K325+F325*H325</f>
        <v>186.318820805343</v>
      </c>
      <c r="M325" s="16" t="str">
        <f aca="false">IF(C325&lt;=K325,"REORDER",IF(C325&gt;L325,"OVERSTOCK","OK"))</f>
        <v>OK</v>
      </c>
      <c r="N325" s="16" t="str">
        <f aca="false">IF(C325&lt;=D325,"REORDER","OK")</f>
        <v>OK</v>
      </c>
      <c r="O325" s="18" t="n">
        <f aca="false">IF(D325&lt;I325,1,0)</f>
        <v>1</v>
      </c>
      <c r="P325" s="20" t="n">
        <f aca="false">C325/F325</f>
        <v>8.14639905548996</v>
      </c>
      <c r="Q325" s="19" t="n">
        <f aca="false">DATA!N325</f>
        <v>70.86</v>
      </c>
      <c r="R325" s="19" t="n">
        <f aca="false">DATA!O325</f>
        <v>1.22</v>
      </c>
      <c r="S325" s="17" t="n">
        <f aca="false">C325*Q325</f>
        <v>9778.68</v>
      </c>
      <c r="T325" s="19" t="n">
        <f aca="false">C325*R325</f>
        <v>168.36</v>
      </c>
      <c r="U325" s="20" t="n">
        <f aca="false">MAX(0,C325-L325)</f>
        <v>0</v>
      </c>
      <c r="V325" s="17" t="n">
        <f aca="false">U325*Q325</f>
        <v>0</v>
      </c>
      <c r="W325" s="19" t="n">
        <f aca="false">U325*R325</f>
        <v>0</v>
      </c>
      <c r="X325" s="20" t="n">
        <f aca="false">MAX(0,K325-C325)</f>
        <v>0</v>
      </c>
      <c r="Y325" s="17" t="n">
        <f aca="false">F325*PARAMETER!$B$5*Q325</f>
        <v>438134.466</v>
      </c>
      <c r="Z325" s="21" t="n">
        <f aca="false">SUMIF($Y$2:$Y$3205,"&gt;="&amp;Y325)/SUM($Y$2:$Y$3205)</f>
        <v>0.924179539500427</v>
      </c>
      <c r="AA325" s="16" t="str">
        <f aca="false">IF(Z325&lt;=PARAMETER!$B$7,"A",IF(Z325&lt;=PARAMETER!$B$8,"B","C"))</f>
        <v>B</v>
      </c>
      <c r="AB325" s="22" t="n">
        <f aca="false">G325/F325</f>
        <v>0.271546635182999</v>
      </c>
      <c r="AC325" s="16" t="str">
        <f aca="false">IF(AB325&lt;=PARAMETER!$B$9,"X",IF(AB325&lt;=PARAMETER!$B$10,"Y","Z"))</f>
        <v>Y</v>
      </c>
      <c r="AD325" s="16" t="str">
        <f aca="false">AA325&amp;AC325</f>
        <v>BY</v>
      </c>
      <c r="AE325" s="22" t="n">
        <f aca="false">DATA!I325</f>
        <v>0.19</v>
      </c>
      <c r="AF325" s="18" t="n">
        <f aca="false">DATA!L325</f>
        <v>159</v>
      </c>
      <c r="AG325" s="16" t="str">
        <f aca="false">DATA!K325</f>
        <v>D</v>
      </c>
      <c r="AH325" s="18" t="n">
        <f aca="false">IF(AE325&gt;=PARAMETER!$B$12,1,0)</f>
        <v>0</v>
      </c>
      <c r="AI325" s="18" t="n">
        <f aca="false">IF(AF325&gt;=PARAMETER!$B$13,1,0)</f>
        <v>1</v>
      </c>
      <c r="AJ325" s="18" t="n">
        <f aca="false">IF(AND(AH325=1,AI325=1),1,0)</f>
        <v>0</v>
      </c>
    </row>
    <row r="326" customFormat="false" ht="15" hidden="false" customHeight="false" outlineLevel="0" collapsed="false">
      <c r="A326" s="16" t="str">
        <f aca="false">DATA!A326</f>
        <v>ITM10324</v>
      </c>
      <c r="B326" s="16" t="str">
        <f aca="false">DATA!B326</f>
        <v>Electronics</v>
      </c>
      <c r="C326" s="17" t="n">
        <f aca="false">DATA!C326</f>
        <v>175</v>
      </c>
      <c r="D326" s="17" t="n">
        <f aca="false">DATA!D326</f>
        <v>25</v>
      </c>
      <c r="E326" s="18" t="n">
        <f aca="false">DATA!F326</f>
        <v>6</v>
      </c>
      <c r="F326" s="19" t="n">
        <f aca="false">DATA!G326</f>
        <v>46.25</v>
      </c>
      <c r="G326" s="19" t="n">
        <f aca="false">DATA!H326</f>
        <v>5.52</v>
      </c>
      <c r="H326" s="18" t="n">
        <f aca="false">DATA!E326</f>
        <v>8</v>
      </c>
      <c r="I326" s="20" t="n">
        <f aca="false">F326*E326</f>
        <v>277.5</v>
      </c>
      <c r="J326" s="20" t="n">
        <f aca="false">PARAMETER!$B$4*G326*SQRT(E326)</f>
        <v>22.2403675235373</v>
      </c>
      <c r="K326" s="20" t="n">
        <f aca="false">I326+J326</f>
        <v>299.740367523537</v>
      </c>
      <c r="L326" s="20" t="n">
        <f aca="false">K326+F326*H326</f>
        <v>669.740367523537</v>
      </c>
      <c r="M326" s="16" t="str">
        <f aca="false">IF(C326&lt;=K326,"REORDER",IF(C326&gt;L326,"OVERSTOCK","OK"))</f>
        <v>REORDER</v>
      </c>
      <c r="N326" s="16" t="str">
        <f aca="false">IF(C326&lt;=D326,"REORDER","OK")</f>
        <v>OK</v>
      </c>
      <c r="O326" s="18" t="n">
        <f aca="false">IF(D326&lt;I326,1,0)</f>
        <v>1</v>
      </c>
      <c r="P326" s="20" t="n">
        <f aca="false">C326/F326</f>
        <v>3.78378378378378</v>
      </c>
      <c r="Q326" s="19" t="n">
        <f aca="false">DATA!N326</f>
        <v>169.66</v>
      </c>
      <c r="R326" s="19" t="n">
        <f aca="false">DATA!O326</f>
        <v>1.94</v>
      </c>
      <c r="S326" s="17" t="n">
        <f aca="false">C326*Q326</f>
        <v>29690.5</v>
      </c>
      <c r="T326" s="19" t="n">
        <f aca="false">C326*R326</f>
        <v>339.5</v>
      </c>
      <c r="U326" s="20" t="n">
        <f aca="false">MAX(0,C326-L326)</f>
        <v>0</v>
      </c>
      <c r="V326" s="17" t="n">
        <f aca="false">U326*Q326</f>
        <v>0</v>
      </c>
      <c r="W326" s="19" t="n">
        <f aca="false">U326*R326</f>
        <v>0</v>
      </c>
      <c r="X326" s="20" t="n">
        <f aca="false">MAX(0,K326-C326)</f>
        <v>124.740367523537</v>
      </c>
      <c r="Y326" s="17" t="n">
        <f aca="false">F326*PARAMETER!$B$5*Q326</f>
        <v>2864072.875</v>
      </c>
      <c r="Z326" s="21" t="n">
        <f aca="false">SUMIF($Y$2:$Y$3205,"&gt;="&amp;Y326)/SUM($Y$2:$Y$3205)</f>
        <v>0.0986227127962326</v>
      </c>
      <c r="AA326" s="16" t="str">
        <f aca="false">IF(Z326&lt;=PARAMETER!$B$7,"A",IF(Z326&lt;=PARAMETER!$B$8,"B","C"))</f>
        <v>A</v>
      </c>
      <c r="AB326" s="22" t="n">
        <f aca="false">G326/F326</f>
        <v>0.119351351351351</v>
      </c>
      <c r="AC326" s="16" t="str">
        <f aca="false">IF(AB326&lt;=PARAMETER!$B$9,"X",IF(AB326&lt;=PARAMETER!$B$10,"Y","Z"))</f>
        <v>X</v>
      </c>
      <c r="AD326" s="16" t="str">
        <f aca="false">AA326&amp;AC326</f>
        <v>AX</v>
      </c>
      <c r="AE326" s="22" t="n">
        <f aca="false">DATA!I326</f>
        <v>0.98</v>
      </c>
      <c r="AF326" s="18" t="n">
        <f aca="false">DATA!L326</f>
        <v>87</v>
      </c>
      <c r="AG326" s="16" t="str">
        <f aca="false">DATA!K326</f>
        <v>C</v>
      </c>
      <c r="AH326" s="18" t="n">
        <f aca="false">IF(AE326&gt;=PARAMETER!$B$12,1,0)</f>
        <v>1</v>
      </c>
      <c r="AI326" s="18" t="n">
        <f aca="false">IF(AF326&gt;=PARAMETER!$B$13,1,0)</f>
        <v>0</v>
      </c>
      <c r="AJ326" s="18" t="n">
        <f aca="false">IF(AND(AH326=1,AI326=1),1,0)</f>
        <v>0</v>
      </c>
    </row>
    <row r="327" customFormat="false" ht="15" hidden="false" customHeight="false" outlineLevel="0" collapsed="false">
      <c r="A327" s="16" t="str">
        <f aca="false">DATA!A327</f>
        <v>ITM10325</v>
      </c>
      <c r="B327" s="16" t="str">
        <f aca="false">DATA!B327</f>
        <v>Electronics</v>
      </c>
      <c r="C327" s="17" t="n">
        <f aca="false">DATA!C327</f>
        <v>291</v>
      </c>
      <c r="D327" s="17" t="n">
        <f aca="false">DATA!D327</f>
        <v>37</v>
      </c>
      <c r="E327" s="18" t="n">
        <f aca="false">DATA!F327</f>
        <v>3</v>
      </c>
      <c r="F327" s="19" t="n">
        <f aca="false">DATA!G327</f>
        <v>21.45</v>
      </c>
      <c r="G327" s="19" t="n">
        <f aca="false">DATA!H327</f>
        <v>3.09</v>
      </c>
      <c r="H327" s="18" t="n">
        <f aca="false">DATA!E327</f>
        <v>7</v>
      </c>
      <c r="I327" s="20" t="n">
        <f aca="false">F327*E327</f>
        <v>64.35</v>
      </c>
      <c r="J327" s="20" t="n">
        <f aca="false">PARAMETER!$B$4*G327*SQRT(E327)</f>
        <v>8.80331746344213</v>
      </c>
      <c r="K327" s="20" t="n">
        <f aca="false">I327+J327</f>
        <v>73.1533174634421</v>
      </c>
      <c r="L327" s="20" t="n">
        <f aca="false">K327+F327*H327</f>
        <v>223.303317463442</v>
      </c>
      <c r="M327" s="16" t="str">
        <f aca="false">IF(C327&lt;=K327,"REORDER",IF(C327&gt;L327,"OVERSTOCK","OK"))</f>
        <v>OVERSTOCK</v>
      </c>
      <c r="N327" s="16" t="str">
        <f aca="false">IF(C327&lt;=D327,"REORDER","OK")</f>
        <v>OK</v>
      </c>
      <c r="O327" s="18" t="n">
        <f aca="false">IF(D327&lt;I327,1,0)</f>
        <v>1</v>
      </c>
      <c r="P327" s="20" t="n">
        <f aca="false">C327/F327</f>
        <v>13.5664335664336</v>
      </c>
      <c r="Q327" s="19" t="n">
        <f aca="false">DATA!N327</f>
        <v>80.64</v>
      </c>
      <c r="R327" s="19" t="n">
        <f aca="false">DATA!O327</f>
        <v>0.67</v>
      </c>
      <c r="S327" s="17" t="n">
        <f aca="false">C327*Q327</f>
        <v>23466.24</v>
      </c>
      <c r="T327" s="19" t="n">
        <f aca="false">C327*R327</f>
        <v>194.97</v>
      </c>
      <c r="U327" s="20" t="n">
        <f aca="false">MAX(0,C327-L327)</f>
        <v>67.6966825365579</v>
      </c>
      <c r="V327" s="17" t="n">
        <f aca="false">U327*Q327</f>
        <v>5459.06047974803</v>
      </c>
      <c r="W327" s="19" t="n">
        <f aca="false">U327*R327</f>
        <v>45.3567772994938</v>
      </c>
      <c r="X327" s="20" t="n">
        <f aca="false">MAX(0,K327-C327)</f>
        <v>0</v>
      </c>
      <c r="Y327" s="17" t="n">
        <f aca="false">F327*PARAMETER!$B$5*Q327</f>
        <v>631350.72</v>
      </c>
      <c r="Z327" s="21" t="n">
        <f aca="false">SUMIF($Y$2:$Y$3205,"&gt;="&amp;Y327)/SUM($Y$2:$Y$3205)</f>
        <v>0.867461069532869</v>
      </c>
      <c r="AA327" s="16" t="str">
        <f aca="false">IF(Z327&lt;=PARAMETER!$B$7,"A",IF(Z327&lt;=PARAMETER!$B$8,"B","C"))</f>
        <v>B</v>
      </c>
      <c r="AB327" s="22" t="n">
        <f aca="false">G327/F327</f>
        <v>0.144055944055944</v>
      </c>
      <c r="AC327" s="16" t="str">
        <f aca="false">IF(AB327&lt;=PARAMETER!$B$9,"X",IF(AB327&lt;=PARAMETER!$B$10,"Y","Z"))</f>
        <v>X</v>
      </c>
      <c r="AD327" s="16" t="str">
        <f aca="false">AA327&amp;AC327</f>
        <v>BX</v>
      </c>
      <c r="AE327" s="22" t="n">
        <f aca="false">DATA!I327</f>
        <v>0.56</v>
      </c>
      <c r="AF327" s="18" t="n">
        <f aca="false">DATA!L327</f>
        <v>28</v>
      </c>
      <c r="AG327" s="16" t="str">
        <f aca="false">DATA!K327</f>
        <v>A</v>
      </c>
      <c r="AH327" s="18" t="n">
        <f aca="false">IF(AE327&gt;=PARAMETER!$B$12,1,0)</f>
        <v>0</v>
      </c>
      <c r="AI327" s="18" t="n">
        <f aca="false">IF(AF327&gt;=PARAMETER!$B$13,1,0)</f>
        <v>0</v>
      </c>
      <c r="AJ327" s="18" t="n">
        <f aca="false">IF(AND(AH327=1,AI327=1),1,0)</f>
        <v>0</v>
      </c>
    </row>
    <row r="328" customFormat="false" ht="15" hidden="false" customHeight="false" outlineLevel="0" collapsed="false">
      <c r="A328" s="16" t="str">
        <f aca="false">DATA!A328</f>
        <v>ITM10326</v>
      </c>
      <c r="B328" s="16" t="str">
        <f aca="false">DATA!B328</f>
        <v>Groceries</v>
      </c>
      <c r="C328" s="17" t="n">
        <f aca="false">DATA!C328</f>
        <v>194</v>
      </c>
      <c r="D328" s="17" t="n">
        <f aca="false">DATA!D328</f>
        <v>44</v>
      </c>
      <c r="E328" s="18" t="n">
        <f aca="false">DATA!F328</f>
        <v>5</v>
      </c>
      <c r="F328" s="19" t="n">
        <f aca="false">DATA!G328</f>
        <v>48.18</v>
      </c>
      <c r="G328" s="19" t="n">
        <f aca="false">DATA!H328</f>
        <v>9.13</v>
      </c>
      <c r="H328" s="18" t="n">
        <f aca="false">DATA!E328</f>
        <v>3</v>
      </c>
      <c r="I328" s="20" t="n">
        <f aca="false">F328*E328</f>
        <v>240.9</v>
      </c>
      <c r="J328" s="20" t="n">
        <f aca="false">PARAMETER!$B$4*G328*SQRT(E328)</f>
        <v>33.5801812940822</v>
      </c>
      <c r="K328" s="20" t="n">
        <f aca="false">I328+J328</f>
        <v>274.480181294082</v>
      </c>
      <c r="L328" s="20" t="n">
        <f aca="false">K328+F328*H328</f>
        <v>419.020181294082</v>
      </c>
      <c r="M328" s="16" t="str">
        <f aca="false">IF(C328&lt;=K328,"REORDER",IF(C328&gt;L328,"OVERSTOCK","OK"))</f>
        <v>REORDER</v>
      </c>
      <c r="N328" s="16" t="str">
        <f aca="false">IF(C328&lt;=D328,"REORDER","OK")</f>
        <v>OK</v>
      </c>
      <c r="O328" s="18" t="n">
        <f aca="false">IF(D328&lt;I328,1,0)</f>
        <v>1</v>
      </c>
      <c r="P328" s="20" t="n">
        <f aca="false">C328/F328</f>
        <v>4.02656704026567</v>
      </c>
      <c r="Q328" s="19" t="n">
        <f aca="false">DATA!N328</f>
        <v>18.14</v>
      </c>
      <c r="R328" s="19" t="n">
        <f aca="false">DATA!O328</f>
        <v>0.64</v>
      </c>
      <c r="S328" s="17" t="n">
        <f aca="false">C328*Q328</f>
        <v>3519.16</v>
      </c>
      <c r="T328" s="19" t="n">
        <f aca="false">C328*R328</f>
        <v>124.16</v>
      </c>
      <c r="U328" s="20" t="n">
        <f aca="false">MAX(0,C328-L328)</f>
        <v>0</v>
      </c>
      <c r="V328" s="17" t="n">
        <f aca="false">U328*Q328</f>
        <v>0</v>
      </c>
      <c r="W328" s="19" t="n">
        <f aca="false">U328*R328</f>
        <v>0</v>
      </c>
      <c r="X328" s="20" t="n">
        <f aca="false">MAX(0,K328-C328)</f>
        <v>80.4801812940822</v>
      </c>
      <c r="Y328" s="17" t="n">
        <f aca="false">F328*PARAMETER!$B$5*Q328</f>
        <v>319004.598</v>
      </c>
      <c r="Z328" s="21" t="n">
        <f aca="false">SUMIF($Y$2:$Y$3205,"&gt;="&amp;Y328)/SUM($Y$2:$Y$3205)</f>
        <v>0.955478774347902</v>
      </c>
      <c r="AA328" s="16" t="str">
        <f aca="false">IF(Z328&lt;=PARAMETER!$B$7,"A",IF(Z328&lt;=PARAMETER!$B$8,"B","C"))</f>
        <v>C</v>
      </c>
      <c r="AB328" s="22" t="n">
        <f aca="false">G328/F328</f>
        <v>0.189497716894977</v>
      </c>
      <c r="AC328" s="16" t="str">
        <f aca="false">IF(AB328&lt;=PARAMETER!$B$9,"X",IF(AB328&lt;=PARAMETER!$B$10,"Y","Z"))</f>
        <v>X</v>
      </c>
      <c r="AD328" s="16" t="str">
        <f aca="false">AA328&amp;AC328</f>
        <v>CX</v>
      </c>
      <c r="AE328" s="22" t="n">
        <f aca="false">DATA!I328</f>
        <v>0.67</v>
      </c>
      <c r="AF328" s="18" t="n">
        <f aca="false">DATA!L328</f>
        <v>108</v>
      </c>
      <c r="AG328" s="16" t="str">
        <f aca="false">DATA!K328</f>
        <v>B</v>
      </c>
      <c r="AH328" s="18" t="n">
        <f aca="false">IF(AE328&gt;=PARAMETER!$B$12,1,0)</f>
        <v>0</v>
      </c>
      <c r="AI328" s="18" t="n">
        <f aca="false">IF(AF328&gt;=PARAMETER!$B$13,1,0)</f>
        <v>1</v>
      </c>
      <c r="AJ328" s="18" t="n">
        <f aca="false">IF(AND(AH328=1,AI328=1),1,0)</f>
        <v>0</v>
      </c>
    </row>
    <row r="329" customFormat="false" ht="15" hidden="false" customHeight="false" outlineLevel="0" collapsed="false">
      <c r="A329" s="16" t="str">
        <f aca="false">DATA!A329</f>
        <v>ITM10327</v>
      </c>
      <c r="B329" s="16" t="str">
        <f aca="false">DATA!B329</f>
        <v>Automotive</v>
      </c>
      <c r="C329" s="17" t="n">
        <f aca="false">DATA!C329</f>
        <v>484</v>
      </c>
      <c r="D329" s="17" t="n">
        <f aca="false">DATA!D329</f>
        <v>69</v>
      </c>
      <c r="E329" s="18" t="n">
        <f aca="false">DATA!F329</f>
        <v>7</v>
      </c>
      <c r="F329" s="19" t="n">
        <f aca="false">DATA!G329</f>
        <v>2.18</v>
      </c>
      <c r="G329" s="19" t="n">
        <f aca="false">DATA!H329</f>
        <v>4.91</v>
      </c>
      <c r="H329" s="18" t="n">
        <f aca="false">DATA!E329</f>
        <v>12</v>
      </c>
      <c r="I329" s="20" t="n">
        <f aca="false">F329*E329</f>
        <v>15.26</v>
      </c>
      <c r="J329" s="20" t="n">
        <f aca="false">PARAMETER!$B$4*G329*SQRT(E329)</f>
        <v>21.3676995724796</v>
      </c>
      <c r="K329" s="20" t="n">
        <f aca="false">I329+J329</f>
        <v>36.6276995724796</v>
      </c>
      <c r="L329" s="20" t="n">
        <f aca="false">K329+F329*H329</f>
        <v>62.7876995724796</v>
      </c>
      <c r="M329" s="16" t="str">
        <f aca="false">IF(C329&lt;=K329,"REORDER",IF(C329&gt;L329,"OVERSTOCK","OK"))</f>
        <v>OVERSTOCK</v>
      </c>
      <c r="N329" s="16" t="str">
        <f aca="false">IF(C329&lt;=D329,"REORDER","OK")</f>
        <v>OK</v>
      </c>
      <c r="O329" s="18" t="n">
        <f aca="false">IF(D329&lt;I329,1,0)</f>
        <v>0</v>
      </c>
      <c r="P329" s="20" t="n">
        <f aca="false">C329/F329</f>
        <v>222.018348623853</v>
      </c>
      <c r="Q329" s="19" t="n">
        <f aca="false">DATA!N329</f>
        <v>160.86</v>
      </c>
      <c r="R329" s="19" t="n">
        <f aca="false">DATA!O329</f>
        <v>0.56</v>
      </c>
      <c r="S329" s="17" t="n">
        <f aca="false">C329*Q329</f>
        <v>77856.24</v>
      </c>
      <c r="T329" s="19" t="n">
        <f aca="false">C329*R329</f>
        <v>271.04</v>
      </c>
      <c r="U329" s="20" t="n">
        <f aca="false">MAX(0,C329-L329)</f>
        <v>421.21230042752</v>
      </c>
      <c r="V329" s="17" t="n">
        <f aca="false">U329*Q329</f>
        <v>67756.210646771</v>
      </c>
      <c r="W329" s="19" t="n">
        <f aca="false">U329*R329</f>
        <v>235.878888239411</v>
      </c>
      <c r="X329" s="20" t="n">
        <f aca="false">MAX(0,K329-C329)</f>
        <v>0</v>
      </c>
      <c r="Y329" s="17" t="n">
        <f aca="false">F329*PARAMETER!$B$5*Q329</f>
        <v>127996.302</v>
      </c>
      <c r="Z329" s="21" t="n">
        <f aca="false">SUMIF($Y$2:$Y$3205,"&gt;="&amp;Y329)/SUM($Y$2:$Y$3205)</f>
        <v>0.993415170068565</v>
      </c>
      <c r="AA329" s="16" t="str">
        <f aca="false">IF(Z329&lt;=PARAMETER!$B$7,"A",IF(Z329&lt;=PARAMETER!$B$8,"B","C"))</f>
        <v>C</v>
      </c>
      <c r="AB329" s="22" t="n">
        <f aca="false">G329/F329</f>
        <v>2.25229357798165</v>
      </c>
      <c r="AC329" s="16" t="str">
        <f aca="false">IF(AB329&lt;=PARAMETER!$B$9,"X",IF(AB329&lt;=PARAMETER!$B$10,"Y","Z"))</f>
        <v>Z</v>
      </c>
      <c r="AD329" s="16" t="str">
        <f aca="false">AA329&amp;AC329</f>
        <v>CZ</v>
      </c>
      <c r="AE329" s="22" t="n">
        <f aca="false">DATA!I329</f>
        <v>0.7</v>
      </c>
      <c r="AF329" s="18" t="n">
        <f aca="false">DATA!L329</f>
        <v>77</v>
      </c>
      <c r="AG329" s="16" t="str">
        <f aca="false">DATA!K329</f>
        <v>C</v>
      </c>
      <c r="AH329" s="18" t="n">
        <f aca="false">IF(AE329&gt;=PARAMETER!$B$12,1,0)</f>
        <v>0</v>
      </c>
      <c r="AI329" s="18" t="n">
        <f aca="false">IF(AF329&gt;=PARAMETER!$B$13,1,0)</f>
        <v>0</v>
      </c>
      <c r="AJ329" s="18" t="n">
        <f aca="false">IF(AND(AH329=1,AI329=1),1,0)</f>
        <v>0</v>
      </c>
    </row>
    <row r="330" customFormat="false" ht="15" hidden="false" customHeight="false" outlineLevel="0" collapsed="false">
      <c r="A330" s="16" t="str">
        <f aca="false">DATA!A330</f>
        <v>ITM10328</v>
      </c>
      <c r="B330" s="16" t="str">
        <f aca="false">DATA!B330</f>
        <v>Apparel</v>
      </c>
      <c r="C330" s="17" t="n">
        <f aca="false">DATA!C330</f>
        <v>123</v>
      </c>
      <c r="D330" s="17" t="n">
        <f aca="false">DATA!D330</f>
        <v>54</v>
      </c>
      <c r="E330" s="18" t="n">
        <f aca="false">DATA!F330</f>
        <v>6</v>
      </c>
      <c r="F330" s="19" t="n">
        <f aca="false">DATA!G330</f>
        <v>16.01</v>
      </c>
      <c r="G330" s="19" t="n">
        <f aca="false">DATA!H330</f>
        <v>4.53</v>
      </c>
      <c r="H330" s="18" t="n">
        <f aca="false">DATA!E330</f>
        <v>8</v>
      </c>
      <c r="I330" s="20" t="n">
        <f aca="false">F330*E330</f>
        <v>96.06</v>
      </c>
      <c r="J330" s="20" t="n">
        <f aca="false">PARAMETER!$B$4*G330*SQRT(E330)</f>
        <v>18.2516059568159</v>
      </c>
      <c r="K330" s="20" t="n">
        <f aca="false">I330+J330</f>
        <v>114.311605956816</v>
      </c>
      <c r="L330" s="20" t="n">
        <f aca="false">K330+F330*H330</f>
        <v>242.391605956816</v>
      </c>
      <c r="M330" s="16" t="str">
        <f aca="false">IF(C330&lt;=K330,"REORDER",IF(C330&gt;L330,"OVERSTOCK","OK"))</f>
        <v>OK</v>
      </c>
      <c r="N330" s="16" t="str">
        <f aca="false">IF(C330&lt;=D330,"REORDER","OK")</f>
        <v>OK</v>
      </c>
      <c r="O330" s="18" t="n">
        <f aca="false">IF(D330&lt;I330,1,0)</f>
        <v>1</v>
      </c>
      <c r="P330" s="20" t="n">
        <f aca="false">C330/F330</f>
        <v>7.68269831355403</v>
      </c>
      <c r="Q330" s="19" t="n">
        <f aca="false">DATA!N330</f>
        <v>132.4</v>
      </c>
      <c r="R330" s="19" t="n">
        <f aca="false">DATA!O330</f>
        <v>1.51</v>
      </c>
      <c r="S330" s="17" t="n">
        <f aca="false">C330*Q330</f>
        <v>16285.2</v>
      </c>
      <c r="T330" s="19" t="n">
        <f aca="false">C330*R330</f>
        <v>185.73</v>
      </c>
      <c r="U330" s="20" t="n">
        <f aca="false">MAX(0,C330-L330)</f>
        <v>0</v>
      </c>
      <c r="V330" s="17" t="n">
        <f aca="false">U330*Q330</f>
        <v>0</v>
      </c>
      <c r="W330" s="19" t="n">
        <f aca="false">U330*R330</f>
        <v>0</v>
      </c>
      <c r="X330" s="20" t="n">
        <f aca="false">MAX(0,K330-C330)</f>
        <v>0</v>
      </c>
      <c r="Y330" s="17" t="n">
        <f aca="false">F330*PARAMETER!$B$5*Q330</f>
        <v>773699.26</v>
      </c>
      <c r="Z330" s="21" t="n">
        <f aca="false">SUMIF($Y$2:$Y$3205,"&gt;="&amp;Y330)/SUM($Y$2:$Y$3205)</f>
        <v>0.819214613647236</v>
      </c>
      <c r="AA330" s="16" t="str">
        <f aca="false">IF(Z330&lt;=PARAMETER!$B$7,"A",IF(Z330&lt;=PARAMETER!$B$8,"B","C"))</f>
        <v>B</v>
      </c>
      <c r="AB330" s="22" t="n">
        <f aca="false">G330/F330</f>
        <v>0.282948157401624</v>
      </c>
      <c r="AC330" s="16" t="str">
        <f aca="false">IF(AB330&lt;=PARAMETER!$B$9,"X",IF(AB330&lt;=PARAMETER!$B$10,"Y","Z"))</f>
        <v>Y</v>
      </c>
      <c r="AD330" s="16" t="str">
        <f aca="false">AA330&amp;AC330</f>
        <v>BY</v>
      </c>
      <c r="AE330" s="22" t="n">
        <f aca="false">DATA!I330</f>
        <v>0.43</v>
      </c>
      <c r="AF330" s="18" t="n">
        <f aca="false">DATA!L330</f>
        <v>42</v>
      </c>
      <c r="AG330" s="16" t="str">
        <f aca="false">DATA!K330</f>
        <v>C</v>
      </c>
      <c r="AH330" s="18" t="n">
        <f aca="false">IF(AE330&gt;=PARAMETER!$B$12,1,0)</f>
        <v>0</v>
      </c>
      <c r="AI330" s="18" t="n">
        <f aca="false">IF(AF330&gt;=PARAMETER!$B$13,1,0)</f>
        <v>0</v>
      </c>
      <c r="AJ330" s="18" t="n">
        <f aca="false">IF(AND(AH330=1,AI330=1),1,0)</f>
        <v>0</v>
      </c>
    </row>
    <row r="331" customFormat="false" ht="15" hidden="false" customHeight="false" outlineLevel="0" collapsed="false">
      <c r="A331" s="16" t="str">
        <f aca="false">DATA!A331</f>
        <v>ITM10329</v>
      </c>
      <c r="B331" s="16" t="str">
        <f aca="false">DATA!B331</f>
        <v>Apparel</v>
      </c>
      <c r="C331" s="17" t="n">
        <f aca="false">DATA!C331</f>
        <v>111</v>
      </c>
      <c r="D331" s="17" t="n">
        <f aca="false">DATA!D331</f>
        <v>55</v>
      </c>
      <c r="E331" s="18" t="n">
        <f aca="false">DATA!F331</f>
        <v>2</v>
      </c>
      <c r="F331" s="19" t="n">
        <f aca="false">DATA!G331</f>
        <v>33.64</v>
      </c>
      <c r="G331" s="19" t="n">
        <f aca="false">DATA!H331</f>
        <v>8.57</v>
      </c>
      <c r="H331" s="18" t="n">
        <f aca="false">DATA!E331</f>
        <v>10</v>
      </c>
      <c r="I331" s="20" t="n">
        <f aca="false">F331*E331</f>
        <v>67.28</v>
      </c>
      <c r="J331" s="20" t="n">
        <f aca="false">PARAMETER!$B$4*G331*SQRT(E331)</f>
        <v>19.9353138140182</v>
      </c>
      <c r="K331" s="20" t="n">
        <f aca="false">I331+J331</f>
        <v>87.2153138140182</v>
      </c>
      <c r="L331" s="20" t="n">
        <f aca="false">K331+F331*H331</f>
        <v>423.615313814018</v>
      </c>
      <c r="M331" s="16" t="str">
        <f aca="false">IF(C331&lt;=K331,"REORDER",IF(C331&gt;L331,"OVERSTOCK","OK"))</f>
        <v>OK</v>
      </c>
      <c r="N331" s="16" t="str">
        <f aca="false">IF(C331&lt;=D331,"REORDER","OK")</f>
        <v>OK</v>
      </c>
      <c r="O331" s="18" t="n">
        <f aca="false">IF(D331&lt;I331,1,0)</f>
        <v>1</v>
      </c>
      <c r="P331" s="20" t="n">
        <f aca="false">C331/F331</f>
        <v>3.29964328180737</v>
      </c>
      <c r="Q331" s="19" t="n">
        <f aca="false">DATA!N331</f>
        <v>162.37</v>
      </c>
      <c r="R331" s="19" t="n">
        <f aca="false">DATA!O331</f>
        <v>1.61</v>
      </c>
      <c r="S331" s="17" t="n">
        <f aca="false">C331*Q331</f>
        <v>18023.07</v>
      </c>
      <c r="T331" s="19" t="n">
        <f aca="false">C331*R331</f>
        <v>178.71</v>
      </c>
      <c r="U331" s="20" t="n">
        <f aca="false">MAX(0,C331-L331)</f>
        <v>0</v>
      </c>
      <c r="V331" s="17" t="n">
        <f aca="false">U331*Q331</f>
        <v>0</v>
      </c>
      <c r="W331" s="19" t="n">
        <f aca="false">U331*R331</f>
        <v>0</v>
      </c>
      <c r="X331" s="20" t="n">
        <f aca="false">MAX(0,K331-C331)</f>
        <v>0</v>
      </c>
      <c r="Y331" s="17" t="n">
        <f aca="false">F331*PARAMETER!$B$5*Q331</f>
        <v>1993676.282</v>
      </c>
      <c r="Z331" s="21" t="n">
        <f aca="false">SUMIF($Y$2:$Y$3205,"&gt;="&amp;Y331)/SUM($Y$2:$Y$3205)</f>
        <v>0.3366580925482</v>
      </c>
      <c r="AA331" s="16" t="str">
        <f aca="false">IF(Z331&lt;=PARAMETER!$B$7,"A",IF(Z331&lt;=PARAMETER!$B$8,"B","C"))</f>
        <v>A</v>
      </c>
      <c r="AB331" s="22" t="n">
        <f aca="false">G331/F331</f>
        <v>0.254756242568371</v>
      </c>
      <c r="AC331" s="16" t="str">
        <f aca="false">IF(AB331&lt;=PARAMETER!$B$9,"X",IF(AB331&lt;=PARAMETER!$B$10,"Y","Z"))</f>
        <v>Y</v>
      </c>
      <c r="AD331" s="16" t="str">
        <f aca="false">AA331&amp;AC331</f>
        <v>AY</v>
      </c>
      <c r="AE331" s="22" t="n">
        <f aca="false">DATA!I331</f>
        <v>0.77</v>
      </c>
      <c r="AF331" s="18" t="n">
        <f aca="false">DATA!L331</f>
        <v>159</v>
      </c>
      <c r="AG331" s="16" t="str">
        <f aca="false">DATA!K331</f>
        <v>A</v>
      </c>
      <c r="AH331" s="18" t="n">
        <f aca="false">IF(AE331&gt;=PARAMETER!$B$12,1,0)</f>
        <v>1</v>
      </c>
      <c r="AI331" s="18" t="n">
        <f aca="false">IF(AF331&gt;=PARAMETER!$B$13,1,0)</f>
        <v>1</v>
      </c>
      <c r="AJ331" s="18" t="n">
        <f aca="false">IF(AND(AH331=1,AI331=1),1,0)</f>
        <v>1</v>
      </c>
    </row>
    <row r="332" customFormat="false" ht="15" hidden="false" customHeight="false" outlineLevel="0" collapsed="false">
      <c r="A332" s="16" t="str">
        <f aca="false">DATA!A332</f>
        <v>ITM10330</v>
      </c>
      <c r="B332" s="16" t="str">
        <f aca="false">DATA!B332</f>
        <v>Groceries</v>
      </c>
      <c r="C332" s="17" t="n">
        <f aca="false">DATA!C332</f>
        <v>205</v>
      </c>
      <c r="D332" s="17" t="n">
        <f aca="false">DATA!D332</f>
        <v>81</v>
      </c>
      <c r="E332" s="18" t="n">
        <f aca="false">DATA!F332</f>
        <v>3</v>
      </c>
      <c r="F332" s="19" t="n">
        <f aca="false">DATA!G332</f>
        <v>44.65</v>
      </c>
      <c r="G332" s="19" t="n">
        <f aca="false">DATA!H332</f>
        <v>3.46</v>
      </c>
      <c r="H332" s="18" t="n">
        <f aca="false">DATA!E332</f>
        <v>3</v>
      </c>
      <c r="I332" s="20" t="n">
        <f aca="false">F332*E332</f>
        <v>133.95</v>
      </c>
      <c r="J332" s="20" t="n">
        <f aca="false">PARAMETER!$B$4*G332*SQRT(E332)</f>
        <v>9.85743638301287</v>
      </c>
      <c r="K332" s="20" t="n">
        <f aca="false">I332+J332</f>
        <v>143.807436383013</v>
      </c>
      <c r="L332" s="20" t="n">
        <f aca="false">K332+F332*H332</f>
        <v>277.757436383013</v>
      </c>
      <c r="M332" s="16" t="str">
        <f aca="false">IF(C332&lt;=K332,"REORDER",IF(C332&gt;L332,"OVERSTOCK","OK"))</f>
        <v>OK</v>
      </c>
      <c r="N332" s="16" t="str">
        <f aca="false">IF(C332&lt;=D332,"REORDER","OK")</f>
        <v>OK</v>
      </c>
      <c r="O332" s="18" t="n">
        <f aca="false">IF(D332&lt;I332,1,0)</f>
        <v>1</v>
      </c>
      <c r="P332" s="20" t="n">
        <f aca="false">C332/F332</f>
        <v>4.59126539753639</v>
      </c>
      <c r="Q332" s="19" t="n">
        <f aca="false">DATA!N332</f>
        <v>76.29</v>
      </c>
      <c r="R332" s="19" t="n">
        <f aca="false">DATA!O332</f>
        <v>1.23</v>
      </c>
      <c r="S332" s="17" t="n">
        <f aca="false">C332*Q332</f>
        <v>15639.45</v>
      </c>
      <c r="T332" s="19" t="n">
        <f aca="false">C332*R332</f>
        <v>252.15</v>
      </c>
      <c r="U332" s="20" t="n">
        <f aca="false">MAX(0,C332-L332)</f>
        <v>0</v>
      </c>
      <c r="V332" s="17" t="n">
        <f aca="false">U332*Q332</f>
        <v>0</v>
      </c>
      <c r="W332" s="19" t="n">
        <f aca="false">U332*R332</f>
        <v>0</v>
      </c>
      <c r="X332" s="20" t="n">
        <f aca="false">MAX(0,K332-C332)</f>
        <v>0</v>
      </c>
      <c r="Y332" s="17" t="n">
        <f aca="false">F332*PARAMETER!$B$5*Q332</f>
        <v>1243317.2025</v>
      </c>
      <c r="Z332" s="21" t="n">
        <f aca="false">SUMIF($Y$2:$Y$3205,"&gt;="&amp;Y332)/SUM($Y$2:$Y$3205)</f>
        <v>0.628884050909676</v>
      </c>
      <c r="AA332" s="16" t="str">
        <f aca="false">IF(Z332&lt;=PARAMETER!$B$7,"A",IF(Z332&lt;=PARAMETER!$B$8,"B","C"))</f>
        <v>A</v>
      </c>
      <c r="AB332" s="22" t="n">
        <f aca="false">G332/F332</f>
        <v>0.077491601343785</v>
      </c>
      <c r="AC332" s="16" t="str">
        <f aca="false">IF(AB332&lt;=PARAMETER!$B$9,"X",IF(AB332&lt;=PARAMETER!$B$10,"Y","Z"))</f>
        <v>X</v>
      </c>
      <c r="AD332" s="16" t="str">
        <f aca="false">AA332&amp;AC332</f>
        <v>AX</v>
      </c>
      <c r="AE332" s="22" t="n">
        <f aca="false">DATA!I332</f>
        <v>0.88</v>
      </c>
      <c r="AF332" s="18" t="n">
        <f aca="false">DATA!L332</f>
        <v>148</v>
      </c>
      <c r="AG332" s="16" t="str">
        <f aca="false">DATA!K332</f>
        <v>A</v>
      </c>
      <c r="AH332" s="18" t="n">
        <f aca="false">IF(AE332&gt;=PARAMETER!$B$12,1,0)</f>
        <v>1</v>
      </c>
      <c r="AI332" s="18" t="n">
        <f aca="false">IF(AF332&gt;=PARAMETER!$B$13,1,0)</f>
        <v>1</v>
      </c>
      <c r="AJ332" s="18" t="n">
        <f aca="false">IF(AND(AH332=1,AI332=1),1,0)</f>
        <v>1</v>
      </c>
    </row>
    <row r="333" customFormat="false" ht="15" hidden="false" customHeight="false" outlineLevel="0" collapsed="false">
      <c r="A333" s="16" t="str">
        <f aca="false">DATA!A333</f>
        <v>ITM10331</v>
      </c>
      <c r="B333" s="16" t="str">
        <f aca="false">DATA!B333</f>
        <v>Apparel</v>
      </c>
      <c r="C333" s="17" t="n">
        <f aca="false">DATA!C333</f>
        <v>479</v>
      </c>
      <c r="D333" s="17" t="n">
        <f aca="false">DATA!D333</f>
        <v>64</v>
      </c>
      <c r="E333" s="18" t="n">
        <f aca="false">DATA!F333</f>
        <v>9</v>
      </c>
      <c r="F333" s="19" t="n">
        <f aca="false">DATA!G333</f>
        <v>13.56</v>
      </c>
      <c r="G333" s="19" t="n">
        <f aca="false">DATA!H333</f>
        <v>8.27</v>
      </c>
      <c r="H333" s="18" t="n">
        <f aca="false">DATA!E333</f>
        <v>4</v>
      </c>
      <c r="I333" s="20" t="n">
        <f aca="false">F333*E333</f>
        <v>122.04</v>
      </c>
      <c r="J333" s="20" t="n">
        <f aca="false">PARAMETER!$B$4*G333*SQRT(E333)</f>
        <v>40.808818484666</v>
      </c>
      <c r="K333" s="20" t="n">
        <f aca="false">I333+J333</f>
        <v>162.848818484666</v>
      </c>
      <c r="L333" s="20" t="n">
        <f aca="false">K333+F333*H333</f>
        <v>217.088818484666</v>
      </c>
      <c r="M333" s="16" t="str">
        <f aca="false">IF(C333&lt;=K333,"REORDER",IF(C333&gt;L333,"OVERSTOCK","OK"))</f>
        <v>OVERSTOCK</v>
      </c>
      <c r="N333" s="16" t="str">
        <f aca="false">IF(C333&lt;=D333,"REORDER","OK")</f>
        <v>OK</v>
      </c>
      <c r="O333" s="18" t="n">
        <f aca="false">IF(D333&lt;I333,1,0)</f>
        <v>1</v>
      </c>
      <c r="P333" s="20" t="n">
        <f aca="false">C333/F333</f>
        <v>35.3244837758112</v>
      </c>
      <c r="Q333" s="19" t="n">
        <f aca="false">DATA!N333</f>
        <v>13.35</v>
      </c>
      <c r="R333" s="19" t="n">
        <f aca="false">DATA!O333</f>
        <v>1.34</v>
      </c>
      <c r="S333" s="17" t="n">
        <f aca="false">C333*Q333</f>
        <v>6394.65</v>
      </c>
      <c r="T333" s="19" t="n">
        <f aca="false">C333*R333</f>
        <v>641.86</v>
      </c>
      <c r="U333" s="20" t="n">
        <f aca="false">MAX(0,C333-L333)</f>
        <v>261.911181515334</v>
      </c>
      <c r="V333" s="17" t="n">
        <f aca="false">U333*Q333</f>
        <v>3496.51427322971</v>
      </c>
      <c r="W333" s="19" t="n">
        <f aca="false">U333*R333</f>
        <v>350.960983230548</v>
      </c>
      <c r="X333" s="20" t="n">
        <f aca="false">MAX(0,K333-C333)</f>
        <v>0</v>
      </c>
      <c r="Y333" s="17" t="n">
        <f aca="false">F333*PARAMETER!$B$5*Q333</f>
        <v>66074.49</v>
      </c>
      <c r="Z333" s="21" t="n">
        <f aca="false">SUMIF($Y$2:$Y$3205,"&gt;="&amp;Y333)/SUM($Y$2:$Y$3205)</f>
        <v>0.998700053853112</v>
      </c>
      <c r="AA333" s="16" t="str">
        <f aca="false">IF(Z333&lt;=PARAMETER!$B$7,"A",IF(Z333&lt;=PARAMETER!$B$8,"B","C"))</f>
        <v>C</v>
      </c>
      <c r="AB333" s="22" t="n">
        <f aca="false">G333/F333</f>
        <v>0.609882005899705</v>
      </c>
      <c r="AC333" s="16" t="str">
        <f aca="false">IF(AB333&lt;=PARAMETER!$B$9,"X",IF(AB333&lt;=PARAMETER!$B$10,"Y","Z"))</f>
        <v>Z</v>
      </c>
      <c r="AD333" s="16" t="str">
        <f aca="false">AA333&amp;AC333</f>
        <v>CZ</v>
      </c>
      <c r="AE333" s="22" t="n">
        <f aca="false">DATA!I333</f>
        <v>0.45</v>
      </c>
      <c r="AF333" s="18" t="n">
        <f aca="false">DATA!L333</f>
        <v>25</v>
      </c>
      <c r="AG333" s="16" t="str">
        <f aca="false">DATA!K333</f>
        <v>D</v>
      </c>
      <c r="AH333" s="18" t="n">
        <f aca="false">IF(AE333&gt;=PARAMETER!$B$12,1,0)</f>
        <v>0</v>
      </c>
      <c r="AI333" s="18" t="n">
        <f aca="false">IF(AF333&gt;=PARAMETER!$B$13,1,0)</f>
        <v>0</v>
      </c>
      <c r="AJ333" s="18" t="n">
        <f aca="false">IF(AND(AH333=1,AI333=1),1,0)</f>
        <v>0</v>
      </c>
    </row>
    <row r="334" customFormat="false" ht="15" hidden="false" customHeight="false" outlineLevel="0" collapsed="false">
      <c r="A334" s="16" t="str">
        <f aca="false">DATA!A334</f>
        <v>ITM10332</v>
      </c>
      <c r="B334" s="16" t="str">
        <f aca="false">DATA!B334</f>
        <v>Electronics</v>
      </c>
      <c r="C334" s="17" t="n">
        <f aca="false">DATA!C334</f>
        <v>302</v>
      </c>
      <c r="D334" s="17" t="n">
        <f aca="false">DATA!D334</f>
        <v>95</v>
      </c>
      <c r="E334" s="18" t="n">
        <f aca="false">DATA!F334</f>
        <v>5</v>
      </c>
      <c r="F334" s="19" t="n">
        <f aca="false">DATA!G334</f>
        <v>46.59</v>
      </c>
      <c r="G334" s="19" t="n">
        <f aca="false">DATA!H334</f>
        <v>1.66</v>
      </c>
      <c r="H334" s="18" t="n">
        <f aca="false">DATA!E334</f>
        <v>6</v>
      </c>
      <c r="I334" s="20" t="n">
        <f aca="false">F334*E334</f>
        <v>232.95</v>
      </c>
      <c r="J334" s="20" t="n">
        <f aca="false">PARAMETER!$B$4*G334*SQRT(E334)</f>
        <v>6.10548750801495</v>
      </c>
      <c r="K334" s="20" t="n">
        <f aca="false">I334+J334</f>
        <v>239.055487508015</v>
      </c>
      <c r="L334" s="20" t="n">
        <f aca="false">K334+F334*H334</f>
        <v>518.595487508015</v>
      </c>
      <c r="M334" s="16" t="str">
        <f aca="false">IF(C334&lt;=K334,"REORDER",IF(C334&gt;L334,"OVERSTOCK","OK"))</f>
        <v>OK</v>
      </c>
      <c r="N334" s="16" t="str">
        <f aca="false">IF(C334&lt;=D334,"REORDER","OK")</f>
        <v>OK</v>
      </c>
      <c r="O334" s="18" t="n">
        <f aca="false">IF(D334&lt;I334,1,0)</f>
        <v>1</v>
      </c>
      <c r="P334" s="20" t="n">
        <f aca="false">C334/F334</f>
        <v>6.48207769907705</v>
      </c>
      <c r="Q334" s="19" t="n">
        <f aca="false">DATA!N334</f>
        <v>24.01</v>
      </c>
      <c r="R334" s="19" t="n">
        <f aca="false">DATA!O334</f>
        <v>0.76</v>
      </c>
      <c r="S334" s="17" t="n">
        <f aca="false">C334*Q334</f>
        <v>7251.02</v>
      </c>
      <c r="T334" s="19" t="n">
        <f aca="false">C334*R334</f>
        <v>229.52</v>
      </c>
      <c r="U334" s="20" t="n">
        <f aca="false">MAX(0,C334-L334)</f>
        <v>0</v>
      </c>
      <c r="V334" s="17" t="n">
        <f aca="false">U334*Q334</f>
        <v>0</v>
      </c>
      <c r="W334" s="19" t="n">
        <f aca="false">U334*R334</f>
        <v>0</v>
      </c>
      <c r="X334" s="20" t="n">
        <f aca="false">MAX(0,K334-C334)</f>
        <v>0</v>
      </c>
      <c r="Y334" s="17" t="n">
        <f aca="false">F334*PARAMETER!$B$5*Q334</f>
        <v>408298.4535</v>
      </c>
      <c r="Z334" s="21" t="n">
        <f aca="false">SUMIF($Y$2:$Y$3205,"&gt;="&amp;Y334)/SUM($Y$2:$Y$3205)</f>
        <v>0.93324338546282</v>
      </c>
      <c r="AA334" s="16" t="str">
        <f aca="false">IF(Z334&lt;=PARAMETER!$B$7,"A",IF(Z334&lt;=PARAMETER!$B$8,"B","C"))</f>
        <v>B</v>
      </c>
      <c r="AB334" s="22" t="n">
        <f aca="false">G334/F334</f>
        <v>0.0356299635114832</v>
      </c>
      <c r="AC334" s="16" t="str">
        <f aca="false">IF(AB334&lt;=PARAMETER!$B$9,"X",IF(AB334&lt;=PARAMETER!$B$10,"Y","Z"))</f>
        <v>X</v>
      </c>
      <c r="AD334" s="16" t="str">
        <f aca="false">AA334&amp;AC334</f>
        <v>BX</v>
      </c>
      <c r="AE334" s="22" t="n">
        <f aca="false">DATA!I334</f>
        <v>0.69</v>
      </c>
      <c r="AF334" s="18" t="n">
        <f aca="false">DATA!L334</f>
        <v>136</v>
      </c>
      <c r="AG334" s="16" t="str">
        <f aca="false">DATA!K334</f>
        <v>D</v>
      </c>
      <c r="AH334" s="18" t="n">
        <f aca="false">IF(AE334&gt;=PARAMETER!$B$12,1,0)</f>
        <v>0</v>
      </c>
      <c r="AI334" s="18" t="n">
        <f aca="false">IF(AF334&gt;=PARAMETER!$B$13,1,0)</f>
        <v>1</v>
      </c>
      <c r="AJ334" s="18" t="n">
        <f aca="false">IF(AND(AH334=1,AI334=1),1,0)</f>
        <v>0</v>
      </c>
    </row>
    <row r="335" customFormat="false" ht="15" hidden="false" customHeight="false" outlineLevel="0" collapsed="false">
      <c r="A335" s="16" t="str">
        <f aca="false">DATA!A335</f>
        <v>ITM10333</v>
      </c>
      <c r="B335" s="16" t="str">
        <f aca="false">DATA!B335</f>
        <v>Automotive</v>
      </c>
      <c r="C335" s="17" t="n">
        <f aca="false">DATA!C335</f>
        <v>200</v>
      </c>
      <c r="D335" s="17" t="n">
        <f aca="false">DATA!D335</f>
        <v>94</v>
      </c>
      <c r="E335" s="18" t="n">
        <f aca="false">DATA!F335</f>
        <v>3</v>
      </c>
      <c r="F335" s="19" t="n">
        <f aca="false">DATA!G335</f>
        <v>30.11</v>
      </c>
      <c r="G335" s="19" t="n">
        <f aca="false">DATA!H335</f>
        <v>2.24</v>
      </c>
      <c r="H335" s="18" t="n">
        <f aca="false">DATA!E335</f>
        <v>14</v>
      </c>
      <c r="I335" s="20" t="n">
        <f aca="false">F335*E335</f>
        <v>90.33</v>
      </c>
      <c r="J335" s="20" t="n">
        <f aca="false">PARAMETER!$B$4*G335*SQRT(E335)</f>
        <v>6.38169291848232</v>
      </c>
      <c r="K335" s="20" t="n">
        <f aca="false">I335+J335</f>
        <v>96.7116929184823</v>
      </c>
      <c r="L335" s="20" t="n">
        <f aca="false">K335+F335*H335</f>
        <v>518.251692918482</v>
      </c>
      <c r="M335" s="16" t="str">
        <f aca="false">IF(C335&lt;=K335,"REORDER",IF(C335&gt;L335,"OVERSTOCK","OK"))</f>
        <v>OK</v>
      </c>
      <c r="N335" s="16" t="str">
        <f aca="false">IF(C335&lt;=D335,"REORDER","OK")</f>
        <v>OK</v>
      </c>
      <c r="O335" s="18" t="n">
        <f aca="false">IF(D335&lt;I335,1,0)</f>
        <v>0</v>
      </c>
      <c r="P335" s="20" t="n">
        <f aca="false">C335/F335</f>
        <v>6.6423115244105</v>
      </c>
      <c r="Q335" s="19" t="n">
        <f aca="false">DATA!N335</f>
        <v>31.24</v>
      </c>
      <c r="R335" s="19" t="n">
        <f aca="false">DATA!O335</f>
        <v>0.18</v>
      </c>
      <c r="S335" s="17" t="n">
        <f aca="false">C335*Q335</f>
        <v>6248</v>
      </c>
      <c r="T335" s="19" t="n">
        <f aca="false">C335*R335</f>
        <v>36</v>
      </c>
      <c r="U335" s="20" t="n">
        <f aca="false">MAX(0,C335-L335)</f>
        <v>0</v>
      </c>
      <c r="V335" s="17" t="n">
        <f aca="false">U335*Q335</f>
        <v>0</v>
      </c>
      <c r="W335" s="19" t="n">
        <f aca="false">U335*R335</f>
        <v>0</v>
      </c>
      <c r="X335" s="20" t="n">
        <f aca="false">MAX(0,K335-C335)</f>
        <v>0</v>
      </c>
      <c r="Y335" s="17" t="n">
        <f aca="false">F335*PARAMETER!$B$5*Q335</f>
        <v>343332.286</v>
      </c>
      <c r="Z335" s="21" t="n">
        <f aca="false">SUMIF($Y$2:$Y$3205,"&gt;="&amp;Y335)/SUM($Y$2:$Y$3205)</f>
        <v>0.949330331981268</v>
      </c>
      <c r="AA335" s="16" t="str">
        <f aca="false">IF(Z335&lt;=PARAMETER!$B$7,"A",IF(Z335&lt;=PARAMETER!$B$8,"B","C"))</f>
        <v>B</v>
      </c>
      <c r="AB335" s="22" t="n">
        <f aca="false">G335/F335</f>
        <v>0.0743938890733976</v>
      </c>
      <c r="AC335" s="16" t="str">
        <f aca="false">IF(AB335&lt;=PARAMETER!$B$9,"X",IF(AB335&lt;=PARAMETER!$B$10,"Y","Z"))</f>
        <v>X</v>
      </c>
      <c r="AD335" s="16" t="str">
        <f aca="false">AA335&amp;AC335</f>
        <v>BX</v>
      </c>
      <c r="AE335" s="22" t="n">
        <f aca="false">DATA!I335</f>
        <v>0.78</v>
      </c>
      <c r="AF335" s="18" t="n">
        <f aca="false">DATA!L335</f>
        <v>102</v>
      </c>
      <c r="AG335" s="16" t="str">
        <f aca="false">DATA!K335</f>
        <v>D</v>
      </c>
      <c r="AH335" s="18" t="n">
        <f aca="false">IF(AE335&gt;=PARAMETER!$B$12,1,0)</f>
        <v>1</v>
      </c>
      <c r="AI335" s="18" t="n">
        <f aca="false">IF(AF335&gt;=PARAMETER!$B$13,1,0)</f>
        <v>1</v>
      </c>
      <c r="AJ335" s="18" t="n">
        <f aca="false">IF(AND(AH335=1,AI335=1),1,0)</f>
        <v>1</v>
      </c>
    </row>
    <row r="336" customFormat="false" ht="15" hidden="false" customHeight="false" outlineLevel="0" collapsed="false">
      <c r="A336" s="16" t="str">
        <f aca="false">DATA!A336</f>
        <v>ITM10334</v>
      </c>
      <c r="B336" s="16" t="str">
        <f aca="false">DATA!B336</f>
        <v>Pharma</v>
      </c>
      <c r="C336" s="17" t="n">
        <f aca="false">DATA!C336</f>
        <v>189</v>
      </c>
      <c r="D336" s="17" t="n">
        <f aca="false">DATA!D336</f>
        <v>35</v>
      </c>
      <c r="E336" s="18" t="n">
        <f aca="false">DATA!F336</f>
        <v>6</v>
      </c>
      <c r="F336" s="19" t="n">
        <f aca="false">DATA!G336</f>
        <v>40.25</v>
      </c>
      <c r="G336" s="19" t="n">
        <f aca="false">DATA!H336</f>
        <v>9.53</v>
      </c>
      <c r="H336" s="18" t="n">
        <f aca="false">DATA!E336</f>
        <v>4</v>
      </c>
      <c r="I336" s="20" t="n">
        <f aca="false">F336*E336</f>
        <v>241.5</v>
      </c>
      <c r="J336" s="20" t="n">
        <f aca="false">PARAMETER!$B$4*G336*SQRT(E336)</f>
        <v>38.3968663948026</v>
      </c>
      <c r="K336" s="20" t="n">
        <f aca="false">I336+J336</f>
        <v>279.896866394803</v>
      </c>
      <c r="L336" s="20" t="n">
        <f aca="false">K336+F336*H336</f>
        <v>440.896866394803</v>
      </c>
      <c r="M336" s="16" t="str">
        <f aca="false">IF(C336&lt;=K336,"REORDER",IF(C336&gt;L336,"OVERSTOCK","OK"))</f>
        <v>REORDER</v>
      </c>
      <c r="N336" s="16" t="str">
        <f aca="false">IF(C336&lt;=D336,"REORDER","OK")</f>
        <v>OK</v>
      </c>
      <c r="O336" s="18" t="n">
        <f aca="false">IF(D336&lt;I336,1,0)</f>
        <v>1</v>
      </c>
      <c r="P336" s="20" t="n">
        <f aca="false">C336/F336</f>
        <v>4.69565217391304</v>
      </c>
      <c r="Q336" s="19" t="n">
        <f aca="false">DATA!N336</f>
        <v>162.98</v>
      </c>
      <c r="R336" s="19" t="n">
        <f aca="false">DATA!O336</f>
        <v>0.58</v>
      </c>
      <c r="S336" s="17" t="n">
        <f aca="false">C336*Q336</f>
        <v>30803.22</v>
      </c>
      <c r="T336" s="19" t="n">
        <f aca="false">C336*R336</f>
        <v>109.62</v>
      </c>
      <c r="U336" s="20" t="n">
        <f aca="false">MAX(0,C336-L336)</f>
        <v>0</v>
      </c>
      <c r="V336" s="17" t="n">
        <f aca="false">U336*Q336</f>
        <v>0</v>
      </c>
      <c r="W336" s="19" t="n">
        <f aca="false">U336*R336</f>
        <v>0</v>
      </c>
      <c r="X336" s="20" t="n">
        <f aca="false">MAX(0,K336-C336)</f>
        <v>90.8968663948026</v>
      </c>
      <c r="Y336" s="17" t="n">
        <f aca="false">F336*PARAMETER!$B$5*Q336</f>
        <v>2394379.925</v>
      </c>
      <c r="Z336" s="21" t="n">
        <f aca="false">SUMIF($Y$2:$Y$3205,"&gt;="&amp;Y336)/SUM($Y$2:$Y$3205)</f>
        <v>0.216871718136066</v>
      </c>
      <c r="AA336" s="16" t="str">
        <f aca="false">IF(Z336&lt;=PARAMETER!$B$7,"A",IF(Z336&lt;=PARAMETER!$B$8,"B","C"))</f>
        <v>A</v>
      </c>
      <c r="AB336" s="22" t="n">
        <f aca="false">G336/F336</f>
        <v>0.236770186335404</v>
      </c>
      <c r="AC336" s="16" t="str">
        <f aca="false">IF(AB336&lt;=PARAMETER!$B$9,"X",IF(AB336&lt;=PARAMETER!$B$10,"Y","Z"))</f>
        <v>X</v>
      </c>
      <c r="AD336" s="16" t="str">
        <f aca="false">AA336&amp;AC336</f>
        <v>AX</v>
      </c>
      <c r="AE336" s="22" t="n">
        <f aca="false">DATA!I336</f>
        <v>0.27</v>
      </c>
      <c r="AF336" s="18" t="n">
        <f aca="false">DATA!L336</f>
        <v>53</v>
      </c>
      <c r="AG336" s="16" t="str">
        <f aca="false">DATA!K336</f>
        <v>C</v>
      </c>
      <c r="AH336" s="18" t="n">
        <f aca="false">IF(AE336&gt;=PARAMETER!$B$12,1,0)</f>
        <v>0</v>
      </c>
      <c r="AI336" s="18" t="n">
        <f aca="false">IF(AF336&gt;=PARAMETER!$B$13,1,0)</f>
        <v>0</v>
      </c>
      <c r="AJ336" s="18" t="n">
        <f aca="false">IF(AND(AH336=1,AI336=1),1,0)</f>
        <v>0</v>
      </c>
    </row>
    <row r="337" customFormat="false" ht="15" hidden="false" customHeight="false" outlineLevel="0" collapsed="false">
      <c r="A337" s="16" t="str">
        <f aca="false">DATA!A337</f>
        <v>ITM10335</v>
      </c>
      <c r="B337" s="16" t="str">
        <f aca="false">DATA!B337</f>
        <v>Apparel</v>
      </c>
      <c r="C337" s="17" t="n">
        <f aca="false">DATA!C337</f>
        <v>206</v>
      </c>
      <c r="D337" s="17" t="n">
        <f aca="false">DATA!D337</f>
        <v>94</v>
      </c>
      <c r="E337" s="18" t="n">
        <f aca="false">DATA!F337</f>
        <v>4</v>
      </c>
      <c r="F337" s="19" t="n">
        <f aca="false">DATA!G337</f>
        <v>20.46</v>
      </c>
      <c r="G337" s="19" t="n">
        <f aca="false">DATA!H337</f>
        <v>8.5</v>
      </c>
      <c r="H337" s="18" t="n">
        <f aca="false">DATA!E337</f>
        <v>13</v>
      </c>
      <c r="I337" s="20" t="n">
        <f aca="false">F337*E337</f>
        <v>81.84</v>
      </c>
      <c r="J337" s="20" t="n">
        <f aca="false">PARAMETER!$B$4*G337*SQRT(E337)</f>
        <v>27.962511658175</v>
      </c>
      <c r="K337" s="20" t="n">
        <f aca="false">I337+J337</f>
        <v>109.802511658175</v>
      </c>
      <c r="L337" s="20" t="n">
        <f aca="false">K337+F337*H337</f>
        <v>375.782511658175</v>
      </c>
      <c r="M337" s="16" t="str">
        <f aca="false">IF(C337&lt;=K337,"REORDER",IF(C337&gt;L337,"OVERSTOCK","OK"))</f>
        <v>OK</v>
      </c>
      <c r="N337" s="16" t="str">
        <f aca="false">IF(C337&lt;=D337,"REORDER","OK")</f>
        <v>OK</v>
      </c>
      <c r="O337" s="18" t="n">
        <f aca="false">IF(D337&lt;I337,1,0)</f>
        <v>0</v>
      </c>
      <c r="P337" s="20" t="n">
        <f aca="false">C337/F337</f>
        <v>10.0684261974585</v>
      </c>
      <c r="Q337" s="19" t="n">
        <f aca="false">DATA!N337</f>
        <v>67.27</v>
      </c>
      <c r="R337" s="19" t="n">
        <f aca="false">DATA!O337</f>
        <v>1.21</v>
      </c>
      <c r="S337" s="17" t="n">
        <f aca="false">C337*Q337</f>
        <v>13857.62</v>
      </c>
      <c r="T337" s="19" t="n">
        <f aca="false">C337*R337</f>
        <v>249.26</v>
      </c>
      <c r="U337" s="20" t="n">
        <f aca="false">MAX(0,C337-L337)</f>
        <v>0</v>
      </c>
      <c r="V337" s="17" t="n">
        <f aca="false">U337*Q337</f>
        <v>0</v>
      </c>
      <c r="W337" s="19" t="n">
        <f aca="false">U337*R337</f>
        <v>0</v>
      </c>
      <c r="X337" s="20" t="n">
        <f aca="false">MAX(0,K337-C337)</f>
        <v>0</v>
      </c>
      <c r="Y337" s="17" t="n">
        <f aca="false">F337*PARAMETER!$B$5*Q337</f>
        <v>502365.633</v>
      </c>
      <c r="Z337" s="21" t="n">
        <f aca="false">SUMIF($Y$2:$Y$3205,"&gt;="&amp;Y337)/SUM($Y$2:$Y$3205)</f>
        <v>0.905312248914491</v>
      </c>
      <c r="AA337" s="16" t="str">
        <f aca="false">IF(Z337&lt;=PARAMETER!$B$7,"A",IF(Z337&lt;=PARAMETER!$B$8,"B","C"))</f>
        <v>B</v>
      </c>
      <c r="AB337" s="22" t="n">
        <f aca="false">G337/F337</f>
        <v>0.41544477028348</v>
      </c>
      <c r="AC337" s="16" t="str">
        <f aca="false">IF(AB337&lt;=PARAMETER!$B$9,"X",IF(AB337&lt;=PARAMETER!$B$10,"Y","Z"))</f>
        <v>Y</v>
      </c>
      <c r="AD337" s="16" t="str">
        <f aca="false">AA337&amp;AC337</f>
        <v>BY</v>
      </c>
      <c r="AE337" s="22" t="n">
        <f aca="false">DATA!I337</f>
        <v>0.4</v>
      </c>
      <c r="AF337" s="18" t="n">
        <f aca="false">DATA!L337</f>
        <v>18</v>
      </c>
      <c r="AG337" s="16" t="str">
        <f aca="false">DATA!K337</f>
        <v>A</v>
      </c>
      <c r="AH337" s="18" t="n">
        <f aca="false">IF(AE337&gt;=PARAMETER!$B$12,1,0)</f>
        <v>0</v>
      </c>
      <c r="AI337" s="18" t="n">
        <f aca="false">IF(AF337&gt;=PARAMETER!$B$13,1,0)</f>
        <v>0</v>
      </c>
      <c r="AJ337" s="18" t="n">
        <f aca="false">IF(AND(AH337=1,AI337=1),1,0)</f>
        <v>0</v>
      </c>
    </row>
    <row r="338" customFormat="false" ht="15" hidden="false" customHeight="false" outlineLevel="0" collapsed="false">
      <c r="A338" s="16" t="str">
        <f aca="false">DATA!A338</f>
        <v>ITM10336</v>
      </c>
      <c r="B338" s="16" t="str">
        <f aca="false">DATA!B338</f>
        <v>Electronics</v>
      </c>
      <c r="C338" s="17" t="n">
        <f aca="false">DATA!C338</f>
        <v>194</v>
      </c>
      <c r="D338" s="17" t="n">
        <f aca="false">DATA!D338</f>
        <v>34</v>
      </c>
      <c r="E338" s="18" t="n">
        <f aca="false">DATA!F338</f>
        <v>3</v>
      </c>
      <c r="F338" s="19" t="n">
        <f aca="false">DATA!G338</f>
        <v>11.4</v>
      </c>
      <c r="G338" s="19" t="n">
        <f aca="false">DATA!H338</f>
        <v>4.19</v>
      </c>
      <c r="H338" s="18" t="n">
        <f aca="false">DATA!E338</f>
        <v>11</v>
      </c>
      <c r="I338" s="20" t="n">
        <f aca="false">F338*E338</f>
        <v>34.2</v>
      </c>
      <c r="J338" s="20" t="n">
        <f aca="false">PARAMETER!$B$4*G338*SQRT(E338)</f>
        <v>11.9371845216254</v>
      </c>
      <c r="K338" s="20" t="n">
        <f aca="false">I338+J338</f>
        <v>46.1371845216254</v>
      </c>
      <c r="L338" s="20" t="n">
        <f aca="false">K338+F338*H338</f>
        <v>171.537184521625</v>
      </c>
      <c r="M338" s="16" t="str">
        <f aca="false">IF(C338&lt;=K338,"REORDER",IF(C338&gt;L338,"OVERSTOCK","OK"))</f>
        <v>OVERSTOCK</v>
      </c>
      <c r="N338" s="16" t="str">
        <f aca="false">IF(C338&lt;=D338,"REORDER","OK")</f>
        <v>OK</v>
      </c>
      <c r="O338" s="18" t="n">
        <f aca="false">IF(D338&lt;I338,1,0)</f>
        <v>1</v>
      </c>
      <c r="P338" s="20" t="n">
        <f aca="false">C338/F338</f>
        <v>17.0175438596491</v>
      </c>
      <c r="Q338" s="19" t="n">
        <f aca="false">DATA!N338</f>
        <v>199.6</v>
      </c>
      <c r="R338" s="19" t="n">
        <f aca="false">DATA!O338</f>
        <v>1.64</v>
      </c>
      <c r="S338" s="17" t="n">
        <f aca="false">C338*Q338</f>
        <v>38722.4</v>
      </c>
      <c r="T338" s="19" t="n">
        <f aca="false">C338*R338</f>
        <v>318.16</v>
      </c>
      <c r="U338" s="20" t="n">
        <f aca="false">MAX(0,C338-L338)</f>
        <v>22.4628154783746</v>
      </c>
      <c r="V338" s="17" t="n">
        <f aca="false">U338*Q338</f>
        <v>4483.57796948357</v>
      </c>
      <c r="W338" s="19" t="n">
        <f aca="false">U338*R338</f>
        <v>36.8390173845343</v>
      </c>
      <c r="X338" s="20" t="n">
        <f aca="false">MAX(0,K338-C338)</f>
        <v>0</v>
      </c>
      <c r="Y338" s="17" t="n">
        <f aca="false">F338*PARAMETER!$B$5*Q338</f>
        <v>830535.6</v>
      </c>
      <c r="Z338" s="21" t="n">
        <f aca="false">SUMIF($Y$2:$Y$3205,"&gt;="&amp;Y338)/SUM($Y$2:$Y$3205)</f>
        <v>0.799761465832449</v>
      </c>
      <c r="AA338" s="16" t="str">
        <f aca="false">IF(Z338&lt;=PARAMETER!$B$7,"A",IF(Z338&lt;=PARAMETER!$B$8,"B","C"))</f>
        <v>A</v>
      </c>
      <c r="AB338" s="22" t="n">
        <f aca="false">G338/F338</f>
        <v>0.367543859649123</v>
      </c>
      <c r="AC338" s="16" t="str">
        <f aca="false">IF(AB338&lt;=PARAMETER!$B$9,"X",IF(AB338&lt;=PARAMETER!$B$10,"Y","Z"))</f>
        <v>Y</v>
      </c>
      <c r="AD338" s="16" t="str">
        <f aca="false">AA338&amp;AC338</f>
        <v>AY</v>
      </c>
      <c r="AE338" s="22" t="n">
        <f aca="false">DATA!I338</f>
        <v>0.2</v>
      </c>
      <c r="AF338" s="18" t="n">
        <f aca="false">DATA!L338</f>
        <v>87</v>
      </c>
      <c r="AG338" s="16" t="str">
        <f aca="false">DATA!K338</f>
        <v>D</v>
      </c>
      <c r="AH338" s="18" t="n">
        <f aca="false">IF(AE338&gt;=PARAMETER!$B$12,1,0)</f>
        <v>0</v>
      </c>
      <c r="AI338" s="18" t="n">
        <f aca="false">IF(AF338&gt;=PARAMETER!$B$13,1,0)</f>
        <v>0</v>
      </c>
      <c r="AJ338" s="18" t="n">
        <f aca="false">IF(AND(AH338=1,AI338=1),1,0)</f>
        <v>0</v>
      </c>
    </row>
    <row r="339" customFormat="false" ht="15" hidden="false" customHeight="false" outlineLevel="0" collapsed="false">
      <c r="A339" s="16" t="str">
        <f aca="false">DATA!A339</f>
        <v>ITM10337</v>
      </c>
      <c r="B339" s="16" t="str">
        <f aca="false">DATA!B339</f>
        <v>Pharma</v>
      </c>
      <c r="C339" s="17" t="n">
        <f aca="false">DATA!C339</f>
        <v>241</v>
      </c>
      <c r="D339" s="17" t="n">
        <f aca="false">DATA!D339</f>
        <v>74</v>
      </c>
      <c r="E339" s="18" t="n">
        <f aca="false">DATA!F339</f>
        <v>3</v>
      </c>
      <c r="F339" s="19" t="n">
        <f aca="false">DATA!G339</f>
        <v>45.65</v>
      </c>
      <c r="G339" s="19" t="n">
        <f aca="false">DATA!H339</f>
        <v>6.57</v>
      </c>
      <c r="H339" s="18" t="n">
        <f aca="false">DATA!E339</f>
        <v>12</v>
      </c>
      <c r="I339" s="20" t="n">
        <f aca="false">F339*E339</f>
        <v>136.95</v>
      </c>
      <c r="J339" s="20" t="n">
        <f aca="false">PARAMETER!$B$4*G339*SQRT(E339)</f>
        <v>18.7177332475129</v>
      </c>
      <c r="K339" s="20" t="n">
        <f aca="false">I339+J339</f>
        <v>155.667733247513</v>
      </c>
      <c r="L339" s="20" t="n">
        <f aca="false">K339+F339*H339</f>
        <v>703.467733247513</v>
      </c>
      <c r="M339" s="16" t="str">
        <f aca="false">IF(C339&lt;=K339,"REORDER",IF(C339&gt;L339,"OVERSTOCK","OK"))</f>
        <v>OK</v>
      </c>
      <c r="N339" s="16" t="str">
        <f aca="false">IF(C339&lt;=D339,"REORDER","OK")</f>
        <v>OK</v>
      </c>
      <c r="O339" s="18" t="n">
        <f aca="false">IF(D339&lt;I339,1,0)</f>
        <v>1</v>
      </c>
      <c r="P339" s="20" t="n">
        <f aca="false">C339/F339</f>
        <v>5.27929901423877</v>
      </c>
      <c r="Q339" s="19" t="n">
        <f aca="false">DATA!N339</f>
        <v>154.09</v>
      </c>
      <c r="R339" s="19" t="n">
        <f aca="false">DATA!O339</f>
        <v>1.58</v>
      </c>
      <c r="S339" s="17" t="n">
        <f aca="false">C339*Q339</f>
        <v>37135.69</v>
      </c>
      <c r="T339" s="19" t="n">
        <f aca="false">C339*R339</f>
        <v>380.78</v>
      </c>
      <c r="U339" s="20" t="n">
        <f aca="false">MAX(0,C339-L339)</f>
        <v>0</v>
      </c>
      <c r="V339" s="17" t="n">
        <f aca="false">U339*Q339</f>
        <v>0</v>
      </c>
      <c r="W339" s="19" t="n">
        <f aca="false">U339*R339</f>
        <v>0</v>
      </c>
      <c r="X339" s="20" t="n">
        <f aca="false">MAX(0,K339-C339)</f>
        <v>0</v>
      </c>
      <c r="Y339" s="17" t="n">
        <f aca="false">F339*PARAMETER!$B$5*Q339</f>
        <v>2567486.1025</v>
      </c>
      <c r="Z339" s="21" t="n">
        <f aca="false">SUMIF($Y$2:$Y$3205,"&gt;="&amp;Y339)/SUM($Y$2:$Y$3205)</f>
        <v>0.160554009863938</v>
      </c>
      <c r="AA339" s="16" t="str">
        <f aca="false">IF(Z339&lt;=PARAMETER!$B$7,"A",IF(Z339&lt;=PARAMETER!$B$8,"B","C"))</f>
        <v>A</v>
      </c>
      <c r="AB339" s="22" t="n">
        <f aca="false">G339/F339</f>
        <v>0.143921139101862</v>
      </c>
      <c r="AC339" s="16" t="str">
        <f aca="false">IF(AB339&lt;=PARAMETER!$B$9,"X",IF(AB339&lt;=PARAMETER!$B$10,"Y","Z"))</f>
        <v>X</v>
      </c>
      <c r="AD339" s="16" t="str">
        <f aca="false">AA339&amp;AC339</f>
        <v>AX</v>
      </c>
      <c r="AE339" s="22" t="n">
        <f aca="false">DATA!I339</f>
        <v>0.64</v>
      </c>
      <c r="AF339" s="18" t="n">
        <f aca="false">DATA!L339</f>
        <v>88</v>
      </c>
      <c r="AG339" s="16" t="str">
        <f aca="false">DATA!K339</f>
        <v>C</v>
      </c>
      <c r="AH339" s="18" t="n">
        <f aca="false">IF(AE339&gt;=PARAMETER!$B$12,1,0)</f>
        <v>0</v>
      </c>
      <c r="AI339" s="18" t="n">
        <f aca="false">IF(AF339&gt;=PARAMETER!$B$13,1,0)</f>
        <v>0</v>
      </c>
      <c r="AJ339" s="18" t="n">
        <f aca="false">IF(AND(AH339=1,AI339=1),1,0)</f>
        <v>0</v>
      </c>
    </row>
    <row r="340" customFormat="false" ht="15" hidden="false" customHeight="false" outlineLevel="0" collapsed="false">
      <c r="A340" s="16" t="str">
        <f aca="false">DATA!A340</f>
        <v>ITM10338</v>
      </c>
      <c r="B340" s="16" t="str">
        <f aca="false">DATA!B340</f>
        <v>Automotive</v>
      </c>
      <c r="C340" s="17" t="n">
        <f aca="false">DATA!C340</f>
        <v>252</v>
      </c>
      <c r="D340" s="17" t="n">
        <f aca="false">DATA!D340</f>
        <v>15</v>
      </c>
      <c r="E340" s="18" t="n">
        <f aca="false">DATA!F340</f>
        <v>7</v>
      </c>
      <c r="F340" s="19" t="n">
        <f aca="false">DATA!G340</f>
        <v>46.72</v>
      </c>
      <c r="G340" s="19" t="n">
        <f aca="false">DATA!H340</f>
        <v>9.46</v>
      </c>
      <c r="H340" s="18" t="n">
        <f aca="false">DATA!E340</f>
        <v>10</v>
      </c>
      <c r="I340" s="20" t="n">
        <f aca="false">F340*E340</f>
        <v>327.04</v>
      </c>
      <c r="J340" s="20" t="n">
        <f aca="false">PARAMETER!$B$4*G340*SQRT(E340)</f>
        <v>41.1687246345533</v>
      </c>
      <c r="K340" s="20" t="n">
        <f aca="false">I340+J340</f>
        <v>368.208724634553</v>
      </c>
      <c r="L340" s="20" t="n">
        <f aca="false">K340+F340*H340</f>
        <v>835.408724634553</v>
      </c>
      <c r="M340" s="16" t="str">
        <f aca="false">IF(C340&lt;=K340,"REORDER",IF(C340&gt;L340,"OVERSTOCK","OK"))</f>
        <v>REORDER</v>
      </c>
      <c r="N340" s="16" t="str">
        <f aca="false">IF(C340&lt;=D340,"REORDER","OK")</f>
        <v>OK</v>
      </c>
      <c r="O340" s="18" t="n">
        <f aca="false">IF(D340&lt;I340,1,0)</f>
        <v>1</v>
      </c>
      <c r="P340" s="20" t="n">
        <f aca="false">C340/F340</f>
        <v>5.39383561643836</v>
      </c>
      <c r="Q340" s="19" t="n">
        <f aca="false">DATA!N340</f>
        <v>124.22</v>
      </c>
      <c r="R340" s="19" t="n">
        <f aca="false">DATA!O340</f>
        <v>0.44</v>
      </c>
      <c r="S340" s="17" t="n">
        <f aca="false">C340*Q340</f>
        <v>31303.44</v>
      </c>
      <c r="T340" s="19" t="n">
        <f aca="false">C340*R340</f>
        <v>110.88</v>
      </c>
      <c r="U340" s="20" t="n">
        <f aca="false">MAX(0,C340-L340)</f>
        <v>0</v>
      </c>
      <c r="V340" s="17" t="n">
        <f aca="false">U340*Q340</f>
        <v>0</v>
      </c>
      <c r="W340" s="19" t="n">
        <f aca="false">U340*R340</f>
        <v>0</v>
      </c>
      <c r="X340" s="20" t="n">
        <f aca="false">MAX(0,K340-C340)</f>
        <v>116.208724634553</v>
      </c>
      <c r="Y340" s="17" t="n">
        <f aca="false">F340*PARAMETER!$B$5*Q340</f>
        <v>2118298.816</v>
      </c>
      <c r="Z340" s="21" t="n">
        <f aca="false">SUMIF($Y$2:$Y$3205,"&gt;="&amp;Y340)/SUM($Y$2:$Y$3205)</f>
        <v>0.300728200526076</v>
      </c>
      <c r="AA340" s="16" t="str">
        <f aca="false">IF(Z340&lt;=PARAMETER!$B$7,"A",IF(Z340&lt;=PARAMETER!$B$8,"B","C"))</f>
        <v>A</v>
      </c>
      <c r="AB340" s="22" t="n">
        <f aca="false">G340/F340</f>
        <v>0.202482876712329</v>
      </c>
      <c r="AC340" s="16" t="str">
        <f aca="false">IF(AB340&lt;=PARAMETER!$B$9,"X",IF(AB340&lt;=PARAMETER!$B$10,"Y","Z"))</f>
        <v>X</v>
      </c>
      <c r="AD340" s="16" t="str">
        <f aca="false">AA340&amp;AC340</f>
        <v>AX</v>
      </c>
      <c r="AE340" s="22" t="n">
        <f aca="false">DATA!I340</f>
        <v>0.82</v>
      </c>
      <c r="AF340" s="18" t="n">
        <f aca="false">DATA!L340</f>
        <v>95</v>
      </c>
      <c r="AG340" s="16" t="str">
        <f aca="false">DATA!K340</f>
        <v>D</v>
      </c>
      <c r="AH340" s="18" t="n">
        <f aca="false">IF(AE340&gt;=PARAMETER!$B$12,1,0)</f>
        <v>1</v>
      </c>
      <c r="AI340" s="18" t="n">
        <f aca="false">IF(AF340&gt;=PARAMETER!$B$13,1,0)</f>
        <v>0</v>
      </c>
      <c r="AJ340" s="18" t="n">
        <f aca="false">IF(AND(AH340=1,AI340=1),1,0)</f>
        <v>0</v>
      </c>
    </row>
    <row r="341" customFormat="false" ht="15" hidden="false" customHeight="false" outlineLevel="0" collapsed="false">
      <c r="A341" s="16" t="str">
        <f aca="false">DATA!A341</f>
        <v>ITM10339</v>
      </c>
      <c r="B341" s="16" t="str">
        <f aca="false">DATA!B341</f>
        <v>Pharma</v>
      </c>
      <c r="C341" s="17" t="n">
        <f aca="false">DATA!C341</f>
        <v>181</v>
      </c>
      <c r="D341" s="17" t="n">
        <f aca="false">DATA!D341</f>
        <v>32</v>
      </c>
      <c r="E341" s="18" t="n">
        <f aca="false">DATA!F341</f>
        <v>2</v>
      </c>
      <c r="F341" s="19" t="n">
        <f aca="false">DATA!G341</f>
        <v>25.38</v>
      </c>
      <c r="G341" s="19" t="n">
        <f aca="false">DATA!H341</f>
        <v>2.51</v>
      </c>
      <c r="H341" s="18" t="n">
        <f aca="false">DATA!E341</f>
        <v>10</v>
      </c>
      <c r="I341" s="20" t="n">
        <f aca="false">F341*E341</f>
        <v>50.76</v>
      </c>
      <c r="J341" s="20" t="n">
        <f aca="false">PARAMETER!$B$4*G341*SQRT(E341)</f>
        <v>5.8386975114569</v>
      </c>
      <c r="K341" s="20" t="n">
        <f aca="false">I341+J341</f>
        <v>56.5986975114569</v>
      </c>
      <c r="L341" s="20" t="n">
        <f aca="false">K341+F341*H341</f>
        <v>310.398697511457</v>
      </c>
      <c r="M341" s="16" t="str">
        <f aca="false">IF(C341&lt;=K341,"REORDER",IF(C341&gt;L341,"OVERSTOCK","OK"))</f>
        <v>OK</v>
      </c>
      <c r="N341" s="16" t="str">
        <f aca="false">IF(C341&lt;=D341,"REORDER","OK")</f>
        <v>OK</v>
      </c>
      <c r="O341" s="18" t="n">
        <f aca="false">IF(D341&lt;I341,1,0)</f>
        <v>1</v>
      </c>
      <c r="P341" s="20" t="n">
        <f aca="false">C341/F341</f>
        <v>7.13159968479117</v>
      </c>
      <c r="Q341" s="19" t="n">
        <f aca="false">DATA!N341</f>
        <v>196.89</v>
      </c>
      <c r="R341" s="19" t="n">
        <f aca="false">DATA!O341</f>
        <v>0.2</v>
      </c>
      <c r="S341" s="17" t="n">
        <f aca="false">C341*Q341</f>
        <v>35637.09</v>
      </c>
      <c r="T341" s="19" t="n">
        <f aca="false">C341*R341</f>
        <v>36.2</v>
      </c>
      <c r="U341" s="20" t="n">
        <f aca="false">MAX(0,C341-L341)</f>
        <v>0</v>
      </c>
      <c r="V341" s="17" t="n">
        <f aca="false">U341*Q341</f>
        <v>0</v>
      </c>
      <c r="W341" s="19" t="n">
        <f aca="false">U341*R341</f>
        <v>0</v>
      </c>
      <c r="X341" s="20" t="n">
        <f aca="false">MAX(0,K341-C341)</f>
        <v>0</v>
      </c>
      <c r="Y341" s="17" t="n">
        <f aca="false">F341*PARAMETER!$B$5*Q341</f>
        <v>1823929.893</v>
      </c>
      <c r="Z341" s="21" t="n">
        <f aca="false">SUMIF($Y$2:$Y$3205,"&gt;="&amp;Y341)/SUM($Y$2:$Y$3205)</f>
        <v>0.406537950602362</v>
      </c>
      <c r="AA341" s="16" t="str">
        <f aca="false">IF(Z341&lt;=PARAMETER!$B$7,"A",IF(Z341&lt;=PARAMETER!$B$8,"B","C"))</f>
        <v>A</v>
      </c>
      <c r="AB341" s="22" t="n">
        <f aca="false">G341/F341</f>
        <v>0.0988967691095351</v>
      </c>
      <c r="AC341" s="16" t="str">
        <f aca="false">IF(AB341&lt;=PARAMETER!$B$9,"X",IF(AB341&lt;=PARAMETER!$B$10,"Y","Z"))</f>
        <v>X</v>
      </c>
      <c r="AD341" s="16" t="str">
        <f aca="false">AA341&amp;AC341</f>
        <v>AX</v>
      </c>
      <c r="AE341" s="22" t="n">
        <f aca="false">DATA!I341</f>
        <v>0.65</v>
      </c>
      <c r="AF341" s="18" t="n">
        <f aca="false">DATA!L341</f>
        <v>24</v>
      </c>
      <c r="AG341" s="16" t="str">
        <f aca="false">DATA!K341</f>
        <v>B</v>
      </c>
      <c r="AH341" s="18" t="n">
        <f aca="false">IF(AE341&gt;=PARAMETER!$B$12,1,0)</f>
        <v>0</v>
      </c>
      <c r="AI341" s="18" t="n">
        <f aca="false">IF(AF341&gt;=PARAMETER!$B$13,1,0)</f>
        <v>0</v>
      </c>
      <c r="AJ341" s="18" t="n">
        <f aca="false">IF(AND(AH341=1,AI341=1),1,0)</f>
        <v>0</v>
      </c>
    </row>
    <row r="342" customFormat="false" ht="15" hidden="false" customHeight="false" outlineLevel="0" collapsed="false">
      <c r="A342" s="16" t="str">
        <f aca="false">DATA!A342</f>
        <v>ITM10340</v>
      </c>
      <c r="B342" s="16" t="str">
        <f aca="false">DATA!B342</f>
        <v>Electronics</v>
      </c>
      <c r="C342" s="17" t="n">
        <f aca="false">DATA!C342</f>
        <v>440</v>
      </c>
      <c r="D342" s="17" t="n">
        <f aca="false">DATA!D342</f>
        <v>73</v>
      </c>
      <c r="E342" s="18" t="n">
        <f aca="false">DATA!F342</f>
        <v>9</v>
      </c>
      <c r="F342" s="19" t="n">
        <f aca="false">DATA!G342</f>
        <v>1.32</v>
      </c>
      <c r="G342" s="19" t="n">
        <f aca="false">DATA!H342</f>
        <v>1.06</v>
      </c>
      <c r="H342" s="18" t="n">
        <f aca="false">DATA!E342</f>
        <v>6</v>
      </c>
      <c r="I342" s="20" t="n">
        <f aca="false">F342*E342</f>
        <v>11.88</v>
      </c>
      <c r="J342" s="20" t="n">
        <f aca="false">PARAMETER!$B$4*G342*SQRT(E342)</f>
        <v>5.23063453370568</v>
      </c>
      <c r="K342" s="20" t="n">
        <f aca="false">I342+J342</f>
        <v>17.1106345337057</v>
      </c>
      <c r="L342" s="20" t="n">
        <f aca="false">K342+F342*H342</f>
        <v>25.0306345337057</v>
      </c>
      <c r="M342" s="16" t="str">
        <f aca="false">IF(C342&lt;=K342,"REORDER",IF(C342&gt;L342,"OVERSTOCK","OK"))</f>
        <v>OVERSTOCK</v>
      </c>
      <c r="N342" s="16" t="str">
        <f aca="false">IF(C342&lt;=D342,"REORDER","OK")</f>
        <v>OK</v>
      </c>
      <c r="O342" s="18" t="n">
        <f aca="false">IF(D342&lt;I342,1,0)</f>
        <v>0</v>
      </c>
      <c r="P342" s="20" t="n">
        <f aca="false">C342/F342</f>
        <v>333.333333333333</v>
      </c>
      <c r="Q342" s="19" t="n">
        <f aca="false">DATA!N342</f>
        <v>70.1</v>
      </c>
      <c r="R342" s="19" t="n">
        <f aca="false">DATA!O342</f>
        <v>1.72</v>
      </c>
      <c r="S342" s="17" t="n">
        <f aca="false">C342*Q342</f>
        <v>30844</v>
      </c>
      <c r="T342" s="19" t="n">
        <f aca="false">C342*R342</f>
        <v>756.8</v>
      </c>
      <c r="U342" s="20" t="n">
        <f aca="false">MAX(0,C342-L342)</f>
        <v>414.969365466294</v>
      </c>
      <c r="V342" s="17" t="n">
        <f aca="false">U342*Q342</f>
        <v>29089.3525191872</v>
      </c>
      <c r="W342" s="19" t="n">
        <f aca="false">U342*R342</f>
        <v>713.747308602026</v>
      </c>
      <c r="X342" s="20" t="n">
        <f aca="false">MAX(0,K342-C342)</f>
        <v>0</v>
      </c>
      <c r="Y342" s="17" t="n">
        <f aca="false">F342*PARAMETER!$B$5*Q342</f>
        <v>33774.18</v>
      </c>
      <c r="Z342" s="21" t="n">
        <f aca="false">SUMIF($Y$2:$Y$3205,"&gt;="&amp;Y342)/SUM($Y$2:$Y$3205)</f>
        <v>0.99978866989761</v>
      </c>
      <c r="AA342" s="16" t="str">
        <f aca="false">IF(Z342&lt;=PARAMETER!$B$7,"A",IF(Z342&lt;=PARAMETER!$B$8,"B","C"))</f>
        <v>C</v>
      </c>
      <c r="AB342" s="22" t="n">
        <f aca="false">G342/F342</f>
        <v>0.803030303030303</v>
      </c>
      <c r="AC342" s="16" t="str">
        <f aca="false">IF(AB342&lt;=PARAMETER!$B$9,"X",IF(AB342&lt;=PARAMETER!$B$10,"Y","Z"))</f>
        <v>Z</v>
      </c>
      <c r="AD342" s="16" t="str">
        <f aca="false">AA342&amp;AC342</f>
        <v>CZ</v>
      </c>
      <c r="AE342" s="22" t="n">
        <f aca="false">DATA!I342</f>
        <v>0.26</v>
      </c>
      <c r="AF342" s="18" t="n">
        <f aca="false">DATA!L342</f>
        <v>15</v>
      </c>
      <c r="AG342" s="16" t="str">
        <f aca="false">DATA!K342</f>
        <v>C</v>
      </c>
      <c r="AH342" s="18" t="n">
        <f aca="false">IF(AE342&gt;=PARAMETER!$B$12,1,0)</f>
        <v>0</v>
      </c>
      <c r="AI342" s="18" t="n">
        <f aca="false">IF(AF342&gt;=PARAMETER!$B$13,1,0)</f>
        <v>0</v>
      </c>
      <c r="AJ342" s="18" t="n">
        <f aca="false">IF(AND(AH342=1,AI342=1),1,0)</f>
        <v>0</v>
      </c>
    </row>
    <row r="343" customFormat="false" ht="15" hidden="false" customHeight="false" outlineLevel="0" collapsed="false">
      <c r="A343" s="16" t="str">
        <f aca="false">DATA!A343</f>
        <v>ITM10341</v>
      </c>
      <c r="B343" s="16" t="str">
        <f aca="false">DATA!B343</f>
        <v>Pharma</v>
      </c>
      <c r="C343" s="17" t="n">
        <f aca="false">DATA!C343</f>
        <v>153</v>
      </c>
      <c r="D343" s="17" t="n">
        <f aca="false">DATA!D343</f>
        <v>96</v>
      </c>
      <c r="E343" s="18" t="n">
        <f aca="false">DATA!F343</f>
        <v>6</v>
      </c>
      <c r="F343" s="19" t="n">
        <f aca="false">DATA!G343</f>
        <v>6.38</v>
      </c>
      <c r="G343" s="19" t="n">
        <f aca="false">DATA!H343</f>
        <v>5.61</v>
      </c>
      <c r="H343" s="18" t="n">
        <f aca="false">DATA!E343</f>
        <v>7</v>
      </c>
      <c r="I343" s="20" t="n">
        <f aca="false">F343*E343</f>
        <v>38.28</v>
      </c>
      <c r="J343" s="20" t="n">
        <f aca="false">PARAMETER!$B$4*G343*SQRT(E343)</f>
        <v>22.6029822114211</v>
      </c>
      <c r="K343" s="20" t="n">
        <f aca="false">I343+J343</f>
        <v>60.8829822114211</v>
      </c>
      <c r="L343" s="20" t="n">
        <f aca="false">K343+F343*H343</f>
        <v>105.542982211421</v>
      </c>
      <c r="M343" s="16" t="str">
        <f aca="false">IF(C343&lt;=K343,"REORDER",IF(C343&gt;L343,"OVERSTOCK","OK"))</f>
        <v>OVERSTOCK</v>
      </c>
      <c r="N343" s="16" t="str">
        <f aca="false">IF(C343&lt;=D343,"REORDER","OK")</f>
        <v>OK</v>
      </c>
      <c r="O343" s="18" t="n">
        <f aca="false">IF(D343&lt;I343,1,0)</f>
        <v>0</v>
      </c>
      <c r="P343" s="20" t="n">
        <f aca="false">C343/F343</f>
        <v>23.9811912225705</v>
      </c>
      <c r="Q343" s="19" t="n">
        <f aca="false">DATA!N343</f>
        <v>41.47</v>
      </c>
      <c r="R343" s="19" t="n">
        <f aca="false">DATA!O343</f>
        <v>0.24</v>
      </c>
      <c r="S343" s="17" t="n">
        <f aca="false">C343*Q343</f>
        <v>6344.91</v>
      </c>
      <c r="T343" s="19" t="n">
        <f aca="false">C343*R343</f>
        <v>36.72</v>
      </c>
      <c r="U343" s="20" t="n">
        <f aca="false">MAX(0,C343-L343)</f>
        <v>47.4570177885789</v>
      </c>
      <c r="V343" s="17" t="n">
        <f aca="false">U343*Q343</f>
        <v>1968.04252769237</v>
      </c>
      <c r="W343" s="19" t="n">
        <f aca="false">U343*R343</f>
        <v>11.3896842692589</v>
      </c>
      <c r="X343" s="20" t="n">
        <f aca="false">MAX(0,K343-C343)</f>
        <v>0</v>
      </c>
      <c r="Y343" s="17" t="n">
        <f aca="false">F343*PARAMETER!$B$5*Q343</f>
        <v>96571.189</v>
      </c>
      <c r="Z343" s="21" t="n">
        <f aca="false">SUMIF($Y$2:$Y$3205,"&gt;="&amp;Y343)/SUM($Y$2:$Y$3205)</f>
        <v>0.996484468876834</v>
      </c>
      <c r="AA343" s="16" t="str">
        <f aca="false">IF(Z343&lt;=PARAMETER!$B$7,"A",IF(Z343&lt;=PARAMETER!$B$8,"B","C"))</f>
        <v>C</v>
      </c>
      <c r="AB343" s="22" t="n">
        <f aca="false">G343/F343</f>
        <v>0.879310344827586</v>
      </c>
      <c r="AC343" s="16" t="str">
        <f aca="false">IF(AB343&lt;=PARAMETER!$B$9,"X",IF(AB343&lt;=PARAMETER!$B$10,"Y","Z"))</f>
        <v>Z</v>
      </c>
      <c r="AD343" s="16" t="str">
        <f aca="false">AA343&amp;AC343</f>
        <v>CZ</v>
      </c>
      <c r="AE343" s="22" t="n">
        <f aca="false">DATA!I343</f>
        <v>0.59</v>
      </c>
      <c r="AF343" s="18" t="n">
        <f aca="false">DATA!L343</f>
        <v>10</v>
      </c>
      <c r="AG343" s="16" t="str">
        <f aca="false">DATA!K343</f>
        <v>D</v>
      </c>
      <c r="AH343" s="18" t="n">
        <f aca="false">IF(AE343&gt;=PARAMETER!$B$12,1,0)</f>
        <v>0</v>
      </c>
      <c r="AI343" s="18" t="n">
        <f aca="false">IF(AF343&gt;=PARAMETER!$B$13,1,0)</f>
        <v>0</v>
      </c>
      <c r="AJ343" s="18" t="n">
        <f aca="false">IF(AND(AH343=1,AI343=1),1,0)</f>
        <v>0</v>
      </c>
    </row>
    <row r="344" customFormat="false" ht="15" hidden="false" customHeight="false" outlineLevel="0" collapsed="false">
      <c r="A344" s="16" t="str">
        <f aca="false">DATA!A344</f>
        <v>ITM10342</v>
      </c>
      <c r="B344" s="16" t="str">
        <f aca="false">DATA!B344</f>
        <v>Groceries</v>
      </c>
      <c r="C344" s="17" t="n">
        <f aca="false">DATA!C344</f>
        <v>410</v>
      </c>
      <c r="D344" s="17" t="n">
        <f aca="false">DATA!D344</f>
        <v>52</v>
      </c>
      <c r="E344" s="18" t="n">
        <f aca="false">DATA!F344</f>
        <v>3</v>
      </c>
      <c r="F344" s="19" t="n">
        <f aca="false">DATA!G344</f>
        <v>29.08</v>
      </c>
      <c r="G344" s="19" t="n">
        <f aca="false">DATA!H344</f>
        <v>1.85</v>
      </c>
      <c r="H344" s="18" t="n">
        <f aca="false">DATA!E344</f>
        <v>6</v>
      </c>
      <c r="I344" s="20" t="n">
        <f aca="false">F344*E344</f>
        <v>87.24</v>
      </c>
      <c r="J344" s="20" t="n">
        <f aca="false">PARAMETER!$B$4*G344*SQRT(E344)</f>
        <v>5.2705945978537</v>
      </c>
      <c r="K344" s="20" t="n">
        <f aca="false">I344+J344</f>
        <v>92.5105945978537</v>
      </c>
      <c r="L344" s="20" t="n">
        <f aca="false">K344+F344*H344</f>
        <v>266.990594597854</v>
      </c>
      <c r="M344" s="16" t="str">
        <f aca="false">IF(C344&lt;=K344,"REORDER",IF(C344&gt;L344,"OVERSTOCK","OK"))</f>
        <v>OVERSTOCK</v>
      </c>
      <c r="N344" s="16" t="str">
        <f aca="false">IF(C344&lt;=D344,"REORDER","OK")</f>
        <v>OK</v>
      </c>
      <c r="O344" s="18" t="n">
        <f aca="false">IF(D344&lt;I344,1,0)</f>
        <v>1</v>
      </c>
      <c r="P344" s="20" t="n">
        <f aca="false">C344/F344</f>
        <v>14.0990371389271</v>
      </c>
      <c r="Q344" s="19" t="n">
        <f aca="false">DATA!N344</f>
        <v>150.08</v>
      </c>
      <c r="R344" s="19" t="n">
        <f aca="false">DATA!O344</f>
        <v>0.85</v>
      </c>
      <c r="S344" s="17" t="n">
        <f aca="false">C344*Q344</f>
        <v>61532.8</v>
      </c>
      <c r="T344" s="19" t="n">
        <f aca="false">C344*R344</f>
        <v>348.5</v>
      </c>
      <c r="U344" s="20" t="n">
        <f aca="false">MAX(0,C344-L344)</f>
        <v>143.009405402146</v>
      </c>
      <c r="V344" s="17" t="n">
        <f aca="false">U344*Q344</f>
        <v>21462.8515627541</v>
      </c>
      <c r="W344" s="19" t="n">
        <f aca="false">U344*R344</f>
        <v>121.557994591824</v>
      </c>
      <c r="X344" s="20" t="n">
        <f aca="false">MAX(0,K344-C344)</f>
        <v>0</v>
      </c>
      <c r="Y344" s="17" t="n">
        <f aca="false">F344*PARAMETER!$B$5*Q344</f>
        <v>1592979.136</v>
      </c>
      <c r="Z344" s="21" t="n">
        <f aca="false">SUMIF($Y$2:$Y$3205,"&gt;="&amp;Y344)/SUM($Y$2:$Y$3205)</f>
        <v>0.48485658058457</v>
      </c>
      <c r="AA344" s="16" t="str">
        <f aca="false">IF(Z344&lt;=PARAMETER!$B$7,"A",IF(Z344&lt;=PARAMETER!$B$8,"B","C"))</f>
        <v>A</v>
      </c>
      <c r="AB344" s="22" t="n">
        <f aca="false">G344/F344</f>
        <v>0.0636176066024759</v>
      </c>
      <c r="AC344" s="16" t="str">
        <f aca="false">IF(AB344&lt;=PARAMETER!$B$9,"X",IF(AB344&lt;=PARAMETER!$B$10,"Y","Z"))</f>
        <v>X</v>
      </c>
      <c r="AD344" s="16" t="str">
        <f aca="false">AA344&amp;AC344</f>
        <v>AX</v>
      </c>
      <c r="AE344" s="22" t="n">
        <f aca="false">DATA!I344</f>
        <v>0.85</v>
      </c>
      <c r="AF344" s="18" t="n">
        <f aca="false">DATA!L344</f>
        <v>29</v>
      </c>
      <c r="AG344" s="16" t="str">
        <f aca="false">DATA!K344</f>
        <v>D</v>
      </c>
      <c r="AH344" s="18" t="n">
        <f aca="false">IF(AE344&gt;=PARAMETER!$B$12,1,0)</f>
        <v>1</v>
      </c>
      <c r="AI344" s="18" t="n">
        <f aca="false">IF(AF344&gt;=PARAMETER!$B$13,1,0)</f>
        <v>0</v>
      </c>
      <c r="AJ344" s="18" t="n">
        <f aca="false">IF(AND(AH344=1,AI344=1),1,0)</f>
        <v>0</v>
      </c>
    </row>
    <row r="345" customFormat="false" ht="15" hidden="false" customHeight="false" outlineLevel="0" collapsed="false">
      <c r="A345" s="16" t="str">
        <f aca="false">DATA!A345</f>
        <v>ITM10343</v>
      </c>
      <c r="B345" s="16" t="str">
        <f aca="false">DATA!B345</f>
        <v>Pharma</v>
      </c>
      <c r="C345" s="17" t="n">
        <f aca="false">DATA!C345</f>
        <v>499</v>
      </c>
      <c r="D345" s="17" t="n">
        <f aca="false">DATA!D345</f>
        <v>32</v>
      </c>
      <c r="E345" s="18" t="n">
        <f aca="false">DATA!F345</f>
        <v>6</v>
      </c>
      <c r="F345" s="19" t="n">
        <f aca="false">DATA!G345</f>
        <v>2.17</v>
      </c>
      <c r="G345" s="19" t="n">
        <f aca="false">DATA!H345</f>
        <v>2.28</v>
      </c>
      <c r="H345" s="18" t="n">
        <f aca="false">DATA!E345</f>
        <v>11</v>
      </c>
      <c r="I345" s="20" t="n">
        <f aca="false">F345*E345</f>
        <v>13.02</v>
      </c>
      <c r="J345" s="20" t="n">
        <f aca="false">PARAMETER!$B$4*G345*SQRT(E345)</f>
        <v>9.18623875972193</v>
      </c>
      <c r="K345" s="20" t="n">
        <f aca="false">I345+J345</f>
        <v>22.2062387597219</v>
      </c>
      <c r="L345" s="20" t="n">
        <f aca="false">K345+F345*H345</f>
        <v>46.0762387597219</v>
      </c>
      <c r="M345" s="16" t="str">
        <f aca="false">IF(C345&lt;=K345,"REORDER",IF(C345&gt;L345,"OVERSTOCK","OK"))</f>
        <v>OVERSTOCK</v>
      </c>
      <c r="N345" s="16" t="str">
        <f aca="false">IF(C345&lt;=D345,"REORDER","OK")</f>
        <v>OK</v>
      </c>
      <c r="O345" s="18" t="n">
        <f aca="false">IF(D345&lt;I345,1,0)</f>
        <v>0</v>
      </c>
      <c r="P345" s="20" t="n">
        <f aca="false">C345/F345</f>
        <v>229.953917050691</v>
      </c>
      <c r="Q345" s="19" t="n">
        <f aca="false">DATA!N345</f>
        <v>62.84</v>
      </c>
      <c r="R345" s="19" t="n">
        <f aca="false">DATA!O345</f>
        <v>0.28</v>
      </c>
      <c r="S345" s="17" t="n">
        <f aca="false">C345*Q345</f>
        <v>31357.16</v>
      </c>
      <c r="T345" s="19" t="n">
        <f aca="false">C345*R345</f>
        <v>139.72</v>
      </c>
      <c r="U345" s="20" t="n">
        <f aca="false">MAX(0,C345-L345)</f>
        <v>452.923761240278</v>
      </c>
      <c r="V345" s="17" t="n">
        <f aca="false">U345*Q345</f>
        <v>28461.7291563391</v>
      </c>
      <c r="W345" s="19" t="n">
        <f aca="false">U345*R345</f>
        <v>126.818653147278</v>
      </c>
      <c r="X345" s="20" t="n">
        <f aca="false">MAX(0,K345-C345)</f>
        <v>0</v>
      </c>
      <c r="Y345" s="17" t="n">
        <f aca="false">F345*PARAMETER!$B$5*Q345</f>
        <v>49772.422</v>
      </c>
      <c r="Z345" s="21" t="n">
        <f aca="false">SUMIF($Y$2:$Y$3205,"&gt;="&amp;Y345)/SUM($Y$2:$Y$3205)</f>
        <v>0.99947248818001</v>
      </c>
      <c r="AA345" s="16" t="str">
        <f aca="false">IF(Z345&lt;=PARAMETER!$B$7,"A",IF(Z345&lt;=PARAMETER!$B$8,"B","C"))</f>
        <v>C</v>
      </c>
      <c r="AB345" s="22" t="n">
        <f aca="false">G345/F345</f>
        <v>1.05069124423963</v>
      </c>
      <c r="AC345" s="16" t="str">
        <f aca="false">IF(AB345&lt;=PARAMETER!$B$9,"X",IF(AB345&lt;=PARAMETER!$B$10,"Y","Z"))</f>
        <v>Z</v>
      </c>
      <c r="AD345" s="16" t="str">
        <f aca="false">AA345&amp;AC345</f>
        <v>CZ</v>
      </c>
      <c r="AE345" s="22" t="n">
        <f aca="false">DATA!I345</f>
        <v>0.37</v>
      </c>
      <c r="AF345" s="18" t="n">
        <f aca="false">DATA!L345</f>
        <v>173</v>
      </c>
      <c r="AG345" s="16" t="str">
        <f aca="false">DATA!K345</f>
        <v>B</v>
      </c>
      <c r="AH345" s="18" t="n">
        <f aca="false">IF(AE345&gt;=PARAMETER!$B$12,1,0)</f>
        <v>0</v>
      </c>
      <c r="AI345" s="18" t="n">
        <f aca="false">IF(AF345&gt;=PARAMETER!$B$13,1,0)</f>
        <v>1</v>
      </c>
      <c r="AJ345" s="18" t="n">
        <f aca="false">IF(AND(AH345=1,AI345=1),1,0)</f>
        <v>0</v>
      </c>
    </row>
    <row r="346" customFormat="false" ht="15" hidden="false" customHeight="false" outlineLevel="0" collapsed="false">
      <c r="A346" s="16" t="str">
        <f aca="false">DATA!A346</f>
        <v>ITM10344</v>
      </c>
      <c r="B346" s="16" t="str">
        <f aca="false">DATA!B346</f>
        <v>Apparel</v>
      </c>
      <c r="C346" s="17" t="n">
        <f aca="false">DATA!C346</f>
        <v>243</v>
      </c>
      <c r="D346" s="17" t="n">
        <f aca="false">DATA!D346</f>
        <v>39</v>
      </c>
      <c r="E346" s="18" t="n">
        <f aca="false">DATA!F346</f>
        <v>2</v>
      </c>
      <c r="F346" s="19" t="n">
        <f aca="false">DATA!G346</f>
        <v>20.45</v>
      </c>
      <c r="G346" s="19" t="n">
        <f aca="false">DATA!H346</f>
        <v>8.97</v>
      </c>
      <c r="H346" s="18" t="n">
        <f aca="false">DATA!E346</f>
        <v>4</v>
      </c>
      <c r="I346" s="20" t="n">
        <f aca="false">F346*E346</f>
        <v>40.9</v>
      </c>
      <c r="J346" s="20" t="n">
        <f aca="false">PARAMETER!$B$4*G346*SQRT(E346)</f>
        <v>20.8657835369595</v>
      </c>
      <c r="K346" s="20" t="n">
        <f aca="false">I346+J346</f>
        <v>61.7657835369595</v>
      </c>
      <c r="L346" s="20" t="n">
        <f aca="false">K346+F346*H346</f>
        <v>143.56578353696</v>
      </c>
      <c r="M346" s="16" t="str">
        <f aca="false">IF(C346&lt;=K346,"REORDER",IF(C346&gt;L346,"OVERSTOCK","OK"))</f>
        <v>OVERSTOCK</v>
      </c>
      <c r="N346" s="16" t="str">
        <f aca="false">IF(C346&lt;=D346,"REORDER","OK")</f>
        <v>OK</v>
      </c>
      <c r="O346" s="18" t="n">
        <f aca="false">IF(D346&lt;I346,1,0)</f>
        <v>1</v>
      </c>
      <c r="P346" s="20" t="n">
        <f aca="false">C346/F346</f>
        <v>11.8826405867971</v>
      </c>
      <c r="Q346" s="19" t="n">
        <f aca="false">DATA!N346</f>
        <v>192.6</v>
      </c>
      <c r="R346" s="19" t="n">
        <f aca="false">DATA!O346</f>
        <v>1.17</v>
      </c>
      <c r="S346" s="17" t="n">
        <f aca="false">C346*Q346</f>
        <v>46801.8</v>
      </c>
      <c r="T346" s="19" t="n">
        <f aca="false">C346*R346</f>
        <v>284.31</v>
      </c>
      <c r="U346" s="20" t="n">
        <f aca="false">MAX(0,C346-L346)</f>
        <v>99.4342164630405</v>
      </c>
      <c r="V346" s="17" t="n">
        <f aca="false">U346*Q346</f>
        <v>19151.0300907816</v>
      </c>
      <c r="W346" s="19" t="n">
        <f aca="false">U346*R346</f>
        <v>116.338033261757</v>
      </c>
      <c r="X346" s="20" t="n">
        <f aca="false">MAX(0,K346-C346)</f>
        <v>0</v>
      </c>
      <c r="Y346" s="17" t="n">
        <f aca="false">F346*PARAMETER!$B$5*Q346</f>
        <v>1437614.55</v>
      </c>
      <c r="Z346" s="21" t="n">
        <f aca="false">SUMIF($Y$2:$Y$3205,"&gt;="&amp;Y346)/SUM($Y$2:$Y$3205)</f>
        <v>0.551983376773001</v>
      </c>
      <c r="AA346" s="16" t="str">
        <f aca="false">IF(Z346&lt;=PARAMETER!$B$7,"A",IF(Z346&lt;=PARAMETER!$B$8,"B","C"))</f>
        <v>A</v>
      </c>
      <c r="AB346" s="22" t="n">
        <f aca="false">G346/F346</f>
        <v>0.438630806845966</v>
      </c>
      <c r="AC346" s="16" t="str">
        <f aca="false">IF(AB346&lt;=PARAMETER!$B$9,"X",IF(AB346&lt;=PARAMETER!$B$10,"Y","Z"))</f>
        <v>Y</v>
      </c>
      <c r="AD346" s="16" t="str">
        <f aca="false">AA346&amp;AC346</f>
        <v>AY</v>
      </c>
      <c r="AE346" s="22" t="n">
        <f aca="false">DATA!I346</f>
        <v>0.85</v>
      </c>
      <c r="AF346" s="18" t="n">
        <f aca="false">DATA!L346</f>
        <v>139</v>
      </c>
      <c r="AG346" s="16" t="str">
        <f aca="false">DATA!K346</f>
        <v>B</v>
      </c>
      <c r="AH346" s="18" t="n">
        <f aca="false">IF(AE346&gt;=PARAMETER!$B$12,1,0)</f>
        <v>1</v>
      </c>
      <c r="AI346" s="18" t="n">
        <f aca="false">IF(AF346&gt;=PARAMETER!$B$13,1,0)</f>
        <v>1</v>
      </c>
      <c r="AJ346" s="18" t="n">
        <f aca="false">IF(AND(AH346=1,AI346=1),1,0)</f>
        <v>1</v>
      </c>
    </row>
    <row r="347" customFormat="false" ht="15" hidden="false" customHeight="false" outlineLevel="0" collapsed="false">
      <c r="A347" s="16" t="str">
        <f aca="false">DATA!A347</f>
        <v>ITM10345</v>
      </c>
      <c r="B347" s="16" t="str">
        <f aca="false">DATA!B347</f>
        <v>Apparel</v>
      </c>
      <c r="C347" s="17" t="n">
        <f aca="false">DATA!C347</f>
        <v>172</v>
      </c>
      <c r="D347" s="17" t="n">
        <f aca="false">DATA!D347</f>
        <v>86</v>
      </c>
      <c r="E347" s="18" t="n">
        <f aca="false">DATA!F347</f>
        <v>7</v>
      </c>
      <c r="F347" s="19" t="n">
        <f aca="false">DATA!G347</f>
        <v>15.87</v>
      </c>
      <c r="G347" s="19" t="n">
        <f aca="false">DATA!H347</f>
        <v>0.57</v>
      </c>
      <c r="H347" s="18" t="n">
        <f aca="false">DATA!E347</f>
        <v>13</v>
      </c>
      <c r="I347" s="20" t="n">
        <f aca="false">F347*E347</f>
        <v>111.09</v>
      </c>
      <c r="J347" s="20" t="n">
        <f aca="false">PARAMETER!$B$4*G347*SQRT(E347)</f>
        <v>2.48056797480924</v>
      </c>
      <c r="K347" s="20" t="n">
        <f aca="false">I347+J347</f>
        <v>113.570567974809</v>
      </c>
      <c r="L347" s="20" t="n">
        <f aca="false">K347+F347*H347</f>
        <v>319.880567974809</v>
      </c>
      <c r="M347" s="16" t="str">
        <f aca="false">IF(C347&lt;=K347,"REORDER",IF(C347&gt;L347,"OVERSTOCK","OK"))</f>
        <v>OK</v>
      </c>
      <c r="N347" s="16" t="str">
        <f aca="false">IF(C347&lt;=D347,"REORDER","OK")</f>
        <v>OK</v>
      </c>
      <c r="O347" s="18" t="n">
        <f aca="false">IF(D347&lt;I347,1,0)</f>
        <v>1</v>
      </c>
      <c r="P347" s="20" t="n">
        <f aca="false">C347/F347</f>
        <v>10.8380592312539</v>
      </c>
      <c r="Q347" s="19" t="n">
        <f aca="false">DATA!N347</f>
        <v>197.73</v>
      </c>
      <c r="R347" s="19" t="n">
        <f aca="false">DATA!O347</f>
        <v>0.79</v>
      </c>
      <c r="S347" s="17" t="n">
        <f aca="false">C347*Q347</f>
        <v>34009.56</v>
      </c>
      <c r="T347" s="19" t="n">
        <f aca="false">C347*R347</f>
        <v>135.88</v>
      </c>
      <c r="U347" s="20" t="n">
        <f aca="false">MAX(0,C347-L347)</f>
        <v>0</v>
      </c>
      <c r="V347" s="17" t="n">
        <f aca="false">U347*Q347</f>
        <v>0</v>
      </c>
      <c r="W347" s="19" t="n">
        <f aca="false">U347*R347</f>
        <v>0</v>
      </c>
      <c r="X347" s="20" t="n">
        <f aca="false">MAX(0,K347-C347)</f>
        <v>0</v>
      </c>
      <c r="Y347" s="17" t="n">
        <f aca="false">F347*PARAMETER!$B$5*Q347</f>
        <v>1145360.9115</v>
      </c>
      <c r="Z347" s="21" t="n">
        <f aca="false">SUMIF($Y$2:$Y$3205,"&gt;="&amp;Y347)/SUM($Y$2:$Y$3205)</f>
        <v>0.669493338017135</v>
      </c>
      <c r="AA347" s="16" t="str">
        <f aca="false">IF(Z347&lt;=PARAMETER!$B$7,"A",IF(Z347&lt;=PARAMETER!$B$8,"B","C"))</f>
        <v>A</v>
      </c>
      <c r="AB347" s="22" t="n">
        <f aca="false">G347/F347</f>
        <v>0.0359168241965974</v>
      </c>
      <c r="AC347" s="16" t="str">
        <f aca="false">IF(AB347&lt;=PARAMETER!$B$9,"X",IF(AB347&lt;=PARAMETER!$B$10,"Y","Z"))</f>
        <v>X</v>
      </c>
      <c r="AD347" s="16" t="str">
        <f aca="false">AA347&amp;AC347</f>
        <v>AX</v>
      </c>
      <c r="AE347" s="22" t="n">
        <f aca="false">DATA!I347</f>
        <v>0.81</v>
      </c>
      <c r="AF347" s="18" t="n">
        <f aca="false">DATA!L347</f>
        <v>79</v>
      </c>
      <c r="AG347" s="16" t="str">
        <f aca="false">DATA!K347</f>
        <v>D</v>
      </c>
      <c r="AH347" s="18" t="n">
        <f aca="false">IF(AE347&gt;=PARAMETER!$B$12,1,0)</f>
        <v>1</v>
      </c>
      <c r="AI347" s="18" t="n">
        <f aca="false">IF(AF347&gt;=PARAMETER!$B$13,1,0)</f>
        <v>0</v>
      </c>
      <c r="AJ347" s="18" t="n">
        <f aca="false">IF(AND(AH347=1,AI347=1),1,0)</f>
        <v>0</v>
      </c>
    </row>
    <row r="348" customFormat="false" ht="15" hidden="false" customHeight="false" outlineLevel="0" collapsed="false">
      <c r="A348" s="16" t="str">
        <f aca="false">DATA!A348</f>
        <v>ITM10346</v>
      </c>
      <c r="B348" s="16" t="str">
        <f aca="false">DATA!B348</f>
        <v>Groceries</v>
      </c>
      <c r="C348" s="17" t="n">
        <f aca="false">DATA!C348</f>
        <v>52</v>
      </c>
      <c r="D348" s="17" t="n">
        <f aca="false">DATA!D348</f>
        <v>27</v>
      </c>
      <c r="E348" s="18" t="n">
        <f aca="false">DATA!F348</f>
        <v>6</v>
      </c>
      <c r="F348" s="19" t="n">
        <f aca="false">DATA!G348</f>
        <v>36</v>
      </c>
      <c r="G348" s="19" t="n">
        <f aca="false">DATA!H348</f>
        <v>8.26</v>
      </c>
      <c r="H348" s="18" t="n">
        <f aca="false">DATA!E348</f>
        <v>10</v>
      </c>
      <c r="I348" s="20" t="n">
        <f aca="false">F348*E348</f>
        <v>216</v>
      </c>
      <c r="J348" s="20" t="n">
        <f aca="false">PARAMETER!$B$4*G348*SQRT(E348)</f>
        <v>33.279970243554</v>
      </c>
      <c r="K348" s="20" t="n">
        <f aca="false">I348+J348</f>
        <v>249.279970243554</v>
      </c>
      <c r="L348" s="20" t="n">
        <f aca="false">K348+F348*H348</f>
        <v>609.279970243554</v>
      </c>
      <c r="M348" s="16" t="str">
        <f aca="false">IF(C348&lt;=K348,"REORDER",IF(C348&gt;L348,"OVERSTOCK","OK"))</f>
        <v>REORDER</v>
      </c>
      <c r="N348" s="16" t="str">
        <f aca="false">IF(C348&lt;=D348,"REORDER","OK")</f>
        <v>OK</v>
      </c>
      <c r="O348" s="18" t="n">
        <f aca="false">IF(D348&lt;I348,1,0)</f>
        <v>1</v>
      </c>
      <c r="P348" s="20" t="n">
        <f aca="false">C348/F348</f>
        <v>1.44444444444444</v>
      </c>
      <c r="Q348" s="19" t="n">
        <f aca="false">DATA!N348</f>
        <v>186.02</v>
      </c>
      <c r="R348" s="19" t="n">
        <f aca="false">DATA!O348</f>
        <v>0.48</v>
      </c>
      <c r="S348" s="17" t="n">
        <f aca="false">C348*Q348</f>
        <v>9673.04</v>
      </c>
      <c r="T348" s="19" t="n">
        <f aca="false">C348*R348</f>
        <v>24.96</v>
      </c>
      <c r="U348" s="20" t="n">
        <f aca="false">MAX(0,C348-L348)</f>
        <v>0</v>
      </c>
      <c r="V348" s="17" t="n">
        <f aca="false">U348*Q348</f>
        <v>0</v>
      </c>
      <c r="W348" s="19" t="n">
        <f aca="false">U348*R348</f>
        <v>0</v>
      </c>
      <c r="X348" s="20" t="n">
        <f aca="false">MAX(0,K348-C348)</f>
        <v>197.279970243554</v>
      </c>
      <c r="Y348" s="17" t="n">
        <f aca="false">F348*PARAMETER!$B$5*Q348</f>
        <v>2444302.8</v>
      </c>
      <c r="Z348" s="21" t="n">
        <f aca="false">SUMIF($Y$2:$Y$3205,"&gt;="&amp;Y348)/SUM($Y$2:$Y$3205)</f>
        <v>0.204509666753911</v>
      </c>
      <c r="AA348" s="16" t="str">
        <f aca="false">IF(Z348&lt;=PARAMETER!$B$7,"A",IF(Z348&lt;=PARAMETER!$B$8,"B","C"))</f>
        <v>A</v>
      </c>
      <c r="AB348" s="22" t="n">
        <f aca="false">G348/F348</f>
        <v>0.229444444444444</v>
      </c>
      <c r="AC348" s="16" t="str">
        <f aca="false">IF(AB348&lt;=PARAMETER!$B$9,"X",IF(AB348&lt;=PARAMETER!$B$10,"Y","Z"))</f>
        <v>X</v>
      </c>
      <c r="AD348" s="16" t="str">
        <f aca="false">AA348&amp;AC348</f>
        <v>AX</v>
      </c>
      <c r="AE348" s="22" t="n">
        <f aca="false">DATA!I348</f>
        <v>0.12</v>
      </c>
      <c r="AF348" s="18" t="n">
        <f aca="false">DATA!L348</f>
        <v>11</v>
      </c>
      <c r="AG348" s="16" t="str">
        <f aca="false">DATA!K348</f>
        <v>D</v>
      </c>
      <c r="AH348" s="18" t="n">
        <f aca="false">IF(AE348&gt;=PARAMETER!$B$12,1,0)</f>
        <v>0</v>
      </c>
      <c r="AI348" s="18" t="n">
        <f aca="false">IF(AF348&gt;=PARAMETER!$B$13,1,0)</f>
        <v>0</v>
      </c>
      <c r="AJ348" s="18" t="n">
        <f aca="false">IF(AND(AH348=1,AI348=1),1,0)</f>
        <v>0</v>
      </c>
    </row>
    <row r="349" customFormat="false" ht="15" hidden="false" customHeight="false" outlineLevel="0" collapsed="false">
      <c r="A349" s="16" t="str">
        <f aca="false">DATA!A349</f>
        <v>ITM10347</v>
      </c>
      <c r="B349" s="16" t="str">
        <f aca="false">DATA!B349</f>
        <v>Electronics</v>
      </c>
      <c r="C349" s="17" t="n">
        <f aca="false">DATA!C349</f>
        <v>74</v>
      </c>
      <c r="D349" s="17" t="n">
        <f aca="false">DATA!D349</f>
        <v>96</v>
      </c>
      <c r="E349" s="18" t="n">
        <f aca="false">DATA!F349</f>
        <v>8</v>
      </c>
      <c r="F349" s="19" t="n">
        <f aca="false">DATA!G349</f>
        <v>3.72</v>
      </c>
      <c r="G349" s="19" t="n">
        <f aca="false">DATA!H349</f>
        <v>5.41</v>
      </c>
      <c r="H349" s="18" t="n">
        <f aca="false">DATA!E349</f>
        <v>4</v>
      </c>
      <c r="I349" s="20" t="n">
        <f aca="false">F349*E349</f>
        <v>29.76</v>
      </c>
      <c r="J349" s="20" t="n">
        <f aca="false">PARAMETER!$B$4*G349*SQRT(E349)</f>
        <v>25.1692060055632</v>
      </c>
      <c r="K349" s="20" t="n">
        <f aca="false">I349+J349</f>
        <v>54.9292060055632</v>
      </c>
      <c r="L349" s="20" t="n">
        <f aca="false">K349+F349*H349</f>
        <v>69.8092060055632</v>
      </c>
      <c r="M349" s="16" t="str">
        <f aca="false">IF(C349&lt;=K349,"REORDER",IF(C349&gt;L349,"OVERSTOCK","OK"))</f>
        <v>OVERSTOCK</v>
      </c>
      <c r="N349" s="16" t="str">
        <f aca="false">IF(C349&lt;=D349,"REORDER","OK")</f>
        <v>REORDER</v>
      </c>
      <c r="O349" s="18" t="n">
        <f aca="false">IF(D349&lt;I349,1,0)</f>
        <v>0</v>
      </c>
      <c r="P349" s="20" t="n">
        <f aca="false">C349/F349</f>
        <v>19.8924731182796</v>
      </c>
      <c r="Q349" s="19" t="n">
        <f aca="false">DATA!N349</f>
        <v>189.5</v>
      </c>
      <c r="R349" s="19" t="n">
        <f aca="false">DATA!O349</f>
        <v>1.23</v>
      </c>
      <c r="S349" s="17" t="n">
        <f aca="false">C349*Q349</f>
        <v>14023</v>
      </c>
      <c r="T349" s="19" t="n">
        <f aca="false">C349*R349</f>
        <v>91.02</v>
      </c>
      <c r="U349" s="20" t="n">
        <f aca="false">MAX(0,C349-L349)</f>
        <v>4.19079399443679</v>
      </c>
      <c r="V349" s="17" t="n">
        <f aca="false">U349*Q349</f>
        <v>794.155461945771</v>
      </c>
      <c r="W349" s="19" t="n">
        <f aca="false">U349*R349</f>
        <v>5.15467661315725</v>
      </c>
      <c r="X349" s="20" t="n">
        <f aca="false">MAX(0,K349-C349)</f>
        <v>0</v>
      </c>
      <c r="Y349" s="17" t="n">
        <f aca="false">F349*PARAMETER!$B$5*Q349</f>
        <v>257303.1</v>
      </c>
      <c r="Z349" s="21" t="n">
        <f aca="false">SUMIF($Y$2:$Y$3205,"&gt;="&amp;Y349)/SUM($Y$2:$Y$3205)</f>
        <v>0.970337721989817</v>
      </c>
      <c r="AA349" s="16" t="str">
        <f aca="false">IF(Z349&lt;=PARAMETER!$B$7,"A",IF(Z349&lt;=PARAMETER!$B$8,"B","C"))</f>
        <v>C</v>
      </c>
      <c r="AB349" s="22" t="n">
        <f aca="false">G349/F349</f>
        <v>1.45430107526882</v>
      </c>
      <c r="AC349" s="16" t="str">
        <f aca="false">IF(AB349&lt;=PARAMETER!$B$9,"X",IF(AB349&lt;=PARAMETER!$B$10,"Y","Z"))</f>
        <v>Z</v>
      </c>
      <c r="AD349" s="16" t="str">
        <f aca="false">AA349&amp;AC349</f>
        <v>CZ</v>
      </c>
      <c r="AE349" s="22" t="n">
        <f aca="false">DATA!I349</f>
        <v>0.32</v>
      </c>
      <c r="AF349" s="18" t="n">
        <f aca="false">DATA!L349</f>
        <v>140</v>
      </c>
      <c r="AG349" s="16" t="str">
        <f aca="false">DATA!K349</f>
        <v>A</v>
      </c>
      <c r="AH349" s="18" t="n">
        <f aca="false">IF(AE349&gt;=PARAMETER!$B$12,1,0)</f>
        <v>0</v>
      </c>
      <c r="AI349" s="18" t="n">
        <f aca="false">IF(AF349&gt;=PARAMETER!$B$13,1,0)</f>
        <v>1</v>
      </c>
      <c r="AJ349" s="18" t="n">
        <f aca="false">IF(AND(AH349=1,AI349=1),1,0)</f>
        <v>0</v>
      </c>
    </row>
    <row r="350" customFormat="false" ht="15" hidden="false" customHeight="false" outlineLevel="0" collapsed="false">
      <c r="A350" s="16" t="str">
        <f aca="false">DATA!A350</f>
        <v>ITM10348</v>
      </c>
      <c r="B350" s="16" t="str">
        <f aca="false">DATA!B350</f>
        <v>Apparel</v>
      </c>
      <c r="C350" s="17" t="n">
        <f aca="false">DATA!C350</f>
        <v>461</v>
      </c>
      <c r="D350" s="17" t="n">
        <f aca="false">DATA!D350</f>
        <v>88</v>
      </c>
      <c r="E350" s="18" t="n">
        <f aca="false">DATA!F350</f>
        <v>2</v>
      </c>
      <c r="F350" s="19" t="n">
        <f aca="false">DATA!G350</f>
        <v>24.95</v>
      </c>
      <c r="G350" s="19" t="n">
        <f aca="false">DATA!H350</f>
        <v>5.81</v>
      </c>
      <c r="H350" s="18" t="n">
        <f aca="false">DATA!E350</f>
        <v>3</v>
      </c>
      <c r="I350" s="20" t="n">
        <f aca="false">F350*E350</f>
        <v>49.9</v>
      </c>
      <c r="J350" s="20" t="n">
        <f aca="false">PARAMETER!$B$4*G350*SQRT(E350)</f>
        <v>13.5150727257229</v>
      </c>
      <c r="K350" s="20" t="n">
        <f aca="false">I350+J350</f>
        <v>63.4150727257229</v>
      </c>
      <c r="L350" s="20" t="n">
        <f aca="false">K350+F350*H350</f>
        <v>138.265072725723</v>
      </c>
      <c r="M350" s="16" t="str">
        <f aca="false">IF(C350&lt;=K350,"REORDER",IF(C350&gt;L350,"OVERSTOCK","OK"))</f>
        <v>OVERSTOCK</v>
      </c>
      <c r="N350" s="16" t="str">
        <f aca="false">IF(C350&lt;=D350,"REORDER","OK")</f>
        <v>OK</v>
      </c>
      <c r="O350" s="18" t="n">
        <f aca="false">IF(D350&lt;I350,1,0)</f>
        <v>0</v>
      </c>
      <c r="P350" s="20" t="n">
        <f aca="false">C350/F350</f>
        <v>18.4769539078156</v>
      </c>
      <c r="Q350" s="19" t="n">
        <f aca="false">DATA!N350</f>
        <v>126.97</v>
      </c>
      <c r="R350" s="19" t="n">
        <f aca="false">DATA!O350</f>
        <v>0.79</v>
      </c>
      <c r="S350" s="17" t="n">
        <f aca="false">C350*Q350</f>
        <v>58533.17</v>
      </c>
      <c r="T350" s="19" t="n">
        <f aca="false">C350*R350</f>
        <v>364.19</v>
      </c>
      <c r="U350" s="20" t="n">
        <f aca="false">MAX(0,C350-L350)</f>
        <v>322.734927274277</v>
      </c>
      <c r="V350" s="17" t="n">
        <f aca="false">U350*Q350</f>
        <v>40977.653716015</v>
      </c>
      <c r="W350" s="19" t="n">
        <f aca="false">U350*R350</f>
        <v>254.960592546679</v>
      </c>
      <c r="X350" s="20" t="n">
        <f aca="false">MAX(0,K350-C350)</f>
        <v>0</v>
      </c>
      <c r="Y350" s="17" t="n">
        <f aca="false">F350*PARAMETER!$B$5*Q350</f>
        <v>1156284.0475</v>
      </c>
      <c r="Z350" s="21" t="n">
        <f aca="false">SUMIF($Y$2:$Y$3205,"&gt;="&amp;Y350)/SUM($Y$2:$Y$3205)</f>
        <v>0.663986757262938</v>
      </c>
      <c r="AA350" s="16" t="str">
        <f aca="false">IF(Z350&lt;=PARAMETER!$B$7,"A",IF(Z350&lt;=PARAMETER!$B$8,"B","C"))</f>
        <v>A</v>
      </c>
      <c r="AB350" s="22" t="n">
        <f aca="false">G350/F350</f>
        <v>0.232865731462926</v>
      </c>
      <c r="AC350" s="16" t="str">
        <f aca="false">IF(AB350&lt;=PARAMETER!$B$9,"X",IF(AB350&lt;=PARAMETER!$B$10,"Y","Z"))</f>
        <v>X</v>
      </c>
      <c r="AD350" s="16" t="str">
        <f aca="false">AA350&amp;AC350</f>
        <v>AX</v>
      </c>
      <c r="AE350" s="22" t="n">
        <f aca="false">DATA!I350</f>
        <v>0.59</v>
      </c>
      <c r="AF350" s="18" t="n">
        <f aca="false">DATA!L350</f>
        <v>16</v>
      </c>
      <c r="AG350" s="16" t="str">
        <f aca="false">DATA!K350</f>
        <v>D</v>
      </c>
      <c r="AH350" s="18" t="n">
        <f aca="false">IF(AE350&gt;=PARAMETER!$B$12,1,0)</f>
        <v>0</v>
      </c>
      <c r="AI350" s="18" t="n">
        <f aca="false">IF(AF350&gt;=PARAMETER!$B$13,1,0)</f>
        <v>0</v>
      </c>
      <c r="AJ350" s="18" t="n">
        <f aca="false">IF(AND(AH350=1,AI350=1),1,0)</f>
        <v>0</v>
      </c>
    </row>
    <row r="351" customFormat="false" ht="15" hidden="false" customHeight="false" outlineLevel="0" collapsed="false">
      <c r="A351" s="16" t="str">
        <f aca="false">DATA!A351</f>
        <v>ITM10349</v>
      </c>
      <c r="B351" s="16" t="str">
        <f aca="false">DATA!B351</f>
        <v>Automotive</v>
      </c>
      <c r="C351" s="17" t="n">
        <f aca="false">DATA!C351</f>
        <v>26</v>
      </c>
      <c r="D351" s="17" t="n">
        <f aca="false">DATA!D351</f>
        <v>30</v>
      </c>
      <c r="E351" s="18" t="n">
        <f aca="false">DATA!F351</f>
        <v>2</v>
      </c>
      <c r="F351" s="19" t="n">
        <f aca="false">DATA!G351</f>
        <v>29.38</v>
      </c>
      <c r="G351" s="19" t="n">
        <f aca="false">DATA!H351</f>
        <v>6.88</v>
      </c>
      <c r="H351" s="18" t="n">
        <f aca="false">DATA!E351</f>
        <v>12</v>
      </c>
      <c r="I351" s="20" t="n">
        <f aca="false">F351*E351</f>
        <v>58.76</v>
      </c>
      <c r="J351" s="20" t="n">
        <f aca="false">PARAMETER!$B$4*G351*SQRT(E351)</f>
        <v>16.004079234591</v>
      </c>
      <c r="K351" s="20" t="n">
        <f aca="false">I351+J351</f>
        <v>74.764079234591</v>
      </c>
      <c r="L351" s="20" t="n">
        <f aca="false">K351+F351*H351</f>
        <v>427.324079234591</v>
      </c>
      <c r="M351" s="16" t="str">
        <f aca="false">IF(C351&lt;=K351,"REORDER",IF(C351&gt;L351,"OVERSTOCK","OK"))</f>
        <v>REORDER</v>
      </c>
      <c r="N351" s="16" t="str">
        <f aca="false">IF(C351&lt;=D351,"REORDER","OK")</f>
        <v>REORDER</v>
      </c>
      <c r="O351" s="18" t="n">
        <f aca="false">IF(D351&lt;I351,1,0)</f>
        <v>1</v>
      </c>
      <c r="P351" s="20" t="n">
        <f aca="false">C351/F351</f>
        <v>0.884955752212389</v>
      </c>
      <c r="Q351" s="19" t="n">
        <f aca="false">DATA!N351</f>
        <v>141.5</v>
      </c>
      <c r="R351" s="19" t="n">
        <f aca="false">DATA!O351</f>
        <v>0.42</v>
      </c>
      <c r="S351" s="17" t="n">
        <f aca="false">C351*Q351</f>
        <v>3679</v>
      </c>
      <c r="T351" s="19" t="n">
        <f aca="false">C351*R351</f>
        <v>10.92</v>
      </c>
      <c r="U351" s="20" t="n">
        <f aca="false">MAX(0,C351-L351)</f>
        <v>0</v>
      </c>
      <c r="V351" s="17" t="n">
        <f aca="false">U351*Q351</f>
        <v>0</v>
      </c>
      <c r="W351" s="19" t="n">
        <f aca="false">U351*R351</f>
        <v>0</v>
      </c>
      <c r="X351" s="20" t="n">
        <f aca="false">MAX(0,K351-C351)</f>
        <v>48.764079234591</v>
      </c>
      <c r="Y351" s="17" t="n">
        <f aca="false">F351*PARAMETER!$B$5*Q351</f>
        <v>1517403.55</v>
      </c>
      <c r="Z351" s="21" t="n">
        <f aca="false">SUMIF($Y$2:$Y$3205,"&gt;="&amp;Y351)/SUM($Y$2:$Y$3205)</f>
        <v>0.519491541082032</v>
      </c>
      <c r="AA351" s="16" t="str">
        <f aca="false">IF(Z351&lt;=PARAMETER!$B$7,"A",IF(Z351&lt;=PARAMETER!$B$8,"B","C"))</f>
        <v>A</v>
      </c>
      <c r="AB351" s="22" t="n">
        <f aca="false">G351/F351</f>
        <v>0.234172906739278</v>
      </c>
      <c r="AC351" s="16" t="str">
        <f aca="false">IF(AB351&lt;=PARAMETER!$B$9,"X",IF(AB351&lt;=PARAMETER!$B$10,"Y","Z"))</f>
        <v>X</v>
      </c>
      <c r="AD351" s="16" t="str">
        <f aca="false">AA351&amp;AC351</f>
        <v>AX</v>
      </c>
      <c r="AE351" s="22" t="n">
        <f aca="false">DATA!I351</f>
        <v>0.75</v>
      </c>
      <c r="AF351" s="18" t="n">
        <f aca="false">DATA!L351</f>
        <v>93</v>
      </c>
      <c r="AG351" s="16" t="str">
        <f aca="false">DATA!K351</f>
        <v>D</v>
      </c>
      <c r="AH351" s="18" t="n">
        <f aca="false">IF(AE351&gt;=PARAMETER!$B$12,1,0)</f>
        <v>0</v>
      </c>
      <c r="AI351" s="18" t="n">
        <f aca="false">IF(AF351&gt;=PARAMETER!$B$13,1,0)</f>
        <v>0</v>
      </c>
      <c r="AJ351" s="18" t="n">
        <f aca="false">IF(AND(AH351=1,AI351=1),1,0)</f>
        <v>0</v>
      </c>
    </row>
    <row r="352" customFormat="false" ht="15" hidden="false" customHeight="false" outlineLevel="0" collapsed="false">
      <c r="A352" s="16" t="str">
        <f aca="false">DATA!A352</f>
        <v>ITM10350</v>
      </c>
      <c r="B352" s="16" t="str">
        <f aca="false">DATA!B352</f>
        <v>Apparel</v>
      </c>
      <c r="C352" s="17" t="n">
        <f aca="false">DATA!C352</f>
        <v>263</v>
      </c>
      <c r="D352" s="17" t="n">
        <f aca="false">DATA!D352</f>
        <v>66</v>
      </c>
      <c r="E352" s="18" t="n">
        <f aca="false">DATA!F352</f>
        <v>9</v>
      </c>
      <c r="F352" s="19" t="n">
        <f aca="false">DATA!G352</f>
        <v>31.25</v>
      </c>
      <c r="G352" s="19" t="n">
        <f aca="false">DATA!H352</f>
        <v>4.6</v>
      </c>
      <c r="H352" s="18" t="n">
        <f aca="false">DATA!E352</f>
        <v>5</v>
      </c>
      <c r="I352" s="20" t="n">
        <f aca="false">F352*E352</f>
        <v>281.25</v>
      </c>
      <c r="J352" s="20" t="n">
        <f aca="false">PARAMETER!$B$4*G352*SQRT(E352)</f>
        <v>22.6989800519303</v>
      </c>
      <c r="K352" s="20" t="n">
        <f aca="false">I352+J352</f>
        <v>303.94898005193</v>
      </c>
      <c r="L352" s="20" t="n">
        <f aca="false">K352+F352*H352</f>
        <v>460.19898005193</v>
      </c>
      <c r="M352" s="16" t="str">
        <f aca="false">IF(C352&lt;=K352,"REORDER",IF(C352&gt;L352,"OVERSTOCK","OK"))</f>
        <v>REORDER</v>
      </c>
      <c r="N352" s="16" t="str">
        <f aca="false">IF(C352&lt;=D352,"REORDER","OK")</f>
        <v>OK</v>
      </c>
      <c r="O352" s="18" t="n">
        <f aca="false">IF(D352&lt;I352,1,0)</f>
        <v>1</v>
      </c>
      <c r="P352" s="20" t="n">
        <f aca="false">C352/F352</f>
        <v>8.416</v>
      </c>
      <c r="Q352" s="19" t="n">
        <f aca="false">DATA!N352</f>
        <v>27.91</v>
      </c>
      <c r="R352" s="19" t="n">
        <f aca="false">DATA!O352</f>
        <v>1.43</v>
      </c>
      <c r="S352" s="17" t="n">
        <f aca="false">C352*Q352</f>
        <v>7340.33</v>
      </c>
      <c r="T352" s="19" t="n">
        <f aca="false">C352*R352</f>
        <v>376.09</v>
      </c>
      <c r="U352" s="20" t="n">
        <f aca="false">MAX(0,C352-L352)</f>
        <v>0</v>
      </c>
      <c r="V352" s="17" t="n">
        <f aca="false">U352*Q352</f>
        <v>0</v>
      </c>
      <c r="W352" s="19" t="n">
        <f aca="false">U352*R352</f>
        <v>0</v>
      </c>
      <c r="X352" s="20" t="n">
        <f aca="false">MAX(0,K352-C352)</f>
        <v>40.9489800519303</v>
      </c>
      <c r="Y352" s="17" t="n">
        <f aca="false">F352*PARAMETER!$B$5*Q352</f>
        <v>318348.4375</v>
      </c>
      <c r="Z352" s="21" t="n">
        <f aca="false">SUMIF($Y$2:$Y$3205,"&gt;="&amp;Y352)/SUM($Y$2:$Y$3205)</f>
        <v>0.955681973500528</v>
      </c>
      <c r="AA352" s="16" t="str">
        <f aca="false">IF(Z352&lt;=PARAMETER!$B$7,"A",IF(Z352&lt;=PARAMETER!$B$8,"B","C"))</f>
        <v>C</v>
      </c>
      <c r="AB352" s="22" t="n">
        <f aca="false">G352/F352</f>
        <v>0.1472</v>
      </c>
      <c r="AC352" s="16" t="str">
        <f aca="false">IF(AB352&lt;=PARAMETER!$B$9,"X",IF(AB352&lt;=PARAMETER!$B$10,"Y","Z"))</f>
        <v>X</v>
      </c>
      <c r="AD352" s="16" t="str">
        <f aca="false">AA352&amp;AC352</f>
        <v>CX</v>
      </c>
      <c r="AE352" s="22" t="n">
        <f aca="false">DATA!I352</f>
        <v>0.89</v>
      </c>
      <c r="AF352" s="18" t="n">
        <f aca="false">DATA!L352</f>
        <v>178</v>
      </c>
      <c r="AG352" s="16" t="str">
        <f aca="false">DATA!K352</f>
        <v>A</v>
      </c>
      <c r="AH352" s="18" t="n">
        <f aca="false">IF(AE352&gt;=PARAMETER!$B$12,1,0)</f>
        <v>1</v>
      </c>
      <c r="AI352" s="18" t="n">
        <f aca="false">IF(AF352&gt;=PARAMETER!$B$13,1,0)</f>
        <v>1</v>
      </c>
      <c r="AJ352" s="18" t="n">
        <f aca="false">IF(AND(AH352=1,AI352=1),1,0)</f>
        <v>1</v>
      </c>
    </row>
    <row r="353" customFormat="false" ht="15" hidden="false" customHeight="false" outlineLevel="0" collapsed="false">
      <c r="A353" s="16" t="str">
        <f aca="false">DATA!A353</f>
        <v>ITM10351</v>
      </c>
      <c r="B353" s="16" t="str">
        <f aca="false">DATA!B353</f>
        <v>Apparel</v>
      </c>
      <c r="C353" s="17" t="n">
        <f aca="false">DATA!C353</f>
        <v>332</v>
      </c>
      <c r="D353" s="17" t="n">
        <f aca="false">DATA!D353</f>
        <v>32</v>
      </c>
      <c r="E353" s="18" t="n">
        <f aca="false">DATA!F353</f>
        <v>5</v>
      </c>
      <c r="F353" s="19" t="n">
        <f aca="false">DATA!G353</f>
        <v>20.85</v>
      </c>
      <c r="G353" s="19" t="n">
        <f aca="false">DATA!H353</f>
        <v>1.6</v>
      </c>
      <c r="H353" s="18" t="n">
        <f aca="false">DATA!E353</f>
        <v>11</v>
      </c>
      <c r="I353" s="20" t="n">
        <f aca="false">F353*E353</f>
        <v>104.25</v>
      </c>
      <c r="J353" s="20" t="n">
        <f aca="false">PARAMETER!$B$4*G353*SQRT(E353)</f>
        <v>5.88480723664091</v>
      </c>
      <c r="K353" s="20" t="n">
        <f aca="false">I353+J353</f>
        <v>110.134807236641</v>
      </c>
      <c r="L353" s="20" t="n">
        <f aca="false">K353+F353*H353</f>
        <v>339.484807236641</v>
      </c>
      <c r="M353" s="16" t="str">
        <f aca="false">IF(C353&lt;=K353,"REORDER",IF(C353&gt;L353,"OVERSTOCK","OK"))</f>
        <v>OK</v>
      </c>
      <c r="N353" s="16" t="str">
        <f aca="false">IF(C353&lt;=D353,"REORDER","OK")</f>
        <v>OK</v>
      </c>
      <c r="O353" s="18" t="n">
        <f aca="false">IF(D353&lt;I353,1,0)</f>
        <v>1</v>
      </c>
      <c r="P353" s="20" t="n">
        <f aca="false">C353/F353</f>
        <v>15.9232613908873</v>
      </c>
      <c r="Q353" s="19" t="n">
        <f aca="false">DATA!N353</f>
        <v>154.98</v>
      </c>
      <c r="R353" s="19" t="n">
        <f aca="false">DATA!O353</f>
        <v>1.69</v>
      </c>
      <c r="S353" s="17" t="n">
        <f aca="false">C353*Q353</f>
        <v>51453.36</v>
      </c>
      <c r="T353" s="19" t="n">
        <f aca="false">C353*R353</f>
        <v>561.08</v>
      </c>
      <c r="U353" s="20" t="n">
        <f aca="false">MAX(0,C353-L353)</f>
        <v>0</v>
      </c>
      <c r="V353" s="17" t="n">
        <f aca="false">U353*Q353</f>
        <v>0</v>
      </c>
      <c r="W353" s="19" t="n">
        <f aca="false">U353*R353</f>
        <v>0</v>
      </c>
      <c r="X353" s="20" t="n">
        <f aca="false">MAX(0,K353-C353)</f>
        <v>0</v>
      </c>
      <c r="Y353" s="17" t="n">
        <f aca="false">F353*PARAMETER!$B$5*Q353</f>
        <v>1179436.545</v>
      </c>
      <c r="Z353" s="21" t="n">
        <f aca="false">SUMIF($Y$2:$Y$3205,"&gt;="&amp;Y353)/SUM($Y$2:$Y$3205)</f>
        <v>0.655436807711764</v>
      </c>
      <c r="AA353" s="16" t="str">
        <f aca="false">IF(Z353&lt;=PARAMETER!$B$7,"A",IF(Z353&lt;=PARAMETER!$B$8,"B","C"))</f>
        <v>A</v>
      </c>
      <c r="AB353" s="22" t="n">
        <f aca="false">G353/F353</f>
        <v>0.0767386091127098</v>
      </c>
      <c r="AC353" s="16" t="str">
        <f aca="false">IF(AB353&lt;=PARAMETER!$B$9,"X",IF(AB353&lt;=PARAMETER!$B$10,"Y","Z"))</f>
        <v>X</v>
      </c>
      <c r="AD353" s="16" t="str">
        <f aca="false">AA353&amp;AC353</f>
        <v>AX</v>
      </c>
      <c r="AE353" s="22" t="n">
        <f aca="false">DATA!I353</f>
        <v>0.68</v>
      </c>
      <c r="AF353" s="18" t="n">
        <f aca="false">DATA!L353</f>
        <v>63</v>
      </c>
      <c r="AG353" s="16" t="str">
        <f aca="false">DATA!K353</f>
        <v>A</v>
      </c>
      <c r="AH353" s="18" t="n">
        <f aca="false">IF(AE353&gt;=PARAMETER!$B$12,1,0)</f>
        <v>0</v>
      </c>
      <c r="AI353" s="18" t="n">
        <f aca="false">IF(AF353&gt;=PARAMETER!$B$13,1,0)</f>
        <v>0</v>
      </c>
      <c r="AJ353" s="18" t="n">
        <f aca="false">IF(AND(AH353=1,AI353=1),1,0)</f>
        <v>0</v>
      </c>
    </row>
    <row r="354" customFormat="false" ht="15" hidden="false" customHeight="false" outlineLevel="0" collapsed="false">
      <c r="A354" s="16" t="str">
        <f aca="false">DATA!A354</f>
        <v>ITM10352</v>
      </c>
      <c r="B354" s="16" t="str">
        <f aca="false">DATA!B354</f>
        <v>Electronics</v>
      </c>
      <c r="C354" s="17" t="n">
        <f aca="false">DATA!C354</f>
        <v>145</v>
      </c>
      <c r="D354" s="17" t="n">
        <f aca="false">DATA!D354</f>
        <v>54</v>
      </c>
      <c r="E354" s="18" t="n">
        <f aca="false">DATA!F354</f>
        <v>7</v>
      </c>
      <c r="F354" s="19" t="n">
        <f aca="false">DATA!G354</f>
        <v>15.91</v>
      </c>
      <c r="G354" s="19" t="n">
        <f aca="false">DATA!H354</f>
        <v>1.48</v>
      </c>
      <c r="H354" s="18" t="n">
        <f aca="false">DATA!E354</f>
        <v>14</v>
      </c>
      <c r="I354" s="20" t="n">
        <f aca="false">F354*E354</f>
        <v>111.37</v>
      </c>
      <c r="J354" s="20" t="n">
        <f aca="false">PARAMETER!$B$4*G354*SQRT(E354)</f>
        <v>6.44077298722398</v>
      </c>
      <c r="K354" s="20" t="n">
        <f aca="false">I354+J354</f>
        <v>117.810772987224</v>
      </c>
      <c r="L354" s="20" t="n">
        <f aca="false">K354+F354*H354</f>
        <v>340.550772987224</v>
      </c>
      <c r="M354" s="16" t="str">
        <f aca="false">IF(C354&lt;=K354,"REORDER",IF(C354&gt;L354,"OVERSTOCK","OK"))</f>
        <v>OK</v>
      </c>
      <c r="N354" s="16" t="str">
        <f aca="false">IF(C354&lt;=D354,"REORDER","OK")</f>
        <v>OK</v>
      </c>
      <c r="O354" s="18" t="n">
        <f aca="false">IF(D354&lt;I354,1,0)</f>
        <v>1</v>
      </c>
      <c r="P354" s="20" t="n">
        <f aca="false">C354/F354</f>
        <v>9.11376492771842</v>
      </c>
      <c r="Q354" s="19" t="n">
        <f aca="false">DATA!N354</f>
        <v>48.39</v>
      </c>
      <c r="R354" s="19" t="n">
        <f aca="false">DATA!O354</f>
        <v>0.62</v>
      </c>
      <c r="S354" s="17" t="n">
        <f aca="false">C354*Q354</f>
        <v>7016.55</v>
      </c>
      <c r="T354" s="19" t="n">
        <f aca="false">C354*R354</f>
        <v>89.9</v>
      </c>
      <c r="U354" s="20" t="n">
        <f aca="false">MAX(0,C354-L354)</f>
        <v>0</v>
      </c>
      <c r="V354" s="17" t="n">
        <f aca="false">U354*Q354</f>
        <v>0</v>
      </c>
      <c r="W354" s="19" t="n">
        <f aca="false">U354*R354</f>
        <v>0</v>
      </c>
      <c r="X354" s="20" t="n">
        <f aca="false">MAX(0,K354-C354)</f>
        <v>0</v>
      </c>
      <c r="Y354" s="17" t="n">
        <f aca="false">F354*PARAMETER!$B$5*Q354</f>
        <v>281007.9885</v>
      </c>
      <c r="Z354" s="21" t="n">
        <f aca="false">SUMIF($Y$2:$Y$3205,"&gt;="&amp;Y354)/SUM($Y$2:$Y$3205)</f>
        <v>0.965118686908326</v>
      </c>
      <c r="AA354" s="16" t="str">
        <f aca="false">IF(Z354&lt;=PARAMETER!$B$7,"A",IF(Z354&lt;=PARAMETER!$B$8,"B","C"))</f>
        <v>C</v>
      </c>
      <c r="AB354" s="22" t="n">
        <f aca="false">G354/F354</f>
        <v>0.0930232558139535</v>
      </c>
      <c r="AC354" s="16" t="str">
        <f aca="false">IF(AB354&lt;=PARAMETER!$B$9,"X",IF(AB354&lt;=PARAMETER!$B$10,"Y","Z"))</f>
        <v>X</v>
      </c>
      <c r="AD354" s="16" t="str">
        <f aca="false">AA354&amp;AC354</f>
        <v>CX</v>
      </c>
      <c r="AE354" s="22" t="n">
        <f aca="false">DATA!I354</f>
        <v>0.44</v>
      </c>
      <c r="AF354" s="18" t="n">
        <f aca="false">DATA!L354</f>
        <v>50</v>
      </c>
      <c r="AG354" s="16" t="str">
        <f aca="false">DATA!K354</f>
        <v>D</v>
      </c>
      <c r="AH354" s="18" t="n">
        <f aca="false">IF(AE354&gt;=PARAMETER!$B$12,1,0)</f>
        <v>0</v>
      </c>
      <c r="AI354" s="18" t="n">
        <f aca="false">IF(AF354&gt;=PARAMETER!$B$13,1,0)</f>
        <v>0</v>
      </c>
      <c r="AJ354" s="18" t="n">
        <f aca="false">IF(AND(AH354=1,AI354=1),1,0)</f>
        <v>0</v>
      </c>
    </row>
    <row r="355" customFormat="false" ht="15" hidden="false" customHeight="false" outlineLevel="0" collapsed="false">
      <c r="A355" s="16" t="str">
        <f aca="false">DATA!A355</f>
        <v>ITM10353</v>
      </c>
      <c r="B355" s="16" t="str">
        <f aca="false">DATA!B355</f>
        <v>Pharma</v>
      </c>
      <c r="C355" s="17" t="n">
        <f aca="false">DATA!C355</f>
        <v>31</v>
      </c>
      <c r="D355" s="17" t="n">
        <f aca="false">DATA!D355</f>
        <v>53</v>
      </c>
      <c r="E355" s="18" t="n">
        <f aca="false">DATA!F355</f>
        <v>7</v>
      </c>
      <c r="F355" s="19" t="n">
        <f aca="false">DATA!G355</f>
        <v>34.44</v>
      </c>
      <c r="G355" s="19" t="n">
        <f aca="false">DATA!H355</f>
        <v>7.67</v>
      </c>
      <c r="H355" s="18" t="n">
        <f aca="false">DATA!E355</f>
        <v>5</v>
      </c>
      <c r="I355" s="20" t="n">
        <f aca="false">F355*E355</f>
        <v>241.08</v>
      </c>
      <c r="J355" s="20" t="n">
        <f aca="false">PARAMETER!$B$4*G355*SQRT(E355)</f>
        <v>33.3788708189243</v>
      </c>
      <c r="K355" s="20" t="n">
        <f aca="false">I355+J355</f>
        <v>274.458870818924</v>
      </c>
      <c r="L355" s="20" t="n">
        <f aca="false">K355+F355*H355</f>
        <v>446.658870818924</v>
      </c>
      <c r="M355" s="16" t="str">
        <f aca="false">IF(C355&lt;=K355,"REORDER",IF(C355&gt;L355,"OVERSTOCK","OK"))</f>
        <v>REORDER</v>
      </c>
      <c r="N355" s="16" t="str">
        <f aca="false">IF(C355&lt;=D355,"REORDER","OK")</f>
        <v>REORDER</v>
      </c>
      <c r="O355" s="18" t="n">
        <f aca="false">IF(D355&lt;I355,1,0)</f>
        <v>1</v>
      </c>
      <c r="P355" s="20" t="n">
        <f aca="false">C355/F355</f>
        <v>0.900116144018583</v>
      </c>
      <c r="Q355" s="19" t="n">
        <f aca="false">DATA!N355</f>
        <v>169.66</v>
      </c>
      <c r="R355" s="19" t="n">
        <f aca="false">DATA!O355</f>
        <v>0.45</v>
      </c>
      <c r="S355" s="17" t="n">
        <f aca="false">C355*Q355</f>
        <v>5259.46</v>
      </c>
      <c r="T355" s="19" t="n">
        <f aca="false">C355*R355</f>
        <v>13.95</v>
      </c>
      <c r="U355" s="20" t="n">
        <f aca="false">MAX(0,C355-L355)</f>
        <v>0</v>
      </c>
      <c r="V355" s="17" t="n">
        <f aca="false">U355*Q355</f>
        <v>0</v>
      </c>
      <c r="W355" s="19" t="n">
        <f aca="false">U355*R355</f>
        <v>0</v>
      </c>
      <c r="X355" s="20" t="n">
        <f aca="false">MAX(0,K355-C355)</f>
        <v>243.458870818924</v>
      </c>
      <c r="Y355" s="17" t="n">
        <f aca="false">F355*PARAMETER!$B$5*Q355</f>
        <v>2132727.996</v>
      </c>
      <c r="Z355" s="21" t="n">
        <f aca="false">SUMIF($Y$2:$Y$3205,"&gt;="&amp;Y355)/SUM($Y$2:$Y$3205)</f>
        <v>0.293280215684155</v>
      </c>
      <c r="AA355" s="16" t="str">
        <f aca="false">IF(Z355&lt;=PARAMETER!$B$7,"A",IF(Z355&lt;=PARAMETER!$B$8,"B","C"))</f>
        <v>A</v>
      </c>
      <c r="AB355" s="22" t="n">
        <f aca="false">G355/F355</f>
        <v>0.222706155632985</v>
      </c>
      <c r="AC355" s="16" t="str">
        <f aca="false">IF(AB355&lt;=PARAMETER!$B$9,"X",IF(AB355&lt;=PARAMETER!$B$10,"Y","Z"))</f>
        <v>X</v>
      </c>
      <c r="AD355" s="16" t="str">
        <f aca="false">AA355&amp;AC355</f>
        <v>AX</v>
      </c>
      <c r="AE355" s="22" t="n">
        <f aca="false">DATA!I355</f>
        <v>0.27</v>
      </c>
      <c r="AF355" s="18" t="n">
        <f aca="false">DATA!L355</f>
        <v>124</v>
      </c>
      <c r="AG355" s="16" t="str">
        <f aca="false">DATA!K355</f>
        <v>A</v>
      </c>
      <c r="AH355" s="18" t="n">
        <f aca="false">IF(AE355&gt;=PARAMETER!$B$12,1,0)</f>
        <v>0</v>
      </c>
      <c r="AI355" s="18" t="n">
        <f aca="false">IF(AF355&gt;=PARAMETER!$B$13,1,0)</f>
        <v>1</v>
      </c>
      <c r="AJ355" s="18" t="n">
        <f aca="false">IF(AND(AH355=1,AI355=1),1,0)</f>
        <v>0</v>
      </c>
    </row>
    <row r="356" customFormat="false" ht="15" hidden="false" customHeight="false" outlineLevel="0" collapsed="false">
      <c r="A356" s="16" t="str">
        <f aca="false">DATA!A356</f>
        <v>ITM10354</v>
      </c>
      <c r="B356" s="16" t="str">
        <f aca="false">DATA!B356</f>
        <v>Apparel</v>
      </c>
      <c r="C356" s="17" t="n">
        <f aca="false">DATA!C356</f>
        <v>35</v>
      </c>
      <c r="D356" s="17" t="n">
        <f aca="false">DATA!D356</f>
        <v>91</v>
      </c>
      <c r="E356" s="18" t="n">
        <f aca="false">DATA!F356</f>
        <v>9</v>
      </c>
      <c r="F356" s="19" t="n">
        <f aca="false">DATA!G356</f>
        <v>42.53</v>
      </c>
      <c r="G356" s="19" t="n">
        <f aca="false">DATA!H356</f>
        <v>2.6</v>
      </c>
      <c r="H356" s="18" t="n">
        <f aca="false">DATA!E356</f>
        <v>11</v>
      </c>
      <c r="I356" s="20" t="n">
        <f aca="false">F356*E356</f>
        <v>382.77</v>
      </c>
      <c r="J356" s="20" t="n">
        <f aca="false">PARAMETER!$B$4*G356*SQRT(E356)</f>
        <v>12.8298582902215</v>
      </c>
      <c r="K356" s="20" t="n">
        <f aca="false">I356+J356</f>
        <v>395.599858290221</v>
      </c>
      <c r="L356" s="20" t="n">
        <f aca="false">K356+F356*H356</f>
        <v>863.429858290222</v>
      </c>
      <c r="M356" s="16" t="str">
        <f aca="false">IF(C356&lt;=K356,"REORDER",IF(C356&gt;L356,"OVERSTOCK","OK"))</f>
        <v>REORDER</v>
      </c>
      <c r="N356" s="16" t="str">
        <f aca="false">IF(C356&lt;=D356,"REORDER","OK")</f>
        <v>REORDER</v>
      </c>
      <c r="O356" s="18" t="n">
        <f aca="false">IF(D356&lt;I356,1,0)</f>
        <v>1</v>
      </c>
      <c r="P356" s="20" t="n">
        <f aca="false">C356/F356</f>
        <v>0.82294850693628</v>
      </c>
      <c r="Q356" s="19" t="n">
        <f aca="false">DATA!N356</f>
        <v>192.69</v>
      </c>
      <c r="R356" s="19" t="n">
        <f aca="false">DATA!O356</f>
        <v>0.24</v>
      </c>
      <c r="S356" s="17" t="n">
        <f aca="false">C356*Q356</f>
        <v>6744.15</v>
      </c>
      <c r="T356" s="19" t="n">
        <f aca="false">C356*R356</f>
        <v>8.4</v>
      </c>
      <c r="U356" s="20" t="n">
        <f aca="false">MAX(0,C356-L356)</f>
        <v>0</v>
      </c>
      <c r="V356" s="17" t="n">
        <f aca="false">U356*Q356</f>
        <v>0</v>
      </c>
      <c r="W356" s="19" t="n">
        <f aca="false">U356*R356</f>
        <v>0</v>
      </c>
      <c r="X356" s="20" t="n">
        <f aca="false">MAX(0,K356-C356)</f>
        <v>360.599858290221</v>
      </c>
      <c r="Y356" s="17" t="n">
        <f aca="false">F356*PARAMETER!$B$5*Q356</f>
        <v>2991213.5805</v>
      </c>
      <c r="Z356" s="21" t="n">
        <f aca="false">SUMIF($Y$2:$Y$3205,"&gt;="&amp;Y356)/SUM($Y$2:$Y$3205)</f>
        <v>0.0762709525135376</v>
      </c>
      <c r="AA356" s="16" t="str">
        <f aca="false">IF(Z356&lt;=PARAMETER!$B$7,"A",IF(Z356&lt;=PARAMETER!$B$8,"B","C"))</f>
        <v>A</v>
      </c>
      <c r="AB356" s="22" t="n">
        <f aca="false">G356/F356</f>
        <v>0.0611333176581237</v>
      </c>
      <c r="AC356" s="16" t="str">
        <f aca="false">IF(AB356&lt;=PARAMETER!$B$9,"X",IF(AB356&lt;=PARAMETER!$B$10,"Y","Z"))</f>
        <v>X</v>
      </c>
      <c r="AD356" s="16" t="str">
        <f aca="false">AA356&amp;AC356</f>
        <v>AX</v>
      </c>
      <c r="AE356" s="22" t="n">
        <f aca="false">DATA!I356</f>
        <v>0.78</v>
      </c>
      <c r="AF356" s="18" t="n">
        <f aca="false">DATA!L356</f>
        <v>142</v>
      </c>
      <c r="AG356" s="16" t="str">
        <f aca="false">DATA!K356</f>
        <v>C</v>
      </c>
      <c r="AH356" s="18" t="n">
        <f aca="false">IF(AE356&gt;=PARAMETER!$B$12,1,0)</f>
        <v>1</v>
      </c>
      <c r="AI356" s="18" t="n">
        <f aca="false">IF(AF356&gt;=PARAMETER!$B$13,1,0)</f>
        <v>1</v>
      </c>
      <c r="AJ356" s="18" t="n">
        <f aca="false">IF(AND(AH356=1,AI356=1),1,0)</f>
        <v>1</v>
      </c>
    </row>
    <row r="357" customFormat="false" ht="15" hidden="false" customHeight="false" outlineLevel="0" collapsed="false">
      <c r="A357" s="16" t="str">
        <f aca="false">DATA!A357</f>
        <v>ITM10355</v>
      </c>
      <c r="B357" s="16" t="str">
        <f aca="false">DATA!B357</f>
        <v>Groceries</v>
      </c>
      <c r="C357" s="17" t="n">
        <f aca="false">DATA!C357</f>
        <v>227</v>
      </c>
      <c r="D357" s="17" t="n">
        <f aca="false">DATA!D357</f>
        <v>97</v>
      </c>
      <c r="E357" s="18" t="n">
        <f aca="false">DATA!F357</f>
        <v>8</v>
      </c>
      <c r="F357" s="19" t="n">
        <f aca="false">DATA!G357</f>
        <v>34.99</v>
      </c>
      <c r="G357" s="19" t="n">
        <f aca="false">DATA!H357</f>
        <v>0.77</v>
      </c>
      <c r="H357" s="18" t="n">
        <f aca="false">DATA!E357</f>
        <v>9</v>
      </c>
      <c r="I357" s="20" t="n">
        <f aca="false">F357*E357</f>
        <v>279.92</v>
      </c>
      <c r="J357" s="20" t="n">
        <f aca="false">PARAMETER!$B$4*G357*SQRT(E357)</f>
        <v>3.58230843332415</v>
      </c>
      <c r="K357" s="20" t="n">
        <f aca="false">I357+J357</f>
        <v>283.502308433324</v>
      </c>
      <c r="L357" s="20" t="n">
        <f aca="false">K357+F357*H357</f>
        <v>598.412308433324</v>
      </c>
      <c r="M357" s="16" t="str">
        <f aca="false">IF(C357&lt;=K357,"REORDER",IF(C357&gt;L357,"OVERSTOCK","OK"))</f>
        <v>REORDER</v>
      </c>
      <c r="N357" s="16" t="str">
        <f aca="false">IF(C357&lt;=D357,"REORDER","OK")</f>
        <v>OK</v>
      </c>
      <c r="O357" s="18" t="n">
        <f aca="false">IF(D357&lt;I357,1,0)</f>
        <v>1</v>
      </c>
      <c r="P357" s="20" t="n">
        <f aca="false">C357/F357</f>
        <v>6.48756787653615</v>
      </c>
      <c r="Q357" s="19" t="n">
        <f aca="false">DATA!N357</f>
        <v>50.35</v>
      </c>
      <c r="R357" s="19" t="n">
        <f aca="false">DATA!O357</f>
        <v>1.1</v>
      </c>
      <c r="S357" s="17" t="n">
        <f aca="false">C357*Q357</f>
        <v>11429.45</v>
      </c>
      <c r="T357" s="19" t="n">
        <f aca="false">C357*R357</f>
        <v>249.7</v>
      </c>
      <c r="U357" s="20" t="n">
        <f aca="false">MAX(0,C357-L357)</f>
        <v>0</v>
      </c>
      <c r="V357" s="17" t="n">
        <f aca="false">U357*Q357</f>
        <v>0</v>
      </c>
      <c r="W357" s="19" t="n">
        <f aca="false">U357*R357</f>
        <v>0</v>
      </c>
      <c r="X357" s="20" t="n">
        <f aca="false">MAX(0,K357-C357)</f>
        <v>56.5023084333242</v>
      </c>
      <c r="Y357" s="17" t="n">
        <f aca="false">F357*PARAMETER!$B$5*Q357</f>
        <v>643037.4725</v>
      </c>
      <c r="Z357" s="21" t="n">
        <f aca="false">SUMIF($Y$2:$Y$3205,"&gt;="&amp;Y357)/SUM($Y$2:$Y$3205)</f>
        <v>0.863800473833536</v>
      </c>
      <c r="AA357" s="16" t="str">
        <f aca="false">IF(Z357&lt;=PARAMETER!$B$7,"A",IF(Z357&lt;=PARAMETER!$B$8,"B","C"))</f>
        <v>B</v>
      </c>
      <c r="AB357" s="22" t="n">
        <f aca="false">G357/F357</f>
        <v>0.0220062875107173</v>
      </c>
      <c r="AC357" s="16" t="str">
        <f aca="false">IF(AB357&lt;=PARAMETER!$B$9,"X",IF(AB357&lt;=PARAMETER!$B$10,"Y","Z"))</f>
        <v>X</v>
      </c>
      <c r="AD357" s="16" t="str">
        <f aca="false">AA357&amp;AC357</f>
        <v>BX</v>
      </c>
      <c r="AE357" s="22" t="n">
        <f aca="false">DATA!I357</f>
        <v>0.29</v>
      </c>
      <c r="AF357" s="18" t="n">
        <f aca="false">DATA!L357</f>
        <v>111</v>
      </c>
      <c r="AG357" s="16" t="str">
        <f aca="false">DATA!K357</f>
        <v>B</v>
      </c>
      <c r="AH357" s="18" t="n">
        <f aca="false">IF(AE357&gt;=PARAMETER!$B$12,1,0)</f>
        <v>0</v>
      </c>
      <c r="AI357" s="18" t="n">
        <f aca="false">IF(AF357&gt;=PARAMETER!$B$13,1,0)</f>
        <v>1</v>
      </c>
      <c r="AJ357" s="18" t="n">
        <f aca="false">IF(AND(AH357=1,AI357=1),1,0)</f>
        <v>0</v>
      </c>
    </row>
    <row r="358" customFormat="false" ht="15" hidden="false" customHeight="false" outlineLevel="0" collapsed="false">
      <c r="A358" s="16" t="str">
        <f aca="false">DATA!A358</f>
        <v>ITM10356</v>
      </c>
      <c r="B358" s="16" t="str">
        <f aca="false">DATA!B358</f>
        <v>Pharma</v>
      </c>
      <c r="C358" s="17" t="n">
        <f aca="false">DATA!C358</f>
        <v>62</v>
      </c>
      <c r="D358" s="17" t="n">
        <f aca="false">DATA!D358</f>
        <v>56</v>
      </c>
      <c r="E358" s="18" t="n">
        <f aca="false">DATA!F358</f>
        <v>6</v>
      </c>
      <c r="F358" s="19" t="n">
        <f aca="false">DATA!G358</f>
        <v>46.67</v>
      </c>
      <c r="G358" s="19" t="n">
        <f aca="false">DATA!H358</f>
        <v>9.81</v>
      </c>
      <c r="H358" s="18" t="n">
        <f aca="false">DATA!E358</f>
        <v>12</v>
      </c>
      <c r="I358" s="20" t="n">
        <f aca="false">F358*E358</f>
        <v>280.02</v>
      </c>
      <c r="J358" s="20" t="n">
        <f aca="false">PARAMETER!$B$4*G358*SQRT(E358)</f>
        <v>39.5250009793299</v>
      </c>
      <c r="K358" s="20" t="n">
        <f aca="false">I358+J358</f>
        <v>319.54500097933</v>
      </c>
      <c r="L358" s="20" t="n">
        <f aca="false">K358+F358*H358</f>
        <v>879.58500097933</v>
      </c>
      <c r="M358" s="16" t="str">
        <f aca="false">IF(C358&lt;=K358,"REORDER",IF(C358&gt;L358,"OVERSTOCK","OK"))</f>
        <v>REORDER</v>
      </c>
      <c r="N358" s="16" t="str">
        <f aca="false">IF(C358&lt;=D358,"REORDER","OK")</f>
        <v>OK</v>
      </c>
      <c r="O358" s="18" t="n">
        <f aca="false">IF(D358&lt;I358,1,0)</f>
        <v>1</v>
      </c>
      <c r="P358" s="20" t="n">
        <f aca="false">C358/F358</f>
        <v>1.32847653739019</v>
      </c>
      <c r="Q358" s="19" t="n">
        <f aca="false">DATA!N358</f>
        <v>24.83</v>
      </c>
      <c r="R358" s="19" t="n">
        <f aca="false">DATA!O358</f>
        <v>1.68</v>
      </c>
      <c r="S358" s="17" t="n">
        <f aca="false">C358*Q358</f>
        <v>1539.46</v>
      </c>
      <c r="T358" s="19" t="n">
        <f aca="false">C358*R358</f>
        <v>104.16</v>
      </c>
      <c r="U358" s="20" t="n">
        <f aca="false">MAX(0,C358-L358)</f>
        <v>0</v>
      </c>
      <c r="V358" s="17" t="n">
        <f aca="false">U358*Q358</f>
        <v>0</v>
      </c>
      <c r="W358" s="19" t="n">
        <f aca="false">U358*R358</f>
        <v>0</v>
      </c>
      <c r="X358" s="20" t="n">
        <f aca="false">MAX(0,K358-C358)</f>
        <v>257.54500097933</v>
      </c>
      <c r="Y358" s="17" t="n">
        <f aca="false">F358*PARAMETER!$B$5*Q358</f>
        <v>422967.8765</v>
      </c>
      <c r="Z358" s="21" t="n">
        <f aca="false">SUMIF($Y$2:$Y$3205,"&gt;="&amp;Y358)/SUM($Y$2:$Y$3205)</f>
        <v>0.929264740314044</v>
      </c>
      <c r="AA358" s="16" t="str">
        <f aca="false">IF(Z358&lt;=PARAMETER!$B$7,"A",IF(Z358&lt;=PARAMETER!$B$8,"B","C"))</f>
        <v>B</v>
      </c>
      <c r="AB358" s="22" t="n">
        <f aca="false">G358/F358</f>
        <v>0.210199271480609</v>
      </c>
      <c r="AC358" s="16" t="str">
        <f aca="false">IF(AB358&lt;=PARAMETER!$B$9,"X",IF(AB358&lt;=PARAMETER!$B$10,"Y","Z"))</f>
        <v>X</v>
      </c>
      <c r="AD358" s="16" t="str">
        <f aca="false">AA358&amp;AC358</f>
        <v>BX</v>
      </c>
      <c r="AE358" s="22" t="n">
        <f aca="false">DATA!I358</f>
        <v>0.73</v>
      </c>
      <c r="AF358" s="18" t="n">
        <f aca="false">DATA!L358</f>
        <v>91</v>
      </c>
      <c r="AG358" s="16" t="str">
        <f aca="false">DATA!K358</f>
        <v>C</v>
      </c>
      <c r="AH358" s="18" t="n">
        <f aca="false">IF(AE358&gt;=PARAMETER!$B$12,1,0)</f>
        <v>0</v>
      </c>
      <c r="AI358" s="18" t="n">
        <f aca="false">IF(AF358&gt;=PARAMETER!$B$13,1,0)</f>
        <v>0</v>
      </c>
      <c r="AJ358" s="18" t="n">
        <f aca="false">IF(AND(AH358=1,AI358=1),1,0)</f>
        <v>0</v>
      </c>
    </row>
    <row r="359" customFormat="false" ht="15" hidden="false" customHeight="false" outlineLevel="0" collapsed="false">
      <c r="A359" s="16" t="str">
        <f aca="false">DATA!A359</f>
        <v>ITM10357</v>
      </c>
      <c r="B359" s="16" t="str">
        <f aca="false">DATA!B359</f>
        <v>Automotive</v>
      </c>
      <c r="C359" s="17" t="n">
        <f aca="false">DATA!C359</f>
        <v>392</v>
      </c>
      <c r="D359" s="17" t="n">
        <f aca="false">DATA!D359</f>
        <v>49</v>
      </c>
      <c r="E359" s="18" t="n">
        <f aca="false">DATA!F359</f>
        <v>4</v>
      </c>
      <c r="F359" s="19" t="n">
        <f aca="false">DATA!G359</f>
        <v>36.15</v>
      </c>
      <c r="G359" s="19" t="n">
        <f aca="false">DATA!H359</f>
        <v>9.81</v>
      </c>
      <c r="H359" s="18" t="n">
        <f aca="false">DATA!E359</f>
        <v>3</v>
      </c>
      <c r="I359" s="20" t="n">
        <f aca="false">F359*E359</f>
        <v>144.6</v>
      </c>
      <c r="J359" s="20" t="n">
        <f aca="false">PARAMETER!$B$4*G359*SQRT(E359)</f>
        <v>32.2720281607879</v>
      </c>
      <c r="K359" s="20" t="n">
        <f aca="false">I359+J359</f>
        <v>176.872028160788</v>
      </c>
      <c r="L359" s="20" t="n">
        <f aca="false">K359+F359*H359</f>
        <v>285.322028160788</v>
      </c>
      <c r="M359" s="16" t="str">
        <f aca="false">IF(C359&lt;=K359,"REORDER",IF(C359&gt;L359,"OVERSTOCK","OK"))</f>
        <v>OVERSTOCK</v>
      </c>
      <c r="N359" s="16" t="str">
        <f aca="false">IF(C359&lt;=D359,"REORDER","OK")</f>
        <v>OK</v>
      </c>
      <c r="O359" s="18" t="n">
        <f aca="false">IF(D359&lt;I359,1,0)</f>
        <v>1</v>
      </c>
      <c r="P359" s="20" t="n">
        <f aca="false">C359/F359</f>
        <v>10.8437067773167</v>
      </c>
      <c r="Q359" s="19" t="n">
        <f aca="false">DATA!N359</f>
        <v>101.94</v>
      </c>
      <c r="R359" s="19" t="n">
        <f aca="false">DATA!O359</f>
        <v>0.58</v>
      </c>
      <c r="S359" s="17" t="n">
        <f aca="false">C359*Q359</f>
        <v>39960.48</v>
      </c>
      <c r="T359" s="19" t="n">
        <f aca="false">C359*R359</f>
        <v>227.36</v>
      </c>
      <c r="U359" s="20" t="n">
        <f aca="false">MAX(0,C359-L359)</f>
        <v>106.677971839212</v>
      </c>
      <c r="V359" s="17" t="n">
        <f aca="false">U359*Q359</f>
        <v>10874.7524492893</v>
      </c>
      <c r="W359" s="19" t="n">
        <f aca="false">U359*R359</f>
        <v>61.873223666743</v>
      </c>
      <c r="X359" s="20" t="n">
        <f aca="false">MAX(0,K359-C359)</f>
        <v>0</v>
      </c>
      <c r="Y359" s="17" t="n">
        <f aca="false">F359*PARAMETER!$B$5*Q359</f>
        <v>1345072.815</v>
      </c>
      <c r="Z359" s="21" t="n">
        <f aca="false">SUMIF($Y$2:$Y$3205,"&gt;="&amp;Y359)/SUM($Y$2:$Y$3205)</f>
        <v>0.589335554275796</v>
      </c>
      <c r="AA359" s="16" t="str">
        <f aca="false">IF(Z359&lt;=PARAMETER!$B$7,"A",IF(Z359&lt;=PARAMETER!$B$8,"B","C"))</f>
        <v>A</v>
      </c>
      <c r="AB359" s="22" t="n">
        <f aca="false">G359/F359</f>
        <v>0.271369294605809</v>
      </c>
      <c r="AC359" s="16" t="str">
        <f aca="false">IF(AB359&lt;=PARAMETER!$B$9,"X",IF(AB359&lt;=PARAMETER!$B$10,"Y","Z"))</f>
        <v>Y</v>
      </c>
      <c r="AD359" s="16" t="str">
        <f aca="false">AA359&amp;AC359</f>
        <v>AY</v>
      </c>
      <c r="AE359" s="22" t="n">
        <f aca="false">DATA!I359</f>
        <v>0.26</v>
      </c>
      <c r="AF359" s="18" t="n">
        <f aca="false">DATA!L359</f>
        <v>72</v>
      </c>
      <c r="AG359" s="16" t="str">
        <f aca="false">DATA!K359</f>
        <v>B</v>
      </c>
      <c r="AH359" s="18" t="n">
        <f aca="false">IF(AE359&gt;=PARAMETER!$B$12,1,0)</f>
        <v>0</v>
      </c>
      <c r="AI359" s="18" t="n">
        <f aca="false">IF(AF359&gt;=PARAMETER!$B$13,1,0)</f>
        <v>0</v>
      </c>
      <c r="AJ359" s="18" t="n">
        <f aca="false">IF(AND(AH359=1,AI359=1),1,0)</f>
        <v>0</v>
      </c>
    </row>
    <row r="360" customFormat="false" ht="15" hidden="false" customHeight="false" outlineLevel="0" collapsed="false">
      <c r="A360" s="16" t="str">
        <f aca="false">DATA!A360</f>
        <v>ITM10358</v>
      </c>
      <c r="B360" s="16" t="str">
        <f aca="false">DATA!B360</f>
        <v>Electronics</v>
      </c>
      <c r="C360" s="17" t="n">
        <f aca="false">DATA!C360</f>
        <v>480</v>
      </c>
      <c r="D360" s="17" t="n">
        <f aca="false">DATA!D360</f>
        <v>60</v>
      </c>
      <c r="E360" s="18" t="n">
        <f aca="false">DATA!F360</f>
        <v>8</v>
      </c>
      <c r="F360" s="19" t="n">
        <f aca="false">DATA!G360</f>
        <v>38.47</v>
      </c>
      <c r="G360" s="19" t="n">
        <f aca="false">DATA!H360</f>
        <v>4.09</v>
      </c>
      <c r="H360" s="18" t="n">
        <f aca="false">DATA!E360</f>
        <v>12</v>
      </c>
      <c r="I360" s="20" t="n">
        <f aca="false">F360*E360</f>
        <v>307.76</v>
      </c>
      <c r="J360" s="20" t="n">
        <f aca="false">PARAMETER!$B$4*G360*SQRT(E360)</f>
        <v>19.0281058341504</v>
      </c>
      <c r="K360" s="20" t="n">
        <f aca="false">I360+J360</f>
        <v>326.78810583415</v>
      </c>
      <c r="L360" s="20" t="n">
        <f aca="false">K360+F360*H360</f>
        <v>788.42810583415</v>
      </c>
      <c r="M360" s="16" t="str">
        <f aca="false">IF(C360&lt;=K360,"REORDER",IF(C360&gt;L360,"OVERSTOCK","OK"))</f>
        <v>OK</v>
      </c>
      <c r="N360" s="16" t="str">
        <f aca="false">IF(C360&lt;=D360,"REORDER","OK")</f>
        <v>OK</v>
      </c>
      <c r="O360" s="18" t="n">
        <f aca="false">IF(D360&lt;I360,1,0)</f>
        <v>1</v>
      </c>
      <c r="P360" s="20" t="n">
        <f aca="false">C360/F360</f>
        <v>12.4772550038991</v>
      </c>
      <c r="Q360" s="19" t="n">
        <f aca="false">DATA!N360</f>
        <v>160.39</v>
      </c>
      <c r="R360" s="19" t="n">
        <f aca="false">DATA!O360</f>
        <v>0.98</v>
      </c>
      <c r="S360" s="17" t="n">
        <f aca="false">C360*Q360</f>
        <v>76987.2</v>
      </c>
      <c r="T360" s="19" t="n">
        <f aca="false">C360*R360</f>
        <v>470.4</v>
      </c>
      <c r="U360" s="20" t="n">
        <f aca="false">MAX(0,C360-L360)</f>
        <v>0</v>
      </c>
      <c r="V360" s="17" t="n">
        <f aca="false">U360*Q360</f>
        <v>0</v>
      </c>
      <c r="W360" s="19" t="n">
        <f aca="false">U360*R360</f>
        <v>0</v>
      </c>
      <c r="X360" s="20" t="n">
        <f aca="false">MAX(0,K360-C360)</f>
        <v>0</v>
      </c>
      <c r="Y360" s="17" t="n">
        <f aca="false">F360*PARAMETER!$B$5*Q360</f>
        <v>2252124.2045</v>
      </c>
      <c r="Z360" s="21" t="n">
        <f aca="false">SUMIF($Y$2:$Y$3205,"&gt;="&amp;Y360)/SUM($Y$2:$Y$3205)</f>
        <v>0.258348170112991</v>
      </c>
      <c r="AA360" s="16" t="str">
        <f aca="false">IF(Z360&lt;=PARAMETER!$B$7,"A",IF(Z360&lt;=PARAMETER!$B$8,"B","C"))</f>
        <v>A</v>
      </c>
      <c r="AB360" s="22" t="n">
        <f aca="false">G360/F360</f>
        <v>0.106316610345724</v>
      </c>
      <c r="AC360" s="16" t="str">
        <f aca="false">IF(AB360&lt;=PARAMETER!$B$9,"X",IF(AB360&lt;=PARAMETER!$B$10,"Y","Z"))</f>
        <v>X</v>
      </c>
      <c r="AD360" s="16" t="str">
        <f aca="false">AA360&amp;AC360</f>
        <v>AX</v>
      </c>
      <c r="AE360" s="22" t="n">
        <f aca="false">DATA!I360</f>
        <v>0.18</v>
      </c>
      <c r="AF360" s="18" t="n">
        <f aca="false">DATA!L360</f>
        <v>10</v>
      </c>
      <c r="AG360" s="16" t="str">
        <f aca="false">DATA!K360</f>
        <v>B</v>
      </c>
      <c r="AH360" s="18" t="n">
        <f aca="false">IF(AE360&gt;=PARAMETER!$B$12,1,0)</f>
        <v>0</v>
      </c>
      <c r="AI360" s="18" t="n">
        <f aca="false">IF(AF360&gt;=PARAMETER!$B$13,1,0)</f>
        <v>0</v>
      </c>
      <c r="AJ360" s="18" t="n">
        <f aca="false">IF(AND(AH360=1,AI360=1),1,0)</f>
        <v>0</v>
      </c>
    </row>
    <row r="361" customFormat="false" ht="15" hidden="false" customHeight="false" outlineLevel="0" collapsed="false">
      <c r="A361" s="16" t="str">
        <f aca="false">DATA!A361</f>
        <v>ITM10359</v>
      </c>
      <c r="B361" s="16" t="str">
        <f aca="false">DATA!B361</f>
        <v>Automotive</v>
      </c>
      <c r="C361" s="17" t="n">
        <f aca="false">DATA!C361</f>
        <v>154</v>
      </c>
      <c r="D361" s="17" t="n">
        <f aca="false">DATA!D361</f>
        <v>51</v>
      </c>
      <c r="E361" s="18" t="n">
        <f aca="false">DATA!F361</f>
        <v>5</v>
      </c>
      <c r="F361" s="19" t="n">
        <f aca="false">DATA!G361</f>
        <v>9.23</v>
      </c>
      <c r="G361" s="19" t="n">
        <f aca="false">DATA!H361</f>
        <v>0.74</v>
      </c>
      <c r="H361" s="18" t="n">
        <f aca="false">DATA!E361</f>
        <v>7</v>
      </c>
      <c r="I361" s="20" t="n">
        <f aca="false">F361*E361</f>
        <v>46.15</v>
      </c>
      <c r="J361" s="20" t="n">
        <f aca="false">PARAMETER!$B$4*G361*SQRT(E361)</f>
        <v>2.72172334694642</v>
      </c>
      <c r="K361" s="20" t="n">
        <f aca="false">I361+J361</f>
        <v>48.8717233469464</v>
      </c>
      <c r="L361" s="20" t="n">
        <f aca="false">K361+F361*H361</f>
        <v>113.481723346946</v>
      </c>
      <c r="M361" s="16" t="str">
        <f aca="false">IF(C361&lt;=K361,"REORDER",IF(C361&gt;L361,"OVERSTOCK","OK"))</f>
        <v>OVERSTOCK</v>
      </c>
      <c r="N361" s="16" t="str">
        <f aca="false">IF(C361&lt;=D361,"REORDER","OK")</f>
        <v>OK</v>
      </c>
      <c r="O361" s="18" t="n">
        <f aca="false">IF(D361&lt;I361,1,0)</f>
        <v>0</v>
      </c>
      <c r="P361" s="20" t="n">
        <f aca="false">C361/F361</f>
        <v>16.6847237269772</v>
      </c>
      <c r="Q361" s="19" t="n">
        <f aca="false">DATA!N361</f>
        <v>156.42</v>
      </c>
      <c r="R361" s="19" t="n">
        <f aca="false">DATA!O361</f>
        <v>0.41</v>
      </c>
      <c r="S361" s="17" t="n">
        <f aca="false">C361*Q361</f>
        <v>24088.68</v>
      </c>
      <c r="T361" s="19" t="n">
        <f aca="false">C361*R361</f>
        <v>63.14</v>
      </c>
      <c r="U361" s="20" t="n">
        <f aca="false">MAX(0,C361-L361)</f>
        <v>40.5182766530536</v>
      </c>
      <c r="V361" s="17" t="n">
        <f aca="false">U361*Q361</f>
        <v>6337.86883407064</v>
      </c>
      <c r="W361" s="19" t="n">
        <f aca="false">U361*R361</f>
        <v>16.612493427752</v>
      </c>
      <c r="X361" s="20" t="n">
        <f aca="false">MAX(0,K361-C361)</f>
        <v>0</v>
      </c>
      <c r="Y361" s="17" t="n">
        <f aca="false">F361*PARAMETER!$B$5*Q361</f>
        <v>526971.159</v>
      </c>
      <c r="Z361" s="21" t="n">
        <f aca="false">SUMIF($Y$2:$Y$3205,"&gt;="&amp;Y361)/SUM($Y$2:$Y$3205)</f>
        <v>0.897954325180781</v>
      </c>
      <c r="AA361" s="16" t="str">
        <f aca="false">IF(Z361&lt;=PARAMETER!$B$7,"A",IF(Z361&lt;=PARAMETER!$B$8,"B","C"))</f>
        <v>B</v>
      </c>
      <c r="AB361" s="22" t="n">
        <f aca="false">G361/F361</f>
        <v>0.0801733477789816</v>
      </c>
      <c r="AC361" s="16" t="str">
        <f aca="false">IF(AB361&lt;=PARAMETER!$B$9,"X",IF(AB361&lt;=PARAMETER!$B$10,"Y","Z"))</f>
        <v>X</v>
      </c>
      <c r="AD361" s="16" t="str">
        <f aca="false">AA361&amp;AC361</f>
        <v>BX</v>
      </c>
      <c r="AE361" s="22" t="n">
        <f aca="false">DATA!I361</f>
        <v>0.33</v>
      </c>
      <c r="AF361" s="18" t="n">
        <f aca="false">DATA!L361</f>
        <v>34</v>
      </c>
      <c r="AG361" s="16" t="str">
        <f aca="false">DATA!K361</f>
        <v>D</v>
      </c>
      <c r="AH361" s="18" t="n">
        <f aca="false">IF(AE361&gt;=PARAMETER!$B$12,1,0)</f>
        <v>0</v>
      </c>
      <c r="AI361" s="18" t="n">
        <f aca="false">IF(AF361&gt;=PARAMETER!$B$13,1,0)</f>
        <v>0</v>
      </c>
      <c r="AJ361" s="18" t="n">
        <f aca="false">IF(AND(AH361=1,AI361=1),1,0)</f>
        <v>0</v>
      </c>
    </row>
    <row r="362" customFormat="false" ht="15" hidden="false" customHeight="false" outlineLevel="0" collapsed="false">
      <c r="A362" s="16" t="str">
        <f aca="false">DATA!A362</f>
        <v>ITM10360</v>
      </c>
      <c r="B362" s="16" t="str">
        <f aca="false">DATA!B362</f>
        <v>Pharma</v>
      </c>
      <c r="C362" s="17" t="n">
        <f aca="false">DATA!C362</f>
        <v>247</v>
      </c>
      <c r="D362" s="17" t="n">
        <f aca="false">DATA!D362</f>
        <v>16</v>
      </c>
      <c r="E362" s="18" t="n">
        <f aca="false">DATA!F362</f>
        <v>7</v>
      </c>
      <c r="F362" s="19" t="n">
        <f aca="false">DATA!G362</f>
        <v>21.56</v>
      </c>
      <c r="G362" s="19" t="n">
        <f aca="false">DATA!H362</f>
        <v>7.41</v>
      </c>
      <c r="H362" s="18" t="n">
        <f aca="false">DATA!E362</f>
        <v>11</v>
      </c>
      <c r="I362" s="20" t="n">
        <f aca="false">F362*E362</f>
        <v>150.92</v>
      </c>
      <c r="J362" s="20" t="n">
        <f aca="false">PARAMETER!$B$4*G362*SQRT(E362)</f>
        <v>32.2473836725201</v>
      </c>
      <c r="K362" s="20" t="n">
        <f aca="false">I362+J362</f>
        <v>183.16738367252</v>
      </c>
      <c r="L362" s="20" t="n">
        <f aca="false">K362+F362*H362</f>
        <v>420.32738367252</v>
      </c>
      <c r="M362" s="16" t="str">
        <f aca="false">IF(C362&lt;=K362,"REORDER",IF(C362&gt;L362,"OVERSTOCK","OK"))</f>
        <v>OK</v>
      </c>
      <c r="N362" s="16" t="str">
        <f aca="false">IF(C362&lt;=D362,"REORDER","OK")</f>
        <v>OK</v>
      </c>
      <c r="O362" s="18" t="n">
        <f aca="false">IF(D362&lt;I362,1,0)</f>
        <v>1</v>
      </c>
      <c r="P362" s="20" t="n">
        <f aca="false">C362/F362</f>
        <v>11.456400742115</v>
      </c>
      <c r="Q362" s="19" t="n">
        <f aca="false">DATA!N362</f>
        <v>142.4</v>
      </c>
      <c r="R362" s="19" t="n">
        <f aca="false">DATA!O362</f>
        <v>0.87</v>
      </c>
      <c r="S362" s="17" t="n">
        <f aca="false">C362*Q362</f>
        <v>35172.8</v>
      </c>
      <c r="T362" s="19" t="n">
        <f aca="false">C362*R362</f>
        <v>214.89</v>
      </c>
      <c r="U362" s="20" t="n">
        <f aca="false">MAX(0,C362-L362)</f>
        <v>0</v>
      </c>
      <c r="V362" s="17" t="n">
        <f aca="false">U362*Q362</f>
        <v>0</v>
      </c>
      <c r="W362" s="19" t="n">
        <f aca="false">U362*R362</f>
        <v>0</v>
      </c>
      <c r="X362" s="20" t="n">
        <f aca="false">MAX(0,K362-C362)</f>
        <v>0</v>
      </c>
      <c r="Y362" s="17" t="n">
        <f aca="false">F362*PARAMETER!$B$5*Q362</f>
        <v>1120602.56</v>
      </c>
      <c r="Z362" s="21" t="n">
        <f aca="false">SUMIF($Y$2:$Y$3205,"&gt;="&amp;Y362)/SUM($Y$2:$Y$3205)</f>
        <v>0.678167674915135</v>
      </c>
      <c r="AA362" s="16" t="str">
        <f aca="false">IF(Z362&lt;=PARAMETER!$B$7,"A",IF(Z362&lt;=PARAMETER!$B$8,"B","C"))</f>
        <v>A</v>
      </c>
      <c r="AB362" s="22" t="n">
        <f aca="false">G362/F362</f>
        <v>0.343692022263451</v>
      </c>
      <c r="AC362" s="16" t="str">
        <f aca="false">IF(AB362&lt;=PARAMETER!$B$9,"X",IF(AB362&lt;=PARAMETER!$B$10,"Y","Z"))</f>
        <v>Y</v>
      </c>
      <c r="AD362" s="16" t="str">
        <f aca="false">AA362&amp;AC362</f>
        <v>AY</v>
      </c>
      <c r="AE362" s="22" t="n">
        <f aca="false">DATA!I362</f>
        <v>0.36</v>
      </c>
      <c r="AF362" s="18" t="n">
        <f aca="false">DATA!L362</f>
        <v>152</v>
      </c>
      <c r="AG362" s="16" t="str">
        <f aca="false">DATA!K362</f>
        <v>B</v>
      </c>
      <c r="AH362" s="18" t="n">
        <f aca="false">IF(AE362&gt;=PARAMETER!$B$12,1,0)</f>
        <v>0</v>
      </c>
      <c r="AI362" s="18" t="n">
        <f aca="false">IF(AF362&gt;=PARAMETER!$B$13,1,0)</f>
        <v>1</v>
      </c>
      <c r="AJ362" s="18" t="n">
        <f aca="false">IF(AND(AH362=1,AI362=1),1,0)</f>
        <v>0</v>
      </c>
    </row>
    <row r="363" customFormat="false" ht="15" hidden="false" customHeight="false" outlineLevel="0" collapsed="false">
      <c r="A363" s="16" t="str">
        <f aca="false">DATA!A363</f>
        <v>ITM10361</v>
      </c>
      <c r="B363" s="16" t="str">
        <f aca="false">DATA!B363</f>
        <v>Pharma</v>
      </c>
      <c r="C363" s="17" t="n">
        <f aca="false">DATA!C363</f>
        <v>130</v>
      </c>
      <c r="D363" s="17" t="n">
        <f aca="false">DATA!D363</f>
        <v>59</v>
      </c>
      <c r="E363" s="18" t="n">
        <f aca="false">DATA!F363</f>
        <v>2</v>
      </c>
      <c r="F363" s="19" t="n">
        <f aca="false">DATA!G363</f>
        <v>24.77</v>
      </c>
      <c r="G363" s="19" t="n">
        <f aca="false">DATA!H363</f>
        <v>8.39</v>
      </c>
      <c r="H363" s="18" t="n">
        <f aca="false">DATA!E363</f>
        <v>14</v>
      </c>
      <c r="I363" s="20" t="n">
        <f aca="false">F363*E363</f>
        <v>49.54</v>
      </c>
      <c r="J363" s="20" t="n">
        <f aca="false">PARAMETER!$B$4*G363*SQRT(E363)</f>
        <v>19.5166024386946</v>
      </c>
      <c r="K363" s="20" t="n">
        <f aca="false">I363+J363</f>
        <v>69.0566024386946</v>
      </c>
      <c r="L363" s="20" t="n">
        <f aca="false">K363+F363*H363</f>
        <v>415.836602438695</v>
      </c>
      <c r="M363" s="16" t="str">
        <f aca="false">IF(C363&lt;=K363,"REORDER",IF(C363&gt;L363,"OVERSTOCK","OK"))</f>
        <v>OK</v>
      </c>
      <c r="N363" s="16" t="str">
        <f aca="false">IF(C363&lt;=D363,"REORDER","OK")</f>
        <v>OK</v>
      </c>
      <c r="O363" s="18" t="n">
        <f aca="false">IF(D363&lt;I363,1,0)</f>
        <v>0</v>
      </c>
      <c r="P363" s="20" t="n">
        <f aca="false">C363/F363</f>
        <v>5.24828421477594</v>
      </c>
      <c r="Q363" s="19" t="n">
        <f aca="false">DATA!N363</f>
        <v>165.93</v>
      </c>
      <c r="R363" s="19" t="n">
        <f aca="false">DATA!O363</f>
        <v>0.13</v>
      </c>
      <c r="S363" s="17" t="n">
        <f aca="false">C363*Q363</f>
        <v>21570.9</v>
      </c>
      <c r="T363" s="19" t="n">
        <f aca="false">C363*R363</f>
        <v>16.9</v>
      </c>
      <c r="U363" s="20" t="n">
        <f aca="false">MAX(0,C363-L363)</f>
        <v>0</v>
      </c>
      <c r="V363" s="17" t="n">
        <f aca="false">U363*Q363</f>
        <v>0</v>
      </c>
      <c r="W363" s="19" t="n">
        <f aca="false">U363*R363</f>
        <v>0</v>
      </c>
      <c r="X363" s="20" t="n">
        <f aca="false">MAX(0,K363-C363)</f>
        <v>0</v>
      </c>
      <c r="Y363" s="17" t="n">
        <f aca="false">F363*PARAMETER!$B$5*Q363</f>
        <v>1500181.4265</v>
      </c>
      <c r="Z363" s="21" t="n">
        <f aca="false">SUMIF($Y$2:$Y$3205,"&gt;="&amp;Y363)/SUM($Y$2:$Y$3205)</f>
        <v>0.527191259335849</v>
      </c>
      <c r="AA363" s="16" t="str">
        <f aca="false">IF(Z363&lt;=PARAMETER!$B$7,"A",IF(Z363&lt;=PARAMETER!$B$8,"B","C"))</f>
        <v>A</v>
      </c>
      <c r="AB363" s="22" t="n">
        <f aca="false">G363/F363</f>
        <v>0.338716188938232</v>
      </c>
      <c r="AC363" s="16" t="str">
        <f aca="false">IF(AB363&lt;=PARAMETER!$B$9,"X",IF(AB363&lt;=PARAMETER!$B$10,"Y","Z"))</f>
        <v>Y</v>
      </c>
      <c r="AD363" s="16" t="str">
        <f aca="false">AA363&amp;AC363</f>
        <v>AY</v>
      </c>
      <c r="AE363" s="22" t="n">
        <f aca="false">DATA!I363</f>
        <v>0.68</v>
      </c>
      <c r="AF363" s="18" t="n">
        <f aca="false">DATA!L363</f>
        <v>154</v>
      </c>
      <c r="AG363" s="16" t="str">
        <f aca="false">DATA!K363</f>
        <v>C</v>
      </c>
      <c r="AH363" s="18" t="n">
        <f aca="false">IF(AE363&gt;=PARAMETER!$B$12,1,0)</f>
        <v>0</v>
      </c>
      <c r="AI363" s="18" t="n">
        <f aca="false">IF(AF363&gt;=PARAMETER!$B$13,1,0)</f>
        <v>1</v>
      </c>
      <c r="AJ363" s="18" t="n">
        <f aca="false">IF(AND(AH363=1,AI363=1),1,0)</f>
        <v>0</v>
      </c>
    </row>
    <row r="364" customFormat="false" ht="15" hidden="false" customHeight="false" outlineLevel="0" collapsed="false">
      <c r="A364" s="16" t="str">
        <f aca="false">DATA!A364</f>
        <v>ITM10362</v>
      </c>
      <c r="B364" s="16" t="str">
        <f aca="false">DATA!B364</f>
        <v>Pharma</v>
      </c>
      <c r="C364" s="17" t="n">
        <f aca="false">DATA!C364</f>
        <v>326</v>
      </c>
      <c r="D364" s="17" t="n">
        <f aca="false">DATA!D364</f>
        <v>57</v>
      </c>
      <c r="E364" s="18" t="n">
        <f aca="false">DATA!F364</f>
        <v>7</v>
      </c>
      <c r="F364" s="19" t="n">
        <f aca="false">DATA!G364</f>
        <v>13.56</v>
      </c>
      <c r="G364" s="19" t="n">
        <f aca="false">DATA!H364</f>
        <v>1.69</v>
      </c>
      <c r="H364" s="18" t="n">
        <f aca="false">DATA!E364</f>
        <v>5</v>
      </c>
      <c r="I364" s="20" t="n">
        <f aca="false">F364*E364</f>
        <v>94.92</v>
      </c>
      <c r="J364" s="20" t="n">
        <f aca="false">PARAMETER!$B$4*G364*SQRT(E364)</f>
        <v>7.35466645162738</v>
      </c>
      <c r="K364" s="20" t="n">
        <f aca="false">I364+J364</f>
        <v>102.274666451627</v>
      </c>
      <c r="L364" s="20" t="n">
        <f aca="false">K364+F364*H364</f>
        <v>170.074666451627</v>
      </c>
      <c r="M364" s="16" t="str">
        <f aca="false">IF(C364&lt;=K364,"REORDER",IF(C364&gt;L364,"OVERSTOCK","OK"))</f>
        <v>OVERSTOCK</v>
      </c>
      <c r="N364" s="16" t="str">
        <f aca="false">IF(C364&lt;=D364,"REORDER","OK")</f>
        <v>OK</v>
      </c>
      <c r="O364" s="18" t="n">
        <f aca="false">IF(D364&lt;I364,1,0)</f>
        <v>1</v>
      </c>
      <c r="P364" s="20" t="n">
        <f aca="false">C364/F364</f>
        <v>24.0412979351032</v>
      </c>
      <c r="Q364" s="19" t="n">
        <f aca="false">DATA!N364</f>
        <v>43.25</v>
      </c>
      <c r="R364" s="19" t="n">
        <f aca="false">DATA!O364</f>
        <v>1.83</v>
      </c>
      <c r="S364" s="17" t="n">
        <f aca="false">C364*Q364</f>
        <v>14099.5</v>
      </c>
      <c r="T364" s="19" t="n">
        <f aca="false">C364*R364</f>
        <v>596.58</v>
      </c>
      <c r="U364" s="20" t="n">
        <f aca="false">MAX(0,C364-L364)</f>
        <v>155.925333548373</v>
      </c>
      <c r="V364" s="17" t="n">
        <f aca="false">U364*Q364</f>
        <v>6743.77067596712</v>
      </c>
      <c r="W364" s="19" t="n">
        <f aca="false">U364*R364</f>
        <v>285.343360393522</v>
      </c>
      <c r="X364" s="20" t="n">
        <f aca="false">MAX(0,K364-C364)</f>
        <v>0</v>
      </c>
      <c r="Y364" s="17" t="n">
        <f aca="false">F364*PARAMETER!$B$5*Q364</f>
        <v>214061.55</v>
      </c>
      <c r="Z364" s="21" t="n">
        <f aca="false">SUMIF($Y$2:$Y$3205,"&gt;="&amp;Y364)/SUM($Y$2:$Y$3205)</f>
        <v>0.980475255212051</v>
      </c>
      <c r="AA364" s="16" t="str">
        <f aca="false">IF(Z364&lt;=PARAMETER!$B$7,"A",IF(Z364&lt;=PARAMETER!$B$8,"B","C"))</f>
        <v>C</v>
      </c>
      <c r="AB364" s="22" t="n">
        <f aca="false">G364/F364</f>
        <v>0.124631268436578</v>
      </c>
      <c r="AC364" s="16" t="str">
        <f aca="false">IF(AB364&lt;=PARAMETER!$B$9,"X",IF(AB364&lt;=PARAMETER!$B$10,"Y","Z"))</f>
        <v>X</v>
      </c>
      <c r="AD364" s="16" t="str">
        <f aca="false">AA364&amp;AC364</f>
        <v>CX</v>
      </c>
      <c r="AE364" s="22" t="n">
        <f aca="false">DATA!I364</f>
        <v>0.24</v>
      </c>
      <c r="AF364" s="18" t="n">
        <f aca="false">DATA!L364</f>
        <v>158</v>
      </c>
      <c r="AG364" s="16" t="str">
        <f aca="false">DATA!K364</f>
        <v>D</v>
      </c>
      <c r="AH364" s="18" t="n">
        <f aca="false">IF(AE364&gt;=PARAMETER!$B$12,1,0)</f>
        <v>0</v>
      </c>
      <c r="AI364" s="18" t="n">
        <f aca="false">IF(AF364&gt;=PARAMETER!$B$13,1,0)</f>
        <v>1</v>
      </c>
      <c r="AJ364" s="18" t="n">
        <f aca="false">IF(AND(AH364=1,AI364=1),1,0)</f>
        <v>0</v>
      </c>
    </row>
    <row r="365" customFormat="false" ht="15" hidden="false" customHeight="false" outlineLevel="0" collapsed="false">
      <c r="A365" s="16" t="str">
        <f aca="false">DATA!A365</f>
        <v>ITM10363</v>
      </c>
      <c r="B365" s="16" t="str">
        <f aca="false">DATA!B365</f>
        <v>Automotive</v>
      </c>
      <c r="C365" s="17" t="n">
        <f aca="false">DATA!C365</f>
        <v>476</v>
      </c>
      <c r="D365" s="17" t="n">
        <f aca="false">DATA!D365</f>
        <v>93</v>
      </c>
      <c r="E365" s="18" t="n">
        <f aca="false">DATA!F365</f>
        <v>8</v>
      </c>
      <c r="F365" s="19" t="n">
        <f aca="false">DATA!G365</f>
        <v>26.9</v>
      </c>
      <c r="G365" s="19" t="n">
        <f aca="false">DATA!H365</f>
        <v>1.79</v>
      </c>
      <c r="H365" s="18" t="n">
        <f aca="false">DATA!E365</f>
        <v>11</v>
      </c>
      <c r="I365" s="20" t="n">
        <f aca="false">F365*E365</f>
        <v>215.2</v>
      </c>
      <c r="J365" s="20" t="n">
        <f aca="false">PARAMETER!$B$4*G365*SQRT(E365)</f>
        <v>8.32770402032498</v>
      </c>
      <c r="K365" s="20" t="n">
        <f aca="false">I365+J365</f>
        <v>223.527704020325</v>
      </c>
      <c r="L365" s="20" t="n">
        <f aca="false">K365+F365*H365</f>
        <v>519.427704020325</v>
      </c>
      <c r="M365" s="16" t="str">
        <f aca="false">IF(C365&lt;=K365,"REORDER",IF(C365&gt;L365,"OVERSTOCK","OK"))</f>
        <v>OK</v>
      </c>
      <c r="N365" s="16" t="str">
        <f aca="false">IF(C365&lt;=D365,"REORDER","OK")</f>
        <v>OK</v>
      </c>
      <c r="O365" s="18" t="n">
        <f aca="false">IF(D365&lt;I365,1,0)</f>
        <v>1</v>
      </c>
      <c r="P365" s="20" t="n">
        <f aca="false">C365/F365</f>
        <v>17.6951672862454</v>
      </c>
      <c r="Q365" s="19" t="n">
        <f aca="false">DATA!N365</f>
        <v>133.87</v>
      </c>
      <c r="R365" s="19" t="n">
        <f aca="false">DATA!O365</f>
        <v>1.39</v>
      </c>
      <c r="S365" s="17" t="n">
        <f aca="false">C365*Q365</f>
        <v>63722.12</v>
      </c>
      <c r="T365" s="19" t="n">
        <f aca="false">C365*R365</f>
        <v>661.64</v>
      </c>
      <c r="U365" s="20" t="n">
        <f aca="false">MAX(0,C365-L365)</f>
        <v>0</v>
      </c>
      <c r="V365" s="17" t="n">
        <f aca="false">U365*Q365</f>
        <v>0</v>
      </c>
      <c r="W365" s="19" t="n">
        <f aca="false">U365*R365</f>
        <v>0</v>
      </c>
      <c r="X365" s="20" t="n">
        <f aca="false">MAX(0,K365-C365)</f>
        <v>0</v>
      </c>
      <c r="Y365" s="17" t="n">
        <f aca="false">F365*PARAMETER!$B$5*Q365</f>
        <v>1314402.595</v>
      </c>
      <c r="Z365" s="21" t="n">
        <f aca="false">SUMIF($Y$2:$Y$3205,"&gt;="&amp;Y365)/SUM($Y$2:$Y$3205)</f>
        <v>0.599908138898656</v>
      </c>
      <c r="AA365" s="16" t="str">
        <f aca="false">IF(Z365&lt;=PARAMETER!$B$7,"A",IF(Z365&lt;=PARAMETER!$B$8,"B","C"))</f>
        <v>A</v>
      </c>
      <c r="AB365" s="22" t="n">
        <f aca="false">G365/F365</f>
        <v>0.066542750929368</v>
      </c>
      <c r="AC365" s="16" t="str">
        <f aca="false">IF(AB365&lt;=PARAMETER!$B$9,"X",IF(AB365&lt;=PARAMETER!$B$10,"Y","Z"))</f>
        <v>X</v>
      </c>
      <c r="AD365" s="16" t="str">
        <f aca="false">AA365&amp;AC365</f>
        <v>AX</v>
      </c>
      <c r="AE365" s="22" t="n">
        <f aca="false">DATA!I365</f>
        <v>0.94</v>
      </c>
      <c r="AF365" s="18" t="n">
        <f aca="false">DATA!L365</f>
        <v>64</v>
      </c>
      <c r="AG365" s="16" t="str">
        <f aca="false">DATA!K365</f>
        <v>A</v>
      </c>
      <c r="AH365" s="18" t="n">
        <f aca="false">IF(AE365&gt;=PARAMETER!$B$12,1,0)</f>
        <v>1</v>
      </c>
      <c r="AI365" s="18" t="n">
        <f aca="false">IF(AF365&gt;=PARAMETER!$B$13,1,0)</f>
        <v>0</v>
      </c>
      <c r="AJ365" s="18" t="n">
        <f aca="false">IF(AND(AH365=1,AI365=1),1,0)</f>
        <v>0</v>
      </c>
    </row>
    <row r="366" customFormat="false" ht="15" hidden="false" customHeight="false" outlineLevel="0" collapsed="false">
      <c r="A366" s="16" t="str">
        <f aca="false">DATA!A366</f>
        <v>ITM10364</v>
      </c>
      <c r="B366" s="16" t="str">
        <f aca="false">DATA!B366</f>
        <v>Pharma</v>
      </c>
      <c r="C366" s="17" t="n">
        <f aca="false">DATA!C366</f>
        <v>179</v>
      </c>
      <c r="D366" s="17" t="n">
        <f aca="false">DATA!D366</f>
        <v>15</v>
      </c>
      <c r="E366" s="18" t="n">
        <f aca="false">DATA!F366</f>
        <v>4</v>
      </c>
      <c r="F366" s="19" t="n">
        <f aca="false">DATA!G366</f>
        <v>15.25</v>
      </c>
      <c r="G366" s="19" t="n">
        <f aca="false">DATA!H366</f>
        <v>8.31</v>
      </c>
      <c r="H366" s="18" t="n">
        <f aca="false">DATA!E366</f>
        <v>7</v>
      </c>
      <c r="I366" s="20" t="n">
        <f aca="false">F366*E366</f>
        <v>61</v>
      </c>
      <c r="J366" s="20" t="n">
        <f aca="false">PARAMETER!$B$4*G366*SQRT(E366)</f>
        <v>27.3374672799335</v>
      </c>
      <c r="K366" s="20" t="n">
        <f aca="false">I366+J366</f>
        <v>88.3374672799335</v>
      </c>
      <c r="L366" s="20" t="n">
        <f aca="false">K366+F366*H366</f>
        <v>195.087467279933</v>
      </c>
      <c r="M366" s="16" t="str">
        <f aca="false">IF(C366&lt;=K366,"REORDER",IF(C366&gt;L366,"OVERSTOCK","OK"))</f>
        <v>OK</v>
      </c>
      <c r="N366" s="16" t="str">
        <f aca="false">IF(C366&lt;=D366,"REORDER","OK")</f>
        <v>OK</v>
      </c>
      <c r="O366" s="18" t="n">
        <f aca="false">IF(D366&lt;I366,1,0)</f>
        <v>1</v>
      </c>
      <c r="P366" s="20" t="n">
        <f aca="false">C366/F366</f>
        <v>11.7377049180328</v>
      </c>
      <c r="Q366" s="19" t="n">
        <f aca="false">DATA!N366</f>
        <v>125.08</v>
      </c>
      <c r="R366" s="19" t="n">
        <f aca="false">DATA!O366</f>
        <v>0.73</v>
      </c>
      <c r="S366" s="17" t="n">
        <f aca="false">C366*Q366</f>
        <v>22389.32</v>
      </c>
      <c r="T366" s="19" t="n">
        <f aca="false">C366*R366</f>
        <v>130.67</v>
      </c>
      <c r="U366" s="20" t="n">
        <f aca="false">MAX(0,C366-L366)</f>
        <v>0</v>
      </c>
      <c r="V366" s="17" t="n">
        <f aca="false">U366*Q366</f>
        <v>0</v>
      </c>
      <c r="W366" s="19" t="n">
        <f aca="false">U366*R366</f>
        <v>0</v>
      </c>
      <c r="X366" s="20" t="n">
        <f aca="false">MAX(0,K366-C366)</f>
        <v>0</v>
      </c>
      <c r="Y366" s="17" t="n">
        <f aca="false">F366*PARAMETER!$B$5*Q366</f>
        <v>696226.55</v>
      </c>
      <c r="Z366" s="21" t="n">
        <f aca="false">SUMIF($Y$2:$Y$3205,"&gt;="&amp;Y366)/SUM($Y$2:$Y$3205)</f>
        <v>0.845223485802748</v>
      </c>
      <c r="AA366" s="16" t="str">
        <f aca="false">IF(Z366&lt;=PARAMETER!$B$7,"A",IF(Z366&lt;=PARAMETER!$B$8,"B","C"))</f>
        <v>B</v>
      </c>
      <c r="AB366" s="22" t="n">
        <f aca="false">G366/F366</f>
        <v>0.544918032786885</v>
      </c>
      <c r="AC366" s="16" t="str">
        <f aca="false">IF(AB366&lt;=PARAMETER!$B$9,"X",IF(AB366&lt;=PARAMETER!$B$10,"Y","Z"))</f>
        <v>Z</v>
      </c>
      <c r="AD366" s="16" t="str">
        <f aca="false">AA366&amp;AC366</f>
        <v>BZ</v>
      </c>
      <c r="AE366" s="22" t="n">
        <f aca="false">DATA!I366</f>
        <v>0.6</v>
      </c>
      <c r="AF366" s="18" t="n">
        <f aca="false">DATA!L366</f>
        <v>116</v>
      </c>
      <c r="AG366" s="16" t="str">
        <f aca="false">DATA!K366</f>
        <v>C</v>
      </c>
      <c r="AH366" s="18" t="n">
        <f aca="false">IF(AE366&gt;=PARAMETER!$B$12,1,0)</f>
        <v>0</v>
      </c>
      <c r="AI366" s="18" t="n">
        <f aca="false">IF(AF366&gt;=PARAMETER!$B$13,1,0)</f>
        <v>1</v>
      </c>
      <c r="AJ366" s="18" t="n">
        <f aca="false">IF(AND(AH366=1,AI366=1),1,0)</f>
        <v>0</v>
      </c>
    </row>
    <row r="367" customFormat="false" ht="15" hidden="false" customHeight="false" outlineLevel="0" collapsed="false">
      <c r="A367" s="16" t="str">
        <f aca="false">DATA!A367</f>
        <v>ITM10365</v>
      </c>
      <c r="B367" s="16" t="str">
        <f aca="false">DATA!B367</f>
        <v>Automotive</v>
      </c>
      <c r="C367" s="17" t="n">
        <f aca="false">DATA!C367</f>
        <v>350</v>
      </c>
      <c r="D367" s="17" t="n">
        <f aca="false">DATA!D367</f>
        <v>18</v>
      </c>
      <c r="E367" s="18" t="n">
        <f aca="false">DATA!F367</f>
        <v>3</v>
      </c>
      <c r="F367" s="19" t="n">
        <f aca="false">DATA!G367</f>
        <v>34.69</v>
      </c>
      <c r="G367" s="19" t="n">
        <f aca="false">DATA!H367</f>
        <v>9.26</v>
      </c>
      <c r="H367" s="18" t="n">
        <f aca="false">DATA!E367</f>
        <v>11</v>
      </c>
      <c r="I367" s="20" t="n">
        <f aca="false">F367*E367</f>
        <v>104.07</v>
      </c>
      <c r="J367" s="20" t="n">
        <f aca="false">PARAMETER!$B$4*G367*SQRT(E367)</f>
        <v>26.3814626897975</v>
      </c>
      <c r="K367" s="20" t="n">
        <f aca="false">I367+J367</f>
        <v>130.451462689797</v>
      </c>
      <c r="L367" s="20" t="n">
        <f aca="false">K367+F367*H367</f>
        <v>512.041462689797</v>
      </c>
      <c r="M367" s="16" t="str">
        <f aca="false">IF(C367&lt;=K367,"REORDER",IF(C367&gt;L367,"OVERSTOCK","OK"))</f>
        <v>OK</v>
      </c>
      <c r="N367" s="16" t="str">
        <f aca="false">IF(C367&lt;=D367,"REORDER","OK")</f>
        <v>OK</v>
      </c>
      <c r="O367" s="18" t="n">
        <f aca="false">IF(D367&lt;I367,1,0)</f>
        <v>1</v>
      </c>
      <c r="P367" s="20" t="n">
        <f aca="false">C367/F367</f>
        <v>10.0893629287979</v>
      </c>
      <c r="Q367" s="19" t="n">
        <f aca="false">DATA!N367</f>
        <v>39.15</v>
      </c>
      <c r="R367" s="19" t="n">
        <f aca="false">DATA!O367</f>
        <v>1.77</v>
      </c>
      <c r="S367" s="17" t="n">
        <f aca="false">C367*Q367</f>
        <v>13702.5</v>
      </c>
      <c r="T367" s="19" t="n">
        <f aca="false">C367*R367</f>
        <v>619.5</v>
      </c>
      <c r="U367" s="20" t="n">
        <f aca="false">MAX(0,C367-L367)</f>
        <v>0</v>
      </c>
      <c r="V367" s="17" t="n">
        <f aca="false">U367*Q367</f>
        <v>0</v>
      </c>
      <c r="W367" s="19" t="n">
        <f aca="false">U367*R367</f>
        <v>0</v>
      </c>
      <c r="X367" s="20" t="n">
        <f aca="false">MAX(0,K367-C367)</f>
        <v>0</v>
      </c>
      <c r="Y367" s="17" t="n">
        <f aca="false">F367*PARAMETER!$B$5*Q367</f>
        <v>495711.4275</v>
      </c>
      <c r="Z367" s="21" t="n">
        <f aca="false">SUMIF($Y$2:$Y$3205,"&gt;="&amp;Y367)/SUM($Y$2:$Y$3205)</f>
        <v>0.907061372093338</v>
      </c>
      <c r="AA367" s="16" t="str">
        <f aca="false">IF(Z367&lt;=PARAMETER!$B$7,"A",IF(Z367&lt;=PARAMETER!$B$8,"B","C"))</f>
        <v>B</v>
      </c>
      <c r="AB367" s="22" t="n">
        <f aca="false">G367/F367</f>
        <v>0.266935716344768</v>
      </c>
      <c r="AC367" s="16" t="str">
        <f aca="false">IF(AB367&lt;=PARAMETER!$B$9,"X",IF(AB367&lt;=PARAMETER!$B$10,"Y","Z"))</f>
        <v>Y</v>
      </c>
      <c r="AD367" s="16" t="str">
        <f aca="false">AA367&amp;AC367</f>
        <v>BY</v>
      </c>
      <c r="AE367" s="22" t="n">
        <f aca="false">DATA!I367</f>
        <v>0.54</v>
      </c>
      <c r="AF367" s="18" t="n">
        <f aca="false">DATA!L367</f>
        <v>147</v>
      </c>
      <c r="AG367" s="16" t="str">
        <f aca="false">DATA!K367</f>
        <v>D</v>
      </c>
      <c r="AH367" s="18" t="n">
        <f aca="false">IF(AE367&gt;=PARAMETER!$B$12,1,0)</f>
        <v>0</v>
      </c>
      <c r="AI367" s="18" t="n">
        <f aca="false">IF(AF367&gt;=PARAMETER!$B$13,1,0)</f>
        <v>1</v>
      </c>
      <c r="AJ367" s="18" t="n">
        <f aca="false">IF(AND(AH367=1,AI367=1),1,0)</f>
        <v>0</v>
      </c>
    </row>
    <row r="368" customFormat="false" ht="15" hidden="false" customHeight="false" outlineLevel="0" collapsed="false">
      <c r="A368" s="16" t="str">
        <f aca="false">DATA!A368</f>
        <v>ITM10366</v>
      </c>
      <c r="B368" s="16" t="str">
        <f aca="false">DATA!B368</f>
        <v>Pharma</v>
      </c>
      <c r="C368" s="17" t="n">
        <f aca="false">DATA!C368</f>
        <v>283</v>
      </c>
      <c r="D368" s="17" t="n">
        <f aca="false">DATA!D368</f>
        <v>66</v>
      </c>
      <c r="E368" s="18" t="n">
        <f aca="false">DATA!F368</f>
        <v>3</v>
      </c>
      <c r="F368" s="19" t="n">
        <f aca="false">DATA!G368</f>
        <v>24.04</v>
      </c>
      <c r="G368" s="19" t="n">
        <f aca="false">DATA!H368</f>
        <v>8.01</v>
      </c>
      <c r="H368" s="18" t="n">
        <f aca="false">DATA!E368</f>
        <v>12</v>
      </c>
      <c r="I368" s="20" t="n">
        <f aca="false">F368*E368</f>
        <v>72.12</v>
      </c>
      <c r="J368" s="20" t="n">
        <f aca="false">PARAMETER!$B$4*G368*SQRT(E368)</f>
        <v>22.8202501236801</v>
      </c>
      <c r="K368" s="20" t="n">
        <f aca="false">I368+J368</f>
        <v>94.9402501236801</v>
      </c>
      <c r="L368" s="20" t="n">
        <f aca="false">K368+F368*H368</f>
        <v>383.42025012368</v>
      </c>
      <c r="M368" s="16" t="str">
        <f aca="false">IF(C368&lt;=K368,"REORDER",IF(C368&gt;L368,"OVERSTOCK","OK"))</f>
        <v>OK</v>
      </c>
      <c r="N368" s="16" t="str">
        <f aca="false">IF(C368&lt;=D368,"REORDER","OK")</f>
        <v>OK</v>
      </c>
      <c r="O368" s="18" t="n">
        <f aca="false">IF(D368&lt;I368,1,0)</f>
        <v>1</v>
      </c>
      <c r="P368" s="20" t="n">
        <f aca="false">C368/F368</f>
        <v>11.7720465890183</v>
      </c>
      <c r="Q368" s="19" t="n">
        <f aca="false">DATA!N368</f>
        <v>88.74</v>
      </c>
      <c r="R368" s="19" t="n">
        <f aca="false">DATA!O368</f>
        <v>0.45</v>
      </c>
      <c r="S368" s="17" t="n">
        <f aca="false">C368*Q368</f>
        <v>25113.42</v>
      </c>
      <c r="T368" s="19" t="n">
        <f aca="false">C368*R368</f>
        <v>127.35</v>
      </c>
      <c r="U368" s="20" t="n">
        <f aca="false">MAX(0,C368-L368)</f>
        <v>0</v>
      </c>
      <c r="V368" s="17" t="n">
        <f aca="false">U368*Q368</f>
        <v>0</v>
      </c>
      <c r="W368" s="19" t="n">
        <f aca="false">U368*R368</f>
        <v>0</v>
      </c>
      <c r="X368" s="20" t="n">
        <f aca="false">MAX(0,K368-C368)</f>
        <v>0</v>
      </c>
      <c r="Y368" s="17" t="n">
        <f aca="false">F368*PARAMETER!$B$5*Q368</f>
        <v>778658.004</v>
      </c>
      <c r="Z368" s="21" t="n">
        <f aca="false">SUMIF($Y$2:$Y$3205,"&gt;="&amp;Y368)/SUM($Y$2:$Y$3205)</f>
        <v>0.817731024737773</v>
      </c>
      <c r="AA368" s="16" t="str">
        <f aca="false">IF(Z368&lt;=PARAMETER!$B$7,"A",IF(Z368&lt;=PARAMETER!$B$8,"B","C"))</f>
        <v>B</v>
      </c>
      <c r="AB368" s="22" t="n">
        <f aca="false">G368/F368</f>
        <v>0.333194675540765</v>
      </c>
      <c r="AC368" s="16" t="str">
        <f aca="false">IF(AB368&lt;=PARAMETER!$B$9,"X",IF(AB368&lt;=PARAMETER!$B$10,"Y","Z"))</f>
        <v>Y</v>
      </c>
      <c r="AD368" s="16" t="str">
        <f aca="false">AA368&amp;AC368</f>
        <v>BY</v>
      </c>
      <c r="AE368" s="22" t="n">
        <f aca="false">DATA!I368</f>
        <v>0.49</v>
      </c>
      <c r="AF368" s="18" t="n">
        <f aca="false">DATA!L368</f>
        <v>74</v>
      </c>
      <c r="AG368" s="16" t="str">
        <f aca="false">DATA!K368</f>
        <v>B</v>
      </c>
      <c r="AH368" s="18" t="n">
        <f aca="false">IF(AE368&gt;=PARAMETER!$B$12,1,0)</f>
        <v>0</v>
      </c>
      <c r="AI368" s="18" t="n">
        <f aca="false">IF(AF368&gt;=PARAMETER!$B$13,1,0)</f>
        <v>0</v>
      </c>
      <c r="AJ368" s="18" t="n">
        <f aca="false">IF(AND(AH368=1,AI368=1),1,0)</f>
        <v>0</v>
      </c>
    </row>
    <row r="369" customFormat="false" ht="15" hidden="false" customHeight="false" outlineLevel="0" collapsed="false">
      <c r="A369" s="16" t="str">
        <f aca="false">DATA!A369</f>
        <v>ITM10367</v>
      </c>
      <c r="B369" s="16" t="str">
        <f aca="false">DATA!B369</f>
        <v>Groceries</v>
      </c>
      <c r="C369" s="17" t="n">
        <f aca="false">DATA!C369</f>
        <v>244</v>
      </c>
      <c r="D369" s="17" t="n">
        <f aca="false">DATA!D369</f>
        <v>40</v>
      </c>
      <c r="E369" s="18" t="n">
        <f aca="false">DATA!F369</f>
        <v>9</v>
      </c>
      <c r="F369" s="19" t="n">
        <f aca="false">DATA!G369</f>
        <v>23.48</v>
      </c>
      <c r="G369" s="19" t="n">
        <f aca="false">DATA!H369</f>
        <v>2.41</v>
      </c>
      <c r="H369" s="18" t="n">
        <f aca="false">DATA!E369</f>
        <v>8</v>
      </c>
      <c r="I369" s="20" t="n">
        <f aca="false">F369*E369</f>
        <v>211.32</v>
      </c>
      <c r="J369" s="20" t="n">
        <f aca="false">PARAMETER!$B$4*G369*SQRT(E369)</f>
        <v>11.8922917228591</v>
      </c>
      <c r="K369" s="20" t="n">
        <f aca="false">I369+J369</f>
        <v>223.212291722859</v>
      </c>
      <c r="L369" s="20" t="n">
        <f aca="false">K369+F369*H369</f>
        <v>411.052291722859</v>
      </c>
      <c r="M369" s="16" t="str">
        <f aca="false">IF(C369&lt;=K369,"REORDER",IF(C369&gt;L369,"OVERSTOCK","OK"))</f>
        <v>OK</v>
      </c>
      <c r="N369" s="16" t="str">
        <f aca="false">IF(C369&lt;=D369,"REORDER","OK")</f>
        <v>OK</v>
      </c>
      <c r="O369" s="18" t="n">
        <f aca="false">IF(D369&lt;I369,1,0)</f>
        <v>1</v>
      </c>
      <c r="P369" s="20" t="n">
        <f aca="false">C369/F369</f>
        <v>10.3918228279387</v>
      </c>
      <c r="Q369" s="19" t="n">
        <f aca="false">DATA!N369</f>
        <v>171.98</v>
      </c>
      <c r="R369" s="19" t="n">
        <f aca="false">DATA!O369</f>
        <v>0.25</v>
      </c>
      <c r="S369" s="17" t="n">
        <f aca="false">C369*Q369</f>
        <v>41963.12</v>
      </c>
      <c r="T369" s="19" t="n">
        <f aca="false">C369*R369</f>
        <v>61</v>
      </c>
      <c r="U369" s="20" t="n">
        <f aca="false">MAX(0,C369-L369)</f>
        <v>0</v>
      </c>
      <c r="V369" s="17" t="n">
        <f aca="false">U369*Q369</f>
        <v>0</v>
      </c>
      <c r="W369" s="19" t="n">
        <f aca="false">U369*R369</f>
        <v>0</v>
      </c>
      <c r="X369" s="20" t="n">
        <f aca="false">MAX(0,K369-C369)</f>
        <v>0</v>
      </c>
      <c r="Y369" s="17" t="n">
        <f aca="false">F369*PARAMETER!$B$5*Q369</f>
        <v>1473902.996</v>
      </c>
      <c r="Z369" s="21" t="n">
        <f aca="false">SUMIF($Y$2:$Y$3205,"&gt;="&amp;Y369)/SUM($Y$2:$Y$3205)</f>
        <v>0.536208420579756</v>
      </c>
      <c r="AA369" s="16" t="str">
        <f aca="false">IF(Z369&lt;=PARAMETER!$B$7,"A",IF(Z369&lt;=PARAMETER!$B$8,"B","C"))</f>
        <v>A</v>
      </c>
      <c r="AB369" s="22" t="n">
        <f aca="false">G369/F369</f>
        <v>0.102640545144804</v>
      </c>
      <c r="AC369" s="16" t="str">
        <f aca="false">IF(AB369&lt;=PARAMETER!$B$9,"X",IF(AB369&lt;=PARAMETER!$B$10,"Y","Z"))</f>
        <v>X</v>
      </c>
      <c r="AD369" s="16" t="str">
        <f aca="false">AA369&amp;AC369</f>
        <v>AX</v>
      </c>
      <c r="AE369" s="22" t="n">
        <f aca="false">DATA!I369</f>
        <v>0.61</v>
      </c>
      <c r="AF369" s="18" t="n">
        <f aca="false">DATA!L369</f>
        <v>46</v>
      </c>
      <c r="AG369" s="16" t="str">
        <f aca="false">DATA!K369</f>
        <v>C</v>
      </c>
      <c r="AH369" s="18" t="n">
        <f aca="false">IF(AE369&gt;=PARAMETER!$B$12,1,0)</f>
        <v>0</v>
      </c>
      <c r="AI369" s="18" t="n">
        <f aca="false">IF(AF369&gt;=PARAMETER!$B$13,1,0)</f>
        <v>0</v>
      </c>
      <c r="AJ369" s="18" t="n">
        <f aca="false">IF(AND(AH369=1,AI369=1),1,0)</f>
        <v>0</v>
      </c>
    </row>
    <row r="370" customFormat="false" ht="15" hidden="false" customHeight="false" outlineLevel="0" collapsed="false">
      <c r="A370" s="16" t="str">
        <f aca="false">DATA!A370</f>
        <v>ITM10368</v>
      </c>
      <c r="B370" s="16" t="str">
        <f aca="false">DATA!B370</f>
        <v>Pharma</v>
      </c>
      <c r="C370" s="17" t="n">
        <f aca="false">DATA!C370</f>
        <v>490</v>
      </c>
      <c r="D370" s="17" t="n">
        <f aca="false">DATA!D370</f>
        <v>30</v>
      </c>
      <c r="E370" s="18" t="n">
        <f aca="false">DATA!F370</f>
        <v>7</v>
      </c>
      <c r="F370" s="19" t="n">
        <f aca="false">DATA!G370</f>
        <v>49.2</v>
      </c>
      <c r="G370" s="19" t="n">
        <f aca="false">DATA!H370</f>
        <v>4.41</v>
      </c>
      <c r="H370" s="18" t="n">
        <f aca="false">DATA!E370</f>
        <v>11</v>
      </c>
      <c r="I370" s="20" t="n">
        <f aca="false">F370*E370</f>
        <v>344.4</v>
      </c>
      <c r="J370" s="20" t="n">
        <f aca="false">PARAMETER!$B$4*G370*SQRT(E370)</f>
        <v>19.1917627524715</v>
      </c>
      <c r="K370" s="20" t="n">
        <f aca="false">I370+J370</f>
        <v>363.591762752472</v>
      </c>
      <c r="L370" s="20" t="n">
        <f aca="false">K370+F370*H370</f>
        <v>904.791762752472</v>
      </c>
      <c r="M370" s="16" t="str">
        <f aca="false">IF(C370&lt;=K370,"REORDER",IF(C370&gt;L370,"OVERSTOCK","OK"))</f>
        <v>OK</v>
      </c>
      <c r="N370" s="16" t="str">
        <f aca="false">IF(C370&lt;=D370,"REORDER","OK")</f>
        <v>OK</v>
      </c>
      <c r="O370" s="18" t="n">
        <f aca="false">IF(D370&lt;I370,1,0)</f>
        <v>1</v>
      </c>
      <c r="P370" s="20" t="n">
        <f aca="false">C370/F370</f>
        <v>9.95934959349594</v>
      </c>
      <c r="Q370" s="19" t="n">
        <f aca="false">DATA!N370</f>
        <v>194.64</v>
      </c>
      <c r="R370" s="19" t="n">
        <f aca="false">DATA!O370</f>
        <v>1.89</v>
      </c>
      <c r="S370" s="17" t="n">
        <f aca="false">C370*Q370</f>
        <v>95373.6</v>
      </c>
      <c r="T370" s="19" t="n">
        <f aca="false">C370*R370</f>
        <v>926.1</v>
      </c>
      <c r="U370" s="20" t="n">
        <f aca="false">MAX(0,C370-L370)</f>
        <v>0</v>
      </c>
      <c r="V370" s="17" t="n">
        <f aca="false">U370*Q370</f>
        <v>0</v>
      </c>
      <c r="W370" s="19" t="n">
        <f aca="false">U370*R370</f>
        <v>0</v>
      </c>
      <c r="X370" s="20" t="n">
        <f aca="false">MAX(0,K370-C370)</f>
        <v>0</v>
      </c>
      <c r="Y370" s="17" t="n">
        <f aca="false">F370*PARAMETER!$B$5*Q370</f>
        <v>3495345.12</v>
      </c>
      <c r="Z370" s="21" t="n">
        <f aca="false">SUMIF($Y$2:$Y$3205,"&gt;="&amp;Y370)/SUM($Y$2:$Y$3205)</f>
        <v>0.00905405967275308</v>
      </c>
      <c r="AA370" s="16" t="str">
        <f aca="false">IF(Z370&lt;=PARAMETER!$B$7,"A",IF(Z370&lt;=PARAMETER!$B$8,"B","C"))</f>
        <v>A</v>
      </c>
      <c r="AB370" s="22" t="n">
        <f aca="false">G370/F370</f>
        <v>0.0896341463414634</v>
      </c>
      <c r="AC370" s="16" t="str">
        <f aca="false">IF(AB370&lt;=PARAMETER!$B$9,"X",IF(AB370&lt;=PARAMETER!$B$10,"Y","Z"))</f>
        <v>X</v>
      </c>
      <c r="AD370" s="16" t="str">
        <f aca="false">AA370&amp;AC370</f>
        <v>AX</v>
      </c>
      <c r="AE370" s="22" t="n">
        <f aca="false">DATA!I370</f>
        <v>0.12</v>
      </c>
      <c r="AF370" s="18" t="n">
        <f aca="false">DATA!L370</f>
        <v>121</v>
      </c>
      <c r="AG370" s="16" t="str">
        <f aca="false">DATA!K370</f>
        <v>B</v>
      </c>
      <c r="AH370" s="18" t="n">
        <f aca="false">IF(AE370&gt;=PARAMETER!$B$12,1,0)</f>
        <v>0</v>
      </c>
      <c r="AI370" s="18" t="n">
        <f aca="false">IF(AF370&gt;=PARAMETER!$B$13,1,0)</f>
        <v>1</v>
      </c>
      <c r="AJ370" s="18" t="n">
        <f aca="false">IF(AND(AH370=1,AI370=1),1,0)</f>
        <v>0</v>
      </c>
    </row>
    <row r="371" customFormat="false" ht="15" hidden="false" customHeight="false" outlineLevel="0" collapsed="false">
      <c r="A371" s="16" t="str">
        <f aca="false">DATA!A371</f>
        <v>ITM10369</v>
      </c>
      <c r="B371" s="16" t="str">
        <f aca="false">DATA!B371</f>
        <v>Automotive</v>
      </c>
      <c r="C371" s="17" t="n">
        <f aca="false">DATA!C371</f>
        <v>236</v>
      </c>
      <c r="D371" s="17" t="n">
        <f aca="false">DATA!D371</f>
        <v>99</v>
      </c>
      <c r="E371" s="18" t="n">
        <f aca="false">DATA!F371</f>
        <v>7</v>
      </c>
      <c r="F371" s="19" t="n">
        <f aca="false">DATA!G371</f>
        <v>20.23</v>
      </c>
      <c r="G371" s="19" t="n">
        <f aca="false">DATA!H371</f>
        <v>6.21</v>
      </c>
      <c r="H371" s="18" t="n">
        <f aca="false">DATA!E371</f>
        <v>9</v>
      </c>
      <c r="I371" s="20" t="n">
        <f aca="false">F371*E371</f>
        <v>141.61</v>
      </c>
      <c r="J371" s="20" t="n">
        <f aca="false">PARAMETER!$B$4*G371*SQRT(E371)</f>
        <v>27.0251353045006</v>
      </c>
      <c r="K371" s="20" t="n">
        <f aca="false">I371+J371</f>
        <v>168.635135304501</v>
      </c>
      <c r="L371" s="20" t="n">
        <f aca="false">K371+F371*H371</f>
        <v>350.705135304501</v>
      </c>
      <c r="M371" s="16" t="str">
        <f aca="false">IF(C371&lt;=K371,"REORDER",IF(C371&gt;L371,"OVERSTOCK","OK"))</f>
        <v>OK</v>
      </c>
      <c r="N371" s="16" t="str">
        <f aca="false">IF(C371&lt;=D371,"REORDER","OK")</f>
        <v>OK</v>
      </c>
      <c r="O371" s="18" t="n">
        <f aca="false">IF(D371&lt;I371,1,0)</f>
        <v>1</v>
      </c>
      <c r="P371" s="20" t="n">
        <f aca="false">C371/F371</f>
        <v>11.6658428077113</v>
      </c>
      <c r="Q371" s="19" t="n">
        <f aca="false">DATA!N371</f>
        <v>136.43</v>
      </c>
      <c r="R371" s="19" t="n">
        <f aca="false">DATA!O371</f>
        <v>0.69</v>
      </c>
      <c r="S371" s="17" t="n">
        <f aca="false">C371*Q371</f>
        <v>32197.48</v>
      </c>
      <c r="T371" s="19" t="n">
        <f aca="false">C371*R371</f>
        <v>162.84</v>
      </c>
      <c r="U371" s="20" t="n">
        <f aca="false">MAX(0,C371-L371)</f>
        <v>0</v>
      </c>
      <c r="V371" s="17" t="n">
        <f aca="false">U371*Q371</f>
        <v>0</v>
      </c>
      <c r="W371" s="19" t="n">
        <f aca="false">U371*R371</f>
        <v>0</v>
      </c>
      <c r="X371" s="20" t="n">
        <f aca="false">MAX(0,K371-C371)</f>
        <v>0</v>
      </c>
      <c r="Y371" s="17" t="n">
        <f aca="false">F371*PARAMETER!$B$5*Q371</f>
        <v>1007392.2985</v>
      </c>
      <c r="Z371" s="21" t="n">
        <f aca="false">SUMIF($Y$2:$Y$3205,"&gt;="&amp;Y371)/SUM($Y$2:$Y$3205)</f>
        <v>0.729739249736177</v>
      </c>
      <c r="AA371" s="16" t="str">
        <f aca="false">IF(Z371&lt;=PARAMETER!$B$7,"A",IF(Z371&lt;=PARAMETER!$B$8,"B","C"))</f>
        <v>A</v>
      </c>
      <c r="AB371" s="22" t="n">
        <f aca="false">G371/F371</f>
        <v>0.306969846762234</v>
      </c>
      <c r="AC371" s="16" t="str">
        <f aca="false">IF(AB371&lt;=PARAMETER!$B$9,"X",IF(AB371&lt;=PARAMETER!$B$10,"Y","Z"))</f>
        <v>Y</v>
      </c>
      <c r="AD371" s="16" t="str">
        <f aca="false">AA371&amp;AC371</f>
        <v>AY</v>
      </c>
      <c r="AE371" s="22" t="n">
        <f aca="false">DATA!I371</f>
        <v>0.99</v>
      </c>
      <c r="AF371" s="18" t="n">
        <f aca="false">DATA!L371</f>
        <v>16</v>
      </c>
      <c r="AG371" s="16" t="str">
        <f aca="false">DATA!K371</f>
        <v>D</v>
      </c>
      <c r="AH371" s="18" t="n">
        <f aca="false">IF(AE371&gt;=PARAMETER!$B$12,1,0)</f>
        <v>1</v>
      </c>
      <c r="AI371" s="18" t="n">
        <f aca="false">IF(AF371&gt;=PARAMETER!$B$13,1,0)</f>
        <v>0</v>
      </c>
      <c r="AJ371" s="18" t="n">
        <f aca="false">IF(AND(AH371=1,AI371=1),1,0)</f>
        <v>0</v>
      </c>
    </row>
    <row r="372" customFormat="false" ht="15" hidden="false" customHeight="false" outlineLevel="0" collapsed="false">
      <c r="A372" s="16" t="str">
        <f aca="false">DATA!A372</f>
        <v>ITM10370</v>
      </c>
      <c r="B372" s="16" t="str">
        <f aca="false">DATA!B372</f>
        <v>Apparel</v>
      </c>
      <c r="C372" s="17" t="n">
        <f aca="false">DATA!C372</f>
        <v>475</v>
      </c>
      <c r="D372" s="17" t="n">
        <f aca="false">DATA!D372</f>
        <v>49</v>
      </c>
      <c r="E372" s="18" t="n">
        <f aca="false">DATA!F372</f>
        <v>5</v>
      </c>
      <c r="F372" s="19" t="n">
        <f aca="false">DATA!G372</f>
        <v>18.75</v>
      </c>
      <c r="G372" s="19" t="n">
        <f aca="false">DATA!H372</f>
        <v>2.02</v>
      </c>
      <c r="H372" s="18" t="n">
        <f aca="false">DATA!E372</f>
        <v>9</v>
      </c>
      <c r="I372" s="20" t="n">
        <f aca="false">F372*E372</f>
        <v>93.75</v>
      </c>
      <c r="J372" s="20" t="n">
        <f aca="false">PARAMETER!$B$4*G372*SQRT(E372)</f>
        <v>7.42956913625915</v>
      </c>
      <c r="K372" s="20" t="n">
        <f aca="false">I372+J372</f>
        <v>101.179569136259</v>
      </c>
      <c r="L372" s="20" t="n">
        <f aca="false">K372+F372*H372</f>
        <v>269.929569136259</v>
      </c>
      <c r="M372" s="16" t="str">
        <f aca="false">IF(C372&lt;=K372,"REORDER",IF(C372&gt;L372,"OVERSTOCK","OK"))</f>
        <v>OVERSTOCK</v>
      </c>
      <c r="N372" s="16" t="str">
        <f aca="false">IF(C372&lt;=D372,"REORDER","OK")</f>
        <v>OK</v>
      </c>
      <c r="O372" s="18" t="n">
        <f aca="false">IF(D372&lt;I372,1,0)</f>
        <v>1</v>
      </c>
      <c r="P372" s="20" t="n">
        <f aca="false">C372/F372</f>
        <v>25.3333333333333</v>
      </c>
      <c r="Q372" s="19" t="n">
        <f aca="false">DATA!N372</f>
        <v>185.17</v>
      </c>
      <c r="R372" s="19" t="n">
        <f aca="false">DATA!O372</f>
        <v>1.88</v>
      </c>
      <c r="S372" s="17" t="n">
        <f aca="false">C372*Q372</f>
        <v>87955.75</v>
      </c>
      <c r="T372" s="19" t="n">
        <f aca="false">C372*R372</f>
        <v>893</v>
      </c>
      <c r="U372" s="20" t="n">
        <f aca="false">MAX(0,C372-L372)</f>
        <v>205.070430863741</v>
      </c>
      <c r="V372" s="17" t="n">
        <f aca="false">U372*Q372</f>
        <v>37972.8916830389</v>
      </c>
      <c r="W372" s="19" t="n">
        <f aca="false">U372*R372</f>
        <v>385.532410023833</v>
      </c>
      <c r="X372" s="20" t="n">
        <f aca="false">MAX(0,K372-C372)</f>
        <v>0</v>
      </c>
      <c r="Y372" s="17" t="n">
        <f aca="false">F372*PARAMETER!$B$5*Q372</f>
        <v>1267257.1875</v>
      </c>
      <c r="Z372" s="21" t="n">
        <f aca="false">SUMIF($Y$2:$Y$3205,"&gt;="&amp;Y372)/SUM($Y$2:$Y$3205)</f>
        <v>0.619267683551032</v>
      </c>
      <c r="AA372" s="16" t="str">
        <f aca="false">IF(Z372&lt;=PARAMETER!$B$7,"A",IF(Z372&lt;=PARAMETER!$B$8,"B","C"))</f>
        <v>A</v>
      </c>
      <c r="AB372" s="22" t="n">
        <f aca="false">G372/F372</f>
        <v>0.107733333333333</v>
      </c>
      <c r="AC372" s="16" t="str">
        <f aca="false">IF(AB372&lt;=PARAMETER!$B$9,"X",IF(AB372&lt;=PARAMETER!$B$10,"Y","Z"))</f>
        <v>X</v>
      </c>
      <c r="AD372" s="16" t="str">
        <f aca="false">AA372&amp;AC372</f>
        <v>AX</v>
      </c>
      <c r="AE372" s="22" t="n">
        <f aca="false">DATA!I372</f>
        <v>0.6</v>
      </c>
      <c r="AF372" s="18" t="n">
        <f aca="false">DATA!L372</f>
        <v>85</v>
      </c>
      <c r="AG372" s="16" t="str">
        <f aca="false">DATA!K372</f>
        <v>D</v>
      </c>
      <c r="AH372" s="18" t="n">
        <f aca="false">IF(AE372&gt;=PARAMETER!$B$12,1,0)</f>
        <v>0</v>
      </c>
      <c r="AI372" s="18" t="n">
        <f aca="false">IF(AF372&gt;=PARAMETER!$B$13,1,0)</f>
        <v>0</v>
      </c>
      <c r="AJ372" s="18" t="n">
        <f aca="false">IF(AND(AH372=1,AI372=1),1,0)</f>
        <v>0</v>
      </c>
    </row>
    <row r="373" customFormat="false" ht="15" hidden="false" customHeight="false" outlineLevel="0" collapsed="false">
      <c r="A373" s="16" t="str">
        <f aca="false">DATA!A373</f>
        <v>ITM10371</v>
      </c>
      <c r="B373" s="16" t="str">
        <f aca="false">DATA!B373</f>
        <v>Pharma</v>
      </c>
      <c r="C373" s="17" t="n">
        <f aca="false">DATA!C373</f>
        <v>64</v>
      </c>
      <c r="D373" s="17" t="n">
        <f aca="false">DATA!D373</f>
        <v>54</v>
      </c>
      <c r="E373" s="18" t="n">
        <f aca="false">DATA!F373</f>
        <v>7</v>
      </c>
      <c r="F373" s="19" t="n">
        <f aca="false">DATA!G373</f>
        <v>16.61</v>
      </c>
      <c r="G373" s="19" t="n">
        <f aca="false">DATA!H373</f>
        <v>2.5</v>
      </c>
      <c r="H373" s="18" t="n">
        <f aca="false">DATA!E373</f>
        <v>10</v>
      </c>
      <c r="I373" s="20" t="n">
        <f aca="false">F373*E373</f>
        <v>116.27</v>
      </c>
      <c r="J373" s="20" t="n">
        <f aca="false">PARAMETER!$B$4*G373*SQRT(E373)</f>
        <v>10.8796841000405</v>
      </c>
      <c r="K373" s="20" t="n">
        <f aca="false">I373+J373</f>
        <v>127.149684100041</v>
      </c>
      <c r="L373" s="20" t="n">
        <f aca="false">K373+F373*H373</f>
        <v>293.249684100041</v>
      </c>
      <c r="M373" s="16" t="str">
        <f aca="false">IF(C373&lt;=K373,"REORDER",IF(C373&gt;L373,"OVERSTOCK","OK"))</f>
        <v>REORDER</v>
      </c>
      <c r="N373" s="16" t="str">
        <f aca="false">IF(C373&lt;=D373,"REORDER","OK")</f>
        <v>OK</v>
      </c>
      <c r="O373" s="18" t="n">
        <f aca="false">IF(D373&lt;I373,1,0)</f>
        <v>1</v>
      </c>
      <c r="P373" s="20" t="n">
        <f aca="false">C373/F373</f>
        <v>3.85310054184226</v>
      </c>
      <c r="Q373" s="19" t="n">
        <f aca="false">DATA!N373</f>
        <v>35.09</v>
      </c>
      <c r="R373" s="19" t="n">
        <f aca="false">DATA!O373</f>
        <v>1.31</v>
      </c>
      <c r="S373" s="17" t="n">
        <f aca="false">C373*Q373</f>
        <v>2245.76</v>
      </c>
      <c r="T373" s="19" t="n">
        <f aca="false">C373*R373</f>
        <v>83.84</v>
      </c>
      <c r="U373" s="20" t="n">
        <f aca="false">MAX(0,C373-L373)</f>
        <v>0</v>
      </c>
      <c r="V373" s="17" t="n">
        <f aca="false">U373*Q373</f>
        <v>0</v>
      </c>
      <c r="W373" s="19" t="n">
        <f aca="false">U373*R373</f>
        <v>0</v>
      </c>
      <c r="X373" s="20" t="n">
        <f aca="false">MAX(0,K373-C373)</f>
        <v>63.1496841000405</v>
      </c>
      <c r="Y373" s="17" t="n">
        <f aca="false">F373*PARAMETER!$B$5*Q373</f>
        <v>212738.3885</v>
      </c>
      <c r="Z373" s="21" t="n">
        <f aca="false">SUMIF($Y$2:$Y$3205,"&gt;="&amp;Y373)/SUM($Y$2:$Y$3205)</f>
        <v>0.980883330516526</v>
      </c>
      <c r="AA373" s="16" t="str">
        <f aca="false">IF(Z373&lt;=PARAMETER!$B$7,"A",IF(Z373&lt;=PARAMETER!$B$8,"B","C"))</f>
        <v>C</v>
      </c>
      <c r="AB373" s="22" t="n">
        <f aca="false">G373/F373</f>
        <v>0.150511739915713</v>
      </c>
      <c r="AC373" s="16" t="str">
        <f aca="false">IF(AB373&lt;=PARAMETER!$B$9,"X",IF(AB373&lt;=PARAMETER!$B$10,"Y","Z"))</f>
        <v>X</v>
      </c>
      <c r="AD373" s="16" t="str">
        <f aca="false">AA373&amp;AC373</f>
        <v>CX</v>
      </c>
      <c r="AE373" s="22" t="n">
        <f aca="false">DATA!I373</f>
        <v>0.13</v>
      </c>
      <c r="AF373" s="18" t="n">
        <f aca="false">DATA!L373</f>
        <v>49</v>
      </c>
      <c r="AG373" s="16" t="str">
        <f aca="false">DATA!K373</f>
        <v>A</v>
      </c>
      <c r="AH373" s="18" t="n">
        <f aca="false">IF(AE373&gt;=PARAMETER!$B$12,1,0)</f>
        <v>0</v>
      </c>
      <c r="AI373" s="18" t="n">
        <f aca="false">IF(AF373&gt;=PARAMETER!$B$13,1,0)</f>
        <v>0</v>
      </c>
      <c r="AJ373" s="18" t="n">
        <f aca="false">IF(AND(AH373=1,AI373=1),1,0)</f>
        <v>0</v>
      </c>
    </row>
    <row r="374" customFormat="false" ht="15" hidden="false" customHeight="false" outlineLevel="0" collapsed="false">
      <c r="A374" s="16" t="str">
        <f aca="false">DATA!A374</f>
        <v>ITM10372</v>
      </c>
      <c r="B374" s="16" t="str">
        <f aca="false">DATA!B374</f>
        <v>Apparel</v>
      </c>
      <c r="C374" s="17" t="n">
        <f aca="false">DATA!C374</f>
        <v>233</v>
      </c>
      <c r="D374" s="17" t="n">
        <f aca="false">DATA!D374</f>
        <v>86</v>
      </c>
      <c r="E374" s="18" t="n">
        <f aca="false">DATA!F374</f>
        <v>4</v>
      </c>
      <c r="F374" s="19" t="n">
        <f aca="false">DATA!G374</f>
        <v>44.84</v>
      </c>
      <c r="G374" s="19" t="n">
        <f aca="false">DATA!H374</f>
        <v>3.19</v>
      </c>
      <c r="H374" s="18" t="n">
        <f aca="false">DATA!E374</f>
        <v>9</v>
      </c>
      <c r="I374" s="20" t="n">
        <f aca="false">F374*E374</f>
        <v>179.36</v>
      </c>
      <c r="J374" s="20" t="n">
        <f aca="false">PARAMETER!$B$4*G374*SQRT(E374)</f>
        <v>10.4941661399504</v>
      </c>
      <c r="K374" s="20" t="n">
        <f aca="false">I374+J374</f>
        <v>189.85416613995</v>
      </c>
      <c r="L374" s="20" t="n">
        <f aca="false">K374+F374*H374</f>
        <v>593.414166139951</v>
      </c>
      <c r="M374" s="16" t="str">
        <f aca="false">IF(C374&lt;=K374,"REORDER",IF(C374&gt;L374,"OVERSTOCK","OK"))</f>
        <v>OK</v>
      </c>
      <c r="N374" s="16" t="str">
        <f aca="false">IF(C374&lt;=D374,"REORDER","OK")</f>
        <v>OK</v>
      </c>
      <c r="O374" s="18" t="n">
        <f aca="false">IF(D374&lt;I374,1,0)</f>
        <v>1</v>
      </c>
      <c r="P374" s="20" t="n">
        <f aca="false">C374/F374</f>
        <v>5.19625334522748</v>
      </c>
      <c r="Q374" s="19" t="n">
        <f aca="false">DATA!N374</f>
        <v>195.26</v>
      </c>
      <c r="R374" s="19" t="n">
        <f aca="false">DATA!O374</f>
        <v>1.96</v>
      </c>
      <c r="S374" s="17" t="n">
        <f aca="false">C374*Q374</f>
        <v>45495.58</v>
      </c>
      <c r="T374" s="19" t="n">
        <f aca="false">C374*R374</f>
        <v>456.68</v>
      </c>
      <c r="U374" s="20" t="n">
        <f aca="false">MAX(0,C374-L374)</f>
        <v>0</v>
      </c>
      <c r="V374" s="17" t="n">
        <f aca="false">U374*Q374</f>
        <v>0</v>
      </c>
      <c r="W374" s="19" t="n">
        <f aca="false">U374*R374</f>
        <v>0</v>
      </c>
      <c r="X374" s="20" t="n">
        <f aca="false">MAX(0,K374-C374)</f>
        <v>0</v>
      </c>
      <c r="Y374" s="17" t="n">
        <f aca="false">F374*PARAMETER!$B$5*Q374</f>
        <v>3195742.316</v>
      </c>
      <c r="Z374" s="21" t="n">
        <f aca="false">SUMIF($Y$2:$Y$3205,"&gt;="&amp;Y374)/SUM($Y$2:$Y$3205)</f>
        <v>0.0398628218741173</v>
      </c>
      <c r="AA374" s="16" t="str">
        <f aca="false">IF(Z374&lt;=PARAMETER!$B$7,"A",IF(Z374&lt;=PARAMETER!$B$8,"B","C"))</f>
        <v>A</v>
      </c>
      <c r="AB374" s="22" t="n">
        <f aca="false">G374/F374</f>
        <v>0.0711418376449599</v>
      </c>
      <c r="AC374" s="16" t="str">
        <f aca="false">IF(AB374&lt;=PARAMETER!$B$9,"X",IF(AB374&lt;=PARAMETER!$B$10,"Y","Z"))</f>
        <v>X</v>
      </c>
      <c r="AD374" s="16" t="str">
        <f aca="false">AA374&amp;AC374</f>
        <v>AX</v>
      </c>
      <c r="AE374" s="22" t="n">
        <f aca="false">DATA!I374</f>
        <v>0.63</v>
      </c>
      <c r="AF374" s="18" t="n">
        <f aca="false">DATA!L374</f>
        <v>10</v>
      </c>
      <c r="AG374" s="16" t="str">
        <f aca="false">DATA!K374</f>
        <v>A</v>
      </c>
      <c r="AH374" s="18" t="n">
        <f aca="false">IF(AE374&gt;=PARAMETER!$B$12,1,0)</f>
        <v>0</v>
      </c>
      <c r="AI374" s="18" t="n">
        <f aca="false">IF(AF374&gt;=PARAMETER!$B$13,1,0)</f>
        <v>0</v>
      </c>
      <c r="AJ374" s="18" t="n">
        <f aca="false">IF(AND(AH374=1,AI374=1),1,0)</f>
        <v>0</v>
      </c>
    </row>
    <row r="375" customFormat="false" ht="15" hidden="false" customHeight="false" outlineLevel="0" collapsed="false">
      <c r="A375" s="16" t="str">
        <f aca="false">DATA!A375</f>
        <v>ITM10373</v>
      </c>
      <c r="B375" s="16" t="str">
        <f aca="false">DATA!B375</f>
        <v>Groceries</v>
      </c>
      <c r="C375" s="17" t="n">
        <f aca="false">DATA!C375</f>
        <v>78</v>
      </c>
      <c r="D375" s="17" t="n">
        <f aca="false">DATA!D375</f>
        <v>58</v>
      </c>
      <c r="E375" s="18" t="n">
        <f aca="false">DATA!F375</f>
        <v>7</v>
      </c>
      <c r="F375" s="19" t="n">
        <f aca="false">DATA!G375</f>
        <v>25.34</v>
      </c>
      <c r="G375" s="19" t="n">
        <f aca="false">DATA!H375</f>
        <v>5.34</v>
      </c>
      <c r="H375" s="18" t="n">
        <f aca="false">DATA!E375</f>
        <v>14</v>
      </c>
      <c r="I375" s="20" t="n">
        <f aca="false">F375*E375</f>
        <v>177.38</v>
      </c>
      <c r="J375" s="20" t="n">
        <f aca="false">PARAMETER!$B$4*G375*SQRT(E375)</f>
        <v>23.2390052376865</v>
      </c>
      <c r="K375" s="20" t="n">
        <f aca="false">I375+J375</f>
        <v>200.619005237687</v>
      </c>
      <c r="L375" s="20" t="n">
        <f aca="false">K375+F375*H375</f>
        <v>555.379005237686</v>
      </c>
      <c r="M375" s="16" t="str">
        <f aca="false">IF(C375&lt;=K375,"REORDER",IF(C375&gt;L375,"OVERSTOCK","OK"))</f>
        <v>REORDER</v>
      </c>
      <c r="N375" s="16" t="str">
        <f aca="false">IF(C375&lt;=D375,"REORDER","OK")</f>
        <v>OK</v>
      </c>
      <c r="O375" s="18" t="n">
        <f aca="false">IF(D375&lt;I375,1,0)</f>
        <v>1</v>
      </c>
      <c r="P375" s="20" t="n">
        <f aca="false">C375/F375</f>
        <v>3.07813733228098</v>
      </c>
      <c r="Q375" s="19" t="n">
        <f aca="false">DATA!N375</f>
        <v>16.37</v>
      </c>
      <c r="R375" s="19" t="n">
        <f aca="false">DATA!O375</f>
        <v>1.53</v>
      </c>
      <c r="S375" s="17" t="n">
        <f aca="false">C375*Q375</f>
        <v>1276.86</v>
      </c>
      <c r="T375" s="19" t="n">
        <f aca="false">C375*R375</f>
        <v>119.34</v>
      </c>
      <c r="U375" s="20" t="n">
        <f aca="false">MAX(0,C375-L375)</f>
        <v>0</v>
      </c>
      <c r="V375" s="17" t="n">
        <f aca="false">U375*Q375</f>
        <v>0</v>
      </c>
      <c r="W375" s="19" t="n">
        <f aca="false">U375*R375</f>
        <v>0</v>
      </c>
      <c r="X375" s="20" t="n">
        <f aca="false">MAX(0,K375-C375)</f>
        <v>122.619005237687</v>
      </c>
      <c r="Y375" s="17" t="n">
        <f aca="false">F375*PARAMETER!$B$5*Q375</f>
        <v>151407.767</v>
      </c>
      <c r="Z375" s="21" t="n">
        <f aca="false">SUMIF($Y$2:$Y$3205,"&gt;="&amp;Y375)/SUM($Y$2:$Y$3205)</f>
        <v>0.990718607737054</v>
      </c>
      <c r="AA375" s="16" t="str">
        <f aca="false">IF(Z375&lt;=PARAMETER!$B$7,"A",IF(Z375&lt;=PARAMETER!$B$8,"B","C"))</f>
        <v>C</v>
      </c>
      <c r="AB375" s="22" t="n">
        <f aca="false">G375/F375</f>
        <v>0.210734017363852</v>
      </c>
      <c r="AC375" s="16" t="str">
        <f aca="false">IF(AB375&lt;=PARAMETER!$B$9,"X",IF(AB375&lt;=PARAMETER!$B$10,"Y","Z"))</f>
        <v>X</v>
      </c>
      <c r="AD375" s="16" t="str">
        <f aca="false">AA375&amp;AC375</f>
        <v>CX</v>
      </c>
      <c r="AE375" s="22" t="n">
        <f aca="false">DATA!I375</f>
        <v>0.49</v>
      </c>
      <c r="AF375" s="18" t="n">
        <f aca="false">DATA!L375</f>
        <v>157</v>
      </c>
      <c r="AG375" s="16" t="str">
        <f aca="false">DATA!K375</f>
        <v>C</v>
      </c>
      <c r="AH375" s="18" t="n">
        <f aca="false">IF(AE375&gt;=PARAMETER!$B$12,1,0)</f>
        <v>0</v>
      </c>
      <c r="AI375" s="18" t="n">
        <f aca="false">IF(AF375&gt;=PARAMETER!$B$13,1,0)</f>
        <v>1</v>
      </c>
      <c r="AJ375" s="18" t="n">
        <f aca="false">IF(AND(AH375=1,AI375=1),1,0)</f>
        <v>0</v>
      </c>
    </row>
    <row r="376" customFormat="false" ht="15" hidden="false" customHeight="false" outlineLevel="0" collapsed="false">
      <c r="A376" s="16" t="str">
        <f aca="false">DATA!A376</f>
        <v>ITM10374</v>
      </c>
      <c r="B376" s="16" t="str">
        <f aca="false">DATA!B376</f>
        <v>Electronics</v>
      </c>
      <c r="C376" s="17" t="n">
        <f aca="false">DATA!C376</f>
        <v>151</v>
      </c>
      <c r="D376" s="17" t="n">
        <f aca="false">DATA!D376</f>
        <v>96</v>
      </c>
      <c r="E376" s="18" t="n">
        <f aca="false">DATA!F376</f>
        <v>6</v>
      </c>
      <c r="F376" s="19" t="n">
        <f aca="false">DATA!G376</f>
        <v>30.4</v>
      </c>
      <c r="G376" s="19" t="n">
        <f aca="false">DATA!H376</f>
        <v>5.35</v>
      </c>
      <c r="H376" s="18" t="n">
        <f aca="false">DATA!E376</f>
        <v>11</v>
      </c>
      <c r="I376" s="20" t="n">
        <f aca="false">F376*E376</f>
        <v>182.4</v>
      </c>
      <c r="J376" s="20" t="n">
        <f aca="false">PARAMETER!$B$4*G376*SQRT(E376)</f>
        <v>21.5554286686458</v>
      </c>
      <c r="K376" s="20" t="n">
        <f aca="false">I376+J376</f>
        <v>203.955428668646</v>
      </c>
      <c r="L376" s="20" t="n">
        <f aca="false">K376+F376*H376</f>
        <v>538.355428668646</v>
      </c>
      <c r="M376" s="16" t="str">
        <f aca="false">IF(C376&lt;=K376,"REORDER",IF(C376&gt;L376,"OVERSTOCK","OK"))</f>
        <v>REORDER</v>
      </c>
      <c r="N376" s="16" t="str">
        <f aca="false">IF(C376&lt;=D376,"REORDER","OK")</f>
        <v>OK</v>
      </c>
      <c r="O376" s="18" t="n">
        <f aca="false">IF(D376&lt;I376,1,0)</f>
        <v>1</v>
      </c>
      <c r="P376" s="20" t="n">
        <f aca="false">C376/F376</f>
        <v>4.9671052631579</v>
      </c>
      <c r="Q376" s="19" t="n">
        <f aca="false">DATA!N376</f>
        <v>110.18</v>
      </c>
      <c r="R376" s="19" t="n">
        <f aca="false">DATA!O376</f>
        <v>0.3</v>
      </c>
      <c r="S376" s="17" t="n">
        <f aca="false">C376*Q376</f>
        <v>16637.18</v>
      </c>
      <c r="T376" s="19" t="n">
        <f aca="false">C376*R376</f>
        <v>45.3</v>
      </c>
      <c r="U376" s="20" t="n">
        <f aca="false">MAX(0,C376-L376)</f>
        <v>0</v>
      </c>
      <c r="V376" s="17" t="n">
        <f aca="false">U376*Q376</f>
        <v>0</v>
      </c>
      <c r="W376" s="19" t="n">
        <f aca="false">U376*R376</f>
        <v>0</v>
      </c>
      <c r="X376" s="20" t="n">
        <f aca="false">MAX(0,K376-C376)</f>
        <v>52.9554286686457</v>
      </c>
      <c r="Y376" s="17" t="n">
        <f aca="false">F376*PARAMETER!$B$5*Q376</f>
        <v>1222557.28</v>
      </c>
      <c r="Z376" s="21" t="n">
        <f aca="false">SUMIF($Y$2:$Y$3205,"&gt;="&amp;Y376)/SUM($Y$2:$Y$3205)</f>
        <v>0.635945558390819</v>
      </c>
      <c r="AA376" s="16" t="str">
        <f aca="false">IF(Z376&lt;=PARAMETER!$B$7,"A",IF(Z376&lt;=PARAMETER!$B$8,"B","C"))</f>
        <v>A</v>
      </c>
      <c r="AB376" s="22" t="n">
        <f aca="false">G376/F376</f>
        <v>0.175986842105263</v>
      </c>
      <c r="AC376" s="16" t="str">
        <f aca="false">IF(AB376&lt;=PARAMETER!$B$9,"X",IF(AB376&lt;=PARAMETER!$B$10,"Y","Z"))</f>
        <v>X</v>
      </c>
      <c r="AD376" s="16" t="str">
        <f aca="false">AA376&amp;AC376</f>
        <v>AX</v>
      </c>
      <c r="AE376" s="22" t="n">
        <f aca="false">DATA!I376</f>
        <v>0.12</v>
      </c>
      <c r="AF376" s="18" t="n">
        <f aca="false">DATA!L376</f>
        <v>117</v>
      </c>
      <c r="AG376" s="16" t="str">
        <f aca="false">DATA!K376</f>
        <v>A</v>
      </c>
      <c r="AH376" s="18" t="n">
        <f aca="false">IF(AE376&gt;=PARAMETER!$B$12,1,0)</f>
        <v>0</v>
      </c>
      <c r="AI376" s="18" t="n">
        <f aca="false">IF(AF376&gt;=PARAMETER!$B$13,1,0)</f>
        <v>1</v>
      </c>
      <c r="AJ376" s="18" t="n">
        <f aca="false">IF(AND(AH376=1,AI376=1),1,0)</f>
        <v>0</v>
      </c>
    </row>
    <row r="377" customFormat="false" ht="15" hidden="false" customHeight="false" outlineLevel="0" collapsed="false">
      <c r="A377" s="16" t="str">
        <f aca="false">DATA!A377</f>
        <v>ITM10375</v>
      </c>
      <c r="B377" s="16" t="str">
        <f aca="false">DATA!B377</f>
        <v>Groceries</v>
      </c>
      <c r="C377" s="17" t="n">
        <f aca="false">DATA!C377</f>
        <v>123</v>
      </c>
      <c r="D377" s="17" t="n">
        <f aca="false">DATA!D377</f>
        <v>29</v>
      </c>
      <c r="E377" s="18" t="n">
        <f aca="false">DATA!F377</f>
        <v>8</v>
      </c>
      <c r="F377" s="19" t="n">
        <f aca="false">DATA!G377</f>
        <v>9.86</v>
      </c>
      <c r="G377" s="19" t="n">
        <f aca="false">DATA!H377</f>
        <v>8.24</v>
      </c>
      <c r="H377" s="18" t="n">
        <f aca="false">DATA!E377</f>
        <v>13</v>
      </c>
      <c r="I377" s="20" t="n">
        <f aca="false">F377*E377</f>
        <v>78.88</v>
      </c>
      <c r="J377" s="20" t="n">
        <f aca="false">PARAMETER!$B$4*G377*SQRT(E377)</f>
        <v>38.3353525851832</v>
      </c>
      <c r="K377" s="20" t="n">
        <f aca="false">I377+J377</f>
        <v>117.215352585183</v>
      </c>
      <c r="L377" s="20" t="n">
        <f aca="false">K377+F377*H377</f>
        <v>245.395352585183</v>
      </c>
      <c r="M377" s="16" t="str">
        <f aca="false">IF(C377&lt;=K377,"REORDER",IF(C377&gt;L377,"OVERSTOCK","OK"))</f>
        <v>OK</v>
      </c>
      <c r="N377" s="16" t="str">
        <f aca="false">IF(C377&lt;=D377,"REORDER","OK")</f>
        <v>OK</v>
      </c>
      <c r="O377" s="18" t="n">
        <f aca="false">IF(D377&lt;I377,1,0)</f>
        <v>1</v>
      </c>
      <c r="P377" s="20" t="n">
        <f aca="false">C377/F377</f>
        <v>12.474645030426</v>
      </c>
      <c r="Q377" s="19" t="n">
        <f aca="false">DATA!N377</f>
        <v>65.29</v>
      </c>
      <c r="R377" s="19" t="n">
        <f aca="false">DATA!O377</f>
        <v>1.72</v>
      </c>
      <c r="S377" s="17" t="n">
        <f aca="false">C377*Q377</f>
        <v>8030.67</v>
      </c>
      <c r="T377" s="19" t="n">
        <f aca="false">C377*R377</f>
        <v>211.56</v>
      </c>
      <c r="U377" s="20" t="n">
        <f aca="false">MAX(0,C377-L377)</f>
        <v>0</v>
      </c>
      <c r="V377" s="17" t="n">
        <f aca="false">U377*Q377</f>
        <v>0</v>
      </c>
      <c r="W377" s="19" t="n">
        <f aca="false">U377*R377</f>
        <v>0</v>
      </c>
      <c r="X377" s="20" t="n">
        <f aca="false">MAX(0,K377-C377)</f>
        <v>0</v>
      </c>
      <c r="Y377" s="17" t="n">
        <f aca="false">F377*PARAMETER!$B$5*Q377</f>
        <v>234972.181</v>
      </c>
      <c r="Z377" s="21" t="n">
        <f aca="false">SUMIF($Y$2:$Y$3205,"&gt;="&amp;Y377)/SUM($Y$2:$Y$3205)</f>
        <v>0.975899673385067</v>
      </c>
      <c r="AA377" s="16" t="str">
        <f aca="false">IF(Z377&lt;=PARAMETER!$B$7,"A",IF(Z377&lt;=PARAMETER!$B$8,"B","C"))</f>
        <v>C</v>
      </c>
      <c r="AB377" s="22" t="n">
        <f aca="false">G377/F377</f>
        <v>0.835699797160244</v>
      </c>
      <c r="AC377" s="16" t="str">
        <f aca="false">IF(AB377&lt;=PARAMETER!$B$9,"X",IF(AB377&lt;=PARAMETER!$B$10,"Y","Z"))</f>
        <v>Z</v>
      </c>
      <c r="AD377" s="16" t="str">
        <f aca="false">AA377&amp;AC377</f>
        <v>CZ</v>
      </c>
      <c r="AE377" s="22" t="n">
        <f aca="false">DATA!I377</f>
        <v>0.93</v>
      </c>
      <c r="AF377" s="18" t="n">
        <f aca="false">DATA!L377</f>
        <v>168</v>
      </c>
      <c r="AG377" s="16" t="str">
        <f aca="false">DATA!K377</f>
        <v>B</v>
      </c>
      <c r="AH377" s="18" t="n">
        <f aca="false">IF(AE377&gt;=PARAMETER!$B$12,1,0)</f>
        <v>1</v>
      </c>
      <c r="AI377" s="18" t="n">
        <f aca="false">IF(AF377&gt;=PARAMETER!$B$13,1,0)</f>
        <v>1</v>
      </c>
      <c r="AJ377" s="18" t="n">
        <f aca="false">IF(AND(AH377=1,AI377=1),1,0)</f>
        <v>1</v>
      </c>
    </row>
    <row r="378" customFormat="false" ht="15" hidden="false" customHeight="false" outlineLevel="0" collapsed="false">
      <c r="A378" s="16" t="str">
        <f aca="false">DATA!A378</f>
        <v>ITM10376</v>
      </c>
      <c r="B378" s="16" t="str">
        <f aca="false">DATA!B378</f>
        <v>Pharma</v>
      </c>
      <c r="C378" s="17" t="n">
        <f aca="false">DATA!C378</f>
        <v>214</v>
      </c>
      <c r="D378" s="17" t="n">
        <f aca="false">DATA!D378</f>
        <v>26</v>
      </c>
      <c r="E378" s="18" t="n">
        <f aca="false">DATA!F378</f>
        <v>9</v>
      </c>
      <c r="F378" s="19" t="n">
        <f aca="false">DATA!G378</f>
        <v>27.51</v>
      </c>
      <c r="G378" s="19" t="n">
        <f aca="false">DATA!H378</f>
        <v>7.65</v>
      </c>
      <c r="H378" s="18" t="n">
        <f aca="false">DATA!E378</f>
        <v>11</v>
      </c>
      <c r="I378" s="20" t="n">
        <f aca="false">F378*E378</f>
        <v>247.59</v>
      </c>
      <c r="J378" s="20" t="n">
        <f aca="false">PARAMETER!$B$4*G378*SQRT(E378)</f>
        <v>37.7493907385363</v>
      </c>
      <c r="K378" s="20" t="n">
        <f aca="false">I378+J378</f>
        <v>285.339390738536</v>
      </c>
      <c r="L378" s="20" t="n">
        <f aca="false">K378+F378*H378</f>
        <v>587.949390738536</v>
      </c>
      <c r="M378" s="16" t="str">
        <f aca="false">IF(C378&lt;=K378,"REORDER",IF(C378&gt;L378,"OVERSTOCK","OK"))</f>
        <v>REORDER</v>
      </c>
      <c r="N378" s="16" t="str">
        <f aca="false">IF(C378&lt;=D378,"REORDER","OK")</f>
        <v>OK</v>
      </c>
      <c r="O378" s="18" t="n">
        <f aca="false">IF(D378&lt;I378,1,0)</f>
        <v>1</v>
      </c>
      <c r="P378" s="20" t="n">
        <f aca="false">C378/F378</f>
        <v>7.77898945837877</v>
      </c>
      <c r="Q378" s="19" t="n">
        <f aca="false">DATA!N378</f>
        <v>164.64</v>
      </c>
      <c r="R378" s="19" t="n">
        <f aca="false">DATA!O378</f>
        <v>0.38</v>
      </c>
      <c r="S378" s="17" t="n">
        <f aca="false">C378*Q378</f>
        <v>35232.96</v>
      </c>
      <c r="T378" s="19" t="n">
        <f aca="false">C378*R378</f>
        <v>81.32</v>
      </c>
      <c r="U378" s="20" t="n">
        <f aca="false">MAX(0,C378-L378)</f>
        <v>0</v>
      </c>
      <c r="V378" s="17" t="n">
        <f aca="false">U378*Q378</f>
        <v>0</v>
      </c>
      <c r="W378" s="19" t="n">
        <f aca="false">U378*R378</f>
        <v>0</v>
      </c>
      <c r="X378" s="20" t="n">
        <f aca="false">MAX(0,K378-C378)</f>
        <v>71.3393907385363</v>
      </c>
      <c r="Y378" s="17" t="n">
        <f aca="false">F378*PARAMETER!$B$5*Q378</f>
        <v>1653174.936</v>
      </c>
      <c r="Z378" s="21" t="n">
        <f aca="false">SUMIF($Y$2:$Y$3205,"&gt;="&amp;Y378)/SUM($Y$2:$Y$3205)</f>
        <v>0.469854506232258</v>
      </c>
      <c r="AA378" s="16" t="str">
        <f aca="false">IF(Z378&lt;=PARAMETER!$B$7,"A",IF(Z378&lt;=PARAMETER!$B$8,"B","C"))</f>
        <v>A</v>
      </c>
      <c r="AB378" s="22" t="n">
        <f aca="false">G378/F378</f>
        <v>0.278080697928026</v>
      </c>
      <c r="AC378" s="16" t="str">
        <f aca="false">IF(AB378&lt;=PARAMETER!$B$9,"X",IF(AB378&lt;=PARAMETER!$B$10,"Y","Z"))</f>
        <v>Y</v>
      </c>
      <c r="AD378" s="16" t="str">
        <f aca="false">AA378&amp;AC378</f>
        <v>AY</v>
      </c>
      <c r="AE378" s="22" t="n">
        <f aca="false">DATA!I378</f>
        <v>0.11</v>
      </c>
      <c r="AF378" s="18" t="n">
        <f aca="false">DATA!L378</f>
        <v>77</v>
      </c>
      <c r="AG378" s="16" t="str">
        <f aca="false">DATA!K378</f>
        <v>B</v>
      </c>
      <c r="AH378" s="18" t="n">
        <f aca="false">IF(AE378&gt;=PARAMETER!$B$12,1,0)</f>
        <v>0</v>
      </c>
      <c r="AI378" s="18" t="n">
        <f aca="false">IF(AF378&gt;=PARAMETER!$B$13,1,0)</f>
        <v>0</v>
      </c>
      <c r="AJ378" s="18" t="n">
        <f aca="false">IF(AND(AH378=1,AI378=1),1,0)</f>
        <v>0</v>
      </c>
    </row>
    <row r="379" customFormat="false" ht="15" hidden="false" customHeight="false" outlineLevel="0" collapsed="false">
      <c r="A379" s="16" t="str">
        <f aca="false">DATA!A379</f>
        <v>ITM10377</v>
      </c>
      <c r="B379" s="16" t="str">
        <f aca="false">DATA!B379</f>
        <v>Apparel</v>
      </c>
      <c r="C379" s="17" t="n">
        <f aca="false">DATA!C379</f>
        <v>432</v>
      </c>
      <c r="D379" s="17" t="n">
        <f aca="false">DATA!D379</f>
        <v>37</v>
      </c>
      <c r="E379" s="18" t="n">
        <f aca="false">DATA!F379</f>
        <v>4</v>
      </c>
      <c r="F379" s="19" t="n">
        <f aca="false">DATA!G379</f>
        <v>14.46</v>
      </c>
      <c r="G379" s="19" t="n">
        <f aca="false">DATA!H379</f>
        <v>9.18</v>
      </c>
      <c r="H379" s="18" t="n">
        <f aca="false">DATA!E379</f>
        <v>8</v>
      </c>
      <c r="I379" s="20" t="n">
        <f aca="false">F379*E379</f>
        <v>57.84</v>
      </c>
      <c r="J379" s="20" t="n">
        <f aca="false">PARAMETER!$B$4*G379*SQRT(E379)</f>
        <v>30.199512590829</v>
      </c>
      <c r="K379" s="20" t="n">
        <f aca="false">I379+J379</f>
        <v>88.039512590829</v>
      </c>
      <c r="L379" s="20" t="n">
        <f aca="false">K379+F379*H379</f>
        <v>203.719512590829</v>
      </c>
      <c r="M379" s="16" t="str">
        <f aca="false">IF(C379&lt;=K379,"REORDER",IF(C379&gt;L379,"OVERSTOCK","OK"))</f>
        <v>OVERSTOCK</v>
      </c>
      <c r="N379" s="16" t="str">
        <f aca="false">IF(C379&lt;=D379,"REORDER","OK")</f>
        <v>OK</v>
      </c>
      <c r="O379" s="18" t="n">
        <f aca="false">IF(D379&lt;I379,1,0)</f>
        <v>1</v>
      </c>
      <c r="P379" s="20" t="n">
        <f aca="false">C379/F379</f>
        <v>29.8755186721992</v>
      </c>
      <c r="Q379" s="19" t="n">
        <f aca="false">DATA!N379</f>
        <v>51.33</v>
      </c>
      <c r="R379" s="19" t="n">
        <f aca="false">DATA!O379</f>
        <v>1.42</v>
      </c>
      <c r="S379" s="17" t="n">
        <f aca="false">C379*Q379</f>
        <v>22174.56</v>
      </c>
      <c r="T379" s="19" t="n">
        <f aca="false">C379*R379</f>
        <v>613.44</v>
      </c>
      <c r="U379" s="20" t="n">
        <f aca="false">MAX(0,C379-L379)</f>
        <v>228.280487409171</v>
      </c>
      <c r="V379" s="17" t="n">
        <f aca="false">U379*Q379</f>
        <v>11717.6374187127</v>
      </c>
      <c r="W379" s="19" t="n">
        <f aca="false">U379*R379</f>
        <v>324.158292121023</v>
      </c>
      <c r="X379" s="20" t="n">
        <f aca="false">MAX(0,K379-C379)</f>
        <v>0</v>
      </c>
      <c r="Y379" s="17" t="n">
        <f aca="false">F379*PARAMETER!$B$5*Q379</f>
        <v>270914.607</v>
      </c>
      <c r="Z379" s="21" t="n">
        <f aca="false">SUMIF($Y$2:$Y$3205,"&gt;="&amp;Y379)/SUM($Y$2:$Y$3205)</f>
        <v>0.967061908344594</v>
      </c>
      <c r="AA379" s="16" t="str">
        <f aca="false">IF(Z379&lt;=PARAMETER!$B$7,"A",IF(Z379&lt;=PARAMETER!$B$8,"B","C"))</f>
        <v>C</v>
      </c>
      <c r="AB379" s="22" t="n">
        <f aca="false">G379/F379</f>
        <v>0.634854771784232</v>
      </c>
      <c r="AC379" s="16" t="str">
        <f aca="false">IF(AB379&lt;=PARAMETER!$B$9,"X",IF(AB379&lt;=PARAMETER!$B$10,"Y","Z"))</f>
        <v>Z</v>
      </c>
      <c r="AD379" s="16" t="str">
        <f aca="false">AA379&amp;AC379</f>
        <v>CZ</v>
      </c>
      <c r="AE379" s="22" t="n">
        <f aca="false">DATA!I379</f>
        <v>0.62</v>
      </c>
      <c r="AF379" s="18" t="n">
        <f aca="false">DATA!L379</f>
        <v>21</v>
      </c>
      <c r="AG379" s="16" t="str">
        <f aca="false">DATA!K379</f>
        <v>A</v>
      </c>
      <c r="AH379" s="18" t="n">
        <f aca="false">IF(AE379&gt;=PARAMETER!$B$12,1,0)</f>
        <v>0</v>
      </c>
      <c r="AI379" s="18" t="n">
        <f aca="false">IF(AF379&gt;=PARAMETER!$B$13,1,0)</f>
        <v>0</v>
      </c>
      <c r="AJ379" s="18" t="n">
        <f aca="false">IF(AND(AH379=1,AI379=1),1,0)</f>
        <v>0</v>
      </c>
    </row>
    <row r="380" customFormat="false" ht="15" hidden="false" customHeight="false" outlineLevel="0" collapsed="false">
      <c r="A380" s="16" t="str">
        <f aca="false">DATA!A380</f>
        <v>ITM10378</v>
      </c>
      <c r="B380" s="16" t="str">
        <f aca="false">DATA!B380</f>
        <v>Apparel</v>
      </c>
      <c r="C380" s="17" t="n">
        <f aca="false">DATA!C380</f>
        <v>176</v>
      </c>
      <c r="D380" s="17" t="n">
        <f aca="false">DATA!D380</f>
        <v>50</v>
      </c>
      <c r="E380" s="18" t="n">
        <f aca="false">DATA!F380</f>
        <v>5</v>
      </c>
      <c r="F380" s="19" t="n">
        <f aca="false">DATA!G380</f>
        <v>36.8</v>
      </c>
      <c r="G380" s="19" t="n">
        <f aca="false">DATA!H380</f>
        <v>8.41</v>
      </c>
      <c r="H380" s="18" t="n">
        <f aca="false">DATA!E380</f>
        <v>9</v>
      </c>
      <c r="I380" s="20" t="n">
        <f aca="false">F380*E380</f>
        <v>184</v>
      </c>
      <c r="J380" s="20" t="n">
        <f aca="false">PARAMETER!$B$4*G380*SQRT(E380)</f>
        <v>30.9320180375938</v>
      </c>
      <c r="K380" s="20" t="n">
        <f aca="false">I380+J380</f>
        <v>214.932018037594</v>
      </c>
      <c r="L380" s="20" t="n">
        <f aca="false">K380+F380*H380</f>
        <v>546.132018037594</v>
      </c>
      <c r="M380" s="16" t="str">
        <f aca="false">IF(C380&lt;=K380,"REORDER",IF(C380&gt;L380,"OVERSTOCK","OK"))</f>
        <v>REORDER</v>
      </c>
      <c r="N380" s="16" t="str">
        <f aca="false">IF(C380&lt;=D380,"REORDER","OK")</f>
        <v>OK</v>
      </c>
      <c r="O380" s="18" t="n">
        <f aca="false">IF(D380&lt;I380,1,0)</f>
        <v>1</v>
      </c>
      <c r="P380" s="20" t="n">
        <f aca="false">C380/F380</f>
        <v>4.78260869565218</v>
      </c>
      <c r="Q380" s="19" t="n">
        <f aca="false">DATA!N380</f>
        <v>12.19</v>
      </c>
      <c r="R380" s="19" t="n">
        <f aca="false">DATA!O380</f>
        <v>1.05</v>
      </c>
      <c r="S380" s="17" t="n">
        <f aca="false">C380*Q380</f>
        <v>2145.44</v>
      </c>
      <c r="T380" s="19" t="n">
        <f aca="false">C380*R380</f>
        <v>184.8</v>
      </c>
      <c r="U380" s="20" t="n">
        <f aca="false">MAX(0,C380-L380)</f>
        <v>0</v>
      </c>
      <c r="V380" s="17" t="n">
        <f aca="false">U380*Q380</f>
        <v>0</v>
      </c>
      <c r="W380" s="19" t="n">
        <f aca="false">U380*R380</f>
        <v>0</v>
      </c>
      <c r="X380" s="20" t="n">
        <f aca="false">MAX(0,K380-C380)</f>
        <v>38.9320180375938</v>
      </c>
      <c r="Y380" s="17" t="n">
        <f aca="false">F380*PARAMETER!$B$5*Q380</f>
        <v>163736.08</v>
      </c>
      <c r="Z380" s="21" t="n">
        <f aca="false">SUMIF($Y$2:$Y$3205,"&gt;="&amp;Y380)/SUM($Y$2:$Y$3205)</f>
        <v>0.988804702328188</v>
      </c>
      <c r="AA380" s="16" t="str">
        <f aca="false">IF(Z380&lt;=PARAMETER!$B$7,"A",IF(Z380&lt;=PARAMETER!$B$8,"B","C"))</f>
        <v>C</v>
      </c>
      <c r="AB380" s="22" t="n">
        <f aca="false">G380/F380</f>
        <v>0.228532608695652</v>
      </c>
      <c r="AC380" s="16" t="str">
        <f aca="false">IF(AB380&lt;=PARAMETER!$B$9,"X",IF(AB380&lt;=PARAMETER!$B$10,"Y","Z"))</f>
        <v>X</v>
      </c>
      <c r="AD380" s="16" t="str">
        <f aca="false">AA380&amp;AC380</f>
        <v>CX</v>
      </c>
      <c r="AE380" s="22" t="n">
        <f aca="false">DATA!I380</f>
        <v>0.97</v>
      </c>
      <c r="AF380" s="18" t="n">
        <f aca="false">DATA!L380</f>
        <v>159</v>
      </c>
      <c r="AG380" s="16" t="str">
        <f aca="false">DATA!K380</f>
        <v>A</v>
      </c>
      <c r="AH380" s="18" t="n">
        <f aca="false">IF(AE380&gt;=PARAMETER!$B$12,1,0)</f>
        <v>1</v>
      </c>
      <c r="AI380" s="18" t="n">
        <f aca="false">IF(AF380&gt;=PARAMETER!$B$13,1,0)</f>
        <v>1</v>
      </c>
      <c r="AJ380" s="18" t="n">
        <f aca="false">IF(AND(AH380=1,AI380=1),1,0)</f>
        <v>1</v>
      </c>
    </row>
    <row r="381" customFormat="false" ht="15" hidden="false" customHeight="false" outlineLevel="0" collapsed="false">
      <c r="A381" s="16" t="str">
        <f aca="false">DATA!A381</f>
        <v>ITM10379</v>
      </c>
      <c r="B381" s="16" t="str">
        <f aca="false">DATA!B381</f>
        <v>Automotive</v>
      </c>
      <c r="C381" s="17" t="n">
        <f aca="false">DATA!C381</f>
        <v>117</v>
      </c>
      <c r="D381" s="17" t="n">
        <f aca="false">DATA!D381</f>
        <v>75</v>
      </c>
      <c r="E381" s="18" t="n">
        <f aca="false">DATA!F381</f>
        <v>6</v>
      </c>
      <c r="F381" s="19" t="n">
        <f aca="false">DATA!G381</f>
        <v>41.79</v>
      </c>
      <c r="G381" s="19" t="n">
        <f aca="false">DATA!H381</f>
        <v>2.91</v>
      </c>
      <c r="H381" s="18" t="n">
        <f aca="false">DATA!E381</f>
        <v>4</v>
      </c>
      <c r="I381" s="20" t="n">
        <f aca="false">F381*E381</f>
        <v>250.74</v>
      </c>
      <c r="J381" s="20" t="n">
        <f aca="false">PARAMETER!$B$4*G381*SQRT(E381)</f>
        <v>11.7245415749083</v>
      </c>
      <c r="K381" s="20" t="n">
        <f aca="false">I381+J381</f>
        <v>262.464541574908</v>
      </c>
      <c r="L381" s="20" t="n">
        <f aca="false">K381+F381*H381</f>
        <v>429.624541574908</v>
      </c>
      <c r="M381" s="16" t="str">
        <f aca="false">IF(C381&lt;=K381,"REORDER",IF(C381&gt;L381,"OVERSTOCK","OK"))</f>
        <v>REORDER</v>
      </c>
      <c r="N381" s="16" t="str">
        <f aca="false">IF(C381&lt;=D381,"REORDER","OK")</f>
        <v>OK</v>
      </c>
      <c r="O381" s="18" t="n">
        <f aca="false">IF(D381&lt;I381,1,0)</f>
        <v>1</v>
      </c>
      <c r="P381" s="20" t="n">
        <f aca="false">C381/F381</f>
        <v>2.79971284996411</v>
      </c>
      <c r="Q381" s="19" t="n">
        <f aca="false">DATA!N381</f>
        <v>88.78</v>
      </c>
      <c r="R381" s="19" t="n">
        <f aca="false">DATA!O381</f>
        <v>1.44</v>
      </c>
      <c r="S381" s="17" t="n">
        <f aca="false">C381*Q381</f>
        <v>10387.26</v>
      </c>
      <c r="T381" s="19" t="n">
        <f aca="false">C381*R381</f>
        <v>168.48</v>
      </c>
      <c r="U381" s="20" t="n">
        <f aca="false">MAX(0,C381-L381)</f>
        <v>0</v>
      </c>
      <c r="V381" s="17" t="n">
        <f aca="false">U381*Q381</f>
        <v>0</v>
      </c>
      <c r="W381" s="19" t="n">
        <f aca="false">U381*R381</f>
        <v>0</v>
      </c>
      <c r="X381" s="20" t="n">
        <f aca="false">MAX(0,K381-C381)</f>
        <v>145.464541574908</v>
      </c>
      <c r="Y381" s="17" t="n">
        <f aca="false">F381*PARAMETER!$B$5*Q381</f>
        <v>1354192.413</v>
      </c>
      <c r="Z381" s="21" t="n">
        <f aca="false">SUMIF($Y$2:$Y$3205,"&gt;="&amp;Y381)/SUM($Y$2:$Y$3205)</f>
        <v>0.585463170322401</v>
      </c>
      <c r="AA381" s="16" t="str">
        <f aca="false">IF(Z381&lt;=PARAMETER!$B$7,"A",IF(Z381&lt;=PARAMETER!$B$8,"B","C"))</f>
        <v>A</v>
      </c>
      <c r="AB381" s="22" t="n">
        <f aca="false">G381/F381</f>
        <v>0.0696338837042355</v>
      </c>
      <c r="AC381" s="16" t="str">
        <f aca="false">IF(AB381&lt;=PARAMETER!$B$9,"X",IF(AB381&lt;=PARAMETER!$B$10,"Y","Z"))</f>
        <v>X</v>
      </c>
      <c r="AD381" s="16" t="str">
        <f aca="false">AA381&amp;AC381</f>
        <v>AX</v>
      </c>
      <c r="AE381" s="22" t="n">
        <f aca="false">DATA!I381</f>
        <v>0.31</v>
      </c>
      <c r="AF381" s="18" t="n">
        <f aca="false">DATA!L381</f>
        <v>138</v>
      </c>
      <c r="AG381" s="16" t="str">
        <f aca="false">DATA!K381</f>
        <v>A</v>
      </c>
      <c r="AH381" s="18" t="n">
        <f aca="false">IF(AE381&gt;=PARAMETER!$B$12,1,0)</f>
        <v>0</v>
      </c>
      <c r="AI381" s="18" t="n">
        <f aca="false">IF(AF381&gt;=PARAMETER!$B$13,1,0)</f>
        <v>1</v>
      </c>
      <c r="AJ381" s="18" t="n">
        <f aca="false">IF(AND(AH381=1,AI381=1),1,0)</f>
        <v>0</v>
      </c>
    </row>
    <row r="382" customFormat="false" ht="15" hidden="false" customHeight="false" outlineLevel="0" collapsed="false">
      <c r="A382" s="16" t="str">
        <f aca="false">DATA!A382</f>
        <v>ITM10380</v>
      </c>
      <c r="B382" s="16" t="str">
        <f aca="false">DATA!B382</f>
        <v>Apparel</v>
      </c>
      <c r="C382" s="17" t="n">
        <f aca="false">DATA!C382</f>
        <v>245</v>
      </c>
      <c r="D382" s="17" t="n">
        <f aca="false">DATA!D382</f>
        <v>34</v>
      </c>
      <c r="E382" s="18" t="n">
        <f aca="false">DATA!F382</f>
        <v>6</v>
      </c>
      <c r="F382" s="19" t="n">
        <f aca="false">DATA!G382</f>
        <v>36.03</v>
      </c>
      <c r="G382" s="19" t="n">
        <f aca="false">DATA!H382</f>
        <v>3.65</v>
      </c>
      <c r="H382" s="18" t="n">
        <f aca="false">DATA!E382</f>
        <v>11</v>
      </c>
      <c r="I382" s="20" t="n">
        <f aca="false">F382*E382</f>
        <v>216.18</v>
      </c>
      <c r="J382" s="20" t="n">
        <f aca="false">PARAMETER!$B$4*G382*SQRT(E382)</f>
        <v>14.7060401197303</v>
      </c>
      <c r="K382" s="20" t="n">
        <f aca="false">I382+J382</f>
        <v>230.88604011973</v>
      </c>
      <c r="L382" s="20" t="n">
        <f aca="false">K382+F382*H382</f>
        <v>627.21604011973</v>
      </c>
      <c r="M382" s="16" t="str">
        <f aca="false">IF(C382&lt;=K382,"REORDER",IF(C382&gt;L382,"OVERSTOCK","OK"))</f>
        <v>OK</v>
      </c>
      <c r="N382" s="16" t="str">
        <f aca="false">IF(C382&lt;=D382,"REORDER","OK")</f>
        <v>OK</v>
      </c>
      <c r="O382" s="18" t="n">
        <f aca="false">IF(D382&lt;I382,1,0)</f>
        <v>1</v>
      </c>
      <c r="P382" s="20" t="n">
        <f aca="false">C382/F382</f>
        <v>6.79988898140439</v>
      </c>
      <c r="Q382" s="19" t="n">
        <f aca="false">DATA!N382</f>
        <v>22.18</v>
      </c>
      <c r="R382" s="19" t="n">
        <f aca="false">DATA!O382</f>
        <v>1.55</v>
      </c>
      <c r="S382" s="17" t="n">
        <f aca="false">C382*Q382</f>
        <v>5434.1</v>
      </c>
      <c r="T382" s="19" t="n">
        <f aca="false">C382*R382</f>
        <v>379.75</v>
      </c>
      <c r="U382" s="20" t="n">
        <f aca="false">MAX(0,C382-L382)</f>
        <v>0</v>
      </c>
      <c r="V382" s="17" t="n">
        <f aca="false">U382*Q382</f>
        <v>0</v>
      </c>
      <c r="W382" s="19" t="n">
        <f aca="false">U382*R382</f>
        <v>0</v>
      </c>
      <c r="X382" s="20" t="n">
        <f aca="false">MAX(0,K382-C382)</f>
        <v>0</v>
      </c>
      <c r="Y382" s="17" t="n">
        <f aca="false">F382*PARAMETER!$B$5*Q382</f>
        <v>291688.071</v>
      </c>
      <c r="Z382" s="21" t="n">
        <f aca="false">SUMIF($Y$2:$Y$3205,"&gt;="&amp;Y382)/SUM($Y$2:$Y$3205)</f>
        <v>0.961924761895189</v>
      </c>
      <c r="AA382" s="16" t="str">
        <f aca="false">IF(Z382&lt;=PARAMETER!$B$7,"A",IF(Z382&lt;=PARAMETER!$B$8,"B","C"))</f>
        <v>C</v>
      </c>
      <c r="AB382" s="22" t="n">
        <f aca="false">G382/F382</f>
        <v>0.101304468498474</v>
      </c>
      <c r="AC382" s="16" t="str">
        <f aca="false">IF(AB382&lt;=PARAMETER!$B$9,"X",IF(AB382&lt;=PARAMETER!$B$10,"Y","Z"))</f>
        <v>X</v>
      </c>
      <c r="AD382" s="16" t="str">
        <f aca="false">AA382&amp;AC382</f>
        <v>CX</v>
      </c>
      <c r="AE382" s="22" t="n">
        <f aca="false">DATA!I382</f>
        <v>0.33</v>
      </c>
      <c r="AF382" s="18" t="n">
        <f aca="false">DATA!L382</f>
        <v>135</v>
      </c>
      <c r="AG382" s="16" t="str">
        <f aca="false">DATA!K382</f>
        <v>C</v>
      </c>
      <c r="AH382" s="18" t="n">
        <f aca="false">IF(AE382&gt;=PARAMETER!$B$12,1,0)</f>
        <v>0</v>
      </c>
      <c r="AI382" s="18" t="n">
        <f aca="false">IF(AF382&gt;=PARAMETER!$B$13,1,0)</f>
        <v>1</v>
      </c>
      <c r="AJ382" s="18" t="n">
        <f aca="false">IF(AND(AH382=1,AI382=1),1,0)</f>
        <v>0</v>
      </c>
    </row>
    <row r="383" customFormat="false" ht="15" hidden="false" customHeight="false" outlineLevel="0" collapsed="false">
      <c r="A383" s="16" t="str">
        <f aca="false">DATA!A383</f>
        <v>ITM10381</v>
      </c>
      <c r="B383" s="16" t="str">
        <f aca="false">DATA!B383</f>
        <v>Automotive</v>
      </c>
      <c r="C383" s="17" t="n">
        <f aca="false">DATA!C383</f>
        <v>431</v>
      </c>
      <c r="D383" s="17" t="n">
        <f aca="false">DATA!D383</f>
        <v>67</v>
      </c>
      <c r="E383" s="18" t="n">
        <f aca="false">DATA!F383</f>
        <v>8</v>
      </c>
      <c r="F383" s="19" t="n">
        <f aca="false">DATA!G383</f>
        <v>36.78</v>
      </c>
      <c r="G383" s="19" t="n">
        <f aca="false">DATA!H383</f>
        <v>5.25</v>
      </c>
      <c r="H383" s="18" t="n">
        <f aca="false">DATA!E383</f>
        <v>14</v>
      </c>
      <c r="I383" s="20" t="n">
        <f aca="false">F383*E383</f>
        <v>294.24</v>
      </c>
      <c r="J383" s="20" t="n">
        <f aca="false">PARAMETER!$B$4*G383*SQRT(E383)</f>
        <v>24.4248302272101</v>
      </c>
      <c r="K383" s="20" t="n">
        <f aca="false">I383+J383</f>
        <v>318.66483022721</v>
      </c>
      <c r="L383" s="20" t="n">
        <f aca="false">K383+F383*H383</f>
        <v>833.58483022721</v>
      </c>
      <c r="M383" s="16" t="str">
        <f aca="false">IF(C383&lt;=K383,"REORDER",IF(C383&gt;L383,"OVERSTOCK","OK"))</f>
        <v>OK</v>
      </c>
      <c r="N383" s="16" t="str">
        <f aca="false">IF(C383&lt;=D383,"REORDER","OK")</f>
        <v>OK</v>
      </c>
      <c r="O383" s="18" t="n">
        <f aca="false">IF(D383&lt;I383,1,0)</f>
        <v>1</v>
      </c>
      <c r="P383" s="20" t="n">
        <f aca="false">C383/F383</f>
        <v>11.7183251767265</v>
      </c>
      <c r="Q383" s="19" t="n">
        <f aca="false">DATA!N383</f>
        <v>65.12</v>
      </c>
      <c r="R383" s="19" t="n">
        <f aca="false">DATA!O383</f>
        <v>1.63</v>
      </c>
      <c r="S383" s="17" t="n">
        <f aca="false">C383*Q383</f>
        <v>28066.72</v>
      </c>
      <c r="T383" s="19" t="n">
        <f aca="false">C383*R383</f>
        <v>702.53</v>
      </c>
      <c r="U383" s="20" t="n">
        <f aca="false">MAX(0,C383-L383)</f>
        <v>0</v>
      </c>
      <c r="V383" s="17" t="n">
        <f aca="false">U383*Q383</f>
        <v>0</v>
      </c>
      <c r="W383" s="19" t="n">
        <f aca="false">U383*R383</f>
        <v>0</v>
      </c>
      <c r="X383" s="20" t="n">
        <f aca="false">MAX(0,K383-C383)</f>
        <v>0</v>
      </c>
      <c r="Y383" s="17" t="n">
        <f aca="false">F383*PARAMETER!$B$5*Q383</f>
        <v>874216.464</v>
      </c>
      <c r="Z383" s="21" t="n">
        <f aca="false">SUMIF($Y$2:$Y$3205,"&gt;="&amp;Y383)/SUM($Y$2:$Y$3205)</f>
        <v>0.78508649187211</v>
      </c>
      <c r="AA383" s="16" t="str">
        <f aca="false">IF(Z383&lt;=PARAMETER!$B$7,"A",IF(Z383&lt;=PARAMETER!$B$8,"B","C"))</f>
        <v>A</v>
      </c>
      <c r="AB383" s="22" t="n">
        <f aca="false">G383/F383</f>
        <v>0.142740619902121</v>
      </c>
      <c r="AC383" s="16" t="str">
        <f aca="false">IF(AB383&lt;=PARAMETER!$B$9,"X",IF(AB383&lt;=PARAMETER!$B$10,"Y","Z"))</f>
        <v>X</v>
      </c>
      <c r="AD383" s="16" t="str">
        <f aca="false">AA383&amp;AC383</f>
        <v>AX</v>
      </c>
      <c r="AE383" s="22" t="n">
        <f aca="false">DATA!I383</f>
        <v>0.1</v>
      </c>
      <c r="AF383" s="18" t="n">
        <f aca="false">DATA!L383</f>
        <v>10</v>
      </c>
      <c r="AG383" s="16" t="str">
        <f aca="false">DATA!K383</f>
        <v>C</v>
      </c>
      <c r="AH383" s="18" t="n">
        <f aca="false">IF(AE383&gt;=PARAMETER!$B$12,1,0)</f>
        <v>0</v>
      </c>
      <c r="AI383" s="18" t="n">
        <f aca="false">IF(AF383&gt;=PARAMETER!$B$13,1,0)</f>
        <v>0</v>
      </c>
      <c r="AJ383" s="18" t="n">
        <f aca="false">IF(AND(AH383=1,AI383=1),1,0)</f>
        <v>0</v>
      </c>
    </row>
    <row r="384" customFormat="false" ht="15" hidden="false" customHeight="false" outlineLevel="0" collapsed="false">
      <c r="A384" s="16" t="str">
        <f aca="false">DATA!A384</f>
        <v>ITM10382</v>
      </c>
      <c r="B384" s="16" t="str">
        <f aca="false">DATA!B384</f>
        <v>Electronics</v>
      </c>
      <c r="C384" s="17" t="n">
        <f aca="false">DATA!C384</f>
        <v>224</v>
      </c>
      <c r="D384" s="17" t="n">
        <f aca="false">DATA!D384</f>
        <v>50</v>
      </c>
      <c r="E384" s="18" t="n">
        <f aca="false">DATA!F384</f>
        <v>3</v>
      </c>
      <c r="F384" s="19" t="n">
        <f aca="false">DATA!G384</f>
        <v>26.11</v>
      </c>
      <c r="G384" s="19" t="n">
        <f aca="false">DATA!H384</f>
        <v>0.64</v>
      </c>
      <c r="H384" s="18" t="n">
        <f aca="false">DATA!E384</f>
        <v>3</v>
      </c>
      <c r="I384" s="20" t="n">
        <f aca="false">F384*E384</f>
        <v>78.33</v>
      </c>
      <c r="J384" s="20" t="n">
        <f aca="false">PARAMETER!$B$4*G384*SQRT(E384)</f>
        <v>1.82334083385209</v>
      </c>
      <c r="K384" s="20" t="n">
        <f aca="false">I384+J384</f>
        <v>80.1533408338521</v>
      </c>
      <c r="L384" s="20" t="n">
        <f aca="false">K384+F384*H384</f>
        <v>158.483340833852</v>
      </c>
      <c r="M384" s="16" t="str">
        <f aca="false">IF(C384&lt;=K384,"REORDER",IF(C384&gt;L384,"OVERSTOCK","OK"))</f>
        <v>OVERSTOCK</v>
      </c>
      <c r="N384" s="16" t="str">
        <f aca="false">IF(C384&lt;=D384,"REORDER","OK")</f>
        <v>OK</v>
      </c>
      <c r="O384" s="18" t="n">
        <f aca="false">IF(D384&lt;I384,1,0)</f>
        <v>1</v>
      </c>
      <c r="P384" s="20" t="n">
        <f aca="false">C384/F384</f>
        <v>8.57908847184987</v>
      </c>
      <c r="Q384" s="19" t="n">
        <f aca="false">DATA!N384</f>
        <v>132.31</v>
      </c>
      <c r="R384" s="19" t="n">
        <f aca="false">DATA!O384</f>
        <v>1.69</v>
      </c>
      <c r="S384" s="17" t="n">
        <f aca="false">C384*Q384</f>
        <v>29637.44</v>
      </c>
      <c r="T384" s="19" t="n">
        <f aca="false">C384*R384</f>
        <v>378.56</v>
      </c>
      <c r="U384" s="20" t="n">
        <f aca="false">MAX(0,C384-L384)</f>
        <v>65.5166591661479</v>
      </c>
      <c r="V384" s="17" t="n">
        <f aca="false">U384*Q384</f>
        <v>8668.50917427303</v>
      </c>
      <c r="W384" s="19" t="n">
        <f aca="false">U384*R384</f>
        <v>110.72315399079</v>
      </c>
      <c r="X384" s="20" t="n">
        <f aca="false">MAX(0,K384-C384)</f>
        <v>0</v>
      </c>
      <c r="Y384" s="17" t="n">
        <f aca="false">F384*PARAMETER!$B$5*Q384</f>
        <v>1260934.1465</v>
      </c>
      <c r="Z384" s="21" t="n">
        <f aca="false">SUMIF($Y$2:$Y$3205,"&gt;="&amp;Y384)/SUM($Y$2:$Y$3205)</f>
        <v>0.622894023855626</v>
      </c>
      <c r="AA384" s="16" t="str">
        <f aca="false">IF(Z384&lt;=PARAMETER!$B$7,"A",IF(Z384&lt;=PARAMETER!$B$8,"B","C"))</f>
        <v>A</v>
      </c>
      <c r="AB384" s="22" t="n">
        <f aca="false">G384/F384</f>
        <v>0.0245116813481425</v>
      </c>
      <c r="AC384" s="16" t="str">
        <f aca="false">IF(AB384&lt;=PARAMETER!$B$9,"X",IF(AB384&lt;=PARAMETER!$B$10,"Y","Z"))</f>
        <v>X</v>
      </c>
      <c r="AD384" s="16" t="str">
        <f aca="false">AA384&amp;AC384</f>
        <v>AX</v>
      </c>
      <c r="AE384" s="22" t="n">
        <f aca="false">DATA!I384</f>
        <v>0.16</v>
      </c>
      <c r="AF384" s="18" t="n">
        <f aca="false">DATA!L384</f>
        <v>140</v>
      </c>
      <c r="AG384" s="16" t="str">
        <f aca="false">DATA!K384</f>
        <v>B</v>
      </c>
      <c r="AH384" s="18" t="n">
        <f aca="false">IF(AE384&gt;=PARAMETER!$B$12,1,0)</f>
        <v>0</v>
      </c>
      <c r="AI384" s="18" t="n">
        <f aca="false">IF(AF384&gt;=PARAMETER!$B$13,1,0)</f>
        <v>1</v>
      </c>
      <c r="AJ384" s="18" t="n">
        <f aca="false">IF(AND(AH384=1,AI384=1),1,0)</f>
        <v>0</v>
      </c>
    </row>
    <row r="385" customFormat="false" ht="15" hidden="false" customHeight="false" outlineLevel="0" collapsed="false">
      <c r="A385" s="16" t="str">
        <f aca="false">DATA!A385</f>
        <v>ITM10383</v>
      </c>
      <c r="B385" s="16" t="str">
        <f aca="false">DATA!B385</f>
        <v>Pharma</v>
      </c>
      <c r="C385" s="17" t="n">
        <f aca="false">DATA!C385</f>
        <v>98</v>
      </c>
      <c r="D385" s="17" t="n">
        <f aca="false">DATA!D385</f>
        <v>15</v>
      </c>
      <c r="E385" s="18" t="n">
        <f aca="false">DATA!F385</f>
        <v>4</v>
      </c>
      <c r="F385" s="19" t="n">
        <f aca="false">DATA!G385</f>
        <v>35.89</v>
      </c>
      <c r="G385" s="19" t="n">
        <f aca="false">DATA!H385</f>
        <v>9.09</v>
      </c>
      <c r="H385" s="18" t="n">
        <f aca="false">DATA!E385</f>
        <v>3</v>
      </c>
      <c r="I385" s="20" t="n">
        <f aca="false">F385*E385</f>
        <v>143.56</v>
      </c>
      <c r="J385" s="20" t="n">
        <f aca="false">PARAMETER!$B$4*G385*SQRT(E385)</f>
        <v>29.9034389379778</v>
      </c>
      <c r="K385" s="20" t="n">
        <f aca="false">I385+J385</f>
        <v>173.463438937978</v>
      </c>
      <c r="L385" s="20" t="n">
        <f aca="false">K385+F385*H385</f>
        <v>281.133438937978</v>
      </c>
      <c r="M385" s="16" t="str">
        <f aca="false">IF(C385&lt;=K385,"REORDER",IF(C385&gt;L385,"OVERSTOCK","OK"))</f>
        <v>REORDER</v>
      </c>
      <c r="N385" s="16" t="str">
        <f aca="false">IF(C385&lt;=D385,"REORDER","OK")</f>
        <v>OK</v>
      </c>
      <c r="O385" s="18" t="n">
        <f aca="false">IF(D385&lt;I385,1,0)</f>
        <v>1</v>
      </c>
      <c r="P385" s="20" t="n">
        <f aca="false">C385/F385</f>
        <v>2.73056561716356</v>
      </c>
      <c r="Q385" s="19" t="n">
        <f aca="false">DATA!N385</f>
        <v>65.99</v>
      </c>
      <c r="R385" s="19" t="n">
        <f aca="false">DATA!O385</f>
        <v>1.71</v>
      </c>
      <c r="S385" s="17" t="n">
        <f aca="false">C385*Q385</f>
        <v>6467.02</v>
      </c>
      <c r="T385" s="19" t="n">
        <f aca="false">C385*R385</f>
        <v>167.58</v>
      </c>
      <c r="U385" s="20" t="n">
        <f aca="false">MAX(0,C385-L385)</f>
        <v>0</v>
      </c>
      <c r="V385" s="17" t="n">
        <f aca="false">U385*Q385</f>
        <v>0</v>
      </c>
      <c r="W385" s="19" t="n">
        <f aca="false">U385*R385</f>
        <v>0</v>
      </c>
      <c r="X385" s="20" t="n">
        <f aca="false">MAX(0,K385-C385)</f>
        <v>75.4634389379777</v>
      </c>
      <c r="Y385" s="17" t="n">
        <f aca="false">F385*PARAMETER!$B$5*Q385</f>
        <v>864459.1015</v>
      </c>
      <c r="Z385" s="21" t="n">
        <f aca="false">SUMIF($Y$2:$Y$3205,"&gt;="&amp;Y385)/SUM($Y$2:$Y$3205)</f>
        <v>0.787859138165169</v>
      </c>
      <c r="AA385" s="16" t="str">
        <f aca="false">IF(Z385&lt;=PARAMETER!$B$7,"A",IF(Z385&lt;=PARAMETER!$B$8,"B","C"))</f>
        <v>A</v>
      </c>
      <c r="AB385" s="22" t="n">
        <f aca="false">G385/F385</f>
        <v>0.25327389244915</v>
      </c>
      <c r="AC385" s="16" t="str">
        <f aca="false">IF(AB385&lt;=PARAMETER!$B$9,"X",IF(AB385&lt;=PARAMETER!$B$10,"Y","Z"))</f>
        <v>Y</v>
      </c>
      <c r="AD385" s="16" t="str">
        <f aca="false">AA385&amp;AC385</f>
        <v>AY</v>
      </c>
      <c r="AE385" s="22" t="n">
        <f aca="false">DATA!I385</f>
        <v>0.14</v>
      </c>
      <c r="AF385" s="18" t="n">
        <f aca="false">DATA!L385</f>
        <v>126</v>
      </c>
      <c r="AG385" s="16" t="str">
        <f aca="false">DATA!K385</f>
        <v>C</v>
      </c>
      <c r="AH385" s="18" t="n">
        <f aca="false">IF(AE385&gt;=PARAMETER!$B$12,1,0)</f>
        <v>0</v>
      </c>
      <c r="AI385" s="18" t="n">
        <f aca="false">IF(AF385&gt;=PARAMETER!$B$13,1,0)</f>
        <v>1</v>
      </c>
      <c r="AJ385" s="18" t="n">
        <f aca="false">IF(AND(AH385=1,AI385=1),1,0)</f>
        <v>0</v>
      </c>
    </row>
    <row r="386" customFormat="false" ht="15" hidden="false" customHeight="false" outlineLevel="0" collapsed="false">
      <c r="A386" s="16" t="str">
        <f aca="false">DATA!A386</f>
        <v>ITM10384</v>
      </c>
      <c r="B386" s="16" t="str">
        <f aca="false">DATA!B386</f>
        <v>Automotive</v>
      </c>
      <c r="C386" s="17" t="n">
        <f aca="false">DATA!C386</f>
        <v>143</v>
      </c>
      <c r="D386" s="17" t="n">
        <f aca="false">DATA!D386</f>
        <v>84</v>
      </c>
      <c r="E386" s="18" t="n">
        <f aca="false">DATA!F386</f>
        <v>8</v>
      </c>
      <c r="F386" s="19" t="n">
        <f aca="false">DATA!G386</f>
        <v>21.71</v>
      </c>
      <c r="G386" s="19" t="n">
        <f aca="false">DATA!H386</f>
        <v>0.92</v>
      </c>
      <c r="H386" s="18" t="n">
        <f aca="false">DATA!E386</f>
        <v>5</v>
      </c>
      <c r="I386" s="20" t="n">
        <f aca="false">F386*E386</f>
        <v>173.68</v>
      </c>
      <c r="J386" s="20" t="n">
        <f aca="false">PARAMETER!$B$4*G386*SQRT(E386)</f>
        <v>4.28016072553016</v>
      </c>
      <c r="K386" s="20" t="n">
        <f aca="false">I386+J386</f>
        <v>177.96016072553</v>
      </c>
      <c r="L386" s="20" t="n">
        <f aca="false">K386+F386*H386</f>
        <v>286.51016072553</v>
      </c>
      <c r="M386" s="16" t="str">
        <f aca="false">IF(C386&lt;=K386,"REORDER",IF(C386&gt;L386,"OVERSTOCK","OK"))</f>
        <v>REORDER</v>
      </c>
      <c r="N386" s="16" t="str">
        <f aca="false">IF(C386&lt;=D386,"REORDER","OK")</f>
        <v>OK</v>
      </c>
      <c r="O386" s="18" t="n">
        <f aca="false">IF(D386&lt;I386,1,0)</f>
        <v>1</v>
      </c>
      <c r="P386" s="20" t="n">
        <f aca="false">C386/F386</f>
        <v>6.58682634730539</v>
      </c>
      <c r="Q386" s="19" t="n">
        <f aca="false">DATA!N386</f>
        <v>56.7</v>
      </c>
      <c r="R386" s="19" t="n">
        <f aca="false">DATA!O386</f>
        <v>0.88</v>
      </c>
      <c r="S386" s="17" t="n">
        <f aca="false">C386*Q386</f>
        <v>8108.1</v>
      </c>
      <c r="T386" s="19" t="n">
        <f aca="false">C386*R386</f>
        <v>125.84</v>
      </c>
      <c r="U386" s="20" t="n">
        <f aca="false">MAX(0,C386-L386)</f>
        <v>0</v>
      </c>
      <c r="V386" s="17" t="n">
        <f aca="false">U386*Q386</f>
        <v>0</v>
      </c>
      <c r="W386" s="19" t="n">
        <f aca="false">U386*R386</f>
        <v>0</v>
      </c>
      <c r="X386" s="20" t="n">
        <f aca="false">MAX(0,K386-C386)</f>
        <v>34.9601607255302</v>
      </c>
      <c r="Y386" s="17" t="n">
        <f aca="false">F386*PARAMETER!$B$5*Q386</f>
        <v>449299.305</v>
      </c>
      <c r="Z386" s="21" t="n">
        <f aca="false">SUMIF($Y$2:$Y$3205,"&gt;="&amp;Y386)/SUM($Y$2:$Y$3205)</f>
        <v>0.920642089093093</v>
      </c>
      <c r="AA386" s="16" t="str">
        <f aca="false">IF(Z386&lt;=PARAMETER!$B$7,"A",IF(Z386&lt;=PARAMETER!$B$8,"B","C"))</f>
        <v>B</v>
      </c>
      <c r="AB386" s="22" t="n">
        <f aca="false">G386/F386</f>
        <v>0.042376784891755</v>
      </c>
      <c r="AC386" s="16" t="str">
        <f aca="false">IF(AB386&lt;=PARAMETER!$B$9,"X",IF(AB386&lt;=PARAMETER!$B$10,"Y","Z"))</f>
        <v>X</v>
      </c>
      <c r="AD386" s="16" t="str">
        <f aca="false">AA386&amp;AC386</f>
        <v>BX</v>
      </c>
      <c r="AE386" s="22" t="n">
        <f aca="false">DATA!I386</f>
        <v>0.84</v>
      </c>
      <c r="AF386" s="18" t="n">
        <f aca="false">DATA!L386</f>
        <v>158</v>
      </c>
      <c r="AG386" s="16" t="str">
        <f aca="false">DATA!K386</f>
        <v>C</v>
      </c>
      <c r="AH386" s="18" t="n">
        <f aca="false">IF(AE386&gt;=PARAMETER!$B$12,1,0)</f>
        <v>1</v>
      </c>
      <c r="AI386" s="18" t="n">
        <f aca="false">IF(AF386&gt;=PARAMETER!$B$13,1,0)</f>
        <v>1</v>
      </c>
      <c r="AJ386" s="18" t="n">
        <f aca="false">IF(AND(AH386=1,AI386=1),1,0)</f>
        <v>1</v>
      </c>
    </row>
    <row r="387" customFormat="false" ht="15" hidden="false" customHeight="false" outlineLevel="0" collapsed="false">
      <c r="A387" s="16" t="str">
        <f aca="false">DATA!A387</f>
        <v>ITM10385</v>
      </c>
      <c r="B387" s="16" t="str">
        <f aca="false">DATA!B387</f>
        <v>Electronics</v>
      </c>
      <c r="C387" s="17" t="n">
        <f aca="false">DATA!C387</f>
        <v>490</v>
      </c>
      <c r="D387" s="17" t="n">
        <f aca="false">DATA!D387</f>
        <v>47</v>
      </c>
      <c r="E387" s="18" t="n">
        <f aca="false">DATA!F387</f>
        <v>6</v>
      </c>
      <c r="F387" s="19" t="n">
        <f aca="false">DATA!G387</f>
        <v>32.92</v>
      </c>
      <c r="G387" s="19" t="n">
        <f aca="false">DATA!H387</f>
        <v>3.56</v>
      </c>
      <c r="H387" s="18" t="n">
        <f aca="false">DATA!E387</f>
        <v>14</v>
      </c>
      <c r="I387" s="20" t="n">
        <f aca="false">F387*E387</f>
        <v>197.52</v>
      </c>
      <c r="J387" s="20" t="n">
        <f aca="false">PARAMETER!$B$4*G387*SQRT(E387)</f>
        <v>14.3434254318465</v>
      </c>
      <c r="K387" s="20" t="n">
        <f aca="false">I387+J387</f>
        <v>211.863425431847</v>
      </c>
      <c r="L387" s="20" t="n">
        <f aca="false">K387+F387*H387</f>
        <v>672.743425431847</v>
      </c>
      <c r="M387" s="16" t="str">
        <f aca="false">IF(C387&lt;=K387,"REORDER",IF(C387&gt;L387,"OVERSTOCK","OK"))</f>
        <v>OK</v>
      </c>
      <c r="N387" s="16" t="str">
        <f aca="false">IF(C387&lt;=D387,"REORDER","OK")</f>
        <v>OK</v>
      </c>
      <c r="O387" s="18" t="n">
        <f aca="false">IF(D387&lt;I387,1,0)</f>
        <v>1</v>
      </c>
      <c r="P387" s="20" t="n">
        <f aca="false">C387/F387</f>
        <v>14.8845686512758</v>
      </c>
      <c r="Q387" s="19" t="n">
        <f aca="false">DATA!N387</f>
        <v>39.54</v>
      </c>
      <c r="R387" s="19" t="n">
        <f aca="false">DATA!O387</f>
        <v>1.79</v>
      </c>
      <c r="S387" s="17" t="n">
        <f aca="false">C387*Q387</f>
        <v>19374.6</v>
      </c>
      <c r="T387" s="19" t="n">
        <f aca="false">C387*R387</f>
        <v>877.1</v>
      </c>
      <c r="U387" s="20" t="n">
        <f aca="false">MAX(0,C387-L387)</f>
        <v>0</v>
      </c>
      <c r="V387" s="17" t="n">
        <f aca="false">U387*Q387</f>
        <v>0</v>
      </c>
      <c r="W387" s="19" t="n">
        <f aca="false">U387*R387</f>
        <v>0</v>
      </c>
      <c r="X387" s="20" t="n">
        <f aca="false">MAX(0,K387-C387)</f>
        <v>0</v>
      </c>
      <c r="Y387" s="17" t="n">
        <f aca="false">F387*PARAMETER!$B$5*Q387</f>
        <v>475104.732</v>
      </c>
      <c r="Z387" s="21" t="n">
        <f aca="false">SUMIF($Y$2:$Y$3205,"&gt;="&amp;Y387)/SUM($Y$2:$Y$3205)</f>
        <v>0.913409254708862</v>
      </c>
      <c r="AA387" s="16" t="str">
        <f aca="false">IF(Z387&lt;=PARAMETER!$B$7,"A",IF(Z387&lt;=PARAMETER!$B$8,"B","C"))</f>
        <v>B</v>
      </c>
      <c r="AB387" s="22" t="n">
        <f aca="false">G387/F387</f>
        <v>0.108140947752126</v>
      </c>
      <c r="AC387" s="16" t="str">
        <f aca="false">IF(AB387&lt;=PARAMETER!$B$9,"X",IF(AB387&lt;=PARAMETER!$B$10,"Y","Z"))</f>
        <v>X</v>
      </c>
      <c r="AD387" s="16" t="str">
        <f aca="false">AA387&amp;AC387</f>
        <v>BX</v>
      </c>
      <c r="AE387" s="22" t="n">
        <f aca="false">DATA!I387</f>
        <v>0.85</v>
      </c>
      <c r="AF387" s="18" t="n">
        <f aca="false">DATA!L387</f>
        <v>22</v>
      </c>
      <c r="AG387" s="16" t="str">
        <f aca="false">DATA!K387</f>
        <v>D</v>
      </c>
      <c r="AH387" s="18" t="n">
        <f aca="false">IF(AE387&gt;=PARAMETER!$B$12,1,0)</f>
        <v>1</v>
      </c>
      <c r="AI387" s="18" t="n">
        <f aca="false">IF(AF387&gt;=PARAMETER!$B$13,1,0)</f>
        <v>0</v>
      </c>
      <c r="AJ387" s="18" t="n">
        <f aca="false">IF(AND(AH387=1,AI387=1),1,0)</f>
        <v>0</v>
      </c>
    </row>
    <row r="388" customFormat="false" ht="15" hidden="false" customHeight="false" outlineLevel="0" collapsed="false">
      <c r="A388" s="16" t="str">
        <f aca="false">DATA!A388</f>
        <v>ITM10386</v>
      </c>
      <c r="B388" s="16" t="str">
        <f aca="false">DATA!B388</f>
        <v>Apparel</v>
      </c>
      <c r="C388" s="17" t="n">
        <f aca="false">DATA!C388</f>
        <v>447</v>
      </c>
      <c r="D388" s="17" t="n">
        <f aca="false">DATA!D388</f>
        <v>15</v>
      </c>
      <c r="E388" s="18" t="n">
        <f aca="false">DATA!F388</f>
        <v>5</v>
      </c>
      <c r="F388" s="19" t="n">
        <f aca="false">DATA!G388</f>
        <v>13.69</v>
      </c>
      <c r="G388" s="19" t="n">
        <f aca="false">DATA!H388</f>
        <v>5.91</v>
      </c>
      <c r="H388" s="18" t="n">
        <f aca="false">DATA!E388</f>
        <v>8</v>
      </c>
      <c r="I388" s="20" t="n">
        <f aca="false">F388*E388</f>
        <v>68.45</v>
      </c>
      <c r="J388" s="20" t="n">
        <f aca="false">PARAMETER!$B$4*G388*SQRT(E388)</f>
        <v>21.7370067303424</v>
      </c>
      <c r="K388" s="20" t="n">
        <f aca="false">I388+J388</f>
        <v>90.1870067303424</v>
      </c>
      <c r="L388" s="20" t="n">
        <f aca="false">K388+F388*H388</f>
        <v>199.707006730342</v>
      </c>
      <c r="M388" s="16" t="str">
        <f aca="false">IF(C388&lt;=K388,"REORDER",IF(C388&gt;L388,"OVERSTOCK","OK"))</f>
        <v>OVERSTOCK</v>
      </c>
      <c r="N388" s="16" t="str">
        <f aca="false">IF(C388&lt;=D388,"REORDER","OK")</f>
        <v>OK</v>
      </c>
      <c r="O388" s="18" t="n">
        <f aca="false">IF(D388&lt;I388,1,0)</f>
        <v>1</v>
      </c>
      <c r="P388" s="20" t="n">
        <f aca="false">C388/F388</f>
        <v>32.6515704894083</v>
      </c>
      <c r="Q388" s="19" t="n">
        <f aca="false">DATA!N388</f>
        <v>35.68</v>
      </c>
      <c r="R388" s="19" t="n">
        <f aca="false">DATA!O388</f>
        <v>1.47</v>
      </c>
      <c r="S388" s="17" t="n">
        <f aca="false">C388*Q388</f>
        <v>15948.96</v>
      </c>
      <c r="T388" s="19" t="n">
        <f aca="false">C388*R388</f>
        <v>657.09</v>
      </c>
      <c r="U388" s="20" t="n">
        <f aca="false">MAX(0,C388-L388)</f>
        <v>247.292993269658</v>
      </c>
      <c r="V388" s="17" t="n">
        <f aca="false">U388*Q388</f>
        <v>8823.41399986139</v>
      </c>
      <c r="W388" s="19" t="n">
        <f aca="false">U388*R388</f>
        <v>363.520700106397</v>
      </c>
      <c r="X388" s="20" t="n">
        <f aca="false">MAX(0,K388-C388)</f>
        <v>0</v>
      </c>
      <c r="Y388" s="17" t="n">
        <f aca="false">F388*PARAMETER!$B$5*Q388</f>
        <v>178287.608</v>
      </c>
      <c r="Z388" s="21" t="n">
        <f aca="false">SUMIF($Y$2:$Y$3205,"&gt;="&amp;Y388)/SUM($Y$2:$Y$3205)</f>
        <v>0.986906172764108</v>
      </c>
      <c r="AA388" s="16" t="str">
        <f aca="false">IF(Z388&lt;=PARAMETER!$B$7,"A",IF(Z388&lt;=PARAMETER!$B$8,"B","C"))</f>
        <v>C</v>
      </c>
      <c r="AB388" s="22" t="n">
        <f aca="false">G388/F388</f>
        <v>0.431701972242513</v>
      </c>
      <c r="AC388" s="16" t="str">
        <f aca="false">IF(AB388&lt;=PARAMETER!$B$9,"X",IF(AB388&lt;=PARAMETER!$B$10,"Y","Z"))</f>
        <v>Y</v>
      </c>
      <c r="AD388" s="16" t="str">
        <f aca="false">AA388&amp;AC388</f>
        <v>CY</v>
      </c>
      <c r="AE388" s="22" t="n">
        <f aca="false">DATA!I388</f>
        <v>0.75</v>
      </c>
      <c r="AF388" s="18" t="n">
        <f aca="false">DATA!L388</f>
        <v>150</v>
      </c>
      <c r="AG388" s="16" t="str">
        <f aca="false">DATA!K388</f>
        <v>B</v>
      </c>
      <c r="AH388" s="18" t="n">
        <f aca="false">IF(AE388&gt;=PARAMETER!$B$12,1,0)</f>
        <v>0</v>
      </c>
      <c r="AI388" s="18" t="n">
        <f aca="false">IF(AF388&gt;=PARAMETER!$B$13,1,0)</f>
        <v>1</v>
      </c>
      <c r="AJ388" s="18" t="n">
        <f aca="false">IF(AND(AH388=1,AI388=1),1,0)</f>
        <v>0</v>
      </c>
    </row>
    <row r="389" customFormat="false" ht="15" hidden="false" customHeight="false" outlineLevel="0" collapsed="false">
      <c r="A389" s="16" t="str">
        <f aca="false">DATA!A389</f>
        <v>ITM10387</v>
      </c>
      <c r="B389" s="16" t="str">
        <f aca="false">DATA!B389</f>
        <v>Apparel</v>
      </c>
      <c r="C389" s="17" t="n">
        <f aca="false">DATA!C389</f>
        <v>237</v>
      </c>
      <c r="D389" s="17" t="n">
        <f aca="false">DATA!D389</f>
        <v>54</v>
      </c>
      <c r="E389" s="18" t="n">
        <f aca="false">DATA!F389</f>
        <v>8</v>
      </c>
      <c r="F389" s="19" t="n">
        <f aca="false">DATA!G389</f>
        <v>4.42</v>
      </c>
      <c r="G389" s="19" t="n">
        <f aca="false">DATA!H389</f>
        <v>5.42</v>
      </c>
      <c r="H389" s="18" t="n">
        <f aca="false">DATA!E389</f>
        <v>7</v>
      </c>
      <c r="I389" s="20" t="n">
        <f aca="false">F389*E389</f>
        <v>35.36</v>
      </c>
      <c r="J389" s="20" t="n">
        <f aca="false">PARAMETER!$B$4*G389*SQRT(E389)</f>
        <v>25.2157294917103</v>
      </c>
      <c r="K389" s="20" t="n">
        <f aca="false">I389+J389</f>
        <v>60.5757294917103</v>
      </c>
      <c r="L389" s="20" t="n">
        <f aca="false">K389+F389*H389</f>
        <v>91.5157294917103</v>
      </c>
      <c r="M389" s="16" t="str">
        <f aca="false">IF(C389&lt;=K389,"REORDER",IF(C389&gt;L389,"OVERSTOCK","OK"))</f>
        <v>OVERSTOCK</v>
      </c>
      <c r="N389" s="16" t="str">
        <f aca="false">IF(C389&lt;=D389,"REORDER","OK")</f>
        <v>OK</v>
      </c>
      <c r="O389" s="18" t="n">
        <f aca="false">IF(D389&lt;I389,1,0)</f>
        <v>0</v>
      </c>
      <c r="P389" s="20" t="n">
        <f aca="false">C389/F389</f>
        <v>53.6199095022624</v>
      </c>
      <c r="Q389" s="19" t="n">
        <f aca="false">DATA!N389</f>
        <v>109.91</v>
      </c>
      <c r="R389" s="19" t="n">
        <f aca="false">DATA!O389</f>
        <v>1.69</v>
      </c>
      <c r="S389" s="17" t="n">
        <f aca="false">C389*Q389</f>
        <v>26048.67</v>
      </c>
      <c r="T389" s="19" t="n">
        <f aca="false">C389*R389</f>
        <v>400.53</v>
      </c>
      <c r="U389" s="20" t="n">
        <f aca="false">MAX(0,C389-L389)</f>
        <v>145.48427050829</v>
      </c>
      <c r="V389" s="17" t="n">
        <f aca="false">U389*Q389</f>
        <v>15990.1761715661</v>
      </c>
      <c r="W389" s="19" t="n">
        <f aca="false">U389*R389</f>
        <v>245.86841715901</v>
      </c>
      <c r="X389" s="20" t="n">
        <f aca="false">MAX(0,K389-C389)</f>
        <v>0</v>
      </c>
      <c r="Y389" s="17" t="n">
        <f aca="false">F389*PARAMETER!$B$5*Q389</f>
        <v>177317.803</v>
      </c>
      <c r="Z389" s="21" t="n">
        <f aca="false">SUMIF($Y$2:$Y$3205,"&gt;="&amp;Y389)/SUM($Y$2:$Y$3205)</f>
        <v>0.98707596110857</v>
      </c>
      <c r="AA389" s="16" t="str">
        <f aca="false">IF(Z389&lt;=PARAMETER!$B$7,"A",IF(Z389&lt;=PARAMETER!$B$8,"B","C"))</f>
        <v>C</v>
      </c>
      <c r="AB389" s="22" t="n">
        <f aca="false">G389/F389</f>
        <v>1.2262443438914</v>
      </c>
      <c r="AC389" s="16" t="str">
        <f aca="false">IF(AB389&lt;=PARAMETER!$B$9,"X",IF(AB389&lt;=PARAMETER!$B$10,"Y","Z"))</f>
        <v>Z</v>
      </c>
      <c r="AD389" s="16" t="str">
        <f aca="false">AA389&amp;AC389</f>
        <v>CZ</v>
      </c>
      <c r="AE389" s="22" t="n">
        <f aca="false">DATA!I389</f>
        <v>0.42</v>
      </c>
      <c r="AF389" s="18" t="n">
        <f aca="false">DATA!L389</f>
        <v>114</v>
      </c>
      <c r="AG389" s="16" t="str">
        <f aca="false">DATA!K389</f>
        <v>B</v>
      </c>
      <c r="AH389" s="18" t="n">
        <f aca="false">IF(AE389&gt;=PARAMETER!$B$12,1,0)</f>
        <v>0</v>
      </c>
      <c r="AI389" s="18" t="n">
        <f aca="false">IF(AF389&gt;=PARAMETER!$B$13,1,0)</f>
        <v>1</v>
      </c>
      <c r="AJ389" s="18" t="n">
        <f aca="false">IF(AND(AH389=1,AI389=1),1,0)</f>
        <v>0</v>
      </c>
    </row>
    <row r="390" customFormat="false" ht="15" hidden="false" customHeight="false" outlineLevel="0" collapsed="false">
      <c r="A390" s="16" t="str">
        <f aca="false">DATA!A390</f>
        <v>ITM10388</v>
      </c>
      <c r="B390" s="16" t="str">
        <f aca="false">DATA!B390</f>
        <v>Electronics</v>
      </c>
      <c r="C390" s="17" t="n">
        <f aca="false">DATA!C390</f>
        <v>23</v>
      </c>
      <c r="D390" s="17" t="n">
        <f aca="false">DATA!D390</f>
        <v>84</v>
      </c>
      <c r="E390" s="18" t="n">
        <f aca="false">DATA!F390</f>
        <v>3</v>
      </c>
      <c r="F390" s="19" t="n">
        <f aca="false">DATA!G390</f>
        <v>21.26</v>
      </c>
      <c r="G390" s="19" t="n">
        <f aca="false">DATA!H390</f>
        <v>6.72</v>
      </c>
      <c r="H390" s="18" t="n">
        <f aca="false">DATA!E390</f>
        <v>4</v>
      </c>
      <c r="I390" s="20" t="n">
        <f aca="false">F390*E390</f>
        <v>63.78</v>
      </c>
      <c r="J390" s="20" t="n">
        <f aca="false">PARAMETER!$B$4*G390*SQRT(E390)</f>
        <v>19.145078755447</v>
      </c>
      <c r="K390" s="20" t="n">
        <f aca="false">I390+J390</f>
        <v>82.925078755447</v>
      </c>
      <c r="L390" s="20" t="n">
        <f aca="false">K390+F390*H390</f>
        <v>167.965078755447</v>
      </c>
      <c r="M390" s="16" t="str">
        <f aca="false">IF(C390&lt;=K390,"REORDER",IF(C390&gt;L390,"OVERSTOCK","OK"))</f>
        <v>REORDER</v>
      </c>
      <c r="N390" s="16" t="str">
        <f aca="false">IF(C390&lt;=D390,"REORDER","OK")</f>
        <v>REORDER</v>
      </c>
      <c r="O390" s="18" t="n">
        <f aca="false">IF(D390&lt;I390,1,0)</f>
        <v>0</v>
      </c>
      <c r="P390" s="20" t="n">
        <f aca="false">C390/F390</f>
        <v>1.08184383819379</v>
      </c>
      <c r="Q390" s="19" t="n">
        <f aca="false">DATA!N390</f>
        <v>139.49</v>
      </c>
      <c r="R390" s="19" t="n">
        <f aca="false">DATA!O390</f>
        <v>1.98</v>
      </c>
      <c r="S390" s="17" t="n">
        <f aca="false">C390*Q390</f>
        <v>3208.27</v>
      </c>
      <c r="T390" s="19" t="n">
        <f aca="false">C390*R390</f>
        <v>45.54</v>
      </c>
      <c r="U390" s="20" t="n">
        <f aca="false">MAX(0,C390-L390)</f>
        <v>0</v>
      </c>
      <c r="V390" s="17" t="n">
        <f aca="false">U390*Q390</f>
        <v>0</v>
      </c>
      <c r="W390" s="19" t="n">
        <f aca="false">U390*R390</f>
        <v>0</v>
      </c>
      <c r="X390" s="20" t="n">
        <f aca="false">MAX(0,K390-C390)</f>
        <v>59.925078755447</v>
      </c>
      <c r="Y390" s="17" t="n">
        <f aca="false">F390*PARAMETER!$B$5*Q390</f>
        <v>1082428.451</v>
      </c>
      <c r="Z390" s="21" t="n">
        <f aca="false">SUMIF($Y$2:$Y$3205,"&gt;="&amp;Y390)/SUM($Y$2:$Y$3205)</f>
        <v>0.692890916437283</v>
      </c>
      <c r="AA390" s="16" t="str">
        <f aca="false">IF(Z390&lt;=PARAMETER!$B$7,"A",IF(Z390&lt;=PARAMETER!$B$8,"B","C"))</f>
        <v>A</v>
      </c>
      <c r="AB390" s="22" t="n">
        <f aca="false">G390/F390</f>
        <v>0.316086547507055</v>
      </c>
      <c r="AC390" s="16" t="str">
        <f aca="false">IF(AB390&lt;=PARAMETER!$B$9,"X",IF(AB390&lt;=PARAMETER!$B$10,"Y","Z"))</f>
        <v>Y</v>
      </c>
      <c r="AD390" s="16" t="str">
        <f aca="false">AA390&amp;AC390</f>
        <v>AY</v>
      </c>
      <c r="AE390" s="22" t="n">
        <f aca="false">DATA!I390</f>
        <v>0.84</v>
      </c>
      <c r="AF390" s="18" t="n">
        <f aca="false">DATA!L390</f>
        <v>170</v>
      </c>
      <c r="AG390" s="16" t="str">
        <f aca="false">DATA!K390</f>
        <v>A</v>
      </c>
      <c r="AH390" s="18" t="n">
        <f aca="false">IF(AE390&gt;=PARAMETER!$B$12,1,0)</f>
        <v>1</v>
      </c>
      <c r="AI390" s="18" t="n">
        <f aca="false">IF(AF390&gt;=PARAMETER!$B$13,1,0)</f>
        <v>1</v>
      </c>
      <c r="AJ390" s="18" t="n">
        <f aca="false">IF(AND(AH390=1,AI390=1),1,0)</f>
        <v>1</v>
      </c>
    </row>
    <row r="391" customFormat="false" ht="15" hidden="false" customHeight="false" outlineLevel="0" collapsed="false">
      <c r="A391" s="16" t="str">
        <f aca="false">DATA!A391</f>
        <v>ITM10389</v>
      </c>
      <c r="B391" s="16" t="str">
        <f aca="false">DATA!B391</f>
        <v>Apparel</v>
      </c>
      <c r="C391" s="17" t="n">
        <f aca="false">DATA!C391</f>
        <v>109</v>
      </c>
      <c r="D391" s="17" t="n">
        <f aca="false">DATA!D391</f>
        <v>23</v>
      </c>
      <c r="E391" s="18" t="n">
        <f aca="false">DATA!F391</f>
        <v>6</v>
      </c>
      <c r="F391" s="19" t="n">
        <f aca="false">DATA!G391</f>
        <v>23.63</v>
      </c>
      <c r="G391" s="19" t="n">
        <f aca="false">DATA!H391</f>
        <v>5.51</v>
      </c>
      <c r="H391" s="18" t="n">
        <f aca="false">DATA!E391</f>
        <v>11</v>
      </c>
      <c r="I391" s="20" t="n">
        <f aca="false">F391*E391</f>
        <v>141.78</v>
      </c>
      <c r="J391" s="20" t="n">
        <f aca="false">PARAMETER!$B$4*G391*SQRT(E391)</f>
        <v>22.2000770026613</v>
      </c>
      <c r="K391" s="20" t="n">
        <f aca="false">I391+J391</f>
        <v>163.980077002661</v>
      </c>
      <c r="L391" s="20" t="n">
        <f aca="false">K391+F391*H391</f>
        <v>423.910077002661</v>
      </c>
      <c r="M391" s="16" t="str">
        <f aca="false">IF(C391&lt;=K391,"REORDER",IF(C391&gt;L391,"OVERSTOCK","OK"))</f>
        <v>REORDER</v>
      </c>
      <c r="N391" s="16" t="str">
        <f aca="false">IF(C391&lt;=D391,"REORDER","OK")</f>
        <v>OK</v>
      </c>
      <c r="O391" s="18" t="n">
        <f aca="false">IF(D391&lt;I391,1,0)</f>
        <v>1</v>
      </c>
      <c r="P391" s="20" t="n">
        <f aca="false">C391/F391</f>
        <v>4.61278036394414</v>
      </c>
      <c r="Q391" s="19" t="n">
        <f aca="false">DATA!N391</f>
        <v>96.02</v>
      </c>
      <c r="R391" s="19" t="n">
        <f aca="false">DATA!O391</f>
        <v>0.32</v>
      </c>
      <c r="S391" s="17" t="n">
        <f aca="false">C391*Q391</f>
        <v>10466.18</v>
      </c>
      <c r="T391" s="19" t="n">
        <f aca="false">C391*R391</f>
        <v>34.88</v>
      </c>
      <c r="U391" s="20" t="n">
        <f aca="false">MAX(0,C391-L391)</f>
        <v>0</v>
      </c>
      <c r="V391" s="17" t="n">
        <f aca="false">U391*Q391</f>
        <v>0</v>
      </c>
      <c r="W391" s="19" t="n">
        <f aca="false">U391*R391</f>
        <v>0</v>
      </c>
      <c r="X391" s="20" t="n">
        <f aca="false">MAX(0,K391-C391)</f>
        <v>54.9800770026613</v>
      </c>
      <c r="Y391" s="17" t="n">
        <f aca="false">F391*PARAMETER!$B$5*Q391</f>
        <v>828167.699</v>
      </c>
      <c r="Z391" s="21" t="n">
        <f aca="false">SUMIF($Y$2:$Y$3205,"&gt;="&amp;Y391)/SUM($Y$2:$Y$3205)</f>
        <v>0.801348028883807</v>
      </c>
      <c r="AA391" s="16" t="str">
        <f aca="false">IF(Z391&lt;=PARAMETER!$B$7,"A",IF(Z391&lt;=PARAMETER!$B$8,"B","C"))</f>
        <v>B</v>
      </c>
      <c r="AB391" s="22" t="n">
        <f aca="false">G391/F391</f>
        <v>0.233178163351672</v>
      </c>
      <c r="AC391" s="16" t="str">
        <f aca="false">IF(AB391&lt;=PARAMETER!$B$9,"X",IF(AB391&lt;=PARAMETER!$B$10,"Y","Z"))</f>
        <v>X</v>
      </c>
      <c r="AD391" s="16" t="str">
        <f aca="false">AA391&amp;AC391</f>
        <v>BX</v>
      </c>
      <c r="AE391" s="22" t="n">
        <f aca="false">DATA!I391</f>
        <v>0.59</v>
      </c>
      <c r="AF391" s="18" t="n">
        <f aca="false">DATA!L391</f>
        <v>143</v>
      </c>
      <c r="AG391" s="16" t="str">
        <f aca="false">DATA!K391</f>
        <v>D</v>
      </c>
      <c r="AH391" s="18" t="n">
        <f aca="false">IF(AE391&gt;=PARAMETER!$B$12,1,0)</f>
        <v>0</v>
      </c>
      <c r="AI391" s="18" t="n">
        <f aca="false">IF(AF391&gt;=PARAMETER!$B$13,1,0)</f>
        <v>1</v>
      </c>
      <c r="AJ391" s="18" t="n">
        <f aca="false">IF(AND(AH391=1,AI391=1),1,0)</f>
        <v>0</v>
      </c>
    </row>
    <row r="392" customFormat="false" ht="15" hidden="false" customHeight="false" outlineLevel="0" collapsed="false">
      <c r="A392" s="16" t="str">
        <f aca="false">DATA!A392</f>
        <v>ITM10390</v>
      </c>
      <c r="B392" s="16" t="str">
        <f aca="false">DATA!B392</f>
        <v>Electronics</v>
      </c>
      <c r="C392" s="17" t="n">
        <f aca="false">DATA!C392</f>
        <v>123</v>
      </c>
      <c r="D392" s="17" t="n">
        <f aca="false">DATA!D392</f>
        <v>75</v>
      </c>
      <c r="E392" s="18" t="n">
        <f aca="false">DATA!F392</f>
        <v>8</v>
      </c>
      <c r="F392" s="19" t="n">
        <f aca="false">DATA!G392</f>
        <v>13.56</v>
      </c>
      <c r="G392" s="19" t="n">
        <f aca="false">DATA!H392</f>
        <v>2.68</v>
      </c>
      <c r="H392" s="18" t="n">
        <f aca="false">DATA!E392</f>
        <v>12</v>
      </c>
      <c r="I392" s="20" t="n">
        <f aca="false">F392*E392</f>
        <v>108.48</v>
      </c>
      <c r="J392" s="20" t="n">
        <f aca="false">PARAMETER!$B$4*G392*SQRT(E392)</f>
        <v>12.4682942874139</v>
      </c>
      <c r="K392" s="20" t="n">
        <f aca="false">I392+J392</f>
        <v>120.948294287414</v>
      </c>
      <c r="L392" s="20" t="n">
        <f aca="false">K392+F392*H392</f>
        <v>283.668294287414</v>
      </c>
      <c r="M392" s="16" t="str">
        <f aca="false">IF(C392&lt;=K392,"REORDER",IF(C392&gt;L392,"OVERSTOCK","OK"))</f>
        <v>OK</v>
      </c>
      <c r="N392" s="16" t="str">
        <f aca="false">IF(C392&lt;=D392,"REORDER","OK")</f>
        <v>OK</v>
      </c>
      <c r="O392" s="18" t="n">
        <f aca="false">IF(D392&lt;I392,1,0)</f>
        <v>1</v>
      </c>
      <c r="P392" s="20" t="n">
        <f aca="false">C392/F392</f>
        <v>9.07079646017699</v>
      </c>
      <c r="Q392" s="19" t="n">
        <f aca="false">DATA!N392</f>
        <v>33.48</v>
      </c>
      <c r="R392" s="19" t="n">
        <f aca="false">DATA!O392</f>
        <v>0.8</v>
      </c>
      <c r="S392" s="17" t="n">
        <f aca="false">C392*Q392</f>
        <v>4118.04</v>
      </c>
      <c r="T392" s="19" t="n">
        <f aca="false">C392*R392</f>
        <v>98.4</v>
      </c>
      <c r="U392" s="20" t="n">
        <f aca="false">MAX(0,C392-L392)</f>
        <v>0</v>
      </c>
      <c r="V392" s="17" t="n">
        <f aca="false">U392*Q392</f>
        <v>0</v>
      </c>
      <c r="W392" s="19" t="n">
        <f aca="false">U392*R392</f>
        <v>0</v>
      </c>
      <c r="X392" s="20" t="n">
        <f aca="false">MAX(0,K392-C392)</f>
        <v>0</v>
      </c>
      <c r="Y392" s="17" t="n">
        <f aca="false">F392*PARAMETER!$B$5*Q392</f>
        <v>165705.912</v>
      </c>
      <c r="Z392" s="21" t="n">
        <f aca="false">SUMIF($Y$2:$Y$3205,"&gt;="&amp;Y392)/SUM($Y$2:$Y$3205)</f>
        <v>0.988437918983359</v>
      </c>
      <c r="AA392" s="16" t="str">
        <f aca="false">IF(Z392&lt;=PARAMETER!$B$7,"A",IF(Z392&lt;=PARAMETER!$B$8,"B","C"))</f>
        <v>C</v>
      </c>
      <c r="AB392" s="22" t="n">
        <f aca="false">G392/F392</f>
        <v>0.1976401179941</v>
      </c>
      <c r="AC392" s="16" t="str">
        <f aca="false">IF(AB392&lt;=PARAMETER!$B$9,"X",IF(AB392&lt;=PARAMETER!$B$10,"Y","Z"))</f>
        <v>X</v>
      </c>
      <c r="AD392" s="16" t="str">
        <f aca="false">AA392&amp;AC392</f>
        <v>CX</v>
      </c>
      <c r="AE392" s="22" t="n">
        <f aca="false">DATA!I392</f>
        <v>0.37</v>
      </c>
      <c r="AF392" s="18" t="n">
        <f aca="false">DATA!L392</f>
        <v>34</v>
      </c>
      <c r="AG392" s="16" t="str">
        <f aca="false">DATA!K392</f>
        <v>A</v>
      </c>
      <c r="AH392" s="18" t="n">
        <f aca="false">IF(AE392&gt;=PARAMETER!$B$12,1,0)</f>
        <v>0</v>
      </c>
      <c r="AI392" s="18" t="n">
        <f aca="false">IF(AF392&gt;=PARAMETER!$B$13,1,0)</f>
        <v>0</v>
      </c>
      <c r="AJ392" s="18" t="n">
        <f aca="false">IF(AND(AH392=1,AI392=1),1,0)</f>
        <v>0</v>
      </c>
    </row>
    <row r="393" customFormat="false" ht="15" hidden="false" customHeight="false" outlineLevel="0" collapsed="false">
      <c r="A393" s="16" t="str">
        <f aca="false">DATA!A393</f>
        <v>ITM10391</v>
      </c>
      <c r="B393" s="16" t="str">
        <f aca="false">DATA!B393</f>
        <v>Automotive</v>
      </c>
      <c r="C393" s="17" t="n">
        <f aca="false">DATA!C393</f>
        <v>412</v>
      </c>
      <c r="D393" s="17" t="n">
        <f aca="false">DATA!D393</f>
        <v>49</v>
      </c>
      <c r="E393" s="18" t="n">
        <f aca="false">DATA!F393</f>
        <v>4</v>
      </c>
      <c r="F393" s="19" t="n">
        <f aca="false">DATA!G393</f>
        <v>36.66</v>
      </c>
      <c r="G393" s="19" t="n">
        <f aca="false">DATA!H393</f>
        <v>2.41</v>
      </c>
      <c r="H393" s="18" t="n">
        <f aca="false">DATA!E393</f>
        <v>6</v>
      </c>
      <c r="I393" s="20" t="n">
        <f aca="false">F393*E393</f>
        <v>146.64</v>
      </c>
      <c r="J393" s="20" t="n">
        <f aca="false">PARAMETER!$B$4*G393*SQRT(E393)</f>
        <v>7.92819448190609</v>
      </c>
      <c r="K393" s="20" t="n">
        <f aca="false">I393+J393</f>
        <v>154.568194481906</v>
      </c>
      <c r="L393" s="20" t="n">
        <f aca="false">K393+F393*H393</f>
        <v>374.528194481906</v>
      </c>
      <c r="M393" s="16" t="str">
        <f aca="false">IF(C393&lt;=K393,"REORDER",IF(C393&gt;L393,"OVERSTOCK","OK"))</f>
        <v>OVERSTOCK</v>
      </c>
      <c r="N393" s="16" t="str">
        <f aca="false">IF(C393&lt;=D393,"REORDER","OK")</f>
        <v>OK</v>
      </c>
      <c r="O393" s="18" t="n">
        <f aca="false">IF(D393&lt;I393,1,0)</f>
        <v>1</v>
      </c>
      <c r="P393" s="20" t="n">
        <f aca="false">C393/F393</f>
        <v>11.2384069830878</v>
      </c>
      <c r="Q393" s="19" t="n">
        <f aca="false">DATA!N393</f>
        <v>133.07</v>
      </c>
      <c r="R393" s="19" t="n">
        <f aca="false">DATA!O393</f>
        <v>1.63</v>
      </c>
      <c r="S393" s="17" t="n">
        <f aca="false">C393*Q393</f>
        <v>54824.84</v>
      </c>
      <c r="T393" s="19" t="n">
        <f aca="false">C393*R393</f>
        <v>671.56</v>
      </c>
      <c r="U393" s="20" t="n">
        <f aca="false">MAX(0,C393-L393)</f>
        <v>37.4718055180939</v>
      </c>
      <c r="V393" s="17" t="n">
        <f aca="false">U393*Q393</f>
        <v>4986.37316029276</v>
      </c>
      <c r="W393" s="19" t="n">
        <f aca="false">U393*R393</f>
        <v>61.0790429944931</v>
      </c>
      <c r="X393" s="20" t="n">
        <f aca="false">MAX(0,K393-C393)</f>
        <v>0</v>
      </c>
      <c r="Y393" s="17" t="n">
        <f aca="false">F393*PARAMETER!$B$5*Q393</f>
        <v>1780596.363</v>
      </c>
      <c r="Z393" s="21" t="n">
        <f aca="false">SUMIF($Y$2:$Y$3205,"&gt;="&amp;Y393)/SUM($Y$2:$Y$3205)</f>
        <v>0.423200827373182</v>
      </c>
      <c r="AA393" s="16" t="str">
        <f aca="false">IF(Z393&lt;=PARAMETER!$B$7,"A",IF(Z393&lt;=PARAMETER!$B$8,"B","C"))</f>
        <v>A</v>
      </c>
      <c r="AB393" s="22" t="n">
        <f aca="false">G393/F393</f>
        <v>0.0657392253136934</v>
      </c>
      <c r="AC393" s="16" t="str">
        <f aca="false">IF(AB393&lt;=PARAMETER!$B$9,"X",IF(AB393&lt;=PARAMETER!$B$10,"Y","Z"))</f>
        <v>X</v>
      </c>
      <c r="AD393" s="16" t="str">
        <f aca="false">AA393&amp;AC393</f>
        <v>AX</v>
      </c>
      <c r="AE393" s="22" t="n">
        <f aca="false">DATA!I393</f>
        <v>0.49</v>
      </c>
      <c r="AF393" s="18" t="n">
        <f aca="false">DATA!L393</f>
        <v>160</v>
      </c>
      <c r="AG393" s="16" t="str">
        <f aca="false">DATA!K393</f>
        <v>C</v>
      </c>
      <c r="AH393" s="18" t="n">
        <f aca="false">IF(AE393&gt;=PARAMETER!$B$12,1,0)</f>
        <v>0</v>
      </c>
      <c r="AI393" s="18" t="n">
        <f aca="false">IF(AF393&gt;=PARAMETER!$B$13,1,0)</f>
        <v>1</v>
      </c>
      <c r="AJ393" s="18" t="n">
        <f aca="false">IF(AND(AH393=1,AI393=1),1,0)</f>
        <v>0</v>
      </c>
    </row>
    <row r="394" customFormat="false" ht="15" hidden="false" customHeight="false" outlineLevel="0" collapsed="false">
      <c r="A394" s="16" t="str">
        <f aca="false">DATA!A394</f>
        <v>ITM10392</v>
      </c>
      <c r="B394" s="16" t="str">
        <f aca="false">DATA!B394</f>
        <v>Automotive</v>
      </c>
      <c r="C394" s="17" t="n">
        <f aca="false">DATA!C394</f>
        <v>138</v>
      </c>
      <c r="D394" s="17" t="n">
        <f aca="false">DATA!D394</f>
        <v>12</v>
      </c>
      <c r="E394" s="18" t="n">
        <f aca="false">DATA!F394</f>
        <v>3</v>
      </c>
      <c r="F394" s="19" t="n">
        <f aca="false">DATA!G394</f>
        <v>4.6</v>
      </c>
      <c r="G394" s="19" t="n">
        <f aca="false">DATA!H394</f>
        <v>9.12</v>
      </c>
      <c r="H394" s="18" t="n">
        <f aca="false">DATA!E394</f>
        <v>6</v>
      </c>
      <c r="I394" s="20" t="n">
        <f aca="false">F394*E394</f>
        <v>13.8</v>
      </c>
      <c r="J394" s="20" t="n">
        <f aca="false">PARAMETER!$B$4*G394*SQRT(E394)</f>
        <v>25.9826068823923</v>
      </c>
      <c r="K394" s="20" t="n">
        <f aca="false">I394+J394</f>
        <v>39.7826068823923</v>
      </c>
      <c r="L394" s="20" t="n">
        <f aca="false">K394+F394*H394</f>
        <v>67.3826068823923</v>
      </c>
      <c r="M394" s="16" t="str">
        <f aca="false">IF(C394&lt;=K394,"REORDER",IF(C394&gt;L394,"OVERSTOCK","OK"))</f>
        <v>OVERSTOCK</v>
      </c>
      <c r="N394" s="16" t="str">
        <f aca="false">IF(C394&lt;=D394,"REORDER","OK")</f>
        <v>OK</v>
      </c>
      <c r="O394" s="18" t="n">
        <f aca="false">IF(D394&lt;I394,1,0)</f>
        <v>1</v>
      </c>
      <c r="P394" s="20" t="n">
        <f aca="false">C394/F394</f>
        <v>30</v>
      </c>
      <c r="Q394" s="19" t="n">
        <f aca="false">DATA!N394</f>
        <v>115.85</v>
      </c>
      <c r="R394" s="19" t="n">
        <f aca="false">DATA!O394</f>
        <v>0.26</v>
      </c>
      <c r="S394" s="17" t="n">
        <f aca="false">C394*Q394</f>
        <v>15987.3</v>
      </c>
      <c r="T394" s="19" t="n">
        <f aca="false">C394*R394</f>
        <v>35.88</v>
      </c>
      <c r="U394" s="20" t="n">
        <f aca="false">MAX(0,C394-L394)</f>
        <v>70.6173931176077</v>
      </c>
      <c r="V394" s="17" t="n">
        <f aca="false">U394*Q394</f>
        <v>8181.02499267485</v>
      </c>
      <c r="W394" s="19" t="n">
        <f aca="false">U394*R394</f>
        <v>18.360522210578</v>
      </c>
      <c r="X394" s="20" t="n">
        <f aca="false">MAX(0,K394-C394)</f>
        <v>0</v>
      </c>
      <c r="Y394" s="17" t="n">
        <f aca="false">F394*PARAMETER!$B$5*Q394</f>
        <v>194512.15</v>
      </c>
      <c r="Z394" s="21" t="n">
        <f aca="false">SUMIF($Y$2:$Y$3205,"&gt;="&amp;Y394)/SUM($Y$2:$Y$3205)</f>
        <v>0.983594403308152</v>
      </c>
      <c r="AA394" s="16" t="str">
        <f aca="false">IF(Z394&lt;=PARAMETER!$B$7,"A",IF(Z394&lt;=PARAMETER!$B$8,"B","C"))</f>
        <v>C</v>
      </c>
      <c r="AB394" s="22" t="n">
        <f aca="false">G394/F394</f>
        <v>1.98260869565217</v>
      </c>
      <c r="AC394" s="16" t="str">
        <f aca="false">IF(AB394&lt;=PARAMETER!$B$9,"X",IF(AB394&lt;=PARAMETER!$B$10,"Y","Z"))</f>
        <v>Z</v>
      </c>
      <c r="AD394" s="16" t="str">
        <f aca="false">AA394&amp;AC394</f>
        <v>CZ</v>
      </c>
      <c r="AE394" s="22" t="n">
        <f aca="false">DATA!I394</f>
        <v>0.16</v>
      </c>
      <c r="AF394" s="18" t="n">
        <f aca="false">DATA!L394</f>
        <v>97</v>
      </c>
      <c r="AG394" s="16" t="str">
        <f aca="false">DATA!K394</f>
        <v>B</v>
      </c>
      <c r="AH394" s="18" t="n">
        <f aca="false">IF(AE394&gt;=PARAMETER!$B$12,1,0)</f>
        <v>0</v>
      </c>
      <c r="AI394" s="18" t="n">
        <f aca="false">IF(AF394&gt;=PARAMETER!$B$13,1,0)</f>
        <v>1</v>
      </c>
      <c r="AJ394" s="18" t="n">
        <f aca="false">IF(AND(AH394=1,AI394=1),1,0)</f>
        <v>0</v>
      </c>
    </row>
    <row r="395" customFormat="false" ht="15" hidden="false" customHeight="false" outlineLevel="0" collapsed="false">
      <c r="A395" s="16" t="str">
        <f aca="false">DATA!A395</f>
        <v>ITM10393</v>
      </c>
      <c r="B395" s="16" t="str">
        <f aca="false">DATA!B395</f>
        <v>Electronics</v>
      </c>
      <c r="C395" s="17" t="n">
        <f aca="false">DATA!C395</f>
        <v>152</v>
      </c>
      <c r="D395" s="17" t="n">
        <f aca="false">DATA!D395</f>
        <v>33</v>
      </c>
      <c r="E395" s="18" t="n">
        <f aca="false">DATA!F395</f>
        <v>4</v>
      </c>
      <c r="F395" s="19" t="n">
        <f aca="false">DATA!G395</f>
        <v>11.91</v>
      </c>
      <c r="G395" s="19" t="n">
        <f aca="false">DATA!H395</f>
        <v>3.01</v>
      </c>
      <c r="H395" s="18" t="n">
        <f aca="false">DATA!E395</f>
        <v>7</v>
      </c>
      <c r="I395" s="20" t="n">
        <f aca="false">F395*E395</f>
        <v>47.64</v>
      </c>
      <c r="J395" s="20" t="n">
        <f aca="false">PARAMETER!$B$4*G395*SQRT(E395)</f>
        <v>9.90201883424786</v>
      </c>
      <c r="K395" s="20" t="n">
        <f aca="false">I395+J395</f>
        <v>57.5420188342479</v>
      </c>
      <c r="L395" s="20" t="n">
        <f aca="false">K395+F395*H395</f>
        <v>140.912018834248</v>
      </c>
      <c r="M395" s="16" t="str">
        <f aca="false">IF(C395&lt;=K395,"REORDER",IF(C395&gt;L395,"OVERSTOCK","OK"))</f>
        <v>OVERSTOCK</v>
      </c>
      <c r="N395" s="16" t="str">
        <f aca="false">IF(C395&lt;=D395,"REORDER","OK")</f>
        <v>OK</v>
      </c>
      <c r="O395" s="18" t="n">
        <f aca="false">IF(D395&lt;I395,1,0)</f>
        <v>1</v>
      </c>
      <c r="P395" s="20" t="n">
        <f aca="false">C395/F395</f>
        <v>12.7623845507976</v>
      </c>
      <c r="Q395" s="19" t="n">
        <f aca="false">DATA!N395</f>
        <v>82.44</v>
      </c>
      <c r="R395" s="19" t="n">
        <f aca="false">DATA!O395</f>
        <v>1.13</v>
      </c>
      <c r="S395" s="17" t="n">
        <f aca="false">C395*Q395</f>
        <v>12530.88</v>
      </c>
      <c r="T395" s="19" t="n">
        <f aca="false">C395*R395</f>
        <v>171.76</v>
      </c>
      <c r="U395" s="20" t="n">
        <f aca="false">MAX(0,C395-L395)</f>
        <v>11.0879811657521</v>
      </c>
      <c r="V395" s="17" t="n">
        <f aca="false">U395*Q395</f>
        <v>914.093167304605</v>
      </c>
      <c r="W395" s="19" t="n">
        <f aca="false">U395*R395</f>
        <v>12.5294187172999</v>
      </c>
      <c r="X395" s="20" t="n">
        <f aca="false">MAX(0,K395-C395)</f>
        <v>0</v>
      </c>
      <c r="Y395" s="17" t="n">
        <f aca="false">F395*PARAMETER!$B$5*Q395</f>
        <v>358379.046</v>
      </c>
      <c r="Z395" s="21" t="n">
        <f aca="false">SUMIF($Y$2:$Y$3205,"&gt;="&amp;Y395)/SUM($Y$2:$Y$3205)</f>
        <v>0.945856929175866</v>
      </c>
      <c r="AA395" s="16" t="str">
        <f aca="false">IF(Z395&lt;=PARAMETER!$B$7,"A",IF(Z395&lt;=PARAMETER!$B$8,"B","C"))</f>
        <v>B</v>
      </c>
      <c r="AB395" s="22" t="n">
        <f aca="false">G395/F395</f>
        <v>0.252728799328296</v>
      </c>
      <c r="AC395" s="16" t="str">
        <f aca="false">IF(AB395&lt;=PARAMETER!$B$9,"X",IF(AB395&lt;=PARAMETER!$B$10,"Y","Z"))</f>
        <v>Y</v>
      </c>
      <c r="AD395" s="16" t="str">
        <f aca="false">AA395&amp;AC395</f>
        <v>BY</v>
      </c>
      <c r="AE395" s="22" t="n">
        <f aca="false">DATA!I395</f>
        <v>0.95</v>
      </c>
      <c r="AF395" s="18" t="n">
        <f aca="false">DATA!L395</f>
        <v>110</v>
      </c>
      <c r="AG395" s="16" t="str">
        <f aca="false">DATA!K395</f>
        <v>C</v>
      </c>
      <c r="AH395" s="18" t="n">
        <f aca="false">IF(AE395&gt;=PARAMETER!$B$12,1,0)</f>
        <v>1</v>
      </c>
      <c r="AI395" s="18" t="n">
        <f aca="false">IF(AF395&gt;=PARAMETER!$B$13,1,0)</f>
        <v>1</v>
      </c>
      <c r="AJ395" s="18" t="n">
        <f aca="false">IF(AND(AH395=1,AI395=1),1,0)</f>
        <v>1</v>
      </c>
    </row>
    <row r="396" customFormat="false" ht="15" hidden="false" customHeight="false" outlineLevel="0" collapsed="false">
      <c r="A396" s="16" t="str">
        <f aca="false">DATA!A396</f>
        <v>ITM10394</v>
      </c>
      <c r="B396" s="16" t="str">
        <f aca="false">DATA!B396</f>
        <v>Automotive</v>
      </c>
      <c r="C396" s="17" t="n">
        <f aca="false">DATA!C396</f>
        <v>331</v>
      </c>
      <c r="D396" s="17" t="n">
        <f aca="false">DATA!D396</f>
        <v>28</v>
      </c>
      <c r="E396" s="18" t="n">
        <f aca="false">DATA!F396</f>
        <v>4</v>
      </c>
      <c r="F396" s="19" t="n">
        <f aca="false">DATA!G396</f>
        <v>37.68</v>
      </c>
      <c r="G396" s="19" t="n">
        <f aca="false">DATA!H396</f>
        <v>3.17</v>
      </c>
      <c r="H396" s="18" t="n">
        <f aca="false">DATA!E396</f>
        <v>10</v>
      </c>
      <c r="I396" s="20" t="n">
        <f aca="false">F396*E396</f>
        <v>150.72</v>
      </c>
      <c r="J396" s="20" t="n">
        <f aca="false">PARAMETER!$B$4*G396*SQRT(E396)</f>
        <v>10.4283719948723</v>
      </c>
      <c r="K396" s="20" t="n">
        <f aca="false">I396+J396</f>
        <v>161.148371994872</v>
      </c>
      <c r="L396" s="20" t="n">
        <f aca="false">K396+F396*H396</f>
        <v>537.948371994872</v>
      </c>
      <c r="M396" s="16" t="str">
        <f aca="false">IF(C396&lt;=K396,"REORDER",IF(C396&gt;L396,"OVERSTOCK","OK"))</f>
        <v>OK</v>
      </c>
      <c r="N396" s="16" t="str">
        <f aca="false">IF(C396&lt;=D396,"REORDER","OK")</f>
        <v>OK</v>
      </c>
      <c r="O396" s="18" t="n">
        <f aca="false">IF(D396&lt;I396,1,0)</f>
        <v>1</v>
      </c>
      <c r="P396" s="20" t="n">
        <f aca="false">C396/F396</f>
        <v>8.78450106157113</v>
      </c>
      <c r="Q396" s="19" t="n">
        <f aca="false">DATA!N396</f>
        <v>72.71</v>
      </c>
      <c r="R396" s="19" t="n">
        <f aca="false">DATA!O396</f>
        <v>1.73</v>
      </c>
      <c r="S396" s="17" t="n">
        <f aca="false">C396*Q396</f>
        <v>24067.01</v>
      </c>
      <c r="T396" s="19" t="n">
        <f aca="false">C396*R396</f>
        <v>572.63</v>
      </c>
      <c r="U396" s="20" t="n">
        <f aca="false">MAX(0,C396-L396)</f>
        <v>0</v>
      </c>
      <c r="V396" s="17" t="n">
        <f aca="false">U396*Q396</f>
        <v>0</v>
      </c>
      <c r="W396" s="19" t="n">
        <f aca="false">U396*R396</f>
        <v>0</v>
      </c>
      <c r="X396" s="20" t="n">
        <f aca="false">MAX(0,K396-C396)</f>
        <v>0</v>
      </c>
      <c r="Y396" s="17" t="n">
        <f aca="false">F396*PARAMETER!$B$5*Q396</f>
        <v>999995.172</v>
      </c>
      <c r="Z396" s="21" t="n">
        <f aca="false">SUMIF($Y$2:$Y$3205,"&gt;="&amp;Y396)/SUM($Y$2:$Y$3205)</f>
        <v>0.734532991681045</v>
      </c>
      <c r="AA396" s="16" t="str">
        <f aca="false">IF(Z396&lt;=PARAMETER!$B$7,"A",IF(Z396&lt;=PARAMETER!$B$8,"B","C"))</f>
        <v>A</v>
      </c>
      <c r="AB396" s="22" t="n">
        <f aca="false">G396/F396</f>
        <v>0.0841295116772824</v>
      </c>
      <c r="AC396" s="16" t="str">
        <f aca="false">IF(AB396&lt;=PARAMETER!$B$9,"X",IF(AB396&lt;=PARAMETER!$B$10,"Y","Z"))</f>
        <v>X</v>
      </c>
      <c r="AD396" s="16" t="str">
        <f aca="false">AA396&amp;AC396</f>
        <v>AX</v>
      </c>
      <c r="AE396" s="22" t="n">
        <f aca="false">DATA!I396</f>
        <v>0.66</v>
      </c>
      <c r="AF396" s="18" t="n">
        <f aca="false">DATA!L396</f>
        <v>35</v>
      </c>
      <c r="AG396" s="16" t="str">
        <f aca="false">DATA!K396</f>
        <v>C</v>
      </c>
      <c r="AH396" s="18" t="n">
        <f aca="false">IF(AE396&gt;=PARAMETER!$B$12,1,0)</f>
        <v>0</v>
      </c>
      <c r="AI396" s="18" t="n">
        <f aca="false">IF(AF396&gt;=PARAMETER!$B$13,1,0)</f>
        <v>0</v>
      </c>
      <c r="AJ396" s="18" t="n">
        <f aca="false">IF(AND(AH396=1,AI396=1),1,0)</f>
        <v>0</v>
      </c>
    </row>
    <row r="397" customFormat="false" ht="15" hidden="false" customHeight="false" outlineLevel="0" collapsed="false">
      <c r="A397" s="16" t="str">
        <f aca="false">DATA!A397</f>
        <v>ITM10395</v>
      </c>
      <c r="B397" s="16" t="str">
        <f aca="false">DATA!B397</f>
        <v>Automotive</v>
      </c>
      <c r="C397" s="17" t="n">
        <f aca="false">DATA!C397</f>
        <v>115</v>
      </c>
      <c r="D397" s="17" t="n">
        <f aca="false">DATA!D397</f>
        <v>27</v>
      </c>
      <c r="E397" s="18" t="n">
        <f aca="false">DATA!F397</f>
        <v>4</v>
      </c>
      <c r="F397" s="19" t="n">
        <f aca="false">DATA!G397</f>
        <v>22.42</v>
      </c>
      <c r="G397" s="19" t="n">
        <f aca="false">DATA!H397</f>
        <v>4.42</v>
      </c>
      <c r="H397" s="18" t="n">
        <f aca="false">DATA!E397</f>
        <v>12</v>
      </c>
      <c r="I397" s="20" t="n">
        <f aca="false">F397*E397</f>
        <v>89.68</v>
      </c>
      <c r="J397" s="20" t="n">
        <f aca="false">PARAMETER!$B$4*G397*SQRT(E397)</f>
        <v>14.540506062251</v>
      </c>
      <c r="K397" s="20" t="n">
        <f aca="false">I397+J397</f>
        <v>104.220506062251</v>
      </c>
      <c r="L397" s="20" t="n">
        <f aca="false">K397+F397*H397</f>
        <v>373.260506062251</v>
      </c>
      <c r="M397" s="16" t="str">
        <f aca="false">IF(C397&lt;=K397,"REORDER",IF(C397&gt;L397,"OVERSTOCK","OK"))</f>
        <v>OK</v>
      </c>
      <c r="N397" s="16" t="str">
        <f aca="false">IF(C397&lt;=D397,"REORDER","OK")</f>
        <v>OK</v>
      </c>
      <c r="O397" s="18" t="n">
        <f aca="false">IF(D397&lt;I397,1,0)</f>
        <v>1</v>
      </c>
      <c r="P397" s="20" t="n">
        <f aca="false">C397/F397</f>
        <v>5.12934879571811</v>
      </c>
      <c r="Q397" s="19" t="n">
        <f aca="false">DATA!N397</f>
        <v>44.8</v>
      </c>
      <c r="R397" s="19" t="n">
        <f aca="false">DATA!O397</f>
        <v>0.14</v>
      </c>
      <c r="S397" s="17" t="n">
        <f aca="false">C397*Q397</f>
        <v>5152</v>
      </c>
      <c r="T397" s="19" t="n">
        <f aca="false">C397*R397</f>
        <v>16.1</v>
      </c>
      <c r="U397" s="20" t="n">
        <f aca="false">MAX(0,C397-L397)</f>
        <v>0</v>
      </c>
      <c r="V397" s="17" t="n">
        <f aca="false">U397*Q397</f>
        <v>0</v>
      </c>
      <c r="W397" s="19" t="n">
        <f aca="false">U397*R397</f>
        <v>0</v>
      </c>
      <c r="X397" s="20" t="n">
        <f aca="false">MAX(0,K397-C397)</f>
        <v>0</v>
      </c>
      <c r="Y397" s="17" t="n">
        <f aca="false">F397*PARAMETER!$B$5*Q397</f>
        <v>366611.84</v>
      </c>
      <c r="Z397" s="21" t="n">
        <f aca="false">SUMIF($Y$2:$Y$3205,"&gt;="&amp;Y397)/SUM($Y$2:$Y$3205)</f>
        <v>0.943545775588035</v>
      </c>
      <c r="AA397" s="16" t="str">
        <f aca="false">IF(Z397&lt;=PARAMETER!$B$7,"A",IF(Z397&lt;=PARAMETER!$B$8,"B","C"))</f>
        <v>B</v>
      </c>
      <c r="AB397" s="22" t="n">
        <f aca="false">G397/F397</f>
        <v>0.1971454058876</v>
      </c>
      <c r="AC397" s="16" t="str">
        <f aca="false">IF(AB397&lt;=PARAMETER!$B$9,"X",IF(AB397&lt;=PARAMETER!$B$10,"Y","Z"))</f>
        <v>X</v>
      </c>
      <c r="AD397" s="16" t="str">
        <f aca="false">AA397&amp;AC397</f>
        <v>BX</v>
      </c>
      <c r="AE397" s="22" t="n">
        <f aca="false">DATA!I397</f>
        <v>0.76</v>
      </c>
      <c r="AF397" s="18" t="n">
        <f aca="false">DATA!L397</f>
        <v>141</v>
      </c>
      <c r="AG397" s="16" t="str">
        <f aca="false">DATA!K397</f>
        <v>D</v>
      </c>
      <c r="AH397" s="18" t="n">
        <f aca="false">IF(AE397&gt;=PARAMETER!$B$12,1,0)</f>
        <v>1</v>
      </c>
      <c r="AI397" s="18" t="n">
        <f aca="false">IF(AF397&gt;=PARAMETER!$B$13,1,0)</f>
        <v>1</v>
      </c>
      <c r="AJ397" s="18" t="n">
        <f aca="false">IF(AND(AH397=1,AI397=1),1,0)</f>
        <v>1</v>
      </c>
    </row>
    <row r="398" customFormat="false" ht="15" hidden="false" customHeight="false" outlineLevel="0" collapsed="false">
      <c r="A398" s="16" t="str">
        <f aca="false">DATA!A398</f>
        <v>ITM10396</v>
      </c>
      <c r="B398" s="16" t="str">
        <f aca="false">DATA!B398</f>
        <v>Automotive</v>
      </c>
      <c r="C398" s="17" t="n">
        <f aca="false">DATA!C398</f>
        <v>487</v>
      </c>
      <c r="D398" s="17" t="n">
        <f aca="false">DATA!D398</f>
        <v>73</v>
      </c>
      <c r="E398" s="18" t="n">
        <f aca="false">DATA!F398</f>
        <v>8</v>
      </c>
      <c r="F398" s="19" t="n">
        <f aca="false">DATA!G398</f>
        <v>35.56</v>
      </c>
      <c r="G398" s="19" t="n">
        <f aca="false">DATA!H398</f>
        <v>1.82</v>
      </c>
      <c r="H398" s="18" t="n">
        <f aca="false">DATA!E398</f>
        <v>6</v>
      </c>
      <c r="I398" s="20" t="n">
        <f aca="false">F398*E398</f>
        <v>284.48</v>
      </c>
      <c r="J398" s="20" t="n">
        <f aca="false">PARAMETER!$B$4*G398*SQRT(E398)</f>
        <v>8.46727447876618</v>
      </c>
      <c r="K398" s="20" t="n">
        <f aca="false">I398+J398</f>
        <v>292.947274478766</v>
      </c>
      <c r="L398" s="20" t="n">
        <f aca="false">K398+F398*H398</f>
        <v>506.307274478766</v>
      </c>
      <c r="M398" s="16" t="str">
        <f aca="false">IF(C398&lt;=K398,"REORDER",IF(C398&gt;L398,"OVERSTOCK","OK"))</f>
        <v>OK</v>
      </c>
      <c r="N398" s="16" t="str">
        <f aca="false">IF(C398&lt;=D398,"REORDER","OK")</f>
        <v>OK</v>
      </c>
      <c r="O398" s="18" t="n">
        <f aca="false">IF(D398&lt;I398,1,0)</f>
        <v>1</v>
      </c>
      <c r="P398" s="20" t="n">
        <f aca="false">C398/F398</f>
        <v>13.6951631046119</v>
      </c>
      <c r="Q398" s="19" t="n">
        <f aca="false">DATA!N398</f>
        <v>37.8</v>
      </c>
      <c r="R398" s="19" t="n">
        <f aca="false">DATA!O398</f>
        <v>1.89</v>
      </c>
      <c r="S398" s="17" t="n">
        <f aca="false">C398*Q398</f>
        <v>18408.6</v>
      </c>
      <c r="T398" s="19" t="n">
        <f aca="false">C398*R398</f>
        <v>920.43</v>
      </c>
      <c r="U398" s="20" t="n">
        <f aca="false">MAX(0,C398-L398)</f>
        <v>0</v>
      </c>
      <c r="V398" s="17" t="n">
        <f aca="false">U398*Q398</f>
        <v>0</v>
      </c>
      <c r="W398" s="19" t="n">
        <f aca="false">U398*R398</f>
        <v>0</v>
      </c>
      <c r="X398" s="20" t="n">
        <f aca="false">MAX(0,K398-C398)</f>
        <v>0</v>
      </c>
      <c r="Y398" s="17" t="n">
        <f aca="false">F398*PARAMETER!$B$5*Q398</f>
        <v>490621.32</v>
      </c>
      <c r="Z398" s="21" t="n">
        <f aca="false">SUMIF($Y$2:$Y$3205,"&gt;="&amp;Y398)/SUM($Y$2:$Y$3205)</f>
        <v>0.90863280145166</v>
      </c>
      <c r="AA398" s="16" t="str">
        <f aca="false">IF(Z398&lt;=PARAMETER!$B$7,"A",IF(Z398&lt;=PARAMETER!$B$8,"B","C"))</f>
        <v>B</v>
      </c>
      <c r="AB398" s="22" t="n">
        <f aca="false">G398/F398</f>
        <v>0.0511811023622047</v>
      </c>
      <c r="AC398" s="16" t="str">
        <f aca="false">IF(AB398&lt;=PARAMETER!$B$9,"X",IF(AB398&lt;=PARAMETER!$B$10,"Y","Z"))</f>
        <v>X</v>
      </c>
      <c r="AD398" s="16" t="str">
        <f aca="false">AA398&amp;AC398</f>
        <v>BX</v>
      </c>
      <c r="AE398" s="22" t="n">
        <f aca="false">DATA!I398</f>
        <v>0.71</v>
      </c>
      <c r="AF398" s="18" t="n">
        <f aca="false">DATA!L398</f>
        <v>111</v>
      </c>
      <c r="AG398" s="16" t="str">
        <f aca="false">DATA!K398</f>
        <v>D</v>
      </c>
      <c r="AH398" s="18" t="n">
        <f aca="false">IF(AE398&gt;=PARAMETER!$B$12,1,0)</f>
        <v>0</v>
      </c>
      <c r="AI398" s="18" t="n">
        <f aca="false">IF(AF398&gt;=PARAMETER!$B$13,1,0)</f>
        <v>1</v>
      </c>
      <c r="AJ398" s="18" t="n">
        <f aca="false">IF(AND(AH398=1,AI398=1),1,0)</f>
        <v>0</v>
      </c>
    </row>
    <row r="399" customFormat="false" ht="15" hidden="false" customHeight="false" outlineLevel="0" collapsed="false">
      <c r="A399" s="16" t="str">
        <f aca="false">DATA!A399</f>
        <v>ITM10397</v>
      </c>
      <c r="B399" s="16" t="str">
        <f aca="false">DATA!B399</f>
        <v>Groceries</v>
      </c>
      <c r="C399" s="17" t="n">
        <f aca="false">DATA!C399</f>
        <v>453</v>
      </c>
      <c r="D399" s="17" t="n">
        <f aca="false">DATA!D399</f>
        <v>97</v>
      </c>
      <c r="E399" s="18" t="n">
        <f aca="false">DATA!F399</f>
        <v>3</v>
      </c>
      <c r="F399" s="19" t="n">
        <f aca="false">DATA!G399</f>
        <v>28.81</v>
      </c>
      <c r="G399" s="19" t="n">
        <f aca="false">DATA!H399</f>
        <v>5.32</v>
      </c>
      <c r="H399" s="18" t="n">
        <f aca="false">DATA!E399</f>
        <v>7</v>
      </c>
      <c r="I399" s="20" t="n">
        <f aca="false">F399*E399</f>
        <v>86.43</v>
      </c>
      <c r="J399" s="20" t="n">
        <f aca="false">PARAMETER!$B$4*G399*SQRT(E399)</f>
        <v>15.1565206813955</v>
      </c>
      <c r="K399" s="20" t="n">
        <f aca="false">I399+J399</f>
        <v>101.586520681396</v>
      </c>
      <c r="L399" s="20" t="n">
        <f aca="false">K399+F399*H399</f>
        <v>303.256520681396</v>
      </c>
      <c r="M399" s="16" t="str">
        <f aca="false">IF(C399&lt;=K399,"REORDER",IF(C399&gt;L399,"OVERSTOCK","OK"))</f>
        <v>OVERSTOCK</v>
      </c>
      <c r="N399" s="16" t="str">
        <f aca="false">IF(C399&lt;=D399,"REORDER","OK")</f>
        <v>OK</v>
      </c>
      <c r="O399" s="18" t="n">
        <f aca="false">IF(D399&lt;I399,1,0)</f>
        <v>0</v>
      </c>
      <c r="P399" s="20" t="n">
        <f aca="false">C399/F399</f>
        <v>15.7237070461645</v>
      </c>
      <c r="Q399" s="19" t="n">
        <f aca="false">DATA!N399</f>
        <v>74.37</v>
      </c>
      <c r="R399" s="19" t="n">
        <f aca="false">DATA!O399</f>
        <v>1.96</v>
      </c>
      <c r="S399" s="17" t="n">
        <f aca="false">C399*Q399</f>
        <v>33689.61</v>
      </c>
      <c r="T399" s="19" t="n">
        <f aca="false">C399*R399</f>
        <v>887.88</v>
      </c>
      <c r="U399" s="20" t="n">
        <f aca="false">MAX(0,C399-L399)</f>
        <v>149.743479318605</v>
      </c>
      <c r="V399" s="17" t="n">
        <f aca="false">U399*Q399</f>
        <v>11136.4225569246</v>
      </c>
      <c r="W399" s="19" t="n">
        <f aca="false">U399*R399</f>
        <v>293.497219464465</v>
      </c>
      <c r="X399" s="20" t="n">
        <f aca="false">MAX(0,K399-C399)</f>
        <v>0</v>
      </c>
      <c r="Y399" s="17" t="n">
        <f aca="false">F399*PARAMETER!$B$5*Q399</f>
        <v>782048.8905</v>
      </c>
      <c r="Z399" s="21" t="n">
        <f aca="false">SUMIF($Y$2:$Y$3205,"&gt;="&amp;Y399)/SUM($Y$2:$Y$3205)</f>
        <v>0.816238836077597</v>
      </c>
      <c r="AA399" s="16" t="str">
        <f aca="false">IF(Z399&lt;=PARAMETER!$B$7,"A",IF(Z399&lt;=PARAMETER!$B$8,"B","C"))</f>
        <v>B</v>
      </c>
      <c r="AB399" s="22" t="n">
        <f aca="false">G399/F399</f>
        <v>0.184658104824714</v>
      </c>
      <c r="AC399" s="16" t="str">
        <f aca="false">IF(AB399&lt;=PARAMETER!$B$9,"X",IF(AB399&lt;=PARAMETER!$B$10,"Y","Z"))</f>
        <v>X</v>
      </c>
      <c r="AD399" s="16" t="str">
        <f aca="false">AA399&amp;AC399</f>
        <v>BX</v>
      </c>
      <c r="AE399" s="22" t="n">
        <f aca="false">DATA!I399</f>
        <v>0.7</v>
      </c>
      <c r="AF399" s="18" t="n">
        <f aca="false">DATA!L399</f>
        <v>172</v>
      </c>
      <c r="AG399" s="16" t="str">
        <f aca="false">DATA!K399</f>
        <v>B</v>
      </c>
      <c r="AH399" s="18" t="n">
        <f aca="false">IF(AE399&gt;=PARAMETER!$B$12,1,0)</f>
        <v>0</v>
      </c>
      <c r="AI399" s="18" t="n">
        <f aca="false">IF(AF399&gt;=PARAMETER!$B$13,1,0)</f>
        <v>1</v>
      </c>
      <c r="AJ399" s="18" t="n">
        <f aca="false">IF(AND(AH399=1,AI399=1),1,0)</f>
        <v>0</v>
      </c>
    </row>
    <row r="400" customFormat="false" ht="15" hidden="false" customHeight="false" outlineLevel="0" collapsed="false">
      <c r="A400" s="16" t="str">
        <f aca="false">DATA!A400</f>
        <v>ITM10398</v>
      </c>
      <c r="B400" s="16" t="str">
        <f aca="false">DATA!B400</f>
        <v>Pharma</v>
      </c>
      <c r="C400" s="17" t="n">
        <f aca="false">DATA!C400</f>
        <v>350</v>
      </c>
      <c r="D400" s="17" t="n">
        <f aca="false">DATA!D400</f>
        <v>44</v>
      </c>
      <c r="E400" s="18" t="n">
        <f aca="false">DATA!F400</f>
        <v>8</v>
      </c>
      <c r="F400" s="19" t="n">
        <f aca="false">DATA!G400</f>
        <v>47.58</v>
      </c>
      <c r="G400" s="19" t="n">
        <f aca="false">DATA!H400</f>
        <v>6.82</v>
      </c>
      <c r="H400" s="18" t="n">
        <f aca="false">DATA!E400</f>
        <v>14</v>
      </c>
      <c r="I400" s="20" t="n">
        <f aca="false">F400*E400</f>
        <v>380.64</v>
      </c>
      <c r="J400" s="20" t="n">
        <f aca="false">PARAMETER!$B$4*G400*SQRT(E400)</f>
        <v>31.7290175522997</v>
      </c>
      <c r="K400" s="20" t="n">
        <f aca="false">I400+J400</f>
        <v>412.3690175523</v>
      </c>
      <c r="L400" s="20" t="n">
        <f aca="false">K400+F400*H400</f>
        <v>1078.4890175523</v>
      </c>
      <c r="M400" s="16" t="str">
        <f aca="false">IF(C400&lt;=K400,"REORDER",IF(C400&gt;L400,"OVERSTOCK","OK"))</f>
        <v>REORDER</v>
      </c>
      <c r="N400" s="16" t="str">
        <f aca="false">IF(C400&lt;=D400,"REORDER","OK")</f>
        <v>OK</v>
      </c>
      <c r="O400" s="18" t="n">
        <f aca="false">IF(D400&lt;I400,1,0)</f>
        <v>1</v>
      </c>
      <c r="P400" s="20" t="n">
        <f aca="false">C400/F400</f>
        <v>7.35603194619588</v>
      </c>
      <c r="Q400" s="19" t="n">
        <f aca="false">DATA!N400</f>
        <v>17.91</v>
      </c>
      <c r="R400" s="19" t="n">
        <f aca="false">DATA!O400</f>
        <v>0.71</v>
      </c>
      <c r="S400" s="17" t="n">
        <f aca="false">C400*Q400</f>
        <v>6268.5</v>
      </c>
      <c r="T400" s="19" t="n">
        <f aca="false">C400*R400</f>
        <v>248.5</v>
      </c>
      <c r="U400" s="20" t="n">
        <f aca="false">MAX(0,C400-L400)</f>
        <v>0</v>
      </c>
      <c r="V400" s="17" t="n">
        <f aca="false">U400*Q400</f>
        <v>0</v>
      </c>
      <c r="W400" s="19" t="n">
        <f aca="false">U400*R400</f>
        <v>0</v>
      </c>
      <c r="X400" s="20" t="n">
        <f aca="false">MAX(0,K400-C400)</f>
        <v>62.3690175522996</v>
      </c>
      <c r="Y400" s="17" t="n">
        <f aca="false">F400*PARAMETER!$B$5*Q400</f>
        <v>311037.597</v>
      </c>
      <c r="Z400" s="21" t="n">
        <f aca="false">SUMIF($Y$2:$Y$3205,"&gt;="&amp;Y400)/SUM($Y$2:$Y$3205)</f>
        <v>0.957587868965674</v>
      </c>
      <c r="AA400" s="16" t="str">
        <f aca="false">IF(Z400&lt;=PARAMETER!$B$7,"A",IF(Z400&lt;=PARAMETER!$B$8,"B","C"))</f>
        <v>C</v>
      </c>
      <c r="AB400" s="22" t="n">
        <f aca="false">G400/F400</f>
        <v>0.14333753678016</v>
      </c>
      <c r="AC400" s="16" t="str">
        <f aca="false">IF(AB400&lt;=PARAMETER!$B$9,"X",IF(AB400&lt;=PARAMETER!$B$10,"Y","Z"))</f>
        <v>X</v>
      </c>
      <c r="AD400" s="16" t="str">
        <f aca="false">AA400&amp;AC400</f>
        <v>CX</v>
      </c>
      <c r="AE400" s="22" t="n">
        <f aca="false">DATA!I400</f>
        <v>0.12</v>
      </c>
      <c r="AF400" s="18" t="n">
        <f aca="false">DATA!L400</f>
        <v>109</v>
      </c>
      <c r="AG400" s="16" t="str">
        <f aca="false">DATA!K400</f>
        <v>B</v>
      </c>
      <c r="AH400" s="18" t="n">
        <f aca="false">IF(AE400&gt;=PARAMETER!$B$12,1,0)</f>
        <v>0</v>
      </c>
      <c r="AI400" s="18" t="n">
        <f aca="false">IF(AF400&gt;=PARAMETER!$B$13,1,0)</f>
        <v>1</v>
      </c>
      <c r="AJ400" s="18" t="n">
        <f aca="false">IF(AND(AH400=1,AI400=1),1,0)</f>
        <v>0</v>
      </c>
    </row>
    <row r="401" customFormat="false" ht="15" hidden="false" customHeight="false" outlineLevel="0" collapsed="false">
      <c r="A401" s="16" t="str">
        <f aca="false">DATA!A401</f>
        <v>ITM10399</v>
      </c>
      <c r="B401" s="16" t="str">
        <f aca="false">DATA!B401</f>
        <v>Apparel</v>
      </c>
      <c r="C401" s="17" t="n">
        <f aca="false">DATA!C401</f>
        <v>162</v>
      </c>
      <c r="D401" s="17" t="n">
        <f aca="false">DATA!D401</f>
        <v>71</v>
      </c>
      <c r="E401" s="18" t="n">
        <f aca="false">DATA!F401</f>
        <v>8</v>
      </c>
      <c r="F401" s="19" t="n">
        <f aca="false">DATA!G401</f>
        <v>30.29</v>
      </c>
      <c r="G401" s="19" t="n">
        <f aca="false">DATA!H401</f>
        <v>7.97</v>
      </c>
      <c r="H401" s="18" t="n">
        <f aca="false">DATA!E401</f>
        <v>6</v>
      </c>
      <c r="I401" s="20" t="n">
        <f aca="false">F401*E401</f>
        <v>242.32</v>
      </c>
      <c r="J401" s="20" t="n">
        <f aca="false">PARAMETER!$B$4*G401*SQRT(E401)</f>
        <v>37.0792184592124</v>
      </c>
      <c r="K401" s="20" t="n">
        <f aca="false">I401+J401</f>
        <v>279.399218459212</v>
      </c>
      <c r="L401" s="20" t="n">
        <f aca="false">K401+F401*H401</f>
        <v>461.139218459212</v>
      </c>
      <c r="M401" s="16" t="str">
        <f aca="false">IF(C401&lt;=K401,"REORDER",IF(C401&gt;L401,"OVERSTOCK","OK"))</f>
        <v>REORDER</v>
      </c>
      <c r="N401" s="16" t="str">
        <f aca="false">IF(C401&lt;=D401,"REORDER","OK")</f>
        <v>OK</v>
      </c>
      <c r="O401" s="18" t="n">
        <f aca="false">IF(D401&lt;I401,1,0)</f>
        <v>1</v>
      </c>
      <c r="P401" s="20" t="n">
        <f aca="false">C401/F401</f>
        <v>5.34829976890063</v>
      </c>
      <c r="Q401" s="19" t="n">
        <f aca="false">DATA!N401</f>
        <v>92.96</v>
      </c>
      <c r="R401" s="19" t="n">
        <f aca="false">DATA!O401</f>
        <v>1.56</v>
      </c>
      <c r="S401" s="17" t="n">
        <f aca="false">C401*Q401</f>
        <v>15059.52</v>
      </c>
      <c r="T401" s="19" t="n">
        <f aca="false">C401*R401</f>
        <v>252.72</v>
      </c>
      <c r="U401" s="20" t="n">
        <f aca="false">MAX(0,C401-L401)</f>
        <v>0</v>
      </c>
      <c r="V401" s="17" t="n">
        <f aca="false">U401*Q401</f>
        <v>0</v>
      </c>
      <c r="W401" s="19" t="n">
        <f aca="false">U401*R401</f>
        <v>0</v>
      </c>
      <c r="X401" s="20" t="n">
        <f aca="false">MAX(0,K401-C401)</f>
        <v>117.399218459212</v>
      </c>
      <c r="Y401" s="17" t="n">
        <f aca="false">F401*PARAMETER!$B$5*Q401</f>
        <v>1027751.816</v>
      </c>
      <c r="Z401" s="21" t="n">
        <f aca="false">SUMIF($Y$2:$Y$3205,"&gt;="&amp;Y401)/SUM($Y$2:$Y$3205)</f>
        <v>0.718377248693178</v>
      </c>
      <c r="AA401" s="16" t="str">
        <f aca="false">IF(Z401&lt;=PARAMETER!$B$7,"A",IF(Z401&lt;=PARAMETER!$B$8,"B","C"))</f>
        <v>A</v>
      </c>
      <c r="AB401" s="22" t="n">
        <f aca="false">G401/F401</f>
        <v>0.263123142951469</v>
      </c>
      <c r="AC401" s="16" t="str">
        <f aca="false">IF(AB401&lt;=PARAMETER!$B$9,"X",IF(AB401&lt;=PARAMETER!$B$10,"Y","Z"))</f>
        <v>Y</v>
      </c>
      <c r="AD401" s="16" t="str">
        <f aca="false">AA401&amp;AC401</f>
        <v>AY</v>
      </c>
      <c r="AE401" s="22" t="n">
        <f aca="false">DATA!I401</f>
        <v>0.57</v>
      </c>
      <c r="AF401" s="18" t="n">
        <f aca="false">DATA!L401</f>
        <v>34</v>
      </c>
      <c r="AG401" s="16" t="str">
        <f aca="false">DATA!K401</f>
        <v>D</v>
      </c>
      <c r="AH401" s="18" t="n">
        <f aca="false">IF(AE401&gt;=PARAMETER!$B$12,1,0)</f>
        <v>0</v>
      </c>
      <c r="AI401" s="18" t="n">
        <f aca="false">IF(AF401&gt;=PARAMETER!$B$13,1,0)</f>
        <v>0</v>
      </c>
      <c r="AJ401" s="18" t="n">
        <f aca="false">IF(AND(AH401=1,AI401=1),1,0)</f>
        <v>0</v>
      </c>
    </row>
    <row r="402" customFormat="false" ht="15" hidden="false" customHeight="false" outlineLevel="0" collapsed="false">
      <c r="A402" s="16" t="str">
        <f aca="false">DATA!A402</f>
        <v>ITM10400</v>
      </c>
      <c r="B402" s="16" t="str">
        <f aca="false">DATA!B402</f>
        <v>Groceries</v>
      </c>
      <c r="C402" s="17" t="n">
        <f aca="false">DATA!C402</f>
        <v>307</v>
      </c>
      <c r="D402" s="17" t="n">
        <f aca="false">DATA!D402</f>
        <v>10</v>
      </c>
      <c r="E402" s="18" t="n">
        <f aca="false">DATA!F402</f>
        <v>8</v>
      </c>
      <c r="F402" s="19" t="n">
        <f aca="false">DATA!G402</f>
        <v>1.73</v>
      </c>
      <c r="G402" s="19" t="n">
        <f aca="false">DATA!H402</f>
        <v>7.26</v>
      </c>
      <c r="H402" s="18" t="n">
        <f aca="false">DATA!E402</f>
        <v>8</v>
      </c>
      <c r="I402" s="20" t="n">
        <f aca="false">F402*E402</f>
        <v>13.84</v>
      </c>
      <c r="J402" s="20" t="n">
        <f aca="false">PARAMETER!$B$4*G402*SQRT(E402)</f>
        <v>33.7760509427706</v>
      </c>
      <c r="K402" s="20" t="n">
        <f aca="false">I402+J402</f>
        <v>47.6160509427706</v>
      </c>
      <c r="L402" s="20" t="n">
        <f aca="false">K402+F402*H402</f>
        <v>61.4560509427706</v>
      </c>
      <c r="M402" s="16" t="str">
        <f aca="false">IF(C402&lt;=K402,"REORDER",IF(C402&gt;L402,"OVERSTOCK","OK"))</f>
        <v>OVERSTOCK</v>
      </c>
      <c r="N402" s="16" t="str">
        <f aca="false">IF(C402&lt;=D402,"REORDER","OK")</f>
        <v>OK</v>
      </c>
      <c r="O402" s="18" t="n">
        <f aca="false">IF(D402&lt;I402,1,0)</f>
        <v>1</v>
      </c>
      <c r="P402" s="20" t="n">
        <f aca="false">C402/F402</f>
        <v>177.456647398844</v>
      </c>
      <c r="Q402" s="19" t="n">
        <f aca="false">DATA!N402</f>
        <v>124.3</v>
      </c>
      <c r="R402" s="19" t="n">
        <f aca="false">DATA!O402</f>
        <v>0.34</v>
      </c>
      <c r="S402" s="17" t="n">
        <f aca="false">C402*Q402</f>
        <v>38160.1</v>
      </c>
      <c r="T402" s="19" t="n">
        <f aca="false">C402*R402</f>
        <v>104.38</v>
      </c>
      <c r="U402" s="20" t="n">
        <f aca="false">MAX(0,C402-L402)</f>
        <v>245.543949057229</v>
      </c>
      <c r="V402" s="17" t="n">
        <f aca="false">U402*Q402</f>
        <v>30521.1128678136</v>
      </c>
      <c r="W402" s="19" t="n">
        <f aca="false">U402*R402</f>
        <v>83.484942679458</v>
      </c>
      <c r="X402" s="20" t="n">
        <f aca="false">MAX(0,K402-C402)</f>
        <v>0</v>
      </c>
      <c r="Y402" s="17" t="n">
        <f aca="false">F402*PARAMETER!$B$5*Q402</f>
        <v>78489.235</v>
      </c>
      <c r="Z402" s="21" t="n">
        <f aca="false">SUMIF($Y$2:$Y$3205,"&gt;="&amp;Y402)/SUM($Y$2:$Y$3205)</f>
        <v>0.997886955140668</v>
      </c>
      <c r="AA402" s="16" t="str">
        <f aca="false">IF(Z402&lt;=PARAMETER!$B$7,"A",IF(Z402&lt;=PARAMETER!$B$8,"B","C"))</f>
        <v>C</v>
      </c>
      <c r="AB402" s="22" t="n">
        <f aca="false">G402/F402</f>
        <v>4.19653179190751</v>
      </c>
      <c r="AC402" s="16" t="str">
        <f aca="false">IF(AB402&lt;=PARAMETER!$B$9,"X",IF(AB402&lt;=PARAMETER!$B$10,"Y","Z"))</f>
        <v>Z</v>
      </c>
      <c r="AD402" s="16" t="str">
        <f aca="false">AA402&amp;AC402</f>
        <v>CZ</v>
      </c>
      <c r="AE402" s="22" t="n">
        <f aca="false">DATA!I402</f>
        <v>0.84</v>
      </c>
      <c r="AF402" s="18" t="n">
        <f aca="false">DATA!L402</f>
        <v>157</v>
      </c>
      <c r="AG402" s="16" t="str">
        <f aca="false">DATA!K402</f>
        <v>D</v>
      </c>
      <c r="AH402" s="18" t="n">
        <f aca="false">IF(AE402&gt;=PARAMETER!$B$12,1,0)</f>
        <v>1</v>
      </c>
      <c r="AI402" s="18" t="n">
        <f aca="false">IF(AF402&gt;=PARAMETER!$B$13,1,0)</f>
        <v>1</v>
      </c>
      <c r="AJ402" s="18" t="n">
        <f aca="false">IF(AND(AH402=1,AI402=1),1,0)</f>
        <v>1</v>
      </c>
    </row>
    <row r="403" customFormat="false" ht="15" hidden="false" customHeight="false" outlineLevel="0" collapsed="false">
      <c r="A403" s="16" t="str">
        <f aca="false">DATA!A403</f>
        <v>ITM10401</v>
      </c>
      <c r="B403" s="16" t="str">
        <f aca="false">DATA!B403</f>
        <v>Automotive</v>
      </c>
      <c r="C403" s="17" t="n">
        <f aca="false">DATA!C403</f>
        <v>47</v>
      </c>
      <c r="D403" s="17" t="n">
        <f aca="false">DATA!D403</f>
        <v>34</v>
      </c>
      <c r="E403" s="18" t="n">
        <f aca="false">DATA!F403</f>
        <v>6</v>
      </c>
      <c r="F403" s="19" t="n">
        <f aca="false">DATA!G403</f>
        <v>18.29</v>
      </c>
      <c r="G403" s="19" t="n">
        <f aca="false">DATA!H403</f>
        <v>1.9</v>
      </c>
      <c r="H403" s="18" t="n">
        <f aca="false">DATA!E403</f>
        <v>14</v>
      </c>
      <c r="I403" s="20" t="n">
        <f aca="false">F403*E403</f>
        <v>109.74</v>
      </c>
      <c r="J403" s="20" t="n">
        <f aca="false">PARAMETER!$B$4*G403*SQRT(E403)</f>
        <v>7.65519896643494</v>
      </c>
      <c r="K403" s="20" t="n">
        <f aca="false">I403+J403</f>
        <v>117.395198966435</v>
      </c>
      <c r="L403" s="20" t="n">
        <f aca="false">K403+F403*H403</f>
        <v>373.455198966435</v>
      </c>
      <c r="M403" s="16" t="str">
        <f aca="false">IF(C403&lt;=K403,"REORDER",IF(C403&gt;L403,"OVERSTOCK","OK"))</f>
        <v>REORDER</v>
      </c>
      <c r="N403" s="16" t="str">
        <f aca="false">IF(C403&lt;=D403,"REORDER","OK")</f>
        <v>OK</v>
      </c>
      <c r="O403" s="18" t="n">
        <f aca="false">IF(D403&lt;I403,1,0)</f>
        <v>1</v>
      </c>
      <c r="P403" s="20" t="n">
        <f aca="false">C403/F403</f>
        <v>2.56971022416621</v>
      </c>
      <c r="Q403" s="19" t="n">
        <f aca="false">DATA!N403</f>
        <v>188.91</v>
      </c>
      <c r="R403" s="19" t="n">
        <f aca="false">DATA!O403</f>
        <v>1.57</v>
      </c>
      <c r="S403" s="17" t="n">
        <f aca="false">C403*Q403</f>
        <v>8878.77</v>
      </c>
      <c r="T403" s="19" t="n">
        <f aca="false">C403*R403</f>
        <v>73.79</v>
      </c>
      <c r="U403" s="20" t="n">
        <f aca="false">MAX(0,C403-L403)</f>
        <v>0</v>
      </c>
      <c r="V403" s="17" t="n">
        <f aca="false">U403*Q403</f>
        <v>0</v>
      </c>
      <c r="W403" s="19" t="n">
        <f aca="false">U403*R403</f>
        <v>0</v>
      </c>
      <c r="X403" s="20" t="n">
        <f aca="false">MAX(0,K403-C403)</f>
        <v>70.3951989664349</v>
      </c>
      <c r="Y403" s="17" t="n">
        <f aca="false">F403*PARAMETER!$B$5*Q403</f>
        <v>1261134.8235</v>
      </c>
      <c r="Z403" s="21" t="n">
        <f aca="false">SUMIF($Y$2:$Y$3205,"&gt;="&amp;Y403)/SUM($Y$2:$Y$3205)</f>
        <v>0.622491956733441</v>
      </c>
      <c r="AA403" s="16" t="str">
        <f aca="false">IF(Z403&lt;=PARAMETER!$B$7,"A",IF(Z403&lt;=PARAMETER!$B$8,"B","C"))</f>
        <v>A</v>
      </c>
      <c r="AB403" s="22" t="n">
        <f aca="false">G403/F403</f>
        <v>0.10388190267906</v>
      </c>
      <c r="AC403" s="16" t="str">
        <f aca="false">IF(AB403&lt;=PARAMETER!$B$9,"X",IF(AB403&lt;=PARAMETER!$B$10,"Y","Z"))</f>
        <v>X</v>
      </c>
      <c r="AD403" s="16" t="str">
        <f aca="false">AA403&amp;AC403</f>
        <v>AX</v>
      </c>
      <c r="AE403" s="22" t="n">
        <f aca="false">DATA!I403</f>
        <v>0.14</v>
      </c>
      <c r="AF403" s="18" t="n">
        <f aca="false">DATA!L403</f>
        <v>10</v>
      </c>
      <c r="AG403" s="16" t="str">
        <f aca="false">DATA!K403</f>
        <v>D</v>
      </c>
      <c r="AH403" s="18" t="n">
        <f aca="false">IF(AE403&gt;=PARAMETER!$B$12,1,0)</f>
        <v>0</v>
      </c>
      <c r="AI403" s="18" t="n">
        <f aca="false">IF(AF403&gt;=PARAMETER!$B$13,1,0)</f>
        <v>0</v>
      </c>
      <c r="AJ403" s="18" t="n">
        <f aca="false">IF(AND(AH403=1,AI403=1),1,0)</f>
        <v>0</v>
      </c>
    </row>
    <row r="404" customFormat="false" ht="15" hidden="false" customHeight="false" outlineLevel="0" collapsed="false">
      <c r="A404" s="16" t="str">
        <f aca="false">DATA!A404</f>
        <v>ITM10402</v>
      </c>
      <c r="B404" s="16" t="str">
        <f aca="false">DATA!B404</f>
        <v>Electronics</v>
      </c>
      <c r="C404" s="17" t="n">
        <f aca="false">DATA!C404</f>
        <v>297</v>
      </c>
      <c r="D404" s="17" t="n">
        <f aca="false">DATA!D404</f>
        <v>54</v>
      </c>
      <c r="E404" s="18" t="n">
        <f aca="false">DATA!F404</f>
        <v>7</v>
      </c>
      <c r="F404" s="19" t="n">
        <f aca="false">DATA!G404</f>
        <v>8.01</v>
      </c>
      <c r="G404" s="19" t="n">
        <f aca="false">DATA!H404</f>
        <v>4.83</v>
      </c>
      <c r="H404" s="18" t="n">
        <f aca="false">DATA!E404</f>
        <v>5</v>
      </c>
      <c r="I404" s="20" t="n">
        <f aca="false">F404*E404</f>
        <v>56.07</v>
      </c>
      <c r="J404" s="20" t="n">
        <f aca="false">PARAMETER!$B$4*G404*SQRT(E404)</f>
        <v>21.0195496812783</v>
      </c>
      <c r="K404" s="20" t="n">
        <f aca="false">I404+J404</f>
        <v>77.0895496812783</v>
      </c>
      <c r="L404" s="20" t="n">
        <f aca="false">K404+F404*H404</f>
        <v>117.139549681278</v>
      </c>
      <c r="M404" s="16" t="str">
        <f aca="false">IF(C404&lt;=K404,"REORDER",IF(C404&gt;L404,"OVERSTOCK","OK"))</f>
        <v>OVERSTOCK</v>
      </c>
      <c r="N404" s="16" t="str">
        <f aca="false">IF(C404&lt;=D404,"REORDER","OK")</f>
        <v>OK</v>
      </c>
      <c r="O404" s="18" t="n">
        <f aca="false">IF(D404&lt;I404,1,0)</f>
        <v>1</v>
      </c>
      <c r="P404" s="20" t="n">
        <f aca="false">C404/F404</f>
        <v>37.0786516853933</v>
      </c>
      <c r="Q404" s="19" t="n">
        <f aca="false">DATA!N404</f>
        <v>128.91</v>
      </c>
      <c r="R404" s="19" t="n">
        <f aca="false">DATA!O404</f>
        <v>1.01</v>
      </c>
      <c r="S404" s="17" t="n">
        <f aca="false">C404*Q404</f>
        <v>38286.27</v>
      </c>
      <c r="T404" s="19" t="n">
        <f aca="false">C404*R404</f>
        <v>299.97</v>
      </c>
      <c r="U404" s="20" t="n">
        <f aca="false">MAX(0,C404-L404)</f>
        <v>179.860450318722</v>
      </c>
      <c r="V404" s="17" t="n">
        <f aca="false">U404*Q404</f>
        <v>23185.8106505864</v>
      </c>
      <c r="W404" s="19" t="n">
        <f aca="false">U404*R404</f>
        <v>181.659054821909</v>
      </c>
      <c r="X404" s="20" t="n">
        <f aca="false">MAX(0,K404-C404)</f>
        <v>0</v>
      </c>
      <c r="Y404" s="17" t="n">
        <f aca="false">F404*PARAMETER!$B$5*Q404</f>
        <v>376887.7215</v>
      </c>
      <c r="Z404" s="21" t="n">
        <f aca="false">SUMIF($Y$2:$Y$3205,"&gt;="&amp;Y404)/SUM($Y$2:$Y$3205)</f>
        <v>0.940109421360464</v>
      </c>
      <c r="AA404" s="16" t="str">
        <f aca="false">IF(Z404&lt;=PARAMETER!$B$7,"A",IF(Z404&lt;=PARAMETER!$B$8,"B","C"))</f>
        <v>B</v>
      </c>
      <c r="AB404" s="22" t="n">
        <f aca="false">G404/F404</f>
        <v>0.602996254681648</v>
      </c>
      <c r="AC404" s="16" t="str">
        <f aca="false">IF(AB404&lt;=PARAMETER!$B$9,"X",IF(AB404&lt;=PARAMETER!$B$10,"Y","Z"))</f>
        <v>Z</v>
      </c>
      <c r="AD404" s="16" t="str">
        <f aca="false">AA404&amp;AC404</f>
        <v>BZ</v>
      </c>
      <c r="AE404" s="22" t="n">
        <f aca="false">DATA!I404</f>
        <v>0.96</v>
      </c>
      <c r="AF404" s="18" t="n">
        <f aca="false">DATA!L404</f>
        <v>103</v>
      </c>
      <c r="AG404" s="16" t="str">
        <f aca="false">DATA!K404</f>
        <v>D</v>
      </c>
      <c r="AH404" s="18" t="n">
        <f aca="false">IF(AE404&gt;=PARAMETER!$B$12,1,0)</f>
        <v>1</v>
      </c>
      <c r="AI404" s="18" t="n">
        <f aca="false">IF(AF404&gt;=PARAMETER!$B$13,1,0)</f>
        <v>1</v>
      </c>
      <c r="AJ404" s="18" t="n">
        <f aca="false">IF(AND(AH404=1,AI404=1),1,0)</f>
        <v>1</v>
      </c>
    </row>
    <row r="405" customFormat="false" ht="15" hidden="false" customHeight="false" outlineLevel="0" collapsed="false">
      <c r="A405" s="16" t="str">
        <f aca="false">DATA!A405</f>
        <v>ITM10403</v>
      </c>
      <c r="B405" s="16" t="str">
        <f aca="false">DATA!B405</f>
        <v>Automotive</v>
      </c>
      <c r="C405" s="17" t="n">
        <f aca="false">DATA!C405</f>
        <v>252</v>
      </c>
      <c r="D405" s="17" t="n">
        <f aca="false">DATA!D405</f>
        <v>58</v>
      </c>
      <c r="E405" s="18" t="n">
        <f aca="false">DATA!F405</f>
        <v>2</v>
      </c>
      <c r="F405" s="19" t="n">
        <f aca="false">DATA!G405</f>
        <v>46.31</v>
      </c>
      <c r="G405" s="19" t="n">
        <f aca="false">DATA!H405</f>
        <v>0.87</v>
      </c>
      <c r="H405" s="18" t="n">
        <f aca="false">DATA!E405</f>
        <v>10</v>
      </c>
      <c r="I405" s="20" t="n">
        <f aca="false">F405*E405</f>
        <v>92.62</v>
      </c>
      <c r="J405" s="20" t="n">
        <f aca="false">PARAMETER!$B$4*G405*SQRT(E405)</f>
        <v>2.02377164739741</v>
      </c>
      <c r="K405" s="20" t="n">
        <f aca="false">I405+J405</f>
        <v>94.6437716473974</v>
      </c>
      <c r="L405" s="20" t="n">
        <f aca="false">K405+F405*H405</f>
        <v>557.743771647398</v>
      </c>
      <c r="M405" s="16" t="str">
        <f aca="false">IF(C405&lt;=K405,"REORDER",IF(C405&gt;L405,"OVERSTOCK","OK"))</f>
        <v>OK</v>
      </c>
      <c r="N405" s="16" t="str">
        <f aca="false">IF(C405&lt;=D405,"REORDER","OK")</f>
        <v>OK</v>
      </c>
      <c r="O405" s="18" t="n">
        <f aca="false">IF(D405&lt;I405,1,0)</f>
        <v>1</v>
      </c>
      <c r="P405" s="20" t="n">
        <f aca="false">C405/F405</f>
        <v>5.44158928957029</v>
      </c>
      <c r="Q405" s="19" t="n">
        <f aca="false">DATA!N405</f>
        <v>128.57</v>
      </c>
      <c r="R405" s="19" t="n">
        <f aca="false">DATA!O405</f>
        <v>1.73</v>
      </c>
      <c r="S405" s="17" t="n">
        <f aca="false">C405*Q405</f>
        <v>32399.64</v>
      </c>
      <c r="T405" s="19" t="n">
        <f aca="false">C405*R405</f>
        <v>435.96</v>
      </c>
      <c r="U405" s="20" t="n">
        <f aca="false">MAX(0,C405-L405)</f>
        <v>0</v>
      </c>
      <c r="V405" s="17" t="n">
        <f aca="false">U405*Q405</f>
        <v>0</v>
      </c>
      <c r="W405" s="19" t="n">
        <f aca="false">U405*R405</f>
        <v>0</v>
      </c>
      <c r="X405" s="20" t="n">
        <f aca="false">MAX(0,K405-C405)</f>
        <v>0</v>
      </c>
      <c r="Y405" s="17" t="n">
        <f aca="false">F405*PARAMETER!$B$5*Q405</f>
        <v>2173237.9955</v>
      </c>
      <c r="Z405" s="21" t="n">
        <f aca="false">SUMIF($Y$2:$Y$3205,"&gt;="&amp;Y405)/SUM($Y$2:$Y$3205)</f>
        <v>0.282986803225135</v>
      </c>
      <c r="AA405" s="16" t="str">
        <f aca="false">IF(Z405&lt;=PARAMETER!$B$7,"A",IF(Z405&lt;=PARAMETER!$B$8,"B","C"))</f>
        <v>A</v>
      </c>
      <c r="AB405" s="22" t="n">
        <f aca="false">G405/F405</f>
        <v>0.0187864392139927</v>
      </c>
      <c r="AC405" s="16" t="str">
        <f aca="false">IF(AB405&lt;=PARAMETER!$B$9,"X",IF(AB405&lt;=PARAMETER!$B$10,"Y","Z"))</f>
        <v>X</v>
      </c>
      <c r="AD405" s="16" t="str">
        <f aca="false">AA405&amp;AC405</f>
        <v>AX</v>
      </c>
      <c r="AE405" s="22" t="n">
        <f aca="false">DATA!I405</f>
        <v>0.48</v>
      </c>
      <c r="AF405" s="18" t="n">
        <f aca="false">DATA!L405</f>
        <v>77</v>
      </c>
      <c r="AG405" s="16" t="str">
        <f aca="false">DATA!K405</f>
        <v>B</v>
      </c>
      <c r="AH405" s="18" t="n">
        <f aca="false">IF(AE405&gt;=PARAMETER!$B$12,1,0)</f>
        <v>0</v>
      </c>
      <c r="AI405" s="18" t="n">
        <f aca="false">IF(AF405&gt;=PARAMETER!$B$13,1,0)</f>
        <v>0</v>
      </c>
      <c r="AJ405" s="18" t="n">
        <f aca="false">IF(AND(AH405=1,AI405=1),1,0)</f>
        <v>0</v>
      </c>
    </row>
    <row r="406" customFormat="false" ht="15" hidden="false" customHeight="false" outlineLevel="0" collapsed="false">
      <c r="A406" s="16" t="str">
        <f aca="false">DATA!A406</f>
        <v>ITM10404</v>
      </c>
      <c r="B406" s="16" t="str">
        <f aca="false">DATA!B406</f>
        <v>Pharma</v>
      </c>
      <c r="C406" s="17" t="n">
        <f aca="false">DATA!C406</f>
        <v>36</v>
      </c>
      <c r="D406" s="17" t="n">
        <f aca="false">DATA!D406</f>
        <v>98</v>
      </c>
      <c r="E406" s="18" t="n">
        <f aca="false">DATA!F406</f>
        <v>6</v>
      </c>
      <c r="F406" s="19" t="n">
        <f aca="false">DATA!G406</f>
        <v>6.1</v>
      </c>
      <c r="G406" s="19" t="n">
        <f aca="false">DATA!H406</f>
        <v>0.67</v>
      </c>
      <c r="H406" s="18" t="n">
        <f aca="false">DATA!E406</f>
        <v>8</v>
      </c>
      <c r="I406" s="20" t="n">
        <f aca="false">F406*E406</f>
        <v>36.6</v>
      </c>
      <c r="J406" s="20" t="n">
        <f aca="false">PARAMETER!$B$4*G406*SQRT(E406)</f>
        <v>2.69946489869022</v>
      </c>
      <c r="K406" s="20" t="n">
        <f aca="false">I406+J406</f>
        <v>39.2994648986902</v>
      </c>
      <c r="L406" s="20" t="n">
        <f aca="false">K406+F406*H406</f>
        <v>88.0994648986902</v>
      </c>
      <c r="M406" s="16" t="str">
        <f aca="false">IF(C406&lt;=K406,"REORDER",IF(C406&gt;L406,"OVERSTOCK","OK"))</f>
        <v>REORDER</v>
      </c>
      <c r="N406" s="16" t="str">
        <f aca="false">IF(C406&lt;=D406,"REORDER","OK")</f>
        <v>REORDER</v>
      </c>
      <c r="O406" s="18" t="n">
        <f aca="false">IF(D406&lt;I406,1,0)</f>
        <v>0</v>
      </c>
      <c r="P406" s="20" t="n">
        <f aca="false">C406/F406</f>
        <v>5.9016393442623</v>
      </c>
      <c r="Q406" s="19" t="n">
        <f aca="false">DATA!N406</f>
        <v>81.14</v>
      </c>
      <c r="R406" s="19" t="n">
        <f aca="false">DATA!O406</f>
        <v>0.5</v>
      </c>
      <c r="S406" s="17" t="n">
        <f aca="false">C406*Q406</f>
        <v>2921.04</v>
      </c>
      <c r="T406" s="19" t="n">
        <f aca="false">C406*R406</f>
        <v>18</v>
      </c>
      <c r="U406" s="20" t="n">
        <f aca="false">MAX(0,C406-L406)</f>
        <v>0</v>
      </c>
      <c r="V406" s="17" t="n">
        <f aca="false">U406*Q406</f>
        <v>0</v>
      </c>
      <c r="W406" s="19" t="n">
        <f aca="false">U406*R406</f>
        <v>0</v>
      </c>
      <c r="X406" s="20" t="n">
        <f aca="false">MAX(0,K406-C406)</f>
        <v>3.29946489869021</v>
      </c>
      <c r="Y406" s="17" t="n">
        <f aca="false">F406*PARAMETER!$B$5*Q406</f>
        <v>180658.21</v>
      </c>
      <c r="Z406" s="21" t="n">
        <f aca="false">SUMIF($Y$2:$Y$3205,"&gt;="&amp;Y406)/SUM($Y$2:$Y$3205)</f>
        <v>0.986506090236486</v>
      </c>
      <c r="AA406" s="16" t="str">
        <f aca="false">IF(Z406&lt;=PARAMETER!$B$7,"A",IF(Z406&lt;=PARAMETER!$B$8,"B","C"))</f>
        <v>C</v>
      </c>
      <c r="AB406" s="22" t="n">
        <f aca="false">G406/F406</f>
        <v>0.109836065573771</v>
      </c>
      <c r="AC406" s="16" t="str">
        <f aca="false">IF(AB406&lt;=PARAMETER!$B$9,"X",IF(AB406&lt;=PARAMETER!$B$10,"Y","Z"))</f>
        <v>X</v>
      </c>
      <c r="AD406" s="16" t="str">
        <f aca="false">AA406&amp;AC406</f>
        <v>CX</v>
      </c>
      <c r="AE406" s="22" t="n">
        <f aca="false">DATA!I406</f>
        <v>0.36</v>
      </c>
      <c r="AF406" s="18" t="n">
        <f aca="false">DATA!L406</f>
        <v>32</v>
      </c>
      <c r="AG406" s="16" t="str">
        <f aca="false">DATA!K406</f>
        <v>B</v>
      </c>
      <c r="AH406" s="18" t="n">
        <f aca="false">IF(AE406&gt;=PARAMETER!$B$12,1,0)</f>
        <v>0</v>
      </c>
      <c r="AI406" s="18" t="n">
        <f aca="false">IF(AF406&gt;=PARAMETER!$B$13,1,0)</f>
        <v>0</v>
      </c>
      <c r="AJ406" s="18" t="n">
        <f aca="false">IF(AND(AH406=1,AI406=1),1,0)</f>
        <v>0</v>
      </c>
    </row>
    <row r="407" customFormat="false" ht="15" hidden="false" customHeight="false" outlineLevel="0" collapsed="false">
      <c r="A407" s="16" t="str">
        <f aca="false">DATA!A407</f>
        <v>ITM10405</v>
      </c>
      <c r="B407" s="16" t="str">
        <f aca="false">DATA!B407</f>
        <v>Automotive</v>
      </c>
      <c r="C407" s="17" t="n">
        <f aca="false">DATA!C407</f>
        <v>78</v>
      </c>
      <c r="D407" s="17" t="n">
        <f aca="false">DATA!D407</f>
        <v>25</v>
      </c>
      <c r="E407" s="18" t="n">
        <f aca="false">DATA!F407</f>
        <v>3</v>
      </c>
      <c r="F407" s="19" t="n">
        <f aca="false">DATA!G407</f>
        <v>20</v>
      </c>
      <c r="G407" s="19" t="n">
        <f aca="false">DATA!H407</f>
        <v>4.68</v>
      </c>
      <c r="H407" s="18" t="n">
        <f aca="false">DATA!E407</f>
        <v>12</v>
      </c>
      <c r="I407" s="20" t="n">
        <f aca="false">F407*E407</f>
        <v>60</v>
      </c>
      <c r="J407" s="20" t="n">
        <f aca="false">PARAMETER!$B$4*G407*SQRT(E407)</f>
        <v>13.3331798475434</v>
      </c>
      <c r="K407" s="20" t="n">
        <f aca="false">I407+J407</f>
        <v>73.3331798475434</v>
      </c>
      <c r="L407" s="20" t="n">
        <f aca="false">K407+F407*H407</f>
        <v>313.333179847543</v>
      </c>
      <c r="M407" s="16" t="str">
        <f aca="false">IF(C407&lt;=K407,"REORDER",IF(C407&gt;L407,"OVERSTOCK","OK"))</f>
        <v>OK</v>
      </c>
      <c r="N407" s="16" t="str">
        <f aca="false">IF(C407&lt;=D407,"REORDER","OK")</f>
        <v>OK</v>
      </c>
      <c r="O407" s="18" t="n">
        <f aca="false">IF(D407&lt;I407,1,0)</f>
        <v>1</v>
      </c>
      <c r="P407" s="20" t="n">
        <f aca="false">C407/F407</f>
        <v>3.9</v>
      </c>
      <c r="Q407" s="19" t="n">
        <f aca="false">DATA!N407</f>
        <v>35.33</v>
      </c>
      <c r="R407" s="19" t="n">
        <f aca="false">DATA!O407</f>
        <v>1.38</v>
      </c>
      <c r="S407" s="17" t="n">
        <f aca="false">C407*Q407</f>
        <v>2755.74</v>
      </c>
      <c r="T407" s="19" t="n">
        <f aca="false">C407*R407</f>
        <v>107.64</v>
      </c>
      <c r="U407" s="20" t="n">
        <f aca="false">MAX(0,C407-L407)</f>
        <v>0</v>
      </c>
      <c r="V407" s="17" t="n">
        <f aca="false">U407*Q407</f>
        <v>0</v>
      </c>
      <c r="W407" s="19" t="n">
        <f aca="false">U407*R407</f>
        <v>0</v>
      </c>
      <c r="X407" s="20" t="n">
        <f aca="false">MAX(0,K407-C407)</f>
        <v>0</v>
      </c>
      <c r="Y407" s="17" t="n">
        <f aca="false">F407*PARAMETER!$B$5*Q407</f>
        <v>257909</v>
      </c>
      <c r="Z407" s="21" t="n">
        <f aca="false">SUMIF($Y$2:$Y$3205,"&gt;="&amp;Y407)/SUM($Y$2:$Y$3205)</f>
        <v>0.970173506999635</v>
      </c>
      <c r="AA407" s="16" t="str">
        <f aca="false">IF(Z407&lt;=PARAMETER!$B$7,"A",IF(Z407&lt;=PARAMETER!$B$8,"B","C"))</f>
        <v>C</v>
      </c>
      <c r="AB407" s="22" t="n">
        <f aca="false">G407/F407</f>
        <v>0.234</v>
      </c>
      <c r="AC407" s="16" t="str">
        <f aca="false">IF(AB407&lt;=PARAMETER!$B$9,"X",IF(AB407&lt;=PARAMETER!$B$10,"Y","Z"))</f>
        <v>X</v>
      </c>
      <c r="AD407" s="16" t="str">
        <f aca="false">AA407&amp;AC407</f>
        <v>CX</v>
      </c>
      <c r="AE407" s="22" t="n">
        <f aca="false">DATA!I407</f>
        <v>0.58</v>
      </c>
      <c r="AF407" s="18" t="n">
        <f aca="false">DATA!L407</f>
        <v>115</v>
      </c>
      <c r="AG407" s="16" t="str">
        <f aca="false">DATA!K407</f>
        <v>C</v>
      </c>
      <c r="AH407" s="18" t="n">
        <f aca="false">IF(AE407&gt;=PARAMETER!$B$12,1,0)</f>
        <v>0</v>
      </c>
      <c r="AI407" s="18" t="n">
        <f aca="false">IF(AF407&gt;=PARAMETER!$B$13,1,0)</f>
        <v>1</v>
      </c>
      <c r="AJ407" s="18" t="n">
        <f aca="false">IF(AND(AH407=1,AI407=1),1,0)</f>
        <v>0</v>
      </c>
    </row>
    <row r="408" customFormat="false" ht="15" hidden="false" customHeight="false" outlineLevel="0" collapsed="false">
      <c r="A408" s="16" t="str">
        <f aca="false">DATA!A408</f>
        <v>ITM10406</v>
      </c>
      <c r="B408" s="16" t="str">
        <f aca="false">DATA!B408</f>
        <v>Electronics</v>
      </c>
      <c r="C408" s="17" t="n">
        <f aca="false">DATA!C408</f>
        <v>109</v>
      </c>
      <c r="D408" s="17" t="n">
        <f aca="false">DATA!D408</f>
        <v>28</v>
      </c>
      <c r="E408" s="18" t="n">
        <f aca="false">DATA!F408</f>
        <v>2</v>
      </c>
      <c r="F408" s="19" t="n">
        <f aca="false">DATA!G408</f>
        <v>12.08</v>
      </c>
      <c r="G408" s="19" t="n">
        <f aca="false">DATA!H408</f>
        <v>2.9</v>
      </c>
      <c r="H408" s="18" t="n">
        <f aca="false">DATA!E408</f>
        <v>7</v>
      </c>
      <c r="I408" s="20" t="n">
        <f aca="false">F408*E408</f>
        <v>24.16</v>
      </c>
      <c r="J408" s="20" t="n">
        <f aca="false">PARAMETER!$B$4*G408*SQRT(E408)</f>
        <v>6.74590549132471</v>
      </c>
      <c r="K408" s="20" t="n">
        <f aca="false">I408+J408</f>
        <v>30.9059054913247</v>
      </c>
      <c r="L408" s="20" t="n">
        <f aca="false">K408+F408*H408</f>
        <v>115.465905491325</v>
      </c>
      <c r="M408" s="16" t="str">
        <f aca="false">IF(C408&lt;=K408,"REORDER",IF(C408&gt;L408,"OVERSTOCK","OK"))</f>
        <v>OK</v>
      </c>
      <c r="N408" s="16" t="str">
        <f aca="false">IF(C408&lt;=D408,"REORDER","OK")</f>
        <v>OK</v>
      </c>
      <c r="O408" s="18" t="n">
        <f aca="false">IF(D408&lt;I408,1,0)</f>
        <v>0</v>
      </c>
      <c r="P408" s="20" t="n">
        <f aca="false">C408/F408</f>
        <v>9.02317880794702</v>
      </c>
      <c r="Q408" s="19" t="n">
        <f aca="false">DATA!N408</f>
        <v>94.92</v>
      </c>
      <c r="R408" s="19" t="n">
        <f aca="false">DATA!O408</f>
        <v>1.59</v>
      </c>
      <c r="S408" s="17" t="n">
        <f aca="false">C408*Q408</f>
        <v>10346.28</v>
      </c>
      <c r="T408" s="19" t="n">
        <f aca="false">C408*R408</f>
        <v>173.31</v>
      </c>
      <c r="U408" s="20" t="n">
        <f aca="false">MAX(0,C408-L408)</f>
        <v>0</v>
      </c>
      <c r="V408" s="17" t="n">
        <f aca="false">U408*Q408</f>
        <v>0</v>
      </c>
      <c r="W408" s="19" t="n">
        <f aca="false">U408*R408</f>
        <v>0</v>
      </c>
      <c r="X408" s="20" t="n">
        <f aca="false">MAX(0,K408-C408)</f>
        <v>0</v>
      </c>
      <c r="Y408" s="17" t="n">
        <f aca="false">F408*PARAMETER!$B$5*Q408</f>
        <v>418521.264</v>
      </c>
      <c r="Z408" s="21" t="n">
        <f aca="false">SUMIF($Y$2:$Y$3205,"&gt;="&amp;Y408)/SUM($Y$2:$Y$3205)</f>
        <v>0.930876733209844</v>
      </c>
      <c r="AA408" s="16" t="str">
        <f aca="false">IF(Z408&lt;=PARAMETER!$B$7,"A",IF(Z408&lt;=PARAMETER!$B$8,"B","C"))</f>
        <v>B</v>
      </c>
      <c r="AB408" s="22" t="n">
        <f aca="false">G408/F408</f>
        <v>0.240066225165563</v>
      </c>
      <c r="AC408" s="16" t="str">
        <f aca="false">IF(AB408&lt;=PARAMETER!$B$9,"X",IF(AB408&lt;=PARAMETER!$B$10,"Y","Z"))</f>
        <v>X</v>
      </c>
      <c r="AD408" s="16" t="str">
        <f aca="false">AA408&amp;AC408</f>
        <v>BX</v>
      </c>
      <c r="AE408" s="22" t="n">
        <f aca="false">DATA!I408</f>
        <v>0.82</v>
      </c>
      <c r="AF408" s="18" t="n">
        <f aca="false">DATA!L408</f>
        <v>159</v>
      </c>
      <c r="AG408" s="16" t="str">
        <f aca="false">DATA!K408</f>
        <v>C</v>
      </c>
      <c r="AH408" s="18" t="n">
        <f aca="false">IF(AE408&gt;=PARAMETER!$B$12,1,0)</f>
        <v>1</v>
      </c>
      <c r="AI408" s="18" t="n">
        <f aca="false">IF(AF408&gt;=PARAMETER!$B$13,1,0)</f>
        <v>1</v>
      </c>
      <c r="AJ408" s="18" t="n">
        <f aca="false">IF(AND(AH408=1,AI408=1),1,0)</f>
        <v>1</v>
      </c>
    </row>
    <row r="409" customFormat="false" ht="15" hidden="false" customHeight="false" outlineLevel="0" collapsed="false">
      <c r="A409" s="16" t="str">
        <f aca="false">DATA!A409</f>
        <v>ITM10407</v>
      </c>
      <c r="B409" s="16" t="str">
        <f aca="false">DATA!B409</f>
        <v>Pharma</v>
      </c>
      <c r="C409" s="17" t="n">
        <f aca="false">DATA!C409</f>
        <v>218</v>
      </c>
      <c r="D409" s="17" t="n">
        <f aca="false">DATA!D409</f>
        <v>32</v>
      </c>
      <c r="E409" s="18" t="n">
        <f aca="false">DATA!F409</f>
        <v>2</v>
      </c>
      <c r="F409" s="19" t="n">
        <f aca="false">DATA!G409</f>
        <v>42.49</v>
      </c>
      <c r="G409" s="19" t="n">
        <f aca="false">DATA!H409</f>
        <v>6.99</v>
      </c>
      <c r="H409" s="18" t="n">
        <f aca="false">DATA!E409</f>
        <v>4</v>
      </c>
      <c r="I409" s="20" t="n">
        <f aca="false">F409*E409</f>
        <v>84.98</v>
      </c>
      <c r="J409" s="20" t="n">
        <f aca="false">PARAMETER!$B$4*G409*SQRT(E409)</f>
        <v>16.2599584083999</v>
      </c>
      <c r="K409" s="20" t="n">
        <f aca="false">I409+J409</f>
        <v>101.2399584084</v>
      </c>
      <c r="L409" s="20" t="n">
        <f aca="false">K409+F409*H409</f>
        <v>271.1999584084</v>
      </c>
      <c r="M409" s="16" t="str">
        <f aca="false">IF(C409&lt;=K409,"REORDER",IF(C409&gt;L409,"OVERSTOCK","OK"))</f>
        <v>OK</v>
      </c>
      <c r="N409" s="16" t="str">
        <f aca="false">IF(C409&lt;=D409,"REORDER","OK")</f>
        <v>OK</v>
      </c>
      <c r="O409" s="18" t="n">
        <f aca="false">IF(D409&lt;I409,1,0)</f>
        <v>1</v>
      </c>
      <c r="P409" s="20" t="n">
        <f aca="false">C409/F409</f>
        <v>5.13061896916922</v>
      </c>
      <c r="Q409" s="19" t="n">
        <f aca="false">DATA!N409</f>
        <v>123.75</v>
      </c>
      <c r="R409" s="19" t="n">
        <f aca="false">DATA!O409</f>
        <v>0.48</v>
      </c>
      <c r="S409" s="17" t="n">
        <f aca="false">C409*Q409</f>
        <v>26977.5</v>
      </c>
      <c r="T409" s="19" t="n">
        <f aca="false">C409*R409</f>
        <v>104.64</v>
      </c>
      <c r="U409" s="20" t="n">
        <f aca="false">MAX(0,C409-L409)</f>
        <v>0</v>
      </c>
      <c r="V409" s="17" t="n">
        <f aca="false">U409*Q409</f>
        <v>0</v>
      </c>
      <c r="W409" s="19" t="n">
        <f aca="false">U409*R409</f>
        <v>0</v>
      </c>
      <c r="X409" s="20" t="n">
        <f aca="false">MAX(0,K409-C409)</f>
        <v>0</v>
      </c>
      <c r="Y409" s="17" t="n">
        <f aca="false">F409*PARAMETER!$B$5*Q409</f>
        <v>1919220.1875</v>
      </c>
      <c r="Z409" s="21" t="n">
        <f aca="false">SUMIF($Y$2:$Y$3205,"&gt;="&amp;Y409)/SUM($Y$2:$Y$3205)</f>
        <v>0.364109854358521</v>
      </c>
      <c r="AA409" s="16" t="str">
        <f aca="false">IF(Z409&lt;=PARAMETER!$B$7,"A",IF(Z409&lt;=PARAMETER!$B$8,"B","C"))</f>
        <v>A</v>
      </c>
      <c r="AB409" s="22" t="n">
        <f aca="false">G409/F409</f>
        <v>0.164509296305013</v>
      </c>
      <c r="AC409" s="16" t="str">
        <f aca="false">IF(AB409&lt;=PARAMETER!$B$9,"X",IF(AB409&lt;=PARAMETER!$B$10,"Y","Z"))</f>
        <v>X</v>
      </c>
      <c r="AD409" s="16" t="str">
        <f aca="false">AA409&amp;AC409</f>
        <v>AX</v>
      </c>
      <c r="AE409" s="22" t="n">
        <f aca="false">DATA!I409</f>
        <v>0.53</v>
      </c>
      <c r="AF409" s="18" t="n">
        <f aca="false">DATA!L409</f>
        <v>104</v>
      </c>
      <c r="AG409" s="16" t="str">
        <f aca="false">DATA!K409</f>
        <v>C</v>
      </c>
      <c r="AH409" s="18" t="n">
        <f aca="false">IF(AE409&gt;=PARAMETER!$B$12,1,0)</f>
        <v>0</v>
      </c>
      <c r="AI409" s="18" t="n">
        <f aca="false">IF(AF409&gt;=PARAMETER!$B$13,1,0)</f>
        <v>1</v>
      </c>
      <c r="AJ409" s="18" t="n">
        <f aca="false">IF(AND(AH409=1,AI409=1),1,0)</f>
        <v>0</v>
      </c>
    </row>
    <row r="410" customFormat="false" ht="15" hidden="false" customHeight="false" outlineLevel="0" collapsed="false">
      <c r="A410" s="16" t="str">
        <f aca="false">DATA!A410</f>
        <v>ITM10408</v>
      </c>
      <c r="B410" s="16" t="str">
        <f aca="false">DATA!B410</f>
        <v>Automotive</v>
      </c>
      <c r="C410" s="17" t="n">
        <f aca="false">DATA!C410</f>
        <v>381</v>
      </c>
      <c r="D410" s="17" t="n">
        <f aca="false">DATA!D410</f>
        <v>92</v>
      </c>
      <c r="E410" s="18" t="n">
        <f aca="false">DATA!F410</f>
        <v>2</v>
      </c>
      <c r="F410" s="19" t="n">
        <f aca="false">DATA!G410</f>
        <v>16.12</v>
      </c>
      <c r="G410" s="19" t="n">
        <f aca="false">DATA!H410</f>
        <v>7.38</v>
      </c>
      <c r="H410" s="18" t="n">
        <f aca="false">DATA!E410</f>
        <v>12</v>
      </c>
      <c r="I410" s="20" t="n">
        <f aca="false">F410*E410</f>
        <v>32.24</v>
      </c>
      <c r="J410" s="20" t="n">
        <f aca="false">PARAMETER!$B$4*G410*SQRT(E410)</f>
        <v>17.1671663882677</v>
      </c>
      <c r="K410" s="20" t="n">
        <f aca="false">I410+J410</f>
        <v>49.4071663882677</v>
      </c>
      <c r="L410" s="20" t="n">
        <f aca="false">K410+F410*H410</f>
        <v>242.847166388268</v>
      </c>
      <c r="M410" s="16" t="str">
        <f aca="false">IF(C410&lt;=K410,"REORDER",IF(C410&gt;L410,"OVERSTOCK","OK"))</f>
        <v>OVERSTOCK</v>
      </c>
      <c r="N410" s="16" t="str">
        <f aca="false">IF(C410&lt;=D410,"REORDER","OK")</f>
        <v>OK</v>
      </c>
      <c r="O410" s="18" t="n">
        <f aca="false">IF(D410&lt;I410,1,0)</f>
        <v>0</v>
      </c>
      <c r="P410" s="20" t="n">
        <f aca="false">C410/F410</f>
        <v>23.6352357320099</v>
      </c>
      <c r="Q410" s="19" t="n">
        <f aca="false">DATA!N410</f>
        <v>147.57</v>
      </c>
      <c r="R410" s="19" t="n">
        <f aca="false">DATA!O410</f>
        <v>1.65</v>
      </c>
      <c r="S410" s="17" t="n">
        <f aca="false">C410*Q410</f>
        <v>56224.17</v>
      </c>
      <c r="T410" s="19" t="n">
        <f aca="false">C410*R410</f>
        <v>628.65</v>
      </c>
      <c r="U410" s="20" t="n">
        <f aca="false">MAX(0,C410-L410)</f>
        <v>138.152833611732</v>
      </c>
      <c r="V410" s="17" t="n">
        <f aca="false">U410*Q410</f>
        <v>20387.2136560833</v>
      </c>
      <c r="W410" s="19" t="n">
        <f aca="false">U410*R410</f>
        <v>227.952175459358</v>
      </c>
      <c r="X410" s="20" t="n">
        <f aca="false">MAX(0,K410-C410)</f>
        <v>0</v>
      </c>
      <c r="Y410" s="17" t="n">
        <f aca="false">F410*PARAMETER!$B$5*Q410</f>
        <v>868272.366</v>
      </c>
      <c r="Z410" s="21" t="n">
        <f aca="false">SUMIF($Y$2:$Y$3205,"&gt;="&amp;Y410)/SUM($Y$2:$Y$3205)</f>
        <v>0.787030261612289</v>
      </c>
      <c r="AA410" s="16" t="str">
        <f aca="false">IF(Z410&lt;=PARAMETER!$B$7,"A",IF(Z410&lt;=PARAMETER!$B$8,"B","C"))</f>
        <v>A</v>
      </c>
      <c r="AB410" s="22" t="n">
        <f aca="false">G410/F410</f>
        <v>0.457816377171216</v>
      </c>
      <c r="AC410" s="16" t="str">
        <f aca="false">IF(AB410&lt;=PARAMETER!$B$9,"X",IF(AB410&lt;=PARAMETER!$B$10,"Y","Z"))</f>
        <v>Y</v>
      </c>
      <c r="AD410" s="16" t="str">
        <f aca="false">AA410&amp;AC410</f>
        <v>AY</v>
      </c>
      <c r="AE410" s="22" t="n">
        <f aca="false">DATA!I410</f>
        <v>0.68</v>
      </c>
      <c r="AF410" s="18" t="n">
        <f aca="false">DATA!L410</f>
        <v>71</v>
      </c>
      <c r="AG410" s="16" t="str">
        <f aca="false">DATA!K410</f>
        <v>B</v>
      </c>
      <c r="AH410" s="18" t="n">
        <f aca="false">IF(AE410&gt;=PARAMETER!$B$12,1,0)</f>
        <v>0</v>
      </c>
      <c r="AI410" s="18" t="n">
        <f aca="false">IF(AF410&gt;=PARAMETER!$B$13,1,0)</f>
        <v>0</v>
      </c>
      <c r="AJ410" s="18" t="n">
        <f aca="false">IF(AND(AH410=1,AI410=1),1,0)</f>
        <v>0</v>
      </c>
    </row>
    <row r="411" customFormat="false" ht="15" hidden="false" customHeight="false" outlineLevel="0" collapsed="false">
      <c r="A411" s="16" t="str">
        <f aca="false">DATA!A411</f>
        <v>ITM10409</v>
      </c>
      <c r="B411" s="16" t="str">
        <f aca="false">DATA!B411</f>
        <v>Pharma</v>
      </c>
      <c r="C411" s="17" t="n">
        <f aca="false">DATA!C411</f>
        <v>460</v>
      </c>
      <c r="D411" s="17" t="n">
        <f aca="false">DATA!D411</f>
        <v>34</v>
      </c>
      <c r="E411" s="18" t="n">
        <f aca="false">DATA!F411</f>
        <v>7</v>
      </c>
      <c r="F411" s="19" t="n">
        <f aca="false">DATA!G411</f>
        <v>49.6</v>
      </c>
      <c r="G411" s="19" t="n">
        <f aca="false">DATA!H411</f>
        <v>9.01</v>
      </c>
      <c r="H411" s="18" t="n">
        <f aca="false">DATA!E411</f>
        <v>12</v>
      </c>
      <c r="I411" s="20" t="n">
        <f aca="false">F411*E411</f>
        <v>347.2</v>
      </c>
      <c r="J411" s="20" t="n">
        <f aca="false">PARAMETER!$B$4*G411*SQRT(E411)</f>
        <v>39.210381496546</v>
      </c>
      <c r="K411" s="20" t="n">
        <f aca="false">I411+J411</f>
        <v>386.410381496546</v>
      </c>
      <c r="L411" s="20" t="n">
        <f aca="false">K411+F411*H411</f>
        <v>981.610381496546</v>
      </c>
      <c r="M411" s="16" t="str">
        <f aca="false">IF(C411&lt;=K411,"REORDER",IF(C411&gt;L411,"OVERSTOCK","OK"))</f>
        <v>OK</v>
      </c>
      <c r="N411" s="16" t="str">
        <f aca="false">IF(C411&lt;=D411,"REORDER","OK")</f>
        <v>OK</v>
      </c>
      <c r="O411" s="18" t="n">
        <f aca="false">IF(D411&lt;I411,1,0)</f>
        <v>1</v>
      </c>
      <c r="P411" s="20" t="n">
        <f aca="false">C411/F411</f>
        <v>9.2741935483871</v>
      </c>
      <c r="Q411" s="19" t="n">
        <f aca="false">DATA!N411</f>
        <v>166.96</v>
      </c>
      <c r="R411" s="19" t="n">
        <f aca="false">DATA!O411</f>
        <v>1.92</v>
      </c>
      <c r="S411" s="17" t="n">
        <f aca="false">C411*Q411</f>
        <v>76801.6</v>
      </c>
      <c r="T411" s="19" t="n">
        <f aca="false">C411*R411</f>
        <v>883.2</v>
      </c>
      <c r="U411" s="20" t="n">
        <f aca="false">MAX(0,C411-L411)</f>
        <v>0</v>
      </c>
      <c r="V411" s="17" t="n">
        <f aca="false">U411*Q411</f>
        <v>0</v>
      </c>
      <c r="W411" s="19" t="n">
        <f aca="false">U411*R411</f>
        <v>0</v>
      </c>
      <c r="X411" s="20" t="n">
        <f aca="false">MAX(0,K411-C411)</f>
        <v>0</v>
      </c>
      <c r="Y411" s="17" t="n">
        <f aca="false">F411*PARAMETER!$B$5*Q411</f>
        <v>3022643.84</v>
      </c>
      <c r="Z411" s="21" t="n">
        <f aca="false">SUMIF($Y$2:$Y$3205,"&gt;="&amp;Y411)/SUM($Y$2:$Y$3205)</f>
        <v>0.0705199039358146</v>
      </c>
      <c r="AA411" s="16" t="str">
        <f aca="false">IF(Z411&lt;=PARAMETER!$B$7,"A",IF(Z411&lt;=PARAMETER!$B$8,"B","C"))</f>
        <v>A</v>
      </c>
      <c r="AB411" s="22" t="n">
        <f aca="false">G411/F411</f>
        <v>0.181653225806452</v>
      </c>
      <c r="AC411" s="16" t="str">
        <f aca="false">IF(AB411&lt;=PARAMETER!$B$9,"X",IF(AB411&lt;=PARAMETER!$B$10,"Y","Z"))</f>
        <v>X</v>
      </c>
      <c r="AD411" s="16" t="str">
        <f aca="false">AA411&amp;AC411</f>
        <v>AX</v>
      </c>
      <c r="AE411" s="22" t="n">
        <f aca="false">DATA!I411</f>
        <v>0.55</v>
      </c>
      <c r="AF411" s="18" t="n">
        <f aca="false">DATA!L411</f>
        <v>138</v>
      </c>
      <c r="AG411" s="16" t="str">
        <f aca="false">DATA!K411</f>
        <v>A</v>
      </c>
      <c r="AH411" s="18" t="n">
        <f aca="false">IF(AE411&gt;=PARAMETER!$B$12,1,0)</f>
        <v>0</v>
      </c>
      <c r="AI411" s="18" t="n">
        <f aca="false">IF(AF411&gt;=PARAMETER!$B$13,1,0)</f>
        <v>1</v>
      </c>
      <c r="AJ411" s="18" t="n">
        <f aca="false">IF(AND(AH411=1,AI411=1),1,0)</f>
        <v>0</v>
      </c>
    </row>
    <row r="412" customFormat="false" ht="15" hidden="false" customHeight="false" outlineLevel="0" collapsed="false">
      <c r="A412" s="16" t="str">
        <f aca="false">DATA!A412</f>
        <v>ITM10410</v>
      </c>
      <c r="B412" s="16" t="str">
        <f aca="false">DATA!B412</f>
        <v>Apparel</v>
      </c>
      <c r="C412" s="17" t="n">
        <f aca="false">DATA!C412</f>
        <v>45</v>
      </c>
      <c r="D412" s="17" t="n">
        <f aca="false">DATA!D412</f>
        <v>25</v>
      </c>
      <c r="E412" s="18" t="n">
        <f aca="false">DATA!F412</f>
        <v>8</v>
      </c>
      <c r="F412" s="19" t="n">
        <f aca="false">DATA!G412</f>
        <v>2.89</v>
      </c>
      <c r="G412" s="19" t="n">
        <f aca="false">DATA!H412</f>
        <v>7.73</v>
      </c>
      <c r="H412" s="18" t="n">
        <f aca="false">DATA!E412</f>
        <v>9</v>
      </c>
      <c r="I412" s="20" t="n">
        <f aca="false">F412*E412</f>
        <v>23.12</v>
      </c>
      <c r="J412" s="20" t="n">
        <f aca="false">PARAMETER!$B$4*G412*SQRT(E412)</f>
        <v>35.9626547916827</v>
      </c>
      <c r="K412" s="20" t="n">
        <f aca="false">I412+J412</f>
        <v>59.0826547916827</v>
      </c>
      <c r="L412" s="20" t="n">
        <f aca="false">K412+F412*H412</f>
        <v>85.0926547916828</v>
      </c>
      <c r="M412" s="16" t="str">
        <f aca="false">IF(C412&lt;=K412,"REORDER",IF(C412&gt;L412,"OVERSTOCK","OK"))</f>
        <v>REORDER</v>
      </c>
      <c r="N412" s="16" t="str">
        <f aca="false">IF(C412&lt;=D412,"REORDER","OK")</f>
        <v>OK</v>
      </c>
      <c r="O412" s="18" t="n">
        <f aca="false">IF(D412&lt;I412,1,0)</f>
        <v>0</v>
      </c>
      <c r="P412" s="20" t="n">
        <f aca="false">C412/F412</f>
        <v>15.5709342560554</v>
      </c>
      <c r="Q412" s="19" t="n">
        <f aca="false">DATA!N412</f>
        <v>58.63</v>
      </c>
      <c r="R412" s="19" t="n">
        <f aca="false">DATA!O412</f>
        <v>1.27</v>
      </c>
      <c r="S412" s="17" t="n">
        <f aca="false">C412*Q412</f>
        <v>2638.35</v>
      </c>
      <c r="T412" s="19" t="n">
        <f aca="false">C412*R412</f>
        <v>57.15</v>
      </c>
      <c r="U412" s="20" t="n">
        <f aca="false">MAX(0,C412-L412)</f>
        <v>0</v>
      </c>
      <c r="V412" s="17" t="n">
        <f aca="false">U412*Q412</f>
        <v>0</v>
      </c>
      <c r="W412" s="19" t="n">
        <f aca="false">U412*R412</f>
        <v>0</v>
      </c>
      <c r="X412" s="20" t="n">
        <f aca="false">MAX(0,K412-C412)</f>
        <v>14.0826547916827</v>
      </c>
      <c r="Y412" s="17" t="n">
        <f aca="false">F412*PARAMETER!$B$5*Q412</f>
        <v>61845.8555</v>
      </c>
      <c r="Z412" s="21" t="n">
        <f aca="false">SUMIF($Y$2:$Y$3205,"&gt;="&amp;Y412)/SUM($Y$2:$Y$3205)</f>
        <v>0.998942531600316</v>
      </c>
      <c r="AA412" s="16" t="str">
        <f aca="false">IF(Z412&lt;=PARAMETER!$B$7,"A",IF(Z412&lt;=PARAMETER!$B$8,"B","C"))</f>
        <v>C</v>
      </c>
      <c r="AB412" s="22" t="n">
        <f aca="false">G412/F412</f>
        <v>2.67474048442907</v>
      </c>
      <c r="AC412" s="16" t="str">
        <f aca="false">IF(AB412&lt;=PARAMETER!$B$9,"X",IF(AB412&lt;=PARAMETER!$B$10,"Y","Z"))</f>
        <v>Z</v>
      </c>
      <c r="AD412" s="16" t="str">
        <f aca="false">AA412&amp;AC412</f>
        <v>CZ</v>
      </c>
      <c r="AE412" s="22" t="n">
        <f aca="false">DATA!I412</f>
        <v>0.67</v>
      </c>
      <c r="AF412" s="18" t="n">
        <f aca="false">DATA!L412</f>
        <v>77</v>
      </c>
      <c r="AG412" s="16" t="str">
        <f aca="false">DATA!K412</f>
        <v>C</v>
      </c>
      <c r="AH412" s="18" t="n">
        <f aca="false">IF(AE412&gt;=PARAMETER!$B$12,1,0)</f>
        <v>0</v>
      </c>
      <c r="AI412" s="18" t="n">
        <f aca="false">IF(AF412&gt;=PARAMETER!$B$13,1,0)</f>
        <v>0</v>
      </c>
      <c r="AJ412" s="18" t="n">
        <f aca="false">IF(AND(AH412=1,AI412=1),1,0)</f>
        <v>0</v>
      </c>
    </row>
    <row r="413" customFormat="false" ht="15" hidden="false" customHeight="false" outlineLevel="0" collapsed="false">
      <c r="A413" s="16" t="str">
        <f aca="false">DATA!A413</f>
        <v>ITM10411</v>
      </c>
      <c r="B413" s="16" t="str">
        <f aca="false">DATA!B413</f>
        <v>Apparel</v>
      </c>
      <c r="C413" s="17" t="n">
        <f aca="false">DATA!C413</f>
        <v>44</v>
      </c>
      <c r="D413" s="17" t="n">
        <f aca="false">DATA!D413</f>
        <v>63</v>
      </c>
      <c r="E413" s="18" t="n">
        <f aca="false">DATA!F413</f>
        <v>9</v>
      </c>
      <c r="F413" s="19" t="n">
        <f aca="false">DATA!G413</f>
        <v>7.29</v>
      </c>
      <c r="G413" s="19" t="n">
        <f aca="false">DATA!H413</f>
        <v>0.96</v>
      </c>
      <c r="H413" s="18" t="n">
        <f aca="false">DATA!E413</f>
        <v>4</v>
      </c>
      <c r="I413" s="20" t="n">
        <f aca="false">F413*E413</f>
        <v>65.61</v>
      </c>
      <c r="J413" s="20" t="n">
        <f aca="false">PARAMETER!$B$4*G413*SQRT(E413)</f>
        <v>4.73717844562024</v>
      </c>
      <c r="K413" s="20" t="n">
        <f aca="false">I413+J413</f>
        <v>70.3471784456202</v>
      </c>
      <c r="L413" s="20" t="n">
        <f aca="false">K413+F413*H413</f>
        <v>99.5071784456202</v>
      </c>
      <c r="M413" s="16" t="str">
        <f aca="false">IF(C413&lt;=K413,"REORDER",IF(C413&gt;L413,"OVERSTOCK","OK"))</f>
        <v>REORDER</v>
      </c>
      <c r="N413" s="16" t="str">
        <f aca="false">IF(C413&lt;=D413,"REORDER","OK")</f>
        <v>REORDER</v>
      </c>
      <c r="O413" s="18" t="n">
        <f aca="false">IF(D413&lt;I413,1,0)</f>
        <v>1</v>
      </c>
      <c r="P413" s="20" t="n">
        <f aca="false">C413/F413</f>
        <v>6.03566529492455</v>
      </c>
      <c r="Q413" s="19" t="n">
        <f aca="false">DATA!N413</f>
        <v>55.83</v>
      </c>
      <c r="R413" s="19" t="n">
        <f aca="false">DATA!O413</f>
        <v>1.59</v>
      </c>
      <c r="S413" s="17" t="n">
        <f aca="false">C413*Q413</f>
        <v>2456.52</v>
      </c>
      <c r="T413" s="19" t="n">
        <f aca="false">C413*R413</f>
        <v>69.96</v>
      </c>
      <c r="U413" s="20" t="n">
        <f aca="false">MAX(0,C413-L413)</f>
        <v>0</v>
      </c>
      <c r="V413" s="17" t="n">
        <f aca="false">U413*Q413</f>
        <v>0</v>
      </c>
      <c r="W413" s="19" t="n">
        <f aca="false">U413*R413</f>
        <v>0</v>
      </c>
      <c r="X413" s="20" t="n">
        <f aca="false">MAX(0,K413-C413)</f>
        <v>26.3471784456202</v>
      </c>
      <c r="Y413" s="17" t="n">
        <f aca="false">F413*PARAMETER!$B$5*Q413</f>
        <v>148555.2555</v>
      </c>
      <c r="Z413" s="21" t="n">
        <f aca="false">SUMIF($Y$2:$Y$3205,"&gt;="&amp;Y413)/SUM($Y$2:$Y$3205)</f>
        <v>0.991148786948076</v>
      </c>
      <c r="AA413" s="16" t="str">
        <f aca="false">IF(Z413&lt;=PARAMETER!$B$7,"A",IF(Z413&lt;=PARAMETER!$B$8,"B","C"))</f>
        <v>C</v>
      </c>
      <c r="AB413" s="22" t="n">
        <f aca="false">G413/F413</f>
        <v>0.131687242798354</v>
      </c>
      <c r="AC413" s="16" t="str">
        <f aca="false">IF(AB413&lt;=PARAMETER!$B$9,"X",IF(AB413&lt;=PARAMETER!$B$10,"Y","Z"))</f>
        <v>X</v>
      </c>
      <c r="AD413" s="16" t="str">
        <f aca="false">AA413&amp;AC413</f>
        <v>CX</v>
      </c>
      <c r="AE413" s="22" t="n">
        <f aca="false">DATA!I413</f>
        <v>0.22</v>
      </c>
      <c r="AF413" s="18" t="n">
        <f aca="false">DATA!L413</f>
        <v>156</v>
      </c>
      <c r="AG413" s="16" t="str">
        <f aca="false">DATA!K413</f>
        <v>A</v>
      </c>
      <c r="AH413" s="18" t="n">
        <f aca="false">IF(AE413&gt;=PARAMETER!$B$12,1,0)</f>
        <v>0</v>
      </c>
      <c r="AI413" s="18" t="n">
        <f aca="false">IF(AF413&gt;=PARAMETER!$B$13,1,0)</f>
        <v>1</v>
      </c>
      <c r="AJ413" s="18" t="n">
        <f aca="false">IF(AND(AH413=1,AI413=1),1,0)</f>
        <v>0</v>
      </c>
    </row>
    <row r="414" customFormat="false" ht="15" hidden="false" customHeight="false" outlineLevel="0" collapsed="false">
      <c r="A414" s="16" t="str">
        <f aca="false">DATA!A414</f>
        <v>ITM10412</v>
      </c>
      <c r="B414" s="16" t="str">
        <f aca="false">DATA!B414</f>
        <v>Automotive</v>
      </c>
      <c r="C414" s="17" t="n">
        <f aca="false">DATA!C414</f>
        <v>413</v>
      </c>
      <c r="D414" s="17" t="n">
        <f aca="false">DATA!D414</f>
        <v>82</v>
      </c>
      <c r="E414" s="18" t="n">
        <f aca="false">DATA!F414</f>
        <v>5</v>
      </c>
      <c r="F414" s="19" t="n">
        <f aca="false">DATA!G414</f>
        <v>12.01</v>
      </c>
      <c r="G414" s="19" t="n">
        <f aca="false">DATA!H414</f>
        <v>4.03</v>
      </c>
      <c r="H414" s="18" t="n">
        <f aca="false">DATA!E414</f>
        <v>3</v>
      </c>
      <c r="I414" s="20" t="n">
        <f aca="false">F414*E414</f>
        <v>60.05</v>
      </c>
      <c r="J414" s="20" t="n">
        <f aca="false">PARAMETER!$B$4*G414*SQRT(E414)</f>
        <v>14.8223582272893</v>
      </c>
      <c r="K414" s="20" t="n">
        <f aca="false">I414+J414</f>
        <v>74.8723582272893</v>
      </c>
      <c r="L414" s="20" t="n">
        <f aca="false">K414+F414*H414</f>
        <v>110.902358227289</v>
      </c>
      <c r="M414" s="16" t="str">
        <f aca="false">IF(C414&lt;=K414,"REORDER",IF(C414&gt;L414,"OVERSTOCK","OK"))</f>
        <v>OVERSTOCK</v>
      </c>
      <c r="N414" s="16" t="str">
        <f aca="false">IF(C414&lt;=D414,"REORDER","OK")</f>
        <v>OK</v>
      </c>
      <c r="O414" s="18" t="n">
        <f aca="false">IF(D414&lt;I414,1,0)</f>
        <v>0</v>
      </c>
      <c r="P414" s="20" t="n">
        <f aca="false">C414/F414</f>
        <v>34.3880099916736</v>
      </c>
      <c r="Q414" s="19" t="n">
        <f aca="false">DATA!N414</f>
        <v>117.41</v>
      </c>
      <c r="R414" s="19" t="n">
        <f aca="false">DATA!O414</f>
        <v>1.11</v>
      </c>
      <c r="S414" s="17" t="n">
        <f aca="false">C414*Q414</f>
        <v>48490.33</v>
      </c>
      <c r="T414" s="19" t="n">
        <f aca="false">C414*R414</f>
        <v>458.43</v>
      </c>
      <c r="U414" s="20" t="n">
        <f aca="false">MAX(0,C414-L414)</f>
        <v>302.097641772711</v>
      </c>
      <c r="V414" s="17" t="n">
        <f aca="false">U414*Q414</f>
        <v>35469.284120534</v>
      </c>
      <c r="W414" s="19" t="n">
        <f aca="false">U414*R414</f>
        <v>335.328382367709</v>
      </c>
      <c r="X414" s="20" t="n">
        <f aca="false">MAX(0,K414-C414)</f>
        <v>0</v>
      </c>
      <c r="Y414" s="17" t="n">
        <f aca="false">F414*PARAMETER!$B$5*Q414</f>
        <v>514684.3465</v>
      </c>
      <c r="Z414" s="21" t="n">
        <f aca="false">SUMIF($Y$2:$Y$3205,"&gt;="&amp;Y414)/SUM($Y$2:$Y$3205)</f>
        <v>0.900779894515381</v>
      </c>
      <c r="AA414" s="16" t="str">
        <f aca="false">IF(Z414&lt;=PARAMETER!$B$7,"A",IF(Z414&lt;=PARAMETER!$B$8,"B","C"))</f>
        <v>B</v>
      </c>
      <c r="AB414" s="22" t="n">
        <f aca="false">G414/F414</f>
        <v>0.335553705245629</v>
      </c>
      <c r="AC414" s="16" t="str">
        <f aca="false">IF(AB414&lt;=PARAMETER!$B$9,"X",IF(AB414&lt;=PARAMETER!$B$10,"Y","Z"))</f>
        <v>Y</v>
      </c>
      <c r="AD414" s="16" t="str">
        <f aca="false">AA414&amp;AC414</f>
        <v>BY</v>
      </c>
      <c r="AE414" s="22" t="n">
        <f aca="false">DATA!I414</f>
        <v>0.13</v>
      </c>
      <c r="AF414" s="18" t="n">
        <f aca="false">DATA!L414</f>
        <v>39</v>
      </c>
      <c r="AG414" s="16" t="str">
        <f aca="false">DATA!K414</f>
        <v>A</v>
      </c>
      <c r="AH414" s="18" t="n">
        <f aca="false">IF(AE414&gt;=PARAMETER!$B$12,1,0)</f>
        <v>0</v>
      </c>
      <c r="AI414" s="18" t="n">
        <f aca="false">IF(AF414&gt;=PARAMETER!$B$13,1,0)</f>
        <v>0</v>
      </c>
      <c r="AJ414" s="18" t="n">
        <f aca="false">IF(AND(AH414=1,AI414=1),1,0)</f>
        <v>0</v>
      </c>
    </row>
    <row r="415" customFormat="false" ht="15" hidden="false" customHeight="false" outlineLevel="0" collapsed="false">
      <c r="A415" s="16" t="str">
        <f aca="false">DATA!A415</f>
        <v>ITM10413</v>
      </c>
      <c r="B415" s="16" t="str">
        <f aca="false">DATA!B415</f>
        <v>Pharma</v>
      </c>
      <c r="C415" s="17" t="n">
        <f aca="false">DATA!C415</f>
        <v>320</v>
      </c>
      <c r="D415" s="17" t="n">
        <f aca="false">DATA!D415</f>
        <v>10</v>
      </c>
      <c r="E415" s="18" t="n">
        <f aca="false">DATA!F415</f>
        <v>3</v>
      </c>
      <c r="F415" s="19" t="n">
        <f aca="false">DATA!G415</f>
        <v>40.74</v>
      </c>
      <c r="G415" s="19" t="n">
        <f aca="false">DATA!H415</f>
        <v>3.09</v>
      </c>
      <c r="H415" s="18" t="n">
        <f aca="false">DATA!E415</f>
        <v>9</v>
      </c>
      <c r="I415" s="20" t="n">
        <f aca="false">F415*E415</f>
        <v>122.22</v>
      </c>
      <c r="J415" s="20" t="n">
        <f aca="false">PARAMETER!$B$4*G415*SQRT(E415)</f>
        <v>8.80331746344213</v>
      </c>
      <c r="K415" s="20" t="n">
        <f aca="false">I415+J415</f>
        <v>131.023317463442</v>
      </c>
      <c r="L415" s="20" t="n">
        <f aca="false">K415+F415*H415</f>
        <v>497.683317463442</v>
      </c>
      <c r="M415" s="16" t="str">
        <f aca="false">IF(C415&lt;=K415,"REORDER",IF(C415&gt;L415,"OVERSTOCK","OK"))</f>
        <v>OK</v>
      </c>
      <c r="N415" s="16" t="str">
        <f aca="false">IF(C415&lt;=D415,"REORDER","OK")</f>
        <v>OK</v>
      </c>
      <c r="O415" s="18" t="n">
        <f aca="false">IF(D415&lt;I415,1,0)</f>
        <v>1</v>
      </c>
      <c r="P415" s="20" t="n">
        <f aca="false">C415/F415</f>
        <v>7.8546882670594</v>
      </c>
      <c r="Q415" s="19" t="n">
        <f aca="false">DATA!N415</f>
        <v>117.54</v>
      </c>
      <c r="R415" s="19" t="n">
        <f aca="false">DATA!O415</f>
        <v>1.24</v>
      </c>
      <c r="S415" s="17" t="n">
        <f aca="false">C415*Q415</f>
        <v>37612.8</v>
      </c>
      <c r="T415" s="19" t="n">
        <f aca="false">C415*R415</f>
        <v>396.8</v>
      </c>
      <c r="U415" s="20" t="n">
        <f aca="false">MAX(0,C415-L415)</f>
        <v>0</v>
      </c>
      <c r="V415" s="17" t="n">
        <f aca="false">U415*Q415</f>
        <v>0</v>
      </c>
      <c r="W415" s="19" t="n">
        <f aca="false">U415*R415</f>
        <v>0</v>
      </c>
      <c r="X415" s="20" t="n">
        <f aca="false">MAX(0,K415-C415)</f>
        <v>0</v>
      </c>
      <c r="Y415" s="17" t="n">
        <f aca="false">F415*PARAMETER!$B$5*Q415</f>
        <v>1747831.554</v>
      </c>
      <c r="Z415" s="21" t="n">
        <f aca="false">SUMIF($Y$2:$Y$3205,"&gt;="&amp;Y415)/SUM($Y$2:$Y$3205)</f>
        <v>0.434456535272971</v>
      </c>
      <c r="AA415" s="16" t="str">
        <f aca="false">IF(Z415&lt;=PARAMETER!$B$7,"A",IF(Z415&lt;=PARAMETER!$B$8,"B","C"))</f>
        <v>A</v>
      </c>
      <c r="AB415" s="22" t="n">
        <f aca="false">G415/F415</f>
        <v>0.0758468335787923</v>
      </c>
      <c r="AC415" s="16" t="str">
        <f aca="false">IF(AB415&lt;=PARAMETER!$B$9,"X",IF(AB415&lt;=PARAMETER!$B$10,"Y","Z"))</f>
        <v>X</v>
      </c>
      <c r="AD415" s="16" t="str">
        <f aca="false">AA415&amp;AC415</f>
        <v>AX</v>
      </c>
      <c r="AE415" s="22" t="n">
        <f aca="false">DATA!I415</f>
        <v>0.22</v>
      </c>
      <c r="AF415" s="18" t="n">
        <f aca="false">DATA!L415</f>
        <v>138</v>
      </c>
      <c r="AG415" s="16" t="str">
        <f aca="false">DATA!K415</f>
        <v>A</v>
      </c>
      <c r="AH415" s="18" t="n">
        <f aca="false">IF(AE415&gt;=PARAMETER!$B$12,1,0)</f>
        <v>0</v>
      </c>
      <c r="AI415" s="18" t="n">
        <f aca="false">IF(AF415&gt;=PARAMETER!$B$13,1,0)</f>
        <v>1</v>
      </c>
      <c r="AJ415" s="18" t="n">
        <f aca="false">IF(AND(AH415=1,AI415=1),1,0)</f>
        <v>0</v>
      </c>
    </row>
    <row r="416" customFormat="false" ht="15" hidden="false" customHeight="false" outlineLevel="0" collapsed="false">
      <c r="A416" s="16" t="str">
        <f aca="false">DATA!A416</f>
        <v>ITM10414</v>
      </c>
      <c r="B416" s="16" t="str">
        <f aca="false">DATA!B416</f>
        <v>Electronics</v>
      </c>
      <c r="C416" s="17" t="n">
        <f aca="false">DATA!C416</f>
        <v>358</v>
      </c>
      <c r="D416" s="17" t="n">
        <f aca="false">DATA!D416</f>
        <v>51</v>
      </c>
      <c r="E416" s="18" t="n">
        <f aca="false">DATA!F416</f>
        <v>9</v>
      </c>
      <c r="F416" s="19" t="n">
        <f aca="false">DATA!G416</f>
        <v>44.05</v>
      </c>
      <c r="G416" s="19" t="n">
        <f aca="false">DATA!H416</f>
        <v>4.17</v>
      </c>
      <c r="H416" s="18" t="n">
        <f aca="false">DATA!E416</f>
        <v>7</v>
      </c>
      <c r="I416" s="20" t="n">
        <f aca="false">F416*E416</f>
        <v>396.45</v>
      </c>
      <c r="J416" s="20" t="n">
        <f aca="false">PARAMETER!$B$4*G416*SQRT(E416)</f>
        <v>20.5771188731629</v>
      </c>
      <c r="K416" s="20" t="n">
        <f aca="false">I416+J416</f>
        <v>417.027118873163</v>
      </c>
      <c r="L416" s="20" t="n">
        <f aca="false">K416+F416*H416</f>
        <v>725.377118873163</v>
      </c>
      <c r="M416" s="16" t="str">
        <f aca="false">IF(C416&lt;=K416,"REORDER",IF(C416&gt;L416,"OVERSTOCK","OK"))</f>
        <v>REORDER</v>
      </c>
      <c r="N416" s="16" t="str">
        <f aca="false">IF(C416&lt;=D416,"REORDER","OK")</f>
        <v>OK</v>
      </c>
      <c r="O416" s="18" t="n">
        <f aca="false">IF(D416&lt;I416,1,0)</f>
        <v>1</v>
      </c>
      <c r="P416" s="20" t="n">
        <f aca="false">C416/F416</f>
        <v>8.12712826333712</v>
      </c>
      <c r="Q416" s="19" t="n">
        <f aca="false">DATA!N416</f>
        <v>51.41</v>
      </c>
      <c r="R416" s="19" t="n">
        <f aca="false">DATA!O416</f>
        <v>0.13</v>
      </c>
      <c r="S416" s="17" t="n">
        <f aca="false">C416*Q416</f>
        <v>18404.78</v>
      </c>
      <c r="T416" s="19" t="n">
        <f aca="false">C416*R416</f>
        <v>46.54</v>
      </c>
      <c r="U416" s="20" t="n">
        <f aca="false">MAX(0,C416-L416)</f>
        <v>0</v>
      </c>
      <c r="V416" s="17" t="n">
        <f aca="false">U416*Q416</f>
        <v>0</v>
      </c>
      <c r="W416" s="19" t="n">
        <f aca="false">U416*R416</f>
        <v>0</v>
      </c>
      <c r="X416" s="20" t="n">
        <f aca="false">MAX(0,K416-C416)</f>
        <v>59.0271188731629</v>
      </c>
      <c r="Y416" s="17" t="n">
        <f aca="false">F416*PARAMETER!$B$5*Q416</f>
        <v>826582.8325</v>
      </c>
      <c r="Z416" s="21" t="n">
        <f aca="false">SUMIF($Y$2:$Y$3205,"&gt;="&amp;Y416)/SUM($Y$2:$Y$3205)</f>
        <v>0.80213926217531</v>
      </c>
      <c r="AA416" s="16" t="str">
        <f aca="false">IF(Z416&lt;=PARAMETER!$B$7,"A",IF(Z416&lt;=PARAMETER!$B$8,"B","C"))</f>
        <v>B</v>
      </c>
      <c r="AB416" s="22" t="n">
        <f aca="false">G416/F416</f>
        <v>0.0946651532349603</v>
      </c>
      <c r="AC416" s="16" t="str">
        <f aca="false">IF(AB416&lt;=PARAMETER!$B$9,"X",IF(AB416&lt;=PARAMETER!$B$10,"Y","Z"))</f>
        <v>X</v>
      </c>
      <c r="AD416" s="16" t="str">
        <f aca="false">AA416&amp;AC416</f>
        <v>BX</v>
      </c>
      <c r="AE416" s="22" t="n">
        <f aca="false">DATA!I416</f>
        <v>0.36</v>
      </c>
      <c r="AF416" s="18" t="n">
        <f aca="false">DATA!L416</f>
        <v>57</v>
      </c>
      <c r="AG416" s="16" t="str">
        <f aca="false">DATA!K416</f>
        <v>D</v>
      </c>
      <c r="AH416" s="18" t="n">
        <f aca="false">IF(AE416&gt;=PARAMETER!$B$12,1,0)</f>
        <v>0</v>
      </c>
      <c r="AI416" s="18" t="n">
        <f aca="false">IF(AF416&gt;=PARAMETER!$B$13,1,0)</f>
        <v>0</v>
      </c>
      <c r="AJ416" s="18" t="n">
        <f aca="false">IF(AND(AH416=1,AI416=1),1,0)</f>
        <v>0</v>
      </c>
    </row>
    <row r="417" customFormat="false" ht="15" hidden="false" customHeight="false" outlineLevel="0" collapsed="false">
      <c r="A417" s="16" t="str">
        <f aca="false">DATA!A417</f>
        <v>ITM10415</v>
      </c>
      <c r="B417" s="16" t="str">
        <f aca="false">DATA!B417</f>
        <v>Automotive</v>
      </c>
      <c r="C417" s="17" t="n">
        <f aca="false">DATA!C417</f>
        <v>286</v>
      </c>
      <c r="D417" s="17" t="n">
        <f aca="false">DATA!D417</f>
        <v>28</v>
      </c>
      <c r="E417" s="18" t="n">
        <f aca="false">DATA!F417</f>
        <v>7</v>
      </c>
      <c r="F417" s="19" t="n">
        <f aca="false">DATA!G417</f>
        <v>4.5</v>
      </c>
      <c r="G417" s="19" t="n">
        <f aca="false">DATA!H417</f>
        <v>2.02</v>
      </c>
      <c r="H417" s="18" t="n">
        <f aca="false">DATA!E417</f>
        <v>3</v>
      </c>
      <c r="I417" s="20" t="n">
        <f aca="false">F417*E417</f>
        <v>31.5</v>
      </c>
      <c r="J417" s="20" t="n">
        <f aca="false">PARAMETER!$B$4*G417*SQRT(E417)</f>
        <v>8.79078475283273</v>
      </c>
      <c r="K417" s="20" t="n">
        <f aca="false">I417+J417</f>
        <v>40.2907847528327</v>
      </c>
      <c r="L417" s="20" t="n">
        <f aca="false">K417+F417*H417</f>
        <v>53.7907847528327</v>
      </c>
      <c r="M417" s="16" t="str">
        <f aca="false">IF(C417&lt;=K417,"REORDER",IF(C417&gt;L417,"OVERSTOCK","OK"))</f>
        <v>OVERSTOCK</v>
      </c>
      <c r="N417" s="16" t="str">
        <f aca="false">IF(C417&lt;=D417,"REORDER","OK")</f>
        <v>OK</v>
      </c>
      <c r="O417" s="18" t="n">
        <f aca="false">IF(D417&lt;I417,1,0)</f>
        <v>1</v>
      </c>
      <c r="P417" s="20" t="n">
        <f aca="false">C417/F417</f>
        <v>63.5555555555556</v>
      </c>
      <c r="Q417" s="19" t="n">
        <f aca="false">DATA!N417</f>
        <v>121.62</v>
      </c>
      <c r="R417" s="19" t="n">
        <f aca="false">DATA!O417</f>
        <v>1.1</v>
      </c>
      <c r="S417" s="17" t="n">
        <f aca="false">C417*Q417</f>
        <v>34783.32</v>
      </c>
      <c r="T417" s="19" t="n">
        <f aca="false">C417*R417</f>
        <v>314.6</v>
      </c>
      <c r="U417" s="20" t="n">
        <f aca="false">MAX(0,C417-L417)</f>
        <v>232.209215247167</v>
      </c>
      <c r="V417" s="17" t="n">
        <f aca="false">U417*Q417</f>
        <v>28241.2847583605</v>
      </c>
      <c r="W417" s="19" t="n">
        <f aca="false">U417*R417</f>
        <v>255.430136771884</v>
      </c>
      <c r="X417" s="20" t="n">
        <f aca="false">MAX(0,K417-C417)</f>
        <v>0</v>
      </c>
      <c r="Y417" s="17" t="n">
        <f aca="false">F417*PARAMETER!$B$5*Q417</f>
        <v>199760.85</v>
      </c>
      <c r="Z417" s="21" t="n">
        <f aca="false">SUMIF($Y$2:$Y$3205,"&gt;="&amp;Y417)/SUM($Y$2:$Y$3205)</f>
        <v>0.982714338102664</v>
      </c>
      <c r="AA417" s="16" t="str">
        <f aca="false">IF(Z417&lt;=PARAMETER!$B$7,"A",IF(Z417&lt;=PARAMETER!$B$8,"B","C"))</f>
        <v>C</v>
      </c>
      <c r="AB417" s="22" t="n">
        <f aca="false">G417/F417</f>
        <v>0.448888888888889</v>
      </c>
      <c r="AC417" s="16" t="str">
        <f aca="false">IF(AB417&lt;=PARAMETER!$B$9,"X",IF(AB417&lt;=PARAMETER!$B$10,"Y","Z"))</f>
        <v>Y</v>
      </c>
      <c r="AD417" s="16" t="str">
        <f aca="false">AA417&amp;AC417</f>
        <v>CY</v>
      </c>
      <c r="AE417" s="22" t="n">
        <f aca="false">DATA!I417</f>
        <v>0.33</v>
      </c>
      <c r="AF417" s="18" t="n">
        <f aca="false">DATA!L417</f>
        <v>28</v>
      </c>
      <c r="AG417" s="16" t="str">
        <f aca="false">DATA!K417</f>
        <v>B</v>
      </c>
      <c r="AH417" s="18" t="n">
        <f aca="false">IF(AE417&gt;=PARAMETER!$B$12,1,0)</f>
        <v>0</v>
      </c>
      <c r="AI417" s="18" t="n">
        <f aca="false">IF(AF417&gt;=PARAMETER!$B$13,1,0)</f>
        <v>0</v>
      </c>
      <c r="AJ417" s="18" t="n">
        <f aca="false">IF(AND(AH417=1,AI417=1),1,0)</f>
        <v>0</v>
      </c>
    </row>
    <row r="418" customFormat="false" ht="15" hidden="false" customHeight="false" outlineLevel="0" collapsed="false">
      <c r="A418" s="16" t="str">
        <f aca="false">DATA!A418</f>
        <v>ITM10416</v>
      </c>
      <c r="B418" s="16" t="str">
        <f aca="false">DATA!B418</f>
        <v>Apparel</v>
      </c>
      <c r="C418" s="17" t="n">
        <f aca="false">DATA!C418</f>
        <v>480</v>
      </c>
      <c r="D418" s="17" t="n">
        <f aca="false">DATA!D418</f>
        <v>43</v>
      </c>
      <c r="E418" s="18" t="n">
        <f aca="false">DATA!F418</f>
        <v>7</v>
      </c>
      <c r="F418" s="19" t="n">
        <f aca="false">DATA!G418</f>
        <v>2.59</v>
      </c>
      <c r="G418" s="19" t="n">
        <f aca="false">DATA!H418</f>
        <v>1.43</v>
      </c>
      <c r="H418" s="18" t="n">
        <f aca="false">DATA!E418</f>
        <v>6</v>
      </c>
      <c r="I418" s="20" t="n">
        <f aca="false">F418*E418</f>
        <v>18.13</v>
      </c>
      <c r="J418" s="20" t="n">
        <f aca="false">PARAMETER!$B$4*G418*SQRT(E418)</f>
        <v>6.22317930522317</v>
      </c>
      <c r="K418" s="20" t="n">
        <f aca="false">I418+J418</f>
        <v>24.3531793052232</v>
      </c>
      <c r="L418" s="20" t="n">
        <f aca="false">K418+F418*H418</f>
        <v>39.8931793052232</v>
      </c>
      <c r="M418" s="16" t="str">
        <f aca="false">IF(C418&lt;=K418,"REORDER",IF(C418&gt;L418,"OVERSTOCK","OK"))</f>
        <v>OVERSTOCK</v>
      </c>
      <c r="N418" s="16" t="str">
        <f aca="false">IF(C418&lt;=D418,"REORDER","OK")</f>
        <v>OK</v>
      </c>
      <c r="O418" s="18" t="n">
        <f aca="false">IF(D418&lt;I418,1,0)</f>
        <v>0</v>
      </c>
      <c r="P418" s="20" t="n">
        <f aca="false">C418/F418</f>
        <v>185.328185328185</v>
      </c>
      <c r="Q418" s="19" t="n">
        <f aca="false">DATA!N418</f>
        <v>75.72</v>
      </c>
      <c r="R418" s="19" t="n">
        <f aca="false">DATA!O418</f>
        <v>1.19</v>
      </c>
      <c r="S418" s="17" t="n">
        <f aca="false">C418*Q418</f>
        <v>36345.6</v>
      </c>
      <c r="T418" s="19" t="n">
        <f aca="false">C418*R418</f>
        <v>571.2</v>
      </c>
      <c r="U418" s="20" t="n">
        <f aca="false">MAX(0,C418-L418)</f>
        <v>440.106820694777</v>
      </c>
      <c r="V418" s="17" t="n">
        <f aca="false">U418*Q418</f>
        <v>33324.8884630085</v>
      </c>
      <c r="W418" s="19" t="n">
        <f aca="false">U418*R418</f>
        <v>523.727116626784</v>
      </c>
      <c r="X418" s="20" t="n">
        <f aca="false">MAX(0,K418-C418)</f>
        <v>0</v>
      </c>
      <c r="Y418" s="17" t="n">
        <f aca="false">F418*PARAMETER!$B$5*Q418</f>
        <v>71581.902</v>
      </c>
      <c r="Z418" s="21" t="n">
        <f aca="false">SUMIF($Y$2:$Y$3205,"&gt;="&amp;Y418)/SUM($Y$2:$Y$3205)</f>
        <v>0.998222426806905</v>
      </c>
      <c r="AA418" s="16" t="str">
        <f aca="false">IF(Z418&lt;=PARAMETER!$B$7,"A",IF(Z418&lt;=PARAMETER!$B$8,"B","C"))</f>
        <v>C</v>
      </c>
      <c r="AB418" s="22" t="n">
        <f aca="false">G418/F418</f>
        <v>0.552123552123552</v>
      </c>
      <c r="AC418" s="16" t="str">
        <f aca="false">IF(AB418&lt;=PARAMETER!$B$9,"X",IF(AB418&lt;=PARAMETER!$B$10,"Y","Z"))</f>
        <v>Z</v>
      </c>
      <c r="AD418" s="16" t="str">
        <f aca="false">AA418&amp;AC418</f>
        <v>CZ</v>
      </c>
      <c r="AE418" s="22" t="n">
        <f aca="false">DATA!I418</f>
        <v>0.65</v>
      </c>
      <c r="AF418" s="18" t="n">
        <f aca="false">DATA!L418</f>
        <v>136</v>
      </c>
      <c r="AG418" s="16" t="str">
        <f aca="false">DATA!K418</f>
        <v>B</v>
      </c>
      <c r="AH418" s="18" t="n">
        <f aca="false">IF(AE418&gt;=PARAMETER!$B$12,1,0)</f>
        <v>0</v>
      </c>
      <c r="AI418" s="18" t="n">
        <f aca="false">IF(AF418&gt;=PARAMETER!$B$13,1,0)</f>
        <v>1</v>
      </c>
      <c r="AJ418" s="18" t="n">
        <f aca="false">IF(AND(AH418=1,AI418=1),1,0)</f>
        <v>0</v>
      </c>
    </row>
    <row r="419" customFormat="false" ht="15" hidden="false" customHeight="false" outlineLevel="0" collapsed="false">
      <c r="A419" s="16" t="str">
        <f aca="false">DATA!A419</f>
        <v>ITM10417</v>
      </c>
      <c r="B419" s="16" t="str">
        <f aca="false">DATA!B419</f>
        <v>Apparel</v>
      </c>
      <c r="C419" s="17" t="n">
        <f aca="false">DATA!C419</f>
        <v>200</v>
      </c>
      <c r="D419" s="17" t="n">
        <f aca="false">DATA!D419</f>
        <v>89</v>
      </c>
      <c r="E419" s="18" t="n">
        <f aca="false">DATA!F419</f>
        <v>5</v>
      </c>
      <c r="F419" s="19" t="n">
        <f aca="false">DATA!G419</f>
        <v>37.48</v>
      </c>
      <c r="G419" s="19" t="n">
        <f aca="false">DATA!H419</f>
        <v>5.45</v>
      </c>
      <c r="H419" s="18" t="n">
        <f aca="false">DATA!E419</f>
        <v>14</v>
      </c>
      <c r="I419" s="20" t="n">
        <f aca="false">F419*E419</f>
        <v>187.4</v>
      </c>
      <c r="J419" s="20" t="n">
        <f aca="false">PARAMETER!$B$4*G419*SQRT(E419)</f>
        <v>20.0451246498081</v>
      </c>
      <c r="K419" s="20" t="n">
        <f aca="false">I419+J419</f>
        <v>207.445124649808</v>
      </c>
      <c r="L419" s="20" t="n">
        <f aca="false">K419+F419*H419</f>
        <v>732.165124649808</v>
      </c>
      <c r="M419" s="16" t="str">
        <f aca="false">IF(C419&lt;=K419,"REORDER",IF(C419&gt;L419,"OVERSTOCK","OK"))</f>
        <v>REORDER</v>
      </c>
      <c r="N419" s="16" t="str">
        <f aca="false">IF(C419&lt;=D419,"REORDER","OK")</f>
        <v>OK</v>
      </c>
      <c r="O419" s="18" t="n">
        <f aca="false">IF(D419&lt;I419,1,0)</f>
        <v>1</v>
      </c>
      <c r="P419" s="20" t="n">
        <f aca="false">C419/F419</f>
        <v>5.33617929562433</v>
      </c>
      <c r="Q419" s="19" t="n">
        <f aca="false">DATA!N419</f>
        <v>131.47</v>
      </c>
      <c r="R419" s="19" t="n">
        <f aca="false">DATA!O419</f>
        <v>1.37</v>
      </c>
      <c r="S419" s="17" t="n">
        <f aca="false">C419*Q419</f>
        <v>26294</v>
      </c>
      <c r="T419" s="19" t="n">
        <f aca="false">C419*R419</f>
        <v>274</v>
      </c>
      <c r="U419" s="20" t="n">
        <f aca="false">MAX(0,C419-L419)</f>
        <v>0</v>
      </c>
      <c r="V419" s="17" t="n">
        <f aca="false">U419*Q419</f>
        <v>0</v>
      </c>
      <c r="W419" s="19" t="n">
        <f aca="false">U419*R419</f>
        <v>0</v>
      </c>
      <c r="X419" s="20" t="n">
        <f aca="false">MAX(0,K419-C419)</f>
        <v>7.44512464980809</v>
      </c>
      <c r="Y419" s="17" t="n">
        <f aca="false">F419*PARAMETER!$B$5*Q419</f>
        <v>1798535.894</v>
      </c>
      <c r="Z419" s="21" t="n">
        <f aca="false">SUMIF($Y$2:$Y$3205,"&gt;="&amp;Y419)/SUM($Y$2:$Y$3205)</f>
        <v>0.416928713488975</v>
      </c>
      <c r="AA419" s="16" t="str">
        <f aca="false">IF(Z419&lt;=PARAMETER!$B$7,"A",IF(Z419&lt;=PARAMETER!$B$8,"B","C"))</f>
        <v>A</v>
      </c>
      <c r="AB419" s="22" t="n">
        <f aca="false">G419/F419</f>
        <v>0.145410885805763</v>
      </c>
      <c r="AC419" s="16" t="str">
        <f aca="false">IF(AB419&lt;=PARAMETER!$B$9,"X",IF(AB419&lt;=PARAMETER!$B$10,"Y","Z"))</f>
        <v>X</v>
      </c>
      <c r="AD419" s="16" t="str">
        <f aca="false">AA419&amp;AC419</f>
        <v>AX</v>
      </c>
      <c r="AE419" s="22" t="n">
        <f aca="false">DATA!I419</f>
        <v>0.51</v>
      </c>
      <c r="AF419" s="18" t="n">
        <f aca="false">DATA!L419</f>
        <v>159</v>
      </c>
      <c r="AG419" s="16" t="str">
        <f aca="false">DATA!K419</f>
        <v>C</v>
      </c>
      <c r="AH419" s="18" t="n">
        <f aca="false">IF(AE419&gt;=PARAMETER!$B$12,1,0)</f>
        <v>0</v>
      </c>
      <c r="AI419" s="18" t="n">
        <f aca="false">IF(AF419&gt;=PARAMETER!$B$13,1,0)</f>
        <v>1</v>
      </c>
      <c r="AJ419" s="18" t="n">
        <f aca="false">IF(AND(AH419=1,AI419=1),1,0)</f>
        <v>0</v>
      </c>
    </row>
    <row r="420" customFormat="false" ht="15" hidden="false" customHeight="false" outlineLevel="0" collapsed="false">
      <c r="A420" s="16" t="str">
        <f aca="false">DATA!A420</f>
        <v>ITM10418</v>
      </c>
      <c r="B420" s="16" t="str">
        <f aca="false">DATA!B420</f>
        <v>Automotive</v>
      </c>
      <c r="C420" s="17" t="n">
        <f aca="false">DATA!C420</f>
        <v>475</v>
      </c>
      <c r="D420" s="17" t="n">
        <f aca="false">DATA!D420</f>
        <v>64</v>
      </c>
      <c r="E420" s="18" t="n">
        <f aca="false">DATA!F420</f>
        <v>2</v>
      </c>
      <c r="F420" s="19" t="n">
        <f aca="false">DATA!G420</f>
        <v>7.53</v>
      </c>
      <c r="G420" s="19" t="n">
        <f aca="false">DATA!H420</f>
        <v>7.34</v>
      </c>
      <c r="H420" s="18" t="n">
        <f aca="false">DATA!E420</f>
        <v>6</v>
      </c>
      <c r="I420" s="20" t="n">
        <f aca="false">F420*E420</f>
        <v>15.06</v>
      </c>
      <c r="J420" s="20" t="n">
        <f aca="false">PARAMETER!$B$4*G420*SQRT(E420)</f>
        <v>17.0741194159736</v>
      </c>
      <c r="K420" s="20" t="n">
        <f aca="false">I420+J420</f>
        <v>32.1341194159736</v>
      </c>
      <c r="L420" s="20" t="n">
        <f aca="false">K420+F420*H420</f>
        <v>77.3141194159736</v>
      </c>
      <c r="M420" s="16" t="str">
        <f aca="false">IF(C420&lt;=K420,"REORDER",IF(C420&gt;L420,"OVERSTOCK","OK"))</f>
        <v>OVERSTOCK</v>
      </c>
      <c r="N420" s="16" t="str">
        <f aca="false">IF(C420&lt;=D420,"REORDER","OK")</f>
        <v>OK</v>
      </c>
      <c r="O420" s="18" t="n">
        <f aca="false">IF(D420&lt;I420,1,0)</f>
        <v>0</v>
      </c>
      <c r="P420" s="20" t="n">
        <f aca="false">C420/F420</f>
        <v>63.0810092961487</v>
      </c>
      <c r="Q420" s="19" t="n">
        <f aca="false">DATA!N420</f>
        <v>65.3</v>
      </c>
      <c r="R420" s="19" t="n">
        <f aca="false">DATA!O420</f>
        <v>0.42</v>
      </c>
      <c r="S420" s="17" t="n">
        <f aca="false">C420*Q420</f>
        <v>31017.5</v>
      </c>
      <c r="T420" s="19" t="n">
        <f aca="false">C420*R420</f>
        <v>199.5</v>
      </c>
      <c r="U420" s="20" t="n">
        <f aca="false">MAX(0,C420-L420)</f>
        <v>397.685880584026</v>
      </c>
      <c r="V420" s="17" t="n">
        <f aca="false">U420*Q420</f>
        <v>25968.8880021369</v>
      </c>
      <c r="W420" s="19" t="n">
        <f aca="false">U420*R420</f>
        <v>167.028069845291</v>
      </c>
      <c r="X420" s="20" t="n">
        <f aca="false">MAX(0,K420-C420)</f>
        <v>0</v>
      </c>
      <c r="Y420" s="17" t="n">
        <f aca="false">F420*PARAMETER!$B$5*Q420</f>
        <v>179473.785</v>
      </c>
      <c r="Z420" s="21" t="n">
        <f aca="false">SUMIF($Y$2:$Y$3205,"&gt;="&amp;Y420)/SUM($Y$2:$Y$3205)</f>
        <v>0.986735239535103</v>
      </c>
      <c r="AA420" s="16" t="str">
        <f aca="false">IF(Z420&lt;=PARAMETER!$B$7,"A",IF(Z420&lt;=PARAMETER!$B$8,"B","C"))</f>
        <v>C</v>
      </c>
      <c r="AB420" s="22" t="n">
        <f aca="false">G420/F420</f>
        <v>0.97476759628154</v>
      </c>
      <c r="AC420" s="16" t="str">
        <f aca="false">IF(AB420&lt;=PARAMETER!$B$9,"X",IF(AB420&lt;=PARAMETER!$B$10,"Y","Z"))</f>
        <v>Z</v>
      </c>
      <c r="AD420" s="16" t="str">
        <f aca="false">AA420&amp;AC420</f>
        <v>CZ</v>
      </c>
      <c r="AE420" s="22" t="n">
        <f aca="false">DATA!I420</f>
        <v>0.13</v>
      </c>
      <c r="AF420" s="18" t="n">
        <f aca="false">DATA!L420</f>
        <v>59</v>
      </c>
      <c r="AG420" s="16" t="str">
        <f aca="false">DATA!K420</f>
        <v>C</v>
      </c>
      <c r="AH420" s="18" t="n">
        <f aca="false">IF(AE420&gt;=PARAMETER!$B$12,1,0)</f>
        <v>0</v>
      </c>
      <c r="AI420" s="18" t="n">
        <f aca="false">IF(AF420&gt;=PARAMETER!$B$13,1,0)</f>
        <v>0</v>
      </c>
      <c r="AJ420" s="18" t="n">
        <f aca="false">IF(AND(AH420=1,AI420=1),1,0)</f>
        <v>0</v>
      </c>
    </row>
    <row r="421" customFormat="false" ht="15" hidden="false" customHeight="false" outlineLevel="0" collapsed="false">
      <c r="A421" s="16" t="str">
        <f aca="false">DATA!A421</f>
        <v>ITM10419</v>
      </c>
      <c r="B421" s="16" t="str">
        <f aca="false">DATA!B421</f>
        <v>Pharma</v>
      </c>
      <c r="C421" s="17" t="n">
        <f aca="false">DATA!C421</f>
        <v>379</v>
      </c>
      <c r="D421" s="17" t="n">
        <f aca="false">DATA!D421</f>
        <v>27</v>
      </c>
      <c r="E421" s="18" t="n">
        <f aca="false">DATA!F421</f>
        <v>8</v>
      </c>
      <c r="F421" s="19" t="n">
        <f aca="false">DATA!G421</f>
        <v>7.52</v>
      </c>
      <c r="G421" s="19" t="n">
        <f aca="false">DATA!H421</f>
        <v>7.17</v>
      </c>
      <c r="H421" s="18" t="n">
        <f aca="false">DATA!E421</f>
        <v>12</v>
      </c>
      <c r="I421" s="20" t="n">
        <f aca="false">F421*E421</f>
        <v>60.16</v>
      </c>
      <c r="J421" s="20" t="n">
        <f aca="false">PARAMETER!$B$4*G421*SQRT(E421)</f>
        <v>33.357339567447</v>
      </c>
      <c r="K421" s="20" t="n">
        <f aca="false">I421+J421</f>
        <v>93.517339567447</v>
      </c>
      <c r="L421" s="20" t="n">
        <f aca="false">K421+F421*H421</f>
        <v>183.757339567447</v>
      </c>
      <c r="M421" s="16" t="str">
        <f aca="false">IF(C421&lt;=K421,"REORDER",IF(C421&gt;L421,"OVERSTOCK","OK"))</f>
        <v>OVERSTOCK</v>
      </c>
      <c r="N421" s="16" t="str">
        <f aca="false">IF(C421&lt;=D421,"REORDER","OK")</f>
        <v>OK</v>
      </c>
      <c r="O421" s="18" t="n">
        <f aca="false">IF(D421&lt;I421,1,0)</f>
        <v>1</v>
      </c>
      <c r="P421" s="20" t="n">
        <f aca="false">C421/F421</f>
        <v>50.3989361702128</v>
      </c>
      <c r="Q421" s="19" t="n">
        <f aca="false">DATA!N421</f>
        <v>122.54</v>
      </c>
      <c r="R421" s="19" t="n">
        <f aca="false">DATA!O421</f>
        <v>0.56</v>
      </c>
      <c r="S421" s="17" t="n">
        <f aca="false">C421*Q421</f>
        <v>46442.66</v>
      </c>
      <c r="T421" s="19" t="n">
        <f aca="false">C421*R421</f>
        <v>212.24</v>
      </c>
      <c r="U421" s="20" t="n">
        <f aca="false">MAX(0,C421-L421)</f>
        <v>195.242660432553</v>
      </c>
      <c r="V421" s="17" t="n">
        <f aca="false">U421*Q421</f>
        <v>23925.035609405</v>
      </c>
      <c r="W421" s="19" t="n">
        <f aca="false">U421*R421</f>
        <v>109.33588984223</v>
      </c>
      <c r="X421" s="20" t="n">
        <f aca="false">MAX(0,K421-C421)</f>
        <v>0</v>
      </c>
      <c r="Y421" s="17" t="n">
        <f aca="false">F421*PARAMETER!$B$5*Q421</f>
        <v>336347.792</v>
      </c>
      <c r="Z421" s="21" t="n">
        <f aca="false">SUMIF($Y$2:$Y$3205,"&gt;="&amp;Y421)/SUM($Y$2:$Y$3205)</f>
        <v>0.951390062941505</v>
      </c>
      <c r="AA421" s="16" t="str">
        <f aca="false">IF(Z421&lt;=PARAMETER!$B$7,"A",IF(Z421&lt;=PARAMETER!$B$8,"B","C"))</f>
        <v>C</v>
      </c>
      <c r="AB421" s="22" t="n">
        <f aca="false">G421/F421</f>
        <v>0.953457446808511</v>
      </c>
      <c r="AC421" s="16" t="str">
        <f aca="false">IF(AB421&lt;=PARAMETER!$B$9,"X",IF(AB421&lt;=PARAMETER!$B$10,"Y","Z"))</f>
        <v>Z</v>
      </c>
      <c r="AD421" s="16" t="str">
        <f aca="false">AA421&amp;AC421</f>
        <v>CZ</v>
      </c>
      <c r="AE421" s="22" t="n">
        <f aca="false">DATA!I421</f>
        <v>0.13</v>
      </c>
      <c r="AF421" s="18" t="n">
        <f aca="false">DATA!L421</f>
        <v>143</v>
      </c>
      <c r="AG421" s="16" t="str">
        <f aca="false">DATA!K421</f>
        <v>B</v>
      </c>
      <c r="AH421" s="18" t="n">
        <f aca="false">IF(AE421&gt;=PARAMETER!$B$12,1,0)</f>
        <v>0</v>
      </c>
      <c r="AI421" s="18" t="n">
        <f aca="false">IF(AF421&gt;=PARAMETER!$B$13,1,0)</f>
        <v>1</v>
      </c>
      <c r="AJ421" s="18" t="n">
        <f aca="false">IF(AND(AH421=1,AI421=1),1,0)</f>
        <v>0</v>
      </c>
    </row>
    <row r="422" customFormat="false" ht="15" hidden="false" customHeight="false" outlineLevel="0" collapsed="false">
      <c r="A422" s="16" t="str">
        <f aca="false">DATA!A422</f>
        <v>ITM10420</v>
      </c>
      <c r="B422" s="16" t="str">
        <f aca="false">DATA!B422</f>
        <v>Apparel</v>
      </c>
      <c r="C422" s="17" t="n">
        <f aca="false">DATA!C422</f>
        <v>87</v>
      </c>
      <c r="D422" s="17" t="n">
        <f aca="false">DATA!D422</f>
        <v>43</v>
      </c>
      <c r="E422" s="18" t="n">
        <f aca="false">DATA!F422</f>
        <v>5</v>
      </c>
      <c r="F422" s="19" t="n">
        <f aca="false">DATA!G422</f>
        <v>2.1</v>
      </c>
      <c r="G422" s="19" t="n">
        <f aca="false">DATA!H422</f>
        <v>4.78</v>
      </c>
      <c r="H422" s="18" t="n">
        <f aca="false">DATA!E422</f>
        <v>9</v>
      </c>
      <c r="I422" s="20" t="n">
        <f aca="false">F422*E422</f>
        <v>10.5</v>
      </c>
      <c r="J422" s="20" t="n">
        <f aca="false">PARAMETER!$B$4*G422*SQRT(E422)</f>
        <v>17.5808616194647</v>
      </c>
      <c r="K422" s="20" t="n">
        <f aca="false">I422+J422</f>
        <v>28.0808616194647</v>
      </c>
      <c r="L422" s="20" t="n">
        <f aca="false">K422+F422*H422</f>
        <v>46.9808616194647</v>
      </c>
      <c r="M422" s="16" t="str">
        <f aca="false">IF(C422&lt;=K422,"REORDER",IF(C422&gt;L422,"OVERSTOCK","OK"))</f>
        <v>OVERSTOCK</v>
      </c>
      <c r="N422" s="16" t="str">
        <f aca="false">IF(C422&lt;=D422,"REORDER","OK")</f>
        <v>OK</v>
      </c>
      <c r="O422" s="18" t="n">
        <f aca="false">IF(D422&lt;I422,1,0)</f>
        <v>0</v>
      </c>
      <c r="P422" s="20" t="n">
        <f aca="false">C422/F422</f>
        <v>41.4285714285714</v>
      </c>
      <c r="Q422" s="19" t="n">
        <f aca="false">DATA!N422</f>
        <v>155.98</v>
      </c>
      <c r="R422" s="19" t="n">
        <f aca="false">DATA!O422</f>
        <v>1.54</v>
      </c>
      <c r="S422" s="17" t="n">
        <f aca="false">C422*Q422</f>
        <v>13570.26</v>
      </c>
      <c r="T422" s="19" t="n">
        <f aca="false">C422*R422</f>
        <v>133.98</v>
      </c>
      <c r="U422" s="20" t="n">
        <f aca="false">MAX(0,C422-L422)</f>
        <v>40.0191383805353</v>
      </c>
      <c r="V422" s="17" t="n">
        <f aca="false">U422*Q422</f>
        <v>6242.18520459589</v>
      </c>
      <c r="W422" s="19" t="n">
        <f aca="false">U422*R422</f>
        <v>61.6294731060243</v>
      </c>
      <c r="X422" s="20" t="n">
        <f aca="false">MAX(0,K422-C422)</f>
        <v>0</v>
      </c>
      <c r="Y422" s="17" t="n">
        <f aca="false">F422*PARAMETER!$B$5*Q422</f>
        <v>119558.67</v>
      </c>
      <c r="Z422" s="21" t="n">
        <f aca="false">SUMIF($Y$2:$Y$3205,"&gt;="&amp;Y422)/SUM($Y$2:$Y$3205)</f>
        <v>0.994365774744935</v>
      </c>
      <c r="AA422" s="16" t="str">
        <f aca="false">IF(Z422&lt;=PARAMETER!$B$7,"A",IF(Z422&lt;=PARAMETER!$B$8,"B","C"))</f>
        <v>C</v>
      </c>
      <c r="AB422" s="22" t="n">
        <f aca="false">G422/F422</f>
        <v>2.27619047619048</v>
      </c>
      <c r="AC422" s="16" t="str">
        <f aca="false">IF(AB422&lt;=PARAMETER!$B$9,"X",IF(AB422&lt;=PARAMETER!$B$10,"Y","Z"))</f>
        <v>Z</v>
      </c>
      <c r="AD422" s="16" t="str">
        <f aca="false">AA422&amp;AC422</f>
        <v>CZ</v>
      </c>
      <c r="AE422" s="22" t="n">
        <f aca="false">DATA!I422</f>
        <v>0.18</v>
      </c>
      <c r="AF422" s="18" t="n">
        <f aca="false">DATA!L422</f>
        <v>158</v>
      </c>
      <c r="AG422" s="16" t="str">
        <f aca="false">DATA!K422</f>
        <v>D</v>
      </c>
      <c r="AH422" s="18" t="n">
        <f aca="false">IF(AE422&gt;=PARAMETER!$B$12,1,0)</f>
        <v>0</v>
      </c>
      <c r="AI422" s="18" t="n">
        <f aca="false">IF(AF422&gt;=PARAMETER!$B$13,1,0)</f>
        <v>1</v>
      </c>
      <c r="AJ422" s="18" t="n">
        <f aca="false">IF(AND(AH422=1,AI422=1),1,0)</f>
        <v>0</v>
      </c>
    </row>
    <row r="423" customFormat="false" ht="15" hidden="false" customHeight="false" outlineLevel="0" collapsed="false">
      <c r="A423" s="16" t="str">
        <f aca="false">DATA!A423</f>
        <v>ITM10421</v>
      </c>
      <c r="B423" s="16" t="str">
        <f aca="false">DATA!B423</f>
        <v>Pharma</v>
      </c>
      <c r="C423" s="17" t="n">
        <f aca="false">DATA!C423</f>
        <v>370</v>
      </c>
      <c r="D423" s="17" t="n">
        <f aca="false">DATA!D423</f>
        <v>98</v>
      </c>
      <c r="E423" s="18" t="n">
        <f aca="false">DATA!F423</f>
        <v>9</v>
      </c>
      <c r="F423" s="19" t="n">
        <f aca="false">DATA!G423</f>
        <v>3.44</v>
      </c>
      <c r="G423" s="19" t="n">
        <f aca="false">DATA!H423</f>
        <v>5.46</v>
      </c>
      <c r="H423" s="18" t="n">
        <f aca="false">DATA!E423</f>
        <v>11</v>
      </c>
      <c r="I423" s="20" t="n">
        <f aca="false">F423*E423</f>
        <v>30.96</v>
      </c>
      <c r="J423" s="20" t="n">
        <f aca="false">PARAMETER!$B$4*G423*SQRT(E423)</f>
        <v>26.9427024094651</v>
      </c>
      <c r="K423" s="20" t="n">
        <f aca="false">I423+J423</f>
        <v>57.9027024094651</v>
      </c>
      <c r="L423" s="20" t="n">
        <f aca="false">K423+F423*H423</f>
        <v>95.7427024094651</v>
      </c>
      <c r="M423" s="16" t="str">
        <f aca="false">IF(C423&lt;=K423,"REORDER",IF(C423&gt;L423,"OVERSTOCK","OK"))</f>
        <v>OVERSTOCK</v>
      </c>
      <c r="N423" s="16" t="str">
        <f aca="false">IF(C423&lt;=D423,"REORDER","OK")</f>
        <v>OK</v>
      </c>
      <c r="O423" s="18" t="n">
        <f aca="false">IF(D423&lt;I423,1,0)</f>
        <v>0</v>
      </c>
      <c r="P423" s="20" t="n">
        <f aca="false">C423/F423</f>
        <v>107.558139534884</v>
      </c>
      <c r="Q423" s="19" t="n">
        <f aca="false">DATA!N423</f>
        <v>196.23</v>
      </c>
      <c r="R423" s="19" t="n">
        <f aca="false">DATA!O423</f>
        <v>0.42</v>
      </c>
      <c r="S423" s="17" t="n">
        <f aca="false">C423*Q423</f>
        <v>72605.1</v>
      </c>
      <c r="T423" s="19" t="n">
        <f aca="false">C423*R423</f>
        <v>155.4</v>
      </c>
      <c r="U423" s="20" t="n">
        <f aca="false">MAX(0,C423-L423)</f>
        <v>274.257297590535</v>
      </c>
      <c r="V423" s="17" t="n">
        <f aca="false">U423*Q423</f>
        <v>53817.5095061907</v>
      </c>
      <c r="W423" s="19" t="n">
        <f aca="false">U423*R423</f>
        <v>115.188064988025</v>
      </c>
      <c r="X423" s="20" t="n">
        <f aca="false">MAX(0,K423-C423)</f>
        <v>0</v>
      </c>
      <c r="Y423" s="17" t="n">
        <f aca="false">F423*PARAMETER!$B$5*Q423</f>
        <v>246386.388</v>
      </c>
      <c r="Z423" s="21" t="n">
        <f aca="false">SUMIF($Y$2:$Y$3205,"&gt;="&amp;Y423)/SUM($Y$2:$Y$3205)</f>
        <v>0.973071500389587</v>
      </c>
      <c r="AA423" s="16" t="str">
        <f aca="false">IF(Z423&lt;=PARAMETER!$B$7,"A",IF(Z423&lt;=PARAMETER!$B$8,"B","C"))</f>
        <v>C</v>
      </c>
      <c r="AB423" s="22" t="n">
        <f aca="false">G423/F423</f>
        <v>1.58720930232558</v>
      </c>
      <c r="AC423" s="16" t="str">
        <f aca="false">IF(AB423&lt;=PARAMETER!$B$9,"X",IF(AB423&lt;=PARAMETER!$B$10,"Y","Z"))</f>
        <v>Z</v>
      </c>
      <c r="AD423" s="16" t="str">
        <f aca="false">AA423&amp;AC423</f>
        <v>CZ</v>
      </c>
      <c r="AE423" s="22" t="n">
        <f aca="false">DATA!I423</f>
        <v>0.42</v>
      </c>
      <c r="AF423" s="18" t="n">
        <f aca="false">DATA!L423</f>
        <v>156</v>
      </c>
      <c r="AG423" s="16" t="str">
        <f aca="false">DATA!K423</f>
        <v>B</v>
      </c>
      <c r="AH423" s="18" t="n">
        <f aca="false">IF(AE423&gt;=PARAMETER!$B$12,1,0)</f>
        <v>0</v>
      </c>
      <c r="AI423" s="18" t="n">
        <f aca="false">IF(AF423&gt;=PARAMETER!$B$13,1,0)</f>
        <v>1</v>
      </c>
      <c r="AJ423" s="18" t="n">
        <f aca="false">IF(AND(AH423=1,AI423=1),1,0)</f>
        <v>0</v>
      </c>
    </row>
    <row r="424" customFormat="false" ht="15" hidden="false" customHeight="false" outlineLevel="0" collapsed="false">
      <c r="A424" s="16" t="str">
        <f aca="false">DATA!A424</f>
        <v>ITM10422</v>
      </c>
      <c r="B424" s="16" t="str">
        <f aca="false">DATA!B424</f>
        <v>Apparel</v>
      </c>
      <c r="C424" s="17" t="n">
        <f aca="false">DATA!C424</f>
        <v>431</v>
      </c>
      <c r="D424" s="17" t="n">
        <f aca="false">DATA!D424</f>
        <v>54</v>
      </c>
      <c r="E424" s="18" t="n">
        <f aca="false">DATA!F424</f>
        <v>9</v>
      </c>
      <c r="F424" s="19" t="n">
        <f aca="false">DATA!G424</f>
        <v>13.92</v>
      </c>
      <c r="G424" s="19" t="n">
        <f aca="false">DATA!H424</f>
        <v>5.41</v>
      </c>
      <c r="H424" s="18" t="n">
        <f aca="false">DATA!E424</f>
        <v>4</v>
      </c>
      <c r="I424" s="20" t="n">
        <f aca="false">F424*E424</f>
        <v>125.28</v>
      </c>
      <c r="J424" s="20" t="n">
        <f aca="false">PARAMETER!$B$4*G424*SQRT(E424)</f>
        <v>26.6959743654224</v>
      </c>
      <c r="K424" s="20" t="n">
        <f aca="false">I424+J424</f>
        <v>151.975974365422</v>
      </c>
      <c r="L424" s="20" t="n">
        <f aca="false">K424+F424*H424</f>
        <v>207.655974365422</v>
      </c>
      <c r="M424" s="16" t="str">
        <f aca="false">IF(C424&lt;=K424,"REORDER",IF(C424&gt;L424,"OVERSTOCK","OK"))</f>
        <v>OVERSTOCK</v>
      </c>
      <c r="N424" s="16" t="str">
        <f aca="false">IF(C424&lt;=D424,"REORDER","OK")</f>
        <v>OK</v>
      </c>
      <c r="O424" s="18" t="n">
        <f aca="false">IF(D424&lt;I424,1,0)</f>
        <v>1</v>
      </c>
      <c r="P424" s="20" t="n">
        <f aca="false">C424/F424</f>
        <v>30.9626436781609</v>
      </c>
      <c r="Q424" s="19" t="n">
        <f aca="false">DATA!N424</f>
        <v>183.1</v>
      </c>
      <c r="R424" s="19" t="n">
        <f aca="false">DATA!O424</f>
        <v>0.89</v>
      </c>
      <c r="S424" s="17" t="n">
        <f aca="false">C424*Q424</f>
        <v>78916.1</v>
      </c>
      <c r="T424" s="19" t="n">
        <f aca="false">C424*R424</f>
        <v>383.59</v>
      </c>
      <c r="U424" s="20" t="n">
        <f aca="false">MAX(0,C424-L424)</f>
        <v>223.344025634578</v>
      </c>
      <c r="V424" s="17" t="n">
        <f aca="false">U424*Q424</f>
        <v>40894.2910936912</v>
      </c>
      <c r="W424" s="19" t="n">
        <f aca="false">U424*R424</f>
        <v>198.776182814774</v>
      </c>
      <c r="X424" s="20" t="n">
        <f aca="false">MAX(0,K424-C424)</f>
        <v>0</v>
      </c>
      <c r="Y424" s="17" t="n">
        <f aca="false">F424*PARAMETER!$B$5*Q424</f>
        <v>930294.48</v>
      </c>
      <c r="Z424" s="21" t="n">
        <f aca="false">SUMIF($Y$2:$Y$3205,"&gt;="&amp;Y424)/SUM($Y$2:$Y$3205)</f>
        <v>0.76558262609111</v>
      </c>
      <c r="AA424" s="16" t="str">
        <f aca="false">IF(Z424&lt;=PARAMETER!$B$7,"A",IF(Z424&lt;=PARAMETER!$B$8,"B","C"))</f>
        <v>A</v>
      </c>
      <c r="AB424" s="22" t="n">
        <f aca="false">G424/F424</f>
        <v>0.388649425287356</v>
      </c>
      <c r="AC424" s="16" t="str">
        <f aca="false">IF(AB424&lt;=PARAMETER!$B$9,"X",IF(AB424&lt;=PARAMETER!$B$10,"Y","Z"))</f>
        <v>Y</v>
      </c>
      <c r="AD424" s="16" t="str">
        <f aca="false">AA424&amp;AC424</f>
        <v>AY</v>
      </c>
      <c r="AE424" s="22" t="n">
        <f aca="false">DATA!I424</f>
        <v>0.11</v>
      </c>
      <c r="AF424" s="18" t="n">
        <f aca="false">DATA!L424</f>
        <v>174</v>
      </c>
      <c r="AG424" s="16" t="str">
        <f aca="false">DATA!K424</f>
        <v>A</v>
      </c>
      <c r="AH424" s="18" t="n">
        <f aca="false">IF(AE424&gt;=PARAMETER!$B$12,1,0)</f>
        <v>0</v>
      </c>
      <c r="AI424" s="18" t="n">
        <f aca="false">IF(AF424&gt;=PARAMETER!$B$13,1,0)</f>
        <v>1</v>
      </c>
      <c r="AJ424" s="18" t="n">
        <f aca="false">IF(AND(AH424=1,AI424=1),1,0)</f>
        <v>0</v>
      </c>
    </row>
    <row r="425" customFormat="false" ht="15" hidden="false" customHeight="false" outlineLevel="0" collapsed="false">
      <c r="A425" s="16" t="str">
        <f aca="false">DATA!A425</f>
        <v>ITM10423</v>
      </c>
      <c r="B425" s="16" t="str">
        <f aca="false">DATA!B425</f>
        <v>Apparel</v>
      </c>
      <c r="C425" s="17" t="n">
        <f aca="false">DATA!C425</f>
        <v>478</v>
      </c>
      <c r="D425" s="17" t="n">
        <f aca="false">DATA!D425</f>
        <v>15</v>
      </c>
      <c r="E425" s="18" t="n">
        <f aca="false">DATA!F425</f>
        <v>5</v>
      </c>
      <c r="F425" s="19" t="n">
        <f aca="false">DATA!G425</f>
        <v>4.19</v>
      </c>
      <c r="G425" s="19" t="n">
        <f aca="false">DATA!H425</f>
        <v>7.07</v>
      </c>
      <c r="H425" s="18" t="n">
        <f aca="false">DATA!E425</f>
        <v>14</v>
      </c>
      <c r="I425" s="20" t="n">
        <f aca="false">F425*E425</f>
        <v>20.95</v>
      </c>
      <c r="J425" s="20" t="n">
        <f aca="false">PARAMETER!$B$4*G425*SQRT(E425)</f>
        <v>26.003491976907</v>
      </c>
      <c r="K425" s="20" t="n">
        <f aca="false">I425+J425</f>
        <v>46.953491976907</v>
      </c>
      <c r="L425" s="20" t="n">
        <f aca="false">K425+F425*H425</f>
        <v>105.613491976907</v>
      </c>
      <c r="M425" s="16" t="str">
        <f aca="false">IF(C425&lt;=K425,"REORDER",IF(C425&gt;L425,"OVERSTOCK","OK"))</f>
        <v>OVERSTOCK</v>
      </c>
      <c r="N425" s="16" t="str">
        <f aca="false">IF(C425&lt;=D425,"REORDER","OK")</f>
        <v>OK</v>
      </c>
      <c r="O425" s="18" t="n">
        <f aca="false">IF(D425&lt;I425,1,0)</f>
        <v>1</v>
      </c>
      <c r="P425" s="20" t="n">
        <f aca="false">C425/F425</f>
        <v>114.081145584726</v>
      </c>
      <c r="Q425" s="19" t="n">
        <f aca="false">DATA!N425</f>
        <v>105.67</v>
      </c>
      <c r="R425" s="19" t="n">
        <f aca="false">DATA!O425</f>
        <v>0.58</v>
      </c>
      <c r="S425" s="17" t="n">
        <f aca="false">C425*Q425</f>
        <v>50510.26</v>
      </c>
      <c r="T425" s="19" t="n">
        <f aca="false">C425*R425</f>
        <v>277.24</v>
      </c>
      <c r="U425" s="20" t="n">
        <f aca="false">MAX(0,C425-L425)</f>
        <v>372.386508023093</v>
      </c>
      <c r="V425" s="17" t="n">
        <f aca="false">U425*Q425</f>
        <v>39350.0823028002</v>
      </c>
      <c r="W425" s="19" t="n">
        <f aca="false">U425*R425</f>
        <v>215.984174653394</v>
      </c>
      <c r="X425" s="20" t="n">
        <f aca="false">MAX(0,K425-C425)</f>
        <v>0</v>
      </c>
      <c r="Y425" s="17" t="n">
        <f aca="false">F425*PARAMETER!$B$5*Q425</f>
        <v>161606.4145</v>
      </c>
      <c r="Z425" s="21" t="n">
        <f aca="false">SUMIF($Y$2:$Y$3205,"&gt;="&amp;Y425)/SUM($Y$2:$Y$3205)</f>
        <v>0.989271182968437</v>
      </c>
      <c r="AA425" s="16" t="str">
        <f aca="false">IF(Z425&lt;=PARAMETER!$B$7,"A",IF(Z425&lt;=PARAMETER!$B$8,"B","C"))</f>
        <v>C</v>
      </c>
      <c r="AB425" s="22" t="n">
        <f aca="false">G425/F425</f>
        <v>1.6873508353222</v>
      </c>
      <c r="AC425" s="16" t="str">
        <f aca="false">IF(AB425&lt;=PARAMETER!$B$9,"X",IF(AB425&lt;=PARAMETER!$B$10,"Y","Z"))</f>
        <v>Z</v>
      </c>
      <c r="AD425" s="16" t="str">
        <f aca="false">AA425&amp;AC425</f>
        <v>CZ</v>
      </c>
      <c r="AE425" s="22" t="n">
        <f aca="false">DATA!I425</f>
        <v>0.54</v>
      </c>
      <c r="AF425" s="18" t="n">
        <f aca="false">DATA!L425</f>
        <v>72</v>
      </c>
      <c r="AG425" s="16" t="str">
        <f aca="false">DATA!K425</f>
        <v>B</v>
      </c>
      <c r="AH425" s="18" t="n">
        <f aca="false">IF(AE425&gt;=PARAMETER!$B$12,1,0)</f>
        <v>0</v>
      </c>
      <c r="AI425" s="18" t="n">
        <f aca="false">IF(AF425&gt;=PARAMETER!$B$13,1,0)</f>
        <v>0</v>
      </c>
      <c r="AJ425" s="18" t="n">
        <f aca="false">IF(AND(AH425=1,AI425=1),1,0)</f>
        <v>0</v>
      </c>
    </row>
    <row r="426" customFormat="false" ht="15" hidden="false" customHeight="false" outlineLevel="0" collapsed="false">
      <c r="A426" s="16" t="str">
        <f aca="false">DATA!A426</f>
        <v>ITM10424</v>
      </c>
      <c r="B426" s="16" t="str">
        <f aca="false">DATA!B426</f>
        <v>Groceries</v>
      </c>
      <c r="C426" s="17" t="n">
        <f aca="false">DATA!C426</f>
        <v>340</v>
      </c>
      <c r="D426" s="17" t="n">
        <f aca="false">DATA!D426</f>
        <v>30</v>
      </c>
      <c r="E426" s="18" t="n">
        <f aca="false">DATA!F426</f>
        <v>7</v>
      </c>
      <c r="F426" s="19" t="n">
        <f aca="false">DATA!G426</f>
        <v>19.08</v>
      </c>
      <c r="G426" s="19" t="n">
        <f aca="false">DATA!H426</f>
        <v>0.96</v>
      </c>
      <c r="H426" s="18" t="n">
        <f aca="false">DATA!E426</f>
        <v>3</v>
      </c>
      <c r="I426" s="20" t="n">
        <f aca="false">F426*E426</f>
        <v>133.56</v>
      </c>
      <c r="J426" s="20" t="n">
        <f aca="false">PARAMETER!$B$4*G426*SQRT(E426)</f>
        <v>4.17779869441555</v>
      </c>
      <c r="K426" s="20" t="n">
        <f aca="false">I426+J426</f>
        <v>137.737798694416</v>
      </c>
      <c r="L426" s="20" t="n">
        <f aca="false">K426+F426*H426</f>
        <v>194.977798694416</v>
      </c>
      <c r="M426" s="16" t="str">
        <f aca="false">IF(C426&lt;=K426,"REORDER",IF(C426&gt;L426,"OVERSTOCK","OK"))</f>
        <v>OVERSTOCK</v>
      </c>
      <c r="N426" s="16" t="str">
        <f aca="false">IF(C426&lt;=D426,"REORDER","OK")</f>
        <v>OK</v>
      </c>
      <c r="O426" s="18" t="n">
        <f aca="false">IF(D426&lt;I426,1,0)</f>
        <v>1</v>
      </c>
      <c r="P426" s="20" t="n">
        <f aca="false">C426/F426</f>
        <v>17.8197064989518</v>
      </c>
      <c r="Q426" s="19" t="n">
        <f aca="false">DATA!N426</f>
        <v>102.79</v>
      </c>
      <c r="R426" s="19" t="n">
        <f aca="false">DATA!O426</f>
        <v>1.14</v>
      </c>
      <c r="S426" s="17" t="n">
        <f aca="false">C426*Q426</f>
        <v>34948.6</v>
      </c>
      <c r="T426" s="19" t="n">
        <f aca="false">C426*R426</f>
        <v>387.6</v>
      </c>
      <c r="U426" s="20" t="n">
        <f aca="false">MAX(0,C426-L426)</f>
        <v>145.022201305584</v>
      </c>
      <c r="V426" s="17" t="n">
        <f aca="false">U426*Q426</f>
        <v>14906.832072201</v>
      </c>
      <c r="W426" s="19" t="n">
        <f aca="false">U426*R426</f>
        <v>165.325309488366</v>
      </c>
      <c r="X426" s="20" t="n">
        <f aca="false">MAX(0,K426-C426)</f>
        <v>0</v>
      </c>
      <c r="Y426" s="17" t="n">
        <f aca="false">F426*PARAMETER!$B$5*Q426</f>
        <v>715850.118</v>
      </c>
      <c r="Z426" s="21" t="n">
        <f aca="false">SUMIF($Y$2:$Y$3205,"&gt;="&amp;Y426)/SUM($Y$2:$Y$3205)</f>
        <v>0.83959980795219</v>
      </c>
      <c r="AA426" s="16" t="str">
        <f aca="false">IF(Z426&lt;=PARAMETER!$B$7,"A",IF(Z426&lt;=PARAMETER!$B$8,"B","C"))</f>
        <v>B</v>
      </c>
      <c r="AB426" s="22" t="n">
        <f aca="false">G426/F426</f>
        <v>0.050314465408805</v>
      </c>
      <c r="AC426" s="16" t="str">
        <f aca="false">IF(AB426&lt;=PARAMETER!$B$9,"X",IF(AB426&lt;=PARAMETER!$B$10,"Y","Z"))</f>
        <v>X</v>
      </c>
      <c r="AD426" s="16" t="str">
        <f aca="false">AA426&amp;AC426</f>
        <v>BX</v>
      </c>
      <c r="AE426" s="22" t="n">
        <f aca="false">DATA!I426</f>
        <v>0.42</v>
      </c>
      <c r="AF426" s="18" t="n">
        <f aca="false">DATA!L426</f>
        <v>166</v>
      </c>
      <c r="AG426" s="16" t="str">
        <f aca="false">DATA!K426</f>
        <v>D</v>
      </c>
      <c r="AH426" s="18" t="n">
        <f aca="false">IF(AE426&gt;=PARAMETER!$B$12,1,0)</f>
        <v>0</v>
      </c>
      <c r="AI426" s="18" t="n">
        <f aca="false">IF(AF426&gt;=PARAMETER!$B$13,1,0)</f>
        <v>1</v>
      </c>
      <c r="AJ426" s="18" t="n">
        <f aca="false">IF(AND(AH426=1,AI426=1),1,0)</f>
        <v>0</v>
      </c>
    </row>
    <row r="427" customFormat="false" ht="15" hidden="false" customHeight="false" outlineLevel="0" collapsed="false">
      <c r="A427" s="16" t="str">
        <f aca="false">DATA!A427</f>
        <v>ITM10425</v>
      </c>
      <c r="B427" s="16" t="str">
        <f aca="false">DATA!B427</f>
        <v>Apparel</v>
      </c>
      <c r="C427" s="17" t="n">
        <f aca="false">DATA!C427</f>
        <v>68</v>
      </c>
      <c r="D427" s="17" t="n">
        <f aca="false">DATA!D427</f>
        <v>79</v>
      </c>
      <c r="E427" s="18" t="n">
        <f aca="false">DATA!F427</f>
        <v>3</v>
      </c>
      <c r="F427" s="19" t="n">
        <f aca="false">DATA!G427</f>
        <v>41.81</v>
      </c>
      <c r="G427" s="19" t="n">
        <f aca="false">DATA!H427</f>
        <v>7.24</v>
      </c>
      <c r="H427" s="18" t="n">
        <f aca="false">DATA!E427</f>
        <v>4</v>
      </c>
      <c r="I427" s="20" t="n">
        <f aca="false">F427*E427</f>
        <v>125.43</v>
      </c>
      <c r="J427" s="20" t="n">
        <f aca="false">PARAMETER!$B$4*G427*SQRT(E427)</f>
        <v>20.6265431829518</v>
      </c>
      <c r="K427" s="20" t="n">
        <f aca="false">I427+J427</f>
        <v>146.056543182952</v>
      </c>
      <c r="L427" s="20" t="n">
        <f aca="false">K427+F427*H427</f>
        <v>313.296543182952</v>
      </c>
      <c r="M427" s="16" t="str">
        <f aca="false">IF(C427&lt;=K427,"REORDER",IF(C427&gt;L427,"OVERSTOCK","OK"))</f>
        <v>REORDER</v>
      </c>
      <c r="N427" s="16" t="str">
        <f aca="false">IF(C427&lt;=D427,"REORDER","OK")</f>
        <v>REORDER</v>
      </c>
      <c r="O427" s="18" t="n">
        <f aca="false">IF(D427&lt;I427,1,0)</f>
        <v>1</v>
      </c>
      <c r="P427" s="20" t="n">
        <f aca="false">C427/F427</f>
        <v>1.62640516622817</v>
      </c>
      <c r="Q427" s="19" t="n">
        <f aca="false">DATA!N427</f>
        <v>93.16</v>
      </c>
      <c r="R427" s="19" t="n">
        <f aca="false">DATA!O427</f>
        <v>1.98</v>
      </c>
      <c r="S427" s="17" t="n">
        <f aca="false">C427*Q427</f>
        <v>6334.88</v>
      </c>
      <c r="T427" s="19" t="n">
        <f aca="false">C427*R427</f>
        <v>134.64</v>
      </c>
      <c r="U427" s="20" t="n">
        <f aca="false">MAX(0,C427-L427)</f>
        <v>0</v>
      </c>
      <c r="V427" s="17" t="n">
        <f aca="false">U427*Q427</f>
        <v>0</v>
      </c>
      <c r="W427" s="19" t="n">
        <f aca="false">U427*R427</f>
        <v>0</v>
      </c>
      <c r="X427" s="20" t="n">
        <f aca="false">MAX(0,K427-C427)</f>
        <v>78.0565431829518</v>
      </c>
      <c r="Y427" s="17" t="n">
        <f aca="false">F427*PARAMETER!$B$5*Q427</f>
        <v>1421682.154</v>
      </c>
      <c r="Z427" s="21" t="n">
        <f aca="false">SUMIF($Y$2:$Y$3205,"&gt;="&amp;Y427)/SUM($Y$2:$Y$3205)</f>
        <v>0.560191904645139</v>
      </c>
      <c r="AA427" s="16" t="str">
        <f aca="false">IF(Z427&lt;=PARAMETER!$B$7,"A",IF(Z427&lt;=PARAMETER!$B$8,"B","C"))</f>
        <v>A</v>
      </c>
      <c r="AB427" s="22" t="n">
        <f aca="false">G427/F427</f>
        <v>0.173164314757235</v>
      </c>
      <c r="AC427" s="16" t="str">
        <f aca="false">IF(AB427&lt;=PARAMETER!$B$9,"X",IF(AB427&lt;=PARAMETER!$B$10,"Y","Z"))</f>
        <v>X</v>
      </c>
      <c r="AD427" s="16" t="str">
        <f aca="false">AA427&amp;AC427</f>
        <v>AX</v>
      </c>
      <c r="AE427" s="22" t="n">
        <f aca="false">DATA!I427</f>
        <v>0.6</v>
      </c>
      <c r="AF427" s="18" t="n">
        <f aca="false">DATA!L427</f>
        <v>171</v>
      </c>
      <c r="AG427" s="16" t="str">
        <f aca="false">DATA!K427</f>
        <v>B</v>
      </c>
      <c r="AH427" s="18" t="n">
        <f aca="false">IF(AE427&gt;=PARAMETER!$B$12,1,0)</f>
        <v>0</v>
      </c>
      <c r="AI427" s="18" t="n">
        <f aca="false">IF(AF427&gt;=PARAMETER!$B$13,1,0)</f>
        <v>1</v>
      </c>
      <c r="AJ427" s="18" t="n">
        <f aca="false">IF(AND(AH427=1,AI427=1),1,0)</f>
        <v>0</v>
      </c>
    </row>
    <row r="428" customFormat="false" ht="15" hidden="false" customHeight="false" outlineLevel="0" collapsed="false">
      <c r="A428" s="16" t="str">
        <f aca="false">DATA!A428</f>
        <v>ITM10426</v>
      </c>
      <c r="B428" s="16" t="str">
        <f aca="false">DATA!B428</f>
        <v>Electronics</v>
      </c>
      <c r="C428" s="17" t="n">
        <f aca="false">DATA!C428</f>
        <v>194</v>
      </c>
      <c r="D428" s="17" t="n">
        <f aca="false">DATA!D428</f>
        <v>57</v>
      </c>
      <c r="E428" s="18" t="n">
        <f aca="false">DATA!F428</f>
        <v>4</v>
      </c>
      <c r="F428" s="19" t="n">
        <f aca="false">DATA!G428</f>
        <v>16.99</v>
      </c>
      <c r="G428" s="19" t="n">
        <f aca="false">DATA!H428</f>
        <v>6.03</v>
      </c>
      <c r="H428" s="18" t="n">
        <f aca="false">DATA!E428</f>
        <v>9</v>
      </c>
      <c r="I428" s="20" t="n">
        <f aca="false">F428*E428</f>
        <v>67.96</v>
      </c>
      <c r="J428" s="20" t="n">
        <f aca="false">PARAMETER!$B$4*G428*SQRT(E428)</f>
        <v>19.8369347410347</v>
      </c>
      <c r="K428" s="20" t="n">
        <f aca="false">I428+J428</f>
        <v>87.7969347410347</v>
      </c>
      <c r="L428" s="20" t="n">
        <f aca="false">K428+F428*H428</f>
        <v>240.706934741035</v>
      </c>
      <c r="M428" s="16" t="str">
        <f aca="false">IF(C428&lt;=K428,"REORDER",IF(C428&gt;L428,"OVERSTOCK","OK"))</f>
        <v>OK</v>
      </c>
      <c r="N428" s="16" t="str">
        <f aca="false">IF(C428&lt;=D428,"REORDER","OK")</f>
        <v>OK</v>
      </c>
      <c r="O428" s="18" t="n">
        <f aca="false">IF(D428&lt;I428,1,0)</f>
        <v>1</v>
      </c>
      <c r="P428" s="20" t="n">
        <f aca="false">C428/F428</f>
        <v>11.4184814596822</v>
      </c>
      <c r="Q428" s="19" t="n">
        <f aca="false">DATA!N428</f>
        <v>15.27</v>
      </c>
      <c r="R428" s="19" t="n">
        <f aca="false">DATA!O428</f>
        <v>1.72</v>
      </c>
      <c r="S428" s="17" t="n">
        <f aca="false">C428*Q428</f>
        <v>2962.38</v>
      </c>
      <c r="T428" s="19" t="n">
        <f aca="false">C428*R428</f>
        <v>333.68</v>
      </c>
      <c r="U428" s="20" t="n">
        <f aca="false">MAX(0,C428-L428)</f>
        <v>0</v>
      </c>
      <c r="V428" s="17" t="n">
        <f aca="false">U428*Q428</f>
        <v>0</v>
      </c>
      <c r="W428" s="19" t="n">
        <f aca="false">U428*R428</f>
        <v>0</v>
      </c>
      <c r="X428" s="20" t="n">
        <f aca="false">MAX(0,K428-C428)</f>
        <v>0</v>
      </c>
      <c r="Y428" s="17" t="n">
        <f aca="false">F428*PARAMETER!$B$5*Q428</f>
        <v>94694.6145</v>
      </c>
      <c r="Z428" s="21" t="n">
        <f aca="false">SUMIF($Y$2:$Y$3205,"&gt;="&amp;Y428)/SUM($Y$2:$Y$3205)</f>
        <v>0.996728063087231</v>
      </c>
      <c r="AA428" s="16" t="str">
        <f aca="false">IF(Z428&lt;=PARAMETER!$B$7,"A",IF(Z428&lt;=PARAMETER!$B$8,"B","C"))</f>
        <v>C</v>
      </c>
      <c r="AB428" s="22" t="n">
        <f aca="false">G428/F428</f>
        <v>0.354914655679812</v>
      </c>
      <c r="AC428" s="16" t="str">
        <f aca="false">IF(AB428&lt;=PARAMETER!$B$9,"X",IF(AB428&lt;=PARAMETER!$B$10,"Y","Z"))</f>
        <v>Y</v>
      </c>
      <c r="AD428" s="16" t="str">
        <f aca="false">AA428&amp;AC428</f>
        <v>CY</v>
      </c>
      <c r="AE428" s="22" t="n">
        <f aca="false">DATA!I428</f>
        <v>0.75</v>
      </c>
      <c r="AF428" s="18" t="n">
        <f aca="false">DATA!L428</f>
        <v>138</v>
      </c>
      <c r="AG428" s="16" t="str">
        <f aca="false">DATA!K428</f>
        <v>B</v>
      </c>
      <c r="AH428" s="18" t="n">
        <f aca="false">IF(AE428&gt;=PARAMETER!$B$12,1,0)</f>
        <v>0</v>
      </c>
      <c r="AI428" s="18" t="n">
        <f aca="false">IF(AF428&gt;=PARAMETER!$B$13,1,0)</f>
        <v>1</v>
      </c>
      <c r="AJ428" s="18" t="n">
        <f aca="false">IF(AND(AH428=1,AI428=1),1,0)</f>
        <v>0</v>
      </c>
    </row>
    <row r="429" customFormat="false" ht="15" hidden="false" customHeight="false" outlineLevel="0" collapsed="false">
      <c r="A429" s="16" t="str">
        <f aca="false">DATA!A429</f>
        <v>ITM10427</v>
      </c>
      <c r="B429" s="16" t="str">
        <f aca="false">DATA!B429</f>
        <v>Automotive</v>
      </c>
      <c r="C429" s="17" t="n">
        <f aca="false">DATA!C429</f>
        <v>71</v>
      </c>
      <c r="D429" s="17" t="n">
        <f aca="false">DATA!D429</f>
        <v>48</v>
      </c>
      <c r="E429" s="18" t="n">
        <f aca="false">DATA!F429</f>
        <v>8</v>
      </c>
      <c r="F429" s="19" t="n">
        <f aca="false">DATA!G429</f>
        <v>36.66</v>
      </c>
      <c r="G429" s="19" t="n">
        <f aca="false">DATA!H429</f>
        <v>2.38</v>
      </c>
      <c r="H429" s="18" t="n">
        <f aca="false">DATA!E429</f>
        <v>12</v>
      </c>
      <c r="I429" s="20" t="n">
        <f aca="false">F429*E429</f>
        <v>293.28</v>
      </c>
      <c r="J429" s="20" t="n">
        <f aca="false">PARAMETER!$B$4*G429*SQRT(E429)</f>
        <v>11.0725897030019</v>
      </c>
      <c r="K429" s="20" t="n">
        <f aca="false">I429+J429</f>
        <v>304.352589703002</v>
      </c>
      <c r="L429" s="20" t="n">
        <f aca="false">K429+F429*H429</f>
        <v>744.272589703002</v>
      </c>
      <c r="M429" s="16" t="str">
        <f aca="false">IF(C429&lt;=K429,"REORDER",IF(C429&gt;L429,"OVERSTOCK","OK"))</f>
        <v>REORDER</v>
      </c>
      <c r="N429" s="16" t="str">
        <f aca="false">IF(C429&lt;=D429,"REORDER","OK")</f>
        <v>OK</v>
      </c>
      <c r="O429" s="18" t="n">
        <f aca="false">IF(D429&lt;I429,1,0)</f>
        <v>1</v>
      </c>
      <c r="P429" s="20" t="n">
        <f aca="false">C429/F429</f>
        <v>1.936715766503</v>
      </c>
      <c r="Q429" s="19" t="n">
        <f aca="false">DATA!N429</f>
        <v>41.53</v>
      </c>
      <c r="R429" s="19" t="n">
        <f aca="false">DATA!O429</f>
        <v>0.61</v>
      </c>
      <c r="S429" s="17" t="n">
        <f aca="false">C429*Q429</f>
        <v>2948.63</v>
      </c>
      <c r="T429" s="19" t="n">
        <f aca="false">C429*R429</f>
        <v>43.31</v>
      </c>
      <c r="U429" s="20" t="n">
        <f aca="false">MAX(0,C429-L429)</f>
        <v>0</v>
      </c>
      <c r="V429" s="17" t="n">
        <f aca="false">U429*Q429</f>
        <v>0</v>
      </c>
      <c r="W429" s="19" t="n">
        <f aca="false">U429*R429</f>
        <v>0</v>
      </c>
      <c r="X429" s="20" t="n">
        <f aca="false">MAX(0,K429-C429)</f>
        <v>233.352589703002</v>
      </c>
      <c r="Y429" s="17" t="n">
        <f aca="false">F429*PARAMETER!$B$5*Q429</f>
        <v>555708.777</v>
      </c>
      <c r="Z429" s="21" t="n">
        <f aca="false">SUMIF($Y$2:$Y$3205,"&gt;="&amp;Y429)/SUM($Y$2:$Y$3205)</f>
        <v>0.889008285428558</v>
      </c>
      <c r="AA429" s="16" t="str">
        <f aca="false">IF(Z429&lt;=PARAMETER!$B$7,"A",IF(Z429&lt;=PARAMETER!$B$8,"B","C"))</f>
        <v>B</v>
      </c>
      <c r="AB429" s="22" t="n">
        <f aca="false">G429/F429</f>
        <v>0.0649208947081288</v>
      </c>
      <c r="AC429" s="16" t="str">
        <f aca="false">IF(AB429&lt;=PARAMETER!$B$9,"X",IF(AB429&lt;=PARAMETER!$B$10,"Y","Z"))</f>
        <v>X</v>
      </c>
      <c r="AD429" s="16" t="str">
        <f aca="false">AA429&amp;AC429</f>
        <v>BX</v>
      </c>
      <c r="AE429" s="22" t="n">
        <f aca="false">DATA!I429</f>
        <v>0.33</v>
      </c>
      <c r="AF429" s="18" t="n">
        <f aca="false">DATA!L429</f>
        <v>57</v>
      </c>
      <c r="AG429" s="16" t="str">
        <f aca="false">DATA!K429</f>
        <v>B</v>
      </c>
      <c r="AH429" s="18" t="n">
        <f aca="false">IF(AE429&gt;=PARAMETER!$B$12,1,0)</f>
        <v>0</v>
      </c>
      <c r="AI429" s="18" t="n">
        <f aca="false">IF(AF429&gt;=PARAMETER!$B$13,1,0)</f>
        <v>0</v>
      </c>
      <c r="AJ429" s="18" t="n">
        <f aca="false">IF(AND(AH429=1,AI429=1),1,0)</f>
        <v>0</v>
      </c>
    </row>
    <row r="430" customFormat="false" ht="15" hidden="false" customHeight="false" outlineLevel="0" collapsed="false">
      <c r="A430" s="16" t="str">
        <f aca="false">DATA!A430</f>
        <v>ITM10428</v>
      </c>
      <c r="B430" s="16" t="str">
        <f aca="false">DATA!B430</f>
        <v>Automotive</v>
      </c>
      <c r="C430" s="17" t="n">
        <f aca="false">DATA!C430</f>
        <v>121</v>
      </c>
      <c r="D430" s="17" t="n">
        <f aca="false">DATA!D430</f>
        <v>40</v>
      </c>
      <c r="E430" s="18" t="n">
        <f aca="false">DATA!F430</f>
        <v>9</v>
      </c>
      <c r="F430" s="19" t="n">
        <f aca="false">DATA!G430</f>
        <v>5.6</v>
      </c>
      <c r="G430" s="19" t="n">
        <f aca="false">DATA!H430</f>
        <v>0.97</v>
      </c>
      <c r="H430" s="18" t="n">
        <f aca="false">DATA!E430</f>
        <v>8</v>
      </c>
      <c r="I430" s="20" t="n">
        <f aca="false">F430*E430</f>
        <v>50.4</v>
      </c>
      <c r="J430" s="20" t="n">
        <f aca="false">PARAMETER!$B$4*G430*SQRT(E430)</f>
        <v>4.78652405442878</v>
      </c>
      <c r="K430" s="20" t="n">
        <f aca="false">I430+J430</f>
        <v>55.1865240544288</v>
      </c>
      <c r="L430" s="20" t="n">
        <f aca="false">K430+F430*H430</f>
        <v>99.9865240544288</v>
      </c>
      <c r="M430" s="16" t="str">
        <f aca="false">IF(C430&lt;=K430,"REORDER",IF(C430&gt;L430,"OVERSTOCK","OK"))</f>
        <v>OVERSTOCK</v>
      </c>
      <c r="N430" s="16" t="str">
        <f aca="false">IF(C430&lt;=D430,"REORDER","OK")</f>
        <v>OK</v>
      </c>
      <c r="O430" s="18" t="n">
        <f aca="false">IF(D430&lt;I430,1,0)</f>
        <v>1</v>
      </c>
      <c r="P430" s="20" t="n">
        <f aca="false">C430/F430</f>
        <v>21.6071428571429</v>
      </c>
      <c r="Q430" s="19" t="n">
        <f aca="false">DATA!N430</f>
        <v>21.25</v>
      </c>
      <c r="R430" s="19" t="n">
        <f aca="false">DATA!O430</f>
        <v>0.8</v>
      </c>
      <c r="S430" s="17" t="n">
        <f aca="false">C430*Q430</f>
        <v>2571.25</v>
      </c>
      <c r="T430" s="19" t="n">
        <f aca="false">C430*R430</f>
        <v>96.8</v>
      </c>
      <c r="U430" s="20" t="n">
        <f aca="false">MAX(0,C430-L430)</f>
        <v>21.0134759455712</v>
      </c>
      <c r="V430" s="17" t="n">
        <f aca="false">U430*Q430</f>
        <v>446.536363843389</v>
      </c>
      <c r="W430" s="19" t="n">
        <f aca="false">U430*R430</f>
        <v>16.810780756457</v>
      </c>
      <c r="X430" s="20" t="n">
        <f aca="false">MAX(0,K430-C430)</f>
        <v>0</v>
      </c>
      <c r="Y430" s="17" t="n">
        <f aca="false">F430*PARAMETER!$B$5*Q430</f>
        <v>43435</v>
      </c>
      <c r="Z430" s="21" t="n">
        <f aca="false">SUMIF($Y$2:$Y$3205,"&gt;="&amp;Y430)/SUM($Y$2:$Y$3205)</f>
        <v>0.999619741909963</v>
      </c>
      <c r="AA430" s="16" t="str">
        <f aca="false">IF(Z430&lt;=PARAMETER!$B$7,"A",IF(Z430&lt;=PARAMETER!$B$8,"B","C"))</f>
        <v>C</v>
      </c>
      <c r="AB430" s="22" t="n">
        <f aca="false">G430/F430</f>
        <v>0.173214285714286</v>
      </c>
      <c r="AC430" s="16" t="str">
        <f aca="false">IF(AB430&lt;=PARAMETER!$B$9,"X",IF(AB430&lt;=PARAMETER!$B$10,"Y","Z"))</f>
        <v>X</v>
      </c>
      <c r="AD430" s="16" t="str">
        <f aca="false">AA430&amp;AC430</f>
        <v>CX</v>
      </c>
      <c r="AE430" s="22" t="n">
        <f aca="false">DATA!I430</f>
        <v>0.24</v>
      </c>
      <c r="AF430" s="18" t="n">
        <f aca="false">DATA!L430</f>
        <v>98</v>
      </c>
      <c r="AG430" s="16" t="str">
        <f aca="false">DATA!K430</f>
        <v>A</v>
      </c>
      <c r="AH430" s="18" t="n">
        <f aca="false">IF(AE430&gt;=PARAMETER!$B$12,1,0)</f>
        <v>0</v>
      </c>
      <c r="AI430" s="18" t="n">
        <f aca="false">IF(AF430&gt;=PARAMETER!$B$13,1,0)</f>
        <v>1</v>
      </c>
      <c r="AJ430" s="18" t="n">
        <f aca="false">IF(AND(AH430=1,AI430=1),1,0)</f>
        <v>0</v>
      </c>
    </row>
    <row r="431" customFormat="false" ht="15" hidden="false" customHeight="false" outlineLevel="0" collapsed="false">
      <c r="A431" s="16" t="str">
        <f aca="false">DATA!A431</f>
        <v>ITM10429</v>
      </c>
      <c r="B431" s="16" t="str">
        <f aca="false">DATA!B431</f>
        <v>Pharma</v>
      </c>
      <c r="C431" s="17" t="n">
        <f aca="false">DATA!C431</f>
        <v>235</v>
      </c>
      <c r="D431" s="17" t="n">
        <f aca="false">DATA!D431</f>
        <v>19</v>
      </c>
      <c r="E431" s="18" t="n">
        <f aca="false">DATA!F431</f>
        <v>9</v>
      </c>
      <c r="F431" s="19" t="n">
        <f aca="false">DATA!G431</f>
        <v>33.31</v>
      </c>
      <c r="G431" s="19" t="n">
        <f aca="false">DATA!H431</f>
        <v>1.53</v>
      </c>
      <c r="H431" s="18" t="n">
        <f aca="false">DATA!E431</f>
        <v>6</v>
      </c>
      <c r="I431" s="20" t="n">
        <f aca="false">F431*E431</f>
        <v>299.79</v>
      </c>
      <c r="J431" s="20" t="n">
        <f aca="false">PARAMETER!$B$4*G431*SQRT(E431)</f>
        <v>7.54987814770725</v>
      </c>
      <c r="K431" s="20" t="n">
        <f aca="false">I431+J431</f>
        <v>307.339878147707</v>
      </c>
      <c r="L431" s="20" t="n">
        <f aca="false">K431+F431*H431</f>
        <v>507.199878147707</v>
      </c>
      <c r="M431" s="16" t="str">
        <f aca="false">IF(C431&lt;=K431,"REORDER",IF(C431&gt;L431,"OVERSTOCK","OK"))</f>
        <v>REORDER</v>
      </c>
      <c r="N431" s="16" t="str">
        <f aca="false">IF(C431&lt;=D431,"REORDER","OK")</f>
        <v>OK</v>
      </c>
      <c r="O431" s="18" t="n">
        <f aca="false">IF(D431&lt;I431,1,0)</f>
        <v>1</v>
      </c>
      <c r="P431" s="20" t="n">
        <f aca="false">C431/F431</f>
        <v>7.05493845691984</v>
      </c>
      <c r="Q431" s="19" t="n">
        <f aca="false">DATA!N431</f>
        <v>142.31</v>
      </c>
      <c r="R431" s="19" t="n">
        <f aca="false">DATA!O431</f>
        <v>1.85</v>
      </c>
      <c r="S431" s="17" t="n">
        <f aca="false">C431*Q431</f>
        <v>33442.85</v>
      </c>
      <c r="T431" s="19" t="n">
        <f aca="false">C431*R431</f>
        <v>434.75</v>
      </c>
      <c r="U431" s="20" t="n">
        <f aca="false">MAX(0,C431-L431)</f>
        <v>0</v>
      </c>
      <c r="V431" s="17" t="n">
        <f aca="false">U431*Q431</f>
        <v>0</v>
      </c>
      <c r="W431" s="19" t="n">
        <f aca="false">U431*R431</f>
        <v>0</v>
      </c>
      <c r="X431" s="20" t="n">
        <f aca="false">MAX(0,K431-C431)</f>
        <v>72.3398781477073</v>
      </c>
      <c r="Y431" s="17" t="n">
        <f aca="false">F431*PARAMETER!$B$5*Q431</f>
        <v>1730226.3265</v>
      </c>
      <c r="Z431" s="21" t="n">
        <f aca="false">SUMIF($Y$2:$Y$3205,"&gt;="&amp;Y431)/SUM($Y$2:$Y$3205)</f>
        <v>0.445533563520171</v>
      </c>
      <c r="AA431" s="16" t="str">
        <f aca="false">IF(Z431&lt;=PARAMETER!$B$7,"A",IF(Z431&lt;=PARAMETER!$B$8,"B","C"))</f>
        <v>A</v>
      </c>
      <c r="AB431" s="22" t="n">
        <f aca="false">G431/F431</f>
        <v>0.0459321525067547</v>
      </c>
      <c r="AC431" s="16" t="str">
        <f aca="false">IF(AB431&lt;=PARAMETER!$B$9,"X",IF(AB431&lt;=PARAMETER!$B$10,"Y","Z"))</f>
        <v>X</v>
      </c>
      <c r="AD431" s="16" t="str">
        <f aca="false">AA431&amp;AC431</f>
        <v>AX</v>
      </c>
      <c r="AE431" s="22" t="n">
        <f aca="false">DATA!I431</f>
        <v>0.35</v>
      </c>
      <c r="AF431" s="18" t="n">
        <f aca="false">DATA!L431</f>
        <v>136</v>
      </c>
      <c r="AG431" s="16" t="str">
        <f aca="false">DATA!K431</f>
        <v>C</v>
      </c>
      <c r="AH431" s="18" t="n">
        <f aca="false">IF(AE431&gt;=PARAMETER!$B$12,1,0)</f>
        <v>0</v>
      </c>
      <c r="AI431" s="18" t="n">
        <f aca="false">IF(AF431&gt;=PARAMETER!$B$13,1,0)</f>
        <v>1</v>
      </c>
      <c r="AJ431" s="18" t="n">
        <f aca="false">IF(AND(AH431=1,AI431=1),1,0)</f>
        <v>0</v>
      </c>
    </row>
    <row r="432" customFormat="false" ht="15" hidden="false" customHeight="false" outlineLevel="0" collapsed="false">
      <c r="A432" s="16" t="str">
        <f aca="false">DATA!A432</f>
        <v>ITM10430</v>
      </c>
      <c r="B432" s="16" t="str">
        <f aca="false">DATA!B432</f>
        <v>Apparel</v>
      </c>
      <c r="C432" s="17" t="n">
        <f aca="false">DATA!C432</f>
        <v>457</v>
      </c>
      <c r="D432" s="17" t="n">
        <f aca="false">DATA!D432</f>
        <v>39</v>
      </c>
      <c r="E432" s="18" t="n">
        <f aca="false">DATA!F432</f>
        <v>5</v>
      </c>
      <c r="F432" s="19" t="n">
        <f aca="false">DATA!G432</f>
        <v>16.52</v>
      </c>
      <c r="G432" s="19" t="n">
        <f aca="false">DATA!H432</f>
        <v>5.48</v>
      </c>
      <c r="H432" s="18" t="n">
        <f aca="false">DATA!E432</f>
        <v>3</v>
      </c>
      <c r="I432" s="20" t="n">
        <f aca="false">F432*E432</f>
        <v>82.6</v>
      </c>
      <c r="J432" s="20" t="n">
        <f aca="false">PARAMETER!$B$4*G432*SQRT(E432)</f>
        <v>20.1554647854951</v>
      </c>
      <c r="K432" s="20" t="n">
        <f aca="false">I432+J432</f>
        <v>102.755464785495</v>
      </c>
      <c r="L432" s="20" t="n">
        <f aca="false">K432+F432*H432</f>
        <v>152.315464785495</v>
      </c>
      <c r="M432" s="16" t="str">
        <f aca="false">IF(C432&lt;=K432,"REORDER",IF(C432&gt;L432,"OVERSTOCK","OK"))</f>
        <v>OVERSTOCK</v>
      </c>
      <c r="N432" s="16" t="str">
        <f aca="false">IF(C432&lt;=D432,"REORDER","OK")</f>
        <v>OK</v>
      </c>
      <c r="O432" s="18" t="n">
        <f aca="false">IF(D432&lt;I432,1,0)</f>
        <v>1</v>
      </c>
      <c r="P432" s="20" t="n">
        <f aca="false">C432/F432</f>
        <v>27.6634382566586</v>
      </c>
      <c r="Q432" s="19" t="n">
        <f aca="false">DATA!N432</f>
        <v>88.51</v>
      </c>
      <c r="R432" s="19" t="n">
        <f aca="false">DATA!O432</f>
        <v>1.81</v>
      </c>
      <c r="S432" s="17" t="n">
        <f aca="false">C432*Q432</f>
        <v>40449.07</v>
      </c>
      <c r="T432" s="19" t="n">
        <f aca="false">C432*R432</f>
        <v>827.17</v>
      </c>
      <c r="U432" s="20" t="n">
        <f aca="false">MAX(0,C432-L432)</f>
        <v>304.684535214505</v>
      </c>
      <c r="V432" s="17" t="n">
        <f aca="false">U432*Q432</f>
        <v>26967.6282118358</v>
      </c>
      <c r="W432" s="19" t="n">
        <f aca="false">U432*R432</f>
        <v>551.479008738254</v>
      </c>
      <c r="X432" s="20" t="n">
        <f aca="false">MAX(0,K432-C432)</f>
        <v>0</v>
      </c>
      <c r="Y432" s="17" t="n">
        <f aca="false">F432*PARAMETER!$B$5*Q432</f>
        <v>533697.598</v>
      </c>
      <c r="Z432" s="21" t="n">
        <f aca="false">SUMIF($Y$2:$Y$3205,"&gt;="&amp;Y432)/SUM($Y$2:$Y$3205)</f>
        <v>0.894911213898447</v>
      </c>
      <c r="AA432" s="16" t="str">
        <f aca="false">IF(Z432&lt;=PARAMETER!$B$7,"A",IF(Z432&lt;=PARAMETER!$B$8,"B","C"))</f>
        <v>B</v>
      </c>
      <c r="AB432" s="22" t="n">
        <f aca="false">G432/F432</f>
        <v>0.331719128329298</v>
      </c>
      <c r="AC432" s="16" t="str">
        <f aca="false">IF(AB432&lt;=PARAMETER!$B$9,"X",IF(AB432&lt;=PARAMETER!$B$10,"Y","Z"))</f>
        <v>Y</v>
      </c>
      <c r="AD432" s="16" t="str">
        <f aca="false">AA432&amp;AC432</f>
        <v>BY</v>
      </c>
      <c r="AE432" s="22" t="n">
        <f aca="false">DATA!I432</f>
        <v>0.1</v>
      </c>
      <c r="AF432" s="18" t="n">
        <f aca="false">DATA!L432</f>
        <v>158</v>
      </c>
      <c r="AG432" s="16" t="str">
        <f aca="false">DATA!K432</f>
        <v>D</v>
      </c>
      <c r="AH432" s="18" t="n">
        <f aca="false">IF(AE432&gt;=PARAMETER!$B$12,1,0)</f>
        <v>0</v>
      </c>
      <c r="AI432" s="18" t="n">
        <f aca="false">IF(AF432&gt;=PARAMETER!$B$13,1,0)</f>
        <v>1</v>
      </c>
      <c r="AJ432" s="18" t="n">
        <f aca="false">IF(AND(AH432=1,AI432=1),1,0)</f>
        <v>0</v>
      </c>
    </row>
    <row r="433" customFormat="false" ht="15" hidden="false" customHeight="false" outlineLevel="0" collapsed="false">
      <c r="A433" s="16" t="str">
        <f aca="false">DATA!A433</f>
        <v>ITM10431</v>
      </c>
      <c r="B433" s="16" t="str">
        <f aca="false">DATA!B433</f>
        <v>Electronics</v>
      </c>
      <c r="C433" s="17" t="n">
        <f aca="false">DATA!C433</f>
        <v>207</v>
      </c>
      <c r="D433" s="17" t="n">
        <f aca="false">DATA!D433</f>
        <v>27</v>
      </c>
      <c r="E433" s="18" t="n">
        <f aca="false">DATA!F433</f>
        <v>8</v>
      </c>
      <c r="F433" s="19" t="n">
        <f aca="false">DATA!G433</f>
        <v>37.74</v>
      </c>
      <c r="G433" s="19" t="n">
        <f aca="false">DATA!H433</f>
        <v>7.7</v>
      </c>
      <c r="H433" s="18" t="n">
        <f aca="false">DATA!E433</f>
        <v>3</v>
      </c>
      <c r="I433" s="20" t="n">
        <f aca="false">F433*E433</f>
        <v>301.92</v>
      </c>
      <c r="J433" s="20" t="n">
        <f aca="false">PARAMETER!$B$4*G433*SQRT(E433)</f>
        <v>35.8230843332415</v>
      </c>
      <c r="K433" s="20" t="n">
        <f aca="false">I433+J433</f>
        <v>337.743084333242</v>
      </c>
      <c r="L433" s="20" t="n">
        <f aca="false">K433+F433*H433</f>
        <v>450.963084333242</v>
      </c>
      <c r="M433" s="16" t="str">
        <f aca="false">IF(C433&lt;=K433,"REORDER",IF(C433&gt;L433,"OVERSTOCK","OK"))</f>
        <v>REORDER</v>
      </c>
      <c r="N433" s="16" t="str">
        <f aca="false">IF(C433&lt;=D433,"REORDER","OK")</f>
        <v>OK</v>
      </c>
      <c r="O433" s="18" t="n">
        <f aca="false">IF(D433&lt;I433,1,0)</f>
        <v>1</v>
      </c>
      <c r="P433" s="20" t="n">
        <f aca="false">C433/F433</f>
        <v>5.48489666136725</v>
      </c>
      <c r="Q433" s="19" t="n">
        <f aca="false">DATA!N433</f>
        <v>22.12</v>
      </c>
      <c r="R433" s="19" t="n">
        <f aca="false">DATA!O433</f>
        <v>0.41</v>
      </c>
      <c r="S433" s="17" t="n">
        <f aca="false">C433*Q433</f>
        <v>4578.84</v>
      </c>
      <c r="T433" s="19" t="n">
        <f aca="false">C433*R433</f>
        <v>84.87</v>
      </c>
      <c r="U433" s="20" t="n">
        <f aca="false">MAX(0,C433-L433)</f>
        <v>0</v>
      </c>
      <c r="V433" s="17" t="n">
        <f aca="false">U433*Q433</f>
        <v>0</v>
      </c>
      <c r="W433" s="19" t="n">
        <f aca="false">U433*R433</f>
        <v>0</v>
      </c>
      <c r="X433" s="20" t="n">
        <f aca="false">MAX(0,K433-C433)</f>
        <v>130.743084333242</v>
      </c>
      <c r="Y433" s="17" t="n">
        <f aca="false">F433*PARAMETER!$B$5*Q433</f>
        <v>304705.212</v>
      </c>
      <c r="Z433" s="21" t="n">
        <f aca="false">SUMIF($Y$2:$Y$3205,"&gt;="&amp;Y433)/SUM($Y$2:$Y$3205)</f>
        <v>0.959353029431599</v>
      </c>
      <c r="AA433" s="16" t="str">
        <f aca="false">IF(Z433&lt;=PARAMETER!$B$7,"A",IF(Z433&lt;=PARAMETER!$B$8,"B","C"))</f>
        <v>C</v>
      </c>
      <c r="AB433" s="22" t="n">
        <f aca="false">G433/F433</f>
        <v>0.204027556968733</v>
      </c>
      <c r="AC433" s="16" t="str">
        <f aca="false">IF(AB433&lt;=PARAMETER!$B$9,"X",IF(AB433&lt;=PARAMETER!$B$10,"Y","Z"))</f>
        <v>X</v>
      </c>
      <c r="AD433" s="16" t="str">
        <f aca="false">AA433&amp;AC433</f>
        <v>CX</v>
      </c>
      <c r="AE433" s="22" t="n">
        <f aca="false">DATA!I433</f>
        <v>0.21</v>
      </c>
      <c r="AF433" s="18" t="n">
        <f aca="false">DATA!L433</f>
        <v>171</v>
      </c>
      <c r="AG433" s="16" t="str">
        <f aca="false">DATA!K433</f>
        <v>A</v>
      </c>
      <c r="AH433" s="18" t="n">
        <f aca="false">IF(AE433&gt;=PARAMETER!$B$12,1,0)</f>
        <v>0</v>
      </c>
      <c r="AI433" s="18" t="n">
        <f aca="false">IF(AF433&gt;=PARAMETER!$B$13,1,0)</f>
        <v>1</v>
      </c>
      <c r="AJ433" s="18" t="n">
        <f aca="false">IF(AND(AH433=1,AI433=1),1,0)</f>
        <v>0</v>
      </c>
    </row>
    <row r="434" customFormat="false" ht="15" hidden="false" customHeight="false" outlineLevel="0" collapsed="false">
      <c r="A434" s="16" t="str">
        <f aca="false">DATA!A434</f>
        <v>ITM10432</v>
      </c>
      <c r="B434" s="16" t="str">
        <f aca="false">DATA!B434</f>
        <v>Pharma</v>
      </c>
      <c r="C434" s="17" t="n">
        <f aca="false">DATA!C434</f>
        <v>76</v>
      </c>
      <c r="D434" s="17" t="n">
        <f aca="false">DATA!D434</f>
        <v>69</v>
      </c>
      <c r="E434" s="18" t="n">
        <f aca="false">DATA!F434</f>
        <v>5</v>
      </c>
      <c r="F434" s="19" t="n">
        <f aca="false">DATA!G434</f>
        <v>7.68</v>
      </c>
      <c r="G434" s="19" t="n">
        <f aca="false">DATA!H434</f>
        <v>3.68</v>
      </c>
      <c r="H434" s="18" t="n">
        <f aca="false">DATA!E434</f>
        <v>7</v>
      </c>
      <c r="I434" s="20" t="n">
        <f aca="false">F434*E434</f>
        <v>38.4</v>
      </c>
      <c r="J434" s="20" t="n">
        <f aca="false">PARAMETER!$B$4*G434*SQRT(E434)</f>
        <v>13.5350566442741</v>
      </c>
      <c r="K434" s="20" t="n">
        <f aca="false">I434+J434</f>
        <v>51.9350566442741</v>
      </c>
      <c r="L434" s="20" t="n">
        <f aca="false">K434+F434*H434</f>
        <v>105.695056644274</v>
      </c>
      <c r="M434" s="16" t="str">
        <f aca="false">IF(C434&lt;=K434,"REORDER",IF(C434&gt;L434,"OVERSTOCK","OK"))</f>
        <v>OK</v>
      </c>
      <c r="N434" s="16" t="str">
        <f aca="false">IF(C434&lt;=D434,"REORDER","OK")</f>
        <v>OK</v>
      </c>
      <c r="O434" s="18" t="n">
        <f aca="false">IF(D434&lt;I434,1,0)</f>
        <v>0</v>
      </c>
      <c r="P434" s="20" t="n">
        <f aca="false">C434/F434</f>
        <v>9.89583333333333</v>
      </c>
      <c r="Q434" s="19" t="n">
        <f aca="false">DATA!N434</f>
        <v>141.21</v>
      </c>
      <c r="R434" s="19" t="n">
        <f aca="false">DATA!O434</f>
        <v>1.68</v>
      </c>
      <c r="S434" s="17" t="n">
        <f aca="false">C434*Q434</f>
        <v>10731.96</v>
      </c>
      <c r="T434" s="19" t="n">
        <f aca="false">C434*R434</f>
        <v>127.68</v>
      </c>
      <c r="U434" s="20" t="n">
        <f aca="false">MAX(0,C434-L434)</f>
        <v>0</v>
      </c>
      <c r="V434" s="17" t="n">
        <f aca="false">U434*Q434</f>
        <v>0</v>
      </c>
      <c r="W434" s="19" t="n">
        <f aca="false">U434*R434</f>
        <v>0</v>
      </c>
      <c r="X434" s="20" t="n">
        <f aca="false">MAX(0,K434-C434)</f>
        <v>0</v>
      </c>
      <c r="Y434" s="17" t="n">
        <f aca="false">F434*PARAMETER!$B$5*Q434</f>
        <v>395839.872</v>
      </c>
      <c r="Z434" s="21" t="n">
        <f aca="false">SUMIF($Y$2:$Y$3205,"&gt;="&amp;Y434)/SUM($Y$2:$Y$3205)</f>
        <v>0.936058746191215</v>
      </c>
      <c r="AA434" s="16" t="str">
        <f aca="false">IF(Z434&lt;=PARAMETER!$B$7,"A",IF(Z434&lt;=PARAMETER!$B$8,"B","C"))</f>
        <v>B</v>
      </c>
      <c r="AB434" s="22" t="n">
        <f aca="false">G434/F434</f>
        <v>0.479166666666667</v>
      </c>
      <c r="AC434" s="16" t="str">
        <f aca="false">IF(AB434&lt;=PARAMETER!$B$9,"X",IF(AB434&lt;=PARAMETER!$B$10,"Y","Z"))</f>
        <v>Y</v>
      </c>
      <c r="AD434" s="16" t="str">
        <f aca="false">AA434&amp;AC434</f>
        <v>BY</v>
      </c>
      <c r="AE434" s="22" t="n">
        <f aca="false">DATA!I434</f>
        <v>0.78</v>
      </c>
      <c r="AF434" s="18" t="n">
        <f aca="false">DATA!L434</f>
        <v>163</v>
      </c>
      <c r="AG434" s="16" t="str">
        <f aca="false">DATA!K434</f>
        <v>B</v>
      </c>
      <c r="AH434" s="18" t="n">
        <f aca="false">IF(AE434&gt;=PARAMETER!$B$12,1,0)</f>
        <v>1</v>
      </c>
      <c r="AI434" s="18" t="n">
        <f aca="false">IF(AF434&gt;=PARAMETER!$B$13,1,0)</f>
        <v>1</v>
      </c>
      <c r="AJ434" s="18" t="n">
        <f aca="false">IF(AND(AH434=1,AI434=1),1,0)</f>
        <v>1</v>
      </c>
    </row>
    <row r="435" customFormat="false" ht="15" hidden="false" customHeight="false" outlineLevel="0" collapsed="false">
      <c r="A435" s="16" t="str">
        <f aca="false">DATA!A435</f>
        <v>ITM10433</v>
      </c>
      <c r="B435" s="16" t="str">
        <f aca="false">DATA!B435</f>
        <v>Groceries</v>
      </c>
      <c r="C435" s="17" t="n">
        <f aca="false">DATA!C435</f>
        <v>66</v>
      </c>
      <c r="D435" s="17" t="n">
        <f aca="false">DATA!D435</f>
        <v>97</v>
      </c>
      <c r="E435" s="18" t="n">
        <f aca="false">DATA!F435</f>
        <v>2</v>
      </c>
      <c r="F435" s="19" t="n">
        <f aca="false">DATA!G435</f>
        <v>45</v>
      </c>
      <c r="G435" s="19" t="n">
        <f aca="false">DATA!H435</f>
        <v>4.1</v>
      </c>
      <c r="H435" s="18" t="n">
        <f aca="false">DATA!E435</f>
        <v>3</v>
      </c>
      <c r="I435" s="20" t="n">
        <f aca="false">F435*E435</f>
        <v>90</v>
      </c>
      <c r="J435" s="20" t="n">
        <f aca="false">PARAMETER!$B$4*G435*SQRT(E435)</f>
        <v>9.53731466014872</v>
      </c>
      <c r="K435" s="20" t="n">
        <f aca="false">I435+J435</f>
        <v>99.5373146601487</v>
      </c>
      <c r="L435" s="20" t="n">
        <f aca="false">K435+F435*H435</f>
        <v>234.537314660149</v>
      </c>
      <c r="M435" s="16" t="str">
        <f aca="false">IF(C435&lt;=K435,"REORDER",IF(C435&gt;L435,"OVERSTOCK","OK"))</f>
        <v>REORDER</v>
      </c>
      <c r="N435" s="16" t="str">
        <f aca="false">IF(C435&lt;=D435,"REORDER","OK")</f>
        <v>REORDER</v>
      </c>
      <c r="O435" s="18" t="n">
        <f aca="false">IF(D435&lt;I435,1,0)</f>
        <v>0</v>
      </c>
      <c r="P435" s="20" t="n">
        <f aca="false">C435/F435</f>
        <v>1.46666666666667</v>
      </c>
      <c r="Q435" s="19" t="n">
        <f aca="false">DATA!N435</f>
        <v>132.44</v>
      </c>
      <c r="R435" s="19" t="n">
        <f aca="false">DATA!O435</f>
        <v>0.67</v>
      </c>
      <c r="S435" s="17" t="n">
        <f aca="false">C435*Q435</f>
        <v>8741.04</v>
      </c>
      <c r="T435" s="19" t="n">
        <f aca="false">C435*R435</f>
        <v>44.22</v>
      </c>
      <c r="U435" s="20" t="n">
        <f aca="false">MAX(0,C435-L435)</f>
        <v>0</v>
      </c>
      <c r="V435" s="17" t="n">
        <f aca="false">U435*Q435</f>
        <v>0</v>
      </c>
      <c r="W435" s="19" t="n">
        <f aca="false">U435*R435</f>
        <v>0</v>
      </c>
      <c r="X435" s="20" t="n">
        <f aca="false">MAX(0,K435-C435)</f>
        <v>33.5373146601487</v>
      </c>
      <c r="Y435" s="17" t="n">
        <f aca="false">F435*PARAMETER!$B$5*Q435</f>
        <v>2175327</v>
      </c>
      <c r="Z435" s="21" t="n">
        <f aca="false">SUMIF($Y$2:$Y$3205,"&gt;="&amp;Y435)/SUM($Y$2:$Y$3205)</f>
        <v>0.281600648680515</v>
      </c>
      <c r="AA435" s="16" t="str">
        <f aca="false">IF(Z435&lt;=PARAMETER!$B$7,"A",IF(Z435&lt;=PARAMETER!$B$8,"B","C"))</f>
        <v>A</v>
      </c>
      <c r="AB435" s="22" t="n">
        <f aca="false">G435/F435</f>
        <v>0.0911111111111111</v>
      </c>
      <c r="AC435" s="16" t="str">
        <f aca="false">IF(AB435&lt;=PARAMETER!$B$9,"X",IF(AB435&lt;=PARAMETER!$B$10,"Y","Z"))</f>
        <v>X</v>
      </c>
      <c r="AD435" s="16" t="str">
        <f aca="false">AA435&amp;AC435</f>
        <v>AX</v>
      </c>
      <c r="AE435" s="22" t="n">
        <f aca="false">DATA!I435</f>
        <v>0.3</v>
      </c>
      <c r="AF435" s="18" t="n">
        <f aca="false">DATA!L435</f>
        <v>45</v>
      </c>
      <c r="AG435" s="16" t="str">
        <f aca="false">DATA!K435</f>
        <v>B</v>
      </c>
      <c r="AH435" s="18" t="n">
        <f aca="false">IF(AE435&gt;=PARAMETER!$B$12,1,0)</f>
        <v>0</v>
      </c>
      <c r="AI435" s="18" t="n">
        <f aca="false">IF(AF435&gt;=PARAMETER!$B$13,1,0)</f>
        <v>0</v>
      </c>
      <c r="AJ435" s="18" t="n">
        <f aca="false">IF(AND(AH435=1,AI435=1),1,0)</f>
        <v>0</v>
      </c>
    </row>
    <row r="436" customFormat="false" ht="15" hidden="false" customHeight="false" outlineLevel="0" collapsed="false">
      <c r="A436" s="16" t="str">
        <f aca="false">DATA!A436</f>
        <v>ITM10434</v>
      </c>
      <c r="B436" s="16" t="str">
        <f aca="false">DATA!B436</f>
        <v>Pharma</v>
      </c>
      <c r="C436" s="17" t="n">
        <f aca="false">DATA!C436</f>
        <v>178</v>
      </c>
      <c r="D436" s="17" t="n">
        <f aca="false">DATA!D436</f>
        <v>82</v>
      </c>
      <c r="E436" s="18" t="n">
        <f aca="false">DATA!F436</f>
        <v>8</v>
      </c>
      <c r="F436" s="19" t="n">
        <f aca="false">DATA!G436</f>
        <v>12.89</v>
      </c>
      <c r="G436" s="19" t="n">
        <f aca="false">DATA!H436</f>
        <v>9.37</v>
      </c>
      <c r="H436" s="18" t="n">
        <f aca="false">DATA!E436</f>
        <v>14</v>
      </c>
      <c r="I436" s="20" t="n">
        <f aca="false">F436*E436</f>
        <v>103.12</v>
      </c>
      <c r="J436" s="20" t="n">
        <f aca="false">PARAMETER!$B$4*G436*SQRT(E436)</f>
        <v>43.5925065198017</v>
      </c>
      <c r="K436" s="20" t="n">
        <f aca="false">I436+J436</f>
        <v>146.712506519802</v>
      </c>
      <c r="L436" s="20" t="n">
        <f aca="false">K436+F436*H436</f>
        <v>327.172506519802</v>
      </c>
      <c r="M436" s="16" t="str">
        <f aca="false">IF(C436&lt;=K436,"REORDER",IF(C436&gt;L436,"OVERSTOCK","OK"))</f>
        <v>OK</v>
      </c>
      <c r="N436" s="16" t="str">
        <f aca="false">IF(C436&lt;=D436,"REORDER","OK")</f>
        <v>OK</v>
      </c>
      <c r="O436" s="18" t="n">
        <f aca="false">IF(D436&lt;I436,1,0)</f>
        <v>1</v>
      </c>
      <c r="P436" s="20" t="n">
        <f aca="false">C436/F436</f>
        <v>13.8091543832428</v>
      </c>
      <c r="Q436" s="19" t="n">
        <f aca="false">DATA!N436</f>
        <v>146.79</v>
      </c>
      <c r="R436" s="19" t="n">
        <f aca="false">DATA!O436</f>
        <v>1.13</v>
      </c>
      <c r="S436" s="17" t="n">
        <f aca="false">C436*Q436</f>
        <v>26128.62</v>
      </c>
      <c r="T436" s="19" t="n">
        <f aca="false">C436*R436</f>
        <v>201.14</v>
      </c>
      <c r="U436" s="20" t="n">
        <f aca="false">MAX(0,C436-L436)</f>
        <v>0</v>
      </c>
      <c r="V436" s="17" t="n">
        <f aca="false">U436*Q436</f>
        <v>0</v>
      </c>
      <c r="W436" s="19" t="n">
        <f aca="false">U436*R436</f>
        <v>0</v>
      </c>
      <c r="X436" s="20" t="n">
        <f aca="false">MAX(0,K436-C436)</f>
        <v>0</v>
      </c>
      <c r="Y436" s="17" t="n">
        <f aca="false">F436*PARAMETER!$B$5*Q436</f>
        <v>690624.9315</v>
      </c>
      <c r="Z436" s="21" t="n">
        <f aca="false">SUMIF($Y$2:$Y$3205,"&gt;="&amp;Y436)/SUM($Y$2:$Y$3205)</f>
        <v>0.846769727002838</v>
      </c>
      <c r="AA436" s="16" t="str">
        <f aca="false">IF(Z436&lt;=PARAMETER!$B$7,"A",IF(Z436&lt;=PARAMETER!$B$8,"B","C"))</f>
        <v>B</v>
      </c>
      <c r="AB436" s="22" t="n">
        <f aca="false">G436/F436</f>
        <v>0.726920093095423</v>
      </c>
      <c r="AC436" s="16" t="str">
        <f aca="false">IF(AB436&lt;=PARAMETER!$B$9,"X",IF(AB436&lt;=PARAMETER!$B$10,"Y","Z"))</f>
        <v>Z</v>
      </c>
      <c r="AD436" s="16" t="str">
        <f aca="false">AA436&amp;AC436</f>
        <v>BZ</v>
      </c>
      <c r="AE436" s="22" t="n">
        <f aca="false">DATA!I436</f>
        <v>0.99</v>
      </c>
      <c r="AF436" s="18" t="n">
        <f aca="false">DATA!L436</f>
        <v>160</v>
      </c>
      <c r="AG436" s="16" t="str">
        <f aca="false">DATA!K436</f>
        <v>C</v>
      </c>
      <c r="AH436" s="18" t="n">
        <f aca="false">IF(AE436&gt;=PARAMETER!$B$12,1,0)</f>
        <v>1</v>
      </c>
      <c r="AI436" s="18" t="n">
        <f aca="false">IF(AF436&gt;=PARAMETER!$B$13,1,0)</f>
        <v>1</v>
      </c>
      <c r="AJ436" s="18" t="n">
        <f aca="false">IF(AND(AH436=1,AI436=1),1,0)</f>
        <v>1</v>
      </c>
    </row>
    <row r="437" customFormat="false" ht="15" hidden="false" customHeight="false" outlineLevel="0" collapsed="false">
      <c r="A437" s="16" t="str">
        <f aca="false">DATA!A437</f>
        <v>ITM10435</v>
      </c>
      <c r="B437" s="16" t="str">
        <f aca="false">DATA!B437</f>
        <v>Pharma</v>
      </c>
      <c r="C437" s="17" t="n">
        <f aca="false">DATA!C437</f>
        <v>193</v>
      </c>
      <c r="D437" s="17" t="n">
        <f aca="false">DATA!D437</f>
        <v>24</v>
      </c>
      <c r="E437" s="18" t="n">
        <f aca="false">DATA!F437</f>
        <v>2</v>
      </c>
      <c r="F437" s="19" t="n">
        <f aca="false">DATA!G437</f>
        <v>18.3</v>
      </c>
      <c r="G437" s="19" t="n">
        <f aca="false">DATA!H437</f>
        <v>2.52</v>
      </c>
      <c r="H437" s="18" t="n">
        <f aca="false">DATA!E437</f>
        <v>9</v>
      </c>
      <c r="I437" s="20" t="n">
        <f aca="false">F437*E437</f>
        <v>36.6</v>
      </c>
      <c r="J437" s="20" t="n">
        <f aca="false">PARAMETER!$B$4*G437*SQRT(E437)</f>
        <v>5.86195925453043</v>
      </c>
      <c r="K437" s="20" t="n">
        <f aca="false">I437+J437</f>
        <v>42.4619592545304</v>
      </c>
      <c r="L437" s="20" t="n">
        <f aca="false">K437+F437*H437</f>
        <v>207.16195925453</v>
      </c>
      <c r="M437" s="16" t="str">
        <f aca="false">IF(C437&lt;=K437,"REORDER",IF(C437&gt;L437,"OVERSTOCK","OK"))</f>
        <v>OK</v>
      </c>
      <c r="N437" s="16" t="str">
        <f aca="false">IF(C437&lt;=D437,"REORDER","OK")</f>
        <v>OK</v>
      </c>
      <c r="O437" s="18" t="n">
        <f aca="false">IF(D437&lt;I437,1,0)</f>
        <v>1</v>
      </c>
      <c r="P437" s="20" t="n">
        <f aca="false">C437/F437</f>
        <v>10.5464480874317</v>
      </c>
      <c r="Q437" s="19" t="n">
        <f aca="false">DATA!N437</f>
        <v>123.97</v>
      </c>
      <c r="R437" s="19" t="n">
        <f aca="false">DATA!O437</f>
        <v>0.11</v>
      </c>
      <c r="S437" s="17" t="n">
        <f aca="false">C437*Q437</f>
        <v>23926.21</v>
      </c>
      <c r="T437" s="19" t="n">
        <f aca="false">C437*R437</f>
        <v>21.23</v>
      </c>
      <c r="U437" s="20" t="n">
        <f aca="false">MAX(0,C437-L437)</f>
        <v>0</v>
      </c>
      <c r="V437" s="17" t="n">
        <f aca="false">U437*Q437</f>
        <v>0</v>
      </c>
      <c r="W437" s="19" t="n">
        <f aca="false">U437*R437</f>
        <v>0</v>
      </c>
      <c r="X437" s="20" t="n">
        <f aca="false">MAX(0,K437-C437)</f>
        <v>0</v>
      </c>
      <c r="Y437" s="17" t="n">
        <f aca="false">F437*PARAMETER!$B$5*Q437</f>
        <v>828057.615</v>
      </c>
      <c r="Z437" s="21" t="n">
        <f aca="false">SUMIF($Y$2:$Y$3205,"&gt;="&amp;Y437)/SUM($Y$2:$Y$3205)</f>
        <v>0.801612067052009</v>
      </c>
      <c r="AA437" s="16" t="str">
        <f aca="false">IF(Z437&lt;=PARAMETER!$B$7,"A",IF(Z437&lt;=PARAMETER!$B$8,"B","C"))</f>
        <v>B</v>
      </c>
      <c r="AB437" s="22" t="n">
        <f aca="false">G437/F437</f>
        <v>0.137704918032787</v>
      </c>
      <c r="AC437" s="16" t="str">
        <f aca="false">IF(AB437&lt;=PARAMETER!$B$9,"X",IF(AB437&lt;=PARAMETER!$B$10,"Y","Z"))</f>
        <v>X</v>
      </c>
      <c r="AD437" s="16" t="str">
        <f aca="false">AA437&amp;AC437</f>
        <v>BX</v>
      </c>
      <c r="AE437" s="22" t="n">
        <f aca="false">DATA!I437</f>
        <v>0.25</v>
      </c>
      <c r="AF437" s="18" t="n">
        <f aca="false">DATA!L437</f>
        <v>90</v>
      </c>
      <c r="AG437" s="16" t="str">
        <f aca="false">DATA!K437</f>
        <v>C</v>
      </c>
      <c r="AH437" s="18" t="n">
        <f aca="false">IF(AE437&gt;=PARAMETER!$B$12,1,0)</f>
        <v>0</v>
      </c>
      <c r="AI437" s="18" t="n">
        <f aca="false">IF(AF437&gt;=PARAMETER!$B$13,1,0)</f>
        <v>0</v>
      </c>
      <c r="AJ437" s="18" t="n">
        <f aca="false">IF(AND(AH437=1,AI437=1),1,0)</f>
        <v>0</v>
      </c>
    </row>
    <row r="438" customFormat="false" ht="15" hidden="false" customHeight="false" outlineLevel="0" collapsed="false">
      <c r="A438" s="16" t="str">
        <f aca="false">DATA!A438</f>
        <v>ITM10436</v>
      </c>
      <c r="B438" s="16" t="str">
        <f aca="false">DATA!B438</f>
        <v>Apparel</v>
      </c>
      <c r="C438" s="17" t="n">
        <f aca="false">DATA!C438</f>
        <v>261</v>
      </c>
      <c r="D438" s="17" t="n">
        <f aca="false">DATA!D438</f>
        <v>13</v>
      </c>
      <c r="E438" s="18" t="n">
        <f aca="false">DATA!F438</f>
        <v>9</v>
      </c>
      <c r="F438" s="19" t="n">
        <f aca="false">DATA!G438</f>
        <v>47.56</v>
      </c>
      <c r="G438" s="19" t="n">
        <f aca="false">DATA!H438</f>
        <v>1.49</v>
      </c>
      <c r="H438" s="18" t="n">
        <f aca="false">DATA!E438</f>
        <v>13</v>
      </c>
      <c r="I438" s="20" t="n">
        <f aca="false">F438*E438</f>
        <v>428.04</v>
      </c>
      <c r="J438" s="20" t="n">
        <f aca="false">PARAMETER!$B$4*G438*SQRT(E438)</f>
        <v>7.35249571247308</v>
      </c>
      <c r="K438" s="20" t="n">
        <f aca="false">I438+J438</f>
        <v>435.392495712473</v>
      </c>
      <c r="L438" s="20" t="n">
        <f aca="false">K438+F438*H438</f>
        <v>1053.67249571247</v>
      </c>
      <c r="M438" s="16" t="str">
        <f aca="false">IF(C438&lt;=K438,"REORDER",IF(C438&gt;L438,"OVERSTOCK","OK"))</f>
        <v>REORDER</v>
      </c>
      <c r="N438" s="16" t="str">
        <f aca="false">IF(C438&lt;=D438,"REORDER","OK")</f>
        <v>OK</v>
      </c>
      <c r="O438" s="18" t="n">
        <f aca="false">IF(D438&lt;I438,1,0)</f>
        <v>1</v>
      </c>
      <c r="P438" s="20" t="n">
        <f aca="false">C438/F438</f>
        <v>5.48780487804878</v>
      </c>
      <c r="Q438" s="19" t="n">
        <f aca="false">DATA!N438</f>
        <v>40.69</v>
      </c>
      <c r="R438" s="19" t="n">
        <f aca="false">DATA!O438</f>
        <v>2</v>
      </c>
      <c r="S438" s="17" t="n">
        <f aca="false">C438*Q438</f>
        <v>10620.09</v>
      </c>
      <c r="T438" s="19" t="n">
        <f aca="false">C438*R438</f>
        <v>522</v>
      </c>
      <c r="U438" s="20" t="n">
        <f aca="false">MAX(0,C438-L438)</f>
        <v>0</v>
      </c>
      <c r="V438" s="17" t="n">
        <f aca="false">U438*Q438</f>
        <v>0</v>
      </c>
      <c r="W438" s="19" t="n">
        <f aca="false">U438*R438</f>
        <v>0</v>
      </c>
      <c r="X438" s="20" t="n">
        <f aca="false">MAX(0,K438-C438)</f>
        <v>174.392495712473</v>
      </c>
      <c r="Y438" s="17" t="n">
        <f aca="false">F438*PARAMETER!$B$5*Q438</f>
        <v>706353.986</v>
      </c>
      <c r="Z438" s="21" t="n">
        <f aca="false">SUMIF($Y$2:$Y$3205,"&gt;="&amp;Y438)/SUM($Y$2:$Y$3205)</f>
        <v>0.842091959266657</v>
      </c>
      <c r="AA438" s="16" t="str">
        <f aca="false">IF(Z438&lt;=PARAMETER!$B$7,"A",IF(Z438&lt;=PARAMETER!$B$8,"B","C"))</f>
        <v>B</v>
      </c>
      <c r="AB438" s="22" t="n">
        <f aca="false">G438/F438</f>
        <v>0.0313288477712363</v>
      </c>
      <c r="AC438" s="16" t="str">
        <f aca="false">IF(AB438&lt;=PARAMETER!$B$9,"X",IF(AB438&lt;=PARAMETER!$B$10,"Y","Z"))</f>
        <v>X</v>
      </c>
      <c r="AD438" s="16" t="str">
        <f aca="false">AA438&amp;AC438</f>
        <v>BX</v>
      </c>
      <c r="AE438" s="22" t="n">
        <f aca="false">DATA!I438</f>
        <v>0.81</v>
      </c>
      <c r="AF438" s="18" t="n">
        <f aca="false">DATA!L438</f>
        <v>56</v>
      </c>
      <c r="AG438" s="16" t="str">
        <f aca="false">DATA!K438</f>
        <v>C</v>
      </c>
      <c r="AH438" s="18" t="n">
        <f aca="false">IF(AE438&gt;=PARAMETER!$B$12,1,0)</f>
        <v>1</v>
      </c>
      <c r="AI438" s="18" t="n">
        <f aca="false">IF(AF438&gt;=PARAMETER!$B$13,1,0)</f>
        <v>0</v>
      </c>
      <c r="AJ438" s="18" t="n">
        <f aca="false">IF(AND(AH438=1,AI438=1),1,0)</f>
        <v>0</v>
      </c>
    </row>
    <row r="439" customFormat="false" ht="15" hidden="false" customHeight="false" outlineLevel="0" collapsed="false">
      <c r="A439" s="16" t="str">
        <f aca="false">DATA!A439</f>
        <v>ITM10437</v>
      </c>
      <c r="B439" s="16" t="str">
        <f aca="false">DATA!B439</f>
        <v>Groceries</v>
      </c>
      <c r="C439" s="17" t="n">
        <f aca="false">DATA!C439</f>
        <v>301</v>
      </c>
      <c r="D439" s="17" t="n">
        <f aca="false">DATA!D439</f>
        <v>72</v>
      </c>
      <c r="E439" s="18" t="n">
        <f aca="false">DATA!F439</f>
        <v>7</v>
      </c>
      <c r="F439" s="19" t="n">
        <f aca="false">DATA!G439</f>
        <v>29.35</v>
      </c>
      <c r="G439" s="19" t="n">
        <f aca="false">DATA!H439</f>
        <v>3.76</v>
      </c>
      <c r="H439" s="18" t="n">
        <f aca="false">DATA!E439</f>
        <v>3</v>
      </c>
      <c r="I439" s="20" t="n">
        <f aca="false">F439*E439</f>
        <v>205.45</v>
      </c>
      <c r="J439" s="20" t="n">
        <f aca="false">PARAMETER!$B$4*G439*SQRT(E439)</f>
        <v>16.3630448864609</v>
      </c>
      <c r="K439" s="20" t="n">
        <f aca="false">I439+J439</f>
        <v>221.813044886461</v>
      </c>
      <c r="L439" s="20" t="n">
        <f aca="false">K439+F439*H439</f>
        <v>309.863044886461</v>
      </c>
      <c r="M439" s="16" t="str">
        <f aca="false">IF(C439&lt;=K439,"REORDER",IF(C439&gt;L439,"OVERSTOCK","OK"))</f>
        <v>OK</v>
      </c>
      <c r="N439" s="16" t="str">
        <f aca="false">IF(C439&lt;=D439,"REORDER","OK")</f>
        <v>OK</v>
      </c>
      <c r="O439" s="18" t="n">
        <f aca="false">IF(D439&lt;I439,1,0)</f>
        <v>1</v>
      </c>
      <c r="P439" s="20" t="n">
        <f aca="false">C439/F439</f>
        <v>10.2555366269165</v>
      </c>
      <c r="Q439" s="19" t="n">
        <f aca="false">DATA!N439</f>
        <v>21.66</v>
      </c>
      <c r="R439" s="19" t="n">
        <f aca="false">DATA!O439</f>
        <v>1.55</v>
      </c>
      <c r="S439" s="17" t="n">
        <f aca="false">C439*Q439</f>
        <v>6519.66</v>
      </c>
      <c r="T439" s="19" t="n">
        <f aca="false">C439*R439</f>
        <v>466.55</v>
      </c>
      <c r="U439" s="20" t="n">
        <f aca="false">MAX(0,C439-L439)</f>
        <v>0</v>
      </c>
      <c r="V439" s="17" t="n">
        <f aca="false">U439*Q439</f>
        <v>0</v>
      </c>
      <c r="W439" s="19" t="n">
        <f aca="false">U439*R439</f>
        <v>0</v>
      </c>
      <c r="X439" s="20" t="n">
        <f aca="false">MAX(0,K439-C439)</f>
        <v>0</v>
      </c>
      <c r="Y439" s="17" t="n">
        <f aca="false">F439*PARAMETER!$B$5*Q439</f>
        <v>232038.165</v>
      </c>
      <c r="Z439" s="21" t="n">
        <f aca="false">SUMIF($Y$2:$Y$3205,"&gt;="&amp;Y439)/SUM($Y$2:$Y$3205)</f>
        <v>0.976719110034948</v>
      </c>
      <c r="AA439" s="16" t="str">
        <f aca="false">IF(Z439&lt;=PARAMETER!$B$7,"A",IF(Z439&lt;=PARAMETER!$B$8,"B","C"))</f>
        <v>C</v>
      </c>
      <c r="AB439" s="22" t="n">
        <f aca="false">G439/F439</f>
        <v>0.128109028960818</v>
      </c>
      <c r="AC439" s="16" t="str">
        <f aca="false">IF(AB439&lt;=PARAMETER!$B$9,"X",IF(AB439&lt;=PARAMETER!$B$10,"Y","Z"))</f>
        <v>X</v>
      </c>
      <c r="AD439" s="16" t="str">
        <f aca="false">AA439&amp;AC439</f>
        <v>CX</v>
      </c>
      <c r="AE439" s="22" t="n">
        <f aca="false">DATA!I439</f>
        <v>0.73</v>
      </c>
      <c r="AF439" s="18" t="n">
        <f aca="false">DATA!L439</f>
        <v>157</v>
      </c>
      <c r="AG439" s="16" t="str">
        <f aca="false">DATA!K439</f>
        <v>A</v>
      </c>
      <c r="AH439" s="18" t="n">
        <f aca="false">IF(AE439&gt;=PARAMETER!$B$12,1,0)</f>
        <v>0</v>
      </c>
      <c r="AI439" s="18" t="n">
        <f aca="false">IF(AF439&gt;=PARAMETER!$B$13,1,0)</f>
        <v>1</v>
      </c>
      <c r="AJ439" s="18" t="n">
        <f aca="false">IF(AND(AH439=1,AI439=1),1,0)</f>
        <v>0</v>
      </c>
    </row>
    <row r="440" customFormat="false" ht="15" hidden="false" customHeight="false" outlineLevel="0" collapsed="false">
      <c r="A440" s="16" t="str">
        <f aca="false">DATA!A440</f>
        <v>ITM10438</v>
      </c>
      <c r="B440" s="16" t="str">
        <f aca="false">DATA!B440</f>
        <v>Pharma</v>
      </c>
      <c r="C440" s="17" t="n">
        <f aca="false">DATA!C440</f>
        <v>260</v>
      </c>
      <c r="D440" s="17" t="n">
        <f aca="false">DATA!D440</f>
        <v>49</v>
      </c>
      <c r="E440" s="18" t="n">
        <f aca="false">DATA!F440</f>
        <v>2</v>
      </c>
      <c r="F440" s="19" t="n">
        <f aca="false">DATA!G440</f>
        <v>18.92</v>
      </c>
      <c r="G440" s="19" t="n">
        <f aca="false">DATA!H440</f>
        <v>7.59</v>
      </c>
      <c r="H440" s="18" t="n">
        <f aca="false">DATA!E440</f>
        <v>3</v>
      </c>
      <c r="I440" s="20" t="n">
        <f aca="false">F440*E440</f>
        <v>37.84</v>
      </c>
      <c r="J440" s="20" t="n">
        <f aca="false">PARAMETER!$B$4*G440*SQRT(E440)</f>
        <v>17.6556629928119</v>
      </c>
      <c r="K440" s="20" t="n">
        <f aca="false">I440+J440</f>
        <v>55.4956629928119</v>
      </c>
      <c r="L440" s="20" t="n">
        <f aca="false">K440+F440*H440</f>
        <v>112.255662992812</v>
      </c>
      <c r="M440" s="16" t="str">
        <f aca="false">IF(C440&lt;=K440,"REORDER",IF(C440&gt;L440,"OVERSTOCK","OK"))</f>
        <v>OVERSTOCK</v>
      </c>
      <c r="N440" s="16" t="str">
        <f aca="false">IF(C440&lt;=D440,"REORDER","OK")</f>
        <v>OK</v>
      </c>
      <c r="O440" s="18" t="n">
        <f aca="false">IF(D440&lt;I440,1,0)</f>
        <v>0</v>
      </c>
      <c r="P440" s="20" t="n">
        <f aca="false">C440/F440</f>
        <v>13.7420718816068</v>
      </c>
      <c r="Q440" s="19" t="n">
        <f aca="false">DATA!N440</f>
        <v>165.26</v>
      </c>
      <c r="R440" s="19" t="n">
        <f aca="false">DATA!O440</f>
        <v>0.56</v>
      </c>
      <c r="S440" s="17" t="n">
        <f aca="false">C440*Q440</f>
        <v>42967.6</v>
      </c>
      <c r="T440" s="19" t="n">
        <f aca="false">C440*R440</f>
        <v>145.6</v>
      </c>
      <c r="U440" s="20" t="n">
        <f aca="false">MAX(0,C440-L440)</f>
        <v>147.744337007188</v>
      </c>
      <c r="V440" s="17" t="n">
        <f aca="false">U440*Q440</f>
        <v>24416.2291338079</v>
      </c>
      <c r="W440" s="19" t="n">
        <f aca="false">U440*R440</f>
        <v>82.7368287240253</v>
      </c>
      <c r="X440" s="20" t="n">
        <f aca="false">MAX(0,K440-C440)</f>
        <v>0</v>
      </c>
      <c r="Y440" s="17" t="n">
        <f aca="false">F440*PARAMETER!$B$5*Q440</f>
        <v>1141252.508</v>
      </c>
      <c r="Z440" s="21" t="n">
        <f aca="false">SUMIF($Y$2:$Y$3205,"&gt;="&amp;Y440)/SUM($Y$2:$Y$3205)</f>
        <v>0.671678684913221</v>
      </c>
      <c r="AA440" s="16" t="str">
        <f aca="false">IF(Z440&lt;=PARAMETER!$B$7,"A",IF(Z440&lt;=PARAMETER!$B$8,"B","C"))</f>
        <v>A</v>
      </c>
      <c r="AB440" s="22" t="n">
        <f aca="false">G440/F440</f>
        <v>0.401162790697674</v>
      </c>
      <c r="AC440" s="16" t="str">
        <f aca="false">IF(AB440&lt;=PARAMETER!$B$9,"X",IF(AB440&lt;=PARAMETER!$B$10,"Y","Z"))</f>
        <v>Y</v>
      </c>
      <c r="AD440" s="16" t="str">
        <f aca="false">AA440&amp;AC440</f>
        <v>AY</v>
      </c>
      <c r="AE440" s="22" t="n">
        <f aca="false">DATA!I440</f>
        <v>0.39</v>
      </c>
      <c r="AF440" s="18" t="n">
        <f aca="false">DATA!L440</f>
        <v>36</v>
      </c>
      <c r="AG440" s="16" t="str">
        <f aca="false">DATA!K440</f>
        <v>D</v>
      </c>
      <c r="AH440" s="18" t="n">
        <f aca="false">IF(AE440&gt;=PARAMETER!$B$12,1,0)</f>
        <v>0</v>
      </c>
      <c r="AI440" s="18" t="n">
        <f aca="false">IF(AF440&gt;=PARAMETER!$B$13,1,0)</f>
        <v>0</v>
      </c>
      <c r="AJ440" s="18" t="n">
        <f aca="false">IF(AND(AH440=1,AI440=1),1,0)</f>
        <v>0</v>
      </c>
    </row>
    <row r="441" customFormat="false" ht="15" hidden="false" customHeight="false" outlineLevel="0" collapsed="false">
      <c r="A441" s="16" t="str">
        <f aca="false">DATA!A441</f>
        <v>ITM10439</v>
      </c>
      <c r="B441" s="16" t="str">
        <f aca="false">DATA!B441</f>
        <v>Electronics</v>
      </c>
      <c r="C441" s="17" t="n">
        <f aca="false">DATA!C441</f>
        <v>389</v>
      </c>
      <c r="D441" s="17" t="n">
        <f aca="false">DATA!D441</f>
        <v>18</v>
      </c>
      <c r="E441" s="18" t="n">
        <f aca="false">DATA!F441</f>
        <v>8</v>
      </c>
      <c r="F441" s="19" t="n">
        <f aca="false">DATA!G441</f>
        <v>47.53</v>
      </c>
      <c r="G441" s="19" t="n">
        <f aca="false">DATA!H441</f>
        <v>6.45</v>
      </c>
      <c r="H441" s="18" t="n">
        <f aca="false">DATA!E441</f>
        <v>4</v>
      </c>
      <c r="I441" s="20" t="n">
        <f aca="false">F441*E441</f>
        <v>380.24</v>
      </c>
      <c r="J441" s="20" t="n">
        <f aca="false">PARAMETER!$B$4*G441*SQRT(E441)</f>
        <v>30.0076485648582</v>
      </c>
      <c r="K441" s="20" t="n">
        <f aca="false">I441+J441</f>
        <v>410.247648564858</v>
      </c>
      <c r="L441" s="20" t="n">
        <f aca="false">K441+F441*H441</f>
        <v>600.367648564858</v>
      </c>
      <c r="M441" s="16" t="str">
        <f aca="false">IF(C441&lt;=K441,"REORDER",IF(C441&gt;L441,"OVERSTOCK","OK"))</f>
        <v>REORDER</v>
      </c>
      <c r="N441" s="16" t="str">
        <f aca="false">IF(C441&lt;=D441,"REORDER","OK")</f>
        <v>OK</v>
      </c>
      <c r="O441" s="18" t="n">
        <f aca="false">IF(D441&lt;I441,1,0)</f>
        <v>1</v>
      </c>
      <c r="P441" s="20" t="n">
        <f aca="false">C441/F441</f>
        <v>8.18430464969493</v>
      </c>
      <c r="Q441" s="19" t="n">
        <f aca="false">DATA!N441</f>
        <v>51</v>
      </c>
      <c r="R441" s="19" t="n">
        <f aca="false">DATA!O441</f>
        <v>1.4</v>
      </c>
      <c r="S441" s="17" t="n">
        <f aca="false">C441*Q441</f>
        <v>19839</v>
      </c>
      <c r="T441" s="19" t="n">
        <f aca="false">C441*R441</f>
        <v>544.6</v>
      </c>
      <c r="U441" s="20" t="n">
        <f aca="false">MAX(0,C441-L441)</f>
        <v>0</v>
      </c>
      <c r="V441" s="17" t="n">
        <f aca="false">U441*Q441</f>
        <v>0</v>
      </c>
      <c r="W441" s="19" t="n">
        <f aca="false">U441*R441</f>
        <v>0</v>
      </c>
      <c r="X441" s="20" t="n">
        <f aca="false">MAX(0,K441-C441)</f>
        <v>21.2476485648582</v>
      </c>
      <c r="Y441" s="17" t="n">
        <f aca="false">F441*PARAMETER!$B$5*Q441</f>
        <v>884770.95</v>
      </c>
      <c r="Z441" s="21" t="n">
        <f aca="false">SUMIF($Y$2:$Y$3205,"&gt;="&amp;Y441)/SUM($Y$2:$Y$3205)</f>
        <v>0.780320397230433</v>
      </c>
      <c r="AA441" s="16" t="str">
        <f aca="false">IF(Z441&lt;=PARAMETER!$B$7,"A",IF(Z441&lt;=PARAMETER!$B$8,"B","C"))</f>
        <v>A</v>
      </c>
      <c r="AB441" s="22" t="n">
        <f aca="false">G441/F441</f>
        <v>0.135703766042499</v>
      </c>
      <c r="AC441" s="16" t="str">
        <f aca="false">IF(AB441&lt;=PARAMETER!$B$9,"X",IF(AB441&lt;=PARAMETER!$B$10,"Y","Z"))</f>
        <v>X</v>
      </c>
      <c r="AD441" s="16" t="str">
        <f aca="false">AA441&amp;AC441</f>
        <v>AX</v>
      </c>
      <c r="AE441" s="22" t="n">
        <f aca="false">DATA!I441</f>
        <v>0.4</v>
      </c>
      <c r="AF441" s="18" t="n">
        <f aca="false">DATA!L441</f>
        <v>174</v>
      </c>
      <c r="AG441" s="16" t="str">
        <f aca="false">DATA!K441</f>
        <v>C</v>
      </c>
      <c r="AH441" s="18" t="n">
        <f aca="false">IF(AE441&gt;=PARAMETER!$B$12,1,0)</f>
        <v>0</v>
      </c>
      <c r="AI441" s="18" t="n">
        <f aca="false">IF(AF441&gt;=PARAMETER!$B$13,1,0)</f>
        <v>1</v>
      </c>
      <c r="AJ441" s="18" t="n">
        <f aca="false">IF(AND(AH441=1,AI441=1),1,0)</f>
        <v>0</v>
      </c>
    </row>
    <row r="442" customFormat="false" ht="15" hidden="false" customHeight="false" outlineLevel="0" collapsed="false">
      <c r="A442" s="16" t="str">
        <f aca="false">DATA!A442</f>
        <v>ITM10440</v>
      </c>
      <c r="B442" s="16" t="str">
        <f aca="false">DATA!B442</f>
        <v>Electronics</v>
      </c>
      <c r="C442" s="17" t="n">
        <f aca="false">DATA!C442</f>
        <v>24</v>
      </c>
      <c r="D442" s="17" t="n">
        <f aca="false">DATA!D442</f>
        <v>18</v>
      </c>
      <c r="E442" s="18" t="n">
        <f aca="false">DATA!F442</f>
        <v>6</v>
      </c>
      <c r="F442" s="19" t="n">
        <f aca="false">DATA!G442</f>
        <v>17.12</v>
      </c>
      <c r="G442" s="19" t="n">
        <f aca="false">DATA!H442</f>
        <v>4.45</v>
      </c>
      <c r="H442" s="18" t="n">
        <f aca="false">DATA!E442</f>
        <v>13</v>
      </c>
      <c r="I442" s="20" t="n">
        <f aca="false">F442*E442</f>
        <v>102.72</v>
      </c>
      <c r="J442" s="20" t="n">
        <f aca="false">PARAMETER!$B$4*G442*SQRT(E442)</f>
        <v>17.9292817898082</v>
      </c>
      <c r="K442" s="20" t="n">
        <f aca="false">I442+J442</f>
        <v>120.649281789808</v>
      </c>
      <c r="L442" s="20" t="n">
        <f aca="false">K442+F442*H442</f>
        <v>343.209281789808</v>
      </c>
      <c r="M442" s="16" t="str">
        <f aca="false">IF(C442&lt;=K442,"REORDER",IF(C442&gt;L442,"OVERSTOCK","OK"))</f>
        <v>REORDER</v>
      </c>
      <c r="N442" s="16" t="str">
        <f aca="false">IF(C442&lt;=D442,"REORDER","OK")</f>
        <v>OK</v>
      </c>
      <c r="O442" s="18" t="n">
        <f aca="false">IF(D442&lt;I442,1,0)</f>
        <v>1</v>
      </c>
      <c r="P442" s="20" t="n">
        <f aca="false">C442/F442</f>
        <v>1.4018691588785</v>
      </c>
      <c r="Q442" s="19" t="n">
        <f aca="false">DATA!N442</f>
        <v>113.08</v>
      </c>
      <c r="R442" s="19" t="n">
        <f aca="false">DATA!O442</f>
        <v>0.66</v>
      </c>
      <c r="S442" s="17" t="n">
        <f aca="false">C442*Q442</f>
        <v>2713.92</v>
      </c>
      <c r="T442" s="19" t="n">
        <f aca="false">C442*R442</f>
        <v>15.84</v>
      </c>
      <c r="U442" s="20" t="n">
        <f aca="false">MAX(0,C442-L442)</f>
        <v>0</v>
      </c>
      <c r="V442" s="17" t="n">
        <f aca="false">U442*Q442</f>
        <v>0</v>
      </c>
      <c r="W442" s="19" t="n">
        <f aca="false">U442*R442</f>
        <v>0</v>
      </c>
      <c r="X442" s="20" t="n">
        <f aca="false">MAX(0,K442-C442)</f>
        <v>96.6492817898082</v>
      </c>
      <c r="Y442" s="17" t="n">
        <f aca="false">F442*PARAMETER!$B$5*Q442</f>
        <v>706614.304</v>
      </c>
      <c r="Z442" s="21" t="n">
        <f aca="false">SUMIF($Y$2:$Y$3205,"&gt;="&amp;Y442)/SUM($Y$2:$Y$3205)</f>
        <v>0.841641418871223</v>
      </c>
      <c r="AA442" s="16" t="str">
        <f aca="false">IF(Z442&lt;=PARAMETER!$B$7,"A",IF(Z442&lt;=PARAMETER!$B$8,"B","C"))</f>
        <v>B</v>
      </c>
      <c r="AB442" s="22" t="n">
        <f aca="false">G442/F442</f>
        <v>0.259929906542056</v>
      </c>
      <c r="AC442" s="16" t="str">
        <f aca="false">IF(AB442&lt;=PARAMETER!$B$9,"X",IF(AB442&lt;=PARAMETER!$B$10,"Y","Z"))</f>
        <v>Y</v>
      </c>
      <c r="AD442" s="16" t="str">
        <f aca="false">AA442&amp;AC442</f>
        <v>BY</v>
      </c>
      <c r="AE442" s="22" t="n">
        <f aca="false">DATA!I442</f>
        <v>0.61</v>
      </c>
      <c r="AF442" s="18" t="n">
        <f aca="false">DATA!L442</f>
        <v>61</v>
      </c>
      <c r="AG442" s="16" t="str">
        <f aca="false">DATA!K442</f>
        <v>B</v>
      </c>
      <c r="AH442" s="18" t="n">
        <f aca="false">IF(AE442&gt;=PARAMETER!$B$12,1,0)</f>
        <v>0</v>
      </c>
      <c r="AI442" s="18" t="n">
        <f aca="false">IF(AF442&gt;=PARAMETER!$B$13,1,0)</f>
        <v>0</v>
      </c>
      <c r="AJ442" s="18" t="n">
        <f aca="false">IF(AND(AH442=1,AI442=1),1,0)</f>
        <v>0</v>
      </c>
    </row>
    <row r="443" customFormat="false" ht="15" hidden="false" customHeight="false" outlineLevel="0" collapsed="false">
      <c r="A443" s="16" t="str">
        <f aca="false">DATA!A443</f>
        <v>ITM10441</v>
      </c>
      <c r="B443" s="16" t="str">
        <f aca="false">DATA!B443</f>
        <v>Automotive</v>
      </c>
      <c r="C443" s="17" t="n">
        <f aca="false">DATA!C443</f>
        <v>103</v>
      </c>
      <c r="D443" s="17" t="n">
        <f aca="false">DATA!D443</f>
        <v>35</v>
      </c>
      <c r="E443" s="18" t="n">
        <f aca="false">DATA!F443</f>
        <v>8</v>
      </c>
      <c r="F443" s="19" t="n">
        <f aca="false">DATA!G443</f>
        <v>5.65</v>
      </c>
      <c r="G443" s="19" t="n">
        <f aca="false">DATA!H443</f>
        <v>9.67</v>
      </c>
      <c r="H443" s="18" t="n">
        <f aca="false">DATA!E443</f>
        <v>14</v>
      </c>
      <c r="I443" s="20" t="n">
        <f aca="false">F443*E443</f>
        <v>45.2</v>
      </c>
      <c r="J443" s="20" t="n">
        <f aca="false">PARAMETER!$B$4*G443*SQRT(E443)</f>
        <v>44.9882111042137</v>
      </c>
      <c r="K443" s="20" t="n">
        <f aca="false">I443+J443</f>
        <v>90.1882111042137</v>
      </c>
      <c r="L443" s="20" t="n">
        <f aca="false">K443+F443*H443</f>
        <v>169.288211104214</v>
      </c>
      <c r="M443" s="16" t="str">
        <f aca="false">IF(C443&lt;=K443,"REORDER",IF(C443&gt;L443,"OVERSTOCK","OK"))</f>
        <v>OK</v>
      </c>
      <c r="N443" s="16" t="str">
        <f aca="false">IF(C443&lt;=D443,"REORDER","OK")</f>
        <v>OK</v>
      </c>
      <c r="O443" s="18" t="n">
        <f aca="false">IF(D443&lt;I443,1,0)</f>
        <v>1</v>
      </c>
      <c r="P443" s="20" t="n">
        <f aca="false">C443/F443</f>
        <v>18.2300884955752</v>
      </c>
      <c r="Q443" s="19" t="n">
        <f aca="false">DATA!N443</f>
        <v>102.19</v>
      </c>
      <c r="R443" s="19" t="n">
        <f aca="false">DATA!O443</f>
        <v>0.27</v>
      </c>
      <c r="S443" s="17" t="n">
        <f aca="false">C443*Q443</f>
        <v>10525.57</v>
      </c>
      <c r="T443" s="19" t="n">
        <f aca="false">C443*R443</f>
        <v>27.81</v>
      </c>
      <c r="U443" s="20" t="n">
        <f aca="false">MAX(0,C443-L443)</f>
        <v>0</v>
      </c>
      <c r="V443" s="17" t="n">
        <f aca="false">U443*Q443</f>
        <v>0</v>
      </c>
      <c r="W443" s="19" t="n">
        <f aca="false">U443*R443</f>
        <v>0</v>
      </c>
      <c r="X443" s="20" t="n">
        <f aca="false">MAX(0,K443-C443)</f>
        <v>0</v>
      </c>
      <c r="Y443" s="17" t="n">
        <f aca="false">F443*PARAMETER!$B$5*Q443</f>
        <v>210741.3275</v>
      </c>
      <c r="Z443" s="21" t="n">
        <f aca="false">SUMIF($Y$2:$Y$3205,"&gt;="&amp;Y443)/SUM($Y$2:$Y$3205)</f>
        <v>0.981153608113445</v>
      </c>
      <c r="AA443" s="16" t="str">
        <f aca="false">IF(Z443&lt;=PARAMETER!$B$7,"A",IF(Z443&lt;=PARAMETER!$B$8,"B","C"))</f>
        <v>C</v>
      </c>
      <c r="AB443" s="22" t="n">
        <f aca="false">G443/F443</f>
        <v>1.71150442477876</v>
      </c>
      <c r="AC443" s="16" t="str">
        <f aca="false">IF(AB443&lt;=PARAMETER!$B$9,"X",IF(AB443&lt;=PARAMETER!$B$10,"Y","Z"))</f>
        <v>Z</v>
      </c>
      <c r="AD443" s="16" t="str">
        <f aca="false">AA443&amp;AC443</f>
        <v>CZ</v>
      </c>
      <c r="AE443" s="22" t="n">
        <f aca="false">DATA!I443</f>
        <v>0.87</v>
      </c>
      <c r="AF443" s="18" t="n">
        <f aca="false">DATA!L443</f>
        <v>84</v>
      </c>
      <c r="AG443" s="16" t="str">
        <f aca="false">DATA!K443</f>
        <v>D</v>
      </c>
      <c r="AH443" s="18" t="n">
        <f aca="false">IF(AE443&gt;=PARAMETER!$B$12,1,0)</f>
        <v>1</v>
      </c>
      <c r="AI443" s="18" t="n">
        <f aca="false">IF(AF443&gt;=PARAMETER!$B$13,1,0)</f>
        <v>0</v>
      </c>
      <c r="AJ443" s="18" t="n">
        <f aca="false">IF(AND(AH443=1,AI443=1),1,0)</f>
        <v>0</v>
      </c>
    </row>
    <row r="444" customFormat="false" ht="15" hidden="false" customHeight="false" outlineLevel="0" collapsed="false">
      <c r="A444" s="16" t="str">
        <f aca="false">DATA!A444</f>
        <v>ITM10442</v>
      </c>
      <c r="B444" s="16" t="str">
        <f aca="false">DATA!B444</f>
        <v>Groceries</v>
      </c>
      <c r="C444" s="17" t="n">
        <f aca="false">DATA!C444</f>
        <v>327</v>
      </c>
      <c r="D444" s="17" t="n">
        <f aca="false">DATA!D444</f>
        <v>13</v>
      </c>
      <c r="E444" s="18" t="n">
        <f aca="false">DATA!F444</f>
        <v>5</v>
      </c>
      <c r="F444" s="19" t="n">
        <f aca="false">DATA!G444</f>
        <v>49.85</v>
      </c>
      <c r="G444" s="19" t="n">
        <f aca="false">DATA!H444</f>
        <v>7.48</v>
      </c>
      <c r="H444" s="18" t="n">
        <f aca="false">DATA!E444</f>
        <v>12</v>
      </c>
      <c r="I444" s="20" t="n">
        <f aca="false">F444*E444</f>
        <v>249.25</v>
      </c>
      <c r="J444" s="20" t="n">
        <f aca="false">PARAMETER!$B$4*G444*SQRT(E444)</f>
        <v>27.5114738312963</v>
      </c>
      <c r="K444" s="20" t="n">
        <f aca="false">I444+J444</f>
        <v>276.761473831296</v>
      </c>
      <c r="L444" s="20" t="n">
        <f aca="false">K444+F444*H444</f>
        <v>874.961473831296</v>
      </c>
      <c r="M444" s="16" t="str">
        <f aca="false">IF(C444&lt;=K444,"REORDER",IF(C444&gt;L444,"OVERSTOCK","OK"))</f>
        <v>OK</v>
      </c>
      <c r="N444" s="16" t="str">
        <f aca="false">IF(C444&lt;=D444,"REORDER","OK")</f>
        <v>OK</v>
      </c>
      <c r="O444" s="18" t="n">
        <f aca="false">IF(D444&lt;I444,1,0)</f>
        <v>1</v>
      </c>
      <c r="P444" s="20" t="n">
        <f aca="false">C444/F444</f>
        <v>6.55967903711133</v>
      </c>
      <c r="Q444" s="19" t="n">
        <f aca="false">DATA!N444</f>
        <v>185</v>
      </c>
      <c r="R444" s="19" t="n">
        <f aca="false">DATA!O444</f>
        <v>0.91</v>
      </c>
      <c r="S444" s="17" t="n">
        <f aca="false">C444*Q444</f>
        <v>60495</v>
      </c>
      <c r="T444" s="19" t="n">
        <f aca="false">C444*R444</f>
        <v>297.57</v>
      </c>
      <c r="U444" s="20" t="n">
        <f aca="false">MAX(0,C444-L444)</f>
        <v>0</v>
      </c>
      <c r="V444" s="17" t="n">
        <f aca="false">U444*Q444</f>
        <v>0</v>
      </c>
      <c r="W444" s="19" t="n">
        <f aca="false">U444*R444</f>
        <v>0</v>
      </c>
      <c r="X444" s="20" t="n">
        <f aca="false">MAX(0,K444-C444)</f>
        <v>0</v>
      </c>
      <c r="Y444" s="17" t="n">
        <f aca="false">F444*PARAMETER!$B$5*Q444</f>
        <v>3366121.25</v>
      </c>
      <c r="Z444" s="21" t="n">
        <f aca="false">SUMIF($Y$2:$Y$3205,"&gt;="&amp;Y444)/SUM($Y$2:$Y$3205)</f>
        <v>0.0210052955460383</v>
      </c>
      <c r="AA444" s="16" t="str">
        <f aca="false">IF(Z444&lt;=PARAMETER!$B$7,"A",IF(Z444&lt;=PARAMETER!$B$8,"B","C"))</f>
        <v>A</v>
      </c>
      <c r="AB444" s="22" t="n">
        <f aca="false">G444/F444</f>
        <v>0.150050150451354</v>
      </c>
      <c r="AC444" s="16" t="str">
        <f aca="false">IF(AB444&lt;=PARAMETER!$B$9,"X",IF(AB444&lt;=PARAMETER!$B$10,"Y","Z"))</f>
        <v>X</v>
      </c>
      <c r="AD444" s="16" t="str">
        <f aca="false">AA444&amp;AC444</f>
        <v>AX</v>
      </c>
      <c r="AE444" s="22" t="n">
        <f aca="false">DATA!I444</f>
        <v>0.45</v>
      </c>
      <c r="AF444" s="18" t="n">
        <f aca="false">DATA!L444</f>
        <v>101</v>
      </c>
      <c r="AG444" s="16" t="str">
        <f aca="false">DATA!K444</f>
        <v>B</v>
      </c>
      <c r="AH444" s="18" t="n">
        <f aca="false">IF(AE444&gt;=PARAMETER!$B$12,1,0)</f>
        <v>0</v>
      </c>
      <c r="AI444" s="18" t="n">
        <f aca="false">IF(AF444&gt;=PARAMETER!$B$13,1,0)</f>
        <v>1</v>
      </c>
      <c r="AJ444" s="18" t="n">
        <f aca="false">IF(AND(AH444=1,AI444=1),1,0)</f>
        <v>0</v>
      </c>
    </row>
    <row r="445" customFormat="false" ht="15" hidden="false" customHeight="false" outlineLevel="0" collapsed="false">
      <c r="A445" s="16" t="str">
        <f aca="false">DATA!A445</f>
        <v>ITM10443</v>
      </c>
      <c r="B445" s="16" t="str">
        <f aca="false">DATA!B445</f>
        <v>Groceries</v>
      </c>
      <c r="C445" s="17" t="n">
        <f aca="false">DATA!C445</f>
        <v>380</v>
      </c>
      <c r="D445" s="17" t="n">
        <f aca="false">DATA!D445</f>
        <v>90</v>
      </c>
      <c r="E445" s="18" t="n">
        <f aca="false">DATA!F445</f>
        <v>2</v>
      </c>
      <c r="F445" s="19" t="n">
        <f aca="false">DATA!G445</f>
        <v>14.12</v>
      </c>
      <c r="G445" s="19" t="n">
        <f aca="false">DATA!H445</f>
        <v>1.09</v>
      </c>
      <c r="H445" s="18" t="n">
        <f aca="false">DATA!E445</f>
        <v>5</v>
      </c>
      <c r="I445" s="20" t="n">
        <f aca="false">F445*E445</f>
        <v>28.24</v>
      </c>
      <c r="J445" s="20" t="n">
        <f aca="false">PARAMETER!$B$4*G445*SQRT(E445)</f>
        <v>2.53552999501515</v>
      </c>
      <c r="K445" s="20" t="n">
        <f aca="false">I445+J445</f>
        <v>30.7755299950151</v>
      </c>
      <c r="L445" s="20" t="n">
        <f aca="false">K445+F445*H445</f>
        <v>101.375529995015</v>
      </c>
      <c r="M445" s="16" t="str">
        <f aca="false">IF(C445&lt;=K445,"REORDER",IF(C445&gt;L445,"OVERSTOCK","OK"))</f>
        <v>OVERSTOCK</v>
      </c>
      <c r="N445" s="16" t="str">
        <f aca="false">IF(C445&lt;=D445,"REORDER","OK")</f>
        <v>OK</v>
      </c>
      <c r="O445" s="18" t="n">
        <f aca="false">IF(D445&lt;I445,1,0)</f>
        <v>0</v>
      </c>
      <c r="P445" s="20" t="n">
        <f aca="false">C445/F445</f>
        <v>26.9121813031162</v>
      </c>
      <c r="Q445" s="19" t="n">
        <f aca="false">DATA!N445</f>
        <v>114.96</v>
      </c>
      <c r="R445" s="19" t="n">
        <f aca="false">DATA!O445</f>
        <v>1.27</v>
      </c>
      <c r="S445" s="17" t="n">
        <f aca="false">C445*Q445</f>
        <v>43684.8</v>
      </c>
      <c r="T445" s="19" t="n">
        <f aca="false">C445*R445</f>
        <v>482.6</v>
      </c>
      <c r="U445" s="20" t="n">
        <f aca="false">MAX(0,C445-L445)</f>
        <v>278.624470004985</v>
      </c>
      <c r="V445" s="17" t="n">
        <f aca="false">U445*Q445</f>
        <v>32030.6690717731</v>
      </c>
      <c r="W445" s="19" t="n">
        <f aca="false">U445*R445</f>
        <v>353.853076906331</v>
      </c>
      <c r="X445" s="20" t="n">
        <f aca="false">MAX(0,K445-C445)</f>
        <v>0</v>
      </c>
      <c r="Y445" s="17" t="n">
        <f aca="false">F445*PARAMETER!$B$5*Q445</f>
        <v>592480.848</v>
      </c>
      <c r="Z445" s="21" t="n">
        <f aca="false">SUMIF($Y$2:$Y$3205,"&gt;="&amp;Y445)/SUM($Y$2:$Y$3205)</f>
        <v>0.878583349385228</v>
      </c>
      <c r="AA445" s="16" t="str">
        <f aca="false">IF(Z445&lt;=PARAMETER!$B$7,"A",IF(Z445&lt;=PARAMETER!$B$8,"B","C"))</f>
        <v>B</v>
      </c>
      <c r="AB445" s="22" t="n">
        <f aca="false">G445/F445</f>
        <v>0.0771954674220963</v>
      </c>
      <c r="AC445" s="16" t="str">
        <f aca="false">IF(AB445&lt;=PARAMETER!$B$9,"X",IF(AB445&lt;=PARAMETER!$B$10,"Y","Z"))</f>
        <v>X</v>
      </c>
      <c r="AD445" s="16" t="str">
        <f aca="false">AA445&amp;AC445</f>
        <v>BX</v>
      </c>
      <c r="AE445" s="22" t="n">
        <f aca="false">DATA!I445</f>
        <v>0.16</v>
      </c>
      <c r="AF445" s="18" t="n">
        <f aca="false">DATA!L445</f>
        <v>71</v>
      </c>
      <c r="AG445" s="16" t="str">
        <f aca="false">DATA!K445</f>
        <v>B</v>
      </c>
      <c r="AH445" s="18" t="n">
        <f aca="false">IF(AE445&gt;=PARAMETER!$B$12,1,0)</f>
        <v>0</v>
      </c>
      <c r="AI445" s="18" t="n">
        <f aca="false">IF(AF445&gt;=PARAMETER!$B$13,1,0)</f>
        <v>0</v>
      </c>
      <c r="AJ445" s="18" t="n">
        <f aca="false">IF(AND(AH445=1,AI445=1),1,0)</f>
        <v>0</v>
      </c>
    </row>
    <row r="446" customFormat="false" ht="15" hidden="false" customHeight="false" outlineLevel="0" collapsed="false">
      <c r="A446" s="16" t="str">
        <f aca="false">DATA!A446</f>
        <v>ITM10444</v>
      </c>
      <c r="B446" s="16" t="str">
        <f aca="false">DATA!B446</f>
        <v>Automotive</v>
      </c>
      <c r="C446" s="17" t="n">
        <f aca="false">DATA!C446</f>
        <v>478</v>
      </c>
      <c r="D446" s="17" t="n">
        <f aca="false">DATA!D446</f>
        <v>25</v>
      </c>
      <c r="E446" s="18" t="n">
        <f aca="false">DATA!F446</f>
        <v>3</v>
      </c>
      <c r="F446" s="19" t="n">
        <f aca="false">DATA!G446</f>
        <v>42.71</v>
      </c>
      <c r="G446" s="19" t="n">
        <f aca="false">DATA!H446</f>
        <v>7.57</v>
      </c>
      <c r="H446" s="18" t="n">
        <f aca="false">DATA!E446</f>
        <v>13</v>
      </c>
      <c r="I446" s="20" t="n">
        <f aca="false">F446*E446</f>
        <v>128.13</v>
      </c>
      <c r="J446" s="20" t="n">
        <f aca="false">PARAMETER!$B$4*G446*SQRT(E446)</f>
        <v>21.5667033004068</v>
      </c>
      <c r="K446" s="20" t="n">
        <f aca="false">I446+J446</f>
        <v>149.696703300407</v>
      </c>
      <c r="L446" s="20" t="n">
        <f aca="false">K446+F446*H446</f>
        <v>704.926703300407</v>
      </c>
      <c r="M446" s="16" t="str">
        <f aca="false">IF(C446&lt;=K446,"REORDER",IF(C446&gt;L446,"OVERSTOCK","OK"))</f>
        <v>OK</v>
      </c>
      <c r="N446" s="16" t="str">
        <f aca="false">IF(C446&lt;=D446,"REORDER","OK")</f>
        <v>OK</v>
      </c>
      <c r="O446" s="18" t="n">
        <f aca="false">IF(D446&lt;I446,1,0)</f>
        <v>1</v>
      </c>
      <c r="P446" s="20" t="n">
        <f aca="false">C446/F446</f>
        <v>11.1917583704051</v>
      </c>
      <c r="Q446" s="19" t="n">
        <f aca="false">DATA!N446</f>
        <v>120.2</v>
      </c>
      <c r="R446" s="19" t="n">
        <f aca="false">DATA!O446</f>
        <v>0.27</v>
      </c>
      <c r="S446" s="17" t="n">
        <f aca="false">C446*Q446</f>
        <v>57455.6</v>
      </c>
      <c r="T446" s="19" t="n">
        <f aca="false">C446*R446</f>
        <v>129.06</v>
      </c>
      <c r="U446" s="20" t="n">
        <f aca="false">MAX(0,C446-L446)</f>
        <v>0</v>
      </c>
      <c r="V446" s="17" t="n">
        <f aca="false">U446*Q446</f>
        <v>0</v>
      </c>
      <c r="W446" s="19" t="n">
        <f aca="false">U446*R446</f>
        <v>0</v>
      </c>
      <c r="X446" s="20" t="n">
        <f aca="false">MAX(0,K446-C446)</f>
        <v>0</v>
      </c>
      <c r="Y446" s="17" t="n">
        <f aca="false">F446*PARAMETER!$B$5*Q446</f>
        <v>1873815.83</v>
      </c>
      <c r="Z446" s="21" t="n">
        <f aca="false">SUMIF($Y$2:$Y$3205,"&gt;="&amp;Y446)/SUM($Y$2:$Y$3205)</f>
        <v>0.385300454140527</v>
      </c>
      <c r="AA446" s="16" t="str">
        <f aca="false">IF(Z446&lt;=PARAMETER!$B$7,"A",IF(Z446&lt;=PARAMETER!$B$8,"B","C"))</f>
        <v>A</v>
      </c>
      <c r="AB446" s="22" t="n">
        <f aca="false">G446/F446</f>
        <v>0.177241863732147</v>
      </c>
      <c r="AC446" s="16" t="str">
        <f aca="false">IF(AB446&lt;=PARAMETER!$B$9,"X",IF(AB446&lt;=PARAMETER!$B$10,"Y","Z"))</f>
        <v>X</v>
      </c>
      <c r="AD446" s="16" t="str">
        <f aca="false">AA446&amp;AC446</f>
        <v>AX</v>
      </c>
      <c r="AE446" s="22" t="n">
        <f aca="false">DATA!I446</f>
        <v>0.44</v>
      </c>
      <c r="AF446" s="18" t="n">
        <f aca="false">DATA!L446</f>
        <v>75</v>
      </c>
      <c r="AG446" s="16" t="str">
        <f aca="false">DATA!K446</f>
        <v>D</v>
      </c>
      <c r="AH446" s="18" t="n">
        <f aca="false">IF(AE446&gt;=PARAMETER!$B$12,1,0)</f>
        <v>0</v>
      </c>
      <c r="AI446" s="18" t="n">
        <f aca="false">IF(AF446&gt;=PARAMETER!$B$13,1,0)</f>
        <v>0</v>
      </c>
      <c r="AJ446" s="18" t="n">
        <f aca="false">IF(AND(AH446=1,AI446=1),1,0)</f>
        <v>0</v>
      </c>
    </row>
    <row r="447" customFormat="false" ht="15" hidden="false" customHeight="false" outlineLevel="0" collapsed="false">
      <c r="A447" s="16" t="str">
        <f aca="false">DATA!A447</f>
        <v>ITM10445</v>
      </c>
      <c r="B447" s="16" t="str">
        <f aca="false">DATA!B447</f>
        <v>Pharma</v>
      </c>
      <c r="C447" s="17" t="n">
        <f aca="false">DATA!C447</f>
        <v>267</v>
      </c>
      <c r="D447" s="17" t="n">
        <f aca="false">DATA!D447</f>
        <v>24</v>
      </c>
      <c r="E447" s="18" t="n">
        <f aca="false">DATA!F447</f>
        <v>6</v>
      </c>
      <c r="F447" s="19" t="n">
        <f aca="false">DATA!G447</f>
        <v>9.11</v>
      </c>
      <c r="G447" s="19" t="n">
        <f aca="false">DATA!H447</f>
        <v>0.73</v>
      </c>
      <c r="H447" s="18" t="n">
        <f aca="false">DATA!E447</f>
        <v>3</v>
      </c>
      <c r="I447" s="20" t="n">
        <f aca="false">F447*E447</f>
        <v>54.66</v>
      </c>
      <c r="J447" s="20" t="n">
        <f aca="false">PARAMETER!$B$4*G447*SQRT(E447)</f>
        <v>2.94120802394606</v>
      </c>
      <c r="K447" s="20" t="n">
        <f aca="false">I447+J447</f>
        <v>57.6012080239461</v>
      </c>
      <c r="L447" s="20" t="n">
        <f aca="false">K447+F447*H447</f>
        <v>84.9312080239461</v>
      </c>
      <c r="M447" s="16" t="str">
        <f aca="false">IF(C447&lt;=K447,"REORDER",IF(C447&gt;L447,"OVERSTOCK","OK"))</f>
        <v>OVERSTOCK</v>
      </c>
      <c r="N447" s="16" t="str">
        <f aca="false">IF(C447&lt;=D447,"REORDER","OK")</f>
        <v>OK</v>
      </c>
      <c r="O447" s="18" t="n">
        <f aca="false">IF(D447&lt;I447,1,0)</f>
        <v>1</v>
      </c>
      <c r="P447" s="20" t="n">
        <f aca="false">C447/F447</f>
        <v>29.3084522502744</v>
      </c>
      <c r="Q447" s="19" t="n">
        <f aca="false">DATA!N447</f>
        <v>70.71</v>
      </c>
      <c r="R447" s="19" t="n">
        <f aca="false">DATA!O447</f>
        <v>1.08</v>
      </c>
      <c r="S447" s="17" t="n">
        <f aca="false">C447*Q447</f>
        <v>18879.57</v>
      </c>
      <c r="T447" s="19" t="n">
        <f aca="false">C447*R447</f>
        <v>288.36</v>
      </c>
      <c r="U447" s="20" t="n">
        <f aca="false">MAX(0,C447-L447)</f>
        <v>182.068791976054</v>
      </c>
      <c r="V447" s="17" t="n">
        <f aca="false">U447*Q447</f>
        <v>12874.0842806268</v>
      </c>
      <c r="W447" s="19" t="n">
        <f aca="false">U447*R447</f>
        <v>196.634295334138</v>
      </c>
      <c r="X447" s="20" t="n">
        <f aca="false">MAX(0,K447-C447)</f>
        <v>0</v>
      </c>
      <c r="Y447" s="17" t="n">
        <f aca="false">F447*PARAMETER!$B$5*Q447</f>
        <v>235121.3565</v>
      </c>
      <c r="Z447" s="21" t="n">
        <f aca="false">SUMIF($Y$2:$Y$3205,"&gt;="&amp;Y447)/SUM($Y$2:$Y$3205)</f>
        <v>0.975824749100662</v>
      </c>
      <c r="AA447" s="16" t="str">
        <f aca="false">IF(Z447&lt;=PARAMETER!$B$7,"A",IF(Z447&lt;=PARAMETER!$B$8,"B","C"))</f>
        <v>C</v>
      </c>
      <c r="AB447" s="22" t="n">
        <f aca="false">G447/F447</f>
        <v>0.0801317233809001</v>
      </c>
      <c r="AC447" s="16" t="str">
        <f aca="false">IF(AB447&lt;=PARAMETER!$B$9,"X",IF(AB447&lt;=PARAMETER!$B$10,"Y","Z"))</f>
        <v>X</v>
      </c>
      <c r="AD447" s="16" t="str">
        <f aca="false">AA447&amp;AC447</f>
        <v>CX</v>
      </c>
      <c r="AE447" s="22" t="n">
        <f aca="false">DATA!I447</f>
        <v>0.29</v>
      </c>
      <c r="AF447" s="18" t="n">
        <f aca="false">DATA!L447</f>
        <v>161</v>
      </c>
      <c r="AG447" s="16" t="str">
        <f aca="false">DATA!K447</f>
        <v>A</v>
      </c>
      <c r="AH447" s="18" t="n">
        <f aca="false">IF(AE447&gt;=PARAMETER!$B$12,1,0)</f>
        <v>0</v>
      </c>
      <c r="AI447" s="18" t="n">
        <f aca="false">IF(AF447&gt;=PARAMETER!$B$13,1,0)</f>
        <v>1</v>
      </c>
      <c r="AJ447" s="18" t="n">
        <f aca="false">IF(AND(AH447=1,AI447=1),1,0)</f>
        <v>0</v>
      </c>
    </row>
    <row r="448" customFormat="false" ht="15" hidden="false" customHeight="false" outlineLevel="0" collapsed="false">
      <c r="A448" s="16" t="str">
        <f aca="false">DATA!A448</f>
        <v>ITM10446</v>
      </c>
      <c r="B448" s="16" t="str">
        <f aca="false">DATA!B448</f>
        <v>Groceries</v>
      </c>
      <c r="C448" s="17" t="n">
        <f aca="false">DATA!C448</f>
        <v>73</v>
      </c>
      <c r="D448" s="17" t="n">
        <f aca="false">DATA!D448</f>
        <v>61</v>
      </c>
      <c r="E448" s="18" t="n">
        <f aca="false">DATA!F448</f>
        <v>7</v>
      </c>
      <c r="F448" s="19" t="n">
        <f aca="false">DATA!G448</f>
        <v>36.84</v>
      </c>
      <c r="G448" s="19" t="n">
        <f aca="false">DATA!H448</f>
        <v>6.68</v>
      </c>
      <c r="H448" s="18" t="n">
        <f aca="false">DATA!E448</f>
        <v>11</v>
      </c>
      <c r="I448" s="20" t="n">
        <f aca="false">F448*E448</f>
        <v>257.88</v>
      </c>
      <c r="J448" s="20" t="n">
        <f aca="false">PARAMETER!$B$4*G448*SQRT(E448)</f>
        <v>29.0705159153082</v>
      </c>
      <c r="K448" s="20" t="n">
        <f aca="false">I448+J448</f>
        <v>286.950515915308</v>
      </c>
      <c r="L448" s="20" t="n">
        <f aca="false">K448+F448*H448</f>
        <v>692.190515915308</v>
      </c>
      <c r="M448" s="16" t="str">
        <f aca="false">IF(C448&lt;=K448,"REORDER",IF(C448&gt;L448,"OVERSTOCK","OK"))</f>
        <v>REORDER</v>
      </c>
      <c r="N448" s="16" t="str">
        <f aca="false">IF(C448&lt;=D448,"REORDER","OK")</f>
        <v>OK</v>
      </c>
      <c r="O448" s="18" t="n">
        <f aca="false">IF(D448&lt;I448,1,0)</f>
        <v>1</v>
      </c>
      <c r="P448" s="20" t="n">
        <f aca="false">C448/F448</f>
        <v>1.98154180238871</v>
      </c>
      <c r="Q448" s="19" t="n">
        <f aca="false">DATA!N448</f>
        <v>192.15</v>
      </c>
      <c r="R448" s="19" t="n">
        <f aca="false">DATA!O448</f>
        <v>1.08</v>
      </c>
      <c r="S448" s="17" t="n">
        <f aca="false">C448*Q448</f>
        <v>14026.95</v>
      </c>
      <c r="T448" s="19" t="n">
        <f aca="false">C448*R448</f>
        <v>78.84</v>
      </c>
      <c r="U448" s="20" t="n">
        <f aca="false">MAX(0,C448-L448)</f>
        <v>0</v>
      </c>
      <c r="V448" s="17" t="n">
        <f aca="false">U448*Q448</f>
        <v>0</v>
      </c>
      <c r="W448" s="19" t="n">
        <f aca="false">U448*R448</f>
        <v>0</v>
      </c>
      <c r="X448" s="20" t="n">
        <f aca="false">MAX(0,K448-C448)</f>
        <v>213.950515915308</v>
      </c>
      <c r="Y448" s="17" t="n">
        <f aca="false">F448*PARAMETER!$B$5*Q448</f>
        <v>2583764.19</v>
      </c>
      <c r="Z448" s="21" t="n">
        <f aca="false">SUMIF($Y$2:$Y$3205,"&gt;="&amp;Y448)/SUM($Y$2:$Y$3205)</f>
        <v>0.153164574547836</v>
      </c>
      <c r="AA448" s="16" t="str">
        <f aca="false">IF(Z448&lt;=PARAMETER!$B$7,"A",IF(Z448&lt;=PARAMETER!$B$8,"B","C"))</f>
        <v>A</v>
      </c>
      <c r="AB448" s="22" t="n">
        <f aca="false">G448/F448</f>
        <v>0.181324647122693</v>
      </c>
      <c r="AC448" s="16" t="str">
        <f aca="false">IF(AB448&lt;=PARAMETER!$B$9,"X",IF(AB448&lt;=PARAMETER!$B$10,"Y","Z"))</f>
        <v>X</v>
      </c>
      <c r="AD448" s="16" t="str">
        <f aca="false">AA448&amp;AC448</f>
        <v>AX</v>
      </c>
      <c r="AE448" s="22" t="n">
        <f aca="false">DATA!I448</f>
        <v>0.95</v>
      </c>
      <c r="AF448" s="18" t="n">
        <f aca="false">DATA!L448</f>
        <v>89</v>
      </c>
      <c r="AG448" s="16" t="str">
        <f aca="false">DATA!K448</f>
        <v>D</v>
      </c>
      <c r="AH448" s="18" t="n">
        <f aca="false">IF(AE448&gt;=PARAMETER!$B$12,1,0)</f>
        <v>1</v>
      </c>
      <c r="AI448" s="18" t="n">
        <f aca="false">IF(AF448&gt;=PARAMETER!$B$13,1,0)</f>
        <v>0</v>
      </c>
      <c r="AJ448" s="18" t="n">
        <f aca="false">IF(AND(AH448=1,AI448=1),1,0)</f>
        <v>0</v>
      </c>
    </row>
    <row r="449" customFormat="false" ht="15" hidden="false" customHeight="false" outlineLevel="0" collapsed="false">
      <c r="A449" s="16" t="str">
        <f aca="false">DATA!A449</f>
        <v>ITM10447</v>
      </c>
      <c r="B449" s="16" t="str">
        <f aca="false">DATA!B449</f>
        <v>Electronics</v>
      </c>
      <c r="C449" s="17" t="n">
        <f aca="false">DATA!C449</f>
        <v>180</v>
      </c>
      <c r="D449" s="17" t="n">
        <f aca="false">DATA!D449</f>
        <v>78</v>
      </c>
      <c r="E449" s="18" t="n">
        <f aca="false">DATA!F449</f>
        <v>4</v>
      </c>
      <c r="F449" s="19" t="n">
        <f aca="false">DATA!G449</f>
        <v>26.7</v>
      </c>
      <c r="G449" s="19" t="n">
        <f aca="false">DATA!H449</f>
        <v>2.5</v>
      </c>
      <c r="H449" s="18" t="n">
        <f aca="false">DATA!E449</f>
        <v>12</v>
      </c>
      <c r="I449" s="20" t="n">
        <f aca="false">F449*E449</f>
        <v>106.8</v>
      </c>
      <c r="J449" s="20" t="n">
        <f aca="false">PARAMETER!$B$4*G449*SQRT(E449)</f>
        <v>8.22426813475736</v>
      </c>
      <c r="K449" s="20" t="n">
        <f aca="false">I449+J449</f>
        <v>115.024268134757</v>
      </c>
      <c r="L449" s="20" t="n">
        <f aca="false">K449+F449*H449</f>
        <v>435.424268134757</v>
      </c>
      <c r="M449" s="16" t="str">
        <f aca="false">IF(C449&lt;=K449,"REORDER",IF(C449&gt;L449,"OVERSTOCK","OK"))</f>
        <v>OK</v>
      </c>
      <c r="N449" s="16" t="str">
        <f aca="false">IF(C449&lt;=D449,"REORDER","OK")</f>
        <v>OK</v>
      </c>
      <c r="O449" s="18" t="n">
        <f aca="false">IF(D449&lt;I449,1,0)</f>
        <v>1</v>
      </c>
      <c r="P449" s="20" t="n">
        <f aca="false">C449/F449</f>
        <v>6.74157303370787</v>
      </c>
      <c r="Q449" s="19" t="n">
        <f aca="false">DATA!N449</f>
        <v>126.35</v>
      </c>
      <c r="R449" s="19" t="n">
        <f aca="false">DATA!O449</f>
        <v>1.29</v>
      </c>
      <c r="S449" s="17" t="n">
        <f aca="false">C449*Q449</f>
        <v>22743</v>
      </c>
      <c r="T449" s="19" t="n">
        <f aca="false">C449*R449</f>
        <v>232.2</v>
      </c>
      <c r="U449" s="20" t="n">
        <f aca="false">MAX(0,C449-L449)</f>
        <v>0</v>
      </c>
      <c r="V449" s="17" t="n">
        <f aca="false">U449*Q449</f>
        <v>0</v>
      </c>
      <c r="W449" s="19" t="n">
        <f aca="false">U449*R449</f>
        <v>0</v>
      </c>
      <c r="X449" s="20" t="n">
        <f aca="false">MAX(0,K449-C449)</f>
        <v>0</v>
      </c>
      <c r="Y449" s="17" t="n">
        <f aca="false">F449*PARAMETER!$B$5*Q449</f>
        <v>1231343.925</v>
      </c>
      <c r="Z449" s="21" t="n">
        <f aca="false">SUMIF($Y$2:$Y$3205,"&gt;="&amp;Y449)/SUM($Y$2:$Y$3205)</f>
        <v>0.63242563256136</v>
      </c>
      <c r="AA449" s="16" t="str">
        <f aca="false">IF(Z449&lt;=PARAMETER!$B$7,"A",IF(Z449&lt;=PARAMETER!$B$8,"B","C"))</f>
        <v>A</v>
      </c>
      <c r="AB449" s="22" t="n">
        <f aca="false">G449/F449</f>
        <v>0.0936329588014981</v>
      </c>
      <c r="AC449" s="16" t="str">
        <f aca="false">IF(AB449&lt;=PARAMETER!$B$9,"X",IF(AB449&lt;=PARAMETER!$B$10,"Y","Z"))</f>
        <v>X</v>
      </c>
      <c r="AD449" s="16" t="str">
        <f aca="false">AA449&amp;AC449</f>
        <v>AX</v>
      </c>
      <c r="AE449" s="22" t="n">
        <f aca="false">DATA!I449</f>
        <v>0.73</v>
      </c>
      <c r="AF449" s="18" t="n">
        <f aca="false">DATA!L449</f>
        <v>149</v>
      </c>
      <c r="AG449" s="16" t="str">
        <f aca="false">DATA!K449</f>
        <v>C</v>
      </c>
      <c r="AH449" s="18" t="n">
        <f aca="false">IF(AE449&gt;=PARAMETER!$B$12,1,0)</f>
        <v>0</v>
      </c>
      <c r="AI449" s="18" t="n">
        <f aca="false">IF(AF449&gt;=PARAMETER!$B$13,1,0)</f>
        <v>1</v>
      </c>
      <c r="AJ449" s="18" t="n">
        <f aca="false">IF(AND(AH449=1,AI449=1),1,0)</f>
        <v>0</v>
      </c>
    </row>
    <row r="450" customFormat="false" ht="15" hidden="false" customHeight="false" outlineLevel="0" collapsed="false">
      <c r="A450" s="16" t="str">
        <f aca="false">DATA!A450</f>
        <v>ITM10448</v>
      </c>
      <c r="B450" s="16" t="str">
        <f aca="false">DATA!B450</f>
        <v>Electronics</v>
      </c>
      <c r="C450" s="17" t="n">
        <f aca="false">DATA!C450</f>
        <v>453</v>
      </c>
      <c r="D450" s="17" t="n">
        <f aca="false">DATA!D450</f>
        <v>14</v>
      </c>
      <c r="E450" s="18" t="n">
        <f aca="false">DATA!F450</f>
        <v>5</v>
      </c>
      <c r="F450" s="19" t="n">
        <f aca="false">DATA!G450</f>
        <v>49.06</v>
      </c>
      <c r="G450" s="19" t="n">
        <f aca="false">DATA!H450</f>
        <v>7.12</v>
      </c>
      <c r="H450" s="18" t="n">
        <f aca="false">DATA!E450</f>
        <v>10</v>
      </c>
      <c r="I450" s="20" t="n">
        <f aca="false">F450*E450</f>
        <v>245.3</v>
      </c>
      <c r="J450" s="20" t="n">
        <f aca="false">PARAMETER!$B$4*G450*SQRT(E450)</f>
        <v>26.1873922030521</v>
      </c>
      <c r="K450" s="20" t="n">
        <f aca="false">I450+J450</f>
        <v>271.487392203052</v>
      </c>
      <c r="L450" s="20" t="n">
        <f aca="false">K450+F450*H450</f>
        <v>762.087392203052</v>
      </c>
      <c r="M450" s="16" t="str">
        <f aca="false">IF(C450&lt;=K450,"REORDER",IF(C450&gt;L450,"OVERSTOCK","OK"))</f>
        <v>OK</v>
      </c>
      <c r="N450" s="16" t="str">
        <f aca="false">IF(C450&lt;=D450,"REORDER","OK")</f>
        <v>OK</v>
      </c>
      <c r="O450" s="18" t="n">
        <f aca="false">IF(D450&lt;I450,1,0)</f>
        <v>1</v>
      </c>
      <c r="P450" s="20" t="n">
        <f aca="false">C450/F450</f>
        <v>9.23359152058704</v>
      </c>
      <c r="Q450" s="19" t="n">
        <f aca="false">DATA!N450</f>
        <v>10.95</v>
      </c>
      <c r="R450" s="19" t="n">
        <f aca="false">DATA!O450</f>
        <v>0.56</v>
      </c>
      <c r="S450" s="17" t="n">
        <f aca="false">C450*Q450</f>
        <v>4960.35</v>
      </c>
      <c r="T450" s="19" t="n">
        <f aca="false">C450*R450</f>
        <v>253.68</v>
      </c>
      <c r="U450" s="20" t="n">
        <f aca="false">MAX(0,C450-L450)</f>
        <v>0</v>
      </c>
      <c r="V450" s="17" t="n">
        <f aca="false">U450*Q450</f>
        <v>0</v>
      </c>
      <c r="W450" s="19" t="n">
        <f aca="false">U450*R450</f>
        <v>0</v>
      </c>
      <c r="X450" s="20" t="n">
        <f aca="false">MAX(0,K450-C450)</f>
        <v>0</v>
      </c>
      <c r="Y450" s="17" t="n">
        <f aca="false">F450*PARAMETER!$B$5*Q450</f>
        <v>196080.555</v>
      </c>
      <c r="Z450" s="21" t="n">
        <f aca="false">SUMIF($Y$2:$Y$3205,"&gt;="&amp;Y450)/SUM($Y$2:$Y$3205)</f>
        <v>0.983469983443206</v>
      </c>
      <c r="AA450" s="16" t="str">
        <f aca="false">IF(Z450&lt;=PARAMETER!$B$7,"A",IF(Z450&lt;=PARAMETER!$B$8,"B","C"))</f>
        <v>C</v>
      </c>
      <c r="AB450" s="22" t="n">
        <f aca="false">G450/F450</f>
        <v>0.14512841418671</v>
      </c>
      <c r="AC450" s="16" t="str">
        <f aca="false">IF(AB450&lt;=PARAMETER!$B$9,"X",IF(AB450&lt;=PARAMETER!$B$10,"Y","Z"))</f>
        <v>X</v>
      </c>
      <c r="AD450" s="16" t="str">
        <f aca="false">AA450&amp;AC450</f>
        <v>CX</v>
      </c>
      <c r="AE450" s="22" t="n">
        <f aca="false">DATA!I450</f>
        <v>0.15</v>
      </c>
      <c r="AF450" s="18" t="n">
        <f aca="false">DATA!L450</f>
        <v>153</v>
      </c>
      <c r="AG450" s="16" t="str">
        <f aca="false">DATA!K450</f>
        <v>D</v>
      </c>
      <c r="AH450" s="18" t="n">
        <f aca="false">IF(AE450&gt;=PARAMETER!$B$12,1,0)</f>
        <v>0</v>
      </c>
      <c r="AI450" s="18" t="n">
        <f aca="false">IF(AF450&gt;=PARAMETER!$B$13,1,0)</f>
        <v>1</v>
      </c>
      <c r="AJ450" s="18" t="n">
        <f aca="false">IF(AND(AH450=1,AI450=1),1,0)</f>
        <v>0</v>
      </c>
    </row>
    <row r="451" customFormat="false" ht="15" hidden="false" customHeight="false" outlineLevel="0" collapsed="false">
      <c r="A451" s="16" t="str">
        <f aca="false">DATA!A451</f>
        <v>ITM10449</v>
      </c>
      <c r="B451" s="16" t="str">
        <f aca="false">DATA!B451</f>
        <v>Apparel</v>
      </c>
      <c r="C451" s="17" t="n">
        <f aca="false">DATA!C451</f>
        <v>441</v>
      </c>
      <c r="D451" s="17" t="n">
        <f aca="false">DATA!D451</f>
        <v>29</v>
      </c>
      <c r="E451" s="18" t="n">
        <f aca="false">DATA!F451</f>
        <v>5</v>
      </c>
      <c r="F451" s="19" t="n">
        <f aca="false">DATA!G451</f>
        <v>28.09</v>
      </c>
      <c r="G451" s="19" t="n">
        <f aca="false">DATA!H451</f>
        <v>3.44</v>
      </c>
      <c r="H451" s="18" t="n">
        <f aca="false">DATA!E451</f>
        <v>7</v>
      </c>
      <c r="I451" s="20" t="n">
        <f aca="false">F451*E451</f>
        <v>140.45</v>
      </c>
      <c r="J451" s="20" t="n">
        <f aca="false">PARAMETER!$B$4*G451*SQRT(E451)</f>
        <v>12.652335558778</v>
      </c>
      <c r="K451" s="20" t="n">
        <f aca="false">I451+J451</f>
        <v>153.102335558778</v>
      </c>
      <c r="L451" s="20" t="n">
        <f aca="false">K451+F451*H451</f>
        <v>349.732335558778</v>
      </c>
      <c r="M451" s="16" t="str">
        <f aca="false">IF(C451&lt;=K451,"REORDER",IF(C451&gt;L451,"OVERSTOCK","OK"))</f>
        <v>OVERSTOCK</v>
      </c>
      <c r="N451" s="16" t="str">
        <f aca="false">IF(C451&lt;=D451,"REORDER","OK")</f>
        <v>OK</v>
      </c>
      <c r="O451" s="18" t="n">
        <f aca="false">IF(D451&lt;I451,1,0)</f>
        <v>1</v>
      </c>
      <c r="P451" s="20" t="n">
        <f aca="false">C451/F451</f>
        <v>15.6995372018512</v>
      </c>
      <c r="Q451" s="19" t="n">
        <f aca="false">DATA!N451</f>
        <v>115.66</v>
      </c>
      <c r="R451" s="19" t="n">
        <f aca="false">DATA!O451</f>
        <v>0.14</v>
      </c>
      <c r="S451" s="17" t="n">
        <f aca="false">C451*Q451</f>
        <v>51006.06</v>
      </c>
      <c r="T451" s="19" t="n">
        <f aca="false">C451*R451</f>
        <v>61.74</v>
      </c>
      <c r="U451" s="20" t="n">
        <f aca="false">MAX(0,C451-L451)</f>
        <v>91.2676644412221</v>
      </c>
      <c r="V451" s="17" t="n">
        <f aca="false">U451*Q451</f>
        <v>10556.0180692717</v>
      </c>
      <c r="W451" s="19" t="n">
        <f aca="false">U451*R451</f>
        <v>12.7774730217711</v>
      </c>
      <c r="X451" s="20" t="n">
        <f aca="false">MAX(0,K451-C451)</f>
        <v>0</v>
      </c>
      <c r="Y451" s="17" t="n">
        <f aca="false">F451*PARAMETER!$B$5*Q451</f>
        <v>1185844.631</v>
      </c>
      <c r="Z451" s="21" t="n">
        <f aca="false">SUMIF($Y$2:$Y$3205,"&gt;="&amp;Y451)/SUM($Y$2:$Y$3205)</f>
        <v>0.651292137149201</v>
      </c>
      <c r="AA451" s="16" t="str">
        <f aca="false">IF(Z451&lt;=PARAMETER!$B$7,"A",IF(Z451&lt;=PARAMETER!$B$8,"B","C"))</f>
        <v>A</v>
      </c>
      <c r="AB451" s="22" t="n">
        <f aca="false">G451/F451</f>
        <v>0.122463510145959</v>
      </c>
      <c r="AC451" s="16" t="str">
        <f aca="false">IF(AB451&lt;=PARAMETER!$B$9,"X",IF(AB451&lt;=PARAMETER!$B$10,"Y","Z"))</f>
        <v>X</v>
      </c>
      <c r="AD451" s="16" t="str">
        <f aca="false">AA451&amp;AC451</f>
        <v>AX</v>
      </c>
      <c r="AE451" s="22" t="n">
        <f aca="false">DATA!I451</f>
        <v>0.36</v>
      </c>
      <c r="AF451" s="18" t="n">
        <f aca="false">DATA!L451</f>
        <v>173</v>
      </c>
      <c r="AG451" s="16" t="str">
        <f aca="false">DATA!K451</f>
        <v>C</v>
      </c>
      <c r="AH451" s="18" t="n">
        <f aca="false">IF(AE451&gt;=PARAMETER!$B$12,1,0)</f>
        <v>0</v>
      </c>
      <c r="AI451" s="18" t="n">
        <f aca="false">IF(AF451&gt;=PARAMETER!$B$13,1,0)</f>
        <v>1</v>
      </c>
      <c r="AJ451" s="18" t="n">
        <f aca="false">IF(AND(AH451=1,AI451=1),1,0)</f>
        <v>0</v>
      </c>
    </row>
    <row r="452" customFormat="false" ht="15" hidden="false" customHeight="false" outlineLevel="0" collapsed="false">
      <c r="A452" s="16" t="str">
        <f aca="false">DATA!A452</f>
        <v>ITM10450</v>
      </c>
      <c r="B452" s="16" t="str">
        <f aca="false">DATA!B452</f>
        <v>Groceries</v>
      </c>
      <c r="C452" s="17" t="n">
        <f aca="false">DATA!C452</f>
        <v>430</v>
      </c>
      <c r="D452" s="17" t="n">
        <f aca="false">DATA!D452</f>
        <v>88</v>
      </c>
      <c r="E452" s="18" t="n">
        <f aca="false">DATA!F452</f>
        <v>3</v>
      </c>
      <c r="F452" s="19" t="n">
        <f aca="false">DATA!G452</f>
        <v>2.23</v>
      </c>
      <c r="G452" s="19" t="n">
        <f aca="false">DATA!H452</f>
        <v>8.79</v>
      </c>
      <c r="H452" s="18" t="n">
        <f aca="false">DATA!E452</f>
        <v>13</v>
      </c>
      <c r="I452" s="20" t="n">
        <f aca="false">F452*E452</f>
        <v>6.69</v>
      </c>
      <c r="J452" s="20" t="n">
        <f aca="false">PARAMETER!$B$4*G452*SQRT(E452)</f>
        <v>25.0424467649373</v>
      </c>
      <c r="K452" s="20" t="n">
        <f aca="false">I452+J452</f>
        <v>31.7324467649373</v>
      </c>
      <c r="L452" s="20" t="n">
        <f aca="false">K452+F452*H452</f>
        <v>60.7224467649373</v>
      </c>
      <c r="M452" s="16" t="str">
        <f aca="false">IF(C452&lt;=K452,"REORDER",IF(C452&gt;L452,"OVERSTOCK","OK"))</f>
        <v>OVERSTOCK</v>
      </c>
      <c r="N452" s="16" t="str">
        <f aca="false">IF(C452&lt;=D452,"REORDER","OK")</f>
        <v>OK</v>
      </c>
      <c r="O452" s="18" t="n">
        <f aca="false">IF(D452&lt;I452,1,0)</f>
        <v>0</v>
      </c>
      <c r="P452" s="20" t="n">
        <f aca="false">C452/F452</f>
        <v>192.825112107623</v>
      </c>
      <c r="Q452" s="19" t="n">
        <f aca="false">DATA!N452</f>
        <v>79.13</v>
      </c>
      <c r="R452" s="19" t="n">
        <f aca="false">DATA!O452</f>
        <v>0.72</v>
      </c>
      <c r="S452" s="17" t="n">
        <f aca="false">C452*Q452</f>
        <v>34025.9</v>
      </c>
      <c r="T452" s="19" t="n">
        <f aca="false">C452*R452</f>
        <v>309.6</v>
      </c>
      <c r="U452" s="20" t="n">
        <f aca="false">MAX(0,C452-L452)</f>
        <v>369.277553235063</v>
      </c>
      <c r="V452" s="17" t="n">
        <f aca="false">U452*Q452</f>
        <v>29220.9327874905</v>
      </c>
      <c r="W452" s="19" t="n">
        <f aca="false">U452*R452</f>
        <v>265.879838329245</v>
      </c>
      <c r="X452" s="20" t="n">
        <f aca="false">MAX(0,K452-C452)</f>
        <v>0</v>
      </c>
      <c r="Y452" s="17" t="n">
        <f aca="false">F452*PARAMETER!$B$5*Q452</f>
        <v>64407.8635</v>
      </c>
      <c r="Z452" s="21" t="n">
        <f aca="false">SUMIF($Y$2:$Y$3205,"&gt;="&amp;Y452)/SUM($Y$2:$Y$3205)</f>
        <v>0.998762576129455</v>
      </c>
      <c r="AA452" s="16" t="str">
        <f aca="false">IF(Z452&lt;=PARAMETER!$B$7,"A",IF(Z452&lt;=PARAMETER!$B$8,"B","C"))</f>
        <v>C</v>
      </c>
      <c r="AB452" s="22" t="n">
        <f aca="false">G452/F452</f>
        <v>3.94170403587444</v>
      </c>
      <c r="AC452" s="16" t="str">
        <f aca="false">IF(AB452&lt;=PARAMETER!$B$9,"X",IF(AB452&lt;=PARAMETER!$B$10,"Y","Z"))</f>
        <v>Z</v>
      </c>
      <c r="AD452" s="16" t="str">
        <f aca="false">AA452&amp;AC452</f>
        <v>CZ</v>
      </c>
      <c r="AE452" s="22" t="n">
        <f aca="false">DATA!I452</f>
        <v>0.15</v>
      </c>
      <c r="AF452" s="18" t="n">
        <f aca="false">DATA!L452</f>
        <v>139</v>
      </c>
      <c r="AG452" s="16" t="str">
        <f aca="false">DATA!K452</f>
        <v>C</v>
      </c>
      <c r="AH452" s="18" t="n">
        <f aca="false">IF(AE452&gt;=PARAMETER!$B$12,1,0)</f>
        <v>0</v>
      </c>
      <c r="AI452" s="18" t="n">
        <f aca="false">IF(AF452&gt;=PARAMETER!$B$13,1,0)</f>
        <v>1</v>
      </c>
      <c r="AJ452" s="18" t="n">
        <f aca="false">IF(AND(AH452=1,AI452=1),1,0)</f>
        <v>0</v>
      </c>
    </row>
    <row r="453" customFormat="false" ht="15" hidden="false" customHeight="false" outlineLevel="0" collapsed="false">
      <c r="A453" s="16" t="str">
        <f aca="false">DATA!A453</f>
        <v>ITM10451</v>
      </c>
      <c r="B453" s="16" t="str">
        <f aca="false">DATA!B453</f>
        <v>Pharma</v>
      </c>
      <c r="C453" s="17" t="n">
        <f aca="false">DATA!C453</f>
        <v>245</v>
      </c>
      <c r="D453" s="17" t="n">
        <f aca="false">DATA!D453</f>
        <v>27</v>
      </c>
      <c r="E453" s="18" t="n">
        <f aca="false">DATA!F453</f>
        <v>4</v>
      </c>
      <c r="F453" s="19" t="n">
        <f aca="false">DATA!G453</f>
        <v>30.59</v>
      </c>
      <c r="G453" s="19" t="n">
        <f aca="false">DATA!H453</f>
        <v>3.7</v>
      </c>
      <c r="H453" s="18" t="n">
        <f aca="false">DATA!E453</f>
        <v>4</v>
      </c>
      <c r="I453" s="20" t="n">
        <f aca="false">F453*E453</f>
        <v>122.36</v>
      </c>
      <c r="J453" s="20" t="n">
        <f aca="false">PARAMETER!$B$4*G453*SQRT(E453)</f>
        <v>12.1719168394409</v>
      </c>
      <c r="K453" s="20" t="n">
        <f aca="false">I453+J453</f>
        <v>134.531916839441</v>
      </c>
      <c r="L453" s="20" t="n">
        <f aca="false">K453+F453*H453</f>
        <v>256.891916839441</v>
      </c>
      <c r="M453" s="16" t="str">
        <f aca="false">IF(C453&lt;=K453,"REORDER",IF(C453&gt;L453,"OVERSTOCK","OK"))</f>
        <v>OK</v>
      </c>
      <c r="N453" s="16" t="str">
        <f aca="false">IF(C453&lt;=D453,"REORDER","OK")</f>
        <v>OK</v>
      </c>
      <c r="O453" s="18" t="n">
        <f aca="false">IF(D453&lt;I453,1,0)</f>
        <v>1</v>
      </c>
      <c r="P453" s="20" t="n">
        <f aca="false">C453/F453</f>
        <v>8.0091533180778</v>
      </c>
      <c r="Q453" s="19" t="n">
        <f aca="false">DATA!N453</f>
        <v>16.1</v>
      </c>
      <c r="R453" s="19" t="n">
        <f aca="false">DATA!O453</f>
        <v>0.86</v>
      </c>
      <c r="S453" s="17" t="n">
        <f aca="false">C453*Q453</f>
        <v>3944.5</v>
      </c>
      <c r="T453" s="19" t="n">
        <f aca="false">C453*R453</f>
        <v>210.7</v>
      </c>
      <c r="U453" s="20" t="n">
        <f aca="false">MAX(0,C453-L453)</f>
        <v>0</v>
      </c>
      <c r="V453" s="17" t="n">
        <f aca="false">U453*Q453</f>
        <v>0</v>
      </c>
      <c r="W453" s="19" t="n">
        <f aca="false">U453*R453</f>
        <v>0</v>
      </c>
      <c r="X453" s="20" t="n">
        <f aca="false">MAX(0,K453-C453)</f>
        <v>0</v>
      </c>
      <c r="Y453" s="17" t="n">
        <f aca="false">F453*PARAMETER!$B$5*Q453</f>
        <v>179762.135</v>
      </c>
      <c r="Z453" s="21" t="n">
        <f aca="false">SUMIF($Y$2:$Y$3205,"&gt;="&amp;Y453)/SUM($Y$2:$Y$3205)</f>
        <v>0.986620749195479</v>
      </c>
      <c r="AA453" s="16" t="str">
        <f aca="false">IF(Z453&lt;=PARAMETER!$B$7,"A",IF(Z453&lt;=PARAMETER!$B$8,"B","C"))</f>
        <v>C</v>
      </c>
      <c r="AB453" s="22" t="n">
        <f aca="false">G453/F453</f>
        <v>0.120954560313828</v>
      </c>
      <c r="AC453" s="16" t="str">
        <f aca="false">IF(AB453&lt;=PARAMETER!$B$9,"X",IF(AB453&lt;=PARAMETER!$B$10,"Y","Z"))</f>
        <v>X</v>
      </c>
      <c r="AD453" s="16" t="str">
        <f aca="false">AA453&amp;AC453</f>
        <v>CX</v>
      </c>
      <c r="AE453" s="22" t="n">
        <f aca="false">DATA!I453</f>
        <v>0.85</v>
      </c>
      <c r="AF453" s="18" t="n">
        <f aca="false">DATA!L453</f>
        <v>73</v>
      </c>
      <c r="AG453" s="16" t="str">
        <f aca="false">DATA!K453</f>
        <v>D</v>
      </c>
      <c r="AH453" s="18" t="n">
        <f aca="false">IF(AE453&gt;=PARAMETER!$B$12,1,0)</f>
        <v>1</v>
      </c>
      <c r="AI453" s="18" t="n">
        <f aca="false">IF(AF453&gt;=PARAMETER!$B$13,1,0)</f>
        <v>0</v>
      </c>
      <c r="AJ453" s="18" t="n">
        <f aca="false">IF(AND(AH453=1,AI453=1),1,0)</f>
        <v>0</v>
      </c>
    </row>
    <row r="454" customFormat="false" ht="15" hidden="false" customHeight="false" outlineLevel="0" collapsed="false">
      <c r="A454" s="16" t="str">
        <f aca="false">DATA!A454</f>
        <v>ITM10452</v>
      </c>
      <c r="B454" s="16" t="str">
        <f aca="false">DATA!B454</f>
        <v>Automotive</v>
      </c>
      <c r="C454" s="17" t="n">
        <f aca="false">DATA!C454</f>
        <v>34</v>
      </c>
      <c r="D454" s="17" t="n">
        <f aca="false">DATA!D454</f>
        <v>11</v>
      </c>
      <c r="E454" s="18" t="n">
        <f aca="false">DATA!F454</f>
        <v>9</v>
      </c>
      <c r="F454" s="19" t="n">
        <f aca="false">DATA!G454</f>
        <v>8.12</v>
      </c>
      <c r="G454" s="19" t="n">
        <f aca="false">DATA!H454</f>
        <v>6.39</v>
      </c>
      <c r="H454" s="18" t="n">
        <f aca="false">DATA!E454</f>
        <v>7</v>
      </c>
      <c r="I454" s="20" t="n">
        <f aca="false">F454*E454</f>
        <v>73.08</v>
      </c>
      <c r="J454" s="20" t="n">
        <f aca="false">PARAMETER!$B$4*G454*SQRT(E454)</f>
        <v>31.5318440286597</v>
      </c>
      <c r="K454" s="20" t="n">
        <f aca="false">I454+J454</f>
        <v>104.61184402866</v>
      </c>
      <c r="L454" s="20" t="n">
        <f aca="false">K454+F454*H454</f>
        <v>161.45184402866</v>
      </c>
      <c r="M454" s="16" t="str">
        <f aca="false">IF(C454&lt;=K454,"REORDER",IF(C454&gt;L454,"OVERSTOCK","OK"))</f>
        <v>REORDER</v>
      </c>
      <c r="N454" s="16" t="str">
        <f aca="false">IF(C454&lt;=D454,"REORDER","OK")</f>
        <v>OK</v>
      </c>
      <c r="O454" s="18" t="n">
        <f aca="false">IF(D454&lt;I454,1,0)</f>
        <v>1</v>
      </c>
      <c r="P454" s="20" t="n">
        <f aca="false">C454/F454</f>
        <v>4.1871921182266</v>
      </c>
      <c r="Q454" s="19" t="n">
        <f aca="false">DATA!N454</f>
        <v>91.99</v>
      </c>
      <c r="R454" s="19" t="n">
        <f aca="false">DATA!O454</f>
        <v>1.31</v>
      </c>
      <c r="S454" s="17" t="n">
        <f aca="false">C454*Q454</f>
        <v>3127.66</v>
      </c>
      <c r="T454" s="19" t="n">
        <f aca="false">C454*R454</f>
        <v>44.54</v>
      </c>
      <c r="U454" s="20" t="n">
        <f aca="false">MAX(0,C454-L454)</f>
        <v>0</v>
      </c>
      <c r="V454" s="17" t="n">
        <f aca="false">U454*Q454</f>
        <v>0</v>
      </c>
      <c r="W454" s="19" t="n">
        <f aca="false">U454*R454</f>
        <v>0</v>
      </c>
      <c r="X454" s="20" t="n">
        <f aca="false">MAX(0,K454-C454)</f>
        <v>70.6118440286597</v>
      </c>
      <c r="Y454" s="17" t="n">
        <f aca="false">F454*PARAMETER!$B$5*Q454</f>
        <v>272639.962</v>
      </c>
      <c r="Z454" s="21" t="n">
        <f aca="false">SUMIF($Y$2:$Y$3205,"&gt;="&amp;Y454)/SUM($Y$2:$Y$3205)</f>
        <v>0.966888695309108</v>
      </c>
      <c r="AA454" s="16" t="str">
        <f aca="false">IF(Z454&lt;=PARAMETER!$B$7,"A",IF(Z454&lt;=PARAMETER!$B$8,"B","C"))</f>
        <v>C</v>
      </c>
      <c r="AB454" s="22" t="n">
        <f aca="false">G454/F454</f>
        <v>0.786945812807882</v>
      </c>
      <c r="AC454" s="16" t="str">
        <f aca="false">IF(AB454&lt;=PARAMETER!$B$9,"X",IF(AB454&lt;=PARAMETER!$B$10,"Y","Z"))</f>
        <v>Z</v>
      </c>
      <c r="AD454" s="16" t="str">
        <f aca="false">AA454&amp;AC454</f>
        <v>CZ</v>
      </c>
      <c r="AE454" s="22" t="n">
        <f aca="false">DATA!I454</f>
        <v>0.92</v>
      </c>
      <c r="AF454" s="18" t="n">
        <f aca="false">DATA!L454</f>
        <v>38</v>
      </c>
      <c r="AG454" s="16" t="str">
        <f aca="false">DATA!K454</f>
        <v>D</v>
      </c>
      <c r="AH454" s="18" t="n">
        <f aca="false">IF(AE454&gt;=PARAMETER!$B$12,1,0)</f>
        <v>1</v>
      </c>
      <c r="AI454" s="18" t="n">
        <f aca="false">IF(AF454&gt;=PARAMETER!$B$13,1,0)</f>
        <v>0</v>
      </c>
      <c r="AJ454" s="18" t="n">
        <f aca="false">IF(AND(AH454=1,AI454=1),1,0)</f>
        <v>0</v>
      </c>
    </row>
    <row r="455" customFormat="false" ht="15" hidden="false" customHeight="false" outlineLevel="0" collapsed="false">
      <c r="A455" s="16" t="str">
        <f aca="false">DATA!A455</f>
        <v>ITM10453</v>
      </c>
      <c r="B455" s="16" t="str">
        <f aca="false">DATA!B455</f>
        <v>Automotive</v>
      </c>
      <c r="C455" s="17" t="n">
        <f aca="false">DATA!C455</f>
        <v>243</v>
      </c>
      <c r="D455" s="17" t="n">
        <f aca="false">DATA!D455</f>
        <v>22</v>
      </c>
      <c r="E455" s="18" t="n">
        <f aca="false">DATA!F455</f>
        <v>4</v>
      </c>
      <c r="F455" s="19" t="n">
        <f aca="false">DATA!G455</f>
        <v>40.13</v>
      </c>
      <c r="G455" s="19" t="n">
        <f aca="false">DATA!H455</f>
        <v>3.22</v>
      </c>
      <c r="H455" s="18" t="n">
        <f aca="false">DATA!E455</f>
        <v>8</v>
      </c>
      <c r="I455" s="20" t="n">
        <f aca="false">F455*E455</f>
        <v>160.52</v>
      </c>
      <c r="J455" s="20" t="n">
        <f aca="false">PARAMETER!$B$4*G455*SQRT(E455)</f>
        <v>10.5928573575675</v>
      </c>
      <c r="K455" s="20" t="n">
        <f aca="false">I455+J455</f>
        <v>171.112857357568</v>
      </c>
      <c r="L455" s="20" t="n">
        <f aca="false">K455+F455*H455</f>
        <v>492.152857357568</v>
      </c>
      <c r="M455" s="16" t="str">
        <f aca="false">IF(C455&lt;=K455,"REORDER",IF(C455&gt;L455,"OVERSTOCK","OK"))</f>
        <v>OK</v>
      </c>
      <c r="N455" s="16" t="str">
        <f aca="false">IF(C455&lt;=D455,"REORDER","OK")</f>
        <v>OK</v>
      </c>
      <c r="O455" s="18" t="n">
        <f aca="false">IF(D455&lt;I455,1,0)</f>
        <v>1</v>
      </c>
      <c r="P455" s="20" t="n">
        <f aca="false">C455/F455</f>
        <v>6.05532020931971</v>
      </c>
      <c r="Q455" s="19" t="n">
        <f aca="false">DATA!N455</f>
        <v>156.98</v>
      </c>
      <c r="R455" s="19" t="n">
        <f aca="false">DATA!O455</f>
        <v>1.87</v>
      </c>
      <c r="S455" s="17" t="n">
        <f aca="false">C455*Q455</f>
        <v>38146.14</v>
      </c>
      <c r="T455" s="19" t="n">
        <f aca="false">C455*R455</f>
        <v>454.41</v>
      </c>
      <c r="U455" s="20" t="n">
        <f aca="false">MAX(0,C455-L455)</f>
        <v>0</v>
      </c>
      <c r="V455" s="17" t="n">
        <f aca="false">U455*Q455</f>
        <v>0</v>
      </c>
      <c r="W455" s="19" t="n">
        <f aca="false">U455*R455</f>
        <v>0</v>
      </c>
      <c r="X455" s="20" t="n">
        <f aca="false">MAX(0,K455-C455)</f>
        <v>0</v>
      </c>
      <c r="Y455" s="17" t="n">
        <f aca="false">F455*PARAMETER!$B$5*Q455</f>
        <v>2299356.701</v>
      </c>
      <c r="Z455" s="21" t="n">
        <f aca="false">SUMIF($Y$2:$Y$3205,"&gt;="&amp;Y455)/SUM($Y$2:$Y$3205)</f>
        <v>0.24092108345754</v>
      </c>
      <c r="AA455" s="16" t="str">
        <f aca="false">IF(Z455&lt;=PARAMETER!$B$7,"A",IF(Z455&lt;=PARAMETER!$B$8,"B","C"))</f>
        <v>A</v>
      </c>
      <c r="AB455" s="22" t="n">
        <f aca="false">G455/F455</f>
        <v>0.080239222526788</v>
      </c>
      <c r="AC455" s="16" t="str">
        <f aca="false">IF(AB455&lt;=PARAMETER!$B$9,"X",IF(AB455&lt;=PARAMETER!$B$10,"Y","Z"))</f>
        <v>X</v>
      </c>
      <c r="AD455" s="16" t="str">
        <f aca="false">AA455&amp;AC455</f>
        <v>AX</v>
      </c>
      <c r="AE455" s="22" t="n">
        <f aca="false">DATA!I455</f>
        <v>0.2</v>
      </c>
      <c r="AF455" s="18" t="n">
        <f aca="false">DATA!L455</f>
        <v>96</v>
      </c>
      <c r="AG455" s="16" t="str">
        <f aca="false">DATA!K455</f>
        <v>C</v>
      </c>
      <c r="AH455" s="18" t="n">
        <f aca="false">IF(AE455&gt;=PARAMETER!$B$12,1,0)</f>
        <v>0</v>
      </c>
      <c r="AI455" s="18" t="n">
        <f aca="false">IF(AF455&gt;=PARAMETER!$B$13,1,0)</f>
        <v>1</v>
      </c>
      <c r="AJ455" s="18" t="n">
        <f aca="false">IF(AND(AH455=1,AI455=1),1,0)</f>
        <v>0</v>
      </c>
    </row>
    <row r="456" customFormat="false" ht="15" hidden="false" customHeight="false" outlineLevel="0" collapsed="false">
      <c r="A456" s="16" t="str">
        <f aca="false">DATA!A456</f>
        <v>ITM10454</v>
      </c>
      <c r="B456" s="16" t="str">
        <f aca="false">DATA!B456</f>
        <v>Pharma</v>
      </c>
      <c r="C456" s="17" t="n">
        <f aca="false">DATA!C456</f>
        <v>80</v>
      </c>
      <c r="D456" s="17" t="n">
        <f aca="false">DATA!D456</f>
        <v>13</v>
      </c>
      <c r="E456" s="18" t="n">
        <f aca="false">DATA!F456</f>
        <v>7</v>
      </c>
      <c r="F456" s="19" t="n">
        <f aca="false">DATA!G456</f>
        <v>42.97</v>
      </c>
      <c r="G456" s="19" t="n">
        <f aca="false">DATA!H456</f>
        <v>9.21</v>
      </c>
      <c r="H456" s="18" t="n">
        <f aca="false">DATA!E456</f>
        <v>3</v>
      </c>
      <c r="I456" s="20" t="n">
        <f aca="false">F456*E456</f>
        <v>300.79</v>
      </c>
      <c r="J456" s="20" t="n">
        <f aca="false">PARAMETER!$B$4*G456*SQRT(E456)</f>
        <v>40.0807562245492</v>
      </c>
      <c r="K456" s="20" t="n">
        <f aca="false">I456+J456</f>
        <v>340.870756224549</v>
      </c>
      <c r="L456" s="20" t="n">
        <f aca="false">K456+F456*H456</f>
        <v>469.780756224549</v>
      </c>
      <c r="M456" s="16" t="str">
        <f aca="false">IF(C456&lt;=K456,"REORDER",IF(C456&gt;L456,"OVERSTOCK","OK"))</f>
        <v>REORDER</v>
      </c>
      <c r="N456" s="16" t="str">
        <f aca="false">IF(C456&lt;=D456,"REORDER","OK")</f>
        <v>OK</v>
      </c>
      <c r="O456" s="18" t="n">
        <f aca="false">IF(D456&lt;I456,1,0)</f>
        <v>1</v>
      </c>
      <c r="P456" s="20" t="n">
        <f aca="false">C456/F456</f>
        <v>1.86176402141029</v>
      </c>
      <c r="Q456" s="19" t="n">
        <f aca="false">DATA!N456</f>
        <v>105.72</v>
      </c>
      <c r="R456" s="19" t="n">
        <f aca="false">DATA!O456</f>
        <v>0.49</v>
      </c>
      <c r="S456" s="17" t="n">
        <f aca="false">C456*Q456</f>
        <v>8457.6</v>
      </c>
      <c r="T456" s="19" t="n">
        <f aca="false">C456*R456</f>
        <v>39.2</v>
      </c>
      <c r="U456" s="20" t="n">
        <f aca="false">MAX(0,C456-L456)</f>
        <v>0</v>
      </c>
      <c r="V456" s="17" t="n">
        <f aca="false">U456*Q456</f>
        <v>0</v>
      </c>
      <c r="W456" s="19" t="n">
        <f aca="false">U456*R456</f>
        <v>0</v>
      </c>
      <c r="X456" s="20" t="n">
        <f aca="false">MAX(0,K456-C456)</f>
        <v>260.870756224549</v>
      </c>
      <c r="Y456" s="17" t="n">
        <f aca="false">F456*PARAMETER!$B$5*Q456</f>
        <v>1658117.766</v>
      </c>
      <c r="Z456" s="21" t="n">
        <f aca="false">SUMIF($Y$2:$Y$3205,"&gt;="&amp;Y456)/SUM($Y$2:$Y$3205)</f>
        <v>0.467743192712557</v>
      </c>
      <c r="AA456" s="16" t="str">
        <f aca="false">IF(Z456&lt;=PARAMETER!$B$7,"A",IF(Z456&lt;=PARAMETER!$B$8,"B","C"))</f>
        <v>A</v>
      </c>
      <c r="AB456" s="22" t="n">
        <f aca="false">G456/F456</f>
        <v>0.214335582964859</v>
      </c>
      <c r="AC456" s="16" t="str">
        <f aca="false">IF(AB456&lt;=PARAMETER!$B$9,"X",IF(AB456&lt;=PARAMETER!$B$10,"Y","Z"))</f>
        <v>X</v>
      </c>
      <c r="AD456" s="16" t="str">
        <f aca="false">AA456&amp;AC456</f>
        <v>AX</v>
      </c>
      <c r="AE456" s="22" t="n">
        <f aca="false">DATA!I456</f>
        <v>0.5</v>
      </c>
      <c r="AF456" s="18" t="n">
        <f aca="false">DATA!L456</f>
        <v>105</v>
      </c>
      <c r="AG456" s="16" t="str">
        <f aca="false">DATA!K456</f>
        <v>B</v>
      </c>
      <c r="AH456" s="18" t="n">
        <f aca="false">IF(AE456&gt;=PARAMETER!$B$12,1,0)</f>
        <v>0</v>
      </c>
      <c r="AI456" s="18" t="n">
        <f aca="false">IF(AF456&gt;=PARAMETER!$B$13,1,0)</f>
        <v>1</v>
      </c>
      <c r="AJ456" s="18" t="n">
        <f aca="false">IF(AND(AH456=1,AI456=1),1,0)</f>
        <v>0</v>
      </c>
    </row>
    <row r="457" customFormat="false" ht="15" hidden="false" customHeight="false" outlineLevel="0" collapsed="false">
      <c r="A457" s="16" t="str">
        <f aca="false">DATA!A457</f>
        <v>ITM10455</v>
      </c>
      <c r="B457" s="16" t="str">
        <f aca="false">DATA!B457</f>
        <v>Apparel</v>
      </c>
      <c r="C457" s="17" t="n">
        <f aca="false">DATA!C457</f>
        <v>141</v>
      </c>
      <c r="D457" s="17" t="n">
        <f aca="false">DATA!D457</f>
        <v>51</v>
      </c>
      <c r="E457" s="18" t="n">
        <f aca="false">DATA!F457</f>
        <v>7</v>
      </c>
      <c r="F457" s="19" t="n">
        <f aca="false">DATA!G457</f>
        <v>24.62</v>
      </c>
      <c r="G457" s="19" t="n">
        <f aca="false">DATA!H457</f>
        <v>7.92</v>
      </c>
      <c r="H457" s="18" t="n">
        <f aca="false">DATA!E457</f>
        <v>13</v>
      </c>
      <c r="I457" s="20" t="n">
        <f aca="false">F457*E457</f>
        <v>172.34</v>
      </c>
      <c r="J457" s="20" t="n">
        <f aca="false">PARAMETER!$B$4*G457*SQRT(E457)</f>
        <v>34.4668392289283</v>
      </c>
      <c r="K457" s="20" t="n">
        <f aca="false">I457+J457</f>
        <v>206.806839228928</v>
      </c>
      <c r="L457" s="20" t="n">
        <f aca="false">K457+F457*H457</f>
        <v>526.866839228928</v>
      </c>
      <c r="M457" s="16" t="str">
        <f aca="false">IF(C457&lt;=K457,"REORDER",IF(C457&gt;L457,"OVERSTOCK","OK"))</f>
        <v>REORDER</v>
      </c>
      <c r="N457" s="16" t="str">
        <f aca="false">IF(C457&lt;=D457,"REORDER","OK")</f>
        <v>OK</v>
      </c>
      <c r="O457" s="18" t="n">
        <f aca="false">IF(D457&lt;I457,1,0)</f>
        <v>1</v>
      </c>
      <c r="P457" s="20" t="n">
        <f aca="false">C457/F457</f>
        <v>5.72705117790414</v>
      </c>
      <c r="Q457" s="19" t="n">
        <f aca="false">DATA!N457</f>
        <v>131.5</v>
      </c>
      <c r="R457" s="19" t="n">
        <f aca="false">DATA!O457</f>
        <v>1.41</v>
      </c>
      <c r="S457" s="17" t="n">
        <f aca="false">C457*Q457</f>
        <v>18541.5</v>
      </c>
      <c r="T457" s="19" t="n">
        <f aca="false">C457*R457</f>
        <v>198.81</v>
      </c>
      <c r="U457" s="20" t="n">
        <f aca="false">MAX(0,C457-L457)</f>
        <v>0</v>
      </c>
      <c r="V457" s="17" t="n">
        <f aca="false">U457*Q457</f>
        <v>0</v>
      </c>
      <c r="W457" s="19" t="n">
        <f aca="false">U457*R457</f>
        <v>0</v>
      </c>
      <c r="X457" s="20" t="n">
        <f aca="false">MAX(0,K457-C457)</f>
        <v>65.8068392289283</v>
      </c>
      <c r="Y457" s="17" t="n">
        <f aca="false">F457*PARAMETER!$B$5*Q457</f>
        <v>1181698.45</v>
      </c>
      <c r="Z457" s="21" t="n">
        <f aca="false">SUMIF($Y$2:$Y$3205,"&gt;="&amp;Y457)/SUM($Y$2:$Y$3205)</f>
        <v>0.653179248209573</v>
      </c>
      <c r="AA457" s="16" t="str">
        <f aca="false">IF(Z457&lt;=PARAMETER!$B$7,"A",IF(Z457&lt;=PARAMETER!$B$8,"B","C"))</f>
        <v>A</v>
      </c>
      <c r="AB457" s="22" t="n">
        <f aca="false">G457/F457</f>
        <v>0.321689683184403</v>
      </c>
      <c r="AC457" s="16" t="str">
        <f aca="false">IF(AB457&lt;=PARAMETER!$B$9,"X",IF(AB457&lt;=PARAMETER!$B$10,"Y","Z"))</f>
        <v>Y</v>
      </c>
      <c r="AD457" s="16" t="str">
        <f aca="false">AA457&amp;AC457</f>
        <v>AY</v>
      </c>
      <c r="AE457" s="22" t="n">
        <f aca="false">DATA!I457</f>
        <v>0.94</v>
      </c>
      <c r="AF457" s="18" t="n">
        <f aca="false">DATA!L457</f>
        <v>40</v>
      </c>
      <c r="AG457" s="16" t="str">
        <f aca="false">DATA!K457</f>
        <v>D</v>
      </c>
      <c r="AH457" s="18" t="n">
        <f aca="false">IF(AE457&gt;=PARAMETER!$B$12,1,0)</f>
        <v>1</v>
      </c>
      <c r="AI457" s="18" t="n">
        <f aca="false">IF(AF457&gt;=PARAMETER!$B$13,1,0)</f>
        <v>0</v>
      </c>
      <c r="AJ457" s="18" t="n">
        <f aca="false">IF(AND(AH457=1,AI457=1),1,0)</f>
        <v>0</v>
      </c>
    </row>
    <row r="458" customFormat="false" ht="15" hidden="false" customHeight="false" outlineLevel="0" collapsed="false">
      <c r="A458" s="16" t="str">
        <f aca="false">DATA!A458</f>
        <v>ITM10456</v>
      </c>
      <c r="B458" s="16" t="str">
        <f aca="false">DATA!B458</f>
        <v>Automotive</v>
      </c>
      <c r="C458" s="17" t="n">
        <f aca="false">DATA!C458</f>
        <v>296</v>
      </c>
      <c r="D458" s="17" t="n">
        <f aca="false">DATA!D458</f>
        <v>83</v>
      </c>
      <c r="E458" s="18" t="n">
        <f aca="false">DATA!F458</f>
        <v>6</v>
      </c>
      <c r="F458" s="19" t="n">
        <f aca="false">DATA!G458</f>
        <v>39.38</v>
      </c>
      <c r="G458" s="19" t="n">
        <f aca="false">DATA!H458</f>
        <v>2.81</v>
      </c>
      <c r="H458" s="18" t="n">
        <f aca="false">DATA!E458</f>
        <v>6</v>
      </c>
      <c r="I458" s="20" t="n">
        <f aca="false">F458*E458</f>
        <v>236.28</v>
      </c>
      <c r="J458" s="20" t="n">
        <f aca="false">PARAMETER!$B$4*G458*SQRT(E458)</f>
        <v>11.3216363661485</v>
      </c>
      <c r="K458" s="20" t="n">
        <f aca="false">I458+J458</f>
        <v>247.601636366149</v>
      </c>
      <c r="L458" s="20" t="n">
        <f aca="false">K458+F458*H458</f>
        <v>483.881636366149</v>
      </c>
      <c r="M458" s="16" t="str">
        <f aca="false">IF(C458&lt;=K458,"REORDER",IF(C458&gt;L458,"OVERSTOCK","OK"))</f>
        <v>OK</v>
      </c>
      <c r="N458" s="16" t="str">
        <f aca="false">IF(C458&lt;=D458,"REORDER","OK")</f>
        <v>OK</v>
      </c>
      <c r="O458" s="18" t="n">
        <f aca="false">IF(D458&lt;I458,1,0)</f>
        <v>1</v>
      </c>
      <c r="P458" s="20" t="n">
        <f aca="false">C458/F458</f>
        <v>7.51650584052819</v>
      </c>
      <c r="Q458" s="19" t="n">
        <f aca="false">DATA!N458</f>
        <v>131.55</v>
      </c>
      <c r="R458" s="19" t="n">
        <f aca="false">DATA!O458</f>
        <v>0.29</v>
      </c>
      <c r="S458" s="17" t="n">
        <f aca="false">C458*Q458</f>
        <v>38938.8</v>
      </c>
      <c r="T458" s="19" t="n">
        <f aca="false">C458*R458</f>
        <v>85.84</v>
      </c>
      <c r="U458" s="20" t="n">
        <f aca="false">MAX(0,C458-L458)</f>
        <v>0</v>
      </c>
      <c r="V458" s="17" t="n">
        <f aca="false">U458*Q458</f>
        <v>0</v>
      </c>
      <c r="W458" s="19" t="n">
        <f aca="false">U458*R458</f>
        <v>0</v>
      </c>
      <c r="X458" s="20" t="n">
        <f aca="false">MAX(0,K458-C458)</f>
        <v>0</v>
      </c>
      <c r="Y458" s="17" t="n">
        <f aca="false">F458*PARAMETER!$B$5*Q458</f>
        <v>1890860.235</v>
      </c>
      <c r="Z458" s="21" t="n">
        <f aca="false">SUMIF($Y$2:$Y$3205,"&gt;="&amp;Y458)/SUM($Y$2:$Y$3205)</f>
        <v>0.381100631986133</v>
      </c>
      <c r="AA458" s="16" t="str">
        <f aca="false">IF(Z458&lt;=PARAMETER!$B$7,"A",IF(Z458&lt;=PARAMETER!$B$8,"B","C"))</f>
        <v>A</v>
      </c>
      <c r="AB458" s="22" t="n">
        <f aca="false">G458/F458</f>
        <v>0.0713560182833926</v>
      </c>
      <c r="AC458" s="16" t="str">
        <f aca="false">IF(AB458&lt;=PARAMETER!$B$9,"X",IF(AB458&lt;=PARAMETER!$B$10,"Y","Z"))</f>
        <v>X</v>
      </c>
      <c r="AD458" s="16" t="str">
        <f aca="false">AA458&amp;AC458</f>
        <v>AX</v>
      </c>
      <c r="AE458" s="22" t="n">
        <f aca="false">DATA!I458</f>
        <v>0.23</v>
      </c>
      <c r="AF458" s="18" t="n">
        <f aca="false">DATA!L458</f>
        <v>92</v>
      </c>
      <c r="AG458" s="16" t="str">
        <f aca="false">DATA!K458</f>
        <v>A</v>
      </c>
      <c r="AH458" s="18" t="n">
        <f aca="false">IF(AE458&gt;=PARAMETER!$B$12,1,0)</f>
        <v>0</v>
      </c>
      <c r="AI458" s="18" t="n">
        <f aca="false">IF(AF458&gt;=PARAMETER!$B$13,1,0)</f>
        <v>0</v>
      </c>
      <c r="AJ458" s="18" t="n">
        <f aca="false">IF(AND(AH458=1,AI458=1),1,0)</f>
        <v>0</v>
      </c>
    </row>
    <row r="459" customFormat="false" ht="15" hidden="false" customHeight="false" outlineLevel="0" collapsed="false">
      <c r="A459" s="16" t="str">
        <f aca="false">DATA!A459</f>
        <v>ITM10457</v>
      </c>
      <c r="B459" s="16" t="str">
        <f aca="false">DATA!B459</f>
        <v>Groceries</v>
      </c>
      <c r="C459" s="17" t="n">
        <f aca="false">DATA!C459</f>
        <v>65</v>
      </c>
      <c r="D459" s="17" t="n">
        <f aca="false">DATA!D459</f>
        <v>70</v>
      </c>
      <c r="E459" s="18" t="n">
        <f aca="false">DATA!F459</f>
        <v>9</v>
      </c>
      <c r="F459" s="19" t="n">
        <f aca="false">DATA!G459</f>
        <v>8.11</v>
      </c>
      <c r="G459" s="19" t="n">
        <f aca="false">DATA!H459</f>
        <v>9.51</v>
      </c>
      <c r="H459" s="18" t="n">
        <f aca="false">DATA!E459</f>
        <v>11</v>
      </c>
      <c r="I459" s="20" t="n">
        <f aca="false">F459*E459</f>
        <v>72.99</v>
      </c>
      <c r="J459" s="20" t="n">
        <f aca="false">PARAMETER!$B$4*G459*SQRT(E459)</f>
        <v>46.9276739769255</v>
      </c>
      <c r="K459" s="20" t="n">
        <f aca="false">I459+J459</f>
        <v>119.917673976925</v>
      </c>
      <c r="L459" s="20" t="n">
        <f aca="false">K459+F459*H459</f>
        <v>209.127673976925</v>
      </c>
      <c r="M459" s="16" t="str">
        <f aca="false">IF(C459&lt;=K459,"REORDER",IF(C459&gt;L459,"OVERSTOCK","OK"))</f>
        <v>REORDER</v>
      </c>
      <c r="N459" s="16" t="str">
        <f aca="false">IF(C459&lt;=D459,"REORDER","OK")</f>
        <v>REORDER</v>
      </c>
      <c r="O459" s="18" t="n">
        <f aca="false">IF(D459&lt;I459,1,0)</f>
        <v>1</v>
      </c>
      <c r="P459" s="20" t="n">
        <f aca="false">C459/F459</f>
        <v>8.01479654747226</v>
      </c>
      <c r="Q459" s="19" t="n">
        <f aca="false">DATA!N459</f>
        <v>137.49</v>
      </c>
      <c r="R459" s="19" t="n">
        <f aca="false">DATA!O459</f>
        <v>0.46</v>
      </c>
      <c r="S459" s="17" t="n">
        <f aca="false">C459*Q459</f>
        <v>8936.85</v>
      </c>
      <c r="T459" s="19" t="n">
        <f aca="false">C459*R459</f>
        <v>29.9</v>
      </c>
      <c r="U459" s="20" t="n">
        <f aca="false">MAX(0,C459-L459)</f>
        <v>0</v>
      </c>
      <c r="V459" s="17" t="n">
        <f aca="false">U459*Q459</f>
        <v>0</v>
      </c>
      <c r="W459" s="19" t="n">
        <f aca="false">U459*R459</f>
        <v>0</v>
      </c>
      <c r="X459" s="20" t="n">
        <f aca="false">MAX(0,K459-C459)</f>
        <v>54.9176739769255</v>
      </c>
      <c r="Y459" s="17" t="n">
        <f aca="false">F459*PARAMETER!$B$5*Q459</f>
        <v>406991.0235</v>
      </c>
      <c r="Z459" s="21" t="n">
        <f aca="false">SUMIF($Y$2:$Y$3205,"&gt;="&amp;Y459)/SUM($Y$2:$Y$3205)</f>
        <v>0.933503008371043</v>
      </c>
      <c r="AA459" s="16" t="str">
        <f aca="false">IF(Z459&lt;=PARAMETER!$B$7,"A",IF(Z459&lt;=PARAMETER!$B$8,"B","C"))</f>
        <v>B</v>
      </c>
      <c r="AB459" s="22" t="n">
        <f aca="false">G459/F459</f>
        <v>1.17262638717633</v>
      </c>
      <c r="AC459" s="16" t="str">
        <f aca="false">IF(AB459&lt;=PARAMETER!$B$9,"X",IF(AB459&lt;=PARAMETER!$B$10,"Y","Z"))</f>
        <v>Z</v>
      </c>
      <c r="AD459" s="16" t="str">
        <f aca="false">AA459&amp;AC459</f>
        <v>BZ</v>
      </c>
      <c r="AE459" s="22" t="n">
        <f aca="false">DATA!I459</f>
        <v>0.36</v>
      </c>
      <c r="AF459" s="18" t="n">
        <f aca="false">DATA!L459</f>
        <v>152</v>
      </c>
      <c r="AG459" s="16" t="str">
        <f aca="false">DATA!K459</f>
        <v>C</v>
      </c>
      <c r="AH459" s="18" t="n">
        <f aca="false">IF(AE459&gt;=PARAMETER!$B$12,1,0)</f>
        <v>0</v>
      </c>
      <c r="AI459" s="18" t="n">
        <f aca="false">IF(AF459&gt;=PARAMETER!$B$13,1,0)</f>
        <v>1</v>
      </c>
      <c r="AJ459" s="18" t="n">
        <f aca="false">IF(AND(AH459=1,AI459=1),1,0)</f>
        <v>0</v>
      </c>
    </row>
    <row r="460" customFormat="false" ht="15" hidden="false" customHeight="false" outlineLevel="0" collapsed="false">
      <c r="A460" s="16" t="str">
        <f aca="false">DATA!A460</f>
        <v>ITM10458</v>
      </c>
      <c r="B460" s="16" t="str">
        <f aca="false">DATA!B460</f>
        <v>Apparel</v>
      </c>
      <c r="C460" s="17" t="n">
        <f aca="false">DATA!C460</f>
        <v>472</v>
      </c>
      <c r="D460" s="17" t="n">
        <f aca="false">DATA!D460</f>
        <v>17</v>
      </c>
      <c r="E460" s="18" t="n">
        <f aca="false">DATA!F460</f>
        <v>5</v>
      </c>
      <c r="F460" s="19" t="n">
        <f aca="false">DATA!G460</f>
        <v>25.11</v>
      </c>
      <c r="G460" s="19" t="n">
        <f aca="false">DATA!H460</f>
        <v>3.89</v>
      </c>
      <c r="H460" s="18" t="n">
        <f aca="false">DATA!E460</f>
        <v>4</v>
      </c>
      <c r="I460" s="20" t="n">
        <f aca="false">F460*E460</f>
        <v>125.55</v>
      </c>
      <c r="J460" s="20" t="n">
        <f aca="false">PARAMETER!$B$4*G460*SQRT(E460)</f>
        <v>14.3074375940832</v>
      </c>
      <c r="K460" s="20" t="n">
        <f aca="false">I460+J460</f>
        <v>139.857437594083</v>
      </c>
      <c r="L460" s="20" t="n">
        <f aca="false">K460+F460*H460</f>
        <v>240.297437594083</v>
      </c>
      <c r="M460" s="16" t="str">
        <f aca="false">IF(C460&lt;=K460,"REORDER",IF(C460&gt;L460,"OVERSTOCK","OK"))</f>
        <v>OVERSTOCK</v>
      </c>
      <c r="N460" s="16" t="str">
        <f aca="false">IF(C460&lt;=D460,"REORDER","OK")</f>
        <v>OK</v>
      </c>
      <c r="O460" s="18" t="n">
        <f aca="false">IF(D460&lt;I460,1,0)</f>
        <v>1</v>
      </c>
      <c r="P460" s="20" t="n">
        <f aca="false">C460/F460</f>
        <v>18.7972919155715</v>
      </c>
      <c r="Q460" s="19" t="n">
        <f aca="false">DATA!N460</f>
        <v>83.64</v>
      </c>
      <c r="R460" s="19" t="n">
        <f aca="false">DATA!O460</f>
        <v>1.07</v>
      </c>
      <c r="S460" s="17" t="n">
        <f aca="false">C460*Q460</f>
        <v>39478.08</v>
      </c>
      <c r="T460" s="19" t="n">
        <f aca="false">C460*R460</f>
        <v>505.04</v>
      </c>
      <c r="U460" s="20" t="n">
        <f aca="false">MAX(0,C460-L460)</f>
        <v>231.702562405917</v>
      </c>
      <c r="V460" s="17" t="n">
        <f aca="false">U460*Q460</f>
        <v>19379.6023196309</v>
      </c>
      <c r="W460" s="19" t="n">
        <f aca="false">U460*R460</f>
        <v>247.921741774331</v>
      </c>
      <c r="X460" s="20" t="n">
        <f aca="false">MAX(0,K460-C460)</f>
        <v>0</v>
      </c>
      <c r="Y460" s="17" t="n">
        <f aca="false">F460*PARAMETER!$B$5*Q460</f>
        <v>766573.146</v>
      </c>
      <c r="Z460" s="21" t="n">
        <f aca="false">SUMIF($Y$2:$Y$3205,"&gt;="&amp;Y460)/SUM($Y$2:$Y$3205)</f>
        <v>0.821424321596087</v>
      </c>
      <c r="AA460" s="16" t="str">
        <f aca="false">IF(Z460&lt;=PARAMETER!$B$7,"A",IF(Z460&lt;=PARAMETER!$B$8,"B","C"))</f>
        <v>B</v>
      </c>
      <c r="AB460" s="22" t="n">
        <f aca="false">G460/F460</f>
        <v>0.154918359219435</v>
      </c>
      <c r="AC460" s="16" t="str">
        <f aca="false">IF(AB460&lt;=PARAMETER!$B$9,"X",IF(AB460&lt;=PARAMETER!$B$10,"Y","Z"))</f>
        <v>X</v>
      </c>
      <c r="AD460" s="16" t="str">
        <f aca="false">AA460&amp;AC460</f>
        <v>BX</v>
      </c>
      <c r="AE460" s="22" t="n">
        <f aca="false">DATA!I460</f>
        <v>0.37</v>
      </c>
      <c r="AF460" s="18" t="n">
        <f aca="false">DATA!L460</f>
        <v>42</v>
      </c>
      <c r="AG460" s="16" t="str">
        <f aca="false">DATA!K460</f>
        <v>B</v>
      </c>
      <c r="AH460" s="18" t="n">
        <f aca="false">IF(AE460&gt;=PARAMETER!$B$12,1,0)</f>
        <v>0</v>
      </c>
      <c r="AI460" s="18" t="n">
        <f aca="false">IF(AF460&gt;=PARAMETER!$B$13,1,0)</f>
        <v>0</v>
      </c>
      <c r="AJ460" s="18" t="n">
        <f aca="false">IF(AND(AH460=1,AI460=1),1,0)</f>
        <v>0</v>
      </c>
    </row>
    <row r="461" customFormat="false" ht="15" hidden="false" customHeight="false" outlineLevel="0" collapsed="false">
      <c r="A461" s="16" t="str">
        <f aca="false">DATA!A461</f>
        <v>ITM10459</v>
      </c>
      <c r="B461" s="16" t="str">
        <f aca="false">DATA!B461</f>
        <v>Groceries</v>
      </c>
      <c r="C461" s="17" t="n">
        <f aca="false">DATA!C461</f>
        <v>409</v>
      </c>
      <c r="D461" s="17" t="n">
        <f aca="false">DATA!D461</f>
        <v>76</v>
      </c>
      <c r="E461" s="18" t="n">
        <f aca="false">DATA!F461</f>
        <v>2</v>
      </c>
      <c r="F461" s="19" t="n">
        <f aca="false">DATA!G461</f>
        <v>20.3</v>
      </c>
      <c r="G461" s="19" t="n">
        <f aca="false">DATA!H461</f>
        <v>6.69</v>
      </c>
      <c r="H461" s="18" t="n">
        <f aca="false">DATA!E461</f>
        <v>7</v>
      </c>
      <c r="I461" s="20" t="n">
        <f aca="false">F461*E461</f>
        <v>40.6</v>
      </c>
      <c r="J461" s="20" t="n">
        <f aca="false">PARAMETER!$B$4*G461*SQRT(E461)</f>
        <v>15.5621061161939</v>
      </c>
      <c r="K461" s="20" t="n">
        <f aca="false">I461+J461</f>
        <v>56.1621061161939</v>
      </c>
      <c r="L461" s="20" t="n">
        <f aca="false">K461+F461*H461</f>
        <v>198.262106116194</v>
      </c>
      <c r="M461" s="16" t="str">
        <f aca="false">IF(C461&lt;=K461,"REORDER",IF(C461&gt;L461,"OVERSTOCK","OK"))</f>
        <v>OVERSTOCK</v>
      </c>
      <c r="N461" s="16" t="str">
        <f aca="false">IF(C461&lt;=D461,"REORDER","OK")</f>
        <v>OK</v>
      </c>
      <c r="O461" s="18" t="n">
        <f aca="false">IF(D461&lt;I461,1,0)</f>
        <v>0</v>
      </c>
      <c r="P461" s="20" t="n">
        <f aca="false">C461/F461</f>
        <v>20.1477832512315</v>
      </c>
      <c r="Q461" s="19" t="n">
        <f aca="false">DATA!N461</f>
        <v>80.3</v>
      </c>
      <c r="R461" s="19" t="n">
        <f aca="false">DATA!O461</f>
        <v>1.45</v>
      </c>
      <c r="S461" s="17" t="n">
        <f aca="false">C461*Q461</f>
        <v>32842.7</v>
      </c>
      <c r="T461" s="19" t="n">
        <f aca="false">C461*R461</f>
        <v>593.05</v>
      </c>
      <c r="U461" s="20" t="n">
        <f aca="false">MAX(0,C461-L461)</f>
        <v>210.737893883806</v>
      </c>
      <c r="V461" s="17" t="n">
        <f aca="false">U461*Q461</f>
        <v>16922.2528788696</v>
      </c>
      <c r="W461" s="19" t="n">
        <f aca="false">U461*R461</f>
        <v>305.569946131519</v>
      </c>
      <c r="X461" s="20" t="n">
        <f aca="false">MAX(0,K461-C461)</f>
        <v>0</v>
      </c>
      <c r="Y461" s="17" t="n">
        <f aca="false">F461*PARAMETER!$B$5*Q461</f>
        <v>594982.85</v>
      </c>
      <c r="Z461" s="21" t="n">
        <f aca="false">SUMIF($Y$2:$Y$3205,"&gt;="&amp;Y461)/SUM($Y$2:$Y$3205)</f>
        <v>0.877638028263146</v>
      </c>
      <c r="AA461" s="16" t="str">
        <f aca="false">IF(Z461&lt;=PARAMETER!$B$7,"A",IF(Z461&lt;=PARAMETER!$B$8,"B","C"))</f>
        <v>B</v>
      </c>
      <c r="AB461" s="22" t="n">
        <f aca="false">G461/F461</f>
        <v>0.329556650246305</v>
      </c>
      <c r="AC461" s="16" t="str">
        <f aca="false">IF(AB461&lt;=PARAMETER!$B$9,"X",IF(AB461&lt;=PARAMETER!$B$10,"Y","Z"))</f>
        <v>Y</v>
      </c>
      <c r="AD461" s="16" t="str">
        <f aca="false">AA461&amp;AC461</f>
        <v>BY</v>
      </c>
      <c r="AE461" s="22" t="n">
        <f aca="false">DATA!I461</f>
        <v>0.13</v>
      </c>
      <c r="AF461" s="18" t="n">
        <f aca="false">DATA!L461</f>
        <v>109</v>
      </c>
      <c r="AG461" s="16" t="str">
        <f aca="false">DATA!K461</f>
        <v>D</v>
      </c>
      <c r="AH461" s="18" t="n">
        <f aca="false">IF(AE461&gt;=PARAMETER!$B$12,1,0)</f>
        <v>0</v>
      </c>
      <c r="AI461" s="18" t="n">
        <f aca="false">IF(AF461&gt;=PARAMETER!$B$13,1,0)</f>
        <v>1</v>
      </c>
      <c r="AJ461" s="18" t="n">
        <f aca="false">IF(AND(AH461=1,AI461=1),1,0)</f>
        <v>0</v>
      </c>
    </row>
    <row r="462" customFormat="false" ht="15" hidden="false" customHeight="false" outlineLevel="0" collapsed="false">
      <c r="A462" s="16" t="str">
        <f aca="false">DATA!A462</f>
        <v>ITM10460</v>
      </c>
      <c r="B462" s="16" t="str">
        <f aca="false">DATA!B462</f>
        <v>Electronics</v>
      </c>
      <c r="C462" s="17" t="n">
        <f aca="false">DATA!C462</f>
        <v>313</v>
      </c>
      <c r="D462" s="17" t="n">
        <f aca="false">DATA!D462</f>
        <v>72</v>
      </c>
      <c r="E462" s="18" t="n">
        <f aca="false">DATA!F462</f>
        <v>7</v>
      </c>
      <c r="F462" s="19" t="n">
        <f aca="false">DATA!G462</f>
        <v>30.95</v>
      </c>
      <c r="G462" s="19" t="n">
        <f aca="false">DATA!H462</f>
        <v>7.56</v>
      </c>
      <c r="H462" s="18" t="n">
        <f aca="false">DATA!E462</f>
        <v>3</v>
      </c>
      <c r="I462" s="20" t="n">
        <f aca="false">F462*E462</f>
        <v>216.65</v>
      </c>
      <c r="J462" s="20" t="n">
        <f aca="false">PARAMETER!$B$4*G462*SQRT(E462)</f>
        <v>32.9001647185225</v>
      </c>
      <c r="K462" s="20" t="n">
        <f aca="false">I462+J462</f>
        <v>249.550164718523</v>
      </c>
      <c r="L462" s="20" t="n">
        <f aca="false">K462+F462*H462</f>
        <v>342.400164718523</v>
      </c>
      <c r="M462" s="16" t="str">
        <f aca="false">IF(C462&lt;=K462,"REORDER",IF(C462&gt;L462,"OVERSTOCK","OK"))</f>
        <v>OK</v>
      </c>
      <c r="N462" s="16" t="str">
        <f aca="false">IF(C462&lt;=D462,"REORDER","OK")</f>
        <v>OK</v>
      </c>
      <c r="O462" s="18" t="n">
        <f aca="false">IF(D462&lt;I462,1,0)</f>
        <v>1</v>
      </c>
      <c r="P462" s="20" t="n">
        <f aca="false">C462/F462</f>
        <v>10.1130856219709</v>
      </c>
      <c r="Q462" s="19" t="n">
        <f aca="false">DATA!N462</f>
        <v>10.87</v>
      </c>
      <c r="R462" s="19" t="n">
        <f aca="false">DATA!O462</f>
        <v>1.73</v>
      </c>
      <c r="S462" s="17" t="n">
        <f aca="false">C462*Q462</f>
        <v>3402.31</v>
      </c>
      <c r="T462" s="19" t="n">
        <f aca="false">C462*R462</f>
        <v>541.49</v>
      </c>
      <c r="U462" s="20" t="n">
        <f aca="false">MAX(0,C462-L462)</f>
        <v>0</v>
      </c>
      <c r="V462" s="17" t="n">
        <f aca="false">U462*Q462</f>
        <v>0</v>
      </c>
      <c r="W462" s="19" t="n">
        <f aca="false">U462*R462</f>
        <v>0</v>
      </c>
      <c r="X462" s="20" t="n">
        <f aca="false">MAX(0,K462-C462)</f>
        <v>0</v>
      </c>
      <c r="Y462" s="17" t="n">
        <f aca="false">F462*PARAMETER!$B$5*Q462</f>
        <v>122795.6725</v>
      </c>
      <c r="Z462" s="21" t="n">
        <f aca="false">SUMIF($Y$2:$Y$3205,"&gt;="&amp;Y462)/SUM($Y$2:$Y$3205)</f>
        <v>0.99409568206136</v>
      </c>
      <c r="AA462" s="16" t="str">
        <f aca="false">IF(Z462&lt;=PARAMETER!$B$7,"A",IF(Z462&lt;=PARAMETER!$B$8,"B","C"))</f>
        <v>C</v>
      </c>
      <c r="AB462" s="22" t="n">
        <f aca="false">G462/F462</f>
        <v>0.244264943457189</v>
      </c>
      <c r="AC462" s="16" t="str">
        <f aca="false">IF(AB462&lt;=PARAMETER!$B$9,"X",IF(AB462&lt;=PARAMETER!$B$10,"Y","Z"))</f>
        <v>X</v>
      </c>
      <c r="AD462" s="16" t="str">
        <f aca="false">AA462&amp;AC462</f>
        <v>CX</v>
      </c>
      <c r="AE462" s="22" t="n">
        <f aca="false">DATA!I462</f>
        <v>0.13</v>
      </c>
      <c r="AF462" s="18" t="n">
        <f aca="false">DATA!L462</f>
        <v>157</v>
      </c>
      <c r="AG462" s="16" t="str">
        <f aca="false">DATA!K462</f>
        <v>D</v>
      </c>
      <c r="AH462" s="18" t="n">
        <f aca="false">IF(AE462&gt;=PARAMETER!$B$12,1,0)</f>
        <v>0</v>
      </c>
      <c r="AI462" s="18" t="n">
        <f aca="false">IF(AF462&gt;=PARAMETER!$B$13,1,0)</f>
        <v>1</v>
      </c>
      <c r="AJ462" s="18" t="n">
        <f aca="false">IF(AND(AH462=1,AI462=1),1,0)</f>
        <v>0</v>
      </c>
    </row>
    <row r="463" customFormat="false" ht="15" hidden="false" customHeight="false" outlineLevel="0" collapsed="false">
      <c r="A463" s="16" t="str">
        <f aca="false">DATA!A463</f>
        <v>ITM10461</v>
      </c>
      <c r="B463" s="16" t="str">
        <f aca="false">DATA!B463</f>
        <v>Apparel</v>
      </c>
      <c r="C463" s="17" t="n">
        <f aca="false">DATA!C463</f>
        <v>81</v>
      </c>
      <c r="D463" s="17" t="n">
        <f aca="false">DATA!D463</f>
        <v>18</v>
      </c>
      <c r="E463" s="18" t="n">
        <f aca="false">DATA!F463</f>
        <v>3</v>
      </c>
      <c r="F463" s="19" t="n">
        <f aca="false">DATA!G463</f>
        <v>3.18</v>
      </c>
      <c r="G463" s="19" t="n">
        <f aca="false">DATA!H463</f>
        <v>0.72</v>
      </c>
      <c r="H463" s="18" t="n">
        <f aca="false">DATA!E463</f>
        <v>6</v>
      </c>
      <c r="I463" s="20" t="n">
        <f aca="false">F463*E463</f>
        <v>9.54</v>
      </c>
      <c r="J463" s="20" t="n">
        <f aca="false">PARAMETER!$B$4*G463*SQRT(E463)</f>
        <v>2.0512584380836</v>
      </c>
      <c r="K463" s="20" t="n">
        <f aca="false">I463+J463</f>
        <v>11.5912584380836</v>
      </c>
      <c r="L463" s="20" t="n">
        <f aca="false">K463+F463*H463</f>
        <v>30.6712584380836</v>
      </c>
      <c r="M463" s="16" t="str">
        <f aca="false">IF(C463&lt;=K463,"REORDER",IF(C463&gt;L463,"OVERSTOCK","OK"))</f>
        <v>OVERSTOCK</v>
      </c>
      <c r="N463" s="16" t="str">
        <f aca="false">IF(C463&lt;=D463,"REORDER","OK")</f>
        <v>OK</v>
      </c>
      <c r="O463" s="18" t="n">
        <f aca="false">IF(D463&lt;I463,1,0)</f>
        <v>0</v>
      </c>
      <c r="P463" s="20" t="n">
        <f aca="false">C463/F463</f>
        <v>25.4716981132075</v>
      </c>
      <c r="Q463" s="19" t="n">
        <f aca="false">DATA!N463</f>
        <v>39.3</v>
      </c>
      <c r="R463" s="19" t="n">
        <f aca="false">DATA!O463</f>
        <v>1.51</v>
      </c>
      <c r="S463" s="17" t="n">
        <f aca="false">C463*Q463</f>
        <v>3183.3</v>
      </c>
      <c r="T463" s="19" t="n">
        <f aca="false">C463*R463</f>
        <v>122.31</v>
      </c>
      <c r="U463" s="20" t="n">
        <f aca="false">MAX(0,C463-L463)</f>
        <v>50.3287415619164</v>
      </c>
      <c r="V463" s="17" t="n">
        <f aca="false">U463*Q463</f>
        <v>1977.91954338331</v>
      </c>
      <c r="W463" s="19" t="n">
        <f aca="false">U463*R463</f>
        <v>75.9963997584938</v>
      </c>
      <c r="X463" s="20" t="n">
        <f aca="false">MAX(0,K463-C463)</f>
        <v>0</v>
      </c>
      <c r="Y463" s="17" t="n">
        <f aca="false">F463*PARAMETER!$B$5*Q463</f>
        <v>45615.51</v>
      </c>
      <c r="Z463" s="21" t="n">
        <f aca="false">SUMIF($Y$2:$Y$3205,"&gt;="&amp;Y463)/SUM($Y$2:$Y$3205)</f>
        <v>0.99956392332425</v>
      </c>
      <c r="AA463" s="16" t="str">
        <f aca="false">IF(Z463&lt;=PARAMETER!$B$7,"A",IF(Z463&lt;=PARAMETER!$B$8,"B","C"))</f>
        <v>C</v>
      </c>
      <c r="AB463" s="22" t="n">
        <f aca="false">G463/F463</f>
        <v>0.226415094339623</v>
      </c>
      <c r="AC463" s="16" t="str">
        <f aca="false">IF(AB463&lt;=PARAMETER!$B$9,"X",IF(AB463&lt;=PARAMETER!$B$10,"Y","Z"))</f>
        <v>X</v>
      </c>
      <c r="AD463" s="16" t="str">
        <f aca="false">AA463&amp;AC463</f>
        <v>CX</v>
      </c>
      <c r="AE463" s="22" t="n">
        <f aca="false">DATA!I463</f>
        <v>0.96</v>
      </c>
      <c r="AF463" s="18" t="n">
        <f aca="false">DATA!L463</f>
        <v>82</v>
      </c>
      <c r="AG463" s="16" t="str">
        <f aca="false">DATA!K463</f>
        <v>B</v>
      </c>
      <c r="AH463" s="18" t="n">
        <f aca="false">IF(AE463&gt;=PARAMETER!$B$12,1,0)</f>
        <v>1</v>
      </c>
      <c r="AI463" s="18" t="n">
        <f aca="false">IF(AF463&gt;=PARAMETER!$B$13,1,0)</f>
        <v>0</v>
      </c>
      <c r="AJ463" s="18" t="n">
        <f aca="false">IF(AND(AH463=1,AI463=1),1,0)</f>
        <v>0</v>
      </c>
    </row>
    <row r="464" customFormat="false" ht="15" hidden="false" customHeight="false" outlineLevel="0" collapsed="false">
      <c r="A464" s="16" t="str">
        <f aca="false">DATA!A464</f>
        <v>ITM10462</v>
      </c>
      <c r="B464" s="16" t="str">
        <f aca="false">DATA!B464</f>
        <v>Automotive</v>
      </c>
      <c r="C464" s="17" t="n">
        <f aca="false">DATA!C464</f>
        <v>105</v>
      </c>
      <c r="D464" s="17" t="n">
        <f aca="false">DATA!D464</f>
        <v>20</v>
      </c>
      <c r="E464" s="18" t="n">
        <f aca="false">DATA!F464</f>
        <v>3</v>
      </c>
      <c r="F464" s="19" t="n">
        <f aca="false">DATA!G464</f>
        <v>37.85</v>
      </c>
      <c r="G464" s="19" t="n">
        <f aca="false">DATA!H464</f>
        <v>9.61</v>
      </c>
      <c r="H464" s="18" t="n">
        <f aca="false">DATA!E464</f>
        <v>6</v>
      </c>
      <c r="I464" s="20" t="n">
        <f aca="false">F464*E464</f>
        <v>113.55</v>
      </c>
      <c r="J464" s="20" t="n">
        <f aca="false">PARAMETER!$B$4*G464*SQRT(E464)</f>
        <v>27.3786022083103</v>
      </c>
      <c r="K464" s="20" t="n">
        <f aca="false">I464+J464</f>
        <v>140.92860220831</v>
      </c>
      <c r="L464" s="20" t="n">
        <f aca="false">K464+F464*H464</f>
        <v>368.02860220831</v>
      </c>
      <c r="M464" s="16" t="str">
        <f aca="false">IF(C464&lt;=K464,"REORDER",IF(C464&gt;L464,"OVERSTOCK","OK"))</f>
        <v>REORDER</v>
      </c>
      <c r="N464" s="16" t="str">
        <f aca="false">IF(C464&lt;=D464,"REORDER","OK")</f>
        <v>OK</v>
      </c>
      <c r="O464" s="18" t="n">
        <f aca="false">IF(D464&lt;I464,1,0)</f>
        <v>1</v>
      </c>
      <c r="P464" s="20" t="n">
        <f aca="false">C464/F464</f>
        <v>2.77410832232497</v>
      </c>
      <c r="Q464" s="19" t="n">
        <f aca="false">DATA!N464</f>
        <v>190.65</v>
      </c>
      <c r="R464" s="19" t="n">
        <f aca="false">DATA!O464</f>
        <v>0.13</v>
      </c>
      <c r="S464" s="17" t="n">
        <f aca="false">C464*Q464</f>
        <v>20018.25</v>
      </c>
      <c r="T464" s="19" t="n">
        <f aca="false">C464*R464</f>
        <v>13.65</v>
      </c>
      <c r="U464" s="20" t="n">
        <f aca="false">MAX(0,C464-L464)</f>
        <v>0</v>
      </c>
      <c r="V464" s="17" t="n">
        <f aca="false">U464*Q464</f>
        <v>0</v>
      </c>
      <c r="W464" s="19" t="n">
        <f aca="false">U464*R464</f>
        <v>0</v>
      </c>
      <c r="X464" s="20" t="n">
        <f aca="false">MAX(0,K464-C464)</f>
        <v>35.9286022083103</v>
      </c>
      <c r="Y464" s="17" t="n">
        <f aca="false">F464*PARAMETER!$B$5*Q464</f>
        <v>2633877.4125</v>
      </c>
      <c r="Z464" s="21" t="n">
        <f aca="false">SUMIF($Y$2:$Y$3205,"&gt;="&amp;Y464)/SUM($Y$2:$Y$3205)</f>
        <v>0.14152053463716</v>
      </c>
      <c r="AA464" s="16" t="str">
        <f aca="false">IF(Z464&lt;=PARAMETER!$B$7,"A",IF(Z464&lt;=PARAMETER!$B$8,"B","C"))</f>
        <v>A</v>
      </c>
      <c r="AB464" s="22" t="n">
        <f aca="false">G464/F464</f>
        <v>0.253896961690885</v>
      </c>
      <c r="AC464" s="16" t="str">
        <f aca="false">IF(AB464&lt;=PARAMETER!$B$9,"X",IF(AB464&lt;=PARAMETER!$B$10,"Y","Z"))</f>
        <v>Y</v>
      </c>
      <c r="AD464" s="16" t="str">
        <f aca="false">AA464&amp;AC464</f>
        <v>AY</v>
      </c>
      <c r="AE464" s="22" t="n">
        <f aca="false">DATA!I464</f>
        <v>0.61</v>
      </c>
      <c r="AF464" s="18" t="n">
        <f aca="false">DATA!L464</f>
        <v>175</v>
      </c>
      <c r="AG464" s="16" t="str">
        <f aca="false">DATA!K464</f>
        <v>A</v>
      </c>
      <c r="AH464" s="18" t="n">
        <f aca="false">IF(AE464&gt;=PARAMETER!$B$12,1,0)</f>
        <v>0</v>
      </c>
      <c r="AI464" s="18" t="n">
        <f aca="false">IF(AF464&gt;=PARAMETER!$B$13,1,0)</f>
        <v>1</v>
      </c>
      <c r="AJ464" s="18" t="n">
        <f aca="false">IF(AND(AH464=1,AI464=1),1,0)</f>
        <v>0</v>
      </c>
    </row>
    <row r="465" customFormat="false" ht="15" hidden="false" customHeight="false" outlineLevel="0" collapsed="false">
      <c r="A465" s="16" t="str">
        <f aca="false">DATA!A465</f>
        <v>ITM10463</v>
      </c>
      <c r="B465" s="16" t="str">
        <f aca="false">DATA!B465</f>
        <v>Apparel</v>
      </c>
      <c r="C465" s="17" t="n">
        <f aca="false">DATA!C465</f>
        <v>465</v>
      </c>
      <c r="D465" s="17" t="n">
        <f aca="false">DATA!D465</f>
        <v>51</v>
      </c>
      <c r="E465" s="18" t="n">
        <f aca="false">DATA!F465</f>
        <v>3</v>
      </c>
      <c r="F465" s="19" t="n">
        <f aca="false">DATA!G465</f>
        <v>4.88</v>
      </c>
      <c r="G465" s="19" t="n">
        <f aca="false">DATA!H465</f>
        <v>3.77</v>
      </c>
      <c r="H465" s="18" t="n">
        <f aca="false">DATA!E465</f>
        <v>8</v>
      </c>
      <c r="I465" s="20" t="n">
        <f aca="false">F465*E465</f>
        <v>14.64</v>
      </c>
      <c r="J465" s="20" t="n">
        <f aca="false">PARAMETER!$B$4*G465*SQRT(E465)</f>
        <v>10.74061709941</v>
      </c>
      <c r="K465" s="20" t="n">
        <f aca="false">I465+J465</f>
        <v>25.38061709941</v>
      </c>
      <c r="L465" s="20" t="n">
        <f aca="false">K465+F465*H465</f>
        <v>64.42061709941</v>
      </c>
      <c r="M465" s="16" t="str">
        <f aca="false">IF(C465&lt;=K465,"REORDER",IF(C465&gt;L465,"OVERSTOCK","OK"))</f>
        <v>OVERSTOCK</v>
      </c>
      <c r="N465" s="16" t="str">
        <f aca="false">IF(C465&lt;=D465,"REORDER","OK")</f>
        <v>OK</v>
      </c>
      <c r="O465" s="18" t="n">
        <f aca="false">IF(D465&lt;I465,1,0)</f>
        <v>0</v>
      </c>
      <c r="P465" s="20" t="n">
        <f aca="false">C465/F465</f>
        <v>95.2868852459016</v>
      </c>
      <c r="Q465" s="19" t="n">
        <f aca="false">DATA!N465</f>
        <v>170.06</v>
      </c>
      <c r="R465" s="19" t="n">
        <f aca="false">DATA!O465</f>
        <v>1.4</v>
      </c>
      <c r="S465" s="17" t="n">
        <f aca="false">C465*Q465</f>
        <v>79077.9</v>
      </c>
      <c r="T465" s="19" t="n">
        <f aca="false">C465*R465</f>
        <v>651</v>
      </c>
      <c r="U465" s="20" t="n">
        <f aca="false">MAX(0,C465-L465)</f>
        <v>400.57938290059</v>
      </c>
      <c r="V465" s="17" t="n">
        <f aca="false">U465*Q465</f>
        <v>68122.5298560743</v>
      </c>
      <c r="W465" s="19" t="n">
        <f aca="false">U465*R465</f>
        <v>560.811136060826</v>
      </c>
      <c r="X465" s="20" t="n">
        <f aca="false">MAX(0,K465-C465)</f>
        <v>0</v>
      </c>
      <c r="Y465" s="17" t="n">
        <f aca="false">F465*PARAMETER!$B$5*Q465</f>
        <v>302910.872</v>
      </c>
      <c r="Z465" s="21" t="n">
        <f aca="false">SUMIF($Y$2:$Y$3205,"&gt;="&amp;Y465)/SUM($Y$2:$Y$3205)</f>
        <v>0.959933783457191</v>
      </c>
      <c r="AA465" s="16" t="str">
        <f aca="false">IF(Z465&lt;=PARAMETER!$B$7,"A",IF(Z465&lt;=PARAMETER!$B$8,"B","C"))</f>
        <v>C</v>
      </c>
      <c r="AB465" s="22" t="n">
        <f aca="false">G465/F465</f>
        <v>0.772540983606557</v>
      </c>
      <c r="AC465" s="16" t="str">
        <f aca="false">IF(AB465&lt;=PARAMETER!$B$9,"X",IF(AB465&lt;=PARAMETER!$B$10,"Y","Z"))</f>
        <v>Z</v>
      </c>
      <c r="AD465" s="16" t="str">
        <f aca="false">AA465&amp;AC465</f>
        <v>CZ</v>
      </c>
      <c r="AE465" s="22" t="n">
        <f aca="false">DATA!I465</f>
        <v>0.38</v>
      </c>
      <c r="AF465" s="18" t="n">
        <f aca="false">DATA!L465</f>
        <v>140</v>
      </c>
      <c r="AG465" s="16" t="str">
        <f aca="false">DATA!K465</f>
        <v>C</v>
      </c>
      <c r="AH465" s="18" t="n">
        <f aca="false">IF(AE465&gt;=PARAMETER!$B$12,1,0)</f>
        <v>0</v>
      </c>
      <c r="AI465" s="18" t="n">
        <f aca="false">IF(AF465&gt;=PARAMETER!$B$13,1,0)</f>
        <v>1</v>
      </c>
      <c r="AJ465" s="18" t="n">
        <f aca="false">IF(AND(AH465=1,AI465=1),1,0)</f>
        <v>0</v>
      </c>
    </row>
    <row r="466" customFormat="false" ht="15" hidden="false" customHeight="false" outlineLevel="0" collapsed="false">
      <c r="A466" s="16" t="str">
        <f aca="false">DATA!A466</f>
        <v>ITM10464</v>
      </c>
      <c r="B466" s="16" t="str">
        <f aca="false">DATA!B466</f>
        <v>Apparel</v>
      </c>
      <c r="C466" s="17" t="n">
        <f aca="false">DATA!C466</f>
        <v>229</v>
      </c>
      <c r="D466" s="17" t="n">
        <f aca="false">DATA!D466</f>
        <v>22</v>
      </c>
      <c r="E466" s="18" t="n">
        <f aca="false">DATA!F466</f>
        <v>8</v>
      </c>
      <c r="F466" s="19" t="n">
        <f aca="false">DATA!G466</f>
        <v>33.17</v>
      </c>
      <c r="G466" s="19" t="n">
        <f aca="false">DATA!H466</f>
        <v>2.3</v>
      </c>
      <c r="H466" s="18" t="n">
        <f aca="false">DATA!E466</f>
        <v>12</v>
      </c>
      <c r="I466" s="20" t="n">
        <f aca="false">F466*E466</f>
        <v>265.36</v>
      </c>
      <c r="J466" s="20" t="n">
        <f aca="false">PARAMETER!$B$4*G466*SQRT(E466)</f>
        <v>10.7004018138254</v>
      </c>
      <c r="K466" s="20" t="n">
        <f aca="false">I466+J466</f>
        <v>276.060401813825</v>
      </c>
      <c r="L466" s="20" t="n">
        <f aca="false">K466+F466*H466</f>
        <v>674.100401813825</v>
      </c>
      <c r="M466" s="16" t="str">
        <f aca="false">IF(C466&lt;=K466,"REORDER",IF(C466&gt;L466,"OVERSTOCK","OK"))</f>
        <v>REORDER</v>
      </c>
      <c r="N466" s="16" t="str">
        <f aca="false">IF(C466&lt;=D466,"REORDER","OK")</f>
        <v>OK</v>
      </c>
      <c r="O466" s="18" t="n">
        <f aca="false">IF(D466&lt;I466,1,0)</f>
        <v>1</v>
      </c>
      <c r="P466" s="20" t="n">
        <f aca="false">C466/F466</f>
        <v>6.90382876092855</v>
      </c>
      <c r="Q466" s="19" t="n">
        <f aca="false">DATA!N466</f>
        <v>62.27</v>
      </c>
      <c r="R466" s="19" t="n">
        <f aca="false">DATA!O466</f>
        <v>1.67</v>
      </c>
      <c r="S466" s="17" t="n">
        <f aca="false">C466*Q466</f>
        <v>14259.83</v>
      </c>
      <c r="T466" s="19" t="n">
        <f aca="false">C466*R466</f>
        <v>382.43</v>
      </c>
      <c r="U466" s="20" t="n">
        <f aca="false">MAX(0,C466-L466)</f>
        <v>0</v>
      </c>
      <c r="V466" s="17" t="n">
        <f aca="false">U466*Q466</f>
        <v>0</v>
      </c>
      <c r="W466" s="19" t="n">
        <f aca="false">U466*R466</f>
        <v>0</v>
      </c>
      <c r="X466" s="20" t="n">
        <f aca="false">MAX(0,K466-C466)</f>
        <v>47.0604018138254</v>
      </c>
      <c r="Y466" s="17" t="n">
        <f aca="false">F466*PARAMETER!$B$5*Q466</f>
        <v>753906.0035</v>
      </c>
      <c r="Z466" s="21" t="n">
        <f aca="false">SUMIF($Y$2:$Y$3205,"&gt;="&amp;Y466)/SUM($Y$2:$Y$3205)</f>
        <v>0.826016729582968</v>
      </c>
      <c r="AA466" s="16" t="str">
        <f aca="false">IF(Z466&lt;=PARAMETER!$B$7,"A",IF(Z466&lt;=PARAMETER!$B$8,"B","C"))</f>
        <v>B</v>
      </c>
      <c r="AB466" s="22" t="n">
        <f aca="false">G466/F466</f>
        <v>0.069339764847754</v>
      </c>
      <c r="AC466" s="16" t="str">
        <f aca="false">IF(AB466&lt;=PARAMETER!$B$9,"X",IF(AB466&lt;=PARAMETER!$B$10,"Y","Z"))</f>
        <v>X</v>
      </c>
      <c r="AD466" s="16" t="str">
        <f aca="false">AA466&amp;AC466</f>
        <v>BX</v>
      </c>
      <c r="AE466" s="22" t="n">
        <f aca="false">DATA!I466</f>
        <v>0.44</v>
      </c>
      <c r="AF466" s="18" t="n">
        <f aca="false">DATA!L466</f>
        <v>27</v>
      </c>
      <c r="AG466" s="16" t="str">
        <f aca="false">DATA!K466</f>
        <v>D</v>
      </c>
      <c r="AH466" s="18" t="n">
        <f aca="false">IF(AE466&gt;=PARAMETER!$B$12,1,0)</f>
        <v>0</v>
      </c>
      <c r="AI466" s="18" t="n">
        <f aca="false">IF(AF466&gt;=PARAMETER!$B$13,1,0)</f>
        <v>0</v>
      </c>
      <c r="AJ466" s="18" t="n">
        <f aca="false">IF(AND(AH466=1,AI466=1),1,0)</f>
        <v>0</v>
      </c>
    </row>
    <row r="467" customFormat="false" ht="15" hidden="false" customHeight="false" outlineLevel="0" collapsed="false">
      <c r="A467" s="16" t="str">
        <f aca="false">DATA!A467</f>
        <v>ITM10465</v>
      </c>
      <c r="B467" s="16" t="str">
        <f aca="false">DATA!B467</f>
        <v>Apparel</v>
      </c>
      <c r="C467" s="17" t="n">
        <f aca="false">DATA!C467</f>
        <v>97</v>
      </c>
      <c r="D467" s="17" t="n">
        <f aca="false">DATA!D467</f>
        <v>45</v>
      </c>
      <c r="E467" s="18" t="n">
        <f aca="false">DATA!F467</f>
        <v>9</v>
      </c>
      <c r="F467" s="19" t="n">
        <f aca="false">DATA!G467</f>
        <v>1.9</v>
      </c>
      <c r="G467" s="19" t="n">
        <f aca="false">DATA!H467</f>
        <v>8.58</v>
      </c>
      <c r="H467" s="18" t="n">
        <f aca="false">DATA!E467</f>
        <v>11</v>
      </c>
      <c r="I467" s="20" t="n">
        <f aca="false">F467*E467</f>
        <v>17.1</v>
      </c>
      <c r="J467" s="20" t="n">
        <f aca="false">PARAMETER!$B$4*G467*SQRT(E467)</f>
        <v>42.3385323577309</v>
      </c>
      <c r="K467" s="20" t="n">
        <f aca="false">I467+J467</f>
        <v>59.4385323577309</v>
      </c>
      <c r="L467" s="20" t="n">
        <f aca="false">K467+F467*H467</f>
        <v>80.3385323577309</v>
      </c>
      <c r="M467" s="16" t="str">
        <f aca="false">IF(C467&lt;=K467,"REORDER",IF(C467&gt;L467,"OVERSTOCK","OK"))</f>
        <v>OVERSTOCK</v>
      </c>
      <c r="N467" s="16" t="str">
        <f aca="false">IF(C467&lt;=D467,"REORDER","OK")</f>
        <v>OK</v>
      </c>
      <c r="O467" s="18" t="n">
        <f aca="false">IF(D467&lt;I467,1,0)</f>
        <v>0</v>
      </c>
      <c r="P467" s="20" t="n">
        <f aca="false">C467/F467</f>
        <v>51.0526315789474</v>
      </c>
      <c r="Q467" s="19" t="n">
        <f aca="false">DATA!N467</f>
        <v>86.23</v>
      </c>
      <c r="R467" s="19" t="n">
        <f aca="false">DATA!O467</f>
        <v>1.1</v>
      </c>
      <c r="S467" s="17" t="n">
        <f aca="false">C467*Q467</f>
        <v>8364.31</v>
      </c>
      <c r="T467" s="19" t="n">
        <f aca="false">C467*R467</f>
        <v>106.7</v>
      </c>
      <c r="U467" s="20" t="n">
        <f aca="false">MAX(0,C467-L467)</f>
        <v>16.6614676422691</v>
      </c>
      <c r="V467" s="17" t="n">
        <f aca="false">U467*Q467</f>
        <v>1436.71835479287</v>
      </c>
      <c r="W467" s="19" t="n">
        <f aca="false">U467*R467</f>
        <v>18.327614406496</v>
      </c>
      <c r="X467" s="20" t="n">
        <f aca="false">MAX(0,K467-C467)</f>
        <v>0</v>
      </c>
      <c r="Y467" s="17" t="n">
        <f aca="false">F467*PARAMETER!$B$5*Q467</f>
        <v>59800.505</v>
      </c>
      <c r="Z467" s="21" t="n">
        <f aca="false">SUMIF($Y$2:$Y$3205,"&gt;="&amp;Y467)/SUM($Y$2:$Y$3205)</f>
        <v>0.999019476419138</v>
      </c>
      <c r="AA467" s="16" t="str">
        <f aca="false">IF(Z467&lt;=PARAMETER!$B$7,"A",IF(Z467&lt;=PARAMETER!$B$8,"B","C"))</f>
        <v>C</v>
      </c>
      <c r="AB467" s="22" t="n">
        <f aca="false">G467/F467</f>
        <v>4.51578947368421</v>
      </c>
      <c r="AC467" s="16" t="str">
        <f aca="false">IF(AB467&lt;=PARAMETER!$B$9,"X",IF(AB467&lt;=PARAMETER!$B$10,"Y","Z"))</f>
        <v>Z</v>
      </c>
      <c r="AD467" s="16" t="str">
        <f aca="false">AA467&amp;AC467</f>
        <v>CZ</v>
      </c>
      <c r="AE467" s="22" t="n">
        <f aca="false">DATA!I467</f>
        <v>0.74</v>
      </c>
      <c r="AF467" s="18" t="n">
        <f aca="false">DATA!L467</f>
        <v>135</v>
      </c>
      <c r="AG467" s="16" t="str">
        <f aca="false">DATA!K467</f>
        <v>A</v>
      </c>
      <c r="AH467" s="18" t="n">
        <f aca="false">IF(AE467&gt;=PARAMETER!$B$12,1,0)</f>
        <v>0</v>
      </c>
      <c r="AI467" s="18" t="n">
        <f aca="false">IF(AF467&gt;=PARAMETER!$B$13,1,0)</f>
        <v>1</v>
      </c>
      <c r="AJ467" s="18" t="n">
        <f aca="false">IF(AND(AH467=1,AI467=1),1,0)</f>
        <v>0</v>
      </c>
    </row>
    <row r="468" customFormat="false" ht="15" hidden="false" customHeight="false" outlineLevel="0" collapsed="false">
      <c r="A468" s="16" t="str">
        <f aca="false">DATA!A468</f>
        <v>ITM10466</v>
      </c>
      <c r="B468" s="16" t="str">
        <f aca="false">DATA!B468</f>
        <v>Apparel</v>
      </c>
      <c r="C468" s="17" t="n">
        <f aca="false">DATA!C468</f>
        <v>221</v>
      </c>
      <c r="D468" s="17" t="n">
        <f aca="false">DATA!D468</f>
        <v>22</v>
      </c>
      <c r="E468" s="18" t="n">
        <f aca="false">DATA!F468</f>
        <v>9</v>
      </c>
      <c r="F468" s="19" t="n">
        <f aca="false">DATA!G468</f>
        <v>41.76</v>
      </c>
      <c r="G468" s="19" t="n">
        <f aca="false">DATA!H468</f>
        <v>7.18</v>
      </c>
      <c r="H468" s="18" t="n">
        <f aca="false">DATA!E468</f>
        <v>5</v>
      </c>
      <c r="I468" s="20" t="n">
        <f aca="false">F468*E468</f>
        <v>375.84</v>
      </c>
      <c r="J468" s="20" t="n">
        <f aca="false">PARAMETER!$B$4*G468*SQRT(E468)</f>
        <v>35.4301471245347</v>
      </c>
      <c r="K468" s="20" t="n">
        <f aca="false">I468+J468</f>
        <v>411.270147124535</v>
      </c>
      <c r="L468" s="20" t="n">
        <f aca="false">K468+F468*H468</f>
        <v>620.070147124535</v>
      </c>
      <c r="M468" s="16" t="str">
        <f aca="false">IF(C468&lt;=K468,"REORDER",IF(C468&gt;L468,"OVERSTOCK","OK"))</f>
        <v>REORDER</v>
      </c>
      <c r="N468" s="16" t="str">
        <f aca="false">IF(C468&lt;=D468,"REORDER","OK")</f>
        <v>OK</v>
      </c>
      <c r="O468" s="18" t="n">
        <f aca="false">IF(D468&lt;I468,1,0)</f>
        <v>1</v>
      </c>
      <c r="P468" s="20" t="n">
        <f aca="false">C468/F468</f>
        <v>5.29214559386973</v>
      </c>
      <c r="Q468" s="19" t="n">
        <f aca="false">DATA!N468</f>
        <v>188.59</v>
      </c>
      <c r="R468" s="19" t="n">
        <f aca="false">DATA!O468</f>
        <v>1.93</v>
      </c>
      <c r="S468" s="17" t="n">
        <f aca="false">C468*Q468</f>
        <v>41678.39</v>
      </c>
      <c r="T468" s="19" t="n">
        <f aca="false">C468*R468</f>
        <v>426.53</v>
      </c>
      <c r="U468" s="20" t="n">
        <f aca="false">MAX(0,C468-L468)</f>
        <v>0</v>
      </c>
      <c r="V468" s="17" t="n">
        <f aca="false">U468*Q468</f>
        <v>0</v>
      </c>
      <c r="W468" s="19" t="n">
        <f aca="false">U468*R468</f>
        <v>0</v>
      </c>
      <c r="X468" s="20" t="n">
        <f aca="false">MAX(0,K468-C468)</f>
        <v>190.270147124535</v>
      </c>
      <c r="Y468" s="17" t="n">
        <f aca="false">F468*PARAMETER!$B$5*Q468</f>
        <v>2874564.216</v>
      </c>
      <c r="Z468" s="21" t="n">
        <f aca="false">SUMIF($Y$2:$Y$3205,"&gt;="&amp;Y468)/SUM($Y$2:$Y$3205)</f>
        <v>0.095879522519101</v>
      </c>
      <c r="AA468" s="16" t="str">
        <f aca="false">IF(Z468&lt;=PARAMETER!$B$7,"A",IF(Z468&lt;=PARAMETER!$B$8,"B","C"))</f>
        <v>A</v>
      </c>
      <c r="AB468" s="22" t="n">
        <f aca="false">G468/F468</f>
        <v>0.171934865900383</v>
      </c>
      <c r="AC468" s="16" t="str">
        <f aca="false">IF(AB468&lt;=PARAMETER!$B$9,"X",IF(AB468&lt;=PARAMETER!$B$10,"Y","Z"))</f>
        <v>X</v>
      </c>
      <c r="AD468" s="16" t="str">
        <f aca="false">AA468&amp;AC468</f>
        <v>AX</v>
      </c>
      <c r="AE468" s="22" t="n">
        <f aca="false">DATA!I468</f>
        <v>0.43</v>
      </c>
      <c r="AF468" s="18" t="n">
        <f aca="false">DATA!L468</f>
        <v>16</v>
      </c>
      <c r="AG468" s="16" t="str">
        <f aca="false">DATA!K468</f>
        <v>C</v>
      </c>
      <c r="AH468" s="18" t="n">
        <f aca="false">IF(AE468&gt;=PARAMETER!$B$12,1,0)</f>
        <v>0</v>
      </c>
      <c r="AI468" s="18" t="n">
        <f aca="false">IF(AF468&gt;=PARAMETER!$B$13,1,0)</f>
        <v>0</v>
      </c>
      <c r="AJ468" s="18" t="n">
        <f aca="false">IF(AND(AH468=1,AI468=1),1,0)</f>
        <v>0</v>
      </c>
    </row>
    <row r="469" customFormat="false" ht="15" hidden="false" customHeight="false" outlineLevel="0" collapsed="false">
      <c r="A469" s="16" t="str">
        <f aca="false">DATA!A469</f>
        <v>ITM10467</v>
      </c>
      <c r="B469" s="16" t="str">
        <f aca="false">DATA!B469</f>
        <v>Groceries</v>
      </c>
      <c r="C469" s="17" t="n">
        <f aca="false">DATA!C469</f>
        <v>321</v>
      </c>
      <c r="D469" s="17" t="n">
        <f aca="false">DATA!D469</f>
        <v>21</v>
      </c>
      <c r="E469" s="18" t="n">
        <f aca="false">DATA!F469</f>
        <v>7</v>
      </c>
      <c r="F469" s="19" t="n">
        <f aca="false">DATA!G469</f>
        <v>9.56</v>
      </c>
      <c r="G469" s="19" t="n">
        <f aca="false">DATA!H469</f>
        <v>1.32</v>
      </c>
      <c r="H469" s="18" t="n">
        <f aca="false">DATA!E469</f>
        <v>11</v>
      </c>
      <c r="I469" s="20" t="n">
        <f aca="false">F469*E469</f>
        <v>66.92</v>
      </c>
      <c r="J469" s="20" t="n">
        <f aca="false">PARAMETER!$B$4*G469*SQRT(E469)</f>
        <v>5.74447320482139</v>
      </c>
      <c r="K469" s="20" t="n">
        <f aca="false">I469+J469</f>
        <v>72.6644732048214</v>
      </c>
      <c r="L469" s="20" t="n">
        <f aca="false">K469+F469*H469</f>
        <v>177.824473204821</v>
      </c>
      <c r="M469" s="16" t="str">
        <f aca="false">IF(C469&lt;=K469,"REORDER",IF(C469&gt;L469,"OVERSTOCK","OK"))</f>
        <v>OVERSTOCK</v>
      </c>
      <c r="N469" s="16" t="str">
        <f aca="false">IF(C469&lt;=D469,"REORDER","OK")</f>
        <v>OK</v>
      </c>
      <c r="O469" s="18" t="n">
        <f aca="false">IF(D469&lt;I469,1,0)</f>
        <v>1</v>
      </c>
      <c r="P469" s="20" t="n">
        <f aca="false">C469/F469</f>
        <v>33.5774058577406</v>
      </c>
      <c r="Q469" s="19" t="n">
        <f aca="false">DATA!N469</f>
        <v>57.58</v>
      </c>
      <c r="R469" s="19" t="n">
        <f aca="false">DATA!O469</f>
        <v>0.11</v>
      </c>
      <c r="S469" s="17" t="n">
        <f aca="false">C469*Q469</f>
        <v>18483.18</v>
      </c>
      <c r="T469" s="19" t="n">
        <f aca="false">C469*R469</f>
        <v>35.31</v>
      </c>
      <c r="U469" s="20" t="n">
        <f aca="false">MAX(0,C469-L469)</f>
        <v>143.175526795179</v>
      </c>
      <c r="V469" s="17" t="n">
        <f aca="false">U469*Q469</f>
        <v>8244.04683286638</v>
      </c>
      <c r="W469" s="19" t="n">
        <f aca="false">U469*R469</f>
        <v>15.7493079474696</v>
      </c>
      <c r="X469" s="20" t="n">
        <f aca="false">MAX(0,K469-C469)</f>
        <v>0</v>
      </c>
      <c r="Y469" s="17" t="n">
        <f aca="false">F469*PARAMETER!$B$5*Q469</f>
        <v>200919.652</v>
      </c>
      <c r="Z469" s="21" t="n">
        <f aca="false">SUMIF($Y$2:$Y$3205,"&gt;="&amp;Y469)/SUM($Y$2:$Y$3205)</f>
        <v>0.982523203556424</v>
      </c>
      <c r="AA469" s="16" t="str">
        <f aca="false">IF(Z469&lt;=PARAMETER!$B$7,"A",IF(Z469&lt;=PARAMETER!$B$8,"B","C"))</f>
        <v>C</v>
      </c>
      <c r="AB469" s="22" t="n">
        <f aca="false">G469/F469</f>
        <v>0.138075313807531</v>
      </c>
      <c r="AC469" s="16" t="str">
        <f aca="false">IF(AB469&lt;=PARAMETER!$B$9,"X",IF(AB469&lt;=PARAMETER!$B$10,"Y","Z"))</f>
        <v>X</v>
      </c>
      <c r="AD469" s="16" t="str">
        <f aca="false">AA469&amp;AC469</f>
        <v>CX</v>
      </c>
      <c r="AE469" s="22" t="n">
        <f aca="false">DATA!I469</f>
        <v>0.3</v>
      </c>
      <c r="AF469" s="18" t="n">
        <f aca="false">DATA!L469</f>
        <v>172</v>
      </c>
      <c r="AG469" s="16" t="str">
        <f aca="false">DATA!K469</f>
        <v>A</v>
      </c>
      <c r="AH469" s="18" t="n">
        <f aca="false">IF(AE469&gt;=PARAMETER!$B$12,1,0)</f>
        <v>0</v>
      </c>
      <c r="AI469" s="18" t="n">
        <f aca="false">IF(AF469&gt;=PARAMETER!$B$13,1,0)</f>
        <v>1</v>
      </c>
      <c r="AJ469" s="18" t="n">
        <f aca="false">IF(AND(AH469=1,AI469=1),1,0)</f>
        <v>0</v>
      </c>
    </row>
    <row r="470" customFormat="false" ht="15" hidden="false" customHeight="false" outlineLevel="0" collapsed="false">
      <c r="A470" s="16" t="str">
        <f aca="false">DATA!A470</f>
        <v>ITM10468</v>
      </c>
      <c r="B470" s="16" t="str">
        <f aca="false">DATA!B470</f>
        <v>Electronics</v>
      </c>
      <c r="C470" s="17" t="n">
        <f aca="false">DATA!C470</f>
        <v>416</v>
      </c>
      <c r="D470" s="17" t="n">
        <f aca="false">DATA!D470</f>
        <v>46</v>
      </c>
      <c r="E470" s="18" t="n">
        <f aca="false">DATA!F470</f>
        <v>7</v>
      </c>
      <c r="F470" s="19" t="n">
        <f aca="false">DATA!G470</f>
        <v>26.26</v>
      </c>
      <c r="G470" s="19" t="n">
        <f aca="false">DATA!H470</f>
        <v>1.61</v>
      </c>
      <c r="H470" s="18" t="n">
        <f aca="false">DATA!E470</f>
        <v>8</v>
      </c>
      <c r="I470" s="20" t="n">
        <f aca="false">F470*E470</f>
        <v>183.82</v>
      </c>
      <c r="J470" s="20" t="n">
        <f aca="false">PARAMETER!$B$4*G470*SQRT(E470)</f>
        <v>7.00651656042609</v>
      </c>
      <c r="K470" s="20" t="n">
        <f aca="false">I470+J470</f>
        <v>190.826516560426</v>
      </c>
      <c r="L470" s="20" t="n">
        <f aca="false">K470+F470*H470</f>
        <v>400.906516560426</v>
      </c>
      <c r="M470" s="16" t="str">
        <f aca="false">IF(C470&lt;=K470,"REORDER",IF(C470&gt;L470,"OVERSTOCK","OK"))</f>
        <v>OVERSTOCK</v>
      </c>
      <c r="N470" s="16" t="str">
        <f aca="false">IF(C470&lt;=D470,"REORDER","OK")</f>
        <v>OK</v>
      </c>
      <c r="O470" s="18" t="n">
        <f aca="false">IF(D470&lt;I470,1,0)</f>
        <v>1</v>
      </c>
      <c r="P470" s="20" t="n">
        <f aca="false">C470/F470</f>
        <v>15.8415841584158</v>
      </c>
      <c r="Q470" s="19" t="n">
        <f aca="false">DATA!N470</f>
        <v>111.18</v>
      </c>
      <c r="R470" s="19" t="n">
        <f aca="false">DATA!O470</f>
        <v>1.66</v>
      </c>
      <c r="S470" s="17" t="n">
        <f aca="false">C470*Q470</f>
        <v>46250.88</v>
      </c>
      <c r="T470" s="19" t="n">
        <f aca="false">C470*R470</f>
        <v>690.56</v>
      </c>
      <c r="U470" s="20" t="n">
        <f aca="false">MAX(0,C470-L470)</f>
        <v>15.0934834395739</v>
      </c>
      <c r="V470" s="17" t="n">
        <f aca="false">U470*Q470</f>
        <v>1678.09348881183</v>
      </c>
      <c r="W470" s="19" t="n">
        <f aca="false">U470*R470</f>
        <v>25.0551825096927</v>
      </c>
      <c r="X470" s="20" t="n">
        <f aca="false">MAX(0,K470-C470)</f>
        <v>0</v>
      </c>
      <c r="Y470" s="17" t="n">
        <f aca="false">F470*PARAMETER!$B$5*Q470</f>
        <v>1065649.182</v>
      </c>
      <c r="Z470" s="21" t="n">
        <f aca="false">SUMIF($Y$2:$Y$3205,"&gt;="&amp;Y470)/SUM($Y$2:$Y$3205)</f>
        <v>0.699044008371264</v>
      </c>
      <c r="AA470" s="16" t="str">
        <f aca="false">IF(Z470&lt;=PARAMETER!$B$7,"A",IF(Z470&lt;=PARAMETER!$B$8,"B","C"))</f>
        <v>A</v>
      </c>
      <c r="AB470" s="22" t="n">
        <f aca="false">G470/F470</f>
        <v>0.0613099771515613</v>
      </c>
      <c r="AC470" s="16" t="str">
        <f aca="false">IF(AB470&lt;=PARAMETER!$B$9,"X",IF(AB470&lt;=PARAMETER!$B$10,"Y","Z"))</f>
        <v>X</v>
      </c>
      <c r="AD470" s="16" t="str">
        <f aca="false">AA470&amp;AC470</f>
        <v>AX</v>
      </c>
      <c r="AE470" s="22" t="n">
        <f aca="false">DATA!I470</f>
        <v>0.19</v>
      </c>
      <c r="AF470" s="18" t="n">
        <f aca="false">DATA!L470</f>
        <v>133</v>
      </c>
      <c r="AG470" s="16" t="str">
        <f aca="false">DATA!K470</f>
        <v>C</v>
      </c>
      <c r="AH470" s="18" t="n">
        <f aca="false">IF(AE470&gt;=PARAMETER!$B$12,1,0)</f>
        <v>0</v>
      </c>
      <c r="AI470" s="18" t="n">
        <f aca="false">IF(AF470&gt;=PARAMETER!$B$13,1,0)</f>
        <v>1</v>
      </c>
      <c r="AJ470" s="18" t="n">
        <f aca="false">IF(AND(AH470=1,AI470=1),1,0)</f>
        <v>0</v>
      </c>
    </row>
    <row r="471" customFormat="false" ht="15" hidden="false" customHeight="false" outlineLevel="0" collapsed="false">
      <c r="A471" s="16" t="str">
        <f aca="false">DATA!A471</f>
        <v>ITM10469</v>
      </c>
      <c r="B471" s="16" t="str">
        <f aca="false">DATA!B471</f>
        <v>Pharma</v>
      </c>
      <c r="C471" s="17" t="n">
        <f aca="false">DATA!C471</f>
        <v>242</v>
      </c>
      <c r="D471" s="17" t="n">
        <f aca="false">DATA!D471</f>
        <v>83</v>
      </c>
      <c r="E471" s="18" t="n">
        <f aca="false">DATA!F471</f>
        <v>3</v>
      </c>
      <c r="F471" s="19" t="n">
        <f aca="false">DATA!G471</f>
        <v>13.81</v>
      </c>
      <c r="G471" s="19" t="n">
        <f aca="false">DATA!H471</f>
        <v>7.29</v>
      </c>
      <c r="H471" s="18" t="n">
        <f aca="false">DATA!E471</f>
        <v>9</v>
      </c>
      <c r="I471" s="20" t="n">
        <f aca="false">F471*E471</f>
        <v>41.43</v>
      </c>
      <c r="J471" s="20" t="n">
        <f aca="false">PARAMETER!$B$4*G471*SQRT(E471)</f>
        <v>20.7689916855965</v>
      </c>
      <c r="K471" s="20" t="n">
        <f aca="false">I471+J471</f>
        <v>62.1989916855965</v>
      </c>
      <c r="L471" s="20" t="n">
        <f aca="false">K471+F471*H471</f>
        <v>186.488991685597</v>
      </c>
      <c r="M471" s="16" t="str">
        <f aca="false">IF(C471&lt;=K471,"REORDER",IF(C471&gt;L471,"OVERSTOCK","OK"))</f>
        <v>OVERSTOCK</v>
      </c>
      <c r="N471" s="16" t="str">
        <f aca="false">IF(C471&lt;=D471,"REORDER","OK")</f>
        <v>OK</v>
      </c>
      <c r="O471" s="18" t="n">
        <f aca="false">IF(D471&lt;I471,1,0)</f>
        <v>0</v>
      </c>
      <c r="P471" s="20" t="n">
        <f aca="false">C471/F471</f>
        <v>17.5235336712527</v>
      </c>
      <c r="Q471" s="19" t="n">
        <f aca="false">DATA!N471</f>
        <v>14.2</v>
      </c>
      <c r="R471" s="19" t="n">
        <f aca="false">DATA!O471</f>
        <v>0.74</v>
      </c>
      <c r="S471" s="17" t="n">
        <f aca="false">C471*Q471</f>
        <v>3436.4</v>
      </c>
      <c r="T471" s="19" t="n">
        <f aca="false">C471*R471</f>
        <v>179.08</v>
      </c>
      <c r="U471" s="20" t="n">
        <f aca="false">MAX(0,C471-L471)</f>
        <v>55.5110083144035</v>
      </c>
      <c r="V471" s="17" t="n">
        <f aca="false">U471*Q471</f>
        <v>788.25631806453</v>
      </c>
      <c r="W471" s="19" t="n">
        <f aca="false">U471*R471</f>
        <v>41.0781461526586</v>
      </c>
      <c r="X471" s="20" t="n">
        <f aca="false">MAX(0,K471-C471)</f>
        <v>0</v>
      </c>
      <c r="Y471" s="17" t="n">
        <f aca="false">F471*PARAMETER!$B$5*Q471</f>
        <v>71577.23</v>
      </c>
      <c r="Z471" s="21" t="n">
        <f aca="false">SUMIF($Y$2:$Y$3205,"&gt;="&amp;Y471)/SUM($Y$2:$Y$3205)</f>
        <v>0.998245250243767</v>
      </c>
      <c r="AA471" s="16" t="str">
        <f aca="false">IF(Z471&lt;=PARAMETER!$B$7,"A",IF(Z471&lt;=PARAMETER!$B$8,"B","C"))</f>
        <v>C</v>
      </c>
      <c r="AB471" s="22" t="n">
        <f aca="false">G471/F471</f>
        <v>0.527878349022448</v>
      </c>
      <c r="AC471" s="16" t="str">
        <f aca="false">IF(AB471&lt;=PARAMETER!$B$9,"X",IF(AB471&lt;=PARAMETER!$B$10,"Y","Z"))</f>
        <v>Z</v>
      </c>
      <c r="AD471" s="16" t="str">
        <f aca="false">AA471&amp;AC471</f>
        <v>CZ</v>
      </c>
      <c r="AE471" s="22" t="n">
        <f aca="false">DATA!I471</f>
        <v>0.76</v>
      </c>
      <c r="AF471" s="18" t="n">
        <f aca="false">DATA!L471</f>
        <v>123</v>
      </c>
      <c r="AG471" s="16" t="str">
        <f aca="false">DATA!K471</f>
        <v>C</v>
      </c>
      <c r="AH471" s="18" t="n">
        <f aca="false">IF(AE471&gt;=PARAMETER!$B$12,1,0)</f>
        <v>1</v>
      </c>
      <c r="AI471" s="18" t="n">
        <f aca="false">IF(AF471&gt;=PARAMETER!$B$13,1,0)</f>
        <v>1</v>
      </c>
      <c r="AJ471" s="18" t="n">
        <f aca="false">IF(AND(AH471=1,AI471=1),1,0)</f>
        <v>1</v>
      </c>
    </row>
    <row r="472" customFormat="false" ht="15" hidden="false" customHeight="false" outlineLevel="0" collapsed="false">
      <c r="A472" s="16" t="str">
        <f aca="false">DATA!A472</f>
        <v>ITM10470</v>
      </c>
      <c r="B472" s="16" t="str">
        <f aca="false">DATA!B472</f>
        <v>Apparel</v>
      </c>
      <c r="C472" s="17" t="n">
        <f aca="false">DATA!C472</f>
        <v>241</v>
      </c>
      <c r="D472" s="17" t="n">
        <f aca="false">DATA!D472</f>
        <v>82</v>
      </c>
      <c r="E472" s="18" t="n">
        <f aca="false">DATA!F472</f>
        <v>9</v>
      </c>
      <c r="F472" s="19" t="n">
        <f aca="false">DATA!G472</f>
        <v>36.41</v>
      </c>
      <c r="G472" s="19" t="n">
        <f aca="false">DATA!H472</f>
        <v>1.21</v>
      </c>
      <c r="H472" s="18" t="n">
        <f aca="false">DATA!E472</f>
        <v>14</v>
      </c>
      <c r="I472" s="20" t="n">
        <f aca="false">F472*E472</f>
        <v>327.69</v>
      </c>
      <c r="J472" s="20" t="n">
        <f aca="false">PARAMETER!$B$4*G472*SQRT(E472)</f>
        <v>5.97081866583384</v>
      </c>
      <c r="K472" s="20" t="n">
        <f aca="false">I472+J472</f>
        <v>333.660818665834</v>
      </c>
      <c r="L472" s="20" t="n">
        <f aca="false">K472+F472*H472</f>
        <v>843.400818665834</v>
      </c>
      <c r="M472" s="16" t="str">
        <f aca="false">IF(C472&lt;=K472,"REORDER",IF(C472&gt;L472,"OVERSTOCK","OK"))</f>
        <v>REORDER</v>
      </c>
      <c r="N472" s="16" t="str">
        <f aca="false">IF(C472&lt;=D472,"REORDER","OK")</f>
        <v>OK</v>
      </c>
      <c r="O472" s="18" t="n">
        <f aca="false">IF(D472&lt;I472,1,0)</f>
        <v>1</v>
      </c>
      <c r="P472" s="20" t="n">
        <f aca="false">C472/F472</f>
        <v>6.61906069761055</v>
      </c>
      <c r="Q472" s="19" t="n">
        <f aca="false">DATA!N472</f>
        <v>127.75</v>
      </c>
      <c r="R472" s="19" t="n">
        <f aca="false">DATA!O472</f>
        <v>1.34</v>
      </c>
      <c r="S472" s="17" t="n">
        <f aca="false">C472*Q472</f>
        <v>30787.75</v>
      </c>
      <c r="T472" s="19" t="n">
        <f aca="false">C472*R472</f>
        <v>322.94</v>
      </c>
      <c r="U472" s="20" t="n">
        <f aca="false">MAX(0,C472-L472)</f>
        <v>0</v>
      </c>
      <c r="V472" s="17" t="n">
        <f aca="false">U472*Q472</f>
        <v>0</v>
      </c>
      <c r="W472" s="19" t="n">
        <f aca="false">U472*R472</f>
        <v>0</v>
      </c>
      <c r="X472" s="20" t="n">
        <f aca="false">MAX(0,K472-C472)</f>
        <v>92.6608186658338</v>
      </c>
      <c r="Y472" s="17" t="n">
        <f aca="false">F472*PARAMETER!$B$5*Q472</f>
        <v>1697752.7875</v>
      </c>
      <c r="Z472" s="21" t="n">
        <f aca="false">SUMIF($Y$2:$Y$3205,"&gt;="&amp;Y472)/SUM($Y$2:$Y$3205)</f>
        <v>0.457561975889331</v>
      </c>
      <c r="AA472" s="16" t="str">
        <f aca="false">IF(Z472&lt;=PARAMETER!$B$7,"A",IF(Z472&lt;=PARAMETER!$B$8,"B","C"))</f>
        <v>A</v>
      </c>
      <c r="AB472" s="22" t="n">
        <f aca="false">G472/F472</f>
        <v>0.0332326283987915</v>
      </c>
      <c r="AC472" s="16" t="str">
        <f aca="false">IF(AB472&lt;=PARAMETER!$B$9,"X",IF(AB472&lt;=PARAMETER!$B$10,"Y","Z"))</f>
        <v>X</v>
      </c>
      <c r="AD472" s="16" t="str">
        <f aca="false">AA472&amp;AC472</f>
        <v>AX</v>
      </c>
      <c r="AE472" s="22" t="n">
        <f aca="false">DATA!I472</f>
        <v>0.26</v>
      </c>
      <c r="AF472" s="18" t="n">
        <f aca="false">DATA!L472</f>
        <v>93</v>
      </c>
      <c r="AG472" s="16" t="str">
        <f aca="false">DATA!K472</f>
        <v>A</v>
      </c>
      <c r="AH472" s="18" t="n">
        <f aca="false">IF(AE472&gt;=PARAMETER!$B$12,1,0)</f>
        <v>0</v>
      </c>
      <c r="AI472" s="18" t="n">
        <f aca="false">IF(AF472&gt;=PARAMETER!$B$13,1,0)</f>
        <v>0</v>
      </c>
      <c r="AJ472" s="18" t="n">
        <f aca="false">IF(AND(AH472=1,AI472=1),1,0)</f>
        <v>0</v>
      </c>
    </row>
    <row r="473" customFormat="false" ht="15" hidden="false" customHeight="false" outlineLevel="0" collapsed="false">
      <c r="A473" s="16" t="str">
        <f aca="false">DATA!A473</f>
        <v>ITM10471</v>
      </c>
      <c r="B473" s="16" t="str">
        <f aca="false">DATA!B473</f>
        <v>Automotive</v>
      </c>
      <c r="C473" s="17" t="n">
        <f aca="false">DATA!C473</f>
        <v>22</v>
      </c>
      <c r="D473" s="17" t="n">
        <f aca="false">DATA!D473</f>
        <v>61</v>
      </c>
      <c r="E473" s="18" t="n">
        <f aca="false">DATA!F473</f>
        <v>9</v>
      </c>
      <c r="F473" s="19" t="n">
        <f aca="false">DATA!G473</f>
        <v>16.75</v>
      </c>
      <c r="G473" s="19" t="n">
        <f aca="false">DATA!H473</f>
        <v>9.21</v>
      </c>
      <c r="H473" s="18" t="n">
        <f aca="false">DATA!E473</f>
        <v>12</v>
      </c>
      <c r="I473" s="20" t="n">
        <f aca="false">F473*E473</f>
        <v>150.75</v>
      </c>
      <c r="J473" s="20" t="n">
        <f aca="false">PARAMETER!$B$4*G473*SQRT(E473)</f>
        <v>45.4473057126692</v>
      </c>
      <c r="K473" s="20" t="n">
        <f aca="false">I473+J473</f>
        <v>196.197305712669</v>
      </c>
      <c r="L473" s="20" t="n">
        <f aca="false">K473+F473*H473</f>
        <v>397.197305712669</v>
      </c>
      <c r="M473" s="16" t="str">
        <f aca="false">IF(C473&lt;=K473,"REORDER",IF(C473&gt;L473,"OVERSTOCK","OK"))</f>
        <v>REORDER</v>
      </c>
      <c r="N473" s="16" t="str">
        <f aca="false">IF(C473&lt;=D473,"REORDER","OK")</f>
        <v>REORDER</v>
      </c>
      <c r="O473" s="18" t="n">
        <f aca="false">IF(D473&lt;I473,1,0)</f>
        <v>1</v>
      </c>
      <c r="P473" s="20" t="n">
        <f aca="false">C473/F473</f>
        <v>1.3134328358209</v>
      </c>
      <c r="Q473" s="19" t="n">
        <f aca="false">DATA!N473</f>
        <v>186.71</v>
      </c>
      <c r="R473" s="19" t="n">
        <f aca="false">DATA!O473</f>
        <v>1.42</v>
      </c>
      <c r="S473" s="17" t="n">
        <f aca="false">C473*Q473</f>
        <v>4107.62</v>
      </c>
      <c r="T473" s="19" t="n">
        <f aca="false">C473*R473</f>
        <v>31.24</v>
      </c>
      <c r="U473" s="20" t="n">
        <f aca="false">MAX(0,C473-L473)</f>
        <v>0</v>
      </c>
      <c r="V473" s="17" t="n">
        <f aca="false">U473*Q473</f>
        <v>0</v>
      </c>
      <c r="W473" s="19" t="n">
        <f aca="false">U473*R473</f>
        <v>0</v>
      </c>
      <c r="X473" s="20" t="n">
        <f aca="false">MAX(0,K473-C473)</f>
        <v>174.197305712669</v>
      </c>
      <c r="Y473" s="17" t="n">
        <f aca="false">F473*PARAMETER!$B$5*Q473</f>
        <v>1141498.2625</v>
      </c>
      <c r="Z473" s="21" t="n">
        <f aca="false">SUMIF($Y$2:$Y$3205,"&gt;="&amp;Y473)/SUM($Y$2:$Y$3205)</f>
        <v>0.67131478001553</v>
      </c>
      <c r="AA473" s="16" t="str">
        <f aca="false">IF(Z473&lt;=PARAMETER!$B$7,"A",IF(Z473&lt;=PARAMETER!$B$8,"B","C"))</f>
        <v>A</v>
      </c>
      <c r="AB473" s="22" t="n">
        <f aca="false">G473/F473</f>
        <v>0.549850746268657</v>
      </c>
      <c r="AC473" s="16" t="str">
        <f aca="false">IF(AB473&lt;=PARAMETER!$B$9,"X",IF(AB473&lt;=PARAMETER!$B$10,"Y","Z"))</f>
        <v>Z</v>
      </c>
      <c r="AD473" s="16" t="str">
        <f aca="false">AA473&amp;AC473</f>
        <v>AZ</v>
      </c>
      <c r="AE473" s="22" t="n">
        <f aca="false">DATA!I473</f>
        <v>0.16</v>
      </c>
      <c r="AF473" s="18" t="n">
        <f aca="false">DATA!L473</f>
        <v>93</v>
      </c>
      <c r="AG473" s="16" t="str">
        <f aca="false">DATA!K473</f>
        <v>C</v>
      </c>
      <c r="AH473" s="18" t="n">
        <f aca="false">IF(AE473&gt;=PARAMETER!$B$12,1,0)</f>
        <v>0</v>
      </c>
      <c r="AI473" s="18" t="n">
        <f aca="false">IF(AF473&gt;=PARAMETER!$B$13,1,0)</f>
        <v>0</v>
      </c>
      <c r="AJ473" s="18" t="n">
        <f aca="false">IF(AND(AH473=1,AI473=1),1,0)</f>
        <v>0</v>
      </c>
    </row>
    <row r="474" customFormat="false" ht="15" hidden="false" customHeight="false" outlineLevel="0" collapsed="false">
      <c r="A474" s="16" t="str">
        <f aca="false">DATA!A474</f>
        <v>ITM10472</v>
      </c>
      <c r="B474" s="16" t="str">
        <f aca="false">DATA!B474</f>
        <v>Apparel</v>
      </c>
      <c r="C474" s="17" t="n">
        <f aca="false">DATA!C474</f>
        <v>497</v>
      </c>
      <c r="D474" s="17" t="n">
        <f aca="false">DATA!D474</f>
        <v>80</v>
      </c>
      <c r="E474" s="18" t="n">
        <f aca="false">DATA!F474</f>
        <v>7</v>
      </c>
      <c r="F474" s="19" t="n">
        <f aca="false">DATA!G474</f>
        <v>36.51</v>
      </c>
      <c r="G474" s="19" t="n">
        <f aca="false">DATA!H474</f>
        <v>7.54</v>
      </c>
      <c r="H474" s="18" t="n">
        <f aca="false">DATA!E474</f>
        <v>4</v>
      </c>
      <c r="I474" s="20" t="n">
        <f aca="false">F474*E474</f>
        <v>255.57</v>
      </c>
      <c r="J474" s="20" t="n">
        <f aca="false">PARAMETER!$B$4*G474*SQRT(E474)</f>
        <v>32.8131272457222</v>
      </c>
      <c r="K474" s="20" t="n">
        <f aca="false">I474+J474</f>
        <v>288.383127245722</v>
      </c>
      <c r="L474" s="20" t="n">
        <f aca="false">K474+F474*H474</f>
        <v>434.423127245722</v>
      </c>
      <c r="M474" s="16" t="str">
        <f aca="false">IF(C474&lt;=K474,"REORDER",IF(C474&gt;L474,"OVERSTOCK","OK"))</f>
        <v>OVERSTOCK</v>
      </c>
      <c r="N474" s="16" t="str">
        <f aca="false">IF(C474&lt;=D474,"REORDER","OK")</f>
        <v>OK</v>
      </c>
      <c r="O474" s="18" t="n">
        <f aca="false">IF(D474&lt;I474,1,0)</f>
        <v>1</v>
      </c>
      <c r="P474" s="20" t="n">
        <f aca="false">C474/F474</f>
        <v>13.6127088468913</v>
      </c>
      <c r="Q474" s="19" t="n">
        <f aca="false">DATA!N474</f>
        <v>178.1</v>
      </c>
      <c r="R474" s="19" t="n">
        <f aca="false">DATA!O474</f>
        <v>0.68</v>
      </c>
      <c r="S474" s="17" t="n">
        <f aca="false">C474*Q474</f>
        <v>88515.7</v>
      </c>
      <c r="T474" s="19" t="n">
        <f aca="false">C474*R474</f>
        <v>337.96</v>
      </c>
      <c r="U474" s="20" t="n">
        <f aca="false">MAX(0,C474-L474)</f>
        <v>62.5768727542778</v>
      </c>
      <c r="V474" s="17" t="n">
        <f aca="false">U474*Q474</f>
        <v>11144.9410375369</v>
      </c>
      <c r="W474" s="19" t="n">
        <f aca="false">U474*R474</f>
        <v>42.5522734729089</v>
      </c>
      <c r="X474" s="20" t="n">
        <f aca="false">MAX(0,K474-C474)</f>
        <v>0</v>
      </c>
      <c r="Y474" s="17" t="n">
        <f aca="false">F474*PARAMETER!$B$5*Q474</f>
        <v>2373387.315</v>
      </c>
      <c r="Z474" s="21" t="n">
        <f aca="false">SUMIF($Y$2:$Y$3205,"&gt;="&amp;Y474)/SUM($Y$2:$Y$3205)</f>
        <v>0.226745433123849</v>
      </c>
      <c r="AA474" s="16" t="str">
        <f aca="false">IF(Z474&lt;=PARAMETER!$B$7,"A",IF(Z474&lt;=PARAMETER!$B$8,"B","C"))</f>
        <v>A</v>
      </c>
      <c r="AB474" s="22" t="n">
        <f aca="false">G474/F474</f>
        <v>0.206518761983018</v>
      </c>
      <c r="AC474" s="16" t="str">
        <f aca="false">IF(AB474&lt;=PARAMETER!$B$9,"X",IF(AB474&lt;=PARAMETER!$B$10,"Y","Z"))</f>
        <v>X</v>
      </c>
      <c r="AD474" s="16" t="str">
        <f aca="false">AA474&amp;AC474</f>
        <v>AX</v>
      </c>
      <c r="AE474" s="22" t="n">
        <f aca="false">DATA!I474</f>
        <v>0.48</v>
      </c>
      <c r="AF474" s="18" t="n">
        <f aca="false">DATA!L474</f>
        <v>92</v>
      </c>
      <c r="AG474" s="16" t="str">
        <f aca="false">DATA!K474</f>
        <v>D</v>
      </c>
      <c r="AH474" s="18" t="n">
        <f aca="false">IF(AE474&gt;=PARAMETER!$B$12,1,0)</f>
        <v>0</v>
      </c>
      <c r="AI474" s="18" t="n">
        <f aca="false">IF(AF474&gt;=PARAMETER!$B$13,1,0)</f>
        <v>0</v>
      </c>
      <c r="AJ474" s="18" t="n">
        <f aca="false">IF(AND(AH474=1,AI474=1),1,0)</f>
        <v>0</v>
      </c>
    </row>
    <row r="475" customFormat="false" ht="15" hidden="false" customHeight="false" outlineLevel="0" collapsed="false">
      <c r="A475" s="16" t="str">
        <f aca="false">DATA!A475</f>
        <v>ITM10473</v>
      </c>
      <c r="B475" s="16" t="str">
        <f aca="false">DATA!B475</f>
        <v>Automotive</v>
      </c>
      <c r="C475" s="17" t="n">
        <f aca="false">DATA!C475</f>
        <v>25</v>
      </c>
      <c r="D475" s="17" t="n">
        <f aca="false">DATA!D475</f>
        <v>11</v>
      </c>
      <c r="E475" s="18" t="n">
        <f aca="false">DATA!F475</f>
        <v>8</v>
      </c>
      <c r="F475" s="19" t="n">
        <f aca="false">DATA!G475</f>
        <v>14.96</v>
      </c>
      <c r="G475" s="19" t="n">
        <f aca="false">DATA!H475</f>
        <v>3.69</v>
      </c>
      <c r="H475" s="18" t="n">
        <f aca="false">DATA!E475</f>
        <v>13</v>
      </c>
      <c r="I475" s="20" t="n">
        <f aca="false">F475*E475</f>
        <v>119.68</v>
      </c>
      <c r="J475" s="20" t="n">
        <f aca="false">PARAMETER!$B$4*G475*SQRT(E475)</f>
        <v>17.1671663882677</v>
      </c>
      <c r="K475" s="20" t="n">
        <f aca="false">I475+J475</f>
        <v>136.847166388268</v>
      </c>
      <c r="L475" s="20" t="n">
        <f aca="false">K475+F475*H475</f>
        <v>331.327166388268</v>
      </c>
      <c r="M475" s="16" t="str">
        <f aca="false">IF(C475&lt;=K475,"REORDER",IF(C475&gt;L475,"OVERSTOCK","OK"))</f>
        <v>REORDER</v>
      </c>
      <c r="N475" s="16" t="str">
        <f aca="false">IF(C475&lt;=D475,"REORDER","OK")</f>
        <v>OK</v>
      </c>
      <c r="O475" s="18" t="n">
        <f aca="false">IF(D475&lt;I475,1,0)</f>
        <v>1</v>
      </c>
      <c r="P475" s="20" t="n">
        <f aca="false">C475/F475</f>
        <v>1.67112299465241</v>
      </c>
      <c r="Q475" s="19" t="n">
        <f aca="false">DATA!N475</f>
        <v>105.37</v>
      </c>
      <c r="R475" s="19" t="n">
        <f aca="false">DATA!O475</f>
        <v>1.99</v>
      </c>
      <c r="S475" s="17" t="n">
        <f aca="false">C475*Q475</f>
        <v>2634.25</v>
      </c>
      <c r="T475" s="19" t="n">
        <f aca="false">C475*R475</f>
        <v>49.75</v>
      </c>
      <c r="U475" s="20" t="n">
        <f aca="false">MAX(0,C475-L475)</f>
        <v>0</v>
      </c>
      <c r="V475" s="17" t="n">
        <f aca="false">U475*Q475</f>
        <v>0</v>
      </c>
      <c r="W475" s="19" t="n">
        <f aca="false">U475*R475</f>
        <v>0</v>
      </c>
      <c r="X475" s="20" t="n">
        <f aca="false">MAX(0,K475-C475)</f>
        <v>111.847166388268</v>
      </c>
      <c r="Y475" s="17" t="n">
        <f aca="false">F475*PARAMETER!$B$5*Q475</f>
        <v>575362.348</v>
      </c>
      <c r="Z475" s="21" t="n">
        <f aca="false">SUMIF($Y$2:$Y$3205,"&gt;="&amp;Y475)/SUM($Y$2:$Y$3205)</f>
        <v>0.883422620410016</v>
      </c>
      <c r="AA475" s="16" t="str">
        <f aca="false">IF(Z475&lt;=PARAMETER!$B$7,"A",IF(Z475&lt;=PARAMETER!$B$8,"B","C"))</f>
        <v>B</v>
      </c>
      <c r="AB475" s="22" t="n">
        <f aca="false">G475/F475</f>
        <v>0.246657754010695</v>
      </c>
      <c r="AC475" s="16" t="str">
        <f aca="false">IF(AB475&lt;=PARAMETER!$B$9,"X",IF(AB475&lt;=PARAMETER!$B$10,"Y","Z"))</f>
        <v>X</v>
      </c>
      <c r="AD475" s="16" t="str">
        <f aca="false">AA475&amp;AC475</f>
        <v>BX</v>
      </c>
      <c r="AE475" s="22" t="n">
        <f aca="false">DATA!I475</f>
        <v>0.14</v>
      </c>
      <c r="AF475" s="18" t="n">
        <f aca="false">DATA!L475</f>
        <v>114</v>
      </c>
      <c r="AG475" s="16" t="str">
        <f aca="false">DATA!K475</f>
        <v>D</v>
      </c>
      <c r="AH475" s="18" t="n">
        <f aca="false">IF(AE475&gt;=PARAMETER!$B$12,1,0)</f>
        <v>0</v>
      </c>
      <c r="AI475" s="18" t="n">
        <f aca="false">IF(AF475&gt;=PARAMETER!$B$13,1,0)</f>
        <v>1</v>
      </c>
      <c r="AJ475" s="18" t="n">
        <f aca="false">IF(AND(AH475=1,AI475=1),1,0)</f>
        <v>0</v>
      </c>
    </row>
    <row r="476" customFormat="false" ht="15" hidden="false" customHeight="false" outlineLevel="0" collapsed="false">
      <c r="A476" s="16" t="str">
        <f aca="false">DATA!A476</f>
        <v>ITM10474</v>
      </c>
      <c r="B476" s="16" t="str">
        <f aca="false">DATA!B476</f>
        <v>Groceries</v>
      </c>
      <c r="C476" s="17" t="n">
        <f aca="false">DATA!C476</f>
        <v>112</v>
      </c>
      <c r="D476" s="17" t="n">
        <f aca="false">DATA!D476</f>
        <v>65</v>
      </c>
      <c r="E476" s="18" t="n">
        <f aca="false">DATA!F476</f>
        <v>2</v>
      </c>
      <c r="F476" s="19" t="n">
        <f aca="false">DATA!G476</f>
        <v>37.87</v>
      </c>
      <c r="G476" s="19" t="n">
        <f aca="false">DATA!H476</f>
        <v>3.95</v>
      </c>
      <c r="H476" s="18" t="n">
        <f aca="false">DATA!E476</f>
        <v>12</v>
      </c>
      <c r="I476" s="20" t="n">
        <f aca="false">F476*E476</f>
        <v>75.74</v>
      </c>
      <c r="J476" s="20" t="n">
        <f aca="false">PARAMETER!$B$4*G476*SQRT(E476)</f>
        <v>9.18838851404572</v>
      </c>
      <c r="K476" s="20" t="n">
        <f aca="false">I476+J476</f>
        <v>84.9283885140457</v>
      </c>
      <c r="L476" s="20" t="n">
        <f aca="false">K476+F476*H476</f>
        <v>539.368388514046</v>
      </c>
      <c r="M476" s="16" t="str">
        <f aca="false">IF(C476&lt;=K476,"REORDER",IF(C476&gt;L476,"OVERSTOCK","OK"))</f>
        <v>OK</v>
      </c>
      <c r="N476" s="16" t="str">
        <f aca="false">IF(C476&lt;=D476,"REORDER","OK")</f>
        <v>OK</v>
      </c>
      <c r="O476" s="18" t="n">
        <f aca="false">IF(D476&lt;I476,1,0)</f>
        <v>1</v>
      </c>
      <c r="P476" s="20" t="n">
        <f aca="false">C476/F476</f>
        <v>2.95748613678373</v>
      </c>
      <c r="Q476" s="19" t="n">
        <f aca="false">DATA!N476</f>
        <v>133.43</v>
      </c>
      <c r="R476" s="19" t="n">
        <f aca="false">DATA!O476</f>
        <v>0.3</v>
      </c>
      <c r="S476" s="17" t="n">
        <f aca="false">C476*Q476</f>
        <v>14944.16</v>
      </c>
      <c r="T476" s="19" t="n">
        <f aca="false">C476*R476</f>
        <v>33.6</v>
      </c>
      <c r="U476" s="20" t="n">
        <f aca="false">MAX(0,C476-L476)</f>
        <v>0</v>
      </c>
      <c r="V476" s="17" t="n">
        <f aca="false">U476*Q476</f>
        <v>0</v>
      </c>
      <c r="W476" s="19" t="n">
        <f aca="false">U476*R476</f>
        <v>0</v>
      </c>
      <c r="X476" s="20" t="n">
        <f aca="false">MAX(0,K476-C476)</f>
        <v>0</v>
      </c>
      <c r="Y476" s="17" t="n">
        <f aca="false">F476*PARAMETER!$B$5*Q476</f>
        <v>1844342.8465</v>
      </c>
      <c r="Z476" s="21" t="n">
        <f aca="false">SUMIF($Y$2:$Y$3205,"&gt;="&amp;Y476)/SUM($Y$2:$Y$3205)</f>
        <v>0.398345933648251</v>
      </c>
      <c r="AA476" s="16" t="str">
        <f aca="false">IF(Z476&lt;=PARAMETER!$B$7,"A",IF(Z476&lt;=PARAMETER!$B$8,"B","C"))</f>
        <v>A</v>
      </c>
      <c r="AB476" s="22" t="n">
        <f aca="false">G476/F476</f>
        <v>0.104304198574069</v>
      </c>
      <c r="AC476" s="16" t="str">
        <f aca="false">IF(AB476&lt;=PARAMETER!$B$9,"X",IF(AB476&lt;=PARAMETER!$B$10,"Y","Z"))</f>
        <v>X</v>
      </c>
      <c r="AD476" s="16" t="str">
        <f aca="false">AA476&amp;AC476</f>
        <v>AX</v>
      </c>
      <c r="AE476" s="22" t="n">
        <f aca="false">DATA!I476</f>
        <v>0.97</v>
      </c>
      <c r="AF476" s="18" t="n">
        <f aca="false">DATA!L476</f>
        <v>111</v>
      </c>
      <c r="AG476" s="16" t="str">
        <f aca="false">DATA!K476</f>
        <v>A</v>
      </c>
      <c r="AH476" s="18" t="n">
        <f aca="false">IF(AE476&gt;=PARAMETER!$B$12,1,0)</f>
        <v>1</v>
      </c>
      <c r="AI476" s="18" t="n">
        <f aca="false">IF(AF476&gt;=PARAMETER!$B$13,1,0)</f>
        <v>1</v>
      </c>
      <c r="AJ476" s="18" t="n">
        <f aca="false">IF(AND(AH476=1,AI476=1),1,0)</f>
        <v>1</v>
      </c>
    </row>
    <row r="477" customFormat="false" ht="15" hidden="false" customHeight="false" outlineLevel="0" collapsed="false">
      <c r="A477" s="16" t="str">
        <f aca="false">DATA!A477</f>
        <v>ITM10475</v>
      </c>
      <c r="B477" s="16" t="str">
        <f aca="false">DATA!B477</f>
        <v>Automotive</v>
      </c>
      <c r="C477" s="17" t="n">
        <f aca="false">DATA!C477</f>
        <v>27</v>
      </c>
      <c r="D477" s="17" t="n">
        <f aca="false">DATA!D477</f>
        <v>69</v>
      </c>
      <c r="E477" s="18" t="n">
        <f aca="false">DATA!F477</f>
        <v>2</v>
      </c>
      <c r="F477" s="19" t="n">
        <f aca="false">DATA!G477</f>
        <v>2.5</v>
      </c>
      <c r="G477" s="19" t="n">
        <f aca="false">DATA!H477</f>
        <v>5.31</v>
      </c>
      <c r="H477" s="18" t="n">
        <f aca="false">DATA!E477</f>
        <v>8</v>
      </c>
      <c r="I477" s="20" t="n">
        <f aca="false">F477*E477</f>
        <v>5</v>
      </c>
      <c r="J477" s="20" t="n">
        <f aca="false">PARAMETER!$B$4*G477*SQRT(E477)</f>
        <v>12.3519855720463</v>
      </c>
      <c r="K477" s="20" t="n">
        <f aca="false">I477+J477</f>
        <v>17.3519855720463</v>
      </c>
      <c r="L477" s="20" t="n">
        <f aca="false">K477+F477*H477</f>
        <v>37.3519855720463</v>
      </c>
      <c r="M477" s="16" t="str">
        <f aca="false">IF(C477&lt;=K477,"REORDER",IF(C477&gt;L477,"OVERSTOCK","OK"))</f>
        <v>OK</v>
      </c>
      <c r="N477" s="16" t="str">
        <f aca="false">IF(C477&lt;=D477,"REORDER","OK")</f>
        <v>REORDER</v>
      </c>
      <c r="O477" s="18" t="n">
        <f aca="false">IF(D477&lt;I477,1,0)</f>
        <v>0</v>
      </c>
      <c r="P477" s="20" t="n">
        <f aca="false">C477/F477</f>
        <v>10.8</v>
      </c>
      <c r="Q477" s="19" t="n">
        <f aca="false">DATA!N477</f>
        <v>118.26</v>
      </c>
      <c r="R477" s="19" t="n">
        <f aca="false">DATA!O477</f>
        <v>0.4</v>
      </c>
      <c r="S477" s="17" t="n">
        <f aca="false">C477*Q477</f>
        <v>3193.02</v>
      </c>
      <c r="T477" s="19" t="n">
        <f aca="false">C477*R477</f>
        <v>10.8</v>
      </c>
      <c r="U477" s="20" t="n">
        <f aca="false">MAX(0,C477-L477)</f>
        <v>0</v>
      </c>
      <c r="V477" s="17" t="n">
        <f aca="false">U477*Q477</f>
        <v>0</v>
      </c>
      <c r="W477" s="19" t="n">
        <f aca="false">U477*R477</f>
        <v>0</v>
      </c>
      <c r="X477" s="20" t="n">
        <f aca="false">MAX(0,K477-C477)</f>
        <v>0</v>
      </c>
      <c r="Y477" s="17" t="n">
        <f aca="false">F477*PARAMETER!$B$5*Q477</f>
        <v>107912.25</v>
      </c>
      <c r="Z477" s="21" t="n">
        <f aca="false">SUMIF($Y$2:$Y$3205,"&gt;="&amp;Y477)/SUM($Y$2:$Y$3205)</f>
        <v>0.995342307302744</v>
      </c>
      <c r="AA477" s="16" t="str">
        <f aca="false">IF(Z477&lt;=PARAMETER!$B$7,"A",IF(Z477&lt;=PARAMETER!$B$8,"B","C"))</f>
        <v>C</v>
      </c>
      <c r="AB477" s="22" t="n">
        <f aca="false">G477/F477</f>
        <v>2.124</v>
      </c>
      <c r="AC477" s="16" t="str">
        <f aca="false">IF(AB477&lt;=PARAMETER!$B$9,"X",IF(AB477&lt;=PARAMETER!$B$10,"Y","Z"))</f>
        <v>Z</v>
      </c>
      <c r="AD477" s="16" t="str">
        <f aca="false">AA477&amp;AC477</f>
        <v>CZ</v>
      </c>
      <c r="AE477" s="22" t="n">
        <f aca="false">DATA!I477</f>
        <v>0.66</v>
      </c>
      <c r="AF477" s="18" t="n">
        <f aca="false">DATA!L477</f>
        <v>102</v>
      </c>
      <c r="AG477" s="16" t="str">
        <f aca="false">DATA!K477</f>
        <v>A</v>
      </c>
      <c r="AH477" s="18" t="n">
        <f aca="false">IF(AE477&gt;=PARAMETER!$B$12,1,0)</f>
        <v>0</v>
      </c>
      <c r="AI477" s="18" t="n">
        <f aca="false">IF(AF477&gt;=PARAMETER!$B$13,1,0)</f>
        <v>1</v>
      </c>
      <c r="AJ477" s="18" t="n">
        <f aca="false">IF(AND(AH477=1,AI477=1),1,0)</f>
        <v>0</v>
      </c>
    </row>
    <row r="478" customFormat="false" ht="15" hidden="false" customHeight="false" outlineLevel="0" collapsed="false">
      <c r="A478" s="16" t="str">
        <f aca="false">DATA!A478</f>
        <v>ITM10476</v>
      </c>
      <c r="B478" s="16" t="str">
        <f aca="false">DATA!B478</f>
        <v>Pharma</v>
      </c>
      <c r="C478" s="17" t="n">
        <f aca="false">DATA!C478</f>
        <v>447</v>
      </c>
      <c r="D478" s="17" t="n">
        <f aca="false">DATA!D478</f>
        <v>32</v>
      </c>
      <c r="E478" s="18" t="n">
        <f aca="false">DATA!F478</f>
        <v>6</v>
      </c>
      <c r="F478" s="19" t="n">
        <f aca="false">DATA!G478</f>
        <v>14.88</v>
      </c>
      <c r="G478" s="19" t="n">
        <f aca="false">DATA!H478</f>
        <v>3.93</v>
      </c>
      <c r="H478" s="18" t="n">
        <f aca="false">DATA!E478</f>
        <v>8</v>
      </c>
      <c r="I478" s="20" t="n">
        <f aca="false">F478*E478</f>
        <v>89.28</v>
      </c>
      <c r="J478" s="20" t="n">
        <f aca="false">PARAMETER!$B$4*G478*SQRT(E478)</f>
        <v>15.8341747042575</v>
      </c>
      <c r="K478" s="20" t="n">
        <f aca="false">I478+J478</f>
        <v>105.114174704258</v>
      </c>
      <c r="L478" s="20" t="n">
        <f aca="false">K478+F478*H478</f>
        <v>224.154174704258</v>
      </c>
      <c r="M478" s="16" t="str">
        <f aca="false">IF(C478&lt;=K478,"REORDER",IF(C478&gt;L478,"OVERSTOCK","OK"))</f>
        <v>OVERSTOCK</v>
      </c>
      <c r="N478" s="16" t="str">
        <f aca="false">IF(C478&lt;=D478,"REORDER","OK")</f>
        <v>OK</v>
      </c>
      <c r="O478" s="18" t="n">
        <f aca="false">IF(D478&lt;I478,1,0)</f>
        <v>1</v>
      </c>
      <c r="P478" s="20" t="n">
        <f aca="false">C478/F478</f>
        <v>30.0403225806452</v>
      </c>
      <c r="Q478" s="19" t="n">
        <f aca="false">DATA!N478</f>
        <v>22.73</v>
      </c>
      <c r="R478" s="19" t="n">
        <f aca="false">DATA!O478</f>
        <v>1.8</v>
      </c>
      <c r="S478" s="17" t="n">
        <f aca="false">C478*Q478</f>
        <v>10160.31</v>
      </c>
      <c r="T478" s="19" t="n">
        <f aca="false">C478*R478</f>
        <v>804.6</v>
      </c>
      <c r="U478" s="20" t="n">
        <f aca="false">MAX(0,C478-L478)</f>
        <v>222.845825295742</v>
      </c>
      <c r="V478" s="17" t="n">
        <f aca="false">U478*Q478</f>
        <v>5065.28560897223</v>
      </c>
      <c r="W478" s="19" t="n">
        <f aca="false">U478*R478</f>
        <v>401.122485532336</v>
      </c>
      <c r="X478" s="20" t="n">
        <f aca="false">MAX(0,K478-C478)</f>
        <v>0</v>
      </c>
      <c r="Y478" s="17" t="n">
        <f aca="false">F478*PARAMETER!$B$5*Q478</f>
        <v>123451.176</v>
      </c>
      <c r="Z478" s="21" t="n">
        <f aca="false">SUMIF($Y$2:$Y$3205,"&gt;="&amp;Y478)/SUM($Y$2:$Y$3205)</f>
        <v>0.994017252349284</v>
      </c>
      <c r="AA478" s="16" t="str">
        <f aca="false">IF(Z478&lt;=PARAMETER!$B$7,"A",IF(Z478&lt;=PARAMETER!$B$8,"B","C"))</f>
        <v>C</v>
      </c>
      <c r="AB478" s="22" t="n">
        <f aca="false">G478/F478</f>
        <v>0.264112903225806</v>
      </c>
      <c r="AC478" s="16" t="str">
        <f aca="false">IF(AB478&lt;=PARAMETER!$B$9,"X",IF(AB478&lt;=PARAMETER!$B$10,"Y","Z"))</f>
        <v>Y</v>
      </c>
      <c r="AD478" s="16" t="str">
        <f aca="false">AA478&amp;AC478</f>
        <v>CY</v>
      </c>
      <c r="AE478" s="22" t="n">
        <f aca="false">DATA!I478</f>
        <v>0.24</v>
      </c>
      <c r="AF478" s="18" t="n">
        <f aca="false">DATA!L478</f>
        <v>69</v>
      </c>
      <c r="AG478" s="16" t="str">
        <f aca="false">DATA!K478</f>
        <v>C</v>
      </c>
      <c r="AH478" s="18" t="n">
        <f aca="false">IF(AE478&gt;=PARAMETER!$B$12,1,0)</f>
        <v>0</v>
      </c>
      <c r="AI478" s="18" t="n">
        <f aca="false">IF(AF478&gt;=PARAMETER!$B$13,1,0)</f>
        <v>0</v>
      </c>
      <c r="AJ478" s="18" t="n">
        <f aca="false">IF(AND(AH478=1,AI478=1),1,0)</f>
        <v>0</v>
      </c>
    </row>
    <row r="479" customFormat="false" ht="15" hidden="false" customHeight="false" outlineLevel="0" collapsed="false">
      <c r="A479" s="16" t="str">
        <f aca="false">DATA!A479</f>
        <v>ITM10477</v>
      </c>
      <c r="B479" s="16" t="str">
        <f aca="false">DATA!B479</f>
        <v>Electronics</v>
      </c>
      <c r="C479" s="17" t="n">
        <f aca="false">DATA!C479</f>
        <v>254</v>
      </c>
      <c r="D479" s="17" t="n">
        <f aca="false">DATA!D479</f>
        <v>49</v>
      </c>
      <c r="E479" s="18" t="n">
        <f aca="false">DATA!F479</f>
        <v>9</v>
      </c>
      <c r="F479" s="19" t="n">
        <f aca="false">DATA!G479</f>
        <v>25.43</v>
      </c>
      <c r="G479" s="19" t="n">
        <f aca="false">DATA!H479</f>
        <v>7.94</v>
      </c>
      <c r="H479" s="18" t="n">
        <f aca="false">DATA!E479</f>
        <v>4</v>
      </c>
      <c r="I479" s="20" t="n">
        <f aca="false">F479*E479</f>
        <v>228.87</v>
      </c>
      <c r="J479" s="20" t="n">
        <f aca="false">PARAMETER!$B$4*G479*SQRT(E479)</f>
        <v>39.1804133939841</v>
      </c>
      <c r="K479" s="20" t="n">
        <f aca="false">I479+J479</f>
        <v>268.050413393984</v>
      </c>
      <c r="L479" s="20" t="n">
        <f aca="false">K479+F479*H479</f>
        <v>369.770413393984</v>
      </c>
      <c r="M479" s="16" t="str">
        <f aca="false">IF(C479&lt;=K479,"REORDER",IF(C479&gt;L479,"OVERSTOCK","OK"))</f>
        <v>REORDER</v>
      </c>
      <c r="N479" s="16" t="str">
        <f aca="false">IF(C479&lt;=D479,"REORDER","OK")</f>
        <v>OK</v>
      </c>
      <c r="O479" s="18" t="n">
        <f aca="false">IF(D479&lt;I479,1,0)</f>
        <v>1</v>
      </c>
      <c r="P479" s="20" t="n">
        <f aca="false">C479/F479</f>
        <v>9.98820290994888</v>
      </c>
      <c r="Q479" s="19" t="n">
        <f aca="false">DATA!N479</f>
        <v>40.16</v>
      </c>
      <c r="R479" s="19" t="n">
        <f aca="false">DATA!O479</f>
        <v>0.33</v>
      </c>
      <c r="S479" s="17" t="n">
        <f aca="false">C479*Q479</f>
        <v>10200.64</v>
      </c>
      <c r="T479" s="19" t="n">
        <f aca="false">C479*R479</f>
        <v>83.82</v>
      </c>
      <c r="U479" s="20" t="n">
        <f aca="false">MAX(0,C479-L479)</f>
        <v>0</v>
      </c>
      <c r="V479" s="17" t="n">
        <f aca="false">U479*Q479</f>
        <v>0</v>
      </c>
      <c r="W479" s="19" t="n">
        <f aca="false">U479*R479</f>
        <v>0</v>
      </c>
      <c r="X479" s="20" t="n">
        <f aca="false">MAX(0,K479-C479)</f>
        <v>14.0504133939841</v>
      </c>
      <c r="Y479" s="17" t="n">
        <f aca="false">F479*PARAMETER!$B$5*Q479</f>
        <v>372763.112</v>
      </c>
      <c r="Z479" s="21" t="n">
        <f aca="false">SUMIF($Y$2:$Y$3205,"&gt;="&amp;Y479)/SUM($Y$2:$Y$3205)</f>
        <v>0.941663245637035</v>
      </c>
      <c r="AA479" s="16" t="str">
        <f aca="false">IF(Z479&lt;=PARAMETER!$B$7,"A",IF(Z479&lt;=PARAMETER!$B$8,"B","C"))</f>
        <v>B</v>
      </c>
      <c r="AB479" s="22" t="n">
        <f aca="false">G479/F479</f>
        <v>0.312229650019662</v>
      </c>
      <c r="AC479" s="16" t="str">
        <f aca="false">IF(AB479&lt;=PARAMETER!$B$9,"X",IF(AB479&lt;=PARAMETER!$B$10,"Y","Z"))</f>
        <v>Y</v>
      </c>
      <c r="AD479" s="16" t="str">
        <f aca="false">AA479&amp;AC479</f>
        <v>BY</v>
      </c>
      <c r="AE479" s="22" t="n">
        <f aca="false">DATA!I479</f>
        <v>0.26</v>
      </c>
      <c r="AF479" s="18" t="n">
        <f aca="false">DATA!L479</f>
        <v>111</v>
      </c>
      <c r="AG479" s="16" t="str">
        <f aca="false">DATA!K479</f>
        <v>C</v>
      </c>
      <c r="AH479" s="18" t="n">
        <f aca="false">IF(AE479&gt;=PARAMETER!$B$12,1,0)</f>
        <v>0</v>
      </c>
      <c r="AI479" s="18" t="n">
        <f aca="false">IF(AF479&gt;=PARAMETER!$B$13,1,0)</f>
        <v>1</v>
      </c>
      <c r="AJ479" s="18" t="n">
        <f aca="false">IF(AND(AH479=1,AI479=1),1,0)</f>
        <v>0</v>
      </c>
    </row>
    <row r="480" customFormat="false" ht="15" hidden="false" customHeight="false" outlineLevel="0" collapsed="false">
      <c r="A480" s="16" t="str">
        <f aca="false">DATA!A480</f>
        <v>ITM10478</v>
      </c>
      <c r="B480" s="16" t="str">
        <f aca="false">DATA!B480</f>
        <v>Automotive</v>
      </c>
      <c r="C480" s="17" t="n">
        <f aca="false">DATA!C480</f>
        <v>127</v>
      </c>
      <c r="D480" s="17" t="n">
        <f aca="false">DATA!D480</f>
        <v>73</v>
      </c>
      <c r="E480" s="18" t="n">
        <f aca="false">DATA!F480</f>
        <v>5</v>
      </c>
      <c r="F480" s="19" t="n">
        <f aca="false">DATA!G480</f>
        <v>3.21</v>
      </c>
      <c r="G480" s="19" t="n">
        <f aca="false">DATA!H480</f>
        <v>9.76</v>
      </c>
      <c r="H480" s="18" t="n">
        <f aca="false">DATA!E480</f>
        <v>4</v>
      </c>
      <c r="I480" s="20" t="n">
        <f aca="false">F480*E480</f>
        <v>16.05</v>
      </c>
      <c r="J480" s="20" t="n">
        <f aca="false">PARAMETER!$B$4*G480*SQRT(E480)</f>
        <v>35.8973241435096</v>
      </c>
      <c r="K480" s="20" t="n">
        <f aca="false">I480+J480</f>
        <v>51.9473241435096</v>
      </c>
      <c r="L480" s="20" t="n">
        <f aca="false">K480+F480*H480</f>
        <v>64.7873241435096</v>
      </c>
      <c r="M480" s="16" t="str">
        <f aca="false">IF(C480&lt;=K480,"REORDER",IF(C480&gt;L480,"OVERSTOCK","OK"))</f>
        <v>OVERSTOCK</v>
      </c>
      <c r="N480" s="16" t="str">
        <f aca="false">IF(C480&lt;=D480,"REORDER","OK")</f>
        <v>OK</v>
      </c>
      <c r="O480" s="18" t="n">
        <f aca="false">IF(D480&lt;I480,1,0)</f>
        <v>0</v>
      </c>
      <c r="P480" s="20" t="n">
        <f aca="false">C480/F480</f>
        <v>39.5638629283489</v>
      </c>
      <c r="Q480" s="19" t="n">
        <f aca="false">DATA!N480</f>
        <v>193.13</v>
      </c>
      <c r="R480" s="19" t="n">
        <f aca="false">DATA!O480</f>
        <v>0.82</v>
      </c>
      <c r="S480" s="17" t="n">
        <f aca="false">C480*Q480</f>
        <v>24527.51</v>
      </c>
      <c r="T480" s="19" t="n">
        <f aca="false">C480*R480</f>
        <v>104.14</v>
      </c>
      <c r="U480" s="20" t="n">
        <f aca="false">MAX(0,C480-L480)</f>
        <v>62.2126758564904</v>
      </c>
      <c r="V480" s="17" t="n">
        <f aca="false">U480*Q480</f>
        <v>12015.134088164</v>
      </c>
      <c r="W480" s="19" t="n">
        <f aca="false">U480*R480</f>
        <v>51.0143942023221</v>
      </c>
      <c r="X480" s="20" t="n">
        <f aca="false">MAX(0,K480-C480)</f>
        <v>0</v>
      </c>
      <c r="Y480" s="17" t="n">
        <f aca="false">F480*PARAMETER!$B$5*Q480</f>
        <v>226280.7645</v>
      </c>
      <c r="Z480" s="21" t="n">
        <f aca="false">SUMIF($Y$2:$Y$3205,"&gt;="&amp;Y480)/SUM($Y$2:$Y$3205)</f>
        <v>0.978103092627564</v>
      </c>
      <c r="AA480" s="16" t="str">
        <f aca="false">IF(Z480&lt;=PARAMETER!$B$7,"A",IF(Z480&lt;=PARAMETER!$B$8,"B","C"))</f>
        <v>C</v>
      </c>
      <c r="AB480" s="22" t="n">
        <f aca="false">G480/F480</f>
        <v>3.0404984423676</v>
      </c>
      <c r="AC480" s="16" t="str">
        <f aca="false">IF(AB480&lt;=PARAMETER!$B$9,"X",IF(AB480&lt;=PARAMETER!$B$10,"Y","Z"))</f>
        <v>Z</v>
      </c>
      <c r="AD480" s="16" t="str">
        <f aca="false">AA480&amp;AC480</f>
        <v>CZ</v>
      </c>
      <c r="AE480" s="22" t="n">
        <f aca="false">DATA!I480</f>
        <v>0.61</v>
      </c>
      <c r="AF480" s="18" t="n">
        <f aca="false">DATA!L480</f>
        <v>33</v>
      </c>
      <c r="AG480" s="16" t="str">
        <f aca="false">DATA!K480</f>
        <v>A</v>
      </c>
      <c r="AH480" s="18" t="n">
        <f aca="false">IF(AE480&gt;=PARAMETER!$B$12,1,0)</f>
        <v>0</v>
      </c>
      <c r="AI480" s="18" t="n">
        <f aca="false">IF(AF480&gt;=PARAMETER!$B$13,1,0)</f>
        <v>0</v>
      </c>
      <c r="AJ480" s="18" t="n">
        <f aca="false">IF(AND(AH480=1,AI480=1),1,0)</f>
        <v>0</v>
      </c>
    </row>
    <row r="481" customFormat="false" ht="15" hidden="false" customHeight="false" outlineLevel="0" collapsed="false">
      <c r="A481" s="16" t="str">
        <f aca="false">DATA!A481</f>
        <v>ITM10479</v>
      </c>
      <c r="B481" s="16" t="str">
        <f aca="false">DATA!B481</f>
        <v>Automotive</v>
      </c>
      <c r="C481" s="17" t="n">
        <f aca="false">DATA!C481</f>
        <v>180</v>
      </c>
      <c r="D481" s="17" t="n">
        <f aca="false">DATA!D481</f>
        <v>94</v>
      </c>
      <c r="E481" s="18" t="n">
        <f aca="false">DATA!F481</f>
        <v>2</v>
      </c>
      <c r="F481" s="19" t="n">
        <f aca="false">DATA!G481</f>
        <v>10.12</v>
      </c>
      <c r="G481" s="19" t="n">
        <f aca="false">DATA!H481</f>
        <v>6.05</v>
      </c>
      <c r="H481" s="18" t="n">
        <f aca="false">DATA!E481</f>
        <v>4</v>
      </c>
      <c r="I481" s="20" t="n">
        <f aca="false">F481*E481</f>
        <v>20.24</v>
      </c>
      <c r="J481" s="20" t="n">
        <f aca="false">PARAMETER!$B$4*G481*SQRT(E481)</f>
        <v>14.0733545594877</v>
      </c>
      <c r="K481" s="20" t="n">
        <f aca="false">I481+J481</f>
        <v>34.3133545594878</v>
      </c>
      <c r="L481" s="20" t="n">
        <f aca="false">K481+F481*H481</f>
        <v>74.7933545594877</v>
      </c>
      <c r="M481" s="16" t="str">
        <f aca="false">IF(C481&lt;=K481,"REORDER",IF(C481&gt;L481,"OVERSTOCK","OK"))</f>
        <v>OVERSTOCK</v>
      </c>
      <c r="N481" s="16" t="str">
        <f aca="false">IF(C481&lt;=D481,"REORDER","OK")</f>
        <v>OK</v>
      </c>
      <c r="O481" s="18" t="n">
        <f aca="false">IF(D481&lt;I481,1,0)</f>
        <v>0</v>
      </c>
      <c r="P481" s="20" t="n">
        <f aca="false">C481/F481</f>
        <v>17.7865612648221</v>
      </c>
      <c r="Q481" s="19" t="n">
        <f aca="false">DATA!N481</f>
        <v>58.63</v>
      </c>
      <c r="R481" s="19" t="n">
        <f aca="false">DATA!O481</f>
        <v>1.49</v>
      </c>
      <c r="S481" s="17" t="n">
        <f aca="false">C481*Q481</f>
        <v>10553.4</v>
      </c>
      <c r="T481" s="19" t="n">
        <f aca="false">C481*R481</f>
        <v>268.2</v>
      </c>
      <c r="U481" s="20" t="n">
        <f aca="false">MAX(0,C481-L481)</f>
        <v>105.206645440512</v>
      </c>
      <c r="V481" s="17" t="n">
        <f aca="false">U481*Q481</f>
        <v>6168.26562217723</v>
      </c>
      <c r="W481" s="19" t="n">
        <f aca="false">U481*R481</f>
        <v>156.757901706363</v>
      </c>
      <c r="X481" s="20" t="n">
        <f aca="false">MAX(0,K481-C481)</f>
        <v>0</v>
      </c>
      <c r="Y481" s="17" t="n">
        <f aca="false">F481*PARAMETER!$B$5*Q481</f>
        <v>216567.494</v>
      </c>
      <c r="Z481" s="21" t="n">
        <f aca="false">SUMIF($Y$2:$Y$3205,"&gt;="&amp;Y481)/SUM($Y$2:$Y$3205)</f>
        <v>0.979925583108359</v>
      </c>
      <c r="AA481" s="16" t="str">
        <f aca="false">IF(Z481&lt;=PARAMETER!$B$7,"A",IF(Z481&lt;=PARAMETER!$B$8,"B","C"))</f>
        <v>C</v>
      </c>
      <c r="AB481" s="22" t="n">
        <f aca="false">G481/F481</f>
        <v>0.597826086956522</v>
      </c>
      <c r="AC481" s="16" t="str">
        <f aca="false">IF(AB481&lt;=PARAMETER!$B$9,"X",IF(AB481&lt;=PARAMETER!$B$10,"Y","Z"))</f>
        <v>Z</v>
      </c>
      <c r="AD481" s="16" t="str">
        <f aca="false">AA481&amp;AC481</f>
        <v>CZ</v>
      </c>
      <c r="AE481" s="22" t="n">
        <f aca="false">DATA!I481</f>
        <v>0.42</v>
      </c>
      <c r="AF481" s="18" t="n">
        <f aca="false">DATA!L481</f>
        <v>118</v>
      </c>
      <c r="AG481" s="16" t="str">
        <f aca="false">DATA!K481</f>
        <v>B</v>
      </c>
      <c r="AH481" s="18" t="n">
        <f aca="false">IF(AE481&gt;=PARAMETER!$B$12,1,0)</f>
        <v>0</v>
      </c>
      <c r="AI481" s="18" t="n">
        <f aca="false">IF(AF481&gt;=PARAMETER!$B$13,1,0)</f>
        <v>1</v>
      </c>
      <c r="AJ481" s="18" t="n">
        <f aca="false">IF(AND(AH481=1,AI481=1),1,0)</f>
        <v>0</v>
      </c>
    </row>
    <row r="482" customFormat="false" ht="15" hidden="false" customHeight="false" outlineLevel="0" collapsed="false">
      <c r="A482" s="16" t="str">
        <f aca="false">DATA!A482</f>
        <v>ITM10480</v>
      </c>
      <c r="B482" s="16" t="str">
        <f aca="false">DATA!B482</f>
        <v>Electronics</v>
      </c>
      <c r="C482" s="17" t="n">
        <f aca="false">DATA!C482</f>
        <v>228</v>
      </c>
      <c r="D482" s="17" t="n">
        <f aca="false">DATA!D482</f>
        <v>32</v>
      </c>
      <c r="E482" s="18" t="n">
        <f aca="false">DATA!F482</f>
        <v>6</v>
      </c>
      <c r="F482" s="19" t="n">
        <f aca="false">DATA!G482</f>
        <v>46.79</v>
      </c>
      <c r="G482" s="19" t="n">
        <f aca="false">DATA!H482</f>
        <v>4.74</v>
      </c>
      <c r="H482" s="18" t="n">
        <f aca="false">DATA!E482</f>
        <v>12</v>
      </c>
      <c r="I482" s="20" t="n">
        <f aca="false">F482*E482</f>
        <v>280.74</v>
      </c>
      <c r="J482" s="20" t="n">
        <f aca="false">PARAMETER!$B$4*G482*SQRT(E482)</f>
        <v>19.0977068952114</v>
      </c>
      <c r="K482" s="20" t="n">
        <f aca="false">I482+J482</f>
        <v>299.837706895211</v>
      </c>
      <c r="L482" s="20" t="n">
        <f aca="false">K482+F482*H482</f>
        <v>861.317706895211</v>
      </c>
      <c r="M482" s="16" t="str">
        <f aca="false">IF(C482&lt;=K482,"REORDER",IF(C482&gt;L482,"OVERSTOCK","OK"))</f>
        <v>REORDER</v>
      </c>
      <c r="N482" s="16" t="str">
        <f aca="false">IF(C482&lt;=D482,"REORDER","OK")</f>
        <v>OK</v>
      </c>
      <c r="O482" s="18" t="n">
        <f aca="false">IF(D482&lt;I482,1,0)</f>
        <v>1</v>
      </c>
      <c r="P482" s="20" t="n">
        <f aca="false">C482/F482</f>
        <v>4.87283607608463</v>
      </c>
      <c r="Q482" s="19" t="n">
        <f aca="false">DATA!N482</f>
        <v>83.05</v>
      </c>
      <c r="R482" s="19" t="n">
        <f aca="false">DATA!O482</f>
        <v>1.6</v>
      </c>
      <c r="S482" s="17" t="n">
        <f aca="false">C482*Q482</f>
        <v>18935.4</v>
      </c>
      <c r="T482" s="19" t="n">
        <f aca="false">C482*R482</f>
        <v>364.8</v>
      </c>
      <c r="U482" s="20" t="n">
        <f aca="false">MAX(0,C482-L482)</f>
        <v>0</v>
      </c>
      <c r="V482" s="17" t="n">
        <f aca="false">U482*Q482</f>
        <v>0</v>
      </c>
      <c r="W482" s="19" t="n">
        <f aca="false">U482*R482</f>
        <v>0</v>
      </c>
      <c r="X482" s="20" t="n">
        <f aca="false">MAX(0,K482-C482)</f>
        <v>71.8377068952114</v>
      </c>
      <c r="Y482" s="17" t="n">
        <f aca="false">F482*PARAMETER!$B$5*Q482</f>
        <v>1418356.9675</v>
      </c>
      <c r="Z482" s="21" t="n">
        <f aca="false">SUMIF($Y$2:$Y$3205,"&gt;="&amp;Y482)/SUM($Y$2:$Y$3205)</f>
        <v>0.562907453170671</v>
      </c>
      <c r="AA482" s="16" t="str">
        <f aca="false">IF(Z482&lt;=PARAMETER!$B$7,"A",IF(Z482&lt;=PARAMETER!$B$8,"B","C"))</f>
        <v>A</v>
      </c>
      <c r="AB482" s="22" t="n">
        <f aca="false">G482/F482</f>
        <v>0.101303697371233</v>
      </c>
      <c r="AC482" s="16" t="str">
        <f aca="false">IF(AB482&lt;=PARAMETER!$B$9,"X",IF(AB482&lt;=PARAMETER!$B$10,"Y","Z"))</f>
        <v>X</v>
      </c>
      <c r="AD482" s="16" t="str">
        <f aca="false">AA482&amp;AC482</f>
        <v>AX</v>
      </c>
      <c r="AE482" s="22" t="n">
        <f aca="false">DATA!I482</f>
        <v>0.8</v>
      </c>
      <c r="AF482" s="18" t="n">
        <f aca="false">DATA!L482</f>
        <v>176</v>
      </c>
      <c r="AG482" s="16" t="str">
        <f aca="false">DATA!K482</f>
        <v>A</v>
      </c>
      <c r="AH482" s="18" t="n">
        <f aca="false">IF(AE482&gt;=PARAMETER!$B$12,1,0)</f>
        <v>1</v>
      </c>
      <c r="AI482" s="18" t="n">
        <f aca="false">IF(AF482&gt;=PARAMETER!$B$13,1,0)</f>
        <v>1</v>
      </c>
      <c r="AJ482" s="18" t="n">
        <f aca="false">IF(AND(AH482=1,AI482=1),1,0)</f>
        <v>1</v>
      </c>
    </row>
    <row r="483" customFormat="false" ht="15" hidden="false" customHeight="false" outlineLevel="0" collapsed="false">
      <c r="A483" s="16" t="str">
        <f aca="false">DATA!A483</f>
        <v>ITM10481</v>
      </c>
      <c r="B483" s="16" t="str">
        <f aca="false">DATA!B483</f>
        <v>Pharma</v>
      </c>
      <c r="C483" s="17" t="n">
        <f aca="false">DATA!C483</f>
        <v>259</v>
      </c>
      <c r="D483" s="17" t="n">
        <f aca="false">DATA!D483</f>
        <v>38</v>
      </c>
      <c r="E483" s="18" t="n">
        <f aca="false">DATA!F483</f>
        <v>4</v>
      </c>
      <c r="F483" s="19" t="n">
        <f aca="false">DATA!G483</f>
        <v>48.86</v>
      </c>
      <c r="G483" s="19" t="n">
        <f aca="false">DATA!H483</f>
        <v>2.62</v>
      </c>
      <c r="H483" s="18" t="n">
        <f aca="false">DATA!E483</f>
        <v>14</v>
      </c>
      <c r="I483" s="20" t="n">
        <f aca="false">F483*E483</f>
        <v>195.44</v>
      </c>
      <c r="J483" s="20" t="n">
        <f aca="false">PARAMETER!$B$4*G483*SQRT(E483)</f>
        <v>8.61903300522571</v>
      </c>
      <c r="K483" s="20" t="n">
        <f aca="false">I483+J483</f>
        <v>204.059033005226</v>
      </c>
      <c r="L483" s="20" t="n">
        <f aca="false">K483+F483*H483</f>
        <v>888.099033005226</v>
      </c>
      <c r="M483" s="16" t="str">
        <f aca="false">IF(C483&lt;=K483,"REORDER",IF(C483&gt;L483,"OVERSTOCK","OK"))</f>
        <v>OK</v>
      </c>
      <c r="N483" s="16" t="str">
        <f aca="false">IF(C483&lt;=D483,"REORDER","OK")</f>
        <v>OK</v>
      </c>
      <c r="O483" s="18" t="n">
        <f aca="false">IF(D483&lt;I483,1,0)</f>
        <v>1</v>
      </c>
      <c r="P483" s="20" t="n">
        <f aca="false">C483/F483</f>
        <v>5.30085959885387</v>
      </c>
      <c r="Q483" s="19" t="n">
        <f aca="false">DATA!N483</f>
        <v>106.7</v>
      </c>
      <c r="R483" s="19" t="n">
        <f aca="false">DATA!O483</f>
        <v>1.91</v>
      </c>
      <c r="S483" s="17" t="n">
        <f aca="false">C483*Q483</f>
        <v>27635.3</v>
      </c>
      <c r="T483" s="19" t="n">
        <f aca="false">C483*R483</f>
        <v>494.69</v>
      </c>
      <c r="U483" s="20" t="n">
        <f aca="false">MAX(0,C483-L483)</f>
        <v>0</v>
      </c>
      <c r="V483" s="17" t="n">
        <f aca="false">U483*Q483</f>
        <v>0</v>
      </c>
      <c r="W483" s="19" t="n">
        <f aca="false">U483*R483</f>
        <v>0</v>
      </c>
      <c r="X483" s="20" t="n">
        <f aca="false">MAX(0,K483-C483)</f>
        <v>0</v>
      </c>
      <c r="Y483" s="17" t="n">
        <f aca="false">F483*PARAMETER!$B$5*Q483</f>
        <v>1902877.13</v>
      </c>
      <c r="Z483" s="21" t="n">
        <f aca="false">SUMIF($Y$2:$Y$3205,"&gt;="&amp;Y483)/SUM($Y$2:$Y$3205)</f>
        <v>0.371423614098291</v>
      </c>
      <c r="AA483" s="16" t="str">
        <f aca="false">IF(Z483&lt;=PARAMETER!$B$7,"A",IF(Z483&lt;=PARAMETER!$B$8,"B","C"))</f>
        <v>A</v>
      </c>
      <c r="AB483" s="22" t="n">
        <f aca="false">G483/F483</f>
        <v>0.0536225951698731</v>
      </c>
      <c r="AC483" s="16" t="str">
        <f aca="false">IF(AB483&lt;=PARAMETER!$B$9,"X",IF(AB483&lt;=PARAMETER!$B$10,"Y","Z"))</f>
        <v>X</v>
      </c>
      <c r="AD483" s="16" t="str">
        <f aca="false">AA483&amp;AC483</f>
        <v>AX</v>
      </c>
      <c r="AE483" s="22" t="n">
        <f aca="false">DATA!I483</f>
        <v>0.59</v>
      </c>
      <c r="AF483" s="18" t="n">
        <f aca="false">DATA!L483</f>
        <v>149</v>
      </c>
      <c r="AG483" s="16" t="str">
        <f aca="false">DATA!K483</f>
        <v>B</v>
      </c>
      <c r="AH483" s="18" t="n">
        <f aca="false">IF(AE483&gt;=PARAMETER!$B$12,1,0)</f>
        <v>0</v>
      </c>
      <c r="AI483" s="18" t="n">
        <f aca="false">IF(AF483&gt;=PARAMETER!$B$13,1,0)</f>
        <v>1</v>
      </c>
      <c r="AJ483" s="18" t="n">
        <f aca="false">IF(AND(AH483=1,AI483=1),1,0)</f>
        <v>0</v>
      </c>
    </row>
    <row r="484" customFormat="false" ht="15" hidden="false" customHeight="false" outlineLevel="0" collapsed="false">
      <c r="A484" s="16" t="str">
        <f aca="false">DATA!A484</f>
        <v>ITM10482</v>
      </c>
      <c r="B484" s="16" t="str">
        <f aca="false">DATA!B484</f>
        <v>Apparel</v>
      </c>
      <c r="C484" s="17" t="n">
        <f aca="false">DATA!C484</f>
        <v>350</v>
      </c>
      <c r="D484" s="17" t="n">
        <f aca="false">DATA!D484</f>
        <v>87</v>
      </c>
      <c r="E484" s="18" t="n">
        <f aca="false">DATA!F484</f>
        <v>5</v>
      </c>
      <c r="F484" s="19" t="n">
        <f aca="false">DATA!G484</f>
        <v>37.25</v>
      </c>
      <c r="G484" s="19" t="n">
        <f aca="false">DATA!H484</f>
        <v>6.71</v>
      </c>
      <c r="H484" s="18" t="n">
        <f aca="false">DATA!E484</f>
        <v>3</v>
      </c>
      <c r="I484" s="20" t="n">
        <f aca="false">F484*E484</f>
        <v>186.25</v>
      </c>
      <c r="J484" s="20" t="n">
        <f aca="false">PARAMETER!$B$4*G484*SQRT(E484)</f>
        <v>24.6794103486628</v>
      </c>
      <c r="K484" s="20" t="n">
        <f aca="false">I484+J484</f>
        <v>210.929410348663</v>
      </c>
      <c r="L484" s="20" t="n">
        <f aca="false">K484+F484*H484</f>
        <v>322.679410348663</v>
      </c>
      <c r="M484" s="16" t="str">
        <f aca="false">IF(C484&lt;=K484,"REORDER",IF(C484&gt;L484,"OVERSTOCK","OK"))</f>
        <v>OVERSTOCK</v>
      </c>
      <c r="N484" s="16" t="str">
        <f aca="false">IF(C484&lt;=D484,"REORDER","OK")</f>
        <v>OK</v>
      </c>
      <c r="O484" s="18" t="n">
        <f aca="false">IF(D484&lt;I484,1,0)</f>
        <v>1</v>
      </c>
      <c r="P484" s="20" t="n">
        <f aca="false">C484/F484</f>
        <v>9.39597315436242</v>
      </c>
      <c r="Q484" s="19" t="n">
        <f aca="false">DATA!N484</f>
        <v>196.04</v>
      </c>
      <c r="R484" s="19" t="n">
        <f aca="false">DATA!O484</f>
        <v>1.6</v>
      </c>
      <c r="S484" s="17" t="n">
        <f aca="false">C484*Q484</f>
        <v>68614</v>
      </c>
      <c r="T484" s="19" t="n">
        <f aca="false">C484*R484</f>
        <v>560</v>
      </c>
      <c r="U484" s="20" t="n">
        <f aca="false">MAX(0,C484-L484)</f>
        <v>27.3205896513372</v>
      </c>
      <c r="V484" s="17" t="n">
        <f aca="false">U484*Q484</f>
        <v>5355.92839524814</v>
      </c>
      <c r="W484" s="19" t="n">
        <f aca="false">U484*R484</f>
        <v>43.7129434421395</v>
      </c>
      <c r="X484" s="20" t="n">
        <f aca="false">MAX(0,K484-C484)</f>
        <v>0</v>
      </c>
      <c r="Y484" s="17" t="n">
        <f aca="false">F484*PARAMETER!$B$5*Q484</f>
        <v>2665408.85</v>
      </c>
      <c r="Z484" s="21" t="n">
        <f aca="false">SUMIF($Y$2:$Y$3205,"&gt;="&amp;Y484)/SUM($Y$2:$Y$3205)</f>
        <v>0.134763758247499</v>
      </c>
      <c r="AA484" s="16" t="str">
        <f aca="false">IF(Z484&lt;=PARAMETER!$B$7,"A",IF(Z484&lt;=PARAMETER!$B$8,"B","C"))</f>
        <v>A</v>
      </c>
      <c r="AB484" s="22" t="n">
        <f aca="false">G484/F484</f>
        <v>0.180134228187919</v>
      </c>
      <c r="AC484" s="16" t="str">
        <f aca="false">IF(AB484&lt;=PARAMETER!$B$9,"X",IF(AB484&lt;=PARAMETER!$B$10,"Y","Z"))</f>
        <v>X</v>
      </c>
      <c r="AD484" s="16" t="str">
        <f aca="false">AA484&amp;AC484</f>
        <v>AX</v>
      </c>
      <c r="AE484" s="22" t="n">
        <f aca="false">DATA!I484</f>
        <v>0.49</v>
      </c>
      <c r="AF484" s="18" t="n">
        <f aca="false">DATA!L484</f>
        <v>103</v>
      </c>
      <c r="AG484" s="16" t="str">
        <f aca="false">DATA!K484</f>
        <v>B</v>
      </c>
      <c r="AH484" s="18" t="n">
        <f aca="false">IF(AE484&gt;=PARAMETER!$B$12,1,0)</f>
        <v>0</v>
      </c>
      <c r="AI484" s="18" t="n">
        <f aca="false">IF(AF484&gt;=PARAMETER!$B$13,1,0)</f>
        <v>1</v>
      </c>
      <c r="AJ484" s="18" t="n">
        <f aca="false">IF(AND(AH484=1,AI484=1),1,0)</f>
        <v>0</v>
      </c>
    </row>
    <row r="485" customFormat="false" ht="15" hidden="false" customHeight="false" outlineLevel="0" collapsed="false">
      <c r="A485" s="16" t="str">
        <f aca="false">DATA!A485</f>
        <v>ITM10483</v>
      </c>
      <c r="B485" s="16" t="str">
        <f aca="false">DATA!B485</f>
        <v>Automotive</v>
      </c>
      <c r="C485" s="17" t="n">
        <f aca="false">DATA!C485</f>
        <v>352</v>
      </c>
      <c r="D485" s="17" t="n">
        <f aca="false">DATA!D485</f>
        <v>99</v>
      </c>
      <c r="E485" s="18" t="n">
        <f aca="false">DATA!F485</f>
        <v>9</v>
      </c>
      <c r="F485" s="19" t="n">
        <f aca="false">DATA!G485</f>
        <v>13.36</v>
      </c>
      <c r="G485" s="19" t="n">
        <f aca="false">DATA!H485</f>
        <v>7.01</v>
      </c>
      <c r="H485" s="18" t="n">
        <f aca="false">DATA!E485</f>
        <v>7</v>
      </c>
      <c r="I485" s="20" t="n">
        <f aca="false">F485*E485</f>
        <v>120.24</v>
      </c>
      <c r="J485" s="20" t="n">
        <f aca="false">PARAMETER!$B$4*G485*SQRT(E485)</f>
        <v>34.5912717747895</v>
      </c>
      <c r="K485" s="20" t="n">
        <f aca="false">I485+J485</f>
        <v>154.831271774789</v>
      </c>
      <c r="L485" s="20" t="n">
        <f aca="false">K485+F485*H485</f>
        <v>248.351271774789</v>
      </c>
      <c r="M485" s="16" t="str">
        <f aca="false">IF(C485&lt;=K485,"REORDER",IF(C485&gt;L485,"OVERSTOCK","OK"))</f>
        <v>OVERSTOCK</v>
      </c>
      <c r="N485" s="16" t="str">
        <f aca="false">IF(C485&lt;=D485,"REORDER","OK")</f>
        <v>OK</v>
      </c>
      <c r="O485" s="18" t="n">
        <f aca="false">IF(D485&lt;I485,1,0)</f>
        <v>1</v>
      </c>
      <c r="P485" s="20" t="n">
        <f aca="false">C485/F485</f>
        <v>26.3473053892216</v>
      </c>
      <c r="Q485" s="19" t="n">
        <f aca="false">DATA!N485</f>
        <v>141.1</v>
      </c>
      <c r="R485" s="19" t="n">
        <f aca="false">DATA!O485</f>
        <v>1.7</v>
      </c>
      <c r="S485" s="17" t="n">
        <f aca="false">C485*Q485</f>
        <v>49667.2</v>
      </c>
      <c r="T485" s="19" t="n">
        <f aca="false">C485*R485</f>
        <v>598.4</v>
      </c>
      <c r="U485" s="20" t="n">
        <f aca="false">MAX(0,C485-L485)</f>
        <v>103.648728225211</v>
      </c>
      <c r="V485" s="17" t="n">
        <f aca="false">U485*Q485</f>
        <v>14624.8355525772</v>
      </c>
      <c r="W485" s="19" t="n">
        <f aca="false">U485*R485</f>
        <v>176.202837982858</v>
      </c>
      <c r="X485" s="20" t="n">
        <f aca="false">MAX(0,K485-C485)</f>
        <v>0</v>
      </c>
      <c r="Y485" s="17" t="n">
        <f aca="false">F485*PARAMETER!$B$5*Q485</f>
        <v>688060.04</v>
      </c>
      <c r="Z485" s="21" t="n">
        <f aca="false">SUMIF($Y$2:$Y$3205,"&gt;="&amp;Y485)/SUM($Y$2:$Y$3205)</f>
        <v>0.848308597844296</v>
      </c>
      <c r="AA485" s="16" t="str">
        <f aca="false">IF(Z485&lt;=PARAMETER!$B$7,"A",IF(Z485&lt;=PARAMETER!$B$8,"B","C"))</f>
        <v>B</v>
      </c>
      <c r="AB485" s="22" t="n">
        <f aca="false">G485/F485</f>
        <v>0.524700598802395</v>
      </c>
      <c r="AC485" s="16" t="str">
        <f aca="false">IF(AB485&lt;=PARAMETER!$B$9,"X",IF(AB485&lt;=PARAMETER!$B$10,"Y","Z"))</f>
        <v>Z</v>
      </c>
      <c r="AD485" s="16" t="str">
        <f aca="false">AA485&amp;AC485</f>
        <v>BZ</v>
      </c>
      <c r="AE485" s="22" t="n">
        <f aca="false">DATA!I485</f>
        <v>0.97</v>
      </c>
      <c r="AF485" s="18" t="n">
        <f aca="false">DATA!L485</f>
        <v>73</v>
      </c>
      <c r="AG485" s="16" t="str">
        <f aca="false">DATA!K485</f>
        <v>A</v>
      </c>
      <c r="AH485" s="18" t="n">
        <f aca="false">IF(AE485&gt;=PARAMETER!$B$12,1,0)</f>
        <v>1</v>
      </c>
      <c r="AI485" s="18" t="n">
        <f aca="false">IF(AF485&gt;=PARAMETER!$B$13,1,0)</f>
        <v>0</v>
      </c>
      <c r="AJ485" s="18" t="n">
        <f aca="false">IF(AND(AH485=1,AI485=1),1,0)</f>
        <v>0</v>
      </c>
    </row>
    <row r="486" customFormat="false" ht="15" hidden="false" customHeight="false" outlineLevel="0" collapsed="false">
      <c r="A486" s="16" t="str">
        <f aca="false">DATA!A486</f>
        <v>ITM10484</v>
      </c>
      <c r="B486" s="16" t="str">
        <f aca="false">DATA!B486</f>
        <v>Electronics</v>
      </c>
      <c r="C486" s="17" t="n">
        <f aca="false">DATA!C486</f>
        <v>69</v>
      </c>
      <c r="D486" s="17" t="n">
        <f aca="false">DATA!D486</f>
        <v>60</v>
      </c>
      <c r="E486" s="18" t="n">
        <f aca="false">DATA!F486</f>
        <v>2</v>
      </c>
      <c r="F486" s="19" t="n">
        <f aca="false">DATA!G486</f>
        <v>13.77</v>
      </c>
      <c r="G486" s="19" t="n">
        <f aca="false">DATA!H486</f>
        <v>7.01</v>
      </c>
      <c r="H486" s="18" t="n">
        <f aca="false">DATA!E486</f>
        <v>10</v>
      </c>
      <c r="I486" s="20" t="n">
        <f aca="false">F486*E486</f>
        <v>27.54</v>
      </c>
      <c r="J486" s="20" t="n">
        <f aca="false">PARAMETER!$B$4*G486*SQRT(E486)</f>
        <v>16.306481894547</v>
      </c>
      <c r="K486" s="20" t="n">
        <f aca="false">I486+J486</f>
        <v>43.846481894547</v>
      </c>
      <c r="L486" s="20" t="n">
        <f aca="false">K486+F486*H486</f>
        <v>181.546481894547</v>
      </c>
      <c r="M486" s="16" t="str">
        <f aca="false">IF(C486&lt;=K486,"REORDER",IF(C486&gt;L486,"OVERSTOCK","OK"))</f>
        <v>OK</v>
      </c>
      <c r="N486" s="16" t="str">
        <f aca="false">IF(C486&lt;=D486,"REORDER","OK")</f>
        <v>OK</v>
      </c>
      <c r="O486" s="18" t="n">
        <f aca="false">IF(D486&lt;I486,1,0)</f>
        <v>0</v>
      </c>
      <c r="P486" s="20" t="n">
        <f aca="false">C486/F486</f>
        <v>5.01089324618736</v>
      </c>
      <c r="Q486" s="19" t="n">
        <f aca="false">DATA!N486</f>
        <v>129.62</v>
      </c>
      <c r="R486" s="19" t="n">
        <f aca="false">DATA!O486</f>
        <v>1.9</v>
      </c>
      <c r="S486" s="17" t="n">
        <f aca="false">C486*Q486</f>
        <v>8943.78</v>
      </c>
      <c r="T486" s="19" t="n">
        <f aca="false">C486*R486</f>
        <v>131.1</v>
      </c>
      <c r="U486" s="20" t="n">
        <f aca="false">MAX(0,C486-L486)</f>
        <v>0</v>
      </c>
      <c r="V486" s="17" t="n">
        <f aca="false">U486*Q486</f>
        <v>0</v>
      </c>
      <c r="W486" s="19" t="n">
        <f aca="false">U486*R486</f>
        <v>0</v>
      </c>
      <c r="X486" s="20" t="n">
        <f aca="false">MAX(0,K486-C486)</f>
        <v>0</v>
      </c>
      <c r="Y486" s="17" t="n">
        <f aca="false">F486*PARAMETER!$B$5*Q486</f>
        <v>651476.601</v>
      </c>
      <c r="Z486" s="21" t="n">
        <f aca="false">SUMIF($Y$2:$Y$3205,"&gt;="&amp;Y486)/SUM($Y$2:$Y$3205)</f>
        <v>0.861736284539031</v>
      </c>
      <c r="AA486" s="16" t="str">
        <f aca="false">IF(Z486&lt;=PARAMETER!$B$7,"A",IF(Z486&lt;=PARAMETER!$B$8,"B","C"))</f>
        <v>B</v>
      </c>
      <c r="AB486" s="22" t="n">
        <f aca="false">G486/F486</f>
        <v>0.509077705156137</v>
      </c>
      <c r="AC486" s="16" t="str">
        <f aca="false">IF(AB486&lt;=PARAMETER!$B$9,"X",IF(AB486&lt;=PARAMETER!$B$10,"Y","Z"))</f>
        <v>Z</v>
      </c>
      <c r="AD486" s="16" t="str">
        <f aca="false">AA486&amp;AC486</f>
        <v>BZ</v>
      </c>
      <c r="AE486" s="22" t="n">
        <f aca="false">DATA!I486</f>
        <v>0.45</v>
      </c>
      <c r="AF486" s="18" t="n">
        <f aca="false">DATA!L486</f>
        <v>13</v>
      </c>
      <c r="AG486" s="16" t="str">
        <f aca="false">DATA!K486</f>
        <v>A</v>
      </c>
      <c r="AH486" s="18" t="n">
        <f aca="false">IF(AE486&gt;=PARAMETER!$B$12,1,0)</f>
        <v>0</v>
      </c>
      <c r="AI486" s="18" t="n">
        <f aca="false">IF(AF486&gt;=PARAMETER!$B$13,1,0)</f>
        <v>0</v>
      </c>
      <c r="AJ486" s="18" t="n">
        <f aca="false">IF(AND(AH486=1,AI486=1),1,0)</f>
        <v>0</v>
      </c>
    </row>
    <row r="487" customFormat="false" ht="15" hidden="false" customHeight="false" outlineLevel="0" collapsed="false">
      <c r="A487" s="16" t="str">
        <f aca="false">DATA!A487</f>
        <v>ITM10485</v>
      </c>
      <c r="B487" s="16" t="str">
        <f aca="false">DATA!B487</f>
        <v>Groceries</v>
      </c>
      <c r="C487" s="17" t="n">
        <f aca="false">DATA!C487</f>
        <v>30</v>
      </c>
      <c r="D487" s="17" t="n">
        <f aca="false">DATA!D487</f>
        <v>78</v>
      </c>
      <c r="E487" s="18" t="n">
        <f aca="false">DATA!F487</f>
        <v>8</v>
      </c>
      <c r="F487" s="19" t="n">
        <f aca="false">DATA!G487</f>
        <v>32.64</v>
      </c>
      <c r="G487" s="19" t="n">
        <f aca="false">DATA!H487</f>
        <v>0.76</v>
      </c>
      <c r="H487" s="18" t="n">
        <f aca="false">DATA!E487</f>
        <v>4</v>
      </c>
      <c r="I487" s="20" t="n">
        <f aca="false">F487*E487</f>
        <v>261.12</v>
      </c>
      <c r="J487" s="20" t="n">
        <f aca="false">PARAMETER!$B$4*G487*SQRT(E487)</f>
        <v>3.53578494717709</v>
      </c>
      <c r="K487" s="20" t="n">
        <f aca="false">I487+J487</f>
        <v>264.655784947177</v>
      </c>
      <c r="L487" s="20" t="n">
        <f aca="false">K487+F487*H487</f>
        <v>395.215784947177</v>
      </c>
      <c r="M487" s="16" t="str">
        <f aca="false">IF(C487&lt;=K487,"REORDER",IF(C487&gt;L487,"OVERSTOCK","OK"))</f>
        <v>REORDER</v>
      </c>
      <c r="N487" s="16" t="str">
        <f aca="false">IF(C487&lt;=D487,"REORDER","OK")</f>
        <v>REORDER</v>
      </c>
      <c r="O487" s="18" t="n">
        <f aca="false">IF(D487&lt;I487,1,0)</f>
        <v>1</v>
      </c>
      <c r="P487" s="20" t="n">
        <f aca="false">C487/F487</f>
        <v>0.919117647058824</v>
      </c>
      <c r="Q487" s="19" t="n">
        <f aca="false">DATA!N487</f>
        <v>109.64</v>
      </c>
      <c r="R487" s="19" t="n">
        <f aca="false">DATA!O487</f>
        <v>1.15</v>
      </c>
      <c r="S487" s="17" t="n">
        <f aca="false">C487*Q487</f>
        <v>3289.2</v>
      </c>
      <c r="T487" s="19" t="n">
        <f aca="false">C487*R487</f>
        <v>34.5</v>
      </c>
      <c r="U487" s="20" t="n">
        <f aca="false">MAX(0,C487-L487)</f>
        <v>0</v>
      </c>
      <c r="V487" s="17" t="n">
        <f aca="false">U487*Q487</f>
        <v>0</v>
      </c>
      <c r="W487" s="19" t="n">
        <f aca="false">U487*R487</f>
        <v>0</v>
      </c>
      <c r="X487" s="20" t="n">
        <f aca="false">MAX(0,K487-C487)</f>
        <v>234.655784947177</v>
      </c>
      <c r="Y487" s="17" t="n">
        <f aca="false">F487*PARAMETER!$B$5*Q487</f>
        <v>1306207.104</v>
      </c>
      <c r="Z487" s="21" t="n">
        <f aca="false">SUMIF($Y$2:$Y$3205,"&gt;="&amp;Y487)/SUM($Y$2:$Y$3205)</f>
        <v>0.604084794767669</v>
      </c>
      <c r="AA487" s="16" t="str">
        <f aca="false">IF(Z487&lt;=PARAMETER!$B$7,"A",IF(Z487&lt;=PARAMETER!$B$8,"B","C"))</f>
        <v>A</v>
      </c>
      <c r="AB487" s="22" t="n">
        <f aca="false">G487/F487</f>
        <v>0.0232843137254902</v>
      </c>
      <c r="AC487" s="16" t="str">
        <f aca="false">IF(AB487&lt;=PARAMETER!$B$9,"X",IF(AB487&lt;=PARAMETER!$B$10,"Y","Z"))</f>
        <v>X</v>
      </c>
      <c r="AD487" s="16" t="str">
        <f aca="false">AA487&amp;AC487</f>
        <v>AX</v>
      </c>
      <c r="AE487" s="22" t="n">
        <f aca="false">DATA!I487</f>
        <v>0.46</v>
      </c>
      <c r="AF487" s="18" t="n">
        <f aca="false">DATA!L487</f>
        <v>103</v>
      </c>
      <c r="AG487" s="16" t="str">
        <f aca="false">DATA!K487</f>
        <v>A</v>
      </c>
      <c r="AH487" s="18" t="n">
        <f aca="false">IF(AE487&gt;=PARAMETER!$B$12,1,0)</f>
        <v>0</v>
      </c>
      <c r="AI487" s="18" t="n">
        <f aca="false">IF(AF487&gt;=PARAMETER!$B$13,1,0)</f>
        <v>1</v>
      </c>
      <c r="AJ487" s="18" t="n">
        <f aca="false">IF(AND(AH487=1,AI487=1),1,0)</f>
        <v>0</v>
      </c>
    </row>
    <row r="488" customFormat="false" ht="15" hidden="false" customHeight="false" outlineLevel="0" collapsed="false">
      <c r="A488" s="16" t="str">
        <f aca="false">DATA!A488</f>
        <v>ITM10486</v>
      </c>
      <c r="B488" s="16" t="str">
        <f aca="false">DATA!B488</f>
        <v>Electronics</v>
      </c>
      <c r="C488" s="17" t="n">
        <f aca="false">DATA!C488</f>
        <v>370</v>
      </c>
      <c r="D488" s="17" t="n">
        <f aca="false">DATA!D488</f>
        <v>98</v>
      </c>
      <c r="E488" s="18" t="n">
        <f aca="false">DATA!F488</f>
        <v>4</v>
      </c>
      <c r="F488" s="19" t="n">
        <f aca="false">DATA!G488</f>
        <v>6.76</v>
      </c>
      <c r="G488" s="19" t="n">
        <f aca="false">DATA!H488</f>
        <v>9.04</v>
      </c>
      <c r="H488" s="18" t="n">
        <f aca="false">DATA!E488</f>
        <v>7</v>
      </c>
      <c r="I488" s="20" t="n">
        <f aca="false">F488*E488</f>
        <v>27.04</v>
      </c>
      <c r="J488" s="20" t="n">
        <f aca="false">PARAMETER!$B$4*G488*SQRT(E488)</f>
        <v>29.7389535752826</v>
      </c>
      <c r="K488" s="20" t="n">
        <f aca="false">I488+J488</f>
        <v>56.7789535752826</v>
      </c>
      <c r="L488" s="20" t="n">
        <f aca="false">K488+F488*H488</f>
        <v>104.098953575283</v>
      </c>
      <c r="M488" s="16" t="str">
        <f aca="false">IF(C488&lt;=K488,"REORDER",IF(C488&gt;L488,"OVERSTOCK","OK"))</f>
        <v>OVERSTOCK</v>
      </c>
      <c r="N488" s="16" t="str">
        <f aca="false">IF(C488&lt;=D488,"REORDER","OK")</f>
        <v>OK</v>
      </c>
      <c r="O488" s="18" t="n">
        <f aca="false">IF(D488&lt;I488,1,0)</f>
        <v>0</v>
      </c>
      <c r="P488" s="20" t="n">
        <f aca="false">C488/F488</f>
        <v>54.7337278106509</v>
      </c>
      <c r="Q488" s="19" t="n">
        <f aca="false">DATA!N488</f>
        <v>143.13</v>
      </c>
      <c r="R488" s="19" t="n">
        <f aca="false">DATA!O488</f>
        <v>0.75</v>
      </c>
      <c r="S488" s="17" t="n">
        <f aca="false">C488*Q488</f>
        <v>52958.1</v>
      </c>
      <c r="T488" s="19" t="n">
        <f aca="false">C488*R488</f>
        <v>277.5</v>
      </c>
      <c r="U488" s="20" t="n">
        <f aca="false">MAX(0,C488-L488)</f>
        <v>265.901046424717</v>
      </c>
      <c r="V488" s="17" t="n">
        <f aca="false">U488*Q488</f>
        <v>38058.4167747698</v>
      </c>
      <c r="W488" s="19" t="n">
        <f aca="false">U488*R488</f>
        <v>199.425784818538</v>
      </c>
      <c r="X488" s="20" t="n">
        <f aca="false">MAX(0,K488-C488)</f>
        <v>0</v>
      </c>
      <c r="Y488" s="17" t="n">
        <f aca="false">F488*PARAMETER!$B$5*Q488</f>
        <v>353158.962</v>
      </c>
      <c r="Z488" s="21" t="n">
        <f aca="false">SUMIF($Y$2:$Y$3205,"&gt;="&amp;Y488)/SUM($Y$2:$Y$3205)</f>
        <v>0.947332599411148</v>
      </c>
      <c r="AA488" s="16" t="str">
        <f aca="false">IF(Z488&lt;=PARAMETER!$B$7,"A",IF(Z488&lt;=PARAMETER!$B$8,"B","C"))</f>
        <v>B</v>
      </c>
      <c r="AB488" s="22" t="n">
        <f aca="false">G488/F488</f>
        <v>1.33727810650888</v>
      </c>
      <c r="AC488" s="16" t="str">
        <f aca="false">IF(AB488&lt;=PARAMETER!$B$9,"X",IF(AB488&lt;=PARAMETER!$B$10,"Y","Z"))</f>
        <v>Z</v>
      </c>
      <c r="AD488" s="16" t="str">
        <f aca="false">AA488&amp;AC488</f>
        <v>BZ</v>
      </c>
      <c r="AE488" s="22" t="n">
        <f aca="false">DATA!I488</f>
        <v>0.7</v>
      </c>
      <c r="AF488" s="18" t="n">
        <f aca="false">DATA!L488</f>
        <v>142</v>
      </c>
      <c r="AG488" s="16" t="str">
        <f aca="false">DATA!K488</f>
        <v>B</v>
      </c>
      <c r="AH488" s="18" t="n">
        <f aca="false">IF(AE488&gt;=PARAMETER!$B$12,1,0)</f>
        <v>0</v>
      </c>
      <c r="AI488" s="18" t="n">
        <f aca="false">IF(AF488&gt;=PARAMETER!$B$13,1,0)</f>
        <v>1</v>
      </c>
      <c r="AJ488" s="18" t="n">
        <f aca="false">IF(AND(AH488=1,AI488=1),1,0)</f>
        <v>0</v>
      </c>
    </row>
    <row r="489" customFormat="false" ht="15" hidden="false" customHeight="false" outlineLevel="0" collapsed="false">
      <c r="A489" s="16" t="str">
        <f aca="false">DATA!A489</f>
        <v>ITM10487</v>
      </c>
      <c r="B489" s="16" t="str">
        <f aca="false">DATA!B489</f>
        <v>Groceries</v>
      </c>
      <c r="C489" s="17" t="n">
        <f aca="false">DATA!C489</f>
        <v>175</v>
      </c>
      <c r="D489" s="17" t="n">
        <f aca="false">DATA!D489</f>
        <v>40</v>
      </c>
      <c r="E489" s="18" t="n">
        <f aca="false">DATA!F489</f>
        <v>6</v>
      </c>
      <c r="F489" s="19" t="n">
        <f aca="false">DATA!G489</f>
        <v>47.47</v>
      </c>
      <c r="G489" s="19" t="n">
        <f aca="false">DATA!H489</f>
        <v>3.71</v>
      </c>
      <c r="H489" s="18" t="n">
        <f aca="false">DATA!E489</f>
        <v>14</v>
      </c>
      <c r="I489" s="20" t="n">
        <f aca="false">F489*E489</f>
        <v>284.82</v>
      </c>
      <c r="J489" s="20" t="n">
        <f aca="false">PARAMETER!$B$4*G489*SQRT(E489)</f>
        <v>14.9477832449861</v>
      </c>
      <c r="K489" s="20" t="n">
        <f aca="false">I489+J489</f>
        <v>299.767783244986</v>
      </c>
      <c r="L489" s="20" t="n">
        <f aca="false">K489+F489*H489</f>
        <v>964.347783244986</v>
      </c>
      <c r="M489" s="16" t="str">
        <f aca="false">IF(C489&lt;=K489,"REORDER",IF(C489&gt;L489,"OVERSTOCK","OK"))</f>
        <v>REORDER</v>
      </c>
      <c r="N489" s="16" t="str">
        <f aca="false">IF(C489&lt;=D489,"REORDER","OK")</f>
        <v>OK</v>
      </c>
      <c r="O489" s="18" t="n">
        <f aca="false">IF(D489&lt;I489,1,0)</f>
        <v>1</v>
      </c>
      <c r="P489" s="20" t="n">
        <f aca="false">C489/F489</f>
        <v>3.68653886665262</v>
      </c>
      <c r="Q489" s="19" t="n">
        <f aca="false">DATA!N489</f>
        <v>136.16</v>
      </c>
      <c r="R489" s="19" t="n">
        <f aca="false">DATA!O489</f>
        <v>1.55</v>
      </c>
      <c r="S489" s="17" t="n">
        <f aca="false">C489*Q489</f>
        <v>23828</v>
      </c>
      <c r="T489" s="19" t="n">
        <f aca="false">C489*R489</f>
        <v>271.25</v>
      </c>
      <c r="U489" s="20" t="n">
        <f aca="false">MAX(0,C489-L489)</f>
        <v>0</v>
      </c>
      <c r="V489" s="17" t="n">
        <f aca="false">U489*Q489</f>
        <v>0</v>
      </c>
      <c r="W489" s="19" t="n">
        <f aca="false">U489*R489</f>
        <v>0</v>
      </c>
      <c r="X489" s="20" t="n">
        <f aca="false">MAX(0,K489-C489)</f>
        <v>124.767783244986</v>
      </c>
      <c r="Y489" s="17" t="n">
        <f aca="false">F489*PARAMETER!$B$5*Q489</f>
        <v>2359183.048</v>
      </c>
      <c r="Z489" s="21" t="n">
        <f aca="false">SUMIF($Y$2:$Y$3205,"&gt;="&amp;Y489)/SUM($Y$2:$Y$3205)</f>
        <v>0.2305193759193</v>
      </c>
      <c r="AA489" s="16" t="str">
        <f aca="false">IF(Z489&lt;=PARAMETER!$B$7,"A",IF(Z489&lt;=PARAMETER!$B$8,"B","C"))</f>
        <v>A</v>
      </c>
      <c r="AB489" s="22" t="n">
        <f aca="false">G489/F489</f>
        <v>0.0781546239730356</v>
      </c>
      <c r="AC489" s="16" t="str">
        <f aca="false">IF(AB489&lt;=PARAMETER!$B$9,"X",IF(AB489&lt;=PARAMETER!$B$10,"Y","Z"))</f>
        <v>X</v>
      </c>
      <c r="AD489" s="16" t="str">
        <f aca="false">AA489&amp;AC489</f>
        <v>AX</v>
      </c>
      <c r="AE489" s="22" t="n">
        <f aca="false">DATA!I489</f>
        <v>0.83</v>
      </c>
      <c r="AF489" s="18" t="n">
        <f aca="false">DATA!L489</f>
        <v>25</v>
      </c>
      <c r="AG489" s="16" t="str">
        <f aca="false">DATA!K489</f>
        <v>D</v>
      </c>
      <c r="AH489" s="18" t="n">
        <f aca="false">IF(AE489&gt;=PARAMETER!$B$12,1,0)</f>
        <v>1</v>
      </c>
      <c r="AI489" s="18" t="n">
        <f aca="false">IF(AF489&gt;=PARAMETER!$B$13,1,0)</f>
        <v>0</v>
      </c>
      <c r="AJ489" s="18" t="n">
        <f aca="false">IF(AND(AH489=1,AI489=1),1,0)</f>
        <v>0</v>
      </c>
    </row>
    <row r="490" customFormat="false" ht="15" hidden="false" customHeight="false" outlineLevel="0" collapsed="false">
      <c r="A490" s="16" t="str">
        <f aca="false">DATA!A490</f>
        <v>ITM10488</v>
      </c>
      <c r="B490" s="16" t="str">
        <f aca="false">DATA!B490</f>
        <v>Pharma</v>
      </c>
      <c r="C490" s="17" t="n">
        <f aca="false">DATA!C490</f>
        <v>89</v>
      </c>
      <c r="D490" s="17" t="n">
        <f aca="false">DATA!D490</f>
        <v>59</v>
      </c>
      <c r="E490" s="18" t="n">
        <f aca="false">DATA!F490</f>
        <v>2</v>
      </c>
      <c r="F490" s="19" t="n">
        <f aca="false">DATA!G490</f>
        <v>12.02</v>
      </c>
      <c r="G490" s="19" t="n">
        <f aca="false">DATA!H490</f>
        <v>7.57</v>
      </c>
      <c r="H490" s="18" t="n">
        <f aca="false">DATA!E490</f>
        <v>10</v>
      </c>
      <c r="I490" s="20" t="n">
        <f aca="false">F490*E490</f>
        <v>24.04</v>
      </c>
      <c r="J490" s="20" t="n">
        <f aca="false">PARAMETER!$B$4*G490*SQRT(E490)</f>
        <v>17.6091395066648</v>
      </c>
      <c r="K490" s="20" t="n">
        <f aca="false">I490+J490</f>
        <v>41.6491395066648</v>
      </c>
      <c r="L490" s="20" t="n">
        <f aca="false">K490+F490*H490</f>
        <v>161.849139506665</v>
      </c>
      <c r="M490" s="16" t="str">
        <f aca="false">IF(C490&lt;=K490,"REORDER",IF(C490&gt;L490,"OVERSTOCK","OK"))</f>
        <v>OK</v>
      </c>
      <c r="N490" s="16" t="str">
        <f aca="false">IF(C490&lt;=D490,"REORDER","OK")</f>
        <v>OK</v>
      </c>
      <c r="O490" s="18" t="n">
        <f aca="false">IF(D490&lt;I490,1,0)</f>
        <v>0</v>
      </c>
      <c r="P490" s="20" t="n">
        <f aca="false">C490/F490</f>
        <v>7.40432612312812</v>
      </c>
      <c r="Q490" s="19" t="n">
        <f aca="false">DATA!N490</f>
        <v>181.54</v>
      </c>
      <c r="R490" s="19" t="n">
        <f aca="false">DATA!O490</f>
        <v>0.41</v>
      </c>
      <c r="S490" s="17" t="n">
        <f aca="false">C490*Q490</f>
        <v>16157.06</v>
      </c>
      <c r="T490" s="19" t="n">
        <f aca="false">C490*R490</f>
        <v>36.49</v>
      </c>
      <c r="U490" s="20" t="n">
        <f aca="false">MAX(0,C490-L490)</f>
        <v>0</v>
      </c>
      <c r="V490" s="17" t="n">
        <f aca="false">U490*Q490</f>
        <v>0</v>
      </c>
      <c r="W490" s="19" t="n">
        <f aca="false">U490*R490</f>
        <v>0</v>
      </c>
      <c r="X490" s="20" t="n">
        <f aca="false">MAX(0,K490-C490)</f>
        <v>0</v>
      </c>
      <c r="Y490" s="17" t="n">
        <f aca="false">F490*PARAMETER!$B$5*Q490</f>
        <v>796470.442</v>
      </c>
      <c r="Z490" s="21" t="n">
        <f aca="false">SUMIF($Y$2:$Y$3205,"&gt;="&amp;Y490)/SUM($Y$2:$Y$3205)</f>
        <v>0.810956540276798</v>
      </c>
      <c r="AA490" s="16" t="str">
        <f aca="false">IF(Z490&lt;=PARAMETER!$B$7,"A",IF(Z490&lt;=PARAMETER!$B$8,"B","C"))</f>
        <v>B</v>
      </c>
      <c r="AB490" s="22" t="n">
        <f aca="false">G490/F490</f>
        <v>0.629783693843594</v>
      </c>
      <c r="AC490" s="16" t="str">
        <f aca="false">IF(AB490&lt;=PARAMETER!$B$9,"X",IF(AB490&lt;=PARAMETER!$B$10,"Y","Z"))</f>
        <v>Z</v>
      </c>
      <c r="AD490" s="16" t="str">
        <f aca="false">AA490&amp;AC490</f>
        <v>BZ</v>
      </c>
      <c r="AE490" s="22" t="n">
        <f aca="false">DATA!I490</f>
        <v>0.66</v>
      </c>
      <c r="AF490" s="18" t="n">
        <f aca="false">DATA!L490</f>
        <v>36</v>
      </c>
      <c r="AG490" s="16" t="str">
        <f aca="false">DATA!K490</f>
        <v>D</v>
      </c>
      <c r="AH490" s="18" t="n">
        <f aca="false">IF(AE490&gt;=PARAMETER!$B$12,1,0)</f>
        <v>0</v>
      </c>
      <c r="AI490" s="18" t="n">
        <f aca="false">IF(AF490&gt;=PARAMETER!$B$13,1,0)</f>
        <v>0</v>
      </c>
      <c r="AJ490" s="18" t="n">
        <f aca="false">IF(AND(AH490=1,AI490=1),1,0)</f>
        <v>0</v>
      </c>
    </row>
    <row r="491" customFormat="false" ht="15" hidden="false" customHeight="false" outlineLevel="0" collapsed="false">
      <c r="A491" s="16" t="str">
        <f aca="false">DATA!A491</f>
        <v>ITM10489</v>
      </c>
      <c r="B491" s="16" t="str">
        <f aca="false">DATA!B491</f>
        <v>Apparel</v>
      </c>
      <c r="C491" s="17" t="n">
        <f aca="false">DATA!C491</f>
        <v>188</v>
      </c>
      <c r="D491" s="17" t="n">
        <f aca="false">DATA!D491</f>
        <v>29</v>
      </c>
      <c r="E491" s="18" t="n">
        <f aca="false">DATA!F491</f>
        <v>9</v>
      </c>
      <c r="F491" s="19" t="n">
        <f aca="false">DATA!G491</f>
        <v>49.98</v>
      </c>
      <c r="G491" s="19" t="n">
        <f aca="false">DATA!H491</f>
        <v>7.72</v>
      </c>
      <c r="H491" s="18" t="n">
        <f aca="false">DATA!E491</f>
        <v>12</v>
      </c>
      <c r="I491" s="20" t="n">
        <f aca="false">F491*E491</f>
        <v>449.82</v>
      </c>
      <c r="J491" s="20" t="n">
        <f aca="false">PARAMETER!$B$4*G491*SQRT(E491)</f>
        <v>38.0948100001961</v>
      </c>
      <c r="K491" s="20" t="n">
        <f aca="false">I491+J491</f>
        <v>487.914810000196</v>
      </c>
      <c r="L491" s="20" t="n">
        <f aca="false">K491+F491*H491</f>
        <v>1087.6748100002</v>
      </c>
      <c r="M491" s="16" t="str">
        <f aca="false">IF(C491&lt;=K491,"REORDER",IF(C491&gt;L491,"OVERSTOCK","OK"))</f>
        <v>REORDER</v>
      </c>
      <c r="N491" s="16" t="str">
        <f aca="false">IF(C491&lt;=D491,"REORDER","OK")</f>
        <v>OK</v>
      </c>
      <c r="O491" s="18" t="n">
        <f aca="false">IF(D491&lt;I491,1,0)</f>
        <v>1</v>
      </c>
      <c r="P491" s="20" t="n">
        <f aca="false">C491/F491</f>
        <v>3.76150460184074</v>
      </c>
      <c r="Q491" s="19" t="n">
        <f aca="false">DATA!N491</f>
        <v>112.95</v>
      </c>
      <c r="R491" s="19" t="n">
        <f aca="false">DATA!O491</f>
        <v>0.23</v>
      </c>
      <c r="S491" s="17" t="n">
        <f aca="false">C491*Q491</f>
        <v>21234.6</v>
      </c>
      <c r="T491" s="19" t="n">
        <f aca="false">C491*R491</f>
        <v>43.24</v>
      </c>
      <c r="U491" s="20" t="n">
        <f aca="false">MAX(0,C491-L491)</f>
        <v>0</v>
      </c>
      <c r="V491" s="17" t="n">
        <f aca="false">U491*Q491</f>
        <v>0</v>
      </c>
      <c r="W491" s="19" t="n">
        <f aca="false">U491*R491</f>
        <v>0</v>
      </c>
      <c r="X491" s="20" t="n">
        <f aca="false">MAX(0,K491-C491)</f>
        <v>299.914810000196</v>
      </c>
      <c r="Y491" s="17" t="n">
        <f aca="false">F491*PARAMETER!$B$5*Q491</f>
        <v>2060512.965</v>
      </c>
      <c r="Z491" s="21" t="n">
        <f aca="false">SUMIF($Y$2:$Y$3205,"&gt;="&amp;Y491)/SUM($Y$2:$Y$3205)</f>
        <v>0.315359931020613</v>
      </c>
      <c r="AA491" s="16" t="str">
        <f aca="false">IF(Z491&lt;=PARAMETER!$B$7,"A",IF(Z491&lt;=PARAMETER!$B$8,"B","C"))</f>
        <v>A</v>
      </c>
      <c r="AB491" s="22" t="n">
        <f aca="false">G491/F491</f>
        <v>0.154461784713886</v>
      </c>
      <c r="AC491" s="16" t="str">
        <f aca="false">IF(AB491&lt;=PARAMETER!$B$9,"X",IF(AB491&lt;=PARAMETER!$B$10,"Y","Z"))</f>
        <v>X</v>
      </c>
      <c r="AD491" s="16" t="str">
        <f aca="false">AA491&amp;AC491</f>
        <v>AX</v>
      </c>
      <c r="AE491" s="22" t="n">
        <f aca="false">DATA!I491</f>
        <v>0.73</v>
      </c>
      <c r="AF491" s="18" t="n">
        <f aca="false">DATA!L491</f>
        <v>141</v>
      </c>
      <c r="AG491" s="16" t="str">
        <f aca="false">DATA!K491</f>
        <v>A</v>
      </c>
      <c r="AH491" s="18" t="n">
        <f aca="false">IF(AE491&gt;=PARAMETER!$B$12,1,0)</f>
        <v>0</v>
      </c>
      <c r="AI491" s="18" t="n">
        <f aca="false">IF(AF491&gt;=PARAMETER!$B$13,1,0)</f>
        <v>1</v>
      </c>
      <c r="AJ491" s="18" t="n">
        <f aca="false">IF(AND(AH491=1,AI491=1),1,0)</f>
        <v>0</v>
      </c>
    </row>
    <row r="492" customFormat="false" ht="15" hidden="false" customHeight="false" outlineLevel="0" collapsed="false">
      <c r="A492" s="16" t="str">
        <f aca="false">DATA!A492</f>
        <v>ITM10490</v>
      </c>
      <c r="B492" s="16" t="str">
        <f aca="false">DATA!B492</f>
        <v>Electronics</v>
      </c>
      <c r="C492" s="17" t="n">
        <f aca="false">DATA!C492</f>
        <v>291</v>
      </c>
      <c r="D492" s="17" t="n">
        <f aca="false">DATA!D492</f>
        <v>64</v>
      </c>
      <c r="E492" s="18" t="n">
        <f aca="false">DATA!F492</f>
        <v>2</v>
      </c>
      <c r="F492" s="19" t="n">
        <f aca="false">DATA!G492</f>
        <v>25.29</v>
      </c>
      <c r="G492" s="19" t="n">
        <f aca="false">DATA!H492</f>
        <v>6.68</v>
      </c>
      <c r="H492" s="18" t="n">
        <f aca="false">DATA!E492</f>
        <v>7</v>
      </c>
      <c r="I492" s="20" t="n">
        <f aca="false">F492*E492</f>
        <v>50.58</v>
      </c>
      <c r="J492" s="20" t="n">
        <f aca="false">PARAMETER!$B$4*G492*SQRT(E492)</f>
        <v>15.5388443731204</v>
      </c>
      <c r="K492" s="20" t="n">
        <f aca="false">I492+J492</f>
        <v>66.1188443731204</v>
      </c>
      <c r="L492" s="20" t="n">
        <f aca="false">K492+F492*H492</f>
        <v>243.14884437312</v>
      </c>
      <c r="M492" s="16" t="str">
        <f aca="false">IF(C492&lt;=K492,"REORDER",IF(C492&gt;L492,"OVERSTOCK","OK"))</f>
        <v>OVERSTOCK</v>
      </c>
      <c r="N492" s="16" t="str">
        <f aca="false">IF(C492&lt;=D492,"REORDER","OK")</f>
        <v>OK</v>
      </c>
      <c r="O492" s="18" t="n">
        <f aca="false">IF(D492&lt;I492,1,0)</f>
        <v>0</v>
      </c>
      <c r="P492" s="20" t="n">
        <f aca="false">C492/F492</f>
        <v>11.5065243179122</v>
      </c>
      <c r="Q492" s="19" t="n">
        <f aca="false">DATA!N492</f>
        <v>90.09</v>
      </c>
      <c r="R492" s="19" t="n">
        <f aca="false">DATA!O492</f>
        <v>1.59</v>
      </c>
      <c r="S492" s="17" t="n">
        <f aca="false">C492*Q492</f>
        <v>26216.19</v>
      </c>
      <c r="T492" s="19" t="n">
        <f aca="false">C492*R492</f>
        <v>462.69</v>
      </c>
      <c r="U492" s="20" t="n">
        <f aca="false">MAX(0,C492-L492)</f>
        <v>47.8511556268796</v>
      </c>
      <c r="V492" s="17" t="n">
        <f aca="false">U492*Q492</f>
        <v>4310.91061042559</v>
      </c>
      <c r="W492" s="19" t="n">
        <f aca="false">U492*R492</f>
        <v>76.0833374467386</v>
      </c>
      <c r="X492" s="20" t="n">
        <f aca="false">MAX(0,K492-C492)</f>
        <v>0</v>
      </c>
      <c r="Y492" s="17" t="n">
        <f aca="false">F492*PARAMETER!$B$5*Q492</f>
        <v>831607.2765</v>
      </c>
      <c r="Z492" s="21" t="n">
        <f aca="false">SUMIF($Y$2:$Y$3205,"&gt;="&amp;Y492)/SUM($Y$2:$Y$3205)</f>
        <v>0.79923155258309</v>
      </c>
      <c r="AA492" s="16" t="str">
        <f aca="false">IF(Z492&lt;=PARAMETER!$B$7,"A",IF(Z492&lt;=PARAMETER!$B$8,"B","C"))</f>
        <v>A</v>
      </c>
      <c r="AB492" s="22" t="n">
        <f aca="false">G492/F492</f>
        <v>0.26413602214314</v>
      </c>
      <c r="AC492" s="16" t="str">
        <f aca="false">IF(AB492&lt;=PARAMETER!$B$9,"X",IF(AB492&lt;=PARAMETER!$B$10,"Y","Z"))</f>
        <v>Y</v>
      </c>
      <c r="AD492" s="16" t="str">
        <f aca="false">AA492&amp;AC492</f>
        <v>AY</v>
      </c>
      <c r="AE492" s="22" t="n">
        <f aca="false">DATA!I492</f>
        <v>0.44</v>
      </c>
      <c r="AF492" s="18" t="n">
        <f aca="false">DATA!L492</f>
        <v>81</v>
      </c>
      <c r="AG492" s="16" t="str">
        <f aca="false">DATA!K492</f>
        <v>A</v>
      </c>
      <c r="AH492" s="18" t="n">
        <f aca="false">IF(AE492&gt;=PARAMETER!$B$12,1,0)</f>
        <v>0</v>
      </c>
      <c r="AI492" s="18" t="n">
        <f aca="false">IF(AF492&gt;=PARAMETER!$B$13,1,0)</f>
        <v>0</v>
      </c>
      <c r="AJ492" s="18" t="n">
        <f aca="false">IF(AND(AH492=1,AI492=1),1,0)</f>
        <v>0</v>
      </c>
    </row>
    <row r="493" customFormat="false" ht="15" hidden="false" customHeight="false" outlineLevel="0" collapsed="false">
      <c r="A493" s="16" t="str">
        <f aca="false">DATA!A493</f>
        <v>ITM10491</v>
      </c>
      <c r="B493" s="16" t="str">
        <f aca="false">DATA!B493</f>
        <v>Automotive</v>
      </c>
      <c r="C493" s="17" t="n">
        <f aca="false">DATA!C493</f>
        <v>87</v>
      </c>
      <c r="D493" s="17" t="n">
        <f aca="false">DATA!D493</f>
        <v>90</v>
      </c>
      <c r="E493" s="18" t="n">
        <f aca="false">DATA!F493</f>
        <v>7</v>
      </c>
      <c r="F493" s="19" t="n">
        <f aca="false">DATA!G493</f>
        <v>38.8</v>
      </c>
      <c r="G493" s="19" t="n">
        <f aca="false">DATA!H493</f>
        <v>4.25</v>
      </c>
      <c r="H493" s="18" t="n">
        <f aca="false">DATA!E493</f>
        <v>4</v>
      </c>
      <c r="I493" s="20" t="n">
        <f aca="false">F493*E493</f>
        <v>271.6</v>
      </c>
      <c r="J493" s="20" t="n">
        <f aca="false">PARAMETER!$B$4*G493*SQRT(E493)</f>
        <v>18.4954629700689</v>
      </c>
      <c r="K493" s="20" t="n">
        <f aca="false">I493+J493</f>
        <v>290.095462970069</v>
      </c>
      <c r="L493" s="20" t="n">
        <f aca="false">K493+F493*H493</f>
        <v>445.295462970069</v>
      </c>
      <c r="M493" s="16" t="str">
        <f aca="false">IF(C493&lt;=K493,"REORDER",IF(C493&gt;L493,"OVERSTOCK","OK"))</f>
        <v>REORDER</v>
      </c>
      <c r="N493" s="16" t="str">
        <f aca="false">IF(C493&lt;=D493,"REORDER","OK")</f>
        <v>REORDER</v>
      </c>
      <c r="O493" s="18" t="n">
        <f aca="false">IF(D493&lt;I493,1,0)</f>
        <v>1</v>
      </c>
      <c r="P493" s="20" t="n">
        <f aca="false">C493/F493</f>
        <v>2.24226804123711</v>
      </c>
      <c r="Q493" s="19" t="n">
        <f aca="false">DATA!N493</f>
        <v>163.36</v>
      </c>
      <c r="R493" s="19" t="n">
        <f aca="false">DATA!O493</f>
        <v>1.91</v>
      </c>
      <c r="S493" s="17" t="n">
        <f aca="false">C493*Q493</f>
        <v>14212.32</v>
      </c>
      <c r="T493" s="19" t="n">
        <f aca="false">C493*R493</f>
        <v>166.17</v>
      </c>
      <c r="U493" s="20" t="n">
        <f aca="false">MAX(0,C493-L493)</f>
        <v>0</v>
      </c>
      <c r="V493" s="17" t="n">
        <f aca="false">U493*Q493</f>
        <v>0</v>
      </c>
      <c r="W493" s="19" t="n">
        <f aca="false">U493*R493</f>
        <v>0</v>
      </c>
      <c r="X493" s="20" t="n">
        <f aca="false">MAX(0,K493-C493)</f>
        <v>203.095462970069</v>
      </c>
      <c r="Y493" s="17" t="n">
        <f aca="false">F493*PARAMETER!$B$5*Q493</f>
        <v>2313504.32</v>
      </c>
      <c r="Z493" s="21" t="n">
        <f aca="false">SUMIF($Y$2:$Y$3205,"&gt;="&amp;Y493)/SUM($Y$2:$Y$3205)</f>
        <v>0.23871882523062</v>
      </c>
      <c r="AA493" s="16" t="str">
        <f aca="false">IF(Z493&lt;=PARAMETER!$B$7,"A",IF(Z493&lt;=PARAMETER!$B$8,"B","C"))</f>
        <v>A</v>
      </c>
      <c r="AB493" s="22" t="n">
        <f aca="false">G493/F493</f>
        <v>0.109536082474227</v>
      </c>
      <c r="AC493" s="16" t="str">
        <f aca="false">IF(AB493&lt;=PARAMETER!$B$9,"X",IF(AB493&lt;=PARAMETER!$B$10,"Y","Z"))</f>
        <v>X</v>
      </c>
      <c r="AD493" s="16" t="str">
        <f aca="false">AA493&amp;AC493</f>
        <v>AX</v>
      </c>
      <c r="AE493" s="22" t="n">
        <f aca="false">DATA!I493</f>
        <v>0.53</v>
      </c>
      <c r="AF493" s="18" t="n">
        <f aca="false">DATA!L493</f>
        <v>57</v>
      </c>
      <c r="AG493" s="16" t="str">
        <f aca="false">DATA!K493</f>
        <v>C</v>
      </c>
      <c r="AH493" s="18" t="n">
        <f aca="false">IF(AE493&gt;=PARAMETER!$B$12,1,0)</f>
        <v>0</v>
      </c>
      <c r="AI493" s="18" t="n">
        <f aca="false">IF(AF493&gt;=PARAMETER!$B$13,1,0)</f>
        <v>0</v>
      </c>
      <c r="AJ493" s="18" t="n">
        <f aca="false">IF(AND(AH493=1,AI493=1),1,0)</f>
        <v>0</v>
      </c>
    </row>
    <row r="494" customFormat="false" ht="15" hidden="false" customHeight="false" outlineLevel="0" collapsed="false">
      <c r="A494" s="16" t="str">
        <f aca="false">DATA!A494</f>
        <v>ITM10492</v>
      </c>
      <c r="B494" s="16" t="str">
        <f aca="false">DATA!B494</f>
        <v>Pharma</v>
      </c>
      <c r="C494" s="17" t="n">
        <f aca="false">DATA!C494</f>
        <v>374</v>
      </c>
      <c r="D494" s="17" t="n">
        <f aca="false">DATA!D494</f>
        <v>11</v>
      </c>
      <c r="E494" s="18" t="n">
        <f aca="false">DATA!F494</f>
        <v>4</v>
      </c>
      <c r="F494" s="19" t="n">
        <f aca="false">DATA!G494</f>
        <v>1.11</v>
      </c>
      <c r="G494" s="19" t="n">
        <f aca="false">DATA!H494</f>
        <v>6.28</v>
      </c>
      <c r="H494" s="18" t="n">
        <f aca="false">DATA!E494</f>
        <v>5</v>
      </c>
      <c r="I494" s="20" t="n">
        <f aca="false">F494*E494</f>
        <v>4.44</v>
      </c>
      <c r="J494" s="20" t="n">
        <f aca="false">PARAMETER!$B$4*G494*SQRT(E494)</f>
        <v>20.6593615545105</v>
      </c>
      <c r="K494" s="20" t="n">
        <f aca="false">I494+J494</f>
        <v>25.0993615545105</v>
      </c>
      <c r="L494" s="20" t="n">
        <f aca="false">K494+F494*H494</f>
        <v>30.6493615545105</v>
      </c>
      <c r="M494" s="16" t="str">
        <f aca="false">IF(C494&lt;=K494,"REORDER",IF(C494&gt;L494,"OVERSTOCK","OK"))</f>
        <v>OVERSTOCK</v>
      </c>
      <c r="N494" s="16" t="str">
        <f aca="false">IF(C494&lt;=D494,"REORDER","OK")</f>
        <v>OK</v>
      </c>
      <c r="O494" s="18" t="n">
        <f aca="false">IF(D494&lt;I494,1,0)</f>
        <v>0</v>
      </c>
      <c r="P494" s="20" t="n">
        <f aca="false">C494/F494</f>
        <v>336.936936936937</v>
      </c>
      <c r="Q494" s="19" t="n">
        <f aca="false">DATA!N494</f>
        <v>161.96</v>
      </c>
      <c r="R494" s="19" t="n">
        <f aca="false">DATA!O494</f>
        <v>0.94</v>
      </c>
      <c r="S494" s="17" t="n">
        <f aca="false">C494*Q494</f>
        <v>60573.04</v>
      </c>
      <c r="T494" s="19" t="n">
        <f aca="false">C494*R494</f>
        <v>351.56</v>
      </c>
      <c r="U494" s="20" t="n">
        <f aca="false">MAX(0,C494-L494)</f>
        <v>343.35063844549</v>
      </c>
      <c r="V494" s="17" t="n">
        <f aca="false">U494*Q494</f>
        <v>55609.0694026315</v>
      </c>
      <c r="W494" s="19" t="n">
        <f aca="false">U494*R494</f>
        <v>322.74960013876</v>
      </c>
      <c r="X494" s="20" t="n">
        <f aca="false">MAX(0,K494-C494)</f>
        <v>0</v>
      </c>
      <c r="Y494" s="17" t="n">
        <f aca="false">F494*PARAMETER!$B$5*Q494</f>
        <v>65618.094</v>
      </c>
      <c r="Z494" s="21" t="n">
        <f aca="false">SUMIF($Y$2:$Y$3205,"&gt;="&amp;Y494)/SUM($Y$2:$Y$3205)</f>
        <v>0.998742038748977</v>
      </c>
      <c r="AA494" s="16" t="str">
        <f aca="false">IF(Z494&lt;=PARAMETER!$B$7,"A",IF(Z494&lt;=PARAMETER!$B$8,"B","C"))</f>
        <v>C</v>
      </c>
      <c r="AB494" s="22" t="n">
        <f aca="false">G494/F494</f>
        <v>5.65765765765766</v>
      </c>
      <c r="AC494" s="16" t="str">
        <f aca="false">IF(AB494&lt;=PARAMETER!$B$9,"X",IF(AB494&lt;=PARAMETER!$B$10,"Y","Z"))</f>
        <v>Z</v>
      </c>
      <c r="AD494" s="16" t="str">
        <f aca="false">AA494&amp;AC494</f>
        <v>CZ</v>
      </c>
      <c r="AE494" s="22" t="n">
        <f aca="false">DATA!I494</f>
        <v>0.28</v>
      </c>
      <c r="AF494" s="18" t="n">
        <f aca="false">DATA!L494</f>
        <v>145</v>
      </c>
      <c r="AG494" s="16" t="str">
        <f aca="false">DATA!K494</f>
        <v>C</v>
      </c>
      <c r="AH494" s="18" t="n">
        <f aca="false">IF(AE494&gt;=PARAMETER!$B$12,1,0)</f>
        <v>0</v>
      </c>
      <c r="AI494" s="18" t="n">
        <f aca="false">IF(AF494&gt;=PARAMETER!$B$13,1,0)</f>
        <v>1</v>
      </c>
      <c r="AJ494" s="18" t="n">
        <f aca="false">IF(AND(AH494=1,AI494=1),1,0)</f>
        <v>0</v>
      </c>
    </row>
    <row r="495" customFormat="false" ht="15" hidden="false" customHeight="false" outlineLevel="0" collapsed="false">
      <c r="A495" s="16" t="str">
        <f aca="false">DATA!A495</f>
        <v>ITM10493</v>
      </c>
      <c r="B495" s="16" t="str">
        <f aca="false">DATA!B495</f>
        <v>Electronics</v>
      </c>
      <c r="C495" s="17" t="n">
        <f aca="false">DATA!C495</f>
        <v>271</v>
      </c>
      <c r="D495" s="17" t="n">
        <f aca="false">DATA!D495</f>
        <v>34</v>
      </c>
      <c r="E495" s="18" t="n">
        <f aca="false">DATA!F495</f>
        <v>2</v>
      </c>
      <c r="F495" s="19" t="n">
        <f aca="false">DATA!G495</f>
        <v>44.55</v>
      </c>
      <c r="G495" s="19" t="n">
        <f aca="false">DATA!H495</f>
        <v>0.88</v>
      </c>
      <c r="H495" s="18" t="n">
        <f aca="false">DATA!E495</f>
        <v>8</v>
      </c>
      <c r="I495" s="20" t="n">
        <f aca="false">F495*E495</f>
        <v>89.1</v>
      </c>
      <c r="J495" s="20" t="n">
        <f aca="false">PARAMETER!$B$4*G495*SQRT(E495)</f>
        <v>2.04703339047095</v>
      </c>
      <c r="K495" s="20" t="n">
        <f aca="false">I495+J495</f>
        <v>91.1470333904709</v>
      </c>
      <c r="L495" s="20" t="n">
        <f aca="false">K495+F495*H495</f>
        <v>447.547033390471</v>
      </c>
      <c r="M495" s="16" t="str">
        <f aca="false">IF(C495&lt;=K495,"REORDER",IF(C495&gt;L495,"OVERSTOCK","OK"))</f>
        <v>OK</v>
      </c>
      <c r="N495" s="16" t="str">
        <f aca="false">IF(C495&lt;=D495,"REORDER","OK")</f>
        <v>OK</v>
      </c>
      <c r="O495" s="18" t="n">
        <f aca="false">IF(D495&lt;I495,1,0)</f>
        <v>1</v>
      </c>
      <c r="P495" s="20" t="n">
        <f aca="false">C495/F495</f>
        <v>6.08305274971942</v>
      </c>
      <c r="Q495" s="19" t="n">
        <f aca="false">DATA!N495</f>
        <v>42.27</v>
      </c>
      <c r="R495" s="19" t="n">
        <f aca="false">DATA!O495</f>
        <v>0.41</v>
      </c>
      <c r="S495" s="17" t="n">
        <f aca="false">C495*Q495</f>
        <v>11455.17</v>
      </c>
      <c r="T495" s="19" t="n">
        <f aca="false">C495*R495</f>
        <v>111.11</v>
      </c>
      <c r="U495" s="20" t="n">
        <f aca="false">MAX(0,C495-L495)</f>
        <v>0</v>
      </c>
      <c r="V495" s="17" t="n">
        <f aca="false">U495*Q495</f>
        <v>0</v>
      </c>
      <c r="W495" s="19" t="n">
        <f aca="false">U495*R495</f>
        <v>0</v>
      </c>
      <c r="X495" s="20" t="n">
        <f aca="false">MAX(0,K495-C495)</f>
        <v>0</v>
      </c>
      <c r="Y495" s="17" t="n">
        <f aca="false">F495*PARAMETER!$B$5*Q495</f>
        <v>687341.9025</v>
      </c>
      <c r="Z495" s="21" t="n">
        <f aca="false">SUMIF($Y$2:$Y$3205,"&gt;="&amp;Y495)/SUM($Y$2:$Y$3205)</f>
        <v>0.848747024413899</v>
      </c>
      <c r="AA495" s="16" t="str">
        <f aca="false">IF(Z495&lt;=PARAMETER!$B$7,"A",IF(Z495&lt;=PARAMETER!$B$8,"B","C"))</f>
        <v>B</v>
      </c>
      <c r="AB495" s="22" t="n">
        <f aca="false">G495/F495</f>
        <v>0.0197530864197531</v>
      </c>
      <c r="AC495" s="16" t="str">
        <f aca="false">IF(AB495&lt;=PARAMETER!$B$9,"X",IF(AB495&lt;=PARAMETER!$B$10,"Y","Z"))</f>
        <v>X</v>
      </c>
      <c r="AD495" s="16" t="str">
        <f aca="false">AA495&amp;AC495</f>
        <v>BX</v>
      </c>
      <c r="AE495" s="22" t="n">
        <f aca="false">DATA!I495</f>
        <v>0.71</v>
      </c>
      <c r="AF495" s="18" t="n">
        <f aca="false">DATA!L495</f>
        <v>90</v>
      </c>
      <c r="AG495" s="16" t="str">
        <f aca="false">DATA!K495</f>
        <v>C</v>
      </c>
      <c r="AH495" s="18" t="n">
        <f aca="false">IF(AE495&gt;=PARAMETER!$B$12,1,0)</f>
        <v>0</v>
      </c>
      <c r="AI495" s="18" t="n">
        <f aca="false">IF(AF495&gt;=PARAMETER!$B$13,1,0)</f>
        <v>0</v>
      </c>
      <c r="AJ495" s="18" t="n">
        <f aca="false">IF(AND(AH495=1,AI495=1),1,0)</f>
        <v>0</v>
      </c>
    </row>
    <row r="496" customFormat="false" ht="15" hidden="false" customHeight="false" outlineLevel="0" collapsed="false">
      <c r="A496" s="16" t="str">
        <f aca="false">DATA!A496</f>
        <v>ITM10494</v>
      </c>
      <c r="B496" s="16" t="str">
        <f aca="false">DATA!B496</f>
        <v>Automotive</v>
      </c>
      <c r="C496" s="17" t="n">
        <f aca="false">DATA!C496</f>
        <v>67</v>
      </c>
      <c r="D496" s="17" t="n">
        <f aca="false">DATA!D496</f>
        <v>22</v>
      </c>
      <c r="E496" s="18" t="n">
        <f aca="false">DATA!F496</f>
        <v>3</v>
      </c>
      <c r="F496" s="19" t="n">
        <f aca="false">DATA!G496</f>
        <v>14.23</v>
      </c>
      <c r="G496" s="19" t="n">
        <f aca="false">DATA!H496</f>
        <v>7.74</v>
      </c>
      <c r="H496" s="18" t="n">
        <f aca="false">DATA!E496</f>
        <v>13</v>
      </c>
      <c r="I496" s="20" t="n">
        <f aca="false">F496*E496</f>
        <v>42.69</v>
      </c>
      <c r="J496" s="20" t="n">
        <f aca="false">PARAMETER!$B$4*G496*SQRT(E496)</f>
        <v>22.0510282093987</v>
      </c>
      <c r="K496" s="20" t="n">
        <f aca="false">I496+J496</f>
        <v>64.7410282093987</v>
      </c>
      <c r="L496" s="20" t="n">
        <f aca="false">K496+F496*H496</f>
        <v>249.731028209399</v>
      </c>
      <c r="M496" s="16" t="str">
        <f aca="false">IF(C496&lt;=K496,"REORDER",IF(C496&gt;L496,"OVERSTOCK","OK"))</f>
        <v>OK</v>
      </c>
      <c r="N496" s="16" t="str">
        <f aca="false">IF(C496&lt;=D496,"REORDER","OK")</f>
        <v>OK</v>
      </c>
      <c r="O496" s="18" t="n">
        <f aca="false">IF(D496&lt;I496,1,0)</f>
        <v>1</v>
      </c>
      <c r="P496" s="20" t="n">
        <f aca="false">C496/F496</f>
        <v>4.70836261419536</v>
      </c>
      <c r="Q496" s="19" t="n">
        <f aca="false">DATA!N496</f>
        <v>54.99</v>
      </c>
      <c r="R496" s="19" t="n">
        <f aca="false">DATA!O496</f>
        <v>1.04</v>
      </c>
      <c r="S496" s="17" t="n">
        <f aca="false">C496*Q496</f>
        <v>3684.33</v>
      </c>
      <c r="T496" s="19" t="n">
        <f aca="false">C496*R496</f>
        <v>69.68</v>
      </c>
      <c r="U496" s="20" t="n">
        <f aca="false">MAX(0,C496-L496)</f>
        <v>0</v>
      </c>
      <c r="V496" s="17" t="n">
        <f aca="false">U496*Q496</f>
        <v>0</v>
      </c>
      <c r="W496" s="19" t="n">
        <f aca="false">U496*R496</f>
        <v>0</v>
      </c>
      <c r="X496" s="20" t="n">
        <f aca="false">MAX(0,K496-C496)</f>
        <v>0</v>
      </c>
      <c r="Y496" s="17" t="n">
        <f aca="false">F496*PARAMETER!$B$5*Q496</f>
        <v>285615.3105</v>
      </c>
      <c r="Z496" s="21" t="n">
        <f aca="false">SUMIF($Y$2:$Y$3205,"&gt;="&amp;Y496)/SUM($Y$2:$Y$3205)</f>
        <v>0.963853355217201</v>
      </c>
      <c r="AA496" s="16" t="str">
        <f aca="false">IF(Z496&lt;=PARAMETER!$B$7,"A",IF(Z496&lt;=PARAMETER!$B$8,"B","C"))</f>
        <v>C</v>
      </c>
      <c r="AB496" s="22" t="n">
        <f aca="false">G496/F496</f>
        <v>0.543921293042867</v>
      </c>
      <c r="AC496" s="16" t="str">
        <f aca="false">IF(AB496&lt;=PARAMETER!$B$9,"X",IF(AB496&lt;=PARAMETER!$B$10,"Y","Z"))</f>
        <v>Z</v>
      </c>
      <c r="AD496" s="16" t="str">
        <f aca="false">AA496&amp;AC496</f>
        <v>CZ</v>
      </c>
      <c r="AE496" s="22" t="n">
        <f aca="false">DATA!I496</f>
        <v>0.3</v>
      </c>
      <c r="AF496" s="18" t="n">
        <f aca="false">DATA!L496</f>
        <v>53</v>
      </c>
      <c r="AG496" s="16" t="str">
        <f aca="false">DATA!K496</f>
        <v>A</v>
      </c>
      <c r="AH496" s="18" t="n">
        <f aca="false">IF(AE496&gt;=PARAMETER!$B$12,1,0)</f>
        <v>0</v>
      </c>
      <c r="AI496" s="18" t="n">
        <f aca="false">IF(AF496&gt;=PARAMETER!$B$13,1,0)</f>
        <v>0</v>
      </c>
      <c r="AJ496" s="18" t="n">
        <f aca="false">IF(AND(AH496=1,AI496=1),1,0)</f>
        <v>0</v>
      </c>
    </row>
    <row r="497" customFormat="false" ht="15" hidden="false" customHeight="false" outlineLevel="0" collapsed="false">
      <c r="A497" s="16" t="str">
        <f aca="false">DATA!A497</f>
        <v>ITM10495</v>
      </c>
      <c r="B497" s="16" t="str">
        <f aca="false">DATA!B497</f>
        <v>Electronics</v>
      </c>
      <c r="C497" s="17" t="n">
        <f aca="false">DATA!C497</f>
        <v>203</v>
      </c>
      <c r="D497" s="17" t="n">
        <f aca="false">DATA!D497</f>
        <v>79</v>
      </c>
      <c r="E497" s="18" t="n">
        <f aca="false">DATA!F497</f>
        <v>8</v>
      </c>
      <c r="F497" s="19" t="n">
        <f aca="false">DATA!G497</f>
        <v>33.73</v>
      </c>
      <c r="G497" s="19" t="n">
        <f aca="false">DATA!H497</f>
        <v>1.45</v>
      </c>
      <c r="H497" s="18" t="n">
        <f aca="false">DATA!E497</f>
        <v>13</v>
      </c>
      <c r="I497" s="20" t="n">
        <f aca="false">F497*E497</f>
        <v>269.84</v>
      </c>
      <c r="J497" s="20" t="n">
        <f aca="false">PARAMETER!$B$4*G497*SQRT(E497)</f>
        <v>6.74590549132471</v>
      </c>
      <c r="K497" s="20" t="n">
        <f aca="false">I497+J497</f>
        <v>276.585905491325</v>
      </c>
      <c r="L497" s="20" t="n">
        <f aca="false">K497+F497*H497</f>
        <v>715.075905491325</v>
      </c>
      <c r="M497" s="16" t="str">
        <f aca="false">IF(C497&lt;=K497,"REORDER",IF(C497&gt;L497,"OVERSTOCK","OK"))</f>
        <v>REORDER</v>
      </c>
      <c r="N497" s="16" t="str">
        <f aca="false">IF(C497&lt;=D497,"REORDER","OK")</f>
        <v>OK</v>
      </c>
      <c r="O497" s="18" t="n">
        <f aca="false">IF(D497&lt;I497,1,0)</f>
        <v>1</v>
      </c>
      <c r="P497" s="20" t="n">
        <f aca="false">C497/F497</f>
        <v>6.01838126297065</v>
      </c>
      <c r="Q497" s="19" t="n">
        <f aca="false">DATA!N497</f>
        <v>192.14</v>
      </c>
      <c r="R497" s="19" t="n">
        <f aca="false">DATA!O497</f>
        <v>0.85</v>
      </c>
      <c r="S497" s="17" t="n">
        <f aca="false">C497*Q497</f>
        <v>39004.42</v>
      </c>
      <c r="T497" s="19" t="n">
        <f aca="false">C497*R497</f>
        <v>172.55</v>
      </c>
      <c r="U497" s="20" t="n">
        <f aca="false">MAX(0,C497-L497)</f>
        <v>0</v>
      </c>
      <c r="V497" s="17" t="n">
        <f aca="false">U497*Q497</f>
        <v>0</v>
      </c>
      <c r="W497" s="19" t="n">
        <f aca="false">U497*R497</f>
        <v>0</v>
      </c>
      <c r="X497" s="20" t="n">
        <f aca="false">MAX(0,K497-C497)</f>
        <v>73.5859054913247</v>
      </c>
      <c r="Y497" s="17" t="n">
        <f aca="false">F497*PARAMETER!$B$5*Q497</f>
        <v>2365522.003</v>
      </c>
      <c r="Z497" s="21" t="n">
        <f aca="false">SUMIF($Y$2:$Y$3205,"&gt;="&amp;Y497)/SUM($Y$2:$Y$3205)</f>
        <v>0.229767116222433</v>
      </c>
      <c r="AA497" s="16" t="str">
        <f aca="false">IF(Z497&lt;=PARAMETER!$B$7,"A",IF(Z497&lt;=PARAMETER!$B$8,"B","C"))</f>
        <v>A</v>
      </c>
      <c r="AB497" s="22" t="n">
        <f aca="false">G497/F497</f>
        <v>0.0429884375926475</v>
      </c>
      <c r="AC497" s="16" t="str">
        <f aca="false">IF(AB497&lt;=PARAMETER!$B$9,"X",IF(AB497&lt;=PARAMETER!$B$10,"Y","Z"))</f>
        <v>X</v>
      </c>
      <c r="AD497" s="16" t="str">
        <f aca="false">AA497&amp;AC497</f>
        <v>AX</v>
      </c>
      <c r="AE497" s="22" t="n">
        <f aca="false">DATA!I497</f>
        <v>0.1</v>
      </c>
      <c r="AF497" s="18" t="n">
        <f aca="false">DATA!L497</f>
        <v>61</v>
      </c>
      <c r="AG497" s="16" t="str">
        <f aca="false">DATA!K497</f>
        <v>D</v>
      </c>
      <c r="AH497" s="18" t="n">
        <f aca="false">IF(AE497&gt;=PARAMETER!$B$12,1,0)</f>
        <v>0</v>
      </c>
      <c r="AI497" s="18" t="n">
        <f aca="false">IF(AF497&gt;=PARAMETER!$B$13,1,0)</f>
        <v>0</v>
      </c>
      <c r="AJ497" s="18" t="n">
        <f aca="false">IF(AND(AH497=1,AI497=1),1,0)</f>
        <v>0</v>
      </c>
    </row>
    <row r="498" customFormat="false" ht="15" hidden="false" customHeight="false" outlineLevel="0" collapsed="false">
      <c r="A498" s="16" t="str">
        <f aca="false">DATA!A498</f>
        <v>ITM10496</v>
      </c>
      <c r="B498" s="16" t="str">
        <f aca="false">DATA!B498</f>
        <v>Groceries</v>
      </c>
      <c r="C498" s="17" t="n">
        <f aca="false">DATA!C498</f>
        <v>339</v>
      </c>
      <c r="D498" s="17" t="n">
        <f aca="false">DATA!D498</f>
        <v>76</v>
      </c>
      <c r="E498" s="18" t="n">
        <f aca="false">DATA!F498</f>
        <v>7</v>
      </c>
      <c r="F498" s="19" t="n">
        <f aca="false">DATA!G498</f>
        <v>40.51</v>
      </c>
      <c r="G498" s="19" t="n">
        <f aca="false">DATA!H498</f>
        <v>4.27</v>
      </c>
      <c r="H498" s="18" t="n">
        <f aca="false">DATA!E498</f>
        <v>7</v>
      </c>
      <c r="I498" s="20" t="n">
        <f aca="false">F498*E498</f>
        <v>283.57</v>
      </c>
      <c r="J498" s="20" t="n">
        <f aca="false">PARAMETER!$B$4*G498*SQRT(E498)</f>
        <v>18.5825004428692</v>
      </c>
      <c r="K498" s="20" t="n">
        <f aca="false">I498+J498</f>
        <v>302.152500442869</v>
      </c>
      <c r="L498" s="20" t="n">
        <f aca="false">K498+F498*H498</f>
        <v>585.722500442869</v>
      </c>
      <c r="M498" s="16" t="str">
        <f aca="false">IF(C498&lt;=K498,"REORDER",IF(C498&gt;L498,"OVERSTOCK","OK"))</f>
        <v>OK</v>
      </c>
      <c r="N498" s="16" t="str">
        <f aca="false">IF(C498&lt;=D498,"REORDER","OK")</f>
        <v>OK</v>
      </c>
      <c r="O498" s="18" t="n">
        <f aca="false">IF(D498&lt;I498,1,0)</f>
        <v>1</v>
      </c>
      <c r="P498" s="20" t="n">
        <f aca="false">C498/F498</f>
        <v>8.3683041224389</v>
      </c>
      <c r="Q498" s="19" t="n">
        <f aca="false">DATA!N498</f>
        <v>94.38</v>
      </c>
      <c r="R498" s="19" t="n">
        <f aca="false">DATA!O498</f>
        <v>0.81</v>
      </c>
      <c r="S498" s="17" t="n">
        <f aca="false">C498*Q498</f>
        <v>31994.82</v>
      </c>
      <c r="T498" s="19" t="n">
        <f aca="false">C498*R498</f>
        <v>274.59</v>
      </c>
      <c r="U498" s="20" t="n">
        <f aca="false">MAX(0,C498-L498)</f>
        <v>0</v>
      </c>
      <c r="V498" s="17" t="n">
        <f aca="false">U498*Q498</f>
        <v>0</v>
      </c>
      <c r="W498" s="19" t="n">
        <f aca="false">U498*R498</f>
        <v>0</v>
      </c>
      <c r="X498" s="20" t="n">
        <f aca="false">MAX(0,K498-C498)</f>
        <v>0</v>
      </c>
      <c r="Y498" s="17" t="n">
        <f aca="false">F498*PARAMETER!$B$5*Q498</f>
        <v>1395516.837</v>
      </c>
      <c r="Z498" s="21" t="n">
        <f aca="false">SUMIF($Y$2:$Y$3205,"&gt;="&amp;Y498)/SUM($Y$2:$Y$3205)</f>
        <v>0.572318613214055</v>
      </c>
      <c r="AA498" s="16" t="str">
        <f aca="false">IF(Z498&lt;=PARAMETER!$B$7,"A",IF(Z498&lt;=PARAMETER!$B$8,"B","C"))</f>
        <v>A</v>
      </c>
      <c r="AB498" s="22" t="n">
        <f aca="false">G498/F498</f>
        <v>0.105406072574673</v>
      </c>
      <c r="AC498" s="16" t="str">
        <f aca="false">IF(AB498&lt;=PARAMETER!$B$9,"X",IF(AB498&lt;=PARAMETER!$B$10,"Y","Z"))</f>
        <v>X</v>
      </c>
      <c r="AD498" s="16" t="str">
        <f aca="false">AA498&amp;AC498</f>
        <v>AX</v>
      </c>
      <c r="AE498" s="22" t="n">
        <f aca="false">DATA!I498</f>
        <v>0.94</v>
      </c>
      <c r="AF498" s="18" t="n">
        <f aca="false">DATA!L498</f>
        <v>43</v>
      </c>
      <c r="AG498" s="16" t="str">
        <f aca="false">DATA!K498</f>
        <v>D</v>
      </c>
      <c r="AH498" s="18" t="n">
        <f aca="false">IF(AE498&gt;=PARAMETER!$B$12,1,0)</f>
        <v>1</v>
      </c>
      <c r="AI498" s="18" t="n">
        <f aca="false">IF(AF498&gt;=PARAMETER!$B$13,1,0)</f>
        <v>0</v>
      </c>
      <c r="AJ498" s="18" t="n">
        <f aca="false">IF(AND(AH498=1,AI498=1),1,0)</f>
        <v>0</v>
      </c>
    </row>
    <row r="499" customFormat="false" ht="15" hidden="false" customHeight="false" outlineLevel="0" collapsed="false">
      <c r="A499" s="16" t="str">
        <f aca="false">DATA!A499</f>
        <v>ITM10497</v>
      </c>
      <c r="B499" s="16" t="str">
        <f aca="false">DATA!B499</f>
        <v>Electronics</v>
      </c>
      <c r="C499" s="17" t="n">
        <f aca="false">DATA!C499</f>
        <v>206</v>
      </c>
      <c r="D499" s="17" t="n">
        <f aca="false">DATA!D499</f>
        <v>67</v>
      </c>
      <c r="E499" s="18" t="n">
        <f aca="false">DATA!F499</f>
        <v>7</v>
      </c>
      <c r="F499" s="19" t="n">
        <f aca="false">DATA!G499</f>
        <v>9.04</v>
      </c>
      <c r="G499" s="19" t="n">
        <f aca="false">DATA!H499</f>
        <v>1.48</v>
      </c>
      <c r="H499" s="18" t="n">
        <f aca="false">DATA!E499</f>
        <v>13</v>
      </c>
      <c r="I499" s="20" t="n">
        <f aca="false">F499*E499</f>
        <v>63.28</v>
      </c>
      <c r="J499" s="20" t="n">
        <f aca="false">PARAMETER!$B$4*G499*SQRT(E499)</f>
        <v>6.44077298722398</v>
      </c>
      <c r="K499" s="20" t="n">
        <f aca="false">I499+J499</f>
        <v>69.720772987224</v>
      </c>
      <c r="L499" s="20" t="n">
        <f aca="false">K499+F499*H499</f>
        <v>187.240772987224</v>
      </c>
      <c r="M499" s="16" t="str">
        <f aca="false">IF(C499&lt;=K499,"REORDER",IF(C499&gt;L499,"OVERSTOCK","OK"))</f>
        <v>OVERSTOCK</v>
      </c>
      <c r="N499" s="16" t="str">
        <f aca="false">IF(C499&lt;=D499,"REORDER","OK")</f>
        <v>OK</v>
      </c>
      <c r="O499" s="18" t="n">
        <f aca="false">IF(D499&lt;I499,1,0)</f>
        <v>0</v>
      </c>
      <c r="P499" s="20" t="n">
        <f aca="false">C499/F499</f>
        <v>22.787610619469</v>
      </c>
      <c r="Q499" s="19" t="n">
        <f aca="false">DATA!N499</f>
        <v>108.74</v>
      </c>
      <c r="R499" s="19" t="n">
        <f aca="false">DATA!O499</f>
        <v>1.29</v>
      </c>
      <c r="S499" s="17" t="n">
        <f aca="false">C499*Q499</f>
        <v>22400.44</v>
      </c>
      <c r="T499" s="19" t="n">
        <f aca="false">C499*R499</f>
        <v>265.74</v>
      </c>
      <c r="U499" s="20" t="n">
        <f aca="false">MAX(0,C499-L499)</f>
        <v>18.7592270127761</v>
      </c>
      <c r="V499" s="17" t="n">
        <f aca="false">U499*Q499</f>
        <v>2039.87834536927</v>
      </c>
      <c r="W499" s="19" t="n">
        <f aca="false">U499*R499</f>
        <v>24.1994028464811</v>
      </c>
      <c r="X499" s="20" t="n">
        <f aca="false">MAX(0,K499-C499)</f>
        <v>0</v>
      </c>
      <c r="Y499" s="17" t="n">
        <f aca="false">F499*PARAMETER!$B$5*Q499</f>
        <v>358798.504</v>
      </c>
      <c r="Z499" s="21" t="n">
        <f aca="false">SUMIF($Y$2:$Y$3205,"&gt;="&amp;Y499)/SUM($Y$2:$Y$3205)</f>
        <v>0.945628335781135</v>
      </c>
      <c r="AA499" s="16" t="str">
        <f aca="false">IF(Z499&lt;=PARAMETER!$B$7,"A",IF(Z499&lt;=PARAMETER!$B$8,"B","C"))</f>
        <v>B</v>
      </c>
      <c r="AB499" s="22" t="n">
        <f aca="false">G499/F499</f>
        <v>0.163716814159292</v>
      </c>
      <c r="AC499" s="16" t="str">
        <f aca="false">IF(AB499&lt;=PARAMETER!$B$9,"X",IF(AB499&lt;=PARAMETER!$B$10,"Y","Z"))</f>
        <v>X</v>
      </c>
      <c r="AD499" s="16" t="str">
        <f aca="false">AA499&amp;AC499</f>
        <v>BX</v>
      </c>
      <c r="AE499" s="22" t="n">
        <f aca="false">DATA!I499</f>
        <v>0.38</v>
      </c>
      <c r="AF499" s="18" t="n">
        <f aca="false">DATA!L499</f>
        <v>30</v>
      </c>
      <c r="AG499" s="16" t="str">
        <f aca="false">DATA!K499</f>
        <v>A</v>
      </c>
      <c r="AH499" s="18" t="n">
        <f aca="false">IF(AE499&gt;=PARAMETER!$B$12,1,0)</f>
        <v>0</v>
      </c>
      <c r="AI499" s="18" t="n">
        <f aca="false">IF(AF499&gt;=PARAMETER!$B$13,1,0)</f>
        <v>0</v>
      </c>
      <c r="AJ499" s="18" t="n">
        <f aca="false">IF(AND(AH499=1,AI499=1),1,0)</f>
        <v>0</v>
      </c>
    </row>
    <row r="500" customFormat="false" ht="15" hidden="false" customHeight="false" outlineLevel="0" collapsed="false">
      <c r="A500" s="16" t="str">
        <f aca="false">DATA!A500</f>
        <v>ITM10498</v>
      </c>
      <c r="B500" s="16" t="str">
        <f aca="false">DATA!B500</f>
        <v>Electronics</v>
      </c>
      <c r="C500" s="17" t="n">
        <f aca="false">DATA!C500</f>
        <v>109</v>
      </c>
      <c r="D500" s="17" t="n">
        <f aca="false">DATA!D500</f>
        <v>91</v>
      </c>
      <c r="E500" s="18" t="n">
        <f aca="false">DATA!F500</f>
        <v>2</v>
      </c>
      <c r="F500" s="19" t="n">
        <f aca="false">DATA!G500</f>
        <v>22.68</v>
      </c>
      <c r="G500" s="19" t="n">
        <f aca="false">DATA!H500</f>
        <v>8.45</v>
      </c>
      <c r="H500" s="18" t="n">
        <f aca="false">DATA!E500</f>
        <v>6</v>
      </c>
      <c r="I500" s="20" t="n">
        <f aca="false">F500*E500</f>
        <v>45.36</v>
      </c>
      <c r="J500" s="20" t="n">
        <f aca="false">PARAMETER!$B$4*G500*SQRT(E500)</f>
        <v>19.6561728971358</v>
      </c>
      <c r="K500" s="20" t="n">
        <f aca="false">I500+J500</f>
        <v>65.0161728971358</v>
      </c>
      <c r="L500" s="20" t="n">
        <f aca="false">K500+F500*H500</f>
        <v>201.096172897136</v>
      </c>
      <c r="M500" s="16" t="str">
        <f aca="false">IF(C500&lt;=K500,"REORDER",IF(C500&gt;L500,"OVERSTOCK","OK"))</f>
        <v>OK</v>
      </c>
      <c r="N500" s="16" t="str">
        <f aca="false">IF(C500&lt;=D500,"REORDER","OK")</f>
        <v>OK</v>
      </c>
      <c r="O500" s="18" t="n">
        <f aca="false">IF(D500&lt;I500,1,0)</f>
        <v>0</v>
      </c>
      <c r="P500" s="20" t="n">
        <f aca="false">C500/F500</f>
        <v>4.80599647266314</v>
      </c>
      <c r="Q500" s="19" t="n">
        <f aca="false">DATA!N500</f>
        <v>68.93</v>
      </c>
      <c r="R500" s="19" t="n">
        <f aca="false">DATA!O500</f>
        <v>0.43</v>
      </c>
      <c r="S500" s="17" t="n">
        <f aca="false">C500*Q500</f>
        <v>7513.37</v>
      </c>
      <c r="T500" s="19" t="n">
        <f aca="false">C500*R500</f>
        <v>46.87</v>
      </c>
      <c r="U500" s="20" t="n">
        <f aca="false">MAX(0,C500-L500)</f>
        <v>0</v>
      </c>
      <c r="V500" s="17" t="n">
        <f aca="false">U500*Q500</f>
        <v>0</v>
      </c>
      <c r="W500" s="19" t="n">
        <f aca="false">U500*R500</f>
        <v>0</v>
      </c>
      <c r="X500" s="20" t="n">
        <f aca="false">MAX(0,K500-C500)</f>
        <v>0</v>
      </c>
      <c r="Y500" s="17" t="n">
        <f aca="false">F500*PARAMETER!$B$5*Q500</f>
        <v>570616.326</v>
      </c>
      <c r="Z500" s="21" t="n">
        <f aca="false">SUMIF($Y$2:$Y$3205,"&gt;="&amp;Y500)/SUM($Y$2:$Y$3205)</f>
        <v>0.885066482750462</v>
      </c>
      <c r="AA500" s="16" t="str">
        <f aca="false">IF(Z500&lt;=PARAMETER!$B$7,"A",IF(Z500&lt;=PARAMETER!$B$8,"B","C"))</f>
        <v>B</v>
      </c>
      <c r="AB500" s="22" t="n">
        <f aca="false">G500/F500</f>
        <v>0.372574955908289</v>
      </c>
      <c r="AC500" s="16" t="str">
        <f aca="false">IF(AB500&lt;=PARAMETER!$B$9,"X",IF(AB500&lt;=PARAMETER!$B$10,"Y","Z"))</f>
        <v>Y</v>
      </c>
      <c r="AD500" s="16" t="str">
        <f aca="false">AA500&amp;AC500</f>
        <v>BY</v>
      </c>
      <c r="AE500" s="22" t="n">
        <f aca="false">DATA!I500</f>
        <v>0.28</v>
      </c>
      <c r="AF500" s="18" t="n">
        <f aca="false">DATA!L500</f>
        <v>33</v>
      </c>
      <c r="AG500" s="16" t="str">
        <f aca="false">DATA!K500</f>
        <v>A</v>
      </c>
      <c r="AH500" s="18" t="n">
        <f aca="false">IF(AE500&gt;=PARAMETER!$B$12,1,0)</f>
        <v>0</v>
      </c>
      <c r="AI500" s="18" t="n">
        <f aca="false">IF(AF500&gt;=PARAMETER!$B$13,1,0)</f>
        <v>0</v>
      </c>
      <c r="AJ500" s="18" t="n">
        <f aca="false">IF(AND(AH500=1,AI500=1),1,0)</f>
        <v>0</v>
      </c>
    </row>
    <row r="501" customFormat="false" ht="15" hidden="false" customHeight="false" outlineLevel="0" collapsed="false">
      <c r="A501" s="16" t="str">
        <f aca="false">DATA!A501</f>
        <v>ITM10499</v>
      </c>
      <c r="B501" s="16" t="str">
        <f aca="false">DATA!B501</f>
        <v>Electronics</v>
      </c>
      <c r="C501" s="17" t="n">
        <f aca="false">DATA!C501</f>
        <v>465</v>
      </c>
      <c r="D501" s="17" t="n">
        <f aca="false">DATA!D501</f>
        <v>84</v>
      </c>
      <c r="E501" s="18" t="n">
        <f aca="false">DATA!F501</f>
        <v>8</v>
      </c>
      <c r="F501" s="19" t="n">
        <f aca="false">DATA!G501</f>
        <v>25.2</v>
      </c>
      <c r="G501" s="19" t="n">
        <f aca="false">DATA!H501</f>
        <v>5.73</v>
      </c>
      <c r="H501" s="18" t="n">
        <f aca="false">DATA!E501</f>
        <v>6</v>
      </c>
      <c r="I501" s="20" t="n">
        <f aca="false">F501*E501</f>
        <v>201.6</v>
      </c>
      <c r="J501" s="20" t="n">
        <f aca="false">PARAMETER!$B$4*G501*SQRT(E501)</f>
        <v>26.6579575622694</v>
      </c>
      <c r="K501" s="20" t="n">
        <f aca="false">I501+J501</f>
        <v>228.257957562269</v>
      </c>
      <c r="L501" s="20" t="n">
        <f aca="false">K501+F501*H501</f>
        <v>379.457957562269</v>
      </c>
      <c r="M501" s="16" t="str">
        <f aca="false">IF(C501&lt;=K501,"REORDER",IF(C501&gt;L501,"OVERSTOCK","OK"))</f>
        <v>OVERSTOCK</v>
      </c>
      <c r="N501" s="16" t="str">
        <f aca="false">IF(C501&lt;=D501,"REORDER","OK")</f>
        <v>OK</v>
      </c>
      <c r="O501" s="18" t="n">
        <f aca="false">IF(D501&lt;I501,1,0)</f>
        <v>1</v>
      </c>
      <c r="P501" s="20" t="n">
        <f aca="false">C501/F501</f>
        <v>18.452380952381</v>
      </c>
      <c r="Q501" s="19" t="n">
        <f aca="false">DATA!N501</f>
        <v>101.4</v>
      </c>
      <c r="R501" s="19" t="n">
        <f aca="false">DATA!O501</f>
        <v>0.82</v>
      </c>
      <c r="S501" s="17" t="n">
        <f aca="false">C501*Q501</f>
        <v>47151</v>
      </c>
      <c r="T501" s="19" t="n">
        <f aca="false">C501*R501</f>
        <v>381.3</v>
      </c>
      <c r="U501" s="20" t="n">
        <f aca="false">MAX(0,C501-L501)</f>
        <v>85.5420424377306</v>
      </c>
      <c r="V501" s="17" t="n">
        <f aca="false">U501*Q501</f>
        <v>8673.96310318589</v>
      </c>
      <c r="W501" s="19" t="n">
        <f aca="false">U501*R501</f>
        <v>70.1444747989391</v>
      </c>
      <c r="X501" s="20" t="n">
        <f aca="false">MAX(0,K501-C501)</f>
        <v>0</v>
      </c>
      <c r="Y501" s="17" t="n">
        <f aca="false">F501*PARAMETER!$B$5*Q501</f>
        <v>932677.2</v>
      </c>
      <c r="Z501" s="21" t="n">
        <f aca="false">SUMIF($Y$2:$Y$3205,"&gt;="&amp;Y501)/SUM($Y$2:$Y$3205)</f>
        <v>0.762908752817718</v>
      </c>
      <c r="AA501" s="16" t="str">
        <f aca="false">IF(Z501&lt;=PARAMETER!$B$7,"A",IF(Z501&lt;=PARAMETER!$B$8,"B","C"))</f>
        <v>A</v>
      </c>
      <c r="AB501" s="22" t="n">
        <f aca="false">G501/F501</f>
        <v>0.227380952380952</v>
      </c>
      <c r="AC501" s="16" t="str">
        <f aca="false">IF(AB501&lt;=PARAMETER!$B$9,"X",IF(AB501&lt;=PARAMETER!$B$10,"Y","Z"))</f>
        <v>X</v>
      </c>
      <c r="AD501" s="16" t="str">
        <f aca="false">AA501&amp;AC501</f>
        <v>AX</v>
      </c>
      <c r="AE501" s="22" t="n">
        <f aca="false">DATA!I501</f>
        <v>0.34</v>
      </c>
      <c r="AF501" s="18" t="n">
        <f aca="false">DATA!L501</f>
        <v>53</v>
      </c>
      <c r="AG501" s="16" t="str">
        <f aca="false">DATA!K501</f>
        <v>B</v>
      </c>
      <c r="AH501" s="18" t="n">
        <f aca="false">IF(AE501&gt;=PARAMETER!$B$12,1,0)</f>
        <v>0</v>
      </c>
      <c r="AI501" s="18" t="n">
        <f aca="false">IF(AF501&gt;=PARAMETER!$B$13,1,0)</f>
        <v>0</v>
      </c>
      <c r="AJ501" s="18" t="n">
        <f aca="false">IF(AND(AH501=1,AI501=1),1,0)</f>
        <v>0</v>
      </c>
    </row>
    <row r="502" customFormat="false" ht="15" hidden="false" customHeight="false" outlineLevel="0" collapsed="false">
      <c r="A502" s="16" t="str">
        <f aca="false">DATA!A502</f>
        <v>ITM10500</v>
      </c>
      <c r="B502" s="16" t="str">
        <f aca="false">DATA!B502</f>
        <v>Pharma</v>
      </c>
      <c r="C502" s="17" t="n">
        <f aca="false">DATA!C502</f>
        <v>351</v>
      </c>
      <c r="D502" s="17" t="n">
        <f aca="false">DATA!D502</f>
        <v>93</v>
      </c>
      <c r="E502" s="18" t="n">
        <f aca="false">DATA!F502</f>
        <v>7</v>
      </c>
      <c r="F502" s="19" t="n">
        <f aca="false">DATA!G502</f>
        <v>16.29</v>
      </c>
      <c r="G502" s="19" t="n">
        <f aca="false">DATA!H502</f>
        <v>7.06</v>
      </c>
      <c r="H502" s="18" t="n">
        <f aca="false">DATA!E502</f>
        <v>7</v>
      </c>
      <c r="I502" s="20" t="n">
        <f aca="false">F502*E502</f>
        <v>114.03</v>
      </c>
      <c r="J502" s="20" t="n">
        <f aca="false">PARAMETER!$B$4*G502*SQRT(E502)</f>
        <v>30.7242278985144</v>
      </c>
      <c r="K502" s="20" t="n">
        <f aca="false">I502+J502</f>
        <v>144.754227898514</v>
      </c>
      <c r="L502" s="20" t="n">
        <f aca="false">K502+F502*H502</f>
        <v>258.784227898514</v>
      </c>
      <c r="M502" s="16" t="str">
        <f aca="false">IF(C502&lt;=K502,"REORDER",IF(C502&gt;L502,"OVERSTOCK","OK"))</f>
        <v>OVERSTOCK</v>
      </c>
      <c r="N502" s="16" t="str">
        <f aca="false">IF(C502&lt;=D502,"REORDER","OK")</f>
        <v>OK</v>
      </c>
      <c r="O502" s="18" t="n">
        <f aca="false">IF(D502&lt;I502,1,0)</f>
        <v>1</v>
      </c>
      <c r="P502" s="20" t="n">
        <f aca="false">C502/F502</f>
        <v>21.5469613259669</v>
      </c>
      <c r="Q502" s="19" t="n">
        <f aca="false">DATA!N502</f>
        <v>151.24</v>
      </c>
      <c r="R502" s="19" t="n">
        <f aca="false">DATA!O502</f>
        <v>1.75</v>
      </c>
      <c r="S502" s="17" t="n">
        <f aca="false">C502*Q502</f>
        <v>53085.24</v>
      </c>
      <c r="T502" s="19" t="n">
        <f aca="false">C502*R502</f>
        <v>614.25</v>
      </c>
      <c r="U502" s="20" t="n">
        <f aca="false">MAX(0,C502-L502)</f>
        <v>92.2157721014856</v>
      </c>
      <c r="V502" s="17" t="n">
        <f aca="false">U502*Q502</f>
        <v>13946.7133726287</v>
      </c>
      <c r="W502" s="19" t="n">
        <f aca="false">U502*R502</f>
        <v>161.3776011776</v>
      </c>
      <c r="X502" s="20" t="n">
        <f aca="false">MAX(0,K502-C502)</f>
        <v>0</v>
      </c>
      <c r="Y502" s="17" t="n">
        <f aca="false">F502*PARAMETER!$B$5*Q502</f>
        <v>899250.354</v>
      </c>
      <c r="Z502" s="21" t="n">
        <f aca="false">SUMIF($Y$2:$Y$3205,"&gt;="&amp;Y502)/SUM($Y$2:$Y$3205)</f>
        <v>0.77463821263738</v>
      </c>
      <c r="AA502" s="16" t="str">
        <f aca="false">IF(Z502&lt;=PARAMETER!$B$7,"A",IF(Z502&lt;=PARAMETER!$B$8,"B","C"))</f>
        <v>A</v>
      </c>
      <c r="AB502" s="22" t="n">
        <f aca="false">G502/F502</f>
        <v>0.433394720687538</v>
      </c>
      <c r="AC502" s="16" t="str">
        <f aca="false">IF(AB502&lt;=PARAMETER!$B$9,"X",IF(AB502&lt;=PARAMETER!$B$10,"Y","Z"))</f>
        <v>Y</v>
      </c>
      <c r="AD502" s="16" t="str">
        <f aca="false">AA502&amp;AC502</f>
        <v>AY</v>
      </c>
      <c r="AE502" s="22" t="n">
        <f aca="false">DATA!I502</f>
        <v>0.4</v>
      </c>
      <c r="AF502" s="18" t="n">
        <f aca="false">DATA!L502</f>
        <v>123</v>
      </c>
      <c r="AG502" s="16" t="str">
        <f aca="false">DATA!K502</f>
        <v>B</v>
      </c>
      <c r="AH502" s="18" t="n">
        <f aca="false">IF(AE502&gt;=PARAMETER!$B$12,1,0)</f>
        <v>0</v>
      </c>
      <c r="AI502" s="18" t="n">
        <f aca="false">IF(AF502&gt;=PARAMETER!$B$13,1,0)</f>
        <v>1</v>
      </c>
      <c r="AJ502" s="18" t="n">
        <f aca="false">IF(AND(AH502=1,AI502=1),1,0)</f>
        <v>0</v>
      </c>
    </row>
    <row r="503" customFormat="false" ht="15" hidden="false" customHeight="false" outlineLevel="0" collapsed="false">
      <c r="A503" s="16" t="str">
        <f aca="false">DATA!A503</f>
        <v>ITM10501</v>
      </c>
      <c r="B503" s="16" t="str">
        <f aca="false">DATA!B503</f>
        <v>Electronics</v>
      </c>
      <c r="C503" s="17" t="n">
        <f aca="false">DATA!C503</f>
        <v>158</v>
      </c>
      <c r="D503" s="17" t="n">
        <f aca="false">DATA!D503</f>
        <v>73</v>
      </c>
      <c r="E503" s="18" t="n">
        <f aca="false">DATA!F503</f>
        <v>5</v>
      </c>
      <c r="F503" s="19" t="n">
        <f aca="false">DATA!G503</f>
        <v>24.61</v>
      </c>
      <c r="G503" s="19" t="n">
        <f aca="false">DATA!H503</f>
        <v>6.98</v>
      </c>
      <c r="H503" s="18" t="n">
        <f aca="false">DATA!E503</f>
        <v>4</v>
      </c>
      <c r="I503" s="20" t="n">
        <f aca="false">F503*E503</f>
        <v>123.05</v>
      </c>
      <c r="J503" s="20" t="n">
        <f aca="false">PARAMETER!$B$4*G503*SQRT(E503)</f>
        <v>25.672471569846</v>
      </c>
      <c r="K503" s="20" t="n">
        <f aca="false">I503+J503</f>
        <v>148.722471569846</v>
      </c>
      <c r="L503" s="20" t="n">
        <f aca="false">K503+F503*H503</f>
        <v>247.162471569846</v>
      </c>
      <c r="M503" s="16" t="str">
        <f aca="false">IF(C503&lt;=K503,"REORDER",IF(C503&gt;L503,"OVERSTOCK","OK"))</f>
        <v>OK</v>
      </c>
      <c r="N503" s="16" t="str">
        <f aca="false">IF(C503&lt;=D503,"REORDER","OK")</f>
        <v>OK</v>
      </c>
      <c r="O503" s="18" t="n">
        <f aca="false">IF(D503&lt;I503,1,0)</f>
        <v>1</v>
      </c>
      <c r="P503" s="20" t="n">
        <f aca="false">C503/F503</f>
        <v>6.42015440877692</v>
      </c>
      <c r="Q503" s="19" t="n">
        <f aca="false">DATA!N503</f>
        <v>101.65</v>
      </c>
      <c r="R503" s="19" t="n">
        <f aca="false">DATA!O503</f>
        <v>1.49</v>
      </c>
      <c r="S503" s="17" t="n">
        <f aca="false">C503*Q503</f>
        <v>16060.7</v>
      </c>
      <c r="T503" s="19" t="n">
        <f aca="false">C503*R503</f>
        <v>235.42</v>
      </c>
      <c r="U503" s="20" t="n">
        <f aca="false">MAX(0,C503-L503)</f>
        <v>0</v>
      </c>
      <c r="V503" s="17" t="n">
        <f aca="false">U503*Q503</f>
        <v>0</v>
      </c>
      <c r="W503" s="19" t="n">
        <f aca="false">U503*R503</f>
        <v>0</v>
      </c>
      <c r="X503" s="20" t="n">
        <f aca="false">MAX(0,K503-C503)</f>
        <v>0</v>
      </c>
      <c r="Y503" s="17" t="n">
        <f aca="false">F503*PARAMETER!$B$5*Q503</f>
        <v>913086.3725</v>
      </c>
      <c r="Z503" s="21" t="n">
        <f aca="false">SUMIF($Y$2:$Y$3205,"&gt;="&amp;Y503)/SUM($Y$2:$Y$3205)</f>
        <v>0.770880027989932</v>
      </c>
      <c r="AA503" s="16" t="str">
        <f aca="false">IF(Z503&lt;=PARAMETER!$B$7,"A",IF(Z503&lt;=PARAMETER!$B$8,"B","C"))</f>
        <v>A</v>
      </c>
      <c r="AB503" s="22" t="n">
        <f aca="false">G503/F503</f>
        <v>0.283624542868753</v>
      </c>
      <c r="AC503" s="16" t="str">
        <f aca="false">IF(AB503&lt;=PARAMETER!$B$9,"X",IF(AB503&lt;=PARAMETER!$B$10,"Y","Z"))</f>
        <v>Y</v>
      </c>
      <c r="AD503" s="16" t="str">
        <f aca="false">AA503&amp;AC503</f>
        <v>AY</v>
      </c>
      <c r="AE503" s="22" t="n">
        <f aca="false">DATA!I503</f>
        <v>0.53</v>
      </c>
      <c r="AF503" s="18" t="n">
        <f aca="false">DATA!L503</f>
        <v>178</v>
      </c>
      <c r="AG503" s="16" t="str">
        <f aca="false">DATA!K503</f>
        <v>D</v>
      </c>
      <c r="AH503" s="18" t="n">
        <f aca="false">IF(AE503&gt;=PARAMETER!$B$12,1,0)</f>
        <v>0</v>
      </c>
      <c r="AI503" s="18" t="n">
        <f aca="false">IF(AF503&gt;=PARAMETER!$B$13,1,0)</f>
        <v>1</v>
      </c>
      <c r="AJ503" s="18" t="n">
        <f aca="false">IF(AND(AH503=1,AI503=1),1,0)</f>
        <v>0</v>
      </c>
    </row>
    <row r="504" customFormat="false" ht="15" hidden="false" customHeight="false" outlineLevel="0" collapsed="false">
      <c r="A504" s="16" t="str">
        <f aca="false">DATA!A504</f>
        <v>ITM10502</v>
      </c>
      <c r="B504" s="16" t="str">
        <f aca="false">DATA!B504</f>
        <v>Automotive</v>
      </c>
      <c r="C504" s="17" t="n">
        <f aca="false">DATA!C504</f>
        <v>376</v>
      </c>
      <c r="D504" s="17" t="n">
        <f aca="false">DATA!D504</f>
        <v>78</v>
      </c>
      <c r="E504" s="18" t="n">
        <f aca="false">DATA!F504</f>
        <v>4</v>
      </c>
      <c r="F504" s="19" t="n">
        <f aca="false">DATA!G504</f>
        <v>16.56</v>
      </c>
      <c r="G504" s="19" t="n">
        <f aca="false">DATA!H504</f>
        <v>8.5</v>
      </c>
      <c r="H504" s="18" t="n">
        <f aca="false">DATA!E504</f>
        <v>11</v>
      </c>
      <c r="I504" s="20" t="n">
        <f aca="false">F504*E504</f>
        <v>66.24</v>
      </c>
      <c r="J504" s="20" t="n">
        <f aca="false">PARAMETER!$B$4*G504*SQRT(E504)</f>
        <v>27.962511658175</v>
      </c>
      <c r="K504" s="20" t="n">
        <f aca="false">I504+J504</f>
        <v>94.202511658175</v>
      </c>
      <c r="L504" s="20" t="n">
        <f aca="false">K504+F504*H504</f>
        <v>276.362511658175</v>
      </c>
      <c r="M504" s="16" t="str">
        <f aca="false">IF(C504&lt;=K504,"REORDER",IF(C504&gt;L504,"OVERSTOCK","OK"))</f>
        <v>OVERSTOCK</v>
      </c>
      <c r="N504" s="16" t="str">
        <f aca="false">IF(C504&lt;=D504,"REORDER","OK")</f>
        <v>OK</v>
      </c>
      <c r="O504" s="18" t="n">
        <f aca="false">IF(D504&lt;I504,1,0)</f>
        <v>0</v>
      </c>
      <c r="P504" s="20" t="n">
        <f aca="false">C504/F504</f>
        <v>22.7053140096618</v>
      </c>
      <c r="Q504" s="19" t="n">
        <f aca="false">DATA!N504</f>
        <v>69.81</v>
      </c>
      <c r="R504" s="19" t="n">
        <f aca="false">DATA!O504</f>
        <v>0.21</v>
      </c>
      <c r="S504" s="17" t="n">
        <f aca="false">C504*Q504</f>
        <v>26248.56</v>
      </c>
      <c r="T504" s="19" t="n">
        <f aca="false">C504*R504</f>
        <v>78.96</v>
      </c>
      <c r="U504" s="20" t="n">
        <f aca="false">MAX(0,C504-L504)</f>
        <v>99.637488341825</v>
      </c>
      <c r="V504" s="17" t="n">
        <f aca="false">U504*Q504</f>
        <v>6955.69306114281</v>
      </c>
      <c r="W504" s="19" t="n">
        <f aca="false">U504*R504</f>
        <v>20.9238725517833</v>
      </c>
      <c r="X504" s="20" t="n">
        <f aca="false">MAX(0,K504-C504)</f>
        <v>0</v>
      </c>
      <c r="Y504" s="17" t="n">
        <f aca="false">F504*PARAMETER!$B$5*Q504</f>
        <v>421959.564</v>
      </c>
      <c r="Z504" s="21" t="n">
        <f aca="false">SUMIF($Y$2:$Y$3205,"&gt;="&amp;Y504)/SUM($Y$2:$Y$3205)</f>
        <v>0.929803502239506</v>
      </c>
      <c r="AA504" s="16" t="str">
        <f aca="false">IF(Z504&lt;=PARAMETER!$B$7,"A",IF(Z504&lt;=PARAMETER!$B$8,"B","C"))</f>
        <v>B</v>
      </c>
      <c r="AB504" s="22" t="n">
        <f aca="false">G504/F504</f>
        <v>0.513285024154589</v>
      </c>
      <c r="AC504" s="16" t="str">
        <f aca="false">IF(AB504&lt;=PARAMETER!$B$9,"X",IF(AB504&lt;=PARAMETER!$B$10,"Y","Z"))</f>
        <v>Z</v>
      </c>
      <c r="AD504" s="16" t="str">
        <f aca="false">AA504&amp;AC504</f>
        <v>BZ</v>
      </c>
      <c r="AE504" s="22" t="n">
        <f aca="false">DATA!I504</f>
        <v>0.16</v>
      </c>
      <c r="AF504" s="18" t="n">
        <f aca="false">DATA!L504</f>
        <v>166</v>
      </c>
      <c r="AG504" s="16" t="str">
        <f aca="false">DATA!K504</f>
        <v>C</v>
      </c>
      <c r="AH504" s="18" t="n">
        <f aca="false">IF(AE504&gt;=PARAMETER!$B$12,1,0)</f>
        <v>0</v>
      </c>
      <c r="AI504" s="18" t="n">
        <f aca="false">IF(AF504&gt;=PARAMETER!$B$13,1,0)</f>
        <v>1</v>
      </c>
      <c r="AJ504" s="18" t="n">
        <f aca="false">IF(AND(AH504=1,AI504=1),1,0)</f>
        <v>0</v>
      </c>
    </row>
    <row r="505" customFormat="false" ht="15" hidden="false" customHeight="false" outlineLevel="0" collapsed="false">
      <c r="A505" s="16" t="str">
        <f aca="false">DATA!A505</f>
        <v>ITM10503</v>
      </c>
      <c r="B505" s="16" t="str">
        <f aca="false">DATA!B505</f>
        <v>Groceries</v>
      </c>
      <c r="C505" s="17" t="n">
        <f aca="false">DATA!C505</f>
        <v>108</v>
      </c>
      <c r="D505" s="17" t="n">
        <f aca="false">DATA!D505</f>
        <v>92</v>
      </c>
      <c r="E505" s="18" t="n">
        <f aca="false">DATA!F505</f>
        <v>5</v>
      </c>
      <c r="F505" s="19" t="n">
        <f aca="false">DATA!G505</f>
        <v>18.68</v>
      </c>
      <c r="G505" s="19" t="n">
        <f aca="false">DATA!H505</f>
        <v>1.76</v>
      </c>
      <c r="H505" s="18" t="n">
        <f aca="false">DATA!E505</f>
        <v>4</v>
      </c>
      <c r="I505" s="20" t="n">
        <f aca="false">F505*E505</f>
        <v>93.4</v>
      </c>
      <c r="J505" s="20" t="n">
        <f aca="false">PARAMETER!$B$4*G505*SQRT(E505)</f>
        <v>6.473287960305</v>
      </c>
      <c r="K505" s="20" t="n">
        <f aca="false">I505+J505</f>
        <v>99.873287960305</v>
      </c>
      <c r="L505" s="20" t="n">
        <f aca="false">K505+F505*H505</f>
        <v>174.593287960305</v>
      </c>
      <c r="M505" s="16" t="str">
        <f aca="false">IF(C505&lt;=K505,"REORDER",IF(C505&gt;L505,"OVERSTOCK","OK"))</f>
        <v>OK</v>
      </c>
      <c r="N505" s="16" t="str">
        <f aca="false">IF(C505&lt;=D505,"REORDER","OK")</f>
        <v>OK</v>
      </c>
      <c r="O505" s="18" t="n">
        <f aca="false">IF(D505&lt;I505,1,0)</f>
        <v>1</v>
      </c>
      <c r="P505" s="20" t="n">
        <f aca="false">C505/F505</f>
        <v>5.78158458244111</v>
      </c>
      <c r="Q505" s="19" t="n">
        <f aca="false">DATA!N505</f>
        <v>28.24</v>
      </c>
      <c r="R505" s="19" t="n">
        <f aca="false">DATA!O505</f>
        <v>1.08</v>
      </c>
      <c r="S505" s="17" t="n">
        <f aca="false">C505*Q505</f>
        <v>3049.92</v>
      </c>
      <c r="T505" s="19" t="n">
        <f aca="false">C505*R505</f>
        <v>116.64</v>
      </c>
      <c r="U505" s="20" t="n">
        <f aca="false">MAX(0,C505-L505)</f>
        <v>0</v>
      </c>
      <c r="V505" s="17" t="n">
        <f aca="false">U505*Q505</f>
        <v>0</v>
      </c>
      <c r="W505" s="19" t="n">
        <f aca="false">U505*R505</f>
        <v>0</v>
      </c>
      <c r="X505" s="20" t="n">
        <f aca="false">MAX(0,K505-C505)</f>
        <v>0</v>
      </c>
      <c r="Y505" s="17" t="n">
        <f aca="false">F505*PARAMETER!$B$5*Q505</f>
        <v>192545.968</v>
      </c>
      <c r="Z505" s="21" t="n">
        <f aca="false">SUMIF($Y$2:$Y$3205,"&gt;="&amp;Y505)/SUM($Y$2:$Y$3205)</f>
        <v>0.983902996188186</v>
      </c>
      <c r="AA505" s="16" t="str">
        <f aca="false">IF(Z505&lt;=PARAMETER!$B$7,"A",IF(Z505&lt;=PARAMETER!$B$8,"B","C"))</f>
        <v>C</v>
      </c>
      <c r="AB505" s="22" t="n">
        <f aca="false">G505/F505</f>
        <v>0.0942184154175589</v>
      </c>
      <c r="AC505" s="16" t="str">
        <f aca="false">IF(AB505&lt;=PARAMETER!$B$9,"X",IF(AB505&lt;=PARAMETER!$B$10,"Y","Z"))</f>
        <v>X</v>
      </c>
      <c r="AD505" s="16" t="str">
        <f aca="false">AA505&amp;AC505</f>
        <v>CX</v>
      </c>
      <c r="AE505" s="22" t="n">
        <f aca="false">DATA!I505</f>
        <v>0.15</v>
      </c>
      <c r="AF505" s="18" t="n">
        <f aca="false">DATA!L505</f>
        <v>112</v>
      </c>
      <c r="AG505" s="16" t="str">
        <f aca="false">DATA!K505</f>
        <v>D</v>
      </c>
      <c r="AH505" s="18" t="n">
        <f aca="false">IF(AE505&gt;=PARAMETER!$B$12,1,0)</f>
        <v>0</v>
      </c>
      <c r="AI505" s="18" t="n">
        <f aca="false">IF(AF505&gt;=PARAMETER!$B$13,1,0)</f>
        <v>1</v>
      </c>
      <c r="AJ505" s="18" t="n">
        <f aca="false">IF(AND(AH505=1,AI505=1),1,0)</f>
        <v>0</v>
      </c>
    </row>
    <row r="506" customFormat="false" ht="15" hidden="false" customHeight="false" outlineLevel="0" collapsed="false">
      <c r="A506" s="16" t="str">
        <f aca="false">DATA!A506</f>
        <v>ITM10504</v>
      </c>
      <c r="B506" s="16" t="str">
        <f aca="false">DATA!B506</f>
        <v>Groceries</v>
      </c>
      <c r="C506" s="17" t="n">
        <f aca="false">DATA!C506</f>
        <v>293</v>
      </c>
      <c r="D506" s="17" t="n">
        <f aca="false">DATA!D506</f>
        <v>95</v>
      </c>
      <c r="E506" s="18" t="n">
        <f aca="false">DATA!F506</f>
        <v>6</v>
      </c>
      <c r="F506" s="19" t="n">
        <f aca="false">DATA!G506</f>
        <v>33.8</v>
      </c>
      <c r="G506" s="19" t="n">
        <f aca="false">DATA!H506</f>
        <v>6.77</v>
      </c>
      <c r="H506" s="18" t="n">
        <f aca="false">DATA!E506</f>
        <v>12</v>
      </c>
      <c r="I506" s="20" t="n">
        <f aca="false">F506*E506</f>
        <v>202.8</v>
      </c>
      <c r="J506" s="20" t="n">
        <f aca="false">PARAMETER!$B$4*G506*SQRT(E506)</f>
        <v>27.276682633034</v>
      </c>
      <c r="K506" s="20" t="n">
        <f aca="false">I506+J506</f>
        <v>230.076682633034</v>
      </c>
      <c r="L506" s="20" t="n">
        <f aca="false">K506+F506*H506</f>
        <v>635.676682633034</v>
      </c>
      <c r="M506" s="16" t="str">
        <f aca="false">IF(C506&lt;=K506,"REORDER",IF(C506&gt;L506,"OVERSTOCK","OK"))</f>
        <v>OK</v>
      </c>
      <c r="N506" s="16" t="str">
        <f aca="false">IF(C506&lt;=D506,"REORDER","OK")</f>
        <v>OK</v>
      </c>
      <c r="O506" s="18" t="n">
        <f aca="false">IF(D506&lt;I506,1,0)</f>
        <v>1</v>
      </c>
      <c r="P506" s="20" t="n">
        <f aca="false">C506/F506</f>
        <v>8.66863905325444</v>
      </c>
      <c r="Q506" s="19" t="n">
        <f aca="false">DATA!N506</f>
        <v>186.37</v>
      </c>
      <c r="R506" s="19" t="n">
        <f aca="false">DATA!O506</f>
        <v>0.27</v>
      </c>
      <c r="S506" s="17" t="n">
        <f aca="false">C506*Q506</f>
        <v>54606.41</v>
      </c>
      <c r="T506" s="19" t="n">
        <f aca="false">C506*R506</f>
        <v>79.11</v>
      </c>
      <c r="U506" s="20" t="n">
        <f aca="false">MAX(0,C506-L506)</f>
        <v>0</v>
      </c>
      <c r="V506" s="17" t="n">
        <f aca="false">U506*Q506</f>
        <v>0</v>
      </c>
      <c r="W506" s="19" t="n">
        <f aca="false">U506*R506</f>
        <v>0</v>
      </c>
      <c r="X506" s="20" t="n">
        <f aca="false">MAX(0,K506-C506)</f>
        <v>0</v>
      </c>
      <c r="Y506" s="17" t="n">
        <f aca="false">F506*PARAMETER!$B$5*Q506</f>
        <v>2299246.69</v>
      </c>
      <c r="Z506" s="21" t="n">
        <f aca="false">SUMIF($Y$2:$Y$3205,"&gt;="&amp;Y506)/SUM($Y$2:$Y$3205)</f>
        <v>0.241654231578246</v>
      </c>
      <c r="AA506" s="16" t="str">
        <f aca="false">IF(Z506&lt;=PARAMETER!$B$7,"A",IF(Z506&lt;=PARAMETER!$B$8,"B","C"))</f>
        <v>A</v>
      </c>
      <c r="AB506" s="22" t="n">
        <f aca="false">G506/F506</f>
        <v>0.200295857988166</v>
      </c>
      <c r="AC506" s="16" t="str">
        <f aca="false">IF(AB506&lt;=PARAMETER!$B$9,"X",IF(AB506&lt;=PARAMETER!$B$10,"Y","Z"))</f>
        <v>X</v>
      </c>
      <c r="AD506" s="16" t="str">
        <f aca="false">AA506&amp;AC506</f>
        <v>AX</v>
      </c>
      <c r="AE506" s="22" t="n">
        <f aca="false">DATA!I506</f>
        <v>0.36</v>
      </c>
      <c r="AF506" s="18" t="n">
        <f aca="false">DATA!L506</f>
        <v>143</v>
      </c>
      <c r="AG506" s="16" t="str">
        <f aca="false">DATA!K506</f>
        <v>B</v>
      </c>
      <c r="AH506" s="18" t="n">
        <f aca="false">IF(AE506&gt;=PARAMETER!$B$12,1,0)</f>
        <v>0</v>
      </c>
      <c r="AI506" s="18" t="n">
        <f aca="false">IF(AF506&gt;=PARAMETER!$B$13,1,0)</f>
        <v>1</v>
      </c>
      <c r="AJ506" s="18" t="n">
        <f aca="false">IF(AND(AH506=1,AI506=1),1,0)</f>
        <v>0</v>
      </c>
    </row>
    <row r="507" customFormat="false" ht="15" hidden="false" customHeight="false" outlineLevel="0" collapsed="false">
      <c r="A507" s="16" t="str">
        <f aca="false">DATA!A507</f>
        <v>ITM10505</v>
      </c>
      <c r="B507" s="16" t="str">
        <f aca="false">DATA!B507</f>
        <v>Electronics</v>
      </c>
      <c r="C507" s="17" t="n">
        <f aca="false">DATA!C507</f>
        <v>38</v>
      </c>
      <c r="D507" s="17" t="n">
        <f aca="false">DATA!D507</f>
        <v>68</v>
      </c>
      <c r="E507" s="18" t="n">
        <f aca="false">DATA!F507</f>
        <v>5</v>
      </c>
      <c r="F507" s="19" t="n">
        <f aca="false">DATA!G507</f>
        <v>32</v>
      </c>
      <c r="G507" s="19" t="n">
        <f aca="false">DATA!H507</f>
        <v>5.96</v>
      </c>
      <c r="H507" s="18" t="n">
        <f aca="false">DATA!E507</f>
        <v>4</v>
      </c>
      <c r="I507" s="20" t="n">
        <f aca="false">F507*E507</f>
        <v>160</v>
      </c>
      <c r="J507" s="20" t="n">
        <f aca="false">PARAMETER!$B$4*G507*SQRT(E507)</f>
        <v>21.9209069564874</v>
      </c>
      <c r="K507" s="20" t="n">
        <f aca="false">I507+J507</f>
        <v>181.920906956487</v>
      </c>
      <c r="L507" s="20" t="n">
        <f aca="false">K507+F507*H507</f>
        <v>309.920906956487</v>
      </c>
      <c r="M507" s="16" t="str">
        <f aca="false">IF(C507&lt;=K507,"REORDER",IF(C507&gt;L507,"OVERSTOCK","OK"))</f>
        <v>REORDER</v>
      </c>
      <c r="N507" s="16" t="str">
        <f aca="false">IF(C507&lt;=D507,"REORDER","OK")</f>
        <v>REORDER</v>
      </c>
      <c r="O507" s="18" t="n">
        <f aca="false">IF(D507&lt;I507,1,0)</f>
        <v>1</v>
      </c>
      <c r="P507" s="20" t="n">
        <f aca="false">C507/F507</f>
        <v>1.1875</v>
      </c>
      <c r="Q507" s="19" t="n">
        <f aca="false">DATA!N507</f>
        <v>175.61</v>
      </c>
      <c r="R507" s="19" t="n">
        <f aca="false">DATA!O507</f>
        <v>1.92</v>
      </c>
      <c r="S507" s="17" t="n">
        <f aca="false">C507*Q507</f>
        <v>6673.18</v>
      </c>
      <c r="T507" s="19" t="n">
        <f aca="false">C507*R507</f>
        <v>72.96</v>
      </c>
      <c r="U507" s="20" t="n">
        <f aca="false">MAX(0,C507-L507)</f>
        <v>0</v>
      </c>
      <c r="V507" s="17" t="n">
        <f aca="false">U507*Q507</f>
        <v>0</v>
      </c>
      <c r="W507" s="19" t="n">
        <f aca="false">U507*R507</f>
        <v>0</v>
      </c>
      <c r="X507" s="20" t="n">
        <f aca="false">MAX(0,K507-C507)</f>
        <v>143.920906956487</v>
      </c>
      <c r="Y507" s="17" t="n">
        <f aca="false">F507*PARAMETER!$B$5*Q507</f>
        <v>2051124.8</v>
      </c>
      <c r="Z507" s="21" t="n">
        <f aca="false">SUMIF($Y$2:$Y$3205,"&gt;="&amp;Y507)/SUM($Y$2:$Y$3205)</f>
        <v>0.317980454955514</v>
      </c>
      <c r="AA507" s="16" t="str">
        <f aca="false">IF(Z507&lt;=PARAMETER!$B$7,"A",IF(Z507&lt;=PARAMETER!$B$8,"B","C"))</f>
        <v>A</v>
      </c>
      <c r="AB507" s="22" t="n">
        <f aca="false">G507/F507</f>
        <v>0.18625</v>
      </c>
      <c r="AC507" s="16" t="str">
        <f aca="false">IF(AB507&lt;=PARAMETER!$B$9,"X",IF(AB507&lt;=PARAMETER!$B$10,"Y","Z"))</f>
        <v>X</v>
      </c>
      <c r="AD507" s="16" t="str">
        <f aca="false">AA507&amp;AC507</f>
        <v>AX</v>
      </c>
      <c r="AE507" s="22" t="n">
        <f aca="false">DATA!I507</f>
        <v>0.37</v>
      </c>
      <c r="AF507" s="18" t="n">
        <f aca="false">DATA!L507</f>
        <v>65</v>
      </c>
      <c r="AG507" s="16" t="str">
        <f aca="false">DATA!K507</f>
        <v>D</v>
      </c>
      <c r="AH507" s="18" t="n">
        <f aca="false">IF(AE507&gt;=PARAMETER!$B$12,1,0)</f>
        <v>0</v>
      </c>
      <c r="AI507" s="18" t="n">
        <f aca="false">IF(AF507&gt;=PARAMETER!$B$13,1,0)</f>
        <v>0</v>
      </c>
      <c r="AJ507" s="18" t="n">
        <f aca="false">IF(AND(AH507=1,AI507=1),1,0)</f>
        <v>0</v>
      </c>
    </row>
    <row r="508" customFormat="false" ht="15" hidden="false" customHeight="false" outlineLevel="0" collapsed="false">
      <c r="A508" s="16" t="str">
        <f aca="false">DATA!A508</f>
        <v>ITM10506</v>
      </c>
      <c r="B508" s="16" t="str">
        <f aca="false">DATA!B508</f>
        <v>Pharma</v>
      </c>
      <c r="C508" s="17" t="n">
        <f aca="false">DATA!C508</f>
        <v>490</v>
      </c>
      <c r="D508" s="17" t="n">
        <f aca="false">DATA!D508</f>
        <v>69</v>
      </c>
      <c r="E508" s="18" t="n">
        <f aca="false">DATA!F508</f>
        <v>8</v>
      </c>
      <c r="F508" s="19" t="n">
        <f aca="false">DATA!G508</f>
        <v>12.38</v>
      </c>
      <c r="G508" s="19" t="n">
        <f aca="false">DATA!H508</f>
        <v>0.79</v>
      </c>
      <c r="H508" s="18" t="n">
        <f aca="false">DATA!E508</f>
        <v>12</v>
      </c>
      <c r="I508" s="20" t="n">
        <f aca="false">F508*E508</f>
        <v>99.04</v>
      </c>
      <c r="J508" s="20" t="n">
        <f aca="false">PARAMETER!$B$4*G508*SQRT(E508)</f>
        <v>3.67535540561829</v>
      </c>
      <c r="K508" s="20" t="n">
        <f aca="false">I508+J508</f>
        <v>102.715355405618</v>
      </c>
      <c r="L508" s="20" t="n">
        <f aca="false">K508+F508*H508</f>
        <v>251.275355405618</v>
      </c>
      <c r="M508" s="16" t="str">
        <f aca="false">IF(C508&lt;=K508,"REORDER",IF(C508&gt;L508,"OVERSTOCK","OK"))</f>
        <v>OVERSTOCK</v>
      </c>
      <c r="N508" s="16" t="str">
        <f aca="false">IF(C508&lt;=D508,"REORDER","OK")</f>
        <v>OK</v>
      </c>
      <c r="O508" s="18" t="n">
        <f aca="false">IF(D508&lt;I508,1,0)</f>
        <v>1</v>
      </c>
      <c r="P508" s="20" t="n">
        <f aca="false">C508/F508</f>
        <v>39.5799676898223</v>
      </c>
      <c r="Q508" s="19" t="n">
        <f aca="false">DATA!N508</f>
        <v>160.36</v>
      </c>
      <c r="R508" s="19" t="n">
        <f aca="false">DATA!O508</f>
        <v>0.56</v>
      </c>
      <c r="S508" s="17" t="n">
        <f aca="false">C508*Q508</f>
        <v>78576.4</v>
      </c>
      <c r="T508" s="19" t="n">
        <f aca="false">C508*R508</f>
        <v>274.4</v>
      </c>
      <c r="U508" s="20" t="n">
        <f aca="false">MAX(0,C508-L508)</f>
        <v>238.724644594382</v>
      </c>
      <c r="V508" s="17" t="n">
        <f aca="false">U508*Q508</f>
        <v>38281.8840071551</v>
      </c>
      <c r="W508" s="19" t="n">
        <f aca="false">U508*R508</f>
        <v>133.685800972854</v>
      </c>
      <c r="X508" s="20" t="n">
        <f aca="false">MAX(0,K508-C508)</f>
        <v>0</v>
      </c>
      <c r="Y508" s="17" t="n">
        <f aca="false">F508*PARAMETER!$B$5*Q508</f>
        <v>724618.732</v>
      </c>
      <c r="Z508" s="21" t="n">
        <f aca="false">SUMIF($Y$2:$Y$3205,"&gt;="&amp;Y508)/SUM($Y$2:$Y$3205)</f>
        <v>0.837307449837398</v>
      </c>
      <c r="AA508" s="16" t="str">
        <f aca="false">IF(Z508&lt;=PARAMETER!$B$7,"A",IF(Z508&lt;=PARAMETER!$B$8,"B","C"))</f>
        <v>B</v>
      </c>
      <c r="AB508" s="22" t="n">
        <f aca="false">G508/F508</f>
        <v>0.0638126009693053</v>
      </c>
      <c r="AC508" s="16" t="str">
        <f aca="false">IF(AB508&lt;=PARAMETER!$B$9,"X",IF(AB508&lt;=PARAMETER!$B$10,"Y","Z"))</f>
        <v>X</v>
      </c>
      <c r="AD508" s="16" t="str">
        <f aca="false">AA508&amp;AC508</f>
        <v>BX</v>
      </c>
      <c r="AE508" s="22" t="n">
        <f aca="false">DATA!I508</f>
        <v>0.21</v>
      </c>
      <c r="AF508" s="18" t="n">
        <f aca="false">DATA!L508</f>
        <v>23</v>
      </c>
      <c r="AG508" s="16" t="str">
        <f aca="false">DATA!K508</f>
        <v>B</v>
      </c>
      <c r="AH508" s="18" t="n">
        <f aca="false">IF(AE508&gt;=PARAMETER!$B$12,1,0)</f>
        <v>0</v>
      </c>
      <c r="AI508" s="18" t="n">
        <f aca="false">IF(AF508&gt;=PARAMETER!$B$13,1,0)</f>
        <v>0</v>
      </c>
      <c r="AJ508" s="18" t="n">
        <f aca="false">IF(AND(AH508=1,AI508=1),1,0)</f>
        <v>0</v>
      </c>
    </row>
    <row r="509" customFormat="false" ht="15" hidden="false" customHeight="false" outlineLevel="0" collapsed="false">
      <c r="A509" s="16" t="str">
        <f aca="false">DATA!A509</f>
        <v>ITM10507</v>
      </c>
      <c r="B509" s="16" t="str">
        <f aca="false">DATA!B509</f>
        <v>Pharma</v>
      </c>
      <c r="C509" s="17" t="n">
        <f aca="false">DATA!C509</f>
        <v>330</v>
      </c>
      <c r="D509" s="17" t="n">
        <f aca="false">DATA!D509</f>
        <v>92</v>
      </c>
      <c r="E509" s="18" t="n">
        <f aca="false">DATA!F509</f>
        <v>3</v>
      </c>
      <c r="F509" s="19" t="n">
        <f aca="false">DATA!G509</f>
        <v>44.98</v>
      </c>
      <c r="G509" s="19" t="n">
        <f aca="false">DATA!H509</f>
        <v>2.41</v>
      </c>
      <c r="H509" s="18" t="n">
        <f aca="false">DATA!E509</f>
        <v>11</v>
      </c>
      <c r="I509" s="20" t="n">
        <f aca="false">F509*E509</f>
        <v>134.94</v>
      </c>
      <c r="J509" s="20" t="n">
        <f aca="false">PARAMETER!$B$4*G509*SQRT(E509)</f>
        <v>6.86601782747428</v>
      </c>
      <c r="K509" s="20" t="n">
        <f aca="false">I509+J509</f>
        <v>141.806017827474</v>
      </c>
      <c r="L509" s="20" t="n">
        <f aca="false">K509+F509*H509</f>
        <v>636.586017827474</v>
      </c>
      <c r="M509" s="16" t="str">
        <f aca="false">IF(C509&lt;=K509,"REORDER",IF(C509&gt;L509,"OVERSTOCK","OK"))</f>
        <v>OK</v>
      </c>
      <c r="N509" s="16" t="str">
        <f aca="false">IF(C509&lt;=D509,"REORDER","OK")</f>
        <v>OK</v>
      </c>
      <c r="O509" s="18" t="n">
        <f aca="false">IF(D509&lt;I509,1,0)</f>
        <v>1</v>
      </c>
      <c r="P509" s="20" t="n">
        <f aca="false">C509/F509</f>
        <v>7.33659404179636</v>
      </c>
      <c r="Q509" s="19" t="n">
        <f aca="false">DATA!N509</f>
        <v>141.87</v>
      </c>
      <c r="R509" s="19" t="n">
        <f aca="false">DATA!O509</f>
        <v>1.87</v>
      </c>
      <c r="S509" s="17" t="n">
        <f aca="false">C509*Q509</f>
        <v>46817.1</v>
      </c>
      <c r="T509" s="19" t="n">
        <f aca="false">C509*R509</f>
        <v>617.1</v>
      </c>
      <c r="U509" s="20" t="n">
        <f aca="false">MAX(0,C509-L509)</f>
        <v>0</v>
      </c>
      <c r="V509" s="17" t="n">
        <f aca="false">U509*Q509</f>
        <v>0</v>
      </c>
      <c r="W509" s="19" t="n">
        <f aca="false">U509*R509</f>
        <v>0</v>
      </c>
      <c r="X509" s="20" t="n">
        <f aca="false">MAX(0,K509-C509)</f>
        <v>0</v>
      </c>
      <c r="Y509" s="17" t="n">
        <f aca="false">F509*PARAMETER!$B$5*Q509</f>
        <v>2329179.099</v>
      </c>
      <c r="Z509" s="21" t="n">
        <f aca="false">SUMIF($Y$2:$Y$3205,"&gt;="&amp;Y509)/SUM($Y$2:$Y$3205)</f>
        <v>0.23650355768426</v>
      </c>
      <c r="AA509" s="16" t="str">
        <f aca="false">IF(Z509&lt;=PARAMETER!$B$7,"A",IF(Z509&lt;=PARAMETER!$B$8,"B","C"))</f>
        <v>A</v>
      </c>
      <c r="AB509" s="22" t="n">
        <f aca="false">G509/F509</f>
        <v>0.0535793686082703</v>
      </c>
      <c r="AC509" s="16" t="str">
        <f aca="false">IF(AB509&lt;=PARAMETER!$B$9,"X",IF(AB509&lt;=PARAMETER!$B$10,"Y","Z"))</f>
        <v>X</v>
      </c>
      <c r="AD509" s="16" t="str">
        <f aca="false">AA509&amp;AC509</f>
        <v>AX</v>
      </c>
      <c r="AE509" s="22" t="n">
        <f aca="false">DATA!I509</f>
        <v>0.46</v>
      </c>
      <c r="AF509" s="18" t="n">
        <f aca="false">DATA!L509</f>
        <v>110</v>
      </c>
      <c r="AG509" s="16" t="str">
        <f aca="false">DATA!K509</f>
        <v>B</v>
      </c>
      <c r="AH509" s="18" t="n">
        <f aca="false">IF(AE509&gt;=PARAMETER!$B$12,1,0)</f>
        <v>0</v>
      </c>
      <c r="AI509" s="18" t="n">
        <f aca="false">IF(AF509&gt;=PARAMETER!$B$13,1,0)</f>
        <v>1</v>
      </c>
      <c r="AJ509" s="18" t="n">
        <f aca="false">IF(AND(AH509=1,AI509=1),1,0)</f>
        <v>0</v>
      </c>
    </row>
    <row r="510" customFormat="false" ht="15" hidden="false" customHeight="false" outlineLevel="0" collapsed="false">
      <c r="A510" s="16" t="str">
        <f aca="false">DATA!A510</f>
        <v>ITM10508</v>
      </c>
      <c r="B510" s="16" t="str">
        <f aca="false">DATA!B510</f>
        <v>Automotive</v>
      </c>
      <c r="C510" s="17" t="n">
        <f aca="false">DATA!C510</f>
        <v>377</v>
      </c>
      <c r="D510" s="17" t="n">
        <f aca="false">DATA!D510</f>
        <v>71</v>
      </c>
      <c r="E510" s="18" t="n">
        <f aca="false">DATA!F510</f>
        <v>7</v>
      </c>
      <c r="F510" s="19" t="n">
        <f aca="false">DATA!G510</f>
        <v>43.28</v>
      </c>
      <c r="G510" s="19" t="n">
        <f aca="false">DATA!H510</f>
        <v>3.04</v>
      </c>
      <c r="H510" s="18" t="n">
        <f aca="false">DATA!E510</f>
        <v>5</v>
      </c>
      <c r="I510" s="20" t="n">
        <f aca="false">F510*E510</f>
        <v>302.96</v>
      </c>
      <c r="J510" s="20" t="n">
        <f aca="false">PARAMETER!$B$4*G510*SQRT(E510)</f>
        <v>13.2296958656493</v>
      </c>
      <c r="K510" s="20" t="n">
        <f aca="false">I510+J510</f>
        <v>316.189695865649</v>
      </c>
      <c r="L510" s="20" t="n">
        <f aca="false">K510+F510*H510</f>
        <v>532.589695865649</v>
      </c>
      <c r="M510" s="16" t="str">
        <f aca="false">IF(C510&lt;=K510,"REORDER",IF(C510&gt;L510,"OVERSTOCK","OK"))</f>
        <v>OK</v>
      </c>
      <c r="N510" s="16" t="str">
        <f aca="false">IF(C510&lt;=D510,"REORDER","OK")</f>
        <v>OK</v>
      </c>
      <c r="O510" s="18" t="n">
        <f aca="false">IF(D510&lt;I510,1,0)</f>
        <v>1</v>
      </c>
      <c r="P510" s="20" t="n">
        <f aca="false">C510/F510</f>
        <v>8.71072088724584</v>
      </c>
      <c r="Q510" s="19" t="n">
        <f aca="false">DATA!N510</f>
        <v>107.95</v>
      </c>
      <c r="R510" s="19" t="n">
        <f aca="false">DATA!O510</f>
        <v>1.68</v>
      </c>
      <c r="S510" s="17" t="n">
        <f aca="false">C510*Q510</f>
        <v>40697.15</v>
      </c>
      <c r="T510" s="19" t="n">
        <f aca="false">C510*R510</f>
        <v>633.36</v>
      </c>
      <c r="U510" s="20" t="n">
        <f aca="false">MAX(0,C510-L510)</f>
        <v>0</v>
      </c>
      <c r="V510" s="17" t="n">
        <f aca="false">U510*Q510</f>
        <v>0</v>
      </c>
      <c r="W510" s="19" t="n">
        <f aca="false">U510*R510</f>
        <v>0</v>
      </c>
      <c r="X510" s="20" t="n">
        <f aca="false">MAX(0,K510-C510)</f>
        <v>0</v>
      </c>
      <c r="Y510" s="17" t="n">
        <f aca="false">F510*PARAMETER!$B$5*Q510</f>
        <v>1705307.74</v>
      </c>
      <c r="Z510" s="21" t="n">
        <f aca="false">SUMIF($Y$2:$Y$3205,"&gt;="&amp;Y510)/SUM($Y$2:$Y$3205)</f>
        <v>0.455935283441832</v>
      </c>
      <c r="AA510" s="16" t="str">
        <f aca="false">IF(Z510&lt;=PARAMETER!$B$7,"A",IF(Z510&lt;=PARAMETER!$B$8,"B","C"))</f>
        <v>A</v>
      </c>
      <c r="AB510" s="22" t="n">
        <f aca="false">G510/F510</f>
        <v>0.0702402957486137</v>
      </c>
      <c r="AC510" s="16" t="str">
        <f aca="false">IF(AB510&lt;=PARAMETER!$B$9,"X",IF(AB510&lt;=PARAMETER!$B$10,"Y","Z"))</f>
        <v>X</v>
      </c>
      <c r="AD510" s="16" t="str">
        <f aca="false">AA510&amp;AC510</f>
        <v>AX</v>
      </c>
      <c r="AE510" s="22" t="n">
        <f aca="false">DATA!I510</f>
        <v>0.36</v>
      </c>
      <c r="AF510" s="18" t="n">
        <f aca="false">DATA!L510</f>
        <v>10</v>
      </c>
      <c r="AG510" s="16" t="str">
        <f aca="false">DATA!K510</f>
        <v>C</v>
      </c>
      <c r="AH510" s="18" t="n">
        <f aca="false">IF(AE510&gt;=PARAMETER!$B$12,1,0)</f>
        <v>0</v>
      </c>
      <c r="AI510" s="18" t="n">
        <f aca="false">IF(AF510&gt;=PARAMETER!$B$13,1,0)</f>
        <v>0</v>
      </c>
      <c r="AJ510" s="18" t="n">
        <f aca="false">IF(AND(AH510=1,AI510=1),1,0)</f>
        <v>0</v>
      </c>
    </row>
    <row r="511" customFormat="false" ht="15" hidden="false" customHeight="false" outlineLevel="0" collapsed="false">
      <c r="A511" s="16" t="str">
        <f aca="false">DATA!A511</f>
        <v>ITM10509</v>
      </c>
      <c r="B511" s="16" t="str">
        <f aca="false">DATA!B511</f>
        <v>Electronics</v>
      </c>
      <c r="C511" s="17" t="n">
        <f aca="false">DATA!C511</f>
        <v>393</v>
      </c>
      <c r="D511" s="17" t="n">
        <f aca="false">DATA!D511</f>
        <v>25</v>
      </c>
      <c r="E511" s="18" t="n">
        <f aca="false">DATA!F511</f>
        <v>8</v>
      </c>
      <c r="F511" s="19" t="n">
        <f aca="false">DATA!G511</f>
        <v>25.95</v>
      </c>
      <c r="G511" s="19" t="n">
        <f aca="false">DATA!H511</f>
        <v>1.19</v>
      </c>
      <c r="H511" s="18" t="n">
        <f aca="false">DATA!E511</f>
        <v>12</v>
      </c>
      <c r="I511" s="20" t="n">
        <f aca="false">F511*E511</f>
        <v>207.6</v>
      </c>
      <c r="J511" s="20" t="n">
        <f aca="false">PARAMETER!$B$4*G511*SQRT(E511)</f>
        <v>5.53629485150097</v>
      </c>
      <c r="K511" s="20" t="n">
        <f aca="false">I511+J511</f>
        <v>213.136294851501</v>
      </c>
      <c r="L511" s="20" t="n">
        <f aca="false">K511+F511*H511</f>
        <v>524.536294851501</v>
      </c>
      <c r="M511" s="16" t="str">
        <f aca="false">IF(C511&lt;=K511,"REORDER",IF(C511&gt;L511,"OVERSTOCK","OK"))</f>
        <v>OK</v>
      </c>
      <c r="N511" s="16" t="str">
        <f aca="false">IF(C511&lt;=D511,"REORDER","OK")</f>
        <v>OK</v>
      </c>
      <c r="O511" s="18" t="n">
        <f aca="false">IF(D511&lt;I511,1,0)</f>
        <v>1</v>
      </c>
      <c r="P511" s="20" t="n">
        <f aca="false">C511/F511</f>
        <v>15.1445086705202</v>
      </c>
      <c r="Q511" s="19" t="n">
        <f aca="false">DATA!N511</f>
        <v>180.51</v>
      </c>
      <c r="R511" s="19" t="n">
        <f aca="false">DATA!O511</f>
        <v>1.15</v>
      </c>
      <c r="S511" s="17" t="n">
        <f aca="false">C511*Q511</f>
        <v>70940.43</v>
      </c>
      <c r="T511" s="19" t="n">
        <f aca="false">C511*R511</f>
        <v>451.95</v>
      </c>
      <c r="U511" s="20" t="n">
        <f aca="false">MAX(0,C511-L511)</f>
        <v>0</v>
      </c>
      <c r="V511" s="17" t="n">
        <f aca="false">U511*Q511</f>
        <v>0</v>
      </c>
      <c r="W511" s="19" t="n">
        <f aca="false">U511*R511</f>
        <v>0</v>
      </c>
      <c r="X511" s="20" t="n">
        <f aca="false">MAX(0,K511-C511)</f>
        <v>0</v>
      </c>
      <c r="Y511" s="17" t="n">
        <f aca="false">F511*PARAMETER!$B$5*Q511</f>
        <v>1709745.5925</v>
      </c>
      <c r="Z511" s="21" t="n">
        <f aca="false">SUMIF($Y$2:$Y$3205,"&gt;="&amp;Y511)/SUM($Y$2:$Y$3205)</f>
        <v>0.454847499716874</v>
      </c>
      <c r="AA511" s="16" t="str">
        <f aca="false">IF(Z511&lt;=PARAMETER!$B$7,"A",IF(Z511&lt;=PARAMETER!$B$8,"B","C"))</f>
        <v>A</v>
      </c>
      <c r="AB511" s="22" t="n">
        <f aca="false">G511/F511</f>
        <v>0.0458574181117534</v>
      </c>
      <c r="AC511" s="16" t="str">
        <f aca="false">IF(AB511&lt;=PARAMETER!$B$9,"X",IF(AB511&lt;=PARAMETER!$B$10,"Y","Z"))</f>
        <v>X</v>
      </c>
      <c r="AD511" s="16" t="str">
        <f aca="false">AA511&amp;AC511</f>
        <v>AX</v>
      </c>
      <c r="AE511" s="22" t="n">
        <f aca="false">DATA!I511</f>
        <v>0.12</v>
      </c>
      <c r="AF511" s="18" t="n">
        <f aca="false">DATA!L511</f>
        <v>21</v>
      </c>
      <c r="AG511" s="16" t="str">
        <f aca="false">DATA!K511</f>
        <v>C</v>
      </c>
      <c r="AH511" s="18" t="n">
        <f aca="false">IF(AE511&gt;=PARAMETER!$B$12,1,0)</f>
        <v>0</v>
      </c>
      <c r="AI511" s="18" t="n">
        <f aca="false">IF(AF511&gt;=PARAMETER!$B$13,1,0)</f>
        <v>0</v>
      </c>
      <c r="AJ511" s="18" t="n">
        <f aca="false">IF(AND(AH511=1,AI511=1),1,0)</f>
        <v>0</v>
      </c>
    </row>
    <row r="512" customFormat="false" ht="15" hidden="false" customHeight="false" outlineLevel="0" collapsed="false">
      <c r="A512" s="16" t="str">
        <f aca="false">DATA!A512</f>
        <v>ITM10510</v>
      </c>
      <c r="B512" s="16" t="str">
        <f aca="false">DATA!B512</f>
        <v>Groceries</v>
      </c>
      <c r="C512" s="17" t="n">
        <f aca="false">DATA!C512</f>
        <v>485</v>
      </c>
      <c r="D512" s="17" t="n">
        <f aca="false">DATA!D512</f>
        <v>97</v>
      </c>
      <c r="E512" s="18" t="n">
        <f aca="false">DATA!F512</f>
        <v>7</v>
      </c>
      <c r="F512" s="19" t="n">
        <f aca="false">DATA!G512</f>
        <v>22.23</v>
      </c>
      <c r="G512" s="19" t="n">
        <f aca="false">DATA!H512</f>
        <v>3.87</v>
      </c>
      <c r="H512" s="18" t="n">
        <f aca="false">DATA!E512</f>
        <v>9</v>
      </c>
      <c r="I512" s="20" t="n">
        <f aca="false">F512*E512</f>
        <v>155.61</v>
      </c>
      <c r="J512" s="20" t="n">
        <f aca="false">PARAMETER!$B$4*G512*SQRT(E512)</f>
        <v>16.8417509868627</v>
      </c>
      <c r="K512" s="20" t="n">
        <f aca="false">I512+J512</f>
        <v>172.451750986863</v>
      </c>
      <c r="L512" s="20" t="n">
        <f aca="false">K512+F512*H512</f>
        <v>372.521750986863</v>
      </c>
      <c r="M512" s="16" t="str">
        <f aca="false">IF(C512&lt;=K512,"REORDER",IF(C512&gt;L512,"OVERSTOCK","OK"))</f>
        <v>OVERSTOCK</v>
      </c>
      <c r="N512" s="16" t="str">
        <f aca="false">IF(C512&lt;=D512,"REORDER","OK")</f>
        <v>OK</v>
      </c>
      <c r="O512" s="18" t="n">
        <f aca="false">IF(D512&lt;I512,1,0)</f>
        <v>1</v>
      </c>
      <c r="P512" s="20" t="n">
        <f aca="false">C512/F512</f>
        <v>21.8173639226271</v>
      </c>
      <c r="Q512" s="19" t="n">
        <f aca="false">DATA!N512</f>
        <v>160.42</v>
      </c>
      <c r="R512" s="19" t="n">
        <f aca="false">DATA!O512</f>
        <v>0.74</v>
      </c>
      <c r="S512" s="17" t="n">
        <f aca="false">C512*Q512</f>
        <v>77803.7</v>
      </c>
      <c r="T512" s="19" t="n">
        <f aca="false">C512*R512</f>
        <v>358.9</v>
      </c>
      <c r="U512" s="20" t="n">
        <f aca="false">MAX(0,C512-L512)</f>
        <v>112.478249013137</v>
      </c>
      <c r="V512" s="17" t="n">
        <f aca="false">U512*Q512</f>
        <v>18043.7607066875</v>
      </c>
      <c r="W512" s="19" t="n">
        <f aca="false">U512*R512</f>
        <v>83.2339042697216</v>
      </c>
      <c r="X512" s="20" t="n">
        <f aca="false">MAX(0,K512-C512)</f>
        <v>0</v>
      </c>
      <c r="Y512" s="17" t="n">
        <f aca="false">F512*PARAMETER!$B$5*Q512</f>
        <v>1301639.859</v>
      </c>
      <c r="Z512" s="21" t="n">
        <f aca="false">SUMIF($Y$2:$Y$3205,"&gt;="&amp;Y512)/SUM($Y$2:$Y$3205)</f>
        <v>0.606578356872716</v>
      </c>
      <c r="AA512" s="16" t="str">
        <f aca="false">IF(Z512&lt;=PARAMETER!$B$7,"A",IF(Z512&lt;=PARAMETER!$B$8,"B","C"))</f>
        <v>A</v>
      </c>
      <c r="AB512" s="22" t="n">
        <f aca="false">G512/F512</f>
        <v>0.174089068825911</v>
      </c>
      <c r="AC512" s="16" t="str">
        <f aca="false">IF(AB512&lt;=PARAMETER!$B$9,"X",IF(AB512&lt;=PARAMETER!$B$10,"Y","Z"))</f>
        <v>X</v>
      </c>
      <c r="AD512" s="16" t="str">
        <f aca="false">AA512&amp;AC512</f>
        <v>AX</v>
      </c>
      <c r="AE512" s="22" t="n">
        <f aca="false">DATA!I512</f>
        <v>0.9</v>
      </c>
      <c r="AF512" s="18" t="n">
        <f aca="false">DATA!L512</f>
        <v>124</v>
      </c>
      <c r="AG512" s="16" t="str">
        <f aca="false">DATA!K512</f>
        <v>B</v>
      </c>
      <c r="AH512" s="18" t="n">
        <f aca="false">IF(AE512&gt;=PARAMETER!$B$12,1,0)</f>
        <v>1</v>
      </c>
      <c r="AI512" s="18" t="n">
        <f aca="false">IF(AF512&gt;=PARAMETER!$B$13,1,0)</f>
        <v>1</v>
      </c>
      <c r="AJ512" s="18" t="n">
        <f aca="false">IF(AND(AH512=1,AI512=1),1,0)</f>
        <v>1</v>
      </c>
    </row>
    <row r="513" customFormat="false" ht="15" hidden="false" customHeight="false" outlineLevel="0" collapsed="false">
      <c r="A513" s="16" t="str">
        <f aca="false">DATA!A513</f>
        <v>ITM10511</v>
      </c>
      <c r="B513" s="16" t="str">
        <f aca="false">DATA!B513</f>
        <v>Pharma</v>
      </c>
      <c r="C513" s="17" t="n">
        <f aca="false">DATA!C513</f>
        <v>173</v>
      </c>
      <c r="D513" s="17" t="n">
        <f aca="false">DATA!D513</f>
        <v>77</v>
      </c>
      <c r="E513" s="18" t="n">
        <f aca="false">DATA!F513</f>
        <v>9</v>
      </c>
      <c r="F513" s="19" t="n">
        <f aca="false">DATA!G513</f>
        <v>19.47</v>
      </c>
      <c r="G513" s="19" t="n">
        <f aca="false">DATA!H513</f>
        <v>0.76</v>
      </c>
      <c r="H513" s="18" t="n">
        <f aca="false">DATA!E513</f>
        <v>6</v>
      </c>
      <c r="I513" s="20" t="n">
        <f aca="false">F513*E513</f>
        <v>175.23</v>
      </c>
      <c r="J513" s="20" t="n">
        <f aca="false">PARAMETER!$B$4*G513*SQRT(E513)</f>
        <v>3.75026626944936</v>
      </c>
      <c r="K513" s="20" t="n">
        <f aca="false">I513+J513</f>
        <v>178.980266269449</v>
      </c>
      <c r="L513" s="20" t="n">
        <f aca="false">K513+F513*H513</f>
        <v>295.800266269449</v>
      </c>
      <c r="M513" s="16" t="str">
        <f aca="false">IF(C513&lt;=K513,"REORDER",IF(C513&gt;L513,"OVERSTOCK","OK"))</f>
        <v>REORDER</v>
      </c>
      <c r="N513" s="16" t="str">
        <f aca="false">IF(C513&lt;=D513,"REORDER","OK")</f>
        <v>OK</v>
      </c>
      <c r="O513" s="18" t="n">
        <f aca="false">IF(D513&lt;I513,1,0)</f>
        <v>1</v>
      </c>
      <c r="P513" s="20" t="n">
        <f aca="false">C513/F513</f>
        <v>8.88546481766821</v>
      </c>
      <c r="Q513" s="19" t="n">
        <f aca="false">DATA!N513</f>
        <v>165.04</v>
      </c>
      <c r="R513" s="19" t="n">
        <f aca="false">DATA!O513</f>
        <v>1.73</v>
      </c>
      <c r="S513" s="17" t="n">
        <f aca="false">C513*Q513</f>
        <v>28551.92</v>
      </c>
      <c r="T513" s="19" t="n">
        <f aca="false">C513*R513</f>
        <v>299.29</v>
      </c>
      <c r="U513" s="20" t="n">
        <f aca="false">MAX(0,C513-L513)</f>
        <v>0</v>
      </c>
      <c r="V513" s="17" t="n">
        <f aca="false">U513*Q513</f>
        <v>0</v>
      </c>
      <c r="W513" s="19" t="n">
        <f aca="false">U513*R513</f>
        <v>0</v>
      </c>
      <c r="X513" s="20" t="n">
        <f aca="false">MAX(0,K513-C513)</f>
        <v>5.98026626944935</v>
      </c>
      <c r="Y513" s="17" t="n">
        <f aca="false">F513*PARAMETER!$B$5*Q513</f>
        <v>1172865.012</v>
      </c>
      <c r="Z513" s="21" t="n">
        <f aca="false">SUMIF($Y$2:$Y$3205,"&gt;="&amp;Y513)/SUM($Y$2:$Y$3205)</f>
        <v>0.656935889922299</v>
      </c>
      <c r="AA513" s="16" t="str">
        <f aca="false">IF(Z513&lt;=PARAMETER!$B$7,"A",IF(Z513&lt;=PARAMETER!$B$8,"B","C"))</f>
        <v>A</v>
      </c>
      <c r="AB513" s="22" t="n">
        <f aca="false">G513/F513</f>
        <v>0.0390344119157679</v>
      </c>
      <c r="AC513" s="16" t="str">
        <f aca="false">IF(AB513&lt;=PARAMETER!$B$9,"X",IF(AB513&lt;=PARAMETER!$B$10,"Y","Z"))</f>
        <v>X</v>
      </c>
      <c r="AD513" s="16" t="str">
        <f aca="false">AA513&amp;AC513</f>
        <v>AX</v>
      </c>
      <c r="AE513" s="22" t="n">
        <f aca="false">DATA!I513</f>
        <v>0.9</v>
      </c>
      <c r="AF513" s="18" t="n">
        <f aca="false">DATA!L513</f>
        <v>115</v>
      </c>
      <c r="AG513" s="16" t="str">
        <f aca="false">DATA!K513</f>
        <v>A</v>
      </c>
      <c r="AH513" s="18" t="n">
        <f aca="false">IF(AE513&gt;=PARAMETER!$B$12,1,0)</f>
        <v>1</v>
      </c>
      <c r="AI513" s="18" t="n">
        <f aca="false">IF(AF513&gt;=PARAMETER!$B$13,1,0)</f>
        <v>1</v>
      </c>
      <c r="AJ513" s="18" t="n">
        <f aca="false">IF(AND(AH513=1,AI513=1),1,0)</f>
        <v>1</v>
      </c>
    </row>
    <row r="514" customFormat="false" ht="15" hidden="false" customHeight="false" outlineLevel="0" collapsed="false">
      <c r="A514" s="16" t="str">
        <f aca="false">DATA!A514</f>
        <v>ITM10512</v>
      </c>
      <c r="B514" s="16" t="str">
        <f aca="false">DATA!B514</f>
        <v>Electronics</v>
      </c>
      <c r="C514" s="17" t="n">
        <f aca="false">DATA!C514</f>
        <v>409</v>
      </c>
      <c r="D514" s="17" t="n">
        <f aca="false">DATA!D514</f>
        <v>24</v>
      </c>
      <c r="E514" s="18" t="n">
        <f aca="false">DATA!F514</f>
        <v>3</v>
      </c>
      <c r="F514" s="19" t="n">
        <f aca="false">DATA!G514</f>
        <v>35.66</v>
      </c>
      <c r="G514" s="19" t="n">
        <f aca="false">DATA!H514</f>
        <v>5.76</v>
      </c>
      <c r="H514" s="18" t="n">
        <f aca="false">DATA!E514</f>
        <v>8</v>
      </c>
      <c r="I514" s="20" t="n">
        <f aca="false">F514*E514</f>
        <v>106.98</v>
      </c>
      <c r="J514" s="20" t="n">
        <f aca="false">PARAMETER!$B$4*G514*SQRT(E514)</f>
        <v>16.4100675046688</v>
      </c>
      <c r="K514" s="20" t="n">
        <f aca="false">I514+J514</f>
        <v>123.390067504669</v>
      </c>
      <c r="L514" s="20" t="n">
        <f aca="false">K514+F514*H514</f>
        <v>408.670067504669</v>
      </c>
      <c r="M514" s="16" t="str">
        <f aca="false">IF(C514&lt;=K514,"REORDER",IF(C514&gt;L514,"OVERSTOCK","OK"))</f>
        <v>OVERSTOCK</v>
      </c>
      <c r="N514" s="16" t="str">
        <f aca="false">IF(C514&lt;=D514,"REORDER","OK")</f>
        <v>OK</v>
      </c>
      <c r="O514" s="18" t="n">
        <f aca="false">IF(D514&lt;I514,1,0)</f>
        <v>1</v>
      </c>
      <c r="P514" s="20" t="n">
        <f aca="false">C514/F514</f>
        <v>11.4694335389793</v>
      </c>
      <c r="Q514" s="19" t="n">
        <f aca="false">DATA!N514</f>
        <v>68.81</v>
      </c>
      <c r="R514" s="19" t="n">
        <f aca="false">DATA!O514</f>
        <v>0.39</v>
      </c>
      <c r="S514" s="17" t="n">
        <f aca="false">C514*Q514</f>
        <v>28143.29</v>
      </c>
      <c r="T514" s="19" t="n">
        <f aca="false">C514*R514</f>
        <v>159.51</v>
      </c>
      <c r="U514" s="20" t="n">
        <f aca="false">MAX(0,C514-L514)</f>
        <v>0.329932495331207</v>
      </c>
      <c r="V514" s="17" t="n">
        <f aca="false">U514*Q514</f>
        <v>22.7026550037403</v>
      </c>
      <c r="W514" s="19" t="n">
        <f aca="false">U514*R514</f>
        <v>0.128673673179171</v>
      </c>
      <c r="X514" s="20" t="n">
        <f aca="false">MAX(0,K514-C514)</f>
        <v>0</v>
      </c>
      <c r="Y514" s="17" t="n">
        <f aca="false">F514*PARAMETER!$B$5*Q514</f>
        <v>895624.079</v>
      </c>
      <c r="Z514" s="21" t="n">
        <f aca="false">SUMIF($Y$2:$Y$3205,"&gt;="&amp;Y514)/SUM($Y$2:$Y$3205)</f>
        <v>0.775496091721577</v>
      </c>
      <c r="AA514" s="16" t="str">
        <f aca="false">IF(Z514&lt;=PARAMETER!$B$7,"A",IF(Z514&lt;=PARAMETER!$B$8,"B","C"))</f>
        <v>A</v>
      </c>
      <c r="AB514" s="22" t="n">
        <f aca="false">G514/F514</f>
        <v>0.161525518788559</v>
      </c>
      <c r="AC514" s="16" t="str">
        <f aca="false">IF(AB514&lt;=PARAMETER!$B$9,"X",IF(AB514&lt;=PARAMETER!$B$10,"Y","Z"))</f>
        <v>X</v>
      </c>
      <c r="AD514" s="16" t="str">
        <f aca="false">AA514&amp;AC514</f>
        <v>AX</v>
      </c>
      <c r="AE514" s="22" t="n">
        <f aca="false">DATA!I514</f>
        <v>0.29</v>
      </c>
      <c r="AF514" s="18" t="n">
        <f aca="false">DATA!L514</f>
        <v>161</v>
      </c>
      <c r="AG514" s="16" t="str">
        <f aca="false">DATA!K514</f>
        <v>C</v>
      </c>
      <c r="AH514" s="18" t="n">
        <f aca="false">IF(AE514&gt;=PARAMETER!$B$12,1,0)</f>
        <v>0</v>
      </c>
      <c r="AI514" s="18" t="n">
        <f aca="false">IF(AF514&gt;=PARAMETER!$B$13,1,0)</f>
        <v>1</v>
      </c>
      <c r="AJ514" s="18" t="n">
        <f aca="false">IF(AND(AH514=1,AI514=1),1,0)</f>
        <v>0</v>
      </c>
    </row>
    <row r="515" customFormat="false" ht="15" hidden="false" customHeight="false" outlineLevel="0" collapsed="false">
      <c r="A515" s="16" t="str">
        <f aca="false">DATA!A515</f>
        <v>ITM10513</v>
      </c>
      <c r="B515" s="16" t="str">
        <f aca="false">DATA!B515</f>
        <v>Pharma</v>
      </c>
      <c r="C515" s="17" t="n">
        <f aca="false">DATA!C515</f>
        <v>279</v>
      </c>
      <c r="D515" s="17" t="n">
        <f aca="false">DATA!D515</f>
        <v>98</v>
      </c>
      <c r="E515" s="18" t="n">
        <f aca="false">DATA!F515</f>
        <v>7</v>
      </c>
      <c r="F515" s="19" t="n">
        <f aca="false">DATA!G515</f>
        <v>33.91</v>
      </c>
      <c r="G515" s="19" t="n">
        <f aca="false">DATA!H515</f>
        <v>2.51</v>
      </c>
      <c r="H515" s="18" t="n">
        <f aca="false">DATA!E515</f>
        <v>6</v>
      </c>
      <c r="I515" s="20" t="n">
        <f aca="false">F515*E515</f>
        <v>237.37</v>
      </c>
      <c r="J515" s="20" t="n">
        <f aca="false">PARAMETER!$B$4*G515*SQRT(E515)</f>
        <v>10.9232028364407</v>
      </c>
      <c r="K515" s="20" t="n">
        <f aca="false">I515+J515</f>
        <v>248.293202836441</v>
      </c>
      <c r="L515" s="20" t="n">
        <f aca="false">K515+F515*H515</f>
        <v>451.753202836441</v>
      </c>
      <c r="M515" s="16" t="str">
        <f aca="false">IF(C515&lt;=K515,"REORDER",IF(C515&gt;L515,"OVERSTOCK","OK"))</f>
        <v>OK</v>
      </c>
      <c r="N515" s="16" t="str">
        <f aca="false">IF(C515&lt;=D515,"REORDER","OK")</f>
        <v>OK</v>
      </c>
      <c r="O515" s="18" t="n">
        <f aca="false">IF(D515&lt;I515,1,0)</f>
        <v>1</v>
      </c>
      <c r="P515" s="20" t="n">
        <f aca="false">C515/F515</f>
        <v>8.22766145679741</v>
      </c>
      <c r="Q515" s="19" t="n">
        <f aca="false">DATA!N515</f>
        <v>90.46</v>
      </c>
      <c r="R515" s="19" t="n">
        <f aca="false">DATA!O515</f>
        <v>0.44</v>
      </c>
      <c r="S515" s="17" t="n">
        <f aca="false">C515*Q515</f>
        <v>25238.34</v>
      </c>
      <c r="T515" s="19" t="n">
        <f aca="false">C515*R515</f>
        <v>122.76</v>
      </c>
      <c r="U515" s="20" t="n">
        <f aca="false">MAX(0,C515-L515)</f>
        <v>0</v>
      </c>
      <c r="V515" s="17" t="n">
        <f aca="false">U515*Q515</f>
        <v>0</v>
      </c>
      <c r="W515" s="19" t="n">
        <f aca="false">U515*R515</f>
        <v>0</v>
      </c>
      <c r="X515" s="20" t="n">
        <f aca="false">MAX(0,K515-C515)</f>
        <v>0</v>
      </c>
      <c r="Y515" s="17" t="n">
        <f aca="false">F515*PARAMETER!$B$5*Q515</f>
        <v>1119636.989</v>
      </c>
      <c r="Z515" s="21" t="n">
        <f aca="false">SUMIF($Y$2:$Y$3205,"&gt;="&amp;Y515)/SUM($Y$2:$Y$3205)</f>
        <v>0.679239093692808</v>
      </c>
      <c r="AA515" s="16" t="str">
        <f aca="false">IF(Z515&lt;=PARAMETER!$B$7,"A",IF(Z515&lt;=PARAMETER!$B$8,"B","C"))</f>
        <v>A</v>
      </c>
      <c r="AB515" s="22" t="n">
        <f aca="false">G515/F515</f>
        <v>0.0740194632851666</v>
      </c>
      <c r="AC515" s="16" t="str">
        <f aca="false">IF(AB515&lt;=PARAMETER!$B$9,"X",IF(AB515&lt;=PARAMETER!$B$10,"Y","Z"))</f>
        <v>X</v>
      </c>
      <c r="AD515" s="16" t="str">
        <f aca="false">AA515&amp;AC515</f>
        <v>AX</v>
      </c>
      <c r="AE515" s="22" t="n">
        <f aca="false">DATA!I515</f>
        <v>0.25</v>
      </c>
      <c r="AF515" s="18" t="n">
        <f aca="false">DATA!L515</f>
        <v>46</v>
      </c>
      <c r="AG515" s="16" t="str">
        <f aca="false">DATA!K515</f>
        <v>B</v>
      </c>
      <c r="AH515" s="18" t="n">
        <f aca="false">IF(AE515&gt;=PARAMETER!$B$12,1,0)</f>
        <v>0</v>
      </c>
      <c r="AI515" s="18" t="n">
        <f aca="false">IF(AF515&gt;=PARAMETER!$B$13,1,0)</f>
        <v>0</v>
      </c>
      <c r="AJ515" s="18" t="n">
        <f aca="false">IF(AND(AH515=1,AI515=1),1,0)</f>
        <v>0</v>
      </c>
    </row>
    <row r="516" customFormat="false" ht="15" hidden="false" customHeight="false" outlineLevel="0" collapsed="false">
      <c r="A516" s="16" t="str">
        <f aca="false">DATA!A516</f>
        <v>ITM10514</v>
      </c>
      <c r="B516" s="16" t="str">
        <f aca="false">DATA!B516</f>
        <v>Pharma</v>
      </c>
      <c r="C516" s="17" t="n">
        <f aca="false">DATA!C516</f>
        <v>127</v>
      </c>
      <c r="D516" s="17" t="n">
        <f aca="false">DATA!D516</f>
        <v>64</v>
      </c>
      <c r="E516" s="18" t="n">
        <f aca="false">DATA!F516</f>
        <v>5</v>
      </c>
      <c r="F516" s="19" t="n">
        <f aca="false">DATA!G516</f>
        <v>10.61</v>
      </c>
      <c r="G516" s="19" t="n">
        <f aca="false">DATA!H516</f>
        <v>3.23</v>
      </c>
      <c r="H516" s="18" t="n">
        <f aca="false">DATA!E516</f>
        <v>12</v>
      </c>
      <c r="I516" s="20" t="n">
        <f aca="false">F516*E516</f>
        <v>53.05</v>
      </c>
      <c r="J516" s="20" t="n">
        <f aca="false">PARAMETER!$B$4*G516*SQRT(E516)</f>
        <v>11.8799546089688</v>
      </c>
      <c r="K516" s="20" t="n">
        <f aca="false">I516+J516</f>
        <v>64.9299546089688</v>
      </c>
      <c r="L516" s="20" t="n">
        <f aca="false">K516+F516*H516</f>
        <v>192.249954608969</v>
      </c>
      <c r="M516" s="16" t="str">
        <f aca="false">IF(C516&lt;=K516,"REORDER",IF(C516&gt;L516,"OVERSTOCK","OK"))</f>
        <v>OK</v>
      </c>
      <c r="N516" s="16" t="str">
        <f aca="false">IF(C516&lt;=D516,"REORDER","OK")</f>
        <v>OK</v>
      </c>
      <c r="O516" s="18" t="n">
        <f aca="false">IF(D516&lt;I516,1,0)</f>
        <v>0</v>
      </c>
      <c r="P516" s="20" t="n">
        <f aca="false">C516/F516</f>
        <v>11.9698397737983</v>
      </c>
      <c r="Q516" s="19" t="n">
        <f aca="false">DATA!N516</f>
        <v>144.29</v>
      </c>
      <c r="R516" s="19" t="n">
        <f aca="false">DATA!O516</f>
        <v>0.53</v>
      </c>
      <c r="S516" s="17" t="n">
        <f aca="false">C516*Q516</f>
        <v>18324.83</v>
      </c>
      <c r="T516" s="19" t="n">
        <f aca="false">C516*R516</f>
        <v>67.31</v>
      </c>
      <c r="U516" s="20" t="n">
        <f aca="false">MAX(0,C516-L516)</f>
        <v>0</v>
      </c>
      <c r="V516" s="17" t="n">
        <f aca="false">U516*Q516</f>
        <v>0</v>
      </c>
      <c r="W516" s="19" t="n">
        <f aca="false">U516*R516</f>
        <v>0</v>
      </c>
      <c r="X516" s="20" t="n">
        <f aca="false">MAX(0,K516-C516)</f>
        <v>0</v>
      </c>
      <c r="Y516" s="17" t="n">
        <f aca="false">F516*PARAMETER!$B$5*Q516</f>
        <v>558784.6685</v>
      </c>
      <c r="Z516" s="21" t="n">
        <f aca="false">SUMIF($Y$2:$Y$3205,"&gt;="&amp;Y516)/SUM($Y$2:$Y$3205)</f>
        <v>0.88812122793122</v>
      </c>
      <c r="AA516" s="16" t="str">
        <f aca="false">IF(Z516&lt;=PARAMETER!$B$7,"A",IF(Z516&lt;=PARAMETER!$B$8,"B","C"))</f>
        <v>B</v>
      </c>
      <c r="AB516" s="22" t="n">
        <f aca="false">G516/F516</f>
        <v>0.304429783223374</v>
      </c>
      <c r="AC516" s="16" t="str">
        <f aca="false">IF(AB516&lt;=PARAMETER!$B$9,"X",IF(AB516&lt;=PARAMETER!$B$10,"Y","Z"))</f>
        <v>Y</v>
      </c>
      <c r="AD516" s="16" t="str">
        <f aca="false">AA516&amp;AC516</f>
        <v>BY</v>
      </c>
      <c r="AE516" s="22" t="n">
        <f aca="false">DATA!I516</f>
        <v>0.59</v>
      </c>
      <c r="AF516" s="18" t="n">
        <f aca="false">DATA!L516</f>
        <v>12</v>
      </c>
      <c r="AG516" s="16" t="str">
        <f aca="false">DATA!K516</f>
        <v>A</v>
      </c>
      <c r="AH516" s="18" t="n">
        <f aca="false">IF(AE516&gt;=PARAMETER!$B$12,1,0)</f>
        <v>0</v>
      </c>
      <c r="AI516" s="18" t="n">
        <f aca="false">IF(AF516&gt;=PARAMETER!$B$13,1,0)</f>
        <v>0</v>
      </c>
      <c r="AJ516" s="18" t="n">
        <f aca="false">IF(AND(AH516=1,AI516=1),1,0)</f>
        <v>0</v>
      </c>
    </row>
    <row r="517" customFormat="false" ht="15" hidden="false" customHeight="false" outlineLevel="0" collapsed="false">
      <c r="A517" s="16" t="str">
        <f aca="false">DATA!A517</f>
        <v>ITM10515</v>
      </c>
      <c r="B517" s="16" t="str">
        <f aca="false">DATA!B517</f>
        <v>Groceries</v>
      </c>
      <c r="C517" s="17" t="n">
        <f aca="false">DATA!C517</f>
        <v>390</v>
      </c>
      <c r="D517" s="17" t="n">
        <f aca="false">DATA!D517</f>
        <v>44</v>
      </c>
      <c r="E517" s="18" t="n">
        <f aca="false">DATA!F517</f>
        <v>9</v>
      </c>
      <c r="F517" s="19" t="n">
        <f aca="false">DATA!G517</f>
        <v>33.9</v>
      </c>
      <c r="G517" s="19" t="n">
        <f aca="false">DATA!H517</f>
        <v>9.15</v>
      </c>
      <c r="H517" s="18" t="n">
        <f aca="false">DATA!E517</f>
        <v>9</v>
      </c>
      <c r="I517" s="20" t="n">
        <f aca="false">F517*E517</f>
        <v>305.1</v>
      </c>
      <c r="J517" s="20" t="n">
        <f aca="false">PARAMETER!$B$4*G517*SQRT(E517)</f>
        <v>45.1512320598179</v>
      </c>
      <c r="K517" s="20" t="n">
        <f aca="false">I517+J517</f>
        <v>350.251232059818</v>
      </c>
      <c r="L517" s="20" t="n">
        <f aca="false">K517+F517*H517</f>
        <v>655.351232059818</v>
      </c>
      <c r="M517" s="16" t="str">
        <f aca="false">IF(C517&lt;=K517,"REORDER",IF(C517&gt;L517,"OVERSTOCK","OK"))</f>
        <v>OK</v>
      </c>
      <c r="N517" s="16" t="str">
        <f aca="false">IF(C517&lt;=D517,"REORDER","OK")</f>
        <v>OK</v>
      </c>
      <c r="O517" s="18" t="n">
        <f aca="false">IF(D517&lt;I517,1,0)</f>
        <v>1</v>
      </c>
      <c r="P517" s="20" t="n">
        <f aca="false">C517/F517</f>
        <v>11.5044247787611</v>
      </c>
      <c r="Q517" s="19" t="n">
        <f aca="false">DATA!N517</f>
        <v>80.5</v>
      </c>
      <c r="R517" s="19" t="n">
        <f aca="false">DATA!O517</f>
        <v>1.24</v>
      </c>
      <c r="S517" s="17" t="n">
        <f aca="false">C517*Q517</f>
        <v>31395</v>
      </c>
      <c r="T517" s="19" t="n">
        <f aca="false">C517*R517</f>
        <v>483.6</v>
      </c>
      <c r="U517" s="20" t="n">
        <f aca="false">MAX(0,C517-L517)</f>
        <v>0</v>
      </c>
      <c r="V517" s="17" t="n">
        <f aca="false">U517*Q517</f>
        <v>0</v>
      </c>
      <c r="W517" s="19" t="n">
        <f aca="false">U517*R517</f>
        <v>0</v>
      </c>
      <c r="X517" s="20" t="n">
        <f aca="false">MAX(0,K517-C517)</f>
        <v>0</v>
      </c>
      <c r="Y517" s="17" t="n">
        <f aca="false">F517*PARAMETER!$B$5*Q517</f>
        <v>996066.75</v>
      </c>
      <c r="Z517" s="21" t="n">
        <f aca="false">SUMIF($Y$2:$Y$3205,"&gt;="&amp;Y517)/SUM($Y$2:$Y$3205)</f>
        <v>0.735806025476141</v>
      </c>
      <c r="AA517" s="16" t="str">
        <f aca="false">IF(Z517&lt;=PARAMETER!$B$7,"A",IF(Z517&lt;=PARAMETER!$B$8,"B","C"))</f>
        <v>A</v>
      </c>
      <c r="AB517" s="22" t="n">
        <f aca="false">G517/F517</f>
        <v>0.269911504424779</v>
      </c>
      <c r="AC517" s="16" t="str">
        <f aca="false">IF(AB517&lt;=PARAMETER!$B$9,"X",IF(AB517&lt;=PARAMETER!$B$10,"Y","Z"))</f>
        <v>Y</v>
      </c>
      <c r="AD517" s="16" t="str">
        <f aca="false">AA517&amp;AC517</f>
        <v>AY</v>
      </c>
      <c r="AE517" s="22" t="n">
        <f aca="false">DATA!I517</f>
        <v>0.67</v>
      </c>
      <c r="AF517" s="18" t="n">
        <f aca="false">DATA!L517</f>
        <v>164</v>
      </c>
      <c r="AG517" s="16" t="str">
        <f aca="false">DATA!K517</f>
        <v>A</v>
      </c>
      <c r="AH517" s="18" t="n">
        <f aca="false">IF(AE517&gt;=PARAMETER!$B$12,1,0)</f>
        <v>0</v>
      </c>
      <c r="AI517" s="18" t="n">
        <f aca="false">IF(AF517&gt;=PARAMETER!$B$13,1,0)</f>
        <v>1</v>
      </c>
      <c r="AJ517" s="18" t="n">
        <f aca="false">IF(AND(AH517=1,AI517=1),1,0)</f>
        <v>0</v>
      </c>
    </row>
    <row r="518" customFormat="false" ht="15" hidden="false" customHeight="false" outlineLevel="0" collapsed="false">
      <c r="A518" s="16" t="str">
        <f aca="false">DATA!A518</f>
        <v>ITM10516</v>
      </c>
      <c r="B518" s="16" t="str">
        <f aca="false">DATA!B518</f>
        <v>Apparel</v>
      </c>
      <c r="C518" s="17" t="n">
        <f aca="false">DATA!C518</f>
        <v>304</v>
      </c>
      <c r="D518" s="17" t="n">
        <f aca="false">DATA!D518</f>
        <v>64</v>
      </c>
      <c r="E518" s="18" t="n">
        <f aca="false">DATA!F518</f>
        <v>9</v>
      </c>
      <c r="F518" s="19" t="n">
        <f aca="false">DATA!G518</f>
        <v>13.37</v>
      </c>
      <c r="G518" s="19" t="n">
        <f aca="false">DATA!H518</f>
        <v>5.28</v>
      </c>
      <c r="H518" s="18" t="n">
        <f aca="false">DATA!E518</f>
        <v>3</v>
      </c>
      <c r="I518" s="20" t="n">
        <f aca="false">F518*E518</f>
        <v>120.33</v>
      </c>
      <c r="J518" s="20" t="n">
        <f aca="false">PARAMETER!$B$4*G518*SQRT(E518)</f>
        <v>26.0544814509113</v>
      </c>
      <c r="K518" s="20" t="n">
        <f aca="false">I518+J518</f>
        <v>146.384481450911</v>
      </c>
      <c r="L518" s="20" t="n">
        <f aca="false">K518+F518*H518</f>
        <v>186.494481450911</v>
      </c>
      <c r="M518" s="16" t="str">
        <f aca="false">IF(C518&lt;=K518,"REORDER",IF(C518&gt;L518,"OVERSTOCK","OK"))</f>
        <v>OVERSTOCK</v>
      </c>
      <c r="N518" s="16" t="str">
        <f aca="false">IF(C518&lt;=D518,"REORDER","OK")</f>
        <v>OK</v>
      </c>
      <c r="O518" s="18" t="n">
        <f aca="false">IF(D518&lt;I518,1,0)</f>
        <v>1</v>
      </c>
      <c r="P518" s="20" t="n">
        <f aca="false">C518/F518</f>
        <v>22.7374719521316</v>
      </c>
      <c r="Q518" s="19" t="n">
        <f aca="false">DATA!N518</f>
        <v>103.86</v>
      </c>
      <c r="R518" s="19" t="n">
        <f aca="false">DATA!O518</f>
        <v>0.7</v>
      </c>
      <c r="S518" s="17" t="n">
        <f aca="false">C518*Q518</f>
        <v>31573.44</v>
      </c>
      <c r="T518" s="19" t="n">
        <f aca="false">C518*R518</f>
        <v>212.8</v>
      </c>
      <c r="U518" s="20" t="n">
        <f aca="false">MAX(0,C518-L518)</f>
        <v>117.505518549089</v>
      </c>
      <c r="V518" s="17" t="n">
        <f aca="false">U518*Q518</f>
        <v>12204.1231565083</v>
      </c>
      <c r="W518" s="19" t="n">
        <f aca="false">U518*R518</f>
        <v>82.2538629843621</v>
      </c>
      <c r="X518" s="20" t="n">
        <f aca="false">MAX(0,K518-C518)</f>
        <v>0</v>
      </c>
      <c r="Y518" s="17" t="n">
        <f aca="false">F518*PARAMETER!$B$5*Q518</f>
        <v>506841.993</v>
      </c>
      <c r="Z518" s="21" t="n">
        <f aca="false">SUMIF($Y$2:$Y$3205,"&gt;="&amp;Y518)/SUM($Y$2:$Y$3205)</f>
        <v>0.903219009475346</v>
      </c>
      <c r="AA518" s="16" t="str">
        <f aca="false">IF(Z518&lt;=PARAMETER!$B$7,"A",IF(Z518&lt;=PARAMETER!$B$8,"B","C"))</f>
        <v>B</v>
      </c>
      <c r="AB518" s="22" t="n">
        <f aca="false">G518/F518</f>
        <v>0.394913986537023</v>
      </c>
      <c r="AC518" s="16" t="str">
        <f aca="false">IF(AB518&lt;=PARAMETER!$B$9,"X",IF(AB518&lt;=PARAMETER!$B$10,"Y","Z"))</f>
        <v>Y</v>
      </c>
      <c r="AD518" s="16" t="str">
        <f aca="false">AA518&amp;AC518</f>
        <v>BY</v>
      </c>
      <c r="AE518" s="22" t="n">
        <f aca="false">DATA!I518</f>
        <v>0.96</v>
      </c>
      <c r="AF518" s="18" t="n">
        <f aca="false">DATA!L518</f>
        <v>62</v>
      </c>
      <c r="AG518" s="16" t="str">
        <f aca="false">DATA!K518</f>
        <v>D</v>
      </c>
      <c r="AH518" s="18" t="n">
        <f aca="false">IF(AE518&gt;=PARAMETER!$B$12,1,0)</f>
        <v>1</v>
      </c>
      <c r="AI518" s="18" t="n">
        <f aca="false">IF(AF518&gt;=PARAMETER!$B$13,1,0)</f>
        <v>0</v>
      </c>
      <c r="AJ518" s="18" t="n">
        <f aca="false">IF(AND(AH518=1,AI518=1),1,0)</f>
        <v>0</v>
      </c>
    </row>
    <row r="519" customFormat="false" ht="15" hidden="false" customHeight="false" outlineLevel="0" collapsed="false">
      <c r="A519" s="16" t="str">
        <f aca="false">DATA!A519</f>
        <v>ITM10517</v>
      </c>
      <c r="B519" s="16" t="str">
        <f aca="false">DATA!B519</f>
        <v>Automotive</v>
      </c>
      <c r="C519" s="17" t="n">
        <f aca="false">DATA!C519</f>
        <v>78</v>
      </c>
      <c r="D519" s="17" t="n">
        <f aca="false">DATA!D519</f>
        <v>23</v>
      </c>
      <c r="E519" s="18" t="n">
        <f aca="false">DATA!F519</f>
        <v>6</v>
      </c>
      <c r="F519" s="19" t="n">
        <f aca="false">DATA!G519</f>
        <v>1.91</v>
      </c>
      <c r="G519" s="19" t="n">
        <f aca="false">DATA!H519</f>
        <v>3.06</v>
      </c>
      <c r="H519" s="18" t="n">
        <f aca="false">DATA!E519</f>
        <v>5</v>
      </c>
      <c r="I519" s="20" t="n">
        <f aca="false">F519*E519</f>
        <v>11.46</v>
      </c>
      <c r="J519" s="20" t="n">
        <f aca="false">PARAMETER!$B$4*G519*SQRT(E519)</f>
        <v>12.3288993880479</v>
      </c>
      <c r="K519" s="20" t="n">
        <f aca="false">I519+J519</f>
        <v>23.7888993880479</v>
      </c>
      <c r="L519" s="20" t="n">
        <f aca="false">K519+F519*H519</f>
        <v>33.3388993880479</v>
      </c>
      <c r="M519" s="16" t="str">
        <f aca="false">IF(C519&lt;=K519,"REORDER",IF(C519&gt;L519,"OVERSTOCK","OK"))</f>
        <v>OVERSTOCK</v>
      </c>
      <c r="N519" s="16" t="str">
        <f aca="false">IF(C519&lt;=D519,"REORDER","OK")</f>
        <v>OK</v>
      </c>
      <c r="O519" s="18" t="n">
        <f aca="false">IF(D519&lt;I519,1,0)</f>
        <v>0</v>
      </c>
      <c r="P519" s="20" t="n">
        <f aca="false">C519/F519</f>
        <v>40.8376963350785</v>
      </c>
      <c r="Q519" s="19" t="n">
        <f aca="false">DATA!N519</f>
        <v>132.84</v>
      </c>
      <c r="R519" s="19" t="n">
        <f aca="false">DATA!O519</f>
        <v>1.98</v>
      </c>
      <c r="S519" s="17" t="n">
        <f aca="false">C519*Q519</f>
        <v>10361.52</v>
      </c>
      <c r="T519" s="19" t="n">
        <f aca="false">C519*R519</f>
        <v>154.44</v>
      </c>
      <c r="U519" s="20" t="n">
        <f aca="false">MAX(0,C519-L519)</f>
        <v>44.6611006119522</v>
      </c>
      <c r="V519" s="17" t="n">
        <f aca="false">U519*Q519</f>
        <v>5932.78060529172</v>
      </c>
      <c r="W519" s="19" t="n">
        <f aca="false">U519*R519</f>
        <v>88.4289792116653</v>
      </c>
      <c r="X519" s="20" t="n">
        <f aca="false">MAX(0,K519-C519)</f>
        <v>0</v>
      </c>
      <c r="Y519" s="17" t="n">
        <f aca="false">F519*PARAMETER!$B$5*Q519</f>
        <v>92609.406</v>
      </c>
      <c r="Z519" s="21" t="n">
        <f aca="false">SUMIF($Y$2:$Y$3205,"&gt;="&amp;Y519)/SUM($Y$2:$Y$3205)</f>
        <v>0.996817316503083</v>
      </c>
      <c r="AA519" s="16" t="str">
        <f aca="false">IF(Z519&lt;=PARAMETER!$B$7,"A",IF(Z519&lt;=PARAMETER!$B$8,"B","C"))</f>
        <v>C</v>
      </c>
      <c r="AB519" s="22" t="n">
        <f aca="false">G519/F519</f>
        <v>1.6020942408377</v>
      </c>
      <c r="AC519" s="16" t="str">
        <f aca="false">IF(AB519&lt;=PARAMETER!$B$9,"X",IF(AB519&lt;=PARAMETER!$B$10,"Y","Z"))</f>
        <v>Z</v>
      </c>
      <c r="AD519" s="16" t="str">
        <f aca="false">AA519&amp;AC519</f>
        <v>CZ</v>
      </c>
      <c r="AE519" s="22" t="n">
        <f aca="false">DATA!I519</f>
        <v>0.44</v>
      </c>
      <c r="AF519" s="18" t="n">
        <f aca="false">DATA!L519</f>
        <v>109</v>
      </c>
      <c r="AG519" s="16" t="str">
        <f aca="false">DATA!K519</f>
        <v>D</v>
      </c>
      <c r="AH519" s="18" t="n">
        <f aca="false">IF(AE519&gt;=PARAMETER!$B$12,1,0)</f>
        <v>0</v>
      </c>
      <c r="AI519" s="18" t="n">
        <f aca="false">IF(AF519&gt;=PARAMETER!$B$13,1,0)</f>
        <v>1</v>
      </c>
      <c r="AJ519" s="18" t="n">
        <f aca="false">IF(AND(AH519=1,AI519=1),1,0)</f>
        <v>0</v>
      </c>
    </row>
    <row r="520" customFormat="false" ht="15" hidden="false" customHeight="false" outlineLevel="0" collapsed="false">
      <c r="A520" s="16" t="str">
        <f aca="false">DATA!A520</f>
        <v>ITM10518</v>
      </c>
      <c r="B520" s="16" t="str">
        <f aca="false">DATA!B520</f>
        <v>Automotive</v>
      </c>
      <c r="C520" s="17" t="n">
        <f aca="false">DATA!C520</f>
        <v>144</v>
      </c>
      <c r="D520" s="17" t="n">
        <f aca="false">DATA!D520</f>
        <v>58</v>
      </c>
      <c r="E520" s="18" t="n">
        <f aca="false">DATA!F520</f>
        <v>9</v>
      </c>
      <c r="F520" s="19" t="n">
        <f aca="false">DATA!G520</f>
        <v>35.26</v>
      </c>
      <c r="G520" s="19" t="n">
        <f aca="false">DATA!H520</f>
        <v>6.19</v>
      </c>
      <c r="H520" s="18" t="n">
        <f aca="false">DATA!E520</f>
        <v>5</v>
      </c>
      <c r="I520" s="20" t="n">
        <f aca="false">F520*E520</f>
        <v>317.34</v>
      </c>
      <c r="J520" s="20" t="n">
        <f aca="false">PARAMETER!$B$4*G520*SQRT(E520)</f>
        <v>30.5449318524888</v>
      </c>
      <c r="K520" s="20" t="n">
        <f aca="false">I520+J520</f>
        <v>347.884931852489</v>
      </c>
      <c r="L520" s="20" t="n">
        <f aca="false">K520+F520*H520</f>
        <v>524.184931852489</v>
      </c>
      <c r="M520" s="16" t="str">
        <f aca="false">IF(C520&lt;=K520,"REORDER",IF(C520&gt;L520,"OVERSTOCK","OK"))</f>
        <v>REORDER</v>
      </c>
      <c r="N520" s="16" t="str">
        <f aca="false">IF(C520&lt;=D520,"REORDER","OK")</f>
        <v>OK</v>
      </c>
      <c r="O520" s="18" t="n">
        <f aca="false">IF(D520&lt;I520,1,0)</f>
        <v>1</v>
      </c>
      <c r="P520" s="20" t="n">
        <f aca="false">C520/F520</f>
        <v>4.08394781622235</v>
      </c>
      <c r="Q520" s="19" t="n">
        <f aca="false">DATA!N520</f>
        <v>93.17</v>
      </c>
      <c r="R520" s="19" t="n">
        <f aca="false">DATA!O520</f>
        <v>0.47</v>
      </c>
      <c r="S520" s="17" t="n">
        <f aca="false">C520*Q520</f>
        <v>13416.48</v>
      </c>
      <c r="T520" s="19" t="n">
        <f aca="false">C520*R520</f>
        <v>67.68</v>
      </c>
      <c r="U520" s="20" t="n">
        <f aca="false">MAX(0,C520-L520)</f>
        <v>0</v>
      </c>
      <c r="V520" s="17" t="n">
        <f aca="false">U520*Q520</f>
        <v>0</v>
      </c>
      <c r="W520" s="19" t="n">
        <f aca="false">U520*R520</f>
        <v>0</v>
      </c>
      <c r="X520" s="20" t="n">
        <f aca="false">MAX(0,K520-C520)</f>
        <v>203.884931852489</v>
      </c>
      <c r="Y520" s="17" t="n">
        <f aca="false">F520*PARAMETER!$B$5*Q520</f>
        <v>1199088.583</v>
      </c>
      <c r="Z520" s="21" t="n">
        <f aca="false">SUMIF($Y$2:$Y$3205,"&gt;="&amp;Y520)/SUM($Y$2:$Y$3205)</f>
        <v>0.645211317166312</v>
      </c>
      <c r="AA520" s="16" t="str">
        <f aca="false">IF(Z520&lt;=PARAMETER!$B$7,"A",IF(Z520&lt;=PARAMETER!$B$8,"B","C"))</f>
        <v>A</v>
      </c>
      <c r="AB520" s="22" t="n">
        <f aca="false">G520/F520</f>
        <v>0.175553034600113</v>
      </c>
      <c r="AC520" s="16" t="str">
        <f aca="false">IF(AB520&lt;=PARAMETER!$B$9,"X",IF(AB520&lt;=PARAMETER!$B$10,"Y","Z"))</f>
        <v>X</v>
      </c>
      <c r="AD520" s="16" t="str">
        <f aca="false">AA520&amp;AC520</f>
        <v>AX</v>
      </c>
      <c r="AE520" s="22" t="n">
        <f aca="false">DATA!I520</f>
        <v>0.66</v>
      </c>
      <c r="AF520" s="18" t="n">
        <f aca="false">DATA!L520</f>
        <v>26</v>
      </c>
      <c r="AG520" s="16" t="str">
        <f aca="false">DATA!K520</f>
        <v>C</v>
      </c>
      <c r="AH520" s="18" t="n">
        <f aca="false">IF(AE520&gt;=PARAMETER!$B$12,1,0)</f>
        <v>0</v>
      </c>
      <c r="AI520" s="18" t="n">
        <f aca="false">IF(AF520&gt;=PARAMETER!$B$13,1,0)</f>
        <v>0</v>
      </c>
      <c r="AJ520" s="18" t="n">
        <f aca="false">IF(AND(AH520=1,AI520=1),1,0)</f>
        <v>0</v>
      </c>
    </row>
    <row r="521" customFormat="false" ht="15" hidden="false" customHeight="false" outlineLevel="0" collapsed="false">
      <c r="A521" s="16" t="str">
        <f aca="false">DATA!A521</f>
        <v>ITM10519</v>
      </c>
      <c r="B521" s="16" t="str">
        <f aca="false">DATA!B521</f>
        <v>Groceries</v>
      </c>
      <c r="C521" s="17" t="n">
        <f aca="false">DATA!C521</f>
        <v>373</v>
      </c>
      <c r="D521" s="17" t="n">
        <f aca="false">DATA!D521</f>
        <v>92</v>
      </c>
      <c r="E521" s="18" t="n">
        <f aca="false">DATA!F521</f>
        <v>9</v>
      </c>
      <c r="F521" s="19" t="n">
        <f aca="false">DATA!G521</f>
        <v>32.59</v>
      </c>
      <c r="G521" s="19" t="n">
        <f aca="false">DATA!H521</f>
        <v>2.42</v>
      </c>
      <c r="H521" s="18" t="n">
        <f aca="false">DATA!E521</f>
        <v>3</v>
      </c>
      <c r="I521" s="20" t="n">
        <f aca="false">F521*E521</f>
        <v>293.31</v>
      </c>
      <c r="J521" s="20" t="n">
        <f aca="false">PARAMETER!$B$4*G521*SQRT(E521)</f>
        <v>11.9416373316677</v>
      </c>
      <c r="K521" s="20" t="n">
        <f aca="false">I521+J521</f>
        <v>305.251637331668</v>
      </c>
      <c r="L521" s="20" t="n">
        <f aca="false">K521+F521*H521</f>
        <v>403.021637331668</v>
      </c>
      <c r="M521" s="16" t="str">
        <f aca="false">IF(C521&lt;=K521,"REORDER",IF(C521&gt;L521,"OVERSTOCK","OK"))</f>
        <v>OK</v>
      </c>
      <c r="N521" s="16" t="str">
        <f aca="false">IF(C521&lt;=D521,"REORDER","OK")</f>
        <v>OK</v>
      </c>
      <c r="O521" s="18" t="n">
        <f aca="false">IF(D521&lt;I521,1,0)</f>
        <v>1</v>
      </c>
      <c r="P521" s="20" t="n">
        <f aca="false">C521/F521</f>
        <v>11.4452285977294</v>
      </c>
      <c r="Q521" s="19" t="n">
        <f aca="false">DATA!N521</f>
        <v>160.68</v>
      </c>
      <c r="R521" s="19" t="n">
        <f aca="false">DATA!O521</f>
        <v>1.63</v>
      </c>
      <c r="S521" s="17" t="n">
        <f aca="false">C521*Q521</f>
        <v>59933.64</v>
      </c>
      <c r="T521" s="19" t="n">
        <f aca="false">C521*R521</f>
        <v>607.99</v>
      </c>
      <c r="U521" s="20" t="n">
        <f aca="false">MAX(0,C521-L521)</f>
        <v>0</v>
      </c>
      <c r="V521" s="17" t="n">
        <f aca="false">U521*Q521</f>
        <v>0</v>
      </c>
      <c r="W521" s="19" t="n">
        <f aca="false">U521*R521</f>
        <v>0</v>
      </c>
      <c r="X521" s="20" t="n">
        <f aca="false">MAX(0,K521-C521)</f>
        <v>0</v>
      </c>
      <c r="Y521" s="17" t="n">
        <f aca="false">F521*PARAMETER!$B$5*Q521</f>
        <v>1911344.838</v>
      </c>
      <c r="Z521" s="21" t="n">
        <f aca="false">SUMIF($Y$2:$Y$3205,"&gt;="&amp;Y521)/SUM($Y$2:$Y$3205)</f>
        <v>0.368994506094946</v>
      </c>
      <c r="AA521" s="16" t="str">
        <f aca="false">IF(Z521&lt;=PARAMETER!$B$7,"A",IF(Z521&lt;=PARAMETER!$B$8,"B","C"))</f>
        <v>A</v>
      </c>
      <c r="AB521" s="22" t="n">
        <f aca="false">G521/F521</f>
        <v>0.0742559067198527</v>
      </c>
      <c r="AC521" s="16" t="str">
        <f aca="false">IF(AB521&lt;=PARAMETER!$B$9,"X",IF(AB521&lt;=PARAMETER!$B$10,"Y","Z"))</f>
        <v>X</v>
      </c>
      <c r="AD521" s="16" t="str">
        <f aca="false">AA521&amp;AC521</f>
        <v>AX</v>
      </c>
      <c r="AE521" s="22" t="n">
        <f aca="false">DATA!I521</f>
        <v>0.89</v>
      </c>
      <c r="AF521" s="18" t="n">
        <f aca="false">DATA!L521</f>
        <v>122</v>
      </c>
      <c r="AG521" s="16" t="str">
        <f aca="false">DATA!K521</f>
        <v>A</v>
      </c>
      <c r="AH521" s="18" t="n">
        <f aca="false">IF(AE521&gt;=PARAMETER!$B$12,1,0)</f>
        <v>1</v>
      </c>
      <c r="AI521" s="18" t="n">
        <f aca="false">IF(AF521&gt;=PARAMETER!$B$13,1,0)</f>
        <v>1</v>
      </c>
      <c r="AJ521" s="18" t="n">
        <f aca="false">IF(AND(AH521=1,AI521=1),1,0)</f>
        <v>1</v>
      </c>
    </row>
    <row r="522" customFormat="false" ht="15" hidden="false" customHeight="false" outlineLevel="0" collapsed="false">
      <c r="A522" s="16" t="str">
        <f aca="false">DATA!A522</f>
        <v>ITM10520</v>
      </c>
      <c r="B522" s="16" t="str">
        <f aca="false">DATA!B522</f>
        <v>Pharma</v>
      </c>
      <c r="C522" s="17" t="n">
        <f aca="false">DATA!C522</f>
        <v>292</v>
      </c>
      <c r="D522" s="17" t="n">
        <f aca="false">DATA!D522</f>
        <v>16</v>
      </c>
      <c r="E522" s="18" t="n">
        <f aca="false">DATA!F522</f>
        <v>2</v>
      </c>
      <c r="F522" s="19" t="n">
        <f aca="false">DATA!G522</f>
        <v>21.13</v>
      </c>
      <c r="G522" s="19" t="n">
        <f aca="false">DATA!H522</f>
        <v>1.21</v>
      </c>
      <c r="H522" s="18" t="n">
        <f aca="false">DATA!E522</f>
        <v>8</v>
      </c>
      <c r="I522" s="20" t="n">
        <f aca="false">F522*E522</f>
        <v>42.26</v>
      </c>
      <c r="J522" s="20" t="n">
        <f aca="false">PARAMETER!$B$4*G522*SQRT(E522)</f>
        <v>2.81467091189755</v>
      </c>
      <c r="K522" s="20" t="n">
        <f aca="false">I522+J522</f>
        <v>45.0746709118976</v>
      </c>
      <c r="L522" s="20" t="n">
        <f aca="false">K522+F522*H522</f>
        <v>214.114670911898</v>
      </c>
      <c r="M522" s="16" t="str">
        <f aca="false">IF(C522&lt;=K522,"REORDER",IF(C522&gt;L522,"OVERSTOCK","OK"))</f>
        <v>OVERSTOCK</v>
      </c>
      <c r="N522" s="16" t="str">
        <f aca="false">IF(C522&lt;=D522,"REORDER","OK")</f>
        <v>OK</v>
      </c>
      <c r="O522" s="18" t="n">
        <f aca="false">IF(D522&lt;I522,1,0)</f>
        <v>1</v>
      </c>
      <c r="P522" s="20" t="n">
        <f aca="false">C522/F522</f>
        <v>13.8192143871273</v>
      </c>
      <c r="Q522" s="19" t="n">
        <f aca="false">DATA!N522</f>
        <v>32.09</v>
      </c>
      <c r="R522" s="19" t="n">
        <f aca="false">DATA!O522</f>
        <v>0.28</v>
      </c>
      <c r="S522" s="17" t="n">
        <f aca="false">C522*Q522</f>
        <v>9370.28</v>
      </c>
      <c r="T522" s="19" t="n">
        <f aca="false">C522*R522</f>
        <v>81.76</v>
      </c>
      <c r="U522" s="20" t="n">
        <f aca="false">MAX(0,C522-L522)</f>
        <v>77.8853290881025</v>
      </c>
      <c r="V522" s="17" t="n">
        <f aca="false">U522*Q522</f>
        <v>2499.34021043721</v>
      </c>
      <c r="W522" s="19" t="n">
        <f aca="false">U522*R522</f>
        <v>21.8078921446687</v>
      </c>
      <c r="X522" s="20" t="n">
        <f aca="false">MAX(0,K522-C522)</f>
        <v>0</v>
      </c>
      <c r="Y522" s="17" t="n">
        <f aca="false">F522*PARAMETER!$B$5*Q522</f>
        <v>247492.5205</v>
      </c>
      <c r="Z522" s="21" t="n">
        <f aca="false">SUMIF($Y$2:$Y$3205,"&gt;="&amp;Y522)/SUM($Y$2:$Y$3205)</f>
        <v>0.972835640708172</v>
      </c>
      <c r="AA522" s="16" t="str">
        <f aca="false">IF(Z522&lt;=PARAMETER!$B$7,"A",IF(Z522&lt;=PARAMETER!$B$8,"B","C"))</f>
        <v>C</v>
      </c>
      <c r="AB522" s="22" t="n">
        <f aca="false">G522/F522</f>
        <v>0.0572645527685755</v>
      </c>
      <c r="AC522" s="16" t="str">
        <f aca="false">IF(AB522&lt;=PARAMETER!$B$9,"X",IF(AB522&lt;=PARAMETER!$B$10,"Y","Z"))</f>
        <v>X</v>
      </c>
      <c r="AD522" s="16" t="str">
        <f aca="false">AA522&amp;AC522</f>
        <v>CX</v>
      </c>
      <c r="AE522" s="22" t="n">
        <f aca="false">DATA!I522</f>
        <v>0.5</v>
      </c>
      <c r="AF522" s="18" t="n">
        <f aca="false">DATA!L522</f>
        <v>119</v>
      </c>
      <c r="AG522" s="16" t="str">
        <f aca="false">DATA!K522</f>
        <v>C</v>
      </c>
      <c r="AH522" s="18" t="n">
        <f aca="false">IF(AE522&gt;=PARAMETER!$B$12,1,0)</f>
        <v>0</v>
      </c>
      <c r="AI522" s="18" t="n">
        <f aca="false">IF(AF522&gt;=PARAMETER!$B$13,1,0)</f>
        <v>1</v>
      </c>
      <c r="AJ522" s="18" t="n">
        <f aca="false">IF(AND(AH522=1,AI522=1),1,0)</f>
        <v>0</v>
      </c>
    </row>
    <row r="523" customFormat="false" ht="15" hidden="false" customHeight="false" outlineLevel="0" collapsed="false">
      <c r="A523" s="16" t="str">
        <f aca="false">DATA!A523</f>
        <v>ITM10521</v>
      </c>
      <c r="B523" s="16" t="str">
        <f aca="false">DATA!B523</f>
        <v>Electronics</v>
      </c>
      <c r="C523" s="17" t="n">
        <f aca="false">DATA!C523</f>
        <v>126</v>
      </c>
      <c r="D523" s="17" t="n">
        <f aca="false">DATA!D523</f>
        <v>39</v>
      </c>
      <c r="E523" s="18" t="n">
        <f aca="false">DATA!F523</f>
        <v>3</v>
      </c>
      <c r="F523" s="19" t="n">
        <f aca="false">DATA!G523</f>
        <v>26.76</v>
      </c>
      <c r="G523" s="19" t="n">
        <f aca="false">DATA!H523</f>
        <v>0.7</v>
      </c>
      <c r="H523" s="18" t="n">
        <f aca="false">DATA!E523</f>
        <v>13</v>
      </c>
      <c r="I523" s="20" t="n">
        <f aca="false">F523*E523</f>
        <v>80.28</v>
      </c>
      <c r="J523" s="20" t="n">
        <f aca="false">PARAMETER!$B$4*G523*SQRT(E523)</f>
        <v>1.99427903702573</v>
      </c>
      <c r="K523" s="20" t="n">
        <f aca="false">I523+J523</f>
        <v>82.2742790370257</v>
      </c>
      <c r="L523" s="20" t="n">
        <f aca="false">K523+F523*H523</f>
        <v>430.154279037026</v>
      </c>
      <c r="M523" s="16" t="str">
        <f aca="false">IF(C523&lt;=K523,"REORDER",IF(C523&gt;L523,"OVERSTOCK","OK"))</f>
        <v>OK</v>
      </c>
      <c r="N523" s="16" t="str">
        <f aca="false">IF(C523&lt;=D523,"REORDER","OK")</f>
        <v>OK</v>
      </c>
      <c r="O523" s="18" t="n">
        <f aca="false">IF(D523&lt;I523,1,0)</f>
        <v>1</v>
      </c>
      <c r="P523" s="20" t="n">
        <f aca="false">C523/F523</f>
        <v>4.7085201793722</v>
      </c>
      <c r="Q523" s="19" t="n">
        <f aca="false">DATA!N523</f>
        <v>146.43</v>
      </c>
      <c r="R523" s="19" t="n">
        <f aca="false">DATA!O523</f>
        <v>0.77</v>
      </c>
      <c r="S523" s="17" t="n">
        <f aca="false">C523*Q523</f>
        <v>18450.18</v>
      </c>
      <c r="T523" s="19" t="n">
        <f aca="false">C523*R523</f>
        <v>97.02</v>
      </c>
      <c r="U523" s="20" t="n">
        <f aca="false">MAX(0,C523-L523)</f>
        <v>0</v>
      </c>
      <c r="V523" s="17" t="n">
        <f aca="false">U523*Q523</f>
        <v>0</v>
      </c>
      <c r="W523" s="19" t="n">
        <f aca="false">U523*R523</f>
        <v>0</v>
      </c>
      <c r="X523" s="20" t="n">
        <f aca="false">MAX(0,K523-C523)</f>
        <v>0</v>
      </c>
      <c r="Y523" s="17" t="n">
        <f aca="false">F523*PARAMETER!$B$5*Q523</f>
        <v>1430240.382</v>
      </c>
      <c r="Z523" s="21" t="n">
        <f aca="false">SUMIF($Y$2:$Y$3205,"&gt;="&amp;Y523)/SUM($Y$2:$Y$3205)</f>
        <v>0.55610013930549</v>
      </c>
      <c r="AA523" s="16" t="str">
        <f aca="false">IF(Z523&lt;=PARAMETER!$B$7,"A",IF(Z523&lt;=PARAMETER!$B$8,"B","C"))</f>
        <v>A</v>
      </c>
      <c r="AB523" s="22" t="n">
        <f aca="false">G523/F523</f>
        <v>0.0261584454409567</v>
      </c>
      <c r="AC523" s="16" t="str">
        <f aca="false">IF(AB523&lt;=PARAMETER!$B$9,"X",IF(AB523&lt;=PARAMETER!$B$10,"Y","Z"))</f>
        <v>X</v>
      </c>
      <c r="AD523" s="16" t="str">
        <f aca="false">AA523&amp;AC523</f>
        <v>AX</v>
      </c>
      <c r="AE523" s="22" t="n">
        <f aca="false">DATA!I523</f>
        <v>0.21</v>
      </c>
      <c r="AF523" s="18" t="n">
        <f aca="false">DATA!L523</f>
        <v>152</v>
      </c>
      <c r="AG523" s="16" t="str">
        <f aca="false">DATA!K523</f>
        <v>B</v>
      </c>
      <c r="AH523" s="18" t="n">
        <f aca="false">IF(AE523&gt;=PARAMETER!$B$12,1,0)</f>
        <v>0</v>
      </c>
      <c r="AI523" s="18" t="n">
        <f aca="false">IF(AF523&gt;=PARAMETER!$B$13,1,0)</f>
        <v>1</v>
      </c>
      <c r="AJ523" s="18" t="n">
        <f aca="false">IF(AND(AH523=1,AI523=1),1,0)</f>
        <v>0</v>
      </c>
    </row>
    <row r="524" customFormat="false" ht="15" hidden="false" customHeight="false" outlineLevel="0" collapsed="false">
      <c r="A524" s="16" t="str">
        <f aca="false">DATA!A524</f>
        <v>ITM10522</v>
      </c>
      <c r="B524" s="16" t="str">
        <f aca="false">DATA!B524</f>
        <v>Pharma</v>
      </c>
      <c r="C524" s="17" t="n">
        <f aca="false">DATA!C524</f>
        <v>318</v>
      </c>
      <c r="D524" s="17" t="n">
        <f aca="false">DATA!D524</f>
        <v>92</v>
      </c>
      <c r="E524" s="18" t="n">
        <f aca="false">DATA!F524</f>
        <v>5</v>
      </c>
      <c r="F524" s="19" t="n">
        <f aca="false">DATA!G524</f>
        <v>47.41</v>
      </c>
      <c r="G524" s="19" t="n">
        <f aca="false">DATA!H524</f>
        <v>9.54</v>
      </c>
      <c r="H524" s="18" t="n">
        <f aca="false">DATA!E524</f>
        <v>11</v>
      </c>
      <c r="I524" s="20" t="n">
        <f aca="false">F524*E524</f>
        <v>237.05</v>
      </c>
      <c r="J524" s="20" t="n">
        <f aca="false">PARAMETER!$B$4*G524*SQRT(E524)</f>
        <v>35.0881631484714</v>
      </c>
      <c r="K524" s="20" t="n">
        <f aca="false">I524+J524</f>
        <v>272.138163148471</v>
      </c>
      <c r="L524" s="20" t="n">
        <f aca="false">K524+F524*H524</f>
        <v>793.648163148471</v>
      </c>
      <c r="M524" s="16" t="str">
        <f aca="false">IF(C524&lt;=K524,"REORDER",IF(C524&gt;L524,"OVERSTOCK","OK"))</f>
        <v>OK</v>
      </c>
      <c r="N524" s="16" t="str">
        <f aca="false">IF(C524&lt;=D524,"REORDER","OK")</f>
        <v>OK</v>
      </c>
      <c r="O524" s="18" t="n">
        <f aca="false">IF(D524&lt;I524,1,0)</f>
        <v>1</v>
      </c>
      <c r="P524" s="20" t="n">
        <f aca="false">C524/F524</f>
        <v>6.70744568656402</v>
      </c>
      <c r="Q524" s="19" t="n">
        <f aca="false">DATA!N524</f>
        <v>37.59</v>
      </c>
      <c r="R524" s="19" t="n">
        <f aca="false">DATA!O524</f>
        <v>0.56</v>
      </c>
      <c r="S524" s="17" t="n">
        <f aca="false">C524*Q524</f>
        <v>11953.62</v>
      </c>
      <c r="T524" s="19" t="n">
        <f aca="false">C524*R524</f>
        <v>178.08</v>
      </c>
      <c r="U524" s="20" t="n">
        <f aca="false">MAX(0,C524-L524)</f>
        <v>0</v>
      </c>
      <c r="V524" s="17" t="n">
        <f aca="false">U524*Q524</f>
        <v>0</v>
      </c>
      <c r="W524" s="19" t="n">
        <f aca="false">U524*R524</f>
        <v>0</v>
      </c>
      <c r="X524" s="20" t="n">
        <f aca="false">MAX(0,K524-C524)</f>
        <v>0</v>
      </c>
      <c r="Y524" s="17" t="n">
        <f aca="false">F524*PARAMETER!$B$5*Q524</f>
        <v>650481.7935</v>
      </c>
      <c r="Z524" s="21" t="n">
        <f aca="false">SUMIF($Y$2:$Y$3205,"&gt;="&amp;Y524)/SUM($Y$2:$Y$3205)</f>
        <v>0.862151349633066</v>
      </c>
      <c r="AA524" s="16" t="str">
        <f aca="false">IF(Z524&lt;=PARAMETER!$B$7,"A",IF(Z524&lt;=PARAMETER!$B$8,"B","C"))</f>
        <v>B</v>
      </c>
      <c r="AB524" s="22" t="n">
        <f aca="false">G524/F524</f>
        <v>0.20122337059692</v>
      </c>
      <c r="AC524" s="16" t="str">
        <f aca="false">IF(AB524&lt;=PARAMETER!$B$9,"X",IF(AB524&lt;=PARAMETER!$B$10,"Y","Z"))</f>
        <v>X</v>
      </c>
      <c r="AD524" s="16" t="str">
        <f aca="false">AA524&amp;AC524</f>
        <v>BX</v>
      </c>
      <c r="AE524" s="22" t="n">
        <f aca="false">DATA!I524</f>
        <v>0.44</v>
      </c>
      <c r="AF524" s="18" t="n">
        <f aca="false">DATA!L524</f>
        <v>176</v>
      </c>
      <c r="AG524" s="16" t="str">
        <f aca="false">DATA!K524</f>
        <v>C</v>
      </c>
      <c r="AH524" s="18" t="n">
        <f aca="false">IF(AE524&gt;=PARAMETER!$B$12,1,0)</f>
        <v>0</v>
      </c>
      <c r="AI524" s="18" t="n">
        <f aca="false">IF(AF524&gt;=PARAMETER!$B$13,1,0)</f>
        <v>1</v>
      </c>
      <c r="AJ524" s="18" t="n">
        <f aca="false">IF(AND(AH524=1,AI524=1),1,0)</f>
        <v>0</v>
      </c>
    </row>
    <row r="525" customFormat="false" ht="15" hidden="false" customHeight="false" outlineLevel="0" collapsed="false">
      <c r="A525" s="16" t="str">
        <f aca="false">DATA!A525</f>
        <v>ITM10523</v>
      </c>
      <c r="B525" s="16" t="str">
        <f aca="false">DATA!B525</f>
        <v>Groceries</v>
      </c>
      <c r="C525" s="17" t="n">
        <f aca="false">DATA!C525</f>
        <v>264</v>
      </c>
      <c r="D525" s="17" t="n">
        <f aca="false">DATA!D525</f>
        <v>58</v>
      </c>
      <c r="E525" s="18" t="n">
        <f aca="false">DATA!F525</f>
        <v>8</v>
      </c>
      <c r="F525" s="19" t="n">
        <f aca="false">DATA!G525</f>
        <v>30.16</v>
      </c>
      <c r="G525" s="19" t="n">
        <f aca="false">DATA!H525</f>
        <v>7.38</v>
      </c>
      <c r="H525" s="18" t="n">
        <f aca="false">DATA!E525</f>
        <v>10</v>
      </c>
      <c r="I525" s="20" t="n">
        <f aca="false">F525*E525</f>
        <v>241.28</v>
      </c>
      <c r="J525" s="20" t="n">
        <f aca="false">PARAMETER!$B$4*G525*SQRT(E525)</f>
        <v>34.3343327765354</v>
      </c>
      <c r="K525" s="20" t="n">
        <f aca="false">I525+J525</f>
        <v>275.614332776535</v>
      </c>
      <c r="L525" s="20" t="n">
        <f aca="false">K525+F525*H525</f>
        <v>577.214332776536</v>
      </c>
      <c r="M525" s="16" t="str">
        <f aca="false">IF(C525&lt;=K525,"REORDER",IF(C525&gt;L525,"OVERSTOCK","OK"))</f>
        <v>REORDER</v>
      </c>
      <c r="N525" s="16" t="str">
        <f aca="false">IF(C525&lt;=D525,"REORDER","OK")</f>
        <v>OK</v>
      </c>
      <c r="O525" s="18" t="n">
        <f aca="false">IF(D525&lt;I525,1,0)</f>
        <v>1</v>
      </c>
      <c r="P525" s="20" t="n">
        <f aca="false">C525/F525</f>
        <v>8.75331564986738</v>
      </c>
      <c r="Q525" s="19" t="n">
        <f aca="false">DATA!N525</f>
        <v>188.19</v>
      </c>
      <c r="R525" s="19" t="n">
        <f aca="false">DATA!O525</f>
        <v>1.96</v>
      </c>
      <c r="S525" s="17" t="n">
        <f aca="false">C525*Q525</f>
        <v>49682.16</v>
      </c>
      <c r="T525" s="19" t="n">
        <f aca="false">C525*R525</f>
        <v>517.44</v>
      </c>
      <c r="U525" s="20" t="n">
        <f aca="false">MAX(0,C525-L525)</f>
        <v>0</v>
      </c>
      <c r="V525" s="17" t="n">
        <f aca="false">U525*Q525</f>
        <v>0</v>
      </c>
      <c r="W525" s="19" t="n">
        <f aca="false">U525*R525</f>
        <v>0</v>
      </c>
      <c r="X525" s="20" t="n">
        <f aca="false">MAX(0,K525-C525)</f>
        <v>11.6143327765354</v>
      </c>
      <c r="Y525" s="17" t="n">
        <f aca="false">F525*PARAMETER!$B$5*Q525</f>
        <v>2071670.796</v>
      </c>
      <c r="Z525" s="21" t="n">
        <f aca="false">SUMIF($Y$2:$Y$3205,"&gt;="&amp;Y525)/SUM($Y$2:$Y$3205)</f>
        <v>0.312729447614392</v>
      </c>
      <c r="AA525" s="16" t="str">
        <f aca="false">IF(Z525&lt;=PARAMETER!$B$7,"A",IF(Z525&lt;=PARAMETER!$B$8,"B","C"))</f>
        <v>A</v>
      </c>
      <c r="AB525" s="22" t="n">
        <f aca="false">G525/F525</f>
        <v>0.244694960212202</v>
      </c>
      <c r="AC525" s="16" t="str">
        <f aca="false">IF(AB525&lt;=PARAMETER!$B$9,"X",IF(AB525&lt;=PARAMETER!$B$10,"Y","Z"))</f>
        <v>X</v>
      </c>
      <c r="AD525" s="16" t="str">
        <f aca="false">AA525&amp;AC525</f>
        <v>AX</v>
      </c>
      <c r="AE525" s="22" t="n">
        <f aca="false">DATA!I525</f>
        <v>0.22</v>
      </c>
      <c r="AF525" s="18" t="n">
        <f aca="false">DATA!L525</f>
        <v>13</v>
      </c>
      <c r="AG525" s="16" t="str">
        <f aca="false">DATA!K525</f>
        <v>A</v>
      </c>
      <c r="AH525" s="18" t="n">
        <f aca="false">IF(AE525&gt;=PARAMETER!$B$12,1,0)</f>
        <v>0</v>
      </c>
      <c r="AI525" s="18" t="n">
        <f aca="false">IF(AF525&gt;=PARAMETER!$B$13,1,0)</f>
        <v>0</v>
      </c>
      <c r="AJ525" s="18" t="n">
        <f aca="false">IF(AND(AH525=1,AI525=1),1,0)</f>
        <v>0</v>
      </c>
    </row>
    <row r="526" customFormat="false" ht="15" hidden="false" customHeight="false" outlineLevel="0" collapsed="false">
      <c r="A526" s="16" t="str">
        <f aca="false">DATA!A526</f>
        <v>ITM10524</v>
      </c>
      <c r="B526" s="16" t="str">
        <f aca="false">DATA!B526</f>
        <v>Automotive</v>
      </c>
      <c r="C526" s="17" t="n">
        <f aca="false">DATA!C526</f>
        <v>355</v>
      </c>
      <c r="D526" s="17" t="n">
        <f aca="false">DATA!D526</f>
        <v>98</v>
      </c>
      <c r="E526" s="18" t="n">
        <f aca="false">DATA!F526</f>
        <v>5</v>
      </c>
      <c r="F526" s="19" t="n">
        <f aca="false">DATA!G526</f>
        <v>33.24</v>
      </c>
      <c r="G526" s="19" t="n">
        <f aca="false">DATA!H526</f>
        <v>8.1</v>
      </c>
      <c r="H526" s="18" t="n">
        <f aca="false">DATA!E526</f>
        <v>13</v>
      </c>
      <c r="I526" s="20" t="n">
        <f aca="false">F526*E526</f>
        <v>166.2</v>
      </c>
      <c r="J526" s="20" t="n">
        <f aca="false">PARAMETER!$B$4*G526*SQRT(E526)</f>
        <v>29.7918366354946</v>
      </c>
      <c r="K526" s="20" t="n">
        <f aca="false">I526+J526</f>
        <v>195.991836635495</v>
      </c>
      <c r="L526" s="20" t="n">
        <f aca="false">K526+F526*H526</f>
        <v>628.111836635495</v>
      </c>
      <c r="M526" s="16" t="str">
        <f aca="false">IF(C526&lt;=K526,"REORDER",IF(C526&gt;L526,"OVERSTOCK","OK"))</f>
        <v>OK</v>
      </c>
      <c r="N526" s="16" t="str">
        <f aca="false">IF(C526&lt;=D526,"REORDER","OK")</f>
        <v>OK</v>
      </c>
      <c r="O526" s="18" t="n">
        <f aca="false">IF(D526&lt;I526,1,0)</f>
        <v>1</v>
      </c>
      <c r="P526" s="20" t="n">
        <f aca="false">C526/F526</f>
        <v>10.6799037304452</v>
      </c>
      <c r="Q526" s="19" t="n">
        <f aca="false">DATA!N526</f>
        <v>69.67</v>
      </c>
      <c r="R526" s="19" t="n">
        <f aca="false">DATA!O526</f>
        <v>0.15</v>
      </c>
      <c r="S526" s="17" t="n">
        <f aca="false">C526*Q526</f>
        <v>24732.85</v>
      </c>
      <c r="T526" s="19" t="n">
        <f aca="false">C526*R526</f>
        <v>53.25</v>
      </c>
      <c r="U526" s="20" t="n">
        <f aca="false">MAX(0,C526-L526)</f>
        <v>0</v>
      </c>
      <c r="V526" s="17" t="n">
        <f aca="false">U526*Q526</f>
        <v>0</v>
      </c>
      <c r="W526" s="19" t="n">
        <f aca="false">U526*R526</f>
        <v>0</v>
      </c>
      <c r="X526" s="20" t="n">
        <f aca="false">MAX(0,K526-C526)</f>
        <v>0</v>
      </c>
      <c r="Y526" s="17" t="n">
        <f aca="false">F526*PARAMETER!$B$5*Q526</f>
        <v>845278.242</v>
      </c>
      <c r="Z526" s="21" t="n">
        <f aca="false">SUMIF($Y$2:$Y$3205,"&gt;="&amp;Y526)/SUM($Y$2:$Y$3205)</f>
        <v>0.795487792177351</v>
      </c>
      <c r="AA526" s="16" t="str">
        <f aca="false">IF(Z526&lt;=PARAMETER!$B$7,"A",IF(Z526&lt;=PARAMETER!$B$8,"B","C"))</f>
        <v>A</v>
      </c>
      <c r="AB526" s="22" t="n">
        <f aca="false">G526/F526</f>
        <v>0.243682310469314</v>
      </c>
      <c r="AC526" s="16" t="str">
        <f aca="false">IF(AB526&lt;=PARAMETER!$B$9,"X",IF(AB526&lt;=PARAMETER!$B$10,"Y","Z"))</f>
        <v>X</v>
      </c>
      <c r="AD526" s="16" t="str">
        <f aca="false">AA526&amp;AC526</f>
        <v>AX</v>
      </c>
      <c r="AE526" s="22" t="n">
        <f aca="false">DATA!I526</f>
        <v>0.11</v>
      </c>
      <c r="AF526" s="18" t="n">
        <f aca="false">DATA!L526</f>
        <v>154</v>
      </c>
      <c r="AG526" s="16" t="str">
        <f aca="false">DATA!K526</f>
        <v>D</v>
      </c>
      <c r="AH526" s="18" t="n">
        <f aca="false">IF(AE526&gt;=PARAMETER!$B$12,1,0)</f>
        <v>0</v>
      </c>
      <c r="AI526" s="18" t="n">
        <f aca="false">IF(AF526&gt;=PARAMETER!$B$13,1,0)</f>
        <v>1</v>
      </c>
      <c r="AJ526" s="18" t="n">
        <f aca="false">IF(AND(AH526=1,AI526=1),1,0)</f>
        <v>0</v>
      </c>
    </row>
    <row r="527" customFormat="false" ht="15" hidden="false" customHeight="false" outlineLevel="0" collapsed="false">
      <c r="A527" s="16" t="str">
        <f aca="false">DATA!A527</f>
        <v>ITM10525</v>
      </c>
      <c r="B527" s="16" t="str">
        <f aca="false">DATA!B527</f>
        <v>Pharma</v>
      </c>
      <c r="C527" s="17" t="n">
        <f aca="false">DATA!C527</f>
        <v>469</v>
      </c>
      <c r="D527" s="17" t="n">
        <f aca="false">DATA!D527</f>
        <v>25</v>
      </c>
      <c r="E527" s="18" t="n">
        <f aca="false">DATA!F527</f>
        <v>5</v>
      </c>
      <c r="F527" s="19" t="n">
        <f aca="false">DATA!G527</f>
        <v>4.13</v>
      </c>
      <c r="G527" s="19" t="n">
        <f aca="false">DATA!H527</f>
        <v>9.82</v>
      </c>
      <c r="H527" s="18" t="n">
        <f aca="false">DATA!E527</f>
        <v>9</v>
      </c>
      <c r="I527" s="20" t="n">
        <f aca="false">F527*E527</f>
        <v>20.65</v>
      </c>
      <c r="J527" s="20" t="n">
        <f aca="false">PARAMETER!$B$4*G527*SQRT(E527)</f>
        <v>36.1180044148836</v>
      </c>
      <c r="K527" s="20" t="n">
        <f aca="false">I527+J527</f>
        <v>56.7680044148836</v>
      </c>
      <c r="L527" s="20" t="n">
        <f aca="false">K527+F527*H527</f>
        <v>93.9380044148836</v>
      </c>
      <c r="M527" s="16" t="str">
        <f aca="false">IF(C527&lt;=K527,"REORDER",IF(C527&gt;L527,"OVERSTOCK","OK"))</f>
        <v>OVERSTOCK</v>
      </c>
      <c r="N527" s="16" t="str">
        <f aca="false">IF(C527&lt;=D527,"REORDER","OK")</f>
        <v>OK</v>
      </c>
      <c r="O527" s="18" t="n">
        <f aca="false">IF(D527&lt;I527,1,0)</f>
        <v>0</v>
      </c>
      <c r="P527" s="20" t="n">
        <f aca="false">C527/F527</f>
        <v>113.559322033898</v>
      </c>
      <c r="Q527" s="19" t="n">
        <f aca="false">DATA!N527</f>
        <v>161.13</v>
      </c>
      <c r="R527" s="19" t="n">
        <f aca="false">DATA!O527</f>
        <v>1.47</v>
      </c>
      <c r="S527" s="17" t="n">
        <f aca="false">C527*Q527</f>
        <v>75569.97</v>
      </c>
      <c r="T527" s="19" t="n">
        <f aca="false">C527*R527</f>
        <v>689.43</v>
      </c>
      <c r="U527" s="20" t="n">
        <f aca="false">MAX(0,C527-L527)</f>
        <v>375.061995585116</v>
      </c>
      <c r="V527" s="17" t="n">
        <f aca="false">U527*Q527</f>
        <v>60433.7393486298</v>
      </c>
      <c r="W527" s="19" t="n">
        <f aca="false">U527*R527</f>
        <v>551.341133510121</v>
      </c>
      <c r="X527" s="20" t="n">
        <f aca="false">MAX(0,K527-C527)</f>
        <v>0</v>
      </c>
      <c r="Y527" s="17" t="n">
        <f aca="false">F527*PARAMETER!$B$5*Q527</f>
        <v>242895.4185</v>
      </c>
      <c r="Z527" s="21" t="n">
        <f aca="false">SUMIF($Y$2:$Y$3205,"&gt;="&amp;Y527)/SUM($Y$2:$Y$3205)</f>
        <v>0.973772140818992</v>
      </c>
      <c r="AA527" s="16" t="str">
        <f aca="false">IF(Z527&lt;=PARAMETER!$B$7,"A",IF(Z527&lt;=PARAMETER!$B$8,"B","C"))</f>
        <v>C</v>
      </c>
      <c r="AB527" s="22" t="n">
        <f aca="false">G527/F527</f>
        <v>2.37772397094431</v>
      </c>
      <c r="AC527" s="16" t="str">
        <f aca="false">IF(AB527&lt;=PARAMETER!$B$9,"X",IF(AB527&lt;=PARAMETER!$B$10,"Y","Z"))</f>
        <v>Z</v>
      </c>
      <c r="AD527" s="16" t="str">
        <f aca="false">AA527&amp;AC527</f>
        <v>CZ</v>
      </c>
      <c r="AE527" s="22" t="n">
        <f aca="false">DATA!I527</f>
        <v>0.78</v>
      </c>
      <c r="AF527" s="18" t="n">
        <f aca="false">DATA!L527</f>
        <v>148</v>
      </c>
      <c r="AG527" s="16" t="str">
        <f aca="false">DATA!K527</f>
        <v>C</v>
      </c>
      <c r="AH527" s="18" t="n">
        <f aca="false">IF(AE527&gt;=PARAMETER!$B$12,1,0)</f>
        <v>1</v>
      </c>
      <c r="AI527" s="18" t="n">
        <f aca="false">IF(AF527&gt;=PARAMETER!$B$13,1,0)</f>
        <v>1</v>
      </c>
      <c r="AJ527" s="18" t="n">
        <f aca="false">IF(AND(AH527=1,AI527=1),1,0)</f>
        <v>1</v>
      </c>
    </row>
    <row r="528" customFormat="false" ht="15" hidden="false" customHeight="false" outlineLevel="0" collapsed="false">
      <c r="A528" s="16" t="str">
        <f aca="false">DATA!A528</f>
        <v>ITM10526</v>
      </c>
      <c r="B528" s="16" t="str">
        <f aca="false">DATA!B528</f>
        <v>Automotive</v>
      </c>
      <c r="C528" s="17" t="n">
        <f aca="false">DATA!C528</f>
        <v>437</v>
      </c>
      <c r="D528" s="17" t="n">
        <f aca="false">DATA!D528</f>
        <v>60</v>
      </c>
      <c r="E528" s="18" t="n">
        <f aca="false">DATA!F528</f>
        <v>2</v>
      </c>
      <c r="F528" s="19" t="n">
        <f aca="false">DATA!G528</f>
        <v>9.13</v>
      </c>
      <c r="G528" s="19" t="n">
        <f aca="false">DATA!H528</f>
        <v>9.35</v>
      </c>
      <c r="H528" s="18" t="n">
        <f aca="false">DATA!E528</f>
        <v>12</v>
      </c>
      <c r="I528" s="20" t="n">
        <f aca="false">F528*E528</f>
        <v>18.26</v>
      </c>
      <c r="J528" s="20" t="n">
        <f aca="false">PARAMETER!$B$4*G528*SQRT(E528)</f>
        <v>21.7497297737538</v>
      </c>
      <c r="K528" s="20" t="n">
        <f aca="false">I528+J528</f>
        <v>40.0097297737538</v>
      </c>
      <c r="L528" s="20" t="n">
        <f aca="false">K528+F528*H528</f>
        <v>149.569729773754</v>
      </c>
      <c r="M528" s="16" t="str">
        <f aca="false">IF(C528&lt;=K528,"REORDER",IF(C528&gt;L528,"OVERSTOCK","OK"))</f>
        <v>OVERSTOCK</v>
      </c>
      <c r="N528" s="16" t="str">
        <f aca="false">IF(C528&lt;=D528,"REORDER","OK")</f>
        <v>OK</v>
      </c>
      <c r="O528" s="18" t="n">
        <f aca="false">IF(D528&lt;I528,1,0)</f>
        <v>0</v>
      </c>
      <c r="P528" s="20" t="n">
        <f aca="false">C528/F528</f>
        <v>47.8641840087623</v>
      </c>
      <c r="Q528" s="19" t="n">
        <f aca="false">DATA!N528</f>
        <v>109.07</v>
      </c>
      <c r="R528" s="19" t="n">
        <f aca="false">DATA!O528</f>
        <v>0.57</v>
      </c>
      <c r="S528" s="17" t="n">
        <f aca="false">C528*Q528</f>
        <v>47663.59</v>
      </c>
      <c r="T528" s="19" t="n">
        <f aca="false">C528*R528</f>
        <v>249.09</v>
      </c>
      <c r="U528" s="20" t="n">
        <f aca="false">MAX(0,C528-L528)</f>
        <v>287.430270226246</v>
      </c>
      <c r="V528" s="17" t="n">
        <f aca="false">U528*Q528</f>
        <v>31350.0195735767</v>
      </c>
      <c r="W528" s="19" t="n">
        <f aca="false">U528*R528</f>
        <v>163.83525402896</v>
      </c>
      <c r="X528" s="20" t="n">
        <f aca="false">MAX(0,K528-C528)</f>
        <v>0</v>
      </c>
      <c r="Y528" s="17" t="n">
        <f aca="false">F528*PARAMETER!$B$5*Q528</f>
        <v>363470.3215</v>
      </c>
      <c r="Z528" s="21" t="n">
        <f aca="false">SUMIF($Y$2:$Y$3205,"&gt;="&amp;Y528)/SUM($Y$2:$Y$3205)</f>
        <v>0.944591990541982</v>
      </c>
      <c r="AA528" s="16" t="str">
        <f aca="false">IF(Z528&lt;=PARAMETER!$B$7,"A",IF(Z528&lt;=PARAMETER!$B$8,"B","C"))</f>
        <v>B</v>
      </c>
      <c r="AB528" s="22" t="n">
        <f aca="false">G528/F528</f>
        <v>1.02409638554217</v>
      </c>
      <c r="AC528" s="16" t="str">
        <f aca="false">IF(AB528&lt;=PARAMETER!$B$9,"X",IF(AB528&lt;=PARAMETER!$B$10,"Y","Z"))</f>
        <v>Z</v>
      </c>
      <c r="AD528" s="16" t="str">
        <f aca="false">AA528&amp;AC528</f>
        <v>BZ</v>
      </c>
      <c r="AE528" s="22" t="n">
        <f aca="false">DATA!I528</f>
        <v>0.31</v>
      </c>
      <c r="AF528" s="18" t="n">
        <f aca="false">DATA!L528</f>
        <v>21</v>
      </c>
      <c r="AG528" s="16" t="str">
        <f aca="false">DATA!K528</f>
        <v>D</v>
      </c>
      <c r="AH528" s="18" t="n">
        <f aca="false">IF(AE528&gt;=PARAMETER!$B$12,1,0)</f>
        <v>0</v>
      </c>
      <c r="AI528" s="18" t="n">
        <f aca="false">IF(AF528&gt;=PARAMETER!$B$13,1,0)</f>
        <v>0</v>
      </c>
      <c r="AJ528" s="18" t="n">
        <f aca="false">IF(AND(AH528=1,AI528=1),1,0)</f>
        <v>0</v>
      </c>
    </row>
    <row r="529" customFormat="false" ht="15" hidden="false" customHeight="false" outlineLevel="0" collapsed="false">
      <c r="A529" s="16" t="str">
        <f aca="false">DATA!A529</f>
        <v>ITM10527</v>
      </c>
      <c r="B529" s="16" t="str">
        <f aca="false">DATA!B529</f>
        <v>Electronics</v>
      </c>
      <c r="C529" s="17" t="n">
        <f aca="false">DATA!C529</f>
        <v>266</v>
      </c>
      <c r="D529" s="17" t="n">
        <f aca="false">DATA!D529</f>
        <v>81</v>
      </c>
      <c r="E529" s="18" t="n">
        <f aca="false">DATA!F529</f>
        <v>4</v>
      </c>
      <c r="F529" s="19" t="n">
        <f aca="false">DATA!G529</f>
        <v>15.75</v>
      </c>
      <c r="G529" s="19" t="n">
        <f aca="false">DATA!H529</f>
        <v>7.5</v>
      </c>
      <c r="H529" s="18" t="n">
        <f aca="false">DATA!E529</f>
        <v>10</v>
      </c>
      <c r="I529" s="20" t="n">
        <f aca="false">F529*E529</f>
        <v>63</v>
      </c>
      <c r="J529" s="20" t="n">
        <f aca="false">PARAMETER!$B$4*G529*SQRT(E529)</f>
        <v>24.6728044042721</v>
      </c>
      <c r="K529" s="20" t="n">
        <f aca="false">I529+J529</f>
        <v>87.6728044042721</v>
      </c>
      <c r="L529" s="20" t="n">
        <f aca="false">K529+F529*H529</f>
        <v>245.172804404272</v>
      </c>
      <c r="M529" s="16" t="str">
        <f aca="false">IF(C529&lt;=K529,"REORDER",IF(C529&gt;L529,"OVERSTOCK","OK"))</f>
        <v>OVERSTOCK</v>
      </c>
      <c r="N529" s="16" t="str">
        <f aca="false">IF(C529&lt;=D529,"REORDER","OK")</f>
        <v>OK</v>
      </c>
      <c r="O529" s="18" t="n">
        <f aca="false">IF(D529&lt;I529,1,0)</f>
        <v>0</v>
      </c>
      <c r="P529" s="20" t="n">
        <f aca="false">C529/F529</f>
        <v>16.8888888888889</v>
      </c>
      <c r="Q529" s="19" t="n">
        <f aca="false">DATA!N529</f>
        <v>27.31</v>
      </c>
      <c r="R529" s="19" t="n">
        <f aca="false">DATA!O529</f>
        <v>1.64</v>
      </c>
      <c r="S529" s="17" t="n">
        <f aca="false">C529*Q529</f>
        <v>7264.46</v>
      </c>
      <c r="T529" s="19" t="n">
        <f aca="false">C529*R529</f>
        <v>436.24</v>
      </c>
      <c r="U529" s="20" t="n">
        <f aca="false">MAX(0,C529-L529)</f>
        <v>20.8271955957279</v>
      </c>
      <c r="V529" s="17" t="n">
        <f aca="false">U529*Q529</f>
        <v>568.790711719329</v>
      </c>
      <c r="W529" s="19" t="n">
        <f aca="false">U529*R529</f>
        <v>34.1566007769938</v>
      </c>
      <c r="X529" s="20" t="n">
        <f aca="false">MAX(0,K529-C529)</f>
        <v>0</v>
      </c>
      <c r="Y529" s="17" t="n">
        <f aca="false">F529*PARAMETER!$B$5*Q529</f>
        <v>156998.3625</v>
      </c>
      <c r="Z529" s="21" t="n">
        <f aca="false">SUMIF($Y$2:$Y$3205,"&gt;="&amp;Y529)/SUM($Y$2:$Y$3205)</f>
        <v>0.989882423976334</v>
      </c>
      <c r="AA529" s="16" t="str">
        <f aca="false">IF(Z529&lt;=PARAMETER!$B$7,"A",IF(Z529&lt;=PARAMETER!$B$8,"B","C"))</f>
        <v>C</v>
      </c>
      <c r="AB529" s="22" t="n">
        <f aca="false">G529/F529</f>
        <v>0.476190476190476</v>
      </c>
      <c r="AC529" s="16" t="str">
        <f aca="false">IF(AB529&lt;=PARAMETER!$B$9,"X",IF(AB529&lt;=PARAMETER!$B$10,"Y","Z"))</f>
        <v>Y</v>
      </c>
      <c r="AD529" s="16" t="str">
        <f aca="false">AA529&amp;AC529</f>
        <v>CY</v>
      </c>
      <c r="AE529" s="22" t="n">
        <f aca="false">DATA!I529</f>
        <v>0.1</v>
      </c>
      <c r="AF529" s="18" t="n">
        <f aca="false">DATA!L529</f>
        <v>41</v>
      </c>
      <c r="AG529" s="16" t="str">
        <f aca="false">DATA!K529</f>
        <v>C</v>
      </c>
      <c r="AH529" s="18" t="n">
        <f aca="false">IF(AE529&gt;=PARAMETER!$B$12,1,0)</f>
        <v>0</v>
      </c>
      <c r="AI529" s="18" t="n">
        <f aca="false">IF(AF529&gt;=PARAMETER!$B$13,1,0)</f>
        <v>0</v>
      </c>
      <c r="AJ529" s="18" t="n">
        <f aca="false">IF(AND(AH529=1,AI529=1),1,0)</f>
        <v>0</v>
      </c>
    </row>
    <row r="530" customFormat="false" ht="15" hidden="false" customHeight="false" outlineLevel="0" collapsed="false">
      <c r="A530" s="16" t="str">
        <f aca="false">DATA!A530</f>
        <v>ITM10528</v>
      </c>
      <c r="B530" s="16" t="str">
        <f aca="false">DATA!B530</f>
        <v>Automotive</v>
      </c>
      <c r="C530" s="17" t="n">
        <f aca="false">DATA!C530</f>
        <v>27</v>
      </c>
      <c r="D530" s="17" t="n">
        <f aca="false">DATA!D530</f>
        <v>91</v>
      </c>
      <c r="E530" s="18" t="n">
        <f aca="false">DATA!F530</f>
        <v>7</v>
      </c>
      <c r="F530" s="19" t="n">
        <f aca="false">DATA!G530</f>
        <v>27.43</v>
      </c>
      <c r="G530" s="19" t="n">
        <f aca="false">DATA!H530</f>
        <v>7.09</v>
      </c>
      <c r="H530" s="18" t="n">
        <f aca="false">DATA!E530</f>
        <v>8</v>
      </c>
      <c r="I530" s="20" t="n">
        <f aca="false">F530*E530</f>
        <v>192.01</v>
      </c>
      <c r="J530" s="20" t="n">
        <f aca="false">PARAMETER!$B$4*G530*SQRT(E530)</f>
        <v>30.8547841077149</v>
      </c>
      <c r="K530" s="20" t="n">
        <f aca="false">I530+J530</f>
        <v>222.864784107715</v>
      </c>
      <c r="L530" s="20" t="n">
        <f aca="false">K530+F530*H530</f>
        <v>442.304784107715</v>
      </c>
      <c r="M530" s="16" t="str">
        <f aca="false">IF(C530&lt;=K530,"REORDER",IF(C530&gt;L530,"OVERSTOCK","OK"))</f>
        <v>REORDER</v>
      </c>
      <c r="N530" s="16" t="str">
        <f aca="false">IF(C530&lt;=D530,"REORDER","OK")</f>
        <v>REORDER</v>
      </c>
      <c r="O530" s="18" t="n">
        <f aca="false">IF(D530&lt;I530,1,0)</f>
        <v>1</v>
      </c>
      <c r="P530" s="20" t="n">
        <f aca="false">C530/F530</f>
        <v>0.984323733138899</v>
      </c>
      <c r="Q530" s="19" t="n">
        <f aca="false">DATA!N530</f>
        <v>120.69</v>
      </c>
      <c r="R530" s="19" t="n">
        <f aca="false">DATA!O530</f>
        <v>0.69</v>
      </c>
      <c r="S530" s="17" t="n">
        <f aca="false">C530*Q530</f>
        <v>3258.63</v>
      </c>
      <c r="T530" s="19" t="n">
        <f aca="false">C530*R530</f>
        <v>18.63</v>
      </c>
      <c r="U530" s="20" t="n">
        <f aca="false">MAX(0,C530-L530)</f>
        <v>0</v>
      </c>
      <c r="V530" s="17" t="n">
        <f aca="false">U530*Q530</f>
        <v>0</v>
      </c>
      <c r="W530" s="19" t="n">
        <f aca="false">U530*R530</f>
        <v>0</v>
      </c>
      <c r="X530" s="20" t="n">
        <f aca="false">MAX(0,K530-C530)</f>
        <v>195.864784107715</v>
      </c>
      <c r="Y530" s="17" t="n">
        <f aca="false">F530*PARAMETER!$B$5*Q530</f>
        <v>1208342.2455</v>
      </c>
      <c r="Z530" s="21" t="n">
        <f aca="false">SUMIF($Y$2:$Y$3205,"&gt;="&amp;Y530)/SUM($Y$2:$Y$3205)</f>
        <v>0.64137039312013</v>
      </c>
      <c r="AA530" s="16" t="str">
        <f aca="false">IF(Z530&lt;=PARAMETER!$B$7,"A",IF(Z530&lt;=PARAMETER!$B$8,"B","C"))</f>
        <v>A</v>
      </c>
      <c r="AB530" s="22" t="n">
        <f aca="false">G530/F530</f>
        <v>0.258476121035363</v>
      </c>
      <c r="AC530" s="16" t="str">
        <f aca="false">IF(AB530&lt;=PARAMETER!$B$9,"X",IF(AB530&lt;=PARAMETER!$B$10,"Y","Z"))</f>
        <v>Y</v>
      </c>
      <c r="AD530" s="16" t="str">
        <f aca="false">AA530&amp;AC530</f>
        <v>AY</v>
      </c>
      <c r="AE530" s="22" t="n">
        <f aca="false">DATA!I530</f>
        <v>0.89</v>
      </c>
      <c r="AF530" s="18" t="n">
        <f aca="false">DATA!L530</f>
        <v>164</v>
      </c>
      <c r="AG530" s="16" t="str">
        <f aca="false">DATA!K530</f>
        <v>B</v>
      </c>
      <c r="AH530" s="18" t="n">
        <f aca="false">IF(AE530&gt;=PARAMETER!$B$12,1,0)</f>
        <v>1</v>
      </c>
      <c r="AI530" s="18" t="n">
        <f aca="false">IF(AF530&gt;=PARAMETER!$B$13,1,0)</f>
        <v>1</v>
      </c>
      <c r="AJ530" s="18" t="n">
        <f aca="false">IF(AND(AH530=1,AI530=1),1,0)</f>
        <v>1</v>
      </c>
    </row>
    <row r="531" customFormat="false" ht="15" hidden="false" customHeight="false" outlineLevel="0" collapsed="false">
      <c r="A531" s="16" t="str">
        <f aca="false">DATA!A531</f>
        <v>ITM10529</v>
      </c>
      <c r="B531" s="16" t="str">
        <f aca="false">DATA!B531</f>
        <v>Automotive</v>
      </c>
      <c r="C531" s="17" t="n">
        <f aca="false">DATA!C531</f>
        <v>160</v>
      </c>
      <c r="D531" s="17" t="n">
        <f aca="false">DATA!D531</f>
        <v>89</v>
      </c>
      <c r="E531" s="18" t="n">
        <f aca="false">DATA!F531</f>
        <v>7</v>
      </c>
      <c r="F531" s="19" t="n">
        <f aca="false">DATA!G531</f>
        <v>39.05</v>
      </c>
      <c r="G531" s="19" t="n">
        <f aca="false">DATA!H531</f>
        <v>3.7</v>
      </c>
      <c r="H531" s="18" t="n">
        <f aca="false">DATA!E531</f>
        <v>11</v>
      </c>
      <c r="I531" s="20" t="n">
        <f aca="false">F531*E531</f>
        <v>273.35</v>
      </c>
      <c r="J531" s="20" t="n">
        <f aca="false">PARAMETER!$B$4*G531*SQRT(E531)</f>
        <v>16.10193246806</v>
      </c>
      <c r="K531" s="20" t="n">
        <f aca="false">I531+J531</f>
        <v>289.45193246806</v>
      </c>
      <c r="L531" s="20" t="n">
        <f aca="false">K531+F531*H531</f>
        <v>719.00193246806</v>
      </c>
      <c r="M531" s="16" t="str">
        <f aca="false">IF(C531&lt;=K531,"REORDER",IF(C531&gt;L531,"OVERSTOCK","OK"))</f>
        <v>REORDER</v>
      </c>
      <c r="N531" s="16" t="str">
        <f aca="false">IF(C531&lt;=D531,"REORDER","OK")</f>
        <v>OK</v>
      </c>
      <c r="O531" s="18" t="n">
        <f aca="false">IF(D531&lt;I531,1,0)</f>
        <v>1</v>
      </c>
      <c r="P531" s="20" t="n">
        <f aca="false">C531/F531</f>
        <v>4.09731113956466</v>
      </c>
      <c r="Q531" s="19" t="n">
        <f aca="false">DATA!N531</f>
        <v>183.31</v>
      </c>
      <c r="R531" s="19" t="n">
        <f aca="false">DATA!O531</f>
        <v>0.46</v>
      </c>
      <c r="S531" s="17" t="n">
        <f aca="false">C531*Q531</f>
        <v>29329.6</v>
      </c>
      <c r="T531" s="19" t="n">
        <f aca="false">C531*R531</f>
        <v>73.6</v>
      </c>
      <c r="U531" s="20" t="n">
        <f aca="false">MAX(0,C531-L531)</f>
        <v>0</v>
      </c>
      <c r="V531" s="17" t="n">
        <f aca="false">U531*Q531</f>
        <v>0</v>
      </c>
      <c r="W531" s="19" t="n">
        <f aca="false">U531*R531</f>
        <v>0</v>
      </c>
      <c r="X531" s="20" t="n">
        <f aca="false">MAX(0,K531-C531)</f>
        <v>129.45193246806</v>
      </c>
      <c r="Y531" s="17" t="n">
        <f aca="false">F531*PARAMETER!$B$5*Q531</f>
        <v>2612763.2575</v>
      </c>
      <c r="Z531" s="21" t="n">
        <f aca="false">SUMIF($Y$2:$Y$3205,"&gt;="&amp;Y531)/SUM($Y$2:$Y$3205)</f>
        <v>0.149033841886732</v>
      </c>
      <c r="AA531" s="16" t="str">
        <f aca="false">IF(Z531&lt;=PARAMETER!$B$7,"A",IF(Z531&lt;=PARAMETER!$B$8,"B","C"))</f>
        <v>A</v>
      </c>
      <c r="AB531" s="22" t="n">
        <f aca="false">G531/F531</f>
        <v>0.0947503201024328</v>
      </c>
      <c r="AC531" s="16" t="str">
        <f aca="false">IF(AB531&lt;=PARAMETER!$B$9,"X",IF(AB531&lt;=PARAMETER!$B$10,"Y","Z"))</f>
        <v>X</v>
      </c>
      <c r="AD531" s="16" t="str">
        <f aca="false">AA531&amp;AC531</f>
        <v>AX</v>
      </c>
      <c r="AE531" s="22" t="n">
        <f aca="false">DATA!I531</f>
        <v>0.5</v>
      </c>
      <c r="AF531" s="18" t="n">
        <f aca="false">DATA!L531</f>
        <v>52</v>
      </c>
      <c r="AG531" s="16" t="str">
        <f aca="false">DATA!K531</f>
        <v>A</v>
      </c>
      <c r="AH531" s="18" t="n">
        <f aca="false">IF(AE531&gt;=PARAMETER!$B$12,1,0)</f>
        <v>0</v>
      </c>
      <c r="AI531" s="18" t="n">
        <f aca="false">IF(AF531&gt;=PARAMETER!$B$13,1,0)</f>
        <v>0</v>
      </c>
      <c r="AJ531" s="18" t="n">
        <f aca="false">IF(AND(AH531=1,AI531=1),1,0)</f>
        <v>0</v>
      </c>
    </row>
    <row r="532" customFormat="false" ht="15" hidden="false" customHeight="false" outlineLevel="0" collapsed="false">
      <c r="A532" s="16" t="str">
        <f aca="false">DATA!A532</f>
        <v>ITM10530</v>
      </c>
      <c r="B532" s="16" t="str">
        <f aca="false">DATA!B532</f>
        <v>Apparel</v>
      </c>
      <c r="C532" s="17" t="n">
        <f aca="false">DATA!C532</f>
        <v>381</v>
      </c>
      <c r="D532" s="17" t="n">
        <f aca="false">DATA!D532</f>
        <v>92</v>
      </c>
      <c r="E532" s="18" t="n">
        <f aca="false">DATA!F532</f>
        <v>8</v>
      </c>
      <c r="F532" s="19" t="n">
        <f aca="false">DATA!G532</f>
        <v>16.74</v>
      </c>
      <c r="G532" s="19" t="n">
        <f aca="false">DATA!H532</f>
        <v>1.49</v>
      </c>
      <c r="H532" s="18" t="n">
        <f aca="false">DATA!E532</f>
        <v>5</v>
      </c>
      <c r="I532" s="20" t="n">
        <f aca="false">F532*E532</f>
        <v>133.92</v>
      </c>
      <c r="J532" s="20" t="n">
        <f aca="false">PARAMETER!$B$4*G532*SQRT(E532)</f>
        <v>6.93199943591297</v>
      </c>
      <c r="K532" s="20" t="n">
        <f aca="false">I532+J532</f>
        <v>140.851999435913</v>
      </c>
      <c r="L532" s="20" t="n">
        <f aca="false">K532+F532*H532</f>
        <v>224.551999435913</v>
      </c>
      <c r="M532" s="16" t="str">
        <f aca="false">IF(C532&lt;=K532,"REORDER",IF(C532&gt;L532,"OVERSTOCK","OK"))</f>
        <v>OVERSTOCK</v>
      </c>
      <c r="N532" s="16" t="str">
        <f aca="false">IF(C532&lt;=D532,"REORDER","OK")</f>
        <v>OK</v>
      </c>
      <c r="O532" s="18" t="n">
        <f aca="false">IF(D532&lt;I532,1,0)</f>
        <v>1</v>
      </c>
      <c r="P532" s="20" t="n">
        <f aca="false">C532/F532</f>
        <v>22.7598566308244</v>
      </c>
      <c r="Q532" s="19" t="n">
        <f aca="false">DATA!N532</f>
        <v>39.87</v>
      </c>
      <c r="R532" s="19" t="n">
        <f aca="false">DATA!O532</f>
        <v>1.42</v>
      </c>
      <c r="S532" s="17" t="n">
        <f aca="false">C532*Q532</f>
        <v>15190.47</v>
      </c>
      <c r="T532" s="19" t="n">
        <f aca="false">C532*R532</f>
        <v>541.02</v>
      </c>
      <c r="U532" s="20" t="n">
        <f aca="false">MAX(0,C532-L532)</f>
        <v>156.448000564087</v>
      </c>
      <c r="V532" s="17" t="n">
        <f aca="false">U532*Q532</f>
        <v>6237.58178249015</v>
      </c>
      <c r="W532" s="19" t="n">
        <f aca="false">U532*R532</f>
        <v>222.156160801004</v>
      </c>
      <c r="X532" s="20" t="n">
        <f aca="false">MAX(0,K532-C532)</f>
        <v>0</v>
      </c>
      <c r="Y532" s="17" t="n">
        <f aca="false">F532*PARAMETER!$B$5*Q532</f>
        <v>243609.687</v>
      </c>
      <c r="Z532" s="21" t="n">
        <f aca="false">SUMIF($Y$2:$Y$3205,"&gt;="&amp;Y532)/SUM($Y$2:$Y$3205)</f>
        <v>0.973539477771138</v>
      </c>
      <c r="AA532" s="16" t="str">
        <f aca="false">IF(Z532&lt;=PARAMETER!$B$7,"A",IF(Z532&lt;=PARAMETER!$B$8,"B","C"))</f>
        <v>C</v>
      </c>
      <c r="AB532" s="22" t="n">
        <f aca="false">G532/F532</f>
        <v>0.0890083632019116</v>
      </c>
      <c r="AC532" s="16" t="str">
        <f aca="false">IF(AB532&lt;=PARAMETER!$B$9,"X",IF(AB532&lt;=PARAMETER!$B$10,"Y","Z"))</f>
        <v>X</v>
      </c>
      <c r="AD532" s="16" t="str">
        <f aca="false">AA532&amp;AC532</f>
        <v>CX</v>
      </c>
      <c r="AE532" s="22" t="n">
        <f aca="false">DATA!I532</f>
        <v>0.31</v>
      </c>
      <c r="AF532" s="18" t="n">
        <f aca="false">DATA!L532</f>
        <v>113</v>
      </c>
      <c r="AG532" s="16" t="str">
        <f aca="false">DATA!K532</f>
        <v>C</v>
      </c>
      <c r="AH532" s="18" t="n">
        <f aca="false">IF(AE532&gt;=PARAMETER!$B$12,1,0)</f>
        <v>0</v>
      </c>
      <c r="AI532" s="18" t="n">
        <f aca="false">IF(AF532&gt;=PARAMETER!$B$13,1,0)</f>
        <v>1</v>
      </c>
      <c r="AJ532" s="18" t="n">
        <f aca="false">IF(AND(AH532=1,AI532=1),1,0)</f>
        <v>0</v>
      </c>
    </row>
    <row r="533" customFormat="false" ht="15" hidden="false" customHeight="false" outlineLevel="0" collapsed="false">
      <c r="A533" s="16" t="str">
        <f aca="false">DATA!A533</f>
        <v>ITM10531</v>
      </c>
      <c r="B533" s="16" t="str">
        <f aca="false">DATA!B533</f>
        <v>Apparel</v>
      </c>
      <c r="C533" s="17" t="n">
        <f aca="false">DATA!C533</f>
        <v>27</v>
      </c>
      <c r="D533" s="17" t="n">
        <f aca="false">DATA!D533</f>
        <v>51</v>
      </c>
      <c r="E533" s="18" t="n">
        <f aca="false">DATA!F533</f>
        <v>9</v>
      </c>
      <c r="F533" s="19" t="n">
        <f aca="false">DATA!G533</f>
        <v>18.46</v>
      </c>
      <c r="G533" s="19" t="n">
        <f aca="false">DATA!H533</f>
        <v>5.95</v>
      </c>
      <c r="H533" s="18" t="n">
        <f aca="false">DATA!E533</f>
        <v>12</v>
      </c>
      <c r="I533" s="20" t="n">
        <f aca="false">F533*E533</f>
        <v>166.14</v>
      </c>
      <c r="J533" s="20" t="n">
        <f aca="false">PARAMETER!$B$4*G533*SQRT(E533)</f>
        <v>29.3606372410838</v>
      </c>
      <c r="K533" s="20" t="n">
        <f aca="false">I533+J533</f>
        <v>195.500637241084</v>
      </c>
      <c r="L533" s="20" t="n">
        <f aca="false">K533+F533*H533</f>
        <v>417.020637241084</v>
      </c>
      <c r="M533" s="16" t="str">
        <f aca="false">IF(C533&lt;=K533,"REORDER",IF(C533&gt;L533,"OVERSTOCK","OK"))</f>
        <v>REORDER</v>
      </c>
      <c r="N533" s="16" t="str">
        <f aca="false">IF(C533&lt;=D533,"REORDER","OK")</f>
        <v>REORDER</v>
      </c>
      <c r="O533" s="18" t="n">
        <f aca="false">IF(D533&lt;I533,1,0)</f>
        <v>1</v>
      </c>
      <c r="P533" s="20" t="n">
        <f aca="false">C533/F533</f>
        <v>1.4626218851571</v>
      </c>
      <c r="Q533" s="19" t="n">
        <f aca="false">DATA!N533</f>
        <v>71.05</v>
      </c>
      <c r="R533" s="19" t="n">
        <f aca="false">DATA!O533</f>
        <v>0.59</v>
      </c>
      <c r="S533" s="17" t="n">
        <f aca="false">C533*Q533</f>
        <v>1918.35</v>
      </c>
      <c r="T533" s="19" t="n">
        <f aca="false">C533*R533</f>
        <v>15.93</v>
      </c>
      <c r="U533" s="20" t="n">
        <f aca="false">MAX(0,C533-L533)</f>
        <v>0</v>
      </c>
      <c r="V533" s="17" t="n">
        <f aca="false">U533*Q533</f>
        <v>0</v>
      </c>
      <c r="W533" s="19" t="n">
        <f aca="false">U533*R533</f>
        <v>0</v>
      </c>
      <c r="X533" s="20" t="n">
        <f aca="false">MAX(0,K533-C533)</f>
        <v>168.500637241084</v>
      </c>
      <c r="Y533" s="17" t="n">
        <f aca="false">F533*PARAMETER!$B$5*Q533</f>
        <v>478727.795</v>
      </c>
      <c r="Z533" s="21" t="n">
        <f aca="false">SUMIF($Y$2:$Y$3205,"&gt;="&amp;Y533)/SUM($Y$2:$Y$3205)</f>
        <v>0.912498500033509</v>
      </c>
      <c r="AA533" s="16" t="str">
        <f aca="false">IF(Z533&lt;=PARAMETER!$B$7,"A",IF(Z533&lt;=PARAMETER!$B$8,"B","C"))</f>
        <v>B</v>
      </c>
      <c r="AB533" s="22" t="n">
        <f aca="false">G533/F533</f>
        <v>0.322318526543879</v>
      </c>
      <c r="AC533" s="16" t="str">
        <f aca="false">IF(AB533&lt;=PARAMETER!$B$9,"X",IF(AB533&lt;=PARAMETER!$B$10,"Y","Z"))</f>
        <v>Y</v>
      </c>
      <c r="AD533" s="16" t="str">
        <f aca="false">AA533&amp;AC533</f>
        <v>BY</v>
      </c>
      <c r="AE533" s="22" t="n">
        <f aca="false">DATA!I533</f>
        <v>0.34</v>
      </c>
      <c r="AF533" s="18" t="n">
        <f aca="false">DATA!L533</f>
        <v>102</v>
      </c>
      <c r="AG533" s="16" t="str">
        <f aca="false">DATA!K533</f>
        <v>B</v>
      </c>
      <c r="AH533" s="18" t="n">
        <f aca="false">IF(AE533&gt;=PARAMETER!$B$12,1,0)</f>
        <v>0</v>
      </c>
      <c r="AI533" s="18" t="n">
        <f aca="false">IF(AF533&gt;=PARAMETER!$B$13,1,0)</f>
        <v>1</v>
      </c>
      <c r="AJ533" s="18" t="n">
        <f aca="false">IF(AND(AH533=1,AI533=1),1,0)</f>
        <v>0</v>
      </c>
    </row>
    <row r="534" customFormat="false" ht="15" hidden="false" customHeight="false" outlineLevel="0" collapsed="false">
      <c r="A534" s="16" t="str">
        <f aca="false">DATA!A534</f>
        <v>ITM10532</v>
      </c>
      <c r="B534" s="16" t="str">
        <f aca="false">DATA!B534</f>
        <v>Apparel</v>
      </c>
      <c r="C534" s="17" t="n">
        <f aca="false">DATA!C534</f>
        <v>497</v>
      </c>
      <c r="D534" s="17" t="n">
        <f aca="false">DATA!D534</f>
        <v>26</v>
      </c>
      <c r="E534" s="18" t="n">
        <f aca="false">DATA!F534</f>
        <v>6</v>
      </c>
      <c r="F534" s="19" t="n">
        <f aca="false">DATA!G534</f>
        <v>13.55</v>
      </c>
      <c r="G534" s="19" t="n">
        <f aca="false">DATA!H534</f>
        <v>5.97</v>
      </c>
      <c r="H534" s="18" t="n">
        <f aca="false">DATA!E534</f>
        <v>12</v>
      </c>
      <c r="I534" s="20" t="n">
        <f aca="false">F534*E534</f>
        <v>81.3</v>
      </c>
      <c r="J534" s="20" t="n">
        <f aca="false">PARAMETER!$B$4*G534*SQRT(E534)</f>
        <v>24.0534409629561</v>
      </c>
      <c r="K534" s="20" t="n">
        <f aca="false">I534+J534</f>
        <v>105.353440962956</v>
      </c>
      <c r="L534" s="20" t="n">
        <f aca="false">K534+F534*H534</f>
        <v>267.953440962956</v>
      </c>
      <c r="M534" s="16" t="str">
        <f aca="false">IF(C534&lt;=K534,"REORDER",IF(C534&gt;L534,"OVERSTOCK","OK"))</f>
        <v>OVERSTOCK</v>
      </c>
      <c r="N534" s="16" t="str">
        <f aca="false">IF(C534&lt;=D534,"REORDER","OK")</f>
        <v>OK</v>
      </c>
      <c r="O534" s="18" t="n">
        <f aca="false">IF(D534&lt;I534,1,0)</f>
        <v>1</v>
      </c>
      <c r="P534" s="20" t="n">
        <f aca="false">C534/F534</f>
        <v>36.6789667896679</v>
      </c>
      <c r="Q534" s="19" t="n">
        <f aca="false">DATA!N534</f>
        <v>93.44</v>
      </c>
      <c r="R534" s="19" t="n">
        <f aca="false">DATA!O534</f>
        <v>1.02</v>
      </c>
      <c r="S534" s="17" t="n">
        <f aca="false">C534*Q534</f>
        <v>46439.68</v>
      </c>
      <c r="T534" s="19" t="n">
        <f aca="false">C534*R534</f>
        <v>506.94</v>
      </c>
      <c r="U534" s="20" t="n">
        <f aca="false">MAX(0,C534-L534)</f>
        <v>229.046559037044</v>
      </c>
      <c r="V534" s="17" t="n">
        <f aca="false">U534*Q534</f>
        <v>21402.1104764214</v>
      </c>
      <c r="W534" s="19" t="n">
        <f aca="false">U534*R534</f>
        <v>233.627490217785</v>
      </c>
      <c r="X534" s="20" t="n">
        <f aca="false">MAX(0,K534-C534)</f>
        <v>0</v>
      </c>
      <c r="Y534" s="17" t="n">
        <f aca="false">F534*PARAMETER!$B$5*Q534</f>
        <v>462130.88</v>
      </c>
      <c r="Z534" s="21" t="n">
        <f aca="false">SUMIF($Y$2:$Y$3205,"&gt;="&amp;Y534)/SUM($Y$2:$Y$3205)</f>
        <v>0.917449893499227</v>
      </c>
      <c r="AA534" s="16" t="str">
        <f aca="false">IF(Z534&lt;=PARAMETER!$B$7,"A",IF(Z534&lt;=PARAMETER!$B$8,"B","C"))</f>
        <v>B</v>
      </c>
      <c r="AB534" s="22" t="n">
        <f aca="false">G534/F534</f>
        <v>0.440590405904059</v>
      </c>
      <c r="AC534" s="16" t="str">
        <f aca="false">IF(AB534&lt;=PARAMETER!$B$9,"X",IF(AB534&lt;=PARAMETER!$B$10,"Y","Z"))</f>
        <v>Y</v>
      </c>
      <c r="AD534" s="16" t="str">
        <f aca="false">AA534&amp;AC534</f>
        <v>BY</v>
      </c>
      <c r="AE534" s="22" t="n">
        <f aca="false">DATA!I534</f>
        <v>0.32</v>
      </c>
      <c r="AF534" s="18" t="n">
        <f aca="false">DATA!L534</f>
        <v>52</v>
      </c>
      <c r="AG534" s="16" t="str">
        <f aca="false">DATA!K534</f>
        <v>B</v>
      </c>
      <c r="AH534" s="18" t="n">
        <f aca="false">IF(AE534&gt;=PARAMETER!$B$12,1,0)</f>
        <v>0</v>
      </c>
      <c r="AI534" s="18" t="n">
        <f aca="false">IF(AF534&gt;=PARAMETER!$B$13,1,0)</f>
        <v>0</v>
      </c>
      <c r="AJ534" s="18" t="n">
        <f aca="false">IF(AND(AH534=1,AI534=1),1,0)</f>
        <v>0</v>
      </c>
    </row>
    <row r="535" customFormat="false" ht="15" hidden="false" customHeight="false" outlineLevel="0" collapsed="false">
      <c r="A535" s="16" t="str">
        <f aca="false">DATA!A535</f>
        <v>ITM10533</v>
      </c>
      <c r="B535" s="16" t="str">
        <f aca="false">DATA!B535</f>
        <v>Automotive</v>
      </c>
      <c r="C535" s="17" t="n">
        <f aca="false">DATA!C535</f>
        <v>371</v>
      </c>
      <c r="D535" s="17" t="n">
        <f aca="false">DATA!D535</f>
        <v>72</v>
      </c>
      <c r="E535" s="18" t="n">
        <f aca="false">DATA!F535</f>
        <v>8</v>
      </c>
      <c r="F535" s="19" t="n">
        <f aca="false">DATA!G535</f>
        <v>13.48</v>
      </c>
      <c r="G535" s="19" t="n">
        <f aca="false">DATA!H535</f>
        <v>9.55</v>
      </c>
      <c r="H535" s="18" t="n">
        <f aca="false">DATA!E535</f>
        <v>11</v>
      </c>
      <c r="I535" s="20" t="n">
        <f aca="false">F535*E535</f>
        <v>107.84</v>
      </c>
      <c r="J535" s="20" t="n">
        <f aca="false">PARAMETER!$B$4*G535*SQRT(E535)</f>
        <v>44.4299292704489</v>
      </c>
      <c r="K535" s="20" t="n">
        <f aca="false">I535+J535</f>
        <v>152.269929270449</v>
      </c>
      <c r="L535" s="20" t="n">
        <f aca="false">K535+F535*H535</f>
        <v>300.549929270449</v>
      </c>
      <c r="M535" s="16" t="str">
        <f aca="false">IF(C535&lt;=K535,"REORDER",IF(C535&gt;L535,"OVERSTOCK","OK"))</f>
        <v>OVERSTOCK</v>
      </c>
      <c r="N535" s="16" t="str">
        <f aca="false">IF(C535&lt;=D535,"REORDER","OK")</f>
        <v>OK</v>
      </c>
      <c r="O535" s="18" t="n">
        <f aca="false">IF(D535&lt;I535,1,0)</f>
        <v>1</v>
      </c>
      <c r="P535" s="20" t="n">
        <f aca="false">C535/F535</f>
        <v>27.5222551928783</v>
      </c>
      <c r="Q535" s="19" t="n">
        <f aca="false">DATA!N535</f>
        <v>62.26</v>
      </c>
      <c r="R535" s="19" t="n">
        <f aca="false">DATA!O535</f>
        <v>0.35</v>
      </c>
      <c r="S535" s="17" t="n">
        <f aca="false">C535*Q535</f>
        <v>23098.46</v>
      </c>
      <c r="T535" s="19" t="n">
        <f aca="false">C535*R535</f>
        <v>129.85</v>
      </c>
      <c r="U535" s="20" t="n">
        <f aca="false">MAX(0,C535-L535)</f>
        <v>70.450070729551</v>
      </c>
      <c r="V535" s="17" t="n">
        <f aca="false">U535*Q535</f>
        <v>4386.22140362185</v>
      </c>
      <c r="W535" s="19" t="n">
        <f aca="false">U535*R535</f>
        <v>24.6575247553429</v>
      </c>
      <c r="X535" s="20" t="n">
        <f aca="false">MAX(0,K535-C535)</f>
        <v>0</v>
      </c>
      <c r="Y535" s="17" t="n">
        <f aca="false">F535*PARAMETER!$B$5*Q535</f>
        <v>306331.652</v>
      </c>
      <c r="Z535" s="21" t="n">
        <f aca="false">SUMIF($Y$2:$Y$3205,"&gt;="&amp;Y535)/SUM($Y$2:$Y$3205)</f>
        <v>0.958963824924884</v>
      </c>
      <c r="AA535" s="16" t="str">
        <f aca="false">IF(Z535&lt;=PARAMETER!$B$7,"A",IF(Z535&lt;=PARAMETER!$B$8,"B","C"))</f>
        <v>C</v>
      </c>
      <c r="AB535" s="22" t="n">
        <f aca="false">G535/F535</f>
        <v>0.708456973293769</v>
      </c>
      <c r="AC535" s="16" t="str">
        <f aca="false">IF(AB535&lt;=PARAMETER!$B$9,"X",IF(AB535&lt;=PARAMETER!$B$10,"Y","Z"))</f>
        <v>Z</v>
      </c>
      <c r="AD535" s="16" t="str">
        <f aca="false">AA535&amp;AC535</f>
        <v>CZ</v>
      </c>
      <c r="AE535" s="22" t="n">
        <f aca="false">DATA!I535</f>
        <v>0.28</v>
      </c>
      <c r="AF535" s="18" t="n">
        <f aca="false">DATA!L535</f>
        <v>140</v>
      </c>
      <c r="AG535" s="16" t="str">
        <f aca="false">DATA!K535</f>
        <v>B</v>
      </c>
      <c r="AH535" s="18" t="n">
        <f aca="false">IF(AE535&gt;=PARAMETER!$B$12,1,0)</f>
        <v>0</v>
      </c>
      <c r="AI535" s="18" t="n">
        <f aca="false">IF(AF535&gt;=PARAMETER!$B$13,1,0)</f>
        <v>1</v>
      </c>
      <c r="AJ535" s="18" t="n">
        <f aca="false">IF(AND(AH535=1,AI535=1),1,0)</f>
        <v>0</v>
      </c>
    </row>
    <row r="536" customFormat="false" ht="15" hidden="false" customHeight="false" outlineLevel="0" collapsed="false">
      <c r="A536" s="16" t="str">
        <f aca="false">DATA!A536</f>
        <v>ITM10534</v>
      </c>
      <c r="B536" s="16" t="str">
        <f aca="false">DATA!B536</f>
        <v>Groceries</v>
      </c>
      <c r="C536" s="17" t="n">
        <f aca="false">DATA!C536</f>
        <v>113</v>
      </c>
      <c r="D536" s="17" t="n">
        <f aca="false">DATA!D536</f>
        <v>54</v>
      </c>
      <c r="E536" s="18" t="n">
        <f aca="false">DATA!F536</f>
        <v>4</v>
      </c>
      <c r="F536" s="19" t="n">
        <f aca="false">DATA!G536</f>
        <v>47.49</v>
      </c>
      <c r="G536" s="19" t="n">
        <f aca="false">DATA!H536</f>
        <v>4.7</v>
      </c>
      <c r="H536" s="18" t="n">
        <f aca="false">DATA!E536</f>
        <v>6</v>
      </c>
      <c r="I536" s="20" t="n">
        <f aca="false">F536*E536</f>
        <v>189.96</v>
      </c>
      <c r="J536" s="20" t="n">
        <f aca="false">PARAMETER!$B$4*G536*SQRT(E536)</f>
        <v>15.4616240933438</v>
      </c>
      <c r="K536" s="20" t="n">
        <f aca="false">I536+J536</f>
        <v>205.421624093344</v>
      </c>
      <c r="L536" s="20" t="n">
        <f aca="false">K536+F536*H536</f>
        <v>490.361624093344</v>
      </c>
      <c r="M536" s="16" t="str">
        <f aca="false">IF(C536&lt;=K536,"REORDER",IF(C536&gt;L536,"OVERSTOCK","OK"))</f>
        <v>REORDER</v>
      </c>
      <c r="N536" s="16" t="str">
        <f aca="false">IF(C536&lt;=D536,"REORDER","OK")</f>
        <v>OK</v>
      </c>
      <c r="O536" s="18" t="n">
        <f aca="false">IF(D536&lt;I536,1,0)</f>
        <v>1</v>
      </c>
      <c r="P536" s="20" t="n">
        <f aca="false">C536/F536</f>
        <v>2.3794483049063</v>
      </c>
      <c r="Q536" s="19" t="n">
        <f aca="false">DATA!N536</f>
        <v>189.32</v>
      </c>
      <c r="R536" s="19" t="n">
        <f aca="false">DATA!O536</f>
        <v>1.48</v>
      </c>
      <c r="S536" s="17" t="n">
        <f aca="false">C536*Q536</f>
        <v>21393.16</v>
      </c>
      <c r="T536" s="19" t="n">
        <f aca="false">C536*R536</f>
        <v>167.24</v>
      </c>
      <c r="U536" s="20" t="n">
        <f aca="false">MAX(0,C536-L536)</f>
        <v>0</v>
      </c>
      <c r="V536" s="17" t="n">
        <f aca="false">U536*Q536</f>
        <v>0</v>
      </c>
      <c r="W536" s="19" t="n">
        <f aca="false">U536*R536</f>
        <v>0</v>
      </c>
      <c r="X536" s="20" t="n">
        <f aca="false">MAX(0,K536-C536)</f>
        <v>92.4216240933438</v>
      </c>
      <c r="Y536" s="17" t="n">
        <f aca="false">F536*PARAMETER!$B$5*Q536</f>
        <v>3281644.482</v>
      </c>
      <c r="Z536" s="21" t="n">
        <f aca="false">SUMIF($Y$2:$Y$3205,"&gt;="&amp;Y536)/SUM($Y$2:$Y$3205)</f>
        <v>0.0315975370695003</v>
      </c>
      <c r="AA536" s="16" t="str">
        <f aca="false">IF(Z536&lt;=PARAMETER!$B$7,"A",IF(Z536&lt;=PARAMETER!$B$8,"B","C"))</f>
        <v>A</v>
      </c>
      <c r="AB536" s="22" t="n">
        <f aca="false">G536/F536</f>
        <v>0.0989682038323858</v>
      </c>
      <c r="AC536" s="16" t="str">
        <f aca="false">IF(AB536&lt;=PARAMETER!$B$9,"X",IF(AB536&lt;=PARAMETER!$B$10,"Y","Z"))</f>
        <v>X</v>
      </c>
      <c r="AD536" s="16" t="str">
        <f aca="false">AA536&amp;AC536</f>
        <v>AX</v>
      </c>
      <c r="AE536" s="22" t="n">
        <f aca="false">DATA!I536</f>
        <v>0.86</v>
      </c>
      <c r="AF536" s="18" t="n">
        <f aca="false">DATA!L536</f>
        <v>166</v>
      </c>
      <c r="AG536" s="16" t="str">
        <f aca="false">DATA!K536</f>
        <v>D</v>
      </c>
      <c r="AH536" s="18" t="n">
        <f aca="false">IF(AE536&gt;=PARAMETER!$B$12,1,0)</f>
        <v>1</v>
      </c>
      <c r="AI536" s="18" t="n">
        <f aca="false">IF(AF536&gt;=PARAMETER!$B$13,1,0)</f>
        <v>1</v>
      </c>
      <c r="AJ536" s="18" t="n">
        <f aca="false">IF(AND(AH536=1,AI536=1),1,0)</f>
        <v>1</v>
      </c>
    </row>
    <row r="537" customFormat="false" ht="15" hidden="false" customHeight="false" outlineLevel="0" collapsed="false">
      <c r="A537" s="16" t="str">
        <f aca="false">DATA!A537</f>
        <v>ITM10535</v>
      </c>
      <c r="B537" s="16" t="str">
        <f aca="false">DATA!B537</f>
        <v>Automotive</v>
      </c>
      <c r="C537" s="17" t="n">
        <f aca="false">DATA!C537</f>
        <v>340</v>
      </c>
      <c r="D537" s="17" t="n">
        <f aca="false">DATA!D537</f>
        <v>86</v>
      </c>
      <c r="E537" s="18" t="n">
        <f aca="false">DATA!F537</f>
        <v>7</v>
      </c>
      <c r="F537" s="19" t="n">
        <f aca="false">DATA!G537</f>
        <v>32.14</v>
      </c>
      <c r="G537" s="19" t="n">
        <f aca="false">DATA!H537</f>
        <v>7.06</v>
      </c>
      <c r="H537" s="18" t="n">
        <f aca="false">DATA!E537</f>
        <v>9</v>
      </c>
      <c r="I537" s="20" t="n">
        <f aca="false">F537*E537</f>
        <v>224.98</v>
      </c>
      <c r="J537" s="20" t="n">
        <f aca="false">PARAMETER!$B$4*G537*SQRT(E537)</f>
        <v>30.7242278985144</v>
      </c>
      <c r="K537" s="20" t="n">
        <f aca="false">I537+J537</f>
        <v>255.704227898514</v>
      </c>
      <c r="L537" s="20" t="n">
        <f aca="false">K537+F537*H537</f>
        <v>544.964227898514</v>
      </c>
      <c r="M537" s="16" t="str">
        <f aca="false">IF(C537&lt;=K537,"REORDER",IF(C537&gt;L537,"OVERSTOCK","OK"))</f>
        <v>OK</v>
      </c>
      <c r="N537" s="16" t="str">
        <f aca="false">IF(C537&lt;=D537,"REORDER","OK")</f>
        <v>OK</v>
      </c>
      <c r="O537" s="18" t="n">
        <f aca="false">IF(D537&lt;I537,1,0)</f>
        <v>1</v>
      </c>
      <c r="P537" s="20" t="n">
        <f aca="false">C537/F537</f>
        <v>10.5787181082763</v>
      </c>
      <c r="Q537" s="19" t="n">
        <f aca="false">DATA!N537</f>
        <v>81.73</v>
      </c>
      <c r="R537" s="19" t="n">
        <f aca="false">DATA!O537</f>
        <v>0.87</v>
      </c>
      <c r="S537" s="17" t="n">
        <f aca="false">C537*Q537</f>
        <v>27788.2</v>
      </c>
      <c r="T537" s="19" t="n">
        <f aca="false">C537*R537</f>
        <v>295.8</v>
      </c>
      <c r="U537" s="20" t="n">
        <f aca="false">MAX(0,C537-L537)</f>
        <v>0</v>
      </c>
      <c r="V537" s="17" t="n">
        <f aca="false">U537*Q537</f>
        <v>0</v>
      </c>
      <c r="W537" s="19" t="n">
        <f aca="false">U537*R537</f>
        <v>0</v>
      </c>
      <c r="X537" s="20" t="n">
        <f aca="false">MAX(0,K537-C537)</f>
        <v>0</v>
      </c>
      <c r="Y537" s="17" t="n">
        <f aca="false">F537*PARAMETER!$B$5*Q537</f>
        <v>958782.803</v>
      </c>
      <c r="Z537" s="21" t="n">
        <f aca="false">SUMIF($Y$2:$Y$3205,"&gt;="&amp;Y537)/SUM($Y$2:$Y$3205)</f>
        <v>0.753562486382746</v>
      </c>
      <c r="AA537" s="16" t="str">
        <f aca="false">IF(Z537&lt;=PARAMETER!$B$7,"A",IF(Z537&lt;=PARAMETER!$B$8,"B","C"))</f>
        <v>A</v>
      </c>
      <c r="AB537" s="22" t="n">
        <f aca="false">G537/F537</f>
        <v>0.219663970130678</v>
      </c>
      <c r="AC537" s="16" t="str">
        <f aca="false">IF(AB537&lt;=PARAMETER!$B$9,"X",IF(AB537&lt;=PARAMETER!$B$10,"Y","Z"))</f>
        <v>X</v>
      </c>
      <c r="AD537" s="16" t="str">
        <f aca="false">AA537&amp;AC537</f>
        <v>AX</v>
      </c>
      <c r="AE537" s="22" t="n">
        <f aca="false">DATA!I537</f>
        <v>0.25</v>
      </c>
      <c r="AF537" s="18" t="n">
        <f aca="false">DATA!L537</f>
        <v>94</v>
      </c>
      <c r="AG537" s="16" t="str">
        <f aca="false">DATA!K537</f>
        <v>D</v>
      </c>
      <c r="AH537" s="18" t="n">
        <f aca="false">IF(AE537&gt;=PARAMETER!$B$12,1,0)</f>
        <v>0</v>
      </c>
      <c r="AI537" s="18" t="n">
        <f aca="false">IF(AF537&gt;=PARAMETER!$B$13,1,0)</f>
        <v>0</v>
      </c>
      <c r="AJ537" s="18" t="n">
        <f aca="false">IF(AND(AH537=1,AI537=1),1,0)</f>
        <v>0</v>
      </c>
    </row>
    <row r="538" customFormat="false" ht="15" hidden="false" customHeight="false" outlineLevel="0" collapsed="false">
      <c r="A538" s="16" t="str">
        <f aca="false">DATA!A538</f>
        <v>ITM10536</v>
      </c>
      <c r="B538" s="16" t="str">
        <f aca="false">DATA!B538</f>
        <v>Groceries</v>
      </c>
      <c r="C538" s="17" t="n">
        <f aca="false">DATA!C538</f>
        <v>446</v>
      </c>
      <c r="D538" s="17" t="n">
        <f aca="false">DATA!D538</f>
        <v>16</v>
      </c>
      <c r="E538" s="18" t="n">
        <f aca="false">DATA!F538</f>
        <v>6</v>
      </c>
      <c r="F538" s="19" t="n">
        <f aca="false">DATA!G538</f>
        <v>8.64</v>
      </c>
      <c r="G538" s="19" t="n">
        <f aca="false">DATA!H538</f>
        <v>5.96</v>
      </c>
      <c r="H538" s="18" t="n">
        <f aca="false">DATA!E538</f>
        <v>11</v>
      </c>
      <c r="I538" s="20" t="n">
        <f aca="false">F538*E538</f>
        <v>51.84</v>
      </c>
      <c r="J538" s="20" t="n">
        <f aca="false">PARAMETER!$B$4*G538*SQRT(E538)</f>
        <v>24.0131504420801</v>
      </c>
      <c r="K538" s="20" t="n">
        <f aca="false">I538+J538</f>
        <v>75.8531504420801</v>
      </c>
      <c r="L538" s="20" t="n">
        <f aca="false">K538+F538*H538</f>
        <v>170.89315044208</v>
      </c>
      <c r="M538" s="16" t="str">
        <f aca="false">IF(C538&lt;=K538,"REORDER",IF(C538&gt;L538,"OVERSTOCK","OK"))</f>
        <v>OVERSTOCK</v>
      </c>
      <c r="N538" s="16" t="str">
        <f aca="false">IF(C538&lt;=D538,"REORDER","OK")</f>
        <v>OK</v>
      </c>
      <c r="O538" s="18" t="n">
        <f aca="false">IF(D538&lt;I538,1,0)</f>
        <v>1</v>
      </c>
      <c r="P538" s="20" t="n">
        <f aca="false">C538/F538</f>
        <v>51.6203703703704</v>
      </c>
      <c r="Q538" s="19" t="n">
        <f aca="false">DATA!N538</f>
        <v>135.03</v>
      </c>
      <c r="R538" s="19" t="n">
        <f aca="false">DATA!O538</f>
        <v>0.37</v>
      </c>
      <c r="S538" s="17" t="n">
        <f aca="false">C538*Q538</f>
        <v>60223.38</v>
      </c>
      <c r="T538" s="19" t="n">
        <f aca="false">C538*R538</f>
        <v>165.02</v>
      </c>
      <c r="U538" s="20" t="n">
        <f aca="false">MAX(0,C538-L538)</f>
        <v>275.10684955792</v>
      </c>
      <c r="V538" s="17" t="n">
        <f aca="false">U538*Q538</f>
        <v>37147.6778958059</v>
      </c>
      <c r="W538" s="19" t="n">
        <f aca="false">U538*R538</f>
        <v>101.78953433643</v>
      </c>
      <c r="X538" s="20" t="n">
        <f aca="false">MAX(0,K538-C538)</f>
        <v>0</v>
      </c>
      <c r="Y538" s="17" t="n">
        <f aca="false">F538*PARAMETER!$B$5*Q538</f>
        <v>425830.608</v>
      </c>
      <c r="Z538" s="21" t="n">
        <f aca="false">SUMIF($Y$2:$Y$3205,"&gt;="&amp;Y538)/SUM($Y$2:$Y$3205)</f>
        <v>0.928588805694645</v>
      </c>
      <c r="AA538" s="16" t="str">
        <f aca="false">IF(Z538&lt;=PARAMETER!$B$7,"A",IF(Z538&lt;=PARAMETER!$B$8,"B","C"))</f>
        <v>B</v>
      </c>
      <c r="AB538" s="22" t="n">
        <f aca="false">G538/F538</f>
        <v>0.689814814814815</v>
      </c>
      <c r="AC538" s="16" t="str">
        <f aca="false">IF(AB538&lt;=PARAMETER!$B$9,"X",IF(AB538&lt;=PARAMETER!$B$10,"Y","Z"))</f>
        <v>Z</v>
      </c>
      <c r="AD538" s="16" t="str">
        <f aca="false">AA538&amp;AC538</f>
        <v>BZ</v>
      </c>
      <c r="AE538" s="22" t="n">
        <f aca="false">DATA!I538</f>
        <v>0.61</v>
      </c>
      <c r="AF538" s="18" t="n">
        <f aca="false">DATA!L538</f>
        <v>44</v>
      </c>
      <c r="AG538" s="16" t="str">
        <f aca="false">DATA!K538</f>
        <v>B</v>
      </c>
      <c r="AH538" s="18" t="n">
        <f aca="false">IF(AE538&gt;=PARAMETER!$B$12,1,0)</f>
        <v>0</v>
      </c>
      <c r="AI538" s="18" t="n">
        <f aca="false">IF(AF538&gt;=PARAMETER!$B$13,1,0)</f>
        <v>0</v>
      </c>
      <c r="AJ538" s="18" t="n">
        <f aca="false">IF(AND(AH538=1,AI538=1),1,0)</f>
        <v>0</v>
      </c>
    </row>
    <row r="539" customFormat="false" ht="15" hidden="false" customHeight="false" outlineLevel="0" collapsed="false">
      <c r="A539" s="16" t="str">
        <f aca="false">DATA!A539</f>
        <v>ITM10537</v>
      </c>
      <c r="B539" s="16" t="str">
        <f aca="false">DATA!B539</f>
        <v>Groceries</v>
      </c>
      <c r="C539" s="17" t="n">
        <f aca="false">DATA!C539</f>
        <v>58</v>
      </c>
      <c r="D539" s="17" t="n">
        <f aca="false">DATA!D539</f>
        <v>36</v>
      </c>
      <c r="E539" s="18" t="n">
        <f aca="false">DATA!F539</f>
        <v>8</v>
      </c>
      <c r="F539" s="19" t="n">
        <f aca="false">DATA!G539</f>
        <v>36.39</v>
      </c>
      <c r="G539" s="19" t="n">
        <f aca="false">DATA!H539</f>
        <v>2.18</v>
      </c>
      <c r="H539" s="18" t="n">
        <f aca="false">DATA!E539</f>
        <v>4</v>
      </c>
      <c r="I539" s="20" t="n">
        <f aca="false">F539*E539</f>
        <v>291.12</v>
      </c>
      <c r="J539" s="20" t="n">
        <f aca="false">PARAMETER!$B$4*G539*SQRT(E539)</f>
        <v>10.1421199800606</v>
      </c>
      <c r="K539" s="20" t="n">
        <f aca="false">I539+J539</f>
        <v>301.262119980061</v>
      </c>
      <c r="L539" s="20" t="n">
        <f aca="false">K539+F539*H539</f>
        <v>446.822119980061</v>
      </c>
      <c r="M539" s="16" t="str">
        <f aca="false">IF(C539&lt;=K539,"REORDER",IF(C539&gt;L539,"OVERSTOCK","OK"))</f>
        <v>REORDER</v>
      </c>
      <c r="N539" s="16" t="str">
        <f aca="false">IF(C539&lt;=D539,"REORDER","OK")</f>
        <v>OK</v>
      </c>
      <c r="O539" s="18" t="n">
        <f aca="false">IF(D539&lt;I539,1,0)</f>
        <v>1</v>
      </c>
      <c r="P539" s="20" t="n">
        <f aca="false">C539/F539</f>
        <v>1.5938444627645</v>
      </c>
      <c r="Q539" s="19" t="n">
        <f aca="false">DATA!N539</f>
        <v>52.54</v>
      </c>
      <c r="R539" s="19" t="n">
        <f aca="false">DATA!O539</f>
        <v>1.51</v>
      </c>
      <c r="S539" s="17" t="n">
        <f aca="false">C539*Q539</f>
        <v>3047.32</v>
      </c>
      <c r="T539" s="19" t="n">
        <f aca="false">C539*R539</f>
        <v>87.58</v>
      </c>
      <c r="U539" s="20" t="n">
        <f aca="false">MAX(0,C539-L539)</f>
        <v>0</v>
      </c>
      <c r="V539" s="17" t="n">
        <f aca="false">U539*Q539</f>
        <v>0</v>
      </c>
      <c r="W539" s="19" t="n">
        <f aca="false">U539*R539</f>
        <v>0</v>
      </c>
      <c r="X539" s="20" t="n">
        <f aca="false">MAX(0,K539-C539)</f>
        <v>243.262119980061</v>
      </c>
      <c r="Y539" s="17" t="n">
        <f aca="false">F539*PARAMETER!$B$5*Q539</f>
        <v>697854.669</v>
      </c>
      <c r="Z539" s="21" t="n">
        <f aca="false">SUMIF($Y$2:$Y$3205,"&gt;="&amp;Y539)/SUM($Y$2:$Y$3205)</f>
        <v>0.844779367386749</v>
      </c>
      <c r="AA539" s="16" t="str">
        <f aca="false">IF(Z539&lt;=PARAMETER!$B$7,"A",IF(Z539&lt;=PARAMETER!$B$8,"B","C"))</f>
        <v>B</v>
      </c>
      <c r="AB539" s="22" t="n">
        <f aca="false">G539/F539</f>
        <v>0.0599065677383897</v>
      </c>
      <c r="AC539" s="16" t="str">
        <f aca="false">IF(AB539&lt;=PARAMETER!$B$9,"X",IF(AB539&lt;=PARAMETER!$B$10,"Y","Z"))</f>
        <v>X</v>
      </c>
      <c r="AD539" s="16" t="str">
        <f aca="false">AA539&amp;AC539</f>
        <v>BX</v>
      </c>
      <c r="AE539" s="22" t="n">
        <f aca="false">DATA!I539</f>
        <v>0.17</v>
      </c>
      <c r="AF539" s="18" t="n">
        <f aca="false">DATA!L539</f>
        <v>126</v>
      </c>
      <c r="AG539" s="16" t="str">
        <f aca="false">DATA!K539</f>
        <v>B</v>
      </c>
      <c r="AH539" s="18" t="n">
        <f aca="false">IF(AE539&gt;=PARAMETER!$B$12,1,0)</f>
        <v>0</v>
      </c>
      <c r="AI539" s="18" t="n">
        <f aca="false">IF(AF539&gt;=PARAMETER!$B$13,1,0)</f>
        <v>1</v>
      </c>
      <c r="AJ539" s="18" t="n">
        <f aca="false">IF(AND(AH539=1,AI539=1),1,0)</f>
        <v>0</v>
      </c>
    </row>
    <row r="540" customFormat="false" ht="15" hidden="false" customHeight="false" outlineLevel="0" collapsed="false">
      <c r="A540" s="16" t="str">
        <f aca="false">DATA!A540</f>
        <v>ITM10538</v>
      </c>
      <c r="B540" s="16" t="str">
        <f aca="false">DATA!B540</f>
        <v>Apparel</v>
      </c>
      <c r="C540" s="17" t="n">
        <f aca="false">DATA!C540</f>
        <v>100</v>
      </c>
      <c r="D540" s="17" t="n">
        <f aca="false">DATA!D540</f>
        <v>19</v>
      </c>
      <c r="E540" s="18" t="n">
        <f aca="false">DATA!F540</f>
        <v>6</v>
      </c>
      <c r="F540" s="19" t="n">
        <f aca="false">DATA!G540</f>
        <v>36.38</v>
      </c>
      <c r="G540" s="19" t="n">
        <f aca="false">DATA!H540</f>
        <v>6.12</v>
      </c>
      <c r="H540" s="18" t="n">
        <f aca="false">DATA!E540</f>
        <v>4</v>
      </c>
      <c r="I540" s="20" t="n">
        <f aca="false">F540*E540</f>
        <v>218.28</v>
      </c>
      <c r="J540" s="20" t="n">
        <f aca="false">PARAMETER!$B$4*G540*SQRT(E540)</f>
        <v>24.6577987760957</v>
      </c>
      <c r="K540" s="20" t="n">
        <f aca="false">I540+J540</f>
        <v>242.937798776096</v>
      </c>
      <c r="L540" s="20" t="n">
        <f aca="false">K540+F540*H540</f>
        <v>388.457798776096</v>
      </c>
      <c r="M540" s="16" t="str">
        <f aca="false">IF(C540&lt;=K540,"REORDER",IF(C540&gt;L540,"OVERSTOCK","OK"))</f>
        <v>REORDER</v>
      </c>
      <c r="N540" s="16" t="str">
        <f aca="false">IF(C540&lt;=D540,"REORDER","OK")</f>
        <v>OK</v>
      </c>
      <c r="O540" s="18" t="n">
        <f aca="false">IF(D540&lt;I540,1,0)</f>
        <v>1</v>
      </c>
      <c r="P540" s="20" t="n">
        <f aca="false">C540/F540</f>
        <v>2.74876305662452</v>
      </c>
      <c r="Q540" s="19" t="n">
        <f aca="false">DATA!N540</f>
        <v>51.74</v>
      </c>
      <c r="R540" s="19" t="n">
        <f aca="false">DATA!O540</f>
        <v>0.3</v>
      </c>
      <c r="S540" s="17" t="n">
        <f aca="false">C540*Q540</f>
        <v>5174</v>
      </c>
      <c r="T540" s="19" t="n">
        <f aca="false">C540*R540</f>
        <v>30</v>
      </c>
      <c r="U540" s="20" t="n">
        <f aca="false">MAX(0,C540-L540)</f>
        <v>0</v>
      </c>
      <c r="V540" s="17" t="n">
        <f aca="false">U540*Q540</f>
        <v>0</v>
      </c>
      <c r="W540" s="19" t="n">
        <f aca="false">U540*R540</f>
        <v>0</v>
      </c>
      <c r="X540" s="20" t="n">
        <f aca="false">MAX(0,K540-C540)</f>
        <v>142.937798776096</v>
      </c>
      <c r="Y540" s="17" t="n">
        <f aca="false">F540*PARAMETER!$B$5*Q540</f>
        <v>687039.938</v>
      </c>
      <c r="Z540" s="21" t="n">
        <f aca="false">SUMIF($Y$2:$Y$3205,"&gt;="&amp;Y540)/SUM($Y$2:$Y$3205)</f>
        <v>0.848966097052596</v>
      </c>
      <c r="AA540" s="16" t="str">
        <f aca="false">IF(Z540&lt;=PARAMETER!$B$7,"A",IF(Z540&lt;=PARAMETER!$B$8,"B","C"))</f>
        <v>B</v>
      </c>
      <c r="AB540" s="22" t="n">
        <f aca="false">G540/F540</f>
        <v>0.168224299065421</v>
      </c>
      <c r="AC540" s="16" t="str">
        <f aca="false">IF(AB540&lt;=PARAMETER!$B$9,"X",IF(AB540&lt;=PARAMETER!$B$10,"Y","Z"))</f>
        <v>X</v>
      </c>
      <c r="AD540" s="16" t="str">
        <f aca="false">AA540&amp;AC540</f>
        <v>BX</v>
      </c>
      <c r="AE540" s="22" t="n">
        <f aca="false">DATA!I540</f>
        <v>0.95</v>
      </c>
      <c r="AF540" s="18" t="n">
        <f aca="false">DATA!L540</f>
        <v>176</v>
      </c>
      <c r="AG540" s="16" t="str">
        <f aca="false">DATA!K540</f>
        <v>C</v>
      </c>
      <c r="AH540" s="18" t="n">
        <f aca="false">IF(AE540&gt;=PARAMETER!$B$12,1,0)</f>
        <v>1</v>
      </c>
      <c r="AI540" s="18" t="n">
        <f aca="false">IF(AF540&gt;=PARAMETER!$B$13,1,0)</f>
        <v>1</v>
      </c>
      <c r="AJ540" s="18" t="n">
        <f aca="false">IF(AND(AH540=1,AI540=1),1,0)</f>
        <v>1</v>
      </c>
    </row>
    <row r="541" customFormat="false" ht="15" hidden="false" customHeight="false" outlineLevel="0" collapsed="false">
      <c r="A541" s="16" t="str">
        <f aca="false">DATA!A541</f>
        <v>ITM10539</v>
      </c>
      <c r="B541" s="16" t="str">
        <f aca="false">DATA!B541</f>
        <v>Pharma</v>
      </c>
      <c r="C541" s="17" t="n">
        <f aca="false">DATA!C541</f>
        <v>206</v>
      </c>
      <c r="D541" s="17" t="n">
        <f aca="false">DATA!D541</f>
        <v>43</v>
      </c>
      <c r="E541" s="18" t="n">
        <f aca="false">DATA!F541</f>
        <v>5</v>
      </c>
      <c r="F541" s="19" t="n">
        <f aca="false">DATA!G541</f>
        <v>33.66</v>
      </c>
      <c r="G541" s="19" t="n">
        <f aca="false">DATA!H541</f>
        <v>5.63</v>
      </c>
      <c r="H541" s="18" t="n">
        <f aca="false">DATA!E541</f>
        <v>11</v>
      </c>
      <c r="I541" s="20" t="n">
        <f aca="false">F541*E541</f>
        <v>168.3</v>
      </c>
      <c r="J541" s="20" t="n">
        <f aca="false">PARAMETER!$B$4*G541*SQRT(E541)</f>
        <v>20.7071654639302</v>
      </c>
      <c r="K541" s="20" t="n">
        <f aca="false">I541+J541</f>
        <v>189.00716546393</v>
      </c>
      <c r="L541" s="20" t="n">
        <f aca="false">K541+F541*H541</f>
        <v>559.26716546393</v>
      </c>
      <c r="M541" s="16" t="str">
        <f aca="false">IF(C541&lt;=K541,"REORDER",IF(C541&gt;L541,"OVERSTOCK","OK"))</f>
        <v>OK</v>
      </c>
      <c r="N541" s="16" t="str">
        <f aca="false">IF(C541&lt;=D541,"REORDER","OK")</f>
        <v>OK</v>
      </c>
      <c r="O541" s="18" t="n">
        <f aca="false">IF(D541&lt;I541,1,0)</f>
        <v>1</v>
      </c>
      <c r="P541" s="20" t="n">
        <f aca="false">C541/F541</f>
        <v>6.12002376708259</v>
      </c>
      <c r="Q541" s="19" t="n">
        <f aca="false">DATA!N541</f>
        <v>43.41</v>
      </c>
      <c r="R541" s="19" t="n">
        <f aca="false">DATA!O541</f>
        <v>1.19</v>
      </c>
      <c r="S541" s="17" t="n">
        <f aca="false">C541*Q541</f>
        <v>8942.46</v>
      </c>
      <c r="T541" s="19" t="n">
        <f aca="false">C541*R541</f>
        <v>245.14</v>
      </c>
      <c r="U541" s="20" t="n">
        <f aca="false">MAX(0,C541-L541)</f>
        <v>0</v>
      </c>
      <c r="V541" s="17" t="n">
        <f aca="false">U541*Q541</f>
        <v>0</v>
      </c>
      <c r="W541" s="19" t="n">
        <f aca="false">U541*R541</f>
        <v>0</v>
      </c>
      <c r="X541" s="20" t="n">
        <f aca="false">MAX(0,K541-C541)</f>
        <v>0</v>
      </c>
      <c r="Y541" s="17" t="n">
        <f aca="false">F541*PARAMETER!$B$5*Q541</f>
        <v>533330.919</v>
      </c>
      <c r="Z541" s="21" t="n">
        <f aca="false">SUMIF($Y$2:$Y$3205,"&gt;="&amp;Y541)/SUM($Y$2:$Y$3205)</f>
        <v>0.895251347771499</v>
      </c>
      <c r="AA541" s="16" t="str">
        <f aca="false">IF(Z541&lt;=PARAMETER!$B$7,"A",IF(Z541&lt;=PARAMETER!$B$8,"B","C"))</f>
        <v>B</v>
      </c>
      <c r="AB541" s="22" t="n">
        <f aca="false">G541/F541</f>
        <v>0.167260843731432</v>
      </c>
      <c r="AC541" s="16" t="str">
        <f aca="false">IF(AB541&lt;=PARAMETER!$B$9,"X",IF(AB541&lt;=PARAMETER!$B$10,"Y","Z"))</f>
        <v>X</v>
      </c>
      <c r="AD541" s="16" t="str">
        <f aca="false">AA541&amp;AC541</f>
        <v>BX</v>
      </c>
      <c r="AE541" s="22" t="n">
        <f aca="false">DATA!I541</f>
        <v>0.64</v>
      </c>
      <c r="AF541" s="18" t="n">
        <f aca="false">DATA!L541</f>
        <v>161</v>
      </c>
      <c r="AG541" s="16" t="str">
        <f aca="false">DATA!K541</f>
        <v>C</v>
      </c>
      <c r="AH541" s="18" t="n">
        <f aca="false">IF(AE541&gt;=PARAMETER!$B$12,1,0)</f>
        <v>0</v>
      </c>
      <c r="AI541" s="18" t="n">
        <f aca="false">IF(AF541&gt;=PARAMETER!$B$13,1,0)</f>
        <v>1</v>
      </c>
      <c r="AJ541" s="18" t="n">
        <f aca="false">IF(AND(AH541=1,AI541=1),1,0)</f>
        <v>0</v>
      </c>
    </row>
    <row r="542" customFormat="false" ht="15" hidden="false" customHeight="false" outlineLevel="0" collapsed="false">
      <c r="A542" s="16" t="str">
        <f aca="false">DATA!A542</f>
        <v>ITM10540</v>
      </c>
      <c r="B542" s="16" t="str">
        <f aca="false">DATA!B542</f>
        <v>Electronics</v>
      </c>
      <c r="C542" s="17" t="n">
        <f aca="false">DATA!C542</f>
        <v>103</v>
      </c>
      <c r="D542" s="17" t="n">
        <f aca="false">DATA!D542</f>
        <v>45</v>
      </c>
      <c r="E542" s="18" t="n">
        <f aca="false">DATA!F542</f>
        <v>3</v>
      </c>
      <c r="F542" s="19" t="n">
        <f aca="false">DATA!G542</f>
        <v>7.6</v>
      </c>
      <c r="G542" s="19" t="n">
        <f aca="false">DATA!H542</f>
        <v>5.19</v>
      </c>
      <c r="H542" s="18" t="n">
        <f aca="false">DATA!E542</f>
        <v>14</v>
      </c>
      <c r="I542" s="20" t="n">
        <f aca="false">F542*E542</f>
        <v>22.8</v>
      </c>
      <c r="J542" s="20" t="n">
        <f aca="false">PARAMETER!$B$4*G542*SQRT(E542)</f>
        <v>14.7861545745193</v>
      </c>
      <c r="K542" s="20" t="n">
        <f aca="false">I542+J542</f>
        <v>37.5861545745193</v>
      </c>
      <c r="L542" s="20" t="n">
        <f aca="false">K542+F542*H542</f>
        <v>143.986154574519</v>
      </c>
      <c r="M542" s="16" t="str">
        <f aca="false">IF(C542&lt;=K542,"REORDER",IF(C542&gt;L542,"OVERSTOCK","OK"))</f>
        <v>OK</v>
      </c>
      <c r="N542" s="16" t="str">
        <f aca="false">IF(C542&lt;=D542,"REORDER","OK")</f>
        <v>OK</v>
      </c>
      <c r="O542" s="18" t="n">
        <f aca="false">IF(D542&lt;I542,1,0)</f>
        <v>0</v>
      </c>
      <c r="P542" s="20" t="n">
        <f aca="false">C542/F542</f>
        <v>13.5526315789474</v>
      </c>
      <c r="Q542" s="19" t="n">
        <f aca="false">DATA!N542</f>
        <v>92.61</v>
      </c>
      <c r="R542" s="19" t="n">
        <f aca="false">DATA!O542</f>
        <v>1.25</v>
      </c>
      <c r="S542" s="17" t="n">
        <f aca="false">C542*Q542</f>
        <v>9538.83</v>
      </c>
      <c r="T542" s="19" t="n">
        <f aca="false">C542*R542</f>
        <v>128.75</v>
      </c>
      <c r="U542" s="20" t="n">
        <f aca="false">MAX(0,C542-L542)</f>
        <v>0</v>
      </c>
      <c r="V542" s="17" t="n">
        <f aca="false">U542*Q542</f>
        <v>0</v>
      </c>
      <c r="W542" s="19" t="n">
        <f aca="false">U542*R542</f>
        <v>0</v>
      </c>
      <c r="X542" s="20" t="n">
        <f aca="false">MAX(0,K542-C542)</f>
        <v>0</v>
      </c>
      <c r="Y542" s="17" t="n">
        <f aca="false">F542*PARAMETER!$B$5*Q542</f>
        <v>256900.14</v>
      </c>
      <c r="Z542" s="21" t="n">
        <f aca="false">SUMIF($Y$2:$Y$3205,"&gt;="&amp;Y542)/SUM($Y$2:$Y$3205)</f>
        <v>0.970501604873866</v>
      </c>
      <c r="AA542" s="16" t="str">
        <f aca="false">IF(Z542&lt;=PARAMETER!$B$7,"A",IF(Z542&lt;=PARAMETER!$B$8,"B","C"))</f>
        <v>C</v>
      </c>
      <c r="AB542" s="22" t="n">
        <f aca="false">G542/F542</f>
        <v>0.682894736842105</v>
      </c>
      <c r="AC542" s="16" t="str">
        <f aca="false">IF(AB542&lt;=PARAMETER!$B$9,"X",IF(AB542&lt;=PARAMETER!$B$10,"Y","Z"))</f>
        <v>Z</v>
      </c>
      <c r="AD542" s="16" t="str">
        <f aca="false">AA542&amp;AC542</f>
        <v>CZ</v>
      </c>
      <c r="AE542" s="22" t="n">
        <f aca="false">DATA!I542</f>
        <v>0.91</v>
      </c>
      <c r="AF542" s="18" t="n">
        <f aca="false">DATA!L542</f>
        <v>29</v>
      </c>
      <c r="AG542" s="16" t="str">
        <f aca="false">DATA!K542</f>
        <v>A</v>
      </c>
      <c r="AH542" s="18" t="n">
        <f aca="false">IF(AE542&gt;=PARAMETER!$B$12,1,0)</f>
        <v>1</v>
      </c>
      <c r="AI542" s="18" t="n">
        <f aca="false">IF(AF542&gt;=PARAMETER!$B$13,1,0)</f>
        <v>0</v>
      </c>
      <c r="AJ542" s="18" t="n">
        <f aca="false">IF(AND(AH542=1,AI542=1),1,0)</f>
        <v>0</v>
      </c>
    </row>
    <row r="543" customFormat="false" ht="15" hidden="false" customHeight="false" outlineLevel="0" collapsed="false">
      <c r="A543" s="16" t="str">
        <f aca="false">DATA!A543</f>
        <v>ITM10541</v>
      </c>
      <c r="B543" s="16" t="str">
        <f aca="false">DATA!B543</f>
        <v>Apparel</v>
      </c>
      <c r="C543" s="17" t="n">
        <f aca="false">DATA!C543</f>
        <v>107</v>
      </c>
      <c r="D543" s="17" t="n">
        <f aca="false">DATA!D543</f>
        <v>34</v>
      </c>
      <c r="E543" s="18" t="n">
        <f aca="false">DATA!F543</f>
        <v>5</v>
      </c>
      <c r="F543" s="19" t="n">
        <f aca="false">DATA!G543</f>
        <v>20.99</v>
      </c>
      <c r="G543" s="19" t="n">
        <f aca="false">DATA!H543</f>
        <v>5.38</v>
      </c>
      <c r="H543" s="18" t="n">
        <f aca="false">DATA!E543</f>
        <v>5</v>
      </c>
      <c r="I543" s="20" t="n">
        <f aca="false">F543*E543</f>
        <v>104.95</v>
      </c>
      <c r="J543" s="20" t="n">
        <f aca="false">PARAMETER!$B$4*G543*SQRT(E543)</f>
        <v>19.7876643332051</v>
      </c>
      <c r="K543" s="20" t="n">
        <f aca="false">I543+J543</f>
        <v>124.737664333205</v>
      </c>
      <c r="L543" s="20" t="n">
        <f aca="false">K543+F543*H543</f>
        <v>229.687664333205</v>
      </c>
      <c r="M543" s="16" t="str">
        <f aca="false">IF(C543&lt;=K543,"REORDER",IF(C543&gt;L543,"OVERSTOCK","OK"))</f>
        <v>REORDER</v>
      </c>
      <c r="N543" s="16" t="str">
        <f aca="false">IF(C543&lt;=D543,"REORDER","OK")</f>
        <v>OK</v>
      </c>
      <c r="O543" s="18" t="n">
        <f aca="false">IF(D543&lt;I543,1,0)</f>
        <v>1</v>
      </c>
      <c r="P543" s="20" t="n">
        <f aca="false">C543/F543</f>
        <v>5.0976655550262</v>
      </c>
      <c r="Q543" s="19" t="n">
        <f aca="false">DATA!N543</f>
        <v>111.24</v>
      </c>
      <c r="R543" s="19" t="n">
        <f aca="false">DATA!O543</f>
        <v>1.87</v>
      </c>
      <c r="S543" s="17" t="n">
        <f aca="false">C543*Q543</f>
        <v>11902.68</v>
      </c>
      <c r="T543" s="19" t="n">
        <f aca="false">C543*R543</f>
        <v>200.09</v>
      </c>
      <c r="U543" s="20" t="n">
        <f aca="false">MAX(0,C543-L543)</f>
        <v>0</v>
      </c>
      <c r="V543" s="17" t="n">
        <f aca="false">U543*Q543</f>
        <v>0</v>
      </c>
      <c r="W543" s="19" t="n">
        <f aca="false">U543*R543</f>
        <v>0</v>
      </c>
      <c r="X543" s="20" t="n">
        <f aca="false">MAX(0,K543-C543)</f>
        <v>17.7376643332051</v>
      </c>
      <c r="Y543" s="17" t="n">
        <f aca="false">F543*PARAMETER!$B$5*Q543</f>
        <v>852248.574</v>
      </c>
      <c r="Z543" s="21" t="n">
        <f aca="false">SUMIF($Y$2:$Y$3205,"&gt;="&amp;Y543)/SUM($Y$2:$Y$3205)</f>
        <v>0.792783498296327</v>
      </c>
      <c r="AA543" s="16" t="str">
        <f aca="false">IF(Z543&lt;=PARAMETER!$B$7,"A",IF(Z543&lt;=PARAMETER!$B$8,"B","C"))</f>
        <v>A</v>
      </c>
      <c r="AB543" s="22" t="n">
        <f aca="false">G543/F543</f>
        <v>0.256312529776084</v>
      </c>
      <c r="AC543" s="16" t="str">
        <f aca="false">IF(AB543&lt;=PARAMETER!$B$9,"X",IF(AB543&lt;=PARAMETER!$B$10,"Y","Z"))</f>
        <v>Y</v>
      </c>
      <c r="AD543" s="16" t="str">
        <f aca="false">AA543&amp;AC543</f>
        <v>AY</v>
      </c>
      <c r="AE543" s="22" t="n">
        <f aca="false">DATA!I543</f>
        <v>0.46</v>
      </c>
      <c r="AF543" s="18" t="n">
        <f aca="false">DATA!L543</f>
        <v>152</v>
      </c>
      <c r="AG543" s="16" t="str">
        <f aca="false">DATA!K543</f>
        <v>C</v>
      </c>
      <c r="AH543" s="18" t="n">
        <f aca="false">IF(AE543&gt;=PARAMETER!$B$12,1,0)</f>
        <v>0</v>
      </c>
      <c r="AI543" s="18" t="n">
        <f aca="false">IF(AF543&gt;=PARAMETER!$B$13,1,0)</f>
        <v>1</v>
      </c>
      <c r="AJ543" s="18" t="n">
        <f aca="false">IF(AND(AH543=1,AI543=1),1,0)</f>
        <v>0</v>
      </c>
    </row>
    <row r="544" customFormat="false" ht="15" hidden="false" customHeight="false" outlineLevel="0" collapsed="false">
      <c r="A544" s="16" t="str">
        <f aca="false">DATA!A544</f>
        <v>ITM10542</v>
      </c>
      <c r="B544" s="16" t="str">
        <f aca="false">DATA!B544</f>
        <v>Apparel</v>
      </c>
      <c r="C544" s="17" t="n">
        <f aca="false">DATA!C544</f>
        <v>261</v>
      </c>
      <c r="D544" s="17" t="n">
        <f aca="false">DATA!D544</f>
        <v>15</v>
      </c>
      <c r="E544" s="18" t="n">
        <f aca="false">DATA!F544</f>
        <v>2</v>
      </c>
      <c r="F544" s="19" t="n">
        <f aca="false">DATA!G544</f>
        <v>6.23</v>
      </c>
      <c r="G544" s="19" t="n">
        <f aca="false">DATA!H544</f>
        <v>2.06</v>
      </c>
      <c r="H544" s="18" t="n">
        <f aca="false">DATA!E544</f>
        <v>11</v>
      </c>
      <c r="I544" s="20" t="n">
        <f aca="false">F544*E544</f>
        <v>12.46</v>
      </c>
      <c r="J544" s="20" t="n">
        <f aca="false">PARAMETER!$B$4*G544*SQRT(E544)</f>
        <v>4.79191907314789</v>
      </c>
      <c r="K544" s="20" t="n">
        <f aca="false">I544+J544</f>
        <v>17.2519190731479</v>
      </c>
      <c r="L544" s="20" t="n">
        <f aca="false">K544+F544*H544</f>
        <v>85.7819190731479</v>
      </c>
      <c r="M544" s="16" t="str">
        <f aca="false">IF(C544&lt;=K544,"REORDER",IF(C544&gt;L544,"OVERSTOCK","OK"))</f>
        <v>OVERSTOCK</v>
      </c>
      <c r="N544" s="16" t="str">
        <f aca="false">IF(C544&lt;=D544,"REORDER","OK")</f>
        <v>OK</v>
      </c>
      <c r="O544" s="18" t="n">
        <f aca="false">IF(D544&lt;I544,1,0)</f>
        <v>0</v>
      </c>
      <c r="P544" s="20" t="n">
        <f aca="false">C544/F544</f>
        <v>41.8940609951846</v>
      </c>
      <c r="Q544" s="19" t="n">
        <f aca="false">DATA!N544</f>
        <v>12.04</v>
      </c>
      <c r="R544" s="19" t="n">
        <f aca="false">DATA!O544</f>
        <v>0.39</v>
      </c>
      <c r="S544" s="17" t="n">
        <f aca="false">C544*Q544</f>
        <v>3142.44</v>
      </c>
      <c r="T544" s="19" t="n">
        <f aca="false">C544*R544</f>
        <v>101.79</v>
      </c>
      <c r="U544" s="20" t="n">
        <f aca="false">MAX(0,C544-L544)</f>
        <v>175.218080926852</v>
      </c>
      <c r="V544" s="17" t="n">
        <f aca="false">U544*Q544</f>
        <v>2109.6256943593</v>
      </c>
      <c r="W544" s="19" t="n">
        <f aca="false">U544*R544</f>
        <v>68.3350515614723</v>
      </c>
      <c r="X544" s="20" t="n">
        <f aca="false">MAX(0,K544-C544)</f>
        <v>0</v>
      </c>
      <c r="Y544" s="17" t="n">
        <f aca="false">F544*PARAMETER!$B$5*Q544</f>
        <v>27378.358</v>
      </c>
      <c r="Z544" s="21" t="n">
        <f aca="false">SUMIF($Y$2:$Y$3205,"&gt;="&amp;Y544)/SUM($Y$2:$Y$3205)</f>
        <v>0.999867406401965</v>
      </c>
      <c r="AA544" s="16" t="str">
        <f aca="false">IF(Z544&lt;=PARAMETER!$B$7,"A",IF(Z544&lt;=PARAMETER!$B$8,"B","C"))</f>
        <v>C</v>
      </c>
      <c r="AB544" s="22" t="n">
        <f aca="false">G544/F544</f>
        <v>0.330658105939005</v>
      </c>
      <c r="AC544" s="16" t="str">
        <f aca="false">IF(AB544&lt;=PARAMETER!$B$9,"X",IF(AB544&lt;=PARAMETER!$B$10,"Y","Z"))</f>
        <v>Y</v>
      </c>
      <c r="AD544" s="16" t="str">
        <f aca="false">AA544&amp;AC544</f>
        <v>CY</v>
      </c>
      <c r="AE544" s="22" t="n">
        <f aca="false">DATA!I544</f>
        <v>0.83</v>
      </c>
      <c r="AF544" s="18" t="n">
        <f aca="false">DATA!L544</f>
        <v>94</v>
      </c>
      <c r="AG544" s="16" t="str">
        <f aca="false">DATA!K544</f>
        <v>A</v>
      </c>
      <c r="AH544" s="18" t="n">
        <f aca="false">IF(AE544&gt;=PARAMETER!$B$12,1,0)</f>
        <v>1</v>
      </c>
      <c r="AI544" s="18" t="n">
        <f aca="false">IF(AF544&gt;=PARAMETER!$B$13,1,0)</f>
        <v>0</v>
      </c>
      <c r="AJ544" s="18" t="n">
        <f aca="false">IF(AND(AH544=1,AI544=1),1,0)</f>
        <v>0</v>
      </c>
    </row>
    <row r="545" customFormat="false" ht="15" hidden="false" customHeight="false" outlineLevel="0" collapsed="false">
      <c r="A545" s="16" t="str">
        <f aca="false">DATA!A545</f>
        <v>ITM10543</v>
      </c>
      <c r="B545" s="16" t="str">
        <f aca="false">DATA!B545</f>
        <v>Pharma</v>
      </c>
      <c r="C545" s="17" t="n">
        <f aca="false">DATA!C545</f>
        <v>361</v>
      </c>
      <c r="D545" s="17" t="n">
        <f aca="false">DATA!D545</f>
        <v>33</v>
      </c>
      <c r="E545" s="18" t="n">
        <f aca="false">DATA!F545</f>
        <v>9</v>
      </c>
      <c r="F545" s="19" t="n">
        <f aca="false">DATA!G545</f>
        <v>41.01</v>
      </c>
      <c r="G545" s="19" t="n">
        <f aca="false">DATA!H545</f>
        <v>4.9</v>
      </c>
      <c r="H545" s="18" t="n">
        <f aca="false">DATA!E545</f>
        <v>7</v>
      </c>
      <c r="I545" s="20" t="n">
        <f aca="false">F545*E545</f>
        <v>369.09</v>
      </c>
      <c r="J545" s="20" t="n">
        <f aca="false">PARAMETER!$B$4*G545*SQRT(E545)</f>
        <v>24.1793483161866</v>
      </c>
      <c r="K545" s="20" t="n">
        <f aca="false">I545+J545</f>
        <v>393.269348316187</v>
      </c>
      <c r="L545" s="20" t="n">
        <f aca="false">K545+F545*H545</f>
        <v>680.339348316187</v>
      </c>
      <c r="M545" s="16" t="str">
        <f aca="false">IF(C545&lt;=K545,"REORDER",IF(C545&gt;L545,"OVERSTOCK","OK"))</f>
        <v>REORDER</v>
      </c>
      <c r="N545" s="16" t="str">
        <f aca="false">IF(C545&lt;=D545,"REORDER","OK")</f>
        <v>OK</v>
      </c>
      <c r="O545" s="18" t="n">
        <f aca="false">IF(D545&lt;I545,1,0)</f>
        <v>1</v>
      </c>
      <c r="P545" s="20" t="n">
        <f aca="false">C545/F545</f>
        <v>8.80273104120946</v>
      </c>
      <c r="Q545" s="19" t="n">
        <f aca="false">DATA!N545</f>
        <v>168.26</v>
      </c>
      <c r="R545" s="19" t="n">
        <f aca="false">DATA!O545</f>
        <v>1.34</v>
      </c>
      <c r="S545" s="17" t="n">
        <f aca="false">C545*Q545</f>
        <v>60741.86</v>
      </c>
      <c r="T545" s="19" t="n">
        <f aca="false">C545*R545</f>
        <v>483.74</v>
      </c>
      <c r="U545" s="20" t="n">
        <f aca="false">MAX(0,C545-L545)</f>
        <v>0</v>
      </c>
      <c r="V545" s="17" t="n">
        <f aca="false">U545*Q545</f>
        <v>0</v>
      </c>
      <c r="W545" s="19" t="n">
        <f aca="false">U545*R545</f>
        <v>0</v>
      </c>
      <c r="X545" s="20" t="n">
        <f aca="false">MAX(0,K545-C545)</f>
        <v>32.2693483161866</v>
      </c>
      <c r="Y545" s="17" t="n">
        <f aca="false">F545*PARAMETER!$B$5*Q545</f>
        <v>2518625.049</v>
      </c>
      <c r="Z545" s="21" t="n">
        <f aca="false">SUMIF($Y$2:$Y$3205,"&gt;="&amp;Y545)/SUM($Y$2:$Y$3205)</f>
        <v>0.180026439294158</v>
      </c>
      <c r="AA545" s="16" t="str">
        <f aca="false">IF(Z545&lt;=PARAMETER!$B$7,"A",IF(Z545&lt;=PARAMETER!$B$8,"B","C"))</f>
        <v>A</v>
      </c>
      <c r="AB545" s="22" t="n">
        <f aca="false">G545/F545</f>
        <v>0.119483052913923</v>
      </c>
      <c r="AC545" s="16" t="str">
        <f aca="false">IF(AB545&lt;=PARAMETER!$B$9,"X",IF(AB545&lt;=PARAMETER!$B$10,"Y","Z"))</f>
        <v>X</v>
      </c>
      <c r="AD545" s="16" t="str">
        <f aca="false">AA545&amp;AC545</f>
        <v>AX</v>
      </c>
      <c r="AE545" s="22" t="n">
        <f aca="false">DATA!I545</f>
        <v>0.87</v>
      </c>
      <c r="AF545" s="18" t="n">
        <f aca="false">DATA!L545</f>
        <v>126</v>
      </c>
      <c r="AG545" s="16" t="str">
        <f aca="false">DATA!K545</f>
        <v>A</v>
      </c>
      <c r="AH545" s="18" t="n">
        <f aca="false">IF(AE545&gt;=PARAMETER!$B$12,1,0)</f>
        <v>1</v>
      </c>
      <c r="AI545" s="18" t="n">
        <f aca="false">IF(AF545&gt;=PARAMETER!$B$13,1,0)</f>
        <v>1</v>
      </c>
      <c r="AJ545" s="18" t="n">
        <f aca="false">IF(AND(AH545=1,AI545=1),1,0)</f>
        <v>1</v>
      </c>
    </row>
    <row r="546" customFormat="false" ht="15" hidden="false" customHeight="false" outlineLevel="0" collapsed="false">
      <c r="A546" s="16" t="str">
        <f aca="false">DATA!A546</f>
        <v>ITM10544</v>
      </c>
      <c r="B546" s="16" t="str">
        <f aca="false">DATA!B546</f>
        <v>Electronics</v>
      </c>
      <c r="C546" s="17" t="n">
        <f aca="false">DATA!C546</f>
        <v>112</v>
      </c>
      <c r="D546" s="17" t="n">
        <f aca="false">DATA!D546</f>
        <v>27</v>
      </c>
      <c r="E546" s="18" t="n">
        <f aca="false">DATA!F546</f>
        <v>7</v>
      </c>
      <c r="F546" s="19" t="n">
        <f aca="false">DATA!G546</f>
        <v>33.1</v>
      </c>
      <c r="G546" s="19" t="n">
        <f aca="false">DATA!H546</f>
        <v>6.25</v>
      </c>
      <c r="H546" s="18" t="n">
        <f aca="false">DATA!E546</f>
        <v>8</v>
      </c>
      <c r="I546" s="20" t="n">
        <f aca="false">F546*E546</f>
        <v>231.7</v>
      </c>
      <c r="J546" s="20" t="n">
        <f aca="false">PARAMETER!$B$4*G546*SQRT(E546)</f>
        <v>27.1992102501013</v>
      </c>
      <c r="K546" s="20" t="n">
        <f aca="false">I546+J546</f>
        <v>258.899210250101</v>
      </c>
      <c r="L546" s="20" t="n">
        <f aca="false">K546+F546*H546</f>
        <v>523.699210250101</v>
      </c>
      <c r="M546" s="16" t="str">
        <f aca="false">IF(C546&lt;=K546,"REORDER",IF(C546&gt;L546,"OVERSTOCK","OK"))</f>
        <v>REORDER</v>
      </c>
      <c r="N546" s="16" t="str">
        <f aca="false">IF(C546&lt;=D546,"REORDER","OK")</f>
        <v>OK</v>
      </c>
      <c r="O546" s="18" t="n">
        <f aca="false">IF(D546&lt;I546,1,0)</f>
        <v>1</v>
      </c>
      <c r="P546" s="20" t="n">
        <f aca="false">C546/F546</f>
        <v>3.38368580060423</v>
      </c>
      <c r="Q546" s="19" t="n">
        <f aca="false">DATA!N546</f>
        <v>107.42</v>
      </c>
      <c r="R546" s="19" t="n">
        <f aca="false">DATA!O546</f>
        <v>0.82</v>
      </c>
      <c r="S546" s="17" t="n">
        <f aca="false">C546*Q546</f>
        <v>12031.04</v>
      </c>
      <c r="T546" s="19" t="n">
        <f aca="false">C546*R546</f>
        <v>91.84</v>
      </c>
      <c r="U546" s="20" t="n">
        <f aca="false">MAX(0,C546-L546)</f>
        <v>0</v>
      </c>
      <c r="V546" s="17" t="n">
        <f aca="false">U546*Q546</f>
        <v>0</v>
      </c>
      <c r="W546" s="19" t="n">
        <f aca="false">U546*R546</f>
        <v>0</v>
      </c>
      <c r="X546" s="20" t="n">
        <f aca="false">MAX(0,K546-C546)</f>
        <v>146.899210250101</v>
      </c>
      <c r="Y546" s="17" t="n">
        <f aca="false">F546*PARAMETER!$B$5*Q546</f>
        <v>1297794.73</v>
      </c>
      <c r="Z546" s="21" t="n">
        <f aca="false">SUMIF($Y$2:$Y$3205,"&gt;="&amp;Y546)/SUM($Y$2:$Y$3205)</f>
        <v>0.608235102405594</v>
      </c>
      <c r="AA546" s="16" t="str">
        <f aca="false">IF(Z546&lt;=PARAMETER!$B$7,"A",IF(Z546&lt;=PARAMETER!$B$8,"B","C"))</f>
        <v>A</v>
      </c>
      <c r="AB546" s="22" t="n">
        <f aca="false">G546/F546</f>
        <v>0.188821752265861</v>
      </c>
      <c r="AC546" s="16" t="str">
        <f aca="false">IF(AB546&lt;=PARAMETER!$B$9,"X",IF(AB546&lt;=PARAMETER!$B$10,"Y","Z"))</f>
        <v>X</v>
      </c>
      <c r="AD546" s="16" t="str">
        <f aca="false">AA546&amp;AC546</f>
        <v>AX</v>
      </c>
      <c r="AE546" s="22" t="n">
        <f aca="false">DATA!I546</f>
        <v>0.73</v>
      </c>
      <c r="AF546" s="18" t="n">
        <f aca="false">DATA!L546</f>
        <v>115</v>
      </c>
      <c r="AG546" s="16" t="str">
        <f aca="false">DATA!K546</f>
        <v>A</v>
      </c>
      <c r="AH546" s="18" t="n">
        <f aca="false">IF(AE546&gt;=PARAMETER!$B$12,1,0)</f>
        <v>0</v>
      </c>
      <c r="AI546" s="18" t="n">
        <f aca="false">IF(AF546&gt;=PARAMETER!$B$13,1,0)</f>
        <v>1</v>
      </c>
      <c r="AJ546" s="18" t="n">
        <f aca="false">IF(AND(AH546=1,AI546=1),1,0)</f>
        <v>0</v>
      </c>
    </row>
    <row r="547" customFormat="false" ht="15" hidden="false" customHeight="false" outlineLevel="0" collapsed="false">
      <c r="A547" s="16" t="str">
        <f aca="false">DATA!A547</f>
        <v>ITM10545</v>
      </c>
      <c r="B547" s="16" t="str">
        <f aca="false">DATA!B547</f>
        <v>Automotive</v>
      </c>
      <c r="C547" s="17" t="n">
        <f aca="false">DATA!C547</f>
        <v>105</v>
      </c>
      <c r="D547" s="17" t="n">
        <f aca="false">DATA!D547</f>
        <v>96</v>
      </c>
      <c r="E547" s="18" t="n">
        <f aca="false">DATA!F547</f>
        <v>6</v>
      </c>
      <c r="F547" s="19" t="n">
        <f aca="false">DATA!G547</f>
        <v>25.85</v>
      </c>
      <c r="G547" s="19" t="n">
        <f aca="false">DATA!H547</f>
        <v>5.15</v>
      </c>
      <c r="H547" s="18" t="n">
        <f aca="false">DATA!E547</f>
        <v>4</v>
      </c>
      <c r="I547" s="20" t="n">
        <f aca="false">F547*E547</f>
        <v>155.1</v>
      </c>
      <c r="J547" s="20" t="n">
        <f aca="false">PARAMETER!$B$4*G547*SQRT(E547)</f>
        <v>20.7496182511263</v>
      </c>
      <c r="K547" s="20" t="n">
        <f aca="false">I547+J547</f>
        <v>175.849618251126</v>
      </c>
      <c r="L547" s="20" t="n">
        <f aca="false">K547+F547*H547</f>
        <v>279.249618251126</v>
      </c>
      <c r="M547" s="16" t="str">
        <f aca="false">IF(C547&lt;=K547,"REORDER",IF(C547&gt;L547,"OVERSTOCK","OK"))</f>
        <v>REORDER</v>
      </c>
      <c r="N547" s="16" t="str">
        <f aca="false">IF(C547&lt;=D547,"REORDER","OK")</f>
        <v>OK</v>
      </c>
      <c r="O547" s="18" t="n">
        <f aca="false">IF(D547&lt;I547,1,0)</f>
        <v>1</v>
      </c>
      <c r="P547" s="20" t="n">
        <f aca="false">C547/F547</f>
        <v>4.06189555125725</v>
      </c>
      <c r="Q547" s="19" t="n">
        <f aca="false">DATA!N547</f>
        <v>39.87</v>
      </c>
      <c r="R547" s="19" t="n">
        <f aca="false">DATA!O547</f>
        <v>0.86</v>
      </c>
      <c r="S547" s="17" t="n">
        <f aca="false">C547*Q547</f>
        <v>4186.35</v>
      </c>
      <c r="T547" s="19" t="n">
        <f aca="false">C547*R547</f>
        <v>90.3</v>
      </c>
      <c r="U547" s="20" t="n">
        <f aca="false">MAX(0,C547-L547)</f>
        <v>0</v>
      </c>
      <c r="V547" s="17" t="n">
        <f aca="false">U547*Q547</f>
        <v>0</v>
      </c>
      <c r="W547" s="19" t="n">
        <f aca="false">U547*R547</f>
        <v>0</v>
      </c>
      <c r="X547" s="20" t="n">
        <f aca="false">MAX(0,K547-C547)</f>
        <v>70.8496182511263</v>
      </c>
      <c r="Y547" s="17" t="n">
        <f aca="false">F547*PARAMETER!$B$5*Q547</f>
        <v>376183.4175</v>
      </c>
      <c r="Z547" s="21" t="n">
        <f aca="false">SUMIF($Y$2:$Y$3205,"&gt;="&amp;Y547)/SUM($Y$2:$Y$3205)</f>
        <v>0.940349479580347</v>
      </c>
      <c r="AA547" s="16" t="str">
        <f aca="false">IF(Z547&lt;=PARAMETER!$B$7,"A",IF(Z547&lt;=PARAMETER!$B$8,"B","C"))</f>
        <v>B</v>
      </c>
      <c r="AB547" s="22" t="n">
        <f aca="false">G547/F547</f>
        <v>0.199226305609284</v>
      </c>
      <c r="AC547" s="16" t="str">
        <f aca="false">IF(AB547&lt;=PARAMETER!$B$9,"X",IF(AB547&lt;=PARAMETER!$B$10,"Y","Z"))</f>
        <v>X</v>
      </c>
      <c r="AD547" s="16" t="str">
        <f aca="false">AA547&amp;AC547</f>
        <v>BX</v>
      </c>
      <c r="AE547" s="22" t="n">
        <f aca="false">DATA!I547</f>
        <v>0.18</v>
      </c>
      <c r="AF547" s="18" t="n">
        <f aca="false">DATA!L547</f>
        <v>155</v>
      </c>
      <c r="AG547" s="16" t="str">
        <f aca="false">DATA!K547</f>
        <v>D</v>
      </c>
      <c r="AH547" s="18" t="n">
        <f aca="false">IF(AE547&gt;=PARAMETER!$B$12,1,0)</f>
        <v>0</v>
      </c>
      <c r="AI547" s="18" t="n">
        <f aca="false">IF(AF547&gt;=PARAMETER!$B$13,1,0)</f>
        <v>1</v>
      </c>
      <c r="AJ547" s="18" t="n">
        <f aca="false">IF(AND(AH547=1,AI547=1),1,0)</f>
        <v>0</v>
      </c>
    </row>
    <row r="548" customFormat="false" ht="15" hidden="false" customHeight="false" outlineLevel="0" collapsed="false">
      <c r="A548" s="16" t="str">
        <f aca="false">DATA!A548</f>
        <v>ITM10546</v>
      </c>
      <c r="B548" s="16" t="str">
        <f aca="false">DATA!B548</f>
        <v>Automotive</v>
      </c>
      <c r="C548" s="17" t="n">
        <f aca="false">DATA!C548</f>
        <v>63</v>
      </c>
      <c r="D548" s="17" t="n">
        <f aca="false">DATA!D548</f>
        <v>15</v>
      </c>
      <c r="E548" s="18" t="n">
        <f aca="false">DATA!F548</f>
        <v>8</v>
      </c>
      <c r="F548" s="19" t="n">
        <f aca="false">DATA!G548</f>
        <v>17.81</v>
      </c>
      <c r="G548" s="19" t="n">
        <f aca="false">DATA!H548</f>
        <v>5.14</v>
      </c>
      <c r="H548" s="18" t="n">
        <f aca="false">DATA!E548</f>
        <v>10</v>
      </c>
      <c r="I548" s="20" t="n">
        <f aca="false">F548*E548</f>
        <v>142.48</v>
      </c>
      <c r="J548" s="20" t="n">
        <f aca="false">PARAMETER!$B$4*G548*SQRT(E548)</f>
        <v>23.9130718795924</v>
      </c>
      <c r="K548" s="20" t="n">
        <f aca="false">I548+J548</f>
        <v>166.393071879592</v>
      </c>
      <c r="L548" s="20" t="n">
        <f aca="false">K548+F548*H548</f>
        <v>344.493071879592</v>
      </c>
      <c r="M548" s="16" t="str">
        <f aca="false">IF(C548&lt;=K548,"REORDER",IF(C548&gt;L548,"OVERSTOCK","OK"))</f>
        <v>REORDER</v>
      </c>
      <c r="N548" s="16" t="str">
        <f aca="false">IF(C548&lt;=D548,"REORDER","OK")</f>
        <v>OK</v>
      </c>
      <c r="O548" s="18" t="n">
        <f aca="false">IF(D548&lt;I548,1,0)</f>
        <v>1</v>
      </c>
      <c r="P548" s="20" t="n">
        <f aca="false">C548/F548</f>
        <v>3.53733857383492</v>
      </c>
      <c r="Q548" s="19" t="n">
        <f aca="false">DATA!N548</f>
        <v>22.79</v>
      </c>
      <c r="R548" s="19" t="n">
        <f aca="false">DATA!O548</f>
        <v>1.05</v>
      </c>
      <c r="S548" s="17" t="n">
        <f aca="false">C548*Q548</f>
        <v>1435.77</v>
      </c>
      <c r="T548" s="19" t="n">
        <f aca="false">C548*R548</f>
        <v>66.15</v>
      </c>
      <c r="U548" s="20" t="n">
        <f aca="false">MAX(0,C548-L548)</f>
        <v>0</v>
      </c>
      <c r="V548" s="17" t="n">
        <f aca="false">U548*Q548</f>
        <v>0</v>
      </c>
      <c r="W548" s="19" t="n">
        <f aca="false">U548*R548</f>
        <v>0</v>
      </c>
      <c r="X548" s="20" t="n">
        <f aca="false">MAX(0,K548-C548)</f>
        <v>103.393071879592</v>
      </c>
      <c r="Y548" s="17" t="n">
        <f aca="false">F548*PARAMETER!$B$5*Q548</f>
        <v>148149.8135</v>
      </c>
      <c r="Z548" s="21" t="n">
        <f aca="false">SUMIF($Y$2:$Y$3205,"&gt;="&amp;Y548)/SUM($Y$2:$Y$3205)</f>
        <v>0.991243376489565</v>
      </c>
      <c r="AA548" s="16" t="str">
        <f aca="false">IF(Z548&lt;=PARAMETER!$B$7,"A",IF(Z548&lt;=PARAMETER!$B$8,"B","C"))</f>
        <v>C</v>
      </c>
      <c r="AB548" s="22" t="n">
        <f aca="false">G548/F548</f>
        <v>0.288601909039865</v>
      </c>
      <c r="AC548" s="16" t="str">
        <f aca="false">IF(AB548&lt;=PARAMETER!$B$9,"X",IF(AB548&lt;=PARAMETER!$B$10,"Y","Z"))</f>
        <v>Y</v>
      </c>
      <c r="AD548" s="16" t="str">
        <f aca="false">AA548&amp;AC548</f>
        <v>CY</v>
      </c>
      <c r="AE548" s="22" t="n">
        <f aca="false">DATA!I548</f>
        <v>0.11</v>
      </c>
      <c r="AF548" s="18" t="n">
        <f aca="false">DATA!L548</f>
        <v>114</v>
      </c>
      <c r="AG548" s="16" t="str">
        <f aca="false">DATA!K548</f>
        <v>C</v>
      </c>
      <c r="AH548" s="18" t="n">
        <f aca="false">IF(AE548&gt;=PARAMETER!$B$12,1,0)</f>
        <v>0</v>
      </c>
      <c r="AI548" s="18" t="n">
        <f aca="false">IF(AF548&gt;=PARAMETER!$B$13,1,0)</f>
        <v>1</v>
      </c>
      <c r="AJ548" s="18" t="n">
        <f aca="false">IF(AND(AH548=1,AI548=1),1,0)</f>
        <v>0</v>
      </c>
    </row>
    <row r="549" customFormat="false" ht="15" hidden="false" customHeight="false" outlineLevel="0" collapsed="false">
      <c r="A549" s="16" t="str">
        <f aca="false">DATA!A549</f>
        <v>ITM10547</v>
      </c>
      <c r="B549" s="16" t="str">
        <f aca="false">DATA!B549</f>
        <v>Apparel</v>
      </c>
      <c r="C549" s="17" t="n">
        <f aca="false">DATA!C549</f>
        <v>156</v>
      </c>
      <c r="D549" s="17" t="n">
        <f aca="false">DATA!D549</f>
        <v>38</v>
      </c>
      <c r="E549" s="18" t="n">
        <f aca="false">DATA!F549</f>
        <v>9</v>
      </c>
      <c r="F549" s="19" t="n">
        <f aca="false">DATA!G549</f>
        <v>10.03</v>
      </c>
      <c r="G549" s="19" t="n">
        <f aca="false">DATA!H549</f>
        <v>1.24</v>
      </c>
      <c r="H549" s="18" t="n">
        <f aca="false">DATA!E549</f>
        <v>13</v>
      </c>
      <c r="I549" s="20" t="n">
        <f aca="false">F549*E549</f>
        <v>90.27</v>
      </c>
      <c r="J549" s="20" t="n">
        <f aca="false">PARAMETER!$B$4*G549*SQRT(E549)</f>
        <v>6.11885549225947</v>
      </c>
      <c r="K549" s="20" t="n">
        <f aca="false">I549+J549</f>
        <v>96.3888554922595</v>
      </c>
      <c r="L549" s="20" t="n">
        <f aca="false">K549+F549*H549</f>
        <v>226.778855492259</v>
      </c>
      <c r="M549" s="16" t="str">
        <f aca="false">IF(C549&lt;=K549,"REORDER",IF(C549&gt;L549,"OVERSTOCK","OK"))</f>
        <v>OK</v>
      </c>
      <c r="N549" s="16" t="str">
        <f aca="false">IF(C549&lt;=D549,"REORDER","OK")</f>
        <v>OK</v>
      </c>
      <c r="O549" s="18" t="n">
        <f aca="false">IF(D549&lt;I549,1,0)</f>
        <v>1</v>
      </c>
      <c r="P549" s="20" t="n">
        <f aca="false">C549/F549</f>
        <v>15.5533399800598</v>
      </c>
      <c r="Q549" s="19" t="n">
        <f aca="false">DATA!N549</f>
        <v>22.01</v>
      </c>
      <c r="R549" s="19" t="n">
        <f aca="false">DATA!O549</f>
        <v>0.54</v>
      </c>
      <c r="S549" s="17" t="n">
        <f aca="false">C549*Q549</f>
        <v>3433.56</v>
      </c>
      <c r="T549" s="19" t="n">
        <f aca="false">C549*R549</f>
        <v>84.24</v>
      </c>
      <c r="U549" s="20" t="n">
        <f aca="false">MAX(0,C549-L549)</f>
        <v>0</v>
      </c>
      <c r="V549" s="17" t="n">
        <f aca="false">U549*Q549</f>
        <v>0</v>
      </c>
      <c r="W549" s="19" t="n">
        <f aca="false">U549*R549</f>
        <v>0</v>
      </c>
      <c r="X549" s="20" t="n">
        <f aca="false">MAX(0,K549-C549)</f>
        <v>0</v>
      </c>
      <c r="Y549" s="17" t="n">
        <f aca="false">F549*PARAMETER!$B$5*Q549</f>
        <v>80577.5095</v>
      </c>
      <c r="Z549" s="21" t="n">
        <f aca="false">SUMIF($Y$2:$Y$3205,"&gt;="&amp;Y549)/SUM($Y$2:$Y$3205)</f>
        <v>0.997735137142331</v>
      </c>
      <c r="AA549" s="16" t="str">
        <f aca="false">IF(Z549&lt;=PARAMETER!$B$7,"A",IF(Z549&lt;=PARAMETER!$B$8,"B","C"))</f>
        <v>C</v>
      </c>
      <c r="AB549" s="22" t="n">
        <f aca="false">G549/F549</f>
        <v>0.123629112662014</v>
      </c>
      <c r="AC549" s="16" t="str">
        <f aca="false">IF(AB549&lt;=PARAMETER!$B$9,"X",IF(AB549&lt;=PARAMETER!$B$10,"Y","Z"))</f>
        <v>X</v>
      </c>
      <c r="AD549" s="16" t="str">
        <f aca="false">AA549&amp;AC549</f>
        <v>CX</v>
      </c>
      <c r="AE549" s="22" t="n">
        <f aca="false">DATA!I549</f>
        <v>0.25</v>
      </c>
      <c r="AF549" s="18" t="n">
        <f aca="false">DATA!L549</f>
        <v>102</v>
      </c>
      <c r="AG549" s="16" t="str">
        <f aca="false">DATA!K549</f>
        <v>B</v>
      </c>
      <c r="AH549" s="18" t="n">
        <f aca="false">IF(AE549&gt;=PARAMETER!$B$12,1,0)</f>
        <v>0</v>
      </c>
      <c r="AI549" s="18" t="n">
        <f aca="false">IF(AF549&gt;=PARAMETER!$B$13,1,0)</f>
        <v>1</v>
      </c>
      <c r="AJ549" s="18" t="n">
        <f aca="false">IF(AND(AH549=1,AI549=1),1,0)</f>
        <v>0</v>
      </c>
    </row>
    <row r="550" customFormat="false" ht="15" hidden="false" customHeight="false" outlineLevel="0" collapsed="false">
      <c r="A550" s="16" t="str">
        <f aca="false">DATA!A550</f>
        <v>ITM10548</v>
      </c>
      <c r="B550" s="16" t="str">
        <f aca="false">DATA!B550</f>
        <v>Electronics</v>
      </c>
      <c r="C550" s="17" t="n">
        <f aca="false">DATA!C550</f>
        <v>440</v>
      </c>
      <c r="D550" s="17" t="n">
        <f aca="false">DATA!D550</f>
        <v>34</v>
      </c>
      <c r="E550" s="18" t="n">
        <f aca="false">DATA!F550</f>
        <v>3</v>
      </c>
      <c r="F550" s="19" t="n">
        <f aca="false">DATA!G550</f>
        <v>6.22</v>
      </c>
      <c r="G550" s="19" t="n">
        <f aca="false">DATA!H550</f>
        <v>2.31</v>
      </c>
      <c r="H550" s="18" t="n">
        <f aca="false">DATA!E550</f>
        <v>11</v>
      </c>
      <c r="I550" s="20" t="n">
        <f aca="false">F550*E550</f>
        <v>18.66</v>
      </c>
      <c r="J550" s="20" t="n">
        <f aca="false">PARAMETER!$B$4*G550*SQRT(E550)</f>
        <v>6.58112082218489</v>
      </c>
      <c r="K550" s="20" t="n">
        <f aca="false">I550+J550</f>
        <v>25.2411208221849</v>
      </c>
      <c r="L550" s="20" t="n">
        <f aca="false">K550+F550*H550</f>
        <v>93.6611208221849</v>
      </c>
      <c r="M550" s="16" t="str">
        <f aca="false">IF(C550&lt;=K550,"REORDER",IF(C550&gt;L550,"OVERSTOCK","OK"))</f>
        <v>OVERSTOCK</v>
      </c>
      <c r="N550" s="16" t="str">
        <f aca="false">IF(C550&lt;=D550,"REORDER","OK")</f>
        <v>OK</v>
      </c>
      <c r="O550" s="18" t="n">
        <f aca="false">IF(D550&lt;I550,1,0)</f>
        <v>0</v>
      </c>
      <c r="P550" s="20" t="n">
        <f aca="false">C550/F550</f>
        <v>70.7395498392283</v>
      </c>
      <c r="Q550" s="19" t="n">
        <f aca="false">DATA!N550</f>
        <v>58.95</v>
      </c>
      <c r="R550" s="19" t="n">
        <f aca="false">DATA!O550</f>
        <v>0.98</v>
      </c>
      <c r="S550" s="17" t="n">
        <f aca="false">C550*Q550</f>
        <v>25938</v>
      </c>
      <c r="T550" s="19" t="n">
        <f aca="false">C550*R550</f>
        <v>431.2</v>
      </c>
      <c r="U550" s="20" t="n">
        <f aca="false">MAX(0,C550-L550)</f>
        <v>346.338879177815</v>
      </c>
      <c r="V550" s="17" t="n">
        <f aca="false">U550*Q550</f>
        <v>20416.6769275322</v>
      </c>
      <c r="W550" s="19" t="n">
        <f aca="false">U550*R550</f>
        <v>339.412101594259</v>
      </c>
      <c r="X550" s="20" t="n">
        <f aca="false">MAX(0,K550-C550)</f>
        <v>0</v>
      </c>
      <c r="Y550" s="17" t="n">
        <f aca="false">F550*PARAMETER!$B$5*Q550</f>
        <v>133834.185</v>
      </c>
      <c r="Z550" s="21" t="n">
        <f aca="false">SUMIF($Y$2:$Y$3205,"&gt;="&amp;Y550)/SUM($Y$2:$Y$3205)</f>
        <v>0.992954154008671</v>
      </c>
      <c r="AA550" s="16" t="str">
        <f aca="false">IF(Z550&lt;=PARAMETER!$B$7,"A",IF(Z550&lt;=PARAMETER!$B$8,"B","C"))</f>
        <v>C</v>
      </c>
      <c r="AB550" s="22" t="n">
        <f aca="false">G550/F550</f>
        <v>0.371382636655949</v>
      </c>
      <c r="AC550" s="16" t="str">
        <f aca="false">IF(AB550&lt;=PARAMETER!$B$9,"X",IF(AB550&lt;=PARAMETER!$B$10,"Y","Z"))</f>
        <v>Y</v>
      </c>
      <c r="AD550" s="16" t="str">
        <f aca="false">AA550&amp;AC550</f>
        <v>CY</v>
      </c>
      <c r="AE550" s="22" t="n">
        <f aca="false">DATA!I550</f>
        <v>0.21</v>
      </c>
      <c r="AF550" s="18" t="n">
        <f aca="false">DATA!L550</f>
        <v>50</v>
      </c>
      <c r="AG550" s="16" t="str">
        <f aca="false">DATA!K550</f>
        <v>A</v>
      </c>
      <c r="AH550" s="18" t="n">
        <f aca="false">IF(AE550&gt;=PARAMETER!$B$12,1,0)</f>
        <v>0</v>
      </c>
      <c r="AI550" s="18" t="n">
        <f aca="false">IF(AF550&gt;=PARAMETER!$B$13,1,0)</f>
        <v>0</v>
      </c>
      <c r="AJ550" s="18" t="n">
        <f aca="false">IF(AND(AH550=1,AI550=1),1,0)</f>
        <v>0</v>
      </c>
    </row>
    <row r="551" customFormat="false" ht="15" hidden="false" customHeight="false" outlineLevel="0" collapsed="false">
      <c r="A551" s="16" t="str">
        <f aca="false">DATA!A551</f>
        <v>ITM10549</v>
      </c>
      <c r="B551" s="16" t="str">
        <f aca="false">DATA!B551</f>
        <v>Apparel</v>
      </c>
      <c r="C551" s="17" t="n">
        <f aca="false">DATA!C551</f>
        <v>93</v>
      </c>
      <c r="D551" s="17" t="n">
        <f aca="false">DATA!D551</f>
        <v>64</v>
      </c>
      <c r="E551" s="18" t="n">
        <f aca="false">DATA!F551</f>
        <v>8</v>
      </c>
      <c r="F551" s="19" t="n">
        <f aca="false">DATA!G551</f>
        <v>48.49</v>
      </c>
      <c r="G551" s="19" t="n">
        <f aca="false">DATA!H551</f>
        <v>3.55</v>
      </c>
      <c r="H551" s="18" t="n">
        <f aca="false">DATA!E551</f>
        <v>4</v>
      </c>
      <c r="I551" s="20" t="n">
        <f aca="false">F551*E551</f>
        <v>387.92</v>
      </c>
      <c r="J551" s="20" t="n">
        <f aca="false">PARAMETER!$B$4*G551*SQRT(E551)</f>
        <v>16.5158375822088</v>
      </c>
      <c r="K551" s="20" t="n">
        <f aca="false">I551+J551</f>
        <v>404.435837582209</v>
      </c>
      <c r="L551" s="20" t="n">
        <f aca="false">K551+F551*H551</f>
        <v>598.395837582209</v>
      </c>
      <c r="M551" s="16" t="str">
        <f aca="false">IF(C551&lt;=K551,"REORDER",IF(C551&gt;L551,"OVERSTOCK","OK"))</f>
        <v>REORDER</v>
      </c>
      <c r="N551" s="16" t="str">
        <f aca="false">IF(C551&lt;=D551,"REORDER","OK")</f>
        <v>OK</v>
      </c>
      <c r="O551" s="18" t="n">
        <f aca="false">IF(D551&lt;I551,1,0)</f>
        <v>1</v>
      </c>
      <c r="P551" s="20" t="n">
        <f aca="false">C551/F551</f>
        <v>1.91792122087028</v>
      </c>
      <c r="Q551" s="19" t="n">
        <f aca="false">DATA!N551</f>
        <v>104.87</v>
      </c>
      <c r="R551" s="19" t="n">
        <f aca="false">DATA!O551</f>
        <v>1.41</v>
      </c>
      <c r="S551" s="17" t="n">
        <f aca="false">C551*Q551</f>
        <v>9752.91</v>
      </c>
      <c r="T551" s="19" t="n">
        <f aca="false">C551*R551</f>
        <v>131.13</v>
      </c>
      <c r="U551" s="20" t="n">
        <f aca="false">MAX(0,C551-L551)</f>
        <v>0</v>
      </c>
      <c r="V551" s="17" t="n">
        <f aca="false">U551*Q551</f>
        <v>0</v>
      </c>
      <c r="W551" s="19" t="n">
        <f aca="false">U551*R551</f>
        <v>0</v>
      </c>
      <c r="X551" s="20" t="n">
        <f aca="false">MAX(0,K551-C551)</f>
        <v>311.435837582209</v>
      </c>
      <c r="Y551" s="17" t="n">
        <f aca="false">F551*PARAMETER!$B$5*Q551</f>
        <v>1856078.3995</v>
      </c>
      <c r="Z551" s="21" t="n">
        <f aca="false">SUMIF($Y$2:$Y$3205,"&gt;="&amp;Y551)/SUM($Y$2:$Y$3205)</f>
        <v>0.395402664968683</v>
      </c>
      <c r="AA551" s="16" t="str">
        <f aca="false">IF(Z551&lt;=PARAMETER!$B$7,"A",IF(Z551&lt;=PARAMETER!$B$8,"B","C"))</f>
        <v>A</v>
      </c>
      <c r="AB551" s="22" t="n">
        <f aca="false">G551/F551</f>
        <v>0.0732109713342957</v>
      </c>
      <c r="AC551" s="16" t="str">
        <f aca="false">IF(AB551&lt;=PARAMETER!$B$9,"X",IF(AB551&lt;=PARAMETER!$B$10,"Y","Z"))</f>
        <v>X</v>
      </c>
      <c r="AD551" s="16" t="str">
        <f aca="false">AA551&amp;AC551</f>
        <v>AX</v>
      </c>
      <c r="AE551" s="22" t="n">
        <f aca="false">DATA!I551</f>
        <v>0.75</v>
      </c>
      <c r="AF551" s="18" t="n">
        <f aca="false">DATA!L551</f>
        <v>109</v>
      </c>
      <c r="AG551" s="16" t="str">
        <f aca="false">DATA!K551</f>
        <v>B</v>
      </c>
      <c r="AH551" s="18" t="n">
        <f aca="false">IF(AE551&gt;=PARAMETER!$B$12,1,0)</f>
        <v>0</v>
      </c>
      <c r="AI551" s="18" t="n">
        <f aca="false">IF(AF551&gt;=PARAMETER!$B$13,1,0)</f>
        <v>1</v>
      </c>
      <c r="AJ551" s="18" t="n">
        <f aca="false">IF(AND(AH551=1,AI551=1),1,0)</f>
        <v>0</v>
      </c>
    </row>
    <row r="552" customFormat="false" ht="15" hidden="false" customHeight="false" outlineLevel="0" collapsed="false">
      <c r="A552" s="16" t="str">
        <f aca="false">DATA!A552</f>
        <v>ITM10550</v>
      </c>
      <c r="B552" s="16" t="str">
        <f aca="false">DATA!B552</f>
        <v>Groceries</v>
      </c>
      <c r="C552" s="17" t="n">
        <f aca="false">DATA!C552</f>
        <v>55</v>
      </c>
      <c r="D552" s="17" t="n">
        <f aca="false">DATA!D552</f>
        <v>90</v>
      </c>
      <c r="E552" s="18" t="n">
        <f aca="false">DATA!F552</f>
        <v>7</v>
      </c>
      <c r="F552" s="19" t="n">
        <f aca="false">DATA!G552</f>
        <v>10.78</v>
      </c>
      <c r="G552" s="19" t="n">
        <f aca="false">DATA!H552</f>
        <v>4.48</v>
      </c>
      <c r="H552" s="18" t="n">
        <f aca="false">DATA!E552</f>
        <v>8</v>
      </c>
      <c r="I552" s="20" t="n">
        <f aca="false">F552*E552</f>
        <v>75.46</v>
      </c>
      <c r="J552" s="20" t="n">
        <f aca="false">PARAMETER!$B$4*G552*SQRT(E552)</f>
        <v>19.4963939072726</v>
      </c>
      <c r="K552" s="20" t="n">
        <f aca="false">I552+J552</f>
        <v>94.9563939072726</v>
      </c>
      <c r="L552" s="20" t="n">
        <f aca="false">K552+F552*H552</f>
        <v>181.196393907273</v>
      </c>
      <c r="M552" s="16" t="str">
        <f aca="false">IF(C552&lt;=K552,"REORDER",IF(C552&gt;L552,"OVERSTOCK","OK"))</f>
        <v>REORDER</v>
      </c>
      <c r="N552" s="16" t="str">
        <f aca="false">IF(C552&lt;=D552,"REORDER","OK")</f>
        <v>REORDER</v>
      </c>
      <c r="O552" s="18" t="n">
        <f aca="false">IF(D552&lt;I552,1,0)</f>
        <v>0</v>
      </c>
      <c r="P552" s="20" t="n">
        <f aca="false">C552/F552</f>
        <v>5.10204081632653</v>
      </c>
      <c r="Q552" s="19" t="n">
        <f aca="false">DATA!N552</f>
        <v>173.45</v>
      </c>
      <c r="R552" s="19" t="n">
        <f aca="false">DATA!O552</f>
        <v>0.97</v>
      </c>
      <c r="S552" s="17" t="n">
        <f aca="false">C552*Q552</f>
        <v>9539.75</v>
      </c>
      <c r="T552" s="19" t="n">
        <f aca="false">C552*R552</f>
        <v>53.35</v>
      </c>
      <c r="U552" s="20" t="n">
        <f aca="false">MAX(0,C552-L552)</f>
        <v>0</v>
      </c>
      <c r="V552" s="17" t="n">
        <f aca="false">U552*Q552</f>
        <v>0</v>
      </c>
      <c r="W552" s="19" t="n">
        <f aca="false">U552*R552</f>
        <v>0</v>
      </c>
      <c r="X552" s="20" t="n">
        <f aca="false">MAX(0,K552-C552)</f>
        <v>39.9563939072726</v>
      </c>
      <c r="Y552" s="17" t="n">
        <f aca="false">F552*PARAMETER!$B$5*Q552</f>
        <v>682473.715</v>
      </c>
      <c r="Z552" s="21" t="n">
        <f aca="false">SUMIF($Y$2:$Y$3205,"&gt;="&amp;Y552)/SUM($Y$2:$Y$3205)</f>
        <v>0.850057622386399</v>
      </c>
      <c r="AA552" s="16" t="str">
        <f aca="false">IF(Z552&lt;=PARAMETER!$B$7,"A",IF(Z552&lt;=PARAMETER!$B$8,"B","C"))</f>
        <v>B</v>
      </c>
      <c r="AB552" s="22" t="n">
        <f aca="false">G552/F552</f>
        <v>0.415584415584416</v>
      </c>
      <c r="AC552" s="16" t="str">
        <f aca="false">IF(AB552&lt;=PARAMETER!$B$9,"X",IF(AB552&lt;=PARAMETER!$B$10,"Y","Z"))</f>
        <v>Y</v>
      </c>
      <c r="AD552" s="16" t="str">
        <f aca="false">AA552&amp;AC552</f>
        <v>BY</v>
      </c>
      <c r="AE552" s="22" t="n">
        <f aca="false">DATA!I552</f>
        <v>0.6</v>
      </c>
      <c r="AF552" s="18" t="n">
        <f aca="false">DATA!L552</f>
        <v>78</v>
      </c>
      <c r="AG552" s="16" t="str">
        <f aca="false">DATA!K552</f>
        <v>A</v>
      </c>
      <c r="AH552" s="18" t="n">
        <f aca="false">IF(AE552&gt;=PARAMETER!$B$12,1,0)</f>
        <v>0</v>
      </c>
      <c r="AI552" s="18" t="n">
        <f aca="false">IF(AF552&gt;=PARAMETER!$B$13,1,0)</f>
        <v>0</v>
      </c>
      <c r="AJ552" s="18" t="n">
        <f aca="false">IF(AND(AH552=1,AI552=1),1,0)</f>
        <v>0</v>
      </c>
    </row>
    <row r="553" customFormat="false" ht="15" hidden="false" customHeight="false" outlineLevel="0" collapsed="false">
      <c r="A553" s="16" t="str">
        <f aca="false">DATA!A553</f>
        <v>ITM10551</v>
      </c>
      <c r="B553" s="16" t="str">
        <f aca="false">DATA!B553</f>
        <v>Apparel</v>
      </c>
      <c r="C553" s="17" t="n">
        <f aca="false">DATA!C553</f>
        <v>120</v>
      </c>
      <c r="D553" s="17" t="n">
        <f aca="false">DATA!D553</f>
        <v>55</v>
      </c>
      <c r="E553" s="18" t="n">
        <f aca="false">DATA!F553</f>
        <v>6</v>
      </c>
      <c r="F553" s="19" t="n">
        <f aca="false">DATA!G553</f>
        <v>3.93</v>
      </c>
      <c r="G553" s="19" t="n">
        <f aca="false">DATA!H553</f>
        <v>6.14</v>
      </c>
      <c r="H553" s="18" t="n">
        <f aca="false">DATA!E553</f>
        <v>8</v>
      </c>
      <c r="I553" s="20" t="n">
        <f aca="false">F553*E553</f>
        <v>23.58</v>
      </c>
      <c r="J553" s="20" t="n">
        <f aca="false">PARAMETER!$B$4*G553*SQRT(E553)</f>
        <v>24.7383798178477</v>
      </c>
      <c r="K553" s="20" t="n">
        <f aca="false">I553+J553</f>
        <v>48.3183798178477</v>
      </c>
      <c r="L553" s="20" t="n">
        <f aca="false">K553+F553*H553</f>
        <v>79.7583798178477</v>
      </c>
      <c r="M553" s="16" t="str">
        <f aca="false">IF(C553&lt;=K553,"REORDER",IF(C553&gt;L553,"OVERSTOCK","OK"))</f>
        <v>OVERSTOCK</v>
      </c>
      <c r="N553" s="16" t="str">
        <f aca="false">IF(C553&lt;=D553,"REORDER","OK")</f>
        <v>OK</v>
      </c>
      <c r="O553" s="18" t="n">
        <f aca="false">IF(D553&lt;I553,1,0)</f>
        <v>0</v>
      </c>
      <c r="P553" s="20" t="n">
        <f aca="false">C553/F553</f>
        <v>30.5343511450382</v>
      </c>
      <c r="Q553" s="19" t="n">
        <f aca="false">DATA!N553</f>
        <v>181.56</v>
      </c>
      <c r="R553" s="19" t="n">
        <f aca="false">DATA!O553</f>
        <v>0.18</v>
      </c>
      <c r="S553" s="17" t="n">
        <f aca="false">C553*Q553</f>
        <v>21787.2</v>
      </c>
      <c r="T553" s="19" t="n">
        <f aca="false">C553*R553</f>
        <v>21.6</v>
      </c>
      <c r="U553" s="20" t="n">
        <f aca="false">MAX(0,C553-L553)</f>
        <v>40.2416201821523</v>
      </c>
      <c r="V553" s="17" t="n">
        <f aca="false">U553*Q553</f>
        <v>7306.26856027158</v>
      </c>
      <c r="W553" s="19" t="n">
        <f aca="false">U553*R553</f>
        <v>7.24349163278742</v>
      </c>
      <c r="X553" s="20" t="n">
        <f aca="false">MAX(0,K553-C553)</f>
        <v>0</v>
      </c>
      <c r="Y553" s="17" t="n">
        <f aca="false">F553*PARAMETER!$B$5*Q553</f>
        <v>260438.742</v>
      </c>
      <c r="Z553" s="21" t="n">
        <f aca="false">SUMIF($Y$2:$Y$3205,"&gt;="&amp;Y553)/SUM($Y$2:$Y$3205)</f>
        <v>0.969347242010213</v>
      </c>
      <c r="AA553" s="16" t="str">
        <f aca="false">IF(Z553&lt;=PARAMETER!$B$7,"A",IF(Z553&lt;=PARAMETER!$B$8,"B","C"))</f>
        <v>C</v>
      </c>
      <c r="AB553" s="22" t="n">
        <f aca="false">G553/F553</f>
        <v>1.56234096692112</v>
      </c>
      <c r="AC553" s="16" t="str">
        <f aca="false">IF(AB553&lt;=PARAMETER!$B$9,"X",IF(AB553&lt;=PARAMETER!$B$10,"Y","Z"))</f>
        <v>Z</v>
      </c>
      <c r="AD553" s="16" t="str">
        <f aca="false">AA553&amp;AC553</f>
        <v>CZ</v>
      </c>
      <c r="AE553" s="22" t="n">
        <f aca="false">DATA!I553</f>
        <v>0.57</v>
      </c>
      <c r="AF553" s="18" t="n">
        <f aca="false">DATA!L553</f>
        <v>115</v>
      </c>
      <c r="AG553" s="16" t="str">
        <f aca="false">DATA!K553</f>
        <v>C</v>
      </c>
      <c r="AH553" s="18" t="n">
        <f aca="false">IF(AE553&gt;=PARAMETER!$B$12,1,0)</f>
        <v>0</v>
      </c>
      <c r="AI553" s="18" t="n">
        <f aca="false">IF(AF553&gt;=PARAMETER!$B$13,1,0)</f>
        <v>1</v>
      </c>
      <c r="AJ553" s="18" t="n">
        <f aca="false">IF(AND(AH553=1,AI553=1),1,0)</f>
        <v>0</v>
      </c>
    </row>
    <row r="554" customFormat="false" ht="15" hidden="false" customHeight="false" outlineLevel="0" collapsed="false">
      <c r="A554" s="16" t="str">
        <f aca="false">DATA!A554</f>
        <v>ITM10552</v>
      </c>
      <c r="B554" s="16" t="str">
        <f aca="false">DATA!B554</f>
        <v>Apparel</v>
      </c>
      <c r="C554" s="17" t="n">
        <f aca="false">DATA!C554</f>
        <v>495</v>
      </c>
      <c r="D554" s="17" t="n">
        <f aca="false">DATA!D554</f>
        <v>33</v>
      </c>
      <c r="E554" s="18" t="n">
        <f aca="false">DATA!F554</f>
        <v>6</v>
      </c>
      <c r="F554" s="19" t="n">
        <f aca="false">DATA!G554</f>
        <v>48.12</v>
      </c>
      <c r="G554" s="19" t="n">
        <f aca="false">DATA!H554</f>
        <v>8.7</v>
      </c>
      <c r="H554" s="18" t="n">
        <f aca="false">DATA!E554</f>
        <v>10</v>
      </c>
      <c r="I554" s="20" t="n">
        <f aca="false">F554*E554</f>
        <v>288.72</v>
      </c>
      <c r="J554" s="20" t="n">
        <f aca="false">PARAMETER!$B$4*G554*SQRT(E554)</f>
        <v>35.0527531620968</v>
      </c>
      <c r="K554" s="20" t="n">
        <f aca="false">I554+J554</f>
        <v>323.772753162097</v>
      </c>
      <c r="L554" s="20" t="n">
        <f aca="false">K554+F554*H554</f>
        <v>804.972753162097</v>
      </c>
      <c r="M554" s="16" t="str">
        <f aca="false">IF(C554&lt;=K554,"REORDER",IF(C554&gt;L554,"OVERSTOCK","OK"))</f>
        <v>OK</v>
      </c>
      <c r="N554" s="16" t="str">
        <f aca="false">IF(C554&lt;=D554,"REORDER","OK")</f>
        <v>OK</v>
      </c>
      <c r="O554" s="18" t="n">
        <f aca="false">IF(D554&lt;I554,1,0)</f>
        <v>1</v>
      </c>
      <c r="P554" s="20" t="n">
        <f aca="false">C554/F554</f>
        <v>10.286783042394</v>
      </c>
      <c r="Q554" s="19" t="n">
        <f aca="false">DATA!N554</f>
        <v>168.14</v>
      </c>
      <c r="R554" s="19" t="n">
        <f aca="false">DATA!O554</f>
        <v>0.59</v>
      </c>
      <c r="S554" s="17" t="n">
        <f aca="false">C554*Q554</f>
        <v>83229.3</v>
      </c>
      <c r="T554" s="19" t="n">
        <f aca="false">C554*R554</f>
        <v>292.05</v>
      </c>
      <c r="U554" s="20" t="n">
        <f aca="false">MAX(0,C554-L554)</f>
        <v>0</v>
      </c>
      <c r="V554" s="17" t="n">
        <f aca="false">U554*Q554</f>
        <v>0</v>
      </c>
      <c r="W554" s="19" t="n">
        <f aca="false">U554*R554</f>
        <v>0</v>
      </c>
      <c r="X554" s="20" t="n">
        <f aca="false">MAX(0,K554-C554)</f>
        <v>0</v>
      </c>
      <c r="Y554" s="17" t="n">
        <f aca="false">F554*PARAMETER!$B$5*Q554</f>
        <v>2953177.332</v>
      </c>
      <c r="Z554" s="21" t="n">
        <f aca="false">SUMIF($Y$2:$Y$3205,"&gt;="&amp;Y554)/SUM($Y$2:$Y$3205)</f>
        <v>0.081941287266438</v>
      </c>
      <c r="AA554" s="16" t="str">
        <f aca="false">IF(Z554&lt;=PARAMETER!$B$7,"A",IF(Z554&lt;=PARAMETER!$B$8,"B","C"))</f>
        <v>A</v>
      </c>
      <c r="AB554" s="22" t="n">
        <f aca="false">G554/F554</f>
        <v>0.180798004987531</v>
      </c>
      <c r="AC554" s="16" t="str">
        <f aca="false">IF(AB554&lt;=PARAMETER!$B$9,"X",IF(AB554&lt;=PARAMETER!$B$10,"Y","Z"))</f>
        <v>X</v>
      </c>
      <c r="AD554" s="16" t="str">
        <f aca="false">AA554&amp;AC554</f>
        <v>AX</v>
      </c>
      <c r="AE554" s="22" t="n">
        <f aca="false">DATA!I554</f>
        <v>0.33</v>
      </c>
      <c r="AF554" s="18" t="n">
        <f aca="false">DATA!L554</f>
        <v>148</v>
      </c>
      <c r="AG554" s="16" t="str">
        <f aca="false">DATA!K554</f>
        <v>A</v>
      </c>
      <c r="AH554" s="18" t="n">
        <f aca="false">IF(AE554&gt;=PARAMETER!$B$12,1,0)</f>
        <v>0</v>
      </c>
      <c r="AI554" s="18" t="n">
        <f aca="false">IF(AF554&gt;=PARAMETER!$B$13,1,0)</f>
        <v>1</v>
      </c>
      <c r="AJ554" s="18" t="n">
        <f aca="false">IF(AND(AH554=1,AI554=1),1,0)</f>
        <v>0</v>
      </c>
    </row>
    <row r="555" customFormat="false" ht="15" hidden="false" customHeight="false" outlineLevel="0" collapsed="false">
      <c r="A555" s="16" t="str">
        <f aca="false">DATA!A555</f>
        <v>ITM10553</v>
      </c>
      <c r="B555" s="16" t="str">
        <f aca="false">DATA!B555</f>
        <v>Automotive</v>
      </c>
      <c r="C555" s="17" t="n">
        <f aca="false">DATA!C555</f>
        <v>175</v>
      </c>
      <c r="D555" s="17" t="n">
        <f aca="false">DATA!D555</f>
        <v>84</v>
      </c>
      <c r="E555" s="18" t="n">
        <f aca="false">DATA!F555</f>
        <v>5</v>
      </c>
      <c r="F555" s="19" t="n">
        <f aca="false">DATA!G555</f>
        <v>27.9</v>
      </c>
      <c r="G555" s="19" t="n">
        <f aca="false">DATA!H555</f>
        <v>2.01</v>
      </c>
      <c r="H555" s="18" t="n">
        <f aca="false">DATA!E555</f>
        <v>12</v>
      </c>
      <c r="I555" s="20" t="n">
        <f aca="false">F555*E555</f>
        <v>139.5</v>
      </c>
      <c r="J555" s="20" t="n">
        <f aca="false">PARAMETER!$B$4*G555*SQRT(E555)</f>
        <v>7.39278909103015</v>
      </c>
      <c r="K555" s="20" t="n">
        <f aca="false">I555+J555</f>
        <v>146.89278909103</v>
      </c>
      <c r="L555" s="20" t="n">
        <f aca="false">K555+F555*H555</f>
        <v>481.69278909103</v>
      </c>
      <c r="M555" s="16" t="str">
        <f aca="false">IF(C555&lt;=K555,"REORDER",IF(C555&gt;L555,"OVERSTOCK","OK"))</f>
        <v>OK</v>
      </c>
      <c r="N555" s="16" t="str">
        <f aca="false">IF(C555&lt;=D555,"REORDER","OK")</f>
        <v>OK</v>
      </c>
      <c r="O555" s="18" t="n">
        <f aca="false">IF(D555&lt;I555,1,0)</f>
        <v>1</v>
      </c>
      <c r="P555" s="20" t="n">
        <f aca="false">C555/F555</f>
        <v>6.27240143369176</v>
      </c>
      <c r="Q555" s="19" t="n">
        <f aca="false">DATA!N555</f>
        <v>72.43</v>
      </c>
      <c r="R555" s="19" t="n">
        <f aca="false">DATA!O555</f>
        <v>0.77</v>
      </c>
      <c r="S555" s="17" t="n">
        <f aca="false">C555*Q555</f>
        <v>12675.25</v>
      </c>
      <c r="T555" s="19" t="n">
        <f aca="false">C555*R555</f>
        <v>134.75</v>
      </c>
      <c r="U555" s="20" t="n">
        <f aca="false">MAX(0,C555-L555)</f>
        <v>0</v>
      </c>
      <c r="V555" s="17" t="n">
        <f aca="false">U555*Q555</f>
        <v>0</v>
      </c>
      <c r="W555" s="19" t="n">
        <f aca="false">U555*R555</f>
        <v>0</v>
      </c>
      <c r="X555" s="20" t="n">
        <f aca="false">MAX(0,K555-C555)</f>
        <v>0</v>
      </c>
      <c r="Y555" s="17" t="n">
        <f aca="false">F555*PARAMETER!$B$5*Q555</f>
        <v>737590.905</v>
      </c>
      <c r="Z555" s="21" t="n">
        <f aca="false">SUMIF($Y$2:$Y$3205,"&gt;="&amp;Y555)/SUM($Y$2:$Y$3205)</f>
        <v>0.831717483349018</v>
      </c>
      <c r="AA555" s="16" t="str">
        <f aca="false">IF(Z555&lt;=PARAMETER!$B$7,"A",IF(Z555&lt;=PARAMETER!$B$8,"B","C"))</f>
        <v>B</v>
      </c>
      <c r="AB555" s="22" t="n">
        <f aca="false">G555/F555</f>
        <v>0.0720430107526882</v>
      </c>
      <c r="AC555" s="16" t="str">
        <f aca="false">IF(AB555&lt;=PARAMETER!$B$9,"X",IF(AB555&lt;=PARAMETER!$B$10,"Y","Z"))</f>
        <v>X</v>
      </c>
      <c r="AD555" s="16" t="str">
        <f aca="false">AA555&amp;AC555</f>
        <v>BX</v>
      </c>
      <c r="AE555" s="22" t="n">
        <f aca="false">DATA!I555</f>
        <v>0.24</v>
      </c>
      <c r="AF555" s="18" t="n">
        <f aca="false">DATA!L555</f>
        <v>155</v>
      </c>
      <c r="AG555" s="16" t="str">
        <f aca="false">DATA!K555</f>
        <v>C</v>
      </c>
      <c r="AH555" s="18" t="n">
        <f aca="false">IF(AE555&gt;=PARAMETER!$B$12,1,0)</f>
        <v>0</v>
      </c>
      <c r="AI555" s="18" t="n">
        <f aca="false">IF(AF555&gt;=PARAMETER!$B$13,1,0)</f>
        <v>1</v>
      </c>
      <c r="AJ555" s="18" t="n">
        <f aca="false">IF(AND(AH555=1,AI555=1),1,0)</f>
        <v>0</v>
      </c>
    </row>
    <row r="556" customFormat="false" ht="15" hidden="false" customHeight="false" outlineLevel="0" collapsed="false">
      <c r="A556" s="16" t="str">
        <f aca="false">DATA!A556</f>
        <v>ITM10554</v>
      </c>
      <c r="B556" s="16" t="str">
        <f aca="false">DATA!B556</f>
        <v>Automotive</v>
      </c>
      <c r="C556" s="17" t="n">
        <f aca="false">DATA!C556</f>
        <v>445</v>
      </c>
      <c r="D556" s="17" t="n">
        <f aca="false">DATA!D556</f>
        <v>35</v>
      </c>
      <c r="E556" s="18" t="n">
        <f aca="false">DATA!F556</f>
        <v>3</v>
      </c>
      <c r="F556" s="19" t="n">
        <f aca="false">DATA!G556</f>
        <v>40.04</v>
      </c>
      <c r="G556" s="19" t="n">
        <f aca="false">DATA!H556</f>
        <v>0.64</v>
      </c>
      <c r="H556" s="18" t="n">
        <f aca="false">DATA!E556</f>
        <v>14</v>
      </c>
      <c r="I556" s="20" t="n">
        <f aca="false">F556*E556</f>
        <v>120.12</v>
      </c>
      <c r="J556" s="20" t="n">
        <f aca="false">PARAMETER!$B$4*G556*SQRT(E556)</f>
        <v>1.82334083385209</v>
      </c>
      <c r="K556" s="20" t="n">
        <f aca="false">I556+J556</f>
        <v>121.943340833852</v>
      </c>
      <c r="L556" s="20" t="n">
        <f aca="false">K556+F556*H556</f>
        <v>682.503340833852</v>
      </c>
      <c r="M556" s="16" t="str">
        <f aca="false">IF(C556&lt;=K556,"REORDER",IF(C556&gt;L556,"OVERSTOCK","OK"))</f>
        <v>OK</v>
      </c>
      <c r="N556" s="16" t="str">
        <f aca="false">IF(C556&lt;=D556,"REORDER","OK")</f>
        <v>OK</v>
      </c>
      <c r="O556" s="18" t="n">
        <f aca="false">IF(D556&lt;I556,1,0)</f>
        <v>1</v>
      </c>
      <c r="P556" s="20" t="n">
        <f aca="false">C556/F556</f>
        <v>11.1138861138861</v>
      </c>
      <c r="Q556" s="19" t="n">
        <f aca="false">DATA!N556</f>
        <v>68.25</v>
      </c>
      <c r="R556" s="19" t="n">
        <f aca="false">DATA!O556</f>
        <v>0.77</v>
      </c>
      <c r="S556" s="17" t="n">
        <f aca="false">C556*Q556</f>
        <v>30371.25</v>
      </c>
      <c r="T556" s="19" t="n">
        <f aca="false">C556*R556</f>
        <v>342.65</v>
      </c>
      <c r="U556" s="20" t="n">
        <f aca="false">MAX(0,C556-L556)</f>
        <v>0</v>
      </c>
      <c r="V556" s="17" t="n">
        <f aca="false">U556*Q556</f>
        <v>0</v>
      </c>
      <c r="W556" s="19" t="n">
        <f aca="false">U556*R556</f>
        <v>0</v>
      </c>
      <c r="X556" s="20" t="n">
        <f aca="false">MAX(0,K556-C556)</f>
        <v>0</v>
      </c>
      <c r="Y556" s="17" t="n">
        <f aca="false">F556*PARAMETER!$B$5*Q556</f>
        <v>997446.45</v>
      </c>
      <c r="Z556" s="21" t="n">
        <f aca="false">SUMIF($Y$2:$Y$3205,"&gt;="&amp;Y556)/SUM($Y$2:$Y$3205)</f>
        <v>0.735488415160973</v>
      </c>
      <c r="AA556" s="16" t="str">
        <f aca="false">IF(Z556&lt;=PARAMETER!$B$7,"A",IF(Z556&lt;=PARAMETER!$B$8,"B","C"))</f>
        <v>A</v>
      </c>
      <c r="AB556" s="22" t="n">
        <f aca="false">G556/F556</f>
        <v>0.015984015984016</v>
      </c>
      <c r="AC556" s="16" t="str">
        <f aca="false">IF(AB556&lt;=PARAMETER!$B$9,"X",IF(AB556&lt;=PARAMETER!$B$10,"Y","Z"))</f>
        <v>X</v>
      </c>
      <c r="AD556" s="16" t="str">
        <f aca="false">AA556&amp;AC556</f>
        <v>AX</v>
      </c>
      <c r="AE556" s="22" t="n">
        <f aca="false">DATA!I556</f>
        <v>0.29</v>
      </c>
      <c r="AF556" s="18" t="n">
        <f aca="false">DATA!L556</f>
        <v>149</v>
      </c>
      <c r="AG556" s="16" t="str">
        <f aca="false">DATA!K556</f>
        <v>B</v>
      </c>
      <c r="AH556" s="18" t="n">
        <f aca="false">IF(AE556&gt;=PARAMETER!$B$12,1,0)</f>
        <v>0</v>
      </c>
      <c r="AI556" s="18" t="n">
        <f aca="false">IF(AF556&gt;=PARAMETER!$B$13,1,0)</f>
        <v>1</v>
      </c>
      <c r="AJ556" s="18" t="n">
        <f aca="false">IF(AND(AH556=1,AI556=1),1,0)</f>
        <v>0</v>
      </c>
    </row>
    <row r="557" customFormat="false" ht="15" hidden="false" customHeight="false" outlineLevel="0" collapsed="false">
      <c r="A557" s="16" t="str">
        <f aca="false">DATA!A557</f>
        <v>ITM10555</v>
      </c>
      <c r="B557" s="16" t="str">
        <f aca="false">DATA!B557</f>
        <v>Automotive</v>
      </c>
      <c r="C557" s="17" t="n">
        <f aca="false">DATA!C557</f>
        <v>274</v>
      </c>
      <c r="D557" s="17" t="n">
        <f aca="false">DATA!D557</f>
        <v>37</v>
      </c>
      <c r="E557" s="18" t="n">
        <f aca="false">DATA!F557</f>
        <v>3</v>
      </c>
      <c r="F557" s="19" t="n">
        <f aca="false">DATA!G557</f>
        <v>3.14</v>
      </c>
      <c r="G557" s="19" t="n">
        <f aca="false">DATA!H557</f>
        <v>4.77</v>
      </c>
      <c r="H557" s="18" t="n">
        <f aca="false">DATA!E557</f>
        <v>7</v>
      </c>
      <c r="I557" s="20" t="n">
        <f aca="false">F557*E557</f>
        <v>9.42</v>
      </c>
      <c r="J557" s="20" t="n">
        <f aca="false">PARAMETER!$B$4*G557*SQRT(E557)</f>
        <v>13.5895871523039</v>
      </c>
      <c r="K557" s="20" t="n">
        <f aca="false">I557+J557</f>
        <v>23.0095871523039</v>
      </c>
      <c r="L557" s="20" t="n">
        <f aca="false">K557+F557*H557</f>
        <v>44.9895871523039</v>
      </c>
      <c r="M557" s="16" t="str">
        <f aca="false">IF(C557&lt;=K557,"REORDER",IF(C557&gt;L557,"OVERSTOCK","OK"))</f>
        <v>OVERSTOCK</v>
      </c>
      <c r="N557" s="16" t="str">
        <f aca="false">IF(C557&lt;=D557,"REORDER","OK")</f>
        <v>OK</v>
      </c>
      <c r="O557" s="18" t="n">
        <f aca="false">IF(D557&lt;I557,1,0)</f>
        <v>0</v>
      </c>
      <c r="P557" s="20" t="n">
        <f aca="false">C557/F557</f>
        <v>87.2611464968153</v>
      </c>
      <c r="Q557" s="19" t="n">
        <f aca="false">DATA!N557</f>
        <v>197.62</v>
      </c>
      <c r="R557" s="19" t="n">
        <f aca="false">DATA!O557</f>
        <v>0.25</v>
      </c>
      <c r="S557" s="17" t="n">
        <f aca="false">C557*Q557</f>
        <v>54147.88</v>
      </c>
      <c r="T557" s="19" t="n">
        <f aca="false">C557*R557</f>
        <v>68.5</v>
      </c>
      <c r="U557" s="20" t="n">
        <f aca="false">MAX(0,C557-L557)</f>
        <v>229.010412847696</v>
      </c>
      <c r="V557" s="17" t="n">
        <f aca="false">U557*Q557</f>
        <v>45257.0377869617</v>
      </c>
      <c r="W557" s="19" t="n">
        <f aca="false">U557*R557</f>
        <v>57.252603211924</v>
      </c>
      <c r="X557" s="20" t="n">
        <f aca="false">MAX(0,K557-C557)</f>
        <v>0</v>
      </c>
      <c r="Y557" s="17" t="n">
        <f aca="false">F557*PARAMETER!$B$5*Q557</f>
        <v>226492.282</v>
      </c>
      <c r="Z557" s="21" t="n">
        <f aca="false">SUMIF($Y$2:$Y$3205,"&gt;="&amp;Y557)/SUM($Y$2:$Y$3205)</f>
        <v>0.977958777900144</v>
      </c>
      <c r="AA557" s="16" t="str">
        <f aca="false">IF(Z557&lt;=PARAMETER!$B$7,"A",IF(Z557&lt;=PARAMETER!$B$8,"B","C"))</f>
        <v>C</v>
      </c>
      <c r="AB557" s="22" t="n">
        <f aca="false">G557/F557</f>
        <v>1.51910828025478</v>
      </c>
      <c r="AC557" s="16" t="str">
        <f aca="false">IF(AB557&lt;=PARAMETER!$B$9,"X",IF(AB557&lt;=PARAMETER!$B$10,"Y","Z"))</f>
        <v>Z</v>
      </c>
      <c r="AD557" s="16" t="str">
        <f aca="false">AA557&amp;AC557</f>
        <v>CZ</v>
      </c>
      <c r="AE557" s="22" t="n">
        <f aca="false">DATA!I557</f>
        <v>0.46</v>
      </c>
      <c r="AF557" s="18" t="n">
        <f aca="false">DATA!L557</f>
        <v>153</v>
      </c>
      <c r="AG557" s="16" t="str">
        <f aca="false">DATA!K557</f>
        <v>C</v>
      </c>
      <c r="AH557" s="18" t="n">
        <f aca="false">IF(AE557&gt;=PARAMETER!$B$12,1,0)</f>
        <v>0</v>
      </c>
      <c r="AI557" s="18" t="n">
        <f aca="false">IF(AF557&gt;=PARAMETER!$B$13,1,0)</f>
        <v>1</v>
      </c>
      <c r="AJ557" s="18" t="n">
        <f aca="false">IF(AND(AH557=1,AI557=1),1,0)</f>
        <v>0</v>
      </c>
    </row>
    <row r="558" customFormat="false" ht="15" hidden="false" customHeight="false" outlineLevel="0" collapsed="false">
      <c r="A558" s="16" t="str">
        <f aca="false">DATA!A558</f>
        <v>ITM10556</v>
      </c>
      <c r="B558" s="16" t="str">
        <f aca="false">DATA!B558</f>
        <v>Groceries</v>
      </c>
      <c r="C558" s="17" t="n">
        <f aca="false">DATA!C558</f>
        <v>190</v>
      </c>
      <c r="D558" s="17" t="n">
        <f aca="false">DATA!D558</f>
        <v>12</v>
      </c>
      <c r="E558" s="18" t="n">
        <f aca="false">DATA!F558</f>
        <v>7</v>
      </c>
      <c r="F558" s="19" t="n">
        <f aca="false">DATA!G558</f>
        <v>28.78</v>
      </c>
      <c r="G558" s="19" t="n">
        <f aca="false">DATA!H558</f>
        <v>4.6</v>
      </c>
      <c r="H558" s="18" t="n">
        <f aca="false">DATA!E558</f>
        <v>11</v>
      </c>
      <c r="I558" s="20" t="n">
        <f aca="false">F558*E558</f>
        <v>201.46</v>
      </c>
      <c r="J558" s="20" t="n">
        <f aca="false">PARAMETER!$B$4*G558*SQRT(E558)</f>
        <v>20.0186187440745</v>
      </c>
      <c r="K558" s="20" t="n">
        <f aca="false">I558+J558</f>
        <v>221.478618744075</v>
      </c>
      <c r="L558" s="20" t="n">
        <f aca="false">K558+F558*H558</f>
        <v>538.058618744075</v>
      </c>
      <c r="M558" s="16" t="str">
        <f aca="false">IF(C558&lt;=K558,"REORDER",IF(C558&gt;L558,"OVERSTOCK","OK"))</f>
        <v>REORDER</v>
      </c>
      <c r="N558" s="16" t="str">
        <f aca="false">IF(C558&lt;=D558,"REORDER","OK")</f>
        <v>OK</v>
      </c>
      <c r="O558" s="18" t="n">
        <f aca="false">IF(D558&lt;I558,1,0)</f>
        <v>1</v>
      </c>
      <c r="P558" s="20" t="n">
        <f aca="false">C558/F558</f>
        <v>6.60180681028492</v>
      </c>
      <c r="Q558" s="19" t="n">
        <f aca="false">DATA!N558</f>
        <v>139.44</v>
      </c>
      <c r="R558" s="19" t="n">
        <f aca="false">DATA!O558</f>
        <v>0.95</v>
      </c>
      <c r="S558" s="17" t="n">
        <f aca="false">C558*Q558</f>
        <v>26493.6</v>
      </c>
      <c r="T558" s="19" t="n">
        <f aca="false">C558*R558</f>
        <v>180.5</v>
      </c>
      <c r="U558" s="20" t="n">
        <f aca="false">MAX(0,C558-L558)</f>
        <v>0</v>
      </c>
      <c r="V558" s="17" t="n">
        <f aca="false">U558*Q558</f>
        <v>0</v>
      </c>
      <c r="W558" s="19" t="n">
        <f aca="false">U558*R558</f>
        <v>0</v>
      </c>
      <c r="X558" s="20" t="n">
        <f aca="false">MAX(0,K558-C558)</f>
        <v>31.4786187440745</v>
      </c>
      <c r="Y558" s="17" t="n">
        <f aca="false">F558*PARAMETER!$B$5*Q558</f>
        <v>1464775.368</v>
      </c>
      <c r="Z558" s="21" t="n">
        <f aca="false">SUMIF($Y$2:$Y$3205,"&gt;="&amp;Y558)/SUM($Y$2:$Y$3205)</f>
        <v>0.540423230665937</v>
      </c>
      <c r="AA558" s="16" t="str">
        <f aca="false">IF(Z558&lt;=PARAMETER!$B$7,"A",IF(Z558&lt;=PARAMETER!$B$8,"B","C"))</f>
        <v>A</v>
      </c>
      <c r="AB558" s="22" t="n">
        <f aca="false">G558/F558</f>
        <v>0.159833217512161</v>
      </c>
      <c r="AC558" s="16" t="str">
        <f aca="false">IF(AB558&lt;=PARAMETER!$B$9,"X",IF(AB558&lt;=PARAMETER!$B$10,"Y","Z"))</f>
        <v>X</v>
      </c>
      <c r="AD558" s="16" t="str">
        <f aca="false">AA558&amp;AC558</f>
        <v>AX</v>
      </c>
      <c r="AE558" s="22" t="n">
        <f aca="false">DATA!I558</f>
        <v>0.77</v>
      </c>
      <c r="AF558" s="18" t="n">
        <f aca="false">DATA!L558</f>
        <v>36</v>
      </c>
      <c r="AG558" s="16" t="str">
        <f aca="false">DATA!K558</f>
        <v>B</v>
      </c>
      <c r="AH558" s="18" t="n">
        <f aca="false">IF(AE558&gt;=PARAMETER!$B$12,1,0)</f>
        <v>1</v>
      </c>
      <c r="AI558" s="18" t="n">
        <f aca="false">IF(AF558&gt;=PARAMETER!$B$13,1,0)</f>
        <v>0</v>
      </c>
      <c r="AJ558" s="18" t="n">
        <f aca="false">IF(AND(AH558=1,AI558=1),1,0)</f>
        <v>0</v>
      </c>
    </row>
    <row r="559" customFormat="false" ht="15" hidden="false" customHeight="false" outlineLevel="0" collapsed="false">
      <c r="A559" s="16" t="str">
        <f aca="false">DATA!A559</f>
        <v>ITM10557</v>
      </c>
      <c r="B559" s="16" t="str">
        <f aca="false">DATA!B559</f>
        <v>Automotive</v>
      </c>
      <c r="C559" s="17" t="n">
        <f aca="false">DATA!C559</f>
        <v>488</v>
      </c>
      <c r="D559" s="17" t="n">
        <f aca="false">DATA!D559</f>
        <v>84</v>
      </c>
      <c r="E559" s="18" t="n">
        <f aca="false">DATA!F559</f>
        <v>6</v>
      </c>
      <c r="F559" s="19" t="n">
        <f aca="false">DATA!G559</f>
        <v>20.51</v>
      </c>
      <c r="G559" s="19" t="n">
        <f aca="false">DATA!H559</f>
        <v>5.74</v>
      </c>
      <c r="H559" s="18" t="n">
        <f aca="false">DATA!E559</f>
        <v>3</v>
      </c>
      <c r="I559" s="20" t="n">
        <f aca="false">F559*E559</f>
        <v>123.06</v>
      </c>
      <c r="J559" s="20" t="n">
        <f aca="false">PARAMETER!$B$4*G559*SQRT(E559)</f>
        <v>23.1267589828087</v>
      </c>
      <c r="K559" s="20" t="n">
        <f aca="false">I559+J559</f>
        <v>146.186758982809</v>
      </c>
      <c r="L559" s="20" t="n">
        <f aca="false">K559+F559*H559</f>
        <v>207.716758982809</v>
      </c>
      <c r="M559" s="16" t="str">
        <f aca="false">IF(C559&lt;=K559,"REORDER",IF(C559&gt;L559,"OVERSTOCK","OK"))</f>
        <v>OVERSTOCK</v>
      </c>
      <c r="N559" s="16" t="str">
        <f aca="false">IF(C559&lt;=D559,"REORDER","OK")</f>
        <v>OK</v>
      </c>
      <c r="O559" s="18" t="n">
        <f aca="false">IF(D559&lt;I559,1,0)</f>
        <v>1</v>
      </c>
      <c r="P559" s="20" t="n">
        <f aca="false">C559/F559</f>
        <v>23.7932715748415</v>
      </c>
      <c r="Q559" s="19" t="n">
        <f aca="false">DATA!N559</f>
        <v>67.94</v>
      </c>
      <c r="R559" s="19" t="n">
        <f aca="false">DATA!O559</f>
        <v>1.41</v>
      </c>
      <c r="S559" s="17" t="n">
        <f aca="false">C559*Q559</f>
        <v>33154.72</v>
      </c>
      <c r="T559" s="19" t="n">
        <f aca="false">C559*R559</f>
        <v>688.08</v>
      </c>
      <c r="U559" s="20" t="n">
        <f aca="false">MAX(0,C559-L559)</f>
        <v>280.283241017191</v>
      </c>
      <c r="V559" s="17" t="n">
        <f aca="false">U559*Q559</f>
        <v>19042.443394708</v>
      </c>
      <c r="W559" s="19" t="n">
        <f aca="false">U559*R559</f>
        <v>395.19936983424</v>
      </c>
      <c r="X559" s="20" t="n">
        <f aca="false">MAX(0,K559-C559)</f>
        <v>0</v>
      </c>
      <c r="Y559" s="17" t="n">
        <f aca="false">F559*PARAMETER!$B$5*Q559</f>
        <v>508609.031</v>
      </c>
      <c r="Z559" s="21" t="n">
        <f aca="false">SUMIF($Y$2:$Y$3205,"&gt;="&amp;Y559)/SUM($Y$2:$Y$3205)</f>
        <v>0.902895685025951</v>
      </c>
      <c r="AA559" s="16" t="str">
        <f aca="false">IF(Z559&lt;=PARAMETER!$B$7,"A",IF(Z559&lt;=PARAMETER!$B$8,"B","C"))</f>
        <v>B</v>
      </c>
      <c r="AB559" s="22" t="n">
        <f aca="false">G559/F559</f>
        <v>0.279863481228669</v>
      </c>
      <c r="AC559" s="16" t="str">
        <f aca="false">IF(AB559&lt;=PARAMETER!$B$9,"X",IF(AB559&lt;=PARAMETER!$B$10,"Y","Z"))</f>
        <v>Y</v>
      </c>
      <c r="AD559" s="16" t="str">
        <f aca="false">AA559&amp;AC559</f>
        <v>BY</v>
      </c>
      <c r="AE559" s="22" t="n">
        <f aca="false">DATA!I559</f>
        <v>0.33</v>
      </c>
      <c r="AF559" s="18" t="n">
        <f aca="false">DATA!L559</f>
        <v>109</v>
      </c>
      <c r="AG559" s="16" t="str">
        <f aca="false">DATA!K559</f>
        <v>C</v>
      </c>
      <c r="AH559" s="18" t="n">
        <f aca="false">IF(AE559&gt;=PARAMETER!$B$12,1,0)</f>
        <v>0</v>
      </c>
      <c r="AI559" s="18" t="n">
        <f aca="false">IF(AF559&gt;=PARAMETER!$B$13,1,0)</f>
        <v>1</v>
      </c>
      <c r="AJ559" s="18" t="n">
        <f aca="false">IF(AND(AH559=1,AI559=1),1,0)</f>
        <v>0</v>
      </c>
    </row>
    <row r="560" customFormat="false" ht="15" hidden="false" customHeight="false" outlineLevel="0" collapsed="false">
      <c r="A560" s="16" t="str">
        <f aca="false">DATA!A560</f>
        <v>ITM10558</v>
      </c>
      <c r="B560" s="16" t="str">
        <f aca="false">DATA!B560</f>
        <v>Electronics</v>
      </c>
      <c r="C560" s="17" t="n">
        <f aca="false">DATA!C560</f>
        <v>235</v>
      </c>
      <c r="D560" s="17" t="n">
        <f aca="false">DATA!D560</f>
        <v>47</v>
      </c>
      <c r="E560" s="18" t="n">
        <f aca="false">DATA!F560</f>
        <v>9</v>
      </c>
      <c r="F560" s="19" t="n">
        <f aca="false">DATA!G560</f>
        <v>38.83</v>
      </c>
      <c r="G560" s="19" t="n">
        <f aca="false">DATA!H560</f>
        <v>8.42</v>
      </c>
      <c r="H560" s="18" t="n">
        <f aca="false">DATA!E560</f>
        <v>11</v>
      </c>
      <c r="I560" s="20" t="n">
        <f aca="false">F560*E560</f>
        <v>349.47</v>
      </c>
      <c r="J560" s="20" t="n">
        <f aca="false">PARAMETER!$B$4*G560*SQRT(E560)</f>
        <v>41.5490026167942</v>
      </c>
      <c r="K560" s="20" t="n">
        <f aca="false">I560+J560</f>
        <v>391.019002616794</v>
      </c>
      <c r="L560" s="20" t="n">
        <f aca="false">K560+F560*H560</f>
        <v>818.149002616794</v>
      </c>
      <c r="M560" s="16" t="str">
        <f aca="false">IF(C560&lt;=K560,"REORDER",IF(C560&gt;L560,"OVERSTOCK","OK"))</f>
        <v>REORDER</v>
      </c>
      <c r="N560" s="16" t="str">
        <f aca="false">IF(C560&lt;=D560,"REORDER","OK")</f>
        <v>OK</v>
      </c>
      <c r="O560" s="18" t="n">
        <f aca="false">IF(D560&lt;I560,1,0)</f>
        <v>1</v>
      </c>
      <c r="P560" s="20" t="n">
        <f aca="false">C560/F560</f>
        <v>6.05202163275818</v>
      </c>
      <c r="Q560" s="19" t="n">
        <f aca="false">DATA!N560</f>
        <v>72.53</v>
      </c>
      <c r="R560" s="19" t="n">
        <f aca="false">DATA!O560</f>
        <v>0.19</v>
      </c>
      <c r="S560" s="17" t="n">
        <f aca="false">C560*Q560</f>
        <v>17044.55</v>
      </c>
      <c r="T560" s="19" t="n">
        <f aca="false">C560*R560</f>
        <v>44.65</v>
      </c>
      <c r="U560" s="20" t="n">
        <f aca="false">MAX(0,C560-L560)</f>
        <v>0</v>
      </c>
      <c r="V560" s="17" t="n">
        <f aca="false">U560*Q560</f>
        <v>0</v>
      </c>
      <c r="W560" s="19" t="n">
        <f aca="false">U560*R560</f>
        <v>0</v>
      </c>
      <c r="X560" s="20" t="n">
        <f aca="false">MAX(0,K560-C560)</f>
        <v>156.019002616794</v>
      </c>
      <c r="Y560" s="17" t="n">
        <f aca="false">F560*PARAMETER!$B$5*Q560</f>
        <v>1027964.0635</v>
      </c>
      <c r="Z560" s="21" t="n">
        <f aca="false">SUMIF($Y$2:$Y$3205,"&gt;="&amp;Y560)/SUM($Y$2:$Y$3205)</f>
        <v>0.717394002319198</v>
      </c>
      <c r="AA560" s="16" t="str">
        <f aca="false">IF(Z560&lt;=PARAMETER!$B$7,"A",IF(Z560&lt;=PARAMETER!$B$8,"B","C"))</f>
        <v>A</v>
      </c>
      <c r="AB560" s="22" t="n">
        <f aca="false">G560/F560</f>
        <v>0.216842647437548</v>
      </c>
      <c r="AC560" s="16" t="str">
        <f aca="false">IF(AB560&lt;=PARAMETER!$B$9,"X",IF(AB560&lt;=PARAMETER!$B$10,"Y","Z"))</f>
        <v>X</v>
      </c>
      <c r="AD560" s="16" t="str">
        <f aca="false">AA560&amp;AC560</f>
        <v>AX</v>
      </c>
      <c r="AE560" s="22" t="n">
        <f aca="false">DATA!I560</f>
        <v>0.73</v>
      </c>
      <c r="AF560" s="18" t="n">
        <f aca="false">DATA!L560</f>
        <v>154</v>
      </c>
      <c r="AG560" s="16" t="str">
        <f aca="false">DATA!K560</f>
        <v>A</v>
      </c>
      <c r="AH560" s="18" t="n">
        <f aca="false">IF(AE560&gt;=PARAMETER!$B$12,1,0)</f>
        <v>0</v>
      </c>
      <c r="AI560" s="18" t="n">
        <f aca="false">IF(AF560&gt;=PARAMETER!$B$13,1,0)</f>
        <v>1</v>
      </c>
      <c r="AJ560" s="18" t="n">
        <f aca="false">IF(AND(AH560=1,AI560=1),1,0)</f>
        <v>0</v>
      </c>
    </row>
    <row r="561" customFormat="false" ht="15" hidden="false" customHeight="false" outlineLevel="0" collapsed="false">
      <c r="A561" s="16" t="str">
        <f aca="false">DATA!A561</f>
        <v>ITM10559</v>
      </c>
      <c r="B561" s="16" t="str">
        <f aca="false">DATA!B561</f>
        <v>Pharma</v>
      </c>
      <c r="C561" s="17" t="n">
        <f aca="false">DATA!C561</f>
        <v>189</v>
      </c>
      <c r="D561" s="17" t="n">
        <f aca="false">DATA!D561</f>
        <v>70</v>
      </c>
      <c r="E561" s="18" t="n">
        <f aca="false">DATA!F561</f>
        <v>3</v>
      </c>
      <c r="F561" s="19" t="n">
        <f aca="false">DATA!G561</f>
        <v>2.88</v>
      </c>
      <c r="G561" s="19" t="n">
        <f aca="false">DATA!H561</f>
        <v>8.12</v>
      </c>
      <c r="H561" s="18" t="n">
        <f aca="false">DATA!E561</f>
        <v>12</v>
      </c>
      <c r="I561" s="20" t="n">
        <f aca="false">F561*E561</f>
        <v>8.64</v>
      </c>
      <c r="J561" s="20" t="n">
        <f aca="false">PARAMETER!$B$4*G561*SQRT(E561)</f>
        <v>23.1336368294984</v>
      </c>
      <c r="K561" s="20" t="n">
        <f aca="false">I561+J561</f>
        <v>31.7736368294984</v>
      </c>
      <c r="L561" s="20" t="n">
        <f aca="false">K561+F561*H561</f>
        <v>66.3336368294984</v>
      </c>
      <c r="M561" s="16" t="str">
        <f aca="false">IF(C561&lt;=K561,"REORDER",IF(C561&gt;L561,"OVERSTOCK","OK"))</f>
        <v>OVERSTOCK</v>
      </c>
      <c r="N561" s="16" t="str">
        <f aca="false">IF(C561&lt;=D561,"REORDER","OK")</f>
        <v>OK</v>
      </c>
      <c r="O561" s="18" t="n">
        <f aca="false">IF(D561&lt;I561,1,0)</f>
        <v>0</v>
      </c>
      <c r="P561" s="20" t="n">
        <f aca="false">C561/F561</f>
        <v>65.625</v>
      </c>
      <c r="Q561" s="19" t="n">
        <f aca="false">DATA!N561</f>
        <v>92.58</v>
      </c>
      <c r="R561" s="19" t="n">
        <f aca="false">DATA!O561</f>
        <v>1.53</v>
      </c>
      <c r="S561" s="17" t="n">
        <f aca="false">C561*Q561</f>
        <v>17497.62</v>
      </c>
      <c r="T561" s="19" t="n">
        <f aca="false">C561*R561</f>
        <v>289.17</v>
      </c>
      <c r="U561" s="20" t="n">
        <f aca="false">MAX(0,C561-L561)</f>
        <v>122.666363170502</v>
      </c>
      <c r="V561" s="17" t="n">
        <f aca="false">U561*Q561</f>
        <v>11356.451902325</v>
      </c>
      <c r="W561" s="19" t="n">
        <f aca="false">U561*R561</f>
        <v>187.679535650867</v>
      </c>
      <c r="X561" s="20" t="n">
        <f aca="false">MAX(0,K561-C561)</f>
        <v>0</v>
      </c>
      <c r="Y561" s="17" t="n">
        <f aca="false">F561*PARAMETER!$B$5*Q561</f>
        <v>97320.096</v>
      </c>
      <c r="Z561" s="21" t="n">
        <f aca="false">SUMIF($Y$2:$Y$3205,"&gt;="&amp;Y561)/SUM($Y$2:$Y$3205)</f>
        <v>0.996453675754009</v>
      </c>
      <c r="AA561" s="16" t="str">
        <f aca="false">IF(Z561&lt;=PARAMETER!$B$7,"A",IF(Z561&lt;=PARAMETER!$B$8,"B","C"))</f>
        <v>C</v>
      </c>
      <c r="AB561" s="22" t="n">
        <f aca="false">G561/F561</f>
        <v>2.81944444444444</v>
      </c>
      <c r="AC561" s="16" t="str">
        <f aca="false">IF(AB561&lt;=PARAMETER!$B$9,"X",IF(AB561&lt;=PARAMETER!$B$10,"Y","Z"))</f>
        <v>Z</v>
      </c>
      <c r="AD561" s="16" t="str">
        <f aca="false">AA561&amp;AC561</f>
        <v>CZ</v>
      </c>
      <c r="AE561" s="22" t="n">
        <f aca="false">DATA!I561</f>
        <v>0.54</v>
      </c>
      <c r="AF561" s="18" t="n">
        <f aca="false">DATA!L561</f>
        <v>94</v>
      </c>
      <c r="AG561" s="16" t="str">
        <f aca="false">DATA!K561</f>
        <v>A</v>
      </c>
      <c r="AH561" s="18" t="n">
        <f aca="false">IF(AE561&gt;=PARAMETER!$B$12,1,0)</f>
        <v>0</v>
      </c>
      <c r="AI561" s="18" t="n">
        <f aca="false">IF(AF561&gt;=PARAMETER!$B$13,1,0)</f>
        <v>0</v>
      </c>
      <c r="AJ561" s="18" t="n">
        <f aca="false">IF(AND(AH561=1,AI561=1),1,0)</f>
        <v>0</v>
      </c>
    </row>
    <row r="562" customFormat="false" ht="15" hidden="false" customHeight="false" outlineLevel="0" collapsed="false">
      <c r="A562" s="16" t="str">
        <f aca="false">DATA!A562</f>
        <v>ITM10560</v>
      </c>
      <c r="B562" s="16" t="str">
        <f aca="false">DATA!B562</f>
        <v>Electronics</v>
      </c>
      <c r="C562" s="17" t="n">
        <f aca="false">DATA!C562</f>
        <v>271</v>
      </c>
      <c r="D562" s="17" t="n">
        <f aca="false">DATA!D562</f>
        <v>87</v>
      </c>
      <c r="E562" s="18" t="n">
        <f aca="false">DATA!F562</f>
        <v>3</v>
      </c>
      <c r="F562" s="19" t="n">
        <f aca="false">DATA!G562</f>
        <v>20.68</v>
      </c>
      <c r="G562" s="19" t="n">
        <f aca="false">DATA!H562</f>
        <v>1.45</v>
      </c>
      <c r="H562" s="18" t="n">
        <f aca="false">DATA!E562</f>
        <v>9</v>
      </c>
      <c r="I562" s="20" t="n">
        <f aca="false">F562*E562</f>
        <v>62.04</v>
      </c>
      <c r="J562" s="20" t="n">
        <f aca="false">PARAMETER!$B$4*G562*SQRT(E562)</f>
        <v>4.13100657669614</v>
      </c>
      <c r="K562" s="20" t="n">
        <f aca="false">I562+J562</f>
        <v>66.1710065766961</v>
      </c>
      <c r="L562" s="20" t="n">
        <f aca="false">K562+F562*H562</f>
        <v>252.291006576696</v>
      </c>
      <c r="M562" s="16" t="str">
        <f aca="false">IF(C562&lt;=K562,"REORDER",IF(C562&gt;L562,"OVERSTOCK","OK"))</f>
        <v>OVERSTOCK</v>
      </c>
      <c r="N562" s="16" t="str">
        <f aca="false">IF(C562&lt;=D562,"REORDER","OK")</f>
        <v>OK</v>
      </c>
      <c r="O562" s="18" t="n">
        <f aca="false">IF(D562&lt;I562,1,0)</f>
        <v>0</v>
      </c>
      <c r="P562" s="20" t="n">
        <f aca="false">C562/F562</f>
        <v>13.1044487427466</v>
      </c>
      <c r="Q562" s="19" t="n">
        <f aca="false">DATA!N562</f>
        <v>128.14</v>
      </c>
      <c r="R562" s="19" t="n">
        <f aca="false">DATA!O562</f>
        <v>1.91</v>
      </c>
      <c r="S562" s="17" t="n">
        <f aca="false">C562*Q562</f>
        <v>34725.94</v>
      </c>
      <c r="T562" s="19" t="n">
        <f aca="false">C562*R562</f>
        <v>517.61</v>
      </c>
      <c r="U562" s="20" t="n">
        <f aca="false">MAX(0,C562-L562)</f>
        <v>18.7089934233039</v>
      </c>
      <c r="V562" s="17" t="n">
        <f aca="false">U562*Q562</f>
        <v>2397.37041726216</v>
      </c>
      <c r="W562" s="19" t="n">
        <f aca="false">U562*R562</f>
        <v>35.7341774385104</v>
      </c>
      <c r="X562" s="20" t="n">
        <f aca="false">MAX(0,K562-C562)</f>
        <v>0</v>
      </c>
      <c r="Y562" s="17" t="n">
        <f aca="false">F562*PARAMETER!$B$5*Q562</f>
        <v>967226.348</v>
      </c>
      <c r="Z562" s="21" t="n">
        <f aca="false">SUMIF($Y$2:$Y$3205,"&gt;="&amp;Y562)/SUM($Y$2:$Y$3205)</f>
        <v>0.74988199356306</v>
      </c>
      <c r="AA562" s="16" t="str">
        <f aca="false">IF(Z562&lt;=PARAMETER!$B$7,"A",IF(Z562&lt;=PARAMETER!$B$8,"B","C"))</f>
        <v>A</v>
      </c>
      <c r="AB562" s="22" t="n">
        <f aca="false">G562/F562</f>
        <v>0.0701160541586074</v>
      </c>
      <c r="AC562" s="16" t="str">
        <f aca="false">IF(AB562&lt;=PARAMETER!$B$9,"X",IF(AB562&lt;=PARAMETER!$B$10,"Y","Z"))</f>
        <v>X</v>
      </c>
      <c r="AD562" s="16" t="str">
        <f aca="false">AA562&amp;AC562</f>
        <v>AX</v>
      </c>
      <c r="AE562" s="22" t="n">
        <f aca="false">DATA!I562</f>
        <v>0.9</v>
      </c>
      <c r="AF562" s="18" t="n">
        <f aca="false">DATA!L562</f>
        <v>128</v>
      </c>
      <c r="AG562" s="16" t="str">
        <f aca="false">DATA!K562</f>
        <v>C</v>
      </c>
      <c r="AH562" s="18" t="n">
        <f aca="false">IF(AE562&gt;=PARAMETER!$B$12,1,0)</f>
        <v>1</v>
      </c>
      <c r="AI562" s="18" t="n">
        <f aca="false">IF(AF562&gt;=PARAMETER!$B$13,1,0)</f>
        <v>1</v>
      </c>
      <c r="AJ562" s="18" t="n">
        <f aca="false">IF(AND(AH562=1,AI562=1),1,0)</f>
        <v>1</v>
      </c>
    </row>
    <row r="563" customFormat="false" ht="15" hidden="false" customHeight="false" outlineLevel="0" collapsed="false">
      <c r="A563" s="16" t="str">
        <f aca="false">DATA!A563</f>
        <v>ITM10561</v>
      </c>
      <c r="B563" s="16" t="str">
        <f aca="false">DATA!B563</f>
        <v>Electronics</v>
      </c>
      <c r="C563" s="17" t="n">
        <f aca="false">DATA!C563</f>
        <v>379</v>
      </c>
      <c r="D563" s="17" t="n">
        <f aca="false">DATA!D563</f>
        <v>60</v>
      </c>
      <c r="E563" s="18" t="n">
        <f aca="false">DATA!F563</f>
        <v>8</v>
      </c>
      <c r="F563" s="19" t="n">
        <f aca="false">DATA!G563</f>
        <v>40.15</v>
      </c>
      <c r="G563" s="19" t="n">
        <f aca="false">DATA!H563</f>
        <v>9.37</v>
      </c>
      <c r="H563" s="18" t="n">
        <f aca="false">DATA!E563</f>
        <v>6</v>
      </c>
      <c r="I563" s="20" t="n">
        <f aca="false">F563*E563</f>
        <v>321.2</v>
      </c>
      <c r="J563" s="20" t="n">
        <f aca="false">PARAMETER!$B$4*G563*SQRT(E563)</f>
        <v>43.5925065198017</v>
      </c>
      <c r="K563" s="20" t="n">
        <f aca="false">I563+J563</f>
        <v>364.792506519802</v>
      </c>
      <c r="L563" s="20" t="n">
        <f aca="false">K563+F563*H563</f>
        <v>605.692506519802</v>
      </c>
      <c r="M563" s="16" t="str">
        <f aca="false">IF(C563&lt;=K563,"REORDER",IF(C563&gt;L563,"OVERSTOCK","OK"))</f>
        <v>OK</v>
      </c>
      <c r="N563" s="16" t="str">
        <f aca="false">IF(C563&lt;=D563,"REORDER","OK")</f>
        <v>OK</v>
      </c>
      <c r="O563" s="18" t="n">
        <f aca="false">IF(D563&lt;I563,1,0)</f>
        <v>1</v>
      </c>
      <c r="P563" s="20" t="n">
        <f aca="false">C563/F563</f>
        <v>9.43960149439602</v>
      </c>
      <c r="Q563" s="19" t="n">
        <f aca="false">DATA!N563</f>
        <v>180.62</v>
      </c>
      <c r="R563" s="19" t="n">
        <f aca="false">DATA!O563</f>
        <v>0.12</v>
      </c>
      <c r="S563" s="17" t="n">
        <f aca="false">C563*Q563</f>
        <v>68454.98</v>
      </c>
      <c r="T563" s="19" t="n">
        <f aca="false">C563*R563</f>
        <v>45.48</v>
      </c>
      <c r="U563" s="20" t="n">
        <f aca="false">MAX(0,C563-L563)</f>
        <v>0</v>
      </c>
      <c r="V563" s="17" t="n">
        <f aca="false">U563*Q563</f>
        <v>0</v>
      </c>
      <c r="W563" s="19" t="n">
        <f aca="false">U563*R563</f>
        <v>0</v>
      </c>
      <c r="X563" s="20" t="n">
        <f aca="false">MAX(0,K563-C563)</f>
        <v>0</v>
      </c>
      <c r="Y563" s="17" t="n">
        <f aca="false">F563*PARAMETER!$B$5*Q563</f>
        <v>2646940.945</v>
      </c>
      <c r="Z563" s="21" t="n">
        <f aca="false">SUMIF($Y$2:$Y$3205,"&gt;="&amp;Y563)/SUM($Y$2:$Y$3205)</f>
        <v>0.138996618578478</v>
      </c>
      <c r="AA563" s="16" t="str">
        <f aca="false">IF(Z563&lt;=PARAMETER!$B$7,"A",IF(Z563&lt;=PARAMETER!$B$8,"B","C"))</f>
        <v>A</v>
      </c>
      <c r="AB563" s="22" t="n">
        <f aca="false">G563/F563</f>
        <v>0.233374844333748</v>
      </c>
      <c r="AC563" s="16" t="str">
        <f aca="false">IF(AB563&lt;=PARAMETER!$B$9,"X",IF(AB563&lt;=PARAMETER!$B$10,"Y","Z"))</f>
        <v>X</v>
      </c>
      <c r="AD563" s="16" t="str">
        <f aca="false">AA563&amp;AC563</f>
        <v>AX</v>
      </c>
      <c r="AE563" s="22" t="n">
        <f aca="false">DATA!I563</f>
        <v>0.31</v>
      </c>
      <c r="AF563" s="18" t="n">
        <f aca="false">DATA!L563</f>
        <v>40</v>
      </c>
      <c r="AG563" s="16" t="str">
        <f aca="false">DATA!K563</f>
        <v>B</v>
      </c>
      <c r="AH563" s="18" t="n">
        <f aca="false">IF(AE563&gt;=PARAMETER!$B$12,1,0)</f>
        <v>0</v>
      </c>
      <c r="AI563" s="18" t="n">
        <f aca="false">IF(AF563&gt;=PARAMETER!$B$13,1,0)</f>
        <v>0</v>
      </c>
      <c r="AJ563" s="18" t="n">
        <f aca="false">IF(AND(AH563=1,AI563=1),1,0)</f>
        <v>0</v>
      </c>
    </row>
    <row r="564" customFormat="false" ht="15" hidden="false" customHeight="false" outlineLevel="0" collapsed="false">
      <c r="A564" s="16" t="str">
        <f aca="false">DATA!A564</f>
        <v>ITM10562</v>
      </c>
      <c r="B564" s="16" t="str">
        <f aca="false">DATA!B564</f>
        <v>Automotive</v>
      </c>
      <c r="C564" s="17" t="n">
        <f aca="false">DATA!C564</f>
        <v>341</v>
      </c>
      <c r="D564" s="17" t="n">
        <f aca="false">DATA!D564</f>
        <v>99</v>
      </c>
      <c r="E564" s="18" t="n">
        <f aca="false">DATA!F564</f>
        <v>7</v>
      </c>
      <c r="F564" s="19" t="n">
        <f aca="false">DATA!G564</f>
        <v>26.61</v>
      </c>
      <c r="G564" s="19" t="n">
        <f aca="false">DATA!H564</f>
        <v>1.55</v>
      </c>
      <c r="H564" s="18" t="n">
        <f aca="false">DATA!E564</f>
        <v>5</v>
      </c>
      <c r="I564" s="20" t="n">
        <f aca="false">F564*E564</f>
        <v>186.27</v>
      </c>
      <c r="J564" s="20" t="n">
        <f aca="false">PARAMETER!$B$4*G564*SQRT(E564)</f>
        <v>6.74540414202512</v>
      </c>
      <c r="K564" s="20" t="n">
        <f aca="false">I564+J564</f>
        <v>193.015404142025</v>
      </c>
      <c r="L564" s="20" t="n">
        <f aca="false">K564+F564*H564</f>
        <v>326.065404142025</v>
      </c>
      <c r="M564" s="16" t="str">
        <f aca="false">IF(C564&lt;=K564,"REORDER",IF(C564&gt;L564,"OVERSTOCK","OK"))</f>
        <v>OVERSTOCK</v>
      </c>
      <c r="N564" s="16" t="str">
        <f aca="false">IF(C564&lt;=D564,"REORDER","OK")</f>
        <v>OK</v>
      </c>
      <c r="O564" s="18" t="n">
        <f aca="false">IF(D564&lt;I564,1,0)</f>
        <v>1</v>
      </c>
      <c r="P564" s="20" t="n">
        <f aca="false">C564/F564</f>
        <v>12.814731304021</v>
      </c>
      <c r="Q564" s="19" t="n">
        <f aca="false">DATA!N564</f>
        <v>47.68</v>
      </c>
      <c r="R564" s="19" t="n">
        <f aca="false">DATA!O564</f>
        <v>0.47</v>
      </c>
      <c r="S564" s="17" t="n">
        <f aca="false">C564*Q564</f>
        <v>16258.88</v>
      </c>
      <c r="T564" s="19" t="n">
        <f aca="false">C564*R564</f>
        <v>160.27</v>
      </c>
      <c r="U564" s="20" t="n">
        <f aca="false">MAX(0,C564-L564)</f>
        <v>14.9345958579749</v>
      </c>
      <c r="V564" s="17" t="n">
        <f aca="false">U564*Q564</f>
        <v>712.081530508243</v>
      </c>
      <c r="W564" s="19" t="n">
        <f aca="false">U564*R564</f>
        <v>7.0192600532482</v>
      </c>
      <c r="X564" s="20" t="n">
        <f aca="false">MAX(0,K564-C564)</f>
        <v>0</v>
      </c>
      <c r="Y564" s="17" t="n">
        <f aca="false">F564*PARAMETER!$B$5*Q564</f>
        <v>463099.152</v>
      </c>
      <c r="Z564" s="21" t="n">
        <f aca="false">SUMIF($Y$2:$Y$3205,"&gt;="&amp;Y564)/SUM($Y$2:$Y$3205)</f>
        <v>0.917154991632009</v>
      </c>
      <c r="AA564" s="16" t="str">
        <f aca="false">IF(Z564&lt;=PARAMETER!$B$7,"A",IF(Z564&lt;=PARAMETER!$B$8,"B","C"))</f>
        <v>B</v>
      </c>
      <c r="AB564" s="22" t="n">
        <f aca="false">G564/F564</f>
        <v>0.0582487786546411</v>
      </c>
      <c r="AC564" s="16" t="str">
        <f aca="false">IF(AB564&lt;=PARAMETER!$B$9,"X",IF(AB564&lt;=PARAMETER!$B$10,"Y","Z"))</f>
        <v>X</v>
      </c>
      <c r="AD564" s="16" t="str">
        <f aca="false">AA564&amp;AC564</f>
        <v>BX</v>
      </c>
      <c r="AE564" s="22" t="n">
        <f aca="false">DATA!I564</f>
        <v>0.51</v>
      </c>
      <c r="AF564" s="18" t="n">
        <f aca="false">DATA!L564</f>
        <v>118</v>
      </c>
      <c r="AG564" s="16" t="str">
        <f aca="false">DATA!K564</f>
        <v>B</v>
      </c>
      <c r="AH564" s="18" t="n">
        <f aca="false">IF(AE564&gt;=PARAMETER!$B$12,1,0)</f>
        <v>0</v>
      </c>
      <c r="AI564" s="18" t="n">
        <f aca="false">IF(AF564&gt;=PARAMETER!$B$13,1,0)</f>
        <v>1</v>
      </c>
      <c r="AJ564" s="18" t="n">
        <f aca="false">IF(AND(AH564=1,AI564=1),1,0)</f>
        <v>0</v>
      </c>
    </row>
    <row r="565" customFormat="false" ht="15" hidden="false" customHeight="false" outlineLevel="0" collapsed="false">
      <c r="A565" s="16" t="str">
        <f aca="false">DATA!A565</f>
        <v>ITM10563</v>
      </c>
      <c r="B565" s="16" t="str">
        <f aca="false">DATA!B565</f>
        <v>Pharma</v>
      </c>
      <c r="C565" s="17" t="n">
        <f aca="false">DATA!C565</f>
        <v>74</v>
      </c>
      <c r="D565" s="17" t="n">
        <f aca="false">DATA!D565</f>
        <v>57</v>
      </c>
      <c r="E565" s="18" t="n">
        <f aca="false">DATA!F565</f>
        <v>5</v>
      </c>
      <c r="F565" s="19" t="n">
        <f aca="false">DATA!G565</f>
        <v>27.95</v>
      </c>
      <c r="G565" s="19" t="n">
        <f aca="false">DATA!H565</f>
        <v>6.53</v>
      </c>
      <c r="H565" s="18" t="n">
        <f aca="false">DATA!E565</f>
        <v>12</v>
      </c>
      <c r="I565" s="20" t="n">
        <f aca="false">F565*E565</f>
        <v>139.75</v>
      </c>
      <c r="J565" s="20" t="n">
        <f aca="false">PARAMETER!$B$4*G565*SQRT(E565)</f>
        <v>24.0173695345407</v>
      </c>
      <c r="K565" s="20" t="n">
        <f aca="false">I565+J565</f>
        <v>163.767369534541</v>
      </c>
      <c r="L565" s="20" t="n">
        <f aca="false">K565+F565*H565</f>
        <v>499.167369534541</v>
      </c>
      <c r="M565" s="16" t="str">
        <f aca="false">IF(C565&lt;=K565,"REORDER",IF(C565&gt;L565,"OVERSTOCK","OK"))</f>
        <v>REORDER</v>
      </c>
      <c r="N565" s="16" t="str">
        <f aca="false">IF(C565&lt;=D565,"REORDER","OK")</f>
        <v>OK</v>
      </c>
      <c r="O565" s="18" t="n">
        <f aca="false">IF(D565&lt;I565,1,0)</f>
        <v>1</v>
      </c>
      <c r="P565" s="20" t="n">
        <f aca="false">C565/F565</f>
        <v>2.64758497316637</v>
      </c>
      <c r="Q565" s="19" t="n">
        <f aca="false">DATA!N565</f>
        <v>26.04</v>
      </c>
      <c r="R565" s="19" t="n">
        <f aca="false">DATA!O565</f>
        <v>1.13</v>
      </c>
      <c r="S565" s="17" t="n">
        <f aca="false">C565*Q565</f>
        <v>1926.96</v>
      </c>
      <c r="T565" s="19" t="n">
        <f aca="false">C565*R565</f>
        <v>83.62</v>
      </c>
      <c r="U565" s="20" t="n">
        <f aca="false">MAX(0,C565-L565)</f>
        <v>0</v>
      </c>
      <c r="V565" s="17" t="n">
        <f aca="false">U565*Q565</f>
        <v>0</v>
      </c>
      <c r="W565" s="19" t="n">
        <f aca="false">U565*R565</f>
        <v>0</v>
      </c>
      <c r="X565" s="20" t="n">
        <f aca="false">MAX(0,K565-C565)</f>
        <v>89.7673695345407</v>
      </c>
      <c r="Y565" s="17" t="n">
        <f aca="false">F565*PARAMETER!$B$5*Q565</f>
        <v>265653.57</v>
      </c>
      <c r="Z565" s="21" t="n">
        <f aca="false">SUMIF($Y$2:$Y$3205,"&gt;="&amp;Y565)/SUM($Y$2:$Y$3205)</f>
        <v>0.968256997173381</v>
      </c>
      <c r="AA565" s="16" t="str">
        <f aca="false">IF(Z565&lt;=PARAMETER!$B$7,"A",IF(Z565&lt;=PARAMETER!$B$8,"B","C"))</f>
        <v>C</v>
      </c>
      <c r="AB565" s="22" t="n">
        <f aca="false">G565/F565</f>
        <v>0.233631484794276</v>
      </c>
      <c r="AC565" s="16" t="str">
        <f aca="false">IF(AB565&lt;=PARAMETER!$B$9,"X",IF(AB565&lt;=PARAMETER!$B$10,"Y","Z"))</f>
        <v>X</v>
      </c>
      <c r="AD565" s="16" t="str">
        <f aca="false">AA565&amp;AC565</f>
        <v>CX</v>
      </c>
      <c r="AE565" s="22" t="n">
        <f aca="false">DATA!I565</f>
        <v>0.19</v>
      </c>
      <c r="AF565" s="18" t="n">
        <f aca="false">DATA!L565</f>
        <v>172</v>
      </c>
      <c r="AG565" s="16" t="str">
        <f aca="false">DATA!K565</f>
        <v>B</v>
      </c>
      <c r="AH565" s="18" t="n">
        <f aca="false">IF(AE565&gt;=PARAMETER!$B$12,1,0)</f>
        <v>0</v>
      </c>
      <c r="AI565" s="18" t="n">
        <f aca="false">IF(AF565&gt;=PARAMETER!$B$13,1,0)</f>
        <v>1</v>
      </c>
      <c r="AJ565" s="18" t="n">
        <f aca="false">IF(AND(AH565=1,AI565=1),1,0)</f>
        <v>0</v>
      </c>
    </row>
    <row r="566" customFormat="false" ht="15" hidden="false" customHeight="false" outlineLevel="0" collapsed="false">
      <c r="A566" s="16" t="str">
        <f aca="false">DATA!A566</f>
        <v>ITM10564</v>
      </c>
      <c r="B566" s="16" t="str">
        <f aca="false">DATA!B566</f>
        <v>Pharma</v>
      </c>
      <c r="C566" s="17" t="n">
        <f aca="false">DATA!C566</f>
        <v>475</v>
      </c>
      <c r="D566" s="17" t="n">
        <f aca="false">DATA!D566</f>
        <v>30</v>
      </c>
      <c r="E566" s="18" t="n">
        <f aca="false">DATA!F566</f>
        <v>8</v>
      </c>
      <c r="F566" s="19" t="n">
        <f aca="false">DATA!G566</f>
        <v>5.76</v>
      </c>
      <c r="G566" s="19" t="n">
        <f aca="false">DATA!H566</f>
        <v>6.89</v>
      </c>
      <c r="H566" s="18" t="n">
        <f aca="false">DATA!E566</f>
        <v>13</v>
      </c>
      <c r="I566" s="20" t="n">
        <f aca="false">F566*E566</f>
        <v>46.08</v>
      </c>
      <c r="J566" s="20" t="n">
        <f aca="false">PARAMETER!$B$4*G566*SQRT(E566)</f>
        <v>32.0546819553291</v>
      </c>
      <c r="K566" s="20" t="n">
        <f aca="false">I566+J566</f>
        <v>78.1346819553291</v>
      </c>
      <c r="L566" s="20" t="n">
        <f aca="false">K566+F566*H566</f>
        <v>153.014681955329</v>
      </c>
      <c r="M566" s="16" t="str">
        <f aca="false">IF(C566&lt;=K566,"REORDER",IF(C566&gt;L566,"OVERSTOCK","OK"))</f>
        <v>OVERSTOCK</v>
      </c>
      <c r="N566" s="16" t="str">
        <f aca="false">IF(C566&lt;=D566,"REORDER","OK")</f>
        <v>OK</v>
      </c>
      <c r="O566" s="18" t="n">
        <f aca="false">IF(D566&lt;I566,1,0)</f>
        <v>1</v>
      </c>
      <c r="P566" s="20" t="n">
        <f aca="false">C566/F566</f>
        <v>82.4652777777778</v>
      </c>
      <c r="Q566" s="19" t="n">
        <f aca="false">DATA!N566</f>
        <v>87.09</v>
      </c>
      <c r="R566" s="19" t="n">
        <f aca="false">DATA!O566</f>
        <v>0.51</v>
      </c>
      <c r="S566" s="17" t="n">
        <f aca="false">C566*Q566</f>
        <v>41367.75</v>
      </c>
      <c r="T566" s="19" t="n">
        <f aca="false">C566*R566</f>
        <v>242.25</v>
      </c>
      <c r="U566" s="20" t="n">
        <f aca="false">MAX(0,C566-L566)</f>
        <v>321.985318044671</v>
      </c>
      <c r="V566" s="17" t="n">
        <f aca="false">U566*Q566</f>
        <v>28041.7013485104</v>
      </c>
      <c r="W566" s="19" t="n">
        <f aca="false">U566*R566</f>
        <v>164.212512202782</v>
      </c>
      <c r="X566" s="20" t="n">
        <f aca="false">MAX(0,K566-C566)</f>
        <v>0</v>
      </c>
      <c r="Y566" s="17" t="n">
        <f aca="false">F566*PARAMETER!$B$5*Q566</f>
        <v>183098.016</v>
      </c>
      <c r="Z566" s="21" t="n">
        <f aca="false">SUMIF($Y$2:$Y$3205,"&gt;="&amp;Y566)/SUM($Y$2:$Y$3205)</f>
        <v>0.985927192979221</v>
      </c>
      <c r="AA566" s="16" t="str">
        <f aca="false">IF(Z566&lt;=PARAMETER!$B$7,"A",IF(Z566&lt;=PARAMETER!$B$8,"B","C"))</f>
        <v>C</v>
      </c>
      <c r="AB566" s="22" t="n">
        <f aca="false">G566/F566</f>
        <v>1.19618055555556</v>
      </c>
      <c r="AC566" s="16" t="str">
        <f aca="false">IF(AB566&lt;=PARAMETER!$B$9,"X",IF(AB566&lt;=PARAMETER!$B$10,"Y","Z"))</f>
        <v>Z</v>
      </c>
      <c r="AD566" s="16" t="str">
        <f aca="false">AA566&amp;AC566</f>
        <v>CZ</v>
      </c>
      <c r="AE566" s="22" t="n">
        <f aca="false">DATA!I566</f>
        <v>0.4</v>
      </c>
      <c r="AF566" s="18" t="n">
        <f aca="false">DATA!L566</f>
        <v>36</v>
      </c>
      <c r="AG566" s="16" t="str">
        <f aca="false">DATA!K566</f>
        <v>C</v>
      </c>
      <c r="AH566" s="18" t="n">
        <f aca="false">IF(AE566&gt;=PARAMETER!$B$12,1,0)</f>
        <v>0</v>
      </c>
      <c r="AI566" s="18" t="n">
        <f aca="false">IF(AF566&gt;=PARAMETER!$B$13,1,0)</f>
        <v>0</v>
      </c>
      <c r="AJ566" s="18" t="n">
        <f aca="false">IF(AND(AH566=1,AI566=1),1,0)</f>
        <v>0</v>
      </c>
    </row>
    <row r="567" customFormat="false" ht="15" hidden="false" customHeight="false" outlineLevel="0" collapsed="false">
      <c r="A567" s="16" t="str">
        <f aca="false">DATA!A567</f>
        <v>ITM10565</v>
      </c>
      <c r="B567" s="16" t="str">
        <f aca="false">DATA!B567</f>
        <v>Pharma</v>
      </c>
      <c r="C567" s="17" t="n">
        <f aca="false">DATA!C567</f>
        <v>451</v>
      </c>
      <c r="D567" s="17" t="n">
        <f aca="false">DATA!D567</f>
        <v>63</v>
      </c>
      <c r="E567" s="18" t="n">
        <f aca="false">DATA!F567</f>
        <v>8</v>
      </c>
      <c r="F567" s="19" t="n">
        <f aca="false">DATA!G567</f>
        <v>7.48</v>
      </c>
      <c r="G567" s="19" t="n">
        <f aca="false">DATA!H567</f>
        <v>6.96</v>
      </c>
      <c r="H567" s="18" t="n">
        <f aca="false">DATA!E567</f>
        <v>8</v>
      </c>
      <c r="I567" s="20" t="n">
        <f aca="false">F567*E567</f>
        <v>59.84</v>
      </c>
      <c r="J567" s="20" t="n">
        <f aca="false">PARAMETER!$B$4*G567*SQRT(E567)</f>
        <v>32.3803463583586</v>
      </c>
      <c r="K567" s="20" t="n">
        <f aca="false">I567+J567</f>
        <v>92.2203463583586</v>
      </c>
      <c r="L567" s="20" t="n">
        <f aca="false">K567+F567*H567</f>
        <v>152.060346358359</v>
      </c>
      <c r="M567" s="16" t="str">
        <f aca="false">IF(C567&lt;=K567,"REORDER",IF(C567&gt;L567,"OVERSTOCK","OK"))</f>
        <v>OVERSTOCK</v>
      </c>
      <c r="N567" s="16" t="str">
        <f aca="false">IF(C567&lt;=D567,"REORDER","OK")</f>
        <v>OK</v>
      </c>
      <c r="O567" s="18" t="n">
        <f aca="false">IF(D567&lt;I567,1,0)</f>
        <v>0</v>
      </c>
      <c r="P567" s="20" t="n">
        <f aca="false">C567/F567</f>
        <v>60.2941176470588</v>
      </c>
      <c r="Q567" s="19" t="n">
        <f aca="false">DATA!N567</f>
        <v>56.64</v>
      </c>
      <c r="R567" s="19" t="n">
        <f aca="false">DATA!O567</f>
        <v>1.55</v>
      </c>
      <c r="S567" s="17" t="n">
        <f aca="false">C567*Q567</f>
        <v>25544.64</v>
      </c>
      <c r="T567" s="19" t="n">
        <f aca="false">C567*R567</f>
        <v>699.05</v>
      </c>
      <c r="U567" s="20" t="n">
        <f aca="false">MAX(0,C567-L567)</f>
        <v>298.939653641641</v>
      </c>
      <c r="V567" s="17" t="n">
        <f aca="false">U567*Q567</f>
        <v>16931.9419822626</v>
      </c>
      <c r="W567" s="19" t="n">
        <f aca="false">U567*R567</f>
        <v>463.356463144544</v>
      </c>
      <c r="X567" s="20" t="n">
        <f aca="false">MAX(0,K567-C567)</f>
        <v>0</v>
      </c>
      <c r="Y567" s="17" t="n">
        <f aca="false">F567*PARAMETER!$B$5*Q567</f>
        <v>154638.528</v>
      </c>
      <c r="Z567" s="21" t="n">
        <f aca="false">SUMIF($Y$2:$Y$3205,"&gt;="&amp;Y567)/SUM($Y$2:$Y$3205)</f>
        <v>0.990279389641043</v>
      </c>
      <c r="AA567" s="16" t="str">
        <f aca="false">IF(Z567&lt;=PARAMETER!$B$7,"A",IF(Z567&lt;=PARAMETER!$B$8,"B","C"))</f>
        <v>C</v>
      </c>
      <c r="AB567" s="22" t="n">
        <f aca="false">G567/F567</f>
        <v>0.93048128342246</v>
      </c>
      <c r="AC567" s="16" t="str">
        <f aca="false">IF(AB567&lt;=PARAMETER!$B$9,"X",IF(AB567&lt;=PARAMETER!$B$10,"Y","Z"))</f>
        <v>Z</v>
      </c>
      <c r="AD567" s="16" t="str">
        <f aca="false">AA567&amp;AC567</f>
        <v>CZ</v>
      </c>
      <c r="AE567" s="22" t="n">
        <f aca="false">DATA!I567</f>
        <v>0.56</v>
      </c>
      <c r="AF567" s="18" t="n">
        <f aca="false">DATA!L567</f>
        <v>96</v>
      </c>
      <c r="AG567" s="16" t="str">
        <f aca="false">DATA!K567</f>
        <v>C</v>
      </c>
      <c r="AH567" s="18" t="n">
        <f aca="false">IF(AE567&gt;=PARAMETER!$B$12,1,0)</f>
        <v>0</v>
      </c>
      <c r="AI567" s="18" t="n">
        <f aca="false">IF(AF567&gt;=PARAMETER!$B$13,1,0)</f>
        <v>1</v>
      </c>
      <c r="AJ567" s="18" t="n">
        <f aca="false">IF(AND(AH567=1,AI567=1),1,0)</f>
        <v>0</v>
      </c>
    </row>
    <row r="568" customFormat="false" ht="15" hidden="false" customHeight="false" outlineLevel="0" collapsed="false">
      <c r="A568" s="16" t="str">
        <f aca="false">DATA!A568</f>
        <v>ITM10566</v>
      </c>
      <c r="B568" s="16" t="str">
        <f aca="false">DATA!B568</f>
        <v>Groceries</v>
      </c>
      <c r="C568" s="17" t="n">
        <f aca="false">DATA!C568</f>
        <v>110</v>
      </c>
      <c r="D568" s="17" t="n">
        <f aca="false">DATA!D568</f>
        <v>65</v>
      </c>
      <c r="E568" s="18" t="n">
        <f aca="false">DATA!F568</f>
        <v>4</v>
      </c>
      <c r="F568" s="19" t="n">
        <f aca="false">DATA!G568</f>
        <v>34.17</v>
      </c>
      <c r="G568" s="19" t="n">
        <f aca="false">DATA!H568</f>
        <v>3.02</v>
      </c>
      <c r="H568" s="18" t="n">
        <f aca="false">DATA!E568</f>
        <v>14</v>
      </c>
      <c r="I568" s="20" t="n">
        <f aca="false">F568*E568</f>
        <v>136.68</v>
      </c>
      <c r="J568" s="20" t="n">
        <f aca="false">PARAMETER!$B$4*G568*SQRT(E568)</f>
        <v>9.93491590678689</v>
      </c>
      <c r="K568" s="20" t="n">
        <f aca="false">I568+J568</f>
        <v>146.614915906787</v>
      </c>
      <c r="L568" s="20" t="n">
        <f aca="false">K568+F568*H568</f>
        <v>624.994915906787</v>
      </c>
      <c r="M568" s="16" t="str">
        <f aca="false">IF(C568&lt;=K568,"REORDER",IF(C568&gt;L568,"OVERSTOCK","OK"))</f>
        <v>REORDER</v>
      </c>
      <c r="N568" s="16" t="str">
        <f aca="false">IF(C568&lt;=D568,"REORDER","OK")</f>
        <v>OK</v>
      </c>
      <c r="O568" s="18" t="n">
        <f aca="false">IF(D568&lt;I568,1,0)</f>
        <v>1</v>
      </c>
      <c r="P568" s="20" t="n">
        <f aca="false">C568/F568</f>
        <v>3.219198127012</v>
      </c>
      <c r="Q568" s="19" t="n">
        <f aca="false">DATA!N568</f>
        <v>119.45</v>
      </c>
      <c r="R568" s="19" t="n">
        <f aca="false">DATA!O568</f>
        <v>0.69</v>
      </c>
      <c r="S568" s="17" t="n">
        <f aca="false">C568*Q568</f>
        <v>13139.5</v>
      </c>
      <c r="T568" s="19" t="n">
        <f aca="false">C568*R568</f>
        <v>75.9</v>
      </c>
      <c r="U568" s="20" t="n">
        <f aca="false">MAX(0,C568-L568)</f>
        <v>0</v>
      </c>
      <c r="V568" s="17" t="n">
        <f aca="false">U568*Q568</f>
        <v>0</v>
      </c>
      <c r="W568" s="19" t="n">
        <f aca="false">U568*R568</f>
        <v>0</v>
      </c>
      <c r="X568" s="20" t="n">
        <f aca="false">MAX(0,K568-C568)</f>
        <v>36.6149159067869</v>
      </c>
      <c r="Y568" s="17" t="n">
        <f aca="false">F568*PARAMETER!$B$5*Q568</f>
        <v>1489786.3725</v>
      </c>
      <c r="Z568" s="21" t="n">
        <f aca="false">SUMIF($Y$2:$Y$3205,"&gt;="&amp;Y568)/SUM($Y$2:$Y$3205)</f>
        <v>0.531956432390279</v>
      </c>
      <c r="AA568" s="16" t="str">
        <f aca="false">IF(Z568&lt;=PARAMETER!$B$7,"A",IF(Z568&lt;=PARAMETER!$B$8,"B","C"))</f>
        <v>A</v>
      </c>
      <c r="AB568" s="22" t="n">
        <f aca="false">G568/F568</f>
        <v>0.0883816213052385</v>
      </c>
      <c r="AC568" s="16" t="str">
        <f aca="false">IF(AB568&lt;=PARAMETER!$B$9,"X",IF(AB568&lt;=PARAMETER!$B$10,"Y","Z"))</f>
        <v>X</v>
      </c>
      <c r="AD568" s="16" t="str">
        <f aca="false">AA568&amp;AC568</f>
        <v>AX</v>
      </c>
      <c r="AE568" s="22" t="n">
        <f aca="false">DATA!I568</f>
        <v>0.76</v>
      </c>
      <c r="AF568" s="18" t="n">
        <f aca="false">DATA!L568</f>
        <v>169</v>
      </c>
      <c r="AG568" s="16" t="str">
        <f aca="false">DATA!K568</f>
        <v>C</v>
      </c>
      <c r="AH568" s="18" t="n">
        <f aca="false">IF(AE568&gt;=PARAMETER!$B$12,1,0)</f>
        <v>1</v>
      </c>
      <c r="AI568" s="18" t="n">
        <f aca="false">IF(AF568&gt;=PARAMETER!$B$13,1,0)</f>
        <v>1</v>
      </c>
      <c r="AJ568" s="18" t="n">
        <f aca="false">IF(AND(AH568=1,AI568=1),1,0)</f>
        <v>1</v>
      </c>
    </row>
    <row r="569" customFormat="false" ht="15" hidden="false" customHeight="false" outlineLevel="0" collapsed="false">
      <c r="A569" s="16" t="str">
        <f aca="false">DATA!A569</f>
        <v>ITM10567</v>
      </c>
      <c r="B569" s="16" t="str">
        <f aca="false">DATA!B569</f>
        <v>Automotive</v>
      </c>
      <c r="C569" s="17" t="n">
        <f aca="false">DATA!C569</f>
        <v>297</v>
      </c>
      <c r="D569" s="17" t="n">
        <f aca="false">DATA!D569</f>
        <v>68</v>
      </c>
      <c r="E569" s="18" t="n">
        <f aca="false">DATA!F569</f>
        <v>2</v>
      </c>
      <c r="F569" s="19" t="n">
        <f aca="false">DATA!G569</f>
        <v>34.08</v>
      </c>
      <c r="G569" s="19" t="n">
        <f aca="false">DATA!H569</f>
        <v>3.64</v>
      </c>
      <c r="H569" s="18" t="n">
        <f aca="false">DATA!E569</f>
        <v>3</v>
      </c>
      <c r="I569" s="20" t="n">
        <f aca="false">F569*E569</f>
        <v>68.16</v>
      </c>
      <c r="J569" s="20" t="n">
        <f aca="false">PARAMETER!$B$4*G569*SQRT(E569)</f>
        <v>8.46727447876618</v>
      </c>
      <c r="K569" s="20" t="n">
        <f aca="false">I569+J569</f>
        <v>76.6272744787662</v>
      </c>
      <c r="L569" s="20" t="n">
        <f aca="false">K569+F569*H569</f>
        <v>178.867274478766</v>
      </c>
      <c r="M569" s="16" t="str">
        <f aca="false">IF(C569&lt;=K569,"REORDER",IF(C569&gt;L569,"OVERSTOCK","OK"))</f>
        <v>OVERSTOCK</v>
      </c>
      <c r="N569" s="16" t="str">
        <f aca="false">IF(C569&lt;=D569,"REORDER","OK")</f>
        <v>OK</v>
      </c>
      <c r="O569" s="18" t="n">
        <f aca="false">IF(D569&lt;I569,1,0)</f>
        <v>1</v>
      </c>
      <c r="P569" s="20" t="n">
        <f aca="false">C569/F569</f>
        <v>8.71478873239437</v>
      </c>
      <c r="Q569" s="19" t="n">
        <f aca="false">DATA!N569</f>
        <v>142.85</v>
      </c>
      <c r="R569" s="19" t="n">
        <f aca="false">DATA!O569</f>
        <v>0.66</v>
      </c>
      <c r="S569" s="17" t="n">
        <f aca="false">C569*Q569</f>
        <v>42426.45</v>
      </c>
      <c r="T569" s="19" t="n">
        <f aca="false">C569*R569</f>
        <v>196.02</v>
      </c>
      <c r="U569" s="20" t="n">
        <f aca="false">MAX(0,C569-L569)</f>
        <v>118.132725521234</v>
      </c>
      <c r="V569" s="17" t="n">
        <f aca="false">U569*Q569</f>
        <v>16875.2598407083</v>
      </c>
      <c r="W569" s="19" t="n">
        <f aca="false">U569*R569</f>
        <v>77.9675988440143</v>
      </c>
      <c r="X569" s="20" t="n">
        <f aca="false">MAX(0,K569-C569)</f>
        <v>0</v>
      </c>
      <c r="Y569" s="17" t="n">
        <f aca="false">F569*PARAMETER!$B$5*Q569</f>
        <v>1776939.72</v>
      </c>
      <c r="Z569" s="21" t="n">
        <f aca="false">SUMIF($Y$2:$Y$3205,"&gt;="&amp;Y569)/SUM($Y$2:$Y$3205)</f>
        <v>0.425469092133586</v>
      </c>
      <c r="AA569" s="16" t="str">
        <f aca="false">IF(Z569&lt;=PARAMETER!$B$7,"A",IF(Z569&lt;=PARAMETER!$B$8,"B","C"))</f>
        <v>A</v>
      </c>
      <c r="AB569" s="22" t="n">
        <f aca="false">G569/F569</f>
        <v>0.106807511737089</v>
      </c>
      <c r="AC569" s="16" t="str">
        <f aca="false">IF(AB569&lt;=PARAMETER!$B$9,"X",IF(AB569&lt;=PARAMETER!$B$10,"Y","Z"))</f>
        <v>X</v>
      </c>
      <c r="AD569" s="16" t="str">
        <f aca="false">AA569&amp;AC569</f>
        <v>AX</v>
      </c>
      <c r="AE569" s="22" t="n">
        <f aca="false">DATA!I569</f>
        <v>0.28</v>
      </c>
      <c r="AF569" s="18" t="n">
        <f aca="false">DATA!L569</f>
        <v>26</v>
      </c>
      <c r="AG569" s="16" t="str">
        <f aca="false">DATA!K569</f>
        <v>C</v>
      </c>
      <c r="AH569" s="18" t="n">
        <f aca="false">IF(AE569&gt;=PARAMETER!$B$12,1,0)</f>
        <v>0</v>
      </c>
      <c r="AI569" s="18" t="n">
        <f aca="false">IF(AF569&gt;=PARAMETER!$B$13,1,0)</f>
        <v>0</v>
      </c>
      <c r="AJ569" s="18" t="n">
        <f aca="false">IF(AND(AH569=1,AI569=1),1,0)</f>
        <v>0</v>
      </c>
    </row>
    <row r="570" customFormat="false" ht="15" hidden="false" customHeight="false" outlineLevel="0" collapsed="false">
      <c r="A570" s="16" t="str">
        <f aca="false">DATA!A570</f>
        <v>ITM10568</v>
      </c>
      <c r="B570" s="16" t="str">
        <f aca="false">DATA!B570</f>
        <v>Pharma</v>
      </c>
      <c r="C570" s="17" t="n">
        <f aca="false">DATA!C570</f>
        <v>120</v>
      </c>
      <c r="D570" s="17" t="n">
        <f aca="false">DATA!D570</f>
        <v>81</v>
      </c>
      <c r="E570" s="18" t="n">
        <f aca="false">DATA!F570</f>
        <v>4</v>
      </c>
      <c r="F570" s="19" t="n">
        <f aca="false">DATA!G570</f>
        <v>48.98</v>
      </c>
      <c r="G570" s="19" t="n">
        <f aca="false">DATA!H570</f>
        <v>5.71</v>
      </c>
      <c r="H570" s="18" t="n">
        <f aca="false">DATA!E570</f>
        <v>5</v>
      </c>
      <c r="I570" s="20" t="n">
        <f aca="false">F570*E570</f>
        <v>195.92</v>
      </c>
      <c r="J570" s="20" t="n">
        <f aca="false">PARAMETER!$B$4*G570*SQRT(E570)</f>
        <v>18.7842284197858</v>
      </c>
      <c r="K570" s="20" t="n">
        <f aca="false">I570+J570</f>
        <v>214.704228419786</v>
      </c>
      <c r="L570" s="20" t="n">
        <f aca="false">K570+F570*H570</f>
        <v>459.604228419786</v>
      </c>
      <c r="M570" s="16" t="str">
        <f aca="false">IF(C570&lt;=K570,"REORDER",IF(C570&gt;L570,"OVERSTOCK","OK"))</f>
        <v>REORDER</v>
      </c>
      <c r="N570" s="16" t="str">
        <f aca="false">IF(C570&lt;=D570,"REORDER","OK")</f>
        <v>OK</v>
      </c>
      <c r="O570" s="18" t="n">
        <f aca="false">IF(D570&lt;I570,1,0)</f>
        <v>1</v>
      </c>
      <c r="P570" s="20" t="n">
        <f aca="false">C570/F570</f>
        <v>2.44997958350347</v>
      </c>
      <c r="Q570" s="19" t="n">
        <f aca="false">DATA!N570</f>
        <v>69.04</v>
      </c>
      <c r="R570" s="19" t="n">
        <f aca="false">DATA!O570</f>
        <v>0.1</v>
      </c>
      <c r="S570" s="17" t="n">
        <f aca="false">C570*Q570</f>
        <v>8284.8</v>
      </c>
      <c r="T570" s="19" t="n">
        <f aca="false">C570*R570</f>
        <v>12</v>
      </c>
      <c r="U570" s="20" t="n">
        <f aca="false">MAX(0,C570-L570)</f>
        <v>0</v>
      </c>
      <c r="V570" s="17" t="n">
        <f aca="false">U570*Q570</f>
        <v>0</v>
      </c>
      <c r="W570" s="19" t="n">
        <f aca="false">U570*R570</f>
        <v>0</v>
      </c>
      <c r="X570" s="20" t="n">
        <f aca="false">MAX(0,K570-C570)</f>
        <v>94.7042284197858</v>
      </c>
      <c r="Y570" s="17" t="n">
        <f aca="false">F570*PARAMETER!$B$5*Q570</f>
        <v>1234276.408</v>
      </c>
      <c r="Z570" s="21" t="n">
        <f aca="false">SUMIF($Y$2:$Y$3205,"&gt;="&amp;Y570)/SUM($Y$2:$Y$3205)</f>
        <v>0.630066828825363</v>
      </c>
      <c r="AA570" s="16" t="str">
        <f aca="false">IF(Z570&lt;=PARAMETER!$B$7,"A",IF(Z570&lt;=PARAMETER!$B$8,"B","C"))</f>
        <v>A</v>
      </c>
      <c r="AB570" s="22" t="n">
        <f aca="false">G570/F570</f>
        <v>0.116578195181707</v>
      </c>
      <c r="AC570" s="16" t="str">
        <f aca="false">IF(AB570&lt;=PARAMETER!$B$9,"X",IF(AB570&lt;=PARAMETER!$B$10,"Y","Z"))</f>
        <v>X</v>
      </c>
      <c r="AD570" s="16" t="str">
        <f aca="false">AA570&amp;AC570</f>
        <v>AX</v>
      </c>
      <c r="AE570" s="22" t="n">
        <f aca="false">DATA!I570</f>
        <v>0.3</v>
      </c>
      <c r="AF570" s="18" t="n">
        <f aca="false">DATA!L570</f>
        <v>20</v>
      </c>
      <c r="AG570" s="16" t="str">
        <f aca="false">DATA!K570</f>
        <v>B</v>
      </c>
      <c r="AH570" s="18" t="n">
        <f aca="false">IF(AE570&gt;=PARAMETER!$B$12,1,0)</f>
        <v>0</v>
      </c>
      <c r="AI570" s="18" t="n">
        <f aca="false">IF(AF570&gt;=PARAMETER!$B$13,1,0)</f>
        <v>0</v>
      </c>
      <c r="AJ570" s="18" t="n">
        <f aca="false">IF(AND(AH570=1,AI570=1),1,0)</f>
        <v>0</v>
      </c>
    </row>
    <row r="571" customFormat="false" ht="15" hidden="false" customHeight="false" outlineLevel="0" collapsed="false">
      <c r="A571" s="16" t="str">
        <f aca="false">DATA!A571</f>
        <v>ITM10569</v>
      </c>
      <c r="B571" s="16" t="str">
        <f aca="false">DATA!B571</f>
        <v>Groceries</v>
      </c>
      <c r="C571" s="17" t="n">
        <f aca="false">DATA!C571</f>
        <v>174</v>
      </c>
      <c r="D571" s="17" t="n">
        <f aca="false">DATA!D571</f>
        <v>60</v>
      </c>
      <c r="E571" s="18" t="n">
        <f aca="false">DATA!F571</f>
        <v>3</v>
      </c>
      <c r="F571" s="19" t="n">
        <f aca="false">DATA!G571</f>
        <v>35.89</v>
      </c>
      <c r="G571" s="19" t="n">
        <f aca="false">DATA!H571</f>
        <v>2.4</v>
      </c>
      <c r="H571" s="18" t="n">
        <f aca="false">DATA!E571</f>
        <v>4</v>
      </c>
      <c r="I571" s="20" t="n">
        <f aca="false">F571*E571</f>
        <v>107.67</v>
      </c>
      <c r="J571" s="20" t="n">
        <f aca="false">PARAMETER!$B$4*G571*SQRT(E571)</f>
        <v>6.83752812694534</v>
      </c>
      <c r="K571" s="20" t="n">
        <f aca="false">I571+J571</f>
        <v>114.507528126945</v>
      </c>
      <c r="L571" s="20" t="n">
        <f aca="false">K571+F571*H571</f>
        <v>258.067528126945</v>
      </c>
      <c r="M571" s="16" t="str">
        <f aca="false">IF(C571&lt;=K571,"REORDER",IF(C571&gt;L571,"OVERSTOCK","OK"))</f>
        <v>OK</v>
      </c>
      <c r="N571" s="16" t="str">
        <f aca="false">IF(C571&lt;=D571,"REORDER","OK")</f>
        <v>OK</v>
      </c>
      <c r="O571" s="18" t="n">
        <f aca="false">IF(D571&lt;I571,1,0)</f>
        <v>1</v>
      </c>
      <c r="P571" s="20" t="n">
        <f aca="false">C571/F571</f>
        <v>4.84814711618835</v>
      </c>
      <c r="Q571" s="19" t="n">
        <f aca="false">DATA!N571</f>
        <v>140.24</v>
      </c>
      <c r="R571" s="19" t="n">
        <f aca="false">DATA!O571</f>
        <v>0.61</v>
      </c>
      <c r="S571" s="17" t="n">
        <f aca="false">C571*Q571</f>
        <v>24401.76</v>
      </c>
      <c r="T571" s="19" t="n">
        <f aca="false">C571*R571</f>
        <v>106.14</v>
      </c>
      <c r="U571" s="20" t="n">
        <f aca="false">MAX(0,C571-L571)</f>
        <v>0</v>
      </c>
      <c r="V571" s="17" t="n">
        <f aca="false">U571*Q571</f>
        <v>0</v>
      </c>
      <c r="W571" s="19" t="n">
        <f aca="false">U571*R571</f>
        <v>0</v>
      </c>
      <c r="X571" s="20" t="n">
        <f aca="false">MAX(0,K571-C571)</f>
        <v>0</v>
      </c>
      <c r="Y571" s="17" t="n">
        <f aca="false">F571*PARAMETER!$B$5*Q571</f>
        <v>1837122.964</v>
      </c>
      <c r="Z571" s="21" t="n">
        <f aca="false">SUMIF($Y$2:$Y$3205,"&gt;="&amp;Y571)/SUM($Y$2:$Y$3205)</f>
        <v>0.403039381402824</v>
      </c>
      <c r="AA571" s="16" t="str">
        <f aca="false">IF(Z571&lt;=PARAMETER!$B$7,"A",IF(Z571&lt;=PARAMETER!$B$8,"B","C"))</f>
        <v>A</v>
      </c>
      <c r="AB571" s="22" t="n">
        <f aca="false">G571/F571</f>
        <v>0.0668709947060463</v>
      </c>
      <c r="AC571" s="16" t="str">
        <f aca="false">IF(AB571&lt;=PARAMETER!$B$9,"X",IF(AB571&lt;=PARAMETER!$B$10,"Y","Z"))</f>
        <v>X</v>
      </c>
      <c r="AD571" s="16" t="str">
        <f aca="false">AA571&amp;AC571</f>
        <v>AX</v>
      </c>
      <c r="AE571" s="22" t="n">
        <f aca="false">DATA!I571</f>
        <v>0.67</v>
      </c>
      <c r="AF571" s="18" t="n">
        <f aca="false">DATA!L571</f>
        <v>138</v>
      </c>
      <c r="AG571" s="16" t="str">
        <f aca="false">DATA!K571</f>
        <v>B</v>
      </c>
      <c r="AH571" s="18" t="n">
        <f aca="false">IF(AE571&gt;=PARAMETER!$B$12,1,0)</f>
        <v>0</v>
      </c>
      <c r="AI571" s="18" t="n">
        <f aca="false">IF(AF571&gt;=PARAMETER!$B$13,1,0)</f>
        <v>1</v>
      </c>
      <c r="AJ571" s="18" t="n">
        <f aca="false">IF(AND(AH571=1,AI571=1),1,0)</f>
        <v>0</v>
      </c>
    </row>
    <row r="572" customFormat="false" ht="15" hidden="false" customHeight="false" outlineLevel="0" collapsed="false">
      <c r="A572" s="16" t="str">
        <f aca="false">DATA!A572</f>
        <v>ITM10570</v>
      </c>
      <c r="B572" s="16" t="str">
        <f aca="false">DATA!B572</f>
        <v>Apparel</v>
      </c>
      <c r="C572" s="17" t="n">
        <f aca="false">DATA!C572</f>
        <v>396</v>
      </c>
      <c r="D572" s="17" t="n">
        <f aca="false">DATA!D572</f>
        <v>29</v>
      </c>
      <c r="E572" s="18" t="n">
        <f aca="false">DATA!F572</f>
        <v>6</v>
      </c>
      <c r="F572" s="19" t="n">
        <f aca="false">DATA!G572</f>
        <v>25.17</v>
      </c>
      <c r="G572" s="19" t="n">
        <f aca="false">DATA!H572</f>
        <v>0.69</v>
      </c>
      <c r="H572" s="18" t="n">
        <f aca="false">DATA!E572</f>
        <v>13</v>
      </c>
      <c r="I572" s="20" t="n">
        <f aca="false">F572*E572</f>
        <v>151.02</v>
      </c>
      <c r="J572" s="20" t="n">
        <f aca="false">PARAMETER!$B$4*G572*SQRT(E572)</f>
        <v>2.78004594044216</v>
      </c>
      <c r="K572" s="20" t="n">
        <f aca="false">I572+J572</f>
        <v>153.800045940442</v>
      </c>
      <c r="L572" s="20" t="n">
        <f aca="false">K572+F572*H572</f>
        <v>481.010045940442</v>
      </c>
      <c r="M572" s="16" t="str">
        <f aca="false">IF(C572&lt;=K572,"REORDER",IF(C572&gt;L572,"OVERSTOCK","OK"))</f>
        <v>OK</v>
      </c>
      <c r="N572" s="16" t="str">
        <f aca="false">IF(C572&lt;=D572,"REORDER","OK")</f>
        <v>OK</v>
      </c>
      <c r="O572" s="18" t="n">
        <f aca="false">IF(D572&lt;I572,1,0)</f>
        <v>1</v>
      </c>
      <c r="P572" s="20" t="n">
        <f aca="false">C572/F572</f>
        <v>15.7330154946365</v>
      </c>
      <c r="Q572" s="19" t="n">
        <f aca="false">DATA!N572</f>
        <v>75.2</v>
      </c>
      <c r="R572" s="19" t="n">
        <f aca="false">DATA!O572</f>
        <v>0.51</v>
      </c>
      <c r="S572" s="17" t="n">
        <f aca="false">C572*Q572</f>
        <v>29779.2</v>
      </c>
      <c r="T572" s="19" t="n">
        <f aca="false">C572*R572</f>
        <v>201.96</v>
      </c>
      <c r="U572" s="20" t="n">
        <f aca="false">MAX(0,C572-L572)</f>
        <v>0</v>
      </c>
      <c r="V572" s="17" t="n">
        <f aca="false">U572*Q572</f>
        <v>0</v>
      </c>
      <c r="W572" s="19" t="n">
        <f aca="false">U572*R572</f>
        <v>0</v>
      </c>
      <c r="X572" s="20" t="n">
        <f aca="false">MAX(0,K572-C572)</f>
        <v>0</v>
      </c>
      <c r="Y572" s="17" t="n">
        <f aca="false">F572*PARAMETER!$B$5*Q572</f>
        <v>690866.16</v>
      </c>
      <c r="Z572" s="21" t="n">
        <f aca="false">SUMIF($Y$2:$Y$3205,"&gt;="&amp;Y572)/SUM($Y$2:$Y$3205)</f>
        <v>0.846549511237021</v>
      </c>
      <c r="AA572" s="16" t="str">
        <f aca="false">IF(Z572&lt;=PARAMETER!$B$7,"A",IF(Z572&lt;=PARAMETER!$B$8,"B","C"))</f>
        <v>B</v>
      </c>
      <c r="AB572" s="22" t="n">
        <f aca="false">G572/F572</f>
        <v>0.0274135876042908</v>
      </c>
      <c r="AC572" s="16" t="str">
        <f aca="false">IF(AB572&lt;=PARAMETER!$B$9,"X",IF(AB572&lt;=PARAMETER!$B$10,"Y","Z"))</f>
        <v>X</v>
      </c>
      <c r="AD572" s="16" t="str">
        <f aca="false">AA572&amp;AC572</f>
        <v>BX</v>
      </c>
      <c r="AE572" s="22" t="n">
        <f aca="false">DATA!I572</f>
        <v>0.44</v>
      </c>
      <c r="AF572" s="18" t="n">
        <f aca="false">DATA!L572</f>
        <v>91</v>
      </c>
      <c r="AG572" s="16" t="str">
        <f aca="false">DATA!K572</f>
        <v>D</v>
      </c>
      <c r="AH572" s="18" t="n">
        <f aca="false">IF(AE572&gt;=PARAMETER!$B$12,1,0)</f>
        <v>0</v>
      </c>
      <c r="AI572" s="18" t="n">
        <f aca="false">IF(AF572&gt;=PARAMETER!$B$13,1,0)</f>
        <v>0</v>
      </c>
      <c r="AJ572" s="18" t="n">
        <f aca="false">IF(AND(AH572=1,AI572=1),1,0)</f>
        <v>0</v>
      </c>
    </row>
    <row r="573" customFormat="false" ht="15" hidden="false" customHeight="false" outlineLevel="0" collapsed="false">
      <c r="A573" s="16" t="str">
        <f aca="false">DATA!A573</f>
        <v>ITM10571</v>
      </c>
      <c r="B573" s="16" t="str">
        <f aca="false">DATA!B573</f>
        <v>Apparel</v>
      </c>
      <c r="C573" s="17" t="n">
        <f aca="false">DATA!C573</f>
        <v>368</v>
      </c>
      <c r="D573" s="17" t="n">
        <f aca="false">DATA!D573</f>
        <v>95</v>
      </c>
      <c r="E573" s="18" t="n">
        <f aca="false">DATA!F573</f>
        <v>2</v>
      </c>
      <c r="F573" s="19" t="n">
        <f aca="false">DATA!G573</f>
        <v>43.01</v>
      </c>
      <c r="G573" s="19" t="n">
        <f aca="false">DATA!H573</f>
        <v>5.84</v>
      </c>
      <c r="H573" s="18" t="n">
        <f aca="false">DATA!E573</f>
        <v>11</v>
      </c>
      <c r="I573" s="20" t="n">
        <f aca="false">F573*E573</f>
        <v>86.02</v>
      </c>
      <c r="J573" s="20" t="n">
        <f aca="false">PARAMETER!$B$4*G573*SQRT(E573)</f>
        <v>13.5848579549435</v>
      </c>
      <c r="K573" s="20" t="n">
        <f aca="false">I573+J573</f>
        <v>99.6048579549435</v>
      </c>
      <c r="L573" s="20" t="n">
        <f aca="false">K573+F573*H573</f>
        <v>572.714857954944</v>
      </c>
      <c r="M573" s="16" t="str">
        <f aca="false">IF(C573&lt;=K573,"REORDER",IF(C573&gt;L573,"OVERSTOCK","OK"))</f>
        <v>OK</v>
      </c>
      <c r="N573" s="16" t="str">
        <f aca="false">IF(C573&lt;=D573,"REORDER","OK")</f>
        <v>OK</v>
      </c>
      <c r="O573" s="18" t="n">
        <f aca="false">IF(D573&lt;I573,1,0)</f>
        <v>0</v>
      </c>
      <c r="P573" s="20" t="n">
        <f aca="false">C573/F573</f>
        <v>8.55614973262032</v>
      </c>
      <c r="Q573" s="19" t="n">
        <f aca="false">DATA!N573</f>
        <v>130.64</v>
      </c>
      <c r="R573" s="19" t="n">
        <f aca="false">DATA!O573</f>
        <v>0.75</v>
      </c>
      <c r="S573" s="17" t="n">
        <f aca="false">C573*Q573</f>
        <v>48075.52</v>
      </c>
      <c r="T573" s="19" t="n">
        <f aca="false">C573*R573</f>
        <v>276</v>
      </c>
      <c r="U573" s="20" t="n">
        <f aca="false">MAX(0,C573-L573)</f>
        <v>0</v>
      </c>
      <c r="V573" s="17" t="n">
        <f aca="false">U573*Q573</f>
        <v>0</v>
      </c>
      <c r="W573" s="19" t="n">
        <f aca="false">U573*R573</f>
        <v>0</v>
      </c>
      <c r="X573" s="20" t="n">
        <f aca="false">MAX(0,K573-C573)</f>
        <v>0</v>
      </c>
      <c r="Y573" s="17" t="n">
        <f aca="false">F573*PARAMETER!$B$5*Q573</f>
        <v>2050871.636</v>
      </c>
      <c r="Z573" s="21" t="n">
        <f aca="false">SUMIF($Y$2:$Y$3205,"&gt;="&amp;Y573)/SUM($Y$2:$Y$3205)</f>
        <v>0.318634405091566</v>
      </c>
      <c r="AA573" s="16" t="str">
        <f aca="false">IF(Z573&lt;=PARAMETER!$B$7,"A",IF(Z573&lt;=PARAMETER!$B$8,"B","C"))</f>
        <v>A</v>
      </c>
      <c r="AB573" s="22" t="n">
        <f aca="false">G573/F573</f>
        <v>0.135782376191583</v>
      </c>
      <c r="AC573" s="16" t="str">
        <f aca="false">IF(AB573&lt;=PARAMETER!$B$9,"X",IF(AB573&lt;=PARAMETER!$B$10,"Y","Z"))</f>
        <v>X</v>
      </c>
      <c r="AD573" s="16" t="str">
        <f aca="false">AA573&amp;AC573</f>
        <v>AX</v>
      </c>
      <c r="AE573" s="22" t="n">
        <f aca="false">DATA!I573</f>
        <v>0.53</v>
      </c>
      <c r="AF573" s="18" t="n">
        <f aca="false">DATA!L573</f>
        <v>58</v>
      </c>
      <c r="AG573" s="16" t="str">
        <f aca="false">DATA!K573</f>
        <v>C</v>
      </c>
      <c r="AH573" s="18" t="n">
        <f aca="false">IF(AE573&gt;=PARAMETER!$B$12,1,0)</f>
        <v>0</v>
      </c>
      <c r="AI573" s="18" t="n">
        <f aca="false">IF(AF573&gt;=PARAMETER!$B$13,1,0)</f>
        <v>0</v>
      </c>
      <c r="AJ573" s="18" t="n">
        <f aca="false">IF(AND(AH573=1,AI573=1),1,0)</f>
        <v>0</v>
      </c>
    </row>
    <row r="574" customFormat="false" ht="15" hidden="false" customHeight="false" outlineLevel="0" collapsed="false">
      <c r="A574" s="16" t="str">
        <f aca="false">DATA!A574</f>
        <v>ITM10572</v>
      </c>
      <c r="B574" s="16" t="str">
        <f aca="false">DATA!B574</f>
        <v>Groceries</v>
      </c>
      <c r="C574" s="17" t="n">
        <f aca="false">DATA!C574</f>
        <v>470</v>
      </c>
      <c r="D574" s="17" t="n">
        <f aca="false">DATA!D574</f>
        <v>68</v>
      </c>
      <c r="E574" s="18" t="n">
        <f aca="false">DATA!F574</f>
        <v>2</v>
      </c>
      <c r="F574" s="19" t="n">
        <f aca="false">DATA!G574</f>
        <v>6.12</v>
      </c>
      <c r="G574" s="19" t="n">
        <f aca="false">DATA!H574</f>
        <v>4.92</v>
      </c>
      <c r="H574" s="18" t="n">
        <f aca="false">DATA!E574</f>
        <v>5</v>
      </c>
      <c r="I574" s="20" t="n">
        <f aca="false">F574*E574</f>
        <v>12.24</v>
      </c>
      <c r="J574" s="20" t="n">
        <f aca="false">PARAMETER!$B$4*G574*SQRT(E574)</f>
        <v>11.4447775921785</v>
      </c>
      <c r="K574" s="20" t="n">
        <f aca="false">I574+J574</f>
        <v>23.6847775921785</v>
      </c>
      <c r="L574" s="20" t="n">
        <f aca="false">K574+F574*H574</f>
        <v>54.2847775921785</v>
      </c>
      <c r="M574" s="16" t="str">
        <f aca="false">IF(C574&lt;=K574,"REORDER",IF(C574&gt;L574,"OVERSTOCK","OK"))</f>
        <v>OVERSTOCK</v>
      </c>
      <c r="N574" s="16" t="str">
        <f aca="false">IF(C574&lt;=D574,"REORDER","OK")</f>
        <v>OK</v>
      </c>
      <c r="O574" s="18" t="n">
        <f aca="false">IF(D574&lt;I574,1,0)</f>
        <v>0</v>
      </c>
      <c r="P574" s="20" t="n">
        <f aca="false">C574/F574</f>
        <v>76.797385620915</v>
      </c>
      <c r="Q574" s="19" t="n">
        <f aca="false">DATA!N574</f>
        <v>130.28</v>
      </c>
      <c r="R574" s="19" t="n">
        <f aca="false">DATA!O574</f>
        <v>0.38</v>
      </c>
      <c r="S574" s="17" t="n">
        <f aca="false">C574*Q574</f>
        <v>61231.6</v>
      </c>
      <c r="T574" s="19" t="n">
        <f aca="false">C574*R574</f>
        <v>178.6</v>
      </c>
      <c r="U574" s="20" t="n">
        <f aca="false">MAX(0,C574-L574)</f>
        <v>415.715222407822</v>
      </c>
      <c r="V574" s="17" t="n">
        <f aca="false">U574*Q574</f>
        <v>54159.379175291</v>
      </c>
      <c r="W574" s="19" t="n">
        <f aca="false">U574*R574</f>
        <v>157.971784514972</v>
      </c>
      <c r="X574" s="20" t="n">
        <f aca="false">MAX(0,K574-C574)</f>
        <v>0</v>
      </c>
      <c r="Y574" s="17" t="n">
        <f aca="false">F574*PARAMETER!$B$5*Q574</f>
        <v>291019.464</v>
      </c>
      <c r="Z574" s="21" t="n">
        <f aca="false">SUMIF($Y$2:$Y$3205,"&gt;="&amp;Y574)/SUM($Y$2:$Y$3205)</f>
        <v>0.962017557667843</v>
      </c>
      <c r="AA574" s="16" t="str">
        <f aca="false">IF(Z574&lt;=PARAMETER!$B$7,"A",IF(Z574&lt;=PARAMETER!$B$8,"B","C"))</f>
        <v>C</v>
      </c>
      <c r="AB574" s="22" t="n">
        <f aca="false">G574/F574</f>
        <v>0.803921568627451</v>
      </c>
      <c r="AC574" s="16" t="str">
        <f aca="false">IF(AB574&lt;=PARAMETER!$B$9,"X",IF(AB574&lt;=PARAMETER!$B$10,"Y","Z"))</f>
        <v>Z</v>
      </c>
      <c r="AD574" s="16" t="str">
        <f aca="false">AA574&amp;AC574</f>
        <v>CZ</v>
      </c>
      <c r="AE574" s="22" t="n">
        <f aca="false">DATA!I574</f>
        <v>0.85</v>
      </c>
      <c r="AF574" s="18" t="n">
        <f aca="false">DATA!L574</f>
        <v>50</v>
      </c>
      <c r="AG574" s="16" t="str">
        <f aca="false">DATA!K574</f>
        <v>D</v>
      </c>
      <c r="AH574" s="18" t="n">
        <f aca="false">IF(AE574&gt;=PARAMETER!$B$12,1,0)</f>
        <v>1</v>
      </c>
      <c r="AI574" s="18" t="n">
        <f aca="false">IF(AF574&gt;=PARAMETER!$B$13,1,0)</f>
        <v>0</v>
      </c>
      <c r="AJ574" s="18" t="n">
        <f aca="false">IF(AND(AH574=1,AI574=1),1,0)</f>
        <v>0</v>
      </c>
    </row>
    <row r="575" customFormat="false" ht="15" hidden="false" customHeight="false" outlineLevel="0" collapsed="false">
      <c r="A575" s="16" t="str">
        <f aca="false">DATA!A575</f>
        <v>ITM10573</v>
      </c>
      <c r="B575" s="16" t="str">
        <f aca="false">DATA!B575</f>
        <v>Groceries</v>
      </c>
      <c r="C575" s="17" t="n">
        <f aca="false">DATA!C575</f>
        <v>383</v>
      </c>
      <c r="D575" s="17" t="n">
        <f aca="false">DATA!D575</f>
        <v>80</v>
      </c>
      <c r="E575" s="18" t="n">
        <f aca="false">DATA!F575</f>
        <v>6</v>
      </c>
      <c r="F575" s="19" t="n">
        <f aca="false">DATA!G575</f>
        <v>23.02</v>
      </c>
      <c r="G575" s="19" t="n">
        <f aca="false">DATA!H575</f>
        <v>6.74</v>
      </c>
      <c r="H575" s="18" t="n">
        <f aca="false">DATA!E575</f>
        <v>4</v>
      </c>
      <c r="I575" s="20" t="n">
        <f aca="false">F575*E575</f>
        <v>138.12</v>
      </c>
      <c r="J575" s="20" t="n">
        <f aca="false">PARAMETER!$B$4*G575*SQRT(E575)</f>
        <v>27.1558110704061</v>
      </c>
      <c r="K575" s="20" t="n">
        <f aca="false">I575+J575</f>
        <v>165.275811070406</v>
      </c>
      <c r="L575" s="20" t="n">
        <f aca="false">K575+F575*H575</f>
        <v>257.355811070406</v>
      </c>
      <c r="M575" s="16" t="str">
        <f aca="false">IF(C575&lt;=K575,"REORDER",IF(C575&gt;L575,"OVERSTOCK","OK"))</f>
        <v>OVERSTOCK</v>
      </c>
      <c r="N575" s="16" t="str">
        <f aca="false">IF(C575&lt;=D575,"REORDER","OK")</f>
        <v>OK</v>
      </c>
      <c r="O575" s="18" t="n">
        <f aca="false">IF(D575&lt;I575,1,0)</f>
        <v>1</v>
      </c>
      <c r="P575" s="20" t="n">
        <f aca="false">C575/F575</f>
        <v>16.637706342311</v>
      </c>
      <c r="Q575" s="19" t="n">
        <f aca="false">DATA!N575</f>
        <v>62.85</v>
      </c>
      <c r="R575" s="19" t="n">
        <f aca="false">DATA!O575</f>
        <v>1.23</v>
      </c>
      <c r="S575" s="17" t="n">
        <f aca="false">C575*Q575</f>
        <v>24071.55</v>
      </c>
      <c r="T575" s="19" t="n">
        <f aca="false">C575*R575</f>
        <v>471.09</v>
      </c>
      <c r="U575" s="20" t="n">
        <f aca="false">MAX(0,C575-L575)</f>
        <v>125.644188929594</v>
      </c>
      <c r="V575" s="17" t="n">
        <f aca="false">U575*Q575</f>
        <v>7896.73727422498</v>
      </c>
      <c r="W575" s="19" t="n">
        <f aca="false">U575*R575</f>
        <v>154.542352383401</v>
      </c>
      <c r="X575" s="20" t="n">
        <f aca="false">MAX(0,K575-C575)</f>
        <v>0</v>
      </c>
      <c r="Y575" s="17" t="n">
        <f aca="false">F575*PARAMETER!$B$5*Q575</f>
        <v>528084.555</v>
      </c>
      <c r="Z575" s="21" t="n">
        <f aca="false">SUMIF($Y$2:$Y$3205,"&gt;="&amp;Y575)/SUM($Y$2:$Y$3205)</f>
        <v>0.897113459637198</v>
      </c>
      <c r="AA575" s="16" t="str">
        <f aca="false">IF(Z575&lt;=PARAMETER!$B$7,"A",IF(Z575&lt;=PARAMETER!$B$8,"B","C"))</f>
        <v>B</v>
      </c>
      <c r="AB575" s="22" t="n">
        <f aca="false">G575/F575</f>
        <v>0.292788879235447</v>
      </c>
      <c r="AC575" s="16" t="str">
        <f aca="false">IF(AB575&lt;=PARAMETER!$B$9,"X",IF(AB575&lt;=PARAMETER!$B$10,"Y","Z"))</f>
        <v>Y</v>
      </c>
      <c r="AD575" s="16" t="str">
        <f aca="false">AA575&amp;AC575</f>
        <v>BY</v>
      </c>
      <c r="AE575" s="22" t="n">
        <f aca="false">DATA!I575</f>
        <v>0.55</v>
      </c>
      <c r="AF575" s="18" t="n">
        <f aca="false">DATA!L575</f>
        <v>29</v>
      </c>
      <c r="AG575" s="16" t="str">
        <f aca="false">DATA!K575</f>
        <v>C</v>
      </c>
      <c r="AH575" s="18" t="n">
        <f aca="false">IF(AE575&gt;=PARAMETER!$B$12,1,0)</f>
        <v>0</v>
      </c>
      <c r="AI575" s="18" t="n">
        <f aca="false">IF(AF575&gt;=PARAMETER!$B$13,1,0)</f>
        <v>0</v>
      </c>
      <c r="AJ575" s="18" t="n">
        <f aca="false">IF(AND(AH575=1,AI575=1),1,0)</f>
        <v>0</v>
      </c>
    </row>
    <row r="576" customFormat="false" ht="15" hidden="false" customHeight="false" outlineLevel="0" collapsed="false">
      <c r="A576" s="16" t="str">
        <f aca="false">DATA!A576</f>
        <v>ITM10574</v>
      </c>
      <c r="B576" s="16" t="str">
        <f aca="false">DATA!B576</f>
        <v>Automotive</v>
      </c>
      <c r="C576" s="17" t="n">
        <f aca="false">DATA!C576</f>
        <v>160</v>
      </c>
      <c r="D576" s="17" t="n">
        <f aca="false">DATA!D576</f>
        <v>18</v>
      </c>
      <c r="E576" s="18" t="n">
        <f aca="false">DATA!F576</f>
        <v>2</v>
      </c>
      <c r="F576" s="19" t="n">
        <f aca="false">DATA!G576</f>
        <v>15.07</v>
      </c>
      <c r="G576" s="19" t="n">
        <f aca="false">DATA!H576</f>
        <v>1.89</v>
      </c>
      <c r="H576" s="18" t="n">
        <f aca="false">DATA!E576</f>
        <v>6</v>
      </c>
      <c r="I576" s="20" t="n">
        <f aca="false">F576*E576</f>
        <v>30.14</v>
      </c>
      <c r="J576" s="20" t="n">
        <f aca="false">PARAMETER!$B$4*G576*SQRT(E576)</f>
        <v>4.39646944089783</v>
      </c>
      <c r="K576" s="20" t="n">
        <f aca="false">I576+J576</f>
        <v>34.5364694408978</v>
      </c>
      <c r="L576" s="20" t="n">
        <f aca="false">K576+F576*H576</f>
        <v>124.956469440898</v>
      </c>
      <c r="M576" s="16" t="str">
        <f aca="false">IF(C576&lt;=K576,"REORDER",IF(C576&gt;L576,"OVERSTOCK","OK"))</f>
        <v>OVERSTOCK</v>
      </c>
      <c r="N576" s="16" t="str">
        <f aca="false">IF(C576&lt;=D576,"REORDER","OK")</f>
        <v>OK</v>
      </c>
      <c r="O576" s="18" t="n">
        <f aca="false">IF(D576&lt;I576,1,0)</f>
        <v>1</v>
      </c>
      <c r="P576" s="20" t="n">
        <f aca="false">C576/F576</f>
        <v>10.6171201061712</v>
      </c>
      <c r="Q576" s="19" t="n">
        <f aca="false">DATA!N576</f>
        <v>130.79</v>
      </c>
      <c r="R576" s="19" t="n">
        <f aca="false">DATA!O576</f>
        <v>0.55</v>
      </c>
      <c r="S576" s="17" t="n">
        <f aca="false">C576*Q576</f>
        <v>20926.4</v>
      </c>
      <c r="T576" s="19" t="n">
        <f aca="false">C576*R576</f>
        <v>88</v>
      </c>
      <c r="U576" s="20" t="n">
        <f aca="false">MAX(0,C576-L576)</f>
        <v>35.0435305591022</v>
      </c>
      <c r="V576" s="17" t="n">
        <f aca="false">U576*Q576</f>
        <v>4583.34336182497</v>
      </c>
      <c r="W576" s="19" t="n">
        <f aca="false">U576*R576</f>
        <v>19.2739418075062</v>
      </c>
      <c r="X576" s="20" t="n">
        <f aca="false">MAX(0,K576-C576)</f>
        <v>0</v>
      </c>
      <c r="Y576" s="17" t="n">
        <f aca="false">F576*PARAMETER!$B$5*Q576</f>
        <v>719416.9345</v>
      </c>
      <c r="Z576" s="21" t="n">
        <f aca="false">SUMIF($Y$2:$Y$3205,"&gt;="&amp;Y576)/SUM($Y$2:$Y$3205)</f>
        <v>0.838226850247391</v>
      </c>
      <c r="AA576" s="16" t="str">
        <f aca="false">IF(Z576&lt;=PARAMETER!$B$7,"A",IF(Z576&lt;=PARAMETER!$B$8,"B","C"))</f>
        <v>B</v>
      </c>
      <c r="AB576" s="22" t="n">
        <f aca="false">G576/F576</f>
        <v>0.125414731254147</v>
      </c>
      <c r="AC576" s="16" t="str">
        <f aca="false">IF(AB576&lt;=PARAMETER!$B$9,"X",IF(AB576&lt;=PARAMETER!$B$10,"Y","Z"))</f>
        <v>X</v>
      </c>
      <c r="AD576" s="16" t="str">
        <f aca="false">AA576&amp;AC576</f>
        <v>BX</v>
      </c>
      <c r="AE576" s="22" t="n">
        <f aca="false">DATA!I576</f>
        <v>0.69</v>
      </c>
      <c r="AF576" s="18" t="n">
        <f aca="false">DATA!L576</f>
        <v>80</v>
      </c>
      <c r="AG576" s="16" t="str">
        <f aca="false">DATA!K576</f>
        <v>D</v>
      </c>
      <c r="AH576" s="18" t="n">
        <f aca="false">IF(AE576&gt;=PARAMETER!$B$12,1,0)</f>
        <v>0</v>
      </c>
      <c r="AI576" s="18" t="n">
        <f aca="false">IF(AF576&gt;=PARAMETER!$B$13,1,0)</f>
        <v>0</v>
      </c>
      <c r="AJ576" s="18" t="n">
        <f aca="false">IF(AND(AH576=1,AI576=1),1,0)</f>
        <v>0</v>
      </c>
    </row>
    <row r="577" customFormat="false" ht="15" hidden="false" customHeight="false" outlineLevel="0" collapsed="false">
      <c r="A577" s="16" t="str">
        <f aca="false">DATA!A577</f>
        <v>ITM10575</v>
      </c>
      <c r="B577" s="16" t="str">
        <f aca="false">DATA!B577</f>
        <v>Automotive</v>
      </c>
      <c r="C577" s="17" t="n">
        <f aca="false">DATA!C577</f>
        <v>192</v>
      </c>
      <c r="D577" s="17" t="n">
        <f aca="false">DATA!D577</f>
        <v>10</v>
      </c>
      <c r="E577" s="18" t="n">
        <f aca="false">DATA!F577</f>
        <v>6</v>
      </c>
      <c r="F577" s="19" t="n">
        <f aca="false">DATA!G577</f>
        <v>6.13</v>
      </c>
      <c r="G577" s="19" t="n">
        <f aca="false">DATA!H577</f>
        <v>8.49</v>
      </c>
      <c r="H577" s="18" t="n">
        <f aca="false">DATA!E577</f>
        <v>4</v>
      </c>
      <c r="I577" s="20" t="n">
        <f aca="false">F577*E577</f>
        <v>36.78</v>
      </c>
      <c r="J577" s="20" t="n">
        <f aca="false">PARAMETER!$B$4*G577*SQRT(E577)</f>
        <v>34.2066522237014</v>
      </c>
      <c r="K577" s="20" t="n">
        <f aca="false">I577+J577</f>
        <v>70.9866522237014</v>
      </c>
      <c r="L577" s="20" t="n">
        <f aca="false">K577+F577*H577</f>
        <v>95.5066522237014</v>
      </c>
      <c r="M577" s="16" t="str">
        <f aca="false">IF(C577&lt;=K577,"REORDER",IF(C577&gt;L577,"OVERSTOCK","OK"))</f>
        <v>OVERSTOCK</v>
      </c>
      <c r="N577" s="16" t="str">
        <f aca="false">IF(C577&lt;=D577,"REORDER","OK")</f>
        <v>OK</v>
      </c>
      <c r="O577" s="18" t="n">
        <f aca="false">IF(D577&lt;I577,1,0)</f>
        <v>1</v>
      </c>
      <c r="P577" s="20" t="n">
        <f aca="false">C577/F577</f>
        <v>31.3213703099511</v>
      </c>
      <c r="Q577" s="19" t="n">
        <f aca="false">DATA!N577</f>
        <v>82.38</v>
      </c>
      <c r="R577" s="19" t="n">
        <f aca="false">DATA!O577</f>
        <v>1.68</v>
      </c>
      <c r="S577" s="17" t="n">
        <f aca="false">C577*Q577</f>
        <v>15816.96</v>
      </c>
      <c r="T577" s="19" t="n">
        <f aca="false">C577*R577</f>
        <v>322.56</v>
      </c>
      <c r="U577" s="20" t="n">
        <f aca="false">MAX(0,C577-L577)</f>
        <v>96.4933477762986</v>
      </c>
      <c r="V577" s="17" t="n">
        <f aca="false">U577*Q577</f>
        <v>7949.12198981148</v>
      </c>
      <c r="W577" s="19" t="n">
        <f aca="false">U577*R577</f>
        <v>162.108824264182</v>
      </c>
      <c r="X577" s="20" t="n">
        <f aca="false">MAX(0,K577-C577)</f>
        <v>0</v>
      </c>
      <c r="Y577" s="17" t="n">
        <f aca="false">F577*PARAMETER!$B$5*Q577</f>
        <v>184321.131</v>
      </c>
      <c r="Z577" s="21" t="n">
        <f aca="false">SUMIF($Y$2:$Y$3205,"&gt;="&amp;Y577)/SUM($Y$2:$Y$3205)</f>
        <v>0.985341959658326</v>
      </c>
      <c r="AA577" s="16" t="str">
        <f aca="false">IF(Z577&lt;=PARAMETER!$B$7,"A",IF(Z577&lt;=PARAMETER!$B$8,"B","C"))</f>
        <v>C</v>
      </c>
      <c r="AB577" s="22" t="n">
        <f aca="false">G577/F577</f>
        <v>1.38499184339315</v>
      </c>
      <c r="AC577" s="16" t="str">
        <f aca="false">IF(AB577&lt;=PARAMETER!$B$9,"X",IF(AB577&lt;=PARAMETER!$B$10,"Y","Z"))</f>
        <v>Z</v>
      </c>
      <c r="AD577" s="16" t="str">
        <f aca="false">AA577&amp;AC577</f>
        <v>CZ</v>
      </c>
      <c r="AE577" s="22" t="n">
        <f aca="false">DATA!I577</f>
        <v>0.69</v>
      </c>
      <c r="AF577" s="18" t="n">
        <f aca="false">DATA!L577</f>
        <v>46</v>
      </c>
      <c r="AG577" s="16" t="str">
        <f aca="false">DATA!K577</f>
        <v>B</v>
      </c>
      <c r="AH577" s="18" t="n">
        <f aca="false">IF(AE577&gt;=PARAMETER!$B$12,1,0)</f>
        <v>0</v>
      </c>
      <c r="AI577" s="18" t="n">
        <f aca="false">IF(AF577&gt;=PARAMETER!$B$13,1,0)</f>
        <v>0</v>
      </c>
      <c r="AJ577" s="18" t="n">
        <f aca="false">IF(AND(AH577=1,AI577=1),1,0)</f>
        <v>0</v>
      </c>
    </row>
    <row r="578" customFormat="false" ht="15" hidden="false" customHeight="false" outlineLevel="0" collapsed="false">
      <c r="A578" s="16" t="str">
        <f aca="false">DATA!A578</f>
        <v>ITM10576</v>
      </c>
      <c r="B578" s="16" t="str">
        <f aca="false">DATA!B578</f>
        <v>Apparel</v>
      </c>
      <c r="C578" s="17" t="n">
        <f aca="false">DATA!C578</f>
        <v>29</v>
      </c>
      <c r="D578" s="17" t="n">
        <f aca="false">DATA!D578</f>
        <v>38</v>
      </c>
      <c r="E578" s="18" t="n">
        <f aca="false">DATA!F578</f>
        <v>2</v>
      </c>
      <c r="F578" s="19" t="n">
        <f aca="false">DATA!G578</f>
        <v>38.41</v>
      </c>
      <c r="G578" s="19" t="n">
        <f aca="false">DATA!H578</f>
        <v>1.89</v>
      </c>
      <c r="H578" s="18" t="n">
        <f aca="false">DATA!E578</f>
        <v>3</v>
      </c>
      <c r="I578" s="20" t="n">
        <f aca="false">F578*E578</f>
        <v>76.82</v>
      </c>
      <c r="J578" s="20" t="n">
        <f aca="false">PARAMETER!$B$4*G578*SQRT(E578)</f>
        <v>4.39646944089783</v>
      </c>
      <c r="K578" s="20" t="n">
        <f aca="false">I578+J578</f>
        <v>81.2164694408978</v>
      </c>
      <c r="L578" s="20" t="n">
        <f aca="false">K578+F578*H578</f>
        <v>196.446469440898</v>
      </c>
      <c r="M578" s="16" t="str">
        <f aca="false">IF(C578&lt;=K578,"REORDER",IF(C578&gt;L578,"OVERSTOCK","OK"))</f>
        <v>REORDER</v>
      </c>
      <c r="N578" s="16" t="str">
        <f aca="false">IF(C578&lt;=D578,"REORDER","OK")</f>
        <v>REORDER</v>
      </c>
      <c r="O578" s="18" t="n">
        <f aca="false">IF(D578&lt;I578,1,0)</f>
        <v>1</v>
      </c>
      <c r="P578" s="20" t="n">
        <f aca="false">C578/F578</f>
        <v>0.755011715699037</v>
      </c>
      <c r="Q578" s="19" t="n">
        <f aca="false">DATA!N578</f>
        <v>73.93</v>
      </c>
      <c r="R578" s="19" t="n">
        <f aca="false">DATA!O578</f>
        <v>0.64</v>
      </c>
      <c r="S578" s="17" t="n">
        <f aca="false">C578*Q578</f>
        <v>2143.97</v>
      </c>
      <c r="T578" s="19" t="n">
        <f aca="false">C578*R578</f>
        <v>18.56</v>
      </c>
      <c r="U578" s="20" t="n">
        <f aca="false">MAX(0,C578-L578)</f>
        <v>0</v>
      </c>
      <c r="V578" s="17" t="n">
        <f aca="false">U578*Q578</f>
        <v>0</v>
      </c>
      <c r="W578" s="19" t="n">
        <f aca="false">U578*R578</f>
        <v>0</v>
      </c>
      <c r="X578" s="20" t="n">
        <f aca="false">MAX(0,K578-C578)</f>
        <v>52.2164694408978</v>
      </c>
      <c r="Y578" s="17" t="n">
        <f aca="false">F578*PARAMETER!$B$5*Q578</f>
        <v>1036472.7245</v>
      </c>
      <c r="Z578" s="21" t="n">
        <f aca="false">SUMIF($Y$2:$Y$3205,"&gt;="&amp;Y578)/SUM($Y$2:$Y$3205)</f>
        <v>0.712786530877954</v>
      </c>
      <c r="AA578" s="16" t="str">
        <f aca="false">IF(Z578&lt;=PARAMETER!$B$7,"A",IF(Z578&lt;=PARAMETER!$B$8,"B","C"))</f>
        <v>A</v>
      </c>
      <c r="AB578" s="22" t="n">
        <f aca="false">G578/F578</f>
        <v>0.0492059359541786</v>
      </c>
      <c r="AC578" s="16" t="str">
        <f aca="false">IF(AB578&lt;=PARAMETER!$B$9,"X",IF(AB578&lt;=PARAMETER!$B$10,"Y","Z"))</f>
        <v>X</v>
      </c>
      <c r="AD578" s="16" t="str">
        <f aca="false">AA578&amp;AC578</f>
        <v>AX</v>
      </c>
      <c r="AE578" s="22" t="n">
        <f aca="false">DATA!I578</f>
        <v>0.82</v>
      </c>
      <c r="AF578" s="18" t="n">
        <f aca="false">DATA!L578</f>
        <v>135</v>
      </c>
      <c r="AG578" s="16" t="str">
        <f aca="false">DATA!K578</f>
        <v>B</v>
      </c>
      <c r="AH578" s="18" t="n">
        <f aca="false">IF(AE578&gt;=PARAMETER!$B$12,1,0)</f>
        <v>1</v>
      </c>
      <c r="AI578" s="18" t="n">
        <f aca="false">IF(AF578&gt;=PARAMETER!$B$13,1,0)</f>
        <v>1</v>
      </c>
      <c r="AJ578" s="18" t="n">
        <f aca="false">IF(AND(AH578=1,AI578=1),1,0)</f>
        <v>1</v>
      </c>
    </row>
    <row r="579" customFormat="false" ht="15" hidden="false" customHeight="false" outlineLevel="0" collapsed="false">
      <c r="A579" s="16" t="str">
        <f aca="false">DATA!A579</f>
        <v>ITM10577</v>
      </c>
      <c r="B579" s="16" t="str">
        <f aca="false">DATA!B579</f>
        <v>Pharma</v>
      </c>
      <c r="C579" s="17" t="n">
        <f aca="false">DATA!C579</f>
        <v>247</v>
      </c>
      <c r="D579" s="17" t="n">
        <f aca="false">DATA!D579</f>
        <v>72</v>
      </c>
      <c r="E579" s="18" t="n">
        <f aca="false">DATA!F579</f>
        <v>8</v>
      </c>
      <c r="F579" s="19" t="n">
        <f aca="false">DATA!G579</f>
        <v>26.03</v>
      </c>
      <c r="G579" s="19" t="n">
        <f aca="false">DATA!H579</f>
        <v>8.97</v>
      </c>
      <c r="H579" s="18" t="n">
        <f aca="false">DATA!E579</f>
        <v>8</v>
      </c>
      <c r="I579" s="20" t="n">
        <f aca="false">F579*E579</f>
        <v>208.24</v>
      </c>
      <c r="J579" s="20" t="n">
        <f aca="false">PARAMETER!$B$4*G579*SQRT(E579)</f>
        <v>41.731567073919</v>
      </c>
      <c r="K579" s="20" t="n">
        <f aca="false">I579+J579</f>
        <v>249.971567073919</v>
      </c>
      <c r="L579" s="20" t="n">
        <f aca="false">K579+F579*H579</f>
        <v>458.211567073919</v>
      </c>
      <c r="M579" s="16" t="str">
        <f aca="false">IF(C579&lt;=K579,"REORDER",IF(C579&gt;L579,"OVERSTOCK","OK"))</f>
        <v>REORDER</v>
      </c>
      <c r="N579" s="16" t="str">
        <f aca="false">IF(C579&lt;=D579,"REORDER","OK")</f>
        <v>OK</v>
      </c>
      <c r="O579" s="18" t="n">
        <f aca="false">IF(D579&lt;I579,1,0)</f>
        <v>1</v>
      </c>
      <c r="P579" s="20" t="n">
        <f aca="false">C579/F579</f>
        <v>9.48905109489051</v>
      </c>
      <c r="Q579" s="19" t="n">
        <f aca="false">DATA!N579</f>
        <v>64.96</v>
      </c>
      <c r="R579" s="19" t="n">
        <f aca="false">DATA!O579</f>
        <v>0.5</v>
      </c>
      <c r="S579" s="17" t="n">
        <f aca="false">C579*Q579</f>
        <v>16045.12</v>
      </c>
      <c r="T579" s="19" t="n">
        <f aca="false">C579*R579</f>
        <v>123.5</v>
      </c>
      <c r="U579" s="20" t="n">
        <f aca="false">MAX(0,C579-L579)</f>
        <v>0</v>
      </c>
      <c r="V579" s="17" t="n">
        <f aca="false">U579*Q579</f>
        <v>0</v>
      </c>
      <c r="W579" s="19" t="n">
        <f aca="false">U579*R579</f>
        <v>0</v>
      </c>
      <c r="X579" s="20" t="n">
        <f aca="false">MAX(0,K579-C579)</f>
        <v>2.97156707391906</v>
      </c>
      <c r="Y579" s="17" t="n">
        <f aca="false">F579*PARAMETER!$B$5*Q579</f>
        <v>617181.712</v>
      </c>
      <c r="Z579" s="21" t="n">
        <f aca="false">SUMIF($Y$2:$Y$3205,"&gt;="&amp;Y579)/SUM($Y$2:$Y$3205)</f>
        <v>0.872233826559948</v>
      </c>
      <c r="AA579" s="16" t="str">
        <f aca="false">IF(Z579&lt;=PARAMETER!$B$7,"A",IF(Z579&lt;=PARAMETER!$B$8,"B","C"))</f>
        <v>B</v>
      </c>
      <c r="AB579" s="22" t="n">
        <f aca="false">G579/F579</f>
        <v>0.344602381867077</v>
      </c>
      <c r="AC579" s="16" t="str">
        <f aca="false">IF(AB579&lt;=PARAMETER!$B$9,"X",IF(AB579&lt;=PARAMETER!$B$10,"Y","Z"))</f>
        <v>Y</v>
      </c>
      <c r="AD579" s="16" t="str">
        <f aca="false">AA579&amp;AC579</f>
        <v>BY</v>
      </c>
      <c r="AE579" s="22" t="n">
        <f aca="false">DATA!I579</f>
        <v>0.67</v>
      </c>
      <c r="AF579" s="18" t="n">
        <f aca="false">DATA!L579</f>
        <v>153</v>
      </c>
      <c r="AG579" s="16" t="str">
        <f aca="false">DATA!K579</f>
        <v>D</v>
      </c>
      <c r="AH579" s="18" t="n">
        <f aca="false">IF(AE579&gt;=PARAMETER!$B$12,1,0)</f>
        <v>0</v>
      </c>
      <c r="AI579" s="18" t="n">
        <f aca="false">IF(AF579&gt;=PARAMETER!$B$13,1,0)</f>
        <v>1</v>
      </c>
      <c r="AJ579" s="18" t="n">
        <f aca="false">IF(AND(AH579=1,AI579=1),1,0)</f>
        <v>0</v>
      </c>
    </row>
    <row r="580" customFormat="false" ht="15" hidden="false" customHeight="false" outlineLevel="0" collapsed="false">
      <c r="A580" s="16" t="str">
        <f aca="false">DATA!A580</f>
        <v>ITM10578</v>
      </c>
      <c r="B580" s="16" t="str">
        <f aca="false">DATA!B580</f>
        <v>Apparel</v>
      </c>
      <c r="C580" s="17" t="n">
        <f aca="false">DATA!C580</f>
        <v>284</v>
      </c>
      <c r="D580" s="17" t="n">
        <f aca="false">DATA!D580</f>
        <v>81</v>
      </c>
      <c r="E580" s="18" t="n">
        <f aca="false">DATA!F580</f>
        <v>9</v>
      </c>
      <c r="F580" s="19" t="n">
        <f aca="false">DATA!G580</f>
        <v>28.28</v>
      </c>
      <c r="G580" s="19" t="n">
        <f aca="false">DATA!H580</f>
        <v>4.77</v>
      </c>
      <c r="H580" s="18" t="n">
        <f aca="false">DATA!E580</f>
        <v>12</v>
      </c>
      <c r="I580" s="20" t="n">
        <f aca="false">F580*E580</f>
        <v>254.52</v>
      </c>
      <c r="J580" s="20" t="n">
        <f aca="false">PARAMETER!$B$4*G580*SQRT(E580)</f>
        <v>23.5378554016756</v>
      </c>
      <c r="K580" s="20" t="n">
        <f aca="false">I580+J580</f>
        <v>278.057855401676</v>
      </c>
      <c r="L580" s="20" t="n">
        <f aca="false">K580+F580*H580</f>
        <v>617.417855401676</v>
      </c>
      <c r="M580" s="16" t="str">
        <f aca="false">IF(C580&lt;=K580,"REORDER",IF(C580&gt;L580,"OVERSTOCK","OK"))</f>
        <v>OK</v>
      </c>
      <c r="N580" s="16" t="str">
        <f aca="false">IF(C580&lt;=D580,"REORDER","OK")</f>
        <v>OK</v>
      </c>
      <c r="O580" s="18" t="n">
        <f aca="false">IF(D580&lt;I580,1,0)</f>
        <v>1</v>
      </c>
      <c r="P580" s="20" t="n">
        <f aca="false">C580/F580</f>
        <v>10.04243281471</v>
      </c>
      <c r="Q580" s="19" t="n">
        <f aca="false">DATA!N580</f>
        <v>75.67</v>
      </c>
      <c r="R580" s="19" t="n">
        <f aca="false">DATA!O580</f>
        <v>0.21</v>
      </c>
      <c r="S580" s="17" t="n">
        <f aca="false">C580*Q580</f>
        <v>21490.28</v>
      </c>
      <c r="T580" s="19" t="n">
        <f aca="false">C580*R580</f>
        <v>59.64</v>
      </c>
      <c r="U580" s="20" t="n">
        <f aca="false">MAX(0,C580-L580)</f>
        <v>0</v>
      </c>
      <c r="V580" s="17" t="n">
        <f aca="false">U580*Q580</f>
        <v>0</v>
      </c>
      <c r="W580" s="19" t="n">
        <f aca="false">U580*R580</f>
        <v>0</v>
      </c>
      <c r="X580" s="20" t="n">
        <f aca="false">MAX(0,K580-C580)</f>
        <v>0</v>
      </c>
      <c r="Y580" s="17" t="n">
        <f aca="false">F580*PARAMETER!$B$5*Q580</f>
        <v>781080.874</v>
      </c>
      <c r="Z580" s="21" t="n">
        <f aca="false">SUMIF($Y$2:$Y$3205,"&gt;="&amp;Y580)/SUM($Y$2:$Y$3205)</f>
        <v>0.816487895031289</v>
      </c>
      <c r="AA580" s="16" t="str">
        <f aca="false">IF(Z580&lt;=PARAMETER!$B$7,"A",IF(Z580&lt;=PARAMETER!$B$8,"B","C"))</f>
        <v>B</v>
      </c>
      <c r="AB580" s="22" t="n">
        <f aca="false">G580/F580</f>
        <v>0.168670438472419</v>
      </c>
      <c r="AC580" s="16" t="str">
        <f aca="false">IF(AB580&lt;=PARAMETER!$B$9,"X",IF(AB580&lt;=PARAMETER!$B$10,"Y","Z"))</f>
        <v>X</v>
      </c>
      <c r="AD580" s="16" t="str">
        <f aca="false">AA580&amp;AC580</f>
        <v>BX</v>
      </c>
      <c r="AE580" s="22" t="n">
        <f aca="false">DATA!I580</f>
        <v>0.16</v>
      </c>
      <c r="AF580" s="18" t="n">
        <f aca="false">DATA!L580</f>
        <v>48</v>
      </c>
      <c r="AG580" s="16" t="str">
        <f aca="false">DATA!K580</f>
        <v>A</v>
      </c>
      <c r="AH580" s="18" t="n">
        <f aca="false">IF(AE580&gt;=PARAMETER!$B$12,1,0)</f>
        <v>0</v>
      </c>
      <c r="AI580" s="18" t="n">
        <f aca="false">IF(AF580&gt;=PARAMETER!$B$13,1,0)</f>
        <v>0</v>
      </c>
      <c r="AJ580" s="18" t="n">
        <f aca="false">IF(AND(AH580=1,AI580=1),1,0)</f>
        <v>0</v>
      </c>
    </row>
    <row r="581" customFormat="false" ht="15" hidden="false" customHeight="false" outlineLevel="0" collapsed="false">
      <c r="A581" s="16" t="str">
        <f aca="false">DATA!A581</f>
        <v>ITM10579</v>
      </c>
      <c r="B581" s="16" t="str">
        <f aca="false">DATA!B581</f>
        <v>Pharma</v>
      </c>
      <c r="C581" s="17" t="n">
        <f aca="false">DATA!C581</f>
        <v>457</v>
      </c>
      <c r="D581" s="17" t="n">
        <f aca="false">DATA!D581</f>
        <v>65</v>
      </c>
      <c r="E581" s="18" t="n">
        <f aca="false">DATA!F581</f>
        <v>7</v>
      </c>
      <c r="F581" s="19" t="n">
        <f aca="false">DATA!G581</f>
        <v>21.15</v>
      </c>
      <c r="G581" s="19" t="n">
        <f aca="false">DATA!H581</f>
        <v>5.72</v>
      </c>
      <c r="H581" s="18" t="n">
        <f aca="false">DATA!E581</f>
        <v>10</v>
      </c>
      <c r="I581" s="20" t="n">
        <f aca="false">F581*E581</f>
        <v>148.05</v>
      </c>
      <c r="J581" s="20" t="n">
        <f aca="false">PARAMETER!$B$4*G581*SQRT(E581)</f>
        <v>24.8927172208927</v>
      </c>
      <c r="K581" s="20" t="n">
        <f aca="false">I581+J581</f>
        <v>172.942717220893</v>
      </c>
      <c r="L581" s="20" t="n">
        <f aca="false">K581+F581*H581</f>
        <v>384.442717220893</v>
      </c>
      <c r="M581" s="16" t="str">
        <f aca="false">IF(C581&lt;=K581,"REORDER",IF(C581&gt;L581,"OVERSTOCK","OK"))</f>
        <v>OVERSTOCK</v>
      </c>
      <c r="N581" s="16" t="str">
        <f aca="false">IF(C581&lt;=D581,"REORDER","OK")</f>
        <v>OK</v>
      </c>
      <c r="O581" s="18" t="n">
        <f aca="false">IF(D581&lt;I581,1,0)</f>
        <v>1</v>
      </c>
      <c r="P581" s="20" t="n">
        <f aca="false">C581/F581</f>
        <v>21.6075650118203</v>
      </c>
      <c r="Q581" s="19" t="n">
        <f aca="false">DATA!N581</f>
        <v>159.48</v>
      </c>
      <c r="R581" s="19" t="n">
        <f aca="false">DATA!O581</f>
        <v>1.51</v>
      </c>
      <c r="S581" s="17" t="n">
        <f aca="false">C581*Q581</f>
        <v>72882.36</v>
      </c>
      <c r="T581" s="19" t="n">
        <f aca="false">C581*R581</f>
        <v>690.07</v>
      </c>
      <c r="U581" s="20" t="n">
        <f aca="false">MAX(0,C581-L581)</f>
        <v>72.5572827791074</v>
      </c>
      <c r="V581" s="17" t="n">
        <f aca="false">U581*Q581</f>
        <v>11571.435457612</v>
      </c>
      <c r="W581" s="19" t="n">
        <f aca="false">U581*R581</f>
        <v>109.561496996452</v>
      </c>
      <c r="X581" s="20" t="n">
        <f aca="false">MAX(0,K581-C581)</f>
        <v>0</v>
      </c>
      <c r="Y581" s="17" t="n">
        <f aca="false">F581*PARAMETER!$B$5*Q581</f>
        <v>1231145.73</v>
      </c>
      <c r="Z581" s="21" t="n">
        <f aca="false">SUMIF($Y$2:$Y$3205,"&gt;="&amp;Y581)/SUM($Y$2:$Y$3205)</f>
        <v>0.632818201215342</v>
      </c>
      <c r="AA581" s="16" t="str">
        <f aca="false">IF(Z581&lt;=PARAMETER!$B$7,"A",IF(Z581&lt;=PARAMETER!$B$8,"B","C"))</f>
        <v>A</v>
      </c>
      <c r="AB581" s="22" t="n">
        <f aca="false">G581/F581</f>
        <v>0.270449172576832</v>
      </c>
      <c r="AC581" s="16" t="str">
        <f aca="false">IF(AB581&lt;=PARAMETER!$B$9,"X",IF(AB581&lt;=PARAMETER!$B$10,"Y","Z"))</f>
        <v>Y</v>
      </c>
      <c r="AD581" s="16" t="str">
        <f aca="false">AA581&amp;AC581</f>
        <v>AY</v>
      </c>
      <c r="AE581" s="22" t="n">
        <f aca="false">DATA!I581</f>
        <v>0.41</v>
      </c>
      <c r="AF581" s="18" t="n">
        <f aca="false">DATA!L581</f>
        <v>118</v>
      </c>
      <c r="AG581" s="16" t="str">
        <f aca="false">DATA!K581</f>
        <v>C</v>
      </c>
      <c r="AH581" s="18" t="n">
        <f aca="false">IF(AE581&gt;=PARAMETER!$B$12,1,0)</f>
        <v>0</v>
      </c>
      <c r="AI581" s="18" t="n">
        <f aca="false">IF(AF581&gt;=PARAMETER!$B$13,1,0)</f>
        <v>1</v>
      </c>
      <c r="AJ581" s="18" t="n">
        <f aca="false">IF(AND(AH581=1,AI581=1),1,0)</f>
        <v>0</v>
      </c>
    </row>
    <row r="582" customFormat="false" ht="15" hidden="false" customHeight="false" outlineLevel="0" collapsed="false">
      <c r="A582" s="16" t="str">
        <f aca="false">DATA!A582</f>
        <v>ITM10580</v>
      </c>
      <c r="B582" s="16" t="str">
        <f aca="false">DATA!B582</f>
        <v>Pharma</v>
      </c>
      <c r="C582" s="17" t="n">
        <f aca="false">DATA!C582</f>
        <v>267</v>
      </c>
      <c r="D582" s="17" t="n">
        <f aca="false">DATA!D582</f>
        <v>77</v>
      </c>
      <c r="E582" s="18" t="n">
        <f aca="false">DATA!F582</f>
        <v>7</v>
      </c>
      <c r="F582" s="19" t="n">
        <f aca="false">DATA!G582</f>
        <v>23.56</v>
      </c>
      <c r="G582" s="19" t="n">
        <f aca="false">DATA!H582</f>
        <v>9.02</v>
      </c>
      <c r="H582" s="18" t="n">
        <f aca="false">DATA!E582</f>
        <v>12</v>
      </c>
      <c r="I582" s="20" t="n">
        <f aca="false">F582*E582</f>
        <v>164.92</v>
      </c>
      <c r="J582" s="20" t="n">
        <f aca="false">PARAMETER!$B$4*G582*SQRT(E582)</f>
        <v>39.2539002329462</v>
      </c>
      <c r="K582" s="20" t="n">
        <f aca="false">I582+J582</f>
        <v>204.173900232946</v>
      </c>
      <c r="L582" s="20" t="n">
        <f aca="false">K582+F582*H582</f>
        <v>486.893900232946</v>
      </c>
      <c r="M582" s="16" t="str">
        <f aca="false">IF(C582&lt;=K582,"REORDER",IF(C582&gt;L582,"OVERSTOCK","OK"))</f>
        <v>OK</v>
      </c>
      <c r="N582" s="16" t="str">
        <f aca="false">IF(C582&lt;=D582,"REORDER","OK")</f>
        <v>OK</v>
      </c>
      <c r="O582" s="18" t="n">
        <f aca="false">IF(D582&lt;I582,1,0)</f>
        <v>1</v>
      </c>
      <c r="P582" s="20" t="n">
        <f aca="false">C582/F582</f>
        <v>11.3327674023769</v>
      </c>
      <c r="Q582" s="19" t="n">
        <f aca="false">DATA!N582</f>
        <v>56.58</v>
      </c>
      <c r="R582" s="19" t="n">
        <f aca="false">DATA!O582</f>
        <v>1.07</v>
      </c>
      <c r="S582" s="17" t="n">
        <f aca="false">C582*Q582</f>
        <v>15106.86</v>
      </c>
      <c r="T582" s="19" t="n">
        <f aca="false">C582*R582</f>
        <v>285.69</v>
      </c>
      <c r="U582" s="20" t="n">
        <f aca="false">MAX(0,C582-L582)</f>
        <v>0</v>
      </c>
      <c r="V582" s="17" t="n">
        <f aca="false">U582*Q582</f>
        <v>0</v>
      </c>
      <c r="W582" s="19" t="n">
        <f aca="false">U582*R582</f>
        <v>0</v>
      </c>
      <c r="X582" s="20" t="n">
        <f aca="false">MAX(0,K582-C582)</f>
        <v>0</v>
      </c>
      <c r="Y582" s="17" t="n">
        <f aca="false">F582*PARAMETER!$B$5*Q582</f>
        <v>486554.052</v>
      </c>
      <c r="Z582" s="21" t="n">
        <f aca="false">SUMIF($Y$2:$Y$3205,"&gt;="&amp;Y582)/SUM($Y$2:$Y$3205)</f>
        <v>0.910190026664967</v>
      </c>
      <c r="AA582" s="16" t="str">
        <f aca="false">IF(Z582&lt;=PARAMETER!$B$7,"A",IF(Z582&lt;=PARAMETER!$B$8,"B","C"))</f>
        <v>B</v>
      </c>
      <c r="AB582" s="22" t="n">
        <f aca="false">G582/F582</f>
        <v>0.382852292020374</v>
      </c>
      <c r="AC582" s="16" t="str">
        <f aca="false">IF(AB582&lt;=PARAMETER!$B$9,"X",IF(AB582&lt;=PARAMETER!$B$10,"Y","Z"))</f>
        <v>Y</v>
      </c>
      <c r="AD582" s="16" t="str">
        <f aca="false">AA582&amp;AC582</f>
        <v>BY</v>
      </c>
      <c r="AE582" s="22" t="n">
        <f aca="false">DATA!I582</f>
        <v>0.99</v>
      </c>
      <c r="AF582" s="18" t="n">
        <f aca="false">DATA!L582</f>
        <v>73</v>
      </c>
      <c r="AG582" s="16" t="str">
        <f aca="false">DATA!K582</f>
        <v>D</v>
      </c>
      <c r="AH582" s="18" t="n">
        <f aca="false">IF(AE582&gt;=PARAMETER!$B$12,1,0)</f>
        <v>1</v>
      </c>
      <c r="AI582" s="18" t="n">
        <f aca="false">IF(AF582&gt;=PARAMETER!$B$13,1,0)</f>
        <v>0</v>
      </c>
      <c r="AJ582" s="18" t="n">
        <f aca="false">IF(AND(AH582=1,AI582=1),1,0)</f>
        <v>0</v>
      </c>
    </row>
    <row r="583" customFormat="false" ht="15" hidden="false" customHeight="false" outlineLevel="0" collapsed="false">
      <c r="A583" s="16" t="str">
        <f aca="false">DATA!A583</f>
        <v>ITM10581</v>
      </c>
      <c r="B583" s="16" t="str">
        <f aca="false">DATA!B583</f>
        <v>Automotive</v>
      </c>
      <c r="C583" s="17" t="n">
        <f aca="false">DATA!C583</f>
        <v>266</v>
      </c>
      <c r="D583" s="17" t="n">
        <f aca="false">DATA!D583</f>
        <v>44</v>
      </c>
      <c r="E583" s="18" t="n">
        <f aca="false">DATA!F583</f>
        <v>4</v>
      </c>
      <c r="F583" s="19" t="n">
        <f aca="false">DATA!G583</f>
        <v>6.68</v>
      </c>
      <c r="G583" s="19" t="n">
        <f aca="false">DATA!H583</f>
        <v>3.35</v>
      </c>
      <c r="H583" s="18" t="n">
        <f aca="false">DATA!E583</f>
        <v>12</v>
      </c>
      <c r="I583" s="20" t="n">
        <f aca="false">F583*E583</f>
        <v>26.72</v>
      </c>
      <c r="J583" s="20" t="n">
        <f aca="false">PARAMETER!$B$4*G583*SQRT(E583)</f>
        <v>11.0205193005749</v>
      </c>
      <c r="K583" s="20" t="n">
        <f aca="false">I583+J583</f>
        <v>37.7405193005749</v>
      </c>
      <c r="L583" s="20" t="n">
        <f aca="false">K583+F583*H583</f>
        <v>117.900519300575</v>
      </c>
      <c r="M583" s="16" t="str">
        <f aca="false">IF(C583&lt;=K583,"REORDER",IF(C583&gt;L583,"OVERSTOCK","OK"))</f>
        <v>OVERSTOCK</v>
      </c>
      <c r="N583" s="16" t="str">
        <f aca="false">IF(C583&lt;=D583,"REORDER","OK")</f>
        <v>OK</v>
      </c>
      <c r="O583" s="18" t="n">
        <f aca="false">IF(D583&lt;I583,1,0)</f>
        <v>0</v>
      </c>
      <c r="P583" s="20" t="n">
        <f aca="false">C583/F583</f>
        <v>39.8203592814371</v>
      </c>
      <c r="Q583" s="19" t="n">
        <f aca="false">DATA!N583</f>
        <v>139.58</v>
      </c>
      <c r="R583" s="19" t="n">
        <f aca="false">DATA!O583</f>
        <v>0.32</v>
      </c>
      <c r="S583" s="17" t="n">
        <f aca="false">C583*Q583</f>
        <v>37128.28</v>
      </c>
      <c r="T583" s="19" t="n">
        <f aca="false">C583*R583</f>
        <v>85.12</v>
      </c>
      <c r="U583" s="20" t="n">
        <f aca="false">MAX(0,C583-L583)</f>
        <v>148.099480699425</v>
      </c>
      <c r="V583" s="17" t="n">
        <f aca="false">U583*Q583</f>
        <v>20671.7255160258</v>
      </c>
      <c r="W583" s="19" t="n">
        <f aca="false">U583*R583</f>
        <v>47.3918338238161</v>
      </c>
      <c r="X583" s="20" t="n">
        <f aca="false">MAX(0,K583-C583)</f>
        <v>0</v>
      </c>
      <c r="Y583" s="17" t="n">
        <f aca="false">F583*PARAMETER!$B$5*Q583</f>
        <v>340323.956</v>
      </c>
      <c r="Z583" s="21" t="n">
        <f aca="false">SUMIF($Y$2:$Y$3205,"&gt;="&amp;Y583)/SUM($Y$2:$Y$3205)</f>
        <v>0.950420666562987</v>
      </c>
      <c r="AA583" s="16" t="str">
        <f aca="false">IF(Z583&lt;=PARAMETER!$B$7,"A",IF(Z583&lt;=PARAMETER!$B$8,"B","C"))</f>
        <v>C</v>
      </c>
      <c r="AB583" s="22" t="n">
        <f aca="false">G583/F583</f>
        <v>0.501497005988024</v>
      </c>
      <c r="AC583" s="16" t="str">
        <f aca="false">IF(AB583&lt;=PARAMETER!$B$9,"X",IF(AB583&lt;=PARAMETER!$B$10,"Y","Z"))</f>
        <v>Z</v>
      </c>
      <c r="AD583" s="16" t="str">
        <f aca="false">AA583&amp;AC583</f>
        <v>CZ</v>
      </c>
      <c r="AE583" s="22" t="n">
        <f aca="false">DATA!I583</f>
        <v>0.28</v>
      </c>
      <c r="AF583" s="18" t="n">
        <f aca="false">DATA!L583</f>
        <v>32</v>
      </c>
      <c r="AG583" s="16" t="str">
        <f aca="false">DATA!K583</f>
        <v>D</v>
      </c>
      <c r="AH583" s="18" t="n">
        <f aca="false">IF(AE583&gt;=PARAMETER!$B$12,1,0)</f>
        <v>0</v>
      </c>
      <c r="AI583" s="18" t="n">
        <f aca="false">IF(AF583&gt;=PARAMETER!$B$13,1,0)</f>
        <v>0</v>
      </c>
      <c r="AJ583" s="18" t="n">
        <f aca="false">IF(AND(AH583=1,AI583=1),1,0)</f>
        <v>0</v>
      </c>
    </row>
    <row r="584" customFormat="false" ht="15" hidden="false" customHeight="false" outlineLevel="0" collapsed="false">
      <c r="A584" s="16" t="str">
        <f aca="false">DATA!A584</f>
        <v>ITM10582</v>
      </c>
      <c r="B584" s="16" t="str">
        <f aca="false">DATA!B584</f>
        <v>Electronics</v>
      </c>
      <c r="C584" s="17" t="n">
        <f aca="false">DATA!C584</f>
        <v>174</v>
      </c>
      <c r="D584" s="17" t="n">
        <f aca="false">DATA!D584</f>
        <v>12</v>
      </c>
      <c r="E584" s="18" t="n">
        <f aca="false">DATA!F584</f>
        <v>8</v>
      </c>
      <c r="F584" s="19" t="n">
        <f aca="false">DATA!G584</f>
        <v>33.97</v>
      </c>
      <c r="G584" s="19" t="n">
        <f aca="false">DATA!H584</f>
        <v>2.23</v>
      </c>
      <c r="H584" s="18" t="n">
        <f aca="false">DATA!E584</f>
        <v>4</v>
      </c>
      <c r="I584" s="20" t="n">
        <f aca="false">F584*E584</f>
        <v>271.76</v>
      </c>
      <c r="J584" s="20" t="n">
        <f aca="false">PARAMETER!$B$4*G584*SQRT(E584)</f>
        <v>10.3747374107959</v>
      </c>
      <c r="K584" s="20" t="n">
        <f aca="false">I584+J584</f>
        <v>282.134737410796</v>
      </c>
      <c r="L584" s="20" t="n">
        <f aca="false">K584+F584*H584</f>
        <v>418.014737410796</v>
      </c>
      <c r="M584" s="16" t="str">
        <f aca="false">IF(C584&lt;=K584,"REORDER",IF(C584&gt;L584,"OVERSTOCK","OK"))</f>
        <v>REORDER</v>
      </c>
      <c r="N584" s="16" t="str">
        <f aca="false">IF(C584&lt;=D584,"REORDER","OK")</f>
        <v>OK</v>
      </c>
      <c r="O584" s="18" t="n">
        <f aca="false">IF(D584&lt;I584,1,0)</f>
        <v>1</v>
      </c>
      <c r="P584" s="20" t="n">
        <f aca="false">C584/F584</f>
        <v>5.12216661760377</v>
      </c>
      <c r="Q584" s="19" t="n">
        <f aca="false">DATA!N584</f>
        <v>181.12</v>
      </c>
      <c r="R584" s="19" t="n">
        <f aca="false">DATA!O584</f>
        <v>0.52</v>
      </c>
      <c r="S584" s="17" t="n">
        <f aca="false">C584*Q584</f>
        <v>31514.88</v>
      </c>
      <c r="T584" s="19" t="n">
        <f aca="false">C584*R584</f>
        <v>90.48</v>
      </c>
      <c r="U584" s="20" t="n">
        <f aca="false">MAX(0,C584-L584)</f>
        <v>0</v>
      </c>
      <c r="V584" s="17" t="n">
        <f aca="false">U584*Q584</f>
        <v>0</v>
      </c>
      <c r="W584" s="19" t="n">
        <f aca="false">U584*R584</f>
        <v>0</v>
      </c>
      <c r="X584" s="20" t="n">
        <f aca="false">MAX(0,K584-C584)</f>
        <v>108.134737410796</v>
      </c>
      <c r="Y584" s="17" t="n">
        <f aca="false">F584*PARAMETER!$B$5*Q584</f>
        <v>2245715.936</v>
      </c>
      <c r="Z584" s="21" t="n">
        <f aca="false">SUMIF($Y$2:$Y$3205,"&gt;="&amp;Y584)/SUM($Y$2:$Y$3205)</f>
        <v>0.260500093957155</v>
      </c>
      <c r="AA584" s="16" t="str">
        <f aca="false">IF(Z584&lt;=PARAMETER!$B$7,"A",IF(Z584&lt;=PARAMETER!$B$8,"B","C"))</f>
        <v>A</v>
      </c>
      <c r="AB584" s="22" t="n">
        <f aca="false">G584/F584</f>
        <v>0.0656461583750368</v>
      </c>
      <c r="AC584" s="16" t="str">
        <f aca="false">IF(AB584&lt;=PARAMETER!$B$9,"X",IF(AB584&lt;=PARAMETER!$B$10,"Y","Z"))</f>
        <v>X</v>
      </c>
      <c r="AD584" s="16" t="str">
        <f aca="false">AA584&amp;AC584</f>
        <v>AX</v>
      </c>
      <c r="AE584" s="22" t="n">
        <f aca="false">DATA!I584</f>
        <v>0.63</v>
      </c>
      <c r="AF584" s="18" t="n">
        <f aca="false">DATA!L584</f>
        <v>41</v>
      </c>
      <c r="AG584" s="16" t="str">
        <f aca="false">DATA!K584</f>
        <v>A</v>
      </c>
      <c r="AH584" s="18" t="n">
        <f aca="false">IF(AE584&gt;=PARAMETER!$B$12,1,0)</f>
        <v>0</v>
      </c>
      <c r="AI584" s="18" t="n">
        <f aca="false">IF(AF584&gt;=PARAMETER!$B$13,1,0)</f>
        <v>0</v>
      </c>
      <c r="AJ584" s="18" t="n">
        <f aca="false">IF(AND(AH584=1,AI584=1),1,0)</f>
        <v>0</v>
      </c>
    </row>
    <row r="585" customFormat="false" ht="15" hidden="false" customHeight="false" outlineLevel="0" collapsed="false">
      <c r="A585" s="16" t="str">
        <f aca="false">DATA!A585</f>
        <v>ITM10583</v>
      </c>
      <c r="B585" s="16" t="str">
        <f aca="false">DATA!B585</f>
        <v>Electronics</v>
      </c>
      <c r="C585" s="17" t="n">
        <f aca="false">DATA!C585</f>
        <v>53</v>
      </c>
      <c r="D585" s="17" t="n">
        <f aca="false">DATA!D585</f>
        <v>16</v>
      </c>
      <c r="E585" s="18" t="n">
        <f aca="false">DATA!F585</f>
        <v>2</v>
      </c>
      <c r="F585" s="19" t="n">
        <f aca="false">DATA!G585</f>
        <v>22.19</v>
      </c>
      <c r="G585" s="19" t="n">
        <f aca="false">DATA!H585</f>
        <v>4.73</v>
      </c>
      <c r="H585" s="18" t="n">
        <f aca="false">DATA!E585</f>
        <v>11</v>
      </c>
      <c r="I585" s="20" t="n">
        <f aca="false">F585*E585</f>
        <v>44.38</v>
      </c>
      <c r="J585" s="20" t="n">
        <f aca="false">PARAMETER!$B$4*G585*SQRT(E585)</f>
        <v>11.0028044737813</v>
      </c>
      <c r="K585" s="20" t="n">
        <f aca="false">I585+J585</f>
        <v>55.3828044737813</v>
      </c>
      <c r="L585" s="20" t="n">
        <f aca="false">K585+F585*H585</f>
        <v>299.472804473781</v>
      </c>
      <c r="M585" s="16" t="str">
        <f aca="false">IF(C585&lt;=K585,"REORDER",IF(C585&gt;L585,"OVERSTOCK","OK"))</f>
        <v>REORDER</v>
      </c>
      <c r="N585" s="16" t="str">
        <f aca="false">IF(C585&lt;=D585,"REORDER","OK")</f>
        <v>OK</v>
      </c>
      <c r="O585" s="18" t="n">
        <f aca="false">IF(D585&lt;I585,1,0)</f>
        <v>1</v>
      </c>
      <c r="P585" s="20" t="n">
        <f aca="false">C585/F585</f>
        <v>2.38846327174403</v>
      </c>
      <c r="Q585" s="19" t="n">
        <f aca="false">DATA!N585</f>
        <v>76.58</v>
      </c>
      <c r="R585" s="19" t="n">
        <f aca="false">DATA!O585</f>
        <v>2</v>
      </c>
      <c r="S585" s="17" t="n">
        <f aca="false">C585*Q585</f>
        <v>4058.74</v>
      </c>
      <c r="T585" s="19" t="n">
        <f aca="false">C585*R585</f>
        <v>106</v>
      </c>
      <c r="U585" s="20" t="n">
        <f aca="false">MAX(0,C585-L585)</f>
        <v>0</v>
      </c>
      <c r="V585" s="17" t="n">
        <f aca="false">U585*Q585</f>
        <v>0</v>
      </c>
      <c r="W585" s="19" t="n">
        <f aca="false">U585*R585</f>
        <v>0</v>
      </c>
      <c r="X585" s="20" t="n">
        <f aca="false">MAX(0,K585-C585)</f>
        <v>2.38280447378133</v>
      </c>
      <c r="Y585" s="17" t="n">
        <f aca="false">F585*PARAMETER!$B$5*Q585</f>
        <v>620248.223</v>
      </c>
      <c r="Z585" s="21" t="n">
        <f aca="false">SUMIF($Y$2:$Y$3205,"&gt;="&amp;Y585)/SUM($Y$2:$Y$3205)</f>
        <v>0.871248757087978</v>
      </c>
      <c r="AA585" s="16" t="str">
        <f aca="false">IF(Z585&lt;=PARAMETER!$B$7,"A",IF(Z585&lt;=PARAMETER!$B$8,"B","C"))</f>
        <v>B</v>
      </c>
      <c r="AB585" s="22" t="n">
        <f aca="false">G585/F585</f>
        <v>0.213159080666967</v>
      </c>
      <c r="AC585" s="16" t="str">
        <f aca="false">IF(AB585&lt;=PARAMETER!$B$9,"X",IF(AB585&lt;=PARAMETER!$B$10,"Y","Z"))</f>
        <v>X</v>
      </c>
      <c r="AD585" s="16" t="str">
        <f aca="false">AA585&amp;AC585</f>
        <v>BX</v>
      </c>
      <c r="AE585" s="22" t="n">
        <f aca="false">DATA!I585</f>
        <v>0.86</v>
      </c>
      <c r="AF585" s="18" t="n">
        <f aca="false">DATA!L585</f>
        <v>132</v>
      </c>
      <c r="AG585" s="16" t="str">
        <f aca="false">DATA!K585</f>
        <v>B</v>
      </c>
      <c r="AH585" s="18" t="n">
        <f aca="false">IF(AE585&gt;=PARAMETER!$B$12,1,0)</f>
        <v>1</v>
      </c>
      <c r="AI585" s="18" t="n">
        <f aca="false">IF(AF585&gt;=PARAMETER!$B$13,1,0)</f>
        <v>1</v>
      </c>
      <c r="AJ585" s="18" t="n">
        <f aca="false">IF(AND(AH585=1,AI585=1),1,0)</f>
        <v>1</v>
      </c>
    </row>
    <row r="586" customFormat="false" ht="15" hidden="false" customHeight="false" outlineLevel="0" collapsed="false">
      <c r="A586" s="16" t="str">
        <f aca="false">DATA!A586</f>
        <v>ITM10584</v>
      </c>
      <c r="B586" s="16" t="str">
        <f aca="false">DATA!B586</f>
        <v>Groceries</v>
      </c>
      <c r="C586" s="17" t="n">
        <f aca="false">DATA!C586</f>
        <v>148</v>
      </c>
      <c r="D586" s="17" t="n">
        <f aca="false">DATA!D586</f>
        <v>36</v>
      </c>
      <c r="E586" s="18" t="n">
        <f aca="false">DATA!F586</f>
        <v>5</v>
      </c>
      <c r="F586" s="19" t="n">
        <f aca="false">DATA!G586</f>
        <v>41.02</v>
      </c>
      <c r="G586" s="19" t="n">
        <f aca="false">DATA!H586</f>
        <v>2.82</v>
      </c>
      <c r="H586" s="18" t="n">
        <f aca="false">DATA!E586</f>
        <v>5</v>
      </c>
      <c r="I586" s="20" t="n">
        <f aca="false">F586*E586</f>
        <v>205.1</v>
      </c>
      <c r="J586" s="20" t="n">
        <f aca="false">PARAMETER!$B$4*G586*SQRT(E586)</f>
        <v>10.3719727545796</v>
      </c>
      <c r="K586" s="20" t="n">
        <f aca="false">I586+J586</f>
        <v>215.47197275458</v>
      </c>
      <c r="L586" s="20" t="n">
        <f aca="false">K586+F586*H586</f>
        <v>420.57197275458</v>
      </c>
      <c r="M586" s="16" t="str">
        <f aca="false">IF(C586&lt;=K586,"REORDER",IF(C586&gt;L586,"OVERSTOCK","OK"))</f>
        <v>REORDER</v>
      </c>
      <c r="N586" s="16" t="str">
        <f aca="false">IF(C586&lt;=D586,"REORDER","OK")</f>
        <v>OK</v>
      </c>
      <c r="O586" s="18" t="n">
        <f aca="false">IF(D586&lt;I586,1,0)</f>
        <v>1</v>
      </c>
      <c r="P586" s="20" t="n">
        <f aca="false">C586/F586</f>
        <v>3.60799609946368</v>
      </c>
      <c r="Q586" s="19" t="n">
        <f aca="false">DATA!N586</f>
        <v>15.61</v>
      </c>
      <c r="R586" s="19" t="n">
        <f aca="false">DATA!O586</f>
        <v>1.63</v>
      </c>
      <c r="S586" s="17" t="n">
        <f aca="false">C586*Q586</f>
        <v>2310.28</v>
      </c>
      <c r="T586" s="19" t="n">
        <f aca="false">C586*R586</f>
        <v>241.24</v>
      </c>
      <c r="U586" s="20" t="n">
        <f aca="false">MAX(0,C586-L586)</f>
        <v>0</v>
      </c>
      <c r="V586" s="17" t="n">
        <f aca="false">U586*Q586</f>
        <v>0</v>
      </c>
      <c r="W586" s="19" t="n">
        <f aca="false">U586*R586</f>
        <v>0</v>
      </c>
      <c r="X586" s="20" t="n">
        <f aca="false">MAX(0,K586-C586)</f>
        <v>67.4719727545796</v>
      </c>
      <c r="Y586" s="17" t="n">
        <f aca="false">F586*PARAMETER!$B$5*Q586</f>
        <v>233717.603</v>
      </c>
      <c r="Z586" s="21" t="n">
        <f aca="false">SUMIF($Y$2:$Y$3205,"&gt;="&amp;Y586)/SUM($Y$2:$Y$3205)</f>
        <v>0.976422528654579</v>
      </c>
      <c r="AA586" s="16" t="str">
        <f aca="false">IF(Z586&lt;=PARAMETER!$B$7,"A",IF(Z586&lt;=PARAMETER!$B$8,"B","C"))</f>
        <v>C</v>
      </c>
      <c r="AB586" s="22" t="n">
        <f aca="false">G586/F586</f>
        <v>0.0687469527059971</v>
      </c>
      <c r="AC586" s="16" t="str">
        <f aca="false">IF(AB586&lt;=PARAMETER!$B$9,"X",IF(AB586&lt;=PARAMETER!$B$10,"Y","Z"))</f>
        <v>X</v>
      </c>
      <c r="AD586" s="16" t="str">
        <f aca="false">AA586&amp;AC586</f>
        <v>CX</v>
      </c>
      <c r="AE586" s="22" t="n">
        <f aca="false">DATA!I586</f>
        <v>0.63</v>
      </c>
      <c r="AF586" s="18" t="n">
        <f aca="false">DATA!L586</f>
        <v>28</v>
      </c>
      <c r="AG586" s="16" t="str">
        <f aca="false">DATA!K586</f>
        <v>D</v>
      </c>
      <c r="AH586" s="18" t="n">
        <f aca="false">IF(AE586&gt;=PARAMETER!$B$12,1,0)</f>
        <v>0</v>
      </c>
      <c r="AI586" s="18" t="n">
        <f aca="false">IF(AF586&gt;=PARAMETER!$B$13,1,0)</f>
        <v>0</v>
      </c>
      <c r="AJ586" s="18" t="n">
        <f aca="false">IF(AND(AH586=1,AI586=1),1,0)</f>
        <v>0</v>
      </c>
    </row>
    <row r="587" customFormat="false" ht="15" hidden="false" customHeight="false" outlineLevel="0" collapsed="false">
      <c r="A587" s="16" t="str">
        <f aca="false">DATA!A587</f>
        <v>ITM10585</v>
      </c>
      <c r="B587" s="16" t="str">
        <f aca="false">DATA!B587</f>
        <v>Automotive</v>
      </c>
      <c r="C587" s="17" t="n">
        <f aca="false">DATA!C587</f>
        <v>179</v>
      </c>
      <c r="D587" s="17" t="n">
        <f aca="false">DATA!D587</f>
        <v>10</v>
      </c>
      <c r="E587" s="18" t="n">
        <f aca="false">DATA!F587</f>
        <v>6</v>
      </c>
      <c r="F587" s="19" t="n">
        <f aca="false">DATA!G587</f>
        <v>10.62</v>
      </c>
      <c r="G587" s="19" t="n">
        <f aca="false">DATA!H587</f>
        <v>5.51</v>
      </c>
      <c r="H587" s="18" t="n">
        <f aca="false">DATA!E587</f>
        <v>10</v>
      </c>
      <c r="I587" s="20" t="n">
        <f aca="false">F587*E587</f>
        <v>63.72</v>
      </c>
      <c r="J587" s="20" t="n">
        <f aca="false">PARAMETER!$B$4*G587*SQRT(E587)</f>
        <v>22.2000770026613</v>
      </c>
      <c r="K587" s="20" t="n">
        <f aca="false">I587+J587</f>
        <v>85.9200770026613</v>
      </c>
      <c r="L587" s="20" t="n">
        <f aca="false">K587+F587*H587</f>
        <v>192.120077002661</v>
      </c>
      <c r="M587" s="16" t="str">
        <f aca="false">IF(C587&lt;=K587,"REORDER",IF(C587&gt;L587,"OVERSTOCK","OK"))</f>
        <v>OK</v>
      </c>
      <c r="N587" s="16" t="str">
        <f aca="false">IF(C587&lt;=D587,"REORDER","OK")</f>
        <v>OK</v>
      </c>
      <c r="O587" s="18" t="n">
        <f aca="false">IF(D587&lt;I587,1,0)</f>
        <v>1</v>
      </c>
      <c r="P587" s="20" t="n">
        <f aca="false">C587/F587</f>
        <v>16.8549905838041</v>
      </c>
      <c r="Q587" s="19" t="n">
        <f aca="false">DATA!N587</f>
        <v>14.68</v>
      </c>
      <c r="R587" s="19" t="n">
        <f aca="false">DATA!O587</f>
        <v>0.76</v>
      </c>
      <c r="S587" s="17" t="n">
        <f aca="false">C587*Q587</f>
        <v>2627.72</v>
      </c>
      <c r="T587" s="19" t="n">
        <f aca="false">C587*R587</f>
        <v>136.04</v>
      </c>
      <c r="U587" s="20" t="n">
        <f aca="false">MAX(0,C587-L587)</f>
        <v>0</v>
      </c>
      <c r="V587" s="17" t="n">
        <f aca="false">U587*Q587</f>
        <v>0</v>
      </c>
      <c r="W587" s="19" t="n">
        <f aca="false">U587*R587</f>
        <v>0</v>
      </c>
      <c r="X587" s="20" t="n">
        <f aca="false">MAX(0,K587-C587)</f>
        <v>0</v>
      </c>
      <c r="Y587" s="17" t="n">
        <f aca="false">F587*PARAMETER!$B$5*Q587</f>
        <v>56904.084</v>
      </c>
      <c r="Z587" s="21" t="n">
        <f aca="false">SUMIF($Y$2:$Y$3205,"&gt;="&amp;Y587)/SUM($Y$2:$Y$3205)</f>
        <v>0.999169536169507</v>
      </c>
      <c r="AA587" s="16" t="str">
        <f aca="false">IF(Z587&lt;=PARAMETER!$B$7,"A",IF(Z587&lt;=PARAMETER!$B$8,"B","C"))</f>
        <v>C</v>
      </c>
      <c r="AB587" s="22" t="n">
        <f aca="false">G587/F587</f>
        <v>0.518832391713748</v>
      </c>
      <c r="AC587" s="16" t="str">
        <f aca="false">IF(AB587&lt;=PARAMETER!$B$9,"X",IF(AB587&lt;=PARAMETER!$B$10,"Y","Z"))</f>
        <v>Z</v>
      </c>
      <c r="AD587" s="16" t="str">
        <f aca="false">AA587&amp;AC587</f>
        <v>CZ</v>
      </c>
      <c r="AE587" s="22" t="n">
        <f aca="false">DATA!I587</f>
        <v>0.44</v>
      </c>
      <c r="AF587" s="18" t="n">
        <f aca="false">DATA!L587</f>
        <v>115</v>
      </c>
      <c r="AG587" s="16" t="str">
        <f aca="false">DATA!K587</f>
        <v>B</v>
      </c>
      <c r="AH587" s="18" t="n">
        <f aca="false">IF(AE587&gt;=PARAMETER!$B$12,1,0)</f>
        <v>0</v>
      </c>
      <c r="AI587" s="18" t="n">
        <f aca="false">IF(AF587&gt;=PARAMETER!$B$13,1,0)</f>
        <v>1</v>
      </c>
      <c r="AJ587" s="18" t="n">
        <f aca="false">IF(AND(AH587=1,AI587=1),1,0)</f>
        <v>0</v>
      </c>
    </row>
    <row r="588" customFormat="false" ht="15" hidden="false" customHeight="false" outlineLevel="0" collapsed="false">
      <c r="A588" s="16" t="str">
        <f aca="false">DATA!A588</f>
        <v>ITM10586</v>
      </c>
      <c r="B588" s="16" t="str">
        <f aca="false">DATA!B588</f>
        <v>Pharma</v>
      </c>
      <c r="C588" s="17" t="n">
        <f aca="false">DATA!C588</f>
        <v>108</v>
      </c>
      <c r="D588" s="17" t="n">
        <f aca="false">DATA!D588</f>
        <v>89</v>
      </c>
      <c r="E588" s="18" t="n">
        <f aca="false">DATA!F588</f>
        <v>8</v>
      </c>
      <c r="F588" s="19" t="n">
        <f aca="false">DATA!G588</f>
        <v>11.05</v>
      </c>
      <c r="G588" s="19" t="n">
        <f aca="false">DATA!H588</f>
        <v>3.11</v>
      </c>
      <c r="H588" s="18" t="n">
        <f aca="false">DATA!E588</f>
        <v>14</v>
      </c>
      <c r="I588" s="20" t="n">
        <f aca="false">F588*E588</f>
        <v>88.4</v>
      </c>
      <c r="J588" s="20" t="n">
        <f aca="false">PARAMETER!$B$4*G588*SQRT(E588)</f>
        <v>14.4688041917378</v>
      </c>
      <c r="K588" s="20" t="n">
        <f aca="false">I588+J588</f>
        <v>102.868804191738</v>
      </c>
      <c r="L588" s="20" t="n">
        <f aca="false">K588+F588*H588</f>
        <v>257.568804191738</v>
      </c>
      <c r="M588" s="16" t="str">
        <f aca="false">IF(C588&lt;=K588,"REORDER",IF(C588&gt;L588,"OVERSTOCK","OK"))</f>
        <v>OK</v>
      </c>
      <c r="N588" s="16" t="str">
        <f aca="false">IF(C588&lt;=D588,"REORDER","OK")</f>
        <v>OK</v>
      </c>
      <c r="O588" s="18" t="n">
        <f aca="false">IF(D588&lt;I588,1,0)</f>
        <v>0</v>
      </c>
      <c r="P588" s="20" t="n">
        <f aca="false">C588/F588</f>
        <v>9.7737556561086</v>
      </c>
      <c r="Q588" s="19" t="n">
        <f aca="false">DATA!N588</f>
        <v>36.51</v>
      </c>
      <c r="R588" s="19" t="n">
        <f aca="false">DATA!O588</f>
        <v>1.13</v>
      </c>
      <c r="S588" s="17" t="n">
        <f aca="false">C588*Q588</f>
        <v>3943.08</v>
      </c>
      <c r="T588" s="19" t="n">
        <f aca="false">C588*R588</f>
        <v>122.04</v>
      </c>
      <c r="U588" s="20" t="n">
        <f aca="false">MAX(0,C588-L588)</f>
        <v>0</v>
      </c>
      <c r="V588" s="17" t="n">
        <f aca="false">U588*Q588</f>
        <v>0</v>
      </c>
      <c r="W588" s="19" t="n">
        <f aca="false">U588*R588</f>
        <v>0</v>
      </c>
      <c r="X588" s="20" t="n">
        <f aca="false">MAX(0,K588-C588)</f>
        <v>0</v>
      </c>
      <c r="Y588" s="17" t="n">
        <f aca="false">F588*PARAMETER!$B$5*Q588</f>
        <v>147253.9575</v>
      </c>
      <c r="Z588" s="21" t="n">
        <f aca="false">SUMIF($Y$2:$Y$3205,"&gt;="&amp;Y588)/SUM($Y$2:$Y$3205)</f>
        <v>0.991337315854881</v>
      </c>
      <c r="AA588" s="16" t="str">
        <f aca="false">IF(Z588&lt;=PARAMETER!$B$7,"A",IF(Z588&lt;=PARAMETER!$B$8,"B","C"))</f>
        <v>C</v>
      </c>
      <c r="AB588" s="22" t="n">
        <f aca="false">G588/F588</f>
        <v>0.281447963800905</v>
      </c>
      <c r="AC588" s="16" t="str">
        <f aca="false">IF(AB588&lt;=PARAMETER!$B$9,"X",IF(AB588&lt;=PARAMETER!$B$10,"Y","Z"))</f>
        <v>Y</v>
      </c>
      <c r="AD588" s="16" t="str">
        <f aca="false">AA588&amp;AC588</f>
        <v>CY</v>
      </c>
      <c r="AE588" s="22" t="n">
        <f aca="false">DATA!I588</f>
        <v>0.17</v>
      </c>
      <c r="AF588" s="18" t="n">
        <f aca="false">DATA!L588</f>
        <v>76</v>
      </c>
      <c r="AG588" s="16" t="str">
        <f aca="false">DATA!K588</f>
        <v>C</v>
      </c>
      <c r="AH588" s="18" t="n">
        <f aca="false">IF(AE588&gt;=PARAMETER!$B$12,1,0)</f>
        <v>0</v>
      </c>
      <c r="AI588" s="18" t="n">
        <f aca="false">IF(AF588&gt;=PARAMETER!$B$13,1,0)</f>
        <v>0</v>
      </c>
      <c r="AJ588" s="18" t="n">
        <f aca="false">IF(AND(AH588=1,AI588=1),1,0)</f>
        <v>0</v>
      </c>
    </row>
    <row r="589" customFormat="false" ht="15" hidden="false" customHeight="false" outlineLevel="0" collapsed="false">
      <c r="A589" s="16" t="str">
        <f aca="false">DATA!A589</f>
        <v>ITM10587</v>
      </c>
      <c r="B589" s="16" t="str">
        <f aca="false">DATA!B589</f>
        <v>Electronics</v>
      </c>
      <c r="C589" s="17" t="n">
        <f aca="false">DATA!C589</f>
        <v>112</v>
      </c>
      <c r="D589" s="17" t="n">
        <f aca="false">DATA!D589</f>
        <v>80</v>
      </c>
      <c r="E589" s="18" t="n">
        <f aca="false">DATA!F589</f>
        <v>2</v>
      </c>
      <c r="F589" s="19" t="n">
        <f aca="false">DATA!G589</f>
        <v>32.64</v>
      </c>
      <c r="G589" s="19" t="n">
        <f aca="false">DATA!H589</f>
        <v>8.71</v>
      </c>
      <c r="H589" s="18" t="n">
        <f aca="false">DATA!E589</f>
        <v>10</v>
      </c>
      <c r="I589" s="20" t="n">
        <f aca="false">F589*E589</f>
        <v>65.28</v>
      </c>
      <c r="J589" s="20" t="n">
        <f aca="false">PARAMETER!$B$4*G589*SQRT(E589)</f>
        <v>20.2609782170477</v>
      </c>
      <c r="K589" s="20" t="n">
        <f aca="false">I589+J589</f>
        <v>85.5409782170477</v>
      </c>
      <c r="L589" s="20" t="n">
        <f aca="false">K589+F589*H589</f>
        <v>411.940978217048</v>
      </c>
      <c r="M589" s="16" t="str">
        <f aca="false">IF(C589&lt;=K589,"REORDER",IF(C589&gt;L589,"OVERSTOCK","OK"))</f>
        <v>OK</v>
      </c>
      <c r="N589" s="16" t="str">
        <f aca="false">IF(C589&lt;=D589,"REORDER","OK")</f>
        <v>OK</v>
      </c>
      <c r="O589" s="18" t="n">
        <f aca="false">IF(D589&lt;I589,1,0)</f>
        <v>0</v>
      </c>
      <c r="P589" s="20" t="n">
        <f aca="false">C589/F589</f>
        <v>3.43137254901961</v>
      </c>
      <c r="Q589" s="19" t="n">
        <f aca="false">DATA!N589</f>
        <v>30.91</v>
      </c>
      <c r="R589" s="19" t="n">
        <f aca="false">DATA!O589</f>
        <v>0.89</v>
      </c>
      <c r="S589" s="17" t="n">
        <f aca="false">C589*Q589</f>
        <v>3461.92</v>
      </c>
      <c r="T589" s="19" t="n">
        <f aca="false">C589*R589</f>
        <v>99.68</v>
      </c>
      <c r="U589" s="20" t="n">
        <f aca="false">MAX(0,C589-L589)</f>
        <v>0</v>
      </c>
      <c r="V589" s="17" t="n">
        <f aca="false">U589*Q589</f>
        <v>0</v>
      </c>
      <c r="W589" s="19" t="n">
        <f aca="false">U589*R589</f>
        <v>0</v>
      </c>
      <c r="X589" s="20" t="n">
        <f aca="false">MAX(0,K589-C589)</f>
        <v>0</v>
      </c>
      <c r="Y589" s="17" t="n">
        <f aca="false">F589*PARAMETER!$B$5*Q589</f>
        <v>368249.376</v>
      </c>
      <c r="Z589" s="21" t="n">
        <f aca="false">SUMIF($Y$2:$Y$3205,"&gt;="&amp;Y589)/SUM($Y$2:$Y$3205)</f>
        <v>0.942843108013514</v>
      </c>
      <c r="AA589" s="16" t="str">
        <f aca="false">IF(Z589&lt;=PARAMETER!$B$7,"A",IF(Z589&lt;=PARAMETER!$B$8,"B","C"))</f>
        <v>B</v>
      </c>
      <c r="AB589" s="22" t="n">
        <f aca="false">G589/F589</f>
        <v>0.266850490196078</v>
      </c>
      <c r="AC589" s="16" t="str">
        <f aca="false">IF(AB589&lt;=PARAMETER!$B$9,"X",IF(AB589&lt;=PARAMETER!$B$10,"Y","Z"))</f>
        <v>Y</v>
      </c>
      <c r="AD589" s="16" t="str">
        <f aca="false">AA589&amp;AC589</f>
        <v>BY</v>
      </c>
      <c r="AE589" s="22" t="n">
        <f aca="false">DATA!I589</f>
        <v>0.43</v>
      </c>
      <c r="AF589" s="18" t="n">
        <f aca="false">DATA!L589</f>
        <v>176</v>
      </c>
      <c r="AG589" s="16" t="str">
        <f aca="false">DATA!K589</f>
        <v>A</v>
      </c>
      <c r="AH589" s="18" t="n">
        <f aca="false">IF(AE589&gt;=PARAMETER!$B$12,1,0)</f>
        <v>0</v>
      </c>
      <c r="AI589" s="18" t="n">
        <f aca="false">IF(AF589&gt;=PARAMETER!$B$13,1,0)</f>
        <v>1</v>
      </c>
      <c r="AJ589" s="18" t="n">
        <f aca="false">IF(AND(AH589=1,AI589=1),1,0)</f>
        <v>0</v>
      </c>
    </row>
    <row r="590" customFormat="false" ht="15" hidden="false" customHeight="false" outlineLevel="0" collapsed="false">
      <c r="A590" s="16" t="str">
        <f aca="false">DATA!A590</f>
        <v>ITM10588</v>
      </c>
      <c r="B590" s="16" t="str">
        <f aca="false">DATA!B590</f>
        <v>Pharma</v>
      </c>
      <c r="C590" s="17" t="n">
        <f aca="false">DATA!C590</f>
        <v>346</v>
      </c>
      <c r="D590" s="17" t="n">
        <f aca="false">DATA!D590</f>
        <v>53</v>
      </c>
      <c r="E590" s="18" t="n">
        <f aca="false">DATA!F590</f>
        <v>7</v>
      </c>
      <c r="F590" s="19" t="n">
        <f aca="false">DATA!G590</f>
        <v>42.45</v>
      </c>
      <c r="G590" s="19" t="n">
        <f aca="false">DATA!H590</f>
        <v>6.27</v>
      </c>
      <c r="H590" s="18" t="n">
        <f aca="false">DATA!E590</f>
        <v>5</v>
      </c>
      <c r="I590" s="20" t="n">
        <f aca="false">F590*E590</f>
        <v>297.15</v>
      </c>
      <c r="J590" s="20" t="n">
        <f aca="false">PARAMETER!$B$4*G590*SQRT(E590)</f>
        <v>27.2862477229016</v>
      </c>
      <c r="K590" s="20" t="n">
        <f aca="false">I590+J590</f>
        <v>324.436247722902</v>
      </c>
      <c r="L590" s="20" t="n">
        <f aca="false">K590+F590*H590</f>
        <v>536.686247722902</v>
      </c>
      <c r="M590" s="16" t="str">
        <f aca="false">IF(C590&lt;=K590,"REORDER",IF(C590&gt;L590,"OVERSTOCK","OK"))</f>
        <v>OK</v>
      </c>
      <c r="N590" s="16" t="str">
        <f aca="false">IF(C590&lt;=D590,"REORDER","OK")</f>
        <v>OK</v>
      </c>
      <c r="O590" s="18" t="n">
        <f aca="false">IF(D590&lt;I590,1,0)</f>
        <v>1</v>
      </c>
      <c r="P590" s="20" t="n">
        <f aca="false">C590/F590</f>
        <v>8.150765606596</v>
      </c>
      <c r="Q590" s="19" t="n">
        <f aca="false">DATA!N590</f>
        <v>152.14</v>
      </c>
      <c r="R590" s="19" t="n">
        <f aca="false">DATA!O590</f>
        <v>0.17</v>
      </c>
      <c r="S590" s="17" t="n">
        <f aca="false">C590*Q590</f>
        <v>52640.44</v>
      </c>
      <c r="T590" s="19" t="n">
        <f aca="false">C590*R590</f>
        <v>58.82</v>
      </c>
      <c r="U590" s="20" t="n">
        <f aca="false">MAX(0,C590-L590)</f>
        <v>0</v>
      </c>
      <c r="V590" s="17" t="n">
        <f aca="false">U590*Q590</f>
        <v>0</v>
      </c>
      <c r="W590" s="19" t="n">
        <f aca="false">U590*R590</f>
        <v>0</v>
      </c>
      <c r="X590" s="20" t="n">
        <f aca="false">MAX(0,K590-C590)</f>
        <v>0</v>
      </c>
      <c r="Y590" s="17" t="n">
        <f aca="false">F590*PARAMETER!$B$5*Q590</f>
        <v>2357295.195</v>
      </c>
      <c r="Z590" s="21" t="n">
        <f aca="false">SUMIF($Y$2:$Y$3205,"&gt;="&amp;Y590)/SUM($Y$2:$Y$3205)</f>
        <v>0.232023209732382</v>
      </c>
      <c r="AA590" s="16" t="str">
        <f aca="false">IF(Z590&lt;=PARAMETER!$B$7,"A",IF(Z590&lt;=PARAMETER!$B$8,"B","C"))</f>
        <v>A</v>
      </c>
      <c r="AB590" s="22" t="n">
        <f aca="false">G590/F590</f>
        <v>0.147703180212014</v>
      </c>
      <c r="AC590" s="16" t="str">
        <f aca="false">IF(AB590&lt;=PARAMETER!$B$9,"X",IF(AB590&lt;=PARAMETER!$B$10,"Y","Z"))</f>
        <v>X</v>
      </c>
      <c r="AD590" s="16" t="str">
        <f aca="false">AA590&amp;AC590</f>
        <v>AX</v>
      </c>
      <c r="AE590" s="22" t="n">
        <f aca="false">DATA!I590</f>
        <v>0.26</v>
      </c>
      <c r="AF590" s="18" t="n">
        <f aca="false">DATA!L590</f>
        <v>98</v>
      </c>
      <c r="AG590" s="16" t="str">
        <f aca="false">DATA!K590</f>
        <v>B</v>
      </c>
      <c r="AH590" s="18" t="n">
        <f aca="false">IF(AE590&gt;=PARAMETER!$B$12,1,0)</f>
        <v>0</v>
      </c>
      <c r="AI590" s="18" t="n">
        <f aca="false">IF(AF590&gt;=PARAMETER!$B$13,1,0)</f>
        <v>1</v>
      </c>
      <c r="AJ590" s="18" t="n">
        <f aca="false">IF(AND(AH590=1,AI590=1),1,0)</f>
        <v>0</v>
      </c>
    </row>
    <row r="591" customFormat="false" ht="15" hidden="false" customHeight="false" outlineLevel="0" collapsed="false">
      <c r="A591" s="16" t="str">
        <f aca="false">DATA!A591</f>
        <v>ITM10589</v>
      </c>
      <c r="B591" s="16" t="str">
        <f aca="false">DATA!B591</f>
        <v>Electronics</v>
      </c>
      <c r="C591" s="17" t="n">
        <f aca="false">DATA!C591</f>
        <v>260</v>
      </c>
      <c r="D591" s="17" t="n">
        <f aca="false">DATA!D591</f>
        <v>96</v>
      </c>
      <c r="E591" s="18" t="n">
        <f aca="false">DATA!F591</f>
        <v>7</v>
      </c>
      <c r="F591" s="19" t="n">
        <f aca="false">DATA!G591</f>
        <v>24.14</v>
      </c>
      <c r="G591" s="19" t="n">
        <f aca="false">DATA!H591</f>
        <v>0.5</v>
      </c>
      <c r="H591" s="18" t="n">
        <f aca="false">DATA!E591</f>
        <v>5</v>
      </c>
      <c r="I591" s="20" t="n">
        <f aca="false">F591*E591</f>
        <v>168.98</v>
      </c>
      <c r="J591" s="20" t="n">
        <f aca="false">PARAMETER!$B$4*G591*SQRT(E591)</f>
        <v>2.1759368200081</v>
      </c>
      <c r="K591" s="20" t="n">
        <f aca="false">I591+J591</f>
        <v>171.155936820008</v>
      </c>
      <c r="L591" s="20" t="n">
        <f aca="false">K591+F591*H591</f>
        <v>291.855936820008</v>
      </c>
      <c r="M591" s="16" t="str">
        <f aca="false">IF(C591&lt;=K591,"REORDER",IF(C591&gt;L591,"OVERSTOCK","OK"))</f>
        <v>OK</v>
      </c>
      <c r="N591" s="16" t="str">
        <f aca="false">IF(C591&lt;=D591,"REORDER","OK")</f>
        <v>OK</v>
      </c>
      <c r="O591" s="18" t="n">
        <f aca="false">IF(D591&lt;I591,1,0)</f>
        <v>1</v>
      </c>
      <c r="P591" s="20" t="n">
        <f aca="false">C591/F591</f>
        <v>10.7705053852527</v>
      </c>
      <c r="Q591" s="19" t="n">
        <f aca="false">DATA!N591</f>
        <v>66.02</v>
      </c>
      <c r="R591" s="19" t="n">
        <f aca="false">DATA!O591</f>
        <v>1.58</v>
      </c>
      <c r="S591" s="17" t="n">
        <f aca="false">C591*Q591</f>
        <v>17165.2</v>
      </c>
      <c r="T591" s="19" t="n">
        <f aca="false">C591*R591</f>
        <v>410.8</v>
      </c>
      <c r="U591" s="20" t="n">
        <f aca="false">MAX(0,C591-L591)</f>
        <v>0</v>
      </c>
      <c r="V591" s="17" t="n">
        <f aca="false">U591*Q591</f>
        <v>0</v>
      </c>
      <c r="W591" s="19" t="n">
        <f aca="false">U591*R591</f>
        <v>0</v>
      </c>
      <c r="X591" s="20" t="n">
        <f aca="false">MAX(0,K591-C591)</f>
        <v>0</v>
      </c>
      <c r="Y591" s="17" t="n">
        <f aca="false">F591*PARAMETER!$B$5*Q591</f>
        <v>581708.822</v>
      </c>
      <c r="Z591" s="21" t="n">
        <f aca="false">SUMIF($Y$2:$Y$3205,"&gt;="&amp;Y591)/SUM($Y$2:$Y$3205)</f>
        <v>0.881579278168127</v>
      </c>
      <c r="AA591" s="16" t="str">
        <f aca="false">IF(Z591&lt;=PARAMETER!$B$7,"A",IF(Z591&lt;=PARAMETER!$B$8,"B","C"))</f>
        <v>B</v>
      </c>
      <c r="AB591" s="22" t="n">
        <f aca="false">G591/F591</f>
        <v>0.0207125103562552</v>
      </c>
      <c r="AC591" s="16" t="str">
        <f aca="false">IF(AB591&lt;=PARAMETER!$B$9,"X",IF(AB591&lt;=PARAMETER!$B$10,"Y","Z"))</f>
        <v>X</v>
      </c>
      <c r="AD591" s="16" t="str">
        <f aca="false">AA591&amp;AC591</f>
        <v>BX</v>
      </c>
      <c r="AE591" s="22" t="n">
        <f aca="false">DATA!I591</f>
        <v>0.96</v>
      </c>
      <c r="AF591" s="18" t="n">
        <f aca="false">DATA!L591</f>
        <v>69</v>
      </c>
      <c r="AG591" s="16" t="str">
        <f aca="false">DATA!K591</f>
        <v>D</v>
      </c>
      <c r="AH591" s="18" t="n">
        <f aca="false">IF(AE591&gt;=PARAMETER!$B$12,1,0)</f>
        <v>1</v>
      </c>
      <c r="AI591" s="18" t="n">
        <f aca="false">IF(AF591&gt;=PARAMETER!$B$13,1,0)</f>
        <v>0</v>
      </c>
      <c r="AJ591" s="18" t="n">
        <f aca="false">IF(AND(AH591=1,AI591=1),1,0)</f>
        <v>0</v>
      </c>
    </row>
    <row r="592" customFormat="false" ht="15" hidden="false" customHeight="false" outlineLevel="0" collapsed="false">
      <c r="A592" s="16" t="str">
        <f aca="false">DATA!A592</f>
        <v>ITM10590</v>
      </c>
      <c r="B592" s="16" t="str">
        <f aca="false">DATA!B592</f>
        <v>Electronics</v>
      </c>
      <c r="C592" s="17" t="n">
        <f aca="false">DATA!C592</f>
        <v>342</v>
      </c>
      <c r="D592" s="17" t="n">
        <f aca="false">DATA!D592</f>
        <v>50</v>
      </c>
      <c r="E592" s="18" t="n">
        <f aca="false">DATA!F592</f>
        <v>6</v>
      </c>
      <c r="F592" s="19" t="n">
        <f aca="false">DATA!G592</f>
        <v>36.62</v>
      </c>
      <c r="G592" s="19" t="n">
        <f aca="false">DATA!H592</f>
        <v>8.15</v>
      </c>
      <c r="H592" s="18" t="n">
        <f aca="false">DATA!E592</f>
        <v>14</v>
      </c>
      <c r="I592" s="20" t="n">
        <f aca="false">F592*E592</f>
        <v>219.72</v>
      </c>
      <c r="J592" s="20" t="n">
        <f aca="false">PARAMETER!$B$4*G592*SQRT(E592)</f>
        <v>32.8367745139183</v>
      </c>
      <c r="K592" s="20" t="n">
        <f aca="false">I592+J592</f>
        <v>252.556774513918</v>
      </c>
      <c r="L592" s="20" t="n">
        <f aca="false">K592+F592*H592</f>
        <v>765.236774513918</v>
      </c>
      <c r="M592" s="16" t="str">
        <f aca="false">IF(C592&lt;=K592,"REORDER",IF(C592&gt;L592,"OVERSTOCK","OK"))</f>
        <v>OK</v>
      </c>
      <c r="N592" s="16" t="str">
        <f aca="false">IF(C592&lt;=D592,"REORDER","OK")</f>
        <v>OK</v>
      </c>
      <c r="O592" s="18" t="n">
        <f aca="false">IF(D592&lt;I592,1,0)</f>
        <v>1</v>
      </c>
      <c r="P592" s="20" t="n">
        <f aca="false">C592/F592</f>
        <v>9.3391589295467</v>
      </c>
      <c r="Q592" s="19" t="n">
        <f aca="false">DATA!N592</f>
        <v>133.98</v>
      </c>
      <c r="R592" s="19" t="n">
        <f aca="false">DATA!O592</f>
        <v>1.46</v>
      </c>
      <c r="S592" s="17" t="n">
        <f aca="false">C592*Q592</f>
        <v>45821.16</v>
      </c>
      <c r="T592" s="19" t="n">
        <f aca="false">C592*R592</f>
        <v>499.32</v>
      </c>
      <c r="U592" s="20" t="n">
        <f aca="false">MAX(0,C592-L592)</f>
        <v>0</v>
      </c>
      <c r="V592" s="17" t="n">
        <f aca="false">U592*Q592</f>
        <v>0</v>
      </c>
      <c r="W592" s="19" t="n">
        <f aca="false">U592*R592</f>
        <v>0</v>
      </c>
      <c r="X592" s="20" t="n">
        <f aca="false">MAX(0,K592-C592)</f>
        <v>0</v>
      </c>
      <c r="Y592" s="17" t="n">
        <f aca="false">F592*PARAMETER!$B$5*Q592</f>
        <v>1790816.874</v>
      </c>
      <c r="Z592" s="21" t="n">
        <f aca="false">SUMIF($Y$2:$Y$3205,"&gt;="&amp;Y592)/SUM($Y$2:$Y$3205)</f>
        <v>0.419217760609776</v>
      </c>
      <c r="AA592" s="16" t="str">
        <f aca="false">IF(Z592&lt;=PARAMETER!$B$7,"A",IF(Z592&lt;=PARAMETER!$B$8,"B","C"))</f>
        <v>A</v>
      </c>
      <c r="AB592" s="22" t="n">
        <f aca="false">G592/F592</f>
        <v>0.222555980338613</v>
      </c>
      <c r="AC592" s="16" t="str">
        <f aca="false">IF(AB592&lt;=PARAMETER!$B$9,"X",IF(AB592&lt;=PARAMETER!$B$10,"Y","Z"))</f>
        <v>X</v>
      </c>
      <c r="AD592" s="16" t="str">
        <f aca="false">AA592&amp;AC592</f>
        <v>AX</v>
      </c>
      <c r="AE592" s="22" t="n">
        <f aca="false">DATA!I592</f>
        <v>0.74</v>
      </c>
      <c r="AF592" s="18" t="n">
        <f aca="false">DATA!L592</f>
        <v>20</v>
      </c>
      <c r="AG592" s="16" t="str">
        <f aca="false">DATA!K592</f>
        <v>A</v>
      </c>
      <c r="AH592" s="18" t="n">
        <f aca="false">IF(AE592&gt;=PARAMETER!$B$12,1,0)</f>
        <v>0</v>
      </c>
      <c r="AI592" s="18" t="n">
        <f aca="false">IF(AF592&gt;=PARAMETER!$B$13,1,0)</f>
        <v>0</v>
      </c>
      <c r="AJ592" s="18" t="n">
        <f aca="false">IF(AND(AH592=1,AI592=1),1,0)</f>
        <v>0</v>
      </c>
    </row>
    <row r="593" customFormat="false" ht="15" hidden="false" customHeight="false" outlineLevel="0" collapsed="false">
      <c r="A593" s="16" t="str">
        <f aca="false">DATA!A593</f>
        <v>ITM10591</v>
      </c>
      <c r="B593" s="16" t="str">
        <f aca="false">DATA!B593</f>
        <v>Electronics</v>
      </c>
      <c r="C593" s="17" t="n">
        <f aca="false">DATA!C593</f>
        <v>487</v>
      </c>
      <c r="D593" s="17" t="n">
        <f aca="false">DATA!D593</f>
        <v>84</v>
      </c>
      <c r="E593" s="18" t="n">
        <f aca="false">DATA!F593</f>
        <v>5</v>
      </c>
      <c r="F593" s="19" t="n">
        <f aca="false">DATA!G593</f>
        <v>49.97</v>
      </c>
      <c r="G593" s="19" t="n">
        <f aca="false">DATA!H593</f>
        <v>3.64</v>
      </c>
      <c r="H593" s="18" t="n">
        <f aca="false">DATA!E593</f>
        <v>8</v>
      </c>
      <c r="I593" s="20" t="n">
        <f aca="false">F593*E593</f>
        <v>249.85</v>
      </c>
      <c r="J593" s="20" t="n">
        <f aca="false">PARAMETER!$B$4*G593*SQRT(E593)</f>
        <v>13.3879364633581</v>
      </c>
      <c r="K593" s="20" t="n">
        <f aca="false">I593+J593</f>
        <v>263.237936463358</v>
      </c>
      <c r="L593" s="20" t="n">
        <f aca="false">K593+F593*H593</f>
        <v>662.997936463358</v>
      </c>
      <c r="M593" s="16" t="str">
        <f aca="false">IF(C593&lt;=K593,"REORDER",IF(C593&gt;L593,"OVERSTOCK","OK"))</f>
        <v>OK</v>
      </c>
      <c r="N593" s="16" t="str">
        <f aca="false">IF(C593&lt;=D593,"REORDER","OK")</f>
        <v>OK</v>
      </c>
      <c r="O593" s="18" t="n">
        <f aca="false">IF(D593&lt;I593,1,0)</f>
        <v>1</v>
      </c>
      <c r="P593" s="20" t="n">
        <f aca="false">C593/F593</f>
        <v>9.7458475085051</v>
      </c>
      <c r="Q593" s="19" t="n">
        <f aca="false">DATA!N593</f>
        <v>18.07</v>
      </c>
      <c r="R593" s="19" t="n">
        <f aca="false">DATA!O593</f>
        <v>0.88</v>
      </c>
      <c r="S593" s="17" t="n">
        <f aca="false">C593*Q593</f>
        <v>8800.09</v>
      </c>
      <c r="T593" s="19" t="n">
        <f aca="false">C593*R593</f>
        <v>428.56</v>
      </c>
      <c r="U593" s="20" t="n">
        <f aca="false">MAX(0,C593-L593)</f>
        <v>0</v>
      </c>
      <c r="V593" s="17" t="n">
        <f aca="false">U593*Q593</f>
        <v>0</v>
      </c>
      <c r="W593" s="19" t="n">
        <f aca="false">U593*R593</f>
        <v>0</v>
      </c>
      <c r="X593" s="20" t="n">
        <f aca="false">MAX(0,K593-C593)</f>
        <v>0</v>
      </c>
      <c r="Y593" s="17" t="n">
        <f aca="false">F593*PARAMETER!$B$5*Q593</f>
        <v>329579.6335</v>
      </c>
      <c r="Z593" s="21" t="n">
        <f aca="false">SUMIF($Y$2:$Y$3205,"&gt;="&amp;Y593)/SUM($Y$2:$Y$3205)</f>
        <v>0.953624425397618</v>
      </c>
      <c r="AA593" s="16" t="str">
        <f aca="false">IF(Z593&lt;=PARAMETER!$B$7,"A",IF(Z593&lt;=PARAMETER!$B$8,"B","C"))</f>
        <v>C</v>
      </c>
      <c r="AB593" s="22" t="n">
        <f aca="false">G593/F593</f>
        <v>0.0728437062237343</v>
      </c>
      <c r="AC593" s="16" t="str">
        <f aca="false">IF(AB593&lt;=PARAMETER!$B$9,"X",IF(AB593&lt;=PARAMETER!$B$10,"Y","Z"))</f>
        <v>X</v>
      </c>
      <c r="AD593" s="16" t="str">
        <f aca="false">AA593&amp;AC593</f>
        <v>CX</v>
      </c>
      <c r="AE593" s="22" t="n">
        <f aca="false">DATA!I593</f>
        <v>0.77</v>
      </c>
      <c r="AF593" s="18" t="n">
        <f aca="false">DATA!L593</f>
        <v>58</v>
      </c>
      <c r="AG593" s="16" t="str">
        <f aca="false">DATA!K593</f>
        <v>A</v>
      </c>
      <c r="AH593" s="18" t="n">
        <f aca="false">IF(AE593&gt;=PARAMETER!$B$12,1,0)</f>
        <v>1</v>
      </c>
      <c r="AI593" s="18" t="n">
        <f aca="false">IF(AF593&gt;=PARAMETER!$B$13,1,0)</f>
        <v>0</v>
      </c>
      <c r="AJ593" s="18" t="n">
        <f aca="false">IF(AND(AH593=1,AI593=1),1,0)</f>
        <v>0</v>
      </c>
    </row>
    <row r="594" customFormat="false" ht="15" hidden="false" customHeight="false" outlineLevel="0" collapsed="false">
      <c r="A594" s="16" t="str">
        <f aca="false">DATA!A594</f>
        <v>ITM10592</v>
      </c>
      <c r="B594" s="16" t="str">
        <f aca="false">DATA!B594</f>
        <v>Automotive</v>
      </c>
      <c r="C594" s="17" t="n">
        <f aca="false">DATA!C594</f>
        <v>423</v>
      </c>
      <c r="D594" s="17" t="n">
        <f aca="false">DATA!D594</f>
        <v>51</v>
      </c>
      <c r="E594" s="18" t="n">
        <f aca="false">DATA!F594</f>
        <v>2</v>
      </c>
      <c r="F594" s="19" t="n">
        <f aca="false">DATA!G594</f>
        <v>49.52</v>
      </c>
      <c r="G594" s="19" t="n">
        <f aca="false">DATA!H594</f>
        <v>3.54</v>
      </c>
      <c r="H594" s="18" t="n">
        <f aca="false">DATA!E594</f>
        <v>3</v>
      </c>
      <c r="I594" s="20" t="n">
        <f aca="false">F594*E594</f>
        <v>99.04</v>
      </c>
      <c r="J594" s="20" t="n">
        <f aca="false">PARAMETER!$B$4*G594*SQRT(E594)</f>
        <v>8.23465704803085</v>
      </c>
      <c r="K594" s="20" t="n">
        <f aca="false">I594+J594</f>
        <v>107.274657048031</v>
      </c>
      <c r="L594" s="20" t="n">
        <f aca="false">K594+F594*H594</f>
        <v>255.834657048031</v>
      </c>
      <c r="M594" s="16" t="str">
        <f aca="false">IF(C594&lt;=K594,"REORDER",IF(C594&gt;L594,"OVERSTOCK","OK"))</f>
        <v>OVERSTOCK</v>
      </c>
      <c r="N594" s="16" t="str">
        <f aca="false">IF(C594&lt;=D594,"REORDER","OK")</f>
        <v>OK</v>
      </c>
      <c r="O594" s="18" t="n">
        <f aca="false">IF(D594&lt;I594,1,0)</f>
        <v>1</v>
      </c>
      <c r="P594" s="20" t="n">
        <f aca="false">C594/F594</f>
        <v>8.54200323101777</v>
      </c>
      <c r="Q594" s="19" t="n">
        <f aca="false">DATA!N594</f>
        <v>66.19</v>
      </c>
      <c r="R594" s="19" t="n">
        <f aca="false">DATA!O594</f>
        <v>1.71</v>
      </c>
      <c r="S594" s="17" t="n">
        <f aca="false">C594*Q594</f>
        <v>27998.37</v>
      </c>
      <c r="T594" s="19" t="n">
        <f aca="false">C594*R594</f>
        <v>723.33</v>
      </c>
      <c r="U594" s="20" t="n">
        <f aca="false">MAX(0,C594-L594)</f>
        <v>167.165342951969</v>
      </c>
      <c r="V594" s="17" t="n">
        <f aca="false">U594*Q594</f>
        <v>11064.6740499908</v>
      </c>
      <c r="W594" s="19" t="n">
        <f aca="false">U594*R594</f>
        <v>285.852736447867</v>
      </c>
      <c r="X594" s="20" t="n">
        <f aca="false">MAX(0,K594-C594)</f>
        <v>0</v>
      </c>
      <c r="Y594" s="17" t="n">
        <f aca="false">F594*PARAMETER!$B$5*Q594</f>
        <v>1196371.012</v>
      </c>
      <c r="Z594" s="21" t="n">
        <f aca="false">SUMIF($Y$2:$Y$3205,"&gt;="&amp;Y594)/SUM($Y$2:$Y$3205)</f>
        <v>0.646357021504555</v>
      </c>
      <c r="AA594" s="16" t="str">
        <f aca="false">IF(Z594&lt;=PARAMETER!$B$7,"A",IF(Z594&lt;=PARAMETER!$B$8,"B","C"))</f>
        <v>A</v>
      </c>
      <c r="AB594" s="22" t="n">
        <f aca="false">G594/F594</f>
        <v>0.071486268174475</v>
      </c>
      <c r="AC594" s="16" t="str">
        <f aca="false">IF(AB594&lt;=PARAMETER!$B$9,"X",IF(AB594&lt;=PARAMETER!$B$10,"Y","Z"))</f>
        <v>X</v>
      </c>
      <c r="AD594" s="16" t="str">
        <f aca="false">AA594&amp;AC594</f>
        <v>AX</v>
      </c>
      <c r="AE594" s="22" t="n">
        <f aca="false">DATA!I594</f>
        <v>0.49</v>
      </c>
      <c r="AF594" s="18" t="n">
        <f aca="false">DATA!L594</f>
        <v>152</v>
      </c>
      <c r="AG594" s="16" t="str">
        <f aca="false">DATA!K594</f>
        <v>A</v>
      </c>
      <c r="AH594" s="18" t="n">
        <f aca="false">IF(AE594&gt;=PARAMETER!$B$12,1,0)</f>
        <v>0</v>
      </c>
      <c r="AI594" s="18" t="n">
        <f aca="false">IF(AF594&gt;=PARAMETER!$B$13,1,0)</f>
        <v>1</v>
      </c>
      <c r="AJ594" s="18" t="n">
        <f aca="false">IF(AND(AH594=1,AI594=1),1,0)</f>
        <v>0</v>
      </c>
    </row>
    <row r="595" customFormat="false" ht="15" hidden="false" customHeight="false" outlineLevel="0" collapsed="false">
      <c r="A595" s="16" t="str">
        <f aca="false">DATA!A595</f>
        <v>ITM10593</v>
      </c>
      <c r="B595" s="16" t="str">
        <f aca="false">DATA!B595</f>
        <v>Apparel</v>
      </c>
      <c r="C595" s="17" t="n">
        <f aca="false">DATA!C595</f>
        <v>136</v>
      </c>
      <c r="D595" s="17" t="n">
        <f aca="false">DATA!D595</f>
        <v>42</v>
      </c>
      <c r="E595" s="18" t="n">
        <f aca="false">DATA!F595</f>
        <v>2</v>
      </c>
      <c r="F595" s="19" t="n">
        <f aca="false">DATA!G595</f>
        <v>37.47</v>
      </c>
      <c r="G595" s="19" t="n">
        <f aca="false">DATA!H595</f>
        <v>4.14</v>
      </c>
      <c r="H595" s="18" t="n">
        <f aca="false">DATA!E595</f>
        <v>6</v>
      </c>
      <c r="I595" s="20" t="n">
        <f aca="false">F595*E595</f>
        <v>74.94</v>
      </c>
      <c r="J595" s="20" t="n">
        <f aca="false">PARAMETER!$B$4*G595*SQRT(E595)</f>
        <v>9.63036163244285</v>
      </c>
      <c r="K595" s="20" t="n">
        <f aca="false">I595+J595</f>
        <v>84.5703616324429</v>
      </c>
      <c r="L595" s="20" t="n">
        <f aca="false">K595+F595*H595</f>
        <v>309.390361632443</v>
      </c>
      <c r="M595" s="16" t="str">
        <f aca="false">IF(C595&lt;=K595,"REORDER",IF(C595&gt;L595,"OVERSTOCK","OK"))</f>
        <v>OK</v>
      </c>
      <c r="N595" s="16" t="str">
        <f aca="false">IF(C595&lt;=D595,"REORDER","OK")</f>
        <v>OK</v>
      </c>
      <c r="O595" s="18" t="n">
        <f aca="false">IF(D595&lt;I595,1,0)</f>
        <v>1</v>
      </c>
      <c r="P595" s="20" t="n">
        <f aca="false">C595/F595</f>
        <v>3.62957032292501</v>
      </c>
      <c r="Q595" s="19" t="n">
        <f aca="false">DATA!N595</f>
        <v>54.49</v>
      </c>
      <c r="R595" s="19" t="n">
        <f aca="false">DATA!O595</f>
        <v>1.12</v>
      </c>
      <c r="S595" s="17" t="n">
        <f aca="false">C595*Q595</f>
        <v>7410.64</v>
      </c>
      <c r="T595" s="19" t="n">
        <f aca="false">C595*R595</f>
        <v>152.32</v>
      </c>
      <c r="U595" s="20" t="n">
        <f aca="false">MAX(0,C595-L595)</f>
        <v>0</v>
      </c>
      <c r="V595" s="17" t="n">
        <f aca="false">U595*Q595</f>
        <v>0</v>
      </c>
      <c r="W595" s="19" t="n">
        <f aca="false">U595*R595</f>
        <v>0</v>
      </c>
      <c r="X595" s="20" t="n">
        <f aca="false">MAX(0,K595-C595)</f>
        <v>0</v>
      </c>
      <c r="Y595" s="17" t="n">
        <f aca="false">F595*PARAMETER!$B$5*Q595</f>
        <v>745235.2095</v>
      </c>
      <c r="Z595" s="21" t="n">
        <f aca="false">SUMIF($Y$2:$Y$3205,"&gt;="&amp;Y595)/SUM($Y$2:$Y$3205)</f>
        <v>0.828883862381398</v>
      </c>
      <c r="AA595" s="16" t="str">
        <f aca="false">IF(Z595&lt;=PARAMETER!$B$7,"A",IF(Z595&lt;=PARAMETER!$B$8,"B","C"))</f>
        <v>B</v>
      </c>
      <c r="AB595" s="22" t="n">
        <f aca="false">G595/F595</f>
        <v>0.11048839071257</v>
      </c>
      <c r="AC595" s="16" t="str">
        <f aca="false">IF(AB595&lt;=PARAMETER!$B$9,"X",IF(AB595&lt;=PARAMETER!$B$10,"Y","Z"))</f>
        <v>X</v>
      </c>
      <c r="AD595" s="16" t="str">
        <f aca="false">AA595&amp;AC595</f>
        <v>BX</v>
      </c>
      <c r="AE595" s="22" t="n">
        <f aca="false">DATA!I595</f>
        <v>0.2</v>
      </c>
      <c r="AF595" s="18" t="n">
        <f aca="false">DATA!L595</f>
        <v>137</v>
      </c>
      <c r="AG595" s="16" t="str">
        <f aca="false">DATA!K595</f>
        <v>A</v>
      </c>
      <c r="AH595" s="18" t="n">
        <f aca="false">IF(AE595&gt;=PARAMETER!$B$12,1,0)</f>
        <v>0</v>
      </c>
      <c r="AI595" s="18" t="n">
        <f aca="false">IF(AF595&gt;=PARAMETER!$B$13,1,0)</f>
        <v>1</v>
      </c>
      <c r="AJ595" s="18" t="n">
        <f aca="false">IF(AND(AH595=1,AI595=1),1,0)</f>
        <v>0</v>
      </c>
    </row>
    <row r="596" customFormat="false" ht="15" hidden="false" customHeight="false" outlineLevel="0" collapsed="false">
      <c r="A596" s="16" t="str">
        <f aca="false">DATA!A596</f>
        <v>ITM10594</v>
      </c>
      <c r="B596" s="16" t="str">
        <f aca="false">DATA!B596</f>
        <v>Pharma</v>
      </c>
      <c r="C596" s="17" t="n">
        <f aca="false">DATA!C596</f>
        <v>113</v>
      </c>
      <c r="D596" s="17" t="n">
        <f aca="false">DATA!D596</f>
        <v>59</v>
      </c>
      <c r="E596" s="18" t="n">
        <f aca="false">DATA!F596</f>
        <v>5</v>
      </c>
      <c r="F596" s="19" t="n">
        <f aca="false">DATA!G596</f>
        <v>37.24</v>
      </c>
      <c r="G596" s="19" t="n">
        <f aca="false">DATA!H596</f>
        <v>6.49</v>
      </c>
      <c r="H596" s="18" t="n">
        <f aca="false">DATA!E596</f>
        <v>3</v>
      </c>
      <c r="I596" s="20" t="n">
        <f aca="false">F596*E596</f>
        <v>186.2</v>
      </c>
      <c r="J596" s="20" t="n">
        <f aca="false">PARAMETER!$B$4*G596*SQRT(E596)</f>
        <v>23.8702493536247</v>
      </c>
      <c r="K596" s="20" t="n">
        <f aca="false">I596+J596</f>
        <v>210.070249353625</v>
      </c>
      <c r="L596" s="20" t="n">
        <f aca="false">K596+F596*H596</f>
        <v>321.790249353625</v>
      </c>
      <c r="M596" s="16" t="str">
        <f aca="false">IF(C596&lt;=K596,"REORDER",IF(C596&gt;L596,"OVERSTOCK","OK"))</f>
        <v>REORDER</v>
      </c>
      <c r="N596" s="16" t="str">
        <f aca="false">IF(C596&lt;=D596,"REORDER","OK")</f>
        <v>OK</v>
      </c>
      <c r="O596" s="18" t="n">
        <f aca="false">IF(D596&lt;I596,1,0)</f>
        <v>1</v>
      </c>
      <c r="P596" s="20" t="n">
        <f aca="false">C596/F596</f>
        <v>3.0343716433942</v>
      </c>
      <c r="Q596" s="19" t="n">
        <f aca="false">DATA!N596</f>
        <v>62.61</v>
      </c>
      <c r="R596" s="19" t="n">
        <f aca="false">DATA!O596</f>
        <v>0.22</v>
      </c>
      <c r="S596" s="17" t="n">
        <f aca="false">C596*Q596</f>
        <v>7074.93</v>
      </c>
      <c r="T596" s="19" t="n">
        <f aca="false">C596*R596</f>
        <v>24.86</v>
      </c>
      <c r="U596" s="20" t="n">
        <f aca="false">MAX(0,C596-L596)</f>
        <v>0</v>
      </c>
      <c r="V596" s="17" t="n">
        <f aca="false">U596*Q596</f>
        <v>0</v>
      </c>
      <c r="W596" s="19" t="n">
        <f aca="false">U596*R596</f>
        <v>0</v>
      </c>
      <c r="X596" s="20" t="n">
        <f aca="false">MAX(0,K596-C596)</f>
        <v>97.0702493536247</v>
      </c>
      <c r="Y596" s="17" t="n">
        <f aca="false">F596*PARAMETER!$B$5*Q596</f>
        <v>851032.686</v>
      </c>
      <c r="Z596" s="21" t="n">
        <f aca="false">SUMIF($Y$2:$Y$3205,"&gt;="&amp;Y596)/SUM($Y$2:$Y$3205)</f>
        <v>0.79332628627689</v>
      </c>
      <c r="AA596" s="16" t="str">
        <f aca="false">IF(Z596&lt;=PARAMETER!$B$7,"A",IF(Z596&lt;=PARAMETER!$B$8,"B","C"))</f>
        <v>A</v>
      </c>
      <c r="AB596" s="22" t="n">
        <f aca="false">G596/F596</f>
        <v>0.174274973147154</v>
      </c>
      <c r="AC596" s="16" t="str">
        <f aca="false">IF(AB596&lt;=PARAMETER!$B$9,"X",IF(AB596&lt;=PARAMETER!$B$10,"Y","Z"))</f>
        <v>X</v>
      </c>
      <c r="AD596" s="16" t="str">
        <f aca="false">AA596&amp;AC596</f>
        <v>AX</v>
      </c>
      <c r="AE596" s="22" t="n">
        <f aca="false">DATA!I596</f>
        <v>0.34</v>
      </c>
      <c r="AF596" s="18" t="n">
        <f aca="false">DATA!L596</f>
        <v>70</v>
      </c>
      <c r="AG596" s="16" t="str">
        <f aca="false">DATA!K596</f>
        <v>A</v>
      </c>
      <c r="AH596" s="18" t="n">
        <f aca="false">IF(AE596&gt;=PARAMETER!$B$12,1,0)</f>
        <v>0</v>
      </c>
      <c r="AI596" s="18" t="n">
        <f aca="false">IF(AF596&gt;=PARAMETER!$B$13,1,0)</f>
        <v>0</v>
      </c>
      <c r="AJ596" s="18" t="n">
        <f aca="false">IF(AND(AH596=1,AI596=1),1,0)</f>
        <v>0</v>
      </c>
    </row>
    <row r="597" customFormat="false" ht="15" hidden="false" customHeight="false" outlineLevel="0" collapsed="false">
      <c r="A597" s="16" t="str">
        <f aca="false">DATA!A597</f>
        <v>ITM10595</v>
      </c>
      <c r="B597" s="16" t="str">
        <f aca="false">DATA!B597</f>
        <v>Automotive</v>
      </c>
      <c r="C597" s="17" t="n">
        <f aca="false">DATA!C597</f>
        <v>182</v>
      </c>
      <c r="D597" s="17" t="n">
        <f aca="false">DATA!D597</f>
        <v>72</v>
      </c>
      <c r="E597" s="18" t="n">
        <f aca="false">DATA!F597</f>
        <v>5</v>
      </c>
      <c r="F597" s="19" t="n">
        <f aca="false">DATA!G597</f>
        <v>13.13</v>
      </c>
      <c r="G597" s="19" t="n">
        <f aca="false">DATA!H597</f>
        <v>4.7</v>
      </c>
      <c r="H597" s="18" t="n">
        <f aca="false">DATA!E597</f>
        <v>5</v>
      </c>
      <c r="I597" s="20" t="n">
        <f aca="false">F597*E597</f>
        <v>65.65</v>
      </c>
      <c r="J597" s="20" t="n">
        <f aca="false">PARAMETER!$B$4*G597*SQRT(E597)</f>
        <v>17.2866212576327</v>
      </c>
      <c r="K597" s="20" t="n">
        <f aca="false">I597+J597</f>
        <v>82.9366212576327</v>
      </c>
      <c r="L597" s="20" t="n">
        <f aca="false">K597+F597*H597</f>
        <v>148.586621257633</v>
      </c>
      <c r="M597" s="16" t="str">
        <f aca="false">IF(C597&lt;=K597,"REORDER",IF(C597&gt;L597,"OVERSTOCK","OK"))</f>
        <v>OVERSTOCK</v>
      </c>
      <c r="N597" s="16" t="str">
        <f aca="false">IF(C597&lt;=D597,"REORDER","OK")</f>
        <v>OK</v>
      </c>
      <c r="O597" s="18" t="n">
        <f aca="false">IF(D597&lt;I597,1,0)</f>
        <v>0</v>
      </c>
      <c r="P597" s="20" t="n">
        <f aca="false">C597/F597</f>
        <v>13.8613861386139</v>
      </c>
      <c r="Q597" s="19" t="n">
        <f aca="false">DATA!N597</f>
        <v>46.24</v>
      </c>
      <c r="R597" s="19" t="n">
        <f aca="false">DATA!O597</f>
        <v>0.59</v>
      </c>
      <c r="S597" s="17" t="n">
        <f aca="false">C597*Q597</f>
        <v>8415.68</v>
      </c>
      <c r="T597" s="19" t="n">
        <f aca="false">C597*R597</f>
        <v>107.38</v>
      </c>
      <c r="U597" s="20" t="n">
        <f aca="false">MAX(0,C597-L597)</f>
        <v>33.4133787423673</v>
      </c>
      <c r="V597" s="17" t="n">
        <f aca="false">U597*Q597</f>
        <v>1545.03463304706</v>
      </c>
      <c r="W597" s="19" t="n">
        <f aca="false">U597*R597</f>
        <v>19.7138934579967</v>
      </c>
      <c r="X597" s="20" t="n">
        <f aca="false">MAX(0,K597-C597)</f>
        <v>0</v>
      </c>
      <c r="Y597" s="17" t="n">
        <f aca="false">F597*PARAMETER!$B$5*Q597</f>
        <v>221602.888</v>
      </c>
      <c r="Z597" s="21" t="n">
        <f aca="false">SUMIF($Y$2:$Y$3205,"&gt;="&amp;Y597)/SUM($Y$2:$Y$3205)</f>
        <v>0.978457987678459</v>
      </c>
      <c r="AA597" s="16" t="str">
        <f aca="false">IF(Z597&lt;=PARAMETER!$B$7,"A",IF(Z597&lt;=PARAMETER!$B$8,"B","C"))</f>
        <v>C</v>
      </c>
      <c r="AB597" s="22" t="n">
        <f aca="false">G597/F597</f>
        <v>0.357958872810358</v>
      </c>
      <c r="AC597" s="16" t="str">
        <f aca="false">IF(AB597&lt;=PARAMETER!$B$9,"X",IF(AB597&lt;=PARAMETER!$B$10,"Y","Z"))</f>
        <v>Y</v>
      </c>
      <c r="AD597" s="16" t="str">
        <f aca="false">AA597&amp;AC597</f>
        <v>CY</v>
      </c>
      <c r="AE597" s="22" t="n">
        <f aca="false">DATA!I597</f>
        <v>0.33</v>
      </c>
      <c r="AF597" s="18" t="n">
        <f aca="false">DATA!L597</f>
        <v>152</v>
      </c>
      <c r="AG597" s="16" t="str">
        <f aca="false">DATA!K597</f>
        <v>C</v>
      </c>
      <c r="AH597" s="18" t="n">
        <f aca="false">IF(AE597&gt;=PARAMETER!$B$12,1,0)</f>
        <v>0</v>
      </c>
      <c r="AI597" s="18" t="n">
        <f aca="false">IF(AF597&gt;=PARAMETER!$B$13,1,0)</f>
        <v>1</v>
      </c>
      <c r="AJ597" s="18" t="n">
        <f aca="false">IF(AND(AH597=1,AI597=1),1,0)</f>
        <v>0</v>
      </c>
    </row>
    <row r="598" customFormat="false" ht="15" hidden="false" customHeight="false" outlineLevel="0" collapsed="false">
      <c r="A598" s="16" t="str">
        <f aca="false">DATA!A598</f>
        <v>ITM10596</v>
      </c>
      <c r="B598" s="16" t="str">
        <f aca="false">DATA!B598</f>
        <v>Automotive</v>
      </c>
      <c r="C598" s="17" t="n">
        <f aca="false">DATA!C598</f>
        <v>118</v>
      </c>
      <c r="D598" s="17" t="n">
        <f aca="false">DATA!D598</f>
        <v>46</v>
      </c>
      <c r="E598" s="18" t="n">
        <f aca="false">DATA!F598</f>
        <v>5</v>
      </c>
      <c r="F598" s="19" t="n">
        <f aca="false">DATA!G598</f>
        <v>41.84</v>
      </c>
      <c r="G598" s="19" t="n">
        <f aca="false">DATA!H598</f>
        <v>6.47</v>
      </c>
      <c r="H598" s="18" t="n">
        <f aca="false">DATA!E598</f>
        <v>11</v>
      </c>
      <c r="I598" s="20" t="n">
        <f aca="false">F598*E598</f>
        <v>209.2</v>
      </c>
      <c r="J598" s="20" t="n">
        <f aca="false">PARAMETER!$B$4*G598*SQRT(E598)</f>
        <v>23.7966892631667</v>
      </c>
      <c r="K598" s="20" t="n">
        <f aca="false">I598+J598</f>
        <v>232.996689263167</v>
      </c>
      <c r="L598" s="20" t="n">
        <f aca="false">K598+F598*H598</f>
        <v>693.236689263167</v>
      </c>
      <c r="M598" s="16" t="str">
        <f aca="false">IF(C598&lt;=K598,"REORDER",IF(C598&gt;L598,"OVERSTOCK","OK"))</f>
        <v>REORDER</v>
      </c>
      <c r="N598" s="16" t="str">
        <f aca="false">IF(C598&lt;=D598,"REORDER","OK")</f>
        <v>OK</v>
      </c>
      <c r="O598" s="18" t="n">
        <f aca="false">IF(D598&lt;I598,1,0)</f>
        <v>1</v>
      </c>
      <c r="P598" s="20" t="n">
        <f aca="false">C598/F598</f>
        <v>2.82026768642447</v>
      </c>
      <c r="Q598" s="19" t="n">
        <f aca="false">DATA!N598</f>
        <v>127.4</v>
      </c>
      <c r="R598" s="19" t="n">
        <f aca="false">DATA!O598</f>
        <v>0.98</v>
      </c>
      <c r="S598" s="17" t="n">
        <f aca="false">C598*Q598</f>
        <v>15033.2</v>
      </c>
      <c r="T598" s="19" t="n">
        <f aca="false">C598*R598</f>
        <v>115.64</v>
      </c>
      <c r="U598" s="20" t="n">
        <f aca="false">MAX(0,C598-L598)</f>
        <v>0</v>
      </c>
      <c r="V598" s="17" t="n">
        <f aca="false">U598*Q598</f>
        <v>0</v>
      </c>
      <c r="W598" s="19" t="n">
        <f aca="false">U598*R598</f>
        <v>0</v>
      </c>
      <c r="X598" s="20" t="n">
        <f aca="false">MAX(0,K598-C598)</f>
        <v>114.996689263167</v>
      </c>
      <c r="Y598" s="17" t="n">
        <f aca="false">F598*PARAMETER!$B$5*Q598</f>
        <v>1945601.84</v>
      </c>
      <c r="Z598" s="21" t="n">
        <f aca="false">SUMIF($Y$2:$Y$3205,"&gt;="&amp;Y598)/SUM($Y$2:$Y$3205)</f>
        <v>0.353627191728238</v>
      </c>
      <c r="AA598" s="16" t="str">
        <f aca="false">IF(Z598&lt;=PARAMETER!$B$7,"A",IF(Z598&lt;=PARAMETER!$B$8,"B","C"))</f>
        <v>A</v>
      </c>
      <c r="AB598" s="22" t="n">
        <f aca="false">G598/F598</f>
        <v>0.154636711281071</v>
      </c>
      <c r="AC598" s="16" t="str">
        <f aca="false">IF(AB598&lt;=PARAMETER!$B$9,"X",IF(AB598&lt;=PARAMETER!$B$10,"Y","Z"))</f>
        <v>X</v>
      </c>
      <c r="AD598" s="16" t="str">
        <f aca="false">AA598&amp;AC598</f>
        <v>AX</v>
      </c>
      <c r="AE598" s="22" t="n">
        <f aca="false">DATA!I598</f>
        <v>0.54</v>
      </c>
      <c r="AF598" s="18" t="n">
        <f aca="false">DATA!L598</f>
        <v>14</v>
      </c>
      <c r="AG598" s="16" t="str">
        <f aca="false">DATA!K598</f>
        <v>C</v>
      </c>
      <c r="AH598" s="18" t="n">
        <f aca="false">IF(AE598&gt;=PARAMETER!$B$12,1,0)</f>
        <v>0</v>
      </c>
      <c r="AI598" s="18" t="n">
        <f aca="false">IF(AF598&gt;=PARAMETER!$B$13,1,0)</f>
        <v>0</v>
      </c>
      <c r="AJ598" s="18" t="n">
        <f aca="false">IF(AND(AH598=1,AI598=1),1,0)</f>
        <v>0</v>
      </c>
    </row>
    <row r="599" customFormat="false" ht="15" hidden="false" customHeight="false" outlineLevel="0" collapsed="false">
      <c r="A599" s="16" t="str">
        <f aca="false">DATA!A599</f>
        <v>ITM10597</v>
      </c>
      <c r="B599" s="16" t="str">
        <f aca="false">DATA!B599</f>
        <v>Automotive</v>
      </c>
      <c r="C599" s="17" t="n">
        <f aca="false">DATA!C599</f>
        <v>132</v>
      </c>
      <c r="D599" s="17" t="n">
        <f aca="false">DATA!D599</f>
        <v>68</v>
      </c>
      <c r="E599" s="18" t="n">
        <f aca="false">DATA!F599</f>
        <v>7</v>
      </c>
      <c r="F599" s="19" t="n">
        <f aca="false">DATA!G599</f>
        <v>20.85</v>
      </c>
      <c r="G599" s="19" t="n">
        <f aca="false">DATA!H599</f>
        <v>1.89</v>
      </c>
      <c r="H599" s="18" t="n">
        <f aca="false">DATA!E599</f>
        <v>7</v>
      </c>
      <c r="I599" s="20" t="n">
        <f aca="false">F599*E599</f>
        <v>145.95</v>
      </c>
      <c r="J599" s="20" t="n">
        <f aca="false">PARAMETER!$B$4*G599*SQRT(E599)</f>
        <v>8.22504117963062</v>
      </c>
      <c r="K599" s="20" t="n">
        <f aca="false">I599+J599</f>
        <v>154.175041179631</v>
      </c>
      <c r="L599" s="20" t="n">
        <f aca="false">K599+F599*H599</f>
        <v>300.125041179631</v>
      </c>
      <c r="M599" s="16" t="str">
        <f aca="false">IF(C599&lt;=K599,"REORDER",IF(C599&gt;L599,"OVERSTOCK","OK"))</f>
        <v>REORDER</v>
      </c>
      <c r="N599" s="16" t="str">
        <f aca="false">IF(C599&lt;=D599,"REORDER","OK")</f>
        <v>OK</v>
      </c>
      <c r="O599" s="18" t="n">
        <f aca="false">IF(D599&lt;I599,1,0)</f>
        <v>1</v>
      </c>
      <c r="P599" s="20" t="n">
        <f aca="false">C599/F599</f>
        <v>6.33093525179856</v>
      </c>
      <c r="Q599" s="19" t="n">
        <f aca="false">DATA!N599</f>
        <v>135.91</v>
      </c>
      <c r="R599" s="19" t="n">
        <f aca="false">DATA!O599</f>
        <v>0.3</v>
      </c>
      <c r="S599" s="17" t="n">
        <f aca="false">C599*Q599</f>
        <v>17940.12</v>
      </c>
      <c r="T599" s="19" t="n">
        <f aca="false">C599*R599</f>
        <v>39.6</v>
      </c>
      <c r="U599" s="20" t="n">
        <f aca="false">MAX(0,C599-L599)</f>
        <v>0</v>
      </c>
      <c r="V599" s="17" t="n">
        <f aca="false">U599*Q599</f>
        <v>0</v>
      </c>
      <c r="W599" s="19" t="n">
        <f aca="false">U599*R599</f>
        <v>0</v>
      </c>
      <c r="X599" s="20" t="n">
        <f aca="false">MAX(0,K599-C599)</f>
        <v>22.1750411796307</v>
      </c>
      <c r="Y599" s="17" t="n">
        <f aca="false">F599*PARAMETER!$B$5*Q599</f>
        <v>1034309.0775</v>
      </c>
      <c r="Z599" s="21" t="n">
        <f aca="false">SUMIF($Y$2:$Y$3205,"&gt;="&amp;Y599)/SUM($Y$2:$Y$3205)</f>
        <v>0.713446203260305</v>
      </c>
      <c r="AA599" s="16" t="str">
        <f aca="false">IF(Z599&lt;=PARAMETER!$B$7,"A",IF(Z599&lt;=PARAMETER!$B$8,"B","C"))</f>
        <v>A</v>
      </c>
      <c r="AB599" s="22" t="n">
        <f aca="false">G599/F599</f>
        <v>0.0906474820143885</v>
      </c>
      <c r="AC599" s="16" t="str">
        <f aca="false">IF(AB599&lt;=PARAMETER!$B$9,"X",IF(AB599&lt;=PARAMETER!$B$10,"Y","Z"))</f>
        <v>X</v>
      </c>
      <c r="AD599" s="16" t="str">
        <f aca="false">AA599&amp;AC599</f>
        <v>AX</v>
      </c>
      <c r="AE599" s="22" t="n">
        <f aca="false">DATA!I599</f>
        <v>0.51</v>
      </c>
      <c r="AF599" s="18" t="n">
        <f aca="false">DATA!L599</f>
        <v>38</v>
      </c>
      <c r="AG599" s="16" t="str">
        <f aca="false">DATA!K599</f>
        <v>A</v>
      </c>
      <c r="AH599" s="18" t="n">
        <f aca="false">IF(AE599&gt;=PARAMETER!$B$12,1,0)</f>
        <v>0</v>
      </c>
      <c r="AI599" s="18" t="n">
        <f aca="false">IF(AF599&gt;=PARAMETER!$B$13,1,0)</f>
        <v>0</v>
      </c>
      <c r="AJ599" s="18" t="n">
        <f aca="false">IF(AND(AH599=1,AI599=1),1,0)</f>
        <v>0</v>
      </c>
    </row>
    <row r="600" customFormat="false" ht="15" hidden="false" customHeight="false" outlineLevel="0" collapsed="false">
      <c r="A600" s="16" t="str">
        <f aca="false">DATA!A600</f>
        <v>ITM10598</v>
      </c>
      <c r="B600" s="16" t="str">
        <f aca="false">DATA!B600</f>
        <v>Automotive</v>
      </c>
      <c r="C600" s="17" t="n">
        <f aca="false">DATA!C600</f>
        <v>378</v>
      </c>
      <c r="D600" s="17" t="n">
        <f aca="false">DATA!D600</f>
        <v>90</v>
      </c>
      <c r="E600" s="18" t="n">
        <f aca="false">DATA!F600</f>
        <v>6</v>
      </c>
      <c r="F600" s="19" t="n">
        <f aca="false">DATA!G600</f>
        <v>48.14</v>
      </c>
      <c r="G600" s="19" t="n">
        <f aca="false">DATA!H600</f>
        <v>9.72</v>
      </c>
      <c r="H600" s="18" t="n">
        <f aca="false">DATA!E600</f>
        <v>14</v>
      </c>
      <c r="I600" s="20" t="n">
        <f aca="false">F600*E600</f>
        <v>288.84</v>
      </c>
      <c r="J600" s="20" t="n">
        <f aca="false">PARAMETER!$B$4*G600*SQRT(E600)</f>
        <v>39.1623862914461</v>
      </c>
      <c r="K600" s="20" t="n">
        <f aca="false">I600+J600</f>
        <v>328.002386291446</v>
      </c>
      <c r="L600" s="20" t="n">
        <f aca="false">K600+F600*H600</f>
        <v>1001.96238629145</v>
      </c>
      <c r="M600" s="16" t="str">
        <f aca="false">IF(C600&lt;=K600,"REORDER",IF(C600&gt;L600,"OVERSTOCK","OK"))</f>
        <v>OK</v>
      </c>
      <c r="N600" s="16" t="str">
        <f aca="false">IF(C600&lt;=D600,"REORDER","OK")</f>
        <v>OK</v>
      </c>
      <c r="O600" s="18" t="n">
        <f aca="false">IF(D600&lt;I600,1,0)</f>
        <v>1</v>
      </c>
      <c r="P600" s="20" t="n">
        <f aca="false">C600/F600</f>
        <v>7.85209804736186</v>
      </c>
      <c r="Q600" s="19" t="n">
        <f aca="false">DATA!N600</f>
        <v>38.21</v>
      </c>
      <c r="R600" s="19" t="n">
        <f aca="false">DATA!O600</f>
        <v>1.19</v>
      </c>
      <c r="S600" s="17" t="n">
        <f aca="false">C600*Q600</f>
        <v>14443.38</v>
      </c>
      <c r="T600" s="19" t="n">
        <f aca="false">C600*R600</f>
        <v>449.82</v>
      </c>
      <c r="U600" s="20" t="n">
        <f aca="false">MAX(0,C600-L600)</f>
        <v>0</v>
      </c>
      <c r="V600" s="17" t="n">
        <f aca="false">U600*Q600</f>
        <v>0</v>
      </c>
      <c r="W600" s="19" t="n">
        <f aca="false">U600*R600</f>
        <v>0</v>
      </c>
      <c r="X600" s="20" t="n">
        <f aca="false">MAX(0,K600-C600)</f>
        <v>0</v>
      </c>
      <c r="Y600" s="17" t="n">
        <f aca="false">F600*PARAMETER!$B$5*Q600</f>
        <v>671391.731</v>
      </c>
      <c r="Z600" s="21" t="n">
        <f aca="false">SUMIF($Y$2:$Y$3205,"&gt;="&amp;Y600)/SUM($Y$2:$Y$3205)</f>
        <v>0.853940062376196</v>
      </c>
      <c r="AA600" s="16" t="str">
        <f aca="false">IF(Z600&lt;=PARAMETER!$B$7,"A",IF(Z600&lt;=PARAMETER!$B$8,"B","C"))</f>
        <v>B</v>
      </c>
      <c r="AB600" s="22" t="n">
        <f aca="false">G600/F600</f>
        <v>0.201911092646448</v>
      </c>
      <c r="AC600" s="16" t="str">
        <f aca="false">IF(AB600&lt;=PARAMETER!$B$9,"X",IF(AB600&lt;=PARAMETER!$B$10,"Y","Z"))</f>
        <v>X</v>
      </c>
      <c r="AD600" s="16" t="str">
        <f aca="false">AA600&amp;AC600</f>
        <v>BX</v>
      </c>
      <c r="AE600" s="22" t="n">
        <f aca="false">DATA!I600</f>
        <v>0.49</v>
      </c>
      <c r="AF600" s="18" t="n">
        <f aca="false">DATA!L600</f>
        <v>78</v>
      </c>
      <c r="AG600" s="16" t="str">
        <f aca="false">DATA!K600</f>
        <v>D</v>
      </c>
      <c r="AH600" s="18" t="n">
        <f aca="false">IF(AE600&gt;=PARAMETER!$B$12,1,0)</f>
        <v>0</v>
      </c>
      <c r="AI600" s="18" t="n">
        <f aca="false">IF(AF600&gt;=PARAMETER!$B$13,1,0)</f>
        <v>0</v>
      </c>
      <c r="AJ600" s="18" t="n">
        <f aca="false">IF(AND(AH600=1,AI600=1),1,0)</f>
        <v>0</v>
      </c>
    </row>
    <row r="601" customFormat="false" ht="15" hidden="false" customHeight="false" outlineLevel="0" collapsed="false">
      <c r="A601" s="16" t="str">
        <f aca="false">DATA!A601</f>
        <v>ITM10599</v>
      </c>
      <c r="B601" s="16" t="str">
        <f aca="false">DATA!B601</f>
        <v>Automotive</v>
      </c>
      <c r="C601" s="17" t="n">
        <f aca="false">DATA!C601</f>
        <v>110</v>
      </c>
      <c r="D601" s="17" t="n">
        <f aca="false">DATA!D601</f>
        <v>57</v>
      </c>
      <c r="E601" s="18" t="n">
        <f aca="false">DATA!F601</f>
        <v>8</v>
      </c>
      <c r="F601" s="19" t="n">
        <f aca="false">DATA!G601</f>
        <v>4.99</v>
      </c>
      <c r="G601" s="19" t="n">
        <f aca="false">DATA!H601</f>
        <v>7.43</v>
      </c>
      <c r="H601" s="18" t="n">
        <f aca="false">DATA!E601</f>
        <v>7</v>
      </c>
      <c r="I601" s="20" t="n">
        <f aca="false">F601*E601</f>
        <v>39.92</v>
      </c>
      <c r="J601" s="20" t="n">
        <f aca="false">PARAMETER!$B$4*G601*SQRT(E601)</f>
        <v>34.5669502072707</v>
      </c>
      <c r="K601" s="20" t="n">
        <f aca="false">I601+J601</f>
        <v>74.4869502072707</v>
      </c>
      <c r="L601" s="20" t="n">
        <f aca="false">K601+F601*H601</f>
        <v>109.416950207271</v>
      </c>
      <c r="M601" s="16" t="str">
        <f aca="false">IF(C601&lt;=K601,"REORDER",IF(C601&gt;L601,"OVERSTOCK","OK"))</f>
        <v>OVERSTOCK</v>
      </c>
      <c r="N601" s="16" t="str">
        <f aca="false">IF(C601&lt;=D601,"REORDER","OK")</f>
        <v>OK</v>
      </c>
      <c r="O601" s="18" t="n">
        <f aca="false">IF(D601&lt;I601,1,0)</f>
        <v>0</v>
      </c>
      <c r="P601" s="20" t="n">
        <f aca="false">C601/F601</f>
        <v>22.0440881763527</v>
      </c>
      <c r="Q601" s="19" t="n">
        <f aca="false">DATA!N601</f>
        <v>150.82</v>
      </c>
      <c r="R601" s="19" t="n">
        <f aca="false">DATA!O601</f>
        <v>0.33</v>
      </c>
      <c r="S601" s="17" t="n">
        <f aca="false">C601*Q601</f>
        <v>16590.2</v>
      </c>
      <c r="T601" s="19" t="n">
        <f aca="false">C601*R601</f>
        <v>36.3</v>
      </c>
      <c r="U601" s="20" t="n">
        <f aca="false">MAX(0,C601-L601)</f>
        <v>0.58304979272927</v>
      </c>
      <c r="V601" s="17" t="n">
        <f aca="false">U601*Q601</f>
        <v>87.9355697394285</v>
      </c>
      <c r="W601" s="19" t="n">
        <f aca="false">U601*R601</f>
        <v>0.192406431600659</v>
      </c>
      <c r="X601" s="20" t="n">
        <f aca="false">MAX(0,K601-C601)</f>
        <v>0</v>
      </c>
      <c r="Y601" s="17" t="n">
        <f aca="false">F601*PARAMETER!$B$5*Q601</f>
        <v>274696.007</v>
      </c>
      <c r="Z601" s="21" t="n">
        <f aca="false">SUMIF($Y$2:$Y$3205,"&gt;="&amp;Y601)/SUM($Y$2:$Y$3205)</f>
        <v>0.966626881803919</v>
      </c>
      <c r="AA601" s="16" t="str">
        <f aca="false">IF(Z601&lt;=PARAMETER!$B$7,"A",IF(Z601&lt;=PARAMETER!$B$8,"B","C"))</f>
        <v>C</v>
      </c>
      <c r="AB601" s="22" t="n">
        <f aca="false">G601/F601</f>
        <v>1.48897795591182</v>
      </c>
      <c r="AC601" s="16" t="str">
        <f aca="false">IF(AB601&lt;=PARAMETER!$B$9,"X",IF(AB601&lt;=PARAMETER!$B$10,"Y","Z"))</f>
        <v>Z</v>
      </c>
      <c r="AD601" s="16" t="str">
        <f aca="false">AA601&amp;AC601</f>
        <v>CZ</v>
      </c>
      <c r="AE601" s="22" t="n">
        <f aca="false">DATA!I601</f>
        <v>0.55</v>
      </c>
      <c r="AF601" s="18" t="n">
        <f aca="false">DATA!L601</f>
        <v>159</v>
      </c>
      <c r="AG601" s="16" t="str">
        <f aca="false">DATA!K601</f>
        <v>D</v>
      </c>
      <c r="AH601" s="18" t="n">
        <f aca="false">IF(AE601&gt;=PARAMETER!$B$12,1,0)</f>
        <v>0</v>
      </c>
      <c r="AI601" s="18" t="n">
        <f aca="false">IF(AF601&gt;=PARAMETER!$B$13,1,0)</f>
        <v>1</v>
      </c>
      <c r="AJ601" s="18" t="n">
        <f aca="false">IF(AND(AH601=1,AI601=1),1,0)</f>
        <v>0</v>
      </c>
    </row>
    <row r="602" customFormat="false" ht="15" hidden="false" customHeight="false" outlineLevel="0" collapsed="false">
      <c r="A602" s="16" t="str">
        <f aca="false">DATA!A602</f>
        <v>ITM10600</v>
      </c>
      <c r="B602" s="16" t="str">
        <f aca="false">DATA!B602</f>
        <v>Groceries</v>
      </c>
      <c r="C602" s="17" t="n">
        <f aca="false">DATA!C602</f>
        <v>365</v>
      </c>
      <c r="D602" s="17" t="n">
        <f aca="false">DATA!D602</f>
        <v>14</v>
      </c>
      <c r="E602" s="18" t="n">
        <f aca="false">DATA!F602</f>
        <v>9</v>
      </c>
      <c r="F602" s="19" t="n">
        <f aca="false">DATA!G602</f>
        <v>22.36</v>
      </c>
      <c r="G602" s="19" t="n">
        <f aca="false">DATA!H602</f>
        <v>2.88</v>
      </c>
      <c r="H602" s="18" t="n">
        <f aca="false">DATA!E602</f>
        <v>13</v>
      </c>
      <c r="I602" s="20" t="n">
        <f aca="false">F602*E602</f>
        <v>201.24</v>
      </c>
      <c r="J602" s="20" t="n">
        <f aca="false">PARAMETER!$B$4*G602*SQRT(E602)</f>
        <v>14.2115353368607</v>
      </c>
      <c r="K602" s="20" t="n">
        <f aca="false">I602+J602</f>
        <v>215.451535336861</v>
      </c>
      <c r="L602" s="20" t="n">
        <f aca="false">K602+F602*H602</f>
        <v>506.131535336861</v>
      </c>
      <c r="M602" s="16" t="str">
        <f aca="false">IF(C602&lt;=K602,"REORDER",IF(C602&gt;L602,"OVERSTOCK","OK"))</f>
        <v>OK</v>
      </c>
      <c r="N602" s="16" t="str">
        <f aca="false">IF(C602&lt;=D602,"REORDER","OK")</f>
        <v>OK</v>
      </c>
      <c r="O602" s="18" t="n">
        <f aca="false">IF(D602&lt;I602,1,0)</f>
        <v>1</v>
      </c>
      <c r="P602" s="20" t="n">
        <f aca="false">C602/F602</f>
        <v>16.3237924865832</v>
      </c>
      <c r="Q602" s="19" t="n">
        <f aca="false">DATA!N602</f>
        <v>57.51</v>
      </c>
      <c r="R602" s="19" t="n">
        <f aca="false">DATA!O602</f>
        <v>0.48</v>
      </c>
      <c r="S602" s="17" t="n">
        <f aca="false">C602*Q602</f>
        <v>20991.15</v>
      </c>
      <c r="T602" s="19" t="n">
        <f aca="false">C602*R602</f>
        <v>175.2</v>
      </c>
      <c r="U602" s="20" t="n">
        <f aca="false">MAX(0,C602-L602)</f>
        <v>0</v>
      </c>
      <c r="V602" s="17" t="n">
        <f aca="false">U602*Q602</f>
        <v>0</v>
      </c>
      <c r="W602" s="19" t="n">
        <f aca="false">U602*R602</f>
        <v>0</v>
      </c>
      <c r="X602" s="20" t="n">
        <f aca="false">MAX(0,K602-C602)</f>
        <v>0</v>
      </c>
      <c r="Y602" s="17" t="n">
        <f aca="false">F602*PARAMETER!$B$5*Q602</f>
        <v>469362.114</v>
      </c>
      <c r="Z602" s="21" t="n">
        <f aca="false">SUMIF($Y$2:$Y$3205,"&gt;="&amp;Y602)/SUM($Y$2:$Y$3205)</f>
        <v>0.915520020518219</v>
      </c>
      <c r="AA602" s="16" t="str">
        <f aca="false">IF(Z602&lt;=PARAMETER!$B$7,"A",IF(Z602&lt;=PARAMETER!$B$8,"B","C"))</f>
        <v>B</v>
      </c>
      <c r="AB602" s="22" t="n">
        <f aca="false">G602/F602</f>
        <v>0.128801431127013</v>
      </c>
      <c r="AC602" s="16" t="str">
        <f aca="false">IF(AB602&lt;=PARAMETER!$B$9,"X",IF(AB602&lt;=PARAMETER!$B$10,"Y","Z"))</f>
        <v>X</v>
      </c>
      <c r="AD602" s="16" t="str">
        <f aca="false">AA602&amp;AC602</f>
        <v>BX</v>
      </c>
      <c r="AE602" s="22" t="n">
        <f aca="false">DATA!I602</f>
        <v>0.99</v>
      </c>
      <c r="AF602" s="18" t="n">
        <f aca="false">DATA!L602</f>
        <v>22</v>
      </c>
      <c r="AG602" s="16" t="str">
        <f aca="false">DATA!K602</f>
        <v>C</v>
      </c>
      <c r="AH602" s="18" t="n">
        <f aca="false">IF(AE602&gt;=PARAMETER!$B$12,1,0)</f>
        <v>1</v>
      </c>
      <c r="AI602" s="18" t="n">
        <f aca="false">IF(AF602&gt;=PARAMETER!$B$13,1,0)</f>
        <v>0</v>
      </c>
      <c r="AJ602" s="18" t="n">
        <f aca="false">IF(AND(AH602=1,AI602=1),1,0)</f>
        <v>0</v>
      </c>
    </row>
    <row r="603" customFormat="false" ht="15" hidden="false" customHeight="false" outlineLevel="0" collapsed="false">
      <c r="A603" s="16" t="str">
        <f aca="false">DATA!A603</f>
        <v>ITM10601</v>
      </c>
      <c r="B603" s="16" t="str">
        <f aca="false">DATA!B603</f>
        <v>Pharma</v>
      </c>
      <c r="C603" s="17" t="n">
        <f aca="false">DATA!C603</f>
        <v>225</v>
      </c>
      <c r="D603" s="17" t="n">
        <f aca="false">DATA!D603</f>
        <v>57</v>
      </c>
      <c r="E603" s="18" t="n">
        <f aca="false">DATA!F603</f>
        <v>5</v>
      </c>
      <c r="F603" s="19" t="n">
        <f aca="false">DATA!G603</f>
        <v>28.24</v>
      </c>
      <c r="G603" s="19" t="n">
        <f aca="false">DATA!H603</f>
        <v>7.38</v>
      </c>
      <c r="H603" s="18" t="n">
        <f aca="false">DATA!E603</f>
        <v>6</v>
      </c>
      <c r="I603" s="20" t="n">
        <f aca="false">F603*E603</f>
        <v>141.2</v>
      </c>
      <c r="J603" s="20" t="n">
        <f aca="false">PARAMETER!$B$4*G603*SQRT(E603)</f>
        <v>27.1436733790062</v>
      </c>
      <c r="K603" s="20" t="n">
        <f aca="false">I603+J603</f>
        <v>168.343673379006</v>
      </c>
      <c r="L603" s="20" t="n">
        <f aca="false">K603+F603*H603</f>
        <v>337.783673379006</v>
      </c>
      <c r="M603" s="16" t="str">
        <f aca="false">IF(C603&lt;=K603,"REORDER",IF(C603&gt;L603,"OVERSTOCK","OK"))</f>
        <v>OK</v>
      </c>
      <c r="N603" s="16" t="str">
        <f aca="false">IF(C603&lt;=D603,"REORDER","OK")</f>
        <v>OK</v>
      </c>
      <c r="O603" s="18" t="n">
        <f aca="false">IF(D603&lt;I603,1,0)</f>
        <v>1</v>
      </c>
      <c r="P603" s="20" t="n">
        <f aca="false">C603/F603</f>
        <v>7.96742209631728</v>
      </c>
      <c r="Q603" s="19" t="n">
        <f aca="false">DATA!N603</f>
        <v>63.76</v>
      </c>
      <c r="R603" s="19" t="n">
        <f aca="false">DATA!O603</f>
        <v>1.8</v>
      </c>
      <c r="S603" s="17" t="n">
        <f aca="false">C603*Q603</f>
        <v>14346</v>
      </c>
      <c r="T603" s="19" t="n">
        <f aca="false">C603*R603</f>
        <v>405</v>
      </c>
      <c r="U603" s="20" t="n">
        <f aca="false">MAX(0,C603-L603)</f>
        <v>0</v>
      </c>
      <c r="V603" s="17" t="n">
        <f aca="false">U603*Q603</f>
        <v>0</v>
      </c>
      <c r="W603" s="19" t="n">
        <f aca="false">U603*R603</f>
        <v>0</v>
      </c>
      <c r="X603" s="20" t="n">
        <f aca="false">MAX(0,K603-C603)</f>
        <v>0</v>
      </c>
      <c r="Y603" s="17" t="n">
        <f aca="false">F603*PARAMETER!$B$5*Q603</f>
        <v>657212.576</v>
      </c>
      <c r="Z603" s="21" t="n">
        <f aca="false">SUMIF($Y$2:$Y$3205,"&gt;="&amp;Y603)/SUM($Y$2:$Y$3205)</f>
        <v>0.859023812607016</v>
      </c>
      <c r="AA603" s="16" t="str">
        <f aca="false">IF(Z603&lt;=PARAMETER!$B$7,"A",IF(Z603&lt;=PARAMETER!$B$8,"B","C"))</f>
        <v>B</v>
      </c>
      <c r="AB603" s="22" t="n">
        <f aca="false">G603/F603</f>
        <v>0.261331444759207</v>
      </c>
      <c r="AC603" s="16" t="str">
        <f aca="false">IF(AB603&lt;=PARAMETER!$B$9,"X",IF(AB603&lt;=PARAMETER!$B$10,"Y","Z"))</f>
        <v>Y</v>
      </c>
      <c r="AD603" s="16" t="str">
        <f aca="false">AA603&amp;AC603</f>
        <v>BY</v>
      </c>
      <c r="AE603" s="22" t="n">
        <f aca="false">DATA!I603</f>
        <v>0.37</v>
      </c>
      <c r="AF603" s="18" t="n">
        <f aca="false">DATA!L603</f>
        <v>125</v>
      </c>
      <c r="AG603" s="16" t="str">
        <f aca="false">DATA!K603</f>
        <v>B</v>
      </c>
      <c r="AH603" s="18" t="n">
        <f aca="false">IF(AE603&gt;=PARAMETER!$B$12,1,0)</f>
        <v>0</v>
      </c>
      <c r="AI603" s="18" t="n">
        <f aca="false">IF(AF603&gt;=PARAMETER!$B$13,1,0)</f>
        <v>1</v>
      </c>
      <c r="AJ603" s="18" t="n">
        <f aca="false">IF(AND(AH603=1,AI603=1),1,0)</f>
        <v>0</v>
      </c>
    </row>
    <row r="604" customFormat="false" ht="15" hidden="false" customHeight="false" outlineLevel="0" collapsed="false">
      <c r="A604" s="16" t="str">
        <f aca="false">DATA!A604</f>
        <v>ITM10602</v>
      </c>
      <c r="B604" s="16" t="str">
        <f aca="false">DATA!B604</f>
        <v>Automotive</v>
      </c>
      <c r="C604" s="17" t="n">
        <f aca="false">DATA!C604</f>
        <v>36</v>
      </c>
      <c r="D604" s="17" t="n">
        <f aca="false">DATA!D604</f>
        <v>12</v>
      </c>
      <c r="E604" s="18" t="n">
        <f aca="false">DATA!F604</f>
        <v>6</v>
      </c>
      <c r="F604" s="19" t="n">
        <f aca="false">DATA!G604</f>
        <v>20.85</v>
      </c>
      <c r="G604" s="19" t="n">
        <f aca="false">DATA!H604</f>
        <v>5.96</v>
      </c>
      <c r="H604" s="18" t="n">
        <f aca="false">DATA!E604</f>
        <v>5</v>
      </c>
      <c r="I604" s="20" t="n">
        <f aca="false">F604*E604</f>
        <v>125.1</v>
      </c>
      <c r="J604" s="20" t="n">
        <f aca="false">PARAMETER!$B$4*G604*SQRT(E604)</f>
        <v>24.0131504420801</v>
      </c>
      <c r="K604" s="20" t="n">
        <f aca="false">I604+J604</f>
        <v>149.11315044208</v>
      </c>
      <c r="L604" s="20" t="n">
        <f aca="false">K604+F604*H604</f>
        <v>253.36315044208</v>
      </c>
      <c r="M604" s="16" t="str">
        <f aca="false">IF(C604&lt;=K604,"REORDER",IF(C604&gt;L604,"OVERSTOCK","OK"))</f>
        <v>REORDER</v>
      </c>
      <c r="N604" s="16" t="str">
        <f aca="false">IF(C604&lt;=D604,"REORDER","OK")</f>
        <v>OK</v>
      </c>
      <c r="O604" s="18" t="n">
        <f aca="false">IF(D604&lt;I604,1,0)</f>
        <v>1</v>
      </c>
      <c r="P604" s="20" t="n">
        <f aca="false">C604/F604</f>
        <v>1.72661870503597</v>
      </c>
      <c r="Q604" s="19" t="n">
        <f aca="false">DATA!N604</f>
        <v>167.47</v>
      </c>
      <c r="R604" s="19" t="n">
        <f aca="false">DATA!O604</f>
        <v>2</v>
      </c>
      <c r="S604" s="17" t="n">
        <f aca="false">C604*Q604</f>
        <v>6028.92</v>
      </c>
      <c r="T604" s="19" t="n">
        <f aca="false">C604*R604</f>
        <v>72</v>
      </c>
      <c r="U604" s="20" t="n">
        <f aca="false">MAX(0,C604-L604)</f>
        <v>0</v>
      </c>
      <c r="V604" s="17" t="n">
        <f aca="false">U604*Q604</f>
        <v>0</v>
      </c>
      <c r="W604" s="19" t="n">
        <f aca="false">U604*R604</f>
        <v>0</v>
      </c>
      <c r="X604" s="20" t="n">
        <f aca="false">MAX(0,K604-C604)</f>
        <v>113.11315044208</v>
      </c>
      <c r="Y604" s="17" t="n">
        <f aca="false">F604*PARAMETER!$B$5*Q604</f>
        <v>1274488.5675</v>
      </c>
      <c r="Z604" s="21" t="n">
        <f aca="false">SUMIF($Y$2:$Y$3205,"&gt;="&amp;Y604)/SUM($Y$2:$Y$3205)</f>
        <v>0.616837643474102</v>
      </c>
      <c r="AA604" s="16" t="str">
        <f aca="false">IF(Z604&lt;=PARAMETER!$B$7,"A",IF(Z604&lt;=PARAMETER!$B$8,"B","C"))</f>
        <v>A</v>
      </c>
      <c r="AB604" s="22" t="n">
        <f aca="false">G604/F604</f>
        <v>0.285851318944844</v>
      </c>
      <c r="AC604" s="16" t="str">
        <f aca="false">IF(AB604&lt;=PARAMETER!$B$9,"X",IF(AB604&lt;=PARAMETER!$B$10,"Y","Z"))</f>
        <v>Y</v>
      </c>
      <c r="AD604" s="16" t="str">
        <f aca="false">AA604&amp;AC604</f>
        <v>AY</v>
      </c>
      <c r="AE604" s="22" t="n">
        <f aca="false">DATA!I604</f>
        <v>0.65</v>
      </c>
      <c r="AF604" s="18" t="n">
        <f aca="false">DATA!L604</f>
        <v>119</v>
      </c>
      <c r="AG604" s="16" t="str">
        <f aca="false">DATA!K604</f>
        <v>A</v>
      </c>
      <c r="AH604" s="18" t="n">
        <f aca="false">IF(AE604&gt;=PARAMETER!$B$12,1,0)</f>
        <v>0</v>
      </c>
      <c r="AI604" s="18" t="n">
        <f aca="false">IF(AF604&gt;=PARAMETER!$B$13,1,0)</f>
        <v>1</v>
      </c>
      <c r="AJ604" s="18" t="n">
        <f aca="false">IF(AND(AH604=1,AI604=1),1,0)</f>
        <v>0</v>
      </c>
    </row>
    <row r="605" customFormat="false" ht="15" hidden="false" customHeight="false" outlineLevel="0" collapsed="false">
      <c r="A605" s="16" t="str">
        <f aca="false">DATA!A605</f>
        <v>ITM10603</v>
      </c>
      <c r="B605" s="16" t="str">
        <f aca="false">DATA!B605</f>
        <v>Pharma</v>
      </c>
      <c r="C605" s="17" t="n">
        <f aca="false">DATA!C605</f>
        <v>293</v>
      </c>
      <c r="D605" s="17" t="n">
        <f aca="false">DATA!D605</f>
        <v>56</v>
      </c>
      <c r="E605" s="18" t="n">
        <f aca="false">DATA!F605</f>
        <v>4</v>
      </c>
      <c r="F605" s="19" t="n">
        <f aca="false">DATA!G605</f>
        <v>11.32</v>
      </c>
      <c r="G605" s="19" t="n">
        <f aca="false">DATA!H605</f>
        <v>1.54</v>
      </c>
      <c r="H605" s="18" t="n">
        <f aca="false">DATA!E605</f>
        <v>7</v>
      </c>
      <c r="I605" s="20" t="n">
        <f aca="false">F605*E605</f>
        <v>45.28</v>
      </c>
      <c r="J605" s="20" t="n">
        <f aca="false">PARAMETER!$B$4*G605*SQRT(E605)</f>
        <v>5.06614917101053</v>
      </c>
      <c r="K605" s="20" t="n">
        <f aca="false">I605+J605</f>
        <v>50.3461491710105</v>
      </c>
      <c r="L605" s="20" t="n">
        <f aca="false">K605+F605*H605</f>
        <v>129.586149171011</v>
      </c>
      <c r="M605" s="16" t="str">
        <f aca="false">IF(C605&lt;=K605,"REORDER",IF(C605&gt;L605,"OVERSTOCK","OK"))</f>
        <v>OVERSTOCK</v>
      </c>
      <c r="N605" s="16" t="str">
        <f aca="false">IF(C605&lt;=D605,"REORDER","OK")</f>
        <v>OK</v>
      </c>
      <c r="O605" s="18" t="n">
        <f aca="false">IF(D605&lt;I605,1,0)</f>
        <v>0</v>
      </c>
      <c r="P605" s="20" t="n">
        <f aca="false">C605/F605</f>
        <v>25.8833922261484</v>
      </c>
      <c r="Q605" s="19" t="n">
        <f aca="false">DATA!N605</f>
        <v>181.22</v>
      </c>
      <c r="R605" s="19" t="n">
        <f aca="false">DATA!O605</f>
        <v>1.15</v>
      </c>
      <c r="S605" s="17" t="n">
        <f aca="false">C605*Q605</f>
        <v>53097.46</v>
      </c>
      <c r="T605" s="19" t="n">
        <f aca="false">C605*R605</f>
        <v>336.95</v>
      </c>
      <c r="U605" s="20" t="n">
        <f aca="false">MAX(0,C605-L605)</f>
        <v>163.413850828989</v>
      </c>
      <c r="V605" s="17" t="n">
        <f aca="false">U605*Q605</f>
        <v>29613.8580472295</v>
      </c>
      <c r="W605" s="19" t="n">
        <f aca="false">U605*R605</f>
        <v>187.925928453338</v>
      </c>
      <c r="X605" s="20" t="n">
        <f aca="false">MAX(0,K605-C605)</f>
        <v>0</v>
      </c>
      <c r="Y605" s="17" t="n">
        <f aca="false">F605*PARAMETER!$B$5*Q605</f>
        <v>748764.796</v>
      </c>
      <c r="Z605" s="21" t="n">
        <f aca="false">SUMIF($Y$2:$Y$3205,"&gt;="&amp;Y605)/SUM($Y$2:$Y$3205)</f>
        <v>0.827930833359346</v>
      </c>
      <c r="AA605" s="16" t="str">
        <f aca="false">IF(Z605&lt;=PARAMETER!$B$7,"A",IF(Z605&lt;=PARAMETER!$B$8,"B","C"))</f>
        <v>B</v>
      </c>
      <c r="AB605" s="22" t="n">
        <f aca="false">G605/F605</f>
        <v>0.136042402826855</v>
      </c>
      <c r="AC605" s="16" t="str">
        <f aca="false">IF(AB605&lt;=PARAMETER!$B$9,"X",IF(AB605&lt;=PARAMETER!$B$10,"Y","Z"))</f>
        <v>X</v>
      </c>
      <c r="AD605" s="16" t="str">
        <f aca="false">AA605&amp;AC605</f>
        <v>BX</v>
      </c>
      <c r="AE605" s="22" t="n">
        <f aca="false">DATA!I605</f>
        <v>0.32</v>
      </c>
      <c r="AF605" s="18" t="n">
        <f aca="false">DATA!L605</f>
        <v>166</v>
      </c>
      <c r="AG605" s="16" t="str">
        <f aca="false">DATA!K605</f>
        <v>D</v>
      </c>
      <c r="AH605" s="18" t="n">
        <f aca="false">IF(AE605&gt;=PARAMETER!$B$12,1,0)</f>
        <v>0</v>
      </c>
      <c r="AI605" s="18" t="n">
        <f aca="false">IF(AF605&gt;=PARAMETER!$B$13,1,0)</f>
        <v>1</v>
      </c>
      <c r="AJ605" s="18" t="n">
        <f aca="false">IF(AND(AH605=1,AI605=1),1,0)</f>
        <v>0</v>
      </c>
    </row>
    <row r="606" customFormat="false" ht="15" hidden="false" customHeight="false" outlineLevel="0" collapsed="false">
      <c r="A606" s="16" t="str">
        <f aca="false">DATA!A606</f>
        <v>ITM10604</v>
      </c>
      <c r="B606" s="16" t="str">
        <f aca="false">DATA!B606</f>
        <v>Groceries</v>
      </c>
      <c r="C606" s="17" t="n">
        <f aca="false">DATA!C606</f>
        <v>192</v>
      </c>
      <c r="D606" s="17" t="n">
        <f aca="false">DATA!D606</f>
        <v>71</v>
      </c>
      <c r="E606" s="18" t="n">
        <f aca="false">DATA!F606</f>
        <v>2</v>
      </c>
      <c r="F606" s="19" t="n">
        <f aca="false">DATA!G606</f>
        <v>30.06</v>
      </c>
      <c r="G606" s="19" t="n">
        <f aca="false">DATA!H606</f>
        <v>2.19</v>
      </c>
      <c r="H606" s="18" t="n">
        <f aca="false">DATA!E606</f>
        <v>13</v>
      </c>
      <c r="I606" s="20" t="n">
        <f aca="false">F606*E606</f>
        <v>60.12</v>
      </c>
      <c r="J606" s="20" t="n">
        <f aca="false">PARAMETER!$B$4*G606*SQRT(E606)</f>
        <v>5.09432173310383</v>
      </c>
      <c r="K606" s="20" t="n">
        <f aca="false">I606+J606</f>
        <v>65.2143217331038</v>
      </c>
      <c r="L606" s="20" t="n">
        <f aca="false">K606+F606*H606</f>
        <v>455.994321733104</v>
      </c>
      <c r="M606" s="16" t="str">
        <f aca="false">IF(C606&lt;=K606,"REORDER",IF(C606&gt;L606,"OVERSTOCK","OK"))</f>
        <v>OK</v>
      </c>
      <c r="N606" s="16" t="str">
        <f aca="false">IF(C606&lt;=D606,"REORDER","OK")</f>
        <v>OK</v>
      </c>
      <c r="O606" s="18" t="n">
        <f aca="false">IF(D606&lt;I606,1,0)</f>
        <v>0</v>
      </c>
      <c r="P606" s="20" t="n">
        <f aca="false">C606/F606</f>
        <v>6.3872255489022</v>
      </c>
      <c r="Q606" s="19" t="n">
        <f aca="false">DATA!N606</f>
        <v>166.7</v>
      </c>
      <c r="R606" s="19" t="n">
        <f aca="false">DATA!O606</f>
        <v>1.28</v>
      </c>
      <c r="S606" s="17" t="n">
        <f aca="false">C606*Q606</f>
        <v>32006.4</v>
      </c>
      <c r="T606" s="19" t="n">
        <f aca="false">C606*R606</f>
        <v>245.76</v>
      </c>
      <c r="U606" s="20" t="n">
        <f aca="false">MAX(0,C606-L606)</f>
        <v>0</v>
      </c>
      <c r="V606" s="17" t="n">
        <f aca="false">U606*Q606</f>
        <v>0</v>
      </c>
      <c r="W606" s="19" t="n">
        <f aca="false">U606*R606</f>
        <v>0</v>
      </c>
      <c r="X606" s="20" t="n">
        <f aca="false">MAX(0,K606-C606)</f>
        <v>0</v>
      </c>
      <c r="Y606" s="17" t="n">
        <f aca="false">F606*PARAMETER!$B$5*Q606</f>
        <v>1829015.73</v>
      </c>
      <c r="Z606" s="21" t="n">
        <f aca="false">SUMIF($Y$2:$Y$3205,"&gt;="&amp;Y606)/SUM($Y$2:$Y$3205)</f>
        <v>0.405374187371876</v>
      </c>
      <c r="AA606" s="16" t="str">
        <f aca="false">IF(Z606&lt;=PARAMETER!$B$7,"A",IF(Z606&lt;=PARAMETER!$B$8,"B","C"))</f>
        <v>A</v>
      </c>
      <c r="AB606" s="22" t="n">
        <f aca="false">G606/F606</f>
        <v>0.0728542914171657</v>
      </c>
      <c r="AC606" s="16" t="str">
        <f aca="false">IF(AB606&lt;=PARAMETER!$B$9,"X",IF(AB606&lt;=PARAMETER!$B$10,"Y","Z"))</f>
        <v>X</v>
      </c>
      <c r="AD606" s="16" t="str">
        <f aca="false">AA606&amp;AC606</f>
        <v>AX</v>
      </c>
      <c r="AE606" s="22" t="n">
        <f aca="false">DATA!I606</f>
        <v>0.52</v>
      </c>
      <c r="AF606" s="18" t="n">
        <f aca="false">DATA!L606</f>
        <v>89</v>
      </c>
      <c r="AG606" s="16" t="str">
        <f aca="false">DATA!K606</f>
        <v>C</v>
      </c>
      <c r="AH606" s="18" t="n">
        <f aca="false">IF(AE606&gt;=PARAMETER!$B$12,1,0)</f>
        <v>0</v>
      </c>
      <c r="AI606" s="18" t="n">
        <f aca="false">IF(AF606&gt;=PARAMETER!$B$13,1,0)</f>
        <v>0</v>
      </c>
      <c r="AJ606" s="18" t="n">
        <f aca="false">IF(AND(AH606=1,AI606=1),1,0)</f>
        <v>0</v>
      </c>
    </row>
    <row r="607" customFormat="false" ht="15" hidden="false" customHeight="false" outlineLevel="0" collapsed="false">
      <c r="A607" s="16" t="str">
        <f aca="false">DATA!A607</f>
        <v>ITM10605</v>
      </c>
      <c r="B607" s="16" t="str">
        <f aca="false">DATA!B607</f>
        <v>Groceries</v>
      </c>
      <c r="C607" s="17" t="n">
        <f aca="false">DATA!C607</f>
        <v>135</v>
      </c>
      <c r="D607" s="17" t="n">
        <f aca="false">DATA!D607</f>
        <v>23</v>
      </c>
      <c r="E607" s="18" t="n">
        <f aca="false">DATA!F607</f>
        <v>2</v>
      </c>
      <c r="F607" s="19" t="n">
        <f aca="false">DATA!G607</f>
        <v>38.04</v>
      </c>
      <c r="G607" s="19" t="n">
        <f aca="false">DATA!H607</f>
        <v>0.89</v>
      </c>
      <c r="H607" s="18" t="n">
        <f aca="false">DATA!E607</f>
        <v>6</v>
      </c>
      <c r="I607" s="20" t="n">
        <f aca="false">F607*E607</f>
        <v>76.08</v>
      </c>
      <c r="J607" s="20" t="n">
        <f aca="false">PARAMETER!$B$4*G607*SQRT(E607)</f>
        <v>2.07029513354448</v>
      </c>
      <c r="K607" s="20" t="n">
        <f aca="false">I607+J607</f>
        <v>78.1502951335445</v>
      </c>
      <c r="L607" s="20" t="n">
        <f aca="false">K607+F607*H607</f>
        <v>306.390295133545</v>
      </c>
      <c r="M607" s="16" t="str">
        <f aca="false">IF(C607&lt;=K607,"REORDER",IF(C607&gt;L607,"OVERSTOCK","OK"))</f>
        <v>OK</v>
      </c>
      <c r="N607" s="16" t="str">
        <f aca="false">IF(C607&lt;=D607,"REORDER","OK")</f>
        <v>OK</v>
      </c>
      <c r="O607" s="18" t="n">
        <f aca="false">IF(D607&lt;I607,1,0)</f>
        <v>1</v>
      </c>
      <c r="P607" s="20" t="n">
        <f aca="false">C607/F607</f>
        <v>3.54889589905363</v>
      </c>
      <c r="Q607" s="19" t="n">
        <f aca="false">DATA!N607</f>
        <v>38.07</v>
      </c>
      <c r="R607" s="19" t="n">
        <f aca="false">DATA!O607</f>
        <v>1.62</v>
      </c>
      <c r="S607" s="17" t="n">
        <f aca="false">C607*Q607</f>
        <v>5139.45</v>
      </c>
      <c r="T607" s="19" t="n">
        <f aca="false">C607*R607</f>
        <v>218.7</v>
      </c>
      <c r="U607" s="20" t="n">
        <f aca="false">MAX(0,C607-L607)</f>
        <v>0</v>
      </c>
      <c r="V607" s="17" t="n">
        <f aca="false">U607*Q607</f>
        <v>0</v>
      </c>
      <c r="W607" s="19" t="n">
        <f aca="false">U607*R607</f>
        <v>0</v>
      </c>
      <c r="X607" s="20" t="n">
        <f aca="false">MAX(0,K607-C607)</f>
        <v>0</v>
      </c>
      <c r="Y607" s="17" t="n">
        <f aca="false">F607*PARAMETER!$B$5*Q607</f>
        <v>528586.722</v>
      </c>
      <c r="Z607" s="21" t="n">
        <f aca="false">SUMIF($Y$2:$Y$3205,"&gt;="&amp;Y607)/SUM($Y$2:$Y$3205)</f>
        <v>0.896945072225462</v>
      </c>
      <c r="AA607" s="16" t="str">
        <f aca="false">IF(Z607&lt;=PARAMETER!$B$7,"A",IF(Z607&lt;=PARAMETER!$B$8,"B","C"))</f>
        <v>B</v>
      </c>
      <c r="AB607" s="22" t="n">
        <f aca="false">G607/F607</f>
        <v>0.0233964248159832</v>
      </c>
      <c r="AC607" s="16" t="str">
        <f aca="false">IF(AB607&lt;=PARAMETER!$B$9,"X",IF(AB607&lt;=PARAMETER!$B$10,"Y","Z"))</f>
        <v>X</v>
      </c>
      <c r="AD607" s="16" t="str">
        <f aca="false">AA607&amp;AC607</f>
        <v>BX</v>
      </c>
      <c r="AE607" s="22" t="n">
        <f aca="false">DATA!I607</f>
        <v>0.28</v>
      </c>
      <c r="AF607" s="18" t="n">
        <f aca="false">DATA!L607</f>
        <v>109</v>
      </c>
      <c r="AG607" s="16" t="str">
        <f aca="false">DATA!K607</f>
        <v>C</v>
      </c>
      <c r="AH607" s="18" t="n">
        <f aca="false">IF(AE607&gt;=PARAMETER!$B$12,1,0)</f>
        <v>0</v>
      </c>
      <c r="AI607" s="18" t="n">
        <f aca="false">IF(AF607&gt;=PARAMETER!$B$13,1,0)</f>
        <v>1</v>
      </c>
      <c r="AJ607" s="18" t="n">
        <f aca="false">IF(AND(AH607=1,AI607=1),1,0)</f>
        <v>0</v>
      </c>
    </row>
    <row r="608" customFormat="false" ht="15" hidden="false" customHeight="false" outlineLevel="0" collapsed="false">
      <c r="A608" s="16" t="str">
        <f aca="false">DATA!A608</f>
        <v>ITM10606</v>
      </c>
      <c r="B608" s="16" t="str">
        <f aca="false">DATA!B608</f>
        <v>Pharma</v>
      </c>
      <c r="C608" s="17" t="n">
        <f aca="false">DATA!C608</f>
        <v>368</v>
      </c>
      <c r="D608" s="17" t="n">
        <f aca="false">DATA!D608</f>
        <v>72</v>
      </c>
      <c r="E608" s="18" t="n">
        <f aca="false">DATA!F608</f>
        <v>9</v>
      </c>
      <c r="F608" s="19" t="n">
        <f aca="false">DATA!G608</f>
        <v>32.6</v>
      </c>
      <c r="G608" s="19" t="n">
        <f aca="false">DATA!H608</f>
        <v>8.19</v>
      </c>
      <c r="H608" s="18" t="n">
        <f aca="false">DATA!E608</f>
        <v>10</v>
      </c>
      <c r="I608" s="20" t="n">
        <f aca="false">F608*E608</f>
        <v>293.4</v>
      </c>
      <c r="J608" s="20" t="n">
        <f aca="false">PARAMETER!$B$4*G608*SQRT(E608)</f>
        <v>40.4140536141977</v>
      </c>
      <c r="K608" s="20" t="n">
        <f aca="false">I608+J608</f>
        <v>333.814053614198</v>
      </c>
      <c r="L608" s="20" t="n">
        <f aca="false">K608+F608*H608</f>
        <v>659.814053614198</v>
      </c>
      <c r="M608" s="16" t="str">
        <f aca="false">IF(C608&lt;=K608,"REORDER",IF(C608&gt;L608,"OVERSTOCK","OK"))</f>
        <v>OK</v>
      </c>
      <c r="N608" s="16" t="str">
        <f aca="false">IF(C608&lt;=D608,"REORDER","OK")</f>
        <v>OK</v>
      </c>
      <c r="O608" s="18" t="n">
        <f aca="false">IF(D608&lt;I608,1,0)</f>
        <v>1</v>
      </c>
      <c r="P608" s="20" t="n">
        <f aca="false">C608/F608</f>
        <v>11.2883435582822</v>
      </c>
      <c r="Q608" s="19" t="n">
        <f aca="false">DATA!N608</f>
        <v>199.86</v>
      </c>
      <c r="R608" s="19" t="n">
        <f aca="false">DATA!O608</f>
        <v>1.42</v>
      </c>
      <c r="S608" s="17" t="n">
        <f aca="false">C608*Q608</f>
        <v>73548.48</v>
      </c>
      <c r="T608" s="19" t="n">
        <f aca="false">C608*R608</f>
        <v>522.56</v>
      </c>
      <c r="U608" s="20" t="n">
        <f aca="false">MAX(0,C608-L608)</f>
        <v>0</v>
      </c>
      <c r="V608" s="17" t="n">
        <f aca="false">U608*Q608</f>
        <v>0</v>
      </c>
      <c r="W608" s="19" t="n">
        <f aca="false">U608*R608</f>
        <v>0</v>
      </c>
      <c r="X608" s="20" t="n">
        <f aca="false">MAX(0,K608-C608)</f>
        <v>0</v>
      </c>
      <c r="Y608" s="17" t="n">
        <f aca="false">F608*PARAMETER!$B$5*Q608</f>
        <v>2378134.14</v>
      </c>
      <c r="Z608" s="21" t="n">
        <f aca="false">SUMIF($Y$2:$Y$3205,"&gt;="&amp;Y608)/SUM($Y$2:$Y$3205)</f>
        <v>0.222958065780272</v>
      </c>
      <c r="AA608" s="16" t="str">
        <f aca="false">IF(Z608&lt;=PARAMETER!$B$7,"A",IF(Z608&lt;=PARAMETER!$B$8,"B","C"))</f>
        <v>A</v>
      </c>
      <c r="AB608" s="22" t="n">
        <f aca="false">G608/F608</f>
        <v>0.251226993865031</v>
      </c>
      <c r="AC608" s="16" t="str">
        <f aca="false">IF(AB608&lt;=PARAMETER!$B$9,"X",IF(AB608&lt;=PARAMETER!$B$10,"Y","Z"))</f>
        <v>Y</v>
      </c>
      <c r="AD608" s="16" t="str">
        <f aca="false">AA608&amp;AC608</f>
        <v>AY</v>
      </c>
      <c r="AE608" s="22" t="n">
        <f aca="false">DATA!I608</f>
        <v>0.6</v>
      </c>
      <c r="AF608" s="18" t="n">
        <f aca="false">DATA!L608</f>
        <v>26</v>
      </c>
      <c r="AG608" s="16" t="str">
        <f aca="false">DATA!K608</f>
        <v>B</v>
      </c>
      <c r="AH608" s="18" t="n">
        <f aca="false">IF(AE608&gt;=PARAMETER!$B$12,1,0)</f>
        <v>0</v>
      </c>
      <c r="AI608" s="18" t="n">
        <f aca="false">IF(AF608&gt;=PARAMETER!$B$13,1,0)</f>
        <v>0</v>
      </c>
      <c r="AJ608" s="18" t="n">
        <f aca="false">IF(AND(AH608=1,AI608=1),1,0)</f>
        <v>0</v>
      </c>
    </row>
    <row r="609" customFormat="false" ht="15" hidden="false" customHeight="false" outlineLevel="0" collapsed="false">
      <c r="A609" s="16" t="str">
        <f aca="false">DATA!A609</f>
        <v>ITM10607</v>
      </c>
      <c r="B609" s="16" t="str">
        <f aca="false">DATA!B609</f>
        <v>Electronics</v>
      </c>
      <c r="C609" s="17" t="n">
        <f aca="false">DATA!C609</f>
        <v>487</v>
      </c>
      <c r="D609" s="17" t="n">
        <f aca="false">DATA!D609</f>
        <v>70</v>
      </c>
      <c r="E609" s="18" t="n">
        <f aca="false">DATA!F609</f>
        <v>9</v>
      </c>
      <c r="F609" s="19" t="n">
        <f aca="false">DATA!G609</f>
        <v>12.49</v>
      </c>
      <c r="G609" s="19" t="n">
        <f aca="false">DATA!H609</f>
        <v>5.74</v>
      </c>
      <c r="H609" s="18" t="n">
        <f aca="false">DATA!E609</f>
        <v>6</v>
      </c>
      <c r="I609" s="20" t="n">
        <f aca="false">F609*E609</f>
        <v>112.41</v>
      </c>
      <c r="J609" s="20" t="n">
        <f aca="false">PARAMETER!$B$4*G609*SQRT(E609)</f>
        <v>28.3243794561043</v>
      </c>
      <c r="K609" s="20" t="n">
        <f aca="false">I609+J609</f>
        <v>140.734379456104</v>
      </c>
      <c r="L609" s="20" t="n">
        <f aca="false">K609+F609*H609</f>
        <v>215.674379456104</v>
      </c>
      <c r="M609" s="16" t="str">
        <f aca="false">IF(C609&lt;=K609,"REORDER",IF(C609&gt;L609,"OVERSTOCK","OK"))</f>
        <v>OVERSTOCK</v>
      </c>
      <c r="N609" s="16" t="str">
        <f aca="false">IF(C609&lt;=D609,"REORDER","OK")</f>
        <v>OK</v>
      </c>
      <c r="O609" s="18" t="n">
        <f aca="false">IF(D609&lt;I609,1,0)</f>
        <v>1</v>
      </c>
      <c r="P609" s="20" t="n">
        <f aca="false">C609/F609</f>
        <v>38.9911929543635</v>
      </c>
      <c r="Q609" s="19" t="n">
        <f aca="false">DATA!N609</f>
        <v>137.71</v>
      </c>
      <c r="R609" s="19" t="n">
        <f aca="false">DATA!O609</f>
        <v>0.45</v>
      </c>
      <c r="S609" s="17" t="n">
        <f aca="false">C609*Q609</f>
        <v>67064.77</v>
      </c>
      <c r="T609" s="19" t="n">
        <f aca="false">C609*R609</f>
        <v>219.15</v>
      </c>
      <c r="U609" s="20" t="n">
        <f aca="false">MAX(0,C609-L609)</f>
        <v>271.325620543896</v>
      </c>
      <c r="V609" s="17" t="n">
        <f aca="false">U609*Q609</f>
        <v>37364.2512050999</v>
      </c>
      <c r="W609" s="19" t="n">
        <f aca="false">U609*R609</f>
        <v>122.096529244753</v>
      </c>
      <c r="X609" s="20" t="n">
        <f aca="false">MAX(0,K609-C609)</f>
        <v>0</v>
      </c>
      <c r="Y609" s="17" t="n">
        <f aca="false">F609*PARAMETER!$B$5*Q609</f>
        <v>627799.2335</v>
      </c>
      <c r="Z609" s="21" t="n">
        <f aca="false">SUMIF($Y$2:$Y$3205,"&gt;="&amp;Y609)/SUM($Y$2:$Y$3205)</f>
        <v>0.868665299293485</v>
      </c>
      <c r="AA609" s="16" t="str">
        <f aca="false">IF(Z609&lt;=PARAMETER!$B$7,"A",IF(Z609&lt;=PARAMETER!$B$8,"B","C"))</f>
        <v>B</v>
      </c>
      <c r="AB609" s="22" t="n">
        <f aca="false">G609/F609</f>
        <v>0.459567654123299</v>
      </c>
      <c r="AC609" s="16" t="str">
        <f aca="false">IF(AB609&lt;=PARAMETER!$B$9,"X",IF(AB609&lt;=PARAMETER!$B$10,"Y","Z"))</f>
        <v>Y</v>
      </c>
      <c r="AD609" s="16" t="str">
        <f aca="false">AA609&amp;AC609</f>
        <v>BY</v>
      </c>
      <c r="AE609" s="22" t="n">
        <f aca="false">DATA!I609</f>
        <v>0.34</v>
      </c>
      <c r="AF609" s="18" t="n">
        <f aca="false">DATA!L609</f>
        <v>157</v>
      </c>
      <c r="AG609" s="16" t="str">
        <f aca="false">DATA!K609</f>
        <v>B</v>
      </c>
      <c r="AH609" s="18" t="n">
        <f aca="false">IF(AE609&gt;=PARAMETER!$B$12,1,0)</f>
        <v>0</v>
      </c>
      <c r="AI609" s="18" t="n">
        <f aca="false">IF(AF609&gt;=PARAMETER!$B$13,1,0)</f>
        <v>1</v>
      </c>
      <c r="AJ609" s="18" t="n">
        <f aca="false">IF(AND(AH609=1,AI609=1),1,0)</f>
        <v>0</v>
      </c>
    </row>
    <row r="610" customFormat="false" ht="15" hidden="false" customHeight="false" outlineLevel="0" collapsed="false">
      <c r="A610" s="16" t="str">
        <f aca="false">DATA!A610</f>
        <v>ITM10608</v>
      </c>
      <c r="B610" s="16" t="str">
        <f aca="false">DATA!B610</f>
        <v>Apparel</v>
      </c>
      <c r="C610" s="17" t="n">
        <f aca="false">DATA!C610</f>
        <v>200</v>
      </c>
      <c r="D610" s="17" t="n">
        <f aca="false">DATA!D610</f>
        <v>40</v>
      </c>
      <c r="E610" s="18" t="n">
        <f aca="false">DATA!F610</f>
        <v>3</v>
      </c>
      <c r="F610" s="19" t="n">
        <f aca="false">DATA!G610</f>
        <v>36.85</v>
      </c>
      <c r="G610" s="19" t="n">
        <f aca="false">DATA!H610</f>
        <v>3.51</v>
      </c>
      <c r="H610" s="18" t="n">
        <f aca="false">DATA!E610</f>
        <v>13</v>
      </c>
      <c r="I610" s="20" t="n">
        <f aca="false">F610*E610</f>
        <v>110.55</v>
      </c>
      <c r="J610" s="20" t="n">
        <f aca="false">PARAMETER!$B$4*G610*SQRT(E610)</f>
        <v>9.99988488565756</v>
      </c>
      <c r="K610" s="20" t="n">
        <f aca="false">I610+J610</f>
        <v>120.549884885658</v>
      </c>
      <c r="L610" s="20" t="n">
        <f aca="false">K610+F610*H610</f>
        <v>599.599884885658</v>
      </c>
      <c r="M610" s="16" t="str">
        <f aca="false">IF(C610&lt;=K610,"REORDER",IF(C610&gt;L610,"OVERSTOCK","OK"))</f>
        <v>OK</v>
      </c>
      <c r="N610" s="16" t="str">
        <f aca="false">IF(C610&lt;=D610,"REORDER","OK")</f>
        <v>OK</v>
      </c>
      <c r="O610" s="18" t="n">
        <f aca="false">IF(D610&lt;I610,1,0)</f>
        <v>1</v>
      </c>
      <c r="P610" s="20" t="n">
        <f aca="false">C610/F610</f>
        <v>5.42740841248304</v>
      </c>
      <c r="Q610" s="19" t="n">
        <f aca="false">DATA!N610</f>
        <v>107.03</v>
      </c>
      <c r="R610" s="19" t="n">
        <f aca="false">DATA!O610</f>
        <v>0.88</v>
      </c>
      <c r="S610" s="17" t="n">
        <f aca="false">C610*Q610</f>
        <v>21406</v>
      </c>
      <c r="T610" s="19" t="n">
        <f aca="false">C610*R610</f>
        <v>176</v>
      </c>
      <c r="U610" s="20" t="n">
        <f aca="false">MAX(0,C610-L610)</f>
        <v>0</v>
      </c>
      <c r="V610" s="17" t="n">
        <f aca="false">U610*Q610</f>
        <v>0</v>
      </c>
      <c r="W610" s="19" t="n">
        <f aca="false">U610*R610</f>
        <v>0</v>
      </c>
      <c r="X610" s="20" t="n">
        <f aca="false">MAX(0,K610-C610)</f>
        <v>0</v>
      </c>
      <c r="Y610" s="17" t="n">
        <f aca="false">F610*PARAMETER!$B$5*Q610</f>
        <v>1439580.2575</v>
      </c>
      <c r="Z610" s="21" t="n">
        <f aca="false">SUMIF($Y$2:$Y$3205,"&gt;="&amp;Y610)/SUM($Y$2:$Y$3205)</f>
        <v>0.550607239147604</v>
      </c>
      <c r="AA610" s="16" t="str">
        <f aca="false">IF(Z610&lt;=PARAMETER!$B$7,"A",IF(Z610&lt;=PARAMETER!$B$8,"B","C"))</f>
        <v>A</v>
      </c>
      <c r="AB610" s="22" t="n">
        <f aca="false">G610/F610</f>
        <v>0.0952510176390773</v>
      </c>
      <c r="AC610" s="16" t="str">
        <f aca="false">IF(AB610&lt;=PARAMETER!$B$9,"X",IF(AB610&lt;=PARAMETER!$B$10,"Y","Z"))</f>
        <v>X</v>
      </c>
      <c r="AD610" s="16" t="str">
        <f aca="false">AA610&amp;AC610</f>
        <v>AX</v>
      </c>
      <c r="AE610" s="22" t="n">
        <f aca="false">DATA!I610</f>
        <v>0.13</v>
      </c>
      <c r="AF610" s="18" t="n">
        <f aca="false">DATA!L610</f>
        <v>123</v>
      </c>
      <c r="AG610" s="16" t="str">
        <f aca="false">DATA!K610</f>
        <v>D</v>
      </c>
      <c r="AH610" s="18" t="n">
        <f aca="false">IF(AE610&gt;=PARAMETER!$B$12,1,0)</f>
        <v>0</v>
      </c>
      <c r="AI610" s="18" t="n">
        <f aca="false">IF(AF610&gt;=PARAMETER!$B$13,1,0)</f>
        <v>1</v>
      </c>
      <c r="AJ610" s="18" t="n">
        <f aca="false">IF(AND(AH610=1,AI610=1),1,0)</f>
        <v>0</v>
      </c>
    </row>
    <row r="611" customFormat="false" ht="15" hidden="false" customHeight="false" outlineLevel="0" collapsed="false">
      <c r="A611" s="16" t="str">
        <f aca="false">DATA!A611</f>
        <v>ITM10609</v>
      </c>
      <c r="B611" s="16" t="str">
        <f aca="false">DATA!B611</f>
        <v>Electronics</v>
      </c>
      <c r="C611" s="17" t="n">
        <f aca="false">DATA!C611</f>
        <v>110</v>
      </c>
      <c r="D611" s="17" t="n">
        <f aca="false">DATA!D611</f>
        <v>26</v>
      </c>
      <c r="E611" s="18" t="n">
        <f aca="false">DATA!F611</f>
        <v>4</v>
      </c>
      <c r="F611" s="19" t="n">
        <f aca="false">DATA!G611</f>
        <v>13.59</v>
      </c>
      <c r="G611" s="19" t="n">
        <f aca="false">DATA!H611</f>
        <v>1.7</v>
      </c>
      <c r="H611" s="18" t="n">
        <f aca="false">DATA!E611</f>
        <v>14</v>
      </c>
      <c r="I611" s="20" t="n">
        <f aca="false">F611*E611</f>
        <v>54.36</v>
      </c>
      <c r="J611" s="20" t="n">
        <f aca="false">PARAMETER!$B$4*G611*SQRT(E611)</f>
        <v>5.592502331635</v>
      </c>
      <c r="K611" s="20" t="n">
        <f aca="false">I611+J611</f>
        <v>59.952502331635</v>
      </c>
      <c r="L611" s="20" t="n">
        <f aca="false">K611+F611*H611</f>
        <v>250.212502331635</v>
      </c>
      <c r="M611" s="16" t="str">
        <f aca="false">IF(C611&lt;=K611,"REORDER",IF(C611&gt;L611,"OVERSTOCK","OK"))</f>
        <v>OK</v>
      </c>
      <c r="N611" s="16" t="str">
        <f aca="false">IF(C611&lt;=D611,"REORDER","OK")</f>
        <v>OK</v>
      </c>
      <c r="O611" s="18" t="n">
        <f aca="false">IF(D611&lt;I611,1,0)</f>
        <v>1</v>
      </c>
      <c r="P611" s="20" t="n">
        <f aca="false">C611/F611</f>
        <v>8.09418690213392</v>
      </c>
      <c r="Q611" s="19" t="n">
        <f aca="false">DATA!N611</f>
        <v>191.42</v>
      </c>
      <c r="R611" s="19" t="n">
        <f aca="false">DATA!O611</f>
        <v>1.12</v>
      </c>
      <c r="S611" s="17" t="n">
        <f aca="false">C611*Q611</f>
        <v>21056.2</v>
      </c>
      <c r="T611" s="19" t="n">
        <f aca="false">C611*R611</f>
        <v>123.2</v>
      </c>
      <c r="U611" s="20" t="n">
        <f aca="false">MAX(0,C611-L611)</f>
        <v>0</v>
      </c>
      <c r="V611" s="17" t="n">
        <f aca="false">U611*Q611</f>
        <v>0</v>
      </c>
      <c r="W611" s="19" t="n">
        <f aca="false">U611*R611</f>
        <v>0</v>
      </c>
      <c r="X611" s="20" t="n">
        <f aca="false">MAX(0,K611-C611)</f>
        <v>0</v>
      </c>
      <c r="Y611" s="17" t="n">
        <f aca="false">F611*PARAMETER!$B$5*Q611</f>
        <v>949510.197</v>
      </c>
      <c r="Z611" s="21" t="n">
        <f aca="false">SUMIF($Y$2:$Y$3205,"&gt;="&amp;Y611)/SUM($Y$2:$Y$3205)</f>
        <v>0.756603952997759</v>
      </c>
      <c r="AA611" s="16" t="str">
        <f aca="false">IF(Z611&lt;=PARAMETER!$B$7,"A",IF(Z611&lt;=PARAMETER!$B$8,"B","C"))</f>
        <v>A</v>
      </c>
      <c r="AB611" s="22" t="n">
        <f aca="false">G611/F611</f>
        <v>0.125091979396615</v>
      </c>
      <c r="AC611" s="16" t="str">
        <f aca="false">IF(AB611&lt;=PARAMETER!$B$9,"X",IF(AB611&lt;=PARAMETER!$B$10,"Y","Z"))</f>
        <v>X</v>
      </c>
      <c r="AD611" s="16" t="str">
        <f aca="false">AA611&amp;AC611</f>
        <v>AX</v>
      </c>
      <c r="AE611" s="22" t="n">
        <f aca="false">DATA!I611</f>
        <v>0.83</v>
      </c>
      <c r="AF611" s="18" t="n">
        <f aca="false">DATA!L611</f>
        <v>15</v>
      </c>
      <c r="AG611" s="16" t="str">
        <f aca="false">DATA!K611</f>
        <v>B</v>
      </c>
      <c r="AH611" s="18" t="n">
        <f aca="false">IF(AE611&gt;=PARAMETER!$B$12,1,0)</f>
        <v>1</v>
      </c>
      <c r="AI611" s="18" t="n">
        <f aca="false">IF(AF611&gt;=PARAMETER!$B$13,1,0)</f>
        <v>0</v>
      </c>
      <c r="AJ611" s="18" t="n">
        <f aca="false">IF(AND(AH611=1,AI611=1),1,0)</f>
        <v>0</v>
      </c>
    </row>
    <row r="612" customFormat="false" ht="15" hidden="false" customHeight="false" outlineLevel="0" collapsed="false">
      <c r="A612" s="16" t="str">
        <f aca="false">DATA!A612</f>
        <v>ITM10610</v>
      </c>
      <c r="B612" s="16" t="str">
        <f aca="false">DATA!B612</f>
        <v>Electronics</v>
      </c>
      <c r="C612" s="17" t="n">
        <f aca="false">DATA!C612</f>
        <v>101</v>
      </c>
      <c r="D612" s="17" t="n">
        <f aca="false">DATA!D612</f>
        <v>33</v>
      </c>
      <c r="E612" s="18" t="n">
        <f aca="false">DATA!F612</f>
        <v>8</v>
      </c>
      <c r="F612" s="19" t="n">
        <f aca="false">DATA!G612</f>
        <v>9.58</v>
      </c>
      <c r="G612" s="19" t="n">
        <f aca="false">DATA!H612</f>
        <v>5.1</v>
      </c>
      <c r="H612" s="18" t="n">
        <f aca="false">DATA!E612</f>
        <v>10</v>
      </c>
      <c r="I612" s="20" t="n">
        <f aca="false">F612*E612</f>
        <v>76.64</v>
      </c>
      <c r="J612" s="20" t="n">
        <f aca="false">PARAMETER!$B$4*G612*SQRT(E612)</f>
        <v>23.7269779350041</v>
      </c>
      <c r="K612" s="20" t="n">
        <f aca="false">I612+J612</f>
        <v>100.366977935004</v>
      </c>
      <c r="L612" s="20" t="n">
        <f aca="false">K612+F612*H612</f>
        <v>196.166977935004</v>
      </c>
      <c r="M612" s="16" t="str">
        <f aca="false">IF(C612&lt;=K612,"REORDER",IF(C612&gt;L612,"OVERSTOCK","OK"))</f>
        <v>OK</v>
      </c>
      <c r="N612" s="16" t="str">
        <f aca="false">IF(C612&lt;=D612,"REORDER","OK")</f>
        <v>OK</v>
      </c>
      <c r="O612" s="18" t="n">
        <f aca="false">IF(D612&lt;I612,1,0)</f>
        <v>1</v>
      </c>
      <c r="P612" s="20" t="n">
        <f aca="false">C612/F612</f>
        <v>10.5427974947808</v>
      </c>
      <c r="Q612" s="19" t="n">
        <f aca="false">DATA!N612</f>
        <v>165.3</v>
      </c>
      <c r="R612" s="19" t="n">
        <f aca="false">DATA!O612</f>
        <v>0.78</v>
      </c>
      <c r="S612" s="17" t="n">
        <f aca="false">C612*Q612</f>
        <v>16695.3</v>
      </c>
      <c r="T612" s="19" t="n">
        <f aca="false">C612*R612</f>
        <v>78.78</v>
      </c>
      <c r="U612" s="20" t="n">
        <f aca="false">MAX(0,C612-L612)</f>
        <v>0</v>
      </c>
      <c r="V612" s="17" t="n">
        <f aca="false">U612*Q612</f>
        <v>0</v>
      </c>
      <c r="W612" s="19" t="n">
        <f aca="false">U612*R612</f>
        <v>0</v>
      </c>
      <c r="X612" s="20" t="n">
        <f aca="false">MAX(0,K612-C612)</f>
        <v>0</v>
      </c>
      <c r="Y612" s="17" t="n">
        <f aca="false">F612*PARAMETER!$B$5*Q612</f>
        <v>578004.51</v>
      </c>
      <c r="Z612" s="21" t="n">
        <f aca="false">SUMIF($Y$2:$Y$3205,"&gt;="&amp;Y612)/SUM($Y$2:$Y$3205)</f>
        <v>0.882686754652071</v>
      </c>
      <c r="AA612" s="16" t="str">
        <f aca="false">IF(Z612&lt;=PARAMETER!$B$7,"A",IF(Z612&lt;=PARAMETER!$B$8,"B","C"))</f>
        <v>B</v>
      </c>
      <c r="AB612" s="22" t="n">
        <f aca="false">G612/F612</f>
        <v>0.532359081419624</v>
      </c>
      <c r="AC612" s="16" t="str">
        <f aca="false">IF(AB612&lt;=PARAMETER!$B$9,"X",IF(AB612&lt;=PARAMETER!$B$10,"Y","Z"))</f>
        <v>Z</v>
      </c>
      <c r="AD612" s="16" t="str">
        <f aca="false">AA612&amp;AC612</f>
        <v>BZ</v>
      </c>
      <c r="AE612" s="22" t="n">
        <f aca="false">DATA!I612</f>
        <v>0.22</v>
      </c>
      <c r="AF612" s="18" t="n">
        <f aca="false">DATA!L612</f>
        <v>31</v>
      </c>
      <c r="AG612" s="16" t="str">
        <f aca="false">DATA!K612</f>
        <v>B</v>
      </c>
      <c r="AH612" s="18" t="n">
        <f aca="false">IF(AE612&gt;=PARAMETER!$B$12,1,0)</f>
        <v>0</v>
      </c>
      <c r="AI612" s="18" t="n">
        <f aca="false">IF(AF612&gt;=PARAMETER!$B$13,1,0)</f>
        <v>0</v>
      </c>
      <c r="AJ612" s="18" t="n">
        <f aca="false">IF(AND(AH612=1,AI612=1),1,0)</f>
        <v>0</v>
      </c>
    </row>
    <row r="613" customFormat="false" ht="15" hidden="false" customHeight="false" outlineLevel="0" collapsed="false">
      <c r="A613" s="16" t="str">
        <f aca="false">DATA!A613</f>
        <v>ITM10611</v>
      </c>
      <c r="B613" s="16" t="str">
        <f aca="false">DATA!B613</f>
        <v>Electronics</v>
      </c>
      <c r="C613" s="17" t="n">
        <f aca="false">DATA!C613</f>
        <v>343</v>
      </c>
      <c r="D613" s="17" t="n">
        <f aca="false">DATA!D613</f>
        <v>32</v>
      </c>
      <c r="E613" s="18" t="n">
        <f aca="false">DATA!F613</f>
        <v>9</v>
      </c>
      <c r="F613" s="19" t="n">
        <f aca="false">DATA!G613</f>
        <v>34.84</v>
      </c>
      <c r="G613" s="19" t="n">
        <f aca="false">DATA!H613</f>
        <v>5.49</v>
      </c>
      <c r="H613" s="18" t="n">
        <f aca="false">DATA!E613</f>
        <v>8</v>
      </c>
      <c r="I613" s="20" t="n">
        <f aca="false">F613*E613</f>
        <v>313.56</v>
      </c>
      <c r="J613" s="20" t="n">
        <f aca="false">PARAMETER!$B$4*G613*SQRT(E613)</f>
        <v>27.0907392358907</v>
      </c>
      <c r="K613" s="20" t="n">
        <f aca="false">I613+J613</f>
        <v>340.650739235891</v>
      </c>
      <c r="L613" s="20" t="n">
        <f aca="false">K613+F613*H613</f>
        <v>619.370739235891</v>
      </c>
      <c r="M613" s="16" t="str">
        <f aca="false">IF(C613&lt;=K613,"REORDER",IF(C613&gt;L613,"OVERSTOCK","OK"))</f>
        <v>OK</v>
      </c>
      <c r="N613" s="16" t="str">
        <f aca="false">IF(C613&lt;=D613,"REORDER","OK")</f>
        <v>OK</v>
      </c>
      <c r="O613" s="18" t="n">
        <f aca="false">IF(D613&lt;I613,1,0)</f>
        <v>1</v>
      </c>
      <c r="P613" s="20" t="n">
        <f aca="false">C613/F613</f>
        <v>9.84500574052813</v>
      </c>
      <c r="Q613" s="19" t="n">
        <f aca="false">DATA!N613</f>
        <v>141.43</v>
      </c>
      <c r="R613" s="19" t="n">
        <f aca="false">DATA!O613</f>
        <v>0.43</v>
      </c>
      <c r="S613" s="17" t="n">
        <f aca="false">C613*Q613</f>
        <v>48510.49</v>
      </c>
      <c r="T613" s="19" t="n">
        <f aca="false">C613*R613</f>
        <v>147.49</v>
      </c>
      <c r="U613" s="20" t="n">
        <f aca="false">MAX(0,C613-L613)</f>
        <v>0</v>
      </c>
      <c r="V613" s="17" t="n">
        <f aca="false">U613*Q613</f>
        <v>0</v>
      </c>
      <c r="W613" s="19" t="n">
        <f aca="false">U613*R613</f>
        <v>0</v>
      </c>
      <c r="X613" s="20" t="n">
        <f aca="false">MAX(0,K613-C613)</f>
        <v>0</v>
      </c>
      <c r="Y613" s="17" t="n">
        <f aca="false">F613*PARAMETER!$B$5*Q613</f>
        <v>1798508.738</v>
      </c>
      <c r="Z613" s="21" t="n">
        <f aca="false">SUMIF($Y$2:$Y$3205,"&gt;="&amp;Y613)/SUM($Y$2:$Y$3205)</f>
        <v>0.417502194058534</v>
      </c>
      <c r="AA613" s="16" t="str">
        <f aca="false">IF(Z613&lt;=PARAMETER!$B$7,"A",IF(Z613&lt;=PARAMETER!$B$8,"B","C"))</f>
        <v>A</v>
      </c>
      <c r="AB613" s="22" t="n">
        <f aca="false">G613/F613</f>
        <v>0.157577497129736</v>
      </c>
      <c r="AC613" s="16" t="str">
        <f aca="false">IF(AB613&lt;=PARAMETER!$B$9,"X",IF(AB613&lt;=PARAMETER!$B$10,"Y","Z"))</f>
        <v>X</v>
      </c>
      <c r="AD613" s="16" t="str">
        <f aca="false">AA613&amp;AC613</f>
        <v>AX</v>
      </c>
      <c r="AE613" s="22" t="n">
        <f aca="false">DATA!I613</f>
        <v>0.43</v>
      </c>
      <c r="AF613" s="18" t="n">
        <f aca="false">DATA!L613</f>
        <v>146</v>
      </c>
      <c r="AG613" s="16" t="str">
        <f aca="false">DATA!K613</f>
        <v>A</v>
      </c>
      <c r="AH613" s="18" t="n">
        <f aca="false">IF(AE613&gt;=PARAMETER!$B$12,1,0)</f>
        <v>0</v>
      </c>
      <c r="AI613" s="18" t="n">
        <f aca="false">IF(AF613&gt;=PARAMETER!$B$13,1,0)</f>
        <v>1</v>
      </c>
      <c r="AJ613" s="18" t="n">
        <f aca="false">IF(AND(AH613=1,AI613=1),1,0)</f>
        <v>0</v>
      </c>
    </row>
    <row r="614" customFormat="false" ht="15" hidden="false" customHeight="false" outlineLevel="0" collapsed="false">
      <c r="A614" s="16" t="str">
        <f aca="false">DATA!A614</f>
        <v>ITM10612</v>
      </c>
      <c r="B614" s="16" t="str">
        <f aca="false">DATA!B614</f>
        <v>Automotive</v>
      </c>
      <c r="C614" s="17" t="n">
        <f aca="false">DATA!C614</f>
        <v>468</v>
      </c>
      <c r="D614" s="17" t="n">
        <f aca="false">DATA!D614</f>
        <v>91</v>
      </c>
      <c r="E614" s="18" t="n">
        <f aca="false">DATA!F614</f>
        <v>5</v>
      </c>
      <c r="F614" s="19" t="n">
        <f aca="false">DATA!G614</f>
        <v>42.3</v>
      </c>
      <c r="G614" s="19" t="n">
        <f aca="false">DATA!H614</f>
        <v>7.17</v>
      </c>
      <c r="H614" s="18" t="n">
        <f aca="false">DATA!E614</f>
        <v>14</v>
      </c>
      <c r="I614" s="20" t="n">
        <f aca="false">F614*E614</f>
        <v>211.5</v>
      </c>
      <c r="J614" s="20" t="n">
        <f aca="false">PARAMETER!$B$4*G614*SQRT(E614)</f>
        <v>26.3712924291971</v>
      </c>
      <c r="K614" s="20" t="n">
        <f aca="false">I614+J614</f>
        <v>237.871292429197</v>
      </c>
      <c r="L614" s="20" t="n">
        <f aca="false">K614+F614*H614</f>
        <v>830.071292429197</v>
      </c>
      <c r="M614" s="16" t="str">
        <f aca="false">IF(C614&lt;=K614,"REORDER",IF(C614&gt;L614,"OVERSTOCK","OK"))</f>
        <v>OK</v>
      </c>
      <c r="N614" s="16" t="str">
        <f aca="false">IF(C614&lt;=D614,"REORDER","OK")</f>
        <v>OK</v>
      </c>
      <c r="O614" s="18" t="n">
        <f aca="false">IF(D614&lt;I614,1,0)</f>
        <v>1</v>
      </c>
      <c r="P614" s="20" t="n">
        <f aca="false">C614/F614</f>
        <v>11.063829787234</v>
      </c>
      <c r="Q614" s="19" t="n">
        <f aca="false">DATA!N614</f>
        <v>169.3</v>
      </c>
      <c r="R614" s="19" t="n">
        <f aca="false">DATA!O614</f>
        <v>1.5</v>
      </c>
      <c r="S614" s="17" t="n">
        <f aca="false">C614*Q614</f>
        <v>79232.4</v>
      </c>
      <c r="T614" s="19" t="n">
        <f aca="false">C614*R614</f>
        <v>702</v>
      </c>
      <c r="U614" s="20" t="n">
        <f aca="false">MAX(0,C614-L614)</f>
        <v>0</v>
      </c>
      <c r="V614" s="17" t="n">
        <f aca="false">U614*Q614</f>
        <v>0</v>
      </c>
      <c r="W614" s="19" t="n">
        <f aca="false">U614*R614</f>
        <v>0</v>
      </c>
      <c r="X614" s="20" t="n">
        <f aca="false">MAX(0,K614-C614)</f>
        <v>0</v>
      </c>
      <c r="Y614" s="17" t="n">
        <f aca="false">F614*PARAMETER!$B$5*Q614</f>
        <v>2613907.35</v>
      </c>
      <c r="Z614" s="21" t="n">
        <f aca="false">SUMIF($Y$2:$Y$3205,"&gt;="&amp;Y614)/SUM($Y$2:$Y$3205)</f>
        <v>0.146534405268185</v>
      </c>
      <c r="AA614" s="16" t="str">
        <f aca="false">IF(Z614&lt;=PARAMETER!$B$7,"A",IF(Z614&lt;=PARAMETER!$B$8,"B","C"))</f>
        <v>A</v>
      </c>
      <c r="AB614" s="22" t="n">
        <f aca="false">G614/F614</f>
        <v>0.169503546099291</v>
      </c>
      <c r="AC614" s="16" t="str">
        <f aca="false">IF(AB614&lt;=PARAMETER!$B$9,"X",IF(AB614&lt;=PARAMETER!$B$10,"Y","Z"))</f>
        <v>X</v>
      </c>
      <c r="AD614" s="16" t="str">
        <f aca="false">AA614&amp;AC614</f>
        <v>AX</v>
      </c>
      <c r="AE614" s="22" t="n">
        <f aca="false">DATA!I614</f>
        <v>0.53</v>
      </c>
      <c r="AF614" s="18" t="n">
        <f aca="false">DATA!L614</f>
        <v>169</v>
      </c>
      <c r="AG614" s="16" t="str">
        <f aca="false">DATA!K614</f>
        <v>C</v>
      </c>
      <c r="AH614" s="18" t="n">
        <f aca="false">IF(AE614&gt;=PARAMETER!$B$12,1,0)</f>
        <v>0</v>
      </c>
      <c r="AI614" s="18" t="n">
        <f aca="false">IF(AF614&gt;=PARAMETER!$B$13,1,0)</f>
        <v>1</v>
      </c>
      <c r="AJ614" s="18" t="n">
        <f aca="false">IF(AND(AH614=1,AI614=1),1,0)</f>
        <v>0</v>
      </c>
    </row>
    <row r="615" customFormat="false" ht="15" hidden="false" customHeight="false" outlineLevel="0" collapsed="false">
      <c r="A615" s="16" t="str">
        <f aca="false">DATA!A615</f>
        <v>ITM10613</v>
      </c>
      <c r="B615" s="16" t="str">
        <f aca="false">DATA!B615</f>
        <v>Groceries</v>
      </c>
      <c r="C615" s="17" t="n">
        <f aca="false">DATA!C615</f>
        <v>133</v>
      </c>
      <c r="D615" s="17" t="n">
        <f aca="false">DATA!D615</f>
        <v>59</v>
      </c>
      <c r="E615" s="18" t="n">
        <f aca="false">DATA!F615</f>
        <v>5</v>
      </c>
      <c r="F615" s="19" t="n">
        <f aca="false">DATA!G615</f>
        <v>24.6</v>
      </c>
      <c r="G615" s="19" t="n">
        <f aca="false">DATA!H615</f>
        <v>9.71</v>
      </c>
      <c r="H615" s="18" t="n">
        <f aca="false">DATA!E615</f>
        <v>13</v>
      </c>
      <c r="I615" s="20" t="n">
        <f aca="false">F615*E615</f>
        <v>123</v>
      </c>
      <c r="J615" s="20" t="n">
        <f aca="false">PARAMETER!$B$4*G615*SQRT(E615)</f>
        <v>35.7134239173645</v>
      </c>
      <c r="K615" s="20" t="n">
        <f aca="false">I615+J615</f>
        <v>158.713423917365</v>
      </c>
      <c r="L615" s="20" t="n">
        <f aca="false">K615+F615*H615</f>
        <v>478.513423917365</v>
      </c>
      <c r="M615" s="16" t="str">
        <f aca="false">IF(C615&lt;=K615,"REORDER",IF(C615&gt;L615,"OVERSTOCK","OK"))</f>
        <v>REORDER</v>
      </c>
      <c r="N615" s="16" t="str">
        <f aca="false">IF(C615&lt;=D615,"REORDER","OK")</f>
        <v>OK</v>
      </c>
      <c r="O615" s="18" t="n">
        <f aca="false">IF(D615&lt;I615,1,0)</f>
        <v>1</v>
      </c>
      <c r="P615" s="20" t="n">
        <f aca="false">C615/F615</f>
        <v>5.40650406504065</v>
      </c>
      <c r="Q615" s="19" t="n">
        <f aca="false">DATA!N615</f>
        <v>83.24</v>
      </c>
      <c r="R615" s="19" t="n">
        <f aca="false">DATA!O615</f>
        <v>0.48</v>
      </c>
      <c r="S615" s="17" t="n">
        <f aca="false">C615*Q615</f>
        <v>11070.92</v>
      </c>
      <c r="T615" s="19" t="n">
        <f aca="false">C615*R615</f>
        <v>63.84</v>
      </c>
      <c r="U615" s="20" t="n">
        <f aca="false">MAX(0,C615-L615)</f>
        <v>0</v>
      </c>
      <c r="V615" s="17" t="n">
        <f aca="false">U615*Q615</f>
        <v>0</v>
      </c>
      <c r="W615" s="19" t="n">
        <f aca="false">U615*R615</f>
        <v>0</v>
      </c>
      <c r="X615" s="20" t="n">
        <f aca="false">MAX(0,K615-C615)</f>
        <v>25.7134239173645</v>
      </c>
      <c r="Y615" s="17" t="n">
        <f aca="false">F615*PARAMETER!$B$5*Q615</f>
        <v>747411.96</v>
      </c>
      <c r="Z615" s="21" t="n">
        <f aca="false">SUMIF($Y$2:$Y$3205,"&gt;="&amp;Y615)/SUM($Y$2:$Y$3205)</f>
        <v>0.828646233337196</v>
      </c>
      <c r="AA615" s="16" t="str">
        <f aca="false">IF(Z615&lt;=PARAMETER!$B$7,"A",IF(Z615&lt;=PARAMETER!$B$8,"B","C"))</f>
        <v>B</v>
      </c>
      <c r="AB615" s="22" t="n">
        <f aca="false">G615/F615</f>
        <v>0.394715447154472</v>
      </c>
      <c r="AC615" s="16" t="str">
        <f aca="false">IF(AB615&lt;=PARAMETER!$B$9,"X",IF(AB615&lt;=PARAMETER!$B$10,"Y","Z"))</f>
        <v>Y</v>
      </c>
      <c r="AD615" s="16" t="str">
        <f aca="false">AA615&amp;AC615</f>
        <v>BY</v>
      </c>
      <c r="AE615" s="22" t="n">
        <f aca="false">DATA!I615</f>
        <v>0.49</v>
      </c>
      <c r="AF615" s="18" t="n">
        <f aca="false">DATA!L615</f>
        <v>97</v>
      </c>
      <c r="AG615" s="16" t="str">
        <f aca="false">DATA!K615</f>
        <v>C</v>
      </c>
      <c r="AH615" s="18" t="n">
        <f aca="false">IF(AE615&gt;=PARAMETER!$B$12,1,0)</f>
        <v>0</v>
      </c>
      <c r="AI615" s="18" t="n">
        <f aca="false">IF(AF615&gt;=PARAMETER!$B$13,1,0)</f>
        <v>1</v>
      </c>
      <c r="AJ615" s="18" t="n">
        <f aca="false">IF(AND(AH615=1,AI615=1),1,0)</f>
        <v>0</v>
      </c>
    </row>
    <row r="616" customFormat="false" ht="15" hidden="false" customHeight="false" outlineLevel="0" collapsed="false">
      <c r="A616" s="16" t="str">
        <f aca="false">DATA!A616</f>
        <v>ITM10614</v>
      </c>
      <c r="B616" s="16" t="str">
        <f aca="false">DATA!B616</f>
        <v>Electronics</v>
      </c>
      <c r="C616" s="17" t="n">
        <f aca="false">DATA!C616</f>
        <v>276</v>
      </c>
      <c r="D616" s="17" t="n">
        <f aca="false">DATA!D616</f>
        <v>87</v>
      </c>
      <c r="E616" s="18" t="n">
        <f aca="false">DATA!F616</f>
        <v>8</v>
      </c>
      <c r="F616" s="19" t="n">
        <f aca="false">DATA!G616</f>
        <v>27.04</v>
      </c>
      <c r="G616" s="19" t="n">
        <f aca="false">DATA!H616</f>
        <v>4.63</v>
      </c>
      <c r="H616" s="18" t="n">
        <f aca="false">DATA!E616</f>
        <v>7</v>
      </c>
      <c r="I616" s="20" t="n">
        <f aca="false">F616*E616</f>
        <v>216.32</v>
      </c>
      <c r="J616" s="20" t="n">
        <f aca="false">PARAMETER!$B$4*G616*SQRT(E616)</f>
        <v>21.540374086092</v>
      </c>
      <c r="K616" s="20" t="n">
        <f aca="false">I616+J616</f>
        <v>237.860374086092</v>
      </c>
      <c r="L616" s="20" t="n">
        <f aca="false">K616+F616*H616</f>
        <v>427.140374086092</v>
      </c>
      <c r="M616" s="16" t="str">
        <f aca="false">IF(C616&lt;=K616,"REORDER",IF(C616&gt;L616,"OVERSTOCK","OK"))</f>
        <v>OK</v>
      </c>
      <c r="N616" s="16" t="str">
        <f aca="false">IF(C616&lt;=D616,"REORDER","OK")</f>
        <v>OK</v>
      </c>
      <c r="O616" s="18" t="n">
        <f aca="false">IF(D616&lt;I616,1,0)</f>
        <v>1</v>
      </c>
      <c r="P616" s="20" t="n">
        <f aca="false">C616/F616</f>
        <v>10.207100591716</v>
      </c>
      <c r="Q616" s="19" t="n">
        <f aca="false">DATA!N616</f>
        <v>140.04</v>
      </c>
      <c r="R616" s="19" t="n">
        <f aca="false">DATA!O616</f>
        <v>0.59</v>
      </c>
      <c r="S616" s="17" t="n">
        <f aca="false">C616*Q616</f>
        <v>38651.04</v>
      </c>
      <c r="T616" s="19" t="n">
        <f aca="false">C616*R616</f>
        <v>162.84</v>
      </c>
      <c r="U616" s="20" t="n">
        <f aca="false">MAX(0,C616-L616)</f>
        <v>0</v>
      </c>
      <c r="V616" s="17" t="n">
        <f aca="false">U616*Q616</f>
        <v>0</v>
      </c>
      <c r="W616" s="19" t="n">
        <f aca="false">U616*R616</f>
        <v>0</v>
      </c>
      <c r="X616" s="20" t="n">
        <f aca="false">MAX(0,K616-C616)</f>
        <v>0</v>
      </c>
      <c r="Y616" s="17" t="n">
        <f aca="false">F616*PARAMETER!$B$5*Q616</f>
        <v>1382138.784</v>
      </c>
      <c r="Z616" s="21" t="n">
        <f aca="false">SUMIF($Y$2:$Y$3205,"&gt;="&amp;Y616)/SUM($Y$2:$Y$3205)</f>
        <v>0.576302599958588</v>
      </c>
      <c r="AA616" s="16" t="str">
        <f aca="false">IF(Z616&lt;=PARAMETER!$B$7,"A",IF(Z616&lt;=PARAMETER!$B$8,"B","C"))</f>
        <v>A</v>
      </c>
      <c r="AB616" s="22" t="n">
        <f aca="false">G616/F616</f>
        <v>0.171227810650888</v>
      </c>
      <c r="AC616" s="16" t="str">
        <f aca="false">IF(AB616&lt;=PARAMETER!$B$9,"X",IF(AB616&lt;=PARAMETER!$B$10,"Y","Z"))</f>
        <v>X</v>
      </c>
      <c r="AD616" s="16" t="str">
        <f aca="false">AA616&amp;AC616</f>
        <v>AX</v>
      </c>
      <c r="AE616" s="22" t="n">
        <f aca="false">DATA!I616</f>
        <v>0.75</v>
      </c>
      <c r="AF616" s="18" t="n">
        <f aca="false">DATA!L616</f>
        <v>42</v>
      </c>
      <c r="AG616" s="16" t="str">
        <f aca="false">DATA!K616</f>
        <v>B</v>
      </c>
      <c r="AH616" s="18" t="n">
        <f aca="false">IF(AE616&gt;=PARAMETER!$B$12,1,0)</f>
        <v>0</v>
      </c>
      <c r="AI616" s="18" t="n">
        <f aca="false">IF(AF616&gt;=PARAMETER!$B$13,1,0)</f>
        <v>0</v>
      </c>
      <c r="AJ616" s="18" t="n">
        <f aca="false">IF(AND(AH616=1,AI616=1),1,0)</f>
        <v>0</v>
      </c>
    </row>
    <row r="617" customFormat="false" ht="15" hidden="false" customHeight="false" outlineLevel="0" collapsed="false">
      <c r="A617" s="16" t="str">
        <f aca="false">DATA!A617</f>
        <v>ITM10615</v>
      </c>
      <c r="B617" s="16" t="str">
        <f aca="false">DATA!B617</f>
        <v>Groceries</v>
      </c>
      <c r="C617" s="17" t="n">
        <f aca="false">DATA!C617</f>
        <v>77</v>
      </c>
      <c r="D617" s="17" t="n">
        <f aca="false">DATA!D617</f>
        <v>88</v>
      </c>
      <c r="E617" s="18" t="n">
        <f aca="false">DATA!F617</f>
        <v>7</v>
      </c>
      <c r="F617" s="19" t="n">
        <f aca="false">DATA!G617</f>
        <v>15.83</v>
      </c>
      <c r="G617" s="19" t="n">
        <f aca="false">DATA!H617</f>
        <v>4.36</v>
      </c>
      <c r="H617" s="18" t="n">
        <f aca="false">DATA!E617</f>
        <v>6</v>
      </c>
      <c r="I617" s="20" t="n">
        <f aca="false">F617*E617</f>
        <v>110.81</v>
      </c>
      <c r="J617" s="20" t="n">
        <f aca="false">PARAMETER!$B$4*G617*SQRT(E617)</f>
        <v>18.9741690704706</v>
      </c>
      <c r="K617" s="20" t="n">
        <f aca="false">I617+J617</f>
        <v>129.784169070471</v>
      </c>
      <c r="L617" s="20" t="n">
        <f aca="false">K617+F617*H617</f>
        <v>224.764169070471</v>
      </c>
      <c r="M617" s="16" t="str">
        <f aca="false">IF(C617&lt;=K617,"REORDER",IF(C617&gt;L617,"OVERSTOCK","OK"))</f>
        <v>REORDER</v>
      </c>
      <c r="N617" s="16" t="str">
        <f aca="false">IF(C617&lt;=D617,"REORDER","OK")</f>
        <v>REORDER</v>
      </c>
      <c r="O617" s="18" t="n">
        <f aca="false">IF(D617&lt;I617,1,0)</f>
        <v>1</v>
      </c>
      <c r="P617" s="20" t="n">
        <f aca="false">C617/F617</f>
        <v>4.86418193303854</v>
      </c>
      <c r="Q617" s="19" t="n">
        <f aca="false">DATA!N617</f>
        <v>46.21</v>
      </c>
      <c r="R617" s="19" t="n">
        <f aca="false">DATA!O617</f>
        <v>0.64</v>
      </c>
      <c r="S617" s="17" t="n">
        <f aca="false">C617*Q617</f>
        <v>3558.17</v>
      </c>
      <c r="T617" s="19" t="n">
        <f aca="false">C617*R617</f>
        <v>49.28</v>
      </c>
      <c r="U617" s="20" t="n">
        <f aca="false">MAX(0,C617-L617)</f>
        <v>0</v>
      </c>
      <c r="V617" s="17" t="n">
        <f aca="false">U617*Q617</f>
        <v>0</v>
      </c>
      <c r="W617" s="19" t="n">
        <f aca="false">U617*R617</f>
        <v>0</v>
      </c>
      <c r="X617" s="20" t="n">
        <f aca="false">MAX(0,K617-C617)</f>
        <v>52.7841690704707</v>
      </c>
      <c r="Y617" s="17" t="n">
        <f aca="false">F617*PARAMETER!$B$5*Q617</f>
        <v>266999.0695</v>
      </c>
      <c r="Z617" s="21" t="n">
        <f aca="false">SUMIF($Y$2:$Y$3205,"&gt;="&amp;Y617)/SUM($Y$2:$Y$3205)</f>
        <v>0.967747902573431</v>
      </c>
      <c r="AA617" s="16" t="str">
        <f aca="false">IF(Z617&lt;=PARAMETER!$B$7,"A",IF(Z617&lt;=PARAMETER!$B$8,"B","C"))</f>
        <v>C</v>
      </c>
      <c r="AB617" s="22" t="n">
        <f aca="false">G617/F617</f>
        <v>0.275426405559065</v>
      </c>
      <c r="AC617" s="16" t="str">
        <f aca="false">IF(AB617&lt;=PARAMETER!$B$9,"X",IF(AB617&lt;=PARAMETER!$B$10,"Y","Z"))</f>
        <v>Y</v>
      </c>
      <c r="AD617" s="16" t="str">
        <f aca="false">AA617&amp;AC617</f>
        <v>CY</v>
      </c>
      <c r="AE617" s="22" t="n">
        <f aca="false">DATA!I617</f>
        <v>0.64</v>
      </c>
      <c r="AF617" s="18" t="n">
        <f aca="false">DATA!L617</f>
        <v>79</v>
      </c>
      <c r="AG617" s="16" t="str">
        <f aca="false">DATA!K617</f>
        <v>C</v>
      </c>
      <c r="AH617" s="18" t="n">
        <f aca="false">IF(AE617&gt;=PARAMETER!$B$12,1,0)</f>
        <v>0</v>
      </c>
      <c r="AI617" s="18" t="n">
        <f aca="false">IF(AF617&gt;=PARAMETER!$B$13,1,0)</f>
        <v>0</v>
      </c>
      <c r="AJ617" s="18" t="n">
        <f aca="false">IF(AND(AH617=1,AI617=1),1,0)</f>
        <v>0</v>
      </c>
    </row>
    <row r="618" customFormat="false" ht="15" hidden="false" customHeight="false" outlineLevel="0" collapsed="false">
      <c r="A618" s="16" t="str">
        <f aca="false">DATA!A618</f>
        <v>ITM10616</v>
      </c>
      <c r="B618" s="16" t="str">
        <f aca="false">DATA!B618</f>
        <v>Pharma</v>
      </c>
      <c r="C618" s="17" t="n">
        <f aca="false">DATA!C618</f>
        <v>173</v>
      </c>
      <c r="D618" s="17" t="n">
        <f aca="false">DATA!D618</f>
        <v>88</v>
      </c>
      <c r="E618" s="18" t="n">
        <f aca="false">DATA!F618</f>
        <v>4</v>
      </c>
      <c r="F618" s="19" t="n">
        <f aca="false">DATA!G618</f>
        <v>25.24</v>
      </c>
      <c r="G618" s="19" t="n">
        <f aca="false">DATA!H618</f>
        <v>4.01</v>
      </c>
      <c r="H618" s="18" t="n">
        <f aca="false">DATA!E618</f>
        <v>6</v>
      </c>
      <c r="I618" s="20" t="n">
        <f aca="false">F618*E618</f>
        <v>100.96</v>
      </c>
      <c r="J618" s="20" t="n">
        <f aca="false">PARAMETER!$B$4*G618*SQRT(E618)</f>
        <v>13.1917260881508</v>
      </c>
      <c r="K618" s="20" t="n">
        <f aca="false">I618+J618</f>
        <v>114.151726088151</v>
      </c>
      <c r="L618" s="20" t="n">
        <f aca="false">K618+F618*H618</f>
        <v>265.591726088151</v>
      </c>
      <c r="M618" s="16" t="str">
        <f aca="false">IF(C618&lt;=K618,"REORDER",IF(C618&gt;L618,"OVERSTOCK","OK"))</f>
        <v>OK</v>
      </c>
      <c r="N618" s="16" t="str">
        <f aca="false">IF(C618&lt;=D618,"REORDER","OK")</f>
        <v>OK</v>
      </c>
      <c r="O618" s="18" t="n">
        <f aca="false">IF(D618&lt;I618,1,0)</f>
        <v>1</v>
      </c>
      <c r="P618" s="20" t="n">
        <f aca="false">C618/F618</f>
        <v>6.85419968304279</v>
      </c>
      <c r="Q618" s="19" t="n">
        <f aca="false">DATA!N618</f>
        <v>197.72</v>
      </c>
      <c r="R618" s="19" t="n">
        <f aca="false">DATA!O618</f>
        <v>0.41</v>
      </c>
      <c r="S618" s="17" t="n">
        <f aca="false">C618*Q618</f>
        <v>34205.56</v>
      </c>
      <c r="T618" s="19" t="n">
        <f aca="false">C618*R618</f>
        <v>70.93</v>
      </c>
      <c r="U618" s="20" t="n">
        <f aca="false">MAX(0,C618-L618)</f>
        <v>0</v>
      </c>
      <c r="V618" s="17" t="n">
        <f aca="false">U618*Q618</f>
        <v>0</v>
      </c>
      <c r="W618" s="19" t="n">
        <f aca="false">U618*R618</f>
        <v>0</v>
      </c>
      <c r="X618" s="20" t="n">
        <f aca="false">MAX(0,K618-C618)</f>
        <v>0</v>
      </c>
      <c r="Y618" s="17" t="n">
        <f aca="false">F618*PARAMETER!$B$5*Q618</f>
        <v>1821515.272</v>
      </c>
      <c r="Z618" s="21" t="n">
        <f aca="false">SUMIF($Y$2:$Y$3205,"&gt;="&amp;Y618)/SUM($Y$2:$Y$3205)</f>
        <v>0.407699933785868</v>
      </c>
      <c r="AA618" s="16" t="str">
        <f aca="false">IF(Z618&lt;=PARAMETER!$B$7,"A",IF(Z618&lt;=PARAMETER!$B$8,"B","C"))</f>
        <v>A</v>
      </c>
      <c r="AB618" s="22" t="n">
        <f aca="false">G618/F618</f>
        <v>0.158874801901743</v>
      </c>
      <c r="AC618" s="16" t="str">
        <f aca="false">IF(AB618&lt;=PARAMETER!$B$9,"X",IF(AB618&lt;=PARAMETER!$B$10,"Y","Z"))</f>
        <v>X</v>
      </c>
      <c r="AD618" s="16" t="str">
        <f aca="false">AA618&amp;AC618</f>
        <v>AX</v>
      </c>
      <c r="AE618" s="22" t="n">
        <f aca="false">DATA!I618</f>
        <v>0.37</v>
      </c>
      <c r="AF618" s="18" t="n">
        <f aca="false">DATA!L618</f>
        <v>58</v>
      </c>
      <c r="AG618" s="16" t="str">
        <f aca="false">DATA!K618</f>
        <v>C</v>
      </c>
      <c r="AH618" s="18" t="n">
        <f aca="false">IF(AE618&gt;=PARAMETER!$B$12,1,0)</f>
        <v>0</v>
      </c>
      <c r="AI618" s="18" t="n">
        <f aca="false">IF(AF618&gt;=PARAMETER!$B$13,1,0)</f>
        <v>0</v>
      </c>
      <c r="AJ618" s="18" t="n">
        <f aca="false">IF(AND(AH618=1,AI618=1),1,0)</f>
        <v>0</v>
      </c>
    </row>
    <row r="619" customFormat="false" ht="15" hidden="false" customHeight="false" outlineLevel="0" collapsed="false">
      <c r="A619" s="16" t="str">
        <f aca="false">DATA!A619</f>
        <v>ITM10617</v>
      </c>
      <c r="B619" s="16" t="str">
        <f aca="false">DATA!B619</f>
        <v>Apparel</v>
      </c>
      <c r="C619" s="17" t="n">
        <f aca="false">DATA!C619</f>
        <v>384</v>
      </c>
      <c r="D619" s="17" t="n">
        <f aca="false">DATA!D619</f>
        <v>79</v>
      </c>
      <c r="E619" s="18" t="n">
        <f aca="false">DATA!F619</f>
        <v>5</v>
      </c>
      <c r="F619" s="19" t="n">
        <f aca="false">DATA!G619</f>
        <v>7.47</v>
      </c>
      <c r="G619" s="19" t="n">
        <f aca="false">DATA!H619</f>
        <v>8.36</v>
      </c>
      <c r="H619" s="18" t="n">
        <f aca="false">DATA!E619</f>
        <v>14</v>
      </c>
      <c r="I619" s="20" t="n">
        <f aca="false">F619*E619</f>
        <v>37.35</v>
      </c>
      <c r="J619" s="20" t="n">
        <f aca="false">PARAMETER!$B$4*G619*SQRT(E619)</f>
        <v>30.7481178114488</v>
      </c>
      <c r="K619" s="20" t="n">
        <f aca="false">I619+J619</f>
        <v>68.0981178114488</v>
      </c>
      <c r="L619" s="20" t="n">
        <f aca="false">K619+F619*H619</f>
        <v>172.678117811449</v>
      </c>
      <c r="M619" s="16" t="str">
        <f aca="false">IF(C619&lt;=K619,"REORDER",IF(C619&gt;L619,"OVERSTOCK","OK"))</f>
        <v>OVERSTOCK</v>
      </c>
      <c r="N619" s="16" t="str">
        <f aca="false">IF(C619&lt;=D619,"REORDER","OK")</f>
        <v>OK</v>
      </c>
      <c r="O619" s="18" t="n">
        <f aca="false">IF(D619&lt;I619,1,0)</f>
        <v>0</v>
      </c>
      <c r="P619" s="20" t="n">
        <f aca="false">C619/F619</f>
        <v>51.4056224899598</v>
      </c>
      <c r="Q619" s="19" t="n">
        <f aca="false">DATA!N619</f>
        <v>121.91</v>
      </c>
      <c r="R619" s="19" t="n">
        <f aca="false">DATA!O619</f>
        <v>1.71</v>
      </c>
      <c r="S619" s="17" t="n">
        <f aca="false">C619*Q619</f>
        <v>46813.44</v>
      </c>
      <c r="T619" s="19" t="n">
        <f aca="false">C619*R619</f>
        <v>656.64</v>
      </c>
      <c r="U619" s="20" t="n">
        <f aca="false">MAX(0,C619-L619)</f>
        <v>211.321882188551</v>
      </c>
      <c r="V619" s="17" t="n">
        <f aca="false">U619*Q619</f>
        <v>25762.2506576063</v>
      </c>
      <c r="W619" s="19" t="n">
        <f aca="false">U619*R619</f>
        <v>361.360418542423</v>
      </c>
      <c r="X619" s="20" t="n">
        <f aca="false">MAX(0,K619-C619)</f>
        <v>0</v>
      </c>
      <c r="Y619" s="17" t="n">
        <f aca="false">F619*PARAMETER!$B$5*Q619</f>
        <v>332393.7105</v>
      </c>
      <c r="Z619" s="21" t="n">
        <f aca="false">SUMIF($Y$2:$Y$3205,"&gt;="&amp;Y619)/SUM($Y$2:$Y$3205)</f>
        <v>0.95320325951332</v>
      </c>
      <c r="AA619" s="16" t="str">
        <f aca="false">IF(Z619&lt;=PARAMETER!$B$7,"A",IF(Z619&lt;=PARAMETER!$B$8,"B","C"))</f>
        <v>C</v>
      </c>
      <c r="AB619" s="22" t="n">
        <f aca="false">G619/F619</f>
        <v>1.11914323962517</v>
      </c>
      <c r="AC619" s="16" t="str">
        <f aca="false">IF(AB619&lt;=PARAMETER!$B$9,"X",IF(AB619&lt;=PARAMETER!$B$10,"Y","Z"))</f>
        <v>Z</v>
      </c>
      <c r="AD619" s="16" t="str">
        <f aca="false">AA619&amp;AC619</f>
        <v>CZ</v>
      </c>
      <c r="AE619" s="22" t="n">
        <f aca="false">DATA!I619</f>
        <v>0.15</v>
      </c>
      <c r="AF619" s="18" t="n">
        <f aca="false">DATA!L619</f>
        <v>113</v>
      </c>
      <c r="AG619" s="16" t="str">
        <f aca="false">DATA!K619</f>
        <v>D</v>
      </c>
      <c r="AH619" s="18" t="n">
        <f aca="false">IF(AE619&gt;=PARAMETER!$B$12,1,0)</f>
        <v>0</v>
      </c>
      <c r="AI619" s="18" t="n">
        <f aca="false">IF(AF619&gt;=PARAMETER!$B$13,1,0)</f>
        <v>1</v>
      </c>
      <c r="AJ619" s="18" t="n">
        <f aca="false">IF(AND(AH619=1,AI619=1),1,0)</f>
        <v>0</v>
      </c>
    </row>
    <row r="620" customFormat="false" ht="15" hidden="false" customHeight="false" outlineLevel="0" collapsed="false">
      <c r="A620" s="16" t="str">
        <f aca="false">DATA!A620</f>
        <v>ITM10618</v>
      </c>
      <c r="B620" s="16" t="str">
        <f aca="false">DATA!B620</f>
        <v>Pharma</v>
      </c>
      <c r="C620" s="17" t="n">
        <f aca="false">DATA!C620</f>
        <v>423</v>
      </c>
      <c r="D620" s="17" t="n">
        <f aca="false">DATA!D620</f>
        <v>36</v>
      </c>
      <c r="E620" s="18" t="n">
        <f aca="false">DATA!F620</f>
        <v>9</v>
      </c>
      <c r="F620" s="19" t="n">
        <f aca="false">DATA!G620</f>
        <v>47.84</v>
      </c>
      <c r="G620" s="19" t="n">
        <f aca="false">DATA!H620</f>
        <v>1.99</v>
      </c>
      <c r="H620" s="18" t="n">
        <f aca="false">DATA!E620</f>
        <v>6</v>
      </c>
      <c r="I620" s="20" t="n">
        <f aca="false">F620*E620</f>
        <v>430.56</v>
      </c>
      <c r="J620" s="20" t="n">
        <f aca="false">PARAMETER!$B$4*G620*SQRT(E620)</f>
        <v>9.81977615290029</v>
      </c>
      <c r="K620" s="20" t="n">
        <f aca="false">I620+J620</f>
        <v>440.3797761529</v>
      </c>
      <c r="L620" s="20" t="n">
        <f aca="false">K620+F620*H620</f>
        <v>727.4197761529</v>
      </c>
      <c r="M620" s="16" t="str">
        <f aca="false">IF(C620&lt;=K620,"REORDER",IF(C620&gt;L620,"OVERSTOCK","OK"))</f>
        <v>REORDER</v>
      </c>
      <c r="N620" s="16" t="str">
        <f aca="false">IF(C620&lt;=D620,"REORDER","OK")</f>
        <v>OK</v>
      </c>
      <c r="O620" s="18" t="n">
        <f aca="false">IF(D620&lt;I620,1,0)</f>
        <v>1</v>
      </c>
      <c r="P620" s="20" t="n">
        <f aca="false">C620/F620</f>
        <v>8.84197324414716</v>
      </c>
      <c r="Q620" s="19" t="n">
        <f aca="false">DATA!N620</f>
        <v>164.71</v>
      </c>
      <c r="R620" s="19" t="n">
        <f aca="false">DATA!O620</f>
        <v>1.26</v>
      </c>
      <c r="S620" s="17" t="n">
        <f aca="false">C620*Q620</f>
        <v>69672.33</v>
      </c>
      <c r="T620" s="19" t="n">
        <f aca="false">C620*R620</f>
        <v>532.98</v>
      </c>
      <c r="U620" s="20" t="n">
        <f aca="false">MAX(0,C620-L620)</f>
        <v>0</v>
      </c>
      <c r="V620" s="17" t="n">
        <f aca="false">U620*Q620</f>
        <v>0</v>
      </c>
      <c r="W620" s="19" t="n">
        <f aca="false">U620*R620</f>
        <v>0</v>
      </c>
      <c r="X620" s="20" t="n">
        <f aca="false">MAX(0,K620-C620)</f>
        <v>17.3797761529003</v>
      </c>
      <c r="Y620" s="17" t="n">
        <f aca="false">F620*PARAMETER!$B$5*Q620</f>
        <v>2876100.136</v>
      </c>
      <c r="Z620" s="21" t="n">
        <f aca="false">SUMIF($Y$2:$Y$3205,"&gt;="&amp;Y620)/SUM($Y$2:$Y$3205)</f>
        <v>0.0949629260695007</v>
      </c>
      <c r="AA620" s="16" t="str">
        <f aca="false">IF(Z620&lt;=PARAMETER!$B$7,"A",IF(Z620&lt;=PARAMETER!$B$8,"B","C"))</f>
        <v>A</v>
      </c>
      <c r="AB620" s="22" t="n">
        <f aca="false">G620/F620</f>
        <v>0.0415969899665552</v>
      </c>
      <c r="AC620" s="16" t="str">
        <f aca="false">IF(AB620&lt;=PARAMETER!$B$9,"X",IF(AB620&lt;=PARAMETER!$B$10,"Y","Z"))</f>
        <v>X</v>
      </c>
      <c r="AD620" s="16" t="str">
        <f aca="false">AA620&amp;AC620</f>
        <v>AX</v>
      </c>
      <c r="AE620" s="22" t="n">
        <f aca="false">DATA!I620</f>
        <v>0.79</v>
      </c>
      <c r="AF620" s="18" t="n">
        <f aca="false">DATA!L620</f>
        <v>167</v>
      </c>
      <c r="AG620" s="16" t="str">
        <f aca="false">DATA!K620</f>
        <v>C</v>
      </c>
      <c r="AH620" s="18" t="n">
        <f aca="false">IF(AE620&gt;=PARAMETER!$B$12,1,0)</f>
        <v>1</v>
      </c>
      <c r="AI620" s="18" t="n">
        <f aca="false">IF(AF620&gt;=PARAMETER!$B$13,1,0)</f>
        <v>1</v>
      </c>
      <c r="AJ620" s="18" t="n">
        <f aca="false">IF(AND(AH620=1,AI620=1),1,0)</f>
        <v>1</v>
      </c>
    </row>
    <row r="621" customFormat="false" ht="15" hidden="false" customHeight="false" outlineLevel="0" collapsed="false">
      <c r="A621" s="16" t="str">
        <f aca="false">DATA!A621</f>
        <v>ITM10619</v>
      </c>
      <c r="B621" s="16" t="str">
        <f aca="false">DATA!B621</f>
        <v>Pharma</v>
      </c>
      <c r="C621" s="17" t="n">
        <f aca="false">DATA!C621</f>
        <v>135</v>
      </c>
      <c r="D621" s="17" t="n">
        <f aca="false">DATA!D621</f>
        <v>24</v>
      </c>
      <c r="E621" s="18" t="n">
        <f aca="false">DATA!F621</f>
        <v>3</v>
      </c>
      <c r="F621" s="19" t="n">
        <f aca="false">DATA!G621</f>
        <v>40.22</v>
      </c>
      <c r="G621" s="19" t="n">
        <f aca="false">DATA!H621</f>
        <v>3.77</v>
      </c>
      <c r="H621" s="18" t="n">
        <f aca="false">DATA!E621</f>
        <v>13</v>
      </c>
      <c r="I621" s="20" t="n">
        <f aca="false">F621*E621</f>
        <v>120.66</v>
      </c>
      <c r="J621" s="20" t="n">
        <f aca="false">PARAMETER!$B$4*G621*SQRT(E621)</f>
        <v>10.74061709941</v>
      </c>
      <c r="K621" s="20" t="n">
        <f aca="false">I621+J621</f>
        <v>131.40061709941</v>
      </c>
      <c r="L621" s="20" t="n">
        <f aca="false">K621+F621*H621</f>
        <v>654.26061709941</v>
      </c>
      <c r="M621" s="16" t="str">
        <f aca="false">IF(C621&lt;=K621,"REORDER",IF(C621&gt;L621,"OVERSTOCK","OK"))</f>
        <v>OK</v>
      </c>
      <c r="N621" s="16" t="str">
        <f aca="false">IF(C621&lt;=D621,"REORDER","OK")</f>
        <v>OK</v>
      </c>
      <c r="O621" s="18" t="n">
        <f aca="false">IF(D621&lt;I621,1,0)</f>
        <v>1</v>
      </c>
      <c r="P621" s="20" t="n">
        <f aca="false">C621/F621</f>
        <v>3.35653903530582</v>
      </c>
      <c r="Q621" s="19" t="n">
        <f aca="false">DATA!N621</f>
        <v>87.39</v>
      </c>
      <c r="R621" s="19" t="n">
        <f aca="false">DATA!O621</f>
        <v>1.69</v>
      </c>
      <c r="S621" s="17" t="n">
        <f aca="false">C621*Q621</f>
        <v>11797.65</v>
      </c>
      <c r="T621" s="19" t="n">
        <f aca="false">C621*R621</f>
        <v>228.15</v>
      </c>
      <c r="U621" s="20" t="n">
        <f aca="false">MAX(0,C621-L621)</f>
        <v>0</v>
      </c>
      <c r="V621" s="17" t="n">
        <f aca="false">U621*Q621</f>
        <v>0</v>
      </c>
      <c r="W621" s="19" t="n">
        <f aca="false">U621*R621</f>
        <v>0</v>
      </c>
      <c r="X621" s="20" t="n">
        <f aca="false">MAX(0,K621-C621)</f>
        <v>0</v>
      </c>
      <c r="Y621" s="17" t="n">
        <f aca="false">F621*PARAMETER!$B$5*Q621</f>
        <v>1282911.417</v>
      </c>
      <c r="Z621" s="21" t="n">
        <f aca="false">SUMIF($Y$2:$Y$3205,"&gt;="&amp;Y621)/SUM($Y$2:$Y$3205)</f>
        <v>0.613983882058884</v>
      </c>
      <c r="AA621" s="16" t="str">
        <f aca="false">IF(Z621&lt;=PARAMETER!$B$7,"A",IF(Z621&lt;=PARAMETER!$B$8,"B","C"))</f>
        <v>A</v>
      </c>
      <c r="AB621" s="22" t="n">
        <f aca="false">G621/F621</f>
        <v>0.0937344604674291</v>
      </c>
      <c r="AC621" s="16" t="str">
        <f aca="false">IF(AB621&lt;=PARAMETER!$B$9,"X",IF(AB621&lt;=PARAMETER!$B$10,"Y","Z"))</f>
        <v>X</v>
      </c>
      <c r="AD621" s="16" t="str">
        <f aca="false">AA621&amp;AC621</f>
        <v>AX</v>
      </c>
      <c r="AE621" s="22" t="n">
        <f aca="false">DATA!I621</f>
        <v>0.42</v>
      </c>
      <c r="AF621" s="18" t="n">
        <f aca="false">DATA!L621</f>
        <v>111</v>
      </c>
      <c r="AG621" s="16" t="str">
        <f aca="false">DATA!K621</f>
        <v>B</v>
      </c>
      <c r="AH621" s="18" t="n">
        <f aca="false">IF(AE621&gt;=PARAMETER!$B$12,1,0)</f>
        <v>0</v>
      </c>
      <c r="AI621" s="18" t="n">
        <f aca="false">IF(AF621&gt;=PARAMETER!$B$13,1,0)</f>
        <v>1</v>
      </c>
      <c r="AJ621" s="18" t="n">
        <f aca="false">IF(AND(AH621=1,AI621=1),1,0)</f>
        <v>0</v>
      </c>
    </row>
    <row r="622" customFormat="false" ht="15" hidden="false" customHeight="false" outlineLevel="0" collapsed="false">
      <c r="A622" s="16" t="str">
        <f aca="false">DATA!A622</f>
        <v>ITM10620</v>
      </c>
      <c r="B622" s="16" t="str">
        <f aca="false">DATA!B622</f>
        <v>Automotive</v>
      </c>
      <c r="C622" s="17" t="n">
        <f aca="false">DATA!C622</f>
        <v>362</v>
      </c>
      <c r="D622" s="17" t="n">
        <f aca="false">DATA!D622</f>
        <v>59</v>
      </c>
      <c r="E622" s="18" t="n">
        <f aca="false">DATA!F622</f>
        <v>6</v>
      </c>
      <c r="F622" s="19" t="n">
        <f aca="false">DATA!G622</f>
        <v>33.73</v>
      </c>
      <c r="G622" s="19" t="n">
        <f aca="false">DATA!H622</f>
        <v>7.39</v>
      </c>
      <c r="H622" s="18" t="n">
        <f aca="false">DATA!E622</f>
        <v>11</v>
      </c>
      <c r="I622" s="20" t="n">
        <f aca="false">F622*E622</f>
        <v>202.38</v>
      </c>
      <c r="J622" s="20" t="n">
        <f aca="false">PARAMETER!$B$4*G622*SQRT(E622)</f>
        <v>29.7746949273443</v>
      </c>
      <c r="K622" s="20" t="n">
        <f aca="false">I622+J622</f>
        <v>232.154694927344</v>
      </c>
      <c r="L622" s="20" t="n">
        <f aca="false">K622+F622*H622</f>
        <v>603.184694927344</v>
      </c>
      <c r="M622" s="16" t="str">
        <f aca="false">IF(C622&lt;=K622,"REORDER",IF(C622&gt;L622,"OVERSTOCK","OK"))</f>
        <v>OK</v>
      </c>
      <c r="N622" s="16" t="str">
        <f aca="false">IF(C622&lt;=D622,"REORDER","OK")</f>
        <v>OK</v>
      </c>
      <c r="O622" s="18" t="n">
        <f aca="false">IF(D622&lt;I622,1,0)</f>
        <v>1</v>
      </c>
      <c r="P622" s="20" t="n">
        <f aca="false">C622/F622</f>
        <v>10.732285798992</v>
      </c>
      <c r="Q622" s="19" t="n">
        <f aca="false">DATA!N622</f>
        <v>154.13</v>
      </c>
      <c r="R622" s="19" t="n">
        <f aca="false">DATA!O622</f>
        <v>1.04</v>
      </c>
      <c r="S622" s="17" t="n">
        <f aca="false">C622*Q622</f>
        <v>55795.06</v>
      </c>
      <c r="T622" s="19" t="n">
        <f aca="false">C622*R622</f>
        <v>376.48</v>
      </c>
      <c r="U622" s="20" t="n">
        <f aca="false">MAX(0,C622-L622)</f>
        <v>0</v>
      </c>
      <c r="V622" s="17" t="n">
        <f aca="false">U622*Q622</f>
        <v>0</v>
      </c>
      <c r="W622" s="19" t="n">
        <f aca="false">U622*R622</f>
        <v>0</v>
      </c>
      <c r="X622" s="20" t="n">
        <f aca="false">MAX(0,K622-C622)</f>
        <v>0</v>
      </c>
      <c r="Y622" s="17" t="n">
        <f aca="false">F622*PARAMETER!$B$5*Q622</f>
        <v>1897563.7885</v>
      </c>
      <c r="Z622" s="21" t="n">
        <f aca="false">SUMIF($Y$2:$Y$3205,"&gt;="&amp;Y622)/SUM($Y$2:$Y$3205)</f>
        <v>0.376271205082958</v>
      </c>
      <c r="AA622" s="16" t="str">
        <f aca="false">IF(Z622&lt;=PARAMETER!$B$7,"A",IF(Z622&lt;=PARAMETER!$B$8,"B","C"))</f>
        <v>A</v>
      </c>
      <c r="AB622" s="22" t="n">
        <f aca="false">G622/F622</f>
        <v>0.219092795730803</v>
      </c>
      <c r="AC622" s="16" t="str">
        <f aca="false">IF(AB622&lt;=PARAMETER!$B$9,"X",IF(AB622&lt;=PARAMETER!$B$10,"Y","Z"))</f>
        <v>X</v>
      </c>
      <c r="AD622" s="16" t="str">
        <f aca="false">AA622&amp;AC622</f>
        <v>AX</v>
      </c>
      <c r="AE622" s="22" t="n">
        <f aca="false">DATA!I622</f>
        <v>0.9</v>
      </c>
      <c r="AF622" s="18" t="n">
        <f aca="false">DATA!L622</f>
        <v>153</v>
      </c>
      <c r="AG622" s="16" t="str">
        <f aca="false">DATA!K622</f>
        <v>D</v>
      </c>
      <c r="AH622" s="18" t="n">
        <f aca="false">IF(AE622&gt;=PARAMETER!$B$12,1,0)</f>
        <v>1</v>
      </c>
      <c r="AI622" s="18" t="n">
        <f aca="false">IF(AF622&gt;=PARAMETER!$B$13,1,0)</f>
        <v>1</v>
      </c>
      <c r="AJ622" s="18" t="n">
        <f aca="false">IF(AND(AH622=1,AI622=1),1,0)</f>
        <v>1</v>
      </c>
    </row>
    <row r="623" customFormat="false" ht="15" hidden="false" customHeight="false" outlineLevel="0" collapsed="false">
      <c r="A623" s="16" t="str">
        <f aca="false">DATA!A623</f>
        <v>ITM10621</v>
      </c>
      <c r="B623" s="16" t="str">
        <f aca="false">DATA!B623</f>
        <v>Apparel</v>
      </c>
      <c r="C623" s="17" t="n">
        <f aca="false">DATA!C623</f>
        <v>285</v>
      </c>
      <c r="D623" s="17" t="n">
        <f aca="false">DATA!D623</f>
        <v>45</v>
      </c>
      <c r="E623" s="18" t="n">
        <f aca="false">DATA!F623</f>
        <v>2</v>
      </c>
      <c r="F623" s="19" t="n">
        <f aca="false">DATA!G623</f>
        <v>27.37</v>
      </c>
      <c r="G623" s="19" t="n">
        <f aca="false">DATA!H623</f>
        <v>0.65</v>
      </c>
      <c r="H623" s="18" t="n">
        <f aca="false">DATA!E623</f>
        <v>6</v>
      </c>
      <c r="I623" s="20" t="n">
        <f aca="false">F623*E623</f>
        <v>54.74</v>
      </c>
      <c r="J623" s="20" t="n">
        <f aca="false">PARAMETER!$B$4*G623*SQRT(E623)</f>
        <v>1.51201329977968</v>
      </c>
      <c r="K623" s="20" t="n">
        <f aca="false">I623+J623</f>
        <v>56.2520132997797</v>
      </c>
      <c r="L623" s="20" t="n">
        <f aca="false">K623+F623*H623</f>
        <v>220.47201329978</v>
      </c>
      <c r="M623" s="16" t="str">
        <f aca="false">IF(C623&lt;=K623,"REORDER",IF(C623&gt;L623,"OVERSTOCK","OK"))</f>
        <v>OVERSTOCK</v>
      </c>
      <c r="N623" s="16" t="str">
        <f aca="false">IF(C623&lt;=D623,"REORDER","OK")</f>
        <v>OK</v>
      </c>
      <c r="O623" s="18" t="n">
        <f aca="false">IF(D623&lt;I623,1,0)</f>
        <v>1</v>
      </c>
      <c r="P623" s="20" t="n">
        <f aca="false">C623/F623</f>
        <v>10.4128607964925</v>
      </c>
      <c r="Q623" s="19" t="n">
        <f aca="false">DATA!N623</f>
        <v>83.6</v>
      </c>
      <c r="R623" s="19" t="n">
        <f aca="false">DATA!O623</f>
        <v>1.09</v>
      </c>
      <c r="S623" s="17" t="n">
        <f aca="false">C623*Q623</f>
        <v>23826</v>
      </c>
      <c r="T623" s="19" t="n">
        <f aca="false">C623*R623</f>
        <v>310.65</v>
      </c>
      <c r="U623" s="20" t="n">
        <f aca="false">MAX(0,C623-L623)</f>
        <v>64.5279867002203</v>
      </c>
      <c r="V623" s="17" t="n">
        <f aca="false">U623*Q623</f>
        <v>5394.53968813842</v>
      </c>
      <c r="W623" s="19" t="n">
        <f aca="false">U623*R623</f>
        <v>70.3355055032401</v>
      </c>
      <c r="X623" s="20" t="n">
        <f aca="false">MAX(0,K623-C623)</f>
        <v>0</v>
      </c>
      <c r="Y623" s="17" t="n">
        <f aca="false">F623*PARAMETER!$B$5*Q623</f>
        <v>835168.18</v>
      </c>
      <c r="Z623" s="21" t="n">
        <f aca="false">SUMIF($Y$2:$Y$3205,"&gt;="&amp;Y623)/SUM($Y$2:$Y$3205)</f>
        <v>0.798435107139825</v>
      </c>
      <c r="AA623" s="16" t="str">
        <f aca="false">IF(Z623&lt;=PARAMETER!$B$7,"A",IF(Z623&lt;=PARAMETER!$B$8,"B","C"))</f>
        <v>A</v>
      </c>
      <c r="AB623" s="22" t="n">
        <f aca="false">G623/F623</f>
        <v>0.0237486298867373</v>
      </c>
      <c r="AC623" s="16" t="str">
        <f aca="false">IF(AB623&lt;=PARAMETER!$B$9,"X",IF(AB623&lt;=PARAMETER!$B$10,"Y","Z"))</f>
        <v>X</v>
      </c>
      <c r="AD623" s="16" t="str">
        <f aca="false">AA623&amp;AC623</f>
        <v>AX</v>
      </c>
      <c r="AE623" s="22" t="n">
        <f aca="false">DATA!I623</f>
        <v>0.46</v>
      </c>
      <c r="AF623" s="18" t="n">
        <f aca="false">DATA!L623</f>
        <v>115</v>
      </c>
      <c r="AG623" s="16" t="str">
        <f aca="false">DATA!K623</f>
        <v>C</v>
      </c>
      <c r="AH623" s="18" t="n">
        <f aca="false">IF(AE623&gt;=PARAMETER!$B$12,1,0)</f>
        <v>0</v>
      </c>
      <c r="AI623" s="18" t="n">
        <f aca="false">IF(AF623&gt;=PARAMETER!$B$13,1,0)</f>
        <v>1</v>
      </c>
      <c r="AJ623" s="18" t="n">
        <f aca="false">IF(AND(AH623=1,AI623=1),1,0)</f>
        <v>0</v>
      </c>
    </row>
    <row r="624" customFormat="false" ht="15" hidden="false" customHeight="false" outlineLevel="0" collapsed="false">
      <c r="A624" s="16" t="str">
        <f aca="false">DATA!A624</f>
        <v>ITM10622</v>
      </c>
      <c r="B624" s="16" t="str">
        <f aca="false">DATA!B624</f>
        <v>Pharma</v>
      </c>
      <c r="C624" s="17" t="n">
        <f aca="false">DATA!C624</f>
        <v>334</v>
      </c>
      <c r="D624" s="17" t="n">
        <f aca="false">DATA!D624</f>
        <v>17</v>
      </c>
      <c r="E624" s="18" t="n">
        <f aca="false">DATA!F624</f>
        <v>4</v>
      </c>
      <c r="F624" s="19" t="n">
        <f aca="false">DATA!G624</f>
        <v>39.82</v>
      </c>
      <c r="G624" s="19" t="n">
        <f aca="false">DATA!H624</f>
        <v>3.25</v>
      </c>
      <c r="H624" s="18" t="n">
        <f aca="false">DATA!E624</f>
        <v>14</v>
      </c>
      <c r="I624" s="20" t="n">
        <f aca="false">F624*E624</f>
        <v>159.28</v>
      </c>
      <c r="J624" s="20" t="n">
        <f aca="false">PARAMETER!$B$4*G624*SQRT(E624)</f>
        <v>10.6915485751846</v>
      </c>
      <c r="K624" s="20" t="n">
        <f aca="false">I624+J624</f>
        <v>169.971548575185</v>
      </c>
      <c r="L624" s="20" t="n">
        <f aca="false">K624+F624*H624</f>
        <v>727.451548575185</v>
      </c>
      <c r="M624" s="16" t="str">
        <f aca="false">IF(C624&lt;=K624,"REORDER",IF(C624&gt;L624,"OVERSTOCK","OK"))</f>
        <v>OK</v>
      </c>
      <c r="N624" s="16" t="str">
        <f aca="false">IF(C624&lt;=D624,"REORDER","OK")</f>
        <v>OK</v>
      </c>
      <c r="O624" s="18" t="n">
        <f aca="false">IF(D624&lt;I624,1,0)</f>
        <v>1</v>
      </c>
      <c r="P624" s="20" t="n">
        <f aca="false">C624/F624</f>
        <v>8.38774485183325</v>
      </c>
      <c r="Q624" s="19" t="n">
        <f aca="false">DATA!N624</f>
        <v>122.1</v>
      </c>
      <c r="R624" s="19" t="n">
        <f aca="false">DATA!O624</f>
        <v>1.27</v>
      </c>
      <c r="S624" s="17" t="n">
        <f aca="false">C624*Q624</f>
        <v>40781.4</v>
      </c>
      <c r="T624" s="19" t="n">
        <f aca="false">C624*R624</f>
        <v>424.18</v>
      </c>
      <c r="U624" s="20" t="n">
        <f aca="false">MAX(0,C624-L624)</f>
        <v>0</v>
      </c>
      <c r="V624" s="17" t="n">
        <f aca="false">U624*Q624</f>
        <v>0</v>
      </c>
      <c r="W624" s="19" t="n">
        <f aca="false">U624*R624</f>
        <v>0</v>
      </c>
      <c r="X624" s="20" t="n">
        <f aca="false">MAX(0,K624-C624)</f>
        <v>0</v>
      </c>
      <c r="Y624" s="17" t="n">
        <f aca="false">F624*PARAMETER!$B$5*Q624</f>
        <v>1774638.03</v>
      </c>
      <c r="Z624" s="21" t="n">
        <f aca="false">SUMIF($Y$2:$Y$3205,"&gt;="&amp;Y624)/SUM($Y$2:$Y$3205)</f>
        <v>0.426034961182039</v>
      </c>
      <c r="AA624" s="16" t="str">
        <f aca="false">IF(Z624&lt;=PARAMETER!$B$7,"A",IF(Z624&lt;=PARAMETER!$B$8,"B","C"))</f>
        <v>A</v>
      </c>
      <c r="AB624" s="22" t="n">
        <f aca="false">G624/F624</f>
        <v>0.0816172777498744</v>
      </c>
      <c r="AC624" s="16" t="str">
        <f aca="false">IF(AB624&lt;=PARAMETER!$B$9,"X",IF(AB624&lt;=PARAMETER!$B$10,"Y","Z"))</f>
        <v>X</v>
      </c>
      <c r="AD624" s="16" t="str">
        <f aca="false">AA624&amp;AC624</f>
        <v>AX</v>
      </c>
      <c r="AE624" s="22" t="n">
        <f aca="false">DATA!I624</f>
        <v>0.75</v>
      </c>
      <c r="AF624" s="18" t="n">
        <f aca="false">DATA!L624</f>
        <v>91</v>
      </c>
      <c r="AG624" s="16" t="str">
        <f aca="false">DATA!K624</f>
        <v>C</v>
      </c>
      <c r="AH624" s="18" t="n">
        <f aca="false">IF(AE624&gt;=PARAMETER!$B$12,1,0)</f>
        <v>0</v>
      </c>
      <c r="AI624" s="18" t="n">
        <f aca="false">IF(AF624&gt;=PARAMETER!$B$13,1,0)</f>
        <v>0</v>
      </c>
      <c r="AJ624" s="18" t="n">
        <f aca="false">IF(AND(AH624=1,AI624=1),1,0)</f>
        <v>0</v>
      </c>
    </row>
    <row r="625" customFormat="false" ht="15" hidden="false" customHeight="false" outlineLevel="0" collapsed="false">
      <c r="A625" s="16" t="str">
        <f aca="false">DATA!A625</f>
        <v>ITM10623</v>
      </c>
      <c r="B625" s="16" t="str">
        <f aca="false">DATA!B625</f>
        <v>Pharma</v>
      </c>
      <c r="C625" s="17" t="n">
        <f aca="false">DATA!C625</f>
        <v>222</v>
      </c>
      <c r="D625" s="17" t="n">
        <f aca="false">DATA!D625</f>
        <v>88</v>
      </c>
      <c r="E625" s="18" t="n">
        <f aca="false">DATA!F625</f>
        <v>2</v>
      </c>
      <c r="F625" s="19" t="n">
        <f aca="false">DATA!G625</f>
        <v>25.24</v>
      </c>
      <c r="G625" s="19" t="n">
        <f aca="false">DATA!H625</f>
        <v>6.59</v>
      </c>
      <c r="H625" s="18" t="n">
        <f aca="false">DATA!E625</f>
        <v>11</v>
      </c>
      <c r="I625" s="20" t="n">
        <f aca="false">F625*E625</f>
        <v>50.48</v>
      </c>
      <c r="J625" s="20" t="n">
        <f aca="false">PARAMETER!$B$4*G625*SQRT(E625)</f>
        <v>15.3294886854586</v>
      </c>
      <c r="K625" s="20" t="n">
        <f aca="false">I625+J625</f>
        <v>65.8094886854586</v>
      </c>
      <c r="L625" s="20" t="n">
        <f aca="false">K625+F625*H625</f>
        <v>343.449488685459</v>
      </c>
      <c r="M625" s="16" t="str">
        <f aca="false">IF(C625&lt;=K625,"REORDER",IF(C625&gt;L625,"OVERSTOCK","OK"))</f>
        <v>OK</v>
      </c>
      <c r="N625" s="16" t="str">
        <f aca="false">IF(C625&lt;=D625,"REORDER","OK")</f>
        <v>OK</v>
      </c>
      <c r="O625" s="18" t="n">
        <f aca="false">IF(D625&lt;I625,1,0)</f>
        <v>0</v>
      </c>
      <c r="P625" s="20" t="n">
        <f aca="false">C625/F625</f>
        <v>8.79556259904913</v>
      </c>
      <c r="Q625" s="19" t="n">
        <f aca="false">DATA!N625</f>
        <v>157.85</v>
      </c>
      <c r="R625" s="19" t="n">
        <f aca="false">DATA!O625</f>
        <v>0.8</v>
      </c>
      <c r="S625" s="17" t="n">
        <f aca="false">C625*Q625</f>
        <v>35042.7</v>
      </c>
      <c r="T625" s="19" t="n">
        <f aca="false">C625*R625</f>
        <v>177.6</v>
      </c>
      <c r="U625" s="20" t="n">
        <f aca="false">MAX(0,C625-L625)</f>
        <v>0</v>
      </c>
      <c r="V625" s="17" t="n">
        <f aca="false">U625*Q625</f>
        <v>0</v>
      </c>
      <c r="W625" s="19" t="n">
        <f aca="false">U625*R625</f>
        <v>0</v>
      </c>
      <c r="X625" s="20" t="n">
        <f aca="false">MAX(0,K625-C625)</f>
        <v>0</v>
      </c>
      <c r="Y625" s="17" t="n">
        <f aca="false">F625*PARAMETER!$B$5*Q625</f>
        <v>1454208.91</v>
      </c>
      <c r="Z625" s="21" t="n">
        <f aca="false">SUMIF($Y$2:$Y$3205,"&gt;="&amp;Y625)/SUM($Y$2:$Y$3205)</f>
        <v>0.545532317237057</v>
      </c>
      <c r="AA625" s="16" t="str">
        <f aca="false">IF(Z625&lt;=PARAMETER!$B$7,"A",IF(Z625&lt;=PARAMETER!$B$8,"B","C"))</f>
        <v>A</v>
      </c>
      <c r="AB625" s="22" t="n">
        <f aca="false">G625/F625</f>
        <v>0.261093502377179</v>
      </c>
      <c r="AC625" s="16" t="str">
        <f aca="false">IF(AB625&lt;=PARAMETER!$B$9,"X",IF(AB625&lt;=PARAMETER!$B$10,"Y","Z"))</f>
        <v>Y</v>
      </c>
      <c r="AD625" s="16" t="str">
        <f aca="false">AA625&amp;AC625</f>
        <v>AY</v>
      </c>
      <c r="AE625" s="22" t="n">
        <f aca="false">DATA!I625</f>
        <v>0.95</v>
      </c>
      <c r="AF625" s="18" t="n">
        <f aca="false">DATA!L625</f>
        <v>95</v>
      </c>
      <c r="AG625" s="16" t="str">
        <f aca="false">DATA!K625</f>
        <v>D</v>
      </c>
      <c r="AH625" s="18" t="n">
        <f aca="false">IF(AE625&gt;=PARAMETER!$B$12,1,0)</f>
        <v>1</v>
      </c>
      <c r="AI625" s="18" t="n">
        <f aca="false">IF(AF625&gt;=PARAMETER!$B$13,1,0)</f>
        <v>0</v>
      </c>
      <c r="AJ625" s="18" t="n">
        <f aca="false">IF(AND(AH625=1,AI625=1),1,0)</f>
        <v>0</v>
      </c>
    </row>
    <row r="626" customFormat="false" ht="15" hidden="false" customHeight="false" outlineLevel="0" collapsed="false">
      <c r="A626" s="16" t="str">
        <f aca="false">DATA!A626</f>
        <v>ITM10624</v>
      </c>
      <c r="B626" s="16" t="str">
        <f aca="false">DATA!B626</f>
        <v>Apparel</v>
      </c>
      <c r="C626" s="17" t="n">
        <f aca="false">DATA!C626</f>
        <v>60</v>
      </c>
      <c r="D626" s="17" t="n">
        <f aca="false">DATA!D626</f>
        <v>12</v>
      </c>
      <c r="E626" s="18" t="n">
        <f aca="false">DATA!F626</f>
        <v>6</v>
      </c>
      <c r="F626" s="19" t="n">
        <f aca="false">DATA!G626</f>
        <v>15.7</v>
      </c>
      <c r="G626" s="19" t="n">
        <f aca="false">DATA!H626</f>
        <v>2.27</v>
      </c>
      <c r="H626" s="18" t="n">
        <f aca="false">DATA!E626</f>
        <v>12</v>
      </c>
      <c r="I626" s="20" t="n">
        <f aca="false">F626*E626</f>
        <v>94.2</v>
      </c>
      <c r="J626" s="20" t="n">
        <f aca="false">PARAMETER!$B$4*G626*SQRT(E626)</f>
        <v>9.14594823884596</v>
      </c>
      <c r="K626" s="20" t="n">
        <f aca="false">I626+J626</f>
        <v>103.345948238846</v>
      </c>
      <c r="L626" s="20" t="n">
        <f aca="false">K626+F626*H626</f>
        <v>291.745948238846</v>
      </c>
      <c r="M626" s="16" t="str">
        <f aca="false">IF(C626&lt;=K626,"REORDER",IF(C626&gt;L626,"OVERSTOCK","OK"))</f>
        <v>REORDER</v>
      </c>
      <c r="N626" s="16" t="str">
        <f aca="false">IF(C626&lt;=D626,"REORDER","OK")</f>
        <v>OK</v>
      </c>
      <c r="O626" s="18" t="n">
        <f aca="false">IF(D626&lt;I626,1,0)</f>
        <v>1</v>
      </c>
      <c r="P626" s="20" t="n">
        <f aca="false">C626/F626</f>
        <v>3.82165605095541</v>
      </c>
      <c r="Q626" s="19" t="n">
        <f aca="false">DATA!N626</f>
        <v>32.13</v>
      </c>
      <c r="R626" s="19" t="n">
        <f aca="false">DATA!O626</f>
        <v>1.04</v>
      </c>
      <c r="S626" s="17" t="n">
        <f aca="false">C626*Q626</f>
        <v>1927.8</v>
      </c>
      <c r="T626" s="19" t="n">
        <f aca="false">C626*R626</f>
        <v>62.4</v>
      </c>
      <c r="U626" s="20" t="n">
        <f aca="false">MAX(0,C626-L626)</f>
        <v>0</v>
      </c>
      <c r="V626" s="17" t="n">
        <f aca="false">U626*Q626</f>
        <v>0</v>
      </c>
      <c r="W626" s="19" t="n">
        <f aca="false">U626*R626</f>
        <v>0</v>
      </c>
      <c r="X626" s="20" t="n">
        <f aca="false">MAX(0,K626-C626)</f>
        <v>43.345948238846</v>
      </c>
      <c r="Y626" s="17" t="n">
        <f aca="false">F626*PARAMETER!$B$5*Q626</f>
        <v>184120.965</v>
      </c>
      <c r="Z626" s="21" t="n">
        <f aca="false">SUMIF($Y$2:$Y$3205,"&gt;="&amp;Y626)/SUM($Y$2:$Y$3205)</f>
        <v>0.98540066929573</v>
      </c>
      <c r="AA626" s="16" t="str">
        <f aca="false">IF(Z626&lt;=PARAMETER!$B$7,"A",IF(Z626&lt;=PARAMETER!$B$8,"B","C"))</f>
        <v>C</v>
      </c>
      <c r="AB626" s="22" t="n">
        <f aca="false">G626/F626</f>
        <v>0.144585987261147</v>
      </c>
      <c r="AC626" s="16" t="str">
        <f aca="false">IF(AB626&lt;=PARAMETER!$B$9,"X",IF(AB626&lt;=PARAMETER!$B$10,"Y","Z"))</f>
        <v>X</v>
      </c>
      <c r="AD626" s="16" t="str">
        <f aca="false">AA626&amp;AC626</f>
        <v>CX</v>
      </c>
      <c r="AE626" s="22" t="n">
        <f aca="false">DATA!I626</f>
        <v>0.69</v>
      </c>
      <c r="AF626" s="18" t="n">
        <f aca="false">DATA!L626</f>
        <v>23</v>
      </c>
      <c r="AG626" s="16" t="str">
        <f aca="false">DATA!K626</f>
        <v>D</v>
      </c>
      <c r="AH626" s="18" t="n">
        <f aca="false">IF(AE626&gt;=PARAMETER!$B$12,1,0)</f>
        <v>0</v>
      </c>
      <c r="AI626" s="18" t="n">
        <f aca="false">IF(AF626&gt;=PARAMETER!$B$13,1,0)</f>
        <v>0</v>
      </c>
      <c r="AJ626" s="18" t="n">
        <f aca="false">IF(AND(AH626=1,AI626=1),1,0)</f>
        <v>0</v>
      </c>
    </row>
    <row r="627" customFormat="false" ht="15" hidden="false" customHeight="false" outlineLevel="0" collapsed="false">
      <c r="A627" s="16" t="str">
        <f aca="false">DATA!A627</f>
        <v>ITM10625</v>
      </c>
      <c r="B627" s="16" t="str">
        <f aca="false">DATA!B627</f>
        <v>Apparel</v>
      </c>
      <c r="C627" s="17" t="n">
        <f aca="false">DATA!C627</f>
        <v>124</v>
      </c>
      <c r="D627" s="17" t="n">
        <f aca="false">DATA!D627</f>
        <v>71</v>
      </c>
      <c r="E627" s="18" t="n">
        <f aca="false">DATA!F627</f>
        <v>4</v>
      </c>
      <c r="F627" s="19" t="n">
        <f aca="false">DATA!G627</f>
        <v>8.86</v>
      </c>
      <c r="G627" s="19" t="n">
        <f aca="false">DATA!H627</f>
        <v>3.38</v>
      </c>
      <c r="H627" s="18" t="n">
        <f aca="false">DATA!E627</f>
        <v>8</v>
      </c>
      <c r="I627" s="20" t="n">
        <f aca="false">F627*E627</f>
        <v>35.44</v>
      </c>
      <c r="J627" s="20" t="n">
        <f aca="false">PARAMETER!$B$4*G627*SQRT(E627)</f>
        <v>11.1192105181919</v>
      </c>
      <c r="K627" s="20" t="n">
        <f aca="false">I627+J627</f>
        <v>46.559210518192</v>
      </c>
      <c r="L627" s="20" t="n">
        <f aca="false">K627+F627*H627</f>
        <v>117.439210518192</v>
      </c>
      <c r="M627" s="16" t="str">
        <f aca="false">IF(C627&lt;=K627,"REORDER",IF(C627&gt;L627,"OVERSTOCK","OK"))</f>
        <v>OVERSTOCK</v>
      </c>
      <c r="N627" s="16" t="str">
        <f aca="false">IF(C627&lt;=D627,"REORDER","OK")</f>
        <v>OK</v>
      </c>
      <c r="O627" s="18" t="n">
        <f aca="false">IF(D627&lt;I627,1,0)</f>
        <v>0</v>
      </c>
      <c r="P627" s="20" t="n">
        <f aca="false">C627/F627</f>
        <v>13.9954853273138</v>
      </c>
      <c r="Q627" s="19" t="n">
        <f aca="false">DATA!N627</f>
        <v>77.79</v>
      </c>
      <c r="R627" s="19" t="n">
        <f aca="false">DATA!O627</f>
        <v>1.14</v>
      </c>
      <c r="S627" s="17" t="n">
        <f aca="false">C627*Q627</f>
        <v>9645.96</v>
      </c>
      <c r="T627" s="19" t="n">
        <f aca="false">C627*R627</f>
        <v>141.36</v>
      </c>
      <c r="U627" s="20" t="n">
        <f aca="false">MAX(0,C627-L627)</f>
        <v>6.56078948180806</v>
      </c>
      <c r="V627" s="17" t="n">
        <f aca="false">U627*Q627</f>
        <v>510.363813789849</v>
      </c>
      <c r="W627" s="19" t="n">
        <f aca="false">U627*R627</f>
        <v>7.47930000926119</v>
      </c>
      <c r="X627" s="20" t="n">
        <f aca="false">MAX(0,K627-C627)</f>
        <v>0</v>
      </c>
      <c r="Y627" s="17" t="n">
        <f aca="false">F627*PARAMETER!$B$5*Q627</f>
        <v>251565.081</v>
      </c>
      <c r="Z627" s="21" t="n">
        <f aca="false">SUMIF($Y$2:$Y$3205,"&gt;="&amp;Y627)/SUM($Y$2:$Y$3205)</f>
        <v>0.971879977904661</v>
      </c>
      <c r="AA627" s="16" t="str">
        <f aca="false">IF(Z627&lt;=PARAMETER!$B$7,"A",IF(Z627&lt;=PARAMETER!$B$8,"B","C"))</f>
        <v>C</v>
      </c>
      <c r="AB627" s="22" t="n">
        <f aca="false">G627/F627</f>
        <v>0.381489841986456</v>
      </c>
      <c r="AC627" s="16" t="str">
        <f aca="false">IF(AB627&lt;=PARAMETER!$B$9,"X",IF(AB627&lt;=PARAMETER!$B$10,"Y","Z"))</f>
        <v>Y</v>
      </c>
      <c r="AD627" s="16" t="str">
        <f aca="false">AA627&amp;AC627</f>
        <v>CY</v>
      </c>
      <c r="AE627" s="22" t="n">
        <f aca="false">DATA!I627</f>
        <v>0.47</v>
      </c>
      <c r="AF627" s="18" t="n">
        <f aca="false">DATA!L627</f>
        <v>174</v>
      </c>
      <c r="AG627" s="16" t="str">
        <f aca="false">DATA!K627</f>
        <v>C</v>
      </c>
      <c r="AH627" s="18" t="n">
        <f aca="false">IF(AE627&gt;=PARAMETER!$B$12,1,0)</f>
        <v>0</v>
      </c>
      <c r="AI627" s="18" t="n">
        <f aca="false">IF(AF627&gt;=PARAMETER!$B$13,1,0)</f>
        <v>1</v>
      </c>
      <c r="AJ627" s="18" t="n">
        <f aca="false">IF(AND(AH627=1,AI627=1),1,0)</f>
        <v>0</v>
      </c>
    </row>
    <row r="628" customFormat="false" ht="15" hidden="false" customHeight="false" outlineLevel="0" collapsed="false">
      <c r="A628" s="16" t="str">
        <f aca="false">DATA!A628</f>
        <v>ITM10626</v>
      </c>
      <c r="B628" s="16" t="str">
        <f aca="false">DATA!B628</f>
        <v>Pharma</v>
      </c>
      <c r="C628" s="17" t="n">
        <f aca="false">DATA!C628</f>
        <v>408</v>
      </c>
      <c r="D628" s="17" t="n">
        <f aca="false">DATA!D628</f>
        <v>56</v>
      </c>
      <c r="E628" s="18" t="n">
        <f aca="false">DATA!F628</f>
        <v>9</v>
      </c>
      <c r="F628" s="19" t="n">
        <f aca="false">DATA!G628</f>
        <v>32.73</v>
      </c>
      <c r="G628" s="19" t="n">
        <f aca="false">DATA!H628</f>
        <v>5.12</v>
      </c>
      <c r="H628" s="18" t="n">
        <f aca="false">DATA!E628</f>
        <v>12</v>
      </c>
      <c r="I628" s="20" t="n">
        <f aca="false">F628*E628</f>
        <v>294.57</v>
      </c>
      <c r="J628" s="20" t="n">
        <f aca="false">PARAMETER!$B$4*G628*SQRT(E628)</f>
        <v>25.2649517099746</v>
      </c>
      <c r="K628" s="20" t="n">
        <f aca="false">I628+J628</f>
        <v>319.834951709975</v>
      </c>
      <c r="L628" s="20" t="n">
        <f aca="false">K628+F628*H628</f>
        <v>712.594951709975</v>
      </c>
      <c r="M628" s="16" t="str">
        <f aca="false">IF(C628&lt;=K628,"REORDER",IF(C628&gt;L628,"OVERSTOCK","OK"))</f>
        <v>OK</v>
      </c>
      <c r="N628" s="16" t="str">
        <f aca="false">IF(C628&lt;=D628,"REORDER","OK")</f>
        <v>OK</v>
      </c>
      <c r="O628" s="18" t="n">
        <f aca="false">IF(D628&lt;I628,1,0)</f>
        <v>1</v>
      </c>
      <c r="P628" s="20" t="n">
        <f aca="false">C628/F628</f>
        <v>12.4656278643446</v>
      </c>
      <c r="Q628" s="19" t="n">
        <f aca="false">DATA!N628</f>
        <v>113.54</v>
      </c>
      <c r="R628" s="19" t="n">
        <f aca="false">DATA!O628</f>
        <v>1.91</v>
      </c>
      <c r="S628" s="17" t="n">
        <f aca="false">C628*Q628</f>
        <v>46324.32</v>
      </c>
      <c r="T628" s="19" t="n">
        <f aca="false">C628*R628</f>
        <v>779.28</v>
      </c>
      <c r="U628" s="20" t="n">
        <f aca="false">MAX(0,C628-L628)</f>
        <v>0</v>
      </c>
      <c r="V628" s="17" t="n">
        <f aca="false">U628*Q628</f>
        <v>0</v>
      </c>
      <c r="W628" s="19" t="n">
        <f aca="false">U628*R628</f>
        <v>0</v>
      </c>
      <c r="X628" s="20" t="n">
        <f aca="false">MAX(0,K628-C628)</f>
        <v>0</v>
      </c>
      <c r="Y628" s="17" t="n">
        <f aca="false">F628*PARAMETER!$B$5*Q628</f>
        <v>1356399.933</v>
      </c>
      <c r="Z628" s="21" t="n">
        <f aca="false">SUMIF($Y$2:$Y$3205,"&gt;="&amp;Y628)/SUM($Y$2:$Y$3205)</f>
        <v>0.584167180294543</v>
      </c>
      <c r="AA628" s="16" t="str">
        <f aca="false">IF(Z628&lt;=PARAMETER!$B$7,"A",IF(Z628&lt;=PARAMETER!$B$8,"B","C"))</f>
        <v>A</v>
      </c>
      <c r="AB628" s="22" t="n">
        <f aca="false">G628/F628</f>
        <v>0.156431408493737</v>
      </c>
      <c r="AC628" s="16" t="str">
        <f aca="false">IF(AB628&lt;=PARAMETER!$B$9,"X",IF(AB628&lt;=PARAMETER!$B$10,"Y","Z"))</f>
        <v>X</v>
      </c>
      <c r="AD628" s="16" t="str">
        <f aca="false">AA628&amp;AC628</f>
        <v>AX</v>
      </c>
      <c r="AE628" s="22" t="n">
        <f aca="false">DATA!I628</f>
        <v>0.61</v>
      </c>
      <c r="AF628" s="18" t="n">
        <f aca="false">DATA!L628</f>
        <v>58</v>
      </c>
      <c r="AG628" s="16" t="str">
        <f aca="false">DATA!K628</f>
        <v>A</v>
      </c>
      <c r="AH628" s="18" t="n">
        <f aca="false">IF(AE628&gt;=PARAMETER!$B$12,1,0)</f>
        <v>0</v>
      </c>
      <c r="AI628" s="18" t="n">
        <f aca="false">IF(AF628&gt;=PARAMETER!$B$13,1,0)</f>
        <v>0</v>
      </c>
      <c r="AJ628" s="18" t="n">
        <f aca="false">IF(AND(AH628=1,AI628=1),1,0)</f>
        <v>0</v>
      </c>
    </row>
    <row r="629" customFormat="false" ht="15" hidden="false" customHeight="false" outlineLevel="0" collapsed="false">
      <c r="A629" s="16" t="str">
        <f aca="false">DATA!A629</f>
        <v>ITM10627</v>
      </c>
      <c r="B629" s="16" t="str">
        <f aca="false">DATA!B629</f>
        <v>Apparel</v>
      </c>
      <c r="C629" s="17" t="n">
        <f aca="false">DATA!C629</f>
        <v>397</v>
      </c>
      <c r="D629" s="17" t="n">
        <f aca="false">DATA!D629</f>
        <v>86</v>
      </c>
      <c r="E629" s="18" t="n">
        <f aca="false">DATA!F629</f>
        <v>6</v>
      </c>
      <c r="F629" s="19" t="n">
        <f aca="false">DATA!G629</f>
        <v>46.54</v>
      </c>
      <c r="G629" s="19" t="n">
        <f aca="false">DATA!H629</f>
        <v>4.51</v>
      </c>
      <c r="H629" s="18" t="n">
        <f aca="false">DATA!E629</f>
        <v>9</v>
      </c>
      <c r="I629" s="20" t="n">
        <f aca="false">F629*E629</f>
        <v>279.24</v>
      </c>
      <c r="J629" s="20" t="n">
        <f aca="false">PARAMETER!$B$4*G629*SQRT(E629)</f>
        <v>18.171024915064</v>
      </c>
      <c r="K629" s="20" t="n">
        <f aca="false">I629+J629</f>
        <v>297.411024915064</v>
      </c>
      <c r="L629" s="20" t="n">
        <f aca="false">K629+F629*H629</f>
        <v>716.271024915064</v>
      </c>
      <c r="M629" s="16" t="str">
        <f aca="false">IF(C629&lt;=K629,"REORDER",IF(C629&gt;L629,"OVERSTOCK","OK"))</f>
        <v>OK</v>
      </c>
      <c r="N629" s="16" t="str">
        <f aca="false">IF(C629&lt;=D629,"REORDER","OK")</f>
        <v>OK</v>
      </c>
      <c r="O629" s="18" t="n">
        <f aca="false">IF(D629&lt;I629,1,0)</f>
        <v>1</v>
      </c>
      <c r="P629" s="20" t="n">
        <f aca="false">C629/F629</f>
        <v>8.53029651912333</v>
      </c>
      <c r="Q629" s="19" t="n">
        <f aca="false">DATA!N629</f>
        <v>73.46</v>
      </c>
      <c r="R629" s="19" t="n">
        <f aca="false">DATA!O629</f>
        <v>1.78</v>
      </c>
      <c r="S629" s="17" t="n">
        <f aca="false">C629*Q629</f>
        <v>29163.62</v>
      </c>
      <c r="T629" s="19" t="n">
        <f aca="false">C629*R629</f>
        <v>706.66</v>
      </c>
      <c r="U629" s="20" t="n">
        <f aca="false">MAX(0,C629-L629)</f>
        <v>0</v>
      </c>
      <c r="V629" s="17" t="n">
        <f aca="false">U629*Q629</f>
        <v>0</v>
      </c>
      <c r="W629" s="19" t="n">
        <f aca="false">U629*R629</f>
        <v>0</v>
      </c>
      <c r="X629" s="20" t="n">
        <f aca="false">MAX(0,K629-C629)</f>
        <v>0</v>
      </c>
      <c r="Y629" s="17" t="n">
        <f aca="false">F629*PARAMETER!$B$5*Q629</f>
        <v>1247872.366</v>
      </c>
      <c r="Z629" s="21" t="n">
        <f aca="false">SUMIF($Y$2:$Y$3205,"&gt;="&amp;Y629)/SUM($Y$2:$Y$3205)</f>
        <v>0.627692235703483</v>
      </c>
      <c r="AA629" s="16" t="str">
        <f aca="false">IF(Z629&lt;=PARAMETER!$B$7,"A",IF(Z629&lt;=PARAMETER!$B$8,"B","C"))</f>
        <v>A</v>
      </c>
      <c r="AB629" s="22" t="n">
        <f aca="false">G629/F629</f>
        <v>0.0969058874086807</v>
      </c>
      <c r="AC629" s="16" t="str">
        <f aca="false">IF(AB629&lt;=PARAMETER!$B$9,"X",IF(AB629&lt;=PARAMETER!$B$10,"Y","Z"))</f>
        <v>X</v>
      </c>
      <c r="AD629" s="16" t="str">
        <f aca="false">AA629&amp;AC629</f>
        <v>AX</v>
      </c>
      <c r="AE629" s="22" t="n">
        <f aca="false">DATA!I629</f>
        <v>0.59</v>
      </c>
      <c r="AF629" s="18" t="n">
        <f aca="false">DATA!L629</f>
        <v>59</v>
      </c>
      <c r="AG629" s="16" t="str">
        <f aca="false">DATA!K629</f>
        <v>A</v>
      </c>
      <c r="AH629" s="18" t="n">
        <f aca="false">IF(AE629&gt;=PARAMETER!$B$12,1,0)</f>
        <v>0</v>
      </c>
      <c r="AI629" s="18" t="n">
        <f aca="false">IF(AF629&gt;=PARAMETER!$B$13,1,0)</f>
        <v>0</v>
      </c>
      <c r="AJ629" s="18" t="n">
        <f aca="false">IF(AND(AH629=1,AI629=1),1,0)</f>
        <v>0</v>
      </c>
    </row>
    <row r="630" customFormat="false" ht="15" hidden="false" customHeight="false" outlineLevel="0" collapsed="false">
      <c r="A630" s="16" t="str">
        <f aca="false">DATA!A630</f>
        <v>ITM10628</v>
      </c>
      <c r="B630" s="16" t="str">
        <f aca="false">DATA!B630</f>
        <v>Pharma</v>
      </c>
      <c r="C630" s="17" t="n">
        <f aca="false">DATA!C630</f>
        <v>212</v>
      </c>
      <c r="D630" s="17" t="n">
        <f aca="false">DATA!D630</f>
        <v>97</v>
      </c>
      <c r="E630" s="18" t="n">
        <f aca="false">DATA!F630</f>
        <v>5</v>
      </c>
      <c r="F630" s="19" t="n">
        <f aca="false">DATA!G630</f>
        <v>8.53</v>
      </c>
      <c r="G630" s="19" t="n">
        <f aca="false">DATA!H630</f>
        <v>1.51</v>
      </c>
      <c r="H630" s="18" t="n">
        <f aca="false">DATA!E630</f>
        <v>14</v>
      </c>
      <c r="I630" s="20" t="n">
        <f aca="false">F630*E630</f>
        <v>42.65</v>
      </c>
      <c r="J630" s="20" t="n">
        <f aca="false">PARAMETER!$B$4*G630*SQRT(E630)</f>
        <v>5.55378682957986</v>
      </c>
      <c r="K630" s="20" t="n">
        <f aca="false">I630+J630</f>
        <v>48.2037868295799</v>
      </c>
      <c r="L630" s="20" t="n">
        <f aca="false">K630+F630*H630</f>
        <v>167.62378682958</v>
      </c>
      <c r="M630" s="16" t="str">
        <f aca="false">IF(C630&lt;=K630,"REORDER",IF(C630&gt;L630,"OVERSTOCK","OK"))</f>
        <v>OVERSTOCK</v>
      </c>
      <c r="N630" s="16" t="str">
        <f aca="false">IF(C630&lt;=D630,"REORDER","OK")</f>
        <v>OK</v>
      </c>
      <c r="O630" s="18" t="n">
        <f aca="false">IF(D630&lt;I630,1,0)</f>
        <v>0</v>
      </c>
      <c r="P630" s="20" t="n">
        <f aca="false">C630/F630</f>
        <v>24.8534583821805</v>
      </c>
      <c r="Q630" s="19" t="n">
        <f aca="false">DATA!N630</f>
        <v>68.74</v>
      </c>
      <c r="R630" s="19" t="n">
        <f aca="false">DATA!O630</f>
        <v>0.35</v>
      </c>
      <c r="S630" s="17" t="n">
        <f aca="false">C630*Q630</f>
        <v>14572.88</v>
      </c>
      <c r="T630" s="19" t="n">
        <f aca="false">C630*R630</f>
        <v>74.2</v>
      </c>
      <c r="U630" s="20" t="n">
        <f aca="false">MAX(0,C630-L630)</f>
        <v>44.3762131704202</v>
      </c>
      <c r="V630" s="17" t="n">
        <f aca="false">U630*Q630</f>
        <v>3050.42089333468</v>
      </c>
      <c r="W630" s="19" t="n">
        <f aca="false">U630*R630</f>
        <v>15.5316746096471</v>
      </c>
      <c r="X630" s="20" t="n">
        <f aca="false">MAX(0,K630-C630)</f>
        <v>0</v>
      </c>
      <c r="Y630" s="17" t="n">
        <f aca="false">F630*PARAMETER!$B$5*Q630</f>
        <v>214018.553</v>
      </c>
      <c r="Z630" s="21" t="n">
        <f aca="false">SUMIF($Y$2:$Y$3205,"&gt;="&amp;Y630)/SUM($Y$2:$Y$3205)</f>
        <v>0.980543498128573</v>
      </c>
      <c r="AA630" s="16" t="str">
        <f aca="false">IF(Z630&lt;=PARAMETER!$B$7,"A",IF(Z630&lt;=PARAMETER!$B$8,"B","C"))</f>
        <v>C</v>
      </c>
      <c r="AB630" s="22" t="n">
        <f aca="false">G630/F630</f>
        <v>0.177022274325909</v>
      </c>
      <c r="AC630" s="16" t="str">
        <f aca="false">IF(AB630&lt;=PARAMETER!$B$9,"X",IF(AB630&lt;=PARAMETER!$B$10,"Y","Z"))</f>
        <v>X</v>
      </c>
      <c r="AD630" s="16" t="str">
        <f aca="false">AA630&amp;AC630</f>
        <v>CX</v>
      </c>
      <c r="AE630" s="22" t="n">
        <f aca="false">DATA!I630</f>
        <v>0.63</v>
      </c>
      <c r="AF630" s="18" t="n">
        <f aca="false">DATA!L630</f>
        <v>173</v>
      </c>
      <c r="AG630" s="16" t="str">
        <f aca="false">DATA!K630</f>
        <v>C</v>
      </c>
      <c r="AH630" s="18" t="n">
        <f aca="false">IF(AE630&gt;=PARAMETER!$B$12,1,0)</f>
        <v>0</v>
      </c>
      <c r="AI630" s="18" t="n">
        <f aca="false">IF(AF630&gt;=PARAMETER!$B$13,1,0)</f>
        <v>1</v>
      </c>
      <c r="AJ630" s="18" t="n">
        <f aca="false">IF(AND(AH630=1,AI630=1),1,0)</f>
        <v>0</v>
      </c>
    </row>
    <row r="631" customFormat="false" ht="15" hidden="false" customHeight="false" outlineLevel="0" collapsed="false">
      <c r="A631" s="16" t="str">
        <f aca="false">DATA!A631</f>
        <v>ITM10629</v>
      </c>
      <c r="B631" s="16" t="str">
        <f aca="false">DATA!B631</f>
        <v>Pharma</v>
      </c>
      <c r="C631" s="17" t="n">
        <f aca="false">DATA!C631</f>
        <v>420</v>
      </c>
      <c r="D631" s="17" t="n">
        <f aca="false">DATA!D631</f>
        <v>70</v>
      </c>
      <c r="E631" s="18" t="n">
        <f aca="false">DATA!F631</f>
        <v>8</v>
      </c>
      <c r="F631" s="19" t="n">
        <f aca="false">DATA!G631</f>
        <v>9.82</v>
      </c>
      <c r="G631" s="19" t="n">
        <f aca="false">DATA!H631</f>
        <v>9.41</v>
      </c>
      <c r="H631" s="18" t="n">
        <f aca="false">DATA!E631</f>
        <v>12</v>
      </c>
      <c r="I631" s="20" t="n">
        <f aca="false">F631*E631</f>
        <v>78.56</v>
      </c>
      <c r="J631" s="20" t="n">
        <f aca="false">PARAMETER!$B$4*G631*SQRT(E631)</f>
        <v>43.77860046439</v>
      </c>
      <c r="K631" s="20" t="n">
        <f aca="false">I631+J631</f>
        <v>122.33860046439</v>
      </c>
      <c r="L631" s="20" t="n">
        <f aca="false">K631+F631*H631</f>
        <v>240.17860046439</v>
      </c>
      <c r="M631" s="16" t="str">
        <f aca="false">IF(C631&lt;=K631,"REORDER",IF(C631&gt;L631,"OVERSTOCK","OK"))</f>
        <v>OVERSTOCK</v>
      </c>
      <c r="N631" s="16" t="str">
        <f aca="false">IF(C631&lt;=D631,"REORDER","OK")</f>
        <v>OK</v>
      </c>
      <c r="O631" s="18" t="n">
        <f aca="false">IF(D631&lt;I631,1,0)</f>
        <v>1</v>
      </c>
      <c r="P631" s="20" t="n">
        <f aca="false">C631/F631</f>
        <v>42.7698574338086</v>
      </c>
      <c r="Q631" s="19" t="n">
        <f aca="false">DATA!N631</f>
        <v>63.52</v>
      </c>
      <c r="R631" s="19" t="n">
        <f aca="false">DATA!O631</f>
        <v>0.18</v>
      </c>
      <c r="S631" s="17" t="n">
        <f aca="false">C631*Q631</f>
        <v>26678.4</v>
      </c>
      <c r="T631" s="19" t="n">
        <f aca="false">C631*R631</f>
        <v>75.6</v>
      </c>
      <c r="U631" s="20" t="n">
        <f aca="false">MAX(0,C631-L631)</f>
        <v>179.82139953561</v>
      </c>
      <c r="V631" s="17" t="n">
        <f aca="false">U631*Q631</f>
        <v>11422.2552985019</v>
      </c>
      <c r="W631" s="19" t="n">
        <f aca="false">U631*R631</f>
        <v>32.3678519164098</v>
      </c>
      <c r="X631" s="20" t="n">
        <f aca="false">MAX(0,K631-C631)</f>
        <v>0</v>
      </c>
      <c r="Y631" s="17" t="n">
        <f aca="false">F631*PARAMETER!$B$5*Q631</f>
        <v>227674.736</v>
      </c>
      <c r="Z631" s="21" t="n">
        <f aca="false">SUMIF($Y$2:$Y$3205,"&gt;="&amp;Y631)/SUM($Y$2:$Y$3205)</f>
        <v>0.977596933573496</v>
      </c>
      <c r="AA631" s="16" t="str">
        <f aca="false">IF(Z631&lt;=PARAMETER!$B$7,"A",IF(Z631&lt;=PARAMETER!$B$8,"B","C"))</f>
        <v>C</v>
      </c>
      <c r="AB631" s="22" t="n">
        <f aca="false">G631/F631</f>
        <v>0.958248472505092</v>
      </c>
      <c r="AC631" s="16" t="str">
        <f aca="false">IF(AB631&lt;=PARAMETER!$B$9,"X",IF(AB631&lt;=PARAMETER!$B$10,"Y","Z"))</f>
        <v>Z</v>
      </c>
      <c r="AD631" s="16" t="str">
        <f aca="false">AA631&amp;AC631</f>
        <v>CZ</v>
      </c>
      <c r="AE631" s="22" t="n">
        <f aca="false">DATA!I631</f>
        <v>0.23</v>
      </c>
      <c r="AF631" s="18" t="n">
        <f aca="false">DATA!L631</f>
        <v>32</v>
      </c>
      <c r="AG631" s="16" t="str">
        <f aca="false">DATA!K631</f>
        <v>C</v>
      </c>
      <c r="AH631" s="18" t="n">
        <f aca="false">IF(AE631&gt;=PARAMETER!$B$12,1,0)</f>
        <v>0</v>
      </c>
      <c r="AI631" s="18" t="n">
        <f aca="false">IF(AF631&gt;=PARAMETER!$B$13,1,0)</f>
        <v>0</v>
      </c>
      <c r="AJ631" s="18" t="n">
        <f aca="false">IF(AND(AH631=1,AI631=1),1,0)</f>
        <v>0</v>
      </c>
    </row>
    <row r="632" customFormat="false" ht="15" hidden="false" customHeight="false" outlineLevel="0" collapsed="false">
      <c r="A632" s="16" t="str">
        <f aca="false">DATA!A632</f>
        <v>ITM10630</v>
      </c>
      <c r="B632" s="16" t="str">
        <f aca="false">DATA!B632</f>
        <v>Automotive</v>
      </c>
      <c r="C632" s="17" t="n">
        <f aca="false">DATA!C632</f>
        <v>297</v>
      </c>
      <c r="D632" s="17" t="n">
        <f aca="false">DATA!D632</f>
        <v>41</v>
      </c>
      <c r="E632" s="18" t="n">
        <f aca="false">DATA!F632</f>
        <v>5</v>
      </c>
      <c r="F632" s="19" t="n">
        <f aca="false">DATA!G632</f>
        <v>22.25</v>
      </c>
      <c r="G632" s="19" t="n">
        <f aca="false">DATA!H632</f>
        <v>0.92</v>
      </c>
      <c r="H632" s="18" t="n">
        <f aca="false">DATA!E632</f>
        <v>5</v>
      </c>
      <c r="I632" s="20" t="n">
        <f aca="false">F632*E632</f>
        <v>111.25</v>
      </c>
      <c r="J632" s="20" t="n">
        <f aca="false">PARAMETER!$B$4*G632*SQRT(E632)</f>
        <v>3.38376416106853</v>
      </c>
      <c r="K632" s="20" t="n">
        <f aca="false">I632+J632</f>
        <v>114.633764161069</v>
      </c>
      <c r="L632" s="20" t="n">
        <f aca="false">K632+F632*H632</f>
        <v>225.883764161069</v>
      </c>
      <c r="M632" s="16" t="str">
        <f aca="false">IF(C632&lt;=K632,"REORDER",IF(C632&gt;L632,"OVERSTOCK","OK"))</f>
        <v>OVERSTOCK</v>
      </c>
      <c r="N632" s="16" t="str">
        <f aca="false">IF(C632&lt;=D632,"REORDER","OK")</f>
        <v>OK</v>
      </c>
      <c r="O632" s="18" t="n">
        <f aca="false">IF(D632&lt;I632,1,0)</f>
        <v>1</v>
      </c>
      <c r="P632" s="20" t="n">
        <f aca="false">C632/F632</f>
        <v>13.3483146067416</v>
      </c>
      <c r="Q632" s="19" t="n">
        <f aca="false">DATA!N632</f>
        <v>53.28</v>
      </c>
      <c r="R632" s="19" t="n">
        <f aca="false">DATA!O632</f>
        <v>1.39</v>
      </c>
      <c r="S632" s="17" t="n">
        <f aca="false">C632*Q632</f>
        <v>15824.16</v>
      </c>
      <c r="T632" s="19" t="n">
        <f aca="false">C632*R632</f>
        <v>412.83</v>
      </c>
      <c r="U632" s="20" t="n">
        <f aca="false">MAX(0,C632-L632)</f>
        <v>71.1162358389315</v>
      </c>
      <c r="V632" s="17" t="n">
        <f aca="false">U632*Q632</f>
        <v>3789.07304549827</v>
      </c>
      <c r="W632" s="19" t="n">
        <f aca="false">U632*R632</f>
        <v>98.8515678161147</v>
      </c>
      <c r="X632" s="20" t="n">
        <f aca="false">MAX(0,K632-C632)</f>
        <v>0</v>
      </c>
      <c r="Y632" s="17" t="n">
        <f aca="false">F632*PARAMETER!$B$5*Q632</f>
        <v>432700.2</v>
      </c>
      <c r="Z632" s="21" t="n">
        <f aca="false">SUMIF($Y$2:$Y$3205,"&gt;="&amp;Y632)/SUM($Y$2:$Y$3205)</f>
        <v>0.926537455959634</v>
      </c>
      <c r="AA632" s="16" t="str">
        <f aca="false">IF(Z632&lt;=PARAMETER!$B$7,"A",IF(Z632&lt;=PARAMETER!$B$8,"B","C"))</f>
        <v>B</v>
      </c>
      <c r="AB632" s="22" t="n">
        <f aca="false">G632/F632</f>
        <v>0.0413483146067416</v>
      </c>
      <c r="AC632" s="16" t="str">
        <f aca="false">IF(AB632&lt;=PARAMETER!$B$9,"X",IF(AB632&lt;=PARAMETER!$B$10,"Y","Z"))</f>
        <v>X</v>
      </c>
      <c r="AD632" s="16" t="str">
        <f aca="false">AA632&amp;AC632</f>
        <v>BX</v>
      </c>
      <c r="AE632" s="22" t="n">
        <f aca="false">DATA!I632</f>
        <v>0.73</v>
      </c>
      <c r="AF632" s="18" t="n">
        <f aca="false">DATA!L632</f>
        <v>75</v>
      </c>
      <c r="AG632" s="16" t="str">
        <f aca="false">DATA!K632</f>
        <v>D</v>
      </c>
      <c r="AH632" s="18" t="n">
        <f aca="false">IF(AE632&gt;=PARAMETER!$B$12,1,0)</f>
        <v>0</v>
      </c>
      <c r="AI632" s="18" t="n">
        <f aca="false">IF(AF632&gt;=PARAMETER!$B$13,1,0)</f>
        <v>0</v>
      </c>
      <c r="AJ632" s="18" t="n">
        <f aca="false">IF(AND(AH632=1,AI632=1),1,0)</f>
        <v>0</v>
      </c>
    </row>
    <row r="633" customFormat="false" ht="15" hidden="false" customHeight="false" outlineLevel="0" collapsed="false">
      <c r="A633" s="16" t="str">
        <f aca="false">DATA!A633</f>
        <v>ITM10631</v>
      </c>
      <c r="B633" s="16" t="str">
        <f aca="false">DATA!B633</f>
        <v>Electronics</v>
      </c>
      <c r="C633" s="17" t="n">
        <f aca="false">DATA!C633</f>
        <v>373</v>
      </c>
      <c r="D633" s="17" t="n">
        <f aca="false">DATA!D633</f>
        <v>22</v>
      </c>
      <c r="E633" s="18" t="n">
        <f aca="false">DATA!F633</f>
        <v>9</v>
      </c>
      <c r="F633" s="19" t="n">
        <f aca="false">DATA!G633</f>
        <v>40.54</v>
      </c>
      <c r="G633" s="19" t="n">
        <f aca="false">DATA!H633</f>
        <v>7.62</v>
      </c>
      <c r="H633" s="18" t="n">
        <f aca="false">DATA!E633</f>
        <v>10</v>
      </c>
      <c r="I633" s="20" t="n">
        <f aca="false">F633*E633</f>
        <v>364.86</v>
      </c>
      <c r="J633" s="20" t="n">
        <f aca="false">PARAMETER!$B$4*G633*SQRT(E633)</f>
        <v>37.6013539121106</v>
      </c>
      <c r="K633" s="20" t="n">
        <f aca="false">I633+J633</f>
        <v>402.461353912111</v>
      </c>
      <c r="L633" s="20" t="n">
        <f aca="false">K633+F633*H633</f>
        <v>807.861353912111</v>
      </c>
      <c r="M633" s="16" t="str">
        <f aca="false">IF(C633&lt;=K633,"REORDER",IF(C633&gt;L633,"OVERSTOCK","OK"))</f>
        <v>REORDER</v>
      </c>
      <c r="N633" s="16" t="str">
        <f aca="false">IF(C633&lt;=D633,"REORDER","OK")</f>
        <v>OK</v>
      </c>
      <c r="O633" s="18" t="n">
        <f aca="false">IF(D633&lt;I633,1,0)</f>
        <v>1</v>
      </c>
      <c r="P633" s="20" t="n">
        <f aca="false">C633/F633</f>
        <v>9.20078934385792</v>
      </c>
      <c r="Q633" s="19" t="n">
        <f aca="false">DATA!N633</f>
        <v>171.29</v>
      </c>
      <c r="R633" s="19" t="n">
        <f aca="false">DATA!O633</f>
        <v>0.19</v>
      </c>
      <c r="S633" s="17" t="n">
        <f aca="false">C633*Q633</f>
        <v>63891.17</v>
      </c>
      <c r="T633" s="19" t="n">
        <f aca="false">C633*R633</f>
        <v>70.87</v>
      </c>
      <c r="U633" s="20" t="n">
        <f aca="false">MAX(0,C633-L633)</f>
        <v>0</v>
      </c>
      <c r="V633" s="17" t="n">
        <f aca="false">U633*Q633</f>
        <v>0</v>
      </c>
      <c r="W633" s="19" t="n">
        <f aca="false">U633*R633</f>
        <v>0</v>
      </c>
      <c r="X633" s="20" t="n">
        <f aca="false">MAX(0,K633-C633)</f>
        <v>29.4613539121107</v>
      </c>
      <c r="Y633" s="17" t="n">
        <f aca="false">F633*PARAMETER!$B$5*Q633</f>
        <v>2534595.259</v>
      </c>
      <c r="Z633" s="21" t="n">
        <f aca="false">SUMIF($Y$2:$Y$3205,"&gt;="&amp;Y633)/SUM($Y$2:$Y$3205)</f>
        <v>0.175195246077498</v>
      </c>
      <c r="AA633" s="16" t="str">
        <f aca="false">IF(Z633&lt;=PARAMETER!$B$7,"A",IF(Z633&lt;=PARAMETER!$B$8,"B","C"))</f>
        <v>A</v>
      </c>
      <c r="AB633" s="22" t="n">
        <f aca="false">G633/F633</f>
        <v>0.187962506166749</v>
      </c>
      <c r="AC633" s="16" t="str">
        <f aca="false">IF(AB633&lt;=PARAMETER!$B$9,"X",IF(AB633&lt;=PARAMETER!$B$10,"Y","Z"))</f>
        <v>X</v>
      </c>
      <c r="AD633" s="16" t="str">
        <f aca="false">AA633&amp;AC633</f>
        <v>AX</v>
      </c>
      <c r="AE633" s="22" t="n">
        <f aca="false">DATA!I633</f>
        <v>0.23</v>
      </c>
      <c r="AF633" s="18" t="n">
        <f aca="false">DATA!L633</f>
        <v>124</v>
      </c>
      <c r="AG633" s="16" t="str">
        <f aca="false">DATA!K633</f>
        <v>D</v>
      </c>
      <c r="AH633" s="18" t="n">
        <f aca="false">IF(AE633&gt;=PARAMETER!$B$12,1,0)</f>
        <v>0</v>
      </c>
      <c r="AI633" s="18" t="n">
        <f aca="false">IF(AF633&gt;=PARAMETER!$B$13,1,0)</f>
        <v>1</v>
      </c>
      <c r="AJ633" s="18" t="n">
        <f aca="false">IF(AND(AH633=1,AI633=1),1,0)</f>
        <v>0</v>
      </c>
    </row>
    <row r="634" customFormat="false" ht="15" hidden="false" customHeight="false" outlineLevel="0" collapsed="false">
      <c r="A634" s="16" t="str">
        <f aca="false">DATA!A634</f>
        <v>ITM10632</v>
      </c>
      <c r="B634" s="16" t="str">
        <f aca="false">DATA!B634</f>
        <v>Pharma</v>
      </c>
      <c r="C634" s="17" t="n">
        <f aca="false">DATA!C634</f>
        <v>256</v>
      </c>
      <c r="D634" s="17" t="n">
        <f aca="false">DATA!D634</f>
        <v>10</v>
      </c>
      <c r="E634" s="18" t="n">
        <f aca="false">DATA!F634</f>
        <v>8</v>
      </c>
      <c r="F634" s="19" t="n">
        <f aca="false">DATA!G634</f>
        <v>15.4</v>
      </c>
      <c r="G634" s="19" t="n">
        <f aca="false">DATA!H634</f>
        <v>1.18</v>
      </c>
      <c r="H634" s="18" t="n">
        <f aca="false">DATA!E634</f>
        <v>5</v>
      </c>
      <c r="I634" s="20" t="n">
        <f aca="false">F634*E634</f>
        <v>123.2</v>
      </c>
      <c r="J634" s="20" t="n">
        <f aca="false">PARAMETER!$B$4*G634*SQRT(E634)</f>
        <v>5.4897713653539</v>
      </c>
      <c r="K634" s="20" t="n">
        <f aca="false">I634+J634</f>
        <v>128.689771365354</v>
      </c>
      <c r="L634" s="20" t="n">
        <f aca="false">K634+F634*H634</f>
        <v>205.689771365354</v>
      </c>
      <c r="M634" s="16" t="str">
        <f aca="false">IF(C634&lt;=K634,"REORDER",IF(C634&gt;L634,"OVERSTOCK","OK"))</f>
        <v>OVERSTOCK</v>
      </c>
      <c r="N634" s="16" t="str">
        <f aca="false">IF(C634&lt;=D634,"REORDER","OK")</f>
        <v>OK</v>
      </c>
      <c r="O634" s="18" t="n">
        <f aca="false">IF(D634&lt;I634,1,0)</f>
        <v>1</v>
      </c>
      <c r="P634" s="20" t="n">
        <f aca="false">C634/F634</f>
        <v>16.6233766233766</v>
      </c>
      <c r="Q634" s="19" t="n">
        <f aca="false">DATA!N634</f>
        <v>185.5</v>
      </c>
      <c r="R634" s="19" t="n">
        <f aca="false">DATA!O634</f>
        <v>0.21</v>
      </c>
      <c r="S634" s="17" t="n">
        <f aca="false">C634*Q634</f>
        <v>47488</v>
      </c>
      <c r="T634" s="19" t="n">
        <f aca="false">C634*R634</f>
        <v>53.76</v>
      </c>
      <c r="U634" s="20" t="n">
        <f aca="false">MAX(0,C634-L634)</f>
        <v>50.3102286346461</v>
      </c>
      <c r="V634" s="17" t="n">
        <f aca="false">U634*Q634</f>
        <v>9332.54741172685</v>
      </c>
      <c r="W634" s="19" t="n">
        <f aca="false">U634*R634</f>
        <v>10.5651480132757</v>
      </c>
      <c r="X634" s="20" t="n">
        <f aca="false">MAX(0,K634-C634)</f>
        <v>0</v>
      </c>
      <c r="Y634" s="17" t="n">
        <f aca="false">F634*PARAMETER!$B$5*Q634</f>
        <v>1042695.5</v>
      </c>
      <c r="Z634" s="21" t="n">
        <f aca="false">SUMIF($Y$2:$Y$3205,"&gt;="&amp;Y634)/SUM($Y$2:$Y$3205)</f>
        <v>0.70947308406198</v>
      </c>
      <c r="AA634" s="16" t="str">
        <f aca="false">IF(Z634&lt;=PARAMETER!$B$7,"A",IF(Z634&lt;=PARAMETER!$B$8,"B","C"))</f>
        <v>A</v>
      </c>
      <c r="AB634" s="22" t="n">
        <f aca="false">G634/F634</f>
        <v>0.0766233766233766</v>
      </c>
      <c r="AC634" s="16" t="str">
        <f aca="false">IF(AB634&lt;=PARAMETER!$B$9,"X",IF(AB634&lt;=PARAMETER!$B$10,"Y","Z"))</f>
        <v>X</v>
      </c>
      <c r="AD634" s="16" t="str">
        <f aca="false">AA634&amp;AC634</f>
        <v>AX</v>
      </c>
      <c r="AE634" s="22" t="n">
        <f aca="false">DATA!I634</f>
        <v>0.11</v>
      </c>
      <c r="AF634" s="18" t="n">
        <f aca="false">DATA!L634</f>
        <v>37</v>
      </c>
      <c r="AG634" s="16" t="str">
        <f aca="false">DATA!K634</f>
        <v>C</v>
      </c>
      <c r="AH634" s="18" t="n">
        <f aca="false">IF(AE634&gt;=PARAMETER!$B$12,1,0)</f>
        <v>0</v>
      </c>
      <c r="AI634" s="18" t="n">
        <f aca="false">IF(AF634&gt;=PARAMETER!$B$13,1,0)</f>
        <v>0</v>
      </c>
      <c r="AJ634" s="18" t="n">
        <f aca="false">IF(AND(AH634=1,AI634=1),1,0)</f>
        <v>0</v>
      </c>
    </row>
    <row r="635" customFormat="false" ht="15" hidden="false" customHeight="false" outlineLevel="0" collapsed="false">
      <c r="A635" s="16" t="str">
        <f aca="false">DATA!A635</f>
        <v>ITM10633</v>
      </c>
      <c r="B635" s="16" t="str">
        <f aca="false">DATA!B635</f>
        <v>Groceries</v>
      </c>
      <c r="C635" s="17" t="n">
        <f aca="false">DATA!C635</f>
        <v>444</v>
      </c>
      <c r="D635" s="17" t="n">
        <f aca="false">DATA!D635</f>
        <v>43</v>
      </c>
      <c r="E635" s="18" t="n">
        <f aca="false">DATA!F635</f>
        <v>5</v>
      </c>
      <c r="F635" s="19" t="n">
        <f aca="false">DATA!G635</f>
        <v>13.44</v>
      </c>
      <c r="G635" s="19" t="n">
        <f aca="false">DATA!H635</f>
        <v>4.94</v>
      </c>
      <c r="H635" s="18" t="n">
        <f aca="false">DATA!E635</f>
        <v>3</v>
      </c>
      <c r="I635" s="20" t="n">
        <f aca="false">F635*E635</f>
        <v>67.2</v>
      </c>
      <c r="J635" s="20" t="n">
        <f aca="false">PARAMETER!$B$4*G635*SQRT(E635)</f>
        <v>18.1693423431288</v>
      </c>
      <c r="K635" s="20" t="n">
        <f aca="false">I635+J635</f>
        <v>85.3693423431288</v>
      </c>
      <c r="L635" s="20" t="n">
        <f aca="false">K635+F635*H635</f>
        <v>125.689342343129</v>
      </c>
      <c r="M635" s="16" t="str">
        <f aca="false">IF(C635&lt;=K635,"REORDER",IF(C635&gt;L635,"OVERSTOCK","OK"))</f>
        <v>OVERSTOCK</v>
      </c>
      <c r="N635" s="16" t="str">
        <f aca="false">IF(C635&lt;=D635,"REORDER","OK")</f>
        <v>OK</v>
      </c>
      <c r="O635" s="18" t="n">
        <f aca="false">IF(D635&lt;I635,1,0)</f>
        <v>1</v>
      </c>
      <c r="P635" s="20" t="n">
        <f aca="false">C635/F635</f>
        <v>33.0357142857143</v>
      </c>
      <c r="Q635" s="19" t="n">
        <f aca="false">DATA!N635</f>
        <v>143.03</v>
      </c>
      <c r="R635" s="19" t="n">
        <f aca="false">DATA!O635</f>
        <v>0.4</v>
      </c>
      <c r="S635" s="17" t="n">
        <f aca="false">C635*Q635</f>
        <v>63505.32</v>
      </c>
      <c r="T635" s="19" t="n">
        <f aca="false">C635*R635</f>
        <v>177.6</v>
      </c>
      <c r="U635" s="20" t="n">
        <f aca="false">MAX(0,C635-L635)</f>
        <v>318.310657656871</v>
      </c>
      <c r="V635" s="17" t="n">
        <f aca="false">U635*Q635</f>
        <v>45527.9733646623</v>
      </c>
      <c r="W635" s="19" t="n">
        <f aca="false">U635*R635</f>
        <v>127.324263062748</v>
      </c>
      <c r="X635" s="20" t="n">
        <f aca="false">MAX(0,K635-C635)</f>
        <v>0</v>
      </c>
      <c r="Y635" s="17" t="n">
        <f aca="false">F635*PARAMETER!$B$5*Q635</f>
        <v>701647.968</v>
      </c>
      <c r="Z635" s="21" t="n">
        <f aca="false">SUMIF($Y$2:$Y$3205,"&gt;="&amp;Y635)/SUM($Y$2:$Y$3205)</f>
        <v>0.843887353646171</v>
      </c>
      <c r="AA635" s="16" t="str">
        <f aca="false">IF(Z635&lt;=PARAMETER!$B$7,"A",IF(Z635&lt;=PARAMETER!$B$8,"B","C"))</f>
        <v>B</v>
      </c>
      <c r="AB635" s="22" t="n">
        <f aca="false">G635/F635</f>
        <v>0.367559523809524</v>
      </c>
      <c r="AC635" s="16" t="str">
        <f aca="false">IF(AB635&lt;=PARAMETER!$B$9,"X",IF(AB635&lt;=PARAMETER!$B$10,"Y","Z"))</f>
        <v>Y</v>
      </c>
      <c r="AD635" s="16" t="str">
        <f aca="false">AA635&amp;AC635</f>
        <v>BY</v>
      </c>
      <c r="AE635" s="22" t="n">
        <f aca="false">DATA!I635</f>
        <v>0.66</v>
      </c>
      <c r="AF635" s="18" t="n">
        <f aca="false">DATA!L635</f>
        <v>29</v>
      </c>
      <c r="AG635" s="16" t="str">
        <f aca="false">DATA!K635</f>
        <v>C</v>
      </c>
      <c r="AH635" s="18" t="n">
        <f aca="false">IF(AE635&gt;=PARAMETER!$B$12,1,0)</f>
        <v>0</v>
      </c>
      <c r="AI635" s="18" t="n">
        <f aca="false">IF(AF635&gt;=PARAMETER!$B$13,1,0)</f>
        <v>0</v>
      </c>
      <c r="AJ635" s="18" t="n">
        <f aca="false">IF(AND(AH635=1,AI635=1),1,0)</f>
        <v>0</v>
      </c>
    </row>
    <row r="636" customFormat="false" ht="15" hidden="false" customHeight="false" outlineLevel="0" collapsed="false">
      <c r="A636" s="16" t="str">
        <f aca="false">DATA!A636</f>
        <v>ITM10634</v>
      </c>
      <c r="B636" s="16" t="str">
        <f aca="false">DATA!B636</f>
        <v>Electronics</v>
      </c>
      <c r="C636" s="17" t="n">
        <f aca="false">DATA!C636</f>
        <v>240</v>
      </c>
      <c r="D636" s="17" t="n">
        <f aca="false">DATA!D636</f>
        <v>71</v>
      </c>
      <c r="E636" s="18" t="n">
        <f aca="false">DATA!F636</f>
        <v>6</v>
      </c>
      <c r="F636" s="19" t="n">
        <f aca="false">DATA!G636</f>
        <v>31.38</v>
      </c>
      <c r="G636" s="19" t="n">
        <f aca="false">DATA!H636</f>
        <v>2.17</v>
      </c>
      <c r="H636" s="18" t="n">
        <f aca="false">DATA!E636</f>
        <v>12</v>
      </c>
      <c r="I636" s="20" t="n">
        <f aca="false">F636*E636</f>
        <v>188.28</v>
      </c>
      <c r="J636" s="20" t="n">
        <f aca="false">PARAMETER!$B$4*G636*SQRT(E636)</f>
        <v>8.74304303008622</v>
      </c>
      <c r="K636" s="20" t="n">
        <f aca="false">I636+J636</f>
        <v>197.023043030086</v>
      </c>
      <c r="L636" s="20" t="n">
        <f aca="false">K636+F636*H636</f>
        <v>573.583043030086</v>
      </c>
      <c r="M636" s="16" t="str">
        <f aca="false">IF(C636&lt;=K636,"REORDER",IF(C636&gt;L636,"OVERSTOCK","OK"))</f>
        <v>OK</v>
      </c>
      <c r="N636" s="16" t="str">
        <f aca="false">IF(C636&lt;=D636,"REORDER","OK")</f>
        <v>OK</v>
      </c>
      <c r="O636" s="18" t="n">
        <f aca="false">IF(D636&lt;I636,1,0)</f>
        <v>1</v>
      </c>
      <c r="P636" s="20" t="n">
        <f aca="false">C636/F636</f>
        <v>7.64818355640535</v>
      </c>
      <c r="Q636" s="19" t="n">
        <f aca="false">DATA!N636</f>
        <v>15.7</v>
      </c>
      <c r="R636" s="19" t="n">
        <f aca="false">DATA!O636</f>
        <v>0.77</v>
      </c>
      <c r="S636" s="17" t="n">
        <f aca="false">C636*Q636</f>
        <v>3768</v>
      </c>
      <c r="T636" s="19" t="n">
        <f aca="false">C636*R636</f>
        <v>184.8</v>
      </c>
      <c r="U636" s="20" t="n">
        <f aca="false">MAX(0,C636-L636)</f>
        <v>0</v>
      </c>
      <c r="V636" s="17" t="n">
        <f aca="false">U636*Q636</f>
        <v>0</v>
      </c>
      <c r="W636" s="19" t="n">
        <f aca="false">U636*R636</f>
        <v>0</v>
      </c>
      <c r="X636" s="20" t="n">
        <f aca="false">MAX(0,K636-C636)</f>
        <v>0</v>
      </c>
      <c r="Y636" s="17" t="n">
        <f aca="false">F636*PARAMETER!$B$5*Q636</f>
        <v>179823.09</v>
      </c>
      <c r="Z636" s="21" t="n">
        <f aca="false">SUMIF($Y$2:$Y$3205,"&gt;="&amp;Y636)/SUM($Y$2:$Y$3205)</f>
        <v>0.986563429434175</v>
      </c>
      <c r="AA636" s="16" t="str">
        <f aca="false">IF(Z636&lt;=PARAMETER!$B$7,"A",IF(Z636&lt;=PARAMETER!$B$8,"B","C"))</f>
        <v>C</v>
      </c>
      <c r="AB636" s="22" t="n">
        <f aca="false">G636/F636</f>
        <v>0.0691523263224984</v>
      </c>
      <c r="AC636" s="16" t="str">
        <f aca="false">IF(AB636&lt;=PARAMETER!$B$9,"X",IF(AB636&lt;=PARAMETER!$B$10,"Y","Z"))</f>
        <v>X</v>
      </c>
      <c r="AD636" s="16" t="str">
        <f aca="false">AA636&amp;AC636</f>
        <v>CX</v>
      </c>
      <c r="AE636" s="22" t="n">
        <f aca="false">DATA!I636</f>
        <v>0.21</v>
      </c>
      <c r="AF636" s="18" t="n">
        <f aca="false">DATA!L636</f>
        <v>130</v>
      </c>
      <c r="AG636" s="16" t="str">
        <f aca="false">DATA!K636</f>
        <v>C</v>
      </c>
      <c r="AH636" s="18" t="n">
        <f aca="false">IF(AE636&gt;=PARAMETER!$B$12,1,0)</f>
        <v>0</v>
      </c>
      <c r="AI636" s="18" t="n">
        <f aca="false">IF(AF636&gt;=PARAMETER!$B$13,1,0)</f>
        <v>1</v>
      </c>
      <c r="AJ636" s="18" t="n">
        <f aca="false">IF(AND(AH636=1,AI636=1),1,0)</f>
        <v>0</v>
      </c>
    </row>
    <row r="637" customFormat="false" ht="15" hidden="false" customHeight="false" outlineLevel="0" collapsed="false">
      <c r="A637" s="16" t="str">
        <f aca="false">DATA!A637</f>
        <v>ITM10635</v>
      </c>
      <c r="B637" s="16" t="str">
        <f aca="false">DATA!B637</f>
        <v>Electronics</v>
      </c>
      <c r="C637" s="17" t="n">
        <f aca="false">DATA!C637</f>
        <v>87</v>
      </c>
      <c r="D637" s="17" t="n">
        <f aca="false">DATA!D637</f>
        <v>88</v>
      </c>
      <c r="E637" s="18" t="n">
        <f aca="false">DATA!F637</f>
        <v>6</v>
      </c>
      <c r="F637" s="19" t="n">
        <f aca="false">DATA!G637</f>
        <v>27.25</v>
      </c>
      <c r="G637" s="19" t="n">
        <f aca="false">DATA!H637</f>
        <v>1.84</v>
      </c>
      <c r="H637" s="18" t="n">
        <f aca="false">DATA!E637</f>
        <v>14</v>
      </c>
      <c r="I637" s="20" t="n">
        <f aca="false">F637*E637</f>
        <v>163.5</v>
      </c>
      <c r="J637" s="20" t="n">
        <f aca="false">PARAMETER!$B$4*G637*SQRT(E637)</f>
        <v>7.4134558411791</v>
      </c>
      <c r="K637" s="20" t="n">
        <f aca="false">I637+J637</f>
        <v>170.913455841179</v>
      </c>
      <c r="L637" s="20" t="n">
        <f aca="false">K637+F637*H637</f>
        <v>552.413455841179</v>
      </c>
      <c r="M637" s="16" t="str">
        <f aca="false">IF(C637&lt;=K637,"REORDER",IF(C637&gt;L637,"OVERSTOCK","OK"))</f>
        <v>REORDER</v>
      </c>
      <c r="N637" s="16" t="str">
        <f aca="false">IF(C637&lt;=D637,"REORDER","OK")</f>
        <v>REORDER</v>
      </c>
      <c r="O637" s="18" t="n">
        <f aca="false">IF(D637&lt;I637,1,0)</f>
        <v>1</v>
      </c>
      <c r="P637" s="20" t="n">
        <f aca="false">C637/F637</f>
        <v>3.19266055045872</v>
      </c>
      <c r="Q637" s="19" t="n">
        <f aca="false">DATA!N637</f>
        <v>159.38</v>
      </c>
      <c r="R637" s="19" t="n">
        <f aca="false">DATA!O637</f>
        <v>0.93</v>
      </c>
      <c r="S637" s="17" t="n">
        <f aca="false">C637*Q637</f>
        <v>13866.06</v>
      </c>
      <c r="T637" s="19" t="n">
        <f aca="false">C637*R637</f>
        <v>80.91</v>
      </c>
      <c r="U637" s="20" t="n">
        <f aca="false">MAX(0,C637-L637)</f>
        <v>0</v>
      </c>
      <c r="V637" s="17" t="n">
        <f aca="false">U637*Q637</f>
        <v>0</v>
      </c>
      <c r="W637" s="19" t="n">
        <f aca="false">U637*R637</f>
        <v>0</v>
      </c>
      <c r="X637" s="20" t="n">
        <f aca="false">MAX(0,K637-C637)</f>
        <v>83.9134558411791</v>
      </c>
      <c r="Y637" s="17" t="n">
        <f aca="false">F637*PARAMETER!$B$5*Q637</f>
        <v>1585233.325</v>
      </c>
      <c r="Z637" s="21" t="n">
        <f aca="false">SUMIF($Y$2:$Y$3205,"&gt;="&amp;Y637)/SUM($Y$2:$Y$3205)</f>
        <v>0.487894786740193</v>
      </c>
      <c r="AA637" s="16" t="str">
        <f aca="false">IF(Z637&lt;=PARAMETER!$B$7,"A",IF(Z637&lt;=PARAMETER!$B$8,"B","C"))</f>
        <v>A</v>
      </c>
      <c r="AB637" s="22" t="n">
        <f aca="false">G637/F637</f>
        <v>0.0675229357798165</v>
      </c>
      <c r="AC637" s="16" t="str">
        <f aca="false">IF(AB637&lt;=PARAMETER!$B$9,"X",IF(AB637&lt;=PARAMETER!$B$10,"Y","Z"))</f>
        <v>X</v>
      </c>
      <c r="AD637" s="16" t="str">
        <f aca="false">AA637&amp;AC637</f>
        <v>AX</v>
      </c>
      <c r="AE637" s="22" t="n">
        <f aca="false">DATA!I637</f>
        <v>0.79</v>
      </c>
      <c r="AF637" s="18" t="n">
        <f aca="false">DATA!L637</f>
        <v>106</v>
      </c>
      <c r="AG637" s="16" t="str">
        <f aca="false">DATA!K637</f>
        <v>C</v>
      </c>
      <c r="AH637" s="18" t="n">
        <f aca="false">IF(AE637&gt;=PARAMETER!$B$12,1,0)</f>
        <v>1</v>
      </c>
      <c r="AI637" s="18" t="n">
        <f aca="false">IF(AF637&gt;=PARAMETER!$B$13,1,0)</f>
        <v>1</v>
      </c>
      <c r="AJ637" s="18" t="n">
        <f aca="false">IF(AND(AH637=1,AI637=1),1,0)</f>
        <v>1</v>
      </c>
    </row>
    <row r="638" customFormat="false" ht="15" hidden="false" customHeight="false" outlineLevel="0" collapsed="false">
      <c r="A638" s="16" t="str">
        <f aca="false">DATA!A638</f>
        <v>ITM10636</v>
      </c>
      <c r="B638" s="16" t="str">
        <f aca="false">DATA!B638</f>
        <v>Electronics</v>
      </c>
      <c r="C638" s="17" t="n">
        <f aca="false">DATA!C638</f>
        <v>216</v>
      </c>
      <c r="D638" s="17" t="n">
        <f aca="false">DATA!D638</f>
        <v>87</v>
      </c>
      <c r="E638" s="18" t="n">
        <f aca="false">DATA!F638</f>
        <v>6</v>
      </c>
      <c r="F638" s="19" t="n">
        <f aca="false">DATA!G638</f>
        <v>3.95</v>
      </c>
      <c r="G638" s="19" t="n">
        <f aca="false">DATA!H638</f>
        <v>1.7</v>
      </c>
      <c r="H638" s="18" t="n">
        <f aca="false">DATA!E638</f>
        <v>7</v>
      </c>
      <c r="I638" s="20" t="n">
        <f aca="false">F638*E638</f>
        <v>23.7</v>
      </c>
      <c r="J638" s="20" t="n">
        <f aca="false">PARAMETER!$B$4*G638*SQRT(E638)</f>
        <v>6.84938854891547</v>
      </c>
      <c r="K638" s="20" t="n">
        <f aca="false">I638+J638</f>
        <v>30.5493885489155</v>
      </c>
      <c r="L638" s="20" t="n">
        <f aca="false">K638+F638*H638</f>
        <v>58.1993885489155</v>
      </c>
      <c r="M638" s="16" t="str">
        <f aca="false">IF(C638&lt;=K638,"REORDER",IF(C638&gt;L638,"OVERSTOCK","OK"))</f>
        <v>OVERSTOCK</v>
      </c>
      <c r="N638" s="16" t="str">
        <f aca="false">IF(C638&lt;=D638,"REORDER","OK")</f>
        <v>OK</v>
      </c>
      <c r="O638" s="18" t="n">
        <f aca="false">IF(D638&lt;I638,1,0)</f>
        <v>0</v>
      </c>
      <c r="P638" s="20" t="n">
        <f aca="false">C638/F638</f>
        <v>54.6835443037975</v>
      </c>
      <c r="Q638" s="19" t="n">
        <f aca="false">DATA!N638</f>
        <v>111.07</v>
      </c>
      <c r="R638" s="19" t="n">
        <f aca="false">DATA!O638</f>
        <v>1.09</v>
      </c>
      <c r="S638" s="17" t="n">
        <f aca="false">C638*Q638</f>
        <v>23991.12</v>
      </c>
      <c r="T638" s="19" t="n">
        <f aca="false">C638*R638</f>
        <v>235.44</v>
      </c>
      <c r="U638" s="20" t="n">
        <f aca="false">MAX(0,C638-L638)</f>
        <v>157.800611451085</v>
      </c>
      <c r="V638" s="17" t="n">
        <f aca="false">U638*Q638</f>
        <v>17526.913913872</v>
      </c>
      <c r="W638" s="19" t="n">
        <f aca="false">U638*R638</f>
        <v>172.002666481682</v>
      </c>
      <c r="X638" s="20" t="n">
        <f aca="false">MAX(0,K638-C638)</f>
        <v>0</v>
      </c>
      <c r="Y638" s="17" t="n">
        <f aca="false">F638*PARAMETER!$B$5*Q638</f>
        <v>160135.1725</v>
      </c>
      <c r="Z638" s="21" t="n">
        <f aca="false">SUMIF($Y$2:$Y$3205,"&gt;="&amp;Y638)/SUM($Y$2:$Y$3205)</f>
        <v>0.989579087218518</v>
      </c>
      <c r="AA638" s="16" t="str">
        <f aca="false">IF(Z638&lt;=PARAMETER!$B$7,"A",IF(Z638&lt;=PARAMETER!$B$8,"B","C"))</f>
        <v>C</v>
      </c>
      <c r="AB638" s="22" t="n">
        <f aca="false">G638/F638</f>
        <v>0.430379746835443</v>
      </c>
      <c r="AC638" s="16" t="str">
        <f aca="false">IF(AB638&lt;=PARAMETER!$B$9,"X",IF(AB638&lt;=PARAMETER!$B$10,"Y","Z"))</f>
        <v>Y</v>
      </c>
      <c r="AD638" s="16" t="str">
        <f aca="false">AA638&amp;AC638</f>
        <v>CY</v>
      </c>
      <c r="AE638" s="22" t="n">
        <f aca="false">DATA!I638</f>
        <v>0.88</v>
      </c>
      <c r="AF638" s="18" t="n">
        <f aca="false">DATA!L638</f>
        <v>128</v>
      </c>
      <c r="AG638" s="16" t="str">
        <f aca="false">DATA!K638</f>
        <v>A</v>
      </c>
      <c r="AH638" s="18" t="n">
        <f aca="false">IF(AE638&gt;=PARAMETER!$B$12,1,0)</f>
        <v>1</v>
      </c>
      <c r="AI638" s="18" t="n">
        <f aca="false">IF(AF638&gt;=PARAMETER!$B$13,1,0)</f>
        <v>1</v>
      </c>
      <c r="AJ638" s="18" t="n">
        <f aca="false">IF(AND(AH638=1,AI638=1),1,0)</f>
        <v>1</v>
      </c>
    </row>
    <row r="639" customFormat="false" ht="15" hidden="false" customHeight="false" outlineLevel="0" collapsed="false">
      <c r="A639" s="16" t="str">
        <f aca="false">DATA!A639</f>
        <v>ITM10637</v>
      </c>
      <c r="B639" s="16" t="str">
        <f aca="false">DATA!B639</f>
        <v>Automotive</v>
      </c>
      <c r="C639" s="17" t="n">
        <f aca="false">DATA!C639</f>
        <v>275</v>
      </c>
      <c r="D639" s="17" t="n">
        <f aca="false">DATA!D639</f>
        <v>91</v>
      </c>
      <c r="E639" s="18" t="n">
        <f aca="false">DATA!F639</f>
        <v>2</v>
      </c>
      <c r="F639" s="19" t="n">
        <f aca="false">DATA!G639</f>
        <v>4.99</v>
      </c>
      <c r="G639" s="19" t="n">
        <f aca="false">DATA!H639</f>
        <v>4.8</v>
      </c>
      <c r="H639" s="18" t="n">
        <f aca="false">DATA!E639</f>
        <v>4</v>
      </c>
      <c r="I639" s="20" t="n">
        <f aca="false">F639*E639</f>
        <v>9.98</v>
      </c>
      <c r="J639" s="20" t="n">
        <f aca="false">PARAMETER!$B$4*G639*SQRT(E639)</f>
        <v>11.1656366752961</v>
      </c>
      <c r="K639" s="20" t="n">
        <f aca="false">I639+J639</f>
        <v>21.1456366752961</v>
      </c>
      <c r="L639" s="20" t="n">
        <f aca="false">K639+F639*H639</f>
        <v>41.1056366752961</v>
      </c>
      <c r="M639" s="16" t="str">
        <f aca="false">IF(C639&lt;=K639,"REORDER",IF(C639&gt;L639,"OVERSTOCK","OK"))</f>
        <v>OVERSTOCK</v>
      </c>
      <c r="N639" s="16" t="str">
        <f aca="false">IF(C639&lt;=D639,"REORDER","OK")</f>
        <v>OK</v>
      </c>
      <c r="O639" s="18" t="n">
        <f aca="false">IF(D639&lt;I639,1,0)</f>
        <v>0</v>
      </c>
      <c r="P639" s="20" t="n">
        <f aca="false">C639/F639</f>
        <v>55.1102204408818</v>
      </c>
      <c r="Q639" s="19" t="n">
        <f aca="false">DATA!N639</f>
        <v>154.04</v>
      </c>
      <c r="R639" s="19" t="n">
        <f aca="false">DATA!O639</f>
        <v>1.99</v>
      </c>
      <c r="S639" s="17" t="n">
        <f aca="false">C639*Q639</f>
        <v>42361</v>
      </c>
      <c r="T639" s="19" t="n">
        <f aca="false">C639*R639</f>
        <v>547.25</v>
      </c>
      <c r="U639" s="20" t="n">
        <f aca="false">MAX(0,C639-L639)</f>
        <v>233.894363324704</v>
      </c>
      <c r="V639" s="17" t="n">
        <f aca="false">U639*Q639</f>
        <v>36029.0877265374</v>
      </c>
      <c r="W639" s="19" t="n">
        <f aca="false">U639*R639</f>
        <v>465.449783016161</v>
      </c>
      <c r="X639" s="20" t="n">
        <f aca="false">MAX(0,K639-C639)</f>
        <v>0</v>
      </c>
      <c r="Y639" s="17" t="n">
        <f aca="false">F639*PARAMETER!$B$5*Q639</f>
        <v>280560.754</v>
      </c>
      <c r="Z639" s="21" t="n">
        <f aca="false">SUMIF($Y$2:$Y$3205,"&gt;="&amp;Y639)/SUM($Y$2:$Y$3205)</f>
        <v>0.965297719709554</v>
      </c>
      <c r="AA639" s="16" t="str">
        <f aca="false">IF(Z639&lt;=PARAMETER!$B$7,"A",IF(Z639&lt;=PARAMETER!$B$8,"B","C"))</f>
        <v>C</v>
      </c>
      <c r="AB639" s="22" t="n">
        <f aca="false">G639/F639</f>
        <v>0.961923847695391</v>
      </c>
      <c r="AC639" s="16" t="str">
        <f aca="false">IF(AB639&lt;=PARAMETER!$B$9,"X",IF(AB639&lt;=PARAMETER!$B$10,"Y","Z"))</f>
        <v>Z</v>
      </c>
      <c r="AD639" s="16" t="str">
        <f aca="false">AA639&amp;AC639</f>
        <v>CZ</v>
      </c>
      <c r="AE639" s="22" t="n">
        <f aca="false">DATA!I639</f>
        <v>0.95</v>
      </c>
      <c r="AF639" s="18" t="n">
        <f aca="false">DATA!L639</f>
        <v>118</v>
      </c>
      <c r="AG639" s="16" t="str">
        <f aca="false">DATA!K639</f>
        <v>D</v>
      </c>
      <c r="AH639" s="18" t="n">
        <f aca="false">IF(AE639&gt;=PARAMETER!$B$12,1,0)</f>
        <v>1</v>
      </c>
      <c r="AI639" s="18" t="n">
        <f aca="false">IF(AF639&gt;=PARAMETER!$B$13,1,0)</f>
        <v>1</v>
      </c>
      <c r="AJ639" s="18" t="n">
        <f aca="false">IF(AND(AH639=1,AI639=1),1,0)</f>
        <v>1</v>
      </c>
    </row>
    <row r="640" customFormat="false" ht="15" hidden="false" customHeight="false" outlineLevel="0" collapsed="false">
      <c r="A640" s="16" t="str">
        <f aca="false">DATA!A640</f>
        <v>ITM10638</v>
      </c>
      <c r="B640" s="16" t="str">
        <f aca="false">DATA!B640</f>
        <v>Pharma</v>
      </c>
      <c r="C640" s="17" t="n">
        <f aca="false">DATA!C640</f>
        <v>158</v>
      </c>
      <c r="D640" s="17" t="n">
        <f aca="false">DATA!D640</f>
        <v>80</v>
      </c>
      <c r="E640" s="18" t="n">
        <f aca="false">DATA!F640</f>
        <v>9</v>
      </c>
      <c r="F640" s="19" t="n">
        <f aca="false">DATA!G640</f>
        <v>32.51</v>
      </c>
      <c r="G640" s="19" t="n">
        <f aca="false">DATA!H640</f>
        <v>5.4</v>
      </c>
      <c r="H640" s="18" t="n">
        <f aca="false">DATA!E640</f>
        <v>12</v>
      </c>
      <c r="I640" s="20" t="n">
        <f aca="false">F640*E640</f>
        <v>292.59</v>
      </c>
      <c r="J640" s="20" t="n">
        <f aca="false">PARAMETER!$B$4*G640*SQRT(E640)</f>
        <v>26.6466287566138</v>
      </c>
      <c r="K640" s="20" t="n">
        <f aca="false">I640+J640</f>
        <v>319.236628756614</v>
      </c>
      <c r="L640" s="20" t="n">
        <f aca="false">K640+F640*H640</f>
        <v>709.356628756614</v>
      </c>
      <c r="M640" s="16" t="str">
        <f aca="false">IF(C640&lt;=K640,"REORDER",IF(C640&gt;L640,"OVERSTOCK","OK"))</f>
        <v>REORDER</v>
      </c>
      <c r="N640" s="16" t="str">
        <f aca="false">IF(C640&lt;=D640,"REORDER","OK")</f>
        <v>OK</v>
      </c>
      <c r="O640" s="18" t="n">
        <f aca="false">IF(D640&lt;I640,1,0)</f>
        <v>1</v>
      </c>
      <c r="P640" s="20" t="n">
        <f aca="false">C640/F640</f>
        <v>4.86004306367272</v>
      </c>
      <c r="Q640" s="19" t="n">
        <f aca="false">DATA!N640</f>
        <v>93.09</v>
      </c>
      <c r="R640" s="19" t="n">
        <f aca="false">DATA!O640</f>
        <v>0.83</v>
      </c>
      <c r="S640" s="17" t="n">
        <f aca="false">C640*Q640</f>
        <v>14708.22</v>
      </c>
      <c r="T640" s="19" t="n">
        <f aca="false">C640*R640</f>
        <v>131.14</v>
      </c>
      <c r="U640" s="20" t="n">
        <f aca="false">MAX(0,C640-L640)</f>
        <v>0</v>
      </c>
      <c r="V640" s="17" t="n">
        <f aca="false">U640*Q640</f>
        <v>0</v>
      </c>
      <c r="W640" s="19" t="n">
        <f aca="false">U640*R640</f>
        <v>0</v>
      </c>
      <c r="X640" s="20" t="n">
        <f aca="false">MAX(0,K640-C640)</f>
        <v>161.236628756614</v>
      </c>
      <c r="Y640" s="17" t="n">
        <f aca="false">F640*PARAMETER!$B$5*Q640</f>
        <v>1104619.9035</v>
      </c>
      <c r="Z640" s="21" t="n">
        <f aca="false">SUMIF($Y$2:$Y$3205,"&gt;="&amp;Y640)/SUM($Y$2:$Y$3205)</f>
        <v>0.683847853184444</v>
      </c>
      <c r="AA640" s="16" t="str">
        <f aca="false">IF(Z640&lt;=PARAMETER!$B$7,"A",IF(Z640&lt;=PARAMETER!$B$8,"B","C"))</f>
        <v>A</v>
      </c>
      <c r="AB640" s="22" t="n">
        <f aca="false">G640/F640</f>
        <v>0.166102737619194</v>
      </c>
      <c r="AC640" s="16" t="str">
        <f aca="false">IF(AB640&lt;=PARAMETER!$B$9,"X",IF(AB640&lt;=PARAMETER!$B$10,"Y","Z"))</f>
        <v>X</v>
      </c>
      <c r="AD640" s="16" t="str">
        <f aca="false">AA640&amp;AC640</f>
        <v>AX</v>
      </c>
      <c r="AE640" s="22" t="n">
        <f aca="false">DATA!I640</f>
        <v>0.7</v>
      </c>
      <c r="AF640" s="18" t="n">
        <f aca="false">DATA!L640</f>
        <v>35</v>
      </c>
      <c r="AG640" s="16" t="str">
        <f aca="false">DATA!K640</f>
        <v>B</v>
      </c>
      <c r="AH640" s="18" t="n">
        <f aca="false">IF(AE640&gt;=PARAMETER!$B$12,1,0)</f>
        <v>0</v>
      </c>
      <c r="AI640" s="18" t="n">
        <f aca="false">IF(AF640&gt;=PARAMETER!$B$13,1,0)</f>
        <v>0</v>
      </c>
      <c r="AJ640" s="18" t="n">
        <f aca="false">IF(AND(AH640=1,AI640=1),1,0)</f>
        <v>0</v>
      </c>
    </row>
    <row r="641" customFormat="false" ht="15" hidden="false" customHeight="false" outlineLevel="0" collapsed="false">
      <c r="A641" s="16" t="str">
        <f aca="false">DATA!A641</f>
        <v>ITM10639</v>
      </c>
      <c r="B641" s="16" t="str">
        <f aca="false">DATA!B641</f>
        <v>Automotive</v>
      </c>
      <c r="C641" s="17" t="n">
        <f aca="false">DATA!C641</f>
        <v>331</v>
      </c>
      <c r="D641" s="17" t="n">
        <f aca="false">DATA!D641</f>
        <v>40</v>
      </c>
      <c r="E641" s="18" t="n">
        <f aca="false">DATA!F641</f>
        <v>6</v>
      </c>
      <c r="F641" s="19" t="n">
        <f aca="false">DATA!G641</f>
        <v>23.79</v>
      </c>
      <c r="G641" s="19" t="n">
        <f aca="false">DATA!H641</f>
        <v>1.77</v>
      </c>
      <c r="H641" s="18" t="n">
        <f aca="false">DATA!E641</f>
        <v>8</v>
      </c>
      <c r="I641" s="20" t="n">
        <f aca="false">F641*E641</f>
        <v>142.74</v>
      </c>
      <c r="J641" s="20" t="n">
        <f aca="false">PARAMETER!$B$4*G641*SQRT(E641)</f>
        <v>7.13142219504729</v>
      </c>
      <c r="K641" s="20" t="n">
        <f aca="false">I641+J641</f>
        <v>149.871422195047</v>
      </c>
      <c r="L641" s="20" t="n">
        <f aca="false">K641+F641*H641</f>
        <v>340.191422195047</v>
      </c>
      <c r="M641" s="16" t="str">
        <f aca="false">IF(C641&lt;=K641,"REORDER",IF(C641&gt;L641,"OVERSTOCK","OK"))</f>
        <v>OK</v>
      </c>
      <c r="N641" s="16" t="str">
        <f aca="false">IF(C641&lt;=D641,"REORDER","OK")</f>
        <v>OK</v>
      </c>
      <c r="O641" s="18" t="n">
        <f aca="false">IF(D641&lt;I641,1,0)</f>
        <v>1</v>
      </c>
      <c r="P641" s="20" t="n">
        <f aca="false">C641/F641</f>
        <v>13.9134089953762</v>
      </c>
      <c r="Q641" s="19" t="n">
        <f aca="false">DATA!N641</f>
        <v>17.84</v>
      </c>
      <c r="R641" s="19" t="n">
        <f aca="false">DATA!O641</f>
        <v>0.56</v>
      </c>
      <c r="S641" s="17" t="n">
        <f aca="false">C641*Q641</f>
        <v>5905.04</v>
      </c>
      <c r="T641" s="19" t="n">
        <f aca="false">C641*R641</f>
        <v>185.36</v>
      </c>
      <c r="U641" s="20" t="n">
        <f aca="false">MAX(0,C641-L641)</f>
        <v>0</v>
      </c>
      <c r="V641" s="17" t="n">
        <f aca="false">U641*Q641</f>
        <v>0</v>
      </c>
      <c r="W641" s="19" t="n">
        <f aca="false">U641*R641</f>
        <v>0</v>
      </c>
      <c r="X641" s="20" t="n">
        <f aca="false">MAX(0,K641-C641)</f>
        <v>0</v>
      </c>
      <c r="Y641" s="17" t="n">
        <f aca="false">F641*PARAMETER!$B$5*Q641</f>
        <v>154910.964</v>
      </c>
      <c r="Z641" s="21" t="n">
        <f aca="false">SUMIF($Y$2:$Y$3205,"&gt;="&amp;Y641)/SUM($Y$2:$Y$3205)</f>
        <v>0.990230080905845</v>
      </c>
      <c r="AA641" s="16" t="str">
        <f aca="false">IF(Z641&lt;=PARAMETER!$B$7,"A",IF(Z641&lt;=PARAMETER!$B$8,"B","C"))</f>
        <v>C</v>
      </c>
      <c r="AB641" s="22" t="n">
        <f aca="false">G641/F641</f>
        <v>0.0744010088272383</v>
      </c>
      <c r="AC641" s="16" t="str">
        <f aca="false">IF(AB641&lt;=PARAMETER!$B$9,"X",IF(AB641&lt;=PARAMETER!$B$10,"Y","Z"))</f>
        <v>X</v>
      </c>
      <c r="AD641" s="16" t="str">
        <f aca="false">AA641&amp;AC641</f>
        <v>CX</v>
      </c>
      <c r="AE641" s="22" t="n">
        <f aca="false">DATA!I641</f>
        <v>0.53</v>
      </c>
      <c r="AF641" s="18" t="n">
        <f aca="false">DATA!L641</f>
        <v>156</v>
      </c>
      <c r="AG641" s="16" t="str">
        <f aca="false">DATA!K641</f>
        <v>C</v>
      </c>
      <c r="AH641" s="18" t="n">
        <f aca="false">IF(AE641&gt;=PARAMETER!$B$12,1,0)</f>
        <v>0</v>
      </c>
      <c r="AI641" s="18" t="n">
        <f aca="false">IF(AF641&gt;=PARAMETER!$B$13,1,0)</f>
        <v>1</v>
      </c>
      <c r="AJ641" s="18" t="n">
        <f aca="false">IF(AND(AH641=1,AI641=1),1,0)</f>
        <v>0</v>
      </c>
    </row>
    <row r="642" customFormat="false" ht="15" hidden="false" customHeight="false" outlineLevel="0" collapsed="false">
      <c r="A642" s="16" t="str">
        <f aca="false">DATA!A642</f>
        <v>ITM10640</v>
      </c>
      <c r="B642" s="16" t="str">
        <f aca="false">DATA!B642</f>
        <v>Pharma</v>
      </c>
      <c r="C642" s="17" t="n">
        <f aca="false">DATA!C642</f>
        <v>454</v>
      </c>
      <c r="D642" s="17" t="n">
        <f aca="false">DATA!D642</f>
        <v>73</v>
      </c>
      <c r="E642" s="18" t="n">
        <f aca="false">DATA!F642</f>
        <v>5</v>
      </c>
      <c r="F642" s="19" t="n">
        <f aca="false">DATA!G642</f>
        <v>48.58</v>
      </c>
      <c r="G642" s="19" t="n">
        <f aca="false">DATA!H642</f>
        <v>9.8</v>
      </c>
      <c r="H642" s="18" t="n">
        <f aca="false">DATA!E642</f>
        <v>12</v>
      </c>
      <c r="I642" s="20" t="n">
        <f aca="false">F642*E642</f>
        <v>242.9</v>
      </c>
      <c r="J642" s="20" t="n">
        <f aca="false">PARAMETER!$B$4*G642*SQRT(E642)</f>
        <v>36.0444443244256</v>
      </c>
      <c r="K642" s="20" t="n">
        <f aca="false">I642+J642</f>
        <v>278.944444324426</v>
      </c>
      <c r="L642" s="20" t="n">
        <f aca="false">K642+F642*H642</f>
        <v>861.904444324426</v>
      </c>
      <c r="M642" s="16" t="str">
        <f aca="false">IF(C642&lt;=K642,"REORDER",IF(C642&gt;L642,"OVERSTOCK","OK"))</f>
        <v>OK</v>
      </c>
      <c r="N642" s="16" t="str">
        <f aca="false">IF(C642&lt;=D642,"REORDER","OK")</f>
        <v>OK</v>
      </c>
      <c r="O642" s="18" t="n">
        <f aca="false">IF(D642&lt;I642,1,0)</f>
        <v>1</v>
      </c>
      <c r="P642" s="20" t="n">
        <f aca="false">C642/F642</f>
        <v>9.34540963359407</v>
      </c>
      <c r="Q642" s="19" t="n">
        <f aca="false">DATA!N642</f>
        <v>139.53</v>
      </c>
      <c r="R642" s="19" t="n">
        <f aca="false">DATA!O642</f>
        <v>1.19</v>
      </c>
      <c r="S642" s="17" t="n">
        <f aca="false">C642*Q642</f>
        <v>63346.62</v>
      </c>
      <c r="T642" s="19" t="n">
        <f aca="false">C642*R642</f>
        <v>540.26</v>
      </c>
      <c r="U642" s="20" t="n">
        <f aca="false">MAX(0,C642-L642)</f>
        <v>0</v>
      </c>
      <c r="V642" s="17" t="n">
        <f aca="false">U642*Q642</f>
        <v>0</v>
      </c>
      <c r="W642" s="19" t="n">
        <f aca="false">U642*R642</f>
        <v>0</v>
      </c>
      <c r="X642" s="20" t="n">
        <f aca="false">MAX(0,K642-C642)</f>
        <v>0</v>
      </c>
      <c r="Y642" s="17" t="n">
        <f aca="false">F642*PARAMETER!$B$5*Q642</f>
        <v>2474104.101</v>
      </c>
      <c r="Z642" s="21" t="n">
        <f aca="false">SUMIF($Y$2:$Y$3205,"&gt;="&amp;Y642)/SUM($Y$2:$Y$3205)</f>
        <v>0.194338916028255</v>
      </c>
      <c r="AA642" s="16" t="str">
        <f aca="false">IF(Z642&lt;=PARAMETER!$B$7,"A",IF(Z642&lt;=PARAMETER!$B$8,"B","C"))</f>
        <v>A</v>
      </c>
      <c r="AB642" s="22" t="n">
        <f aca="false">G642/F642</f>
        <v>0.201729106628242</v>
      </c>
      <c r="AC642" s="16" t="str">
        <f aca="false">IF(AB642&lt;=PARAMETER!$B$9,"X",IF(AB642&lt;=PARAMETER!$B$10,"Y","Z"))</f>
        <v>X</v>
      </c>
      <c r="AD642" s="16" t="str">
        <f aca="false">AA642&amp;AC642</f>
        <v>AX</v>
      </c>
      <c r="AE642" s="22" t="n">
        <f aca="false">DATA!I642</f>
        <v>0.42</v>
      </c>
      <c r="AF642" s="18" t="n">
        <f aca="false">DATA!L642</f>
        <v>115</v>
      </c>
      <c r="AG642" s="16" t="str">
        <f aca="false">DATA!K642</f>
        <v>C</v>
      </c>
      <c r="AH642" s="18" t="n">
        <f aca="false">IF(AE642&gt;=PARAMETER!$B$12,1,0)</f>
        <v>0</v>
      </c>
      <c r="AI642" s="18" t="n">
        <f aca="false">IF(AF642&gt;=PARAMETER!$B$13,1,0)</f>
        <v>1</v>
      </c>
      <c r="AJ642" s="18" t="n">
        <f aca="false">IF(AND(AH642=1,AI642=1),1,0)</f>
        <v>0</v>
      </c>
    </row>
    <row r="643" customFormat="false" ht="15" hidden="false" customHeight="false" outlineLevel="0" collapsed="false">
      <c r="A643" s="16" t="str">
        <f aca="false">DATA!A643</f>
        <v>ITM10641</v>
      </c>
      <c r="B643" s="16" t="str">
        <f aca="false">DATA!B643</f>
        <v>Automotive</v>
      </c>
      <c r="C643" s="17" t="n">
        <f aca="false">DATA!C643</f>
        <v>168</v>
      </c>
      <c r="D643" s="17" t="n">
        <f aca="false">DATA!D643</f>
        <v>34</v>
      </c>
      <c r="E643" s="18" t="n">
        <f aca="false">DATA!F643</f>
        <v>3</v>
      </c>
      <c r="F643" s="19" t="n">
        <f aca="false">DATA!G643</f>
        <v>34.25</v>
      </c>
      <c r="G643" s="19" t="n">
        <f aca="false">DATA!H643</f>
        <v>2.95</v>
      </c>
      <c r="H643" s="18" t="n">
        <f aca="false">DATA!E643</f>
        <v>11</v>
      </c>
      <c r="I643" s="20" t="n">
        <f aca="false">F643*E643</f>
        <v>102.75</v>
      </c>
      <c r="J643" s="20" t="n">
        <f aca="false">PARAMETER!$B$4*G643*SQRT(E643)</f>
        <v>8.40446165603699</v>
      </c>
      <c r="K643" s="20" t="n">
        <f aca="false">I643+J643</f>
        <v>111.154461656037</v>
      </c>
      <c r="L643" s="20" t="n">
        <f aca="false">K643+F643*H643</f>
        <v>487.904461656037</v>
      </c>
      <c r="M643" s="16" t="str">
        <f aca="false">IF(C643&lt;=K643,"REORDER",IF(C643&gt;L643,"OVERSTOCK","OK"))</f>
        <v>OK</v>
      </c>
      <c r="N643" s="16" t="str">
        <f aca="false">IF(C643&lt;=D643,"REORDER","OK")</f>
        <v>OK</v>
      </c>
      <c r="O643" s="18" t="n">
        <f aca="false">IF(D643&lt;I643,1,0)</f>
        <v>1</v>
      </c>
      <c r="P643" s="20" t="n">
        <f aca="false">C643/F643</f>
        <v>4.9051094890511</v>
      </c>
      <c r="Q643" s="19" t="n">
        <f aca="false">DATA!N643</f>
        <v>94.38</v>
      </c>
      <c r="R643" s="19" t="n">
        <f aca="false">DATA!O643</f>
        <v>0.51</v>
      </c>
      <c r="S643" s="17" t="n">
        <f aca="false">C643*Q643</f>
        <v>15855.84</v>
      </c>
      <c r="T643" s="19" t="n">
        <f aca="false">C643*R643</f>
        <v>85.68</v>
      </c>
      <c r="U643" s="20" t="n">
        <f aca="false">MAX(0,C643-L643)</f>
        <v>0</v>
      </c>
      <c r="V643" s="17" t="n">
        <f aca="false">U643*Q643</f>
        <v>0</v>
      </c>
      <c r="W643" s="19" t="n">
        <f aca="false">U643*R643</f>
        <v>0</v>
      </c>
      <c r="X643" s="20" t="n">
        <f aca="false">MAX(0,K643-C643)</f>
        <v>0</v>
      </c>
      <c r="Y643" s="17" t="n">
        <f aca="false">F643*PARAMETER!$B$5*Q643</f>
        <v>1179867.975</v>
      </c>
      <c r="Z643" s="21" t="n">
        <f aca="false">SUMIF($Y$2:$Y$3205,"&gt;="&amp;Y643)/SUM($Y$2:$Y$3205)</f>
        <v>0.654308429036872</v>
      </c>
      <c r="AA643" s="16" t="str">
        <f aca="false">IF(Z643&lt;=PARAMETER!$B$7,"A",IF(Z643&lt;=PARAMETER!$B$8,"B","C"))</f>
        <v>A</v>
      </c>
      <c r="AB643" s="22" t="n">
        <f aca="false">G643/F643</f>
        <v>0.0861313868613139</v>
      </c>
      <c r="AC643" s="16" t="str">
        <f aca="false">IF(AB643&lt;=PARAMETER!$B$9,"X",IF(AB643&lt;=PARAMETER!$B$10,"Y","Z"))</f>
        <v>X</v>
      </c>
      <c r="AD643" s="16" t="str">
        <f aca="false">AA643&amp;AC643</f>
        <v>AX</v>
      </c>
      <c r="AE643" s="22" t="n">
        <f aca="false">DATA!I643</f>
        <v>0.54</v>
      </c>
      <c r="AF643" s="18" t="n">
        <f aca="false">DATA!L643</f>
        <v>150</v>
      </c>
      <c r="AG643" s="16" t="str">
        <f aca="false">DATA!K643</f>
        <v>C</v>
      </c>
      <c r="AH643" s="18" t="n">
        <f aca="false">IF(AE643&gt;=PARAMETER!$B$12,1,0)</f>
        <v>0</v>
      </c>
      <c r="AI643" s="18" t="n">
        <f aca="false">IF(AF643&gt;=PARAMETER!$B$13,1,0)</f>
        <v>1</v>
      </c>
      <c r="AJ643" s="18" t="n">
        <f aca="false">IF(AND(AH643=1,AI643=1),1,0)</f>
        <v>0</v>
      </c>
    </row>
    <row r="644" customFormat="false" ht="15" hidden="false" customHeight="false" outlineLevel="0" collapsed="false">
      <c r="A644" s="16" t="str">
        <f aca="false">DATA!A644</f>
        <v>ITM10642</v>
      </c>
      <c r="B644" s="16" t="str">
        <f aca="false">DATA!B644</f>
        <v>Automotive</v>
      </c>
      <c r="C644" s="17" t="n">
        <f aca="false">DATA!C644</f>
        <v>118</v>
      </c>
      <c r="D644" s="17" t="n">
        <f aca="false">DATA!D644</f>
        <v>47</v>
      </c>
      <c r="E644" s="18" t="n">
        <f aca="false">DATA!F644</f>
        <v>9</v>
      </c>
      <c r="F644" s="19" t="n">
        <f aca="false">DATA!G644</f>
        <v>1.49</v>
      </c>
      <c r="G644" s="19" t="n">
        <f aca="false">DATA!H644</f>
        <v>4.86</v>
      </c>
      <c r="H644" s="18" t="n">
        <f aca="false">DATA!E644</f>
        <v>3</v>
      </c>
      <c r="I644" s="20" t="n">
        <f aca="false">F644*E644</f>
        <v>13.41</v>
      </c>
      <c r="J644" s="20" t="n">
        <f aca="false">PARAMETER!$B$4*G644*SQRT(E644)</f>
        <v>23.9819658809525</v>
      </c>
      <c r="K644" s="20" t="n">
        <f aca="false">I644+J644</f>
        <v>37.3919658809525</v>
      </c>
      <c r="L644" s="20" t="n">
        <f aca="false">K644+F644*H644</f>
        <v>41.8619658809525</v>
      </c>
      <c r="M644" s="16" t="str">
        <f aca="false">IF(C644&lt;=K644,"REORDER",IF(C644&gt;L644,"OVERSTOCK","OK"))</f>
        <v>OVERSTOCK</v>
      </c>
      <c r="N644" s="16" t="str">
        <f aca="false">IF(C644&lt;=D644,"REORDER","OK")</f>
        <v>OK</v>
      </c>
      <c r="O644" s="18" t="n">
        <f aca="false">IF(D644&lt;I644,1,0)</f>
        <v>0</v>
      </c>
      <c r="P644" s="20" t="n">
        <f aca="false">C644/F644</f>
        <v>79.1946308724832</v>
      </c>
      <c r="Q644" s="19" t="n">
        <f aca="false">DATA!N644</f>
        <v>176.07</v>
      </c>
      <c r="R644" s="19" t="n">
        <f aca="false">DATA!O644</f>
        <v>1.89</v>
      </c>
      <c r="S644" s="17" t="n">
        <f aca="false">C644*Q644</f>
        <v>20776.26</v>
      </c>
      <c r="T644" s="19" t="n">
        <f aca="false">C644*R644</f>
        <v>223.02</v>
      </c>
      <c r="U644" s="20" t="n">
        <f aca="false">MAX(0,C644-L644)</f>
        <v>76.1380341190476</v>
      </c>
      <c r="V644" s="17" t="n">
        <f aca="false">U644*Q644</f>
        <v>13405.6236673407</v>
      </c>
      <c r="W644" s="19" t="n">
        <f aca="false">U644*R644</f>
        <v>143.900884485</v>
      </c>
      <c r="X644" s="20" t="n">
        <f aca="false">MAX(0,K644-C644)</f>
        <v>0</v>
      </c>
      <c r="Y644" s="17" t="n">
        <f aca="false">F644*PARAMETER!$B$5*Q644</f>
        <v>95755.6695</v>
      </c>
      <c r="Z644" s="21" t="n">
        <f aca="false">SUMIF($Y$2:$Y$3205,"&gt;="&amp;Y644)/SUM($Y$2:$Y$3205)</f>
        <v>0.996576185639161</v>
      </c>
      <c r="AA644" s="16" t="str">
        <f aca="false">IF(Z644&lt;=PARAMETER!$B$7,"A",IF(Z644&lt;=PARAMETER!$B$8,"B","C"))</f>
        <v>C</v>
      </c>
      <c r="AB644" s="22" t="n">
        <f aca="false">G644/F644</f>
        <v>3.26174496644295</v>
      </c>
      <c r="AC644" s="16" t="str">
        <f aca="false">IF(AB644&lt;=PARAMETER!$B$9,"X",IF(AB644&lt;=PARAMETER!$B$10,"Y","Z"))</f>
        <v>Z</v>
      </c>
      <c r="AD644" s="16" t="str">
        <f aca="false">AA644&amp;AC644</f>
        <v>CZ</v>
      </c>
      <c r="AE644" s="22" t="n">
        <f aca="false">DATA!I644</f>
        <v>0.27</v>
      </c>
      <c r="AF644" s="18" t="n">
        <f aca="false">DATA!L644</f>
        <v>71</v>
      </c>
      <c r="AG644" s="16" t="str">
        <f aca="false">DATA!K644</f>
        <v>B</v>
      </c>
      <c r="AH644" s="18" t="n">
        <f aca="false">IF(AE644&gt;=PARAMETER!$B$12,1,0)</f>
        <v>0</v>
      </c>
      <c r="AI644" s="18" t="n">
        <f aca="false">IF(AF644&gt;=PARAMETER!$B$13,1,0)</f>
        <v>0</v>
      </c>
      <c r="AJ644" s="18" t="n">
        <f aca="false">IF(AND(AH644=1,AI644=1),1,0)</f>
        <v>0</v>
      </c>
    </row>
    <row r="645" customFormat="false" ht="15" hidden="false" customHeight="false" outlineLevel="0" collapsed="false">
      <c r="A645" s="16" t="str">
        <f aca="false">DATA!A645</f>
        <v>ITM10643</v>
      </c>
      <c r="B645" s="16" t="str">
        <f aca="false">DATA!B645</f>
        <v>Groceries</v>
      </c>
      <c r="C645" s="17" t="n">
        <f aca="false">DATA!C645</f>
        <v>95</v>
      </c>
      <c r="D645" s="17" t="n">
        <f aca="false">DATA!D645</f>
        <v>23</v>
      </c>
      <c r="E645" s="18" t="n">
        <f aca="false">DATA!F645</f>
        <v>6</v>
      </c>
      <c r="F645" s="19" t="n">
        <f aca="false">DATA!G645</f>
        <v>24.57</v>
      </c>
      <c r="G645" s="19" t="n">
        <f aca="false">DATA!H645</f>
        <v>2.55</v>
      </c>
      <c r="H645" s="18" t="n">
        <f aca="false">DATA!E645</f>
        <v>6</v>
      </c>
      <c r="I645" s="20" t="n">
        <f aca="false">F645*E645</f>
        <v>147.42</v>
      </c>
      <c r="J645" s="20" t="n">
        <f aca="false">PARAMETER!$B$4*G645*SQRT(E645)</f>
        <v>10.2740828233732</v>
      </c>
      <c r="K645" s="20" t="n">
        <f aca="false">I645+J645</f>
        <v>157.694082823373</v>
      </c>
      <c r="L645" s="20" t="n">
        <f aca="false">K645+F645*H645</f>
        <v>305.114082823373</v>
      </c>
      <c r="M645" s="16" t="str">
        <f aca="false">IF(C645&lt;=K645,"REORDER",IF(C645&gt;L645,"OVERSTOCK","OK"))</f>
        <v>REORDER</v>
      </c>
      <c r="N645" s="16" t="str">
        <f aca="false">IF(C645&lt;=D645,"REORDER","OK")</f>
        <v>OK</v>
      </c>
      <c r="O645" s="18" t="n">
        <f aca="false">IF(D645&lt;I645,1,0)</f>
        <v>1</v>
      </c>
      <c r="P645" s="20" t="n">
        <f aca="false">C645/F645</f>
        <v>3.86650386650387</v>
      </c>
      <c r="Q645" s="19" t="n">
        <f aca="false">DATA!N645</f>
        <v>150.25</v>
      </c>
      <c r="R645" s="19" t="n">
        <f aca="false">DATA!O645</f>
        <v>0.59</v>
      </c>
      <c r="S645" s="17" t="n">
        <f aca="false">C645*Q645</f>
        <v>14273.75</v>
      </c>
      <c r="T645" s="19" t="n">
        <f aca="false">C645*R645</f>
        <v>56.05</v>
      </c>
      <c r="U645" s="20" t="n">
        <f aca="false">MAX(0,C645-L645)</f>
        <v>0</v>
      </c>
      <c r="V645" s="17" t="n">
        <f aca="false">U645*Q645</f>
        <v>0</v>
      </c>
      <c r="W645" s="19" t="n">
        <f aca="false">U645*R645</f>
        <v>0</v>
      </c>
      <c r="X645" s="20" t="n">
        <f aca="false">MAX(0,K645-C645)</f>
        <v>62.6940828233732</v>
      </c>
      <c r="Y645" s="17" t="n">
        <f aca="false">F645*PARAMETER!$B$5*Q645</f>
        <v>1347449.5125</v>
      </c>
      <c r="Z645" s="21" t="n">
        <f aca="false">SUMIF($Y$2:$Y$3205,"&gt;="&amp;Y645)/SUM($Y$2:$Y$3205)</f>
        <v>0.587618267953645</v>
      </c>
      <c r="AA645" s="16" t="str">
        <f aca="false">IF(Z645&lt;=PARAMETER!$B$7,"A",IF(Z645&lt;=PARAMETER!$B$8,"B","C"))</f>
        <v>A</v>
      </c>
      <c r="AB645" s="22" t="n">
        <f aca="false">G645/F645</f>
        <v>0.103785103785104</v>
      </c>
      <c r="AC645" s="16" t="str">
        <f aca="false">IF(AB645&lt;=PARAMETER!$B$9,"X",IF(AB645&lt;=PARAMETER!$B$10,"Y","Z"))</f>
        <v>X</v>
      </c>
      <c r="AD645" s="16" t="str">
        <f aca="false">AA645&amp;AC645</f>
        <v>AX</v>
      </c>
      <c r="AE645" s="22" t="n">
        <f aca="false">DATA!I645</f>
        <v>0.41</v>
      </c>
      <c r="AF645" s="18" t="n">
        <f aca="false">DATA!L645</f>
        <v>135</v>
      </c>
      <c r="AG645" s="16" t="str">
        <f aca="false">DATA!K645</f>
        <v>D</v>
      </c>
      <c r="AH645" s="18" t="n">
        <f aca="false">IF(AE645&gt;=PARAMETER!$B$12,1,0)</f>
        <v>0</v>
      </c>
      <c r="AI645" s="18" t="n">
        <f aca="false">IF(AF645&gt;=PARAMETER!$B$13,1,0)</f>
        <v>1</v>
      </c>
      <c r="AJ645" s="18" t="n">
        <f aca="false">IF(AND(AH645=1,AI645=1),1,0)</f>
        <v>0</v>
      </c>
    </row>
    <row r="646" customFormat="false" ht="15" hidden="false" customHeight="false" outlineLevel="0" collapsed="false">
      <c r="A646" s="16" t="str">
        <f aca="false">DATA!A646</f>
        <v>ITM10644</v>
      </c>
      <c r="B646" s="16" t="str">
        <f aca="false">DATA!B646</f>
        <v>Automotive</v>
      </c>
      <c r="C646" s="17" t="n">
        <f aca="false">DATA!C646</f>
        <v>301</v>
      </c>
      <c r="D646" s="17" t="n">
        <f aca="false">DATA!D646</f>
        <v>17</v>
      </c>
      <c r="E646" s="18" t="n">
        <f aca="false">DATA!F646</f>
        <v>3</v>
      </c>
      <c r="F646" s="19" t="n">
        <f aca="false">DATA!G646</f>
        <v>21.31</v>
      </c>
      <c r="G646" s="19" t="n">
        <f aca="false">DATA!H646</f>
        <v>5.19</v>
      </c>
      <c r="H646" s="18" t="n">
        <f aca="false">DATA!E646</f>
        <v>3</v>
      </c>
      <c r="I646" s="20" t="n">
        <f aca="false">F646*E646</f>
        <v>63.93</v>
      </c>
      <c r="J646" s="20" t="n">
        <f aca="false">PARAMETER!$B$4*G646*SQRT(E646)</f>
        <v>14.7861545745193</v>
      </c>
      <c r="K646" s="20" t="n">
        <f aca="false">I646+J646</f>
        <v>78.7161545745193</v>
      </c>
      <c r="L646" s="20" t="n">
        <f aca="false">K646+F646*H646</f>
        <v>142.646154574519</v>
      </c>
      <c r="M646" s="16" t="str">
        <f aca="false">IF(C646&lt;=K646,"REORDER",IF(C646&gt;L646,"OVERSTOCK","OK"))</f>
        <v>OVERSTOCK</v>
      </c>
      <c r="N646" s="16" t="str">
        <f aca="false">IF(C646&lt;=D646,"REORDER","OK")</f>
        <v>OK</v>
      </c>
      <c r="O646" s="18" t="n">
        <f aca="false">IF(D646&lt;I646,1,0)</f>
        <v>1</v>
      </c>
      <c r="P646" s="20" t="n">
        <f aca="false">C646/F646</f>
        <v>14.1248240262787</v>
      </c>
      <c r="Q646" s="19" t="n">
        <f aca="false">DATA!N646</f>
        <v>78.32</v>
      </c>
      <c r="R646" s="19" t="n">
        <f aca="false">DATA!O646</f>
        <v>1.98</v>
      </c>
      <c r="S646" s="17" t="n">
        <f aca="false">C646*Q646</f>
        <v>23574.32</v>
      </c>
      <c r="T646" s="19" t="n">
        <f aca="false">C646*R646</f>
        <v>595.98</v>
      </c>
      <c r="U646" s="20" t="n">
        <f aca="false">MAX(0,C646-L646)</f>
        <v>158.353845425481</v>
      </c>
      <c r="V646" s="17" t="n">
        <f aca="false">U646*Q646</f>
        <v>12402.2731737236</v>
      </c>
      <c r="W646" s="19" t="n">
        <f aca="false">U646*R646</f>
        <v>313.540613942452</v>
      </c>
      <c r="X646" s="20" t="n">
        <f aca="false">MAX(0,K646-C646)</f>
        <v>0</v>
      </c>
      <c r="Y646" s="17" t="n">
        <f aca="false">F646*PARAMETER!$B$5*Q646</f>
        <v>609184.708</v>
      </c>
      <c r="Z646" s="21" t="n">
        <f aca="false">SUMIF($Y$2:$Y$3205,"&gt;="&amp;Y646)/SUM($Y$2:$Y$3205)</f>
        <v>0.873991593622904</v>
      </c>
      <c r="AA646" s="16" t="str">
        <f aca="false">IF(Z646&lt;=PARAMETER!$B$7,"A",IF(Z646&lt;=PARAMETER!$B$8,"B","C"))</f>
        <v>B</v>
      </c>
      <c r="AB646" s="22" t="n">
        <f aca="false">G646/F646</f>
        <v>0.243547630220554</v>
      </c>
      <c r="AC646" s="16" t="str">
        <f aca="false">IF(AB646&lt;=PARAMETER!$B$9,"X",IF(AB646&lt;=PARAMETER!$B$10,"Y","Z"))</f>
        <v>X</v>
      </c>
      <c r="AD646" s="16" t="str">
        <f aca="false">AA646&amp;AC646</f>
        <v>BX</v>
      </c>
      <c r="AE646" s="22" t="n">
        <f aca="false">DATA!I646</f>
        <v>0.75</v>
      </c>
      <c r="AF646" s="18" t="n">
        <f aca="false">DATA!L646</f>
        <v>151</v>
      </c>
      <c r="AG646" s="16" t="str">
        <f aca="false">DATA!K646</f>
        <v>D</v>
      </c>
      <c r="AH646" s="18" t="n">
        <f aca="false">IF(AE646&gt;=PARAMETER!$B$12,1,0)</f>
        <v>0</v>
      </c>
      <c r="AI646" s="18" t="n">
        <f aca="false">IF(AF646&gt;=PARAMETER!$B$13,1,0)</f>
        <v>1</v>
      </c>
      <c r="AJ646" s="18" t="n">
        <f aca="false">IF(AND(AH646=1,AI646=1),1,0)</f>
        <v>0</v>
      </c>
    </row>
    <row r="647" customFormat="false" ht="15" hidden="false" customHeight="false" outlineLevel="0" collapsed="false">
      <c r="A647" s="16" t="str">
        <f aca="false">DATA!A647</f>
        <v>ITM10645</v>
      </c>
      <c r="B647" s="16" t="str">
        <f aca="false">DATA!B647</f>
        <v>Apparel</v>
      </c>
      <c r="C647" s="17" t="n">
        <f aca="false">DATA!C647</f>
        <v>390</v>
      </c>
      <c r="D647" s="17" t="n">
        <f aca="false">DATA!D647</f>
        <v>63</v>
      </c>
      <c r="E647" s="18" t="n">
        <f aca="false">DATA!F647</f>
        <v>8</v>
      </c>
      <c r="F647" s="19" t="n">
        <f aca="false">DATA!G647</f>
        <v>6.23</v>
      </c>
      <c r="G647" s="19" t="n">
        <f aca="false">DATA!H647</f>
        <v>7.68</v>
      </c>
      <c r="H647" s="18" t="n">
        <f aca="false">DATA!E647</f>
        <v>3</v>
      </c>
      <c r="I647" s="20" t="n">
        <f aca="false">F647*E647</f>
        <v>49.84</v>
      </c>
      <c r="J647" s="20" t="n">
        <f aca="false">PARAMETER!$B$4*G647*SQRT(E647)</f>
        <v>35.7300373609474</v>
      </c>
      <c r="K647" s="20" t="n">
        <f aca="false">I647+J647</f>
        <v>85.5700373609474</v>
      </c>
      <c r="L647" s="20" t="n">
        <f aca="false">K647+F647*H647</f>
        <v>104.260037360947</v>
      </c>
      <c r="M647" s="16" t="str">
        <f aca="false">IF(C647&lt;=K647,"REORDER",IF(C647&gt;L647,"OVERSTOCK","OK"))</f>
        <v>OVERSTOCK</v>
      </c>
      <c r="N647" s="16" t="str">
        <f aca="false">IF(C647&lt;=D647,"REORDER","OK")</f>
        <v>OK</v>
      </c>
      <c r="O647" s="18" t="n">
        <f aca="false">IF(D647&lt;I647,1,0)</f>
        <v>0</v>
      </c>
      <c r="P647" s="20" t="n">
        <f aca="false">C647/F647</f>
        <v>62.6003210272873</v>
      </c>
      <c r="Q647" s="19" t="n">
        <f aca="false">DATA!N647</f>
        <v>147.58</v>
      </c>
      <c r="R647" s="19" t="n">
        <f aca="false">DATA!O647</f>
        <v>0.9</v>
      </c>
      <c r="S647" s="17" t="n">
        <f aca="false">C647*Q647</f>
        <v>57556.2</v>
      </c>
      <c r="T647" s="19" t="n">
        <f aca="false">C647*R647</f>
        <v>351</v>
      </c>
      <c r="U647" s="20" t="n">
        <f aca="false">MAX(0,C647-L647)</f>
        <v>285.739962639053</v>
      </c>
      <c r="V647" s="17" t="n">
        <f aca="false">U647*Q647</f>
        <v>42169.5036862714</v>
      </c>
      <c r="W647" s="19" t="n">
        <f aca="false">U647*R647</f>
        <v>257.165966375147</v>
      </c>
      <c r="X647" s="20" t="n">
        <f aca="false">MAX(0,K647-C647)</f>
        <v>0</v>
      </c>
      <c r="Y647" s="17" t="n">
        <f aca="false">F647*PARAMETER!$B$5*Q647</f>
        <v>335589.541</v>
      </c>
      <c r="Z647" s="21" t="n">
        <f aca="false">SUMIF($Y$2:$Y$3205,"&gt;="&amp;Y647)/SUM($Y$2:$Y$3205)</f>
        <v>0.951818439957381</v>
      </c>
      <c r="AA647" s="16" t="str">
        <f aca="false">IF(Z647&lt;=PARAMETER!$B$7,"A",IF(Z647&lt;=PARAMETER!$B$8,"B","C"))</f>
        <v>C</v>
      </c>
      <c r="AB647" s="22" t="n">
        <f aca="false">G647/F647</f>
        <v>1.23274478330658</v>
      </c>
      <c r="AC647" s="16" t="str">
        <f aca="false">IF(AB647&lt;=PARAMETER!$B$9,"X",IF(AB647&lt;=PARAMETER!$B$10,"Y","Z"))</f>
        <v>Z</v>
      </c>
      <c r="AD647" s="16" t="str">
        <f aca="false">AA647&amp;AC647</f>
        <v>CZ</v>
      </c>
      <c r="AE647" s="22" t="n">
        <f aca="false">DATA!I647</f>
        <v>0.3</v>
      </c>
      <c r="AF647" s="18" t="n">
        <f aca="false">DATA!L647</f>
        <v>148</v>
      </c>
      <c r="AG647" s="16" t="str">
        <f aca="false">DATA!K647</f>
        <v>C</v>
      </c>
      <c r="AH647" s="18" t="n">
        <f aca="false">IF(AE647&gt;=PARAMETER!$B$12,1,0)</f>
        <v>0</v>
      </c>
      <c r="AI647" s="18" t="n">
        <f aca="false">IF(AF647&gt;=PARAMETER!$B$13,1,0)</f>
        <v>1</v>
      </c>
      <c r="AJ647" s="18" t="n">
        <f aca="false">IF(AND(AH647=1,AI647=1),1,0)</f>
        <v>0</v>
      </c>
    </row>
    <row r="648" customFormat="false" ht="15" hidden="false" customHeight="false" outlineLevel="0" collapsed="false">
      <c r="A648" s="16" t="str">
        <f aca="false">DATA!A648</f>
        <v>ITM10646</v>
      </c>
      <c r="B648" s="16" t="str">
        <f aca="false">DATA!B648</f>
        <v>Groceries</v>
      </c>
      <c r="C648" s="17" t="n">
        <f aca="false">DATA!C648</f>
        <v>422</v>
      </c>
      <c r="D648" s="17" t="n">
        <f aca="false">DATA!D648</f>
        <v>11</v>
      </c>
      <c r="E648" s="18" t="n">
        <f aca="false">DATA!F648</f>
        <v>5</v>
      </c>
      <c r="F648" s="19" t="n">
        <f aca="false">DATA!G648</f>
        <v>46.24</v>
      </c>
      <c r="G648" s="19" t="n">
        <f aca="false">DATA!H648</f>
        <v>5.45</v>
      </c>
      <c r="H648" s="18" t="n">
        <f aca="false">DATA!E648</f>
        <v>10</v>
      </c>
      <c r="I648" s="20" t="n">
        <f aca="false">F648*E648</f>
        <v>231.2</v>
      </c>
      <c r="J648" s="20" t="n">
        <f aca="false">PARAMETER!$B$4*G648*SQRT(E648)</f>
        <v>20.0451246498081</v>
      </c>
      <c r="K648" s="20" t="n">
        <f aca="false">I648+J648</f>
        <v>251.245124649808</v>
      </c>
      <c r="L648" s="20" t="n">
        <f aca="false">K648+F648*H648</f>
        <v>713.645124649808</v>
      </c>
      <c r="M648" s="16" t="str">
        <f aca="false">IF(C648&lt;=K648,"REORDER",IF(C648&gt;L648,"OVERSTOCK","OK"))</f>
        <v>OK</v>
      </c>
      <c r="N648" s="16" t="str">
        <f aca="false">IF(C648&lt;=D648,"REORDER","OK")</f>
        <v>OK</v>
      </c>
      <c r="O648" s="18" t="n">
        <f aca="false">IF(D648&lt;I648,1,0)</f>
        <v>1</v>
      </c>
      <c r="P648" s="20" t="n">
        <f aca="false">C648/F648</f>
        <v>9.12629757785467</v>
      </c>
      <c r="Q648" s="19" t="n">
        <f aca="false">DATA!N648</f>
        <v>104.09</v>
      </c>
      <c r="R648" s="19" t="n">
        <f aca="false">DATA!O648</f>
        <v>1.64</v>
      </c>
      <c r="S648" s="17" t="n">
        <f aca="false">C648*Q648</f>
        <v>43925.98</v>
      </c>
      <c r="T648" s="19" t="n">
        <f aca="false">C648*R648</f>
        <v>692.08</v>
      </c>
      <c r="U648" s="20" t="n">
        <f aca="false">MAX(0,C648-L648)</f>
        <v>0</v>
      </c>
      <c r="V648" s="17" t="n">
        <f aca="false">U648*Q648</f>
        <v>0</v>
      </c>
      <c r="W648" s="19" t="n">
        <f aca="false">U648*R648</f>
        <v>0</v>
      </c>
      <c r="X648" s="20" t="n">
        <f aca="false">MAX(0,K648-C648)</f>
        <v>0</v>
      </c>
      <c r="Y648" s="17" t="n">
        <f aca="false">F648*PARAMETER!$B$5*Q648</f>
        <v>1756789.384</v>
      </c>
      <c r="Z648" s="21" t="n">
        <f aca="false">SUMIF($Y$2:$Y$3205,"&gt;="&amp;Y648)/SUM($Y$2:$Y$3205)</f>
        <v>0.431663791094505</v>
      </c>
      <c r="AA648" s="16" t="str">
        <f aca="false">IF(Z648&lt;=PARAMETER!$B$7,"A",IF(Z648&lt;=PARAMETER!$B$8,"B","C"))</f>
        <v>A</v>
      </c>
      <c r="AB648" s="22" t="n">
        <f aca="false">G648/F648</f>
        <v>0.117863321799308</v>
      </c>
      <c r="AC648" s="16" t="str">
        <f aca="false">IF(AB648&lt;=PARAMETER!$B$9,"X",IF(AB648&lt;=PARAMETER!$B$10,"Y","Z"))</f>
        <v>X</v>
      </c>
      <c r="AD648" s="16" t="str">
        <f aca="false">AA648&amp;AC648</f>
        <v>AX</v>
      </c>
      <c r="AE648" s="22" t="n">
        <f aca="false">DATA!I648</f>
        <v>0.34</v>
      </c>
      <c r="AF648" s="18" t="n">
        <f aca="false">DATA!L648</f>
        <v>76</v>
      </c>
      <c r="AG648" s="16" t="str">
        <f aca="false">DATA!K648</f>
        <v>C</v>
      </c>
      <c r="AH648" s="18" t="n">
        <f aca="false">IF(AE648&gt;=PARAMETER!$B$12,1,0)</f>
        <v>0</v>
      </c>
      <c r="AI648" s="18" t="n">
        <f aca="false">IF(AF648&gt;=PARAMETER!$B$13,1,0)</f>
        <v>0</v>
      </c>
      <c r="AJ648" s="18" t="n">
        <f aca="false">IF(AND(AH648=1,AI648=1),1,0)</f>
        <v>0</v>
      </c>
    </row>
    <row r="649" customFormat="false" ht="15" hidden="false" customHeight="false" outlineLevel="0" collapsed="false">
      <c r="A649" s="16" t="str">
        <f aca="false">DATA!A649</f>
        <v>ITM10647</v>
      </c>
      <c r="B649" s="16" t="str">
        <f aca="false">DATA!B649</f>
        <v>Automotive</v>
      </c>
      <c r="C649" s="17" t="n">
        <f aca="false">DATA!C649</f>
        <v>128</v>
      </c>
      <c r="D649" s="17" t="n">
        <f aca="false">DATA!D649</f>
        <v>90</v>
      </c>
      <c r="E649" s="18" t="n">
        <f aca="false">DATA!F649</f>
        <v>6</v>
      </c>
      <c r="F649" s="19" t="n">
        <f aca="false">DATA!G649</f>
        <v>40.45</v>
      </c>
      <c r="G649" s="19" t="n">
        <f aca="false">DATA!H649</f>
        <v>3.21</v>
      </c>
      <c r="H649" s="18" t="n">
        <f aca="false">DATA!E649</f>
        <v>13</v>
      </c>
      <c r="I649" s="20" t="n">
        <f aca="false">F649*E649</f>
        <v>242.7</v>
      </c>
      <c r="J649" s="20" t="n">
        <f aca="false">PARAMETER!$B$4*G649*SQRT(E649)</f>
        <v>12.9332572011875</v>
      </c>
      <c r="K649" s="20" t="n">
        <f aca="false">I649+J649</f>
        <v>255.633257201187</v>
      </c>
      <c r="L649" s="20" t="n">
        <f aca="false">K649+F649*H649</f>
        <v>781.483257201188</v>
      </c>
      <c r="M649" s="16" t="str">
        <f aca="false">IF(C649&lt;=K649,"REORDER",IF(C649&gt;L649,"OVERSTOCK","OK"))</f>
        <v>REORDER</v>
      </c>
      <c r="N649" s="16" t="str">
        <f aca="false">IF(C649&lt;=D649,"REORDER","OK")</f>
        <v>OK</v>
      </c>
      <c r="O649" s="18" t="n">
        <f aca="false">IF(D649&lt;I649,1,0)</f>
        <v>1</v>
      </c>
      <c r="P649" s="20" t="n">
        <f aca="false">C649/F649</f>
        <v>3.16440049443758</v>
      </c>
      <c r="Q649" s="19" t="n">
        <f aca="false">DATA!N649</f>
        <v>47.89</v>
      </c>
      <c r="R649" s="19" t="n">
        <f aca="false">DATA!O649</f>
        <v>1.33</v>
      </c>
      <c r="S649" s="17" t="n">
        <f aca="false">C649*Q649</f>
        <v>6129.92</v>
      </c>
      <c r="T649" s="19" t="n">
        <f aca="false">C649*R649</f>
        <v>170.24</v>
      </c>
      <c r="U649" s="20" t="n">
        <f aca="false">MAX(0,C649-L649)</f>
        <v>0</v>
      </c>
      <c r="V649" s="17" t="n">
        <f aca="false">U649*Q649</f>
        <v>0</v>
      </c>
      <c r="W649" s="19" t="n">
        <f aca="false">U649*R649</f>
        <v>0</v>
      </c>
      <c r="X649" s="20" t="n">
        <f aca="false">MAX(0,K649-C649)</f>
        <v>127.633257201187</v>
      </c>
      <c r="Y649" s="17" t="n">
        <f aca="false">F649*PARAMETER!$B$5*Q649</f>
        <v>707059.9325</v>
      </c>
      <c r="Z649" s="21" t="n">
        <f aca="false">SUMIF($Y$2:$Y$3205,"&gt;="&amp;Y649)/SUM($Y$2:$Y$3205)</f>
        <v>0.841416104662315</v>
      </c>
      <c r="AA649" s="16" t="str">
        <f aca="false">IF(Z649&lt;=PARAMETER!$B$7,"A",IF(Z649&lt;=PARAMETER!$B$8,"B","C"))</f>
        <v>B</v>
      </c>
      <c r="AB649" s="22" t="n">
        <f aca="false">G649/F649</f>
        <v>0.0793572311495674</v>
      </c>
      <c r="AC649" s="16" t="str">
        <f aca="false">IF(AB649&lt;=PARAMETER!$B$9,"X",IF(AB649&lt;=PARAMETER!$B$10,"Y","Z"))</f>
        <v>X</v>
      </c>
      <c r="AD649" s="16" t="str">
        <f aca="false">AA649&amp;AC649</f>
        <v>BX</v>
      </c>
      <c r="AE649" s="22" t="n">
        <f aca="false">DATA!I649</f>
        <v>0.77</v>
      </c>
      <c r="AF649" s="18" t="n">
        <f aca="false">DATA!L649</f>
        <v>21</v>
      </c>
      <c r="AG649" s="16" t="str">
        <f aca="false">DATA!K649</f>
        <v>D</v>
      </c>
      <c r="AH649" s="18" t="n">
        <f aca="false">IF(AE649&gt;=PARAMETER!$B$12,1,0)</f>
        <v>1</v>
      </c>
      <c r="AI649" s="18" t="n">
        <f aca="false">IF(AF649&gt;=PARAMETER!$B$13,1,0)</f>
        <v>0</v>
      </c>
      <c r="AJ649" s="18" t="n">
        <f aca="false">IF(AND(AH649=1,AI649=1),1,0)</f>
        <v>0</v>
      </c>
    </row>
    <row r="650" customFormat="false" ht="15" hidden="false" customHeight="false" outlineLevel="0" collapsed="false">
      <c r="A650" s="16" t="str">
        <f aca="false">DATA!A650</f>
        <v>ITM10648</v>
      </c>
      <c r="B650" s="16" t="str">
        <f aca="false">DATA!B650</f>
        <v>Electronics</v>
      </c>
      <c r="C650" s="17" t="n">
        <f aca="false">DATA!C650</f>
        <v>207</v>
      </c>
      <c r="D650" s="17" t="n">
        <f aca="false">DATA!D650</f>
        <v>87</v>
      </c>
      <c r="E650" s="18" t="n">
        <f aca="false">DATA!F650</f>
        <v>2</v>
      </c>
      <c r="F650" s="19" t="n">
        <f aca="false">DATA!G650</f>
        <v>12.27</v>
      </c>
      <c r="G650" s="19" t="n">
        <f aca="false">DATA!H650</f>
        <v>2.86</v>
      </c>
      <c r="H650" s="18" t="n">
        <f aca="false">DATA!E650</f>
        <v>4</v>
      </c>
      <c r="I650" s="20" t="n">
        <f aca="false">F650*E650</f>
        <v>24.54</v>
      </c>
      <c r="J650" s="20" t="n">
        <f aca="false">PARAMETER!$B$4*G650*SQRT(E650)</f>
        <v>6.65285851903057</v>
      </c>
      <c r="K650" s="20" t="n">
        <f aca="false">I650+J650</f>
        <v>31.1928585190306</v>
      </c>
      <c r="L650" s="20" t="n">
        <f aca="false">K650+F650*H650</f>
        <v>80.2728585190306</v>
      </c>
      <c r="M650" s="16" t="str">
        <f aca="false">IF(C650&lt;=K650,"REORDER",IF(C650&gt;L650,"OVERSTOCK","OK"))</f>
        <v>OVERSTOCK</v>
      </c>
      <c r="N650" s="16" t="str">
        <f aca="false">IF(C650&lt;=D650,"REORDER","OK")</f>
        <v>OK</v>
      </c>
      <c r="O650" s="18" t="n">
        <f aca="false">IF(D650&lt;I650,1,0)</f>
        <v>0</v>
      </c>
      <c r="P650" s="20" t="n">
        <f aca="false">C650/F650</f>
        <v>16.8704156479218</v>
      </c>
      <c r="Q650" s="19" t="n">
        <f aca="false">DATA!N650</f>
        <v>89.78</v>
      </c>
      <c r="R650" s="19" t="n">
        <f aca="false">DATA!O650</f>
        <v>1.87</v>
      </c>
      <c r="S650" s="17" t="n">
        <f aca="false">C650*Q650</f>
        <v>18584.46</v>
      </c>
      <c r="T650" s="19" t="n">
        <f aca="false">C650*R650</f>
        <v>387.09</v>
      </c>
      <c r="U650" s="20" t="n">
        <f aca="false">MAX(0,C650-L650)</f>
        <v>126.727141480969</v>
      </c>
      <c r="V650" s="17" t="n">
        <f aca="false">U650*Q650</f>
        <v>11377.5627621614</v>
      </c>
      <c r="W650" s="19" t="n">
        <f aca="false">U650*R650</f>
        <v>236.979754569413</v>
      </c>
      <c r="X650" s="20" t="n">
        <f aca="false">MAX(0,K650-C650)</f>
        <v>0</v>
      </c>
      <c r="Y650" s="17" t="n">
        <f aca="false">F650*PARAMETER!$B$5*Q650</f>
        <v>402084.219</v>
      </c>
      <c r="Z650" s="21" t="n">
        <f aca="false">SUMIF($Y$2:$Y$3205,"&gt;="&amp;Y650)/SUM($Y$2:$Y$3205)</f>
        <v>0.934276592901302</v>
      </c>
      <c r="AA650" s="16" t="str">
        <f aca="false">IF(Z650&lt;=PARAMETER!$B$7,"A",IF(Z650&lt;=PARAMETER!$B$8,"B","C"))</f>
        <v>B</v>
      </c>
      <c r="AB650" s="22" t="n">
        <f aca="false">G650/F650</f>
        <v>0.233088834555827</v>
      </c>
      <c r="AC650" s="16" t="str">
        <f aca="false">IF(AB650&lt;=PARAMETER!$B$9,"X",IF(AB650&lt;=PARAMETER!$B$10,"Y","Z"))</f>
        <v>X</v>
      </c>
      <c r="AD650" s="16" t="str">
        <f aca="false">AA650&amp;AC650</f>
        <v>BX</v>
      </c>
      <c r="AE650" s="22" t="n">
        <f aca="false">DATA!I650</f>
        <v>0.26</v>
      </c>
      <c r="AF650" s="18" t="n">
        <f aca="false">DATA!L650</f>
        <v>44</v>
      </c>
      <c r="AG650" s="16" t="str">
        <f aca="false">DATA!K650</f>
        <v>B</v>
      </c>
      <c r="AH650" s="18" t="n">
        <f aca="false">IF(AE650&gt;=PARAMETER!$B$12,1,0)</f>
        <v>0</v>
      </c>
      <c r="AI650" s="18" t="n">
        <f aca="false">IF(AF650&gt;=PARAMETER!$B$13,1,0)</f>
        <v>0</v>
      </c>
      <c r="AJ650" s="18" t="n">
        <f aca="false">IF(AND(AH650=1,AI650=1),1,0)</f>
        <v>0</v>
      </c>
    </row>
    <row r="651" customFormat="false" ht="15" hidden="false" customHeight="false" outlineLevel="0" collapsed="false">
      <c r="A651" s="16" t="str">
        <f aca="false">DATA!A651</f>
        <v>ITM10649</v>
      </c>
      <c r="B651" s="16" t="str">
        <f aca="false">DATA!B651</f>
        <v>Apparel</v>
      </c>
      <c r="C651" s="17" t="n">
        <f aca="false">DATA!C651</f>
        <v>218</v>
      </c>
      <c r="D651" s="17" t="n">
        <f aca="false">DATA!D651</f>
        <v>98</v>
      </c>
      <c r="E651" s="18" t="n">
        <f aca="false">DATA!F651</f>
        <v>2</v>
      </c>
      <c r="F651" s="19" t="n">
        <f aca="false">DATA!G651</f>
        <v>13.54</v>
      </c>
      <c r="G651" s="19" t="n">
        <f aca="false">DATA!H651</f>
        <v>7.71</v>
      </c>
      <c r="H651" s="18" t="n">
        <f aca="false">DATA!E651</f>
        <v>3</v>
      </c>
      <c r="I651" s="20" t="n">
        <f aca="false">F651*E651</f>
        <v>27.08</v>
      </c>
      <c r="J651" s="20" t="n">
        <f aca="false">PARAMETER!$B$4*G651*SQRT(E651)</f>
        <v>17.9348039096943</v>
      </c>
      <c r="K651" s="20" t="n">
        <f aca="false">I651+J651</f>
        <v>45.0148039096943</v>
      </c>
      <c r="L651" s="20" t="n">
        <f aca="false">K651+F651*H651</f>
        <v>85.6348039096943</v>
      </c>
      <c r="M651" s="16" t="str">
        <f aca="false">IF(C651&lt;=K651,"REORDER",IF(C651&gt;L651,"OVERSTOCK","OK"))</f>
        <v>OVERSTOCK</v>
      </c>
      <c r="N651" s="16" t="str">
        <f aca="false">IF(C651&lt;=D651,"REORDER","OK")</f>
        <v>OK</v>
      </c>
      <c r="O651" s="18" t="n">
        <f aca="false">IF(D651&lt;I651,1,0)</f>
        <v>0</v>
      </c>
      <c r="P651" s="20" t="n">
        <f aca="false">C651/F651</f>
        <v>16.1004431314623</v>
      </c>
      <c r="Q651" s="19" t="n">
        <f aca="false">DATA!N651</f>
        <v>52.29</v>
      </c>
      <c r="R651" s="19" t="n">
        <f aca="false">DATA!O651</f>
        <v>1.29</v>
      </c>
      <c r="S651" s="17" t="n">
        <f aca="false">C651*Q651</f>
        <v>11399.22</v>
      </c>
      <c r="T651" s="19" t="n">
        <f aca="false">C651*R651</f>
        <v>281.22</v>
      </c>
      <c r="U651" s="20" t="n">
        <f aca="false">MAX(0,C651-L651)</f>
        <v>132.365196090306</v>
      </c>
      <c r="V651" s="17" t="n">
        <f aca="false">U651*Q651</f>
        <v>6921.37610356209</v>
      </c>
      <c r="W651" s="19" t="n">
        <f aca="false">U651*R651</f>
        <v>170.751102956494</v>
      </c>
      <c r="X651" s="20" t="n">
        <f aca="false">MAX(0,K651-C651)</f>
        <v>0</v>
      </c>
      <c r="Y651" s="17" t="n">
        <f aca="false">F651*PARAMETER!$B$5*Q651</f>
        <v>258422.409</v>
      </c>
      <c r="Z651" s="21" t="n">
        <f aca="false">SUMIF($Y$2:$Y$3205,"&gt;="&amp;Y651)/SUM($Y$2:$Y$3205)</f>
        <v>0.970008959042065</v>
      </c>
      <c r="AA651" s="16" t="str">
        <f aca="false">IF(Z651&lt;=PARAMETER!$B$7,"A",IF(Z651&lt;=PARAMETER!$B$8,"B","C"))</f>
        <v>C</v>
      </c>
      <c r="AB651" s="22" t="n">
        <f aca="false">G651/F651</f>
        <v>0.569423929098966</v>
      </c>
      <c r="AC651" s="16" t="str">
        <f aca="false">IF(AB651&lt;=PARAMETER!$B$9,"X",IF(AB651&lt;=PARAMETER!$B$10,"Y","Z"))</f>
        <v>Z</v>
      </c>
      <c r="AD651" s="16" t="str">
        <f aca="false">AA651&amp;AC651</f>
        <v>CZ</v>
      </c>
      <c r="AE651" s="22" t="n">
        <f aca="false">DATA!I651</f>
        <v>0.32</v>
      </c>
      <c r="AF651" s="18" t="n">
        <f aca="false">DATA!L651</f>
        <v>119</v>
      </c>
      <c r="AG651" s="16" t="str">
        <f aca="false">DATA!K651</f>
        <v>C</v>
      </c>
      <c r="AH651" s="18" t="n">
        <f aca="false">IF(AE651&gt;=PARAMETER!$B$12,1,0)</f>
        <v>0</v>
      </c>
      <c r="AI651" s="18" t="n">
        <f aca="false">IF(AF651&gt;=PARAMETER!$B$13,1,0)</f>
        <v>1</v>
      </c>
      <c r="AJ651" s="18" t="n">
        <f aca="false">IF(AND(AH651=1,AI651=1),1,0)</f>
        <v>0</v>
      </c>
    </row>
    <row r="652" customFormat="false" ht="15" hidden="false" customHeight="false" outlineLevel="0" collapsed="false">
      <c r="A652" s="16" t="str">
        <f aca="false">DATA!A652</f>
        <v>ITM10650</v>
      </c>
      <c r="B652" s="16" t="str">
        <f aca="false">DATA!B652</f>
        <v>Apparel</v>
      </c>
      <c r="C652" s="17" t="n">
        <f aca="false">DATA!C652</f>
        <v>322</v>
      </c>
      <c r="D652" s="17" t="n">
        <f aca="false">DATA!D652</f>
        <v>65</v>
      </c>
      <c r="E652" s="18" t="n">
        <f aca="false">DATA!F652</f>
        <v>8</v>
      </c>
      <c r="F652" s="19" t="n">
        <f aca="false">DATA!G652</f>
        <v>2.57</v>
      </c>
      <c r="G652" s="19" t="n">
        <f aca="false">DATA!H652</f>
        <v>1.62</v>
      </c>
      <c r="H652" s="18" t="n">
        <f aca="false">DATA!E652</f>
        <v>13</v>
      </c>
      <c r="I652" s="20" t="n">
        <f aca="false">F652*E652</f>
        <v>20.56</v>
      </c>
      <c r="J652" s="20" t="n">
        <f aca="false">PARAMETER!$B$4*G652*SQRT(E652)</f>
        <v>7.53680475582484</v>
      </c>
      <c r="K652" s="20" t="n">
        <f aca="false">I652+J652</f>
        <v>28.0968047558248</v>
      </c>
      <c r="L652" s="20" t="n">
        <f aca="false">K652+F652*H652</f>
        <v>61.5068047558248</v>
      </c>
      <c r="M652" s="16" t="str">
        <f aca="false">IF(C652&lt;=K652,"REORDER",IF(C652&gt;L652,"OVERSTOCK","OK"))</f>
        <v>OVERSTOCK</v>
      </c>
      <c r="N652" s="16" t="str">
        <f aca="false">IF(C652&lt;=D652,"REORDER","OK")</f>
        <v>OK</v>
      </c>
      <c r="O652" s="18" t="n">
        <f aca="false">IF(D652&lt;I652,1,0)</f>
        <v>0</v>
      </c>
      <c r="P652" s="20" t="n">
        <f aca="false">C652/F652</f>
        <v>125.291828793774</v>
      </c>
      <c r="Q652" s="19" t="n">
        <f aca="false">DATA!N652</f>
        <v>10.95</v>
      </c>
      <c r="R652" s="19" t="n">
        <f aca="false">DATA!O652</f>
        <v>1.2</v>
      </c>
      <c r="S652" s="17" t="n">
        <f aca="false">C652*Q652</f>
        <v>3525.9</v>
      </c>
      <c r="T652" s="19" t="n">
        <f aca="false">C652*R652</f>
        <v>386.4</v>
      </c>
      <c r="U652" s="20" t="n">
        <f aca="false">MAX(0,C652-L652)</f>
        <v>260.493195244175</v>
      </c>
      <c r="V652" s="17" t="n">
        <f aca="false">U652*Q652</f>
        <v>2852.40048792372</v>
      </c>
      <c r="W652" s="19" t="n">
        <f aca="false">U652*R652</f>
        <v>312.59183429301</v>
      </c>
      <c r="X652" s="20" t="n">
        <f aca="false">MAX(0,K652-C652)</f>
        <v>0</v>
      </c>
      <c r="Y652" s="17" t="n">
        <f aca="false">F652*PARAMETER!$B$5*Q652</f>
        <v>10271.6475</v>
      </c>
      <c r="Z652" s="21" t="n">
        <f aca="false">SUMIF($Y$2:$Y$3205,"&gt;="&amp;Y652)/SUM($Y$2:$Y$3205)</f>
        <v>0.999992487651011</v>
      </c>
      <c r="AA652" s="16" t="str">
        <f aca="false">IF(Z652&lt;=PARAMETER!$B$7,"A",IF(Z652&lt;=PARAMETER!$B$8,"B","C"))</f>
        <v>C</v>
      </c>
      <c r="AB652" s="22" t="n">
        <f aca="false">G652/F652</f>
        <v>0.630350194552529</v>
      </c>
      <c r="AC652" s="16" t="str">
        <f aca="false">IF(AB652&lt;=PARAMETER!$B$9,"X",IF(AB652&lt;=PARAMETER!$B$10,"Y","Z"))</f>
        <v>Z</v>
      </c>
      <c r="AD652" s="16" t="str">
        <f aca="false">AA652&amp;AC652</f>
        <v>CZ</v>
      </c>
      <c r="AE652" s="22" t="n">
        <f aca="false">DATA!I652</f>
        <v>0.12</v>
      </c>
      <c r="AF652" s="18" t="n">
        <f aca="false">DATA!L652</f>
        <v>176</v>
      </c>
      <c r="AG652" s="16" t="str">
        <f aca="false">DATA!K652</f>
        <v>B</v>
      </c>
      <c r="AH652" s="18" t="n">
        <f aca="false">IF(AE652&gt;=PARAMETER!$B$12,1,0)</f>
        <v>0</v>
      </c>
      <c r="AI652" s="18" t="n">
        <f aca="false">IF(AF652&gt;=PARAMETER!$B$13,1,0)</f>
        <v>1</v>
      </c>
      <c r="AJ652" s="18" t="n">
        <f aca="false">IF(AND(AH652=1,AI652=1),1,0)</f>
        <v>0</v>
      </c>
    </row>
    <row r="653" customFormat="false" ht="15" hidden="false" customHeight="false" outlineLevel="0" collapsed="false">
      <c r="A653" s="16" t="str">
        <f aca="false">DATA!A653</f>
        <v>ITM10651</v>
      </c>
      <c r="B653" s="16" t="str">
        <f aca="false">DATA!B653</f>
        <v>Apparel</v>
      </c>
      <c r="C653" s="17" t="n">
        <f aca="false">DATA!C653</f>
        <v>346</v>
      </c>
      <c r="D653" s="17" t="n">
        <f aca="false">DATA!D653</f>
        <v>93</v>
      </c>
      <c r="E653" s="18" t="n">
        <f aca="false">DATA!F653</f>
        <v>3</v>
      </c>
      <c r="F653" s="19" t="n">
        <f aca="false">DATA!G653</f>
        <v>15.54</v>
      </c>
      <c r="G653" s="19" t="n">
        <f aca="false">DATA!H653</f>
        <v>4.01</v>
      </c>
      <c r="H653" s="18" t="n">
        <f aca="false">DATA!E653</f>
        <v>10</v>
      </c>
      <c r="I653" s="20" t="n">
        <f aca="false">F653*E653</f>
        <v>46.62</v>
      </c>
      <c r="J653" s="20" t="n">
        <f aca="false">PARAMETER!$B$4*G653*SQRT(E653)</f>
        <v>11.4243699121045</v>
      </c>
      <c r="K653" s="20" t="n">
        <f aca="false">I653+J653</f>
        <v>58.0443699121045</v>
      </c>
      <c r="L653" s="20" t="n">
        <f aca="false">K653+F653*H653</f>
        <v>213.444369912105</v>
      </c>
      <c r="M653" s="16" t="str">
        <f aca="false">IF(C653&lt;=K653,"REORDER",IF(C653&gt;L653,"OVERSTOCK","OK"))</f>
        <v>OVERSTOCK</v>
      </c>
      <c r="N653" s="16" t="str">
        <f aca="false">IF(C653&lt;=D653,"REORDER","OK")</f>
        <v>OK</v>
      </c>
      <c r="O653" s="18" t="n">
        <f aca="false">IF(D653&lt;I653,1,0)</f>
        <v>0</v>
      </c>
      <c r="P653" s="20" t="n">
        <f aca="false">C653/F653</f>
        <v>22.2651222651223</v>
      </c>
      <c r="Q653" s="19" t="n">
        <f aca="false">DATA!N653</f>
        <v>56.89</v>
      </c>
      <c r="R653" s="19" t="n">
        <f aca="false">DATA!O653</f>
        <v>1.34</v>
      </c>
      <c r="S653" s="17" t="n">
        <f aca="false">C653*Q653</f>
        <v>19683.94</v>
      </c>
      <c r="T653" s="19" t="n">
        <f aca="false">C653*R653</f>
        <v>463.64</v>
      </c>
      <c r="U653" s="20" t="n">
        <f aca="false">MAX(0,C653-L653)</f>
        <v>132.555630087896</v>
      </c>
      <c r="V653" s="17" t="n">
        <f aca="false">U653*Q653</f>
        <v>7541.08979570038</v>
      </c>
      <c r="W653" s="19" t="n">
        <f aca="false">U653*R653</f>
        <v>177.62454431778</v>
      </c>
      <c r="X653" s="20" t="n">
        <f aca="false">MAX(0,K653-C653)</f>
        <v>0</v>
      </c>
      <c r="Y653" s="17" t="n">
        <f aca="false">F653*PARAMETER!$B$5*Q653</f>
        <v>322685.769</v>
      </c>
      <c r="Z653" s="21" t="n">
        <f aca="false">SUMIF($Y$2:$Y$3205,"&gt;="&amp;Y653)/SUM($Y$2:$Y$3205)</f>
        <v>0.954660959064958</v>
      </c>
      <c r="AA653" s="16" t="str">
        <f aca="false">IF(Z653&lt;=PARAMETER!$B$7,"A",IF(Z653&lt;=PARAMETER!$B$8,"B","C"))</f>
        <v>C</v>
      </c>
      <c r="AB653" s="22" t="n">
        <f aca="false">G653/F653</f>
        <v>0.258043758043758</v>
      </c>
      <c r="AC653" s="16" t="str">
        <f aca="false">IF(AB653&lt;=PARAMETER!$B$9,"X",IF(AB653&lt;=PARAMETER!$B$10,"Y","Z"))</f>
        <v>Y</v>
      </c>
      <c r="AD653" s="16" t="str">
        <f aca="false">AA653&amp;AC653</f>
        <v>CY</v>
      </c>
      <c r="AE653" s="22" t="n">
        <f aca="false">DATA!I653</f>
        <v>0.75</v>
      </c>
      <c r="AF653" s="18" t="n">
        <f aca="false">DATA!L653</f>
        <v>169</v>
      </c>
      <c r="AG653" s="16" t="str">
        <f aca="false">DATA!K653</f>
        <v>B</v>
      </c>
      <c r="AH653" s="18" t="n">
        <f aca="false">IF(AE653&gt;=PARAMETER!$B$12,1,0)</f>
        <v>0</v>
      </c>
      <c r="AI653" s="18" t="n">
        <f aca="false">IF(AF653&gt;=PARAMETER!$B$13,1,0)</f>
        <v>1</v>
      </c>
      <c r="AJ653" s="18" t="n">
        <f aca="false">IF(AND(AH653=1,AI653=1),1,0)</f>
        <v>0</v>
      </c>
    </row>
    <row r="654" customFormat="false" ht="15" hidden="false" customHeight="false" outlineLevel="0" collapsed="false">
      <c r="A654" s="16" t="str">
        <f aca="false">DATA!A654</f>
        <v>ITM10652</v>
      </c>
      <c r="B654" s="16" t="str">
        <f aca="false">DATA!B654</f>
        <v>Groceries</v>
      </c>
      <c r="C654" s="17" t="n">
        <f aca="false">DATA!C654</f>
        <v>173</v>
      </c>
      <c r="D654" s="17" t="n">
        <f aca="false">DATA!D654</f>
        <v>94</v>
      </c>
      <c r="E654" s="18" t="n">
        <f aca="false">DATA!F654</f>
        <v>7</v>
      </c>
      <c r="F654" s="19" t="n">
        <f aca="false">DATA!G654</f>
        <v>29.65</v>
      </c>
      <c r="G654" s="19" t="n">
        <f aca="false">DATA!H654</f>
        <v>1.94</v>
      </c>
      <c r="H654" s="18" t="n">
        <f aca="false">DATA!E654</f>
        <v>6</v>
      </c>
      <c r="I654" s="20" t="n">
        <f aca="false">F654*E654</f>
        <v>207.55</v>
      </c>
      <c r="J654" s="20" t="n">
        <f aca="false">PARAMETER!$B$4*G654*SQRT(E654)</f>
        <v>8.44263486163143</v>
      </c>
      <c r="K654" s="20" t="n">
        <f aca="false">I654+J654</f>
        <v>215.992634861631</v>
      </c>
      <c r="L654" s="20" t="n">
        <f aca="false">K654+F654*H654</f>
        <v>393.892634861631</v>
      </c>
      <c r="M654" s="16" t="str">
        <f aca="false">IF(C654&lt;=K654,"REORDER",IF(C654&gt;L654,"OVERSTOCK","OK"))</f>
        <v>REORDER</v>
      </c>
      <c r="N654" s="16" t="str">
        <f aca="false">IF(C654&lt;=D654,"REORDER","OK")</f>
        <v>OK</v>
      </c>
      <c r="O654" s="18" t="n">
        <f aca="false">IF(D654&lt;I654,1,0)</f>
        <v>1</v>
      </c>
      <c r="P654" s="20" t="n">
        <f aca="false">C654/F654</f>
        <v>5.83473861720068</v>
      </c>
      <c r="Q654" s="19" t="n">
        <f aca="false">DATA!N654</f>
        <v>49.81</v>
      </c>
      <c r="R654" s="19" t="n">
        <f aca="false">DATA!O654</f>
        <v>1.59</v>
      </c>
      <c r="S654" s="17" t="n">
        <f aca="false">C654*Q654</f>
        <v>8617.13</v>
      </c>
      <c r="T654" s="19" t="n">
        <f aca="false">C654*R654</f>
        <v>275.07</v>
      </c>
      <c r="U654" s="20" t="n">
        <f aca="false">MAX(0,C654-L654)</f>
        <v>0</v>
      </c>
      <c r="V654" s="17" t="n">
        <f aca="false">U654*Q654</f>
        <v>0</v>
      </c>
      <c r="W654" s="19" t="n">
        <f aca="false">U654*R654</f>
        <v>0</v>
      </c>
      <c r="X654" s="20" t="n">
        <f aca="false">MAX(0,K654-C654)</f>
        <v>42.9926348616314</v>
      </c>
      <c r="Y654" s="17" t="n">
        <f aca="false">F654*PARAMETER!$B$5*Q654</f>
        <v>539056.2725</v>
      </c>
      <c r="Z654" s="21" t="n">
        <f aca="false">SUMIF($Y$2:$Y$3205,"&gt;="&amp;Y654)/SUM($Y$2:$Y$3205)</f>
        <v>0.893198497675595</v>
      </c>
      <c r="AA654" s="16" t="str">
        <f aca="false">IF(Z654&lt;=PARAMETER!$B$7,"A",IF(Z654&lt;=PARAMETER!$B$8,"B","C"))</f>
        <v>B</v>
      </c>
      <c r="AB654" s="22" t="n">
        <f aca="false">G654/F654</f>
        <v>0.0654300168634064</v>
      </c>
      <c r="AC654" s="16" t="str">
        <f aca="false">IF(AB654&lt;=PARAMETER!$B$9,"X",IF(AB654&lt;=PARAMETER!$B$10,"Y","Z"))</f>
        <v>X</v>
      </c>
      <c r="AD654" s="16" t="str">
        <f aca="false">AA654&amp;AC654</f>
        <v>BX</v>
      </c>
      <c r="AE654" s="22" t="n">
        <f aca="false">DATA!I654</f>
        <v>0.66</v>
      </c>
      <c r="AF654" s="18" t="n">
        <f aca="false">DATA!L654</f>
        <v>23</v>
      </c>
      <c r="AG654" s="16" t="str">
        <f aca="false">DATA!K654</f>
        <v>D</v>
      </c>
      <c r="AH654" s="18" t="n">
        <f aca="false">IF(AE654&gt;=PARAMETER!$B$12,1,0)</f>
        <v>0</v>
      </c>
      <c r="AI654" s="18" t="n">
        <f aca="false">IF(AF654&gt;=PARAMETER!$B$13,1,0)</f>
        <v>0</v>
      </c>
      <c r="AJ654" s="18" t="n">
        <f aca="false">IF(AND(AH654=1,AI654=1),1,0)</f>
        <v>0</v>
      </c>
    </row>
    <row r="655" customFormat="false" ht="15" hidden="false" customHeight="false" outlineLevel="0" collapsed="false">
      <c r="A655" s="16" t="str">
        <f aca="false">DATA!A655</f>
        <v>ITM10653</v>
      </c>
      <c r="B655" s="16" t="str">
        <f aca="false">DATA!B655</f>
        <v>Automotive</v>
      </c>
      <c r="C655" s="17" t="n">
        <f aca="false">DATA!C655</f>
        <v>59</v>
      </c>
      <c r="D655" s="17" t="n">
        <f aca="false">DATA!D655</f>
        <v>70</v>
      </c>
      <c r="E655" s="18" t="n">
        <f aca="false">DATA!F655</f>
        <v>2</v>
      </c>
      <c r="F655" s="19" t="n">
        <f aca="false">DATA!G655</f>
        <v>21.62</v>
      </c>
      <c r="G655" s="19" t="n">
        <f aca="false">DATA!H655</f>
        <v>2.95</v>
      </c>
      <c r="H655" s="18" t="n">
        <f aca="false">DATA!E655</f>
        <v>5</v>
      </c>
      <c r="I655" s="20" t="n">
        <f aca="false">F655*E655</f>
        <v>43.24</v>
      </c>
      <c r="J655" s="20" t="n">
        <f aca="false">PARAMETER!$B$4*G655*SQRT(E655)</f>
        <v>6.86221420669237</v>
      </c>
      <c r="K655" s="20" t="n">
        <f aca="false">I655+J655</f>
        <v>50.1022142066924</v>
      </c>
      <c r="L655" s="20" t="n">
        <f aca="false">K655+F655*H655</f>
        <v>158.202214206692</v>
      </c>
      <c r="M655" s="16" t="str">
        <f aca="false">IF(C655&lt;=K655,"REORDER",IF(C655&gt;L655,"OVERSTOCK","OK"))</f>
        <v>OK</v>
      </c>
      <c r="N655" s="16" t="str">
        <f aca="false">IF(C655&lt;=D655,"REORDER","OK")</f>
        <v>REORDER</v>
      </c>
      <c r="O655" s="18" t="n">
        <f aca="false">IF(D655&lt;I655,1,0)</f>
        <v>0</v>
      </c>
      <c r="P655" s="20" t="n">
        <f aca="false">C655/F655</f>
        <v>2.72895467160037</v>
      </c>
      <c r="Q655" s="19" t="n">
        <f aca="false">DATA!N655</f>
        <v>10.82</v>
      </c>
      <c r="R655" s="19" t="n">
        <f aca="false">DATA!O655</f>
        <v>1.81</v>
      </c>
      <c r="S655" s="17" t="n">
        <f aca="false">C655*Q655</f>
        <v>638.38</v>
      </c>
      <c r="T655" s="19" t="n">
        <f aca="false">C655*R655</f>
        <v>106.79</v>
      </c>
      <c r="U655" s="20" t="n">
        <f aca="false">MAX(0,C655-L655)</f>
        <v>0</v>
      </c>
      <c r="V655" s="17" t="n">
        <f aca="false">U655*Q655</f>
        <v>0</v>
      </c>
      <c r="W655" s="19" t="n">
        <f aca="false">U655*R655</f>
        <v>0</v>
      </c>
      <c r="X655" s="20" t="n">
        <f aca="false">MAX(0,K655-C655)</f>
        <v>0</v>
      </c>
      <c r="Y655" s="17" t="n">
        <f aca="false">F655*PARAMETER!$B$5*Q655</f>
        <v>85383.866</v>
      </c>
      <c r="Z655" s="21" t="n">
        <f aca="false">SUMIF($Y$2:$Y$3205,"&gt;="&amp;Y655)/SUM($Y$2:$Y$3205)</f>
        <v>0.997552171394433</v>
      </c>
      <c r="AA655" s="16" t="str">
        <f aca="false">IF(Z655&lt;=PARAMETER!$B$7,"A",IF(Z655&lt;=PARAMETER!$B$8,"B","C"))</f>
        <v>C</v>
      </c>
      <c r="AB655" s="22" t="n">
        <f aca="false">G655/F655</f>
        <v>0.136447733580019</v>
      </c>
      <c r="AC655" s="16" t="str">
        <f aca="false">IF(AB655&lt;=PARAMETER!$B$9,"X",IF(AB655&lt;=PARAMETER!$B$10,"Y","Z"))</f>
        <v>X</v>
      </c>
      <c r="AD655" s="16" t="str">
        <f aca="false">AA655&amp;AC655</f>
        <v>CX</v>
      </c>
      <c r="AE655" s="22" t="n">
        <f aca="false">DATA!I655</f>
        <v>0.72</v>
      </c>
      <c r="AF655" s="18" t="n">
        <f aca="false">DATA!L655</f>
        <v>164</v>
      </c>
      <c r="AG655" s="16" t="str">
        <f aca="false">DATA!K655</f>
        <v>C</v>
      </c>
      <c r="AH655" s="18" t="n">
        <f aca="false">IF(AE655&gt;=PARAMETER!$B$12,1,0)</f>
        <v>0</v>
      </c>
      <c r="AI655" s="18" t="n">
        <f aca="false">IF(AF655&gt;=PARAMETER!$B$13,1,0)</f>
        <v>1</v>
      </c>
      <c r="AJ655" s="18" t="n">
        <f aca="false">IF(AND(AH655=1,AI655=1),1,0)</f>
        <v>0</v>
      </c>
    </row>
    <row r="656" customFormat="false" ht="15" hidden="false" customHeight="false" outlineLevel="0" collapsed="false">
      <c r="A656" s="16" t="str">
        <f aca="false">DATA!A656</f>
        <v>ITM10654</v>
      </c>
      <c r="B656" s="16" t="str">
        <f aca="false">DATA!B656</f>
        <v>Automotive</v>
      </c>
      <c r="C656" s="17" t="n">
        <f aca="false">DATA!C656</f>
        <v>152</v>
      </c>
      <c r="D656" s="17" t="n">
        <f aca="false">DATA!D656</f>
        <v>31</v>
      </c>
      <c r="E656" s="18" t="n">
        <f aca="false">DATA!F656</f>
        <v>9</v>
      </c>
      <c r="F656" s="19" t="n">
        <f aca="false">DATA!G656</f>
        <v>48.49</v>
      </c>
      <c r="G656" s="19" t="n">
        <f aca="false">DATA!H656</f>
        <v>1.95</v>
      </c>
      <c r="H656" s="18" t="n">
        <f aca="false">DATA!E656</f>
        <v>14</v>
      </c>
      <c r="I656" s="20" t="n">
        <f aca="false">F656*E656</f>
        <v>436.41</v>
      </c>
      <c r="J656" s="20" t="n">
        <f aca="false">PARAMETER!$B$4*G656*SQRT(E656)</f>
        <v>9.62239371766611</v>
      </c>
      <c r="K656" s="20" t="n">
        <f aca="false">I656+J656</f>
        <v>446.032393717666</v>
      </c>
      <c r="L656" s="20" t="n">
        <f aca="false">K656+F656*H656</f>
        <v>1124.89239371767</v>
      </c>
      <c r="M656" s="16" t="str">
        <f aca="false">IF(C656&lt;=K656,"REORDER",IF(C656&gt;L656,"OVERSTOCK","OK"))</f>
        <v>REORDER</v>
      </c>
      <c r="N656" s="16" t="str">
        <f aca="false">IF(C656&lt;=D656,"REORDER","OK")</f>
        <v>OK</v>
      </c>
      <c r="O656" s="18" t="n">
        <f aca="false">IF(D656&lt;I656,1,0)</f>
        <v>1</v>
      </c>
      <c r="P656" s="20" t="n">
        <f aca="false">C656/F656</f>
        <v>3.13466694163745</v>
      </c>
      <c r="Q656" s="19" t="n">
        <f aca="false">DATA!N656</f>
        <v>158.95</v>
      </c>
      <c r="R656" s="19" t="n">
        <f aca="false">DATA!O656</f>
        <v>0.61</v>
      </c>
      <c r="S656" s="17" t="n">
        <f aca="false">C656*Q656</f>
        <v>24160.4</v>
      </c>
      <c r="T656" s="19" t="n">
        <f aca="false">C656*R656</f>
        <v>92.72</v>
      </c>
      <c r="U656" s="20" t="n">
        <f aca="false">MAX(0,C656-L656)</f>
        <v>0</v>
      </c>
      <c r="V656" s="17" t="n">
        <f aca="false">U656*Q656</f>
        <v>0</v>
      </c>
      <c r="W656" s="19" t="n">
        <f aca="false">U656*R656</f>
        <v>0</v>
      </c>
      <c r="X656" s="20" t="n">
        <f aca="false">MAX(0,K656-C656)</f>
        <v>294.032393717666</v>
      </c>
      <c r="Y656" s="17" t="n">
        <f aca="false">F656*PARAMETER!$B$5*Q656</f>
        <v>2813232.2075</v>
      </c>
      <c r="Z656" s="21" t="n">
        <f aca="false">SUMIF($Y$2:$Y$3205,"&gt;="&amp;Y656)/SUM($Y$2:$Y$3205)</f>
        <v>0.109481836729325</v>
      </c>
      <c r="AA656" s="16" t="str">
        <f aca="false">IF(Z656&lt;=PARAMETER!$B$7,"A",IF(Z656&lt;=PARAMETER!$B$8,"B","C"))</f>
        <v>A</v>
      </c>
      <c r="AB656" s="22" t="n">
        <f aca="false">G656/F656</f>
        <v>0.0402144772117962</v>
      </c>
      <c r="AC656" s="16" t="str">
        <f aca="false">IF(AB656&lt;=PARAMETER!$B$9,"X",IF(AB656&lt;=PARAMETER!$B$10,"Y","Z"))</f>
        <v>X</v>
      </c>
      <c r="AD656" s="16" t="str">
        <f aca="false">AA656&amp;AC656</f>
        <v>AX</v>
      </c>
      <c r="AE656" s="22" t="n">
        <f aca="false">DATA!I656</f>
        <v>0.29</v>
      </c>
      <c r="AF656" s="18" t="n">
        <f aca="false">DATA!L656</f>
        <v>110</v>
      </c>
      <c r="AG656" s="16" t="str">
        <f aca="false">DATA!K656</f>
        <v>A</v>
      </c>
      <c r="AH656" s="18" t="n">
        <f aca="false">IF(AE656&gt;=PARAMETER!$B$12,1,0)</f>
        <v>0</v>
      </c>
      <c r="AI656" s="18" t="n">
        <f aca="false">IF(AF656&gt;=PARAMETER!$B$13,1,0)</f>
        <v>1</v>
      </c>
      <c r="AJ656" s="18" t="n">
        <f aca="false">IF(AND(AH656=1,AI656=1),1,0)</f>
        <v>0</v>
      </c>
    </row>
    <row r="657" customFormat="false" ht="15" hidden="false" customHeight="false" outlineLevel="0" collapsed="false">
      <c r="A657" s="16" t="str">
        <f aca="false">DATA!A657</f>
        <v>ITM10655</v>
      </c>
      <c r="B657" s="16" t="str">
        <f aca="false">DATA!B657</f>
        <v>Electronics</v>
      </c>
      <c r="C657" s="17" t="n">
        <f aca="false">DATA!C657</f>
        <v>424</v>
      </c>
      <c r="D657" s="17" t="n">
        <f aca="false">DATA!D657</f>
        <v>44</v>
      </c>
      <c r="E657" s="18" t="n">
        <f aca="false">DATA!F657</f>
        <v>2</v>
      </c>
      <c r="F657" s="19" t="n">
        <f aca="false">DATA!G657</f>
        <v>3.75</v>
      </c>
      <c r="G657" s="19" t="n">
        <f aca="false">DATA!H657</f>
        <v>8.92</v>
      </c>
      <c r="H657" s="18" t="n">
        <f aca="false">DATA!E657</f>
        <v>6</v>
      </c>
      <c r="I657" s="20" t="n">
        <f aca="false">F657*E657</f>
        <v>7.5</v>
      </c>
      <c r="J657" s="20" t="n">
        <f aca="false">PARAMETER!$B$4*G657*SQRT(E657)</f>
        <v>20.7494748215919</v>
      </c>
      <c r="K657" s="20" t="n">
        <f aca="false">I657+J657</f>
        <v>28.2494748215919</v>
      </c>
      <c r="L657" s="20" t="n">
        <f aca="false">K657+F657*H657</f>
        <v>50.7494748215918</v>
      </c>
      <c r="M657" s="16" t="str">
        <f aca="false">IF(C657&lt;=K657,"REORDER",IF(C657&gt;L657,"OVERSTOCK","OK"))</f>
        <v>OVERSTOCK</v>
      </c>
      <c r="N657" s="16" t="str">
        <f aca="false">IF(C657&lt;=D657,"REORDER","OK")</f>
        <v>OK</v>
      </c>
      <c r="O657" s="18" t="n">
        <f aca="false">IF(D657&lt;I657,1,0)</f>
        <v>0</v>
      </c>
      <c r="P657" s="20" t="n">
        <f aca="false">C657/F657</f>
        <v>113.066666666667</v>
      </c>
      <c r="Q657" s="19" t="n">
        <f aca="false">DATA!N657</f>
        <v>24.63</v>
      </c>
      <c r="R657" s="19" t="n">
        <f aca="false">DATA!O657</f>
        <v>0.48</v>
      </c>
      <c r="S657" s="17" t="n">
        <f aca="false">C657*Q657</f>
        <v>10443.12</v>
      </c>
      <c r="T657" s="19" t="n">
        <f aca="false">C657*R657</f>
        <v>203.52</v>
      </c>
      <c r="U657" s="20" t="n">
        <f aca="false">MAX(0,C657-L657)</f>
        <v>373.250525178408</v>
      </c>
      <c r="V657" s="17" t="n">
        <f aca="false">U657*Q657</f>
        <v>9193.16043514419</v>
      </c>
      <c r="W657" s="19" t="n">
        <f aca="false">U657*R657</f>
        <v>179.160252085636</v>
      </c>
      <c r="X657" s="20" t="n">
        <f aca="false">MAX(0,K657-C657)</f>
        <v>0</v>
      </c>
      <c r="Y657" s="17" t="n">
        <f aca="false">F657*PARAMETER!$B$5*Q657</f>
        <v>33712.3125</v>
      </c>
      <c r="Z657" s="21" t="n">
        <f aca="false">SUMIF($Y$2:$Y$3205,"&gt;="&amp;Y657)/SUM($Y$2:$Y$3205)</f>
        <v>0.999799419556905</v>
      </c>
      <c r="AA657" s="16" t="str">
        <f aca="false">IF(Z657&lt;=PARAMETER!$B$7,"A",IF(Z657&lt;=PARAMETER!$B$8,"B","C"))</f>
        <v>C</v>
      </c>
      <c r="AB657" s="22" t="n">
        <f aca="false">G657/F657</f>
        <v>2.37866666666667</v>
      </c>
      <c r="AC657" s="16" t="str">
        <f aca="false">IF(AB657&lt;=PARAMETER!$B$9,"X",IF(AB657&lt;=PARAMETER!$B$10,"Y","Z"))</f>
        <v>Z</v>
      </c>
      <c r="AD657" s="16" t="str">
        <f aca="false">AA657&amp;AC657</f>
        <v>CZ</v>
      </c>
      <c r="AE657" s="22" t="n">
        <f aca="false">DATA!I657</f>
        <v>0.72</v>
      </c>
      <c r="AF657" s="18" t="n">
        <f aca="false">DATA!L657</f>
        <v>69</v>
      </c>
      <c r="AG657" s="16" t="str">
        <f aca="false">DATA!K657</f>
        <v>D</v>
      </c>
      <c r="AH657" s="18" t="n">
        <f aca="false">IF(AE657&gt;=PARAMETER!$B$12,1,0)</f>
        <v>0</v>
      </c>
      <c r="AI657" s="18" t="n">
        <f aca="false">IF(AF657&gt;=PARAMETER!$B$13,1,0)</f>
        <v>0</v>
      </c>
      <c r="AJ657" s="18" t="n">
        <f aca="false">IF(AND(AH657=1,AI657=1),1,0)</f>
        <v>0</v>
      </c>
    </row>
    <row r="658" customFormat="false" ht="15" hidden="false" customHeight="false" outlineLevel="0" collapsed="false">
      <c r="A658" s="16" t="str">
        <f aca="false">DATA!A658</f>
        <v>ITM10656</v>
      </c>
      <c r="B658" s="16" t="str">
        <f aca="false">DATA!B658</f>
        <v>Electronics</v>
      </c>
      <c r="C658" s="17" t="n">
        <f aca="false">DATA!C658</f>
        <v>481</v>
      </c>
      <c r="D658" s="17" t="n">
        <f aca="false">DATA!D658</f>
        <v>25</v>
      </c>
      <c r="E658" s="18" t="n">
        <f aca="false">DATA!F658</f>
        <v>2</v>
      </c>
      <c r="F658" s="19" t="n">
        <f aca="false">DATA!G658</f>
        <v>29.98</v>
      </c>
      <c r="G658" s="19" t="n">
        <f aca="false">DATA!H658</f>
        <v>7.45</v>
      </c>
      <c r="H658" s="18" t="n">
        <f aca="false">DATA!E658</f>
        <v>13</v>
      </c>
      <c r="I658" s="20" t="n">
        <f aca="false">F658*E658</f>
        <v>59.96</v>
      </c>
      <c r="J658" s="20" t="n">
        <f aca="false">PARAMETER!$B$4*G658*SQRT(E658)</f>
        <v>17.3299985897824</v>
      </c>
      <c r="K658" s="20" t="n">
        <f aca="false">I658+J658</f>
        <v>77.2899985897824</v>
      </c>
      <c r="L658" s="20" t="n">
        <f aca="false">K658+F658*H658</f>
        <v>467.029998589782</v>
      </c>
      <c r="M658" s="16" t="str">
        <f aca="false">IF(C658&lt;=K658,"REORDER",IF(C658&gt;L658,"OVERSTOCK","OK"))</f>
        <v>OVERSTOCK</v>
      </c>
      <c r="N658" s="16" t="str">
        <f aca="false">IF(C658&lt;=D658,"REORDER","OK")</f>
        <v>OK</v>
      </c>
      <c r="O658" s="18" t="n">
        <f aca="false">IF(D658&lt;I658,1,0)</f>
        <v>1</v>
      </c>
      <c r="P658" s="20" t="n">
        <f aca="false">C658/F658</f>
        <v>16.0440293529019</v>
      </c>
      <c r="Q658" s="19" t="n">
        <f aca="false">DATA!N658</f>
        <v>95.32</v>
      </c>
      <c r="R658" s="19" t="n">
        <f aca="false">DATA!O658</f>
        <v>0.17</v>
      </c>
      <c r="S658" s="17" t="n">
        <f aca="false">C658*Q658</f>
        <v>45848.92</v>
      </c>
      <c r="T658" s="19" t="n">
        <f aca="false">C658*R658</f>
        <v>81.77</v>
      </c>
      <c r="U658" s="20" t="n">
        <f aca="false">MAX(0,C658-L658)</f>
        <v>13.9700014102175</v>
      </c>
      <c r="V658" s="17" t="n">
        <f aca="false">U658*Q658</f>
        <v>1331.62053442194</v>
      </c>
      <c r="W658" s="19" t="n">
        <f aca="false">U658*R658</f>
        <v>2.37490023973698</v>
      </c>
      <c r="X658" s="20" t="n">
        <f aca="false">MAX(0,K658-C658)</f>
        <v>0</v>
      </c>
      <c r="Y658" s="17" t="n">
        <f aca="false">F658*PARAMETER!$B$5*Q658</f>
        <v>1043058.164</v>
      </c>
      <c r="Z658" s="21" t="n">
        <f aca="false">SUMIF($Y$2:$Y$3205,"&gt;="&amp;Y658)/SUM($Y$2:$Y$3205)</f>
        <v>0.709140605494274</v>
      </c>
      <c r="AA658" s="16" t="str">
        <f aca="false">IF(Z658&lt;=PARAMETER!$B$7,"A",IF(Z658&lt;=PARAMETER!$B$8,"B","C"))</f>
        <v>A</v>
      </c>
      <c r="AB658" s="22" t="n">
        <f aca="false">G658/F658</f>
        <v>0.248498999332889</v>
      </c>
      <c r="AC658" s="16" t="str">
        <f aca="false">IF(AB658&lt;=PARAMETER!$B$9,"X",IF(AB658&lt;=PARAMETER!$B$10,"Y","Z"))</f>
        <v>X</v>
      </c>
      <c r="AD658" s="16" t="str">
        <f aca="false">AA658&amp;AC658</f>
        <v>AX</v>
      </c>
      <c r="AE658" s="22" t="n">
        <f aca="false">DATA!I658</f>
        <v>0.64</v>
      </c>
      <c r="AF658" s="18" t="n">
        <f aca="false">DATA!L658</f>
        <v>52</v>
      </c>
      <c r="AG658" s="16" t="str">
        <f aca="false">DATA!K658</f>
        <v>D</v>
      </c>
      <c r="AH658" s="18" t="n">
        <f aca="false">IF(AE658&gt;=PARAMETER!$B$12,1,0)</f>
        <v>0</v>
      </c>
      <c r="AI658" s="18" t="n">
        <f aca="false">IF(AF658&gt;=PARAMETER!$B$13,1,0)</f>
        <v>0</v>
      </c>
      <c r="AJ658" s="18" t="n">
        <f aca="false">IF(AND(AH658=1,AI658=1),1,0)</f>
        <v>0</v>
      </c>
    </row>
    <row r="659" customFormat="false" ht="15" hidden="false" customHeight="false" outlineLevel="0" collapsed="false">
      <c r="A659" s="16" t="str">
        <f aca="false">DATA!A659</f>
        <v>ITM10657</v>
      </c>
      <c r="B659" s="16" t="str">
        <f aca="false">DATA!B659</f>
        <v>Apparel</v>
      </c>
      <c r="C659" s="17" t="n">
        <f aca="false">DATA!C659</f>
        <v>151</v>
      </c>
      <c r="D659" s="17" t="n">
        <f aca="false">DATA!D659</f>
        <v>59</v>
      </c>
      <c r="E659" s="18" t="n">
        <f aca="false">DATA!F659</f>
        <v>5</v>
      </c>
      <c r="F659" s="19" t="n">
        <f aca="false">DATA!G659</f>
        <v>43.06</v>
      </c>
      <c r="G659" s="19" t="n">
        <f aca="false">DATA!H659</f>
        <v>5.83</v>
      </c>
      <c r="H659" s="18" t="n">
        <f aca="false">DATA!E659</f>
        <v>7</v>
      </c>
      <c r="I659" s="20" t="n">
        <f aca="false">F659*E659</f>
        <v>215.3</v>
      </c>
      <c r="J659" s="20" t="n">
        <f aca="false">PARAMETER!$B$4*G659*SQRT(E659)</f>
        <v>21.4427663685103</v>
      </c>
      <c r="K659" s="20" t="n">
        <f aca="false">I659+J659</f>
        <v>236.74276636851</v>
      </c>
      <c r="L659" s="20" t="n">
        <f aca="false">K659+F659*H659</f>
        <v>538.16276636851</v>
      </c>
      <c r="M659" s="16" t="str">
        <f aca="false">IF(C659&lt;=K659,"REORDER",IF(C659&gt;L659,"OVERSTOCK","OK"))</f>
        <v>REORDER</v>
      </c>
      <c r="N659" s="16" t="str">
        <f aca="false">IF(C659&lt;=D659,"REORDER","OK")</f>
        <v>OK</v>
      </c>
      <c r="O659" s="18" t="n">
        <f aca="false">IF(D659&lt;I659,1,0)</f>
        <v>1</v>
      </c>
      <c r="P659" s="20" t="n">
        <f aca="false">C659/F659</f>
        <v>3.50673478866698</v>
      </c>
      <c r="Q659" s="19" t="n">
        <f aca="false">DATA!N659</f>
        <v>89.4</v>
      </c>
      <c r="R659" s="19" t="n">
        <f aca="false">DATA!O659</f>
        <v>0.8</v>
      </c>
      <c r="S659" s="17" t="n">
        <f aca="false">C659*Q659</f>
        <v>13499.4</v>
      </c>
      <c r="T659" s="19" t="n">
        <f aca="false">C659*R659</f>
        <v>120.8</v>
      </c>
      <c r="U659" s="20" t="n">
        <f aca="false">MAX(0,C659-L659)</f>
        <v>0</v>
      </c>
      <c r="V659" s="17" t="n">
        <f aca="false">U659*Q659</f>
        <v>0</v>
      </c>
      <c r="W659" s="19" t="n">
        <f aca="false">U659*R659</f>
        <v>0</v>
      </c>
      <c r="X659" s="20" t="n">
        <f aca="false">MAX(0,K659-C659)</f>
        <v>85.7427663685103</v>
      </c>
      <c r="Y659" s="17" t="n">
        <f aca="false">F659*PARAMETER!$B$5*Q659</f>
        <v>1405090.86</v>
      </c>
      <c r="Z659" s="21" t="n">
        <f aca="false">SUMIF($Y$2:$Y$3205,"&gt;="&amp;Y659)/SUM($Y$2:$Y$3205)</f>
        <v>0.567857377862531</v>
      </c>
      <c r="AA659" s="16" t="str">
        <f aca="false">IF(Z659&lt;=PARAMETER!$B$7,"A",IF(Z659&lt;=PARAMETER!$B$8,"B","C"))</f>
        <v>A</v>
      </c>
      <c r="AB659" s="22" t="n">
        <f aca="false">G659/F659</f>
        <v>0.13539247561542</v>
      </c>
      <c r="AC659" s="16" t="str">
        <f aca="false">IF(AB659&lt;=PARAMETER!$B$9,"X",IF(AB659&lt;=PARAMETER!$B$10,"Y","Z"))</f>
        <v>X</v>
      </c>
      <c r="AD659" s="16" t="str">
        <f aca="false">AA659&amp;AC659</f>
        <v>AX</v>
      </c>
      <c r="AE659" s="22" t="n">
        <f aca="false">DATA!I659</f>
        <v>0.43</v>
      </c>
      <c r="AF659" s="18" t="n">
        <f aca="false">DATA!L659</f>
        <v>64</v>
      </c>
      <c r="AG659" s="16" t="str">
        <f aca="false">DATA!K659</f>
        <v>A</v>
      </c>
      <c r="AH659" s="18" t="n">
        <f aca="false">IF(AE659&gt;=PARAMETER!$B$12,1,0)</f>
        <v>0</v>
      </c>
      <c r="AI659" s="18" t="n">
        <f aca="false">IF(AF659&gt;=PARAMETER!$B$13,1,0)</f>
        <v>0</v>
      </c>
      <c r="AJ659" s="18" t="n">
        <f aca="false">IF(AND(AH659=1,AI659=1),1,0)</f>
        <v>0</v>
      </c>
    </row>
    <row r="660" customFormat="false" ht="15" hidden="false" customHeight="false" outlineLevel="0" collapsed="false">
      <c r="A660" s="16" t="str">
        <f aca="false">DATA!A660</f>
        <v>ITM10658</v>
      </c>
      <c r="B660" s="16" t="str">
        <f aca="false">DATA!B660</f>
        <v>Electronics</v>
      </c>
      <c r="C660" s="17" t="n">
        <f aca="false">DATA!C660</f>
        <v>298</v>
      </c>
      <c r="D660" s="17" t="n">
        <f aca="false">DATA!D660</f>
        <v>52</v>
      </c>
      <c r="E660" s="18" t="n">
        <f aca="false">DATA!F660</f>
        <v>2</v>
      </c>
      <c r="F660" s="19" t="n">
        <f aca="false">DATA!G660</f>
        <v>24.56</v>
      </c>
      <c r="G660" s="19" t="n">
        <f aca="false">DATA!H660</f>
        <v>2.63</v>
      </c>
      <c r="H660" s="18" t="n">
        <f aca="false">DATA!E660</f>
        <v>3</v>
      </c>
      <c r="I660" s="20" t="n">
        <f aca="false">F660*E660</f>
        <v>49.12</v>
      </c>
      <c r="J660" s="20" t="n">
        <f aca="false">PARAMETER!$B$4*G660*SQRT(E660)</f>
        <v>6.1178384283393</v>
      </c>
      <c r="K660" s="20" t="n">
        <f aca="false">I660+J660</f>
        <v>55.2378384283393</v>
      </c>
      <c r="L660" s="20" t="n">
        <f aca="false">K660+F660*H660</f>
        <v>128.917838428339</v>
      </c>
      <c r="M660" s="16" t="str">
        <f aca="false">IF(C660&lt;=K660,"REORDER",IF(C660&gt;L660,"OVERSTOCK","OK"))</f>
        <v>OVERSTOCK</v>
      </c>
      <c r="N660" s="16" t="str">
        <f aca="false">IF(C660&lt;=D660,"REORDER","OK")</f>
        <v>OK</v>
      </c>
      <c r="O660" s="18" t="n">
        <f aca="false">IF(D660&lt;I660,1,0)</f>
        <v>0</v>
      </c>
      <c r="P660" s="20" t="n">
        <f aca="false">C660/F660</f>
        <v>12.1335504885993</v>
      </c>
      <c r="Q660" s="19" t="n">
        <f aca="false">DATA!N660</f>
        <v>44.47</v>
      </c>
      <c r="R660" s="19" t="n">
        <f aca="false">DATA!O660</f>
        <v>1.71</v>
      </c>
      <c r="S660" s="17" t="n">
        <f aca="false">C660*Q660</f>
        <v>13252.06</v>
      </c>
      <c r="T660" s="19" t="n">
        <f aca="false">C660*R660</f>
        <v>509.58</v>
      </c>
      <c r="U660" s="20" t="n">
        <f aca="false">MAX(0,C660-L660)</f>
        <v>169.082161571661</v>
      </c>
      <c r="V660" s="17" t="n">
        <f aca="false">U660*Q660</f>
        <v>7519.08372509175</v>
      </c>
      <c r="W660" s="19" t="n">
        <f aca="false">U660*R660</f>
        <v>289.13049628754</v>
      </c>
      <c r="X660" s="20" t="n">
        <f aca="false">MAX(0,K660-C660)</f>
        <v>0</v>
      </c>
      <c r="Y660" s="17" t="n">
        <f aca="false">F660*PARAMETER!$B$5*Q660</f>
        <v>398646.868</v>
      </c>
      <c r="Z660" s="21" t="n">
        <f aca="false">SUMIF($Y$2:$Y$3205,"&gt;="&amp;Y660)/SUM($Y$2:$Y$3205)</f>
        <v>0.935679652328997</v>
      </c>
      <c r="AA660" s="16" t="str">
        <f aca="false">IF(Z660&lt;=PARAMETER!$B$7,"A",IF(Z660&lt;=PARAMETER!$B$8,"B","C"))</f>
        <v>B</v>
      </c>
      <c r="AB660" s="22" t="n">
        <f aca="false">G660/F660</f>
        <v>0.107084690553746</v>
      </c>
      <c r="AC660" s="16" t="str">
        <f aca="false">IF(AB660&lt;=PARAMETER!$B$9,"X",IF(AB660&lt;=PARAMETER!$B$10,"Y","Z"))</f>
        <v>X</v>
      </c>
      <c r="AD660" s="16" t="str">
        <f aca="false">AA660&amp;AC660</f>
        <v>BX</v>
      </c>
      <c r="AE660" s="22" t="n">
        <f aca="false">DATA!I660</f>
        <v>0.49</v>
      </c>
      <c r="AF660" s="18" t="n">
        <f aca="false">DATA!L660</f>
        <v>118</v>
      </c>
      <c r="AG660" s="16" t="str">
        <f aca="false">DATA!K660</f>
        <v>C</v>
      </c>
      <c r="AH660" s="18" t="n">
        <f aca="false">IF(AE660&gt;=PARAMETER!$B$12,1,0)</f>
        <v>0</v>
      </c>
      <c r="AI660" s="18" t="n">
        <f aca="false">IF(AF660&gt;=PARAMETER!$B$13,1,0)</f>
        <v>1</v>
      </c>
      <c r="AJ660" s="18" t="n">
        <f aca="false">IF(AND(AH660=1,AI660=1),1,0)</f>
        <v>0</v>
      </c>
    </row>
    <row r="661" customFormat="false" ht="15" hidden="false" customHeight="false" outlineLevel="0" collapsed="false">
      <c r="A661" s="16" t="str">
        <f aca="false">DATA!A661</f>
        <v>ITM10659</v>
      </c>
      <c r="B661" s="16" t="str">
        <f aca="false">DATA!B661</f>
        <v>Groceries</v>
      </c>
      <c r="C661" s="17" t="n">
        <f aca="false">DATA!C661</f>
        <v>381</v>
      </c>
      <c r="D661" s="17" t="n">
        <f aca="false">DATA!D661</f>
        <v>26</v>
      </c>
      <c r="E661" s="18" t="n">
        <f aca="false">DATA!F661</f>
        <v>4</v>
      </c>
      <c r="F661" s="19" t="n">
        <f aca="false">DATA!G661</f>
        <v>1.15</v>
      </c>
      <c r="G661" s="19" t="n">
        <f aca="false">DATA!H661</f>
        <v>5.35</v>
      </c>
      <c r="H661" s="18" t="n">
        <f aca="false">DATA!E661</f>
        <v>13</v>
      </c>
      <c r="I661" s="20" t="n">
        <f aca="false">F661*E661</f>
        <v>4.6</v>
      </c>
      <c r="J661" s="20" t="n">
        <f aca="false">PARAMETER!$B$4*G661*SQRT(E661)</f>
        <v>17.5999338083807</v>
      </c>
      <c r="K661" s="20" t="n">
        <f aca="false">I661+J661</f>
        <v>22.1999338083807</v>
      </c>
      <c r="L661" s="20" t="n">
        <f aca="false">K661+F661*H661</f>
        <v>37.1499338083807</v>
      </c>
      <c r="M661" s="16" t="str">
        <f aca="false">IF(C661&lt;=K661,"REORDER",IF(C661&gt;L661,"OVERSTOCK","OK"))</f>
        <v>OVERSTOCK</v>
      </c>
      <c r="N661" s="16" t="str">
        <f aca="false">IF(C661&lt;=D661,"REORDER","OK")</f>
        <v>OK</v>
      </c>
      <c r="O661" s="18" t="n">
        <f aca="false">IF(D661&lt;I661,1,0)</f>
        <v>0</v>
      </c>
      <c r="P661" s="20" t="n">
        <f aca="false">C661/F661</f>
        <v>331.304347826087</v>
      </c>
      <c r="Q661" s="19" t="n">
        <f aca="false">DATA!N661</f>
        <v>193.71</v>
      </c>
      <c r="R661" s="19" t="n">
        <f aca="false">DATA!O661</f>
        <v>0.23</v>
      </c>
      <c r="S661" s="17" t="n">
        <f aca="false">C661*Q661</f>
        <v>73803.51</v>
      </c>
      <c r="T661" s="19" t="n">
        <f aca="false">C661*R661</f>
        <v>87.63</v>
      </c>
      <c r="U661" s="20" t="n">
        <f aca="false">MAX(0,C661-L661)</f>
        <v>343.850066191619</v>
      </c>
      <c r="V661" s="17" t="n">
        <f aca="false">U661*Q661</f>
        <v>66607.1963219786</v>
      </c>
      <c r="W661" s="19" t="n">
        <f aca="false">U661*R661</f>
        <v>79.0855152240724</v>
      </c>
      <c r="X661" s="20" t="n">
        <f aca="false">MAX(0,K661-C661)</f>
        <v>0</v>
      </c>
      <c r="Y661" s="17" t="n">
        <f aca="false">F661*PARAMETER!$B$5*Q661</f>
        <v>81309.7725</v>
      </c>
      <c r="Z661" s="21" t="n">
        <f aca="false">SUMIF($Y$2:$Y$3205,"&gt;="&amp;Y661)/SUM($Y$2:$Y$3205)</f>
        <v>0.997709443835945</v>
      </c>
      <c r="AA661" s="16" t="str">
        <f aca="false">IF(Z661&lt;=PARAMETER!$B$7,"A",IF(Z661&lt;=PARAMETER!$B$8,"B","C"))</f>
        <v>C</v>
      </c>
      <c r="AB661" s="22" t="n">
        <f aca="false">G661/F661</f>
        <v>4.65217391304348</v>
      </c>
      <c r="AC661" s="16" t="str">
        <f aca="false">IF(AB661&lt;=PARAMETER!$B$9,"X",IF(AB661&lt;=PARAMETER!$B$10,"Y","Z"))</f>
        <v>Z</v>
      </c>
      <c r="AD661" s="16" t="str">
        <f aca="false">AA661&amp;AC661</f>
        <v>CZ</v>
      </c>
      <c r="AE661" s="22" t="n">
        <f aca="false">DATA!I661</f>
        <v>0.61</v>
      </c>
      <c r="AF661" s="18" t="n">
        <f aca="false">DATA!L661</f>
        <v>102</v>
      </c>
      <c r="AG661" s="16" t="str">
        <f aca="false">DATA!K661</f>
        <v>B</v>
      </c>
      <c r="AH661" s="18" t="n">
        <f aca="false">IF(AE661&gt;=PARAMETER!$B$12,1,0)</f>
        <v>0</v>
      </c>
      <c r="AI661" s="18" t="n">
        <f aca="false">IF(AF661&gt;=PARAMETER!$B$13,1,0)</f>
        <v>1</v>
      </c>
      <c r="AJ661" s="18" t="n">
        <f aca="false">IF(AND(AH661=1,AI661=1),1,0)</f>
        <v>0</v>
      </c>
    </row>
    <row r="662" customFormat="false" ht="15" hidden="false" customHeight="false" outlineLevel="0" collapsed="false">
      <c r="A662" s="16" t="str">
        <f aca="false">DATA!A662</f>
        <v>ITM10660</v>
      </c>
      <c r="B662" s="16" t="str">
        <f aca="false">DATA!B662</f>
        <v>Automotive</v>
      </c>
      <c r="C662" s="17" t="n">
        <f aca="false">DATA!C662</f>
        <v>103</v>
      </c>
      <c r="D662" s="17" t="n">
        <f aca="false">DATA!D662</f>
        <v>89</v>
      </c>
      <c r="E662" s="18" t="n">
        <f aca="false">DATA!F662</f>
        <v>6</v>
      </c>
      <c r="F662" s="19" t="n">
        <f aca="false">DATA!G662</f>
        <v>12.9</v>
      </c>
      <c r="G662" s="19" t="n">
        <f aca="false">DATA!H662</f>
        <v>5.45</v>
      </c>
      <c r="H662" s="18" t="n">
        <f aca="false">DATA!E662</f>
        <v>3</v>
      </c>
      <c r="I662" s="20" t="n">
        <f aca="false">F662*E662</f>
        <v>77.4</v>
      </c>
      <c r="J662" s="20" t="n">
        <f aca="false">PARAMETER!$B$4*G662*SQRT(E662)</f>
        <v>21.9583338774055</v>
      </c>
      <c r="K662" s="20" t="n">
        <f aca="false">I662+J662</f>
        <v>99.3583338774055</v>
      </c>
      <c r="L662" s="20" t="n">
        <f aca="false">K662+F662*H662</f>
        <v>138.058333877406</v>
      </c>
      <c r="M662" s="16" t="str">
        <f aca="false">IF(C662&lt;=K662,"REORDER",IF(C662&gt;L662,"OVERSTOCK","OK"))</f>
        <v>OK</v>
      </c>
      <c r="N662" s="16" t="str">
        <f aca="false">IF(C662&lt;=D662,"REORDER","OK")</f>
        <v>OK</v>
      </c>
      <c r="O662" s="18" t="n">
        <f aca="false">IF(D662&lt;I662,1,0)</f>
        <v>0</v>
      </c>
      <c r="P662" s="20" t="n">
        <f aca="false">C662/F662</f>
        <v>7.98449612403101</v>
      </c>
      <c r="Q662" s="19" t="n">
        <f aca="false">DATA!N662</f>
        <v>124.71</v>
      </c>
      <c r="R662" s="19" t="n">
        <f aca="false">DATA!O662</f>
        <v>1.12</v>
      </c>
      <c r="S662" s="17" t="n">
        <f aca="false">C662*Q662</f>
        <v>12845.13</v>
      </c>
      <c r="T662" s="19" t="n">
        <f aca="false">C662*R662</f>
        <v>115.36</v>
      </c>
      <c r="U662" s="20" t="n">
        <f aca="false">MAX(0,C662-L662)</f>
        <v>0</v>
      </c>
      <c r="V662" s="17" t="n">
        <f aca="false">U662*Q662</f>
        <v>0</v>
      </c>
      <c r="W662" s="19" t="n">
        <f aca="false">U662*R662</f>
        <v>0</v>
      </c>
      <c r="X662" s="20" t="n">
        <f aca="false">MAX(0,K662-C662)</f>
        <v>0</v>
      </c>
      <c r="Y662" s="17" t="n">
        <f aca="false">F662*PARAMETER!$B$5*Q662</f>
        <v>587197.035</v>
      </c>
      <c r="Z662" s="21" t="n">
        <f aca="false">SUMIF($Y$2:$Y$3205,"&gt;="&amp;Y662)/SUM($Y$2:$Y$3205)</f>
        <v>0.880461492183356</v>
      </c>
      <c r="AA662" s="16" t="str">
        <f aca="false">IF(Z662&lt;=PARAMETER!$B$7,"A",IF(Z662&lt;=PARAMETER!$B$8,"B","C"))</f>
        <v>B</v>
      </c>
      <c r="AB662" s="22" t="n">
        <f aca="false">G662/F662</f>
        <v>0.422480620155039</v>
      </c>
      <c r="AC662" s="16" t="str">
        <f aca="false">IF(AB662&lt;=PARAMETER!$B$9,"X",IF(AB662&lt;=PARAMETER!$B$10,"Y","Z"))</f>
        <v>Y</v>
      </c>
      <c r="AD662" s="16" t="str">
        <f aca="false">AA662&amp;AC662</f>
        <v>BY</v>
      </c>
      <c r="AE662" s="22" t="n">
        <f aca="false">DATA!I662</f>
        <v>0.54</v>
      </c>
      <c r="AF662" s="18" t="n">
        <f aca="false">DATA!L662</f>
        <v>172</v>
      </c>
      <c r="AG662" s="16" t="str">
        <f aca="false">DATA!K662</f>
        <v>B</v>
      </c>
      <c r="AH662" s="18" t="n">
        <f aca="false">IF(AE662&gt;=PARAMETER!$B$12,1,0)</f>
        <v>0</v>
      </c>
      <c r="AI662" s="18" t="n">
        <f aca="false">IF(AF662&gt;=PARAMETER!$B$13,1,0)</f>
        <v>1</v>
      </c>
      <c r="AJ662" s="18" t="n">
        <f aca="false">IF(AND(AH662=1,AI662=1),1,0)</f>
        <v>0</v>
      </c>
    </row>
    <row r="663" customFormat="false" ht="15" hidden="false" customHeight="false" outlineLevel="0" collapsed="false">
      <c r="A663" s="16" t="str">
        <f aca="false">DATA!A663</f>
        <v>ITM10661</v>
      </c>
      <c r="B663" s="16" t="str">
        <f aca="false">DATA!B663</f>
        <v>Apparel</v>
      </c>
      <c r="C663" s="17" t="n">
        <f aca="false">DATA!C663</f>
        <v>418</v>
      </c>
      <c r="D663" s="17" t="n">
        <f aca="false">DATA!D663</f>
        <v>67</v>
      </c>
      <c r="E663" s="18" t="n">
        <f aca="false">DATA!F663</f>
        <v>8</v>
      </c>
      <c r="F663" s="19" t="n">
        <f aca="false">DATA!G663</f>
        <v>16.86</v>
      </c>
      <c r="G663" s="19" t="n">
        <f aca="false">DATA!H663</f>
        <v>6.11</v>
      </c>
      <c r="H663" s="18" t="n">
        <f aca="false">DATA!E663</f>
        <v>5</v>
      </c>
      <c r="I663" s="20" t="n">
        <f aca="false">F663*E663</f>
        <v>134.88</v>
      </c>
      <c r="J663" s="20" t="n">
        <f aca="false">PARAMETER!$B$4*G663*SQRT(E663)</f>
        <v>28.4258500358579</v>
      </c>
      <c r="K663" s="20" t="n">
        <f aca="false">I663+J663</f>
        <v>163.305850035858</v>
      </c>
      <c r="L663" s="20" t="n">
        <f aca="false">K663+F663*H663</f>
        <v>247.605850035858</v>
      </c>
      <c r="M663" s="16" t="str">
        <f aca="false">IF(C663&lt;=K663,"REORDER",IF(C663&gt;L663,"OVERSTOCK","OK"))</f>
        <v>OVERSTOCK</v>
      </c>
      <c r="N663" s="16" t="str">
        <f aca="false">IF(C663&lt;=D663,"REORDER","OK")</f>
        <v>OK</v>
      </c>
      <c r="O663" s="18" t="n">
        <f aca="false">IF(D663&lt;I663,1,0)</f>
        <v>1</v>
      </c>
      <c r="P663" s="20" t="n">
        <f aca="false">C663/F663</f>
        <v>24.7924080664294</v>
      </c>
      <c r="Q663" s="19" t="n">
        <f aca="false">DATA!N663</f>
        <v>164.57</v>
      </c>
      <c r="R663" s="19" t="n">
        <f aca="false">DATA!O663</f>
        <v>1.42</v>
      </c>
      <c r="S663" s="17" t="n">
        <f aca="false">C663*Q663</f>
        <v>68790.26</v>
      </c>
      <c r="T663" s="19" t="n">
        <f aca="false">C663*R663</f>
        <v>593.56</v>
      </c>
      <c r="U663" s="20" t="n">
        <f aca="false">MAX(0,C663-L663)</f>
        <v>170.394149964142</v>
      </c>
      <c r="V663" s="17" t="n">
        <f aca="false">U663*Q663</f>
        <v>28041.7652595989</v>
      </c>
      <c r="W663" s="19" t="n">
        <f aca="false">U663*R663</f>
        <v>241.959692949082</v>
      </c>
      <c r="X663" s="20" t="n">
        <f aca="false">MAX(0,K663-C663)</f>
        <v>0</v>
      </c>
      <c r="Y663" s="17" t="n">
        <f aca="false">F663*PARAMETER!$B$5*Q663</f>
        <v>1012747.323</v>
      </c>
      <c r="Z663" s="21" t="n">
        <f aca="false">SUMIF($Y$2:$Y$3205,"&gt;="&amp;Y663)/SUM($Y$2:$Y$3205)</f>
        <v>0.726519074919203</v>
      </c>
      <c r="AA663" s="16" t="str">
        <f aca="false">IF(Z663&lt;=PARAMETER!$B$7,"A",IF(Z663&lt;=PARAMETER!$B$8,"B","C"))</f>
        <v>A</v>
      </c>
      <c r="AB663" s="22" t="n">
        <f aca="false">G663/F663</f>
        <v>0.362396204033215</v>
      </c>
      <c r="AC663" s="16" t="str">
        <f aca="false">IF(AB663&lt;=PARAMETER!$B$9,"X",IF(AB663&lt;=PARAMETER!$B$10,"Y","Z"))</f>
        <v>Y</v>
      </c>
      <c r="AD663" s="16" t="str">
        <f aca="false">AA663&amp;AC663</f>
        <v>AY</v>
      </c>
      <c r="AE663" s="22" t="n">
        <f aca="false">DATA!I663</f>
        <v>0.68</v>
      </c>
      <c r="AF663" s="18" t="n">
        <f aca="false">DATA!L663</f>
        <v>104</v>
      </c>
      <c r="AG663" s="16" t="str">
        <f aca="false">DATA!K663</f>
        <v>B</v>
      </c>
      <c r="AH663" s="18" t="n">
        <f aca="false">IF(AE663&gt;=PARAMETER!$B$12,1,0)</f>
        <v>0</v>
      </c>
      <c r="AI663" s="18" t="n">
        <f aca="false">IF(AF663&gt;=PARAMETER!$B$13,1,0)</f>
        <v>1</v>
      </c>
      <c r="AJ663" s="18" t="n">
        <f aca="false">IF(AND(AH663=1,AI663=1),1,0)</f>
        <v>0</v>
      </c>
    </row>
    <row r="664" customFormat="false" ht="15" hidden="false" customHeight="false" outlineLevel="0" collapsed="false">
      <c r="A664" s="16" t="str">
        <f aca="false">DATA!A664</f>
        <v>ITM10662</v>
      </c>
      <c r="B664" s="16" t="str">
        <f aca="false">DATA!B664</f>
        <v>Electronics</v>
      </c>
      <c r="C664" s="17" t="n">
        <f aca="false">DATA!C664</f>
        <v>261</v>
      </c>
      <c r="D664" s="17" t="n">
        <f aca="false">DATA!D664</f>
        <v>11</v>
      </c>
      <c r="E664" s="18" t="n">
        <f aca="false">DATA!F664</f>
        <v>2</v>
      </c>
      <c r="F664" s="19" t="n">
        <f aca="false">DATA!G664</f>
        <v>48.33</v>
      </c>
      <c r="G664" s="19" t="n">
        <f aca="false">DATA!H664</f>
        <v>1.07</v>
      </c>
      <c r="H664" s="18" t="n">
        <f aca="false">DATA!E664</f>
        <v>8</v>
      </c>
      <c r="I664" s="20" t="n">
        <f aca="false">F664*E664</f>
        <v>96.66</v>
      </c>
      <c r="J664" s="20" t="n">
        <f aca="false">PARAMETER!$B$4*G664*SQRT(E664)</f>
        <v>2.48900650886808</v>
      </c>
      <c r="K664" s="20" t="n">
        <f aca="false">I664+J664</f>
        <v>99.1490065088681</v>
      </c>
      <c r="L664" s="20" t="n">
        <f aca="false">K664+F664*H664</f>
        <v>485.789006508868</v>
      </c>
      <c r="M664" s="16" t="str">
        <f aca="false">IF(C664&lt;=K664,"REORDER",IF(C664&gt;L664,"OVERSTOCK","OK"))</f>
        <v>OK</v>
      </c>
      <c r="N664" s="16" t="str">
        <f aca="false">IF(C664&lt;=D664,"REORDER","OK")</f>
        <v>OK</v>
      </c>
      <c r="O664" s="18" t="n">
        <f aca="false">IF(D664&lt;I664,1,0)</f>
        <v>1</v>
      </c>
      <c r="P664" s="20" t="n">
        <f aca="false">C664/F664</f>
        <v>5.40037243947859</v>
      </c>
      <c r="Q664" s="19" t="n">
        <f aca="false">DATA!N664</f>
        <v>104.27</v>
      </c>
      <c r="R664" s="19" t="n">
        <f aca="false">DATA!O664</f>
        <v>1.69</v>
      </c>
      <c r="S664" s="17" t="n">
        <f aca="false">C664*Q664</f>
        <v>27214.47</v>
      </c>
      <c r="T664" s="19" t="n">
        <f aca="false">C664*R664</f>
        <v>441.09</v>
      </c>
      <c r="U664" s="20" t="n">
        <f aca="false">MAX(0,C664-L664)</f>
        <v>0</v>
      </c>
      <c r="V664" s="17" t="n">
        <f aca="false">U664*Q664</f>
        <v>0</v>
      </c>
      <c r="W664" s="19" t="n">
        <f aca="false">U664*R664</f>
        <v>0</v>
      </c>
      <c r="X664" s="20" t="n">
        <f aca="false">MAX(0,K664-C664)</f>
        <v>0</v>
      </c>
      <c r="Y664" s="17" t="n">
        <f aca="false">F664*PARAMETER!$B$5*Q664</f>
        <v>1839369.7215</v>
      </c>
      <c r="Z664" s="21" t="n">
        <f aca="false">SUMIF($Y$2:$Y$3205,"&gt;="&amp;Y664)/SUM($Y$2:$Y$3205)</f>
        <v>0.401281433546573</v>
      </c>
      <c r="AA664" s="16" t="str">
        <f aca="false">IF(Z664&lt;=PARAMETER!$B$7,"A",IF(Z664&lt;=PARAMETER!$B$8,"B","C"))</f>
        <v>A</v>
      </c>
      <c r="AB664" s="22" t="n">
        <f aca="false">G664/F664</f>
        <v>0.0221394578936478</v>
      </c>
      <c r="AC664" s="16" t="str">
        <f aca="false">IF(AB664&lt;=PARAMETER!$B$9,"X",IF(AB664&lt;=PARAMETER!$B$10,"Y","Z"))</f>
        <v>X</v>
      </c>
      <c r="AD664" s="16" t="str">
        <f aca="false">AA664&amp;AC664</f>
        <v>AX</v>
      </c>
      <c r="AE664" s="22" t="n">
        <f aca="false">DATA!I664</f>
        <v>0.26</v>
      </c>
      <c r="AF664" s="18" t="n">
        <f aca="false">DATA!L664</f>
        <v>169</v>
      </c>
      <c r="AG664" s="16" t="str">
        <f aca="false">DATA!K664</f>
        <v>C</v>
      </c>
      <c r="AH664" s="18" t="n">
        <f aca="false">IF(AE664&gt;=PARAMETER!$B$12,1,0)</f>
        <v>0</v>
      </c>
      <c r="AI664" s="18" t="n">
        <f aca="false">IF(AF664&gt;=PARAMETER!$B$13,1,0)</f>
        <v>1</v>
      </c>
      <c r="AJ664" s="18" t="n">
        <f aca="false">IF(AND(AH664=1,AI664=1),1,0)</f>
        <v>0</v>
      </c>
    </row>
    <row r="665" customFormat="false" ht="15" hidden="false" customHeight="false" outlineLevel="0" collapsed="false">
      <c r="A665" s="16" t="str">
        <f aca="false">DATA!A665</f>
        <v>ITM10663</v>
      </c>
      <c r="B665" s="16" t="str">
        <f aca="false">DATA!B665</f>
        <v>Groceries</v>
      </c>
      <c r="C665" s="17" t="n">
        <f aca="false">DATA!C665</f>
        <v>135</v>
      </c>
      <c r="D665" s="17" t="n">
        <f aca="false">DATA!D665</f>
        <v>13</v>
      </c>
      <c r="E665" s="18" t="n">
        <f aca="false">DATA!F665</f>
        <v>7</v>
      </c>
      <c r="F665" s="19" t="n">
        <f aca="false">DATA!G665</f>
        <v>45.68</v>
      </c>
      <c r="G665" s="19" t="n">
        <f aca="false">DATA!H665</f>
        <v>9.74</v>
      </c>
      <c r="H665" s="18" t="n">
        <f aca="false">DATA!E665</f>
        <v>3</v>
      </c>
      <c r="I665" s="20" t="n">
        <f aca="false">F665*E665</f>
        <v>319.76</v>
      </c>
      <c r="J665" s="20" t="n">
        <f aca="false">PARAMETER!$B$4*G665*SQRT(E665)</f>
        <v>42.3872492537578</v>
      </c>
      <c r="K665" s="20" t="n">
        <f aca="false">I665+J665</f>
        <v>362.147249253758</v>
      </c>
      <c r="L665" s="20" t="n">
        <f aca="false">K665+F665*H665</f>
        <v>499.187249253758</v>
      </c>
      <c r="M665" s="16" t="str">
        <f aca="false">IF(C665&lt;=K665,"REORDER",IF(C665&gt;L665,"OVERSTOCK","OK"))</f>
        <v>REORDER</v>
      </c>
      <c r="N665" s="16" t="str">
        <f aca="false">IF(C665&lt;=D665,"REORDER","OK")</f>
        <v>OK</v>
      </c>
      <c r="O665" s="18" t="n">
        <f aca="false">IF(D665&lt;I665,1,0)</f>
        <v>1</v>
      </c>
      <c r="P665" s="20" t="n">
        <f aca="false">C665/F665</f>
        <v>2.9553415061296</v>
      </c>
      <c r="Q665" s="19" t="n">
        <f aca="false">DATA!N665</f>
        <v>147.33</v>
      </c>
      <c r="R665" s="19" t="n">
        <f aca="false">DATA!O665</f>
        <v>1.21</v>
      </c>
      <c r="S665" s="17" t="n">
        <f aca="false">C665*Q665</f>
        <v>19889.55</v>
      </c>
      <c r="T665" s="19" t="n">
        <f aca="false">C665*R665</f>
        <v>163.35</v>
      </c>
      <c r="U665" s="20" t="n">
        <f aca="false">MAX(0,C665-L665)</f>
        <v>0</v>
      </c>
      <c r="V665" s="17" t="n">
        <f aca="false">U665*Q665</f>
        <v>0</v>
      </c>
      <c r="W665" s="19" t="n">
        <f aca="false">U665*R665</f>
        <v>0</v>
      </c>
      <c r="X665" s="20" t="n">
        <f aca="false">MAX(0,K665-C665)</f>
        <v>227.147249253758</v>
      </c>
      <c r="Y665" s="17" t="n">
        <f aca="false">F665*PARAMETER!$B$5*Q665</f>
        <v>2456462.556</v>
      </c>
      <c r="Z665" s="21" t="n">
        <f aca="false">SUMIF($Y$2:$Y$3205,"&gt;="&amp;Y665)/SUM($Y$2:$Y$3205)</f>
        <v>0.199044806665491</v>
      </c>
      <c r="AA665" s="16" t="str">
        <f aca="false">IF(Z665&lt;=PARAMETER!$B$7,"A",IF(Z665&lt;=PARAMETER!$B$8,"B","C"))</f>
        <v>A</v>
      </c>
      <c r="AB665" s="22" t="n">
        <f aca="false">G665/F665</f>
        <v>0.213222416812609</v>
      </c>
      <c r="AC665" s="16" t="str">
        <f aca="false">IF(AB665&lt;=PARAMETER!$B$9,"X",IF(AB665&lt;=PARAMETER!$B$10,"Y","Z"))</f>
        <v>X</v>
      </c>
      <c r="AD665" s="16" t="str">
        <f aca="false">AA665&amp;AC665</f>
        <v>AX</v>
      </c>
      <c r="AE665" s="22" t="n">
        <f aca="false">DATA!I665</f>
        <v>0.59</v>
      </c>
      <c r="AF665" s="18" t="n">
        <f aca="false">DATA!L665</f>
        <v>156</v>
      </c>
      <c r="AG665" s="16" t="str">
        <f aca="false">DATA!K665</f>
        <v>D</v>
      </c>
      <c r="AH665" s="18" t="n">
        <f aca="false">IF(AE665&gt;=PARAMETER!$B$12,1,0)</f>
        <v>0</v>
      </c>
      <c r="AI665" s="18" t="n">
        <f aca="false">IF(AF665&gt;=PARAMETER!$B$13,1,0)</f>
        <v>1</v>
      </c>
      <c r="AJ665" s="18" t="n">
        <f aca="false">IF(AND(AH665=1,AI665=1),1,0)</f>
        <v>0</v>
      </c>
    </row>
    <row r="666" customFormat="false" ht="15" hidden="false" customHeight="false" outlineLevel="0" collapsed="false">
      <c r="A666" s="16" t="str">
        <f aca="false">DATA!A666</f>
        <v>ITM10664</v>
      </c>
      <c r="B666" s="16" t="str">
        <f aca="false">DATA!B666</f>
        <v>Groceries</v>
      </c>
      <c r="C666" s="17" t="n">
        <f aca="false">DATA!C666</f>
        <v>128</v>
      </c>
      <c r="D666" s="17" t="n">
        <f aca="false">DATA!D666</f>
        <v>94</v>
      </c>
      <c r="E666" s="18" t="n">
        <f aca="false">DATA!F666</f>
        <v>9</v>
      </c>
      <c r="F666" s="19" t="n">
        <f aca="false">DATA!G666</f>
        <v>47.51</v>
      </c>
      <c r="G666" s="19" t="n">
        <f aca="false">DATA!H666</f>
        <v>4.92</v>
      </c>
      <c r="H666" s="18" t="n">
        <f aca="false">DATA!E666</f>
        <v>13</v>
      </c>
      <c r="I666" s="20" t="n">
        <f aca="false">F666*E666</f>
        <v>427.59</v>
      </c>
      <c r="J666" s="20" t="n">
        <f aca="false">PARAMETER!$B$4*G666*SQRT(E666)</f>
        <v>24.2780395338037</v>
      </c>
      <c r="K666" s="20" t="n">
        <f aca="false">I666+J666</f>
        <v>451.868039533804</v>
      </c>
      <c r="L666" s="20" t="n">
        <f aca="false">K666+F666*H666</f>
        <v>1069.4980395338</v>
      </c>
      <c r="M666" s="16" t="str">
        <f aca="false">IF(C666&lt;=K666,"REORDER",IF(C666&gt;L666,"OVERSTOCK","OK"))</f>
        <v>REORDER</v>
      </c>
      <c r="N666" s="16" t="str">
        <f aca="false">IF(C666&lt;=D666,"REORDER","OK")</f>
        <v>OK</v>
      </c>
      <c r="O666" s="18" t="n">
        <f aca="false">IF(D666&lt;I666,1,0)</f>
        <v>1</v>
      </c>
      <c r="P666" s="20" t="n">
        <f aca="false">C666/F666</f>
        <v>2.69416964849505</v>
      </c>
      <c r="Q666" s="19" t="n">
        <f aca="false">DATA!N666</f>
        <v>194.26</v>
      </c>
      <c r="R666" s="19" t="n">
        <f aca="false">DATA!O666</f>
        <v>0.45</v>
      </c>
      <c r="S666" s="17" t="n">
        <f aca="false">C666*Q666</f>
        <v>24865.28</v>
      </c>
      <c r="T666" s="19" t="n">
        <f aca="false">C666*R666</f>
        <v>57.6</v>
      </c>
      <c r="U666" s="20" t="n">
        <f aca="false">MAX(0,C666-L666)</f>
        <v>0</v>
      </c>
      <c r="V666" s="17" t="n">
        <f aca="false">U666*Q666</f>
        <v>0</v>
      </c>
      <c r="W666" s="19" t="n">
        <f aca="false">U666*R666</f>
        <v>0</v>
      </c>
      <c r="X666" s="20" t="n">
        <f aca="false">MAX(0,K666-C666)</f>
        <v>323.868039533804</v>
      </c>
      <c r="Y666" s="17" t="n">
        <f aca="false">F666*PARAMETER!$B$5*Q666</f>
        <v>3368691.799</v>
      </c>
      <c r="Z666" s="21" t="n">
        <f aca="false">SUMIF($Y$2:$Y$3205,"&gt;="&amp;Y666)/SUM($Y$2:$Y$3205)</f>
        <v>0.0188582599992363</v>
      </c>
      <c r="AA666" s="16" t="str">
        <f aca="false">IF(Z666&lt;=PARAMETER!$B$7,"A",IF(Z666&lt;=PARAMETER!$B$8,"B","C"))</f>
        <v>A</v>
      </c>
      <c r="AB666" s="22" t="n">
        <f aca="false">G666/F666</f>
        <v>0.103557145864029</v>
      </c>
      <c r="AC666" s="16" t="str">
        <f aca="false">IF(AB666&lt;=PARAMETER!$B$9,"X",IF(AB666&lt;=PARAMETER!$B$10,"Y","Z"))</f>
        <v>X</v>
      </c>
      <c r="AD666" s="16" t="str">
        <f aca="false">AA666&amp;AC666</f>
        <v>AX</v>
      </c>
      <c r="AE666" s="22" t="n">
        <f aca="false">DATA!I666</f>
        <v>0.51</v>
      </c>
      <c r="AF666" s="18" t="n">
        <f aca="false">DATA!L666</f>
        <v>104</v>
      </c>
      <c r="AG666" s="16" t="str">
        <f aca="false">DATA!K666</f>
        <v>D</v>
      </c>
      <c r="AH666" s="18" t="n">
        <f aca="false">IF(AE666&gt;=PARAMETER!$B$12,1,0)</f>
        <v>0</v>
      </c>
      <c r="AI666" s="18" t="n">
        <f aca="false">IF(AF666&gt;=PARAMETER!$B$13,1,0)</f>
        <v>1</v>
      </c>
      <c r="AJ666" s="18" t="n">
        <f aca="false">IF(AND(AH666=1,AI666=1),1,0)</f>
        <v>0</v>
      </c>
    </row>
    <row r="667" customFormat="false" ht="15" hidden="false" customHeight="false" outlineLevel="0" collapsed="false">
      <c r="A667" s="16" t="str">
        <f aca="false">DATA!A667</f>
        <v>ITM10665</v>
      </c>
      <c r="B667" s="16" t="str">
        <f aca="false">DATA!B667</f>
        <v>Electronics</v>
      </c>
      <c r="C667" s="17" t="n">
        <f aca="false">DATA!C667</f>
        <v>240</v>
      </c>
      <c r="D667" s="17" t="n">
        <f aca="false">DATA!D667</f>
        <v>48</v>
      </c>
      <c r="E667" s="18" t="n">
        <f aca="false">DATA!F667</f>
        <v>7</v>
      </c>
      <c r="F667" s="19" t="n">
        <f aca="false">DATA!G667</f>
        <v>41.46</v>
      </c>
      <c r="G667" s="19" t="n">
        <f aca="false">DATA!H667</f>
        <v>9.3</v>
      </c>
      <c r="H667" s="18" t="n">
        <f aca="false">DATA!E667</f>
        <v>14</v>
      </c>
      <c r="I667" s="20" t="n">
        <f aca="false">F667*E667</f>
        <v>290.22</v>
      </c>
      <c r="J667" s="20" t="n">
        <f aca="false">PARAMETER!$B$4*G667*SQRT(E667)</f>
        <v>40.4724248521507</v>
      </c>
      <c r="K667" s="20" t="n">
        <f aca="false">I667+J667</f>
        <v>330.692424852151</v>
      </c>
      <c r="L667" s="20" t="n">
        <f aca="false">K667+F667*H667</f>
        <v>911.132424852151</v>
      </c>
      <c r="M667" s="16" t="str">
        <f aca="false">IF(C667&lt;=K667,"REORDER",IF(C667&gt;L667,"OVERSTOCK","OK"))</f>
        <v>REORDER</v>
      </c>
      <c r="N667" s="16" t="str">
        <f aca="false">IF(C667&lt;=D667,"REORDER","OK")</f>
        <v>OK</v>
      </c>
      <c r="O667" s="18" t="n">
        <f aca="false">IF(D667&lt;I667,1,0)</f>
        <v>1</v>
      </c>
      <c r="P667" s="20" t="n">
        <f aca="false">C667/F667</f>
        <v>5.78871201157742</v>
      </c>
      <c r="Q667" s="19" t="n">
        <f aca="false">DATA!N667</f>
        <v>76.2</v>
      </c>
      <c r="R667" s="19" t="n">
        <f aca="false">DATA!O667</f>
        <v>1.93</v>
      </c>
      <c r="S667" s="17" t="n">
        <f aca="false">C667*Q667</f>
        <v>18288</v>
      </c>
      <c r="T667" s="19" t="n">
        <f aca="false">C667*R667</f>
        <v>463.2</v>
      </c>
      <c r="U667" s="20" t="n">
        <f aca="false">MAX(0,C667-L667)</f>
        <v>0</v>
      </c>
      <c r="V667" s="17" t="n">
        <f aca="false">U667*Q667</f>
        <v>0</v>
      </c>
      <c r="W667" s="19" t="n">
        <f aca="false">U667*R667</f>
        <v>0</v>
      </c>
      <c r="X667" s="20" t="n">
        <f aca="false">MAX(0,K667-C667)</f>
        <v>90.6924248521507</v>
      </c>
      <c r="Y667" s="17" t="n">
        <f aca="false">F667*PARAMETER!$B$5*Q667</f>
        <v>1153126.98</v>
      </c>
      <c r="Z667" s="21" t="n">
        <f aca="false">SUMIF($Y$2:$Y$3205,"&gt;="&amp;Y667)/SUM($Y$2:$Y$3205)</f>
        <v>0.665827721201264</v>
      </c>
      <c r="AA667" s="16" t="str">
        <f aca="false">IF(Z667&lt;=PARAMETER!$B$7,"A",IF(Z667&lt;=PARAMETER!$B$8,"B","C"))</f>
        <v>A</v>
      </c>
      <c r="AB667" s="22" t="n">
        <f aca="false">G667/F667</f>
        <v>0.224312590448625</v>
      </c>
      <c r="AC667" s="16" t="str">
        <f aca="false">IF(AB667&lt;=PARAMETER!$B$9,"X",IF(AB667&lt;=PARAMETER!$B$10,"Y","Z"))</f>
        <v>X</v>
      </c>
      <c r="AD667" s="16" t="str">
        <f aca="false">AA667&amp;AC667</f>
        <v>AX</v>
      </c>
      <c r="AE667" s="22" t="n">
        <f aca="false">DATA!I667</f>
        <v>0.51</v>
      </c>
      <c r="AF667" s="18" t="n">
        <f aca="false">DATA!L667</f>
        <v>176</v>
      </c>
      <c r="AG667" s="16" t="str">
        <f aca="false">DATA!K667</f>
        <v>D</v>
      </c>
      <c r="AH667" s="18" t="n">
        <f aca="false">IF(AE667&gt;=PARAMETER!$B$12,1,0)</f>
        <v>0</v>
      </c>
      <c r="AI667" s="18" t="n">
        <f aca="false">IF(AF667&gt;=PARAMETER!$B$13,1,0)</f>
        <v>1</v>
      </c>
      <c r="AJ667" s="18" t="n">
        <f aca="false">IF(AND(AH667=1,AI667=1),1,0)</f>
        <v>0</v>
      </c>
    </row>
    <row r="668" customFormat="false" ht="15" hidden="false" customHeight="false" outlineLevel="0" collapsed="false">
      <c r="A668" s="16" t="str">
        <f aca="false">DATA!A668</f>
        <v>ITM10666</v>
      </c>
      <c r="B668" s="16" t="str">
        <f aca="false">DATA!B668</f>
        <v>Automotive</v>
      </c>
      <c r="C668" s="17" t="n">
        <f aca="false">DATA!C668</f>
        <v>411</v>
      </c>
      <c r="D668" s="17" t="n">
        <f aca="false">DATA!D668</f>
        <v>15</v>
      </c>
      <c r="E668" s="18" t="n">
        <f aca="false">DATA!F668</f>
        <v>2</v>
      </c>
      <c r="F668" s="19" t="n">
        <f aca="false">DATA!G668</f>
        <v>18.23</v>
      </c>
      <c r="G668" s="19" t="n">
        <f aca="false">DATA!H668</f>
        <v>0.59</v>
      </c>
      <c r="H668" s="18" t="n">
        <f aca="false">DATA!E668</f>
        <v>4</v>
      </c>
      <c r="I668" s="20" t="n">
        <f aca="false">F668*E668</f>
        <v>36.46</v>
      </c>
      <c r="J668" s="20" t="n">
        <f aca="false">PARAMETER!$B$4*G668*SQRT(E668)</f>
        <v>1.37244284133847</v>
      </c>
      <c r="K668" s="20" t="n">
        <f aca="false">I668+J668</f>
        <v>37.8324428413385</v>
      </c>
      <c r="L668" s="20" t="n">
        <f aca="false">K668+F668*H668</f>
        <v>110.752442841338</v>
      </c>
      <c r="M668" s="16" t="str">
        <f aca="false">IF(C668&lt;=K668,"REORDER",IF(C668&gt;L668,"OVERSTOCK","OK"))</f>
        <v>OVERSTOCK</v>
      </c>
      <c r="N668" s="16" t="str">
        <f aca="false">IF(C668&lt;=D668,"REORDER","OK")</f>
        <v>OK</v>
      </c>
      <c r="O668" s="18" t="n">
        <f aca="false">IF(D668&lt;I668,1,0)</f>
        <v>1</v>
      </c>
      <c r="P668" s="20" t="n">
        <f aca="false">C668/F668</f>
        <v>22.5452550740538</v>
      </c>
      <c r="Q668" s="19" t="n">
        <f aca="false">DATA!N668</f>
        <v>105.81</v>
      </c>
      <c r="R668" s="19" t="n">
        <f aca="false">DATA!O668</f>
        <v>0.28</v>
      </c>
      <c r="S668" s="17" t="n">
        <f aca="false">C668*Q668</f>
        <v>43487.91</v>
      </c>
      <c r="T668" s="19" t="n">
        <f aca="false">C668*R668</f>
        <v>115.08</v>
      </c>
      <c r="U668" s="20" t="n">
        <f aca="false">MAX(0,C668-L668)</f>
        <v>300.247557158662</v>
      </c>
      <c r="V668" s="17" t="n">
        <f aca="false">U668*Q668</f>
        <v>31769.194022958</v>
      </c>
      <c r="W668" s="19" t="n">
        <f aca="false">U668*R668</f>
        <v>84.0693160044252</v>
      </c>
      <c r="X668" s="20" t="n">
        <f aca="false">MAX(0,K668-C668)</f>
        <v>0</v>
      </c>
      <c r="Y668" s="17" t="n">
        <f aca="false">F668*PARAMETER!$B$5*Q668</f>
        <v>704054.4495</v>
      </c>
      <c r="Z668" s="21" t="n">
        <f aca="false">SUMIF($Y$2:$Y$3205,"&gt;="&amp;Y668)/SUM($Y$2:$Y$3205)</f>
        <v>0.842990991753516</v>
      </c>
      <c r="AA668" s="16" t="str">
        <f aca="false">IF(Z668&lt;=PARAMETER!$B$7,"A",IF(Z668&lt;=PARAMETER!$B$8,"B","C"))</f>
        <v>B</v>
      </c>
      <c r="AB668" s="22" t="n">
        <f aca="false">G668/F668</f>
        <v>0.0323642347778387</v>
      </c>
      <c r="AC668" s="16" t="str">
        <f aca="false">IF(AB668&lt;=PARAMETER!$B$9,"X",IF(AB668&lt;=PARAMETER!$B$10,"Y","Z"))</f>
        <v>X</v>
      </c>
      <c r="AD668" s="16" t="str">
        <f aca="false">AA668&amp;AC668</f>
        <v>BX</v>
      </c>
      <c r="AE668" s="22" t="n">
        <f aca="false">DATA!I668</f>
        <v>0.52</v>
      </c>
      <c r="AF668" s="18" t="n">
        <f aca="false">DATA!L668</f>
        <v>157</v>
      </c>
      <c r="AG668" s="16" t="str">
        <f aca="false">DATA!K668</f>
        <v>D</v>
      </c>
      <c r="AH668" s="18" t="n">
        <f aca="false">IF(AE668&gt;=PARAMETER!$B$12,1,0)</f>
        <v>0</v>
      </c>
      <c r="AI668" s="18" t="n">
        <f aca="false">IF(AF668&gt;=PARAMETER!$B$13,1,0)</f>
        <v>1</v>
      </c>
      <c r="AJ668" s="18" t="n">
        <f aca="false">IF(AND(AH668=1,AI668=1),1,0)</f>
        <v>0</v>
      </c>
    </row>
    <row r="669" customFormat="false" ht="15" hidden="false" customHeight="false" outlineLevel="0" collapsed="false">
      <c r="A669" s="16" t="str">
        <f aca="false">DATA!A669</f>
        <v>ITM10667</v>
      </c>
      <c r="B669" s="16" t="str">
        <f aca="false">DATA!B669</f>
        <v>Electronics</v>
      </c>
      <c r="C669" s="17" t="n">
        <f aca="false">DATA!C669</f>
        <v>60</v>
      </c>
      <c r="D669" s="17" t="n">
        <f aca="false">DATA!D669</f>
        <v>90</v>
      </c>
      <c r="E669" s="18" t="n">
        <f aca="false">DATA!F669</f>
        <v>2</v>
      </c>
      <c r="F669" s="19" t="n">
        <f aca="false">DATA!G669</f>
        <v>45.39</v>
      </c>
      <c r="G669" s="19" t="n">
        <f aca="false">DATA!H669</f>
        <v>2.85</v>
      </c>
      <c r="H669" s="18" t="n">
        <f aca="false">DATA!E669</f>
        <v>14</v>
      </c>
      <c r="I669" s="20" t="n">
        <f aca="false">F669*E669</f>
        <v>90.78</v>
      </c>
      <c r="J669" s="20" t="n">
        <f aca="false">PARAMETER!$B$4*G669*SQRT(E669)</f>
        <v>6.62959677595704</v>
      </c>
      <c r="K669" s="20" t="n">
        <f aca="false">I669+J669</f>
        <v>97.409596775957</v>
      </c>
      <c r="L669" s="20" t="n">
        <f aca="false">K669+F669*H669</f>
        <v>732.869596775957</v>
      </c>
      <c r="M669" s="16" t="str">
        <f aca="false">IF(C669&lt;=K669,"REORDER",IF(C669&gt;L669,"OVERSTOCK","OK"))</f>
        <v>REORDER</v>
      </c>
      <c r="N669" s="16" t="str">
        <f aca="false">IF(C669&lt;=D669,"REORDER","OK")</f>
        <v>REORDER</v>
      </c>
      <c r="O669" s="18" t="n">
        <f aca="false">IF(D669&lt;I669,1,0)</f>
        <v>1</v>
      </c>
      <c r="P669" s="20" t="n">
        <f aca="false">C669/F669</f>
        <v>1.32187706543291</v>
      </c>
      <c r="Q669" s="19" t="n">
        <f aca="false">DATA!N669</f>
        <v>107.76</v>
      </c>
      <c r="R669" s="19" t="n">
        <f aca="false">DATA!O669</f>
        <v>1.56</v>
      </c>
      <c r="S669" s="17" t="n">
        <f aca="false">C669*Q669</f>
        <v>6465.6</v>
      </c>
      <c r="T669" s="19" t="n">
        <f aca="false">C669*R669</f>
        <v>93.6</v>
      </c>
      <c r="U669" s="20" t="n">
        <f aca="false">MAX(0,C669-L669)</f>
        <v>0</v>
      </c>
      <c r="V669" s="17" t="n">
        <f aca="false">U669*Q669</f>
        <v>0</v>
      </c>
      <c r="W669" s="19" t="n">
        <f aca="false">U669*R669</f>
        <v>0</v>
      </c>
      <c r="X669" s="20" t="n">
        <f aca="false">MAX(0,K669-C669)</f>
        <v>37.409596775957</v>
      </c>
      <c r="Y669" s="17" t="n">
        <f aca="false">F669*PARAMETER!$B$5*Q669</f>
        <v>1785297.636</v>
      </c>
      <c r="Z669" s="21" t="n">
        <f aca="false">SUMIF($Y$2:$Y$3205,"&gt;="&amp;Y669)/SUM($Y$2:$Y$3205)</f>
        <v>0.421495863195337</v>
      </c>
      <c r="AA669" s="16" t="str">
        <f aca="false">IF(Z669&lt;=PARAMETER!$B$7,"A",IF(Z669&lt;=PARAMETER!$B$8,"B","C"))</f>
        <v>A</v>
      </c>
      <c r="AB669" s="22" t="n">
        <f aca="false">G669/F669</f>
        <v>0.0627891606080635</v>
      </c>
      <c r="AC669" s="16" t="str">
        <f aca="false">IF(AB669&lt;=PARAMETER!$B$9,"X",IF(AB669&lt;=PARAMETER!$B$10,"Y","Z"))</f>
        <v>X</v>
      </c>
      <c r="AD669" s="16" t="str">
        <f aca="false">AA669&amp;AC669</f>
        <v>AX</v>
      </c>
      <c r="AE669" s="22" t="n">
        <f aca="false">DATA!I669</f>
        <v>0.89</v>
      </c>
      <c r="AF669" s="18" t="n">
        <f aca="false">DATA!L669</f>
        <v>37</v>
      </c>
      <c r="AG669" s="16" t="str">
        <f aca="false">DATA!K669</f>
        <v>D</v>
      </c>
      <c r="AH669" s="18" t="n">
        <f aca="false">IF(AE669&gt;=PARAMETER!$B$12,1,0)</f>
        <v>1</v>
      </c>
      <c r="AI669" s="18" t="n">
        <f aca="false">IF(AF669&gt;=PARAMETER!$B$13,1,0)</f>
        <v>0</v>
      </c>
      <c r="AJ669" s="18" t="n">
        <f aca="false">IF(AND(AH669=1,AI669=1),1,0)</f>
        <v>0</v>
      </c>
    </row>
    <row r="670" customFormat="false" ht="15" hidden="false" customHeight="false" outlineLevel="0" collapsed="false">
      <c r="A670" s="16" t="str">
        <f aca="false">DATA!A670</f>
        <v>ITM10668</v>
      </c>
      <c r="B670" s="16" t="str">
        <f aca="false">DATA!B670</f>
        <v>Apparel</v>
      </c>
      <c r="C670" s="17" t="n">
        <f aca="false">DATA!C670</f>
        <v>387</v>
      </c>
      <c r="D670" s="17" t="n">
        <f aca="false">DATA!D670</f>
        <v>98</v>
      </c>
      <c r="E670" s="18" t="n">
        <f aca="false">DATA!F670</f>
        <v>4</v>
      </c>
      <c r="F670" s="19" t="n">
        <f aca="false">DATA!G670</f>
        <v>49.1</v>
      </c>
      <c r="G670" s="19" t="n">
        <f aca="false">DATA!H670</f>
        <v>1.49</v>
      </c>
      <c r="H670" s="18" t="n">
        <f aca="false">DATA!E670</f>
        <v>9</v>
      </c>
      <c r="I670" s="20" t="n">
        <f aca="false">F670*E670</f>
        <v>196.4</v>
      </c>
      <c r="J670" s="20" t="n">
        <f aca="false">PARAMETER!$B$4*G670*SQRT(E670)</f>
        <v>4.90166380831539</v>
      </c>
      <c r="K670" s="20" t="n">
        <f aca="false">I670+J670</f>
        <v>201.301663808315</v>
      </c>
      <c r="L670" s="20" t="n">
        <f aca="false">K670+F670*H670</f>
        <v>643.201663808315</v>
      </c>
      <c r="M670" s="16" t="str">
        <f aca="false">IF(C670&lt;=K670,"REORDER",IF(C670&gt;L670,"OVERSTOCK","OK"))</f>
        <v>OK</v>
      </c>
      <c r="N670" s="16" t="str">
        <f aca="false">IF(C670&lt;=D670,"REORDER","OK")</f>
        <v>OK</v>
      </c>
      <c r="O670" s="18" t="n">
        <f aca="false">IF(D670&lt;I670,1,0)</f>
        <v>1</v>
      </c>
      <c r="P670" s="20" t="n">
        <f aca="false">C670/F670</f>
        <v>7.88187372708758</v>
      </c>
      <c r="Q670" s="19" t="n">
        <f aca="false">DATA!N670</f>
        <v>198.48</v>
      </c>
      <c r="R670" s="19" t="n">
        <f aca="false">DATA!O670</f>
        <v>0.26</v>
      </c>
      <c r="S670" s="17" t="n">
        <f aca="false">C670*Q670</f>
        <v>76811.76</v>
      </c>
      <c r="T670" s="19" t="n">
        <f aca="false">C670*R670</f>
        <v>100.62</v>
      </c>
      <c r="U670" s="20" t="n">
        <f aca="false">MAX(0,C670-L670)</f>
        <v>0</v>
      </c>
      <c r="V670" s="17" t="n">
        <f aca="false">U670*Q670</f>
        <v>0</v>
      </c>
      <c r="W670" s="19" t="n">
        <f aca="false">U670*R670</f>
        <v>0</v>
      </c>
      <c r="X670" s="20" t="n">
        <f aca="false">MAX(0,K670-C670)</f>
        <v>0</v>
      </c>
      <c r="Y670" s="17" t="n">
        <f aca="false">F670*PARAMETER!$B$5*Q670</f>
        <v>3557059.32</v>
      </c>
      <c r="Z670" s="21" t="n">
        <f aca="false">SUMIF($Y$2:$Y$3205,"&gt;="&amp;Y670)/SUM($Y$2:$Y$3205)</f>
        <v>0.0045750645514585</v>
      </c>
      <c r="AA670" s="16" t="str">
        <f aca="false">IF(Z670&lt;=PARAMETER!$B$7,"A",IF(Z670&lt;=PARAMETER!$B$8,"B","C"))</f>
        <v>A</v>
      </c>
      <c r="AB670" s="22" t="n">
        <f aca="false">G670/F670</f>
        <v>0.0303462321792261</v>
      </c>
      <c r="AC670" s="16" t="str">
        <f aca="false">IF(AB670&lt;=PARAMETER!$B$9,"X",IF(AB670&lt;=PARAMETER!$B$10,"Y","Z"))</f>
        <v>X</v>
      </c>
      <c r="AD670" s="16" t="str">
        <f aca="false">AA670&amp;AC670</f>
        <v>AX</v>
      </c>
      <c r="AE670" s="22" t="n">
        <f aca="false">DATA!I670</f>
        <v>0.84</v>
      </c>
      <c r="AF670" s="18" t="n">
        <f aca="false">DATA!L670</f>
        <v>12</v>
      </c>
      <c r="AG670" s="16" t="str">
        <f aca="false">DATA!K670</f>
        <v>A</v>
      </c>
      <c r="AH670" s="18" t="n">
        <f aca="false">IF(AE670&gt;=PARAMETER!$B$12,1,0)</f>
        <v>1</v>
      </c>
      <c r="AI670" s="18" t="n">
        <f aca="false">IF(AF670&gt;=PARAMETER!$B$13,1,0)</f>
        <v>0</v>
      </c>
      <c r="AJ670" s="18" t="n">
        <f aca="false">IF(AND(AH670=1,AI670=1),1,0)</f>
        <v>0</v>
      </c>
    </row>
    <row r="671" customFormat="false" ht="15" hidden="false" customHeight="false" outlineLevel="0" collapsed="false">
      <c r="A671" s="16" t="str">
        <f aca="false">DATA!A671</f>
        <v>ITM10669</v>
      </c>
      <c r="B671" s="16" t="str">
        <f aca="false">DATA!B671</f>
        <v>Electronics</v>
      </c>
      <c r="C671" s="17" t="n">
        <f aca="false">DATA!C671</f>
        <v>166</v>
      </c>
      <c r="D671" s="17" t="n">
        <f aca="false">DATA!D671</f>
        <v>78</v>
      </c>
      <c r="E671" s="18" t="n">
        <f aca="false">DATA!F671</f>
        <v>2</v>
      </c>
      <c r="F671" s="19" t="n">
        <f aca="false">DATA!G671</f>
        <v>18.15</v>
      </c>
      <c r="G671" s="19" t="n">
        <f aca="false">DATA!H671</f>
        <v>7.81</v>
      </c>
      <c r="H671" s="18" t="n">
        <f aca="false">DATA!E671</f>
        <v>3</v>
      </c>
      <c r="I671" s="20" t="n">
        <f aca="false">F671*E671</f>
        <v>36.3</v>
      </c>
      <c r="J671" s="20" t="n">
        <f aca="false">PARAMETER!$B$4*G671*SQRT(E671)</f>
        <v>18.1674213404296</v>
      </c>
      <c r="K671" s="20" t="n">
        <f aca="false">I671+J671</f>
        <v>54.4674213404296</v>
      </c>
      <c r="L671" s="20" t="n">
        <f aca="false">K671+F671*H671</f>
        <v>108.91742134043</v>
      </c>
      <c r="M671" s="16" t="str">
        <f aca="false">IF(C671&lt;=K671,"REORDER",IF(C671&gt;L671,"OVERSTOCK","OK"))</f>
        <v>OVERSTOCK</v>
      </c>
      <c r="N671" s="16" t="str">
        <f aca="false">IF(C671&lt;=D671,"REORDER","OK")</f>
        <v>OK</v>
      </c>
      <c r="O671" s="18" t="n">
        <f aca="false">IF(D671&lt;I671,1,0)</f>
        <v>0</v>
      </c>
      <c r="P671" s="20" t="n">
        <f aca="false">C671/F671</f>
        <v>9.14600550964187</v>
      </c>
      <c r="Q671" s="19" t="n">
        <f aca="false">DATA!N671</f>
        <v>54.29</v>
      </c>
      <c r="R671" s="19" t="n">
        <f aca="false">DATA!O671</f>
        <v>0.37</v>
      </c>
      <c r="S671" s="17" t="n">
        <f aca="false">C671*Q671</f>
        <v>9012.14</v>
      </c>
      <c r="T671" s="19" t="n">
        <f aca="false">C671*R671</f>
        <v>61.42</v>
      </c>
      <c r="U671" s="20" t="n">
        <f aca="false">MAX(0,C671-L671)</f>
        <v>57.0825786595704</v>
      </c>
      <c r="V671" s="17" t="n">
        <f aca="false">U671*Q671</f>
        <v>3099.01319542808</v>
      </c>
      <c r="W671" s="19" t="n">
        <f aca="false">U671*R671</f>
        <v>21.120554104041</v>
      </c>
      <c r="X671" s="20" t="n">
        <f aca="false">MAX(0,K671-C671)</f>
        <v>0</v>
      </c>
      <c r="Y671" s="17" t="n">
        <f aca="false">F671*PARAMETER!$B$5*Q671</f>
        <v>359657.6775</v>
      </c>
      <c r="Z671" s="21" t="n">
        <f aca="false">SUMIF($Y$2:$Y$3205,"&gt;="&amp;Y671)/SUM($Y$2:$Y$3205)</f>
        <v>0.945513927679532</v>
      </c>
      <c r="AA671" s="16" t="str">
        <f aca="false">IF(Z671&lt;=PARAMETER!$B$7,"A",IF(Z671&lt;=PARAMETER!$B$8,"B","C"))</f>
        <v>B</v>
      </c>
      <c r="AB671" s="22" t="n">
        <f aca="false">G671/F671</f>
        <v>0.43030303030303</v>
      </c>
      <c r="AC671" s="16" t="str">
        <f aca="false">IF(AB671&lt;=PARAMETER!$B$9,"X",IF(AB671&lt;=PARAMETER!$B$10,"Y","Z"))</f>
        <v>Y</v>
      </c>
      <c r="AD671" s="16" t="str">
        <f aca="false">AA671&amp;AC671</f>
        <v>BY</v>
      </c>
      <c r="AE671" s="22" t="n">
        <f aca="false">DATA!I671</f>
        <v>0.67</v>
      </c>
      <c r="AF671" s="18" t="n">
        <f aca="false">DATA!L671</f>
        <v>169</v>
      </c>
      <c r="AG671" s="16" t="str">
        <f aca="false">DATA!K671</f>
        <v>B</v>
      </c>
      <c r="AH671" s="18" t="n">
        <f aca="false">IF(AE671&gt;=PARAMETER!$B$12,1,0)</f>
        <v>0</v>
      </c>
      <c r="AI671" s="18" t="n">
        <f aca="false">IF(AF671&gt;=PARAMETER!$B$13,1,0)</f>
        <v>1</v>
      </c>
      <c r="AJ671" s="18" t="n">
        <f aca="false">IF(AND(AH671=1,AI671=1),1,0)</f>
        <v>0</v>
      </c>
    </row>
    <row r="672" customFormat="false" ht="15" hidden="false" customHeight="false" outlineLevel="0" collapsed="false">
      <c r="A672" s="16" t="str">
        <f aca="false">DATA!A672</f>
        <v>ITM10670</v>
      </c>
      <c r="B672" s="16" t="str">
        <f aca="false">DATA!B672</f>
        <v>Groceries</v>
      </c>
      <c r="C672" s="17" t="n">
        <f aca="false">DATA!C672</f>
        <v>131</v>
      </c>
      <c r="D672" s="17" t="n">
        <f aca="false">DATA!D672</f>
        <v>78</v>
      </c>
      <c r="E672" s="18" t="n">
        <f aca="false">DATA!F672</f>
        <v>2</v>
      </c>
      <c r="F672" s="19" t="n">
        <f aca="false">DATA!G672</f>
        <v>13.77</v>
      </c>
      <c r="G672" s="19" t="n">
        <f aca="false">DATA!H672</f>
        <v>3.54</v>
      </c>
      <c r="H672" s="18" t="n">
        <f aca="false">DATA!E672</f>
        <v>9</v>
      </c>
      <c r="I672" s="20" t="n">
        <f aca="false">F672*E672</f>
        <v>27.54</v>
      </c>
      <c r="J672" s="20" t="n">
        <f aca="false">PARAMETER!$B$4*G672*SQRT(E672)</f>
        <v>8.23465704803085</v>
      </c>
      <c r="K672" s="20" t="n">
        <f aca="false">I672+J672</f>
        <v>35.7746570480308</v>
      </c>
      <c r="L672" s="20" t="n">
        <f aca="false">K672+F672*H672</f>
        <v>159.704657048031</v>
      </c>
      <c r="M672" s="16" t="str">
        <f aca="false">IF(C672&lt;=K672,"REORDER",IF(C672&gt;L672,"OVERSTOCK","OK"))</f>
        <v>OK</v>
      </c>
      <c r="N672" s="16" t="str">
        <f aca="false">IF(C672&lt;=D672,"REORDER","OK")</f>
        <v>OK</v>
      </c>
      <c r="O672" s="18" t="n">
        <f aca="false">IF(D672&lt;I672,1,0)</f>
        <v>0</v>
      </c>
      <c r="P672" s="20" t="n">
        <f aca="false">C672/F672</f>
        <v>9.51343500363108</v>
      </c>
      <c r="Q672" s="19" t="n">
        <f aca="false">DATA!N672</f>
        <v>138.31</v>
      </c>
      <c r="R672" s="19" t="n">
        <f aca="false">DATA!O672</f>
        <v>1.81</v>
      </c>
      <c r="S672" s="17" t="n">
        <f aca="false">C672*Q672</f>
        <v>18118.61</v>
      </c>
      <c r="T672" s="19" t="n">
        <f aca="false">C672*R672</f>
        <v>237.11</v>
      </c>
      <c r="U672" s="20" t="n">
        <f aca="false">MAX(0,C672-L672)</f>
        <v>0</v>
      </c>
      <c r="V672" s="17" t="n">
        <f aca="false">U672*Q672</f>
        <v>0</v>
      </c>
      <c r="W672" s="19" t="n">
        <f aca="false">U672*R672</f>
        <v>0</v>
      </c>
      <c r="X672" s="20" t="n">
        <f aca="false">MAX(0,K672-C672)</f>
        <v>0</v>
      </c>
      <c r="Y672" s="17" t="n">
        <f aca="false">F672*PARAMETER!$B$5*Q672</f>
        <v>695152.9755</v>
      </c>
      <c r="Z672" s="21" t="n">
        <f aca="false">SUMIF($Y$2:$Y$3205,"&gt;="&amp;Y672)/SUM($Y$2:$Y$3205)</f>
        <v>0.845667104028619</v>
      </c>
      <c r="AA672" s="16" t="str">
        <f aca="false">IF(Z672&lt;=PARAMETER!$B$7,"A",IF(Z672&lt;=PARAMETER!$B$8,"B","C"))</f>
        <v>B</v>
      </c>
      <c r="AB672" s="22" t="n">
        <f aca="false">G672/F672</f>
        <v>0.257080610021787</v>
      </c>
      <c r="AC672" s="16" t="str">
        <f aca="false">IF(AB672&lt;=PARAMETER!$B$9,"X",IF(AB672&lt;=PARAMETER!$B$10,"Y","Z"))</f>
        <v>Y</v>
      </c>
      <c r="AD672" s="16" t="str">
        <f aca="false">AA672&amp;AC672</f>
        <v>BY</v>
      </c>
      <c r="AE672" s="22" t="n">
        <f aca="false">DATA!I672</f>
        <v>0.74</v>
      </c>
      <c r="AF672" s="18" t="n">
        <f aca="false">DATA!L672</f>
        <v>95</v>
      </c>
      <c r="AG672" s="16" t="str">
        <f aca="false">DATA!K672</f>
        <v>B</v>
      </c>
      <c r="AH672" s="18" t="n">
        <f aca="false">IF(AE672&gt;=PARAMETER!$B$12,1,0)</f>
        <v>0</v>
      </c>
      <c r="AI672" s="18" t="n">
        <f aca="false">IF(AF672&gt;=PARAMETER!$B$13,1,0)</f>
        <v>0</v>
      </c>
      <c r="AJ672" s="18" t="n">
        <f aca="false">IF(AND(AH672=1,AI672=1),1,0)</f>
        <v>0</v>
      </c>
    </row>
    <row r="673" customFormat="false" ht="15" hidden="false" customHeight="false" outlineLevel="0" collapsed="false">
      <c r="A673" s="16" t="str">
        <f aca="false">DATA!A673</f>
        <v>ITM10671</v>
      </c>
      <c r="B673" s="16" t="str">
        <f aca="false">DATA!B673</f>
        <v>Electronics</v>
      </c>
      <c r="C673" s="17" t="n">
        <f aca="false">DATA!C673</f>
        <v>122</v>
      </c>
      <c r="D673" s="17" t="n">
        <f aca="false">DATA!D673</f>
        <v>29</v>
      </c>
      <c r="E673" s="18" t="n">
        <f aca="false">DATA!F673</f>
        <v>6</v>
      </c>
      <c r="F673" s="19" t="n">
        <f aca="false">DATA!G673</f>
        <v>27.8</v>
      </c>
      <c r="G673" s="19" t="n">
        <f aca="false">DATA!H673</f>
        <v>8.48</v>
      </c>
      <c r="H673" s="18" t="n">
        <f aca="false">DATA!E673</f>
        <v>6</v>
      </c>
      <c r="I673" s="20" t="n">
        <f aca="false">F673*E673</f>
        <v>166.8</v>
      </c>
      <c r="J673" s="20" t="n">
        <f aca="false">PARAMETER!$B$4*G673*SQRT(E673)</f>
        <v>34.1663617028254</v>
      </c>
      <c r="K673" s="20" t="n">
        <f aca="false">I673+J673</f>
        <v>200.966361702825</v>
      </c>
      <c r="L673" s="20" t="n">
        <f aca="false">K673+F673*H673</f>
        <v>367.766361702825</v>
      </c>
      <c r="M673" s="16" t="str">
        <f aca="false">IF(C673&lt;=K673,"REORDER",IF(C673&gt;L673,"OVERSTOCK","OK"))</f>
        <v>REORDER</v>
      </c>
      <c r="N673" s="16" t="str">
        <f aca="false">IF(C673&lt;=D673,"REORDER","OK")</f>
        <v>OK</v>
      </c>
      <c r="O673" s="18" t="n">
        <f aca="false">IF(D673&lt;I673,1,0)</f>
        <v>1</v>
      </c>
      <c r="P673" s="20" t="n">
        <f aca="false">C673/F673</f>
        <v>4.38848920863309</v>
      </c>
      <c r="Q673" s="19" t="n">
        <f aca="false">DATA!N673</f>
        <v>36.26</v>
      </c>
      <c r="R673" s="19" t="n">
        <f aca="false">DATA!O673</f>
        <v>1.53</v>
      </c>
      <c r="S673" s="17" t="n">
        <f aca="false">C673*Q673</f>
        <v>4423.72</v>
      </c>
      <c r="T673" s="19" t="n">
        <f aca="false">C673*R673</f>
        <v>186.66</v>
      </c>
      <c r="U673" s="20" t="n">
        <f aca="false">MAX(0,C673-L673)</f>
        <v>0</v>
      </c>
      <c r="V673" s="17" t="n">
        <f aca="false">U673*Q673</f>
        <v>0</v>
      </c>
      <c r="W673" s="19" t="n">
        <f aca="false">U673*R673</f>
        <v>0</v>
      </c>
      <c r="X673" s="20" t="n">
        <f aca="false">MAX(0,K673-C673)</f>
        <v>78.9663617028254</v>
      </c>
      <c r="Y673" s="17" t="n">
        <f aca="false">F673*PARAMETER!$B$5*Q673</f>
        <v>367930.22</v>
      </c>
      <c r="Z673" s="21" t="n">
        <f aca="false">SUMIF($Y$2:$Y$3205,"&gt;="&amp;Y673)/SUM($Y$2:$Y$3205)</f>
        <v>0.943077787894725</v>
      </c>
      <c r="AA673" s="16" t="str">
        <f aca="false">IF(Z673&lt;=PARAMETER!$B$7,"A",IF(Z673&lt;=PARAMETER!$B$8,"B","C"))</f>
        <v>B</v>
      </c>
      <c r="AB673" s="22" t="n">
        <f aca="false">G673/F673</f>
        <v>0.305035971223022</v>
      </c>
      <c r="AC673" s="16" t="str">
        <f aca="false">IF(AB673&lt;=PARAMETER!$B$9,"X",IF(AB673&lt;=PARAMETER!$B$10,"Y","Z"))</f>
        <v>Y</v>
      </c>
      <c r="AD673" s="16" t="str">
        <f aca="false">AA673&amp;AC673</f>
        <v>BY</v>
      </c>
      <c r="AE673" s="22" t="n">
        <f aca="false">DATA!I673</f>
        <v>0.14</v>
      </c>
      <c r="AF673" s="18" t="n">
        <f aca="false">DATA!L673</f>
        <v>117</v>
      </c>
      <c r="AG673" s="16" t="str">
        <f aca="false">DATA!K673</f>
        <v>C</v>
      </c>
      <c r="AH673" s="18" t="n">
        <f aca="false">IF(AE673&gt;=PARAMETER!$B$12,1,0)</f>
        <v>0</v>
      </c>
      <c r="AI673" s="18" t="n">
        <f aca="false">IF(AF673&gt;=PARAMETER!$B$13,1,0)</f>
        <v>1</v>
      </c>
      <c r="AJ673" s="18" t="n">
        <f aca="false">IF(AND(AH673=1,AI673=1),1,0)</f>
        <v>0</v>
      </c>
    </row>
    <row r="674" customFormat="false" ht="15" hidden="false" customHeight="false" outlineLevel="0" collapsed="false">
      <c r="A674" s="16" t="str">
        <f aca="false">DATA!A674</f>
        <v>ITM10672</v>
      </c>
      <c r="B674" s="16" t="str">
        <f aca="false">DATA!B674</f>
        <v>Automotive</v>
      </c>
      <c r="C674" s="17" t="n">
        <f aca="false">DATA!C674</f>
        <v>65</v>
      </c>
      <c r="D674" s="17" t="n">
        <f aca="false">DATA!D674</f>
        <v>73</v>
      </c>
      <c r="E674" s="18" t="n">
        <f aca="false">DATA!F674</f>
        <v>7</v>
      </c>
      <c r="F674" s="19" t="n">
        <f aca="false">DATA!G674</f>
        <v>10.17</v>
      </c>
      <c r="G674" s="19" t="n">
        <f aca="false">DATA!H674</f>
        <v>8.41</v>
      </c>
      <c r="H674" s="18" t="n">
        <f aca="false">DATA!E674</f>
        <v>12</v>
      </c>
      <c r="I674" s="20" t="n">
        <f aca="false">F674*E674</f>
        <v>71.19</v>
      </c>
      <c r="J674" s="20" t="n">
        <f aca="false">PARAMETER!$B$4*G674*SQRT(E674)</f>
        <v>36.5992573125363</v>
      </c>
      <c r="K674" s="20" t="n">
        <f aca="false">I674+J674</f>
        <v>107.789257312536</v>
      </c>
      <c r="L674" s="20" t="n">
        <f aca="false">K674+F674*H674</f>
        <v>229.829257312536</v>
      </c>
      <c r="M674" s="16" t="str">
        <f aca="false">IF(C674&lt;=K674,"REORDER",IF(C674&gt;L674,"OVERSTOCK","OK"))</f>
        <v>REORDER</v>
      </c>
      <c r="N674" s="16" t="str">
        <f aca="false">IF(C674&lt;=D674,"REORDER","OK")</f>
        <v>REORDER</v>
      </c>
      <c r="O674" s="18" t="n">
        <f aca="false">IF(D674&lt;I674,1,0)</f>
        <v>0</v>
      </c>
      <c r="P674" s="20" t="n">
        <f aca="false">C674/F674</f>
        <v>6.3913470993117</v>
      </c>
      <c r="Q674" s="19" t="n">
        <f aca="false">DATA!N674</f>
        <v>186.14</v>
      </c>
      <c r="R674" s="19" t="n">
        <f aca="false">DATA!O674</f>
        <v>0.79</v>
      </c>
      <c r="S674" s="17" t="n">
        <f aca="false">C674*Q674</f>
        <v>12099.1</v>
      </c>
      <c r="T674" s="19" t="n">
        <f aca="false">C674*R674</f>
        <v>51.35</v>
      </c>
      <c r="U674" s="20" t="n">
        <f aca="false">MAX(0,C674-L674)</f>
        <v>0</v>
      </c>
      <c r="V674" s="17" t="n">
        <f aca="false">U674*Q674</f>
        <v>0</v>
      </c>
      <c r="W674" s="19" t="n">
        <f aca="false">U674*R674</f>
        <v>0</v>
      </c>
      <c r="X674" s="20" t="n">
        <f aca="false">MAX(0,K674-C674)</f>
        <v>42.7892573125363</v>
      </c>
      <c r="Y674" s="17" t="n">
        <f aca="false">F674*PARAMETER!$B$5*Q674</f>
        <v>690960.987</v>
      </c>
      <c r="Z674" s="21" t="n">
        <f aca="false">SUMIF($Y$2:$Y$3205,"&gt;="&amp;Y674)/SUM($Y$2:$Y$3205)</f>
        <v>0.846108911074379</v>
      </c>
      <c r="AA674" s="16" t="str">
        <f aca="false">IF(Z674&lt;=PARAMETER!$B$7,"A",IF(Z674&lt;=PARAMETER!$B$8,"B","C"))</f>
        <v>B</v>
      </c>
      <c r="AB674" s="22" t="n">
        <f aca="false">G674/F674</f>
        <v>0.826941986234022</v>
      </c>
      <c r="AC674" s="16" t="str">
        <f aca="false">IF(AB674&lt;=PARAMETER!$B$9,"X",IF(AB674&lt;=PARAMETER!$B$10,"Y","Z"))</f>
        <v>Z</v>
      </c>
      <c r="AD674" s="16" t="str">
        <f aca="false">AA674&amp;AC674</f>
        <v>BZ</v>
      </c>
      <c r="AE674" s="22" t="n">
        <f aca="false">DATA!I674</f>
        <v>0.77</v>
      </c>
      <c r="AF674" s="18" t="n">
        <f aca="false">DATA!L674</f>
        <v>179</v>
      </c>
      <c r="AG674" s="16" t="str">
        <f aca="false">DATA!K674</f>
        <v>A</v>
      </c>
      <c r="AH674" s="18" t="n">
        <f aca="false">IF(AE674&gt;=PARAMETER!$B$12,1,0)</f>
        <v>1</v>
      </c>
      <c r="AI674" s="18" t="n">
        <f aca="false">IF(AF674&gt;=PARAMETER!$B$13,1,0)</f>
        <v>1</v>
      </c>
      <c r="AJ674" s="18" t="n">
        <f aca="false">IF(AND(AH674=1,AI674=1),1,0)</f>
        <v>1</v>
      </c>
    </row>
    <row r="675" customFormat="false" ht="15" hidden="false" customHeight="false" outlineLevel="0" collapsed="false">
      <c r="A675" s="16" t="str">
        <f aca="false">DATA!A675</f>
        <v>ITM10673</v>
      </c>
      <c r="B675" s="16" t="str">
        <f aca="false">DATA!B675</f>
        <v>Pharma</v>
      </c>
      <c r="C675" s="17" t="n">
        <f aca="false">DATA!C675</f>
        <v>431</v>
      </c>
      <c r="D675" s="17" t="n">
        <f aca="false">DATA!D675</f>
        <v>25</v>
      </c>
      <c r="E675" s="18" t="n">
        <f aca="false">DATA!F675</f>
        <v>4</v>
      </c>
      <c r="F675" s="19" t="n">
        <f aca="false">DATA!G675</f>
        <v>2.6</v>
      </c>
      <c r="G675" s="19" t="n">
        <f aca="false">DATA!H675</f>
        <v>6.84</v>
      </c>
      <c r="H675" s="18" t="n">
        <f aca="false">DATA!E675</f>
        <v>8</v>
      </c>
      <c r="I675" s="20" t="n">
        <f aca="false">F675*E675</f>
        <v>10.4</v>
      </c>
      <c r="J675" s="20" t="n">
        <f aca="false">PARAMETER!$B$4*G675*SQRT(E675)</f>
        <v>22.5015976166961</v>
      </c>
      <c r="K675" s="20" t="n">
        <f aca="false">I675+J675</f>
        <v>32.9015976166961</v>
      </c>
      <c r="L675" s="20" t="n">
        <f aca="false">K675+F675*H675</f>
        <v>53.7015976166961</v>
      </c>
      <c r="M675" s="16" t="str">
        <f aca="false">IF(C675&lt;=K675,"REORDER",IF(C675&gt;L675,"OVERSTOCK","OK"))</f>
        <v>OVERSTOCK</v>
      </c>
      <c r="N675" s="16" t="str">
        <f aca="false">IF(C675&lt;=D675,"REORDER","OK")</f>
        <v>OK</v>
      </c>
      <c r="O675" s="18" t="n">
        <f aca="false">IF(D675&lt;I675,1,0)</f>
        <v>0</v>
      </c>
      <c r="P675" s="20" t="n">
        <f aca="false">C675/F675</f>
        <v>165.769230769231</v>
      </c>
      <c r="Q675" s="19" t="n">
        <f aca="false">DATA!N675</f>
        <v>122.17</v>
      </c>
      <c r="R675" s="19" t="n">
        <f aca="false">DATA!O675</f>
        <v>1.31</v>
      </c>
      <c r="S675" s="17" t="n">
        <f aca="false">C675*Q675</f>
        <v>52655.27</v>
      </c>
      <c r="T675" s="19" t="n">
        <f aca="false">C675*R675</f>
        <v>564.61</v>
      </c>
      <c r="U675" s="20" t="n">
        <f aca="false">MAX(0,C675-L675)</f>
        <v>377.298402383304</v>
      </c>
      <c r="V675" s="17" t="n">
        <f aca="false">U675*Q675</f>
        <v>46094.5458191682</v>
      </c>
      <c r="W675" s="19" t="n">
        <f aca="false">U675*R675</f>
        <v>494.260907122128</v>
      </c>
      <c r="X675" s="20" t="n">
        <f aca="false">MAX(0,K675-C675)</f>
        <v>0</v>
      </c>
      <c r="Y675" s="17" t="n">
        <f aca="false">F675*PARAMETER!$B$5*Q675</f>
        <v>115939.33</v>
      </c>
      <c r="Z675" s="21" t="n">
        <f aca="false">SUMIF($Y$2:$Y$3205,"&gt;="&amp;Y675)/SUM($Y$2:$Y$3205)</f>
        <v>0.994591064652543</v>
      </c>
      <c r="AA675" s="16" t="str">
        <f aca="false">IF(Z675&lt;=PARAMETER!$B$7,"A",IF(Z675&lt;=PARAMETER!$B$8,"B","C"))</f>
        <v>C</v>
      </c>
      <c r="AB675" s="22" t="n">
        <f aca="false">G675/F675</f>
        <v>2.63076923076923</v>
      </c>
      <c r="AC675" s="16" t="str">
        <f aca="false">IF(AB675&lt;=PARAMETER!$B$9,"X",IF(AB675&lt;=PARAMETER!$B$10,"Y","Z"))</f>
        <v>Z</v>
      </c>
      <c r="AD675" s="16" t="str">
        <f aca="false">AA675&amp;AC675</f>
        <v>CZ</v>
      </c>
      <c r="AE675" s="22" t="n">
        <f aca="false">DATA!I675</f>
        <v>0.54</v>
      </c>
      <c r="AF675" s="18" t="n">
        <f aca="false">DATA!L675</f>
        <v>126</v>
      </c>
      <c r="AG675" s="16" t="str">
        <f aca="false">DATA!K675</f>
        <v>D</v>
      </c>
      <c r="AH675" s="18" t="n">
        <f aca="false">IF(AE675&gt;=PARAMETER!$B$12,1,0)</f>
        <v>0</v>
      </c>
      <c r="AI675" s="18" t="n">
        <f aca="false">IF(AF675&gt;=PARAMETER!$B$13,1,0)</f>
        <v>1</v>
      </c>
      <c r="AJ675" s="18" t="n">
        <f aca="false">IF(AND(AH675=1,AI675=1),1,0)</f>
        <v>0</v>
      </c>
    </row>
    <row r="676" customFormat="false" ht="15" hidden="false" customHeight="false" outlineLevel="0" collapsed="false">
      <c r="A676" s="16" t="str">
        <f aca="false">DATA!A676</f>
        <v>ITM10674</v>
      </c>
      <c r="B676" s="16" t="str">
        <f aca="false">DATA!B676</f>
        <v>Electronics</v>
      </c>
      <c r="C676" s="17" t="n">
        <f aca="false">DATA!C676</f>
        <v>494</v>
      </c>
      <c r="D676" s="17" t="n">
        <f aca="false">DATA!D676</f>
        <v>60</v>
      </c>
      <c r="E676" s="18" t="n">
        <f aca="false">DATA!F676</f>
        <v>7</v>
      </c>
      <c r="F676" s="19" t="n">
        <f aca="false">DATA!G676</f>
        <v>47.35</v>
      </c>
      <c r="G676" s="19" t="n">
        <f aca="false">DATA!H676</f>
        <v>6.82</v>
      </c>
      <c r="H676" s="18" t="n">
        <f aca="false">DATA!E676</f>
        <v>10</v>
      </c>
      <c r="I676" s="20" t="n">
        <f aca="false">F676*E676</f>
        <v>331.45</v>
      </c>
      <c r="J676" s="20" t="n">
        <f aca="false">PARAMETER!$B$4*G676*SQRT(E676)</f>
        <v>29.6797782249105</v>
      </c>
      <c r="K676" s="20" t="n">
        <f aca="false">I676+J676</f>
        <v>361.129778224911</v>
      </c>
      <c r="L676" s="20" t="n">
        <f aca="false">K676+F676*H676</f>
        <v>834.629778224911</v>
      </c>
      <c r="M676" s="16" t="str">
        <f aca="false">IF(C676&lt;=K676,"REORDER",IF(C676&gt;L676,"OVERSTOCK","OK"))</f>
        <v>OK</v>
      </c>
      <c r="N676" s="16" t="str">
        <f aca="false">IF(C676&lt;=D676,"REORDER","OK")</f>
        <v>OK</v>
      </c>
      <c r="O676" s="18" t="n">
        <f aca="false">IF(D676&lt;I676,1,0)</f>
        <v>1</v>
      </c>
      <c r="P676" s="20" t="n">
        <f aca="false">C676/F676</f>
        <v>10.4329461457233</v>
      </c>
      <c r="Q676" s="19" t="n">
        <f aca="false">DATA!N676</f>
        <v>173.29</v>
      </c>
      <c r="R676" s="19" t="n">
        <f aca="false">DATA!O676</f>
        <v>0.97</v>
      </c>
      <c r="S676" s="17" t="n">
        <f aca="false">C676*Q676</f>
        <v>85605.26</v>
      </c>
      <c r="T676" s="19" t="n">
        <f aca="false">C676*R676</f>
        <v>479.18</v>
      </c>
      <c r="U676" s="20" t="n">
        <f aca="false">MAX(0,C676-L676)</f>
        <v>0</v>
      </c>
      <c r="V676" s="17" t="n">
        <f aca="false">U676*Q676</f>
        <v>0</v>
      </c>
      <c r="W676" s="19" t="n">
        <f aca="false">U676*R676</f>
        <v>0</v>
      </c>
      <c r="X676" s="20" t="n">
        <f aca="false">MAX(0,K676-C676)</f>
        <v>0</v>
      </c>
      <c r="Y676" s="17" t="n">
        <f aca="false">F676*PARAMETER!$B$5*Q676</f>
        <v>2994927.7475</v>
      </c>
      <c r="Z676" s="21" t="n">
        <f aca="false">SUMIF($Y$2:$Y$3205,"&gt;="&amp;Y676)/SUM($Y$2:$Y$3205)</f>
        <v>0.0753171607239433</v>
      </c>
      <c r="AA676" s="16" t="str">
        <f aca="false">IF(Z676&lt;=PARAMETER!$B$7,"A",IF(Z676&lt;=PARAMETER!$B$8,"B","C"))</f>
        <v>A</v>
      </c>
      <c r="AB676" s="22" t="n">
        <f aca="false">G676/F676</f>
        <v>0.144033790918691</v>
      </c>
      <c r="AC676" s="16" t="str">
        <f aca="false">IF(AB676&lt;=PARAMETER!$B$9,"X",IF(AB676&lt;=PARAMETER!$B$10,"Y","Z"))</f>
        <v>X</v>
      </c>
      <c r="AD676" s="16" t="str">
        <f aca="false">AA676&amp;AC676</f>
        <v>AX</v>
      </c>
      <c r="AE676" s="22" t="n">
        <f aca="false">DATA!I676</f>
        <v>0.39</v>
      </c>
      <c r="AF676" s="18" t="n">
        <f aca="false">DATA!L676</f>
        <v>117</v>
      </c>
      <c r="AG676" s="16" t="str">
        <f aca="false">DATA!K676</f>
        <v>D</v>
      </c>
      <c r="AH676" s="18" t="n">
        <f aca="false">IF(AE676&gt;=PARAMETER!$B$12,1,0)</f>
        <v>0</v>
      </c>
      <c r="AI676" s="18" t="n">
        <f aca="false">IF(AF676&gt;=PARAMETER!$B$13,1,0)</f>
        <v>1</v>
      </c>
      <c r="AJ676" s="18" t="n">
        <f aca="false">IF(AND(AH676=1,AI676=1),1,0)</f>
        <v>0</v>
      </c>
    </row>
    <row r="677" customFormat="false" ht="15" hidden="false" customHeight="false" outlineLevel="0" collapsed="false">
      <c r="A677" s="16" t="str">
        <f aca="false">DATA!A677</f>
        <v>ITM10675</v>
      </c>
      <c r="B677" s="16" t="str">
        <f aca="false">DATA!B677</f>
        <v>Automotive</v>
      </c>
      <c r="C677" s="17" t="n">
        <f aca="false">DATA!C677</f>
        <v>343</v>
      </c>
      <c r="D677" s="17" t="n">
        <f aca="false">DATA!D677</f>
        <v>46</v>
      </c>
      <c r="E677" s="18" t="n">
        <f aca="false">DATA!F677</f>
        <v>4</v>
      </c>
      <c r="F677" s="19" t="n">
        <f aca="false">DATA!G677</f>
        <v>46.36</v>
      </c>
      <c r="G677" s="19" t="n">
        <f aca="false">DATA!H677</f>
        <v>7.15</v>
      </c>
      <c r="H677" s="18" t="n">
        <f aca="false">DATA!E677</f>
        <v>11</v>
      </c>
      <c r="I677" s="20" t="n">
        <f aca="false">F677*E677</f>
        <v>185.44</v>
      </c>
      <c r="J677" s="20" t="n">
        <f aca="false">PARAMETER!$B$4*G677*SQRT(E677)</f>
        <v>23.521406865406</v>
      </c>
      <c r="K677" s="20" t="n">
        <f aca="false">I677+J677</f>
        <v>208.961406865406</v>
      </c>
      <c r="L677" s="20" t="n">
        <f aca="false">K677+F677*H677</f>
        <v>718.921406865406</v>
      </c>
      <c r="M677" s="16" t="str">
        <f aca="false">IF(C677&lt;=K677,"REORDER",IF(C677&gt;L677,"OVERSTOCK","OK"))</f>
        <v>OK</v>
      </c>
      <c r="N677" s="16" t="str">
        <f aca="false">IF(C677&lt;=D677,"REORDER","OK")</f>
        <v>OK</v>
      </c>
      <c r="O677" s="18" t="n">
        <f aca="false">IF(D677&lt;I677,1,0)</f>
        <v>1</v>
      </c>
      <c r="P677" s="20" t="n">
        <f aca="false">C677/F677</f>
        <v>7.39861949956859</v>
      </c>
      <c r="Q677" s="19" t="n">
        <f aca="false">DATA!N677</f>
        <v>180.1</v>
      </c>
      <c r="R677" s="19" t="n">
        <f aca="false">DATA!O677</f>
        <v>0.23</v>
      </c>
      <c r="S677" s="17" t="n">
        <f aca="false">C677*Q677</f>
        <v>61774.3</v>
      </c>
      <c r="T677" s="19" t="n">
        <f aca="false">C677*R677</f>
        <v>78.89</v>
      </c>
      <c r="U677" s="20" t="n">
        <f aca="false">MAX(0,C677-L677)</f>
        <v>0</v>
      </c>
      <c r="V677" s="17" t="n">
        <f aca="false">U677*Q677</f>
        <v>0</v>
      </c>
      <c r="W677" s="19" t="n">
        <f aca="false">U677*R677</f>
        <v>0</v>
      </c>
      <c r="X677" s="20" t="n">
        <f aca="false">MAX(0,K677-C677)</f>
        <v>0</v>
      </c>
      <c r="Y677" s="17" t="n">
        <f aca="false">F677*PARAMETER!$B$5*Q677</f>
        <v>3047544.14</v>
      </c>
      <c r="Z677" s="21" t="n">
        <f aca="false">SUMIF($Y$2:$Y$3205,"&gt;="&amp;Y677)/SUM($Y$2:$Y$3205)</f>
        <v>0.0647151932101893</v>
      </c>
      <c r="AA677" s="16" t="str">
        <f aca="false">IF(Z677&lt;=PARAMETER!$B$7,"A",IF(Z677&lt;=PARAMETER!$B$8,"B","C"))</f>
        <v>A</v>
      </c>
      <c r="AB677" s="22" t="n">
        <f aca="false">G677/F677</f>
        <v>0.154227782571182</v>
      </c>
      <c r="AC677" s="16" t="str">
        <f aca="false">IF(AB677&lt;=PARAMETER!$B$9,"X",IF(AB677&lt;=PARAMETER!$B$10,"Y","Z"))</f>
        <v>X</v>
      </c>
      <c r="AD677" s="16" t="str">
        <f aca="false">AA677&amp;AC677</f>
        <v>AX</v>
      </c>
      <c r="AE677" s="22" t="n">
        <f aca="false">DATA!I677</f>
        <v>0.23</v>
      </c>
      <c r="AF677" s="18" t="n">
        <f aca="false">DATA!L677</f>
        <v>24</v>
      </c>
      <c r="AG677" s="16" t="str">
        <f aca="false">DATA!K677</f>
        <v>D</v>
      </c>
      <c r="AH677" s="18" t="n">
        <f aca="false">IF(AE677&gt;=PARAMETER!$B$12,1,0)</f>
        <v>0</v>
      </c>
      <c r="AI677" s="18" t="n">
        <f aca="false">IF(AF677&gt;=PARAMETER!$B$13,1,0)</f>
        <v>0</v>
      </c>
      <c r="AJ677" s="18" t="n">
        <f aca="false">IF(AND(AH677=1,AI677=1),1,0)</f>
        <v>0</v>
      </c>
    </row>
    <row r="678" customFormat="false" ht="15" hidden="false" customHeight="false" outlineLevel="0" collapsed="false">
      <c r="A678" s="16" t="str">
        <f aca="false">DATA!A678</f>
        <v>ITM10676</v>
      </c>
      <c r="B678" s="16" t="str">
        <f aca="false">DATA!B678</f>
        <v>Automotive</v>
      </c>
      <c r="C678" s="17" t="n">
        <f aca="false">DATA!C678</f>
        <v>397</v>
      </c>
      <c r="D678" s="17" t="n">
        <f aca="false">DATA!D678</f>
        <v>82</v>
      </c>
      <c r="E678" s="18" t="n">
        <f aca="false">DATA!F678</f>
        <v>7</v>
      </c>
      <c r="F678" s="19" t="n">
        <f aca="false">DATA!G678</f>
        <v>8.97</v>
      </c>
      <c r="G678" s="19" t="n">
        <f aca="false">DATA!H678</f>
        <v>6.9</v>
      </c>
      <c r="H678" s="18" t="n">
        <f aca="false">DATA!E678</f>
        <v>8</v>
      </c>
      <c r="I678" s="20" t="n">
        <f aca="false">F678*E678</f>
        <v>62.79</v>
      </c>
      <c r="J678" s="20" t="n">
        <f aca="false">PARAMETER!$B$4*G678*SQRT(E678)</f>
        <v>30.0279281161118</v>
      </c>
      <c r="K678" s="20" t="n">
        <f aca="false">I678+J678</f>
        <v>92.8179281161118</v>
      </c>
      <c r="L678" s="20" t="n">
        <f aca="false">K678+F678*H678</f>
        <v>164.577928116112</v>
      </c>
      <c r="M678" s="16" t="str">
        <f aca="false">IF(C678&lt;=K678,"REORDER",IF(C678&gt;L678,"OVERSTOCK","OK"))</f>
        <v>OVERSTOCK</v>
      </c>
      <c r="N678" s="16" t="str">
        <f aca="false">IF(C678&lt;=D678,"REORDER","OK")</f>
        <v>OK</v>
      </c>
      <c r="O678" s="18" t="n">
        <f aca="false">IF(D678&lt;I678,1,0)</f>
        <v>0</v>
      </c>
      <c r="P678" s="20" t="n">
        <f aca="false">C678/F678</f>
        <v>44.2586399108138</v>
      </c>
      <c r="Q678" s="19" t="n">
        <f aca="false">DATA!N678</f>
        <v>115.85</v>
      </c>
      <c r="R678" s="19" t="n">
        <f aca="false">DATA!O678</f>
        <v>1.47</v>
      </c>
      <c r="S678" s="17" t="n">
        <f aca="false">C678*Q678</f>
        <v>45992.45</v>
      </c>
      <c r="T678" s="19" t="n">
        <f aca="false">C678*R678</f>
        <v>583.59</v>
      </c>
      <c r="U678" s="20" t="n">
        <f aca="false">MAX(0,C678-L678)</f>
        <v>232.422071883888</v>
      </c>
      <c r="V678" s="17" t="n">
        <f aca="false">U678*Q678</f>
        <v>26926.0970277484</v>
      </c>
      <c r="W678" s="19" t="n">
        <f aca="false">U678*R678</f>
        <v>341.660445669316</v>
      </c>
      <c r="X678" s="20" t="n">
        <f aca="false">MAX(0,K678-C678)</f>
        <v>0</v>
      </c>
      <c r="Y678" s="17" t="n">
        <f aca="false">F678*PARAMETER!$B$5*Q678</f>
        <v>379298.6925</v>
      </c>
      <c r="Z678" s="21" t="n">
        <f aca="false">SUMIF($Y$2:$Y$3205,"&gt;="&amp;Y678)/SUM($Y$2:$Y$3205)</f>
        <v>0.93926560586247</v>
      </c>
      <c r="AA678" s="16" t="str">
        <f aca="false">IF(Z678&lt;=PARAMETER!$B$7,"A",IF(Z678&lt;=PARAMETER!$B$8,"B","C"))</f>
        <v>B</v>
      </c>
      <c r="AB678" s="22" t="n">
        <f aca="false">G678/F678</f>
        <v>0.769230769230769</v>
      </c>
      <c r="AC678" s="16" t="str">
        <f aca="false">IF(AB678&lt;=PARAMETER!$B$9,"X",IF(AB678&lt;=PARAMETER!$B$10,"Y","Z"))</f>
        <v>Z</v>
      </c>
      <c r="AD678" s="16" t="str">
        <f aca="false">AA678&amp;AC678</f>
        <v>BZ</v>
      </c>
      <c r="AE678" s="22" t="n">
        <f aca="false">DATA!I678</f>
        <v>0.17</v>
      </c>
      <c r="AF678" s="18" t="n">
        <f aca="false">DATA!L678</f>
        <v>71</v>
      </c>
      <c r="AG678" s="16" t="str">
        <f aca="false">DATA!K678</f>
        <v>A</v>
      </c>
      <c r="AH678" s="18" t="n">
        <f aca="false">IF(AE678&gt;=PARAMETER!$B$12,1,0)</f>
        <v>0</v>
      </c>
      <c r="AI678" s="18" t="n">
        <f aca="false">IF(AF678&gt;=PARAMETER!$B$13,1,0)</f>
        <v>0</v>
      </c>
      <c r="AJ678" s="18" t="n">
        <f aca="false">IF(AND(AH678=1,AI678=1),1,0)</f>
        <v>0</v>
      </c>
    </row>
    <row r="679" customFormat="false" ht="15" hidden="false" customHeight="false" outlineLevel="0" collapsed="false">
      <c r="A679" s="16" t="str">
        <f aca="false">DATA!A679</f>
        <v>ITM10677</v>
      </c>
      <c r="B679" s="16" t="str">
        <f aca="false">DATA!B679</f>
        <v>Groceries</v>
      </c>
      <c r="C679" s="17" t="n">
        <f aca="false">DATA!C679</f>
        <v>290</v>
      </c>
      <c r="D679" s="17" t="n">
        <f aca="false">DATA!D679</f>
        <v>78</v>
      </c>
      <c r="E679" s="18" t="n">
        <f aca="false">DATA!F679</f>
        <v>2</v>
      </c>
      <c r="F679" s="19" t="n">
        <f aca="false">DATA!G679</f>
        <v>20.98</v>
      </c>
      <c r="G679" s="19" t="n">
        <f aca="false">DATA!H679</f>
        <v>4.18</v>
      </c>
      <c r="H679" s="18" t="n">
        <f aca="false">DATA!E679</f>
        <v>14</v>
      </c>
      <c r="I679" s="20" t="n">
        <f aca="false">F679*E679</f>
        <v>41.96</v>
      </c>
      <c r="J679" s="20" t="n">
        <f aca="false">PARAMETER!$B$4*G679*SQRT(E679)</f>
        <v>9.72340860473699</v>
      </c>
      <c r="K679" s="20" t="n">
        <f aca="false">I679+J679</f>
        <v>51.683408604737</v>
      </c>
      <c r="L679" s="20" t="n">
        <f aca="false">K679+F679*H679</f>
        <v>345.403408604737</v>
      </c>
      <c r="M679" s="16" t="str">
        <f aca="false">IF(C679&lt;=K679,"REORDER",IF(C679&gt;L679,"OVERSTOCK","OK"))</f>
        <v>OK</v>
      </c>
      <c r="N679" s="16" t="str">
        <f aca="false">IF(C679&lt;=D679,"REORDER","OK")</f>
        <v>OK</v>
      </c>
      <c r="O679" s="18" t="n">
        <f aca="false">IF(D679&lt;I679,1,0)</f>
        <v>0</v>
      </c>
      <c r="P679" s="20" t="n">
        <f aca="false">C679/F679</f>
        <v>13.8226882745472</v>
      </c>
      <c r="Q679" s="19" t="n">
        <f aca="false">DATA!N679</f>
        <v>139.58</v>
      </c>
      <c r="R679" s="19" t="n">
        <f aca="false">DATA!O679</f>
        <v>1.55</v>
      </c>
      <c r="S679" s="17" t="n">
        <f aca="false">C679*Q679</f>
        <v>40478.2</v>
      </c>
      <c r="T679" s="19" t="n">
        <f aca="false">C679*R679</f>
        <v>449.5</v>
      </c>
      <c r="U679" s="20" t="n">
        <f aca="false">MAX(0,C679-L679)</f>
        <v>0</v>
      </c>
      <c r="V679" s="17" t="n">
        <f aca="false">U679*Q679</f>
        <v>0</v>
      </c>
      <c r="W679" s="19" t="n">
        <f aca="false">U679*R679</f>
        <v>0</v>
      </c>
      <c r="X679" s="20" t="n">
        <f aca="false">MAX(0,K679-C679)</f>
        <v>0</v>
      </c>
      <c r="Y679" s="17" t="n">
        <f aca="false">F679*PARAMETER!$B$5*Q679</f>
        <v>1068861.766</v>
      </c>
      <c r="Z679" s="21" t="n">
        <f aca="false">SUMIF($Y$2:$Y$3205,"&gt;="&amp;Y679)/SUM($Y$2:$Y$3205)</f>
        <v>0.697343079838687</v>
      </c>
      <c r="AA679" s="16" t="str">
        <f aca="false">IF(Z679&lt;=PARAMETER!$B$7,"A",IF(Z679&lt;=PARAMETER!$B$8,"B","C"))</f>
        <v>A</v>
      </c>
      <c r="AB679" s="22" t="n">
        <f aca="false">G679/F679</f>
        <v>0.199237368922784</v>
      </c>
      <c r="AC679" s="16" t="str">
        <f aca="false">IF(AB679&lt;=PARAMETER!$B$9,"X",IF(AB679&lt;=PARAMETER!$B$10,"Y","Z"))</f>
        <v>X</v>
      </c>
      <c r="AD679" s="16" t="str">
        <f aca="false">AA679&amp;AC679</f>
        <v>AX</v>
      </c>
      <c r="AE679" s="22" t="n">
        <f aca="false">DATA!I679</f>
        <v>0.14</v>
      </c>
      <c r="AF679" s="18" t="n">
        <f aca="false">DATA!L679</f>
        <v>40</v>
      </c>
      <c r="AG679" s="16" t="str">
        <f aca="false">DATA!K679</f>
        <v>C</v>
      </c>
      <c r="AH679" s="18" t="n">
        <f aca="false">IF(AE679&gt;=PARAMETER!$B$12,1,0)</f>
        <v>0</v>
      </c>
      <c r="AI679" s="18" t="n">
        <f aca="false">IF(AF679&gt;=PARAMETER!$B$13,1,0)</f>
        <v>0</v>
      </c>
      <c r="AJ679" s="18" t="n">
        <f aca="false">IF(AND(AH679=1,AI679=1),1,0)</f>
        <v>0</v>
      </c>
    </row>
    <row r="680" customFormat="false" ht="15" hidden="false" customHeight="false" outlineLevel="0" collapsed="false">
      <c r="A680" s="16" t="str">
        <f aca="false">DATA!A680</f>
        <v>ITM10678</v>
      </c>
      <c r="B680" s="16" t="str">
        <f aca="false">DATA!B680</f>
        <v>Automotive</v>
      </c>
      <c r="C680" s="17" t="n">
        <f aca="false">DATA!C680</f>
        <v>440</v>
      </c>
      <c r="D680" s="17" t="n">
        <f aca="false">DATA!D680</f>
        <v>51</v>
      </c>
      <c r="E680" s="18" t="n">
        <f aca="false">DATA!F680</f>
        <v>7</v>
      </c>
      <c r="F680" s="19" t="n">
        <f aca="false">DATA!G680</f>
        <v>41.72</v>
      </c>
      <c r="G680" s="19" t="n">
        <f aca="false">DATA!H680</f>
        <v>6.99</v>
      </c>
      <c r="H680" s="18" t="n">
        <f aca="false">DATA!E680</f>
        <v>13</v>
      </c>
      <c r="I680" s="20" t="n">
        <f aca="false">F680*E680</f>
        <v>292.04</v>
      </c>
      <c r="J680" s="20" t="n">
        <f aca="false">PARAMETER!$B$4*G680*SQRT(E680)</f>
        <v>30.4195967437133</v>
      </c>
      <c r="K680" s="20" t="n">
        <f aca="false">I680+J680</f>
        <v>322.459596743713</v>
      </c>
      <c r="L680" s="20" t="n">
        <f aca="false">K680+F680*H680</f>
        <v>864.819596743713</v>
      </c>
      <c r="M680" s="16" t="str">
        <f aca="false">IF(C680&lt;=K680,"REORDER",IF(C680&gt;L680,"OVERSTOCK","OK"))</f>
        <v>OK</v>
      </c>
      <c r="N680" s="16" t="str">
        <f aca="false">IF(C680&lt;=D680,"REORDER","OK")</f>
        <v>OK</v>
      </c>
      <c r="O680" s="18" t="n">
        <f aca="false">IF(D680&lt;I680,1,0)</f>
        <v>1</v>
      </c>
      <c r="P680" s="20" t="n">
        <f aca="false">C680/F680</f>
        <v>10.5465004793864</v>
      </c>
      <c r="Q680" s="19" t="n">
        <f aca="false">DATA!N680</f>
        <v>142.76</v>
      </c>
      <c r="R680" s="19" t="n">
        <f aca="false">DATA!O680</f>
        <v>1.78</v>
      </c>
      <c r="S680" s="17" t="n">
        <f aca="false">C680*Q680</f>
        <v>62814.4</v>
      </c>
      <c r="T680" s="19" t="n">
        <f aca="false">C680*R680</f>
        <v>783.2</v>
      </c>
      <c r="U680" s="20" t="n">
        <f aca="false">MAX(0,C680-L680)</f>
        <v>0</v>
      </c>
      <c r="V680" s="17" t="n">
        <f aca="false">U680*Q680</f>
        <v>0</v>
      </c>
      <c r="W680" s="19" t="n">
        <f aca="false">U680*R680</f>
        <v>0</v>
      </c>
      <c r="X680" s="20" t="n">
        <f aca="false">MAX(0,K680-C680)</f>
        <v>0</v>
      </c>
      <c r="Y680" s="17" t="n">
        <f aca="false">F680*PARAMETER!$B$5*Q680</f>
        <v>2173920.728</v>
      </c>
      <c r="Z680" s="21" t="n">
        <f aca="false">SUMIF($Y$2:$Y$3205,"&gt;="&amp;Y680)/SUM($Y$2:$Y$3205)</f>
        <v>0.2822938348024</v>
      </c>
      <c r="AA680" s="16" t="str">
        <f aca="false">IF(Z680&lt;=PARAMETER!$B$7,"A",IF(Z680&lt;=PARAMETER!$B$8,"B","C"))</f>
        <v>A</v>
      </c>
      <c r="AB680" s="22" t="n">
        <f aca="false">G680/F680</f>
        <v>0.167545541706616</v>
      </c>
      <c r="AC680" s="16" t="str">
        <f aca="false">IF(AB680&lt;=PARAMETER!$B$9,"X",IF(AB680&lt;=PARAMETER!$B$10,"Y","Z"))</f>
        <v>X</v>
      </c>
      <c r="AD680" s="16" t="str">
        <f aca="false">AA680&amp;AC680</f>
        <v>AX</v>
      </c>
      <c r="AE680" s="22" t="n">
        <f aca="false">DATA!I680</f>
        <v>0.25</v>
      </c>
      <c r="AF680" s="18" t="n">
        <f aca="false">DATA!L680</f>
        <v>35</v>
      </c>
      <c r="AG680" s="16" t="str">
        <f aca="false">DATA!K680</f>
        <v>A</v>
      </c>
      <c r="AH680" s="18" t="n">
        <f aca="false">IF(AE680&gt;=PARAMETER!$B$12,1,0)</f>
        <v>0</v>
      </c>
      <c r="AI680" s="18" t="n">
        <f aca="false">IF(AF680&gt;=PARAMETER!$B$13,1,0)</f>
        <v>0</v>
      </c>
      <c r="AJ680" s="18" t="n">
        <f aca="false">IF(AND(AH680=1,AI680=1),1,0)</f>
        <v>0</v>
      </c>
    </row>
    <row r="681" customFormat="false" ht="15" hidden="false" customHeight="false" outlineLevel="0" collapsed="false">
      <c r="A681" s="16" t="str">
        <f aca="false">DATA!A681</f>
        <v>ITM10679</v>
      </c>
      <c r="B681" s="16" t="str">
        <f aca="false">DATA!B681</f>
        <v>Automotive</v>
      </c>
      <c r="C681" s="17" t="n">
        <f aca="false">DATA!C681</f>
        <v>404</v>
      </c>
      <c r="D681" s="17" t="n">
        <f aca="false">DATA!D681</f>
        <v>66</v>
      </c>
      <c r="E681" s="18" t="n">
        <f aca="false">DATA!F681</f>
        <v>7</v>
      </c>
      <c r="F681" s="19" t="n">
        <f aca="false">DATA!G681</f>
        <v>33.39</v>
      </c>
      <c r="G681" s="19" t="n">
        <f aca="false">DATA!H681</f>
        <v>9.03</v>
      </c>
      <c r="H681" s="18" t="n">
        <f aca="false">DATA!E681</f>
        <v>11</v>
      </c>
      <c r="I681" s="20" t="n">
        <f aca="false">F681*E681</f>
        <v>233.73</v>
      </c>
      <c r="J681" s="20" t="n">
        <f aca="false">PARAMETER!$B$4*G681*SQRT(E681)</f>
        <v>39.2974189693463</v>
      </c>
      <c r="K681" s="20" t="n">
        <f aca="false">I681+J681</f>
        <v>273.027418969346</v>
      </c>
      <c r="L681" s="20" t="n">
        <f aca="false">K681+F681*H681</f>
        <v>640.317418969346</v>
      </c>
      <c r="M681" s="16" t="str">
        <f aca="false">IF(C681&lt;=K681,"REORDER",IF(C681&gt;L681,"OVERSTOCK","OK"))</f>
        <v>OK</v>
      </c>
      <c r="N681" s="16" t="str">
        <f aca="false">IF(C681&lt;=D681,"REORDER","OK")</f>
        <v>OK</v>
      </c>
      <c r="O681" s="18" t="n">
        <f aca="false">IF(D681&lt;I681,1,0)</f>
        <v>1</v>
      </c>
      <c r="P681" s="20" t="n">
        <f aca="false">C681/F681</f>
        <v>12.0994309673555</v>
      </c>
      <c r="Q681" s="19" t="n">
        <f aca="false">DATA!N681</f>
        <v>97.49</v>
      </c>
      <c r="R681" s="19" t="n">
        <f aca="false">DATA!O681</f>
        <v>1.13</v>
      </c>
      <c r="S681" s="17" t="n">
        <f aca="false">C681*Q681</f>
        <v>39385.96</v>
      </c>
      <c r="T681" s="19" t="n">
        <f aca="false">C681*R681</f>
        <v>456.52</v>
      </c>
      <c r="U681" s="20" t="n">
        <f aca="false">MAX(0,C681-L681)</f>
        <v>0</v>
      </c>
      <c r="V681" s="17" t="n">
        <f aca="false">U681*Q681</f>
        <v>0</v>
      </c>
      <c r="W681" s="19" t="n">
        <f aca="false">U681*R681</f>
        <v>0</v>
      </c>
      <c r="X681" s="20" t="n">
        <f aca="false">MAX(0,K681-C681)</f>
        <v>0</v>
      </c>
      <c r="Y681" s="17" t="n">
        <f aca="false">F681*PARAMETER!$B$5*Q681</f>
        <v>1188144.7515</v>
      </c>
      <c r="Z681" s="21" t="n">
        <f aca="false">SUMIF($Y$2:$Y$3205,"&gt;="&amp;Y681)/SUM($Y$2:$Y$3205)</f>
        <v>0.65015726467336</v>
      </c>
      <c r="AA681" s="16" t="str">
        <f aca="false">IF(Z681&lt;=PARAMETER!$B$7,"A",IF(Z681&lt;=PARAMETER!$B$8,"B","C"))</f>
        <v>A</v>
      </c>
      <c r="AB681" s="22" t="n">
        <f aca="false">G681/F681</f>
        <v>0.270440251572327</v>
      </c>
      <c r="AC681" s="16" t="str">
        <f aca="false">IF(AB681&lt;=PARAMETER!$B$9,"X",IF(AB681&lt;=PARAMETER!$B$10,"Y","Z"))</f>
        <v>Y</v>
      </c>
      <c r="AD681" s="16" t="str">
        <f aca="false">AA681&amp;AC681</f>
        <v>AY</v>
      </c>
      <c r="AE681" s="22" t="n">
        <f aca="false">DATA!I681</f>
        <v>0.13</v>
      </c>
      <c r="AF681" s="18" t="n">
        <f aca="false">DATA!L681</f>
        <v>157</v>
      </c>
      <c r="AG681" s="16" t="str">
        <f aca="false">DATA!K681</f>
        <v>C</v>
      </c>
      <c r="AH681" s="18" t="n">
        <f aca="false">IF(AE681&gt;=PARAMETER!$B$12,1,0)</f>
        <v>0</v>
      </c>
      <c r="AI681" s="18" t="n">
        <f aca="false">IF(AF681&gt;=PARAMETER!$B$13,1,0)</f>
        <v>1</v>
      </c>
      <c r="AJ681" s="18" t="n">
        <f aca="false">IF(AND(AH681=1,AI681=1),1,0)</f>
        <v>0</v>
      </c>
    </row>
    <row r="682" customFormat="false" ht="15" hidden="false" customHeight="false" outlineLevel="0" collapsed="false">
      <c r="A682" s="16" t="str">
        <f aca="false">DATA!A682</f>
        <v>ITM10680</v>
      </c>
      <c r="B682" s="16" t="str">
        <f aca="false">DATA!B682</f>
        <v>Automotive</v>
      </c>
      <c r="C682" s="17" t="n">
        <f aca="false">DATA!C682</f>
        <v>214</v>
      </c>
      <c r="D682" s="17" t="n">
        <f aca="false">DATA!D682</f>
        <v>75</v>
      </c>
      <c r="E682" s="18" t="n">
        <f aca="false">DATA!F682</f>
        <v>4</v>
      </c>
      <c r="F682" s="19" t="n">
        <f aca="false">DATA!G682</f>
        <v>20.34</v>
      </c>
      <c r="G682" s="19" t="n">
        <f aca="false">DATA!H682</f>
        <v>3.66</v>
      </c>
      <c r="H682" s="18" t="n">
        <f aca="false">DATA!E682</f>
        <v>6</v>
      </c>
      <c r="I682" s="20" t="n">
        <f aca="false">F682*E682</f>
        <v>81.36</v>
      </c>
      <c r="J682" s="20" t="n">
        <f aca="false">PARAMETER!$B$4*G682*SQRT(E682)</f>
        <v>12.0403285492848</v>
      </c>
      <c r="K682" s="20" t="n">
        <f aca="false">I682+J682</f>
        <v>93.4003285492848</v>
      </c>
      <c r="L682" s="20" t="n">
        <f aca="false">K682+F682*H682</f>
        <v>215.440328549285</v>
      </c>
      <c r="M682" s="16" t="str">
        <f aca="false">IF(C682&lt;=K682,"REORDER",IF(C682&gt;L682,"OVERSTOCK","OK"))</f>
        <v>OK</v>
      </c>
      <c r="N682" s="16" t="str">
        <f aca="false">IF(C682&lt;=D682,"REORDER","OK")</f>
        <v>OK</v>
      </c>
      <c r="O682" s="18" t="n">
        <f aca="false">IF(D682&lt;I682,1,0)</f>
        <v>1</v>
      </c>
      <c r="P682" s="20" t="n">
        <f aca="false">C682/F682</f>
        <v>10.5211406096362</v>
      </c>
      <c r="Q682" s="19" t="n">
        <f aca="false">DATA!N682</f>
        <v>92.62</v>
      </c>
      <c r="R682" s="19" t="n">
        <f aca="false">DATA!O682</f>
        <v>1.38</v>
      </c>
      <c r="S682" s="17" t="n">
        <f aca="false">C682*Q682</f>
        <v>19820.68</v>
      </c>
      <c r="T682" s="19" t="n">
        <f aca="false">C682*R682</f>
        <v>295.32</v>
      </c>
      <c r="U682" s="20" t="n">
        <f aca="false">MAX(0,C682-L682)</f>
        <v>0</v>
      </c>
      <c r="V682" s="17" t="n">
        <f aca="false">U682*Q682</f>
        <v>0</v>
      </c>
      <c r="W682" s="19" t="n">
        <f aca="false">U682*R682</f>
        <v>0</v>
      </c>
      <c r="X682" s="20" t="n">
        <f aca="false">MAX(0,K682-C682)</f>
        <v>0</v>
      </c>
      <c r="Y682" s="17" t="n">
        <f aca="false">F682*PARAMETER!$B$5*Q682</f>
        <v>687620.142</v>
      </c>
      <c r="Z682" s="21" t="n">
        <f aca="false">SUMIF($Y$2:$Y$3205,"&gt;="&amp;Y682)/SUM($Y$2:$Y$3205)</f>
        <v>0.848527855489446</v>
      </c>
      <c r="AA682" s="16" t="str">
        <f aca="false">IF(Z682&lt;=PARAMETER!$B$7,"A",IF(Z682&lt;=PARAMETER!$B$8,"B","C"))</f>
        <v>B</v>
      </c>
      <c r="AB682" s="22" t="n">
        <f aca="false">G682/F682</f>
        <v>0.179941002949853</v>
      </c>
      <c r="AC682" s="16" t="str">
        <f aca="false">IF(AB682&lt;=PARAMETER!$B$9,"X",IF(AB682&lt;=PARAMETER!$B$10,"Y","Z"))</f>
        <v>X</v>
      </c>
      <c r="AD682" s="16" t="str">
        <f aca="false">AA682&amp;AC682</f>
        <v>BX</v>
      </c>
      <c r="AE682" s="22" t="n">
        <f aca="false">DATA!I682</f>
        <v>0.76</v>
      </c>
      <c r="AF682" s="18" t="n">
        <f aca="false">DATA!L682</f>
        <v>75</v>
      </c>
      <c r="AG682" s="16" t="str">
        <f aca="false">DATA!K682</f>
        <v>B</v>
      </c>
      <c r="AH682" s="18" t="n">
        <f aca="false">IF(AE682&gt;=PARAMETER!$B$12,1,0)</f>
        <v>1</v>
      </c>
      <c r="AI682" s="18" t="n">
        <f aca="false">IF(AF682&gt;=PARAMETER!$B$13,1,0)</f>
        <v>0</v>
      </c>
      <c r="AJ682" s="18" t="n">
        <f aca="false">IF(AND(AH682=1,AI682=1),1,0)</f>
        <v>0</v>
      </c>
    </row>
    <row r="683" customFormat="false" ht="15" hidden="false" customHeight="false" outlineLevel="0" collapsed="false">
      <c r="A683" s="16" t="str">
        <f aca="false">DATA!A683</f>
        <v>ITM10681</v>
      </c>
      <c r="B683" s="16" t="str">
        <f aca="false">DATA!B683</f>
        <v>Automotive</v>
      </c>
      <c r="C683" s="17" t="n">
        <f aca="false">DATA!C683</f>
        <v>386</v>
      </c>
      <c r="D683" s="17" t="n">
        <f aca="false">DATA!D683</f>
        <v>18</v>
      </c>
      <c r="E683" s="18" t="n">
        <f aca="false">DATA!F683</f>
        <v>8</v>
      </c>
      <c r="F683" s="19" t="n">
        <f aca="false">DATA!G683</f>
        <v>37.46</v>
      </c>
      <c r="G683" s="19" t="n">
        <f aca="false">DATA!H683</f>
        <v>9.48</v>
      </c>
      <c r="H683" s="18" t="n">
        <f aca="false">DATA!E683</f>
        <v>8</v>
      </c>
      <c r="I683" s="20" t="n">
        <f aca="false">F683*E683</f>
        <v>299.68</v>
      </c>
      <c r="J683" s="20" t="n">
        <f aca="false">PARAMETER!$B$4*G683*SQRT(E683)</f>
        <v>44.1042648674195</v>
      </c>
      <c r="K683" s="20" t="n">
        <f aca="false">I683+J683</f>
        <v>343.784264867419</v>
      </c>
      <c r="L683" s="20" t="n">
        <f aca="false">K683+F683*H683</f>
        <v>643.464264867419</v>
      </c>
      <c r="M683" s="16" t="str">
        <f aca="false">IF(C683&lt;=K683,"REORDER",IF(C683&gt;L683,"OVERSTOCK","OK"))</f>
        <v>OK</v>
      </c>
      <c r="N683" s="16" t="str">
        <f aca="false">IF(C683&lt;=D683,"REORDER","OK")</f>
        <v>OK</v>
      </c>
      <c r="O683" s="18" t="n">
        <f aca="false">IF(D683&lt;I683,1,0)</f>
        <v>1</v>
      </c>
      <c r="P683" s="20" t="n">
        <f aca="false">C683/F683</f>
        <v>10.3043246129204</v>
      </c>
      <c r="Q683" s="19" t="n">
        <f aca="false">DATA!N683</f>
        <v>45.38</v>
      </c>
      <c r="R683" s="19" t="n">
        <f aca="false">DATA!O683</f>
        <v>0.93</v>
      </c>
      <c r="S683" s="17" t="n">
        <f aca="false">C683*Q683</f>
        <v>17516.68</v>
      </c>
      <c r="T683" s="19" t="n">
        <f aca="false">C683*R683</f>
        <v>358.98</v>
      </c>
      <c r="U683" s="20" t="n">
        <f aca="false">MAX(0,C683-L683)</f>
        <v>0</v>
      </c>
      <c r="V683" s="17" t="n">
        <f aca="false">U683*Q683</f>
        <v>0</v>
      </c>
      <c r="W683" s="19" t="n">
        <f aca="false">U683*R683</f>
        <v>0</v>
      </c>
      <c r="X683" s="20" t="n">
        <f aca="false">MAX(0,K683-C683)</f>
        <v>0</v>
      </c>
      <c r="Y683" s="17" t="n">
        <f aca="false">F683*PARAMETER!$B$5*Q683</f>
        <v>620476.202</v>
      </c>
      <c r="Z683" s="21" t="n">
        <f aca="false">SUMIF($Y$2:$Y$3205,"&gt;="&amp;Y683)/SUM($Y$2:$Y$3205)</f>
        <v>0.871050981955348</v>
      </c>
      <c r="AA683" s="16" t="str">
        <f aca="false">IF(Z683&lt;=PARAMETER!$B$7,"A",IF(Z683&lt;=PARAMETER!$B$8,"B","C"))</f>
        <v>B</v>
      </c>
      <c r="AB683" s="22" t="n">
        <f aca="false">G683/F683</f>
        <v>0.253069941270689</v>
      </c>
      <c r="AC683" s="16" t="str">
        <f aca="false">IF(AB683&lt;=PARAMETER!$B$9,"X",IF(AB683&lt;=PARAMETER!$B$10,"Y","Z"))</f>
        <v>Y</v>
      </c>
      <c r="AD683" s="16" t="str">
        <f aca="false">AA683&amp;AC683</f>
        <v>BY</v>
      </c>
      <c r="AE683" s="22" t="n">
        <f aca="false">DATA!I683</f>
        <v>0.32</v>
      </c>
      <c r="AF683" s="18" t="n">
        <f aca="false">DATA!L683</f>
        <v>158</v>
      </c>
      <c r="AG683" s="16" t="str">
        <f aca="false">DATA!K683</f>
        <v>C</v>
      </c>
      <c r="AH683" s="18" t="n">
        <f aca="false">IF(AE683&gt;=PARAMETER!$B$12,1,0)</f>
        <v>0</v>
      </c>
      <c r="AI683" s="18" t="n">
        <f aca="false">IF(AF683&gt;=PARAMETER!$B$13,1,0)</f>
        <v>1</v>
      </c>
      <c r="AJ683" s="18" t="n">
        <f aca="false">IF(AND(AH683=1,AI683=1),1,0)</f>
        <v>0</v>
      </c>
    </row>
    <row r="684" customFormat="false" ht="15" hidden="false" customHeight="false" outlineLevel="0" collapsed="false">
      <c r="A684" s="16" t="str">
        <f aca="false">DATA!A684</f>
        <v>ITM10682</v>
      </c>
      <c r="B684" s="16" t="str">
        <f aca="false">DATA!B684</f>
        <v>Apparel</v>
      </c>
      <c r="C684" s="17" t="n">
        <f aca="false">DATA!C684</f>
        <v>299</v>
      </c>
      <c r="D684" s="17" t="n">
        <f aca="false">DATA!D684</f>
        <v>95</v>
      </c>
      <c r="E684" s="18" t="n">
        <f aca="false">DATA!F684</f>
        <v>3</v>
      </c>
      <c r="F684" s="19" t="n">
        <f aca="false">DATA!G684</f>
        <v>44.96</v>
      </c>
      <c r="G684" s="19" t="n">
        <f aca="false">DATA!H684</f>
        <v>0.63</v>
      </c>
      <c r="H684" s="18" t="n">
        <f aca="false">DATA!E684</f>
        <v>10</v>
      </c>
      <c r="I684" s="20" t="n">
        <f aca="false">F684*E684</f>
        <v>134.88</v>
      </c>
      <c r="J684" s="20" t="n">
        <f aca="false">PARAMETER!$B$4*G684*SQRT(E684)</f>
        <v>1.79485113332315</v>
      </c>
      <c r="K684" s="20" t="n">
        <f aca="false">I684+J684</f>
        <v>136.674851133323</v>
      </c>
      <c r="L684" s="20" t="n">
        <f aca="false">K684+F684*H684</f>
        <v>586.274851133323</v>
      </c>
      <c r="M684" s="16" t="str">
        <f aca="false">IF(C684&lt;=K684,"REORDER",IF(C684&gt;L684,"OVERSTOCK","OK"))</f>
        <v>OK</v>
      </c>
      <c r="N684" s="16" t="str">
        <f aca="false">IF(C684&lt;=D684,"REORDER","OK")</f>
        <v>OK</v>
      </c>
      <c r="O684" s="18" t="n">
        <f aca="false">IF(D684&lt;I684,1,0)</f>
        <v>1</v>
      </c>
      <c r="P684" s="20" t="n">
        <f aca="false">C684/F684</f>
        <v>6.65035587188612</v>
      </c>
      <c r="Q684" s="19" t="n">
        <f aca="false">DATA!N684</f>
        <v>82.94</v>
      </c>
      <c r="R684" s="19" t="n">
        <f aca="false">DATA!O684</f>
        <v>0.71</v>
      </c>
      <c r="S684" s="17" t="n">
        <f aca="false">C684*Q684</f>
        <v>24799.06</v>
      </c>
      <c r="T684" s="19" t="n">
        <f aca="false">C684*R684</f>
        <v>212.29</v>
      </c>
      <c r="U684" s="20" t="n">
        <f aca="false">MAX(0,C684-L684)</f>
        <v>0</v>
      </c>
      <c r="V684" s="17" t="n">
        <f aca="false">U684*Q684</f>
        <v>0</v>
      </c>
      <c r="W684" s="19" t="n">
        <f aca="false">U684*R684</f>
        <v>0</v>
      </c>
      <c r="X684" s="20" t="n">
        <f aca="false">MAX(0,K684-C684)</f>
        <v>0</v>
      </c>
      <c r="Y684" s="17" t="n">
        <f aca="false">F684*PARAMETER!$B$5*Q684</f>
        <v>1361078.576</v>
      </c>
      <c r="Z684" s="21" t="n">
        <f aca="false">SUMIF($Y$2:$Y$3205,"&gt;="&amp;Y684)/SUM($Y$2:$Y$3205)</f>
        <v>0.583301696672373</v>
      </c>
      <c r="AA684" s="16" t="str">
        <f aca="false">IF(Z684&lt;=PARAMETER!$B$7,"A",IF(Z684&lt;=PARAMETER!$B$8,"B","C"))</f>
        <v>A</v>
      </c>
      <c r="AB684" s="22" t="n">
        <f aca="false">G684/F684</f>
        <v>0.0140124555160142</v>
      </c>
      <c r="AC684" s="16" t="str">
        <f aca="false">IF(AB684&lt;=PARAMETER!$B$9,"X",IF(AB684&lt;=PARAMETER!$B$10,"Y","Z"))</f>
        <v>X</v>
      </c>
      <c r="AD684" s="16" t="str">
        <f aca="false">AA684&amp;AC684</f>
        <v>AX</v>
      </c>
      <c r="AE684" s="22" t="n">
        <f aca="false">DATA!I684</f>
        <v>0.43</v>
      </c>
      <c r="AF684" s="18" t="n">
        <f aca="false">DATA!L684</f>
        <v>124</v>
      </c>
      <c r="AG684" s="16" t="str">
        <f aca="false">DATA!K684</f>
        <v>B</v>
      </c>
      <c r="AH684" s="18" t="n">
        <f aca="false">IF(AE684&gt;=PARAMETER!$B$12,1,0)</f>
        <v>0</v>
      </c>
      <c r="AI684" s="18" t="n">
        <f aca="false">IF(AF684&gt;=PARAMETER!$B$13,1,0)</f>
        <v>1</v>
      </c>
      <c r="AJ684" s="18" t="n">
        <f aca="false">IF(AND(AH684=1,AI684=1),1,0)</f>
        <v>0</v>
      </c>
    </row>
    <row r="685" customFormat="false" ht="15" hidden="false" customHeight="false" outlineLevel="0" collapsed="false">
      <c r="A685" s="16" t="str">
        <f aca="false">DATA!A685</f>
        <v>ITM10683</v>
      </c>
      <c r="B685" s="16" t="str">
        <f aca="false">DATA!B685</f>
        <v>Apparel</v>
      </c>
      <c r="C685" s="17" t="n">
        <f aca="false">DATA!C685</f>
        <v>302</v>
      </c>
      <c r="D685" s="17" t="n">
        <f aca="false">DATA!D685</f>
        <v>73</v>
      </c>
      <c r="E685" s="18" t="n">
        <f aca="false">DATA!F685</f>
        <v>4</v>
      </c>
      <c r="F685" s="19" t="n">
        <f aca="false">DATA!G685</f>
        <v>46.38</v>
      </c>
      <c r="G685" s="19" t="n">
        <f aca="false">DATA!H685</f>
        <v>3.82</v>
      </c>
      <c r="H685" s="18" t="n">
        <f aca="false">DATA!E685</f>
        <v>11</v>
      </c>
      <c r="I685" s="20" t="n">
        <f aca="false">F685*E685</f>
        <v>185.52</v>
      </c>
      <c r="J685" s="20" t="n">
        <f aca="false">PARAMETER!$B$4*G685*SQRT(E685)</f>
        <v>12.5666817099092</v>
      </c>
      <c r="K685" s="20" t="n">
        <f aca="false">I685+J685</f>
        <v>198.086681709909</v>
      </c>
      <c r="L685" s="20" t="n">
        <f aca="false">K685+F685*H685</f>
        <v>708.266681709909</v>
      </c>
      <c r="M685" s="16" t="str">
        <f aca="false">IF(C685&lt;=K685,"REORDER",IF(C685&gt;L685,"OVERSTOCK","OK"))</f>
        <v>OK</v>
      </c>
      <c r="N685" s="16" t="str">
        <f aca="false">IF(C685&lt;=D685,"REORDER","OK")</f>
        <v>OK</v>
      </c>
      <c r="O685" s="18" t="n">
        <f aca="false">IF(D685&lt;I685,1,0)</f>
        <v>1</v>
      </c>
      <c r="P685" s="20" t="n">
        <f aca="false">C685/F685</f>
        <v>6.51142733937042</v>
      </c>
      <c r="Q685" s="19" t="n">
        <f aca="false">DATA!N685</f>
        <v>198.24</v>
      </c>
      <c r="R685" s="19" t="n">
        <f aca="false">DATA!O685</f>
        <v>0.88</v>
      </c>
      <c r="S685" s="17" t="n">
        <f aca="false">C685*Q685</f>
        <v>59868.48</v>
      </c>
      <c r="T685" s="19" t="n">
        <f aca="false">C685*R685</f>
        <v>265.76</v>
      </c>
      <c r="U685" s="20" t="n">
        <f aca="false">MAX(0,C685-L685)</f>
        <v>0</v>
      </c>
      <c r="V685" s="17" t="n">
        <f aca="false">U685*Q685</f>
        <v>0</v>
      </c>
      <c r="W685" s="19" t="n">
        <f aca="false">U685*R685</f>
        <v>0</v>
      </c>
      <c r="X685" s="20" t="n">
        <f aca="false">MAX(0,K685-C685)</f>
        <v>0</v>
      </c>
      <c r="Y685" s="17" t="n">
        <f aca="false">F685*PARAMETER!$B$5*Q685</f>
        <v>3355945.488</v>
      </c>
      <c r="Z685" s="21" t="n">
        <f aca="false">SUMIF($Y$2:$Y$3205,"&gt;="&amp;Y685)/SUM($Y$2:$Y$3205)</f>
        <v>0.0242205165522307</v>
      </c>
      <c r="AA685" s="16" t="str">
        <f aca="false">IF(Z685&lt;=PARAMETER!$B$7,"A",IF(Z685&lt;=PARAMETER!$B$8,"B","C"))</f>
        <v>A</v>
      </c>
      <c r="AB685" s="22" t="n">
        <f aca="false">G685/F685</f>
        <v>0.0823630875377318</v>
      </c>
      <c r="AC685" s="16" t="str">
        <f aca="false">IF(AB685&lt;=PARAMETER!$B$9,"X",IF(AB685&lt;=PARAMETER!$B$10,"Y","Z"))</f>
        <v>X</v>
      </c>
      <c r="AD685" s="16" t="str">
        <f aca="false">AA685&amp;AC685</f>
        <v>AX</v>
      </c>
      <c r="AE685" s="22" t="n">
        <f aca="false">DATA!I685</f>
        <v>0.84</v>
      </c>
      <c r="AF685" s="18" t="n">
        <f aca="false">DATA!L685</f>
        <v>69</v>
      </c>
      <c r="AG685" s="16" t="str">
        <f aca="false">DATA!K685</f>
        <v>C</v>
      </c>
      <c r="AH685" s="18" t="n">
        <f aca="false">IF(AE685&gt;=PARAMETER!$B$12,1,0)</f>
        <v>1</v>
      </c>
      <c r="AI685" s="18" t="n">
        <f aca="false">IF(AF685&gt;=PARAMETER!$B$13,1,0)</f>
        <v>0</v>
      </c>
      <c r="AJ685" s="18" t="n">
        <f aca="false">IF(AND(AH685=1,AI685=1),1,0)</f>
        <v>0</v>
      </c>
    </row>
    <row r="686" customFormat="false" ht="15" hidden="false" customHeight="false" outlineLevel="0" collapsed="false">
      <c r="A686" s="16" t="str">
        <f aca="false">DATA!A686</f>
        <v>ITM10684</v>
      </c>
      <c r="B686" s="16" t="str">
        <f aca="false">DATA!B686</f>
        <v>Groceries</v>
      </c>
      <c r="C686" s="17" t="n">
        <f aca="false">DATA!C686</f>
        <v>59</v>
      </c>
      <c r="D686" s="17" t="n">
        <f aca="false">DATA!D686</f>
        <v>95</v>
      </c>
      <c r="E686" s="18" t="n">
        <f aca="false">DATA!F686</f>
        <v>4</v>
      </c>
      <c r="F686" s="19" t="n">
        <f aca="false">DATA!G686</f>
        <v>19.56</v>
      </c>
      <c r="G686" s="19" t="n">
        <f aca="false">DATA!H686</f>
        <v>1.75</v>
      </c>
      <c r="H686" s="18" t="n">
        <f aca="false">DATA!E686</f>
        <v>5</v>
      </c>
      <c r="I686" s="20" t="n">
        <f aca="false">F686*E686</f>
        <v>78.24</v>
      </c>
      <c r="J686" s="20" t="n">
        <f aca="false">PARAMETER!$B$4*G686*SQRT(E686)</f>
        <v>5.75698769433015</v>
      </c>
      <c r="K686" s="20" t="n">
        <f aca="false">I686+J686</f>
        <v>83.9969876943301</v>
      </c>
      <c r="L686" s="20" t="n">
        <f aca="false">K686+F686*H686</f>
        <v>181.79698769433</v>
      </c>
      <c r="M686" s="16" t="str">
        <f aca="false">IF(C686&lt;=K686,"REORDER",IF(C686&gt;L686,"OVERSTOCK","OK"))</f>
        <v>REORDER</v>
      </c>
      <c r="N686" s="16" t="str">
        <f aca="false">IF(C686&lt;=D686,"REORDER","OK")</f>
        <v>REORDER</v>
      </c>
      <c r="O686" s="18" t="n">
        <f aca="false">IF(D686&lt;I686,1,0)</f>
        <v>0</v>
      </c>
      <c r="P686" s="20" t="n">
        <f aca="false">C686/F686</f>
        <v>3.01635991820041</v>
      </c>
      <c r="Q686" s="19" t="n">
        <f aca="false">DATA!N686</f>
        <v>61.27</v>
      </c>
      <c r="R686" s="19" t="n">
        <f aca="false">DATA!O686</f>
        <v>1.83</v>
      </c>
      <c r="S686" s="17" t="n">
        <f aca="false">C686*Q686</f>
        <v>3614.93</v>
      </c>
      <c r="T686" s="19" t="n">
        <f aca="false">C686*R686</f>
        <v>107.97</v>
      </c>
      <c r="U686" s="20" t="n">
        <f aca="false">MAX(0,C686-L686)</f>
        <v>0</v>
      </c>
      <c r="V686" s="17" t="n">
        <f aca="false">U686*Q686</f>
        <v>0</v>
      </c>
      <c r="W686" s="19" t="n">
        <f aca="false">U686*R686</f>
        <v>0</v>
      </c>
      <c r="X686" s="20" t="n">
        <f aca="false">MAX(0,K686-C686)</f>
        <v>24.9969876943301</v>
      </c>
      <c r="Y686" s="17" t="n">
        <f aca="false">F686*PARAMETER!$B$5*Q686</f>
        <v>437431.038</v>
      </c>
      <c r="Z686" s="21" t="n">
        <f aca="false">SUMIF($Y$2:$Y$3205,"&gt;="&amp;Y686)/SUM($Y$2:$Y$3205)</f>
        <v>0.924598226454226</v>
      </c>
      <c r="AA686" s="16" t="str">
        <f aca="false">IF(Z686&lt;=PARAMETER!$B$7,"A",IF(Z686&lt;=PARAMETER!$B$8,"B","C"))</f>
        <v>B</v>
      </c>
      <c r="AB686" s="22" t="n">
        <f aca="false">G686/F686</f>
        <v>0.0894683026584867</v>
      </c>
      <c r="AC686" s="16" t="str">
        <f aca="false">IF(AB686&lt;=PARAMETER!$B$9,"X",IF(AB686&lt;=PARAMETER!$B$10,"Y","Z"))</f>
        <v>X</v>
      </c>
      <c r="AD686" s="16" t="str">
        <f aca="false">AA686&amp;AC686</f>
        <v>BX</v>
      </c>
      <c r="AE686" s="22" t="n">
        <f aca="false">DATA!I686</f>
        <v>0.2</v>
      </c>
      <c r="AF686" s="18" t="n">
        <f aca="false">DATA!L686</f>
        <v>72</v>
      </c>
      <c r="AG686" s="16" t="str">
        <f aca="false">DATA!K686</f>
        <v>B</v>
      </c>
      <c r="AH686" s="18" t="n">
        <f aca="false">IF(AE686&gt;=PARAMETER!$B$12,1,0)</f>
        <v>0</v>
      </c>
      <c r="AI686" s="18" t="n">
        <f aca="false">IF(AF686&gt;=PARAMETER!$B$13,1,0)</f>
        <v>0</v>
      </c>
      <c r="AJ686" s="18" t="n">
        <f aca="false">IF(AND(AH686=1,AI686=1),1,0)</f>
        <v>0</v>
      </c>
    </row>
    <row r="687" customFormat="false" ht="15" hidden="false" customHeight="false" outlineLevel="0" collapsed="false">
      <c r="A687" s="16" t="str">
        <f aca="false">DATA!A687</f>
        <v>ITM10685</v>
      </c>
      <c r="B687" s="16" t="str">
        <f aca="false">DATA!B687</f>
        <v>Electronics</v>
      </c>
      <c r="C687" s="17" t="n">
        <f aca="false">DATA!C687</f>
        <v>466</v>
      </c>
      <c r="D687" s="17" t="n">
        <f aca="false">DATA!D687</f>
        <v>31</v>
      </c>
      <c r="E687" s="18" t="n">
        <f aca="false">DATA!F687</f>
        <v>4</v>
      </c>
      <c r="F687" s="19" t="n">
        <f aca="false">DATA!G687</f>
        <v>9.5</v>
      </c>
      <c r="G687" s="19" t="n">
        <f aca="false">DATA!H687</f>
        <v>1.7</v>
      </c>
      <c r="H687" s="18" t="n">
        <f aca="false">DATA!E687</f>
        <v>4</v>
      </c>
      <c r="I687" s="20" t="n">
        <f aca="false">F687*E687</f>
        <v>38</v>
      </c>
      <c r="J687" s="20" t="n">
        <f aca="false">PARAMETER!$B$4*G687*SQRT(E687)</f>
        <v>5.592502331635</v>
      </c>
      <c r="K687" s="20" t="n">
        <f aca="false">I687+J687</f>
        <v>43.592502331635</v>
      </c>
      <c r="L687" s="20" t="n">
        <f aca="false">K687+F687*H687</f>
        <v>81.592502331635</v>
      </c>
      <c r="M687" s="16" t="str">
        <f aca="false">IF(C687&lt;=K687,"REORDER",IF(C687&gt;L687,"OVERSTOCK","OK"))</f>
        <v>OVERSTOCK</v>
      </c>
      <c r="N687" s="16" t="str">
        <f aca="false">IF(C687&lt;=D687,"REORDER","OK")</f>
        <v>OK</v>
      </c>
      <c r="O687" s="18" t="n">
        <f aca="false">IF(D687&lt;I687,1,0)</f>
        <v>1</v>
      </c>
      <c r="P687" s="20" t="n">
        <f aca="false">C687/F687</f>
        <v>49.0526315789474</v>
      </c>
      <c r="Q687" s="19" t="n">
        <f aca="false">DATA!N687</f>
        <v>154.86</v>
      </c>
      <c r="R687" s="19" t="n">
        <f aca="false">DATA!O687</f>
        <v>0.41</v>
      </c>
      <c r="S687" s="17" t="n">
        <f aca="false">C687*Q687</f>
        <v>72164.76</v>
      </c>
      <c r="T687" s="19" t="n">
        <f aca="false">C687*R687</f>
        <v>191.06</v>
      </c>
      <c r="U687" s="20" t="n">
        <f aca="false">MAX(0,C687-L687)</f>
        <v>384.407497668365</v>
      </c>
      <c r="V687" s="17" t="n">
        <f aca="false">U687*Q687</f>
        <v>59529.345088923</v>
      </c>
      <c r="W687" s="19" t="n">
        <f aca="false">U687*R687</f>
        <v>157.60707404403</v>
      </c>
      <c r="X687" s="20" t="n">
        <f aca="false">MAX(0,K687-C687)</f>
        <v>0</v>
      </c>
      <c r="Y687" s="17" t="n">
        <f aca="false">F687*PARAMETER!$B$5*Q687</f>
        <v>536977.05</v>
      </c>
      <c r="Z687" s="21" t="n">
        <f aca="false">SUMIF($Y$2:$Y$3205,"&gt;="&amp;Y687)/SUM($Y$2:$Y$3205)</f>
        <v>0.894228414091845</v>
      </c>
      <c r="AA687" s="16" t="str">
        <f aca="false">IF(Z687&lt;=PARAMETER!$B$7,"A",IF(Z687&lt;=PARAMETER!$B$8,"B","C"))</f>
        <v>B</v>
      </c>
      <c r="AB687" s="22" t="n">
        <f aca="false">G687/F687</f>
        <v>0.178947368421053</v>
      </c>
      <c r="AC687" s="16" t="str">
        <f aca="false">IF(AB687&lt;=PARAMETER!$B$9,"X",IF(AB687&lt;=PARAMETER!$B$10,"Y","Z"))</f>
        <v>X</v>
      </c>
      <c r="AD687" s="16" t="str">
        <f aca="false">AA687&amp;AC687</f>
        <v>BX</v>
      </c>
      <c r="AE687" s="22" t="n">
        <f aca="false">DATA!I687</f>
        <v>0.85</v>
      </c>
      <c r="AF687" s="18" t="n">
        <f aca="false">DATA!L687</f>
        <v>110</v>
      </c>
      <c r="AG687" s="16" t="str">
        <f aca="false">DATA!K687</f>
        <v>B</v>
      </c>
      <c r="AH687" s="18" t="n">
        <f aca="false">IF(AE687&gt;=PARAMETER!$B$12,1,0)</f>
        <v>1</v>
      </c>
      <c r="AI687" s="18" t="n">
        <f aca="false">IF(AF687&gt;=PARAMETER!$B$13,1,0)</f>
        <v>1</v>
      </c>
      <c r="AJ687" s="18" t="n">
        <f aca="false">IF(AND(AH687=1,AI687=1),1,0)</f>
        <v>1</v>
      </c>
    </row>
    <row r="688" customFormat="false" ht="15" hidden="false" customHeight="false" outlineLevel="0" collapsed="false">
      <c r="A688" s="16" t="str">
        <f aca="false">DATA!A688</f>
        <v>ITM10686</v>
      </c>
      <c r="B688" s="16" t="str">
        <f aca="false">DATA!B688</f>
        <v>Automotive</v>
      </c>
      <c r="C688" s="17" t="n">
        <f aca="false">DATA!C688</f>
        <v>208</v>
      </c>
      <c r="D688" s="17" t="n">
        <f aca="false">DATA!D688</f>
        <v>43</v>
      </c>
      <c r="E688" s="18" t="n">
        <f aca="false">DATA!F688</f>
        <v>5</v>
      </c>
      <c r="F688" s="19" t="n">
        <f aca="false">DATA!G688</f>
        <v>45.73</v>
      </c>
      <c r="G688" s="19" t="n">
        <f aca="false">DATA!H688</f>
        <v>8.25</v>
      </c>
      <c r="H688" s="18" t="n">
        <f aca="false">DATA!E688</f>
        <v>8</v>
      </c>
      <c r="I688" s="20" t="n">
        <f aca="false">F688*E688</f>
        <v>228.65</v>
      </c>
      <c r="J688" s="20" t="n">
        <f aca="false">PARAMETER!$B$4*G688*SQRT(E688)</f>
        <v>30.3435373139297</v>
      </c>
      <c r="K688" s="20" t="n">
        <f aca="false">I688+J688</f>
        <v>258.99353731393</v>
      </c>
      <c r="L688" s="20" t="n">
        <f aca="false">K688+F688*H688</f>
        <v>624.83353731393</v>
      </c>
      <c r="M688" s="16" t="str">
        <f aca="false">IF(C688&lt;=K688,"REORDER",IF(C688&gt;L688,"OVERSTOCK","OK"))</f>
        <v>REORDER</v>
      </c>
      <c r="N688" s="16" t="str">
        <f aca="false">IF(C688&lt;=D688,"REORDER","OK")</f>
        <v>OK</v>
      </c>
      <c r="O688" s="18" t="n">
        <f aca="false">IF(D688&lt;I688,1,0)</f>
        <v>1</v>
      </c>
      <c r="P688" s="20" t="n">
        <f aca="false">C688/F688</f>
        <v>4.54843647496173</v>
      </c>
      <c r="Q688" s="19" t="n">
        <f aca="false">DATA!N688</f>
        <v>21.28</v>
      </c>
      <c r="R688" s="19" t="n">
        <f aca="false">DATA!O688</f>
        <v>0.57</v>
      </c>
      <c r="S688" s="17" t="n">
        <f aca="false">C688*Q688</f>
        <v>4426.24</v>
      </c>
      <c r="T688" s="19" t="n">
        <f aca="false">C688*R688</f>
        <v>118.56</v>
      </c>
      <c r="U688" s="20" t="n">
        <f aca="false">MAX(0,C688-L688)</f>
        <v>0</v>
      </c>
      <c r="V688" s="17" t="n">
        <f aca="false">U688*Q688</f>
        <v>0</v>
      </c>
      <c r="W688" s="19" t="n">
        <f aca="false">U688*R688</f>
        <v>0</v>
      </c>
      <c r="X688" s="20" t="n">
        <f aca="false">MAX(0,K688-C688)</f>
        <v>50.9935373139297</v>
      </c>
      <c r="Y688" s="17" t="n">
        <f aca="false">F688*PARAMETER!$B$5*Q688</f>
        <v>355194.056</v>
      </c>
      <c r="Z688" s="21" t="n">
        <f aca="false">SUMIF($Y$2:$Y$3205,"&gt;="&amp;Y688)/SUM($Y$2:$Y$3205)</f>
        <v>0.946993734187019</v>
      </c>
      <c r="AA688" s="16" t="str">
        <f aca="false">IF(Z688&lt;=PARAMETER!$B$7,"A",IF(Z688&lt;=PARAMETER!$B$8,"B","C"))</f>
        <v>B</v>
      </c>
      <c r="AB688" s="22" t="n">
        <f aca="false">G688/F688</f>
        <v>0.18040673518478</v>
      </c>
      <c r="AC688" s="16" t="str">
        <f aca="false">IF(AB688&lt;=PARAMETER!$B$9,"X",IF(AB688&lt;=PARAMETER!$B$10,"Y","Z"))</f>
        <v>X</v>
      </c>
      <c r="AD688" s="16" t="str">
        <f aca="false">AA688&amp;AC688</f>
        <v>BX</v>
      </c>
      <c r="AE688" s="22" t="n">
        <f aca="false">DATA!I688</f>
        <v>0.68</v>
      </c>
      <c r="AF688" s="18" t="n">
        <f aca="false">DATA!L688</f>
        <v>176</v>
      </c>
      <c r="AG688" s="16" t="str">
        <f aca="false">DATA!K688</f>
        <v>D</v>
      </c>
      <c r="AH688" s="18" t="n">
        <f aca="false">IF(AE688&gt;=PARAMETER!$B$12,1,0)</f>
        <v>0</v>
      </c>
      <c r="AI688" s="18" t="n">
        <f aca="false">IF(AF688&gt;=PARAMETER!$B$13,1,0)</f>
        <v>1</v>
      </c>
      <c r="AJ688" s="18" t="n">
        <f aca="false">IF(AND(AH688=1,AI688=1),1,0)</f>
        <v>0</v>
      </c>
    </row>
    <row r="689" customFormat="false" ht="15" hidden="false" customHeight="false" outlineLevel="0" collapsed="false">
      <c r="A689" s="16" t="str">
        <f aca="false">DATA!A689</f>
        <v>ITM10687</v>
      </c>
      <c r="B689" s="16" t="str">
        <f aca="false">DATA!B689</f>
        <v>Electronics</v>
      </c>
      <c r="C689" s="17" t="n">
        <f aca="false">DATA!C689</f>
        <v>183</v>
      </c>
      <c r="D689" s="17" t="n">
        <f aca="false">DATA!D689</f>
        <v>64</v>
      </c>
      <c r="E689" s="18" t="n">
        <f aca="false">DATA!F689</f>
        <v>8</v>
      </c>
      <c r="F689" s="19" t="n">
        <f aca="false">DATA!G689</f>
        <v>5.54</v>
      </c>
      <c r="G689" s="19" t="n">
        <f aca="false">DATA!H689</f>
        <v>9.22</v>
      </c>
      <c r="H689" s="18" t="n">
        <f aca="false">DATA!E689</f>
        <v>6</v>
      </c>
      <c r="I689" s="20" t="n">
        <f aca="false">F689*E689</f>
        <v>44.32</v>
      </c>
      <c r="J689" s="20" t="n">
        <f aca="false">PARAMETER!$B$4*G689*SQRT(E689)</f>
        <v>42.8946542275957</v>
      </c>
      <c r="K689" s="20" t="n">
        <f aca="false">I689+J689</f>
        <v>87.2146542275957</v>
      </c>
      <c r="L689" s="20" t="n">
        <f aca="false">K689+F689*H689</f>
        <v>120.454654227596</v>
      </c>
      <c r="M689" s="16" t="str">
        <f aca="false">IF(C689&lt;=K689,"REORDER",IF(C689&gt;L689,"OVERSTOCK","OK"))</f>
        <v>OVERSTOCK</v>
      </c>
      <c r="N689" s="16" t="str">
        <f aca="false">IF(C689&lt;=D689,"REORDER","OK")</f>
        <v>OK</v>
      </c>
      <c r="O689" s="18" t="n">
        <f aca="false">IF(D689&lt;I689,1,0)</f>
        <v>0</v>
      </c>
      <c r="P689" s="20" t="n">
        <f aca="false">C689/F689</f>
        <v>33.0324909747292</v>
      </c>
      <c r="Q689" s="19" t="n">
        <f aca="false">DATA!N689</f>
        <v>98.82</v>
      </c>
      <c r="R689" s="19" t="n">
        <f aca="false">DATA!O689</f>
        <v>1.25</v>
      </c>
      <c r="S689" s="17" t="n">
        <f aca="false">C689*Q689</f>
        <v>18084.06</v>
      </c>
      <c r="T689" s="19" t="n">
        <f aca="false">C689*R689</f>
        <v>228.75</v>
      </c>
      <c r="U689" s="20" t="n">
        <f aca="false">MAX(0,C689-L689)</f>
        <v>62.5453457724043</v>
      </c>
      <c r="V689" s="17" t="n">
        <f aca="false">U689*Q689</f>
        <v>6180.73106922899</v>
      </c>
      <c r="W689" s="19" t="n">
        <f aca="false">U689*R689</f>
        <v>78.1816822155054</v>
      </c>
      <c r="X689" s="20" t="n">
        <f aca="false">MAX(0,K689-C689)</f>
        <v>0</v>
      </c>
      <c r="Y689" s="17" t="n">
        <f aca="false">F689*PARAMETER!$B$5*Q689</f>
        <v>199823.922</v>
      </c>
      <c r="Z689" s="21" t="n">
        <f aca="false">SUMIF($Y$2:$Y$3205,"&gt;="&amp;Y689)/SUM($Y$2:$Y$3205)</f>
        <v>0.982650641461322</v>
      </c>
      <c r="AA689" s="16" t="str">
        <f aca="false">IF(Z689&lt;=PARAMETER!$B$7,"A",IF(Z689&lt;=PARAMETER!$B$8,"B","C"))</f>
        <v>C</v>
      </c>
      <c r="AB689" s="22" t="n">
        <f aca="false">G689/F689</f>
        <v>1.66425992779783</v>
      </c>
      <c r="AC689" s="16" t="str">
        <f aca="false">IF(AB689&lt;=PARAMETER!$B$9,"X",IF(AB689&lt;=PARAMETER!$B$10,"Y","Z"))</f>
        <v>Z</v>
      </c>
      <c r="AD689" s="16" t="str">
        <f aca="false">AA689&amp;AC689</f>
        <v>CZ</v>
      </c>
      <c r="AE689" s="22" t="n">
        <f aca="false">DATA!I689</f>
        <v>0.41</v>
      </c>
      <c r="AF689" s="18" t="n">
        <f aca="false">DATA!L689</f>
        <v>109</v>
      </c>
      <c r="AG689" s="16" t="str">
        <f aca="false">DATA!K689</f>
        <v>C</v>
      </c>
      <c r="AH689" s="18" t="n">
        <f aca="false">IF(AE689&gt;=PARAMETER!$B$12,1,0)</f>
        <v>0</v>
      </c>
      <c r="AI689" s="18" t="n">
        <f aca="false">IF(AF689&gt;=PARAMETER!$B$13,1,0)</f>
        <v>1</v>
      </c>
      <c r="AJ689" s="18" t="n">
        <f aca="false">IF(AND(AH689=1,AI689=1),1,0)</f>
        <v>0</v>
      </c>
    </row>
    <row r="690" customFormat="false" ht="15" hidden="false" customHeight="false" outlineLevel="0" collapsed="false">
      <c r="A690" s="16" t="str">
        <f aca="false">DATA!A690</f>
        <v>ITM10688</v>
      </c>
      <c r="B690" s="16" t="str">
        <f aca="false">DATA!B690</f>
        <v>Electronics</v>
      </c>
      <c r="C690" s="17" t="n">
        <f aca="false">DATA!C690</f>
        <v>496</v>
      </c>
      <c r="D690" s="17" t="n">
        <f aca="false">DATA!D690</f>
        <v>38</v>
      </c>
      <c r="E690" s="18" t="n">
        <f aca="false">DATA!F690</f>
        <v>5</v>
      </c>
      <c r="F690" s="19" t="n">
        <f aca="false">DATA!G690</f>
        <v>36.36</v>
      </c>
      <c r="G690" s="19" t="n">
        <f aca="false">DATA!H690</f>
        <v>7.89</v>
      </c>
      <c r="H690" s="18" t="n">
        <f aca="false">DATA!E690</f>
        <v>3</v>
      </c>
      <c r="I690" s="20" t="n">
        <f aca="false">F690*E690</f>
        <v>181.8</v>
      </c>
      <c r="J690" s="20" t="n">
        <f aca="false">PARAMETER!$B$4*G690*SQRT(E690)</f>
        <v>29.0194556856855</v>
      </c>
      <c r="K690" s="20" t="n">
        <f aca="false">I690+J690</f>
        <v>210.819455685686</v>
      </c>
      <c r="L690" s="20" t="n">
        <f aca="false">K690+F690*H690</f>
        <v>319.899455685686</v>
      </c>
      <c r="M690" s="16" t="str">
        <f aca="false">IF(C690&lt;=K690,"REORDER",IF(C690&gt;L690,"OVERSTOCK","OK"))</f>
        <v>OVERSTOCK</v>
      </c>
      <c r="N690" s="16" t="str">
        <f aca="false">IF(C690&lt;=D690,"REORDER","OK")</f>
        <v>OK</v>
      </c>
      <c r="O690" s="18" t="n">
        <f aca="false">IF(D690&lt;I690,1,0)</f>
        <v>1</v>
      </c>
      <c r="P690" s="20" t="n">
        <f aca="false">C690/F690</f>
        <v>13.6413641364136</v>
      </c>
      <c r="Q690" s="19" t="n">
        <f aca="false">DATA!N690</f>
        <v>21.1</v>
      </c>
      <c r="R690" s="19" t="n">
        <f aca="false">DATA!O690</f>
        <v>0.32</v>
      </c>
      <c r="S690" s="17" t="n">
        <f aca="false">C690*Q690</f>
        <v>10465.6</v>
      </c>
      <c r="T690" s="19" t="n">
        <f aca="false">C690*R690</f>
        <v>158.72</v>
      </c>
      <c r="U690" s="20" t="n">
        <f aca="false">MAX(0,C690-L690)</f>
        <v>176.100544314315</v>
      </c>
      <c r="V690" s="17" t="n">
        <f aca="false">U690*Q690</f>
        <v>3715.72148503204</v>
      </c>
      <c r="W690" s="19" t="n">
        <f aca="false">U690*R690</f>
        <v>56.3521741805806</v>
      </c>
      <c r="X690" s="20" t="n">
        <f aca="false">MAX(0,K690-C690)</f>
        <v>0</v>
      </c>
      <c r="Y690" s="17" t="n">
        <f aca="false">F690*PARAMETER!$B$5*Q690</f>
        <v>280026.54</v>
      </c>
      <c r="Z690" s="21" t="n">
        <f aca="false">SUMIF($Y$2:$Y$3205,"&gt;="&amp;Y690)/SUM($Y$2:$Y$3205)</f>
        <v>0.965565613521151</v>
      </c>
      <c r="AA690" s="16" t="str">
        <f aca="false">IF(Z690&lt;=PARAMETER!$B$7,"A",IF(Z690&lt;=PARAMETER!$B$8,"B","C"))</f>
        <v>C</v>
      </c>
      <c r="AB690" s="22" t="n">
        <f aca="false">G690/F690</f>
        <v>0.216996699669967</v>
      </c>
      <c r="AC690" s="16" t="str">
        <f aca="false">IF(AB690&lt;=PARAMETER!$B$9,"X",IF(AB690&lt;=PARAMETER!$B$10,"Y","Z"))</f>
        <v>X</v>
      </c>
      <c r="AD690" s="16" t="str">
        <f aca="false">AA690&amp;AC690</f>
        <v>CX</v>
      </c>
      <c r="AE690" s="22" t="n">
        <f aca="false">DATA!I690</f>
        <v>0.21</v>
      </c>
      <c r="AF690" s="18" t="n">
        <f aca="false">DATA!L690</f>
        <v>148</v>
      </c>
      <c r="AG690" s="16" t="str">
        <f aca="false">DATA!K690</f>
        <v>D</v>
      </c>
      <c r="AH690" s="18" t="n">
        <f aca="false">IF(AE690&gt;=PARAMETER!$B$12,1,0)</f>
        <v>0</v>
      </c>
      <c r="AI690" s="18" t="n">
        <f aca="false">IF(AF690&gt;=PARAMETER!$B$13,1,0)</f>
        <v>1</v>
      </c>
      <c r="AJ690" s="18" t="n">
        <f aca="false">IF(AND(AH690=1,AI690=1),1,0)</f>
        <v>0</v>
      </c>
    </row>
    <row r="691" customFormat="false" ht="15" hidden="false" customHeight="false" outlineLevel="0" collapsed="false">
      <c r="A691" s="16" t="str">
        <f aca="false">DATA!A691</f>
        <v>ITM10689</v>
      </c>
      <c r="B691" s="16" t="str">
        <f aca="false">DATA!B691</f>
        <v>Groceries</v>
      </c>
      <c r="C691" s="17" t="n">
        <f aca="false">DATA!C691</f>
        <v>43</v>
      </c>
      <c r="D691" s="17" t="n">
        <f aca="false">DATA!D691</f>
        <v>47</v>
      </c>
      <c r="E691" s="18" t="n">
        <f aca="false">DATA!F691</f>
        <v>5</v>
      </c>
      <c r="F691" s="19" t="n">
        <f aca="false">DATA!G691</f>
        <v>7.88</v>
      </c>
      <c r="G691" s="19" t="n">
        <f aca="false">DATA!H691</f>
        <v>9.78</v>
      </c>
      <c r="H691" s="18" t="n">
        <f aca="false">DATA!E691</f>
        <v>10</v>
      </c>
      <c r="I691" s="20" t="n">
        <f aca="false">F691*E691</f>
        <v>39.4</v>
      </c>
      <c r="J691" s="20" t="n">
        <f aca="false">PARAMETER!$B$4*G691*SQRT(E691)</f>
        <v>35.9708842339676</v>
      </c>
      <c r="K691" s="20" t="n">
        <f aca="false">I691+J691</f>
        <v>75.3708842339676</v>
      </c>
      <c r="L691" s="20" t="n">
        <f aca="false">K691+F691*H691</f>
        <v>154.170884233968</v>
      </c>
      <c r="M691" s="16" t="str">
        <f aca="false">IF(C691&lt;=K691,"REORDER",IF(C691&gt;L691,"OVERSTOCK","OK"))</f>
        <v>REORDER</v>
      </c>
      <c r="N691" s="16" t="str">
        <f aca="false">IF(C691&lt;=D691,"REORDER","OK")</f>
        <v>REORDER</v>
      </c>
      <c r="O691" s="18" t="n">
        <f aca="false">IF(D691&lt;I691,1,0)</f>
        <v>0</v>
      </c>
      <c r="P691" s="20" t="n">
        <f aca="false">C691/F691</f>
        <v>5.45685279187817</v>
      </c>
      <c r="Q691" s="19" t="n">
        <f aca="false">DATA!N691</f>
        <v>100.4</v>
      </c>
      <c r="R691" s="19" t="n">
        <f aca="false">DATA!O691</f>
        <v>1.79</v>
      </c>
      <c r="S691" s="17" t="n">
        <f aca="false">C691*Q691</f>
        <v>4317.2</v>
      </c>
      <c r="T691" s="19" t="n">
        <f aca="false">C691*R691</f>
        <v>76.97</v>
      </c>
      <c r="U691" s="20" t="n">
        <f aca="false">MAX(0,C691-L691)</f>
        <v>0</v>
      </c>
      <c r="V691" s="17" t="n">
        <f aca="false">U691*Q691</f>
        <v>0</v>
      </c>
      <c r="W691" s="19" t="n">
        <f aca="false">U691*R691</f>
        <v>0</v>
      </c>
      <c r="X691" s="20" t="n">
        <f aca="false">MAX(0,K691-C691)</f>
        <v>32.3708842339676</v>
      </c>
      <c r="Y691" s="17" t="n">
        <f aca="false">F691*PARAMETER!$B$5*Q691</f>
        <v>288770.48</v>
      </c>
      <c r="Z691" s="21" t="n">
        <f aca="false">SUMIF($Y$2:$Y$3205,"&gt;="&amp;Y691)/SUM($Y$2:$Y$3205)</f>
        <v>0.962571843014954</v>
      </c>
      <c r="AA691" s="16" t="str">
        <f aca="false">IF(Z691&lt;=PARAMETER!$B$7,"A",IF(Z691&lt;=PARAMETER!$B$8,"B","C"))</f>
        <v>C</v>
      </c>
      <c r="AB691" s="22" t="n">
        <f aca="false">G691/F691</f>
        <v>1.24111675126904</v>
      </c>
      <c r="AC691" s="16" t="str">
        <f aca="false">IF(AB691&lt;=PARAMETER!$B$9,"X",IF(AB691&lt;=PARAMETER!$B$10,"Y","Z"))</f>
        <v>Z</v>
      </c>
      <c r="AD691" s="16" t="str">
        <f aca="false">AA691&amp;AC691</f>
        <v>CZ</v>
      </c>
      <c r="AE691" s="22" t="n">
        <f aca="false">DATA!I691</f>
        <v>0.18</v>
      </c>
      <c r="AF691" s="18" t="n">
        <f aca="false">DATA!L691</f>
        <v>128</v>
      </c>
      <c r="AG691" s="16" t="str">
        <f aca="false">DATA!K691</f>
        <v>B</v>
      </c>
      <c r="AH691" s="18" t="n">
        <f aca="false">IF(AE691&gt;=PARAMETER!$B$12,1,0)</f>
        <v>0</v>
      </c>
      <c r="AI691" s="18" t="n">
        <f aca="false">IF(AF691&gt;=PARAMETER!$B$13,1,0)</f>
        <v>1</v>
      </c>
      <c r="AJ691" s="18" t="n">
        <f aca="false">IF(AND(AH691=1,AI691=1),1,0)</f>
        <v>0</v>
      </c>
    </row>
    <row r="692" customFormat="false" ht="15" hidden="false" customHeight="false" outlineLevel="0" collapsed="false">
      <c r="A692" s="16" t="str">
        <f aca="false">DATA!A692</f>
        <v>ITM10690</v>
      </c>
      <c r="B692" s="16" t="str">
        <f aca="false">DATA!B692</f>
        <v>Automotive</v>
      </c>
      <c r="C692" s="17" t="n">
        <f aca="false">DATA!C692</f>
        <v>43</v>
      </c>
      <c r="D692" s="17" t="n">
        <f aca="false">DATA!D692</f>
        <v>27</v>
      </c>
      <c r="E692" s="18" t="n">
        <f aca="false">DATA!F692</f>
        <v>4</v>
      </c>
      <c r="F692" s="19" t="n">
        <f aca="false">DATA!G692</f>
        <v>20.08</v>
      </c>
      <c r="G692" s="19" t="n">
        <f aca="false">DATA!H692</f>
        <v>2.56</v>
      </c>
      <c r="H692" s="18" t="n">
        <f aca="false">DATA!E692</f>
        <v>11</v>
      </c>
      <c r="I692" s="20" t="n">
        <f aca="false">F692*E692</f>
        <v>80.32</v>
      </c>
      <c r="J692" s="20" t="n">
        <f aca="false">PARAMETER!$B$4*G692*SQRT(E692)</f>
        <v>8.42165056999153</v>
      </c>
      <c r="K692" s="20" t="n">
        <f aca="false">I692+J692</f>
        <v>88.7416505699915</v>
      </c>
      <c r="L692" s="20" t="n">
        <f aca="false">K692+F692*H692</f>
        <v>309.621650569992</v>
      </c>
      <c r="M692" s="16" t="str">
        <f aca="false">IF(C692&lt;=K692,"REORDER",IF(C692&gt;L692,"OVERSTOCK","OK"))</f>
        <v>REORDER</v>
      </c>
      <c r="N692" s="16" t="str">
        <f aca="false">IF(C692&lt;=D692,"REORDER","OK")</f>
        <v>OK</v>
      </c>
      <c r="O692" s="18" t="n">
        <f aca="false">IF(D692&lt;I692,1,0)</f>
        <v>1</v>
      </c>
      <c r="P692" s="20" t="n">
        <f aca="false">C692/F692</f>
        <v>2.14143426294821</v>
      </c>
      <c r="Q692" s="19" t="n">
        <f aca="false">DATA!N692</f>
        <v>15.23</v>
      </c>
      <c r="R692" s="19" t="n">
        <f aca="false">DATA!O692</f>
        <v>0.19</v>
      </c>
      <c r="S692" s="17" t="n">
        <f aca="false">C692*Q692</f>
        <v>654.89</v>
      </c>
      <c r="T692" s="19" t="n">
        <f aca="false">C692*R692</f>
        <v>8.17</v>
      </c>
      <c r="U692" s="20" t="n">
        <f aca="false">MAX(0,C692-L692)</f>
        <v>0</v>
      </c>
      <c r="V692" s="17" t="n">
        <f aca="false">U692*Q692</f>
        <v>0</v>
      </c>
      <c r="W692" s="19" t="n">
        <f aca="false">U692*R692</f>
        <v>0</v>
      </c>
      <c r="X692" s="20" t="n">
        <f aca="false">MAX(0,K692-C692)</f>
        <v>45.7416505699915</v>
      </c>
      <c r="Y692" s="17" t="n">
        <f aca="false">F692*PARAMETER!$B$5*Q692</f>
        <v>111623.716</v>
      </c>
      <c r="Z692" s="21" t="n">
        <f aca="false">SUMIF($Y$2:$Y$3205,"&gt;="&amp;Y692)/SUM($Y$2:$Y$3205)</f>
        <v>0.995026771420136</v>
      </c>
      <c r="AA692" s="16" t="str">
        <f aca="false">IF(Z692&lt;=PARAMETER!$B$7,"A",IF(Z692&lt;=PARAMETER!$B$8,"B","C"))</f>
        <v>C</v>
      </c>
      <c r="AB692" s="22" t="n">
        <f aca="false">G692/F692</f>
        <v>0.127490039840637</v>
      </c>
      <c r="AC692" s="16" t="str">
        <f aca="false">IF(AB692&lt;=PARAMETER!$B$9,"X",IF(AB692&lt;=PARAMETER!$B$10,"Y","Z"))</f>
        <v>X</v>
      </c>
      <c r="AD692" s="16" t="str">
        <f aca="false">AA692&amp;AC692</f>
        <v>CX</v>
      </c>
      <c r="AE692" s="22" t="n">
        <f aca="false">DATA!I692</f>
        <v>0.4</v>
      </c>
      <c r="AF692" s="18" t="n">
        <f aca="false">DATA!L692</f>
        <v>66</v>
      </c>
      <c r="AG692" s="16" t="str">
        <f aca="false">DATA!K692</f>
        <v>D</v>
      </c>
      <c r="AH692" s="18" t="n">
        <f aca="false">IF(AE692&gt;=PARAMETER!$B$12,1,0)</f>
        <v>0</v>
      </c>
      <c r="AI692" s="18" t="n">
        <f aca="false">IF(AF692&gt;=PARAMETER!$B$13,1,0)</f>
        <v>0</v>
      </c>
      <c r="AJ692" s="18" t="n">
        <f aca="false">IF(AND(AH692=1,AI692=1),1,0)</f>
        <v>0</v>
      </c>
    </row>
    <row r="693" customFormat="false" ht="15" hidden="false" customHeight="false" outlineLevel="0" collapsed="false">
      <c r="A693" s="16" t="str">
        <f aca="false">DATA!A693</f>
        <v>ITM10691</v>
      </c>
      <c r="B693" s="16" t="str">
        <f aca="false">DATA!B693</f>
        <v>Automotive</v>
      </c>
      <c r="C693" s="17" t="n">
        <f aca="false">DATA!C693</f>
        <v>23</v>
      </c>
      <c r="D693" s="17" t="n">
        <f aca="false">DATA!D693</f>
        <v>80</v>
      </c>
      <c r="E693" s="18" t="n">
        <f aca="false">DATA!F693</f>
        <v>3</v>
      </c>
      <c r="F693" s="19" t="n">
        <f aca="false">DATA!G693</f>
        <v>21.17</v>
      </c>
      <c r="G693" s="19" t="n">
        <f aca="false">DATA!H693</f>
        <v>1.84</v>
      </c>
      <c r="H693" s="18" t="n">
        <f aca="false">DATA!E693</f>
        <v>11</v>
      </c>
      <c r="I693" s="20" t="n">
        <f aca="false">F693*E693</f>
        <v>63.51</v>
      </c>
      <c r="J693" s="20" t="n">
        <f aca="false">PARAMETER!$B$4*G693*SQRT(E693)</f>
        <v>5.24210489732476</v>
      </c>
      <c r="K693" s="20" t="n">
        <f aca="false">I693+J693</f>
        <v>68.7521048973248</v>
      </c>
      <c r="L693" s="20" t="n">
        <f aca="false">K693+F693*H693</f>
        <v>301.622104897325</v>
      </c>
      <c r="M693" s="16" t="str">
        <f aca="false">IF(C693&lt;=K693,"REORDER",IF(C693&gt;L693,"OVERSTOCK","OK"))</f>
        <v>REORDER</v>
      </c>
      <c r="N693" s="16" t="str">
        <f aca="false">IF(C693&lt;=D693,"REORDER","OK")</f>
        <v>REORDER</v>
      </c>
      <c r="O693" s="18" t="n">
        <f aca="false">IF(D693&lt;I693,1,0)</f>
        <v>0</v>
      </c>
      <c r="P693" s="20" t="n">
        <f aca="false">C693/F693</f>
        <v>1.08644307982995</v>
      </c>
      <c r="Q693" s="19" t="n">
        <f aca="false">DATA!N693</f>
        <v>126.53</v>
      </c>
      <c r="R693" s="19" t="n">
        <f aca="false">DATA!O693</f>
        <v>1.54</v>
      </c>
      <c r="S693" s="17" t="n">
        <f aca="false">C693*Q693</f>
        <v>2910.19</v>
      </c>
      <c r="T693" s="19" t="n">
        <f aca="false">C693*R693</f>
        <v>35.42</v>
      </c>
      <c r="U693" s="20" t="n">
        <f aca="false">MAX(0,C693-L693)</f>
        <v>0</v>
      </c>
      <c r="V693" s="17" t="n">
        <f aca="false">U693*Q693</f>
        <v>0</v>
      </c>
      <c r="W693" s="19" t="n">
        <f aca="false">U693*R693</f>
        <v>0</v>
      </c>
      <c r="X693" s="20" t="n">
        <f aca="false">MAX(0,K693-C693)</f>
        <v>45.7521048973248</v>
      </c>
      <c r="Y693" s="17" t="n">
        <f aca="false">F693*PARAMETER!$B$5*Q693</f>
        <v>977703.6365</v>
      </c>
      <c r="Z693" s="21" t="n">
        <f aca="false">SUMIF($Y$2:$Y$3205,"&gt;="&amp;Y693)/SUM($Y$2:$Y$3205)</f>
        <v>0.743369655737601</v>
      </c>
      <c r="AA693" s="16" t="str">
        <f aca="false">IF(Z693&lt;=PARAMETER!$B$7,"A",IF(Z693&lt;=PARAMETER!$B$8,"B","C"))</f>
        <v>A</v>
      </c>
      <c r="AB693" s="22" t="n">
        <f aca="false">G693/F693</f>
        <v>0.0869154463863958</v>
      </c>
      <c r="AC693" s="16" t="str">
        <f aca="false">IF(AB693&lt;=PARAMETER!$B$9,"X",IF(AB693&lt;=PARAMETER!$B$10,"Y","Z"))</f>
        <v>X</v>
      </c>
      <c r="AD693" s="16" t="str">
        <f aca="false">AA693&amp;AC693</f>
        <v>AX</v>
      </c>
      <c r="AE693" s="22" t="n">
        <f aca="false">DATA!I693</f>
        <v>0.23</v>
      </c>
      <c r="AF693" s="18" t="n">
        <f aca="false">DATA!L693</f>
        <v>140</v>
      </c>
      <c r="AG693" s="16" t="str">
        <f aca="false">DATA!K693</f>
        <v>A</v>
      </c>
      <c r="AH693" s="18" t="n">
        <f aca="false">IF(AE693&gt;=PARAMETER!$B$12,1,0)</f>
        <v>0</v>
      </c>
      <c r="AI693" s="18" t="n">
        <f aca="false">IF(AF693&gt;=PARAMETER!$B$13,1,0)</f>
        <v>1</v>
      </c>
      <c r="AJ693" s="18" t="n">
        <f aca="false">IF(AND(AH693=1,AI693=1),1,0)</f>
        <v>0</v>
      </c>
    </row>
    <row r="694" customFormat="false" ht="15" hidden="false" customHeight="false" outlineLevel="0" collapsed="false">
      <c r="A694" s="16" t="str">
        <f aca="false">DATA!A694</f>
        <v>ITM10692</v>
      </c>
      <c r="B694" s="16" t="str">
        <f aca="false">DATA!B694</f>
        <v>Pharma</v>
      </c>
      <c r="C694" s="17" t="n">
        <f aca="false">DATA!C694</f>
        <v>342</v>
      </c>
      <c r="D694" s="17" t="n">
        <f aca="false">DATA!D694</f>
        <v>74</v>
      </c>
      <c r="E694" s="18" t="n">
        <f aca="false">DATA!F694</f>
        <v>4</v>
      </c>
      <c r="F694" s="19" t="n">
        <f aca="false">DATA!G694</f>
        <v>8.78</v>
      </c>
      <c r="G694" s="19" t="n">
        <f aca="false">DATA!H694</f>
        <v>5.45</v>
      </c>
      <c r="H694" s="18" t="n">
        <f aca="false">DATA!E694</f>
        <v>4</v>
      </c>
      <c r="I694" s="20" t="n">
        <f aca="false">F694*E694</f>
        <v>35.12</v>
      </c>
      <c r="J694" s="20" t="n">
        <f aca="false">PARAMETER!$B$4*G694*SQRT(E694)</f>
        <v>17.928904533771</v>
      </c>
      <c r="K694" s="20" t="n">
        <f aca="false">I694+J694</f>
        <v>53.048904533771</v>
      </c>
      <c r="L694" s="20" t="n">
        <f aca="false">K694+F694*H694</f>
        <v>88.168904533771</v>
      </c>
      <c r="M694" s="16" t="str">
        <f aca="false">IF(C694&lt;=K694,"REORDER",IF(C694&gt;L694,"OVERSTOCK","OK"))</f>
        <v>OVERSTOCK</v>
      </c>
      <c r="N694" s="16" t="str">
        <f aca="false">IF(C694&lt;=D694,"REORDER","OK")</f>
        <v>OK</v>
      </c>
      <c r="O694" s="18" t="n">
        <f aca="false">IF(D694&lt;I694,1,0)</f>
        <v>0</v>
      </c>
      <c r="P694" s="20" t="n">
        <f aca="false">C694/F694</f>
        <v>38.9521640091116</v>
      </c>
      <c r="Q694" s="19" t="n">
        <f aca="false">DATA!N694</f>
        <v>121.44</v>
      </c>
      <c r="R694" s="19" t="n">
        <f aca="false">DATA!O694</f>
        <v>0.81</v>
      </c>
      <c r="S694" s="17" t="n">
        <f aca="false">C694*Q694</f>
        <v>41532.48</v>
      </c>
      <c r="T694" s="19" t="n">
        <f aca="false">C694*R694</f>
        <v>277.02</v>
      </c>
      <c r="U694" s="20" t="n">
        <f aca="false">MAX(0,C694-L694)</f>
        <v>253.831095466229</v>
      </c>
      <c r="V694" s="17" t="n">
        <f aca="false">U694*Q694</f>
        <v>30825.2482334188</v>
      </c>
      <c r="W694" s="19" t="n">
        <f aca="false">U694*R694</f>
        <v>205.603187327645</v>
      </c>
      <c r="X694" s="20" t="n">
        <f aca="false">MAX(0,K694-C694)</f>
        <v>0</v>
      </c>
      <c r="Y694" s="17" t="n">
        <f aca="false">F694*PARAMETER!$B$5*Q694</f>
        <v>389178.768</v>
      </c>
      <c r="Z694" s="21" t="n">
        <f aca="false">SUMIF($Y$2:$Y$3205,"&gt;="&amp;Y694)/SUM($Y$2:$Y$3205)</f>
        <v>0.937185132462074</v>
      </c>
      <c r="AA694" s="16" t="str">
        <f aca="false">IF(Z694&lt;=PARAMETER!$B$7,"A",IF(Z694&lt;=PARAMETER!$B$8,"B","C"))</f>
        <v>B</v>
      </c>
      <c r="AB694" s="22" t="n">
        <f aca="false">G694/F694</f>
        <v>0.620728929384966</v>
      </c>
      <c r="AC694" s="16" t="str">
        <f aca="false">IF(AB694&lt;=PARAMETER!$B$9,"X",IF(AB694&lt;=PARAMETER!$B$10,"Y","Z"))</f>
        <v>Z</v>
      </c>
      <c r="AD694" s="16" t="str">
        <f aca="false">AA694&amp;AC694</f>
        <v>BZ</v>
      </c>
      <c r="AE694" s="22" t="n">
        <f aca="false">DATA!I694</f>
        <v>0.34</v>
      </c>
      <c r="AF694" s="18" t="n">
        <f aca="false">DATA!L694</f>
        <v>46</v>
      </c>
      <c r="AG694" s="16" t="str">
        <f aca="false">DATA!K694</f>
        <v>D</v>
      </c>
      <c r="AH694" s="18" t="n">
        <f aca="false">IF(AE694&gt;=PARAMETER!$B$12,1,0)</f>
        <v>0</v>
      </c>
      <c r="AI694" s="18" t="n">
        <f aca="false">IF(AF694&gt;=PARAMETER!$B$13,1,0)</f>
        <v>0</v>
      </c>
      <c r="AJ694" s="18" t="n">
        <f aca="false">IF(AND(AH694=1,AI694=1),1,0)</f>
        <v>0</v>
      </c>
    </row>
    <row r="695" customFormat="false" ht="15" hidden="false" customHeight="false" outlineLevel="0" collapsed="false">
      <c r="A695" s="16" t="str">
        <f aca="false">DATA!A695</f>
        <v>ITM10693</v>
      </c>
      <c r="B695" s="16" t="str">
        <f aca="false">DATA!B695</f>
        <v>Electronics</v>
      </c>
      <c r="C695" s="17" t="n">
        <f aca="false">DATA!C695</f>
        <v>309</v>
      </c>
      <c r="D695" s="17" t="n">
        <f aca="false">DATA!D695</f>
        <v>10</v>
      </c>
      <c r="E695" s="18" t="n">
        <f aca="false">DATA!F695</f>
        <v>2</v>
      </c>
      <c r="F695" s="19" t="n">
        <f aca="false">DATA!G695</f>
        <v>46.21</v>
      </c>
      <c r="G695" s="19" t="n">
        <f aca="false">DATA!H695</f>
        <v>8.38</v>
      </c>
      <c r="H695" s="18" t="n">
        <f aca="false">DATA!E695</f>
        <v>11</v>
      </c>
      <c r="I695" s="20" t="n">
        <f aca="false">F695*E695</f>
        <v>92.42</v>
      </c>
      <c r="J695" s="20" t="n">
        <f aca="false">PARAMETER!$B$4*G695*SQRT(E695)</f>
        <v>19.493340695621</v>
      </c>
      <c r="K695" s="20" t="n">
        <f aca="false">I695+J695</f>
        <v>111.913340695621</v>
      </c>
      <c r="L695" s="20" t="n">
        <f aca="false">K695+F695*H695</f>
        <v>620.223340695621</v>
      </c>
      <c r="M695" s="16" t="str">
        <f aca="false">IF(C695&lt;=K695,"REORDER",IF(C695&gt;L695,"OVERSTOCK","OK"))</f>
        <v>OK</v>
      </c>
      <c r="N695" s="16" t="str">
        <f aca="false">IF(C695&lt;=D695,"REORDER","OK")</f>
        <v>OK</v>
      </c>
      <c r="O695" s="18" t="n">
        <f aca="false">IF(D695&lt;I695,1,0)</f>
        <v>1</v>
      </c>
      <c r="P695" s="20" t="n">
        <f aca="false">C695/F695</f>
        <v>6.68686431508332</v>
      </c>
      <c r="Q695" s="19" t="n">
        <f aca="false">DATA!N695</f>
        <v>161.59</v>
      </c>
      <c r="R695" s="19" t="n">
        <f aca="false">DATA!O695</f>
        <v>0.2</v>
      </c>
      <c r="S695" s="17" t="n">
        <f aca="false">C695*Q695</f>
        <v>49931.31</v>
      </c>
      <c r="T695" s="19" t="n">
        <f aca="false">C695*R695</f>
        <v>61.8</v>
      </c>
      <c r="U695" s="20" t="n">
        <f aca="false">MAX(0,C695-L695)</f>
        <v>0</v>
      </c>
      <c r="V695" s="17" t="n">
        <f aca="false">U695*Q695</f>
        <v>0</v>
      </c>
      <c r="W695" s="19" t="n">
        <f aca="false">U695*R695</f>
        <v>0</v>
      </c>
      <c r="X695" s="20" t="n">
        <f aca="false">MAX(0,K695-C695)</f>
        <v>0</v>
      </c>
      <c r="Y695" s="17" t="n">
        <f aca="false">F695*PARAMETER!$B$5*Q695</f>
        <v>2725481.9735</v>
      </c>
      <c r="Z695" s="21" t="n">
        <f aca="false">SUMIF($Y$2:$Y$3205,"&gt;="&amp;Y695)/SUM($Y$2:$Y$3205)</f>
        <v>0.122719622401588</v>
      </c>
      <c r="AA695" s="16" t="str">
        <f aca="false">IF(Z695&lt;=PARAMETER!$B$7,"A",IF(Z695&lt;=PARAMETER!$B$8,"B","C"))</f>
        <v>A</v>
      </c>
      <c r="AB695" s="22" t="n">
        <f aca="false">G695/F695</f>
        <v>0.181346028998052</v>
      </c>
      <c r="AC695" s="16" t="str">
        <f aca="false">IF(AB695&lt;=PARAMETER!$B$9,"X",IF(AB695&lt;=PARAMETER!$B$10,"Y","Z"))</f>
        <v>X</v>
      </c>
      <c r="AD695" s="16" t="str">
        <f aca="false">AA695&amp;AC695</f>
        <v>AX</v>
      </c>
      <c r="AE695" s="22" t="n">
        <f aca="false">DATA!I695</f>
        <v>0.15</v>
      </c>
      <c r="AF695" s="18" t="n">
        <f aca="false">DATA!L695</f>
        <v>120</v>
      </c>
      <c r="AG695" s="16" t="str">
        <f aca="false">DATA!K695</f>
        <v>C</v>
      </c>
      <c r="AH695" s="18" t="n">
        <f aca="false">IF(AE695&gt;=PARAMETER!$B$12,1,0)</f>
        <v>0</v>
      </c>
      <c r="AI695" s="18" t="n">
        <f aca="false">IF(AF695&gt;=PARAMETER!$B$13,1,0)</f>
        <v>1</v>
      </c>
      <c r="AJ695" s="18" t="n">
        <f aca="false">IF(AND(AH695=1,AI695=1),1,0)</f>
        <v>0</v>
      </c>
    </row>
    <row r="696" customFormat="false" ht="15" hidden="false" customHeight="false" outlineLevel="0" collapsed="false">
      <c r="A696" s="16" t="str">
        <f aca="false">DATA!A696</f>
        <v>ITM10694</v>
      </c>
      <c r="B696" s="16" t="str">
        <f aca="false">DATA!B696</f>
        <v>Electronics</v>
      </c>
      <c r="C696" s="17" t="n">
        <f aca="false">DATA!C696</f>
        <v>460</v>
      </c>
      <c r="D696" s="17" t="n">
        <f aca="false">DATA!D696</f>
        <v>97</v>
      </c>
      <c r="E696" s="18" t="n">
        <f aca="false">DATA!F696</f>
        <v>3</v>
      </c>
      <c r="F696" s="19" t="n">
        <f aca="false">DATA!G696</f>
        <v>1.13</v>
      </c>
      <c r="G696" s="19" t="n">
        <f aca="false">DATA!H696</f>
        <v>0.88</v>
      </c>
      <c r="H696" s="18" t="n">
        <f aca="false">DATA!E696</f>
        <v>9</v>
      </c>
      <c r="I696" s="20" t="n">
        <f aca="false">F696*E696</f>
        <v>3.39</v>
      </c>
      <c r="J696" s="20" t="n">
        <f aca="false">PARAMETER!$B$4*G696*SQRT(E696)</f>
        <v>2.50709364654663</v>
      </c>
      <c r="K696" s="20" t="n">
        <f aca="false">I696+J696</f>
        <v>5.89709364654663</v>
      </c>
      <c r="L696" s="20" t="n">
        <f aca="false">K696+F696*H696</f>
        <v>16.0670936465466</v>
      </c>
      <c r="M696" s="16" t="str">
        <f aca="false">IF(C696&lt;=K696,"REORDER",IF(C696&gt;L696,"OVERSTOCK","OK"))</f>
        <v>OVERSTOCK</v>
      </c>
      <c r="N696" s="16" t="str">
        <f aca="false">IF(C696&lt;=D696,"REORDER","OK")</f>
        <v>OK</v>
      </c>
      <c r="O696" s="18" t="n">
        <f aca="false">IF(D696&lt;I696,1,0)</f>
        <v>0</v>
      </c>
      <c r="P696" s="20" t="n">
        <f aca="false">C696/F696</f>
        <v>407.079646017699</v>
      </c>
      <c r="Q696" s="19" t="n">
        <f aca="false">DATA!N696</f>
        <v>120.82</v>
      </c>
      <c r="R696" s="19" t="n">
        <f aca="false">DATA!O696</f>
        <v>1.7</v>
      </c>
      <c r="S696" s="17" t="n">
        <f aca="false">C696*Q696</f>
        <v>55577.2</v>
      </c>
      <c r="T696" s="19" t="n">
        <f aca="false">C696*R696</f>
        <v>782</v>
      </c>
      <c r="U696" s="20" t="n">
        <f aca="false">MAX(0,C696-L696)</f>
        <v>443.932906353453</v>
      </c>
      <c r="V696" s="17" t="n">
        <f aca="false">U696*Q696</f>
        <v>53635.9737456242</v>
      </c>
      <c r="W696" s="19" t="n">
        <f aca="false">U696*R696</f>
        <v>754.685940800871</v>
      </c>
      <c r="X696" s="20" t="n">
        <f aca="false">MAX(0,K696-C696)</f>
        <v>0</v>
      </c>
      <c r="Y696" s="17" t="n">
        <f aca="false">F696*PARAMETER!$B$5*Q696</f>
        <v>49832.209</v>
      </c>
      <c r="Z696" s="21" t="n">
        <f aca="false">SUMIF($Y$2:$Y$3205,"&gt;="&amp;Y696)/SUM($Y$2:$Y$3205)</f>
        <v>0.999456617522107</v>
      </c>
      <c r="AA696" s="16" t="str">
        <f aca="false">IF(Z696&lt;=PARAMETER!$B$7,"A",IF(Z696&lt;=PARAMETER!$B$8,"B","C"))</f>
        <v>C</v>
      </c>
      <c r="AB696" s="22" t="n">
        <f aca="false">G696/F696</f>
        <v>0.778761061946903</v>
      </c>
      <c r="AC696" s="16" t="str">
        <f aca="false">IF(AB696&lt;=PARAMETER!$B$9,"X",IF(AB696&lt;=PARAMETER!$B$10,"Y","Z"))</f>
        <v>Z</v>
      </c>
      <c r="AD696" s="16" t="str">
        <f aca="false">AA696&amp;AC696</f>
        <v>CZ</v>
      </c>
      <c r="AE696" s="22" t="n">
        <f aca="false">DATA!I696</f>
        <v>0.64</v>
      </c>
      <c r="AF696" s="18" t="n">
        <f aca="false">DATA!L696</f>
        <v>162</v>
      </c>
      <c r="AG696" s="16" t="str">
        <f aca="false">DATA!K696</f>
        <v>D</v>
      </c>
      <c r="AH696" s="18" t="n">
        <f aca="false">IF(AE696&gt;=PARAMETER!$B$12,1,0)</f>
        <v>0</v>
      </c>
      <c r="AI696" s="18" t="n">
        <f aca="false">IF(AF696&gt;=PARAMETER!$B$13,1,0)</f>
        <v>1</v>
      </c>
      <c r="AJ696" s="18" t="n">
        <f aca="false">IF(AND(AH696=1,AI696=1),1,0)</f>
        <v>0</v>
      </c>
    </row>
    <row r="697" customFormat="false" ht="15" hidden="false" customHeight="false" outlineLevel="0" collapsed="false">
      <c r="A697" s="16" t="str">
        <f aca="false">DATA!A697</f>
        <v>ITM10695</v>
      </c>
      <c r="B697" s="16" t="str">
        <f aca="false">DATA!B697</f>
        <v>Apparel</v>
      </c>
      <c r="C697" s="17" t="n">
        <f aca="false">DATA!C697</f>
        <v>452</v>
      </c>
      <c r="D697" s="17" t="n">
        <f aca="false">DATA!D697</f>
        <v>13</v>
      </c>
      <c r="E697" s="18" t="n">
        <f aca="false">DATA!F697</f>
        <v>5</v>
      </c>
      <c r="F697" s="19" t="n">
        <f aca="false">DATA!G697</f>
        <v>44.8</v>
      </c>
      <c r="G697" s="19" t="n">
        <f aca="false">DATA!H697</f>
        <v>9.96</v>
      </c>
      <c r="H697" s="18" t="n">
        <f aca="false">DATA!E697</f>
        <v>7</v>
      </c>
      <c r="I697" s="20" t="n">
        <f aca="false">F697*E697</f>
        <v>224</v>
      </c>
      <c r="J697" s="20" t="n">
        <f aca="false">PARAMETER!$B$4*G697*SQRT(E697)</f>
        <v>36.6329250480897</v>
      </c>
      <c r="K697" s="20" t="n">
        <f aca="false">I697+J697</f>
        <v>260.63292504809</v>
      </c>
      <c r="L697" s="20" t="n">
        <f aca="false">K697+F697*H697</f>
        <v>574.23292504809</v>
      </c>
      <c r="M697" s="16" t="str">
        <f aca="false">IF(C697&lt;=K697,"REORDER",IF(C697&gt;L697,"OVERSTOCK","OK"))</f>
        <v>OK</v>
      </c>
      <c r="N697" s="16" t="str">
        <f aca="false">IF(C697&lt;=D697,"REORDER","OK")</f>
        <v>OK</v>
      </c>
      <c r="O697" s="18" t="n">
        <f aca="false">IF(D697&lt;I697,1,0)</f>
        <v>1</v>
      </c>
      <c r="P697" s="20" t="n">
        <f aca="false">C697/F697</f>
        <v>10.0892857142857</v>
      </c>
      <c r="Q697" s="19" t="n">
        <f aca="false">DATA!N697</f>
        <v>185.94</v>
      </c>
      <c r="R697" s="19" t="n">
        <f aca="false">DATA!O697</f>
        <v>1.32</v>
      </c>
      <c r="S697" s="17" t="n">
        <f aca="false">C697*Q697</f>
        <v>84044.88</v>
      </c>
      <c r="T697" s="19" t="n">
        <f aca="false">C697*R697</f>
        <v>596.64</v>
      </c>
      <c r="U697" s="20" t="n">
        <f aca="false">MAX(0,C697-L697)</f>
        <v>0</v>
      </c>
      <c r="V697" s="17" t="n">
        <f aca="false">U697*Q697</f>
        <v>0</v>
      </c>
      <c r="W697" s="19" t="n">
        <f aca="false">U697*R697</f>
        <v>0</v>
      </c>
      <c r="X697" s="20" t="n">
        <f aca="false">MAX(0,K697-C697)</f>
        <v>0</v>
      </c>
      <c r="Y697" s="17" t="n">
        <f aca="false">F697*PARAMETER!$B$5*Q697</f>
        <v>3040490.88</v>
      </c>
      <c r="Z697" s="21" t="n">
        <f aca="false">SUMIF($Y$2:$Y$3205,"&gt;="&amp;Y697)/SUM($Y$2:$Y$3205)</f>
        <v>0.0666561585011561</v>
      </c>
      <c r="AA697" s="16" t="str">
        <f aca="false">IF(Z697&lt;=PARAMETER!$B$7,"A",IF(Z697&lt;=PARAMETER!$B$8,"B","C"))</f>
        <v>A</v>
      </c>
      <c r="AB697" s="22" t="n">
        <f aca="false">G697/F697</f>
        <v>0.222321428571429</v>
      </c>
      <c r="AC697" s="16" t="str">
        <f aca="false">IF(AB697&lt;=PARAMETER!$B$9,"X",IF(AB697&lt;=PARAMETER!$B$10,"Y","Z"))</f>
        <v>X</v>
      </c>
      <c r="AD697" s="16" t="str">
        <f aca="false">AA697&amp;AC697</f>
        <v>AX</v>
      </c>
      <c r="AE697" s="22" t="n">
        <f aca="false">DATA!I697</f>
        <v>0.23</v>
      </c>
      <c r="AF697" s="18" t="n">
        <f aca="false">DATA!L697</f>
        <v>158</v>
      </c>
      <c r="AG697" s="16" t="str">
        <f aca="false">DATA!K697</f>
        <v>A</v>
      </c>
      <c r="AH697" s="18" t="n">
        <f aca="false">IF(AE697&gt;=PARAMETER!$B$12,1,0)</f>
        <v>0</v>
      </c>
      <c r="AI697" s="18" t="n">
        <f aca="false">IF(AF697&gt;=PARAMETER!$B$13,1,0)</f>
        <v>1</v>
      </c>
      <c r="AJ697" s="18" t="n">
        <f aca="false">IF(AND(AH697=1,AI697=1),1,0)</f>
        <v>0</v>
      </c>
    </row>
    <row r="698" customFormat="false" ht="15" hidden="false" customHeight="false" outlineLevel="0" collapsed="false">
      <c r="A698" s="16" t="str">
        <f aca="false">DATA!A698</f>
        <v>ITM10696</v>
      </c>
      <c r="B698" s="16" t="str">
        <f aca="false">DATA!B698</f>
        <v>Pharma</v>
      </c>
      <c r="C698" s="17" t="n">
        <f aca="false">DATA!C698</f>
        <v>490</v>
      </c>
      <c r="D698" s="17" t="n">
        <f aca="false">DATA!D698</f>
        <v>13</v>
      </c>
      <c r="E698" s="18" t="n">
        <f aca="false">DATA!F698</f>
        <v>9</v>
      </c>
      <c r="F698" s="19" t="n">
        <f aca="false">DATA!G698</f>
        <v>44.31</v>
      </c>
      <c r="G698" s="19" t="n">
        <f aca="false">DATA!H698</f>
        <v>6.22</v>
      </c>
      <c r="H698" s="18" t="n">
        <f aca="false">DATA!E698</f>
        <v>9</v>
      </c>
      <c r="I698" s="20" t="n">
        <f aca="false">F698*E698</f>
        <v>398.79</v>
      </c>
      <c r="J698" s="20" t="n">
        <f aca="false">PARAMETER!$B$4*G698*SQRT(E698)</f>
        <v>30.6929686789145</v>
      </c>
      <c r="K698" s="20" t="n">
        <f aca="false">I698+J698</f>
        <v>429.482968678914</v>
      </c>
      <c r="L698" s="20" t="n">
        <f aca="false">K698+F698*H698</f>
        <v>828.272968678915</v>
      </c>
      <c r="M698" s="16" t="str">
        <f aca="false">IF(C698&lt;=K698,"REORDER",IF(C698&gt;L698,"OVERSTOCK","OK"))</f>
        <v>OK</v>
      </c>
      <c r="N698" s="16" t="str">
        <f aca="false">IF(C698&lt;=D698,"REORDER","OK")</f>
        <v>OK</v>
      </c>
      <c r="O698" s="18" t="n">
        <f aca="false">IF(D698&lt;I698,1,0)</f>
        <v>1</v>
      </c>
      <c r="P698" s="20" t="n">
        <f aca="false">C698/F698</f>
        <v>11.0584518167457</v>
      </c>
      <c r="Q698" s="19" t="n">
        <f aca="false">DATA!N698</f>
        <v>158.79</v>
      </c>
      <c r="R698" s="19" t="n">
        <f aca="false">DATA!O698</f>
        <v>0.12</v>
      </c>
      <c r="S698" s="17" t="n">
        <f aca="false">C698*Q698</f>
        <v>77807.1</v>
      </c>
      <c r="T698" s="19" t="n">
        <f aca="false">C698*R698</f>
        <v>58.8</v>
      </c>
      <c r="U698" s="20" t="n">
        <f aca="false">MAX(0,C698-L698)</f>
        <v>0</v>
      </c>
      <c r="V698" s="17" t="n">
        <f aca="false">U698*Q698</f>
        <v>0</v>
      </c>
      <c r="W698" s="19" t="n">
        <f aca="false">U698*R698</f>
        <v>0</v>
      </c>
      <c r="X698" s="20" t="n">
        <f aca="false">MAX(0,K698-C698)</f>
        <v>0</v>
      </c>
      <c r="Y698" s="17" t="n">
        <f aca="false">F698*PARAMETER!$B$5*Q698</f>
        <v>2568134.4885</v>
      </c>
      <c r="Z698" s="21" t="n">
        <f aca="false">SUMIF($Y$2:$Y$3205,"&gt;="&amp;Y698)/SUM($Y$2:$Y$3205)</f>
        <v>0.159735329720058</v>
      </c>
      <c r="AA698" s="16" t="str">
        <f aca="false">IF(Z698&lt;=PARAMETER!$B$7,"A",IF(Z698&lt;=PARAMETER!$B$8,"B","C"))</f>
        <v>A</v>
      </c>
      <c r="AB698" s="22" t="n">
        <f aca="false">G698/F698</f>
        <v>0.140374633265629</v>
      </c>
      <c r="AC698" s="16" t="str">
        <f aca="false">IF(AB698&lt;=PARAMETER!$B$9,"X",IF(AB698&lt;=PARAMETER!$B$10,"Y","Z"))</f>
        <v>X</v>
      </c>
      <c r="AD698" s="16" t="str">
        <f aca="false">AA698&amp;AC698</f>
        <v>AX</v>
      </c>
      <c r="AE698" s="22" t="n">
        <f aca="false">DATA!I698</f>
        <v>0.78</v>
      </c>
      <c r="AF698" s="18" t="n">
        <f aca="false">DATA!L698</f>
        <v>121</v>
      </c>
      <c r="AG698" s="16" t="str">
        <f aca="false">DATA!K698</f>
        <v>D</v>
      </c>
      <c r="AH698" s="18" t="n">
        <f aca="false">IF(AE698&gt;=PARAMETER!$B$12,1,0)</f>
        <v>1</v>
      </c>
      <c r="AI698" s="18" t="n">
        <f aca="false">IF(AF698&gt;=PARAMETER!$B$13,1,0)</f>
        <v>1</v>
      </c>
      <c r="AJ698" s="18" t="n">
        <f aca="false">IF(AND(AH698=1,AI698=1),1,0)</f>
        <v>1</v>
      </c>
    </row>
    <row r="699" customFormat="false" ht="15" hidden="false" customHeight="false" outlineLevel="0" collapsed="false">
      <c r="A699" s="16" t="str">
        <f aca="false">DATA!A699</f>
        <v>ITM10697</v>
      </c>
      <c r="B699" s="16" t="str">
        <f aca="false">DATA!B699</f>
        <v>Apparel</v>
      </c>
      <c r="C699" s="17" t="n">
        <f aca="false">DATA!C699</f>
        <v>200</v>
      </c>
      <c r="D699" s="17" t="n">
        <f aca="false">DATA!D699</f>
        <v>91</v>
      </c>
      <c r="E699" s="18" t="n">
        <f aca="false">DATA!F699</f>
        <v>7</v>
      </c>
      <c r="F699" s="19" t="n">
        <f aca="false">DATA!G699</f>
        <v>16.53</v>
      </c>
      <c r="G699" s="19" t="n">
        <f aca="false">DATA!H699</f>
        <v>9.8</v>
      </c>
      <c r="H699" s="18" t="n">
        <f aca="false">DATA!E699</f>
        <v>11</v>
      </c>
      <c r="I699" s="20" t="n">
        <f aca="false">F699*E699</f>
        <v>115.71</v>
      </c>
      <c r="J699" s="20" t="n">
        <f aca="false">PARAMETER!$B$4*G699*SQRT(E699)</f>
        <v>42.6483616721588</v>
      </c>
      <c r="K699" s="20" t="n">
        <f aca="false">I699+J699</f>
        <v>158.358361672159</v>
      </c>
      <c r="L699" s="20" t="n">
        <f aca="false">K699+F699*H699</f>
        <v>340.188361672159</v>
      </c>
      <c r="M699" s="16" t="str">
        <f aca="false">IF(C699&lt;=K699,"REORDER",IF(C699&gt;L699,"OVERSTOCK","OK"))</f>
        <v>OK</v>
      </c>
      <c r="N699" s="16" t="str">
        <f aca="false">IF(C699&lt;=D699,"REORDER","OK")</f>
        <v>OK</v>
      </c>
      <c r="O699" s="18" t="n">
        <f aca="false">IF(D699&lt;I699,1,0)</f>
        <v>1</v>
      </c>
      <c r="P699" s="20" t="n">
        <f aca="false">C699/F699</f>
        <v>12.0992135511192</v>
      </c>
      <c r="Q699" s="19" t="n">
        <f aca="false">DATA!N699</f>
        <v>35.2</v>
      </c>
      <c r="R699" s="19" t="n">
        <f aca="false">DATA!O699</f>
        <v>0.61</v>
      </c>
      <c r="S699" s="17" t="n">
        <f aca="false">C699*Q699</f>
        <v>7040</v>
      </c>
      <c r="T699" s="19" t="n">
        <f aca="false">C699*R699</f>
        <v>122</v>
      </c>
      <c r="U699" s="20" t="n">
        <f aca="false">MAX(0,C699-L699)</f>
        <v>0</v>
      </c>
      <c r="V699" s="17" t="n">
        <f aca="false">U699*Q699</f>
        <v>0</v>
      </c>
      <c r="W699" s="19" t="n">
        <f aca="false">U699*R699</f>
        <v>0</v>
      </c>
      <c r="X699" s="20" t="n">
        <f aca="false">MAX(0,K699-C699)</f>
        <v>0</v>
      </c>
      <c r="Y699" s="17" t="n">
        <f aca="false">F699*PARAMETER!$B$5*Q699</f>
        <v>212377.44</v>
      </c>
      <c r="Z699" s="21" t="n">
        <f aca="false">SUMIF($Y$2:$Y$3205,"&gt;="&amp;Y699)/SUM($Y$2:$Y$3205)</f>
        <v>0.981018836150564</v>
      </c>
      <c r="AA699" s="16" t="str">
        <f aca="false">IF(Z699&lt;=PARAMETER!$B$7,"A",IF(Z699&lt;=PARAMETER!$B$8,"B","C"))</f>
        <v>C</v>
      </c>
      <c r="AB699" s="22" t="n">
        <f aca="false">G699/F699</f>
        <v>0.59286146400484</v>
      </c>
      <c r="AC699" s="16" t="str">
        <f aca="false">IF(AB699&lt;=PARAMETER!$B$9,"X",IF(AB699&lt;=PARAMETER!$B$10,"Y","Z"))</f>
        <v>Z</v>
      </c>
      <c r="AD699" s="16" t="str">
        <f aca="false">AA699&amp;AC699</f>
        <v>CZ</v>
      </c>
      <c r="AE699" s="22" t="n">
        <f aca="false">DATA!I699</f>
        <v>0.3</v>
      </c>
      <c r="AF699" s="18" t="n">
        <f aca="false">DATA!L699</f>
        <v>179</v>
      </c>
      <c r="AG699" s="16" t="str">
        <f aca="false">DATA!K699</f>
        <v>B</v>
      </c>
      <c r="AH699" s="18" t="n">
        <f aca="false">IF(AE699&gt;=PARAMETER!$B$12,1,0)</f>
        <v>0</v>
      </c>
      <c r="AI699" s="18" t="n">
        <f aca="false">IF(AF699&gt;=PARAMETER!$B$13,1,0)</f>
        <v>1</v>
      </c>
      <c r="AJ699" s="18" t="n">
        <f aca="false">IF(AND(AH699=1,AI699=1),1,0)</f>
        <v>0</v>
      </c>
    </row>
    <row r="700" customFormat="false" ht="15" hidden="false" customHeight="false" outlineLevel="0" collapsed="false">
      <c r="A700" s="16" t="str">
        <f aca="false">DATA!A700</f>
        <v>ITM10698</v>
      </c>
      <c r="B700" s="16" t="str">
        <f aca="false">DATA!B700</f>
        <v>Apparel</v>
      </c>
      <c r="C700" s="17" t="n">
        <f aca="false">DATA!C700</f>
        <v>267</v>
      </c>
      <c r="D700" s="17" t="n">
        <f aca="false">DATA!D700</f>
        <v>36</v>
      </c>
      <c r="E700" s="18" t="n">
        <f aca="false">DATA!F700</f>
        <v>7</v>
      </c>
      <c r="F700" s="19" t="n">
        <f aca="false">DATA!G700</f>
        <v>35.51</v>
      </c>
      <c r="G700" s="19" t="n">
        <f aca="false">DATA!H700</f>
        <v>3.97</v>
      </c>
      <c r="H700" s="18" t="n">
        <f aca="false">DATA!E700</f>
        <v>10</v>
      </c>
      <c r="I700" s="20" t="n">
        <f aca="false">F700*E700</f>
        <v>248.57</v>
      </c>
      <c r="J700" s="20" t="n">
        <f aca="false">PARAMETER!$B$4*G700*SQRT(E700)</f>
        <v>17.2769383508643</v>
      </c>
      <c r="K700" s="20" t="n">
        <f aca="false">I700+J700</f>
        <v>265.846938350864</v>
      </c>
      <c r="L700" s="20" t="n">
        <f aca="false">K700+F700*H700</f>
        <v>620.946938350864</v>
      </c>
      <c r="M700" s="16" t="str">
        <f aca="false">IF(C700&lt;=K700,"REORDER",IF(C700&gt;L700,"OVERSTOCK","OK"))</f>
        <v>OK</v>
      </c>
      <c r="N700" s="16" t="str">
        <f aca="false">IF(C700&lt;=D700,"REORDER","OK")</f>
        <v>OK</v>
      </c>
      <c r="O700" s="18" t="n">
        <f aca="false">IF(D700&lt;I700,1,0)</f>
        <v>1</v>
      </c>
      <c r="P700" s="20" t="n">
        <f aca="false">C700/F700</f>
        <v>7.51900872993523</v>
      </c>
      <c r="Q700" s="19" t="n">
        <f aca="false">DATA!N700</f>
        <v>60.44</v>
      </c>
      <c r="R700" s="19" t="n">
        <f aca="false">DATA!O700</f>
        <v>0.77</v>
      </c>
      <c r="S700" s="17" t="n">
        <f aca="false">C700*Q700</f>
        <v>16137.48</v>
      </c>
      <c r="T700" s="19" t="n">
        <f aca="false">C700*R700</f>
        <v>205.59</v>
      </c>
      <c r="U700" s="20" t="n">
        <f aca="false">MAX(0,C700-L700)</f>
        <v>0</v>
      </c>
      <c r="V700" s="17" t="n">
        <f aca="false">U700*Q700</f>
        <v>0</v>
      </c>
      <c r="W700" s="19" t="n">
        <f aca="false">U700*R700</f>
        <v>0</v>
      </c>
      <c r="X700" s="20" t="n">
        <f aca="false">MAX(0,K700-C700)</f>
        <v>0</v>
      </c>
      <c r="Y700" s="17" t="n">
        <f aca="false">F700*PARAMETER!$B$5*Q700</f>
        <v>783371.906</v>
      </c>
      <c r="Z700" s="21" t="n">
        <f aca="false">SUMIF($Y$2:$Y$3205,"&gt;="&amp;Y700)/SUM($Y$2:$Y$3205)</f>
        <v>0.815490140559821</v>
      </c>
      <c r="AA700" s="16" t="str">
        <f aca="false">IF(Z700&lt;=PARAMETER!$B$7,"A",IF(Z700&lt;=PARAMETER!$B$8,"B","C"))</f>
        <v>B</v>
      </c>
      <c r="AB700" s="22" t="n">
        <f aca="false">G700/F700</f>
        <v>0.111799493100535</v>
      </c>
      <c r="AC700" s="16" t="str">
        <f aca="false">IF(AB700&lt;=PARAMETER!$B$9,"X",IF(AB700&lt;=PARAMETER!$B$10,"Y","Z"))</f>
        <v>X</v>
      </c>
      <c r="AD700" s="16" t="str">
        <f aca="false">AA700&amp;AC700</f>
        <v>BX</v>
      </c>
      <c r="AE700" s="22" t="n">
        <f aca="false">DATA!I700</f>
        <v>0.82</v>
      </c>
      <c r="AF700" s="18" t="n">
        <f aca="false">DATA!L700</f>
        <v>10</v>
      </c>
      <c r="AG700" s="16" t="str">
        <f aca="false">DATA!K700</f>
        <v>B</v>
      </c>
      <c r="AH700" s="18" t="n">
        <f aca="false">IF(AE700&gt;=PARAMETER!$B$12,1,0)</f>
        <v>1</v>
      </c>
      <c r="AI700" s="18" t="n">
        <f aca="false">IF(AF700&gt;=PARAMETER!$B$13,1,0)</f>
        <v>0</v>
      </c>
      <c r="AJ700" s="18" t="n">
        <f aca="false">IF(AND(AH700=1,AI700=1),1,0)</f>
        <v>0</v>
      </c>
    </row>
    <row r="701" customFormat="false" ht="15" hidden="false" customHeight="false" outlineLevel="0" collapsed="false">
      <c r="A701" s="16" t="str">
        <f aca="false">DATA!A701</f>
        <v>ITM10699</v>
      </c>
      <c r="B701" s="16" t="str">
        <f aca="false">DATA!B701</f>
        <v>Apparel</v>
      </c>
      <c r="C701" s="17" t="n">
        <f aca="false">DATA!C701</f>
        <v>135</v>
      </c>
      <c r="D701" s="17" t="n">
        <f aca="false">DATA!D701</f>
        <v>52</v>
      </c>
      <c r="E701" s="18" t="n">
        <f aca="false">DATA!F701</f>
        <v>8</v>
      </c>
      <c r="F701" s="19" t="n">
        <f aca="false">DATA!G701</f>
        <v>13.39</v>
      </c>
      <c r="G701" s="19" t="n">
        <f aca="false">DATA!H701</f>
        <v>4.85</v>
      </c>
      <c r="H701" s="18" t="n">
        <f aca="false">DATA!E701</f>
        <v>8</v>
      </c>
      <c r="I701" s="20" t="n">
        <f aca="false">F701*E701</f>
        <v>107.12</v>
      </c>
      <c r="J701" s="20" t="n">
        <f aca="false">PARAMETER!$B$4*G701*SQRT(E701)</f>
        <v>22.5638907813275</v>
      </c>
      <c r="K701" s="20" t="n">
        <f aca="false">I701+J701</f>
        <v>129.683890781327</v>
      </c>
      <c r="L701" s="20" t="n">
        <f aca="false">K701+F701*H701</f>
        <v>236.803890781327</v>
      </c>
      <c r="M701" s="16" t="str">
        <f aca="false">IF(C701&lt;=K701,"REORDER",IF(C701&gt;L701,"OVERSTOCK","OK"))</f>
        <v>OK</v>
      </c>
      <c r="N701" s="16" t="str">
        <f aca="false">IF(C701&lt;=D701,"REORDER","OK")</f>
        <v>OK</v>
      </c>
      <c r="O701" s="18" t="n">
        <f aca="false">IF(D701&lt;I701,1,0)</f>
        <v>1</v>
      </c>
      <c r="P701" s="20" t="n">
        <f aca="false">C701/F701</f>
        <v>10.0821508588499</v>
      </c>
      <c r="Q701" s="19" t="n">
        <f aca="false">DATA!N701</f>
        <v>14.98</v>
      </c>
      <c r="R701" s="19" t="n">
        <f aca="false">DATA!O701</f>
        <v>0.71</v>
      </c>
      <c r="S701" s="17" t="n">
        <f aca="false">C701*Q701</f>
        <v>2022.3</v>
      </c>
      <c r="T701" s="19" t="n">
        <f aca="false">C701*R701</f>
        <v>95.85</v>
      </c>
      <c r="U701" s="20" t="n">
        <f aca="false">MAX(0,C701-L701)</f>
        <v>0</v>
      </c>
      <c r="V701" s="17" t="n">
        <f aca="false">U701*Q701</f>
        <v>0</v>
      </c>
      <c r="W701" s="19" t="n">
        <f aca="false">U701*R701</f>
        <v>0</v>
      </c>
      <c r="X701" s="20" t="n">
        <f aca="false">MAX(0,K701-C701)</f>
        <v>0</v>
      </c>
      <c r="Y701" s="17" t="n">
        <f aca="false">F701*PARAMETER!$B$5*Q701</f>
        <v>73212.503</v>
      </c>
      <c r="Z701" s="21" t="n">
        <f aca="false">SUMIF($Y$2:$Y$3205,"&gt;="&amp;Y701)/SUM($Y$2:$Y$3205)</f>
        <v>0.998153473403225</v>
      </c>
      <c r="AA701" s="16" t="str">
        <f aca="false">IF(Z701&lt;=PARAMETER!$B$7,"A",IF(Z701&lt;=PARAMETER!$B$8,"B","C"))</f>
        <v>C</v>
      </c>
      <c r="AB701" s="22" t="n">
        <f aca="false">G701/F701</f>
        <v>0.362210604929052</v>
      </c>
      <c r="AC701" s="16" t="str">
        <f aca="false">IF(AB701&lt;=PARAMETER!$B$9,"X",IF(AB701&lt;=PARAMETER!$B$10,"Y","Z"))</f>
        <v>Y</v>
      </c>
      <c r="AD701" s="16" t="str">
        <f aca="false">AA701&amp;AC701</f>
        <v>CY</v>
      </c>
      <c r="AE701" s="22" t="n">
        <f aca="false">DATA!I701</f>
        <v>0.27</v>
      </c>
      <c r="AF701" s="18" t="n">
        <f aca="false">DATA!L701</f>
        <v>32</v>
      </c>
      <c r="AG701" s="16" t="str">
        <f aca="false">DATA!K701</f>
        <v>B</v>
      </c>
      <c r="AH701" s="18" t="n">
        <f aca="false">IF(AE701&gt;=PARAMETER!$B$12,1,0)</f>
        <v>0</v>
      </c>
      <c r="AI701" s="18" t="n">
        <f aca="false">IF(AF701&gt;=PARAMETER!$B$13,1,0)</f>
        <v>0</v>
      </c>
      <c r="AJ701" s="18" t="n">
        <f aca="false">IF(AND(AH701=1,AI701=1),1,0)</f>
        <v>0</v>
      </c>
    </row>
    <row r="702" customFormat="false" ht="15" hidden="false" customHeight="false" outlineLevel="0" collapsed="false">
      <c r="A702" s="16" t="str">
        <f aca="false">DATA!A702</f>
        <v>ITM10700</v>
      </c>
      <c r="B702" s="16" t="str">
        <f aca="false">DATA!B702</f>
        <v>Groceries</v>
      </c>
      <c r="C702" s="17" t="n">
        <f aca="false">DATA!C702</f>
        <v>298</v>
      </c>
      <c r="D702" s="17" t="n">
        <f aca="false">DATA!D702</f>
        <v>68</v>
      </c>
      <c r="E702" s="18" t="n">
        <f aca="false">DATA!F702</f>
        <v>9</v>
      </c>
      <c r="F702" s="19" t="n">
        <f aca="false">DATA!G702</f>
        <v>38.18</v>
      </c>
      <c r="G702" s="19" t="n">
        <f aca="false">DATA!H702</f>
        <v>7.65</v>
      </c>
      <c r="H702" s="18" t="n">
        <f aca="false">DATA!E702</f>
        <v>6</v>
      </c>
      <c r="I702" s="20" t="n">
        <f aca="false">F702*E702</f>
        <v>343.62</v>
      </c>
      <c r="J702" s="20" t="n">
        <f aca="false">PARAMETER!$B$4*G702*SQRT(E702)</f>
        <v>37.7493907385363</v>
      </c>
      <c r="K702" s="20" t="n">
        <f aca="false">I702+J702</f>
        <v>381.369390738536</v>
      </c>
      <c r="L702" s="20" t="n">
        <f aca="false">K702+F702*H702</f>
        <v>610.449390738536</v>
      </c>
      <c r="M702" s="16" t="str">
        <f aca="false">IF(C702&lt;=K702,"REORDER",IF(C702&gt;L702,"OVERSTOCK","OK"))</f>
        <v>REORDER</v>
      </c>
      <c r="N702" s="16" t="str">
        <f aca="false">IF(C702&lt;=D702,"REORDER","OK")</f>
        <v>OK</v>
      </c>
      <c r="O702" s="18" t="n">
        <f aca="false">IF(D702&lt;I702,1,0)</f>
        <v>1</v>
      </c>
      <c r="P702" s="20" t="n">
        <f aca="false">C702/F702</f>
        <v>7.80513357778942</v>
      </c>
      <c r="Q702" s="19" t="n">
        <f aca="false">DATA!N702</f>
        <v>83.37</v>
      </c>
      <c r="R702" s="19" t="n">
        <f aca="false">DATA!O702</f>
        <v>1.05</v>
      </c>
      <c r="S702" s="17" t="n">
        <f aca="false">C702*Q702</f>
        <v>24844.26</v>
      </c>
      <c r="T702" s="19" t="n">
        <f aca="false">C702*R702</f>
        <v>312.9</v>
      </c>
      <c r="U702" s="20" t="n">
        <f aca="false">MAX(0,C702-L702)</f>
        <v>0</v>
      </c>
      <c r="V702" s="17" t="n">
        <f aca="false">U702*Q702</f>
        <v>0</v>
      </c>
      <c r="W702" s="19" t="n">
        <f aca="false">U702*R702</f>
        <v>0</v>
      </c>
      <c r="X702" s="20" t="n">
        <f aca="false">MAX(0,K702-C702)</f>
        <v>83.3693907385363</v>
      </c>
      <c r="Y702" s="17" t="n">
        <f aca="false">F702*PARAMETER!$B$5*Q702</f>
        <v>1161819.309</v>
      </c>
      <c r="Z702" s="21" t="n">
        <f aca="false">SUMIF($Y$2:$Y$3205,"&gt;="&amp;Y702)/SUM($Y$2:$Y$3205)</f>
        <v>0.660660794509098</v>
      </c>
      <c r="AA702" s="16" t="str">
        <f aca="false">IF(Z702&lt;=PARAMETER!$B$7,"A",IF(Z702&lt;=PARAMETER!$B$8,"B","C"))</f>
        <v>A</v>
      </c>
      <c r="AB702" s="22" t="n">
        <f aca="false">G702/F702</f>
        <v>0.200366684127816</v>
      </c>
      <c r="AC702" s="16" t="str">
        <f aca="false">IF(AB702&lt;=PARAMETER!$B$9,"X",IF(AB702&lt;=PARAMETER!$B$10,"Y","Z"))</f>
        <v>X</v>
      </c>
      <c r="AD702" s="16" t="str">
        <f aca="false">AA702&amp;AC702</f>
        <v>AX</v>
      </c>
      <c r="AE702" s="22" t="n">
        <f aca="false">DATA!I702</f>
        <v>0.75</v>
      </c>
      <c r="AF702" s="18" t="n">
        <f aca="false">DATA!L702</f>
        <v>116</v>
      </c>
      <c r="AG702" s="16" t="str">
        <f aca="false">DATA!K702</f>
        <v>C</v>
      </c>
      <c r="AH702" s="18" t="n">
        <f aca="false">IF(AE702&gt;=PARAMETER!$B$12,1,0)</f>
        <v>0</v>
      </c>
      <c r="AI702" s="18" t="n">
        <f aca="false">IF(AF702&gt;=PARAMETER!$B$13,1,0)</f>
        <v>1</v>
      </c>
      <c r="AJ702" s="18" t="n">
        <f aca="false">IF(AND(AH702=1,AI702=1),1,0)</f>
        <v>0</v>
      </c>
    </row>
    <row r="703" customFormat="false" ht="15" hidden="false" customHeight="false" outlineLevel="0" collapsed="false">
      <c r="A703" s="16" t="str">
        <f aca="false">DATA!A703</f>
        <v>ITM10701</v>
      </c>
      <c r="B703" s="16" t="str">
        <f aca="false">DATA!B703</f>
        <v>Groceries</v>
      </c>
      <c r="C703" s="17" t="n">
        <f aca="false">DATA!C703</f>
        <v>384</v>
      </c>
      <c r="D703" s="17" t="n">
        <f aca="false">DATA!D703</f>
        <v>41</v>
      </c>
      <c r="E703" s="18" t="n">
        <f aca="false">DATA!F703</f>
        <v>6</v>
      </c>
      <c r="F703" s="19" t="n">
        <f aca="false">DATA!G703</f>
        <v>28.49</v>
      </c>
      <c r="G703" s="19" t="n">
        <f aca="false">DATA!H703</f>
        <v>8.03</v>
      </c>
      <c r="H703" s="18" t="n">
        <f aca="false">DATA!E703</f>
        <v>3</v>
      </c>
      <c r="I703" s="20" t="n">
        <f aca="false">F703*E703</f>
        <v>170.94</v>
      </c>
      <c r="J703" s="20" t="n">
        <f aca="false">PARAMETER!$B$4*G703*SQRT(E703)</f>
        <v>32.3532882634066</v>
      </c>
      <c r="K703" s="20" t="n">
        <f aca="false">I703+J703</f>
        <v>203.293288263407</v>
      </c>
      <c r="L703" s="20" t="n">
        <f aca="false">K703+F703*H703</f>
        <v>288.763288263407</v>
      </c>
      <c r="M703" s="16" t="str">
        <f aca="false">IF(C703&lt;=K703,"REORDER",IF(C703&gt;L703,"OVERSTOCK","OK"))</f>
        <v>OVERSTOCK</v>
      </c>
      <c r="N703" s="16" t="str">
        <f aca="false">IF(C703&lt;=D703,"REORDER","OK")</f>
        <v>OK</v>
      </c>
      <c r="O703" s="18" t="n">
        <f aca="false">IF(D703&lt;I703,1,0)</f>
        <v>1</v>
      </c>
      <c r="P703" s="20" t="n">
        <f aca="false">C703/F703</f>
        <v>13.4784134784135</v>
      </c>
      <c r="Q703" s="19" t="n">
        <f aca="false">DATA!N703</f>
        <v>106.81</v>
      </c>
      <c r="R703" s="19" t="n">
        <f aca="false">DATA!O703</f>
        <v>1.1</v>
      </c>
      <c r="S703" s="17" t="n">
        <f aca="false">C703*Q703</f>
        <v>41015.04</v>
      </c>
      <c r="T703" s="19" t="n">
        <f aca="false">C703*R703</f>
        <v>422.4</v>
      </c>
      <c r="U703" s="20" t="n">
        <f aca="false">MAX(0,C703-L703)</f>
        <v>95.2367117365934</v>
      </c>
      <c r="V703" s="17" t="n">
        <f aca="false">U703*Q703</f>
        <v>10172.2331805855</v>
      </c>
      <c r="W703" s="19" t="n">
        <f aca="false">U703*R703</f>
        <v>104.760382910253</v>
      </c>
      <c r="X703" s="20" t="n">
        <f aca="false">MAX(0,K703-C703)</f>
        <v>0</v>
      </c>
      <c r="Y703" s="17" t="n">
        <f aca="false">F703*PARAMETER!$B$5*Q703</f>
        <v>1110701.1685</v>
      </c>
      <c r="Z703" s="21" t="n">
        <f aca="false">SUMIF($Y$2:$Y$3205,"&gt;="&amp;Y703)/SUM($Y$2:$Y$3205)</f>
        <v>0.681729259656205</v>
      </c>
      <c r="AA703" s="16" t="str">
        <f aca="false">IF(Z703&lt;=PARAMETER!$B$7,"A",IF(Z703&lt;=PARAMETER!$B$8,"B","C"))</f>
        <v>A</v>
      </c>
      <c r="AB703" s="22" t="n">
        <f aca="false">G703/F703</f>
        <v>0.281853281853282</v>
      </c>
      <c r="AC703" s="16" t="str">
        <f aca="false">IF(AB703&lt;=PARAMETER!$B$9,"X",IF(AB703&lt;=PARAMETER!$B$10,"Y","Z"))</f>
        <v>Y</v>
      </c>
      <c r="AD703" s="16" t="str">
        <f aca="false">AA703&amp;AC703</f>
        <v>AY</v>
      </c>
      <c r="AE703" s="22" t="n">
        <f aca="false">DATA!I703</f>
        <v>0.4</v>
      </c>
      <c r="AF703" s="18" t="n">
        <f aca="false">DATA!L703</f>
        <v>122</v>
      </c>
      <c r="AG703" s="16" t="str">
        <f aca="false">DATA!K703</f>
        <v>D</v>
      </c>
      <c r="AH703" s="18" t="n">
        <f aca="false">IF(AE703&gt;=PARAMETER!$B$12,1,0)</f>
        <v>0</v>
      </c>
      <c r="AI703" s="18" t="n">
        <f aca="false">IF(AF703&gt;=PARAMETER!$B$13,1,0)</f>
        <v>1</v>
      </c>
      <c r="AJ703" s="18" t="n">
        <f aca="false">IF(AND(AH703=1,AI703=1),1,0)</f>
        <v>0</v>
      </c>
    </row>
    <row r="704" customFormat="false" ht="15" hidden="false" customHeight="false" outlineLevel="0" collapsed="false">
      <c r="A704" s="16" t="str">
        <f aca="false">DATA!A704</f>
        <v>ITM10702</v>
      </c>
      <c r="B704" s="16" t="str">
        <f aca="false">DATA!B704</f>
        <v>Apparel</v>
      </c>
      <c r="C704" s="17" t="n">
        <f aca="false">DATA!C704</f>
        <v>88</v>
      </c>
      <c r="D704" s="17" t="n">
        <f aca="false">DATA!D704</f>
        <v>42</v>
      </c>
      <c r="E704" s="18" t="n">
        <f aca="false">DATA!F704</f>
        <v>8</v>
      </c>
      <c r="F704" s="19" t="n">
        <f aca="false">DATA!G704</f>
        <v>15.71</v>
      </c>
      <c r="G704" s="19" t="n">
        <f aca="false">DATA!H704</f>
        <v>2.71</v>
      </c>
      <c r="H704" s="18" t="n">
        <f aca="false">DATA!E704</f>
        <v>8</v>
      </c>
      <c r="I704" s="20" t="n">
        <f aca="false">F704*E704</f>
        <v>125.68</v>
      </c>
      <c r="J704" s="20" t="n">
        <f aca="false">PARAMETER!$B$4*G704*SQRT(E704)</f>
        <v>12.6078647458551</v>
      </c>
      <c r="K704" s="20" t="n">
        <f aca="false">I704+J704</f>
        <v>138.287864745855</v>
      </c>
      <c r="L704" s="20" t="n">
        <f aca="false">K704+F704*H704</f>
        <v>263.967864745855</v>
      </c>
      <c r="M704" s="16" t="str">
        <f aca="false">IF(C704&lt;=K704,"REORDER",IF(C704&gt;L704,"OVERSTOCK","OK"))</f>
        <v>REORDER</v>
      </c>
      <c r="N704" s="16" t="str">
        <f aca="false">IF(C704&lt;=D704,"REORDER","OK")</f>
        <v>OK</v>
      </c>
      <c r="O704" s="18" t="n">
        <f aca="false">IF(D704&lt;I704,1,0)</f>
        <v>1</v>
      </c>
      <c r="P704" s="20" t="n">
        <f aca="false">C704/F704</f>
        <v>5.60152768936983</v>
      </c>
      <c r="Q704" s="19" t="n">
        <f aca="false">DATA!N704</f>
        <v>189.73</v>
      </c>
      <c r="R704" s="19" t="n">
        <f aca="false">DATA!O704</f>
        <v>0.85</v>
      </c>
      <c r="S704" s="17" t="n">
        <f aca="false">C704*Q704</f>
        <v>16696.24</v>
      </c>
      <c r="T704" s="19" t="n">
        <f aca="false">C704*R704</f>
        <v>74.8</v>
      </c>
      <c r="U704" s="20" t="n">
        <f aca="false">MAX(0,C704-L704)</f>
        <v>0</v>
      </c>
      <c r="V704" s="17" t="n">
        <f aca="false">U704*Q704</f>
        <v>0</v>
      </c>
      <c r="W704" s="19" t="n">
        <f aca="false">U704*R704</f>
        <v>0</v>
      </c>
      <c r="X704" s="20" t="n">
        <f aca="false">MAX(0,K704-C704)</f>
        <v>50.2878647458551</v>
      </c>
      <c r="Y704" s="17" t="n">
        <f aca="false">F704*PARAMETER!$B$5*Q704</f>
        <v>1087940.2795</v>
      </c>
      <c r="Z704" s="21" t="n">
        <f aca="false">SUMIF($Y$2:$Y$3205,"&gt;="&amp;Y704)/SUM($Y$2:$Y$3205)</f>
        <v>0.689083034664457</v>
      </c>
      <c r="AA704" s="16" t="str">
        <f aca="false">IF(Z704&lt;=PARAMETER!$B$7,"A",IF(Z704&lt;=PARAMETER!$B$8,"B","C"))</f>
        <v>A</v>
      </c>
      <c r="AB704" s="22" t="n">
        <f aca="false">G704/F704</f>
        <v>0.172501591343094</v>
      </c>
      <c r="AC704" s="16" t="str">
        <f aca="false">IF(AB704&lt;=PARAMETER!$B$9,"X",IF(AB704&lt;=PARAMETER!$B$10,"Y","Z"))</f>
        <v>X</v>
      </c>
      <c r="AD704" s="16" t="str">
        <f aca="false">AA704&amp;AC704</f>
        <v>AX</v>
      </c>
      <c r="AE704" s="22" t="n">
        <f aca="false">DATA!I704</f>
        <v>0.62</v>
      </c>
      <c r="AF704" s="18" t="n">
        <f aca="false">DATA!L704</f>
        <v>161</v>
      </c>
      <c r="AG704" s="16" t="str">
        <f aca="false">DATA!K704</f>
        <v>B</v>
      </c>
      <c r="AH704" s="18" t="n">
        <f aca="false">IF(AE704&gt;=PARAMETER!$B$12,1,0)</f>
        <v>0</v>
      </c>
      <c r="AI704" s="18" t="n">
        <f aca="false">IF(AF704&gt;=PARAMETER!$B$13,1,0)</f>
        <v>1</v>
      </c>
      <c r="AJ704" s="18" t="n">
        <f aca="false">IF(AND(AH704=1,AI704=1),1,0)</f>
        <v>0</v>
      </c>
    </row>
    <row r="705" customFormat="false" ht="15" hidden="false" customHeight="false" outlineLevel="0" collapsed="false">
      <c r="A705" s="16" t="str">
        <f aca="false">DATA!A705</f>
        <v>ITM10703</v>
      </c>
      <c r="B705" s="16" t="str">
        <f aca="false">DATA!B705</f>
        <v>Pharma</v>
      </c>
      <c r="C705" s="17" t="n">
        <f aca="false">DATA!C705</f>
        <v>370</v>
      </c>
      <c r="D705" s="17" t="n">
        <f aca="false">DATA!D705</f>
        <v>37</v>
      </c>
      <c r="E705" s="18" t="n">
        <f aca="false">DATA!F705</f>
        <v>3</v>
      </c>
      <c r="F705" s="19" t="n">
        <f aca="false">DATA!G705</f>
        <v>20.61</v>
      </c>
      <c r="G705" s="19" t="n">
        <f aca="false">DATA!H705</f>
        <v>9.33</v>
      </c>
      <c r="H705" s="18" t="n">
        <f aca="false">DATA!E705</f>
        <v>5</v>
      </c>
      <c r="I705" s="20" t="n">
        <f aca="false">F705*E705</f>
        <v>61.83</v>
      </c>
      <c r="J705" s="20" t="n">
        <f aca="false">PARAMETER!$B$4*G705*SQRT(E705)</f>
        <v>26.5808905935</v>
      </c>
      <c r="K705" s="20" t="n">
        <f aca="false">I705+J705</f>
        <v>88.4108905935</v>
      </c>
      <c r="L705" s="20" t="n">
        <f aca="false">K705+F705*H705</f>
        <v>191.4608905935</v>
      </c>
      <c r="M705" s="16" t="str">
        <f aca="false">IF(C705&lt;=K705,"REORDER",IF(C705&gt;L705,"OVERSTOCK","OK"))</f>
        <v>OVERSTOCK</v>
      </c>
      <c r="N705" s="16" t="str">
        <f aca="false">IF(C705&lt;=D705,"REORDER","OK")</f>
        <v>OK</v>
      </c>
      <c r="O705" s="18" t="n">
        <f aca="false">IF(D705&lt;I705,1,0)</f>
        <v>1</v>
      </c>
      <c r="P705" s="20" t="n">
        <f aca="false">C705/F705</f>
        <v>17.9524502668607</v>
      </c>
      <c r="Q705" s="19" t="n">
        <f aca="false">DATA!N705</f>
        <v>109.23</v>
      </c>
      <c r="R705" s="19" t="n">
        <f aca="false">DATA!O705</f>
        <v>0.73</v>
      </c>
      <c r="S705" s="17" t="n">
        <f aca="false">C705*Q705</f>
        <v>40415.1</v>
      </c>
      <c r="T705" s="19" t="n">
        <f aca="false">C705*R705</f>
        <v>270.1</v>
      </c>
      <c r="U705" s="20" t="n">
        <f aca="false">MAX(0,C705-L705)</f>
        <v>178.5391094065</v>
      </c>
      <c r="V705" s="17" t="n">
        <f aca="false">U705*Q705</f>
        <v>19501.826920472</v>
      </c>
      <c r="W705" s="19" t="n">
        <f aca="false">U705*R705</f>
        <v>130.333549866745</v>
      </c>
      <c r="X705" s="20" t="n">
        <f aca="false">MAX(0,K705-C705)</f>
        <v>0</v>
      </c>
      <c r="Y705" s="17" t="n">
        <f aca="false">F705*PARAMETER!$B$5*Q705</f>
        <v>821699.0595</v>
      </c>
      <c r="Z705" s="21" t="n">
        <f aca="false">SUMIF($Y$2:$Y$3205,"&gt;="&amp;Y705)/SUM($Y$2:$Y$3205)</f>
        <v>0.804765329599962</v>
      </c>
      <c r="AA705" s="16" t="str">
        <f aca="false">IF(Z705&lt;=PARAMETER!$B$7,"A",IF(Z705&lt;=PARAMETER!$B$8,"B","C"))</f>
        <v>B</v>
      </c>
      <c r="AB705" s="22" t="n">
        <f aca="false">G705/F705</f>
        <v>0.452692867540029</v>
      </c>
      <c r="AC705" s="16" t="str">
        <f aca="false">IF(AB705&lt;=PARAMETER!$B$9,"X",IF(AB705&lt;=PARAMETER!$B$10,"Y","Z"))</f>
        <v>Y</v>
      </c>
      <c r="AD705" s="16" t="str">
        <f aca="false">AA705&amp;AC705</f>
        <v>BY</v>
      </c>
      <c r="AE705" s="22" t="n">
        <f aca="false">DATA!I705</f>
        <v>0.13</v>
      </c>
      <c r="AF705" s="18" t="n">
        <f aca="false">DATA!L705</f>
        <v>98</v>
      </c>
      <c r="AG705" s="16" t="str">
        <f aca="false">DATA!K705</f>
        <v>D</v>
      </c>
      <c r="AH705" s="18" t="n">
        <f aca="false">IF(AE705&gt;=PARAMETER!$B$12,1,0)</f>
        <v>0</v>
      </c>
      <c r="AI705" s="18" t="n">
        <f aca="false">IF(AF705&gt;=PARAMETER!$B$13,1,0)</f>
        <v>1</v>
      </c>
      <c r="AJ705" s="18" t="n">
        <f aca="false">IF(AND(AH705=1,AI705=1),1,0)</f>
        <v>0</v>
      </c>
    </row>
    <row r="706" customFormat="false" ht="15" hidden="false" customHeight="false" outlineLevel="0" collapsed="false">
      <c r="A706" s="16" t="str">
        <f aca="false">DATA!A706</f>
        <v>ITM10704</v>
      </c>
      <c r="B706" s="16" t="str">
        <f aca="false">DATA!B706</f>
        <v>Electronics</v>
      </c>
      <c r="C706" s="17" t="n">
        <f aca="false">DATA!C706</f>
        <v>273</v>
      </c>
      <c r="D706" s="17" t="n">
        <f aca="false">DATA!D706</f>
        <v>64</v>
      </c>
      <c r="E706" s="18" t="n">
        <f aca="false">DATA!F706</f>
        <v>5</v>
      </c>
      <c r="F706" s="19" t="n">
        <f aca="false">DATA!G706</f>
        <v>34.8</v>
      </c>
      <c r="G706" s="19" t="n">
        <f aca="false">DATA!H706</f>
        <v>8.74</v>
      </c>
      <c r="H706" s="18" t="n">
        <f aca="false">DATA!E706</f>
        <v>8</v>
      </c>
      <c r="I706" s="20" t="n">
        <f aca="false">F706*E706</f>
        <v>174</v>
      </c>
      <c r="J706" s="20" t="n">
        <f aca="false">PARAMETER!$B$4*G706*SQRT(E706)</f>
        <v>32.145759530151</v>
      </c>
      <c r="K706" s="20" t="n">
        <f aca="false">I706+J706</f>
        <v>206.145759530151</v>
      </c>
      <c r="L706" s="20" t="n">
        <f aca="false">K706+F706*H706</f>
        <v>484.545759530151</v>
      </c>
      <c r="M706" s="16" t="str">
        <f aca="false">IF(C706&lt;=K706,"REORDER",IF(C706&gt;L706,"OVERSTOCK","OK"))</f>
        <v>OK</v>
      </c>
      <c r="N706" s="16" t="str">
        <f aca="false">IF(C706&lt;=D706,"REORDER","OK")</f>
        <v>OK</v>
      </c>
      <c r="O706" s="18" t="n">
        <f aca="false">IF(D706&lt;I706,1,0)</f>
        <v>1</v>
      </c>
      <c r="P706" s="20" t="n">
        <f aca="false">C706/F706</f>
        <v>7.8448275862069</v>
      </c>
      <c r="Q706" s="19" t="n">
        <f aca="false">DATA!N706</f>
        <v>158.4</v>
      </c>
      <c r="R706" s="19" t="n">
        <f aca="false">DATA!O706</f>
        <v>1.06</v>
      </c>
      <c r="S706" s="17" t="n">
        <f aca="false">C706*Q706</f>
        <v>43243.2</v>
      </c>
      <c r="T706" s="19" t="n">
        <f aca="false">C706*R706</f>
        <v>289.38</v>
      </c>
      <c r="U706" s="20" t="n">
        <f aca="false">MAX(0,C706-L706)</f>
        <v>0</v>
      </c>
      <c r="V706" s="17" t="n">
        <f aca="false">U706*Q706</f>
        <v>0</v>
      </c>
      <c r="W706" s="19" t="n">
        <f aca="false">U706*R706</f>
        <v>0</v>
      </c>
      <c r="X706" s="20" t="n">
        <f aca="false">MAX(0,K706-C706)</f>
        <v>0</v>
      </c>
      <c r="Y706" s="17" t="n">
        <f aca="false">F706*PARAMETER!$B$5*Q706</f>
        <v>2011996.8</v>
      </c>
      <c r="Z706" s="21" t="n">
        <f aca="false">SUMIF($Y$2:$Y$3205,"&gt;="&amp;Y706)/SUM($Y$2:$Y$3205)</f>
        <v>0.330910698744071</v>
      </c>
      <c r="AA706" s="16" t="str">
        <f aca="false">IF(Z706&lt;=PARAMETER!$B$7,"A",IF(Z706&lt;=PARAMETER!$B$8,"B","C"))</f>
        <v>A</v>
      </c>
      <c r="AB706" s="22" t="n">
        <f aca="false">G706/F706</f>
        <v>0.251149425287356</v>
      </c>
      <c r="AC706" s="16" t="str">
        <f aca="false">IF(AB706&lt;=PARAMETER!$B$9,"X",IF(AB706&lt;=PARAMETER!$B$10,"Y","Z"))</f>
        <v>Y</v>
      </c>
      <c r="AD706" s="16" t="str">
        <f aca="false">AA706&amp;AC706</f>
        <v>AY</v>
      </c>
      <c r="AE706" s="22" t="n">
        <f aca="false">DATA!I706</f>
        <v>0.55</v>
      </c>
      <c r="AF706" s="18" t="n">
        <f aca="false">DATA!L706</f>
        <v>144</v>
      </c>
      <c r="AG706" s="16" t="str">
        <f aca="false">DATA!K706</f>
        <v>A</v>
      </c>
      <c r="AH706" s="18" t="n">
        <f aca="false">IF(AE706&gt;=PARAMETER!$B$12,1,0)</f>
        <v>0</v>
      </c>
      <c r="AI706" s="18" t="n">
        <f aca="false">IF(AF706&gt;=PARAMETER!$B$13,1,0)</f>
        <v>1</v>
      </c>
      <c r="AJ706" s="18" t="n">
        <f aca="false">IF(AND(AH706=1,AI706=1),1,0)</f>
        <v>0</v>
      </c>
    </row>
    <row r="707" customFormat="false" ht="15" hidden="false" customHeight="false" outlineLevel="0" collapsed="false">
      <c r="A707" s="16" t="str">
        <f aca="false">DATA!A707</f>
        <v>ITM10705</v>
      </c>
      <c r="B707" s="16" t="str">
        <f aca="false">DATA!B707</f>
        <v>Pharma</v>
      </c>
      <c r="C707" s="17" t="n">
        <f aca="false">DATA!C707</f>
        <v>200</v>
      </c>
      <c r="D707" s="17" t="n">
        <f aca="false">DATA!D707</f>
        <v>69</v>
      </c>
      <c r="E707" s="18" t="n">
        <f aca="false">DATA!F707</f>
        <v>3</v>
      </c>
      <c r="F707" s="19" t="n">
        <f aca="false">DATA!G707</f>
        <v>45.4</v>
      </c>
      <c r="G707" s="19" t="n">
        <f aca="false">DATA!H707</f>
        <v>0.67</v>
      </c>
      <c r="H707" s="18" t="n">
        <f aca="false">DATA!E707</f>
        <v>8</v>
      </c>
      <c r="I707" s="20" t="n">
        <f aca="false">F707*E707</f>
        <v>136.2</v>
      </c>
      <c r="J707" s="20" t="n">
        <f aca="false">PARAMETER!$B$4*G707*SQRT(E707)</f>
        <v>1.90880993543891</v>
      </c>
      <c r="K707" s="20" t="n">
        <f aca="false">I707+J707</f>
        <v>138.108809935439</v>
      </c>
      <c r="L707" s="20" t="n">
        <f aca="false">K707+F707*H707</f>
        <v>501.308809935439</v>
      </c>
      <c r="M707" s="16" t="str">
        <f aca="false">IF(C707&lt;=K707,"REORDER",IF(C707&gt;L707,"OVERSTOCK","OK"))</f>
        <v>OK</v>
      </c>
      <c r="N707" s="16" t="str">
        <f aca="false">IF(C707&lt;=D707,"REORDER","OK")</f>
        <v>OK</v>
      </c>
      <c r="O707" s="18" t="n">
        <f aca="false">IF(D707&lt;I707,1,0)</f>
        <v>1</v>
      </c>
      <c r="P707" s="20" t="n">
        <f aca="false">C707/F707</f>
        <v>4.40528634361234</v>
      </c>
      <c r="Q707" s="19" t="n">
        <f aca="false">DATA!N707</f>
        <v>60.92</v>
      </c>
      <c r="R707" s="19" t="n">
        <f aca="false">DATA!O707</f>
        <v>0.16</v>
      </c>
      <c r="S707" s="17" t="n">
        <f aca="false">C707*Q707</f>
        <v>12184</v>
      </c>
      <c r="T707" s="19" t="n">
        <f aca="false">C707*R707</f>
        <v>32</v>
      </c>
      <c r="U707" s="20" t="n">
        <f aca="false">MAX(0,C707-L707)</f>
        <v>0</v>
      </c>
      <c r="V707" s="17" t="n">
        <f aca="false">U707*Q707</f>
        <v>0</v>
      </c>
      <c r="W707" s="19" t="n">
        <f aca="false">U707*R707</f>
        <v>0</v>
      </c>
      <c r="X707" s="20" t="n">
        <f aca="false">MAX(0,K707-C707)</f>
        <v>0</v>
      </c>
      <c r="Y707" s="17" t="n">
        <f aca="false">F707*PARAMETER!$B$5*Q707</f>
        <v>1009505.32</v>
      </c>
      <c r="Z707" s="21" t="n">
        <f aca="false">SUMIF($Y$2:$Y$3205,"&gt;="&amp;Y707)/SUM($Y$2:$Y$3205)</f>
        <v>0.728452800075317</v>
      </c>
      <c r="AA707" s="16" t="str">
        <f aca="false">IF(Z707&lt;=PARAMETER!$B$7,"A",IF(Z707&lt;=PARAMETER!$B$8,"B","C"))</f>
        <v>A</v>
      </c>
      <c r="AB707" s="22" t="n">
        <f aca="false">G707/F707</f>
        <v>0.0147577092511013</v>
      </c>
      <c r="AC707" s="16" t="str">
        <f aca="false">IF(AB707&lt;=PARAMETER!$B$9,"X",IF(AB707&lt;=PARAMETER!$B$10,"Y","Z"))</f>
        <v>X</v>
      </c>
      <c r="AD707" s="16" t="str">
        <f aca="false">AA707&amp;AC707</f>
        <v>AX</v>
      </c>
      <c r="AE707" s="22" t="n">
        <f aca="false">DATA!I707</f>
        <v>0.23</v>
      </c>
      <c r="AF707" s="18" t="n">
        <f aca="false">DATA!L707</f>
        <v>47</v>
      </c>
      <c r="AG707" s="16" t="str">
        <f aca="false">DATA!K707</f>
        <v>A</v>
      </c>
      <c r="AH707" s="18" t="n">
        <f aca="false">IF(AE707&gt;=PARAMETER!$B$12,1,0)</f>
        <v>0</v>
      </c>
      <c r="AI707" s="18" t="n">
        <f aca="false">IF(AF707&gt;=PARAMETER!$B$13,1,0)</f>
        <v>0</v>
      </c>
      <c r="AJ707" s="18" t="n">
        <f aca="false">IF(AND(AH707=1,AI707=1),1,0)</f>
        <v>0</v>
      </c>
    </row>
    <row r="708" customFormat="false" ht="15" hidden="false" customHeight="false" outlineLevel="0" collapsed="false">
      <c r="A708" s="16" t="str">
        <f aca="false">DATA!A708</f>
        <v>ITM10706</v>
      </c>
      <c r="B708" s="16" t="str">
        <f aca="false">DATA!B708</f>
        <v>Automotive</v>
      </c>
      <c r="C708" s="17" t="n">
        <f aca="false">DATA!C708</f>
        <v>337</v>
      </c>
      <c r="D708" s="17" t="n">
        <f aca="false">DATA!D708</f>
        <v>79</v>
      </c>
      <c r="E708" s="18" t="n">
        <f aca="false">DATA!F708</f>
        <v>3</v>
      </c>
      <c r="F708" s="19" t="n">
        <f aca="false">DATA!G708</f>
        <v>7.41</v>
      </c>
      <c r="G708" s="19" t="n">
        <f aca="false">DATA!H708</f>
        <v>1.72</v>
      </c>
      <c r="H708" s="18" t="n">
        <f aca="false">DATA!E708</f>
        <v>6</v>
      </c>
      <c r="I708" s="20" t="n">
        <f aca="false">F708*E708</f>
        <v>22.23</v>
      </c>
      <c r="J708" s="20" t="n">
        <f aca="false">PARAMETER!$B$4*G708*SQRT(E708)</f>
        <v>4.9002284909775</v>
      </c>
      <c r="K708" s="20" t="n">
        <f aca="false">I708+J708</f>
        <v>27.1302284909775</v>
      </c>
      <c r="L708" s="20" t="n">
        <f aca="false">K708+F708*H708</f>
        <v>71.5902284909775</v>
      </c>
      <c r="M708" s="16" t="str">
        <f aca="false">IF(C708&lt;=K708,"REORDER",IF(C708&gt;L708,"OVERSTOCK","OK"))</f>
        <v>OVERSTOCK</v>
      </c>
      <c r="N708" s="16" t="str">
        <f aca="false">IF(C708&lt;=D708,"REORDER","OK")</f>
        <v>OK</v>
      </c>
      <c r="O708" s="18" t="n">
        <f aca="false">IF(D708&lt;I708,1,0)</f>
        <v>0</v>
      </c>
      <c r="P708" s="20" t="n">
        <f aca="false">C708/F708</f>
        <v>45.4790823211876</v>
      </c>
      <c r="Q708" s="19" t="n">
        <f aca="false">DATA!N708</f>
        <v>39.1</v>
      </c>
      <c r="R708" s="19" t="n">
        <f aca="false">DATA!O708</f>
        <v>1.33</v>
      </c>
      <c r="S708" s="17" t="n">
        <f aca="false">C708*Q708</f>
        <v>13176.7</v>
      </c>
      <c r="T708" s="19" t="n">
        <f aca="false">C708*R708</f>
        <v>448.21</v>
      </c>
      <c r="U708" s="20" t="n">
        <f aca="false">MAX(0,C708-L708)</f>
        <v>265.409771509023</v>
      </c>
      <c r="V708" s="17" t="n">
        <f aca="false">U708*Q708</f>
        <v>10377.5220660028</v>
      </c>
      <c r="W708" s="19" t="n">
        <f aca="false">U708*R708</f>
        <v>352.994996107</v>
      </c>
      <c r="X708" s="20" t="n">
        <f aca="false">MAX(0,K708-C708)</f>
        <v>0</v>
      </c>
      <c r="Y708" s="17" t="n">
        <f aca="false">F708*PARAMETER!$B$5*Q708</f>
        <v>105751.815</v>
      </c>
      <c r="Z708" s="21" t="n">
        <f aca="false">SUMIF($Y$2:$Y$3205,"&gt;="&amp;Y708)/SUM($Y$2:$Y$3205)</f>
        <v>0.995614267729802</v>
      </c>
      <c r="AA708" s="16" t="str">
        <f aca="false">IF(Z708&lt;=PARAMETER!$B$7,"A",IF(Z708&lt;=PARAMETER!$B$8,"B","C"))</f>
        <v>C</v>
      </c>
      <c r="AB708" s="22" t="n">
        <f aca="false">G708/F708</f>
        <v>0.232118758434548</v>
      </c>
      <c r="AC708" s="16" t="str">
        <f aca="false">IF(AB708&lt;=PARAMETER!$B$9,"X",IF(AB708&lt;=PARAMETER!$B$10,"Y","Z"))</f>
        <v>X</v>
      </c>
      <c r="AD708" s="16" t="str">
        <f aca="false">AA708&amp;AC708</f>
        <v>CX</v>
      </c>
      <c r="AE708" s="22" t="n">
        <f aca="false">DATA!I708</f>
        <v>0.54</v>
      </c>
      <c r="AF708" s="18" t="n">
        <f aca="false">DATA!L708</f>
        <v>56</v>
      </c>
      <c r="AG708" s="16" t="str">
        <f aca="false">DATA!K708</f>
        <v>C</v>
      </c>
      <c r="AH708" s="18" t="n">
        <f aca="false">IF(AE708&gt;=PARAMETER!$B$12,1,0)</f>
        <v>0</v>
      </c>
      <c r="AI708" s="18" t="n">
        <f aca="false">IF(AF708&gt;=PARAMETER!$B$13,1,0)</f>
        <v>0</v>
      </c>
      <c r="AJ708" s="18" t="n">
        <f aca="false">IF(AND(AH708=1,AI708=1),1,0)</f>
        <v>0</v>
      </c>
    </row>
    <row r="709" customFormat="false" ht="15" hidden="false" customHeight="false" outlineLevel="0" collapsed="false">
      <c r="A709" s="16" t="str">
        <f aca="false">DATA!A709</f>
        <v>ITM10707</v>
      </c>
      <c r="B709" s="16" t="str">
        <f aca="false">DATA!B709</f>
        <v>Groceries</v>
      </c>
      <c r="C709" s="17" t="n">
        <f aca="false">DATA!C709</f>
        <v>188</v>
      </c>
      <c r="D709" s="17" t="n">
        <f aca="false">DATA!D709</f>
        <v>71</v>
      </c>
      <c r="E709" s="18" t="n">
        <f aca="false">DATA!F709</f>
        <v>7</v>
      </c>
      <c r="F709" s="19" t="n">
        <f aca="false">DATA!G709</f>
        <v>29</v>
      </c>
      <c r="G709" s="19" t="n">
        <f aca="false">DATA!H709</f>
        <v>5.21</v>
      </c>
      <c r="H709" s="18" t="n">
        <f aca="false">DATA!E709</f>
        <v>4</v>
      </c>
      <c r="I709" s="20" t="n">
        <f aca="false">F709*E709</f>
        <v>203</v>
      </c>
      <c r="J709" s="20" t="n">
        <f aca="false">PARAMETER!$B$4*G709*SQRT(E709)</f>
        <v>22.6732616644844</v>
      </c>
      <c r="K709" s="20" t="n">
        <f aca="false">I709+J709</f>
        <v>225.673261664484</v>
      </c>
      <c r="L709" s="20" t="n">
        <f aca="false">K709+F709*H709</f>
        <v>341.673261664484</v>
      </c>
      <c r="M709" s="16" t="str">
        <f aca="false">IF(C709&lt;=K709,"REORDER",IF(C709&gt;L709,"OVERSTOCK","OK"))</f>
        <v>REORDER</v>
      </c>
      <c r="N709" s="16" t="str">
        <f aca="false">IF(C709&lt;=D709,"REORDER","OK")</f>
        <v>OK</v>
      </c>
      <c r="O709" s="18" t="n">
        <f aca="false">IF(D709&lt;I709,1,0)</f>
        <v>1</v>
      </c>
      <c r="P709" s="20" t="n">
        <f aca="false">C709/F709</f>
        <v>6.48275862068966</v>
      </c>
      <c r="Q709" s="19" t="n">
        <f aca="false">DATA!N709</f>
        <v>164.06</v>
      </c>
      <c r="R709" s="19" t="n">
        <f aca="false">DATA!O709</f>
        <v>1.25</v>
      </c>
      <c r="S709" s="17" t="n">
        <f aca="false">C709*Q709</f>
        <v>30843.28</v>
      </c>
      <c r="T709" s="19" t="n">
        <f aca="false">C709*R709</f>
        <v>235</v>
      </c>
      <c r="U709" s="20" t="n">
        <f aca="false">MAX(0,C709-L709)</f>
        <v>0</v>
      </c>
      <c r="V709" s="17" t="n">
        <f aca="false">U709*Q709</f>
        <v>0</v>
      </c>
      <c r="W709" s="19" t="n">
        <f aca="false">U709*R709</f>
        <v>0</v>
      </c>
      <c r="X709" s="20" t="n">
        <f aca="false">MAX(0,K709-C709)</f>
        <v>37.6732616644844</v>
      </c>
      <c r="Y709" s="17" t="n">
        <f aca="false">F709*PARAMETER!$B$5*Q709</f>
        <v>1736575.1</v>
      </c>
      <c r="Z709" s="21" t="n">
        <f aca="false">SUMIF($Y$2:$Y$3205,"&gt;="&amp;Y709)/SUM($Y$2:$Y$3205)</f>
        <v>0.440559182956247</v>
      </c>
      <c r="AA709" s="16" t="str">
        <f aca="false">IF(Z709&lt;=PARAMETER!$B$7,"A",IF(Z709&lt;=PARAMETER!$B$8,"B","C"))</f>
        <v>A</v>
      </c>
      <c r="AB709" s="22" t="n">
        <f aca="false">G709/F709</f>
        <v>0.179655172413793</v>
      </c>
      <c r="AC709" s="16" t="str">
        <f aca="false">IF(AB709&lt;=PARAMETER!$B$9,"X",IF(AB709&lt;=PARAMETER!$B$10,"Y","Z"))</f>
        <v>X</v>
      </c>
      <c r="AD709" s="16" t="str">
        <f aca="false">AA709&amp;AC709</f>
        <v>AX</v>
      </c>
      <c r="AE709" s="22" t="n">
        <f aca="false">DATA!I709</f>
        <v>0.23</v>
      </c>
      <c r="AF709" s="18" t="n">
        <f aca="false">DATA!L709</f>
        <v>112</v>
      </c>
      <c r="AG709" s="16" t="str">
        <f aca="false">DATA!K709</f>
        <v>D</v>
      </c>
      <c r="AH709" s="18" t="n">
        <f aca="false">IF(AE709&gt;=PARAMETER!$B$12,1,0)</f>
        <v>0</v>
      </c>
      <c r="AI709" s="18" t="n">
        <f aca="false">IF(AF709&gt;=PARAMETER!$B$13,1,0)</f>
        <v>1</v>
      </c>
      <c r="AJ709" s="18" t="n">
        <f aca="false">IF(AND(AH709=1,AI709=1),1,0)</f>
        <v>0</v>
      </c>
    </row>
    <row r="710" customFormat="false" ht="15" hidden="false" customHeight="false" outlineLevel="0" collapsed="false">
      <c r="A710" s="16" t="str">
        <f aca="false">DATA!A710</f>
        <v>ITM10708</v>
      </c>
      <c r="B710" s="16" t="str">
        <f aca="false">DATA!B710</f>
        <v>Electronics</v>
      </c>
      <c r="C710" s="17" t="n">
        <f aca="false">DATA!C710</f>
        <v>332</v>
      </c>
      <c r="D710" s="17" t="n">
        <f aca="false">DATA!D710</f>
        <v>89</v>
      </c>
      <c r="E710" s="18" t="n">
        <f aca="false">DATA!F710</f>
        <v>4</v>
      </c>
      <c r="F710" s="19" t="n">
        <f aca="false">DATA!G710</f>
        <v>13.43</v>
      </c>
      <c r="G710" s="19" t="n">
        <f aca="false">DATA!H710</f>
        <v>4.88</v>
      </c>
      <c r="H710" s="18" t="n">
        <f aca="false">DATA!E710</f>
        <v>11</v>
      </c>
      <c r="I710" s="20" t="n">
        <f aca="false">F710*E710</f>
        <v>53.72</v>
      </c>
      <c r="J710" s="20" t="n">
        <f aca="false">PARAMETER!$B$4*G710*SQRT(E710)</f>
        <v>16.0537713990464</v>
      </c>
      <c r="K710" s="20" t="n">
        <f aca="false">I710+J710</f>
        <v>69.7737713990464</v>
      </c>
      <c r="L710" s="20" t="n">
        <f aca="false">K710+F710*H710</f>
        <v>217.503771399046</v>
      </c>
      <c r="M710" s="16" t="str">
        <f aca="false">IF(C710&lt;=K710,"REORDER",IF(C710&gt;L710,"OVERSTOCK","OK"))</f>
        <v>OVERSTOCK</v>
      </c>
      <c r="N710" s="16" t="str">
        <f aca="false">IF(C710&lt;=D710,"REORDER","OK")</f>
        <v>OK</v>
      </c>
      <c r="O710" s="18" t="n">
        <f aca="false">IF(D710&lt;I710,1,0)</f>
        <v>0</v>
      </c>
      <c r="P710" s="20" t="n">
        <f aca="false">C710/F710</f>
        <v>24.7207743857037</v>
      </c>
      <c r="Q710" s="19" t="n">
        <f aca="false">DATA!N710</f>
        <v>57.01</v>
      </c>
      <c r="R710" s="19" t="n">
        <f aca="false">DATA!O710</f>
        <v>0.63</v>
      </c>
      <c r="S710" s="17" t="n">
        <f aca="false">C710*Q710</f>
        <v>18927.32</v>
      </c>
      <c r="T710" s="19" t="n">
        <f aca="false">C710*R710</f>
        <v>209.16</v>
      </c>
      <c r="U710" s="20" t="n">
        <f aca="false">MAX(0,C710-L710)</f>
        <v>114.496228600954</v>
      </c>
      <c r="V710" s="17" t="n">
        <f aca="false">U710*Q710</f>
        <v>6527.42999254037</v>
      </c>
      <c r="W710" s="19" t="n">
        <f aca="false">U710*R710</f>
        <v>72.1326240186008</v>
      </c>
      <c r="X710" s="20" t="n">
        <f aca="false">MAX(0,K710-C710)</f>
        <v>0</v>
      </c>
      <c r="Y710" s="17" t="n">
        <f aca="false">F710*PARAMETER!$B$5*Q710</f>
        <v>279460.1695</v>
      </c>
      <c r="Z710" s="21" t="n">
        <f aca="false">SUMIF($Y$2:$Y$3205,"&gt;="&amp;Y710)/SUM($Y$2:$Y$3205)</f>
        <v>0.965743862395946</v>
      </c>
      <c r="AA710" s="16" t="str">
        <f aca="false">IF(Z710&lt;=PARAMETER!$B$7,"A",IF(Z710&lt;=PARAMETER!$B$8,"B","C"))</f>
        <v>C</v>
      </c>
      <c r="AB710" s="22" t="n">
        <f aca="false">G710/F710</f>
        <v>0.363365599404319</v>
      </c>
      <c r="AC710" s="16" t="str">
        <f aca="false">IF(AB710&lt;=PARAMETER!$B$9,"X",IF(AB710&lt;=PARAMETER!$B$10,"Y","Z"))</f>
        <v>Y</v>
      </c>
      <c r="AD710" s="16" t="str">
        <f aca="false">AA710&amp;AC710</f>
        <v>CY</v>
      </c>
      <c r="AE710" s="22" t="n">
        <f aca="false">DATA!I710</f>
        <v>0.49</v>
      </c>
      <c r="AF710" s="18" t="n">
        <f aca="false">DATA!L710</f>
        <v>172</v>
      </c>
      <c r="AG710" s="16" t="str">
        <f aca="false">DATA!K710</f>
        <v>A</v>
      </c>
      <c r="AH710" s="18" t="n">
        <f aca="false">IF(AE710&gt;=PARAMETER!$B$12,1,0)</f>
        <v>0</v>
      </c>
      <c r="AI710" s="18" t="n">
        <f aca="false">IF(AF710&gt;=PARAMETER!$B$13,1,0)</f>
        <v>1</v>
      </c>
      <c r="AJ710" s="18" t="n">
        <f aca="false">IF(AND(AH710=1,AI710=1),1,0)</f>
        <v>0</v>
      </c>
    </row>
    <row r="711" customFormat="false" ht="15" hidden="false" customHeight="false" outlineLevel="0" collapsed="false">
      <c r="A711" s="16" t="str">
        <f aca="false">DATA!A711</f>
        <v>ITM10709</v>
      </c>
      <c r="B711" s="16" t="str">
        <f aca="false">DATA!B711</f>
        <v>Electronics</v>
      </c>
      <c r="C711" s="17" t="n">
        <f aca="false">DATA!C711</f>
        <v>268</v>
      </c>
      <c r="D711" s="17" t="n">
        <f aca="false">DATA!D711</f>
        <v>43</v>
      </c>
      <c r="E711" s="18" t="n">
        <f aca="false">DATA!F711</f>
        <v>2</v>
      </c>
      <c r="F711" s="19" t="n">
        <f aca="false">DATA!G711</f>
        <v>40.27</v>
      </c>
      <c r="G711" s="19" t="n">
        <f aca="false">DATA!H711</f>
        <v>7.23</v>
      </c>
      <c r="H711" s="18" t="n">
        <f aca="false">DATA!E711</f>
        <v>4</v>
      </c>
      <c r="I711" s="20" t="n">
        <f aca="false">F711*E711</f>
        <v>80.54</v>
      </c>
      <c r="J711" s="20" t="n">
        <f aca="false">PARAMETER!$B$4*G711*SQRT(E711)</f>
        <v>16.8182402421647</v>
      </c>
      <c r="K711" s="20" t="n">
        <f aca="false">I711+J711</f>
        <v>97.3582402421647</v>
      </c>
      <c r="L711" s="20" t="n">
        <f aca="false">K711+F711*H711</f>
        <v>258.438240242165</v>
      </c>
      <c r="M711" s="16" t="str">
        <f aca="false">IF(C711&lt;=K711,"REORDER",IF(C711&gt;L711,"OVERSTOCK","OK"))</f>
        <v>OVERSTOCK</v>
      </c>
      <c r="N711" s="16" t="str">
        <f aca="false">IF(C711&lt;=D711,"REORDER","OK")</f>
        <v>OK</v>
      </c>
      <c r="O711" s="18" t="n">
        <f aca="false">IF(D711&lt;I711,1,0)</f>
        <v>1</v>
      </c>
      <c r="P711" s="20" t="n">
        <f aca="false">C711/F711</f>
        <v>6.65507822200149</v>
      </c>
      <c r="Q711" s="19" t="n">
        <f aca="false">DATA!N711</f>
        <v>175.55</v>
      </c>
      <c r="R711" s="19" t="n">
        <f aca="false">DATA!O711</f>
        <v>0.44</v>
      </c>
      <c r="S711" s="17" t="n">
        <f aca="false">C711*Q711</f>
        <v>47047.4</v>
      </c>
      <c r="T711" s="19" t="n">
        <f aca="false">C711*R711</f>
        <v>117.92</v>
      </c>
      <c r="U711" s="20" t="n">
        <f aca="false">MAX(0,C711-L711)</f>
        <v>9.56175975783526</v>
      </c>
      <c r="V711" s="17" t="n">
        <f aca="false">U711*Q711</f>
        <v>1678.56692548798</v>
      </c>
      <c r="W711" s="19" t="n">
        <f aca="false">U711*R711</f>
        <v>4.20717429344752</v>
      </c>
      <c r="X711" s="20" t="n">
        <f aca="false">MAX(0,K711-C711)</f>
        <v>0</v>
      </c>
      <c r="Y711" s="17" t="n">
        <f aca="false">F711*PARAMETER!$B$5*Q711</f>
        <v>2580330.4525</v>
      </c>
      <c r="Z711" s="21" t="n">
        <f aca="false">SUMIF($Y$2:$Y$3205,"&gt;="&amp;Y711)/SUM($Y$2:$Y$3205)</f>
        <v>0.153987350298815</v>
      </c>
      <c r="AA711" s="16" t="str">
        <f aca="false">IF(Z711&lt;=PARAMETER!$B$7,"A",IF(Z711&lt;=PARAMETER!$B$8,"B","C"))</f>
        <v>A</v>
      </c>
      <c r="AB711" s="22" t="n">
        <f aca="false">G711/F711</f>
        <v>0.179538117705488</v>
      </c>
      <c r="AC711" s="16" t="str">
        <f aca="false">IF(AB711&lt;=PARAMETER!$B$9,"X",IF(AB711&lt;=PARAMETER!$B$10,"Y","Z"))</f>
        <v>X</v>
      </c>
      <c r="AD711" s="16" t="str">
        <f aca="false">AA711&amp;AC711</f>
        <v>AX</v>
      </c>
      <c r="AE711" s="22" t="n">
        <f aca="false">DATA!I711</f>
        <v>0.2</v>
      </c>
      <c r="AF711" s="18" t="n">
        <f aca="false">DATA!L711</f>
        <v>71</v>
      </c>
      <c r="AG711" s="16" t="str">
        <f aca="false">DATA!K711</f>
        <v>C</v>
      </c>
      <c r="AH711" s="18" t="n">
        <f aca="false">IF(AE711&gt;=PARAMETER!$B$12,1,0)</f>
        <v>0</v>
      </c>
      <c r="AI711" s="18" t="n">
        <f aca="false">IF(AF711&gt;=PARAMETER!$B$13,1,0)</f>
        <v>0</v>
      </c>
      <c r="AJ711" s="18" t="n">
        <f aca="false">IF(AND(AH711=1,AI711=1),1,0)</f>
        <v>0</v>
      </c>
    </row>
    <row r="712" customFormat="false" ht="15" hidden="false" customHeight="false" outlineLevel="0" collapsed="false">
      <c r="A712" s="16" t="str">
        <f aca="false">DATA!A712</f>
        <v>ITM10710</v>
      </c>
      <c r="B712" s="16" t="str">
        <f aca="false">DATA!B712</f>
        <v>Automotive</v>
      </c>
      <c r="C712" s="17" t="n">
        <f aca="false">DATA!C712</f>
        <v>207</v>
      </c>
      <c r="D712" s="17" t="n">
        <f aca="false">DATA!D712</f>
        <v>96</v>
      </c>
      <c r="E712" s="18" t="n">
        <f aca="false">DATA!F712</f>
        <v>6</v>
      </c>
      <c r="F712" s="19" t="n">
        <f aca="false">DATA!G712</f>
        <v>4.44</v>
      </c>
      <c r="G712" s="19" t="n">
        <f aca="false">DATA!H712</f>
        <v>1.35</v>
      </c>
      <c r="H712" s="18" t="n">
        <f aca="false">DATA!E712</f>
        <v>5</v>
      </c>
      <c r="I712" s="20" t="n">
        <f aca="false">F712*E712</f>
        <v>26.64</v>
      </c>
      <c r="J712" s="20" t="n">
        <f aca="false">PARAMETER!$B$4*G712*SQRT(E712)</f>
        <v>5.43922031825641</v>
      </c>
      <c r="K712" s="20" t="n">
        <f aca="false">I712+J712</f>
        <v>32.0792203182564</v>
      </c>
      <c r="L712" s="20" t="n">
        <f aca="false">K712+F712*H712</f>
        <v>54.2792203182564</v>
      </c>
      <c r="M712" s="16" t="str">
        <f aca="false">IF(C712&lt;=K712,"REORDER",IF(C712&gt;L712,"OVERSTOCK","OK"))</f>
        <v>OVERSTOCK</v>
      </c>
      <c r="N712" s="16" t="str">
        <f aca="false">IF(C712&lt;=D712,"REORDER","OK")</f>
        <v>OK</v>
      </c>
      <c r="O712" s="18" t="n">
        <f aca="false">IF(D712&lt;I712,1,0)</f>
        <v>0</v>
      </c>
      <c r="P712" s="20" t="n">
        <f aca="false">C712/F712</f>
        <v>46.6216216216216</v>
      </c>
      <c r="Q712" s="19" t="n">
        <f aca="false">DATA!N712</f>
        <v>42.27</v>
      </c>
      <c r="R712" s="19" t="n">
        <f aca="false">DATA!O712</f>
        <v>0.24</v>
      </c>
      <c r="S712" s="17" t="n">
        <f aca="false">C712*Q712</f>
        <v>8749.89</v>
      </c>
      <c r="T712" s="19" t="n">
        <f aca="false">C712*R712</f>
        <v>49.68</v>
      </c>
      <c r="U712" s="20" t="n">
        <f aca="false">MAX(0,C712-L712)</f>
        <v>152.720779681744</v>
      </c>
      <c r="V712" s="17" t="n">
        <f aca="false">U712*Q712</f>
        <v>6455.5073571473</v>
      </c>
      <c r="W712" s="19" t="n">
        <f aca="false">U712*R712</f>
        <v>36.6529871236185</v>
      </c>
      <c r="X712" s="20" t="n">
        <f aca="false">MAX(0,K712-C712)</f>
        <v>0</v>
      </c>
      <c r="Y712" s="17" t="n">
        <f aca="false">F712*PARAMETER!$B$5*Q712</f>
        <v>68502.762</v>
      </c>
      <c r="Z712" s="21" t="n">
        <f aca="false">SUMIF($Y$2:$Y$3205,"&gt;="&amp;Y712)/SUM($Y$2:$Y$3205)</f>
        <v>0.998378345777713</v>
      </c>
      <c r="AA712" s="16" t="str">
        <f aca="false">IF(Z712&lt;=PARAMETER!$B$7,"A",IF(Z712&lt;=PARAMETER!$B$8,"B","C"))</f>
        <v>C</v>
      </c>
      <c r="AB712" s="22" t="n">
        <f aca="false">G712/F712</f>
        <v>0.304054054054054</v>
      </c>
      <c r="AC712" s="16" t="str">
        <f aca="false">IF(AB712&lt;=PARAMETER!$B$9,"X",IF(AB712&lt;=PARAMETER!$B$10,"Y","Z"))</f>
        <v>Y</v>
      </c>
      <c r="AD712" s="16" t="str">
        <f aca="false">AA712&amp;AC712</f>
        <v>CY</v>
      </c>
      <c r="AE712" s="22" t="n">
        <f aca="false">DATA!I712</f>
        <v>0.3</v>
      </c>
      <c r="AF712" s="18" t="n">
        <f aca="false">DATA!L712</f>
        <v>82</v>
      </c>
      <c r="AG712" s="16" t="str">
        <f aca="false">DATA!K712</f>
        <v>C</v>
      </c>
      <c r="AH712" s="18" t="n">
        <f aca="false">IF(AE712&gt;=PARAMETER!$B$12,1,0)</f>
        <v>0</v>
      </c>
      <c r="AI712" s="18" t="n">
        <f aca="false">IF(AF712&gt;=PARAMETER!$B$13,1,0)</f>
        <v>0</v>
      </c>
      <c r="AJ712" s="18" t="n">
        <f aca="false">IF(AND(AH712=1,AI712=1),1,0)</f>
        <v>0</v>
      </c>
    </row>
    <row r="713" customFormat="false" ht="15" hidden="false" customHeight="false" outlineLevel="0" collapsed="false">
      <c r="A713" s="16" t="str">
        <f aca="false">DATA!A713</f>
        <v>ITM10711</v>
      </c>
      <c r="B713" s="16" t="str">
        <f aca="false">DATA!B713</f>
        <v>Automotive</v>
      </c>
      <c r="C713" s="17" t="n">
        <f aca="false">DATA!C713</f>
        <v>73</v>
      </c>
      <c r="D713" s="17" t="n">
        <f aca="false">DATA!D713</f>
        <v>97</v>
      </c>
      <c r="E713" s="18" t="n">
        <f aca="false">DATA!F713</f>
        <v>5</v>
      </c>
      <c r="F713" s="19" t="n">
        <f aca="false">DATA!G713</f>
        <v>34.76</v>
      </c>
      <c r="G713" s="19" t="n">
        <f aca="false">DATA!H713</f>
        <v>6.63</v>
      </c>
      <c r="H713" s="18" t="n">
        <f aca="false">DATA!E713</f>
        <v>12</v>
      </c>
      <c r="I713" s="20" t="n">
        <f aca="false">F713*E713</f>
        <v>173.8</v>
      </c>
      <c r="J713" s="20" t="n">
        <f aca="false">PARAMETER!$B$4*G713*SQRT(E713)</f>
        <v>24.3851699868308</v>
      </c>
      <c r="K713" s="20" t="n">
        <f aca="false">I713+J713</f>
        <v>198.185169986831</v>
      </c>
      <c r="L713" s="20" t="n">
        <f aca="false">K713+F713*H713</f>
        <v>615.305169986831</v>
      </c>
      <c r="M713" s="16" t="str">
        <f aca="false">IF(C713&lt;=K713,"REORDER",IF(C713&gt;L713,"OVERSTOCK","OK"))</f>
        <v>REORDER</v>
      </c>
      <c r="N713" s="16" t="str">
        <f aca="false">IF(C713&lt;=D713,"REORDER","OK")</f>
        <v>REORDER</v>
      </c>
      <c r="O713" s="18" t="n">
        <f aca="false">IF(D713&lt;I713,1,0)</f>
        <v>1</v>
      </c>
      <c r="P713" s="20" t="n">
        <f aca="false">C713/F713</f>
        <v>2.10011507479862</v>
      </c>
      <c r="Q713" s="19" t="n">
        <f aca="false">DATA!N713</f>
        <v>171.8</v>
      </c>
      <c r="R713" s="19" t="n">
        <f aca="false">DATA!O713</f>
        <v>1.22</v>
      </c>
      <c r="S713" s="17" t="n">
        <f aca="false">C713*Q713</f>
        <v>12541.4</v>
      </c>
      <c r="T713" s="19" t="n">
        <f aca="false">C713*R713</f>
        <v>89.06</v>
      </c>
      <c r="U713" s="20" t="n">
        <f aca="false">MAX(0,C713-L713)</f>
        <v>0</v>
      </c>
      <c r="V713" s="17" t="n">
        <f aca="false">U713*Q713</f>
        <v>0</v>
      </c>
      <c r="W713" s="19" t="n">
        <f aca="false">U713*R713</f>
        <v>0</v>
      </c>
      <c r="X713" s="20" t="n">
        <f aca="false">MAX(0,K713-C713)</f>
        <v>125.185169986831</v>
      </c>
      <c r="Y713" s="17" t="n">
        <f aca="false">F713*PARAMETER!$B$5*Q713</f>
        <v>2179695.32</v>
      </c>
      <c r="Z713" s="21" t="n">
        <f aca="false">SUMIF($Y$2:$Y$3205,"&gt;="&amp;Y713)/SUM($Y$2:$Y$3205)</f>
        <v>0.278823908409755</v>
      </c>
      <c r="AA713" s="16" t="str">
        <f aca="false">IF(Z713&lt;=PARAMETER!$B$7,"A",IF(Z713&lt;=PARAMETER!$B$8,"B","C"))</f>
        <v>A</v>
      </c>
      <c r="AB713" s="22" t="n">
        <f aca="false">G713/F713</f>
        <v>0.190736478711162</v>
      </c>
      <c r="AC713" s="16" t="str">
        <f aca="false">IF(AB713&lt;=PARAMETER!$B$9,"X",IF(AB713&lt;=PARAMETER!$B$10,"Y","Z"))</f>
        <v>X</v>
      </c>
      <c r="AD713" s="16" t="str">
        <f aca="false">AA713&amp;AC713</f>
        <v>AX</v>
      </c>
      <c r="AE713" s="22" t="n">
        <f aca="false">DATA!I713</f>
        <v>0.64</v>
      </c>
      <c r="AF713" s="18" t="n">
        <f aca="false">DATA!L713</f>
        <v>12</v>
      </c>
      <c r="AG713" s="16" t="str">
        <f aca="false">DATA!K713</f>
        <v>B</v>
      </c>
      <c r="AH713" s="18" t="n">
        <f aca="false">IF(AE713&gt;=PARAMETER!$B$12,1,0)</f>
        <v>0</v>
      </c>
      <c r="AI713" s="18" t="n">
        <f aca="false">IF(AF713&gt;=PARAMETER!$B$13,1,0)</f>
        <v>0</v>
      </c>
      <c r="AJ713" s="18" t="n">
        <f aca="false">IF(AND(AH713=1,AI713=1),1,0)</f>
        <v>0</v>
      </c>
    </row>
    <row r="714" customFormat="false" ht="15" hidden="false" customHeight="false" outlineLevel="0" collapsed="false">
      <c r="A714" s="16" t="str">
        <f aca="false">DATA!A714</f>
        <v>ITM10712</v>
      </c>
      <c r="B714" s="16" t="str">
        <f aca="false">DATA!B714</f>
        <v>Apparel</v>
      </c>
      <c r="C714" s="17" t="n">
        <f aca="false">DATA!C714</f>
        <v>345</v>
      </c>
      <c r="D714" s="17" t="n">
        <f aca="false">DATA!D714</f>
        <v>65</v>
      </c>
      <c r="E714" s="18" t="n">
        <f aca="false">DATA!F714</f>
        <v>3</v>
      </c>
      <c r="F714" s="19" t="n">
        <f aca="false">DATA!G714</f>
        <v>9.57</v>
      </c>
      <c r="G714" s="19" t="n">
        <f aca="false">DATA!H714</f>
        <v>6.36</v>
      </c>
      <c r="H714" s="18" t="n">
        <f aca="false">DATA!E714</f>
        <v>3</v>
      </c>
      <c r="I714" s="20" t="n">
        <f aca="false">F714*E714</f>
        <v>28.71</v>
      </c>
      <c r="J714" s="20" t="n">
        <f aca="false">PARAMETER!$B$4*G714*SQRT(E714)</f>
        <v>18.1194495364052</v>
      </c>
      <c r="K714" s="20" t="n">
        <f aca="false">I714+J714</f>
        <v>46.8294495364052</v>
      </c>
      <c r="L714" s="20" t="n">
        <f aca="false">K714+F714*H714</f>
        <v>75.5394495364052</v>
      </c>
      <c r="M714" s="16" t="str">
        <f aca="false">IF(C714&lt;=K714,"REORDER",IF(C714&gt;L714,"OVERSTOCK","OK"))</f>
        <v>OVERSTOCK</v>
      </c>
      <c r="N714" s="16" t="str">
        <f aca="false">IF(C714&lt;=D714,"REORDER","OK")</f>
        <v>OK</v>
      </c>
      <c r="O714" s="18" t="n">
        <f aca="false">IF(D714&lt;I714,1,0)</f>
        <v>0</v>
      </c>
      <c r="P714" s="20" t="n">
        <f aca="false">C714/F714</f>
        <v>36.0501567398119</v>
      </c>
      <c r="Q714" s="19" t="n">
        <f aca="false">DATA!N714</f>
        <v>156.84</v>
      </c>
      <c r="R714" s="19" t="n">
        <f aca="false">DATA!O714</f>
        <v>1.18</v>
      </c>
      <c r="S714" s="17" t="n">
        <f aca="false">C714*Q714</f>
        <v>54109.8</v>
      </c>
      <c r="T714" s="19" t="n">
        <f aca="false">C714*R714</f>
        <v>407.1</v>
      </c>
      <c r="U714" s="20" t="n">
        <f aca="false">MAX(0,C714-L714)</f>
        <v>269.460550463595</v>
      </c>
      <c r="V714" s="17" t="n">
        <f aca="false">U714*Q714</f>
        <v>42262.1927347102</v>
      </c>
      <c r="W714" s="19" t="n">
        <f aca="false">U714*R714</f>
        <v>317.963449547042</v>
      </c>
      <c r="X714" s="20" t="n">
        <f aca="false">MAX(0,K714-C714)</f>
        <v>0</v>
      </c>
      <c r="Y714" s="17" t="n">
        <f aca="false">F714*PARAMETER!$B$5*Q714</f>
        <v>547849.962</v>
      </c>
      <c r="Z714" s="21" t="n">
        <f aca="false">SUMIF($Y$2:$Y$3205,"&gt;="&amp;Y714)/SUM($Y$2:$Y$3205)</f>
        <v>0.891467389884078</v>
      </c>
      <c r="AA714" s="16" t="str">
        <f aca="false">IF(Z714&lt;=PARAMETER!$B$7,"A",IF(Z714&lt;=PARAMETER!$B$8,"B","C"))</f>
        <v>B</v>
      </c>
      <c r="AB714" s="22" t="n">
        <f aca="false">G714/F714</f>
        <v>0.664576802507837</v>
      </c>
      <c r="AC714" s="16" t="str">
        <f aca="false">IF(AB714&lt;=PARAMETER!$B$9,"X",IF(AB714&lt;=PARAMETER!$B$10,"Y","Z"))</f>
        <v>Z</v>
      </c>
      <c r="AD714" s="16" t="str">
        <f aca="false">AA714&amp;AC714</f>
        <v>BZ</v>
      </c>
      <c r="AE714" s="22" t="n">
        <f aca="false">DATA!I714</f>
        <v>0.98</v>
      </c>
      <c r="AF714" s="18" t="n">
        <f aca="false">DATA!L714</f>
        <v>111</v>
      </c>
      <c r="AG714" s="16" t="str">
        <f aca="false">DATA!K714</f>
        <v>A</v>
      </c>
      <c r="AH714" s="18" t="n">
        <f aca="false">IF(AE714&gt;=PARAMETER!$B$12,1,0)</f>
        <v>1</v>
      </c>
      <c r="AI714" s="18" t="n">
        <f aca="false">IF(AF714&gt;=PARAMETER!$B$13,1,0)</f>
        <v>1</v>
      </c>
      <c r="AJ714" s="18" t="n">
        <f aca="false">IF(AND(AH714=1,AI714=1),1,0)</f>
        <v>1</v>
      </c>
    </row>
    <row r="715" customFormat="false" ht="15" hidden="false" customHeight="false" outlineLevel="0" collapsed="false">
      <c r="A715" s="16" t="str">
        <f aca="false">DATA!A715</f>
        <v>ITM10713</v>
      </c>
      <c r="B715" s="16" t="str">
        <f aca="false">DATA!B715</f>
        <v>Groceries</v>
      </c>
      <c r="C715" s="17" t="n">
        <f aca="false">DATA!C715</f>
        <v>376</v>
      </c>
      <c r="D715" s="17" t="n">
        <f aca="false">DATA!D715</f>
        <v>22</v>
      </c>
      <c r="E715" s="18" t="n">
        <f aca="false">DATA!F715</f>
        <v>6</v>
      </c>
      <c r="F715" s="19" t="n">
        <f aca="false">DATA!G715</f>
        <v>30.22</v>
      </c>
      <c r="G715" s="19" t="n">
        <f aca="false">DATA!H715</f>
        <v>2.72</v>
      </c>
      <c r="H715" s="18" t="n">
        <f aca="false">DATA!E715</f>
        <v>9</v>
      </c>
      <c r="I715" s="20" t="n">
        <f aca="false">F715*E715</f>
        <v>181.32</v>
      </c>
      <c r="J715" s="20" t="n">
        <f aca="false">PARAMETER!$B$4*G715*SQRT(E715)</f>
        <v>10.9590216782648</v>
      </c>
      <c r="K715" s="20" t="n">
        <f aca="false">I715+J715</f>
        <v>192.279021678265</v>
      </c>
      <c r="L715" s="20" t="n">
        <f aca="false">K715+F715*H715</f>
        <v>464.259021678265</v>
      </c>
      <c r="M715" s="16" t="str">
        <f aca="false">IF(C715&lt;=K715,"REORDER",IF(C715&gt;L715,"OVERSTOCK","OK"))</f>
        <v>OK</v>
      </c>
      <c r="N715" s="16" t="str">
        <f aca="false">IF(C715&lt;=D715,"REORDER","OK")</f>
        <v>OK</v>
      </c>
      <c r="O715" s="18" t="n">
        <f aca="false">IF(D715&lt;I715,1,0)</f>
        <v>1</v>
      </c>
      <c r="P715" s="20" t="n">
        <f aca="false">C715/F715</f>
        <v>12.4420913302449</v>
      </c>
      <c r="Q715" s="19" t="n">
        <f aca="false">DATA!N715</f>
        <v>126.13</v>
      </c>
      <c r="R715" s="19" t="n">
        <f aca="false">DATA!O715</f>
        <v>1.11</v>
      </c>
      <c r="S715" s="17" t="n">
        <f aca="false">C715*Q715</f>
        <v>47424.88</v>
      </c>
      <c r="T715" s="19" t="n">
        <f aca="false">C715*R715</f>
        <v>417.36</v>
      </c>
      <c r="U715" s="20" t="n">
        <f aca="false">MAX(0,C715-L715)</f>
        <v>0</v>
      </c>
      <c r="V715" s="17" t="n">
        <f aca="false">U715*Q715</f>
        <v>0</v>
      </c>
      <c r="W715" s="19" t="n">
        <f aca="false">U715*R715</f>
        <v>0</v>
      </c>
      <c r="X715" s="20" t="n">
        <f aca="false">MAX(0,K715-C715)</f>
        <v>0</v>
      </c>
      <c r="Y715" s="17" t="n">
        <f aca="false">F715*PARAMETER!$B$5*Q715</f>
        <v>1391251.739</v>
      </c>
      <c r="Z715" s="21" t="n">
        <f aca="false">SUMIF($Y$2:$Y$3205,"&gt;="&amp;Y715)/SUM($Y$2:$Y$3205)</f>
        <v>0.573651571397335</v>
      </c>
      <c r="AA715" s="16" t="str">
        <f aca="false">IF(Z715&lt;=PARAMETER!$B$7,"A",IF(Z715&lt;=PARAMETER!$B$8,"B","C"))</f>
        <v>A</v>
      </c>
      <c r="AB715" s="22" t="n">
        <f aca="false">G715/F715</f>
        <v>0.0900066181336863</v>
      </c>
      <c r="AC715" s="16" t="str">
        <f aca="false">IF(AB715&lt;=PARAMETER!$B$9,"X",IF(AB715&lt;=PARAMETER!$B$10,"Y","Z"))</f>
        <v>X</v>
      </c>
      <c r="AD715" s="16" t="str">
        <f aca="false">AA715&amp;AC715</f>
        <v>AX</v>
      </c>
      <c r="AE715" s="22" t="n">
        <f aca="false">DATA!I715</f>
        <v>0.5</v>
      </c>
      <c r="AF715" s="18" t="n">
        <f aca="false">DATA!L715</f>
        <v>157</v>
      </c>
      <c r="AG715" s="16" t="str">
        <f aca="false">DATA!K715</f>
        <v>D</v>
      </c>
      <c r="AH715" s="18" t="n">
        <f aca="false">IF(AE715&gt;=PARAMETER!$B$12,1,0)</f>
        <v>0</v>
      </c>
      <c r="AI715" s="18" t="n">
        <f aca="false">IF(AF715&gt;=PARAMETER!$B$13,1,0)</f>
        <v>1</v>
      </c>
      <c r="AJ715" s="18" t="n">
        <f aca="false">IF(AND(AH715=1,AI715=1),1,0)</f>
        <v>0</v>
      </c>
    </row>
    <row r="716" customFormat="false" ht="15" hidden="false" customHeight="false" outlineLevel="0" collapsed="false">
      <c r="A716" s="16" t="str">
        <f aca="false">DATA!A716</f>
        <v>ITM10714</v>
      </c>
      <c r="B716" s="16" t="str">
        <f aca="false">DATA!B716</f>
        <v>Groceries</v>
      </c>
      <c r="C716" s="17" t="n">
        <f aca="false">DATA!C716</f>
        <v>332</v>
      </c>
      <c r="D716" s="17" t="n">
        <f aca="false">DATA!D716</f>
        <v>65</v>
      </c>
      <c r="E716" s="18" t="n">
        <f aca="false">DATA!F716</f>
        <v>3</v>
      </c>
      <c r="F716" s="19" t="n">
        <f aca="false">DATA!G716</f>
        <v>41.95</v>
      </c>
      <c r="G716" s="19" t="n">
        <f aca="false">DATA!H716</f>
        <v>5.65</v>
      </c>
      <c r="H716" s="18" t="n">
        <f aca="false">DATA!E716</f>
        <v>3</v>
      </c>
      <c r="I716" s="20" t="n">
        <f aca="false">F716*E716</f>
        <v>125.85</v>
      </c>
      <c r="J716" s="20" t="n">
        <f aca="false">PARAMETER!$B$4*G716*SQRT(E716)</f>
        <v>16.0966807988505</v>
      </c>
      <c r="K716" s="20" t="n">
        <f aca="false">I716+J716</f>
        <v>141.946680798851</v>
      </c>
      <c r="L716" s="20" t="n">
        <f aca="false">K716+F716*H716</f>
        <v>267.796680798851</v>
      </c>
      <c r="M716" s="16" t="str">
        <f aca="false">IF(C716&lt;=K716,"REORDER",IF(C716&gt;L716,"OVERSTOCK","OK"))</f>
        <v>OVERSTOCK</v>
      </c>
      <c r="N716" s="16" t="str">
        <f aca="false">IF(C716&lt;=D716,"REORDER","OK")</f>
        <v>OK</v>
      </c>
      <c r="O716" s="18" t="n">
        <f aca="false">IF(D716&lt;I716,1,0)</f>
        <v>1</v>
      </c>
      <c r="P716" s="20" t="n">
        <f aca="false">C716/F716</f>
        <v>7.91418355184744</v>
      </c>
      <c r="Q716" s="19" t="n">
        <f aca="false">DATA!N716</f>
        <v>171.54</v>
      </c>
      <c r="R716" s="19" t="n">
        <f aca="false">DATA!O716</f>
        <v>1.97</v>
      </c>
      <c r="S716" s="17" t="n">
        <f aca="false">C716*Q716</f>
        <v>56951.28</v>
      </c>
      <c r="T716" s="19" t="n">
        <f aca="false">C716*R716</f>
        <v>654.04</v>
      </c>
      <c r="U716" s="20" t="n">
        <f aca="false">MAX(0,C716-L716)</f>
        <v>64.2033192011495</v>
      </c>
      <c r="V716" s="17" t="n">
        <f aca="false">U716*Q716</f>
        <v>11013.4373757652</v>
      </c>
      <c r="W716" s="19" t="n">
        <f aca="false">U716*R716</f>
        <v>126.480538826265</v>
      </c>
      <c r="X716" s="20" t="n">
        <f aca="false">MAX(0,K716-C716)</f>
        <v>0</v>
      </c>
      <c r="Y716" s="17" t="n">
        <f aca="false">F716*PARAMETER!$B$5*Q716</f>
        <v>2626577.595</v>
      </c>
      <c r="Z716" s="21" t="n">
        <f aca="false">SUMIF($Y$2:$Y$3205,"&gt;="&amp;Y716)/SUM($Y$2:$Y$3205)</f>
        <v>0.142358056959596</v>
      </c>
      <c r="AA716" s="16" t="str">
        <f aca="false">IF(Z716&lt;=PARAMETER!$B$7,"A",IF(Z716&lt;=PARAMETER!$B$8,"B","C"))</f>
        <v>A</v>
      </c>
      <c r="AB716" s="22" t="n">
        <f aca="false">G716/F716</f>
        <v>0.134684147794994</v>
      </c>
      <c r="AC716" s="16" t="str">
        <f aca="false">IF(AB716&lt;=PARAMETER!$B$9,"X",IF(AB716&lt;=PARAMETER!$B$10,"Y","Z"))</f>
        <v>X</v>
      </c>
      <c r="AD716" s="16" t="str">
        <f aca="false">AA716&amp;AC716</f>
        <v>AX</v>
      </c>
      <c r="AE716" s="22" t="n">
        <f aca="false">DATA!I716</f>
        <v>0.72</v>
      </c>
      <c r="AF716" s="18" t="n">
        <f aca="false">DATA!L716</f>
        <v>114</v>
      </c>
      <c r="AG716" s="16" t="str">
        <f aca="false">DATA!K716</f>
        <v>A</v>
      </c>
      <c r="AH716" s="18" t="n">
        <f aca="false">IF(AE716&gt;=PARAMETER!$B$12,1,0)</f>
        <v>0</v>
      </c>
      <c r="AI716" s="18" t="n">
        <f aca="false">IF(AF716&gt;=PARAMETER!$B$13,1,0)</f>
        <v>1</v>
      </c>
      <c r="AJ716" s="18" t="n">
        <f aca="false">IF(AND(AH716=1,AI716=1),1,0)</f>
        <v>0</v>
      </c>
    </row>
    <row r="717" customFormat="false" ht="15" hidden="false" customHeight="false" outlineLevel="0" collapsed="false">
      <c r="A717" s="16" t="str">
        <f aca="false">DATA!A717</f>
        <v>ITM10715</v>
      </c>
      <c r="B717" s="16" t="str">
        <f aca="false">DATA!B717</f>
        <v>Pharma</v>
      </c>
      <c r="C717" s="17" t="n">
        <f aca="false">DATA!C717</f>
        <v>157</v>
      </c>
      <c r="D717" s="17" t="n">
        <f aca="false">DATA!D717</f>
        <v>27</v>
      </c>
      <c r="E717" s="18" t="n">
        <f aca="false">DATA!F717</f>
        <v>9</v>
      </c>
      <c r="F717" s="19" t="n">
        <f aca="false">DATA!G717</f>
        <v>38</v>
      </c>
      <c r="G717" s="19" t="n">
        <f aca="false">DATA!H717</f>
        <v>2.61</v>
      </c>
      <c r="H717" s="18" t="n">
        <f aca="false">DATA!E717</f>
        <v>13</v>
      </c>
      <c r="I717" s="20" t="n">
        <f aca="false">F717*E717</f>
        <v>342</v>
      </c>
      <c r="J717" s="20" t="n">
        <f aca="false">PARAMETER!$B$4*G717*SQRT(E717)</f>
        <v>12.87920389903</v>
      </c>
      <c r="K717" s="20" t="n">
        <f aca="false">I717+J717</f>
        <v>354.87920389903</v>
      </c>
      <c r="L717" s="20" t="n">
        <f aca="false">K717+F717*H717</f>
        <v>848.87920389903</v>
      </c>
      <c r="M717" s="16" t="str">
        <f aca="false">IF(C717&lt;=K717,"REORDER",IF(C717&gt;L717,"OVERSTOCK","OK"))</f>
        <v>REORDER</v>
      </c>
      <c r="N717" s="16" t="str">
        <f aca="false">IF(C717&lt;=D717,"REORDER","OK")</f>
        <v>OK</v>
      </c>
      <c r="O717" s="18" t="n">
        <f aca="false">IF(D717&lt;I717,1,0)</f>
        <v>1</v>
      </c>
      <c r="P717" s="20" t="n">
        <f aca="false">C717/F717</f>
        <v>4.13157894736842</v>
      </c>
      <c r="Q717" s="19" t="n">
        <f aca="false">DATA!N717</f>
        <v>72.83</v>
      </c>
      <c r="R717" s="19" t="n">
        <f aca="false">DATA!O717</f>
        <v>1.11</v>
      </c>
      <c r="S717" s="17" t="n">
        <f aca="false">C717*Q717</f>
        <v>11434.31</v>
      </c>
      <c r="T717" s="19" t="n">
        <f aca="false">C717*R717</f>
        <v>174.27</v>
      </c>
      <c r="U717" s="20" t="n">
        <f aca="false">MAX(0,C717-L717)</f>
        <v>0</v>
      </c>
      <c r="V717" s="17" t="n">
        <f aca="false">U717*Q717</f>
        <v>0</v>
      </c>
      <c r="W717" s="19" t="n">
        <f aca="false">U717*R717</f>
        <v>0</v>
      </c>
      <c r="X717" s="20" t="n">
        <f aca="false">MAX(0,K717-C717)</f>
        <v>197.87920389903</v>
      </c>
      <c r="Y717" s="17" t="n">
        <f aca="false">F717*PARAMETER!$B$5*Q717</f>
        <v>1010152.1</v>
      </c>
      <c r="Z717" s="21" t="n">
        <f aca="false">SUMIF($Y$2:$Y$3205,"&gt;="&amp;Y717)/SUM($Y$2:$Y$3205)</f>
        <v>0.72780880374261</v>
      </c>
      <c r="AA717" s="16" t="str">
        <f aca="false">IF(Z717&lt;=PARAMETER!$B$7,"A",IF(Z717&lt;=PARAMETER!$B$8,"B","C"))</f>
        <v>A</v>
      </c>
      <c r="AB717" s="22" t="n">
        <f aca="false">G717/F717</f>
        <v>0.0686842105263158</v>
      </c>
      <c r="AC717" s="16" t="str">
        <f aca="false">IF(AB717&lt;=PARAMETER!$B$9,"X",IF(AB717&lt;=PARAMETER!$B$10,"Y","Z"))</f>
        <v>X</v>
      </c>
      <c r="AD717" s="16" t="str">
        <f aca="false">AA717&amp;AC717</f>
        <v>AX</v>
      </c>
      <c r="AE717" s="22" t="n">
        <f aca="false">DATA!I717</f>
        <v>0.59</v>
      </c>
      <c r="AF717" s="18" t="n">
        <f aca="false">DATA!L717</f>
        <v>53</v>
      </c>
      <c r="AG717" s="16" t="str">
        <f aca="false">DATA!K717</f>
        <v>A</v>
      </c>
      <c r="AH717" s="18" t="n">
        <f aca="false">IF(AE717&gt;=PARAMETER!$B$12,1,0)</f>
        <v>0</v>
      </c>
      <c r="AI717" s="18" t="n">
        <f aca="false">IF(AF717&gt;=PARAMETER!$B$13,1,0)</f>
        <v>0</v>
      </c>
      <c r="AJ717" s="18" t="n">
        <f aca="false">IF(AND(AH717=1,AI717=1),1,0)</f>
        <v>0</v>
      </c>
    </row>
    <row r="718" customFormat="false" ht="15" hidden="false" customHeight="false" outlineLevel="0" collapsed="false">
      <c r="A718" s="16" t="str">
        <f aca="false">DATA!A718</f>
        <v>ITM10716</v>
      </c>
      <c r="B718" s="16" t="str">
        <f aca="false">DATA!B718</f>
        <v>Apparel</v>
      </c>
      <c r="C718" s="17" t="n">
        <f aca="false">DATA!C718</f>
        <v>187</v>
      </c>
      <c r="D718" s="17" t="n">
        <f aca="false">DATA!D718</f>
        <v>63</v>
      </c>
      <c r="E718" s="18" t="n">
        <f aca="false">DATA!F718</f>
        <v>7</v>
      </c>
      <c r="F718" s="19" t="n">
        <f aca="false">DATA!G718</f>
        <v>37.89</v>
      </c>
      <c r="G718" s="19" t="n">
        <f aca="false">DATA!H718</f>
        <v>1.9</v>
      </c>
      <c r="H718" s="18" t="n">
        <f aca="false">DATA!E718</f>
        <v>11</v>
      </c>
      <c r="I718" s="20" t="n">
        <f aca="false">F718*E718</f>
        <v>265.23</v>
      </c>
      <c r="J718" s="20" t="n">
        <f aca="false">PARAMETER!$B$4*G718*SQRT(E718)</f>
        <v>8.26855991603079</v>
      </c>
      <c r="K718" s="20" t="n">
        <f aca="false">I718+J718</f>
        <v>273.498559916031</v>
      </c>
      <c r="L718" s="20" t="n">
        <f aca="false">K718+F718*H718</f>
        <v>690.288559916031</v>
      </c>
      <c r="M718" s="16" t="str">
        <f aca="false">IF(C718&lt;=K718,"REORDER",IF(C718&gt;L718,"OVERSTOCK","OK"))</f>
        <v>REORDER</v>
      </c>
      <c r="N718" s="16" t="str">
        <f aca="false">IF(C718&lt;=D718,"REORDER","OK")</f>
        <v>OK</v>
      </c>
      <c r="O718" s="18" t="n">
        <f aca="false">IF(D718&lt;I718,1,0)</f>
        <v>1</v>
      </c>
      <c r="P718" s="20" t="n">
        <f aca="false">C718/F718</f>
        <v>4.93533913961467</v>
      </c>
      <c r="Q718" s="19" t="n">
        <f aca="false">DATA!N718</f>
        <v>41.55</v>
      </c>
      <c r="R718" s="19" t="n">
        <f aca="false">DATA!O718</f>
        <v>1.47</v>
      </c>
      <c r="S718" s="17" t="n">
        <f aca="false">C718*Q718</f>
        <v>7769.85</v>
      </c>
      <c r="T718" s="19" t="n">
        <f aca="false">C718*R718</f>
        <v>274.89</v>
      </c>
      <c r="U718" s="20" t="n">
        <f aca="false">MAX(0,C718-L718)</f>
        <v>0</v>
      </c>
      <c r="V718" s="17" t="n">
        <f aca="false">U718*Q718</f>
        <v>0</v>
      </c>
      <c r="W718" s="19" t="n">
        <f aca="false">U718*R718</f>
        <v>0</v>
      </c>
      <c r="X718" s="20" t="n">
        <f aca="false">MAX(0,K718-C718)</f>
        <v>86.4985599160308</v>
      </c>
      <c r="Y718" s="17" t="n">
        <f aca="false">F718*PARAMETER!$B$5*Q718</f>
        <v>574630.2675</v>
      </c>
      <c r="Z718" s="21" t="n">
        <f aca="false">SUMIF($Y$2:$Y$3205,"&gt;="&amp;Y718)/SUM($Y$2:$Y$3205)</f>
        <v>0.883789244807114</v>
      </c>
      <c r="AA718" s="16" t="str">
        <f aca="false">IF(Z718&lt;=PARAMETER!$B$7,"A",IF(Z718&lt;=PARAMETER!$B$8,"B","C"))</f>
        <v>B</v>
      </c>
      <c r="AB718" s="22" t="n">
        <f aca="false">G718/F718</f>
        <v>0.0501451570335181</v>
      </c>
      <c r="AC718" s="16" t="str">
        <f aca="false">IF(AB718&lt;=PARAMETER!$B$9,"X",IF(AB718&lt;=PARAMETER!$B$10,"Y","Z"))</f>
        <v>X</v>
      </c>
      <c r="AD718" s="16" t="str">
        <f aca="false">AA718&amp;AC718</f>
        <v>BX</v>
      </c>
      <c r="AE718" s="22" t="n">
        <f aca="false">DATA!I718</f>
        <v>0.55</v>
      </c>
      <c r="AF718" s="18" t="n">
        <f aca="false">DATA!L718</f>
        <v>169</v>
      </c>
      <c r="AG718" s="16" t="str">
        <f aca="false">DATA!K718</f>
        <v>D</v>
      </c>
      <c r="AH718" s="18" t="n">
        <f aca="false">IF(AE718&gt;=PARAMETER!$B$12,1,0)</f>
        <v>0</v>
      </c>
      <c r="AI718" s="18" t="n">
        <f aca="false">IF(AF718&gt;=PARAMETER!$B$13,1,0)</f>
        <v>1</v>
      </c>
      <c r="AJ718" s="18" t="n">
        <f aca="false">IF(AND(AH718=1,AI718=1),1,0)</f>
        <v>0</v>
      </c>
    </row>
    <row r="719" customFormat="false" ht="15" hidden="false" customHeight="false" outlineLevel="0" collapsed="false">
      <c r="A719" s="16" t="str">
        <f aca="false">DATA!A719</f>
        <v>ITM10717</v>
      </c>
      <c r="B719" s="16" t="str">
        <f aca="false">DATA!B719</f>
        <v>Apparel</v>
      </c>
      <c r="C719" s="17" t="n">
        <f aca="false">DATA!C719</f>
        <v>410</v>
      </c>
      <c r="D719" s="17" t="n">
        <f aca="false">DATA!D719</f>
        <v>86</v>
      </c>
      <c r="E719" s="18" t="n">
        <f aca="false">DATA!F719</f>
        <v>2</v>
      </c>
      <c r="F719" s="19" t="n">
        <f aca="false">DATA!G719</f>
        <v>26.37</v>
      </c>
      <c r="G719" s="19" t="n">
        <f aca="false">DATA!H719</f>
        <v>5.94</v>
      </c>
      <c r="H719" s="18" t="n">
        <f aca="false">DATA!E719</f>
        <v>13</v>
      </c>
      <c r="I719" s="20" t="n">
        <f aca="false">F719*E719</f>
        <v>52.74</v>
      </c>
      <c r="J719" s="20" t="n">
        <f aca="false">PARAMETER!$B$4*G719*SQRT(E719)</f>
        <v>13.8174753856789</v>
      </c>
      <c r="K719" s="20" t="n">
        <f aca="false">I719+J719</f>
        <v>66.5574753856789</v>
      </c>
      <c r="L719" s="20" t="n">
        <f aca="false">K719+F719*H719</f>
        <v>409.367475385679</v>
      </c>
      <c r="M719" s="16" t="str">
        <f aca="false">IF(C719&lt;=K719,"REORDER",IF(C719&gt;L719,"OVERSTOCK","OK"))</f>
        <v>OVERSTOCK</v>
      </c>
      <c r="N719" s="16" t="str">
        <f aca="false">IF(C719&lt;=D719,"REORDER","OK")</f>
        <v>OK</v>
      </c>
      <c r="O719" s="18" t="n">
        <f aca="false">IF(D719&lt;I719,1,0)</f>
        <v>0</v>
      </c>
      <c r="P719" s="20" t="n">
        <f aca="false">C719/F719</f>
        <v>15.5479711793705</v>
      </c>
      <c r="Q719" s="19" t="n">
        <f aca="false">DATA!N719</f>
        <v>39.84</v>
      </c>
      <c r="R719" s="19" t="n">
        <f aca="false">DATA!O719</f>
        <v>0.31</v>
      </c>
      <c r="S719" s="17" t="n">
        <f aca="false">C719*Q719</f>
        <v>16334.4</v>
      </c>
      <c r="T719" s="19" t="n">
        <f aca="false">C719*R719</f>
        <v>127.1</v>
      </c>
      <c r="U719" s="20" t="n">
        <f aca="false">MAX(0,C719-L719)</f>
        <v>0.632524614321142</v>
      </c>
      <c r="V719" s="17" t="n">
        <f aca="false">U719*Q719</f>
        <v>25.1997806345543</v>
      </c>
      <c r="W719" s="19" t="n">
        <f aca="false">U719*R719</f>
        <v>0.196082630439554</v>
      </c>
      <c r="X719" s="20" t="n">
        <f aca="false">MAX(0,K719-C719)</f>
        <v>0</v>
      </c>
      <c r="Y719" s="17" t="n">
        <f aca="false">F719*PARAMETER!$B$5*Q719</f>
        <v>383461.992</v>
      </c>
      <c r="Z719" s="21" t="n">
        <f aca="false">SUMIF($Y$2:$Y$3205,"&gt;="&amp;Y719)/SUM($Y$2:$Y$3205)</f>
        <v>0.938293353638886</v>
      </c>
      <c r="AA719" s="16" t="str">
        <f aca="false">IF(Z719&lt;=PARAMETER!$B$7,"A",IF(Z719&lt;=PARAMETER!$B$8,"B","C"))</f>
        <v>B</v>
      </c>
      <c r="AB719" s="22" t="n">
        <f aca="false">G719/F719</f>
        <v>0.225255972696246</v>
      </c>
      <c r="AC719" s="16" t="str">
        <f aca="false">IF(AB719&lt;=PARAMETER!$B$9,"X",IF(AB719&lt;=PARAMETER!$B$10,"Y","Z"))</f>
        <v>X</v>
      </c>
      <c r="AD719" s="16" t="str">
        <f aca="false">AA719&amp;AC719</f>
        <v>BX</v>
      </c>
      <c r="AE719" s="22" t="n">
        <f aca="false">DATA!I719</f>
        <v>0.16</v>
      </c>
      <c r="AF719" s="18" t="n">
        <f aca="false">DATA!L719</f>
        <v>109</v>
      </c>
      <c r="AG719" s="16" t="str">
        <f aca="false">DATA!K719</f>
        <v>D</v>
      </c>
      <c r="AH719" s="18" t="n">
        <f aca="false">IF(AE719&gt;=PARAMETER!$B$12,1,0)</f>
        <v>0</v>
      </c>
      <c r="AI719" s="18" t="n">
        <f aca="false">IF(AF719&gt;=PARAMETER!$B$13,1,0)</f>
        <v>1</v>
      </c>
      <c r="AJ719" s="18" t="n">
        <f aca="false">IF(AND(AH719=1,AI719=1),1,0)</f>
        <v>0</v>
      </c>
    </row>
    <row r="720" customFormat="false" ht="15" hidden="false" customHeight="false" outlineLevel="0" collapsed="false">
      <c r="A720" s="16" t="str">
        <f aca="false">DATA!A720</f>
        <v>ITM10718</v>
      </c>
      <c r="B720" s="16" t="str">
        <f aca="false">DATA!B720</f>
        <v>Apparel</v>
      </c>
      <c r="C720" s="17" t="n">
        <f aca="false">DATA!C720</f>
        <v>122</v>
      </c>
      <c r="D720" s="17" t="n">
        <f aca="false">DATA!D720</f>
        <v>52</v>
      </c>
      <c r="E720" s="18" t="n">
        <f aca="false">DATA!F720</f>
        <v>7</v>
      </c>
      <c r="F720" s="19" t="n">
        <f aca="false">DATA!G720</f>
        <v>44.65</v>
      </c>
      <c r="G720" s="19" t="n">
        <f aca="false">DATA!H720</f>
        <v>9.79</v>
      </c>
      <c r="H720" s="18" t="n">
        <f aca="false">DATA!E720</f>
        <v>13</v>
      </c>
      <c r="I720" s="20" t="n">
        <f aca="false">F720*E720</f>
        <v>312.55</v>
      </c>
      <c r="J720" s="20" t="n">
        <f aca="false">PARAMETER!$B$4*G720*SQRT(E720)</f>
        <v>42.6048429357586</v>
      </c>
      <c r="K720" s="20" t="n">
        <f aca="false">I720+J720</f>
        <v>355.154842935759</v>
      </c>
      <c r="L720" s="20" t="n">
        <f aca="false">K720+F720*H720</f>
        <v>935.604842935759</v>
      </c>
      <c r="M720" s="16" t="str">
        <f aca="false">IF(C720&lt;=K720,"REORDER",IF(C720&gt;L720,"OVERSTOCK","OK"))</f>
        <v>REORDER</v>
      </c>
      <c r="N720" s="16" t="str">
        <f aca="false">IF(C720&lt;=D720,"REORDER","OK")</f>
        <v>OK</v>
      </c>
      <c r="O720" s="18" t="n">
        <f aca="false">IF(D720&lt;I720,1,0)</f>
        <v>1</v>
      </c>
      <c r="P720" s="20" t="n">
        <f aca="false">C720/F720</f>
        <v>2.73236282194849</v>
      </c>
      <c r="Q720" s="19" t="n">
        <f aca="false">DATA!N720</f>
        <v>61.37</v>
      </c>
      <c r="R720" s="19" t="n">
        <f aca="false">DATA!O720</f>
        <v>0.67</v>
      </c>
      <c r="S720" s="17" t="n">
        <f aca="false">C720*Q720</f>
        <v>7487.14</v>
      </c>
      <c r="T720" s="19" t="n">
        <f aca="false">C720*R720</f>
        <v>81.74</v>
      </c>
      <c r="U720" s="20" t="n">
        <f aca="false">MAX(0,C720-L720)</f>
        <v>0</v>
      </c>
      <c r="V720" s="17" t="n">
        <f aca="false">U720*Q720</f>
        <v>0</v>
      </c>
      <c r="W720" s="19" t="n">
        <f aca="false">U720*R720</f>
        <v>0</v>
      </c>
      <c r="X720" s="20" t="n">
        <f aca="false">MAX(0,K720-C720)</f>
        <v>233.154842935759</v>
      </c>
      <c r="Y720" s="17" t="n">
        <f aca="false">F720*PARAMETER!$B$5*Q720</f>
        <v>1000162.2325</v>
      </c>
      <c r="Z720" s="21" t="n">
        <f aca="false">SUMIF($Y$2:$Y$3205,"&gt;="&amp;Y720)/SUM($Y$2:$Y$3205)</f>
        <v>0.733895257006692</v>
      </c>
      <c r="AA720" s="16" t="str">
        <f aca="false">IF(Z720&lt;=PARAMETER!$B$7,"A",IF(Z720&lt;=PARAMETER!$B$8,"B","C"))</f>
        <v>A</v>
      </c>
      <c r="AB720" s="22" t="n">
        <f aca="false">G720/F720</f>
        <v>0.21926091825308</v>
      </c>
      <c r="AC720" s="16" t="str">
        <f aca="false">IF(AB720&lt;=PARAMETER!$B$9,"X",IF(AB720&lt;=PARAMETER!$B$10,"Y","Z"))</f>
        <v>X</v>
      </c>
      <c r="AD720" s="16" t="str">
        <f aca="false">AA720&amp;AC720</f>
        <v>AX</v>
      </c>
      <c r="AE720" s="22" t="n">
        <f aca="false">DATA!I720</f>
        <v>0.23</v>
      </c>
      <c r="AF720" s="18" t="n">
        <f aca="false">DATA!L720</f>
        <v>35</v>
      </c>
      <c r="AG720" s="16" t="str">
        <f aca="false">DATA!K720</f>
        <v>B</v>
      </c>
      <c r="AH720" s="18" t="n">
        <f aca="false">IF(AE720&gt;=PARAMETER!$B$12,1,0)</f>
        <v>0</v>
      </c>
      <c r="AI720" s="18" t="n">
        <f aca="false">IF(AF720&gt;=PARAMETER!$B$13,1,0)</f>
        <v>0</v>
      </c>
      <c r="AJ720" s="18" t="n">
        <f aca="false">IF(AND(AH720=1,AI720=1),1,0)</f>
        <v>0</v>
      </c>
    </row>
    <row r="721" customFormat="false" ht="15" hidden="false" customHeight="false" outlineLevel="0" collapsed="false">
      <c r="A721" s="16" t="str">
        <f aca="false">DATA!A721</f>
        <v>ITM10719</v>
      </c>
      <c r="B721" s="16" t="str">
        <f aca="false">DATA!B721</f>
        <v>Apparel</v>
      </c>
      <c r="C721" s="17" t="n">
        <f aca="false">DATA!C721</f>
        <v>441</v>
      </c>
      <c r="D721" s="17" t="n">
        <f aca="false">DATA!D721</f>
        <v>48</v>
      </c>
      <c r="E721" s="18" t="n">
        <f aca="false">DATA!F721</f>
        <v>6</v>
      </c>
      <c r="F721" s="19" t="n">
        <f aca="false">DATA!G721</f>
        <v>29.82</v>
      </c>
      <c r="G721" s="19" t="n">
        <f aca="false">DATA!H721</f>
        <v>2.75</v>
      </c>
      <c r="H721" s="18" t="n">
        <f aca="false">DATA!E721</f>
        <v>3</v>
      </c>
      <c r="I721" s="20" t="n">
        <f aca="false">F721*E721</f>
        <v>178.92</v>
      </c>
      <c r="J721" s="20" t="n">
        <f aca="false">PARAMETER!$B$4*G721*SQRT(E721)</f>
        <v>11.0798932408927</v>
      </c>
      <c r="K721" s="20" t="n">
        <f aca="false">I721+J721</f>
        <v>189.999893240893</v>
      </c>
      <c r="L721" s="20" t="n">
        <f aca="false">K721+F721*H721</f>
        <v>279.459893240893</v>
      </c>
      <c r="M721" s="16" t="str">
        <f aca="false">IF(C721&lt;=K721,"REORDER",IF(C721&gt;L721,"OVERSTOCK","OK"))</f>
        <v>OVERSTOCK</v>
      </c>
      <c r="N721" s="16" t="str">
        <f aca="false">IF(C721&lt;=D721,"REORDER","OK")</f>
        <v>OK</v>
      </c>
      <c r="O721" s="18" t="n">
        <f aca="false">IF(D721&lt;I721,1,0)</f>
        <v>1</v>
      </c>
      <c r="P721" s="20" t="n">
        <f aca="false">C721/F721</f>
        <v>14.7887323943662</v>
      </c>
      <c r="Q721" s="19" t="n">
        <f aca="false">DATA!N721</f>
        <v>94.78</v>
      </c>
      <c r="R721" s="19" t="n">
        <f aca="false">DATA!O721</f>
        <v>0.62</v>
      </c>
      <c r="S721" s="17" t="n">
        <f aca="false">C721*Q721</f>
        <v>41797.98</v>
      </c>
      <c r="T721" s="19" t="n">
        <f aca="false">C721*R721</f>
        <v>273.42</v>
      </c>
      <c r="U721" s="20" t="n">
        <f aca="false">MAX(0,C721-L721)</f>
        <v>161.540106759107</v>
      </c>
      <c r="V721" s="17" t="n">
        <f aca="false">U721*Q721</f>
        <v>15310.7713186282</v>
      </c>
      <c r="W721" s="19" t="n">
        <f aca="false">U721*R721</f>
        <v>100.154866190647</v>
      </c>
      <c r="X721" s="20" t="n">
        <f aca="false">MAX(0,K721-C721)</f>
        <v>0</v>
      </c>
      <c r="Y721" s="17" t="n">
        <f aca="false">F721*PARAMETER!$B$5*Q721</f>
        <v>1031613.954</v>
      </c>
      <c r="Z721" s="21" t="n">
        <f aca="false">SUMIF($Y$2:$Y$3205,"&gt;="&amp;Y721)/SUM($Y$2:$Y$3205)</f>
        <v>0.71575105496694</v>
      </c>
      <c r="AA721" s="16" t="str">
        <f aca="false">IF(Z721&lt;=PARAMETER!$B$7,"A",IF(Z721&lt;=PARAMETER!$B$8,"B","C"))</f>
        <v>A</v>
      </c>
      <c r="AB721" s="22" t="n">
        <f aca="false">G721/F721</f>
        <v>0.0922199865861838</v>
      </c>
      <c r="AC721" s="16" t="str">
        <f aca="false">IF(AB721&lt;=PARAMETER!$B$9,"X",IF(AB721&lt;=PARAMETER!$B$10,"Y","Z"))</f>
        <v>X</v>
      </c>
      <c r="AD721" s="16" t="str">
        <f aca="false">AA721&amp;AC721</f>
        <v>AX</v>
      </c>
      <c r="AE721" s="22" t="n">
        <f aca="false">DATA!I721</f>
        <v>0.89</v>
      </c>
      <c r="AF721" s="18" t="n">
        <f aca="false">DATA!L721</f>
        <v>57</v>
      </c>
      <c r="AG721" s="16" t="str">
        <f aca="false">DATA!K721</f>
        <v>C</v>
      </c>
      <c r="AH721" s="18" t="n">
        <f aca="false">IF(AE721&gt;=PARAMETER!$B$12,1,0)</f>
        <v>1</v>
      </c>
      <c r="AI721" s="18" t="n">
        <f aca="false">IF(AF721&gt;=PARAMETER!$B$13,1,0)</f>
        <v>0</v>
      </c>
      <c r="AJ721" s="18" t="n">
        <f aca="false">IF(AND(AH721=1,AI721=1),1,0)</f>
        <v>0</v>
      </c>
    </row>
    <row r="722" customFormat="false" ht="15" hidden="false" customHeight="false" outlineLevel="0" collapsed="false">
      <c r="A722" s="16" t="str">
        <f aca="false">DATA!A722</f>
        <v>ITM10720</v>
      </c>
      <c r="B722" s="16" t="str">
        <f aca="false">DATA!B722</f>
        <v>Groceries</v>
      </c>
      <c r="C722" s="17" t="n">
        <f aca="false">DATA!C722</f>
        <v>104</v>
      </c>
      <c r="D722" s="17" t="n">
        <f aca="false">DATA!D722</f>
        <v>70</v>
      </c>
      <c r="E722" s="18" t="n">
        <f aca="false">DATA!F722</f>
        <v>5</v>
      </c>
      <c r="F722" s="19" t="n">
        <f aca="false">DATA!G722</f>
        <v>45.96</v>
      </c>
      <c r="G722" s="19" t="n">
        <f aca="false">DATA!H722</f>
        <v>3.88</v>
      </c>
      <c r="H722" s="18" t="n">
        <f aca="false">DATA!E722</f>
        <v>7</v>
      </c>
      <c r="I722" s="20" t="n">
        <f aca="false">F722*E722</f>
        <v>229.8</v>
      </c>
      <c r="J722" s="20" t="n">
        <f aca="false">PARAMETER!$B$4*G722*SQRT(E722)</f>
        <v>14.2706575488542</v>
      </c>
      <c r="K722" s="20" t="n">
        <f aca="false">I722+J722</f>
        <v>244.070657548854</v>
      </c>
      <c r="L722" s="20" t="n">
        <f aca="false">K722+F722*H722</f>
        <v>565.790657548854</v>
      </c>
      <c r="M722" s="16" t="str">
        <f aca="false">IF(C722&lt;=K722,"REORDER",IF(C722&gt;L722,"OVERSTOCK","OK"))</f>
        <v>REORDER</v>
      </c>
      <c r="N722" s="16" t="str">
        <f aca="false">IF(C722&lt;=D722,"REORDER","OK")</f>
        <v>OK</v>
      </c>
      <c r="O722" s="18" t="n">
        <f aca="false">IF(D722&lt;I722,1,0)</f>
        <v>1</v>
      </c>
      <c r="P722" s="20" t="n">
        <f aca="false">C722/F722</f>
        <v>2.26283724978242</v>
      </c>
      <c r="Q722" s="19" t="n">
        <f aca="false">DATA!N722</f>
        <v>176.44</v>
      </c>
      <c r="R722" s="19" t="n">
        <f aca="false">DATA!O722</f>
        <v>1.19</v>
      </c>
      <c r="S722" s="17" t="n">
        <f aca="false">C722*Q722</f>
        <v>18349.76</v>
      </c>
      <c r="T722" s="19" t="n">
        <f aca="false">C722*R722</f>
        <v>123.76</v>
      </c>
      <c r="U722" s="20" t="n">
        <f aca="false">MAX(0,C722-L722)</f>
        <v>0</v>
      </c>
      <c r="V722" s="17" t="n">
        <f aca="false">U722*Q722</f>
        <v>0</v>
      </c>
      <c r="W722" s="19" t="n">
        <f aca="false">U722*R722</f>
        <v>0</v>
      </c>
      <c r="X722" s="20" t="n">
        <f aca="false">MAX(0,K722-C722)</f>
        <v>140.070657548854</v>
      </c>
      <c r="Y722" s="17" t="n">
        <f aca="false">F722*PARAMETER!$B$5*Q722</f>
        <v>2959851.576</v>
      </c>
      <c r="Z722" s="21" t="n">
        <f aca="false">SUMIF($Y$2:$Y$3205,"&gt;="&amp;Y722)/SUM($Y$2:$Y$3205)</f>
        <v>0.0791144956392748</v>
      </c>
      <c r="AA722" s="16" t="str">
        <f aca="false">IF(Z722&lt;=PARAMETER!$B$7,"A",IF(Z722&lt;=PARAMETER!$B$8,"B","C"))</f>
        <v>A</v>
      </c>
      <c r="AB722" s="22" t="n">
        <f aca="false">G722/F722</f>
        <v>0.0844212358572672</v>
      </c>
      <c r="AC722" s="16" t="str">
        <f aca="false">IF(AB722&lt;=PARAMETER!$B$9,"X",IF(AB722&lt;=PARAMETER!$B$10,"Y","Z"))</f>
        <v>X</v>
      </c>
      <c r="AD722" s="16" t="str">
        <f aca="false">AA722&amp;AC722</f>
        <v>AX</v>
      </c>
      <c r="AE722" s="22" t="n">
        <f aca="false">DATA!I722</f>
        <v>0.47</v>
      </c>
      <c r="AF722" s="18" t="n">
        <f aca="false">DATA!L722</f>
        <v>14</v>
      </c>
      <c r="AG722" s="16" t="str">
        <f aca="false">DATA!K722</f>
        <v>D</v>
      </c>
      <c r="AH722" s="18" t="n">
        <f aca="false">IF(AE722&gt;=PARAMETER!$B$12,1,0)</f>
        <v>0</v>
      </c>
      <c r="AI722" s="18" t="n">
        <f aca="false">IF(AF722&gt;=PARAMETER!$B$13,1,0)</f>
        <v>0</v>
      </c>
      <c r="AJ722" s="18" t="n">
        <f aca="false">IF(AND(AH722=1,AI722=1),1,0)</f>
        <v>0</v>
      </c>
    </row>
    <row r="723" customFormat="false" ht="15" hidden="false" customHeight="false" outlineLevel="0" collapsed="false">
      <c r="A723" s="16" t="str">
        <f aca="false">DATA!A723</f>
        <v>ITM10721</v>
      </c>
      <c r="B723" s="16" t="str">
        <f aca="false">DATA!B723</f>
        <v>Groceries</v>
      </c>
      <c r="C723" s="17" t="n">
        <f aca="false">DATA!C723</f>
        <v>336</v>
      </c>
      <c r="D723" s="17" t="n">
        <f aca="false">DATA!D723</f>
        <v>51</v>
      </c>
      <c r="E723" s="18" t="n">
        <f aca="false">DATA!F723</f>
        <v>3</v>
      </c>
      <c r="F723" s="19" t="n">
        <f aca="false">DATA!G723</f>
        <v>27.78</v>
      </c>
      <c r="G723" s="19" t="n">
        <f aca="false">DATA!H723</f>
        <v>2.94</v>
      </c>
      <c r="H723" s="18" t="n">
        <f aca="false">DATA!E723</f>
        <v>9</v>
      </c>
      <c r="I723" s="20" t="n">
        <f aca="false">F723*E723</f>
        <v>83.34</v>
      </c>
      <c r="J723" s="20" t="n">
        <f aca="false">PARAMETER!$B$4*G723*SQRT(E723)</f>
        <v>8.37597195550804</v>
      </c>
      <c r="K723" s="20" t="n">
        <f aca="false">I723+J723</f>
        <v>91.7159719555081</v>
      </c>
      <c r="L723" s="20" t="n">
        <f aca="false">K723+F723*H723</f>
        <v>341.735971955508</v>
      </c>
      <c r="M723" s="16" t="str">
        <f aca="false">IF(C723&lt;=K723,"REORDER",IF(C723&gt;L723,"OVERSTOCK","OK"))</f>
        <v>OK</v>
      </c>
      <c r="N723" s="16" t="str">
        <f aca="false">IF(C723&lt;=D723,"REORDER","OK")</f>
        <v>OK</v>
      </c>
      <c r="O723" s="18" t="n">
        <f aca="false">IF(D723&lt;I723,1,0)</f>
        <v>1</v>
      </c>
      <c r="P723" s="20" t="n">
        <f aca="false">C723/F723</f>
        <v>12.0950323974082</v>
      </c>
      <c r="Q723" s="19" t="n">
        <f aca="false">DATA!N723</f>
        <v>27.01</v>
      </c>
      <c r="R723" s="19" t="n">
        <f aca="false">DATA!O723</f>
        <v>0.73</v>
      </c>
      <c r="S723" s="17" t="n">
        <f aca="false">C723*Q723</f>
        <v>9075.36</v>
      </c>
      <c r="T723" s="19" t="n">
        <f aca="false">C723*R723</f>
        <v>245.28</v>
      </c>
      <c r="U723" s="20" t="n">
        <f aca="false">MAX(0,C723-L723)</f>
        <v>0</v>
      </c>
      <c r="V723" s="17" t="n">
        <f aca="false">U723*Q723</f>
        <v>0</v>
      </c>
      <c r="W723" s="19" t="n">
        <f aca="false">U723*R723</f>
        <v>0</v>
      </c>
      <c r="X723" s="20" t="n">
        <f aca="false">MAX(0,K723-C723)</f>
        <v>0</v>
      </c>
      <c r="Y723" s="17" t="n">
        <f aca="false">F723*PARAMETER!$B$5*Q723</f>
        <v>273873.297</v>
      </c>
      <c r="Z723" s="21" t="n">
        <f aca="false">SUMIF($Y$2:$Y$3205,"&gt;="&amp;Y723)/SUM($Y$2:$Y$3205)</f>
        <v>0.966801760106966</v>
      </c>
      <c r="AA723" s="16" t="str">
        <f aca="false">IF(Z723&lt;=PARAMETER!$B$7,"A",IF(Z723&lt;=PARAMETER!$B$8,"B","C"))</f>
        <v>C</v>
      </c>
      <c r="AB723" s="22" t="n">
        <f aca="false">G723/F723</f>
        <v>0.105831533477322</v>
      </c>
      <c r="AC723" s="16" t="str">
        <f aca="false">IF(AB723&lt;=PARAMETER!$B$9,"X",IF(AB723&lt;=PARAMETER!$B$10,"Y","Z"))</f>
        <v>X</v>
      </c>
      <c r="AD723" s="16" t="str">
        <f aca="false">AA723&amp;AC723</f>
        <v>CX</v>
      </c>
      <c r="AE723" s="22" t="n">
        <f aca="false">DATA!I723</f>
        <v>0.65</v>
      </c>
      <c r="AF723" s="18" t="n">
        <f aca="false">DATA!L723</f>
        <v>68</v>
      </c>
      <c r="AG723" s="16" t="str">
        <f aca="false">DATA!K723</f>
        <v>D</v>
      </c>
      <c r="AH723" s="18" t="n">
        <f aca="false">IF(AE723&gt;=PARAMETER!$B$12,1,0)</f>
        <v>0</v>
      </c>
      <c r="AI723" s="18" t="n">
        <f aca="false">IF(AF723&gt;=PARAMETER!$B$13,1,0)</f>
        <v>0</v>
      </c>
      <c r="AJ723" s="18" t="n">
        <f aca="false">IF(AND(AH723=1,AI723=1),1,0)</f>
        <v>0</v>
      </c>
    </row>
    <row r="724" customFormat="false" ht="15" hidden="false" customHeight="false" outlineLevel="0" collapsed="false">
      <c r="A724" s="16" t="str">
        <f aca="false">DATA!A724</f>
        <v>ITM10722</v>
      </c>
      <c r="B724" s="16" t="str">
        <f aca="false">DATA!B724</f>
        <v>Apparel</v>
      </c>
      <c r="C724" s="17" t="n">
        <f aca="false">DATA!C724</f>
        <v>231</v>
      </c>
      <c r="D724" s="17" t="n">
        <f aca="false">DATA!D724</f>
        <v>90</v>
      </c>
      <c r="E724" s="18" t="n">
        <f aca="false">DATA!F724</f>
        <v>2</v>
      </c>
      <c r="F724" s="19" t="n">
        <f aca="false">DATA!G724</f>
        <v>25.79</v>
      </c>
      <c r="G724" s="19" t="n">
        <f aca="false">DATA!H724</f>
        <v>3.03</v>
      </c>
      <c r="H724" s="18" t="n">
        <f aca="false">DATA!E724</f>
        <v>5</v>
      </c>
      <c r="I724" s="20" t="n">
        <f aca="false">F724*E724</f>
        <v>51.58</v>
      </c>
      <c r="J724" s="20" t="n">
        <f aca="false">PARAMETER!$B$4*G724*SQRT(E724)</f>
        <v>7.04830815128064</v>
      </c>
      <c r="K724" s="20" t="n">
        <f aca="false">I724+J724</f>
        <v>58.6283081512806</v>
      </c>
      <c r="L724" s="20" t="n">
        <f aca="false">K724+F724*H724</f>
        <v>187.578308151281</v>
      </c>
      <c r="M724" s="16" t="str">
        <f aca="false">IF(C724&lt;=K724,"REORDER",IF(C724&gt;L724,"OVERSTOCK","OK"))</f>
        <v>OVERSTOCK</v>
      </c>
      <c r="N724" s="16" t="str">
        <f aca="false">IF(C724&lt;=D724,"REORDER","OK")</f>
        <v>OK</v>
      </c>
      <c r="O724" s="18" t="n">
        <f aca="false">IF(D724&lt;I724,1,0)</f>
        <v>0</v>
      </c>
      <c r="P724" s="20" t="n">
        <f aca="false">C724/F724</f>
        <v>8.95696006203955</v>
      </c>
      <c r="Q724" s="19" t="n">
        <f aca="false">DATA!N724</f>
        <v>183.9</v>
      </c>
      <c r="R724" s="19" t="n">
        <f aca="false">DATA!O724</f>
        <v>1.32</v>
      </c>
      <c r="S724" s="17" t="n">
        <f aca="false">C724*Q724</f>
        <v>42480.9</v>
      </c>
      <c r="T724" s="19" t="n">
        <f aca="false">C724*R724</f>
        <v>304.92</v>
      </c>
      <c r="U724" s="20" t="n">
        <f aca="false">MAX(0,C724-L724)</f>
        <v>43.4216918487194</v>
      </c>
      <c r="V724" s="17" t="n">
        <f aca="false">U724*Q724</f>
        <v>7985.24913097949</v>
      </c>
      <c r="W724" s="19" t="n">
        <f aca="false">U724*R724</f>
        <v>57.3166332403096</v>
      </c>
      <c r="X724" s="20" t="n">
        <f aca="false">MAX(0,K724-C724)</f>
        <v>0</v>
      </c>
      <c r="Y724" s="17" t="n">
        <f aca="false">F724*PARAMETER!$B$5*Q724</f>
        <v>1731115.065</v>
      </c>
      <c r="Z724" s="21" t="n">
        <f aca="false">SUMIF($Y$2:$Y$3205,"&gt;="&amp;Y724)/SUM($Y$2:$Y$3205)</f>
        <v>0.444430084460485</v>
      </c>
      <c r="AA724" s="16" t="str">
        <f aca="false">IF(Z724&lt;=PARAMETER!$B$7,"A",IF(Z724&lt;=PARAMETER!$B$8,"B","C"))</f>
        <v>A</v>
      </c>
      <c r="AB724" s="22" t="n">
        <f aca="false">G724/F724</f>
        <v>0.117487398216363</v>
      </c>
      <c r="AC724" s="16" t="str">
        <f aca="false">IF(AB724&lt;=PARAMETER!$B$9,"X",IF(AB724&lt;=PARAMETER!$B$10,"Y","Z"))</f>
        <v>X</v>
      </c>
      <c r="AD724" s="16" t="str">
        <f aca="false">AA724&amp;AC724</f>
        <v>AX</v>
      </c>
      <c r="AE724" s="22" t="n">
        <f aca="false">DATA!I724</f>
        <v>0.58</v>
      </c>
      <c r="AF724" s="18" t="n">
        <f aca="false">DATA!L724</f>
        <v>70</v>
      </c>
      <c r="AG724" s="16" t="str">
        <f aca="false">DATA!K724</f>
        <v>A</v>
      </c>
      <c r="AH724" s="18" t="n">
        <f aca="false">IF(AE724&gt;=PARAMETER!$B$12,1,0)</f>
        <v>0</v>
      </c>
      <c r="AI724" s="18" t="n">
        <f aca="false">IF(AF724&gt;=PARAMETER!$B$13,1,0)</f>
        <v>0</v>
      </c>
      <c r="AJ724" s="18" t="n">
        <f aca="false">IF(AND(AH724=1,AI724=1),1,0)</f>
        <v>0</v>
      </c>
    </row>
    <row r="725" customFormat="false" ht="15" hidden="false" customHeight="false" outlineLevel="0" collapsed="false">
      <c r="A725" s="16" t="str">
        <f aca="false">DATA!A725</f>
        <v>ITM10723</v>
      </c>
      <c r="B725" s="16" t="str">
        <f aca="false">DATA!B725</f>
        <v>Pharma</v>
      </c>
      <c r="C725" s="17" t="n">
        <f aca="false">DATA!C725</f>
        <v>22</v>
      </c>
      <c r="D725" s="17" t="n">
        <f aca="false">DATA!D725</f>
        <v>88</v>
      </c>
      <c r="E725" s="18" t="n">
        <f aca="false">DATA!F725</f>
        <v>9</v>
      </c>
      <c r="F725" s="19" t="n">
        <f aca="false">DATA!G725</f>
        <v>11.9</v>
      </c>
      <c r="G725" s="19" t="n">
        <f aca="false">DATA!H725</f>
        <v>4.34</v>
      </c>
      <c r="H725" s="18" t="n">
        <f aca="false">DATA!E725</f>
        <v>11</v>
      </c>
      <c r="I725" s="20" t="n">
        <f aca="false">F725*E725</f>
        <v>107.1</v>
      </c>
      <c r="J725" s="20" t="n">
        <f aca="false">PARAMETER!$B$4*G725*SQRT(E725)</f>
        <v>21.4159942229082</v>
      </c>
      <c r="K725" s="20" t="n">
        <f aca="false">I725+J725</f>
        <v>128.515994222908</v>
      </c>
      <c r="L725" s="20" t="n">
        <f aca="false">K725+F725*H725</f>
        <v>259.415994222908</v>
      </c>
      <c r="M725" s="16" t="str">
        <f aca="false">IF(C725&lt;=K725,"REORDER",IF(C725&gt;L725,"OVERSTOCK","OK"))</f>
        <v>REORDER</v>
      </c>
      <c r="N725" s="16" t="str">
        <f aca="false">IF(C725&lt;=D725,"REORDER","OK")</f>
        <v>REORDER</v>
      </c>
      <c r="O725" s="18" t="n">
        <f aca="false">IF(D725&lt;I725,1,0)</f>
        <v>1</v>
      </c>
      <c r="P725" s="20" t="n">
        <f aca="false">C725/F725</f>
        <v>1.84873949579832</v>
      </c>
      <c r="Q725" s="19" t="n">
        <f aca="false">DATA!N725</f>
        <v>185.84</v>
      </c>
      <c r="R725" s="19" t="n">
        <f aca="false">DATA!O725</f>
        <v>1.41</v>
      </c>
      <c r="S725" s="17" t="n">
        <f aca="false">C725*Q725</f>
        <v>4088.48</v>
      </c>
      <c r="T725" s="19" t="n">
        <f aca="false">C725*R725</f>
        <v>31.02</v>
      </c>
      <c r="U725" s="20" t="n">
        <f aca="false">MAX(0,C725-L725)</f>
        <v>0</v>
      </c>
      <c r="V725" s="17" t="n">
        <f aca="false">U725*Q725</f>
        <v>0</v>
      </c>
      <c r="W725" s="19" t="n">
        <f aca="false">U725*R725</f>
        <v>0</v>
      </c>
      <c r="X725" s="20" t="n">
        <f aca="false">MAX(0,K725-C725)</f>
        <v>106.515994222908</v>
      </c>
      <c r="Y725" s="17" t="n">
        <f aca="false">F725*PARAMETER!$B$5*Q725</f>
        <v>807196.04</v>
      </c>
      <c r="Z725" s="21" t="n">
        <f aca="false">SUMIF($Y$2:$Y$3205,"&gt;="&amp;Y725)/SUM($Y$2:$Y$3205)</f>
        <v>0.808655885130078</v>
      </c>
      <c r="AA725" s="16" t="str">
        <f aca="false">IF(Z725&lt;=PARAMETER!$B$7,"A",IF(Z725&lt;=PARAMETER!$B$8,"B","C"))</f>
        <v>B</v>
      </c>
      <c r="AB725" s="22" t="n">
        <f aca="false">G725/F725</f>
        <v>0.364705882352941</v>
      </c>
      <c r="AC725" s="16" t="str">
        <f aca="false">IF(AB725&lt;=PARAMETER!$B$9,"X",IF(AB725&lt;=PARAMETER!$B$10,"Y","Z"))</f>
        <v>Y</v>
      </c>
      <c r="AD725" s="16" t="str">
        <f aca="false">AA725&amp;AC725</f>
        <v>BY</v>
      </c>
      <c r="AE725" s="22" t="n">
        <f aca="false">DATA!I725</f>
        <v>0.44</v>
      </c>
      <c r="AF725" s="18" t="n">
        <f aca="false">DATA!L725</f>
        <v>58</v>
      </c>
      <c r="AG725" s="16" t="str">
        <f aca="false">DATA!K725</f>
        <v>D</v>
      </c>
      <c r="AH725" s="18" t="n">
        <f aca="false">IF(AE725&gt;=PARAMETER!$B$12,1,0)</f>
        <v>0</v>
      </c>
      <c r="AI725" s="18" t="n">
        <f aca="false">IF(AF725&gt;=PARAMETER!$B$13,1,0)</f>
        <v>0</v>
      </c>
      <c r="AJ725" s="18" t="n">
        <f aca="false">IF(AND(AH725=1,AI725=1),1,0)</f>
        <v>0</v>
      </c>
    </row>
    <row r="726" customFormat="false" ht="15" hidden="false" customHeight="false" outlineLevel="0" collapsed="false">
      <c r="A726" s="16" t="str">
        <f aca="false">DATA!A726</f>
        <v>ITM10724</v>
      </c>
      <c r="B726" s="16" t="str">
        <f aca="false">DATA!B726</f>
        <v>Electronics</v>
      </c>
      <c r="C726" s="17" t="n">
        <f aca="false">DATA!C726</f>
        <v>403</v>
      </c>
      <c r="D726" s="17" t="n">
        <f aca="false">DATA!D726</f>
        <v>27</v>
      </c>
      <c r="E726" s="18" t="n">
        <f aca="false">DATA!F726</f>
        <v>7</v>
      </c>
      <c r="F726" s="19" t="n">
        <f aca="false">DATA!G726</f>
        <v>27.69</v>
      </c>
      <c r="G726" s="19" t="n">
        <f aca="false">DATA!H726</f>
        <v>7.17</v>
      </c>
      <c r="H726" s="18" t="n">
        <f aca="false">DATA!E726</f>
        <v>10</v>
      </c>
      <c r="I726" s="20" t="n">
        <f aca="false">F726*E726</f>
        <v>193.83</v>
      </c>
      <c r="J726" s="20" t="n">
        <f aca="false">PARAMETER!$B$4*G726*SQRT(E726)</f>
        <v>31.2029339989162</v>
      </c>
      <c r="K726" s="20" t="n">
        <f aca="false">I726+J726</f>
        <v>225.032933998916</v>
      </c>
      <c r="L726" s="20" t="n">
        <f aca="false">K726+F726*H726</f>
        <v>501.932933998916</v>
      </c>
      <c r="M726" s="16" t="str">
        <f aca="false">IF(C726&lt;=K726,"REORDER",IF(C726&gt;L726,"OVERSTOCK","OK"))</f>
        <v>OK</v>
      </c>
      <c r="N726" s="16" t="str">
        <f aca="false">IF(C726&lt;=D726,"REORDER","OK")</f>
        <v>OK</v>
      </c>
      <c r="O726" s="18" t="n">
        <f aca="false">IF(D726&lt;I726,1,0)</f>
        <v>1</v>
      </c>
      <c r="P726" s="20" t="n">
        <f aca="false">C726/F726</f>
        <v>14.5539906103286</v>
      </c>
      <c r="Q726" s="19" t="n">
        <f aca="false">DATA!N726</f>
        <v>148.17</v>
      </c>
      <c r="R726" s="19" t="n">
        <f aca="false">DATA!O726</f>
        <v>0.16</v>
      </c>
      <c r="S726" s="17" t="n">
        <f aca="false">C726*Q726</f>
        <v>59712.51</v>
      </c>
      <c r="T726" s="19" t="n">
        <f aca="false">C726*R726</f>
        <v>64.48</v>
      </c>
      <c r="U726" s="20" t="n">
        <f aca="false">MAX(0,C726-L726)</f>
        <v>0</v>
      </c>
      <c r="V726" s="17" t="n">
        <f aca="false">U726*Q726</f>
        <v>0</v>
      </c>
      <c r="W726" s="19" t="n">
        <f aca="false">U726*R726</f>
        <v>0</v>
      </c>
      <c r="X726" s="20" t="n">
        <f aca="false">MAX(0,K726-C726)</f>
        <v>0</v>
      </c>
      <c r="Y726" s="17" t="n">
        <f aca="false">F726*PARAMETER!$B$5*Q726</f>
        <v>1497531.9645</v>
      </c>
      <c r="Z726" s="21" t="n">
        <f aca="false">SUMIF($Y$2:$Y$3205,"&gt;="&amp;Y726)/SUM($Y$2:$Y$3205)</f>
        <v>0.528146760177245</v>
      </c>
      <c r="AA726" s="16" t="str">
        <f aca="false">IF(Z726&lt;=PARAMETER!$B$7,"A",IF(Z726&lt;=PARAMETER!$B$8,"B","C"))</f>
        <v>A</v>
      </c>
      <c r="AB726" s="22" t="n">
        <f aca="false">G726/F726</f>
        <v>0.258938244853738</v>
      </c>
      <c r="AC726" s="16" t="str">
        <f aca="false">IF(AB726&lt;=PARAMETER!$B$9,"X",IF(AB726&lt;=PARAMETER!$B$10,"Y","Z"))</f>
        <v>Y</v>
      </c>
      <c r="AD726" s="16" t="str">
        <f aca="false">AA726&amp;AC726</f>
        <v>AY</v>
      </c>
      <c r="AE726" s="22" t="n">
        <f aca="false">DATA!I726</f>
        <v>0.45</v>
      </c>
      <c r="AF726" s="18" t="n">
        <f aca="false">DATA!L726</f>
        <v>167</v>
      </c>
      <c r="AG726" s="16" t="str">
        <f aca="false">DATA!K726</f>
        <v>D</v>
      </c>
      <c r="AH726" s="18" t="n">
        <f aca="false">IF(AE726&gt;=PARAMETER!$B$12,1,0)</f>
        <v>0</v>
      </c>
      <c r="AI726" s="18" t="n">
        <f aca="false">IF(AF726&gt;=PARAMETER!$B$13,1,0)</f>
        <v>1</v>
      </c>
      <c r="AJ726" s="18" t="n">
        <f aca="false">IF(AND(AH726=1,AI726=1),1,0)</f>
        <v>0</v>
      </c>
    </row>
    <row r="727" customFormat="false" ht="15" hidden="false" customHeight="false" outlineLevel="0" collapsed="false">
      <c r="A727" s="16" t="str">
        <f aca="false">DATA!A727</f>
        <v>ITM10725</v>
      </c>
      <c r="B727" s="16" t="str">
        <f aca="false">DATA!B727</f>
        <v>Electronics</v>
      </c>
      <c r="C727" s="17" t="n">
        <f aca="false">DATA!C727</f>
        <v>198</v>
      </c>
      <c r="D727" s="17" t="n">
        <f aca="false">DATA!D727</f>
        <v>32</v>
      </c>
      <c r="E727" s="18" t="n">
        <f aca="false">DATA!F727</f>
        <v>9</v>
      </c>
      <c r="F727" s="19" t="n">
        <f aca="false">DATA!G727</f>
        <v>7.89</v>
      </c>
      <c r="G727" s="19" t="n">
        <f aca="false">DATA!H727</f>
        <v>0.87</v>
      </c>
      <c r="H727" s="18" t="n">
        <f aca="false">DATA!E727</f>
        <v>5</v>
      </c>
      <c r="I727" s="20" t="n">
        <f aca="false">F727*E727</f>
        <v>71.01</v>
      </c>
      <c r="J727" s="20" t="n">
        <f aca="false">PARAMETER!$B$4*G727*SQRT(E727)</f>
        <v>4.29306796634334</v>
      </c>
      <c r="K727" s="20" t="n">
        <f aca="false">I727+J727</f>
        <v>75.3030679663433</v>
      </c>
      <c r="L727" s="20" t="n">
        <f aca="false">K727+F727*H727</f>
        <v>114.753067966343</v>
      </c>
      <c r="M727" s="16" t="str">
        <f aca="false">IF(C727&lt;=K727,"REORDER",IF(C727&gt;L727,"OVERSTOCK","OK"))</f>
        <v>OVERSTOCK</v>
      </c>
      <c r="N727" s="16" t="str">
        <f aca="false">IF(C727&lt;=D727,"REORDER","OK")</f>
        <v>OK</v>
      </c>
      <c r="O727" s="18" t="n">
        <f aca="false">IF(D727&lt;I727,1,0)</f>
        <v>1</v>
      </c>
      <c r="P727" s="20" t="n">
        <f aca="false">C727/F727</f>
        <v>25.0950570342205</v>
      </c>
      <c r="Q727" s="19" t="n">
        <f aca="false">DATA!N727</f>
        <v>181.05</v>
      </c>
      <c r="R727" s="19" t="n">
        <f aca="false">DATA!O727</f>
        <v>1.32</v>
      </c>
      <c r="S727" s="17" t="n">
        <f aca="false">C727*Q727</f>
        <v>35847.9</v>
      </c>
      <c r="T727" s="19" t="n">
        <f aca="false">C727*R727</f>
        <v>261.36</v>
      </c>
      <c r="U727" s="20" t="n">
        <f aca="false">MAX(0,C727-L727)</f>
        <v>83.2469320336567</v>
      </c>
      <c r="V727" s="17" t="n">
        <f aca="false">U727*Q727</f>
        <v>15071.8570446935</v>
      </c>
      <c r="W727" s="19" t="n">
        <f aca="false">U727*R727</f>
        <v>109.885950284427</v>
      </c>
      <c r="X727" s="20" t="n">
        <f aca="false">MAX(0,K727-C727)</f>
        <v>0</v>
      </c>
      <c r="Y727" s="17" t="n">
        <f aca="false">F727*PARAMETER!$B$5*Q727</f>
        <v>521396.8425</v>
      </c>
      <c r="Z727" s="21" t="n">
        <f aca="false">SUMIF($Y$2:$Y$3205,"&gt;="&amp;Y727)/SUM($Y$2:$Y$3205)</f>
        <v>0.899293086195708</v>
      </c>
      <c r="AA727" s="16" t="str">
        <f aca="false">IF(Z727&lt;=PARAMETER!$B$7,"A",IF(Z727&lt;=PARAMETER!$B$8,"B","C"))</f>
        <v>B</v>
      </c>
      <c r="AB727" s="22" t="n">
        <f aca="false">G727/F727</f>
        <v>0.110266159695817</v>
      </c>
      <c r="AC727" s="16" t="str">
        <f aca="false">IF(AB727&lt;=PARAMETER!$B$9,"X",IF(AB727&lt;=PARAMETER!$B$10,"Y","Z"))</f>
        <v>X</v>
      </c>
      <c r="AD727" s="16" t="str">
        <f aca="false">AA727&amp;AC727</f>
        <v>BX</v>
      </c>
      <c r="AE727" s="22" t="n">
        <f aca="false">DATA!I727</f>
        <v>0.6</v>
      </c>
      <c r="AF727" s="18" t="n">
        <f aca="false">DATA!L727</f>
        <v>154</v>
      </c>
      <c r="AG727" s="16" t="str">
        <f aca="false">DATA!K727</f>
        <v>A</v>
      </c>
      <c r="AH727" s="18" t="n">
        <f aca="false">IF(AE727&gt;=PARAMETER!$B$12,1,0)</f>
        <v>0</v>
      </c>
      <c r="AI727" s="18" t="n">
        <f aca="false">IF(AF727&gt;=PARAMETER!$B$13,1,0)</f>
        <v>1</v>
      </c>
      <c r="AJ727" s="18" t="n">
        <f aca="false">IF(AND(AH727=1,AI727=1),1,0)</f>
        <v>0</v>
      </c>
    </row>
    <row r="728" customFormat="false" ht="15" hidden="false" customHeight="false" outlineLevel="0" collapsed="false">
      <c r="A728" s="16" t="str">
        <f aca="false">DATA!A728</f>
        <v>ITM10726</v>
      </c>
      <c r="B728" s="16" t="str">
        <f aca="false">DATA!B728</f>
        <v>Pharma</v>
      </c>
      <c r="C728" s="17" t="n">
        <f aca="false">DATA!C728</f>
        <v>361</v>
      </c>
      <c r="D728" s="17" t="n">
        <f aca="false">DATA!D728</f>
        <v>63</v>
      </c>
      <c r="E728" s="18" t="n">
        <f aca="false">DATA!F728</f>
        <v>6</v>
      </c>
      <c r="F728" s="19" t="n">
        <f aca="false">DATA!G728</f>
        <v>43.61</v>
      </c>
      <c r="G728" s="19" t="n">
        <f aca="false">DATA!H728</f>
        <v>9.59</v>
      </c>
      <c r="H728" s="18" t="n">
        <f aca="false">DATA!E728</f>
        <v>7</v>
      </c>
      <c r="I728" s="20" t="n">
        <f aca="false">F728*E728</f>
        <v>261.66</v>
      </c>
      <c r="J728" s="20" t="n">
        <f aca="false">PARAMETER!$B$4*G728*SQRT(E728)</f>
        <v>38.6386095200585</v>
      </c>
      <c r="K728" s="20" t="n">
        <f aca="false">I728+J728</f>
        <v>300.298609520058</v>
      </c>
      <c r="L728" s="20" t="n">
        <f aca="false">K728+F728*H728</f>
        <v>605.568609520058</v>
      </c>
      <c r="M728" s="16" t="str">
        <f aca="false">IF(C728&lt;=K728,"REORDER",IF(C728&gt;L728,"OVERSTOCK","OK"))</f>
        <v>OK</v>
      </c>
      <c r="N728" s="16" t="str">
        <f aca="false">IF(C728&lt;=D728,"REORDER","OK")</f>
        <v>OK</v>
      </c>
      <c r="O728" s="18" t="n">
        <f aca="false">IF(D728&lt;I728,1,0)</f>
        <v>1</v>
      </c>
      <c r="P728" s="20" t="n">
        <f aca="false">C728/F728</f>
        <v>8.27791790873653</v>
      </c>
      <c r="Q728" s="19" t="n">
        <f aca="false">DATA!N728</f>
        <v>156.3</v>
      </c>
      <c r="R728" s="19" t="n">
        <f aca="false">DATA!O728</f>
        <v>0.32</v>
      </c>
      <c r="S728" s="17" t="n">
        <f aca="false">C728*Q728</f>
        <v>56424.3</v>
      </c>
      <c r="T728" s="19" t="n">
        <f aca="false">C728*R728</f>
        <v>115.52</v>
      </c>
      <c r="U728" s="20" t="n">
        <f aca="false">MAX(0,C728-L728)</f>
        <v>0</v>
      </c>
      <c r="V728" s="17" t="n">
        <f aca="false">U728*Q728</f>
        <v>0</v>
      </c>
      <c r="W728" s="19" t="n">
        <f aca="false">U728*R728</f>
        <v>0</v>
      </c>
      <c r="X728" s="20" t="n">
        <f aca="false">MAX(0,K728-C728)</f>
        <v>0</v>
      </c>
      <c r="Y728" s="17" t="n">
        <f aca="false">F728*PARAMETER!$B$5*Q728</f>
        <v>2487928.695</v>
      </c>
      <c r="Z728" s="21" t="n">
        <f aca="false">SUMIF($Y$2:$Y$3205,"&gt;="&amp;Y728)/SUM($Y$2:$Y$3205)</f>
        <v>0.188803264296407</v>
      </c>
      <c r="AA728" s="16" t="str">
        <f aca="false">IF(Z728&lt;=PARAMETER!$B$7,"A",IF(Z728&lt;=PARAMETER!$B$8,"B","C"))</f>
        <v>A</v>
      </c>
      <c r="AB728" s="22" t="n">
        <f aca="false">G728/F728</f>
        <v>0.219903691813804</v>
      </c>
      <c r="AC728" s="16" t="str">
        <f aca="false">IF(AB728&lt;=PARAMETER!$B$9,"X",IF(AB728&lt;=PARAMETER!$B$10,"Y","Z"))</f>
        <v>X</v>
      </c>
      <c r="AD728" s="16" t="str">
        <f aca="false">AA728&amp;AC728</f>
        <v>AX</v>
      </c>
      <c r="AE728" s="22" t="n">
        <f aca="false">DATA!I728</f>
        <v>0.23</v>
      </c>
      <c r="AF728" s="18" t="n">
        <f aca="false">DATA!L728</f>
        <v>79</v>
      </c>
      <c r="AG728" s="16" t="str">
        <f aca="false">DATA!K728</f>
        <v>A</v>
      </c>
      <c r="AH728" s="18" t="n">
        <f aca="false">IF(AE728&gt;=PARAMETER!$B$12,1,0)</f>
        <v>0</v>
      </c>
      <c r="AI728" s="18" t="n">
        <f aca="false">IF(AF728&gt;=PARAMETER!$B$13,1,0)</f>
        <v>0</v>
      </c>
      <c r="AJ728" s="18" t="n">
        <f aca="false">IF(AND(AH728=1,AI728=1),1,0)</f>
        <v>0</v>
      </c>
    </row>
    <row r="729" customFormat="false" ht="15" hidden="false" customHeight="false" outlineLevel="0" collapsed="false">
      <c r="A729" s="16" t="str">
        <f aca="false">DATA!A729</f>
        <v>ITM10727</v>
      </c>
      <c r="B729" s="16" t="str">
        <f aca="false">DATA!B729</f>
        <v>Apparel</v>
      </c>
      <c r="C729" s="17" t="n">
        <f aca="false">DATA!C729</f>
        <v>322</v>
      </c>
      <c r="D729" s="17" t="n">
        <f aca="false">DATA!D729</f>
        <v>39</v>
      </c>
      <c r="E729" s="18" t="n">
        <f aca="false">DATA!F729</f>
        <v>7</v>
      </c>
      <c r="F729" s="19" t="n">
        <f aca="false">DATA!G729</f>
        <v>34.12</v>
      </c>
      <c r="G729" s="19" t="n">
        <f aca="false">DATA!H729</f>
        <v>0.94</v>
      </c>
      <c r="H729" s="18" t="n">
        <f aca="false">DATA!E729</f>
        <v>9</v>
      </c>
      <c r="I729" s="20" t="n">
        <f aca="false">F729*E729</f>
        <v>238.84</v>
      </c>
      <c r="J729" s="20" t="n">
        <f aca="false">PARAMETER!$B$4*G729*SQRT(E729)</f>
        <v>4.09076122161523</v>
      </c>
      <c r="K729" s="20" t="n">
        <f aca="false">I729+J729</f>
        <v>242.930761221615</v>
      </c>
      <c r="L729" s="20" t="n">
        <f aca="false">K729+F729*H729</f>
        <v>550.010761221615</v>
      </c>
      <c r="M729" s="16" t="str">
        <f aca="false">IF(C729&lt;=K729,"REORDER",IF(C729&gt;L729,"OVERSTOCK","OK"))</f>
        <v>OK</v>
      </c>
      <c r="N729" s="16" t="str">
        <f aca="false">IF(C729&lt;=D729,"REORDER","OK")</f>
        <v>OK</v>
      </c>
      <c r="O729" s="18" t="n">
        <f aca="false">IF(D729&lt;I729,1,0)</f>
        <v>1</v>
      </c>
      <c r="P729" s="20" t="n">
        <f aca="false">C729/F729</f>
        <v>9.43728018757327</v>
      </c>
      <c r="Q729" s="19" t="n">
        <f aca="false">DATA!N729</f>
        <v>110.38</v>
      </c>
      <c r="R729" s="19" t="n">
        <f aca="false">DATA!O729</f>
        <v>0.98</v>
      </c>
      <c r="S729" s="17" t="n">
        <f aca="false">C729*Q729</f>
        <v>35542.36</v>
      </c>
      <c r="T729" s="19" t="n">
        <f aca="false">C729*R729</f>
        <v>315.56</v>
      </c>
      <c r="U729" s="20" t="n">
        <f aca="false">MAX(0,C729-L729)</f>
        <v>0</v>
      </c>
      <c r="V729" s="17" t="n">
        <f aca="false">U729*Q729</f>
        <v>0</v>
      </c>
      <c r="W729" s="19" t="n">
        <f aca="false">U729*R729</f>
        <v>0</v>
      </c>
      <c r="X729" s="20" t="n">
        <f aca="false">MAX(0,K729-C729)</f>
        <v>0</v>
      </c>
      <c r="Y729" s="17" t="n">
        <f aca="false">F729*PARAMETER!$B$5*Q729</f>
        <v>1374650.444</v>
      </c>
      <c r="Z729" s="21" t="n">
        <f aca="false">SUMIF($Y$2:$Y$3205,"&gt;="&amp;Y729)/SUM($Y$2:$Y$3205)</f>
        <v>0.578937846943429</v>
      </c>
      <c r="AA729" s="16" t="str">
        <f aca="false">IF(Z729&lt;=PARAMETER!$B$7,"A",IF(Z729&lt;=PARAMETER!$B$8,"B","C"))</f>
        <v>A</v>
      </c>
      <c r="AB729" s="22" t="n">
        <f aca="false">G729/F729</f>
        <v>0.0275498241500586</v>
      </c>
      <c r="AC729" s="16" t="str">
        <f aca="false">IF(AB729&lt;=PARAMETER!$B$9,"X",IF(AB729&lt;=PARAMETER!$B$10,"Y","Z"))</f>
        <v>X</v>
      </c>
      <c r="AD729" s="16" t="str">
        <f aca="false">AA729&amp;AC729</f>
        <v>AX</v>
      </c>
      <c r="AE729" s="22" t="n">
        <f aca="false">DATA!I729</f>
        <v>0.45</v>
      </c>
      <c r="AF729" s="18" t="n">
        <f aca="false">DATA!L729</f>
        <v>24</v>
      </c>
      <c r="AG729" s="16" t="str">
        <f aca="false">DATA!K729</f>
        <v>A</v>
      </c>
      <c r="AH729" s="18" t="n">
        <f aca="false">IF(AE729&gt;=PARAMETER!$B$12,1,0)</f>
        <v>0</v>
      </c>
      <c r="AI729" s="18" t="n">
        <f aca="false">IF(AF729&gt;=PARAMETER!$B$13,1,0)</f>
        <v>0</v>
      </c>
      <c r="AJ729" s="18" t="n">
        <f aca="false">IF(AND(AH729=1,AI729=1),1,0)</f>
        <v>0</v>
      </c>
    </row>
    <row r="730" customFormat="false" ht="15" hidden="false" customHeight="false" outlineLevel="0" collapsed="false">
      <c r="A730" s="16" t="str">
        <f aca="false">DATA!A730</f>
        <v>ITM10728</v>
      </c>
      <c r="B730" s="16" t="str">
        <f aca="false">DATA!B730</f>
        <v>Groceries</v>
      </c>
      <c r="C730" s="17" t="n">
        <f aca="false">DATA!C730</f>
        <v>471</v>
      </c>
      <c r="D730" s="17" t="n">
        <f aca="false">DATA!D730</f>
        <v>67</v>
      </c>
      <c r="E730" s="18" t="n">
        <f aca="false">DATA!F730</f>
        <v>3</v>
      </c>
      <c r="F730" s="19" t="n">
        <f aca="false">DATA!G730</f>
        <v>49.69</v>
      </c>
      <c r="G730" s="19" t="n">
        <f aca="false">DATA!H730</f>
        <v>8.87</v>
      </c>
      <c r="H730" s="18" t="n">
        <f aca="false">DATA!E730</f>
        <v>14</v>
      </c>
      <c r="I730" s="20" t="n">
        <f aca="false">F730*E730</f>
        <v>149.07</v>
      </c>
      <c r="J730" s="20" t="n">
        <f aca="false">PARAMETER!$B$4*G730*SQRT(E730)</f>
        <v>25.2703643691688</v>
      </c>
      <c r="K730" s="20" t="n">
        <f aca="false">I730+J730</f>
        <v>174.340364369169</v>
      </c>
      <c r="L730" s="20" t="n">
        <f aca="false">K730+F730*H730</f>
        <v>870.000364369169</v>
      </c>
      <c r="M730" s="16" t="str">
        <f aca="false">IF(C730&lt;=K730,"REORDER",IF(C730&gt;L730,"OVERSTOCK","OK"))</f>
        <v>OK</v>
      </c>
      <c r="N730" s="16" t="str">
        <f aca="false">IF(C730&lt;=D730,"REORDER","OK")</f>
        <v>OK</v>
      </c>
      <c r="O730" s="18" t="n">
        <f aca="false">IF(D730&lt;I730,1,0)</f>
        <v>1</v>
      </c>
      <c r="P730" s="20" t="n">
        <f aca="false">C730/F730</f>
        <v>9.47876836385591</v>
      </c>
      <c r="Q730" s="19" t="n">
        <f aca="false">DATA!N730</f>
        <v>124.14</v>
      </c>
      <c r="R730" s="19" t="n">
        <f aca="false">DATA!O730</f>
        <v>1.48</v>
      </c>
      <c r="S730" s="17" t="n">
        <f aca="false">C730*Q730</f>
        <v>58469.94</v>
      </c>
      <c r="T730" s="19" t="n">
        <f aca="false">C730*R730</f>
        <v>697.08</v>
      </c>
      <c r="U730" s="20" t="n">
        <f aca="false">MAX(0,C730-L730)</f>
        <v>0</v>
      </c>
      <c r="V730" s="17" t="n">
        <f aca="false">U730*Q730</f>
        <v>0</v>
      </c>
      <c r="W730" s="19" t="n">
        <f aca="false">U730*R730</f>
        <v>0</v>
      </c>
      <c r="X730" s="20" t="n">
        <f aca="false">MAX(0,K730-C730)</f>
        <v>0</v>
      </c>
      <c r="Y730" s="17" t="n">
        <f aca="false">F730*PARAMETER!$B$5*Q730</f>
        <v>2251508.559</v>
      </c>
      <c r="Z730" s="21" t="n">
        <f aca="false">SUMIF($Y$2:$Y$3205,"&gt;="&amp;Y730)/SUM($Y$2:$Y$3205)</f>
        <v>0.259066096238953</v>
      </c>
      <c r="AA730" s="16" t="str">
        <f aca="false">IF(Z730&lt;=PARAMETER!$B$7,"A",IF(Z730&lt;=PARAMETER!$B$8,"B","C"))</f>
        <v>A</v>
      </c>
      <c r="AB730" s="22" t="n">
        <f aca="false">G730/F730</f>
        <v>0.178506741799155</v>
      </c>
      <c r="AC730" s="16" t="str">
        <f aca="false">IF(AB730&lt;=PARAMETER!$B$9,"X",IF(AB730&lt;=PARAMETER!$B$10,"Y","Z"))</f>
        <v>X</v>
      </c>
      <c r="AD730" s="16" t="str">
        <f aca="false">AA730&amp;AC730</f>
        <v>AX</v>
      </c>
      <c r="AE730" s="22" t="n">
        <f aca="false">DATA!I730</f>
        <v>0.5</v>
      </c>
      <c r="AF730" s="18" t="n">
        <f aca="false">DATA!L730</f>
        <v>10</v>
      </c>
      <c r="AG730" s="16" t="str">
        <f aca="false">DATA!K730</f>
        <v>B</v>
      </c>
      <c r="AH730" s="18" t="n">
        <f aca="false">IF(AE730&gt;=PARAMETER!$B$12,1,0)</f>
        <v>0</v>
      </c>
      <c r="AI730" s="18" t="n">
        <f aca="false">IF(AF730&gt;=PARAMETER!$B$13,1,0)</f>
        <v>0</v>
      </c>
      <c r="AJ730" s="18" t="n">
        <f aca="false">IF(AND(AH730=1,AI730=1),1,0)</f>
        <v>0</v>
      </c>
    </row>
    <row r="731" customFormat="false" ht="15" hidden="false" customHeight="false" outlineLevel="0" collapsed="false">
      <c r="A731" s="16" t="str">
        <f aca="false">DATA!A731</f>
        <v>ITM10729</v>
      </c>
      <c r="B731" s="16" t="str">
        <f aca="false">DATA!B731</f>
        <v>Electronics</v>
      </c>
      <c r="C731" s="17" t="n">
        <f aca="false">DATA!C731</f>
        <v>495</v>
      </c>
      <c r="D731" s="17" t="n">
        <f aca="false">DATA!D731</f>
        <v>77</v>
      </c>
      <c r="E731" s="18" t="n">
        <f aca="false">DATA!F731</f>
        <v>3</v>
      </c>
      <c r="F731" s="19" t="n">
        <f aca="false">DATA!G731</f>
        <v>5.51</v>
      </c>
      <c r="G731" s="19" t="n">
        <f aca="false">DATA!H731</f>
        <v>9</v>
      </c>
      <c r="H731" s="18" t="n">
        <f aca="false">DATA!E731</f>
        <v>6</v>
      </c>
      <c r="I731" s="20" t="n">
        <f aca="false">F731*E731</f>
        <v>16.53</v>
      </c>
      <c r="J731" s="20" t="n">
        <f aca="false">PARAMETER!$B$4*G731*SQRT(E731)</f>
        <v>25.640730476045</v>
      </c>
      <c r="K731" s="20" t="n">
        <f aca="false">I731+J731</f>
        <v>42.170730476045</v>
      </c>
      <c r="L731" s="20" t="n">
        <f aca="false">K731+F731*H731</f>
        <v>75.230730476045</v>
      </c>
      <c r="M731" s="16" t="str">
        <f aca="false">IF(C731&lt;=K731,"REORDER",IF(C731&gt;L731,"OVERSTOCK","OK"))</f>
        <v>OVERSTOCK</v>
      </c>
      <c r="N731" s="16" t="str">
        <f aca="false">IF(C731&lt;=D731,"REORDER","OK")</f>
        <v>OK</v>
      </c>
      <c r="O731" s="18" t="n">
        <f aca="false">IF(D731&lt;I731,1,0)</f>
        <v>0</v>
      </c>
      <c r="P731" s="20" t="n">
        <f aca="false">C731/F731</f>
        <v>89.8366606170599</v>
      </c>
      <c r="Q731" s="19" t="n">
        <f aca="false">DATA!N731</f>
        <v>129.36</v>
      </c>
      <c r="R731" s="19" t="n">
        <f aca="false">DATA!O731</f>
        <v>1.44</v>
      </c>
      <c r="S731" s="17" t="n">
        <f aca="false">C731*Q731</f>
        <v>64033.2</v>
      </c>
      <c r="T731" s="19" t="n">
        <f aca="false">C731*R731</f>
        <v>712.8</v>
      </c>
      <c r="U731" s="20" t="n">
        <f aca="false">MAX(0,C731-L731)</f>
        <v>419.769269523955</v>
      </c>
      <c r="V731" s="17" t="n">
        <f aca="false">U731*Q731</f>
        <v>54301.3527056188</v>
      </c>
      <c r="W731" s="19" t="n">
        <f aca="false">U731*R731</f>
        <v>604.467748114495</v>
      </c>
      <c r="X731" s="20" t="n">
        <f aca="false">MAX(0,K731-C731)</f>
        <v>0</v>
      </c>
      <c r="Y731" s="17" t="n">
        <f aca="false">F731*PARAMETER!$B$5*Q731</f>
        <v>260162.364</v>
      </c>
      <c r="Z731" s="21" t="n">
        <f aca="false">SUMIF($Y$2:$Y$3205,"&gt;="&amp;Y731)/SUM($Y$2:$Y$3205)</f>
        <v>0.969513176782943</v>
      </c>
      <c r="AA731" s="16" t="str">
        <f aca="false">IF(Z731&lt;=PARAMETER!$B$7,"A",IF(Z731&lt;=PARAMETER!$B$8,"B","C"))</f>
        <v>C</v>
      </c>
      <c r="AB731" s="22" t="n">
        <f aca="false">G731/F731</f>
        <v>1.63339382940109</v>
      </c>
      <c r="AC731" s="16" t="str">
        <f aca="false">IF(AB731&lt;=PARAMETER!$B$9,"X",IF(AB731&lt;=PARAMETER!$B$10,"Y","Z"))</f>
        <v>Z</v>
      </c>
      <c r="AD731" s="16" t="str">
        <f aca="false">AA731&amp;AC731</f>
        <v>CZ</v>
      </c>
      <c r="AE731" s="22" t="n">
        <f aca="false">DATA!I731</f>
        <v>0.99</v>
      </c>
      <c r="AF731" s="18" t="n">
        <f aca="false">DATA!L731</f>
        <v>150</v>
      </c>
      <c r="AG731" s="16" t="str">
        <f aca="false">DATA!K731</f>
        <v>C</v>
      </c>
      <c r="AH731" s="18" t="n">
        <f aca="false">IF(AE731&gt;=PARAMETER!$B$12,1,0)</f>
        <v>1</v>
      </c>
      <c r="AI731" s="18" t="n">
        <f aca="false">IF(AF731&gt;=PARAMETER!$B$13,1,0)</f>
        <v>1</v>
      </c>
      <c r="AJ731" s="18" t="n">
        <f aca="false">IF(AND(AH731=1,AI731=1),1,0)</f>
        <v>1</v>
      </c>
    </row>
    <row r="732" customFormat="false" ht="15" hidden="false" customHeight="false" outlineLevel="0" collapsed="false">
      <c r="A732" s="16" t="str">
        <f aca="false">DATA!A732</f>
        <v>ITM10730</v>
      </c>
      <c r="B732" s="16" t="str">
        <f aca="false">DATA!B732</f>
        <v>Automotive</v>
      </c>
      <c r="C732" s="17" t="n">
        <f aca="false">DATA!C732</f>
        <v>351</v>
      </c>
      <c r="D732" s="17" t="n">
        <f aca="false">DATA!D732</f>
        <v>76</v>
      </c>
      <c r="E732" s="18" t="n">
        <f aca="false">DATA!F732</f>
        <v>9</v>
      </c>
      <c r="F732" s="19" t="n">
        <f aca="false">DATA!G732</f>
        <v>12.79</v>
      </c>
      <c r="G732" s="19" t="n">
        <f aca="false">DATA!H732</f>
        <v>5.48</v>
      </c>
      <c r="H732" s="18" t="n">
        <f aca="false">DATA!E732</f>
        <v>7</v>
      </c>
      <c r="I732" s="20" t="n">
        <f aca="false">F732*E732</f>
        <v>115.11</v>
      </c>
      <c r="J732" s="20" t="n">
        <f aca="false">PARAMETER!$B$4*G732*SQRT(E732)</f>
        <v>27.0413936270822</v>
      </c>
      <c r="K732" s="20" t="n">
        <f aca="false">I732+J732</f>
        <v>142.151393627082</v>
      </c>
      <c r="L732" s="20" t="n">
        <f aca="false">K732+F732*H732</f>
        <v>231.681393627082</v>
      </c>
      <c r="M732" s="16" t="str">
        <f aca="false">IF(C732&lt;=K732,"REORDER",IF(C732&gt;L732,"OVERSTOCK","OK"))</f>
        <v>OVERSTOCK</v>
      </c>
      <c r="N732" s="16" t="str">
        <f aca="false">IF(C732&lt;=D732,"REORDER","OK")</f>
        <v>OK</v>
      </c>
      <c r="O732" s="18" t="n">
        <f aca="false">IF(D732&lt;I732,1,0)</f>
        <v>1</v>
      </c>
      <c r="P732" s="20" t="n">
        <f aca="false">C732/F732</f>
        <v>27.443315089914</v>
      </c>
      <c r="Q732" s="19" t="n">
        <f aca="false">DATA!N732</f>
        <v>34.11</v>
      </c>
      <c r="R732" s="19" t="n">
        <f aca="false">DATA!O732</f>
        <v>0.67</v>
      </c>
      <c r="S732" s="17" t="n">
        <f aca="false">C732*Q732</f>
        <v>11972.61</v>
      </c>
      <c r="T732" s="19" t="n">
        <f aca="false">C732*R732</f>
        <v>235.17</v>
      </c>
      <c r="U732" s="20" t="n">
        <f aca="false">MAX(0,C732-L732)</f>
        <v>119.318606372918</v>
      </c>
      <c r="V732" s="17" t="n">
        <f aca="false">U732*Q732</f>
        <v>4069.95766338023</v>
      </c>
      <c r="W732" s="19" t="n">
        <f aca="false">U732*R732</f>
        <v>79.943466269855</v>
      </c>
      <c r="X732" s="20" t="n">
        <f aca="false">MAX(0,K732-C732)</f>
        <v>0</v>
      </c>
      <c r="Y732" s="17" t="n">
        <f aca="false">F732*PARAMETER!$B$5*Q732</f>
        <v>159237.4185</v>
      </c>
      <c r="Z732" s="21" t="n">
        <f aca="false">SUMIF($Y$2:$Y$3205,"&gt;="&amp;Y732)/SUM($Y$2:$Y$3205)</f>
        <v>0.989680659252193</v>
      </c>
      <c r="AA732" s="16" t="str">
        <f aca="false">IF(Z732&lt;=PARAMETER!$B$7,"A",IF(Z732&lt;=PARAMETER!$B$8,"B","C"))</f>
        <v>C</v>
      </c>
      <c r="AB732" s="22" t="n">
        <f aca="false">G732/F732</f>
        <v>0.428459734167318</v>
      </c>
      <c r="AC732" s="16" t="str">
        <f aca="false">IF(AB732&lt;=PARAMETER!$B$9,"X",IF(AB732&lt;=PARAMETER!$B$10,"Y","Z"))</f>
        <v>Y</v>
      </c>
      <c r="AD732" s="16" t="str">
        <f aca="false">AA732&amp;AC732</f>
        <v>CY</v>
      </c>
      <c r="AE732" s="22" t="n">
        <f aca="false">DATA!I732</f>
        <v>0.42</v>
      </c>
      <c r="AF732" s="18" t="n">
        <f aca="false">DATA!L732</f>
        <v>137</v>
      </c>
      <c r="AG732" s="16" t="str">
        <f aca="false">DATA!K732</f>
        <v>D</v>
      </c>
      <c r="AH732" s="18" t="n">
        <f aca="false">IF(AE732&gt;=PARAMETER!$B$12,1,0)</f>
        <v>0</v>
      </c>
      <c r="AI732" s="18" t="n">
        <f aca="false">IF(AF732&gt;=PARAMETER!$B$13,1,0)</f>
        <v>1</v>
      </c>
      <c r="AJ732" s="18" t="n">
        <f aca="false">IF(AND(AH732=1,AI732=1),1,0)</f>
        <v>0</v>
      </c>
    </row>
    <row r="733" customFormat="false" ht="15" hidden="false" customHeight="false" outlineLevel="0" collapsed="false">
      <c r="A733" s="16" t="str">
        <f aca="false">DATA!A733</f>
        <v>ITM10731</v>
      </c>
      <c r="B733" s="16" t="str">
        <f aca="false">DATA!B733</f>
        <v>Automotive</v>
      </c>
      <c r="C733" s="17" t="n">
        <f aca="false">DATA!C733</f>
        <v>57</v>
      </c>
      <c r="D733" s="17" t="n">
        <f aca="false">DATA!D733</f>
        <v>80</v>
      </c>
      <c r="E733" s="18" t="n">
        <f aca="false">DATA!F733</f>
        <v>5</v>
      </c>
      <c r="F733" s="19" t="n">
        <f aca="false">DATA!G733</f>
        <v>43.98</v>
      </c>
      <c r="G733" s="19" t="n">
        <f aca="false">DATA!H733</f>
        <v>1.8</v>
      </c>
      <c r="H733" s="18" t="n">
        <f aca="false">DATA!E733</f>
        <v>5</v>
      </c>
      <c r="I733" s="20" t="n">
        <f aca="false">F733*E733</f>
        <v>219.9</v>
      </c>
      <c r="J733" s="20" t="n">
        <f aca="false">PARAMETER!$B$4*G733*SQRT(E733)</f>
        <v>6.62040814122103</v>
      </c>
      <c r="K733" s="20" t="n">
        <f aca="false">I733+J733</f>
        <v>226.520408141221</v>
      </c>
      <c r="L733" s="20" t="n">
        <f aca="false">K733+F733*H733</f>
        <v>446.420408141221</v>
      </c>
      <c r="M733" s="16" t="str">
        <f aca="false">IF(C733&lt;=K733,"REORDER",IF(C733&gt;L733,"OVERSTOCK","OK"))</f>
        <v>REORDER</v>
      </c>
      <c r="N733" s="16" t="str">
        <f aca="false">IF(C733&lt;=D733,"REORDER","OK")</f>
        <v>REORDER</v>
      </c>
      <c r="O733" s="18" t="n">
        <f aca="false">IF(D733&lt;I733,1,0)</f>
        <v>1</v>
      </c>
      <c r="P733" s="20" t="n">
        <f aca="false">C733/F733</f>
        <v>1.29604365620737</v>
      </c>
      <c r="Q733" s="19" t="n">
        <f aca="false">DATA!N733</f>
        <v>46.68</v>
      </c>
      <c r="R733" s="19" t="n">
        <f aca="false">DATA!O733</f>
        <v>0.62</v>
      </c>
      <c r="S733" s="17" t="n">
        <f aca="false">C733*Q733</f>
        <v>2660.76</v>
      </c>
      <c r="T733" s="19" t="n">
        <f aca="false">C733*R733</f>
        <v>35.34</v>
      </c>
      <c r="U733" s="20" t="n">
        <f aca="false">MAX(0,C733-L733)</f>
        <v>0</v>
      </c>
      <c r="V733" s="17" t="n">
        <f aca="false">U733*Q733</f>
        <v>0</v>
      </c>
      <c r="W733" s="19" t="n">
        <f aca="false">U733*R733</f>
        <v>0</v>
      </c>
      <c r="X733" s="20" t="n">
        <f aca="false">MAX(0,K733-C733)</f>
        <v>169.520408141221</v>
      </c>
      <c r="Y733" s="17" t="n">
        <f aca="false">F733*PARAMETER!$B$5*Q733</f>
        <v>749340.036</v>
      </c>
      <c r="Z733" s="21" t="n">
        <f aca="false">SUMIF($Y$2:$Y$3205,"&gt;="&amp;Y733)/SUM($Y$2:$Y$3205)</f>
        <v>0.827453289202919</v>
      </c>
      <c r="AA733" s="16" t="str">
        <f aca="false">IF(Z733&lt;=PARAMETER!$B$7,"A",IF(Z733&lt;=PARAMETER!$B$8,"B","C"))</f>
        <v>B</v>
      </c>
      <c r="AB733" s="22" t="n">
        <f aca="false">G733/F733</f>
        <v>0.0409276944065484</v>
      </c>
      <c r="AC733" s="16" t="str">
        <f aca="false">IF(AB733&lt;=PARAMETER!$B$9,"X",IF(AB733&lt;=PARAMETER!$B$10,"Y","Z"))</f>
        <v>X</v>
      </c>
      <c r="AD733" s="16" t="str">
        <f aca="false">AA733&amp;AC733</f>
        <v>BX</v>
      </c>
      <c r="AE733" s="22" t="n">
        <f aca="false">DATA!I733</f>
        <v>0.68</v>
      </c>
      <c r="AF733" s="18" t="n">
        <f aca="false">DATA!L733</f>
        <v>171</v>
      </c>
      <c r="AG733" s="16" t="str">
        <f aca="false">DATA!K733</f>
        <v>A</v>
      </c>
      <c r="AH733" s="18" t="n">
        <f aca="false">IF(AE733&gt;=PARAMETER!$B$12,1,0)</f>
        <v>0</v>
      </c>
      <c r="AI733" s="18" t="n">
        <f aca="false">IF(AF733&gt;=PARAMETER!$B$13,1,0)</f>
        <v>1</v>
      </c>
      <c r="AJ733" s="18" t="n">
        <f aca="false">IF(AND(AH733=1,AI733=1),1,0)</f>
        <v>0</v>
      </c>
    </row>
    <row r="734" customFormat="false" ht="15" hidden="false" customHeight="false" outlineLevel="0" collapsed="false">
      <c r="A734" s="16" t="str">
        <f aca="false">DATA!A734</f>
        <v>ITM10732</v>
      </c>
      <c r="B734" s="16" t="str">
        <f aca="false">DATA!B734</f>
        <v>Pharma</v>
      </c>
      <c r="C734" s="17" t="n">
        <f aca="false">DATA!C734</f>
        <v>439</v>
      </c>
      <c r="D734" s="17" t="n">
        <f aca="false">DATA!D734</f>
        <v>27</v>
      </c>
      <c r="E734" s="18" t="n">
        <f aca="false">DATA!F734</f>
        <v>2</v>
      </c>
      <c r="F734" s="19" t="n">
        <f aca="false">DATA!G734</f>
        <v>20.37</v>
      </c>
      <c r="G734" s="19" t="n">
        <f aca="false">DATA!H734</f>
        <v>5.87</v>
      </c>
      <c r="H734" s="18" t="n">
        <f aca="false">DATA!E734</f>
        <v>11</v>
      </c>
      <c r="I734" s="20" t="n">
        <f aca="false">F734*E734</f>
        <v>40.74</v>
      </c>
      <c r="J734" s="20" t="n">
        <f aca="false">PARAMETER!$B$4*G734*SQRT(E734)</f>
        <v>13.6546431841641</v>
      </c>
      <c r="K734" s="20" t="n">
        <f aca="false">I734+J734</f>
        <v>54.3946431841641</v>
      </c>
      <c r="L734" s="20" t="n">
        <f aca="false">K734+F734*H734</f>
        <v>278.464643184164</v>
      </c>
      <c r="M734" s="16" t="str">
        <f aca="false">IF(C734&lt;=K734,"REORDER",IF(C734&gt;L734,"OVERSTOCK","OK"))</f>
        <v>OVERSTOCK</v>
      </c>
      <c r="N734" s="16" t="str">
        <f aca="false">IF(C734&lt;=D734,"REORDER","OK")</f>
        <v>OK</v>
      </c>
      <c r="O734" s="18" t="n">
        <f aca="false">IF(D734&lt;I734,1,0)</f>
        <v>1</v>
      </c>
      <c r="P734" s="20" t="n">
        <f aca="false">C734/F734</f>
        <v>21.5513009327442</v>
      </c>
      <c r="Q734" s="19" t="n">
        <f aca="false">DATA!N734</f>
        <v>109.44</v>
      </c>
      <c r="R734" s="19" t="n">
        <f aca="false">DATA!O734</f>
        <v>0.94</v>
      </c>
      <c r="S734" s="17" t="n">
        <f aca="false">C734*Q734</f>
        <v>48044.16</v>
      </c>
      <c r="T734" s="19" t="n">
        <f aca="false">C734*R734</f>
        <v>412.66</v>
      </c>
      <c r="U734" s="20" t="n">
        <f aca="false">MAX(0,C734-L734)</f>
        <v>160.535356815836</v>
      </c>
      <c r="V734" s="17" t="n">
        <f aca="false">U734*Q734</f>
        <v>17568.9894499251</v>
      </c>
      <c r="W734" s="19" t="n">
        <f aca="false">U734*R734</f>
        <v>150.903235406886</v>
      </c>
      <c r="X734" s="20" t="n">
        <f aca="false">MAX(0,K734-C734)</f>
        <v>0</v>
      </c>
      <c r="Y734" s="17" t="n">
        <f aca="false">F734*PARAMETER!$B$5*Q734</f>
        <v>813691.872</v>
      </c>
      <c r="Z734" s="21" t="n">
        <f aca="false">SUMIF($Y$2:$Y$3205,"&gt;="&amp;Y734)/SUM($Y$2:$Y$3205)</f>
        <v>0.80659125684096</v>
      </c>
      <c r="AA734" s="16" t="str">
        <f aca="false">IF(Z734&lt;=PARAMETER!$B$7,"A",IF(Z734&lt;=PARAMETER!$B$8,"B","C"))</f>
        <v>B</v>
      </c>
      <c r="AB734" s="22" t="n">
        <f aca="false">G734/F734</f>
        <v>0.288168875797742</v>
      </c>
      <c r="AC734" s="16" t="str">
        <f aca="false">IF(AB734&lt;=PARAMETER!$B$9,"X",IF(AB734&lt;=PARAMETER!$B$10,"Y","Z"))</f>
        <v>Y</v>
      </c>
      <c r="AD734" s="16" t="str">
        <f aca="false">AA734&amp;AC734</f>
        <v>BY</v>
      </c>
      <c r="AE734" s="22" t="n">
        <f aca="false">DATA!I734</f>
        <v>0.22</v>
      </c>
      <c r="AF734" s="18" t="n">
        <f aca="false">DATA!L734</f>
        <v>134</v>
      </c>
      <c r="AG734" s="16" t="str">
        <f aca="false">DATA!K734</f>
        <v>A</v>
      </c>
      <c r="AH734" s="18" t="n">
        <f aca="false">IF(AE734&gt;=PARAMETER!$B$12,1,0)</f>
        <v>0</v>
      </c>
      <c r="AI734" s="18" t="n">
        <f aca="false">IF(AF734&gt;=PARAMETER!$B$13,1,0)</f>
        <v>1</v>
      </c>
      <c r="AJ734" s="18" t="n">
        <f aca="false">IF(AND(AH734=1,AI734=1),1,0)</f>
        <v>0</v>
      </c>
    </row>
    <row r="735" customFormat="false" ht="15" hidden="false" customHeight="false" outlineLevel="0" collapsed="false">
      <c r="A735" s="16" t="str">
        <f aca="false">DATA!A735</f>
        <v>ITM10733</v>
      </c>
      <c r="B735" s="16" t="str">
        <f aca="false">DATA!B735</f>
        <v>Apparel</v>
      </c>
      <c r="C735" s="17" t="n">
        <f aca="false">DATA!C735</f>
        <v>258</v>
      </c>
      <c r="D735" s="17" t="n">
        <f aca="false">DATA!D735</f>
        <v>16</v>
      </c>
      <c r="E735" s="18" t="n">
        <f aca="false">DATA!F735</f>
        <v>4</v>
      </c>
      <c r="F735" s="19" t="n">
        <f aca="false">DATA!G735</f>
        <v>23.85</v>
      </c>
      <c r="G735" s="19" t="n">
        <f aca="false">DATA!H735</f>
        <v>6.47</v>
      </c>
      <c r="H735" s="18" t="n">
        <f aca="false">DATA!E735</f>
        <v>12</v>
      </c>
      <c r="I735" s="20" t="n">
        <f aca="false">F735*E735</f>
        <v>95.4</v>
      </c>
      <c r="J735" s="20" t="n">
        <f aca="false">PARAMETER!$B$4*G735*SQRT(E735)</f>
        <v>21.284405932752</v>
      </c>
      <c r="K735" s="20" t="n">
        <f aca="false">I735+J735</f>
        <v>116.684405932752</v>
      </c>
      <c r="L735" s="20" t="n">
        <f aca="false">K735+F735*H735</f>
        <v>402.884405932752</v>
      </c>
      <c r="M735" s="16" t="str">
        <f aca="false">IF(C735&lt;=K735,"REORDER",IF(C735&gt;L735,"OVERSTOCK","OK"))</f>
        <v>OK</v>
      </c>
      <c r="N735" s="16" t="str">
        <f aca="false">IF(C735&lt;=D735,"REORDER","OK")</f>
        <v>OK</v>
      </c>
      <c r="O735" s="18" t="n">
        <f aca="false">IF(D735&lt;I735,1,0)</f>
        <v>1</v>
      </c>
      <c r="P735" s="20" t="n">
        <f aca="false">C735/F735</f>
        <v>10.8176100628931</v>
      </c>
      <c r="Q735" s="19" t="n">
        <f aca="false">DATA!N735</f>
        <v>31.89</v>
      </c>
      <c r="R735" s="19" t="n">
        <f aca="false">DATA!O735</f>
        <v>0.46</v>
      </c>
      <c r="S735" s="17" t="n">
        <f aca="false">C735*Q735</f>
        <v>8227.62</v>
      </c>
      <c r="T735" s="19" t="n">
        <f aca="false">C735*R735</f>
        <v>118.68</v>
      </c>
      <c r="U735" s="20" t="n">
        <f aca="false">MAX(0,C735-L735)</f>
        <v>0</v>
      </c>
      <c r="V735" s="17" t="n">
        <f aca="false">U735*Q735</f>
        <v>0</v>
      </c>
      <c r="W735" s="19" t="n">
        <f aca="false">U735*R735</f>
        <v>0</v>
      </c>
      <c r="X735" s="20" t="n">
        <f aca="false">MAX(0,K735-C735)</f>
        <v>0</v>
      </c>
      <c r="Y735" s="17" t="n">
        <f aca="false">F735*PARAMETER!$B$5*Q735</f>
        <v>277610.4225</v>
      </c>
      <c r="Z735" s="21" t="n">
        <f aca="false">SUMIF($Y$2:$Y$3205,"&gt;="&amp;Y735)/SUM($Y$2:$Y$3205)</f>
        <v>0.966099021118278</v>
      </c>
      <c r="AA735" s="16" t="str">
        <f aca="false">IF(Z735&lt;=PARAMETER!$B$7,"A",IF(Z735&lt;=PARAMETER!$B$8,"B","C"))</f>
        <v>C</v>
      </c>
      <c r="AB735" s="22" t="n">
        <f aca="false">G735/F735</f>
        <v>0.271278825995807</v>
      </c>
      <c r="AC735" s="16" t="str">
        <f aca="false">IF(AB735&lt;=PARAMETER!$B$9,"X",IF(AB735&lt;=PARAMETER!$B$10,"Y","Z"))</f>
        <v>Y</v>
      </c>
      <c r="AD735" s="16" t="str">
        <f aca="false">AA735&amp;AC735</f>
        <v>CY</v>
      </c>
      <c r="AE735" s="22" t="n">
        <f aca="false">DATA!I735</f>
        <v>0.16</v>
      </c>
      <c r="AF735" s="18" t="n">
        <f aca="false">DATA!L735</f>
        <v>167</v>
      </c>
      <c r="AG735" s="16" t="str">
        <f aca="false">DATA!K735</f>
        <v>C</v>
      </c>
      <c r="AH735" s="18" t="n">
        <f aca="false">IF(AE735&gt;=PARAMETER!$B$12,1,0)</f>
        <v>0</v>
      </c>
      <c r="AI735" s="18" t="n">
        <f aca="false">IF(AF735&gt;=PARAMETER!$B$13,1,0)</f>
        <v>1</v>
      </c>
      <c r="AJ735" s="18" t="n">
        <f aca="false">IF(AND(AH735=1,AI735=1),1,0)</f>
        <v>0</v>
      </c>
    </row>
    <row r="736" customFormat="false" ht="15" hidden="false" customHeight="false" outlineLevel="0" collapsed="false">
      <c r="A736" s="16" t="str">
        <f aca="false">DATA!A736</f>
        <v>ITM10734</v>
      </c>
      <c r="B736" s="16" t="str">
        <f aca="false">DATA!B736</f>
        <v>Electronics</v>
      </c>
      <c r="C736" s="17" t="n">
        <f aca="false">DATA!C736</f>
        <v>188</v>
      </c>
      <c r="D736" s="17" t="n">
        <f aca="false">DATA!D736</f>
        <v>49</v>
      </c>
      <c r="E736" s="18" t="n">
        <f aca="false">DATA!F736</f>
        <v>7</v>
      </c>
      <c r="F736" s="19" t="n">
        <f aca="false">DATA!G736</f>
        <v>43.17</v>
      </c>
      <c r="G736" s="19" t="n">
        <f aca="false">DATA!H736</f>
        <v>8.65</v>
      </c>
      <c r="H736" s="18" t="n">
        <f aca="false">DATA!E736</f>
        <v>11</v>
      </c>
      <c r="I736" s="20" t="n">
        <f aca="false">F736*E736</f>
        <v>302.19</v>
      </c>
      <c r="J736" s="20" t="n">
        <f aca="false">PARAMETER!$B$4*G736*SQRT(E736)</f>
        <v>37.6437069861402</v>
      </c>
      <c r="K736" s="20" t="n">
        <f aca="false">I736+J736</f>
        <v>339.83370698614</v>
      </c>
      <c r="L736" s="20" t="n">
        <f aca="false">K736+F736*H736</f>
        <v>814.70370698614</v>
      </c>
      <c r="M736" s="16" t="str">
        <f aca="false">IF(C736&lt;=K736,"REORDER",IF(C736&gt;L736,"OVERSTOCK","OK"))</f>
        <v>REORDER</v>
      </c>
      <c r="N736" s="16" t="str">
        <f aca="false">IF(C736&lt;=D736,"REORDER","OK")</f>
        <v>OK</v>
      </c>
      <c r="O736" s="18" t="n">
        <f aca="false">IF(D736&lt;I736,1,0)</f>
        <v>1</v>
      </c>
      <c r="P736" s="20" t="n">
        <f aca="false">C736/F736</f>
        <v>4.35487607134584</v>
      </c>
      <c r="Q736" s="19" t="n">
        <f aca="false">DATA!N736</f>
        <v>193.35</v>
      </c>
      <c r="R736" s="19" t="n">
        <f aca="false">DATA!O736</f>
        <v>1.95</v>
      </c>
      <c r="S736" s="17" t="n">
        <f aca="false">C736*Q736</f>
        <v>36349.8</v>
      </c>
      <c r="T736" s="19" t="n">
        <f aca="false">C736*R736</f>
        <v>366.6</v>
      </c>
      <c r="U736" s="20" t="n">
        <f aca="false">MAX(0,C736-L736)</f>
        <v>0</v>
      </c>
      <c r="V736" s="17" t="n">
        <f aca="false">U736*Q736</f>
        <v>0</v>
      </c>
      <c r="W736" s="19" t="n">
        <f aca="false">U736*R736</f>
        <v>0</v>
      </c>
      <c r="X736" s="20" t="n">
        <f aca="false">MAX(0,K736-C736)</f>
        <v>151.83370698614</v>
      </c>
      <c r="Y736" s="17" t="n">
        <f aca="false">F736*PARAMETER!$B$5*Q736</f>
        <v>3046625.6175</v>
      </c>
      <c r="Z736" s="21" t="n">
        <f aca="false">SUMIF($Y$2:$Y$3205,"&gt;="&amp;Y736)/SUM($Y$2:$Y$3205)</f>
        <v>0.0656866539306415</v>
      </c>
      <c r="AA736" s="16" t="str">
        <f aca="false">IF(Z736&lt;=PARAMETER!$B$7,"A",IF(Z736&lt;=PARAMETER!$B$8,"B","C"))</f>
        <v>A</v>
      </c>
      <c r="AB736" s="22" t="n">
        <f aca="false">G736/F736</f>
        <v>0.200370627750753</v>
      </c>
      <c r="AC736" s="16" t="str">
        <f aca="false">IF(AB736&lt;=PARAMETER!$B$9,"X",IF(AB736&lt;=PARAMETER!$B$10,"Y","Z"))</f>
        <v>X</v>
      </c>
      <c r="AD736" s="16" t="str">
        <f aca="false">AA736&amp;AC736</f>
        <v>AX</v>
      </c>
      <c r="AE736" s="22" t="n">
        <f aca="false">DATA!I736</f>
        <v>0.88</v>
      </c>
      <c r="AF736" s="18" t="n">
        <f aca="false">DATA!L736</f>
        <v>28</v>
      </c>
      <c r="AG736" s="16" t="str">
        <f aca="false">DATA!K736</f>
        <v>B</v>
      </c>
      <c r="AH736" s="18" t="n">
        <f aca="false">IF(AE736&gt;=PARAMETER!$B$12,1,0)</f>
        <v>1</v>
      </c>
      <c r="AI736" s="18" t="n">
        <f aca="false">IF(AF736&gt;=PARAMETER!$B$13,1,0)</f>
        <v>0</v>
      </c>
      <c r="AJ736" s="18" t="n">
        <f aca="false">IF(AND(AH736=1,AI736=1),1,0)</f>
        <v>0</v>
      </c>
    </row>
    <row r="737" customFormat="false" ht="15" hidden="false" customHeight="false" outlineLevel="0" collapsed="false">
      <c r="A737" s="16" t="str">
        <f aca="false">DATA!A737</f>
        <v>ITM10735</v>
      </c>
      <c r="B737" s="16" t="str">
        <f aca="false">DATA!B737</f>
        <v>Apparel</v>
      </c>
      <c r="C737" s="17" t="n">
        <f aca="false">DATA!C737</f>
        <v>472</v>
      </c>
      <c r="D737" s="17" t="n">
        <f aca="false">DATA!D737</f>
        <v>79</v>
      </c>
      <c r="E737" s="18" t="n">
        <f aca="false">DATA!F737</f>
        <v>3</v>
      </c>
      <c r="F737" s="19" t="n">
        <f aca="false">DATA!G737</f>
        <v>26.57</v>
      </c>
      <c r="G737" s="19" t="n">
        <f aca="false">DATA!H737</f>
        <v>5.73</v>
      </c>
      <c r="H737" s="18" t="n">
        <f aca="false">DATA!E737</f>
        <v>9</v>
      </c>
      <c r="I737" s="20" t="n">
        <f aca="false">F737*E737</f>
        <v>79.71</v>
      </c>
      <c r="J737" s="20" t="n">
        <f aca="false">PARAMETER!$B$4*G737*SQRT(E737)</f>
        <v>16.324598403082</v>
      </c>
      <c r="K737" s="20" t="n">
        <f aca="false">I737+J737</f>
        <v>96.034598403082</v>
      </c>
      <c r="L737" s="20" t="n">
        <f aca="false">K737+F737*H737</f>
        <v>335.164598403082</v>
      </c>
      <c r="M737" s="16" t="str">
        <f aca="false">IF(C737&lt;=K737,"REORDER",IF(C737&gt;L737,"OVERSTOCK","OK"))</f>
        <v>OVERSTOCK</v>
      </c>
      <c r="N737" s="16" t="str">
        <f aca="false">IF(C737&lt;=D737,"REORDER","OK")</f>
        <v>OK</v>
      </c>
      <c r="O737" s="18" t="n">
        <f aca="false">IF(D737&lt;I737,1,0)</f>
        <v>1</v>
      </c>
      <c r="P737" s="20" t="n">
        <f aca="false">C737/F737</f>
        <v>17.7643959352653</v>
      </c>
      <c r="Q737" s="19" t="n">
        <f aca="false">DATA!N737</f>
        <v>106.35</v>
      </c>
      <c r="R737" s="19" t="n">
        <f aca="false">DATA!O737</f>
        <v>0.76</v>
      </c>
      <c r="S737" s="17" t="n">
        <f aca="false">C737*Q737</f>
        <v>50197.2</v>
      </c>
      <c r="T737" s="19" t="n">
        <f aca="false">C737*R737</f>
        <v>358.72</v>
      </c>
      <c r="U737" s="20" t="n">
        <f aca="false">MAX(0,C737-L737)</f>
        <v>136.835401596918</v>
      </c>
      <c r="V737" s="17" t="n">
        <f aca="false">U737*Q737</f>
        <v>14552.4449598322</v>
      </c>
      <c r="W737" s="19" t="n">
        <f aca="false">U737*R737</f>
        <v>103.994905213658</v>
      </c>
      <c r="X737" s="20" t="n">
        <f aca="false">MAX(0,K737-C737)</f>
        <v>0</v>
      </c>
      <c r="Y737" s="17" t="n">
        <f aca="false">F737*PARAMETER!$B$5*Q737</f>
        <v>1031387.6175</v>
      </c>
      <c r="Z737" s="21" t="n">
        <f aca="false">SUMIF($Y$2:$Y$3205,"&gt;="&amp;Y737)/SUM($Y$2:$Y$3205)</f>
        <v>0.716408809175955</v>
      </c>
      <c r="AA737" s="16" t="str">
        <f aca="false">IF(Z737&lt;=PARAMETER!$B$7,"A",IF(Z737&lt;=PARAMETER!$B$8,"B","C"))</f>
        <v>A</v>
      </c>
      <c r="AB737" s="22" t="n">
        <f aca="false">G737/F737</f>
        <v>0.215656755739556</v>
      </c>
      <c r="AC737" s="16" t="str">
        <f aca="false">IF(AB737&lt;=PARAMETER!$B$9,"X",IF(AB737&lt;=PARAMETER!$B$10,"Y","Z"))</f>
        <v>X</v>
      </c>
      <c r="AD737" s="16" t="str">
        <f aca="false">AA737&amp;AC737</f>
        <v>AX</v>
      </c>
      <c r="AE737" s="22" t="n">
        <f aca="false">DATA!I737</f>
        <v>0.76</v>
      </c>
      <c r="AF737" s="18" t="n">
        <f aca="false">DATA!L737</f>
        <v>128</v>
      </c>
      <c r="AG737" s="16" t="str">
        <f aca="false">DATA!K737</f>
        <v>D</v>
      </c>
      <c r="AH737" s="18" t="n">
        <f aca="false">IF(AE737&gt;=PARAMETER!$B$12,1,0)</f>
        <v>1</v>
      </c>
      <c r="AI737" s="18" t="n">
        <f aca="false">IF(AF737&gt;=PARAMETER!$B$13,1,0)</f>
        <v>1</v>
      </c>
      <c r="AJ737" s="18" t="n">
        <f aca="false">IF(AND(AH737=1,AI737=1),1,0)</f>
        <v>1</v>
      </c>
    </row>
    <row r="738" customFormat="false" ht="15" hidden="false" customHeight="false" outlineLevel="0" collapsed="false">
      <c r="A738" s="16" t="str">
        <f aca="false">DATA!A738</f>
        <v>ITM10736</v>
      </c>
      <c r="B738" s="16" t="str">
        <f aca="false">DATA!B738</f>
        <v>Electronics</v>
      </c>
      <c r="C738" s="17" t="n">
        <f aca="false">DATA!C738</f>
        <v>416</v>
      </c>
      <c r="D738" s="17" t="n">
        <f aca="false">DATA!D738</f>
        <v>95</v>
      </c>
      <c r="E738" s="18" t="n">
        <f aca="false">DATA!F738</f>
        <v>6</v>
      </c>
      <c r="F738" s="19" t="n">
        <f aca="false">DATA!G738</f>
        <v>10.48</v>
      </c>
      <c r="G738" s="19" t="n">
        <f aca="false">DATA!H738</f>
        <v>4.4</v>
      </c>
      <c r="H738" s="18" t="n">
        <f aca="false">DATA!E738</f>
        <v>12</v>
      </c>
      <c r="I738" s="20" t="n">
        <f aca="false">F738*E738</f>
        <v>62.88</v>
      </c>
      <c r="J738" s="20" t="n">
        <f aca="false">PARAMETER!$B$4*G738*SQRT(E738)</f>
        <v>17.7278291854283</v>
      </c>
      <c r="K738" s="20" t="n">
        <f aca="false">I738+J738</f>
        <v>80.6078291854283</v>
      </c>
      <c r="L738" s="20" t="n">
        <f aca="false">K738+F738*H738</f>
        <v>206.367829185428</v>
      </c>
      <c r="M738" s="16" t="str">
        <f aca="false">IF(C738&lt;=K738,"REORDER",IF(C738&gt;L738,"OVERSTOCK","OK"))</f>
        <v>OVERSTOCK</v>
      </c>
      <c r="N738" s="16" t="str">
        <f aca="false">IF(C738&lt;=D738,"REORDER","OK")</f>
        <v>OK</v>
      </c>
      <c r="O738" s="18" t="n">
        <f aca="false">IF(D738&lt;I738,1,0)</f>
        <v>0</v>
      </c>
      <c r="P738" s="20" t="n">
        <f aca="false">C738/F738</f>
        <v>39.6946564885496</v>
      </c>
      <c r="Q738" s="19" t="n">
        <f aca="false">DATA!N738</f>
        <v>82.22</v>
      </c>
      <c r="R738" s="19" t="n">
        <f aca="false">DATA!O738</f>
        <v>1.85</v>
      </c>
      <c r="S738" s="17" t="n">
        <f aca="false">C738*Q738</f>
        <v>34203.52</v>
      </c>
      <c r="T738" s="19" t="n">
        <f aca="false">C738*R738</f>
        <v>769.6</v>
      </c>
      <c r="U738" s="20" t="n">
        <f aca="false">MAX(0,C738-L738)</f>
        <v>209.632170814572</v>
      </c>
      <c r="V738" s="17" t="n">
        <f aca="false">U738*Q738</f>
        <v>17235.9570843741</v>
      </c>
      <c r="W738" s="19" t="n">
        <f aca="false">U738*R738</f>
        <v>387.819516006958</v>
      </c>
      <c r="X738" s="20" t="n">
        <f aca="false">MAX(0,K738-C738)</f>
        <v>0</v>
      </c>
      <c r="Y738" s="17" t="n">
        <f aca="false">F738*PARAMETER!$B$5*Q738</f>
        <v>314507.944</v>
      </c>
      <c r="Z738" s="21" t="n">
        <f aca="false">SUMIF($Y$2:$Y$3205,"&gt;="&amp;Y738)/SUM($Y$2:$Y$3205)</f>
        <v>0.956690708598393</v>
      </c>
      <c r="AA738" s="16" t="str">
        <f aca="false">IF(Z738&lt;=PARAMETER!$B$7,"A",IF(Z738&lt;=PARAMETER!$B$8,"B","C"))</f>
        <v>C</v>
      </c>
      <c r="AB738" s="22" t="n">
        <f aca="false">G738/F738</f>
        <v>0.419847328244275</v>
      </c>
      <c r="AC738" s="16" t="str">
        <f aca="false">IF(AB738&lt;=PARAMETER!$B$9,"X",IF(AB738&lt;=PARAMETER!$B$10,"Y","Z"))</f>
        <v>Y</v>
      </c>
      <c r="AD738" s="16" t="str">
        <f aca="false">AA738&amp;AC738</f>
        <v>CY</v>
      </c>
      <c r="AE738" s="22" t="n">
        <f aca="false">DATA!I738</f>
        <v>0.39</v>
      </c>
      <c r="AF738" s="18" t="n">
        <f aca="false">DATA!L738</f>
        <v>73</v>
      </c>
      <c r="AG738" s="16" t="str">
        <f aca="false">DATA!K738</f>
        <v>B</v>
      </c>
      <c r="AH738" s="18" t="n">
        <f aca="false">IF(AE738&gt;=PARAMETER!$B$12,1,0)</f>
        <v>0</v>
      </c>
      <c r="AI738" s="18" t="n">
        <f aca="false">IF(AF738&gt;=PARAMETER!$B$13,1,0)</f>
        <v>0</v>
      </c>
      <c r="AJ738" s="18" t="n">
        <f aca="false">IF(AND(AH738=1,AI738=1),1,0)</f>
        <v>0</v>
      </c>
    </row>
    <row r="739" customFormat="false" ht="15" hidden="false" customHeight="false" outlineLevel="0" collapsed="false">
      <c r="A739" s="16" t="str">
        <f aca="false">DATA!A739</f>
        <v>ITM10737</v>
      </c>
      <c r="B739" s="16" t="str">
        <f aca="false">DATA!B739</f>
        <v>Pharma</v>
      </c>
      <c r="C739" s="17" t="n">
        <f aca="false">DATA!C739</f>
        <v>362</v>
      </c>
      <c r="D739" s="17" t="n">
        <f aca="false">DATA!D739</f>
        <v>74</v>
      </c>
      <c r="E739" s="18" t="n">
        <f aca="false">DATA!F739</f>
        <v>7</v>
      </c>
      <c r="F739" s="19" t="n">
        <f aca="false">DATA!G739</f>
        <v>44.71</v>
      </c>
      <c r="G739" s="19" t="n">
        <f aca="false">DATA!H739</f>
        <v>8.46</v>
      </c>
      <c r="H739" s="18" t="n">
        <f aca="false">DATA!E739</f>
        <v>4</v>
      </c>
      <c r="I739" s="20" t="n">
        <f aca="false">F739*E739</f>
        <v>312.97</v>
      </c>
      <c r="J739" s="20" t="n">
        <f aca="false">PARAMETER!$B$4*G739*SQRT(E739)</f>
        <v>36.8168509945371</v>
      </c>
      <c r="K739" s="20" t="n">
        <f aca="false">I739+J739</f>
        <v>349.786850994537</v>
      </c>
      <c r="L739" s="20" t="n">
        <f aca="false">K739+F739*H739</f>
        <v>528.626850994537</v>
      </c>
      <c r="M739" s="16" t="str">
        <f aca="false">IF(C739&lt;=K739,"REORDER",IF(C739&gt;L739,"OVERSTOCK","OK"))</f>
        <v>OK</v>
      </c>
      <c r="N739" s="16" t="str">
        <f aca="false">IF(C739&lt;=D739,"REORDER","OK")</f>
        <v>OK</v>
      </c>
      <c r="O739" s="18" t="n">
        <f aca="false">IF(D739&lt;I739,1,0)</f>
        <v>1</v>
      </c>
      <c r="P739" s="20" t="n">
        <f aca="false">C739/F739</f>
        <v>8.09662267949005</v>
      </c>
      <c r="Q739" s="19" t="n">
        <f aca="false">DATA!N739</f>
        <v>39.93</v>
      </c>
      <c r="R739" s="19" t="n">
        <f aca="false">DATA!O739</f>
        <v>1.83</v>
      </c>
      <c r="S739" s="17" t="n">
        <f aca="false">C739*Q739</f>
        <v>14454.66</v>
      </c>
      <c r="T739" s="19" t="n">
        <f aca="false">C739*R739</f>
        <v>662.46</v>
      </c>
      <c r="U739" s="20" t="n">
        <f aca="false">MAX(0,C739-L739)</f>
        <v>0</v>
      </c>
      <c r="V739" s="17" t="n">
        <f aca="false">U739*Q739</f>
        <v>0</v>
      </c>
      <c r="W739" s="19" t="n">
        <f aca="false">U739*R739</f>
        <v>0</v>
      </c>
      <c r="X739" s="20" t="n">
        <f aca="false">MAX(0,K739-C739)</f>
        <v>0</v>
      </c>
      <c r="Y739" s="17" t="n">
        <f aca="false">F739*PARAMETER!$B$5*Q739</f>
        <v>651623.6595</v>
      </c>
      <c r="Z739" s="21" t="n">
        <f aca="false">SUMIF($Y$2:$Y$3205,"&gt;="&amp;Y739)/SUM($Y$2:$Y$3205)</f>
        <v>0.86152855178561</v>
      </c>
      <c r="AA739" s="16" t="str">
        <f aca="false">IF(Z739&lt;=PARAMETER!$B$7,"A",IF(Z739&lt;=PARAMETER!$B$8,"B","C"))</f>
        <v>B</v>
      </c>
      <c r="AB739" s="22" t="n">
        <f aca="false">G739/F739</f>
        <v>0.189219414001342</v>
      </c>
      <c r="AC739" s="16" t="str">
        <f aca="false">IF(AB739&lt;=PARAMETER!$B$9,"X",IF(AB739&lt;=PARAMETER!$B$10,"Y","Z"))</f>
        <v>X</v>
      </c>
      <c r="AD739" s="16" t="str">
        <f aca="false">AA739&amp;AC739</f>
        <v>BX</v>
      </c>
      <c r="AE739" s="22" t="n">
        <f aca="false">DATA!I739</f>
        <v>0.55</v>
      </c>
      <c r="AF739" s="18" t="n">
        <f aca="false">DATA!L739</f>
        <v>75</v>
      </c>
      <c r="AG739" s="16" t="str">
        <f aca="false">DATA!K739</f>
        <v>B</v>
      </c>
      <c r="AH739" s="18" t="n">
        <f aca="false">IF(AE739&gt;=PARAMETER!$B$12,1,0)</f>
        <v>0</v>
      </c>
      <c r="AI739" s="18" t="n">
        <f aca="false">IF(AF739&gt;=PARAMETER!$B$13,1,0)</f>
        <v>0</v>
      </c>
      <c r="AJ739" s="18" t="n">
        <f aca="false">IF(AND(AH739=1,AI739=1),1,0)</f>
        <v>0</v>
      </c>
    </row>
    <row r="740" customFormat="false" ht="15" hidden="false" customHeight="false" outlineLevel="0" collapsed="false">
      <c r="A740" s="16" t="str">
        <f aca="false">DATA!A740</f>
        <v>ITM10738</v>
      </c>
      <c r="B740" s="16" t="str">
        <f aca="false">DATA!B740</f>
        <v>Pharma</v>
      </c>
      <c r="C740" s="17" t="n">
        <f aca="false">DATA!C740</f>
        <v>333</v>
      </c>
      <c r="D740" s="17" t="n">
        <f aca="false">DATA!D740</f>
        <v>77</v>
      </c>
      <c r="E740" s="18" t="n">
        <f aca="false">DATA!F740</f>
        <v>5</v>
      </c>
      <c r="F740" s="19" t="n">
        <f aca="false">DATA!G740</f>
        <v>2.52</v>
      </c>
      <c r="G740" s="19" t="n">
        <f aca="false">DATA!H740</f>
        <v>9.82</v>
      </c>
      <c r="H740" s="18" t="n">
        <f aca="false">DATA!E740</f>
        <v>9</v>
      </c>
      <c r="I740" s="20" t="n">
        <f aca="false">F740*E740</f>
        <v>12.6</v>
      </c>
      <c r="J740" s="20" t="n">
        <f aca="false">PARAMETER!$B$4*G740*SQRT(E740)</f>
        <v>36.1180044148836</v>
      </c>
      <c r="K740" s="20" t="n">
        <f aca="false">I740+J740</f>
        <v>48.7180044148836</v>
      </c>
      <c r="L740" s="20" t="n">
        <f aca="false">K740+F740*H740</f>
        <v>71.3980044148836</v>
      </c>
      <c r="M740" s="16" t="str">
        <f aca="false">IF(C740&lt;=K740,"REORDER",IF(C740&gt;L740,"OVERSTOCK","OK"))</f>
        <v>OVERSTOCK</v>
      </c>
      <c r="N740" s="16" t="str">
        <f aca="false">IF(C740&lt;=D740,"REORDER","OK")</f>
        <v>OK</v>
      </c>
      <c r="O740" s="18" t="n">
        <f aca="false">IF(D740&lt;I740,1,0)</f>
        <v>0</v>
      </c>
      <c r="P740" s="20" t="n">
        <f aca="false">C740/F740</f>
        <v>132.142857142857</v>
      </c>
      <c r="Q740" s="19" t="n">
        <f aca="false">DATA!N740</f>
        <v>89.14</v>
      </c>
      <c r="R740" s="19" t="n">
        <f aca="false">DATA!O740</f>
        <v>0.79</v>
      </c>
      <c r="S740" s="17" t="n">
        <f aca="false">C740*Q740</f>
        <v>29683.62</v>
      </c>
      <c r="T740" s="19" t="n">
        <f aca="false">C740*R740</f>
        <v>263.07</v>
      </c>
      <c r="U740" s="20" t="n">
        <f aca="false">MAX(0,C740-L740)</f>
        <v>261.601995585116</v>
      </c>
      <c r="V740" s="17" t="n">
        <f aca="false">U740*Q740</f>
        <v>23319.2018864573</v>
      </c>
      <c r="W740" s="19" t="n">
        <f aca="false">U740*R740</f>
        <v>206.665576512242</v>
      </c>
      <c r="X740" s="20" t="n">
        <f aca="false">MAX(0,K740-C740)</f>
        <v>0</v>
      </c>
      <c r="Y740" s="17" t="n">
        <f aca="false">F740*PARAMETER!$B$5*Q740</f>
        <v>81990.972</v>
      </c>
      <c r="Z740" s="21" t="n">
        <f aca="false">SUMIF($Y$2:$Y$3205,"&gt;="&amp;Y740)/SUM($Y$2:$Y$3205)</f>
        <v>0.997631515885203</v>
      </c>
      <c r="AA740" s="16" t="str">
        <f aca="false">IF(Z740&lt;=PARAMETER!$B$7,"A",IF(Z740&lt;=PARAMETER!$B$8,"B","C"))</f>
        <v>C</v>
      </c>
      <c r="AB740" s="22" t="n">
        <f aca="false">G740/F740</f>
        <v>3.8968253968254</v>
      </c>
      <c r="AC740" s="16" t="str">
        <f aca="false">IF(AB740&lt;=PARAMETER!$B$9,"X",IF(AB740&lt;=PARAMETER!$B$10,"Y","Z"))</f>
        <v>Z</v>
      </c>
      <c r="AD740" s="16" t="str">
        <f aca="false">AA740&amp;AC740</f>
        <v>CZ</v>
      </c>
      <c r="AE740" s="22" t="n">
        <f aca="false">DATA!I740</f>
        <v>0.22</v>
      </c>
      <c r="AF740" s="18" t="n">
        <f aca="false">DATA!L740</f>
        <v>66</v>
      </c>
      <c r="AG740" s="16" t="str">
        <f aca="false">DATA!K740</f>
        <v>B</v>
      </c>
      <c r="AH740" s="18" t="n">
        <f aca="false">IF(AE740&gt;=PARAMETER!$B$12,1,0)</f>
        <v>0</v>
      </c>
      <c r="AI740" s="18" t="n">
        <f aca="false">IF(AF740&gt;=PARAMETER!$B$13,1,0)</f>
        <v>0</v>
      </c>
      <c r="AJ740" s="18" t="n">
        <f aca="false">IF(AND(AH740=1,AI740=1),1,0)</f>
        <v>0</v>
      </c>
    </row>
    <row r="741" customFormat="false" ht="15" hidden="false" customHeight="false" outlineLevel="0" collapsed="false">
      <c r="A741" s="16" t="str">
        <f aca="false">DATA!A741</f>
        <v>ITM10739</v>
      </c>
      <c r="B741" s="16" t="str">
        <f aca="false">DATA!B741</f>
        <v>Automotive</v>
      </c>
      <c r="C741" s="17" t="n">
        <f aca="false">DATA!C741</f>
        <v>325</v>
      </c>
      <c r="D741" s="17" t="n">
        <f aca="false">DATA!D741</f>
        <v>58</v>
      </c>
      <c r="E741" s="18" t="n">
        <f aca="false">DATA!F741</f>
        <v>5</v>
      </c>
      <c r="F741" s="19" t="n">
        <f aca="false">DATA!G741</f>
        <v>44.87</v>
      </c>
      <c r="G741" s="19" t="n">
        <f aca="false">DATA!H741</f>
        <v>6.63</v>
      </c>
      <c r="H741" s="18" t="n">
        <f aca="false">DATA!E741</f>
        <v>9</v>
      </c>
      <c r="I741" s="20" t="n">
        <f aca="false">F741*E741</f>
        <v>224.35</v>
      </c>
      <c r="J741" s="20" t="n">
        <f aca="false">PARAMETER!$B$4*G741*SQRT(E741)</f>
        <v>24.3851699868308</v>
      </c>
      <c r="K741" s="20" t="n">
        <f aca="false">I741+J741</f>
        <v>248.735169986831</v>
      </c>
      <c r="L741" s="20" t="n">
        <f aca="false">K741+F741*H741</f>
        <v>652.565169986831</v>
      </c>
      <c r="M741" s="16" t="str">
        <f aca="false">IF(C741&lt;=K741,"REORDER",IF(C741&gt;L741,"OVERSTOCK","OK"))</f>
        <v>OK</v>
      </c>
      <c r="N741" s="16" t="str">
        <f aca="false">IF(C741&lt;=D741,"REORDER","OK")</f>
        <v>OK</v>
      </c>
      <c r="O741" s="18" t="n">
        <f aca="false">IF(D741&lt;I741,1,0)</f>
        <v>1</v>
      </c>
      <c r="P741" s="20" t="n">
        <f aca="false">C741/F741</f>
        <v>7.24314686873189</v>
      </c>
      <c r="Q741" s="19" t="n">
        <f aca="false">DATA!N741</f>
        <v>67.46</v>
      </c>
      <c r="R741" s="19" t="n">
        <f aca="false">DATA!O741</f>
        <v>0.58</v>
      </c>
      <c r="S741" s="17" t="n">
        <f aca="false">C741*Q741</f>
        <v>21924.5</v>
      </c>
      <c r="T741" s="19" t="n">
        <f aca="false">C741*R741</f>
        <v>188.5</v>
      </c>
      <c r="U741" s="20" t="n">
        <f aca="false">MAX(0,C741-L741)</f>
        <v>0</v>
      </c>
      <c r="V741" s="17" t="n">
        <f aca="false">U741*Q741</f>
        <v>0</v>
      </c>
      <c r="W741" s="19" t="n">
        <f aca="false">U741*R741</f>
        <v>0</v>
      </c>
      <c r="X741" s="20" t="n">
        <f aca="false">MAX(0,K741-C741)</f>
        <v>0</v>
      </c>
      <c r="Y741" s="17" t="n">
        <f aca="false">F741*PARAMETER!$B$5*Q741</f>
        <v>1104829.523</v>
      </c>
      <c r="Z741" s="21" t="n">
        <f aca="false">SUMIF($Y$2:$Y$3205,"&gt;="&amp;Y741)/SUM($Y$2:$Y$3205)</f>
        <v>0.683495629123465</v>
      </c>
      <c r="AA741" s="16" t="str">
        <f aca="false">IF(Z741&lt;=PARAMETER!$B$7,"A",IF(Z741&lt;=PARAMETER!$B$8,"B","C"))</f>
        <v>A</v>
      </c>
      <c r="AB741" s="22" t="n">
        <f aca="false">G741/F741</f>
        <v>0.147760196122131</v>
      </c>
      <c r="AC741" s="16" t="str">
        <f aca="false">IF(AB741&lt;=PARAMETER!$B$9,"X",IF(AB741&lt;=PARAMETER!$B$10,"Y","Z"))</f>
        <v>X</v>
      </c>
      <c r="AD741" s="16" t="str">
        <f aca="false">AA741&amp;AC741</f>
        <v>AX</v>
      </c>
      <c r="AE741" s="22" t="n">
        <f aca="false">DATA!I741</f>
        <v>0.74</v>
      </c>
      <c r="AF741" s="18" t="n">
        <f aca="false">DATA!L741</f>
        <v>53</v>
      </c>
      <c r="AG741" s="16" t="str">
        <f aca="false">DATA!K741</f>
        <v>A</v>
      </c>
      <c r="AH741" s="18" t="n">
        <f aca="false">IF(AE741&gt;=PARAMETER!$B$12,1,0)</f>
        <v>0</v>
      </c>
      <c r="AI741" s="18" t="n">
        <f aca="false">IF(AF741&gt;=PARAMETER!$B$13,1,0)</f>
        <v>0</v>
      </c>
      <c r="AJ741" s="18" t="n">
        <f aca="false">IF(AND(AH741=1,AI741=1),1,0)</f>
        <v>0</v>
      </c>
    </row>
    <row r="742" customFormat="false" ht="15" hidden="false" customHeight="false" outlineLevel="0" collapsed="false">
      <c r="A742" s="16" t="str">
        <f aca="false">DATA!A742</f>
        <v>ITM10740</v>
      </c>
      <c r="B742" s="16" t="str">
        <f aca="false">DATA!B742</f>
        <v>Apparel</v>
      </c>
      <c r="C742" s="17" t="n">
        <f aca="false">DATA!C742</f>
        <v>49</v>
      </c>
      <c r="D742" s="17" t="n">
        <f aca="false">DATA!D742</f>
        <v>61</v>
      </c>
      <c r="E742" s="18" t="n">
        <f aca="false">DATA!F742</f>
        <v>3</v>
      </c>
      <c r="F742" s="19" t="n">
        <f aca="false">DATA!G742</f>
        <v>3.48</v>
      </c>
      <c r="G742" s="19" t="n">
        <f aca="false">DATA!H742</f>
        <v>8.81</v>
      </c>
      <c r="H742" s="18" t="n">
        <f aca="false">DATA!E742</f>
        <v>13</v>
      </c>
      <c r="I742" s="20" t="n">
        <f aca="false">F742*E742</f>
        <v>10.44</v>
      </c>
      <c r="J742" s="20" t="n">
        <f aca="false">PARAMETER!$B$4*G742*SQRT(E742)</f>
        <v>25.0994261659952</v>
      </c>
      <c r="K742" s="20" t="n">
        <f aca="false">I742+J742</f>
        <v>35.5394261659952</v>
      </c>
      <c r="L742" s="20" t="n">
        <f aca="false">K742+F742*H742</f>
        <v>80.7794261659952</v>
      </c>
      <c r="M742" s="16" t="str">
        <f aca="false">IF(C742&lt;=K742,"REORDER",IF(C742&gt;L742,"OVERSTOCK","OK"))</f>
        <v>OK</v>
      </c>
      <c r="N742" s="16" t="str">
        <f aca="false">IF(C742&lt;=D742,"REORDER","OK")</f>
        <v>REORDER</v>
      </c>
      <c r="O742" s="18" t="n">
        <f aca="false">IF(D742&lt;I742,1,0)</f>
        <v>0</v>
      </c>
      <c r="P742" s="20" t="n">
        <f aca="false">C742/F742</f>
        <v>14.0804597701149</v>
      </c>
      <c r="Q742" s="19" t="n">
        <f aca="false">DATA!N742</f>
        <v>26.71</v>
      </c>
      <c r="R742" s="19" t="n">
        <f aca="false">DATA!O742</f>
        <v>1.56</v>
      </c>
      <c r="S742" s="17" t="n">
        <f aca="false">C742*Q742</f>
        <v>1308.79</v>
      </c>
      <c r="T742" s="19" t="n">
        <f aca="false">C742*R742</f>
        <v>76.44</v>
      </c>
      <c r="U742" s="20" t="n">
        <f aca="false">MAX(0,C742-L742)</f>
        <v>0</v>
      </c>
      <c r="V742" s="17" t="n">
        <f aca="false">U742*Q742</f>
        <v>0</v>
      </c>
      <c r="W742" s="19" t="n">
        <f aca="false">U742*R742</f>
        <v>0</v>
      </c>
      <c r="X742" s="20" t="n">
        <f aca="false">MAX(0,K742-C742)</f>
        <v>0</v>
      </c>
      <c r="Y742" s="17" t="n">
        <f aca="false">F742*PARAMETER!$B$5*Q742</f>
        <v>33927.042</v>
      </c>
      <c r="Z742" s="21" t="n">
        <f aca="false">SUMIF($Y$2:$Y$3205,"&gt;="&amp;Y742)/SUM($Y$2:$Y$3205)</f>
        <v>0.999756325984039</v>
      </c>
      <c r="AA742" s="16" t="str">
        <f aca="false">IF(Z742&lt;=PARAMETER!$B$7,"A",IF(Z742&lt;=PARAMETER!$B$8,"B","C"))</f>
        <v>C</v>
      </c>
      <c r="AB742" s="22" t="n">
        <f aca="false">G742/F742</f>
        <v>2.5316091954023</v>
      </c>
      <c r="AC742" s="16" t="str">
        <f aca="false">IF(AB742&lt;=PARAMETER!$B$9,"X",IF(AB742&lt;=PARAMETER!$B$10,"Y","Z"))</f>
        <v>Z</v>
      </c>
      <c r="AD742" s="16" t="str">
        <f aca="false">AA742&amp;AC742</f>
        <v>CZ</v>
      </c>
      <c r="AE742" s="22" t="n">
        <f aca="false">DATA!I742</f>
        <v>0.16</v>
      </c>
      <c r="AF742" s="18" t="n">
        <f aca="false">DATA!L742</f>
        <v>21</v>
      </c>
      <c r="AG742" s="16" t="str">
        <f aca="false">DATA!K742</f>
        <v>C</v>
      </c>
      <c r="AH742" s="18" t="n">
        <f aca="false">IF(AE742&gt;=PARAMETER!$B$12,1,0)</f>
        <v>0</v>
      </c>
      <c r="AI742" s="18" t="n">
        <f aca="false">IF(AF742&gt;=PARAMETER!$B$13,1,0)</f>
        <v>0</v>
      </c>
      <c r="AJ742" s="18" t="n">
        <f aca="false">IF(AND(AH742=1,AI742=1),1,0)</f>
        <v>0</v>
      </c>
    </row>
    <row r="743" customFormat="false" ht="15" hidden="false" customHeight="false" outlineLevel="0" collapsed="false">
      <c r="A743" s="16" t="str">
        <f aca="false">DATA!A743</f>
        <v>ITM10741</v>
      </c>
      <c r="B743" s="16" t="str">
        <f aca="false">DATA!B743</f>
        <v>Automotive</v>
      </c>
      <c r="C743" s="17" t="n">
        <f aca="false">DATA!C743</f>
        <v>209</v>
      </c>
      <c r="D743" s="17" t="n">
        <f aca="false">DATA!D743</f>
        <v>38</v>
      </c>
      <c r="E743" s="18" t="n">
        <f aca="false">DATA!F743</f>
        <v>3</v>
      </c>
      <c r="F743" s="19" t="n">
        <f aca="false">DATA!G743</f>
        <v>33.63</v>
      </c>
      <c r="G743" s="19" t="n">
        <f aca="false">DATA!H743</f>
        <v>6.19</v>
      </c>
      <c r="H743" s="18" t="n">
        <f aca="false">DATA!E743</f>
        <v>7</v>
      </c>
      <c r="I743" s="20" t="n">
        <f aca="false">F743*E743</f>
        <v>100.89</v>
      </c>
      <c r="J743" s="20" t="n">
        <f aca="false">PARAMETER!$B$4*G743*SQRT(E743)</f>
        <v>17.6351246274132</v>
      </c>
      <c r="K743" s="20" t="n">
        <f aca="false">I743+J743</f>
        <v>118.525124627413</v>
      </c>
      <c r="L743" s="20" t="n">
        <f aca="false">K743+F743*H743</f>
        <v>353.935124627413</v>
      </c>
      <c r="M743" s="16" t="str">
        <f aca="false">IF(C743&lt;=K743,"REORDER",IF(C743&gt;L743,"OVERSTOCK","OK"))</f>
        <v>OK</v>
      </c>
      <c r="N743" s="16" t="str">
        <f aca="false">IF(C743&lt;=D743,"REORDER","OK")</f>
        <v>OK</v>
      </c>
      <c r="O743" s="18" t="n">
        <f aca="false">IF(D743&lt;I743,1,0)</f>
        <v>1</v>
      </c>
      <c r="P743" s="20" t="n">
        <f aca="false">C743/F743</f>
        <v>6.21468926553672</v>
      </c>
      <c r="Q743" s="19" t="n">
        <f aca="false">DATA!N743</f>
        <v>193.73</v>
      </c>
      <c r="R743" s="19" t="n">
        <f aca="false">DATA!O743</f>
        <v>0.54</v>
      </c>
      <c r="S743" s="17" t="n">
        <f aca="false">C743*Q743</f>
        <v>40489.57</v>
      </c>
      <c r="T743" s="19" t="n">
        <f aca="false">C743*R743</f>
        <v>112.86</v>
      </c>
      <c r="U743" s="20" t="n">
        <f aca="false">MAX(0,C743-L743)</f>
        <v>0</v>
      </c>
      <c r="V743" s="17" t="n">
        <f aca="false">U743*Q743</f>
        <v>0</v>
      </c>
      <c r="W743" s="19" t="n">
        <f aca="false">U743*R743</f>
        <v>0</v>
      </c>
      <c r="X743" s="20" t="n">
        <f aca="false">MAX(0,K743-C743)</f>
        <v>0</v>
      </c>
      <c r="Y743" s="17" t="n">
        <f aca="false">F743*PARAMETER!$B$5*Q743</f>
        <v>2378026.0635</v>
      </c>
      <c r="Z743" s="21" t="n">
        <f aca="false">SUMIF($Y$2:$Y$3205,"&gt;="&amp;Y743)/SUM($Y$2:$Y$3205)</f>
        <v>0.223716333845646</v>
      </c>
      <c r="AA743" s="16" t="str">
        <f aca="false">IF(Z743&lt;=PARAMETER!$B$7,"A",IF(Z743&lt;=PARAMETER!$B$8,"B","C"))</f>
        <v>A</v>
      </c>
      <c r="AB743" s="22" t="n">
        <f aca="false">G743/F743</f>
        <v>0.184061849539102</v>
      </c>
      <c r="AC743" s="16" t="str">
        <f aca="false">IF(AB743&lt;=PARAMETER!$B$9,"X",IF(AB743&lt;=PARAMETER!$B$10,"Y","Z"))</f>
        <v>X</v>
      </c>
      <c r="AD743" s="16" t="str">
        <f aca="false">AA743&amp;AC743</f>
        <v>AX</v>
      </c>
      <c r="AE743" s="22" t="n">
        <f aca="false">DATA!I743</f>
        <v>0.78</v>
      </c>
      <c r="AF743" s="18" t="n">
        <f aca="false">DATA!L743</f>
        <v>131</v>
      </c>
      <c r="AG743" s="16" t="str">
        <f aca="false">DATA!K743</f>
        <v>C</v>
      </c>
      <c r="AH743" s="18" t="n">
        <f aca="false">IF(AE743&gt;=PARAMETER!$B$12,1,0)</f>
        <v>1</v>
      </c>
      <c r="AI743" s="18" t="n">
        <f aca="false">IF(AF743&gt;=PARAMETER!$B$13,1,0)</f>
        <v>1</v>
      </c>
      <c r="AJ743" s="18" t="n">
        <f aca="false">IF(AND(AH743=1,AI743=1),1,0)</f>
        <v>1</v>
      </c>
    </row>
    <row r="744" customFormat="false" ht="15" hidden="false" customHeight="false" outlineLevel="0" collapsed="false">
      <c r="A744" s="16" t="str">
        <f aca="false">DATA!A744</f>
        <v>ITM10742</v>
      </c>
      <c r="B744" s="16" t="str">
        <f aca="false">DATA!B744</f>
        <v>Apparel</v>
      </c>
      <c r="C744" s="17" t="n">
        <f aca="false">DATA!C744</f>
        <v>376</v>
      </c>
      <c r="D744" s="17" t="n">
        <f aca="false">DATA!D744</f>
        <v>30</v>
      </c>
      <c r="E744" s="18" t="n">
        <f aca="false">DATA!F744</f>
        <v>9</v>
      </c>
      <c r="F744" s="19" t="n">
        <f aca="false">DATA!G744</f>
        <v>4.51</v>
      </c>
      <c r="G744" s="19" t="n">
        <f aca="false">DATA!H744</f>
        <v>7.05</v>
      </c>
      <c r="H744" s="18" t="n">
        <f aca="false">DATA!E744</f>
        <v>11</v>
      </c>
      <c r="I744" s="20" t="n">
        <f aca="false">F744*E744</f>
        <v>40.59</v>
      </c>
      <c r="J744" s="20" t="n">
        <f aca="false">PARAMETER!$B$4*G744*SQRT(E744)</f>
        <v>34.7886542100236</v>
      </c>
      <c r="K744" s="20" t="n">
        <f aca="false">I744+J744</f>
        <v>75.3786542100236</v>
      </c>
      <c r="L744" s="20" t="n">
        <f aca="false">K744+F744*H744</f>
        <v>124.988654210024</v>
      </c>
      <c r="M744" s="16" t="str">
        <f aca="false">IF(C744&lt;=K744,"REORDER",IF(C744&gt;L744,"OVERSTOCK","OK"))</f>
        <v>OVERSTOCK</v>
      </c>
      <c r="N744" s="16" t="str">
        <f aca="false">IF(C744&lt;=D744,"REORDER","OK")</f>
        <v>OK</v>
      </c>
      <c r="O744" s="18" t="n">
        <f aca="false">IF(D744&lt;I744,1,0)</f>
        <v>1</v>
      </c>
      <c r="P744" s="20" t="n">
        <f aca="false">C744/F744</f>
        <v>83.370288248337</v>
      </c>
      <c r="Q744" s="19" t="n">
        <f aca="false">DATA!N744</f>
        <v>60.35</v>
      </c>
      <c r="R744" s="19" t="n">
        <f aca="false">DATA!O744</f>
        <v>1.09</v>
      </c>
      <c r="S744" s="17" t="n">
        <f aca="false">C744*Q744</f>
        <v>22691.6</v>
      </c>
      <c r="T744" s="19" t="n">
        <f aca="false">C744*R744</f>
        <v>409.84</v>
      </c>
      <c r="U744" s="20" t="n">
        <f aca="false">MAX(0,C744-L744)</f>
        <v>251.011345789976</v>
      </c>
      <c r="V744" s="17" t="n">
        <f aca="false">U744*Q744</f>
        <v>15148.5347184251</v>
      </c>
      <c r="W744" s="19" t="n">
        <f aca="false">U744*R744</f>
        <v>273.602366911074</v>
      </c>
      <c r="X744" s="20" t="n">
        <f aca="false">MAX(0,K744-C744)</f>
        <v>0</v>
      </c>
      <c r="Y744" s="17" t="n">
        <f aca="false">F744*PARAMETER!$B$5*Q744</f>
        <v>99345.1525</v>
      </c>
      <c r="Z744" s="21" t="n">
        <f aca="false">SUMIF($Y$2:$Y$3205,"&gt;="&amp;Y744)/SUM($Y$2:$Y$3205)</f>
        <v>0.996235427264587</v>
      </c>
      <c r="AA744" s="16" t="str">
        <f aca="false">IF(Z744&lt;=PARAMETER!$B$7,"A",IF(Z744&lt;=PARAMETER!$B$8,"B","C"))</f>
        <v>C</v>
      </c>
      <c r="AB744" s="22" t="n">
        <f aca="false">G744/F744</f>
        <v>1.56319290465632</v>
      </c>
      <c r="AC744" s="16" t="str">
        <f aca="false">IF(AB744&lt;=PARAMETER!$B$9,"X",IF(AB744&lt;=PARAMETER!$B$10,"Y","Z"))</f>
        <v>Z</v>
      </c>
      <c r="AD744" s="16" t="str">
        <f aca="false">AA744&amp;AC744</f>
        <v>CZ</v>
      </c>
      <c r="AE744" s="22" t="n">
        <f aca="false">DATA!I744</f>
        <v>0.59</v>
      </c>
      <c r="AF744" s="18" t="n">
        <f aca="false">DATA!L744</f>
        <v>177</v>
      </c>
      <c r="AG744" s="16" t="str">
        <f aca="false">DATA!K744</f>
        <v>C</v>
      </c>
      <c r="AH744" s="18" t="n">
        <f aca="false">IF(AE744&gt;=PARAMETER!$B$12,1,0)</f>
        <v>0</v>
      </c>
      <c r="AI744" s="18" t="n">
        <f aca="false">IF(AF744&gt;=PARAMETER!$B$13,1,0)</f>
        <v>1</v>
      </c>
      <c r="AJ744" s="18" t="n">
        <f aca="false">IF(AND(AH744=1,AI744=1),1,0)</f>
        <v>0</v>
      </c>
    </row>
    <row r="745" customFormat="false" ht="15" hidden="false" customHeight="false" outlineLevel="0" collapsed="false">
      <c r="A745" s="16" t="str">
        <f aca="false">DATA!A745</f>
        <v>ITM10743</v>
      </c>
      <c r="B745" s="16" t="str">
        <f aca="false">DATA!B745</f>
        <v>Automotive</v>
      </c>
      <c r="C745" s="17" t="n">
        <f aca="false">DATA!C745</f>
        <v>44</v>
      </c>
      <c r="D745" s="17" t="n">
        <f aca="false">DATA!D745</f>
        <v>99</v>
      </c>
      <c r="E745" s="18" t="n">
        <f aca="false">DATA!F745</f>
        <v>3</v>
      </c>
      <c r="F745" s="19" t="n">
        <f aca="false">DATA!G745</f>
        <v>35.6</v>
      </c>
      <c r="G745" s="19" t="n">
        <f aca="false">DATA!H745</f>
        <v>7.04</v>
      </c>
      <c r="H745" s="18" t="n">
        <f aca="false">DATA!E745</f>
        <v>14</v>
      </c>
      <c r="I745" s="20" t="n">
        <f aca="false">F745*E745</f>
        <v>106.8</v>
      </c>
      <c r="J745" s="20" t="n">
        <f aca="false">PARAMETER!$B$4*G745*SQRT(E745)</f>
        <v>20.056749172373</v>
      </c>
      <c r="K745" s="20" t="n">
        <f aca="false">I745+J745</f>
        <v>126.856749172373</v>
      </c>
      <c r="L745" s="20" t="n">
        <f aca="false">K745+F745*H745</f>
        <v>625.256749172373</v>
      </c>
      <c r="M745" s="16" t="str">
        <f aca="false">IF(C745&lt;=K745,"REORDER",IF(C745&gt;L745,"OVERSTOCK","OK"))</f>
        <v>REORDER</v>
      </c>
      <c r="N745" s="16" t="str">
        <f aca="false">IF(C745&lt;=D745,"REORDER","OK")</f>
        <v>REORDER</v>
      </c>
      <c r="O745" s="18" t="n">
        <f aca="false">IF(D745&lt;I745,1,0)</f>
        <v>1</v>
      </c>
      <c r="P745" s="20" t="n">
        <f aca="false">C745/F745</f>
        <v>1.23595505617978</v>
      </c>
      <c r="Q745" s="19" t="n">
        <f aca="false">DATA!N745</f>
        <v>141.19</v>
      </c>
      <c r="R745" s="19" t="n">
        <f aca="false">DATA!O745</f>
        <v>0.31</v>
      </c>
      <c r="S745" s="17" t="n">
        <f aca="false">C745*Q745</f>
        <v>6212.36</v>
      </c>
      <c r="T745" s="19" t="n">
        <f aca="false">C745*R745</f>
        <v>13.64</v>
      </c>
      <c r="U745" s="20" t="n">
        <f aca="false">MAX(0,C745-L745)</f>
        <v>0</v>
      </c>
      <c r="V745" s="17" t="n">
        <f aca="false">U745*Q745</f>
        <v>0</v>
      </c>
      <c r="W745" s="19" t="n">
        <f aca="false">U745*R745</f>
        <v>0</v>
      </c>
      <c r="X745" s="20" t="n">
        <f aca="false">MAX(0,K745-C745)</f>
        <v>82.856749172373</v>
      </c>
      <c r="Y745" s="17" t="n">
        <f aca="false">F745*PARAMETER!$B$5*Q745</f>
        <v>1834622.86</v>
      </c>
      <c r="Z745" s="21" t="n">
        <f aca="false">SUMIF($Y$2:$Y$3205,"&gt;="&amp;Y745)/SUM($Y$2:$Y$3205)</f>
        <v>0.403624377483437</v>
      </c>
      <c r="AA745" s="16" t="str">
        <f aca="false">IF(Z745&lt;=PARAMETER!$B$7,"A",IF(Z745&lt;=PARAMETER!$B$8,"B","C"))</f>
        <v>A</v>
      </c>
      <c r="AB745" s="22" t="n">
        <f aca="false">G745/F745</f>
        <v>0.197752808988764</v>
      </c>
      <c r="AC745" s="16" t="str">
        <f aca="false">IF(AB745&lt;=PARAMETER!$B$9,"X",IF(AB745&lt;=PARAMETER!$B$10,"Y","Z"))</f>
        <v>X</v>
      </c>
      <c r="AD745" s="16" t="str">
        <f aca="false">AA745&amp;AC745</f>
        <v>AX</v>
      </c>
      <c r="AE745" s="22" t="n">
        <f aca="false">DATA!I745</f>
        <v>0.35</v>
      </c>
      <c r="AF745" s="18" t="n">
        <f aca="false">DATA!L745</f>
        <v>33</v>
      </c>
      <c r="AG745" s="16" t="str">
        <f aca="false">DATA!K745</f>
        <v>B</v>
      </c>
      <c r="AH745" s="18" t="n">
        <f aca="false">IF(AE745&gt;=PARAMETER!$B$12,1,0)</f>
        <v>0</v>
      </c>
      <c r="AI745" s="18" t="n">
        <f aca="false">IF(AF745&gt;=PARAMETER!$B$13,1,0)</f>
        <v>0</v>
      </c>
      <c r="AJ745" s="18" t="n">
        <f aca="false">IF(AND(AH745=1,AI745=1),1,0)</f>
        <v>0</v>
      </c>
    </row>
    <row r="746" customFormat="false" ht="15" hidden="false" customHeight="false" outlineLevel="0" collapsed="false">
      <c r="A746" s="16" t="str">
        <f aca="false">DATA!A746</f>
        <v>ITM10744</v>
      </c>
      <c r="B746" s="16" t="str">
        <f aca="false">DATA!B746</f>
        <v>Groceries</v>
      </c>
      <c r="C746" s="17" t="n">
        <f aca="false">DATA!C746</f>
        <v>131</v>
      </c>
      <c r="D746" s="17" t="n">
        <f aca="false">DATA!D746</f>
        <v>87</v>
      </c>
      <c r="E746" s="18" t="n">
        <f aca="false">DATA!F746</f>
        <v>9</v>
      </c>
      <c r="F746" s="19" t="n">
        <f aca="false">DATA!G746</f>
        <v>2.66</v>
      </c>
      <c r="G746" s="19" t="n">
        <f aca="false">DATA!H746</f>
        <v>7.2</v>
      </c>
      <c r="H746" s="18" t="n">
        <f aca="false">DATA!E746</f>
        <v>13</v>
      </c>
      <c r="I746" s="20" t="n">
        <f aca="false">F746*E746</f>
        <v>23.94</v>
      </c>
      <c r="J746" s="20" t="n">
        <f aca="false">PARAMETER!$B$4*G746*SQRT(E746)</f>
        <v>35.5288383421518</v>
      </c>
      <c r="K746" s="20" t="n">
        <f aca="false">I746+J746</f>
        <v>59.4688383421518</v>
      </c>
      <c r="L746" s="20" t="n">
        <f aca="false">K746+F746*H746</f>
        <v>94.0488383421518</v>
      </c>
      <c r="M746" s="16" t="str">
        <f aca="false">IF(C746&lt;=K746,"REORDER",IF(C746&gt;L746,"OVERSTOCK","OK"))</f>
        <v>OVERSTOCK</v>
      </c>
      <c r="N746" s="16" t="str">
        <f aca="false">IF(C746&lt;=D746,"REORDER","OK")</f>
        <v>OK</v>
      </c>
      <c r="O746" s="18" t="n">
        <f aca="false">IF(D746&lt;I746,1,0)</f>
        <v>0</v>
      </c>
      <c r="P746" s="20" t="n">
        <f aca="false">C746/F746</f>
        <v>49.2481203007519</v>
      </c>
      <c r="Q746" s="19" t="n">
        <f aca="false">DATA!N746</f>
        <v>27.35</v>
      </c>
      <c r="R746" s="19" t="n">
        <f aca="false">DATA!O746</f>
        <v>0.83</v>
      </c>
      <c r="S746" s="17" t="n">
        <f aca="false">C746*Q746</f>
        <v>3582.85</v>
      </c>
      <c r="T746" s="19" t="n">
        <f aca="false">C746*R746</f>
        <v>108.73</v>
      </c>
      <c r="U746" s="20" t="n">
        <f aca="false">MAX(0,C746-L746)</f>
        <v>36.9511616578482</v>
      </c>
      <c r="V746" s="17" t="n">
        <f aca="false">U746*Q746</f>
        <v>1010.61427134215</v>
      </c>
      <c r="W746" s="19" t="n">
        <f aca="false">U746*R746</f>
        <v>30.669464176014</v>
      </c>
      <c r="X746" s="20" t="n">
        <f aca="false">MAX(0,K746-C746)</f>
        <v>0</v>
      </c>
      <c r="Y746" s="17" t="n">
        <f aca="false">F746*PARAMETER!$B$5*Q746</f>
        <v>26554.115</v>
      </c>
      <c r="Z746" s="21" t="n">
        <f aca="false">SUMIF($Y$2:$Y$3205,"&gt;="&amp;Y746)/SUM($Y$2:$Y$3205)</f>
        <v>0.999884455928987</v>
      </c>
      <c r="AA746" s="16" t="str">
        <f aca="false">IF(Z746&lt;=PARAMETER!$B$7,"A",IF(Z746&lt;=PARAMETER!$B$8,"B","C"))</f>
        <v>C</v>
      </c>
      <c r="AB746" s="22" t="n">
        <f aca="false">G746/F746</f>
        <v>2.70676691729323</v>
      </c>
      <c r="AC746" s="16" t="str">
        <f aca="false">IF(AB746&lt;=PARAMETER!$B$9,"X",IF(AB746&lt;=PARAMETER!$B$10,"Y","Z"))</f>
        <v>Z</v>
      </c>
      <c r="AD746" s="16" t="str">
        <f aca="false">AA746&amp;AC746</f>
        <v>CZ</v>
      </c>
      <c r="AE746" s="22" t="n">
        <f aca="false">DATA!I746</f>
        <v>0.88</v>
      </c>
      <c r="AF746" s="18" t="n">
        <f aca="false">DATA!L746</f>
        <v>148</v>
      </c>
      <c r="AG746" s="16" t="str">
        <f aca="false">DATA!K746</f>
        <v>D</v>
      </c>
      <c r="AH746" s="18" t="n">
        <f aca="false">IF(AE746&gt;=PARAMETER!$B$12,1,0)</f>
        <v>1</v>
      </c>
      <c r="AI746" s="18" t="n">
        <f aca="false">IF(AF746&gt;=PARAMETER!$B$13,1,0)</f>
        <v>1</v>
      </c>
      <c r="AJ746" s="18" t="n">
        <f aca="false">IF(AND(AH746=1,AI746=1),1,0)</f>
        <v>1</v>
      </c>
    </row>
    <row r="747" customFormat="false" ht="15" hidden="false" customHeight="false" outlineLevel="0" collapsed="false">
      <c r="A747" s="16" t="str">
        <f aca="false">DATA!A747</f>
        <v>ITM10745</v>
      </c>
      <c r="B747" s="16" t="str">
        <f aca="false">DATA!B747</f>
        <v>Groceries</v>
      </c>
      <c r="C747" s="17" t="n">
        <f aca="false">DATA!C747</f>
        <v>430</v>
      </c>
      <c r="D747" s="17" t="n">
        <f aca="false">DATA!D747</f>
        <v>18</v>
      </c>
      <c r="E747" s="18" t="n">
        <f aca="false">DATA!F747</f>
        <v>8</v>
      </c>
      <c r="F747" s="19" t="n">
        <f aca="false">DATA!G747</f>
        <v>42.28</v>
      </c>
      <c r="G747" s="19" t="n">
        <f aca="false">DATA!H747</f>
        <v>3.55</v>
      </c>
      <c r="H747" s="18" t="n">
        <f aca="false">DATA!E747</f>
        <v>5</v>
      </c>
      <c r="I747" s="20" t="n">
        <f aca="false">F747*E747</f>
        <v>338.24</v>
      </c>
      <c r="J747" s="20" t="n">
        <f aca="false">PARAMETER!$B$4*G747*SQRT(E747)</f>
        <v>16.5158375822088</v>
      </c>
      <c r="K747" s="20" t="n">
        <f aca="false">I747+J747</f>
        <v>354.755837582209</v>
      </c>
      <c r="L747" s="20" t="n">
        <f aca="false">K747+F747*H747</f>
        <v>566.155837582209</v>
      </c>
      <c r="M747" s="16" t="str">
        <f aca="false">IF(C747&lt;=K747,"REORDER",IF(C747&gt;L747,"OVERSTOCK","OK"))</f>
        <v>OK</v>
      </c>
      <c r="N747" s="16" t="str">
        <f aca="false">IF(C747&lt;=D747,"REORDER","OK")</f>
        <v>OK</v>
      </c>
      <c r="O747" s="18" t="n">
        <f aca="false">IF(D747&lt;I747,1,0)</f>
        <v>1</v>
      </c>
      <c r="P747" s="20" t="n">
        <f aca="false">C747/F747</f>
        <v>10.1702932828761</v>
      </c>
      <c r="Q747" s="19" t="n">
        <f aca="false">DATA!N747</f>
        <v>183.5</v>
      </c>
      <c r="R747" s="19" t="n">
        <f aca="false">DATA!O747</f>
        <v>0.25</v>
      </c>
      <c r="S747" s="17" t="n">
        <f aca="false">C747*Q747</f>
        <v>78905</v>
      </c>
      <c r="T747" s="19" t="n">
        <f aca="false">C747*R747</f>
        <v>107.5</v>
      </c>
      <c r="U747" s="20" t="n">
        <f aca="false">MAX(0,C747-L747)</f>
        <v>0</v>
      </c>
      <c r="V747" s="17" t="n">
        <f aca="false">U747*Q747</f>
        <v>0</v>
      </c>
      <c r="W747" s="19" t="n">
        <f aca="false">U747*R747</f>
        <v>0</v>
      </c>
      <c r="X747" s="20" t="n">
        <f aca="false">MAX(0,K747-C747)</f>
        <v>0</v>
      </c>
      <c r="Y747" s="17" t="n">
        <f aca="false">F747*PARAMETER!$B$5*Q747</f>
        <v>2831808.7</v>
      </c>
      <c r="Z747" s="21" t="n">
        <f aca="false">SUMIF($Y$2:$Y$3205,"&gt;="&amp;Y747)/SUM($Y$2:$Y$3205)</f>
        <v>0.106783860150582</v>
      </c>
      <c r="AA747" s="16" t="str">
        <f aca="false">IF(Z747&lt;=PARAMETER!$B$7,"A",IF(Z747&lt;=PARAMETER!$B$8,"B","C"))</f>
        <v>A</v>
      </c>
      <c r="AB747" s="22" t="n">
        <f aca="false">G747/F747</f>
        <v>0.0839640491958373</v>
      </c>
      <c r="AC747" s="16" t="str">
        <f aca="false">IF(AB747&lt;=PARAMETER!$B$9,"X",IF(AB747&lt;=PARAMETER!$B$10,"Y","Z"))</f>
        <v>X</v>
      </c>
      <c r="AD747" s="16" t="str">
        <f aca="false">AA747&amp;AC747</f>
        <v>AX</v>
      </c>
      <c r="AE747" s="22" t="n">
        <f aca="false">DATA!I747</f>
        <v>0.99</v>
      </c>
      <c r="AF747" s="18" t="n">
        <f aca="false">DATA!L747</f>
        <v>10</v>
      </c>
      <c r="AG747" s="16" t="str">
        <f aca="false">DATA!K747</f>
        <v>B</v>
      </c>
      <c r="AH747" s="18" t="n">
        <f aca="false">IF(AE747&gt;=PARAMETER!$B$12,1,0)</f>
        <v>1</v>
      </c>
      <c r="AI747" s="18" t="n">
        <f aca="false">IF(AF747&gt;=PARAMETER!$B$13,1,0)</f>
        <v>0</v>
      </c>
      <c r="AJ747" s="18" t="n">
        <f aca="false">IF(AND(AH747=1,AI747=1),1,0)</f>
        <v>0</v>
      </c>
    </row>
    <row r="748" customFormat="false" ht="15" hidden="false" customHeight="false" outlineLevel="0" collapsed="false">
      <c r="A748" s="16" t="str">
        <f aca="false">DATA!A748</f>
        <v>ITM10746</v>
      </c>
      <c r="B748" s="16" t="str">
        <f aca="false">DATA!B748</f>
        <v>Groceries</v>
      </c>
      <c r="C748" s="17" t="n">
        <f aca="false">DATA!C748</f>
        <v>454</v>
      </c>
      <c r="D748" s="17" t="n">
        <f aca="false">DATA!D748</f>
        <v>56</v>
      </c>
      <c r="E748" s="18" t="n">
        <f aca="false">DATA!F748</f>
        <v>4</v>
      </c>
      <c r="F748" s="19" t="n">
        <f aca="false">DATA!G748</f>
        <v>23.83</v>
      </c>
      <c r="G748" s="19" t="n">
        <f aca="false">DATA!H748</f>
        <v>5.97</v>
      </c>
      <c r="H748" s="18" t="n">
        <f aca="false">DATA!E748</f>
        <v>6</v>
      </c>
      <c r="I748" s="20" t="n">
        <f aca="false">F748*E748</f>
        <v>95.32</v>
      </c>
      <c r="J748" s="20" t="n">
        <f aca="false">PARAMETER!$B$4*G748*SQRT(E748)</f>
        <v>19.6395523058006</v>
      </c>
      <c r="K748" s="20" t="n">
        <f aca="false">I748+J748</f>
        <v>114.959552305801</v>
      </c>
      <c r="L748" s="20" t="n">
        <f aca="false">K748+F748*H748</f>
        <v>257.939552305801</v>
      </c>
      <c r="M748" s="16" t="str">
        <f aca="false">IF(C748&lt;=K748,"REORDER",IF(C748&gt;L748,"OVERSTOCK","OK"))</f>
        <v>OVERSTOCK</v>
      </c>
      <c r="N748" s="16" t="str">
        <f aca="false">IF(C748&lt;=D748,"REORDER","OK")</f>
        <v>OK</v>
      </c>
      <c r="O748" s="18" t="n">
        <f aca="false">IF(D748&lt;I748,1,0)</f>
        <v>1</v>
      </c>
      <c r="P748" s="20" t="n">
        <f aca="false">C748/F748</f>
        <v>19.0516156105749</v>
      </c>
      <c r="Q748" s="19" t="n">
        <f aca="false">DATA!N748</f>
        <v>122.24</v>
      </c>
      <c r="R748" s="19" t="n">
        <f aca="false">DATA!O748</f>
        <v>0.64</v>
      </c>
      <c r="S748" s="17" t="n">
        <f aca="false">C748*Q748</f>
        <v>55496.96</v>
      </c>
      <c r="T748" s="19" t="n">
        <f aca="false">C748*R748</f>
        <v>290.56</v>
      </c>
      <c r="U748" s="20" t="n">
        <f aca="false">MAX(0,C748-L748)</f>
        <v>196.060447694199</v>
      </c>
      <c r="V748" s="17" t="n">
        <f aca="false">U748*Q748</f>
        <v>23966.4291261389</v>
      </c>
      <c r="W748" s="19" t="n">
        <f aca="false">U748*R748</f>
        <v>125.478686524288</v>
      </c>
      <c r="X748" s="20" t="n">
        <f aca="false">MAX(0,K748-C748)</f>
        <v>0</v>
      </c>
      <c r="Y748" s="17" t="n">
        <f aca="false">F748*PARAMETER!$B$5*Q748</f>
        <v>1063237.408</v>
      </c>
      <c r="Z748" s="21" t="n">
        <f aca="false">SUMIF($Y$2:$Y$3205,"&gt;="&amp;Y748)/SUM($Y$2:$Y$3205)</f>
        <v>0.701080066233655</v>
      </c>
      <c r="AA748" s="16" t="str">
        <f aca="false">IF(Z748&lt;=PARAMETER!$B$7,"A",IF(Z748&lt;=PARAMETER!$B$8,"B","C"))</f>
        <v>A</v>
      </c>
      <c r="AB748" s="22" t="n">
        <f aca="false">G748/F748</f>
        <v>0.250524548887956</v>
      </c>
      <c r="AC748" s="16" t="str">
        <f aca="false">IF(AB748&lt;=PARAMETER!$B$9,"X",IF(AB748&lt;=PARAMETER!$B$10,"Y","Z"))</f>
        <v>Y</v>
      </c>
      <c r="AD748" s="16" t="str">
        <f aca="false">AA748&amp;AC748</f>
        <v>AY</v>
      </c>
      <c r="AE748" s="22" t="n">
        <f aca="false">DATA!I748</f>
        <v>0.33</v>
      </c>
      <c r="AF748" s="18" t="n">
        <f aca="false">DATA!L748</f>
        <v>37</v>
      </c>
      <c r="AG748" s="16" t="str">
        <f aca="false">DATA!K748</f>
        <v>C</v>
      </c>
      <c r="AH748" s="18" t="n">
        <f aca="false">IF(AE748&gt;=PARAMETER!$B$12,1,0)</f>
        <v>0</v>
      </c>
      <c r="AI748" s="18" t="n">
        <f aca="false">IF(AF748&gt;=PARAMETER!$B$13,1,0)</f>
        <v>0</v>
      </c>
      <c r="AJ748" s="18" t="n">
        <f aca="false">IF(AND(AH748=1,AI748=1),1,0)</f>
        <v>0</v>
      </c>
    </row>
    <row r="749" customFormat="false" ht="15" hidden="false" customHeight="false" outlineLevel="0" collapsed="false">
      <c r="A749" s="16" t="str">
        <f aca="false">DATA!A749</f>
        <v>ITM10747</v>
      </c>
      <c r="B749" s="16" t="str">
        <f aca="false">DATA!B749</f>
        <v>Groceries</v>
      </c>
      <c r="C749" s="17" t="n">
        <f aca="false">DATA!C749</f>
        <v>225</v>
      </c>
      <c r="D749" s="17" t="n">
        <f aca="false">DATA!D749</f>
        <v>85</v>
      </c>
      <c r="E749" s="18" t="n">
        <f aca="false">DATA!F749</f>
        <v>3</v>
      </c>
      <c r="F749" s="19" t="n">
        <f aca="false">DATA!G749</f>
        <v>5.58</v>
      </c>
      <c r="G749" s="19" t="n">
        <f aca="false">DATA!H749</f>
        <v>6.14</v>
      </c>
      <c r="H749" s="18" t="n">
        <f aca="false">DATA!E749</f>
        <v>3</v>
      </c>
      <c r="I749" s="20" t="n">
        <f aca="false">F749*E749</f>
        <v>16.74</v>
      </c>
      <c r="J749" s="20" t="n">
        <f aca="false">PARAMETER!$B$4*G749*SQRT(E749)</f>
        <v>17.4926761247685</v>
      </c>
      <c r="K749" s="20" t="n">
        <f aca="false">I749+J749</f>
        <v>34.2326761247685</v>
      </c>
      <c r="L749" s="20" t="n">
        <f aca="false">K749+F749*H749</f>
        <v>50.9726761247685</v>
      </c>
      <c r="M749" s="16" t="str">
        <f aca="false">IF(C749&lt;=K749,"REORDER",IF(C749&gt;L749,"OVERSTOCK","OK"))</f>
        <v>OVERSTOCK</v>
      </c>
      <c r="N749" s="16" t="str">
        <f aca="false">IF(C749&lt;=D749,"REORDER","OK")</f>
        <v>OK</v>
      </c>
      <c r="O749" s="18" t="n">
        <f aca="false">IF(D749&lt;I749,1,0)</f>
        <v>0</v>
      </c>
      <c r="P749" s="20" t="n">
        <f aca="false">C749/F749</f>
        <v>40.3225806451613</v>
      </c>
      <c r="Q749" s="19" t="n">
        <f aca="false">DATA!N749</f>
        <v>134.81</v>
      </c>
      <c r="R749" s="19" t="n">
        <f aca="false">DATA!O749</f>
        <v>1.36</v>
      </c>
      <c r="S749" s="17" t="n">
        <f aca="false">C749*Q749</f>
        <v>30332.25</v>
      </c>
      <c r="T749" s="19" t="n">
        <f aca="false">C749*R749</f>
        <v>306</v>
      </c>
      <c r="U749" s="20" t="n">
        <f aca="false">MAX(0,C749-L749)</f>
        <v>174.027323875232</v>
      </c>
      <c r="V749" s="17" t="n">
        <f aca="false">U749*Q749</f>
        <v>23460.62353162</v>
      </c>
      <c r="W749" s="19" t="n">
        <f aca="false">U749*R749</f>
        <v>236.677160470315</v>
      </c>
      <c r="X749" s="20" t="n">
        <f aca="false">MAX(0,K749-C749)</f>
        <v>0</v>
      </c>
      <c r="Y749" s="17" t="n">
        <f aca="false">F749*PARAMETER!$B$5*Q749</f>
        <v>274567.527</v>
      </c>
      <c r="Z749" s="21" t="n">
        <f aca="false">SUMIF($Y$2:$Y$3205,"&gt;="&amp;Y749)/SUM($Y$2:$Y$3205)</f>
        <v>0.96671443163809</v>
      </c>
      <c r="AA749" s="16" t="str">
        <f aca="false">IF(Z749&lt;=PARAMETER!$B$7,"A",IF(Z749&lt;=PARAMETER!$B$8,"B","C"))</f>
        <v>C</v>
      </c>
      <c r="AB749" s="22" t="n">
        <f aca="false">G749/F749</f>
        <v>1.10035842293907</v>
      </c>
      <c r="AC749" s="16" t="str">
        <f aca="false">IF(AB749&lt;=PARAMETER!$B$9,"X",IF(AB749&lt;=PARAMETER!$B$10,"Y","Z"))</f>
        <v>Z</v>
      </c>
      <c r="AD749" s="16" t="str">
        <f aca="false">AA749&amp;AC749</f>
        <v>CZ</v>
      </c>
      <c r="AE749" s="22" t="n">
        <f aca="false">DATA!I749</f>
        <v>0.83</v>
      </c>
      <c r="AF749" s="18" t="n">
        <f aca="false">DATA!L749</f>
        <v>77</v>
      </c>
      <c r="AG749" s="16" t="str">
        <f aca="false">DATA!K749</f>
        <v>A</v>
      </c>
      <c r="AH749" s="18" t="n">
        <f aca="false">IF(AE749&gt;=PARAMETER!$B$12,1,0)</f>
        <v>1</v>
      </c>
      <c r="AI749" s="18" t="n">
        <f aca="false">IF(AF749&gt;=PARAMETER!$B$13,1,0)</f>
        <v>0</v>
      </c>
      <c r="AJ749" s="18" t="n">
        <f aca="false">IF(AND(AH749=1,AI749=1),1,0)</f>
        <v>0</v>
      </c>
    </row>
    <row r="750" customFormat="false" ht="15" hidden="false" customHeight="false" outlineLevel="0" collapsed="false">
      <c r="A750" s="16" t="str">
        <f aca="false">DATA!A750</f>
        <v>ITM10748</v>
      </c>
      <c r="B750" s="16" t="str">
        <f aca="false">DATA!B750</f>
        <v>Electronics</v>
      </c>
      <c r="C750" s="17" t="n">
        <f aca="false">DATA!C750</f>
        <v>204</v>
      </c>
      <c r="D750" s="17" t="n">
        <f aca="false">DATA!D750</f>
        <v>51</v>
      </c>
      <c r="E750" s="18" t="n">
        <f aca="false">DATA!F750</f>
        <v>7</v>
      </c>
      <c r="F750" s="19" t="n">
        <f aca="false">DATA!G750</f>
        <v>35.63</v>
      </c>
      <c r="G750" s="19" t="n">
        <f aca="false">DATA!H750</f>
        <v>3.49</v>
      </c>
      <c r="H750" s="18" t="n">
        <f aca="false">DATA!E750</f>
        <v>8</v>
      </c>
      <c r="I750" s="20" t="n">
        <f aca="false">F750*E750</f>
        <v>249.41</v>
      </c>
      <c r="J750" s="20" t="n">
        <f aca="false">PARAMETER!$B$4*G750*SQRT(E750)</f>
        <v>15.1880390036565</v>
      </c>
      <c r="K750" s="20" t="n">
        <f aca="false">I750+J750</f>
        <v>264.598039003657</v>
      </c>
      <c r="L750" s="20" t="n">
        <f aca="false">K750+F750*H750</f>
        <v>549.638039003657</v>
      </c>
      <c r="M750" s="16" t="str">
        <f aca="false">IF(C750&lt;=K750,"REORDER",IF(C750&gt;L750,"OVERSTOCK","OK"))</f>
        <v>REORDER</v>
      </c>
      <c r="N750" s="16" t="str">
        <f aca="false">IF(C750&lt;=D750,"REORDER","OK")</f>
        <v>OK</v>
      </c>
      <c r="O750" s="18" t="n">
        <f aca="false">IF(D750&lt;I750,1,0)</f>
        <v>1</v>
      </c>
      <c r="P750" s="20" t="n">
        <f aca="false">C750/F750</f>
        <v>5.7255122088128</v>
      </c>
      <c r="Q750" s="19" t="n">
        <f aca="false">DATA!N750</f>
        <v>158.54</v>
      </c>
      <c r="R750" s="19" t="n">
        <f aca="false">DATA!O750</f>
        <v>1.98</v>
      </c>
      <c r="S750" s="17" t="n">
        <f aca="false">C750*Q750</f>
        <v>32342.16</v>
      </c>
      <c r="T750" s="19" t="n">
        <f aca="false">C750*R750</f>
        <v>403.92</v>
      </c>
      <c r="U750" s="20" t="n">
        <f aca="false">MAX(0,C750-L750)</f>
        <v>0</v>
      </c>
      <c r="V750" s="17" t="n">
        <f aca="false">U750*Q750</f>
        <v>0</v>
      </c>
      <c r="W750" s="19" t="n">
        <f aca="false">U750*R750</f>
        <v>0</v>
      </c>
      <c r="X750" s="20" t="n">
        <f aca="false">MAX(0,K750-C750)</f>
        <v>60.5980390036566</v>
      </c>
      <c r="Y750" s="17" t="n">
        <f aca="false">F750*PARAMETER!$B$5*Q750</f>
        <v>2061804.773</v>
      </c>
      <c r="Z750" s="21" t="n">
        <f aca="false">SUMIF($Y$2:$Y$3205,"&gt;="&amp;Y750)/SUM($Y$2:$Y$3205)</f>
        <v>0.314702906607117</v>
      </c>
      <c r="AA750" s="16" t="str">
        <f aca="false">IF(Z750&lt;=PARAMETER!$B$7,"A",IF(Z750&lt;=PARAMETER!$B$8,"B","C"))</f>
        <v>A</v>
      </c>
      <c r="AB750" s="22" t="n">
        <f aca="false">G750/F750</f>
        <v>0.0979511647488072</v>
      </c>
      <c r="AC750" s="16" t="str">
        <f aca="false">IF(AB750&lt;=PARAMETER!$B$9,"X",IF(AB750&lt;=PARAMETER!$B$10,"Y","Z"))</f>
        <v>X</v>
      </c>
      <c r="AD750" s="16" t="str">
        <f aca="false">AA750&amp;AC750</f>
        <v>AX</v>
      </c>
      <c r="AE750" s="22" t="n">
        <f aca="false">DATA!I750</f>
        <v>0.78</v>
      </c>
      <c r="AF750" s="18" t="n">
        <f aca="false">DATA!L750</f>
        <v>114</v>
      </c>
      <c r="AG750" s="16" t="str">
        <f aca="false">DATA!K750</f>
        <v>B</v>
      </c>
      <c r="AH750" s="18" t="n">
        <f aca="false">IF(AE750&gt;=PARAMETER!$B$12,1,0)</f>
        <v>1</v>
      </c>
      <c r="AI750" s="18" t="n">
        <f aca="false">IF(AF750&gt;=PARAMETER!$B$13,1,0)</f>
        <v>1</v>
      </c>
      <c r="AJ750" s="18" t="n">
        <f aca="false">IF(AND(AH750=1,AI750=1),1,0)</f>
        <v>1</v>
      </c>
    </row>
    <row r="751" customFormat="false" ht="15" hidden="false" customHeight="false" outlineLevel="0" collapsed="false">
      <c r="A751" s="16" t="str">
        <f aca="false">DATA!A751</f>
        <v>ITM10749</v>
      </c>
      <c r="B751" s="16" t="str">
        <f aca="false">DATA!B751</f>
        <v>Groceries</v>
      </c>
      <c r="C751" s="17" t="n">
        <f aca="false">DATA!C751</f>
        <v>401</v>
      </c>
      <c r="D751" s="17" t="n">
        <f aca="false">DATA!D751</f>
        <v>60</v>
      </c>
      <c r="E751" s="18" t="n">
        <f aca="false">DATA!F751</f>
        <v>7</v>
      </c>
      <c r="F751" s="19" t="n">
        <f aca="false">DATA!G751</f>
        <v>24.98</v>
      </c>
      <c r="G751" s="19" t="n">
        <f aca="false">DATA!H751</f>
        <v>3.82</v>
      </c>
      <c r="H751" s="18" t="n">
        <f aca="false">DATA!E751</f>
        <v>6</v>
      </c>
      <c r="I751" s="20" t="n">
        <f aca="false">F751*E751</f>
        <v>174.86</v>
      </c>
      <c r="J751" s="20" t="n">
        <f aca="false">PARAMETER!$B$4*G751*SQRT(E751)</f>
        <v>16.6241573048619</v>
      </c>
      <c r="K751" s="20" t="n">
        <f aca="false">I751+J751</f>
        <v>191.484157304862</v>
      </c>
      <c r="L751" s="20" t="n">
        <f aca="false">K751+F751*H751</f>
        <v>341.364157304862</v>
      </c>
      <c r="M751" s="16" t="str">
        <f aca="false">IF(C751&lt;=K751,"REORDER",IF(C751&gt;L751,"OVERSTOCK","OK"))</f>
        <v>OVERSTOCK</v>
      </c>
      <c r="N751" s="16" t="str">
        <f aca="false">IF(C751&lt;=D751,"REORDER","OK")</f>
        <v>OK</v>
      </c>
      <c r="O751" s="18" t="n">
        <f aca="false">IF(D751&lt;I751,1,0)</f>
        <v>1</v>
      </c>
      <c r="P751" s="20" t="n">
        <f aca="false">C751/F751</f>
        <v>16.0528422738191</v>
      </c>
      <c r="Q751" s="19" t="n">
        <f aca="false">DATA!N751</f>
        <v>125.12</v>
      </c>
      <c r="R751" s="19" t="n">
        <f aca="false">DATA!O751</f>
        <v>0.58</v>
      </c>
      <c r="S751" s="17" t="n">
        <f aca="false">C751*Q751</f>
        <v>50173.12</v>
      </c>
      <c r="T751" s="19" t="n">
        <f aca="false">C751*R751</f>
        <v>232.58</v>
      </c>
      <c r="U751" s="20" t="n">
        <f aca="false">MAX(0,C751-L751)</f>
        <v>59.6358426951381</v>
      </c>
      <c r="V751" s="17" t="n">
        <f aca="false">U751*Q751</f>
        <v>7461.63663801568</v>
      </c>
      <c r="W751" s="19" t="n">
        <f aca="false">U751*R751</f>
        <v>34.5887887631801</v>
      </c>
      <c r="X751" s="20" t="n">
        <f aca="false">MAX(0,K751-C751)</f>
        <v>0</v>
      </c>
      <c r="Y751" s="17" t="n">
        <f aca="false">F751*PARAMETER!$B$5*Q751</f>
        <v>1140806.624</v>
      </c>
      <c r="Z751" s="21" t="n">
        <f aca="false">SUMIF($Y$2:$Y$3205,"&gt;="&amp;Y751)/SUM($Y$2:$Y$3205)</f>
        <v>0.672042447634338</v>
      </c>
      <c r="AA751" s="16" t="str">
        <f aca="false">IF(Z751&lt;=PARAMETER!$B$7,"A",IF(Z751&lt;=PARAMETER!$B$8,"B","C"))</f>
        <v>A</v>
      </c>
      <c r="AB751" s="22" t="n">
        <f aca="false">G751/F751</f>
        <v>0.152922337870296</v>
      </c>
      <c r="AC751" s="16" t="str">
        <f aca="false">IF(AB751&lt;=PARAMETER!$B$9,"X",IF(AB751&lt;=PARAMETER!$B$10,"Y","Z"))</f>
        <v>X</v>
      </c>
      <c r="AD751" s="16" t="str">
        <f aca="false">AA751&amp;AC751</f>
        <v>AX</v>
      </c>
      <c r="AE751" s="22" t="n">
        <f aca="false">DATA!I751</f>
        <v>0.77</v>
      </c>
      <c r="AF751" s="18" t="n">
        <f aca="false">DATA!L751</f>
        <v>103</v>
      </c>
      <c r="AG751" s="16" t="str">
        <f aca="false">DATA!K751</f>
        <v>A</v>
      </c>
      <c r="AH751" s="18" t="n">
        <f aca="false">IF(AE751&gt;=PARAMETER!$B$12,1,0)</f>
        <v>1</v>
      </c>
      <c r="AI751" s="18" t="n">
        <f aca="false">IF(AF751&gt;=PARAMETER!$B$13,1,0)</f>
        <v>1</v>
      </c>
      <c r="AJ751" s="18" t="n">
        <f aca="false">IF(AND(AH751=1,AI751=1),1,0)</f>
        <v>1</v>
      </c>
    </row>
    <row r="752" customFormat="false" ht="15" hidden="false" customHeight="false" outlineLevel="0" collapsed="false">
      <c r="A752" s="16" t="str">
        <f aca="false">DATA!A752</f>
        <v>ITM10750</v>
      </c>
      <c r="B752" s="16" t="str">
        <f aca="false">DATA!B752</f>
        <v>Pharma</v>
      </c>
      <c r="C752" s="17" t="n">
        <f aca="false">DATA!C752</f>
        <v>398</v>
      </c>
      <c r="D752" s="17" t="n">
        <f aca="false">DATA!D752</f>
        <v>65</v>
      </c>
      <c r="E752" s="18" t="n">
        <f aca="false">DATA!F752</f>
        <v>9</v>
      </c>
      <c r="F752" s="19" t="n">
        <f aca="false">DATA!G752</f>
        <v>10.36</v>
      </c>
      <c r="G752" s="19" t="n">
        <f aca="false">DATA!H752</f>
        <v>7.74</v>
      </c>
      <c r="H752" s="18" t="n">
        <f aca="false">DATA!E752</f>
        <v>3</v>
      </c>
      <c r="I752" s="20" t="n">
        <f aca="false">F752*E752</f>
        <v>93.24</v>
      </c>
      <c r="J752" s="20" t="n">
        <f aca="false">PARAMETER!$B$4*G752*SQRT(E752)</f>
        <v>38.1935012178132</v>
      </c>
      <c r="K752" s="20" t="n">
        <f aca="false">I752+J752</f>
        <v>131.433501217813</v>
      </c>
      <c r="L752" s="20" t="n">
        <f aca="false">K752+F752*H752</f>
        <v>162.513501217813</v>
      </c>
      <c r="M752" s="16" t="str">
        <f aca="false">IF(C752&lt;=K752,"REORDER",IF(C752&gt;L752,"OVERSTOCK","OK"))</f>
        <v>OVERSTOCK</v>
      </c>
      <c r="N752" s="16" t="str">
        <f aca="false">IF(C752&lt;=D752,"REORDER","OK")</f>
        <v>OK</v>
      </c>
      <c r="O752" s="18" t="n">
        <f aca="false">IF(D752&lt;I752,1,0)</f>
        <v>1</v>
      </c>
      <c r="P752" s="20" t="n">
        <f aca="false">C752/F752</f>
        <v>38.4169884169884</v>
      </c>
      <c r="Q752" s="19" t="n">
        <f aca="false">DATA!N752</f>
        <v>23.47</v>
      </c>
      <c r="R752" s="19" t="n">
        <f aca="false">DATA!O752</f>
        <v>1</v>
      </c>
      <c r="S752" s="17" t="n">
        <f aca="false">C752*Q752</f>
        <v>9341.06</v>
      </c>
      <c r="T752" s="19" t="n">
        <f aca="false">C752*R752</f>
        <v>398</v>
      </c>
      <c r="U752" s="20" t="n">
        <f aca="false">MAX(0,C752-L752)</f>
        <v>235.486498782187</v>
      </c>
      <c r="V752" s="17" t="n">
        <f aca="false">U752*Q752</f>
        <v>5526.86812641793</v>
      </c>
      <c r="W752" s="19" t="n">
        <f aca="false">U752*R752</f>
        <v>235.486498782187</v>
      </c>
      <c r="X752" s="20" t="n">
        <f aca="false">MAX(0,K752-C752)</f>
        <v>0</v>
      </c>
      <c r="Y752" s="17" t="n">
        <f aca="false">F752*PARAMETER!$B$5*Q752</f>
        <v>88749.458</v>
      </c>
      <c r="Z752" s="21" t="n">
        <f aca="false">SUMIF($Y$2:$Y$3205,"&gt;="&amp;Y752)/SUM($Y$2:$Y$3205)</f>
        <v>0.997164734574553</v>
      </c>
      <c r="AA752" s="16" t="str">
        <f aca="false">IF(Z752&lt;=PARAMETER!$B$7,"A",IF(Z752&lt;=PARAMETER!$B$8,"B","C"))</f>
        <v>C</v>
      </c>
      <c r="AB752" s="22" t="n">
        <f aca="false">G752/F752</f>
        <v>0.747104247104247</v>
      </c>
      <c r="AC752" s="16" t="str">
        <f aca="false">IF(AB752&lt;=PARAMETER!$B$9,"X",IF(AB752&lt;=PARAMETER!$B$10,"Y","Z"))</f>
        <v>Z</v>
      </c>
      <c r="AD752" s="16" t="str">
        <f aca="false">AA752&amp;AC752</f>
        <v>CZ</v>
      </c>
      <c r="AE752" s="22" t="n">
        <f aca="false">DATA!I752</f>
        <v>0.96</v>
      </c>
      <c r="AF752" s="18" t="n">
        <f aca="false">DATA!L752</f>
        <v>133</v>
      </c>
      <c r="AG752" s="16" t="str">
        <f aca="false">DATA!K752</f>
        <v>C</v>
      </c>
      <c r="AH752" s="18" t="n">
        <f aca="false">IF(AE752&gt;=PARAMETER!$B$12,1,0)</f>
        <v>1</v>
      </c>
      <c r="AI752" s="18" t="n">
        <f aca="false">IF(AF752&gt;=PARAMETER!$B$13,1,0)</f>
        <v>1</v>
      </c>
      <c r="AJ752" s="18" t="n">
        <f aca="false">IF(AND(AH752=1,AI752=1),1,0)</f>
        <v>1</v>
      </c>
    </row>
    <row r="753" customFormat="false" ht="15" hidden="false" customHeight="false" outlineLevel="0" collapsed="false">
      <c r="A753" s="16" t="str">
        <f aca="false">DATA!A753</f>
        <v>ITM10751</v>
      </c>
      <c r="B753" s="16" t="str">
        <f aca="false">DATA!B753</f>
        <v>Pharma</v>
      </c>
      <c r="C753" s="17" t="n">
        <f aca="false">DATA!C753</f>
        <v>66</v>
      </c>
      <c r="D753" s="17" t="n">
        <f aca="false">DATA!D753</f>
        <v>60</v>
      </c>
      <c r="E753" s="18" t="n">
        <f aca="false">DATA!F753</f>
        <v>8</v>
      </c>
      <c r="F753" s="19" t="n">
        <f aca="false">DATA!G753</f>
        <v>1.77</v>
      </c>
      <c r="G753" s="19" t="n">
        <f aca="false">DATA!H753</f>
        <v>6.04</v>
      </c>
      <c r="H753" s="18" t="n">
        <f aca="false">DATA!E753</f>
        <v>4</v>
      </c>
      <c r="I753" s="20" t="n">
        <f aca="false">F753*E753</f>
        <v>14.16</v>
      </c>
      <c r="J753" s="20" t="n">
        <f aca="false">PARAMETER!$B$4*G753*SQRT(E753)</f>
        <v>28.1001856328284</v>
      </c>
      <c r="K753" s="20" t="n">
        <f aca="false">I753+J753</f>
        <v>42.2601856328284</v>
      </c>
      <c r="L753" s="20" t="n">
        <f aca="false">K753+F753*H753</f>
        <v>49.3401856328284</v>
      </c>
      <c r="M753" s="16" t="str">
        <f aca="false">IF(C753&lt;=K753,"REORDER",IF(C753&gt;L753,"OVERSTOCK","OK"))</f>
        <v>OVERSTOCK</v>
      </c>
      <c r="N753" s="16" t="str">
        <f aca="false">IF(C753&lt;=D753,"REORDER","OK")</f>
        <v>OK</v>
      </c>
      <c r="O753" s="18" t="n">
        <f aca="false">IF(D753&lt;I753,1,0)</f>
        <v>0</v>
      </c>
      <c r="P753" s="20" t="n">
        <f aca="false">C753/F753</f>
        <v>37.2881355932203</v>
      </c>
      <c r="Q753" s="19" t="n">
        <f aca="false">DATA!N753</f>
        <v>91.62</v>
      </c>
      <c r="R753" s="19" t="n">
        <f aca="false">DATA!O753</f>
        <v>0.95</v>
      </c>
      <c r="S753" s="17" t="n">
        <f aca="false">C753*Q753</f>
        <v>6046.92</v>
      </c>
      <c r="T753" s="19" t="n">
        <f aca="false">C753*R753</f>
        <v>62.7</v>
      </c>
      <c r="U753" s="20" t="n">
        <f aca="false">MAX(0,C753-L753)</f>
        <v>16.6598143671716</v>
      </c>
      <c r="V753" s="17" t="n">
        <f aca="false">U753*Q753</f>
        <v>1526.37219232026</v>
      </c>
      <c r="W753" s="19" t="n">
        <f aca="false">U753*R753</f>
        <v>15.826823648813</v>
      </c>
      <c r="X753" s="20" t="n">
        <f aca="false">MAX(0,K753-C753)</f>
        <v>0</v>
      </c>
      <c r="Y753" s="17" t="n">
        <f aca="false">F753*PARAMETER!$B$5*Q753</f>
        <v>59191.101</v>
      </c>
      <c r="Z753" s="21" t="n">
        <f aca="false">SUMIF($Y$2:$Y$3205,"&gt;="&amp;Y753)/SUM($Y$2:$Y$3205)</f>
        <v>0.999095213237541</v>
      </c>
      <c r="AA753" s="16" t="str">
        <f aca="false">IF(Z753&lt;=PARAMETER!$B$7,"A",IF(Z753&lt;=PARAMETER!$B$8,"B","C"))</f>
        <v>C</v>
      </c>
      <c r="AB753" s="22" t="n">
        <f aca="false">G753/F753</f>
        <v>3.41242937853107</v>
      </c>
      <c r="AC753" s="16" t="str">
        <f aca="false">IF(AB753&lt;=PARAMETER!$B$9,"X",IF(AB753&lt;=PARAMETER!$B$10,"Y","Z"))</f>
        <v>Z</v>
      </c>
      <c r="AD753" s="16" t="str">
        <f aca="false">AA753&amp;AC753</f>
        <v>CZ</v>
      </c>
      <c r="AE753" s="22" t="n">
        <f aca="false">DATA!I753</f>
        <v>0.54</v>
      </c>
      <c r="AF753" s="18" t="n">
        <f aca="false">DATA!L753</f>
        <v>133</v>
      </c>
      <c r="AG753" s="16" t="str">
        <f aca="false">DATA!K753</f>
        <v>B</v>
      </c>
      <c r="AH753" s="18" t="n">
        <f aca="false">IF(AE753&gt;=PARAMETER!$B$12,1,0)</f>
        <v>0</v>
      </c>
      <c r="AI753" s="18" t="n">
        <f aca="false">IF(AF753&gt;=PARAMETER!$B$13,1,0)</f>
        <v>1</v>
      </c>
      <c r="AJ753" s="18" t="n">
        <f aca="false">IF(AND(AH753=1,AI753=1),1,0)</f>
        <v>0</v>
      </c>
    </row>
    <row r="754" customFormat="false" ht="15" hidden="false" customHeight="false" outlineLevel="0" collapsed="false">
      <c r="A754" s="16" t="str">
        <f aca="false">DATA!A754</f>
        <v>ITM10752</v>
      </c>
      <c r="B754" s="16" t="str">
        <f aca="false">DATA!B754</f>
        <v>Electronics</v>
      </c>
      <c r="C754" s="17" t="n">
        <f aca="false">DATA!C754</f>
        <v>393</v>
      </c>
      <c r="D754" s="17" t="n">
        <f aca="false">DATA!D754</f>
        <v>79</v>
      </c>
      <c r="E754" s="18" t="n">
        <f aca="false">DATA!F754</f>
        <v>8</v>
      </c>
      <c r="F754" s="19" t="n">
        <f aca="false">DATA!G754</f>
        <v>21.48</v>
      </c>
      <c r="G754" s="19" t="n">
        <f aca="false">DATA!H754</f>
        <v>1.92</v>
      </c>
      <c r="H754" s="18" t="n">
        <f aca="false">DATA!E754</f>
        <v>5</v>
      </c>
      <c r="I754" s="20" t="n">
        <f aca="false">F754*E754</f>
        <v>171.84</v>
      </c>
      <c r="J754" s="20" t="n">
        <f aca="false">PARAMETER!$B$4*G754*SQRT(E754)</f>
        <v>8.93250934023685</v>
      </c>
      <c r="K754" s="20" t="n">
        <f aca="false">I754+J754</f>
        <v>180.772509340237</v>
      </c>
      <c r="L754" s="20" t="n">
        <f aca="false">K754+F754*H754</f>
        <v>288.172509340237</v>
      </c>
      <c r="M754" s="16" t="str">
        <f aca="false">IF(C754&lt;=K754,"REORDER",IF(C754&gt;L754,"OVERSTOCK","OK"))</f>
        <v>OVERSTOCK</v>
      </c>
      <c r="N754" s="16" t="str">
        <f aca="false">IF(C754&lt;=D754,"REORDER","OK")</f>
        <v>OK</v>
      </c>
      <c r="O754" s="18" t="n">
        <f aca="false">IF(D754&lt;I754,1,0)</f>
        <v>1</v>
      </c>
      <c r="P754" s="20" t="n">
        <f aca="false">C754/F754</f>
        <v>18.2960893854749</v>
      </c>
      <c r="Q754" s="19" t="n">
        <f aca="false">DATA!N754</f>
        <v>59.79</v>
      </c>
      <c r="R754" s="19" t="n">
        <f aca="false">DATA!O754</f>
        <v>0.45</v>
      </c>
      <c r="S754" s="17" t="n">
        <f aca="false">C754*Q754</f>
        <v>23497.47</v>
      </c>
      <c r="T754" s="19" t="n">
        <f aca="false">C754*R754</f>
        <v>176.85</v>
      </c>
      <c r="U754" s="20" t="n">
        <f aca="false">MAX(0,C754-L754)</f>
        <v>104.827490659763</v>
      </c>
      <c r="V754" s="17" t="n">
        <f aca="false">U754*Q754</f>
        <v>6267.63566654724</v>
      </c>
      <c r="W754" s="19" t="n">
        <f aca="false">U754*R754</f>
        <v>47.1723707968934</v>
      </c>
      <c r="X754" s="20" t="n">
        <f aca="false">MAX(0,K754-C754)</f>
        <v>0</v>
      </c>
      <c r="Y754" s="17" t="n">
        <f aca="false">F754*PARAMETER!$B$5*Q754</f>
        <v>468765.558</v>
      </c>
      <c r="Z754" s="21" t="n">
        <f aca="false">SUMIF($Y$2:$Y$3205,"&gt;="&amp;Y754)/SUM($Y$2:$Y$3205)</f>
        <v>0.915819094853545</v>
      </c>
      <c r="AA754" s="16" t="str">
        <f aca="false">IF(Z754&lt;=PARAMETER!$B$7,"A",IF(Z754&lt;=PARAMETER!$B$8,"B","C"))</f>
        <v>B</v>
      </c>
      <c r="AB754" s="22" t="n">
        <f aca="false">G754/F754</f>
        <v>0.0893854748603352</v>
      </c>
      <c r="AC754" s="16" t="str">
        <f aca="false">IF(AB754&lt;=PARAMETER!$B$9,"X",IF(AB754&lt;=PARAMETER!$B$10,"Y","Z"))</f>
        <v>X</v>
      </c>
      <c r="AD754" s="16" t="str">
        <f aca="false">AA754&amp;AC754</f>
        <v>BX</v>
      </c>
      <c r="AE754" s="22" t="n">
        <f aca="false">DATA!I754</f>
        <v>0.71</v>
      </c>
      <c r="AF754" s="18" t="n">
        <f aca="false">DATA!L754</f>
        <v>31</v>
      </c>
      <c r="AG754" s="16" t="str">
        <f aca="false">DATA!K754</f>
        <v>A</v>
      </c>
      <c r="AH754" s="18" t="n">
        <f aca="false">IF(AE754&gt;=PARAMETER!$B$12,1,0)</f>
        <v>0</v>
      </c>
      <c r="AI754" s="18" t="n">
        <f aca="false">IF(AF754&gt;=PARAMETER!$B$13,1,0)</f>
        <v>0</v>
      </c>
      <c r="AJ754" s="18" t="n">
        <f aca="false">IF(AND(AH754=1,AI754=1),1,0)</f>
        <v>0</v>
      </c>
    </row>
    <row r="755" customFormat="false" ht="15" hidden="false" customHeight="false" outlineLevel="0" collapsed="false">
      <c r="A755" s="16" t="str">
        <f aca="false">DATA!A755</f>
        <v>ITM10753</v>
      </c>
      <c r="B755" s="16" t="str">
        <f aca="false">DATA!B755</f>
        <v>Groceries</v>
      </c>
      <c r="C755" s="17" t="n">
        <f aca="false">DATA!C755</f>
        <v>247</v>
      </c>
      <c r="D755" s="17" t="n">
        <f aca="false">DATA!D755</f>
        <v>29</v>
      </c>
      <c r="E755" s="18" t="n">
        <f aca="false">DATA!F755</f>
        <v>2</v>
      </c>
      <c r="F755" s="19" t="n">
        <f aca="false">DATA!G755</f>
        <v>5.2</v>
      </c>
      <c r="G755" s="19" t="n">
        <f aca="false">DATA!H755</f>
        <v>8.46</v>
      </c>
      <c r="H755" s="18" t="n">
        <f aca="false">DATA!E755</f>
        <v>11</v>
      </c>
      <c r="I755" s="20" t="n">
        <f aca="false">F755*E755</f>
        <v>10.4</v>
      </c>
      <c r="J755" s="20" t="n">
        <f aca="false">PARAMETER!$B$4*G755*SQRT(E755)</f>
        <v>19.6794346402093</v>
      </c>
      <c r="K755" s="20" t="n">
        <f aca="false">I755+J755</f>
        <v>30.0794346402093</v>
      </c>
      <c r="L755" s="20" t="n">
        <f aca="false">K755+F755*H755</f>
        <v>87.2794346402093</v>
      </c>
      <c r="M755" s="16" t="str">
        <f aca="false">IF(C755&lt;=K755,"REORDER",IF(C755&gt;L755,"OVERSTOCK","OK"))</f>
        <v>OVERSTOCK</v>
      </c>
      <c r="N755" s="16" t="str">
        <f aca="false">IF(C755&lt;=D755,"REORDER","OK")</f>
        <v>OK</v>
      </c>
      <c r="O755" s="18" t="n">
        <f aca="false">IF(D755&lt;I755,1,0)</f>
        <v>0</v>
      </c>
      <c r="P755" s="20" t="n">
        <f aca="false">C755/F755</f>
        <v>47.5</v>
      </c>
      <c r="Q755" s="19" t="n">
        <f aca="false">DATA!N755</f>
        <v>102.48</v>
      </c>
      <c r="R755" s="19" t="n">
        <f aca="false">DATA!O755</f>
        <v>1.26</v>
      </c>
      <c r="S755" s="17" t="n">
        <f aca="false">C755*Q755</f>
        <v>25312.56</v>
      </c>
      <c r="T755" s="19" t="n">
        <f aca="false">C755*R755</f>
        <v>311.22</v>
      </c>
      <c r="U755" s="20" t="n">
        <f aca="false">MAX(0,C755-L755)</f>
        <v>159.720565359791</v>
      </c>
      <c r="V755" s="17" t="n">
        <f aca="false">U755*Q755</f>
        <v>16368.1635380713</v>
      </c>
      <c r="W755" s="19" t="n">
        <f aca="false">U755*R755</f>
        <v>201.247912353336</v>
      </c>
      <c r="X755" s="20" t="n">
        <f aca="false">MAX(0,K755-C755)</f>
        <v>0</v>
      </c>
      <c r="Y755" s="17" t="n">
        <f aca="false">F755*PARAMETER!$B$5*Q755</f>
        <v>194507.04</v>
      </c>
      <c r="Z755" s="21" t="n">
        <f aca="false">SUMIF($Y$2:$Y$3205,"&gt;="&amp;Y755)/SUM($Y$2:$Y$3205)</f>
        <v>0.983656424696053</v>
      </c>
      <c r="AA755" s="16" t="str">
        <f aca="false">IF(Z755&lt;=PARAMETER!$B$7,"A",IF(Z755&lt;=PARAMETER!$B$8,"B","C"))</f>
        <v>C</v>
      </c>
      <c r="AB755" s="22" t="n">
        <f aca="false">G755/F755</f>
        <v>1.62692307692308</v>
      </c>
      <c r="AC755" s="16" t="str">
        <f aca="false">IF(AB755&lt;=PARAMETER!$B$9,"X",IF(AB755&lt;=PARAMETER!$B$10,"Y","Z"))</f>
        <v>Z</v>
      </c>
      <c r="AD755" s="16" t="str">
        <f aca="false">AA755&amp;AC755</f>
        <v>CZ</v>
      </c>
      <c r="AE755" s="22" t="n">
        <f aca="false">DATA!I755</f>
        <v>0.84</v>
      </c>
      <c r="AF755" s="18" t="n">
        <f aca="false">DATA!L755</f>
        <v>166</v>
      </c>
      <c r="AG755" s="16" t="str">
        <f aca="false">DATA!K755</f>
        <v>B</v>
      </c>
      <c r="AH755" s="18" t="n">
        <f aca="false">IF(AE755&gt;=PARAMETER!$B$12,1,0)</f>
        <v>1</v>
      </c>
      <c r="AI755" s="18" t="n">
        <f aca="false">IF(AF755&gt;=PARAMETER!$B$13,1,0)</f>
        <v>1</v>
      </c>
      <c r="AJ755" s="18" t="n">
        <f aca="false">IF(AND(AH755=1,AI755=1),1,0)</f>
        <v>1</v>
      </c>
    </row>
    <row r="756" customFormat="false" ht="15" hidden="false" customHeight="false" outlineLevel="0" collapsed="false">
      <c r="A756" s="16" t="str">
        <f aca="false">DATA!A756</f>
        <v>ITM10754</v>
      </c>
      <c r="B756" s="16" t="str">
        <f aca="false">DATA!B756</f>
        <v>Groceries</v>
      </c>
      <c r="C756" s="17" t="n">
        <f aca="false">DATA!C756</f>
        <v>58</v>
      </c>
      <c r="D756" s="17" t="n">
        <f aca="false">DATA!D756</f>
        <v>97</v>
      </c>
      <c r="E756" s="18" t="n">
        <f aca="false">DATA!F756</f>
        <v>6</v>
      </c>
      <c r="F756" s="19" t="n">
        <f aca="false">DATA!G756</f>
        <v>5.61</v>
      </c>
      <c r="G756" s="19" t="n">
        <f aca="false">DATA!H756</f>
        <v>8.89</v>
      </c>
      <c r="H756" s="18" t="n">
        <f aca="false">DATA!E756</f>
        <v>10</v>
      </c>
      <c r="I756" s="20" t="n">
        <f aca="false">F756*E756</f>
        <v>33.66</v>
      </c>
      <c r="J756" s="20" t="n">
        <f aca="false">PARAMETER!$B$4*G756*SQRT(E756)</f>
        <v>35.8182730587403</v>
      </c>
      <c r="K756" s="20" t="n">
        <f aca="false">I756+J756</f>
        <v>69.4782730587403</v>
      </c>
      <c r="L756" s="20" t="n">
        <f aca="false">K756+F756*H756</f>
        <v>125.57827305874</v>
      </c>
      <c r="M756" s="16" t="str">
        <f aca="false">IF(C756&lt;=K756,"REORDER",IF(C756&gt;L756,"OVERSTOCK","OK"))</f>
        <v>REORDER</v>
      </c>
      <c r="N756" s="16" t="str">
        <f aca="false">IF(C756&lt;=D756,"REORDER","OK")</f>
        <v>REORDER</v>
      </c>
      <c r="O756" s="18" t="n">
        <f aca="false">IF(D756&lt;I756,1,0)</f>
        <v>0</v>
      </c>
      <c r="P756" s="20" t="n">
        <f aca="false">C756/F756</f>
        <v>10.3386809269162</v>
      </c>
      <c r="Q756" s="19" t="n">
        <f aca="false">DATA!N756</f>
        <v>86.82</v>
      </c>
      <c r="R756" s="19" t="n">
        <f aca="false">DATA!O756</f>
        <v>1.48</v>
      </c>
      <c r="S756" s="17" t="n">
        <f aca="false">C756*Q756</f>
        <v>5035.56</v>
      </c>
      <c r="T756" s="19" t="n">
        <f aca="false">C756*R756</f>
        <v>85.84</v>
      </c>
      <c r="U756" s="20" t="n">
        <f aca="false">MAX(0,C756-L756)</f>
        <v>0</v>
      </c>
      <c r="V756" s="17" t="n">
        <f aca="false">U756*Q756</f>
        <v>0</v>
      </c>
      <c r="W756" s="19" t="n">
        <f aca="false">U756*R756</f>
        <v>0</v>
      </c>
      <c r="X756" s="20" t="n">
        <f aca="false">MAX(0,K756-C756)</f>
        <v>11.4782730587403</v>
      </c>
      <c r="Y756" s="17" t="n">
        <f aca="false">F756*PARAMETER!$B$5*Q756</f>
        <v>177776.973</v>
      </c>
      <c r="Z756" s="21" t="n">
        <f aca="false">SUMIF($Y$2:$Y$3205,"&gt;="&amp;Y756)/SUM($Y$2:$Y$3205)</f>
        <v>0.986962859527745</v>
      </c>
      <c r="AA756" s="16" t="str">
        <f aca="false">IF(Z756&lt;=PARAMETER!$B$7,"A",IF(Z756&lt;=PARAMETER!$B$8,"B","C"))</f>
        <v>C</v>
      </c>
      <c r="AB756" s="22" t="n">
        <f aca="false">G756/F756</f>
        <v>1.58467023172906</v>
      </c>
      <c r="AC756" s="16" t="str">
        <f aca="false">IF(AB756&lt;=PARAMETER!$B$9,"X",IF(AB756&lt;=PARAMETER!$B$10,"Y","Z"))</f>
        <v>Z</v>
      </c>
      <c r="AD756" s="16" t="str">
        <f aca="false">AA756&amp;AC756</f>
        <v>CZ</v>
      </c>
      <c r="AE756" s="22" t="n">
        <f aca="false">DATA!I756</f>
        <v>0.53</v>
      </c>
      <c r="AF756" s="18" t="n">
        <f aca="false">DATA!L756</f>
        <v>98</v>
      </c>
      <c r="AG756" s="16" t="str">
        <f aca="false">DATA!K756</f>
        <v>C</v>
      </c>
      <c r="AH756" s="18" t="n">
        <f aca="false">IF(AE756&gt;=PARAMETER!$B$12,1,0)</f>
        <v>0</v>
      </c>
      <c r="AI756" s="18" t="n">
        <f aca="false">IF(AF756&gt;=PARAMETER!$B$13,1,0)</f>
        <v>1</v>
      </c>
      <c r="AJ756" s="18" t="n">
        <f aca="false">IF(AND(AH756=1,AI756=1),1,0)</f>
        <v>0</v>
      </c>
    </row>
    <row r="757" customFormat="false" ht="15" hidden="false" customHeight="false" outlineLevel="0" collapsed="false">
      <c r="A757" s="16" t="str">
        <f aca="false">DATA!A757</f>
        <v>ITM10755</v>
      </c>
      <c r="B757" s="16" t="str">
        <f aca="false">DATA!B757</f>
        <v>Groceries</v>
      </c>
      <c r="C757" s="17" t="n">
        <f aca="false">DATA!C757</f>
        <v>35</v>
      </c>
      <c r="D757" s="17" t="n">
        <f aca="false">DATA!D757</f>
        <v>36</v>
      </c>
      <c r="E757" s="18" t="n">
        <f aca="false">DATA!F757</f>
        <v>3</v>
      </c>
      <c r="F757" s="19" t="n">
        <f aca="false">DATA!G757</f>
        <v>14.1</v>
      </c>
      <c r="G757" s="19" t="n">
        <f aca="false">DATA!H757</f>
        <v>4.93</v>
      </c>
      <c r="H757" s="18" t="n">
        <f aca="false">DATA!E757</f>
        <v>9</v>
      </c>
      <c r="I757" s="20" t="n">
        <f aca="false">F757*E757</f>
        <v>42.3</v>
      </c>
      <c r="J757" s="20" t="n">
        <f aca="false">PARAMETER!$B$4*G757*SQRT(E757)</f>
        <v>14.0454223607669</v>
      </c>
      <c r="K757" s="20" t="n">
        <f aca="false">I757+J757</f>
        <v>56.3454223607669</v>
      </c>
      <c r="L757" s="20" t="n">
        <f aca="false">K757+F757*H757</f>
        <v>183.245422360767</v>
      </c>
      <c r="M757" s="16" t="str">
        <f aca="false">IF(C757&lt;=K757,"REORDER",IF(C757&gt;L757,"OVERSTOCK","OK"))</f>
        <v>REORDER</v>
      </c>
      <c r="N757" s="16" t="str">
        <f aca="false">IF(C757&lt;=D757,"REORDER","OK")</f>
        <v>REORDER</v>
      </c>
      <c r="O757" s="18" t="n">
        <f aca="false">IF(D757&lt;I757,1,0)</f>
        <v>1</v>
      </c>
      <c r="P757" s="20" t="n">
        <f aca="false">C757/F757</f>
        <v>2.4822695035461</v>
      </c>
      <c r="Q757" s="19" t="n">
        <f aca="false">DATA!N757</f>
        <v>167.04</v>
      </c>
      <c r="R757" s="19" t="n">
        <f aca="false">DATA!O757</f>
        <v>0.38</v>
      </c>
      <c r="S757" s="17" t="n">
        <f aca="false">C757*Q757</f>
        <v>5846.4</v>
      </c>
      <c r="T757" s="19" t="n">
        <f aca="false">C757*R757</f>
        <v>13.3</v>
      </c>
      <c r="U757" s="20" t="n">
        <f aca="false">MAX(0,C757-L757)</f>
        <v>0</v>
      </c>
      <c r="V757" s="17" t="n">
        <f aca="false">U757*Q757</f>
        <v>0</v>
      </c>
      <c r="W757" s="19" t="n">
        <f aca="false">U757*R757</f>
        <v>0</v>
      </c>
      <c r="X757" s="20" t="n">
        <f aca="false">MAX(0,K757-C757)</f>
        <v>21.3454223607669</v>
      </c>
      <c r="Y757" s="17" t="n">
        <f aca="false">F757*PARAMETER!$B$5*Q757</f>
        <v>859671.36</v>
      </c>
      <c r="Z757" s="21" t="n">
        <f aca="false">SUMIF($Y$2:$Y$3205,"&gt;="&amp;Y757)/SUM($Y$2:$Y$3205)</f>
        <v>0.790056378697285</v>
      </c>
      <c r="AA757" s="16" t="str">
        <f aca="false">IF(Z757&lt;=PARAMETER!$B$7,"A",IF(Z757&lt;=PARAMETER!$B$8,"B","C"))</f>
        <v>A</v>
      </c>
      <c r="AB757" s="22" t="n">
        <f aca="false">G757/F757</f>
        <v>0.349645390070922</v>
      </c>
      <c r="AC757" s="16" t="str">
        <f aca="false">IF(AB757&lt;=PARAMETER!$B$9,"X",IF(AB757&lt;=PARAMETER!$B$10,"Y","Z"))</f>
        <v>Y</v>
      </c>
      <c r="AD757" s="16" t="str">
        <f aca="false">AA757&amp;AC757</f>
        <v>AY</v>
      </c>
      <c r="AE757" s="22" t="n">
        <f aca="false">DATA!I757</f>
        <v>0.53</v>
      </c>
      <c r="AF757" s="18" t="n">
        <f aca="false">DATA!L757</f>
        <v>54</v>
      </c>
      <c r="AG757" s="16" t="str">
        <f aca="false">DATA!K757</f>
        <v>D</v>
      </c>
      <c r="AH757" s="18" t="n">
        <f aca="false">IF(AE757&gt;=PARAMETER!$B$12,1,0)</f>
        <v>0</v>
      </c>
      <c r="AI757" s="18" t="n">
        <f aca="false">IF(AF757&gt;=PARAMETER!$B$13,1,0)</f>
        <v>0</v>
      </c>
      <c r="AJ757" s="18" t="n">
        <f aca="false">IF(AND(AH757=1,AI757=1),1,0)</f>
        <v>0</v>
      </c>
    </row>
    <row r="758" customFormat="false" ht="15" hidden="false" customHeight="false" outlineLevel="0" collapsed="false">
      <c r="A758" s="16" t="str">
        <f aca="false">DATA!A758</f>
        <v>ITM10756</v>
      </c>
      <c r="B758" s="16" t="str">
        <f aca="false">DATA!B758</f>
        <v>Automotive</v>
      </c>
      <c r="C758" s="17" t="n">
        <f aca="false">DATA!C758</f>
        <v>41</v>
      </c>
      <c r="D758" s="17" t="n">
        <f aca="false">DATA!D758</f>
        <v>47</v>
      </c>
      <c r="E758" s="18" t="n">
        <f aca="false">DATA!F758</f>
        <v>9</v>
      </c>
      <c r="F758" s="19" t="n">
        <f aca="false">DATA!G758</f>
        <v>31.89</v>
      </c>
      <c r="G758" s="19" t="n">
        <f aca="false">DATA!H758</f>
        <v>2.48</v>
      </c>
      <c r="H758" s="18" t="n">
        <f aca="false">DATA!E758</f>
        <v>13</v>
      </c>
      <c r="I758" s="20" t="n">
        <f aca="false">F758*E758</f>
        <v>287.01</v>
      </c>
      <c r="J758" s="20" t="n">
        <f aca="false">PARAMETER!$B$4*G758*SQRT(E758)</f>
        <v>12.2377109845189</v>
      </c>
      <c r="K758" s="20" t="n">
        <f aca="false">I758+J758</f>
        <v>299.247710984519</v>
      </c>
      <c r="L758" s="20" t="n">
        <f aca="false">K758+F758*H758</f>
        <v>713.817710984519</v>
      </c>
      <c r="M758" s="16" t="str">
        <f aca="false">IF(C758&lt;=K758,"REORDER",IF(C758&gt;L758,"OVERSTOCK","OK"))</f>
        <v>REORDER</v>
      </c>
      <c r="N758" s="16" t="str">
        <f aca="false">IF(C758&lt;=D758,"REORDER","OK")</f>
        <v>REORDER</v>
      </c>
      <c r="O758" s="18" t="n">
        <f aca="false">IF(D758&lt;I758,1,0)</f>
        <v>1</v>
      </c>
      <c r="P758" s="20" t="n">
        <f aca="false">C758/F758</f>
        <v>1.28566948886798</v>
      </c>
      <c r="Q758" s="19" t="n">
        <f aca="false">DATA!N758</f>
        <v>56.94</v>
      </c>
      <c r="R758" s="19" t="n">
        <f aca="false">DATA!O758</f>
        <v>1.54</v>
      </c>
      <c r="S758" s="17" t="n">
        <f aca="false">C758*Q758</f>
        <v>2334.54</v>
      </c>
      <c r="T758" s="19" t="n">
        <f aca="false">C758*R758</f>
        <v>63.14</v>
      </c>
      <c r="U758" s="20" t="n">
        <f aca="false">MAX(0,C758-L758)</f>
        <v>0</v>
      </c>
      <c r="V758" s="17" t="n">
        <f aca="false">U758*Q758</f>
        <v>0</v>
      </c>
      <c r="W758" s="19" t="n">
        <f aca="false">U758*R758</f>
        <v>0</v>
      </c>
      <c r="X758" s="20" t="n">
        <f aca="false">MAX(0,K758-C758)</f>
        <v>258.247710984519</v>
      </c>
      <c r="Y758" s="17" t="n">
        <f aca="false">F758*PARAMETER!$B$5*Q758</f>
        <v>662773.059</v>
      </c>
      <c r="Z758" s="21" t="n">
        <f aca="false">SUMIF($Y$2:$Y$3205,"&gt;="&amp;Y758)/SUM($Y$2:$Y$3205)</f>
        <v>0.857130860610372</v>
      </c>
      <c r="AA758" s="16" t="str">
        <f aca="false">IF(Z758&lt;=PARAMETER!$B$7,"A",IF(Z758&lt;=PARAMETER!$B$8,"B","C"))</f>
        <v>B</v>
      </c>
      <c r="AB758" s="22" t="n">
        <f aca="false">G758/F758</f>
        <v>0.0777673251803073</v>
      </c>
      <c r="AC758" s="16" t="str">
        <f aca="false">IF(AB758&lt;=PARAMETER!$B$9,"X",IF(AB758&lt;=PARAMETER!$B$10,"Y","Z"))</f>
        <v>X</v>
      </c>
      <c r="AD758" s="16" t="str">
        <f aca="false">AA758&amp;AC758</f>
        <v>BX</v>
      </c>
      <c r="AE758" s="22" t="n">
        <f aca="false">DATA!I758</f>
        <v>0.39</v>
      </c>
      <c r="AF758" s="18" t="n">
        <f aca="false">DATA!L758</f>
        <v>133</v>
      </c>
      <c r="AG758" s="16" t="str">
        <f aca="false">DATA!K758</f>
        <v>C</v>
      </c>
      <c r="AH758" s="18" t="n">
        <f aca="false">IF(AE758&gt;=PARAMETER!$B$12,1,0)</f>
        <v>0</v>
      </c>
      <c r="AI758" s="18" t="n">
        <f aca="false">IF(AF758&gt;=PARAMETER!$B$13,1,0)</f>
        <v>1</v>
      </c>
      <c r="AJ758" s="18" t="n">
        <f aca="false">IF(AND(AH758=1,AI758=1),1,0)</f>
        <v>0</v>
      </c>
    </row>
    <row r="759" customFormat="false" ht="15" hidden="false" customHeight="false" outlineLevel="0" collapsed="false">
      <c r="A759" s="16" t="str">
        <f aca="false">DATA!A759</f>
        <v>ITM10757</v>
      </c>
      <c r="B759" s="16" t="str">
        <f aca="false">DATA!B759</f>
        <v>Apparel</v>
      </c>
      <c r="C759" s="17" t="n">
        <f aca="false">DATA!C759</f>
        <v>232</v>
      </c>
      <c r="D759" s="17" t="n">
        <f aca="false">DATA!D759</f>
        <v>81</v>
      </c>
      <c r="E759" s="18" t="n">
        <f aca="false">DATA!F759</f>
        <v>7</v>
      </c>
      <c r="F759" s="19" t="n">
        <f aca="false">DATA!G759</f>
        <v>26.97</v>
      </c>
      <c r="G759" s="19" t="n">
        <f aca="false">DATA!H759</f>
        <v>9.5</v>
      </c>
      <c r="H759" s="18" t="n">
        <f aca="false">DATA!E759</f>
        <v>14</v>
      </c>
      <c r="I759" s="20" t="n">
        <f aca="false">F759*E759</f>
        <v>188.79</v>
      </c>
      <c r="J759" s="20" t="n">
        <f aca="false">PARAMETER!$B$4*G759*SQRT(E759)</f>
        <v>41.3427995801539</v>
      </c>
      <c r="K759" s="20" t="n">
        <f aca="false">I759+J759</f>
        <v>230.132799580154</v>
      </c>
      <c r="L759" s="20" t="n">
        <f aca="false">K759+F759*H759</f>
        <v>607.712799580154</v>
      </c>
      <c r="M759" s="16" t="str">
        <f aca="false">IF(C759&lt;=K759,"REORDER",IF(C759&gt;L759,"OVERSTOCK","OK"))</f>
        <v>OK</v>
      </c>
      <c r="N759" s="16" t="str">
        <f aca="false">IF(C759&lt;=D759,"REORDER","OK")</f>
        <v>OK</v>
      </c>
      <c r="O759" s="18" t="n">
        <f aca="false">IF(D759&lt;I759,1,0)</f>
        <v>1</v>
      </c>
      <c r="P759" s="20" t="n">
        <f aca="false">C759/F759</f>
        <v>8.60215053763441</v>
      </c>
      <c r="Q759" s="19" t="n">
        <f aca="false">DATA!N759</f>
        <v>48.25</v>
      </c>
      <c r="R759" s="19" t="n">
        <f aca="false">DATA!O759</f>
        <v>1.43</v>
      </c>
      <c r="S759" s="17" t="n">
        <f aca="false">C759*Q759</f>
        <v>11194</v>
      </c>
      <c r="T759" s="19" t="n">
        <f aca="false">C759*R759</f>
        <v>331.76</v>
      </c>
      <c r="U759" s="20" t="n">
        <f aca="false">MAX(0,C759-L759)</f>
        <v>0</v>
      </c>
      <c r="V759" s="17" t="n">
        <f aca="false">U759*Q759</f>
        <v>0</v>
      </c>
      <c r="W759" s="19" t="n">
        <f aca="false">U759*R759</f>
        <v>0</v>
      </c>
      <c r="X759" s="20" t="n">
        <f aca="false">MAX(0,K759-C759)</f>
        <v>0</v>
      </c>
      <c r="Y759" s="17" t="n">
        <f aca="false">F759*PARAMETER!$B$5*Q759</f>
        <v>474975.4125</v>
      </c>
      <c r="Z759" s="21" t="n">
        <f aca="false">SUMIF($Y$2:$Y$3205,"&gt;="&amp;Y759)/SUM($Y$2:$Y$3205)</f>
        <v>0.913560707501018</v>
      </c>
      <c r="AA759" s="16" t="str">
        <f aca="false">IF(Z759&lt;=PARAMETER!$B$7,"A",IF(Z759&lt;=PARAMETER!$B$8,"B","C"))</f>
        <v>B</v>
      </c>
      <c r="AB759" s="22" t="n">
        <f aca="false">G759/F759</f>
        <v>0.352243233222099</v>
      </c>
      <c r="AC759" s="16" t="str">
        <f aca="false">IF(AB759&lt;=PARAMETER!$B$9,"X",IF(AB759&lt;=PARAMETER!$B$10,"Y","Z"))</f>
        <v>Y</v>
      </c>
      <c r="AD759" s="16" t="str">
        <f aca="false">AA759&amp;AC759</f>
        <v>BY</v>
      </c>
      <c r="AE759" s="22" t="n">
        <f aca="false">DATA!I759</f>
        <v>0.8</v>
      </c>
      <c r="AF759" s="18" t="n">
        <f aca="false">DATA!L759</f>
        <v>154</v>
      </c>
      <c r="AG759" s="16" t="str">
        <f aca="false">DATA!K759</f>
        <v>D</v>
      </c>
      <c r="AH759" s="18" t="n">
        <f aca="false">IF(AE759&gt;=PARAMETER!$B$12,1,0)</f>
        <v>1</v>
      </c>
      <c r="AI759" s="18" t="n">
        <f aca="false">IF(AF759&gt;=PARAMETER!$B$13,1,0)</f>
        <v>1</v>
      </c>
      <c r="AJ759" s="18" t="n">
        <f aca="false">IF(AND(AH759=1,AI759=1),1,0)</f>
        <v>1</v>
      </c>
    </row>
    <row r="760" customFormat="false" ht="15" hidden="false" customHeight="false" outlineLevel="0" collapsed="false">
      <c r="A760" s="16" t="str">
        <f aca="false">DATA!A760</f>
        <v>ITM10758</v>
      </c>
      <c r="B760" s="16" t="str">
        <f aca="false">DATA!B760</f>
        <v>Automotive</v>
      </c>
      <c r="C760" s="17" t="n">
        <f aca="false">DATA!C760</f>
        <v>329</v>
      </c>
      <c r="D760" s="17" t="n">
        <f aca="false">DATA!D760</f>
        <v>74</v>
      </c>
      <c r="E760" s="18" t="n">
        <f aca="false">DATA!F760</f>
        <v>8</v>
      </c>
      <c r="F760" s="19" t="n">
        <f aca="false">DATA!G760</f>
        <v>4.38</v>
      </c>
      <c r="G760" s="19" t="n">
        <f aca="false">DATA!H760</f>
        <v>8.88</v>
      </c>
      <c r="H760" s="18" t="n">
        <f aca="false">DATA!E760</f>
        <v>6</v>
      </c>
      <c r="I760" s="20" t="n">
        <f aca="false">F760*E760</f>
        <v>35.04</v>
      </c>
      <c r="J760" s="20" t="n">
        <f aca="false">PARAMETER!$B$4*G760*SQRT(E760)</f>
        <v>41.3128556985954</v>
      </c>
      <c r="K760" s="20" t="n">
        <f aca="false">I760+J760</f>
        <v>76.3528556985955</v>
      </c>
      <c r="L760" s="20" t="n">
        <f aca="false">K760+F760*H760</f>
        <v>102.632855698595</v>
      </c>
      <c r="M760" s="16" t="str">
        <f aca="false">IF(C760&lt;=K760,"REORDER",IF(C760&gt;L760,"OVERSTOCK","OK"))</f>
        <v>OVERSTOCK</v>
      </c>
      <c r="N760" s="16" t="str">
        <f aca="false">IF(C760&lt;=D760,"REORDER","OK")</f>
        <v>OK</v>
      </c>
      <c r="O760" s="18" t="n">
        <f aca="false">IF(D760&lt;I760,1,0)</f>
        <v>0</v>
      </c>
      <c r="P760" s="20" t="n">
        <f aca="false">C760/F760</f>
        <v>75.1141552511416</v>
      </c>
      <c r="Q760" s="19" t="n">
        <f aca="false">DATA!N760</f>
        <v>192.04</v>
      </c>
      <c r="R760" s="19" t="n">
        <f aca="false">DATA!O760</f>
        <v>0.47</v>
      </c>
      <c r="S760" s="17" t="n">
        <f aca="false">C760*Q760</f>
        <v>63181.16</v>
      </c>
      <c r="T760" s="19" t="n">
        <f aca="false">C760*R760</f>
        <v>154.63</v>
      </c>
      <c r="U760" s="20" t="n">
        <f aca="false">MAX(0,C760-L760)</f>
        <v>226.367144301405</v>
      </c>
      <c r="V760" s="17" t="n">
        <f aca="false">U760*Q760</f>
        <v>43471.5463916417</v>
      </c>
      <c r="W760" s="19" t="n">
        <f aca="false">U760*R760</f>
        <v>106.39255782166</v>
      </c>
      <c r="X760" s="20" t="n">
        <f aca="false">MAX(0,K760-C760)</f>
        <v>0</v>
      </c>
      <c r="Y760" s="17" t="n">
        <f aca="false">F760*PARAMETER!$B$5*Q760</f>
        <v>307014.348</v>
      </c>
      <c r="Z760" s="21" t="n">
        <f aca="false">SUMIF($Y$2:$Y$3205,"&gt;="&amp;Y760)/SUM($Y$2:$Y$3205)</f>
        <v>0.958474832830846</v>
      </c>
      <c r="AA760" s="16" t="str">
        <f aca="false">IF(Z760&lt;=PARAMETER!$B$7,"A",IF(Z760&lt;=PARAMETER!$B$8,"B","C"))</f>
        <v>C</v>
      </c>
      <c r="AB760" s="22" t="n">
        <f aca="false">G760/F760</f>
        <v>2.02739726027397</v>
      </c>
      <c r="AC760" s="16" t="str">
        <f aca="false">IF(AB760&lt;=PARAMETER!$B$9,"X",IF(AB760&lt;=PARAMETER!$B$10,"Y","Z"))</f>
        <v>Z</v>
      </c>
      <c r="AD760" s="16" t="str">
        <f aca="false">AA760&amp;AC760</f>
        <v>CZ</v>
      </c>
      <c r="AE760" s="22" t="n">
        <f aca="false">DATA!I760</f>
        <v>0.72</v>
      </c>
      <c r="AF760" s="18" t="n">
        <f aca="false">DATA!L760</f>
        <v>88</v>
      </c>
      <c r="AG760" s="16" t="str">
        <f aca="false">DATA!K760</f>
        <v>D</v>
      </c>
      <c r="AH760" s="18" t="n">
        <f aca="false">IF(AE760&gt;=PARAMETER!$B$12,1,0)</f>
        <v>0</v>
      </c>
      <c r="AI760" s="18" t="n">
        <f aca="false">IF(AF760&gt;=PARAMETER!$B$13,1,0)</f>
        <v>0</v>
      </c>
      <c r="AJ760" s="18" t="n">
        <f aca="false">IF(AND(AH760=1,AI760=1),1,0)</f>
        <v>0</v>
      </c>
    </row>
    <row r="761" customFormat="false" ht="15" hidden="false" customHeight="false" outlineLevel="0" collapsed="false">
      <c r="A761" s="16" t="str">
        <f aca="false">DATA!A761</f>
        <v>ITM10759</v>
      </c>
      <c r="B761" s="16" t="str">
        <f aca="false">DATA!B761</f>
        <v>Apparel</v>
      </c>
      <c r="C761" s="17" t="n">
        <f aca="false">DATA!C761</f>
        <v>168</v>
      </c>
      <c r="D761" s="17" t="n">
        <f aca="false">DATA!D761</f>
        <v>63</v>
      </c>
      <c r="E761" s="18" t="n">
        <f aca="false">DATA!F761</f>
        <v>7</v>
      </c>
      <c r="F761" s="19" t="n">
        <f aca="false">DATA!G761</f>
        <v>48.45</v>
      </c>
      <c r="G761" s="19" t="n">
        <f aca="false">DATA!H761</f>
        <v>2.82</v>
      </c>
      <c r="H761" s="18" t="n">
        <f aca="false">DATA!E761</f>
        <v>3</v>
      </c>
      <c r="I761" s="20" t="n">
        <f aca="false">F761*E761</f>
        <v>339.15</v>
      </c>
      <c r="J761" s="20" t="n">
        <f aca="false">PARAMETER!$B$4*G761*SQRT(E761)</f>
        <v>12.2722836648457</v>
      </c>
      <c r="K761" s="20" t="n">
        <f aca="false">I761+J761</f>
        <v>351.422283664846</v>
      </c>
      <c r="L761" s="20" t="n">
        <f aca="false">K761+F761*H761</f>
        <v>496.772283664846</v>
      </c>
      <c r="M761" s="16" t="str">
        <f aca="false">IF(C761&lt;=K761,"REORDER",IF(C761&gt;L761,"OVERSTOCK","OK"))</f>
        <v>REORDER</v>
      </c>
      <c r="N761" s="16" t="str">
        <f aca="false">IF(C761&lt;=D761,"REORDER","OK")</f>
        <v>OK</v>
      </c>
      <c r="O761" s="18" t="n">
        <f aca="false">IF(D761&lt;I761,1,0)</f>
        <v>1</v>
      </c>
      <c r="P761" s="20" t="n">
        <f aca="false">C761/F761</f>
        <v>3.46749226006192</v>
      </c>
      <c r="Q761" s="19" t="n">
        <f aca="false">DATA!N761</f>
        <v>190.41</v>
      </c>
      <c r="R761" s="19" t="n">
        <f aca="false">DATA!O761</f>
        <v>1.33</v>
      </c>
      <c r="S761" s="17" t="n">
        <f aca="false">C761*Q761</f>
        <v>31988.88</v>
      </c>
      <c r="T761" s="19" t="n">
        <f aca="false">C761*R761</f>
        <v>223.44</v>
      </c>
      <c r="U761" s="20" t="n">
        <f aca="false">MAX(0,C761-L761)</f>
        <v>0</v>
      </c>
      <c r="V761" s="17" t="n">
        <f aca="false">U761*Q761</f>
        <v>0</v>
      </c>
      <c r="W761" s="19" t="n">
        <f aca="false">U761*R761</f>
        <v>0</v>
      </c>
      <c r="X761" s="20" t="n">
        <f aca="false">MAX(0,K761-C761)</f>
        <v>183.422283664846</v>
      </c>
      <c r="Y761" s="17" t="n">
        <f aca="false">F761*PARAMETER!$B$5*Q761</f>
        <v>3367258.0425</v>
      </c>
      <c r="Z761" s="21" t="n">
        <f aca="false">SUMIF($Y$2:$Y$3205,"&gt;="&amp;Y761)/SUM($Y$2:$Y$3205)</f>
        <v>0.019931959014017</v>
      </c>
      <c r="AA761" s="16" t="str">
        <f aca="false">IF(Z761&lt;=PARAMETER!$B$7,"A",IF(Z761&lt;=PARAMETER!$B$8,"B","C"))</f>
        <v>A</v>
      </c>
      <c r="AB761" s="22" t="n">
        <f aca="false">G761/F761</f>
        <v>0.0582043343653251</v>
      </c>
      <c r="AC761" s="16" t="str">
        <f aca="false">IF(AB761&lt;=PARAMETER!$B$9,"X",IF(AB761&lt;=PARAMETER!$B$10,"Y","Z"))</f>
        <v>X</v>
      </c>
      <c r="AD761" s="16" t="str">
        <f aca="false">AA761&amp;AC761</f>
        <v>AX</v>
      </c>
      <c r="AE761" s="22" t="n">
        <f aca="false">DATA!I761</f>
        <v>0.51</v>
      </c>
      <c r="AF761" s="18" t="n">
        <f aca="false">DATA!L761</f>
        <v>48</v>
      </c>
      <c r="AG761" s="16" t="str">
        <f aca="false">DATA!K761</f>
        <v>C</v>
      </c>
      <c r="AH761" s="18" t="n">
        <f aca="false">IF(AE761&gt;=PARAMETER!$B$12,1,0)</f>
        <v>0</v>
      </c>
      <c r="AI761" s="18" t="n">
        <f aca="false">IF(AF761&gt;=PARAMETER!$B$13,1,0)</f>
        <v>0</v>
      </c>
      <c r="AJ761" s="18" t="n">
        <f aca="false">IF(AND(AH761=1,AI761=1),1,0)</f>
        <v>0</v>
      </c>
    </row>
    <row r="762" customFormat="false" ht="15" hidden="false" customHeight="false" outlineLevel="0" collapsed="false">
      <c r="A762" s="16" t="str">
        <f aca="false">DATA!A762</f>
        <v>ITM10760</v>
      </c>
      <c r="B762" s="16" t="str">
        <f aca="false">DATA!B762</f>
        <v>Groceries</v>
      </c>
      <c r="C762" s="17" t="n">
        <f aca="false">DATA!C762</f>
        <v>475</v>
      </c>
      <c r="D762" s="17" t="n">
        <f aca="false">DATA!D762</f>
        <v>33</v>
      </c>
      <c r="E762" s="18" t="n">
        <f aca="false">DATA!F762</f>
        <v>7</v>
      </c>
      <c r="F762" s="19" t="n">
        <f aca="false">DATA!G762</f>
        <v>44.47</v>
      </c>
      <c r="G762" s="19" t="n">
        <f aca="false">DATA!H762</f>
        <v>1.41</v>
      </c>
      <c r="H762" s="18" t="n">
        <f aca="false">DATA!E762</f>
        <v>10</v>
      </c>
      <c r="I762" s="20" t="n">
        <f aca="false">F762*E762</f>
        <v>311.29</v>
      </c>
      <c r="J762" s="20" t="n">
        <f aca="false">PARAMETER!$B$4*G762*SQRT(E762)</f>
        <v>6.13614183242285</v>
      </c>
      <c r="K762" s="20" t="n">
        <f aca="false">I762+J762</f>
        <v>317.426141832423</v>
      </c>
      <c r="L762" s="20" t="n">
        <f aca="false">K762+F762*H762</f>
        <v>762.126141832423</v>
      </c>
      <c r="M762" s="16" t="str">
        <f aca="false">IF(C762&lt;=K762,"REORDER",IF(C762&gt;L762,"OVERSTOCK","OK"))</f>
        <v>OK</v>
      </c>
      <c r="N762" s="16" t="str">
        <f aca="false">IF(C762&lt;=D762,"REORDER","OK")</f>
        <v>OK</v>
      </c>
      <c r="O762" s="18" t="n">
        <f aca="false">IF(D762&lt;I762,1,0)</f>
        <v>1</v>
      </c>
      <c r="P762" s="20" t="n">
        <f aca="false">C762/F762</f>
        <v>10.6813582190241</v>
      </c>
      <c r="Q762" s="19" t="n">
        <f aca="false">DATA!N762</f>
        <v>198.76</v>
      </c>
      <c r="R762" s="19" t="n">
        <f aca="false">DATA!O762</f>
        <v>0.85</v>
      </c>
      <c r="S762" s="17" t="n">
        <f aca="false">C762*Q762</f>
        <v>94411</v>
      </c>
      <c r="T762" s="19" t="n">
        <f aca="false">C762*R762</f>
        <v>403.75</v>
      </c>
      <c r="U762" s="20" t="n">
        <f aca="false">MAX(0,C762-L762)</f>
        <v>0</v>
      </c>
      <c r="V762" s="17" t="n">
        <f aca="false">U762*Q762</f>
        <v>0</v>
      </c>
      <c r="W762" s="19" t="n">
        <f aca="false">U762*R762</f>
        <v>0</v>
      </c>
      <c r="X762" s="20" t="n">
        <f aca="false">MAX(0,K762-C762)</f>
        <v>0</v>
      </c>
      <c r="Y762" s="17" t="n">
        <f aca="false">F762*PARAMETER!$B$5*Q762</f>
        <v>3226182.878</v>
      </c>
      <c r="Z762" s="21" t="n">
        <f aca="false">SUMIF($Y$2:$Y$3205,"&gt;="&amp;Y762)/SUM($Y$2:$Y$3205)</f>
        <v>0.037824055499114</v>
      </c>
      <c r="AA762" s="16" t="str">
        <f aca="false">IF(Z762&lt;=PARAMETER!$B$7,"A",IF(Z762&lt;=PARAMETER!$B$8,"B","C"))</f>
        <v>A</v>
      </c>
      <c r="AB762" s="22" t="n">
        <f aca="false">G762/F762</f>
        <v>0.0317067686080504</v>
      </c>
      <c r="AC762" s="16" t="str">
        <f aca="false">IF(AB762&lt;=PARAMETER!$B$9,"X",IF(AB762&lt;=PARAMETER!$B$10,"Y","Z"))</f>
        <v>X</v>
      </c>
      <c r="AD762" s="16" t="str">
        <f aca="false">AA762&amp;AC762</f>
        <v>AX</v>
      </c>
      <c r="AE762" s="22" t="n">
        <f aca="false">DATA!I762</f>
        <v>0.48</v>
      </c>
      <c r="AF762" s="18" t="n">
        <f aca="false">DATA!L762</f>
        <v>177</v>
      </c>
      <c r="AG762" s="16" t="str">
        <f aca="false">DATA!K762</f>
        <v>A</v>
      </c>
      <c r="AH762" s="18" t="n">
        <f aca="false">IF(AE762&gt;=PARAMETER!$B$12,1,0)</f>
        <v>0</v>
      </c>
      <c r="AI762" s="18" t="n">
        <f aca="false">IF(AF762&gt;=PARAMETER!$B$13,1,0)</f>
        <v>1</v>
      </c>
      <c r="AJ762" s="18" t="n">
        <f aca="false">IF(AND(AH762=1,AI762=1),1,0)</f>
        <v>0</v>
      </c>
    </row>
    <row r="763" customFormat="false" ht="15" hidden="false" customHeight="false" outlineLevel="0" collapsed="false">
      <c r="A763" s="16" t="str">
        <f aca="false">DATA!A763</f>
        <v>ITM10761</v>
      </c>
      <c r="B763" s="16" t="str">
        <f aca="false">DATA!B763</f>
        <v>Groceries</v>
      </c>
      <c r="C763" s="17" t="n">
        <f aca="false">DATA!C763</f>
        <v>260</v>
      </c>
      <c r="D763" s="17" t="n">
        <f aca="false">DATA!D763</f>
        <v>56</v>
      </c>
      <c r="E763" s="18" t="n">
        <f aca="false">DATA!F763</f>
        <v>8</v>
      </c>
      <c r="F763" s="19" t="n">
        <f aca="false">DATA!G763</f>
        <v>13.7</v>
      </c>
      <c r="G763" s="19" t="n">
        <f aca="false">DATA!H763</f>
        <v>4.69</v>
      </c>
      <c r="H763" s="18" t="n">
        <f aca="false">DATA!E763</f>
        <v>6</v>
      </c>
      <c r="I763" s="20" t="n">
        <f aca="false">F763*E763</f>
        <v>109.6</v>
      </c>
      <c r="J763" s="20" t="n">
        <f aca="false">PARAMETER!$B$4*G763*SQRT(E763)</f>
        <v>21.8195150029744</v>
      </c>
      <c r="K763" s="20" t="n">
        <f aca="false">I763+J763</f>
        <v>131.419515002974</v>
      </c>
      <c r="L763" s="20" t="n">
        <f aca="false">K763+F763*H763</f>
        <v>213.619515002974</v>
      </c>
      <c r="M763" s="16" t="str">
        <f aca="false">IF(C763&lt;=K763,"REORDER",IF(C763&gt;L763,"OVERSTOCK","OK"))</f>
        <v>OVERSTOCK</v>
      </c>
      <c r="N763" s="16" t="str">
        <f aca="false">IF(C763&lt;=D763,"REORDER","OK")</f>
        <v>OK</v>
      </c>
      <c r="O763" s="18" t="n">
        <f aca="false">IF(D763&lt;I763,1,0)</f>
        <v>1</v>
      </c>
      <c r="P763" s="20" t="n">
        <f aca="false">C763/F763</f>
        <v>18.978102189781</v>
      </c>
      <c r="Q763" s="19" t="n">
        <f aca="false">DATA!N763</f>
        <v>117.99</v>
      </c>
      <c r="R763" s="19" t="n">
        <f aca="false">DATA!O763</f>
        <v>1.39</v>
      </c>
      <c r="S763" s="17" t="n">
        <f aca="false">C763*Q763</f>
        <v>30677.4</v>
      </c>
      <c r="T763" s="19" t="n">
        <f aca="false">C763*R763</f>
        <v>361.4</v>
      </c>
      <c r="U763" s="20" t="n">
        <f aca="false">MAX(0,C763-L763)</f>
        <v>46.3804849970256</v>
      </c>
      <c r="V763" s="17" t="n">
        <f aca="false">U763*Q763</f>
        <v>5472.43342479906</v>
      </c>
      <c r="W763" s="19" t="n">
        <f aca="false">U763*R763</f>
        <v>64.4688741458656</v>
      </c>
      <c r="X763" s="20" t="n">
        <f aca="false">MAX(0,K763-C763)</f>
        <v>0</v>
      </c>
      <c r="Y763" s="17" t="n">
        <f aca="false">F763*PARAMETER!$B$5*Q763</f>
        <v>590008.995</v>
      </c>
      <c r="Z763" s="21" t="n">
        <f aca="false">SUMIF($Y$2:$Y$3205,"&gt;="&amp;Y763)/SUM($Y$2:$Y$3205)</f>
        <v>0.879336565119462</v>
      </c>
      <c r="AA763" s="16" t="str">
        <f aca="false">IF(Z763&lt;=PARAMETER!$B$7,"A",IF(Z763&lt;=PARAMETER!$B$8,"B","C"))</f>
        <v>B</v>
      </c>
      <c r="AB763" s="22" t="n">
        <f aca="false">G763/F763</f>
        <v>0.342335766423358</v>
      </c>
      <c r="AC763" s="16" t="str">
        <f aca="false">IF(AB763&lt;=PARAMETER!$B$9,"X",IF(AB763&lt;=PARAMETER!$B$10,"Y","Z"))</f>
        <v>Y</v>
      </c>
      <c r="AD763" s="16" t="str">
        <f aca="false">AA763&amp;AC763</f>
        <v>BY</v>
      </c>
      <c r="AE763" s="22" t="n">
        <f aca="false">DATA!I763</f>
        <v>0.17</v>
      </c>
      <c r="AF763" s="18" t="n">
        <f aca="false">DATA!L763</f>
        <v>37</v>
      </c>
      <c r="AG763" s="16" t="str">
        <f aca="false">DATA!K763</f>
        <v>B</v>
      </c>
      <c r="AH763" s="18" t="n">
        <f aca="false">IF(AE763&gt;=PARAMETER!$B$12,1,0)</f>
        <v>0</v>
      </c>
      <c r="AI763" s="18" t="n">
        <f aca="false">IF(AF763&gt;=PARAMETER!$B$13,1,0)</f>
        <v>0</v>
      </c>
      <c r="AJ763" s="18" t="n">
        <f aca="false">IF(AND(AH763=1,AI763=1),1,0)</f>
        <v>0</v>
      </c>
    </row>
    <row r="764" customFormat="false" ht="15" hidden="false" customHeight="false" outlineLevel="0" collapsed="false">
      <c r="A764" s="16" t="str">
        <f aca="false">DATA!A764</f>
        <v>ITM10762</v>
      </c>
      <c r="B764" s="16" t="str">
        <f aca="false">DATA!B764</f>
        <v>Automotive</v>
      </c>
      <c r="C764" s="17" t="n">
        <f aca="false">DATA!C764</f>
        <v>291</v>
      </c>
      <c r="D764" s="17" t="n">
        <f aca="false">DATA!D764</f>
        <v>80</v>
      </c>
      <c r="E764" s="18" t="n">
        <f aca="false">DATA!F764</f>
        <v>4</v>
      </c>
      <c r="F764" s="19" t="n">
        <f aca="false">DATA!G764</f>
        <v>6.99</v>
      </c>
      <c r="G764" s="19" t="n">
        <f aca="false">DATA!H764</f>
        <v>6.93</v>
      </c>
      <c r="H764" s="18" t="n">
        <f aca="false">DATA!E764</f>
        <v>5</v>
      </c>
      <c r="I764" s="20" t="n">
        <f aca="false">F764*E764</f>
        <v>27.96</v>
      </c>
      <c r="J764" s="20" t="n">
        <f aca="false">PARAMETER!$B$4*G764*SQRT(E764)</f>
        <v>22.7976712695474</v>
      </c>
      <c r="K764" s="20" t="n">
        <f aca="false">I764+J764</f>
        <v>50.7576712695474</v>
      </c>
      <c r="L764" s="20" t="n">
        <f aca="false">K764+F764*H764</f>
        <v>85.7076712695474</v>
      </c>
      <c r="M764" s="16" t="str">
        <f aca="false">IF(C764&lt;=K764,"REORDER",IF(C764&gt;L764,"OVERSTOCK","OK"))</f>
        <v>OVERSTOCK</v>
      </c>
      <c r="N764" s="16" t="str">
        <f aca="false">IF(C764&lt;=D764,"REORDER","OK")</f>
        <v>OK</v>
      </c>
      <c r="O764" s="18" t="n">
        <f aca="false">IF(D764&lt;I764,1,0)</f>
        <v>0</v>
      </c>
      <c r="P764" s="20" t="n">
        <f aca="false">C764/F764</f>
        <v>41.6309012875537</v>
      </c>
      <c r="Q764" s="19" t="n">
        <f aca="false">DATA!N764</f>
        <v>31.5</v>
      </c>
      <c r="R764" s="19" t="n">
        <f aca="false">DATA!O764</f>
        <v>1.04</v>
      </c>
      <c r="S764" s="17" t="n">
        <f aca="false">C764*Q764</f>
        <v>9166.5</v>
      </c>
      <c r="T764" s="19" t="n">
        <f aca="false">C764*R764</f>
        <v>302.64</v>
      </c>
      <c r="U764" s="20" t="n">
        <f aca="false">MAX(0,C764-L764)</f>
        <v>205.292328730453</v>
      </c>
      <c r="V764" s="17" t="n">
        <f aca="false">U764*Q764</f>
        <v>6466.70835500926</v>
      </c>
      <c r="W764" s="19" t="n">
        <f aca="false">U764*R764</f>
        <v>213.504021879671</v>
      </c>
      <c r="X764" s="20" t="n">
        <f aca="false">MAX(0,K764-C764)</f>
        <v>0</v>
      </c>
      <c r="Y764" s="17" t="n">
        <f aca="false">F764*PARAMETER!$B$5*Q764</f>
        <v>80367.525</v>
      </c>
      <c r="Z764" s="21" t="n">
        <f aca="false">SUMIF($Y$2:$Y$3205,"&gt;="&amp;Y764)/SUM($Y$2:$Y$3205)</f>
        <v>0.997760763492115</v>
      </c>
      <c r="AA764" s="16" t="str">
        <f aca="false">IF(Z764&lt;=PARAMETER!$B$7,"A",IF(Z764&lt;=PARAMETER!$B$8,"B","C"))</f>
        <v>C</v>
      </c>
      <c r="AB764" s="22" t="n">
        <f aca="false">G764/F764</f>
        <v>0.991416309012876</v>
      </c>
      <c r="AC764" s="16" t="str">
        <f aca="false">IF(AB764&lt;=PARAMETER!$B$9,"X",IF(AB764&lt;=PARAMETER!$B$10,"Y","Z"))</f>
        <v>Z</v>
      </c>
      <c r="AD764" s="16" t="str">
        <f aca="false">AA764&amp;AC764</f>
        <v>CZ</v>
      </c>
      <c r="AE764" s="22" t="n">
        <f aca="false">DATA!I764</f>
        <v>0.11</v>
      </c>
      <c r="AF764" s="18" t="n">
        <f aca="false">DATA!L764</f>
        <v>139</v>
      </c>
      <c r="AG764" s="16" t="str">
        <f aca="false">DATA!K764</f>
        <v>B</v>
      </c>
      <c r="AH764" s="18" t="n">
        <f aca="false">IF(AE764&gt;=PARAMETER!$B$12,1,0)</f>
        <v>0</v>
      </c>
      <c r="AI764" s="18" t="n">
        <f aca="false">IF(AF764&gt;=PARAMETER!$B$13,1,0)</f>
        <v>1</v>
      </c>
      <c r="AJ764" s="18" t="n">
        <f aca="false">IF(AND(AH764=1,AI764=1),1,0)</f>
        <v>0</v>
      </c>
    </row>
    <row r="765" customFormat="false" ht="15" hidden="false" customHeight="false" outlineLevel="0" collapsed="false">
      <c r="A765" s="16" t="str">
        <f aca="false">DATA!A765</f>
        <v>ITM10763</v>
      </c>
      <c r="B765" s="16" t="str">
        <f aca="false">DATA!B765</f>
        <v>Automotive</v>
      </c>
      <c r="C765" s="17" t="n">
        <f aca="false">DATA!C765</f>
        <v>78</v>
      </c>
      <c r="D765" s="17" t="n">
        <f aca="false">DATA!D765</f>
        <v>92</v>
      </c>
      <c r="E765" s="18" t="n">
        <f aca="false">DATA!F765</f>
        <v>8</v>
      </c>
      <c r="F765" s="19" t="n">
        <f aca="false">DATA!G765</f>
        <v>47.18</v>
      </c>
      <c r="G765" s="19" t="n">
        <f aca="false">DATA!H765</f>
        <v>2.17</v>
      </c>
      <c r="H765" s="18" t="n">
        <f aca="false">DATA!E765</f>
        <v>11</v>
      </c>
      <c r="I765" s="20" t="n">
        <f aca="false">F765*E765</f>
        <v>377.44</v>
      </c>
      <c r="J765" s="20" t="n">
        <f aca="false">PARAMETER!$B$4*G765*SQRT(E765)</f>
        <v>10.0955964939135</v>
      </c>
      <c r="K765" s="20" t="n">
        <f aca="false">I765+J765</f>
        <v>387.535596493914</v>
      </c>
      <c r="L765" s="20" t="n">
        <f aca="false">K765+F765*H765</f>
        <v>906.515596493914</v>
      </c>
      <c r="M765" s="16" t="str">
        <f aca="false">IF(C765&lt;=K765,"REORDER",IF(C765&gt;L765,"OVERSTOCK","OK"))</f>
        <v>REORDER</v>
      </c>
      <c r="N765" s="16" t="str">
        <f aca="false">IF(C765&lt;=D765,"REORDER","OK")</f>
        <v>REORDER</v>
      </c>
      <c r="O765" s="18" t="n">
        <f aca="false">IF(D765&lt;I765,1,0)</f>
        <v>1</v>
      </c>
      <c r="P765" s="20" t="n">
        <f aca="false">C765/F765</f>
        <v>1.6532428995337</v>
      </c>
      <c r="Q765" s="19" t="n">
        <f aca="false">DATA!N765</f>
        <v>177.23</v>
      </c>
      <c r="R765" s="19" t="n">
        <f aca="false">DATA!O765</f>
        <v>0.19</v>
      </c>
      <c r="S765" s="17" t="n">
        <f aca="false">C765*Q765</f>
        <v>13823.94</v>
      </c>
      <c r="T765" s="19" t="n">
        <f aca="false">C765*R765</f>
        <v>14.82</v>
      </c>
      <c r="U765" s="20" t="n">
        <f aca="false">MAX(0,C765-L765)</f>
        <v>0</v>
      </c>
      <c r="V765" s="17" t="n">
        <f aca="false">U765*Q765</f>
        <v>0</v>
      </c>
      <c r="W765" s="19" t="n">
        <f aca="false">U765*R765</f>
        <v>0</v>
      </c>
      <c r="X765" s="20" t="n">
        <f aca="false">MAX(0,K765-C765)</f>
        <v>309.535596493914</v>
      </c>
      <c r="Y765" s="17" t="n">
        <f aca="false">F765*PARAMETER!$B$5*Q765</f>
        <v>3052024.661</v>
      </c>
      <c r="Z765" s="21" t="n">
        <f aca="false">SUMIF($Y$2:$Y$3205,"&gt;="&amp;Y765)/SUM($Y$2:$Y$3205)</f>
        <v>0.0637434396055295</v>
      </c>
      <c r="AA765" s="16" t="str">
        <f aca="false">IF(Z765&lt;=PARAMETER!$B$7,"A",IF(Z765&lt;=PARAMETER!$B$8,"B","C"))</f>
        <v>A</v>
      </c>
      <c r="AB765" s="22" t="n">
        <f aca="false">G765/F765</f>
        <v>0.0459940652818991</v>
      </c>
      <c r="AC765" s="16" t="str">
        <f aca="false">IF(AB765&lt;=PARAMETER!$B$9,"X",IF(AB765&lt;=PARAMETER!$B$10,"Y","Z"))</f>
        <v>X</v>
      </c>
      <c r="AD765" s="16" t="str">
        <f aca="false">AA765&amp;AC765</f>
        <v>AX</v>
      </c>
      <c r="AE765" s="22" t="n">
        <f aca="false">DATA!I765</f>
        <v>0.58</v>
      </c>
      <c r="AF765" s="18" t="n">
        <f aca="false">DATA!L765</f>
        <v>164</v>
      </c>
      <c r="AG765" s="16" t="str">
        <f aca="false">DATA!K765</f>
        <v>B</v>
      </c>
      <c r="AH765" s="18" t="n">
        <f aca="false">IF(AE765&gt;=PARAMETER!$B$12,1,0)</f>
        <v>0</v>
      </c>
      <c r="AI765" s="18" t="n">
        <f aca="false">IF(AF765&gt;=PARAMETER!$B$13,1,0)</f>
        <v>1</v>
      </c>
      <c r="AJ765" s="18" t="n">
        <f aca="false">IF(AND(AH765=1,AI765=1),1,0)</f>
        <v>0</v>
      </c>
    </row>
    <row r="766" customFormat="false" ht="15" hidden="false" customHeight="false" outlineLevel="0" collapsed="false">
      <c r="A766" s="16" t="str">
        <f aca="false">DATA!A766</f>
        <v>ITM10764</v>
      </c>
      <c r="B766" s="16" t="str">
        <f aca="false">DATA!B766</f>
        <v>Apparel</v>
      </c>
      <c r="C766" s="17" t="n">
        <f aca="false">DATA!C766</f>
        <v>306</v>
      </c>
      <c r="D766" s="17" t="n">
        <f aca="false">DATA!D766</f>
        <v>95</v>
      </c>
      <c r="E766" s="18" t="n">
        <f aca="false">DATA!F766</f>
        <v>8</v>
      </c>
      <c r="F766" s="19" t="n">
        <f aca="false">DATA!G766</f>
        <v>23.6</v>
      </c>
      <c r="G766" s="19" t="n">
        <f aca="false">DATA!H766</f>
        <v>5.38</v>
      </c>
      <c r="H766" s="18" t="n">
        <f aca="false">DATA!E766</f>
        <v>12</v>
      </c>
      <c r="I766" s="20" t="n">
        <f aca="false">F766*E766</f>
        <v>188.8</v>
      </c>
      <c r="J766" s="20" t="n">
        <f aca="false">PARAMETER!$B$4*G766*SQRT(E766)</f>
        <v>25.029635547122</v>
      </c>
      <c r="K766" s="20" t="n">
        <f aca="false">I766+J766</f>
        <v>213.829635547122</v>
      </c>
      <c r="L766" s="20" t="n">
        <f aca="false">K766+F766*H766</f>
        <v>497.029635547122</v>
      </c>
      <c r="M766" s="16" t="str">
        <f aca="false">IF(C766&lt;=K766,"REORDER",IF(C766&gt;L766,"OVERSTOCK","OK"))</f>
        <v>OK</v>
      </c>
      <c r="N766" s="16" t="str">
        <f aca="false">IF(C766&lt;=D766,"REORDER","OK")</f>
        <v>OK</v>
      </c>
      <c r="O766" s="18" t="n">
        <f aca="false">IF(D766&lt;I766,1,0)</f>
        <v>1</v>
      </c>
      <c r="P766" s="20" t="n">
        <f aca="false">C766/F766</f>
        <v>12.9661016949153</v>
      </c>
      <c r="Q766" s="19" t="n">
        <f aca="false">DATA!N766</f>
        <v>37.57</v>
      </c>
      <c r="R766" s="19" t="n">
        <f aca="false">DATA!O766</f>
        <v>1.6</v>
      </c>
      <c r="S766" s="17" t="n">
        <f aca="false">C766*Q766</f>
        <v>11496.42</v>
      </c>
      <c r="T766" s="19" t="n">
        <f aca="false">C766*R766</f>
        <v>489.6</v>
      </c>
      <c r="U766" s="20" t="n">
        <f aca="false">MAX(0,C766-L766)</f>
        <v>0</v>
      </c>
      <c r="V766" s="17" t="n">
        <f aca="false">U766*Q766</f>
        <v>0</v>
      </c>
      <c r="W766" s="19" t="n">
        <f aca="false">U766*R766</f>
        <v>0</v>
      </c>
      <c r="X766" s="20" t="n">
        <f aca="false">MAX(0,K766-C766)</f>
        <v>0</v>
      </c>
      <c r="Y766" s="17" t="n">
        <f aca="false">F766*PARAMETER!$B$5*Q766</f>
        <v>323627.98</v>
      </c>
      <c r="Z766" s="21" t="n">
        <f aca="false">SUMIF($Y$2:$Y$3205,"&gt;="&amp;Y766)/SUM($Y$2:$Y$3205)</f>
        <v>0.9544549015417</v>
      </c>
      <c r="AA766" s="16" t="str">
        <f aca="false">IF(Z766&lt;=PARAMETER!$B$7,"A",IF(Z766&lt;=PARAMETER!$B$8,"B","C"))</f>
        <v>C</v>
      </c>
      <c r="AB766" s="22" t="n">
        <f aca="false">G766/F766</f>
        <v>0.227966101694915</v>
      </c>
      <c r="AC766" s="16" t="str">
        <f aca="false">IF(AB766&lt;=PARAMETER!$B$9,"X",IF(AB766&lt;=PARAMETER!$B$10,"Y","Z"))</f>
        <v>X</v>
      </c>
      <c r="AD766" s="16" t="str">
        <f aca="false">AA766&amp;AC766</f>
        <v>CX</v>
      </c>
      <c r="AE766" s="22" t="n">
        <f aca="false">DATA!I766</f>
        <v>0.48</v>
      </c>
      <c r="AF766" s="18" t="n">
        <f aca="false">DATA!L766</f>
        <v>158</v>
      </c>
      <c r="AG766" s="16" t="str">
        <f aca="false">DATA!K766</f>
        <v>D</v>
      </c>
      <c r="AH766" s="18" t="n">
        <f aca="false">IF(AE766&gt;=PARAMETER!$B$12,1,0)</f>
        <v>0</v>
      </c>
      <c r="AI766" s="18" t="n">
        <f aca="false">IF(AF766&gt;=PARAMETER!$B$13,1,0)</f>
        <v>1</v>
      </c>
      <c r="AJ766" s="18" t="n">
        <f aca="false">IF(AND(AH766=1,AI766=1),1,0)</f>
        <v>0</v>
      </c>
    </row>
    <row r="767" customFormat="false" ht="15" hidden="false" customHeight="false" outlineLevel="0" collapsed="false">
      <c r="A767" s="16" t="str">
        <f aca="false">DATA!A767</f>
        <v>ITM10765</v>
      </c>
      <c r="B767" s="16" t="str">
        <f aca="false">DATA!B767</f>
        <v>Pharma</v>
      </c>
      <c r="C767" s="17" t="n">
        <f aca="false">DATA!C767</f>
        <v>445</v>
      </c>
      <c r="D767" s="17" t="n">
        <f aca="false">DATA!D767</f>
        <v>72</v>
      </c>
      <c r="E767" s="18" t="n">
        <f aca="false">DATA!F767</f>
        <v>6</v>
      </c>
      <c r="F767" s="19" t="n">
        <f aca="false">DATA!G767</f>
        <v>16.25</v>
      </c>
      <c r="G767" s="19" t="n">
        <f aca="false">DATA!H767</f>
        <v>4.54</v>
      </c>
      <c r="H767" s="18" t="n">
        <f aca="false">DATA!E767</f>
        <v>6</v>
      </c>
      <c r="I767" s="20" t="n">
        <f aca="false">F767*E767</f>
        <v>97.5</v>
      </c>
      <c r="J767" s="20" t="n">
        <f aca="false">PARAMETER!$B$4*G767*SQRT(E767)</f>
        <v>18.2918964776919</v>
      </c>
      <c r="K767" s="20" t="n">
        <f aca="false">I767+J767</f>
        <v>115.791896477692</v>
      </c>
      <c r="L767" s="20" t="n">
        <f aca="false">K767+F767*H767</f>
        <v>213.291896477692</v>
      </c>
      <c r="M767" s="16" t="str">
        <f aca="false">IF(C767&lt;=K767,"REORDER",IF(C767&gt;L767,"OVERSTOCK","OK"))</f>
        <v>OVERSTOCK</v>
      </c>
      <c r="N767" s="16" t="str">
        <f aca="false">IF(C767&lt;=D767,"REORDER","OK")</f>
        <v>OK</v>
      </c>
      <c r="O767" s="18" t="n">
        <f aca="false">IF(D767&lt;I767,1,0)</f>
        <v>1</v>
      </c>
      <c r="P767" s="20" t="n">
        <f aca="false">C767/F767</f>
        <v>27.3846153846154</v>
      </c>
      <c r="Q767" s="19" t="n">
        <f aca="false">DATA!N767</f>
        <v>39.56</v>
      </c>
      <c r="R767" s="19" t="n">
        <f aca="false">DATA!O767</f>
        <v>1.16</v>
      </c>
      <c r="S767" s="17" t="n">
        <f aca="false">C767*Q767</f>
        <v>17604.2</v>
      </c>
      <c r="T767" s="19" t="n">
        <f aca="false">C767*R767</f>
        <v>516.2</v>
      </c>
      <c r="U767" s="20" t="n">
        <f aca="false">MAX(0,C767-L767)</f>
        <v>231.708103522308</v>
      </c>
      <c r="V767" s="17" t="n">
        <f aca="false">U767*Q767</f>
        <v>9166.37257534251</v>
      </c>
      <c r="W767" s="19" t="n">
        <f aca="false">U767*R767</f>
        <v>268.781400085877</v>
      </c>
      <c r="X767" s="20" t="n">
        <f aca="false">MAX(0,K767-C767)</f>
        <v>0</v>
      </c>
      <c r="Y767" s="17" t="n">
        <f aca="false">F767*PARAMETER!$B$5*Q767</f>
        <v>234640.25</v>
      </c>
      <c r="Z767" s="21" t="n">
        <f aca="false">SUMIF($Y$2:$Y$3205,"&gt;="&amp;Y767)/SUM($Y$2:$Y$3205)</f>
        <v>0.976049326426172</v>
      </c>
      <c r="AA767" s="16" t="str">
        <f aca="false">IF(Z767&lt;=PARAMETER!$B$7,"A",IF(Z767&lt;=PARAMETER!$B$8,"B","C"))</f>
        <v>C</v>
      </c>
      <c r="AB767" s="22" t="n">
        <f aca="false">G767/F767</f>
        <v>0.279384615384615</v>
      </c>
      <c r="AC767" s="16" t="str">
        <f aca="false">IF(AB767&lt;=PARAMETER!$B$9,"X",IF(AB767&lt;=PARAMETER!$B$10,"Y","Z"))</f>
        <v>Y</v>
      </c>
      <c r="AD767" s="16" t="str">
        <f aca="false">AA767&amp;AC767</f>
        <v>CY</v>
      </c>
      <c r="AE767" s="22" t="n">
        <f aca="false">DATA!I767</f>
        <v>0.82</v>
      </c>
      <c r="AF767" s="18" t="n">
        <f aca="false">DATA!L767</f>
        <v>96</v>
      </c>
      <c r="AG767" s="16" t="str">
        <f aca="false">DATA!K767</f>
        <v>D</v>
      </c>
      <c r="AH767" s="18" t="n">
        <f aca="false">IF(AE767&gt;=PARAMETER!$B$12,1,0)</f>
        <v>1</v>
      </c>
      <c r="AI767" s="18" t="n">
        <f aca="false">IF(AF767&gt;=PARAMETER!$B$13,1,0)</f>
        <v>1</v>
      </c>
      <c r="AJ767" s="18" t="n">
        <f aca="false">IF(AND(AH767=1,AI767=1),1,0)</f>
        <v>1</v>
      </c>
    </row>
    <row r="768" customFormat="false" ht="15" hidden="false" customHeight="false" outlineLevel="0" collapsed="false">
      <c r="A768" s="16" t="str">
        <f aca="false">DATA!A768</f>
        <v>ITM10766</v>
      </c>
      <c r="B768" s="16" t="str">
        <f aca="false">DATA!B768</f>
        <v>Apparel</v>
      </c>
      <c r="C768" s="17" t="n">
        <f aca="false">DATA!C768</f>
        <v>221</v>
      </c>
      <c r="D768" s="17" t="n">
        <f aca="false">DATA!D768</f>
        <v>66</v>
      </c>
      <c r="E768" s="18" t="n">
        <f aca="false">DATA!F768</f>
        <v>9</v>
      </c>
      <c r="F768" s="19" t="n">
        <f aca="false">DATA!G768</f>
        <v>25.03</v>
      </c>
      <c r="G768" s="19" t="n">
        <f aca="false">DATA!H768</f>
        <v>8.96</v>
      </c>
      <c r="H768" s="18" t="n">
        <f aca="false">DATA!E768</f>
        <v>6</v>
      </c>
      <c r="I768" s="20" t="n">
        <f aca="false">F768*E768</f>
        <v>225.27</v>
      </c>
      <c r="J768" s="20" t="n">
        <f aca="false">PARAMETER!$B$4*G768*SQRT(E768)</f>
        <v>44.2136654924556</v>
      </c>
      <c r="K768" s="20" t="n">
        <f aca="false">I768+J768</f>
        <v>269.483665492456</v>
      </c>
      <c r="L768" s="20" t="n">
        <f aca="false">K768+F768*H768</f>
        <v>419.663665492456</v>
      </c>
      <c r="M768" s="16" t="str">
        <f aca="false">IF(C768&lt;=K768,"REORDER",IF(C768&gt;L768,"OVERSTOCK","OK"))</f>
        <v>REORDER</v>
      </c>
      <c r="N768" s="16" t="str">
        <f aca="false">IF(C768&lt;=D768,"REORDER","OK")</f>
        <v>OK</v>
      </c>
      <c r="O768" s="18" t="n">
        <f aca="false">IF(D768&lt;I768,1,0)</f>
        <v>1</v>
      </c>
      <c r="P768" s="20" t="n">
        <f aca="false">C768/F768</f>
        <v>8.82940471434279</v>
      </c>
      <c r="Q768" s="19" t="n">
        <f aca="false">DATA!N768</f>
        <v>46.75</v>
      </c>
      <c r="R768" s="19" t="n">
        <f aca="false">DATA!O768</f>
        <v>1.48</v>
      </c>
      <c r="S768" s="17" t="n">
        <f aca="false">C768*Q768</f>
        <v>10331.75</v>
      </c>
      <c r="T768" s="19" t="n">
        <f aca="false">C768*R768</f>
        <v>327.08</v>
      </c>
      <c r="U768" s="20" t="n">
        <f aca="false">MAX(0,C768-L768)</f>
        <v>0</v>
      </c>
      <c r="V768" s="17" t="n">
        <f aca="false">U768*Q768</f>
        <v>0</v>
      </c>
      <c r="W768" s="19" t="n">
        <f aca="false">U768*R768</f>
        <v>0</v>
      </c>
      <c r="X768" s="20" t="n">
        <f aca="false">MAX(0,K768-C768)</f>
        <v>48.4836654924555</v>
      </c>
      <c r="Y768" s="17" t="n">
        <f aca="false">F768*PARAMETER!$B$5*Q768</f>
        <v>427105.6625</v>
      </c>
      <c r="Z768" s="21" t="n">
        <f aca="false">SUMIF($Y$2:$Y$3205,"&gt;="&amp;Y768)/SUM($Y$2:$Y$3205)</f>
        <v>0.928453023435459</v>
      </c>
      <c r="AA768" s="16" t="str">
        <f aca="false">IF(Z768&lt;=PARAMETER!$B$7,"A",IF(Z768&lt;=PARAMETER!$B$8,"B","C"))</f>
        <v>B</v>
      </c>
      <c r="AB768" s="22" t="n">
        <f aca="false">G768/F768</f>
        <v>0.357970435477427</v>
      </c>
      <c r="AC768" s="16" t="str">
        <f aca="false">IF(AB768&lt;=PARAMETER!$B$9,"X",IF(AB768&lt;=PARAMETER!$B$10,"Y","Z"))</f>
        <v>Y</v>
      </c>
      <c r="AD768" s="16" t="str">
        <f aca="false">AA768&amp;AC768</f>
        <v>BY</v>
      </c>
      <c r="AE768" s="22" t="n">
        <f aca="false">DATA!I768</f>
        <v>0.59</v>
      </c>
      <c r="AF768" s="18" t="n">
        <f aca="false">DATA!L768</f>
        <v>144</v>
      </c>
      <c r="AG768" s="16" t="str">
        <f aca="false">DATA!K768</f>
        <v>C</v>
      </c>
      <c r="AH768" s="18" t="n">
        <f aca="false">IF(AE768&gt;=PARAMETER!$B$12,1,0)</f>
        <v>0</v>
      </c>
      <c r="AI768" s="18" t="n">
        <f aca="false">IF(AF768&gt;=PARAMETER!$B$13,1,0)</f>
        <v>1</v>
      </c>
      <c r="AJ768" s="18" t="n">
        <f aca="false">IF(AND(AH768=1,AI768=1),1,0)</f>
        <v>0</v>
      </c>
    </row>
    <row r="769" customFormat="false" ht="15" hidden="false" customHeight="false" outlineLevel="0" collapsed="false">
      <c r="A769" s="16" t="str">
        <f aca="false">DATA!A769</f>
        <v>ITM10767</v>
      </c>
      <c r="B769" s="16" t="str">
        <f aca="false">DATA!B769</f>
        <v>Automotive</v>
      </c>
      <c r="C769" s="17" t="n">
        <f aca="false">DATA!C769</f>
        <v>51</v>
      </c>
      <c r="D769" s="17" t="n">
        <f aca="false">DATA!D769</f>
        <v>64</v>
      </c>
      <c r="E769" s="18" t="n">
        <f aca="false">DATA!F769</f>
        <v>9</v>
      </c>
      <c r="F769" s="19" t="n">
        <f aca="false">DATA!G769</f>
        <v>38.86</v>
      </c>
      <c r="G769" s="19" t="n">
        <f aca="false">DATA!H769</f>
        <v>4.58</v>
      </c>
      <c r="H769" s="18" t="n">
        <f aca="false">DATA!E769</f>
        <v>11</v>
      </c>
      <c r="I769" s="20" t="n">
        <f aca="false">F769*E769</f>
        <v>349.74</v>
      </c>
      <c r="J769" s="20" t="n">
        <f aca="false">PARAMETER!$B$4*G769*SQRT(E769)</f>
        <v>22.6002888343132</v>
      </c>
      <c r="K769" s="20" t="n">
        <f aca="false">I769+J769</f>
        <v>372.340288834313</v>
      </c>
      <c r="L769" s="20" t="n">
        <f aca="false">K769+F769*H769</f>
        <v>799.800288834313</v>
      </c>
      <c r="M769" s="16" t="str">
        <f aca="false">IF(C769&lt;=K769,"REORDER",IF(C769&gt;L769,"OVERSTOCK","OK"))</f>
        <v>REORDER</v>
      </c>
      <c r="N769" s="16" t="str">
        <f aca="false">IF(C769&lt;=D769,"REORDER","OK")</f>
        <v>REORDER</v>
      </c>
      <c r="O769" s="18" t="n">
        <f aca="false">IF(D769&lt;I769,1,0)</f>
        <v>1</v>
      </c>
      <c r="P769" s="20" t="n">
        <f aca="false">C769/F769</f>
        <v>1.31240349974267</v>
      </c>
      <c r="Q769" s="19" t="n">
        <f aca="false">DATA!N769</f>
        <v>134.15</v>
      </c>
      <c r="R769" s="19" t="n">
        <f aca="false">DATA!O769</f>
        <v>0.34</v>
      </c>
      <c r="S769" s="17" t="n">
        <f aca="false">C769*Q769</f>
        <v>6841.65</v>
      </c>
      <c r="T769" s="19" t="n">
        <f aca="false">C769*R769</f>
        <v>17.34</v>
      </c>
      <c r="U769" s="20" t="n">
        <f aca="false">MAX(0,C769-L769)</f>
        <v>0</v>
      </c>
      <c r="V769" s="17" t="n">
        <f aca="false">U769*Q769</f>
        <v>0</v>
      </c>
      <c r="W769" s="19" t="n">
        <f aca="false">U769*R769</f>
        <v>0</v>
      </c>
      <c r="X769" s="20" t="n">
        <f aca="false">MAX(0,K769-C769)</f>
        <v>321.340288834313</v>
      </c>
      <c r="Y769" s="17" t="n">
        <f aca="false">F769*PARAMETER!$B$5*Q769</f>
        <v>1902770.185</v>
      </c>
      <c r="Z769" s="21" t="n">
        <f aca="false">SUMIF($Y$2:$Y$3205,"&gt;="&amp;Y769)/SUM($Y$2:$Y$3205)</f>
        <v>0.372030339940862</v>
      </c>
      <c r="AA769" s="16" t="str">
        <f aca="false">IF(Z769&lt;=PARAMETER!$B$7,"A",IF(Z769&lt;=PARAMETER!$B$8,"B","C"))</f>
        <v>A</v>
      </c>
      <c r="AB769" s="22" t="n">
        <f aca="false">G769/F769</f>
        <v>0.117858980957283</v>
      </c>
      <c r="AC769" s="16" t="str">
        <f aca="false">IF(AB769&lt;=PARAMETER!$B$9,"X",IF(AB769&lt;=PARAMETER!$B$10,"Y","Z"))</f>
        <v>X</v>
      </c>
      <c r="AD769" s="16" t="str">
        <f aca="false">AA769&amp;AC769</f>
        <v>AX</v>
      </c>
      <c r="AE769" s="22" t="n">
        <f aca="false">DATA!I769</f>
        <v>0.94</v>
      </c>
      <c r="AF769" s="18" t="n">
        <f aca="false">DATA!L769</f>
        <v>61</v>
      </c>
      <c r="AG769" s="16" t="str">
        <f aca="false">DATA!K769</f>
        <v>A</v>
      </c>
      <c r="AH769" s="18" t="n">
        <f aca="false">IF(AE769&gt;=PARAMETER!$B$12,1,0)</f>
        <v>1</v>
      </c>
      <c r="AI769" s="18" t="n">
        <f aca="false">IF(AF769&gt;=PARAMETER!$B$13,1,0)</f>
        <v>0</v>
      </c>
      <c r="AJ769" s="18" t="n">
        <f aca="false">IF(AND(AH769=1,AI769=1),1,0)</f>
        <v>0</v>
      </c>
    </row>
    <row r="770" customFormat="false" ht="15" hidden="false" customHeight="false" outlineLevel="0" collapsed="false">
      <c r="A770" s="16" t="str">
        <f aca="false">DATA!A770</f>
        <v>ITM10768</v>
      </c>
      <c r="B770" s="16" t="str">
        <f aca="false">DATA!B770</f>
        <v>Automotive</v>
      </c>
      <c r="C770" s="17" t="n">
        <f aca="false">DATA!C770</f>
        <v>462</v>
      </c>
      <c r="D770" s="17" t="n">
        <f aca="false">DATA!D770</f>
        <v>69</v>
      </c>
      <c r="E770" s="18" t="n">
        <f aca="false">DATA!F770</f>
        <v>8</v>
      </c>
      <c r="F770" s="19" t="n">
        <f aca="false">DATA!G770</f>
        <v>9.25</v>
      </c>
      <c r="G770" s="19" t="n">
        <f aca="false">DATA!H770</f>
        <v>5.57</v>
      </c>
      <c r="H770" s="18" t="n">
        <f aca="false">DATA!E770</f>
        <v>14</v>
      </c>
      <c r="I770" s="20" t="n">
        <f aca="false">F770*E770</f>
        <v>74</v>
      </c>
      <c r="J770" s="20" t="n">
        <f aca="false">PARAMETER!$B$4*G770*SQRT(E770)</f>
        <v>25.9135817839163</v>
      </c>
      <c r="K770" s="20" t="n">
        <f aca="false">I770+J770</f>
        <v>99.9135817839163</v>
      </c>
      <c r="L770" s="20" t="n">
        <f aca="false">K770+F770*H770</f>
        <v>229.413581783916</v>
      </c>
      <c r="M770" s="16" t="str">
        <f aca="false">IF(C770&lt;=K770,"REORDER",IF(C770&gt;L770,"OVERSTOCK","OK"))</f>
        <v>OVERSTOCK</v>
      </c>
      <c r="N770" s="16" t="str">
        <f aca="false">IF(C770&lt;=D770,"REORDER","OK")</f>
        <v>OK</v>
      </c>
      <c r="O770" s="18" t="n">
        <f aca="false">IF(D770&lt;I770,1,0)</f>
        <v>1</v>
      </c>
      <c r="P770" s="20" t="n">
        <f aca="false">C770/F770</f>
        <v>49.9459459459459</v>
      </c>
      <c r="Q770" s="19" t="n">
        <f aca="false">DATA!N770</f>
        <v>30.37</v>
      </c>
      <c r="R770" s="19" t="n">
        <f aca="false">DATA!O770</f>
        <v>1.47</v>
      </c>
      <c r="S770" s="17" t="n">
        <f aca="false">C770*Q770</f>
        <v>14030.94</v>
      </c>
      <c r="T770" s="19" t="n">
        <f aca="false">C770*R770</f>
        <v>679.14</v>
      </c>
      <c r="U770" s="20" t="n">
        <f aca="false">MAX(0,C770-L770)</f>
        <v>232.586418216084</v>
      </c>
      <c r="V770" s="17" t="n">
        <f aca="false">U770*Q770</f>
        <v>7063.64952122246</v>
      </c>
      <c r="W770" s="19" t="n">
        <f aca="false">U770*R770</f>
        <v>341.902034777643</v>
      </c>
      <c r="X770" s="20" t="n">
        <f aca="false">MAX(0,K770-C770)</f>
        <v>0</v>
      </c>
      <c r="Y770" s="17" t="n">
        <f aca="false">F770*PARAMETER!$B$5*Q770</f>
        <v>102536.7125</v>
      </c>
      <c r="Z770" s="21" t="n">
        <f aca="false">SUMIF($Y$2:$Y$3205,"&gt;="&amp;Y770)/SUM($Y$2:$Y$3205)</f>
        <v>0.995913503037966</v>
      </c>
      <c r="AA770" s="16" t="str">
        <f aca="false">IF(Z770&lt;=PARAMETER!$B$7,"A",IF(Z770&lt;=PARAMETER!$B$8,"B","C"))</f>
        <v>C</v>
      </c>
      <c r="AB770" s="22" t="n">
        <f aca="false">G770/F770</f>
        <v>0.602162162162162</v>
      </c>
      <c r="AC770" s="16" t="str">
        <f aca="false">IF(AB770&lt;=PARAMETER!$B$9,"X",IF(AB770&lt;=PARAMETER!$B$10,"Y","Z"))</f>
        <v>Z</v>
      </c>
      <c r="AD770" s="16" t="str">
        <f aca="false">AA770&amp;AC770</f>
        <v>CZ</v>
      </c>
      <c r="AE770" s="22" t="n">
        <f aca="false">DATA!I770</f>
        <v>0.28</v>
      </c>
      <c r="AF770" s="18" t="n">
        <f aca="false">DATA!L770</f>
        <v>135</v>
      </c>
      <c r="AG770" s="16" t="str">
        <f aca="false">DATA!K770</f>
        <v>C</v>
      </c>
      <c r="AH770" s="18" t="n">
        <f aca="false">IF(AE770&gt;=PARAMETER!$B$12,1,0)</f>
        <v>0</v>
      </c>
      <c r="AI770" s="18" t="n">
        <f aca="false">IF(AF770&gt;=PARAMETER!$B$13,1,0)</f>
        <v>1</v>
      </c>
      <c r="AJ770" s="18" t="n">
        <f aca="false">IF(AND(AH770=1,AI770=1),1,0)</f>
        <v>0</v>
      </c>
    </row>
    <row r="771" customFormat="false" ht="15" hidden="false" customHeight="false" outlineLevel="0" collapsed="false">
      <c r="A771" s="16" t="str">
        <f aca="false">DATA!A771</f>
        <v>ITM10769</v>
      </c>
      <c r="B771" s="16" t="str">
        <f aca="false">DATA!B771</f>
        <v>Electronics</v>
      </c>
      <c r="C771" s="17" t="n">
        <f aca="false">DATA!C771</f>
        <v>181</v>
      </c>
      <c r="D771" s="17" t="n">
        <f aca="false">DATA!D771</f>
        <v>71</v>
      </c>
      <c r="E771" s="18" t="n">
        <f aca="false">DATA!F771</f>
        <v>5</v>
      </c>
      <c r="F771" s="19" t="n">
        <f aca="false">DATA!G771</f>
        <v>38.61</v>
      </c>
      <c r="G771" s="19" t="n">
        <f aca="false">DATA!H771</f>
        <v>9.58</v>
      </c>
      <c r="H771" s="18" t="n">
        <f aca="false">DATA!E771</f>
        <v>13</v>
      </c>
      <c r="I771" s="20" t="n">
        <f aca="false">F771*E771</f>
        <v>193.05</v>
      </c>
      <c r="J771" s="20" t="n">
        <f aca="false">PARAMETER!$B$4*G771*SQRT(E771)</f>
        <v>35.2352833293875</v>
      </c>
      <c r="K771" s="20" t="n">
        <f aca="false">I771+J771</f>
        <v>228.285283329387</v>
      </c>
      <c r="L771" s="20" t="n">
        <f aca="false">K771+F771*H771</f>
        <v>730.215283329388</v>
      </c>
      <c r="M771" s="16" t="str">
        <f aca="false">IF(C771&lt;=K771,"REORDER",IF(C771&gt;L771,"OVERSTOCK","OK"))</f>
        <v>REORDER</v>
      </c>
      <c r="N771" s="16" t="str">
        <f aca="false">IF(C771&lt;=D771,"REORDER","OK")</f>
        <v>OK</v>
      </c>
      <c r="O771" s="18" t="n">
        <f aca="false">IF(D771&lt;I771,1,0)</f>
        <v>1</v>
      </c>
      <c r="P771" s="20" t="n">
        <f aca="false">C771/F771</f>
        <v>4.68790468790469</v>
      </c>
      <c r="Q771" s="19" t="n">
        <f aca="false">DATA!N771</f>
        <v>157.87</v>
      </c>
      <c r="R771" s="19" t="n">
        <f aca="false">DATA!O771</f>
        <v>0.89</v>
      </c>
      <c r="S771" s="17" t="n">
        <f aca="false">C771*Q771</f>
        <v>28574.47</v>
      </c>
      <c r="T771" s="19" t="n">
        <f aca="false">C771*R771</f>
        <v>161.09</v>
      </c>
      <c r="U771" s="20" t="n">
        <f aca="false">MAX(0,C771-L771)</f>
        <v>0</v>
      </c>
      <c r="V771" s="17" t="n">
        <f aca="false">U771*Q771</f>
        <v>0</v>
      </c>
      <c r="W771" s="19" t="n">
        <f aca="false">U771*R771</f>
        <v>0</v>
      </c>
      <c r="X771" s="20" t="n">
        <f aca="false">MAX(0,K771-C771)</f>
        <v>47.2852833293875</v>
      </c>
      <c r="Y771" s="17" t="n">
        <f aca="false">F771*PARAMETER!$B$5*Q771</f>
        <v>2224806.6555</v>
      </c>
      <c r="Z771" s="21" t="n">
        <f aca="false">SUMIF($Y$2:$Y$3205,"&gt;="&amp;Y771)/SUM($Y$2:$Y$3205)</f>
        <v>0.266911533865616</v>
      </c>
      <c r="AA771" s="16" t="str">
        <f aca="false">IF(Z771&lt;=PARAMETER!$B$7,"A",IF(Z771&lt;=PARAMETER!$B$8,"B","C"))</f>
        <v>A</v>
      </c>
      <c r="AB771" s="22" t="n">
        <f aca="false">G771/F771</f>
        <v>0.248122248122248</v>
      </c>
      <c r="AC771" s="16" t="str">
        <f aca="false">IF(AB771&lt;=PARAMETER!$B$9,"X",IF(AB771&lt;=PARAMETER!$B$10,"Y","Z"))</f>
        <v>X</v>
      </c>
      <c r="AD771" s="16" t="str">
        <f aca="false">AA771&amp;AC771</f>
        <v>AX</v>
      </c>
      <c r="AE771" s="22" t="n">
        <f aca="false">DATA!I771</f>
        <v>0.99</v>
      </c>
      <c r="AF771" s="18" t="n">
        <f aca="false">DATA!L771</f>
        <v>156</v>
      </c>
      <c r="AG771" s="16" t="str">
        <f aca="false">DATA!K771</f>
        <v>C</v>
      </c>
      <c r="AH771" s="18" t="n">
        <f aca="false">IF(AE771&gt;=PARAMETER!$B$12,1,0)</f>
        <v>1</v>
      </c>
      <c r="AI771" s="18" t="n">
        <f aca="false">IF(AF771&gt;=PARAMETER!$B$13,1,0)</f>
        <v>1</v>
      </c>
      <c r="AJ771" s="18" t="n">
        <f aca="false">IF(AND(AH771=1,AI771=1),1,0)</f>
        <v>1</v>
      </c>
    </row>
    <row r="772" customFormat="false" ht="15" hidden="false" customHeight="false" outlineLevel="0" collapsed="false">
      <c r="A772" s="16" t="str">
        <f aca="false">DATA!A772</f>
        <v>ITM10770</v>
      </c>
      <c r="B772" s="16" t="str">
        <f aca="false">DATA!B772</f>
        <v>Automotive</v>
      </c>
      <c r="C772" s="17" t="n">
        <f aca="false">DATA!C772</f>
        <v>274</v>
      </c>
      <c r="D772" s="17" t="n">
        <f aca="false">DATA!D772</f>
        <v>39</v>
      </c>
      <c r="E772" s="18" t="n">
        <f aca="false">DATA!F772</f>
        <v>9</v>
      </c>
      <c r="F772" s="19" t="n">
        <f aca="false">DATA!G772</f>
        <v>37.72</v>
      </c>
      <c r="G772" s="19" t="n">
        <f aca="false">DATA!H772</f>
        <v>3.35</v>
      </c>
      <c r="H772" s="18" t="n">
        <f aca="false">DATA!E772</f>
        <v>14</v>
      </c>
      <c r="I772" s="20" t="n">
        <f aca="false">F772*E772</f>
        <v>339.48</v>
      </c>
      <c r="J772" s="20" t="n">
        <f aca="false">PARAMETER!$B$4*G772*SQRT(E772)</f>
        <v>16.5307789508623</v>
      </c>
      <c r="K772" s="20" t="n">
        <f aca="false">I772+J772</f>
        <v>356.010778950862</v>
      </c>
      <c r="L772" s="20" t="n">
        <f aca="false">K772+F772*H772</f>
        <v>884.090778950862</v>
      </c>
      <c r="M772" s="16" t="str">
        <f aca="false">IF(C772&lt;=K772,"REORDER",IF(C772&gt;L772,"OVERSTOCK","OK"))</f>
        <v>REORDER</v>
      </c>
      <c r="N772" s="16" t="str">
        <f aca="false">IF(C772&lt;=D772,"REORDER","OK")</f>
        <v>OK</v>
      </c>
      <c r="O772" s="18" t="n">
        <f aca="false">IF(D772&lt;I772,1,0)</f>
        <v>1</v>
      </c>
      <c r="P772" s="20" t="n">
        <f aca="false">C772/F772</f>
        <v>7.26405090137858</v>
      </c>
      <c r="Q772" s="19" t="n">
        <f aca="false">DATA!N772</f>
        <v>21.07</v>
      </c>
      <c r="R772" s="19" t="n">
        <f aca="false">DATA!O772</f>
        <v>1.62</v>
      </c>
      <c r="S772" s="17" t="n">
        <f aca="false">C772*Q772</f>
        <v>5773.18</v>
      </c>
      <c r="T772" s="19" t="n">
        <f aca="false">C772*R772</f>
        <v>443.88</v>
      </c>
      <c r="U772" s="20" t="n">
        <f aca="false">MAX(0,C772-L772)</f>
        <v>0</v>
      </c>
      <c r="V772" s="17" t="n">
        <f aca="false">U772*Q772</f>
        <v>0</v>
      </c>
      <c r="W772" s="19" t="n">
        <f aca="false">U772*R772</f>
        <v>0</v>
      </c>
      <c r="X772" s="20" t="n">
        <f aca="false">MAX(0,K772-C772)</f>
        <v>82.0107789508623</v>
      </c>
      <c r="Y772" s="17" t="n">
        <f aca="false">F772*PARAMETER!$B$5*Q772</f>
        <v>290087.546</v>
      </c>
      <c r="Z772" s="21" t="n">
        <f aca="false">SUMIF($Y$2:$Y$3205,"&gt;="&amp;Y772)/SUM($Y$2:$Y$3205)</f>
        <v>0.962295394656786</v>
      </c>
      <c r="AA772" s="16" t="str">
        <f aca="false">IF(Z772&lt;=PARAMETER!$B$7,"A",IF(Z772&lt;=PARAMETER!$B$8,"B","C"))</f>
        <v>C</v>
      </c>
      <c r="AB772" s="22" t="n">
        <f aca="false">G772/F772</f>
        <v>0.0888123011664899</v>
      </c>
      <c r="AC772" s="16" t="str">
        <f aca="false">IF(AB772&lt;=PARAMETER!$B$9,"X",IF(AB772&lt;=PARAMETER!$B$10,"Y","Z"))</f>
        <v>X</v>
      </c>
      <c r="AD772" s="16" t="str">
        <f aca="false">AA772&amp;AC772</f>
        <v>CX</v>
      </c>
      <c r="AE772" s="22" t="n">
        <f aca="false">DATA!I772</f>
        <v>0.37</v>
      </c>
      <c r="AF772" s="18" t="n">
        <f aca="false">DATA!L772</f>
        <v>82</v>
      </c>
      <c r="AG772" s="16" t="str">
        <f aca="false">DATA!K772</f>
        <v>A</v>
      </c>
      <c r="AH772" s="18" t="n">
        <f aca="false">IF(AE772&gt;=PARAMETER!$B$12,1,0)</f>
        <v>0</v>
      </c>
      <c r="AI772" s="18" t="n">
        <f aca="false">IF(AF772&gt;=PARAMETER!$B$13,1,0)</f>
        <v>0</v>
      </c>
      <c r="AJ772" s="18" t="n">
        <f aca="false">IF(AND(AH772=1,AI772=1),1,0)</f>
        <v>0</v>
      </c>
    </row>
    <row r="773" customFormat="false" ht="15" hidden="false" customHeight="false" outlineLevel="0" collapsed="false">
      <c r="A773" s="16" t="str">
        <f aca="false">DATA!A773</f>
        <v>ITM10771</v>
      </c>
      <c r="B773" s="16" t="str">
        <f aca="false">DATA!B773</f>
        <v>Electronics</v>
      </c>
      <c r="C773" s="17" t="n">
        <f aca="false">DATA!C773</f>
        <v>273</v>
      </c>
      <c r="D773" s="17" t="n">
        <f aca="false">DATA!D773</f>
        <v>31</v>
      </c>
      <c r="E773" s="18" t="n">
        <f aca="false">DATA!F773</f>
        <v>9</v>
      </c>
      <c r="F773" s="19" t="n">
        <f aca="false">DATA!G773</f>
        <v>27.43</v>
      </c>
      <c r="G773" s="19" t="n">
        <f aca="false">DATA!H773</f>
        <v>3.25</v>
      </c>
      <c r="H773" s="18" t="n">
        <f aca="false">DATA!E773</f>
        <v>4</v>
      </c>
      <c r="I773" s="20" t="n">
        <f aca="false">F773*E773</f>
        <v>246.87</v>
      </c>
      <c r="J773" s="20" t="n">
        <f aca="false">PARAMETER!$B$4*G773*SQRT(E773)</f>
        <v>16.0373228627768</v>
      </c>
      <c r="K773" s="20" t="n">
        <f aca="false">I773+J773</f>
        <v>262.907322862777</v>
      </c>
      <c r="L773" s="20" t="n">
        <f aca="false">K773+F773*H773</f>
        <v>372.627322862777</v>
      </c>
      <c r="M773" s="16" t="str">
        <f aca="false">IF(C773&lt;=K773,"REORDER",IF(C773&gt;L773,"OVERSTOCK","OK"))</f>
        <v>OK</v>
      </c>
      <c r="N773" s="16" t="str">
        <f aca="false">IF(C773&lt;=D773,"REORDER","OK")</f>
        <v>OK</v>
      </c>
      <c r="O773" s="18" t="n">
        <f aca="false">IF(D773&lt;I773,1,0)</f>
        <v>1</v>
      </c>
      <c r="P773" s="20" t="n">
        <f aca="false">C773/F773</f>
        <v>9.95260663507109</v>
      </c>
      <c r="Q773" s="19" t="n">
        <f aca="false">DATA!N773</f>
        <v>30.98</v>
      </c>
      <c r="R773" s="19" t="n">
        <f aca="false">DATA!O773</f>
        <v>1.24</v>
      </c>
      <c r="S773" s="17" t="n">
        <f aca="false">C773*Q773</f>
        <v>8457.54</v>
      </c>
      <c r="T773" s="19" t="n">
        <f aca="false">C773*R773</f>
        <v>338.52</v>
      </c>
      <c r="U773" s="20" t="n">
        <f aca="false">MAX(0,C773-L773)</f>
        <v>0</v>
      </c>
      <c r="V773" s="17" t="n">
        <f aca="false">U773*Q773</f>
        <v>0</v>
      </c>
      <c r="W773" s="19" t="n">
        <f aca="false">U773*R773</f>
        <v>0</v>
      </c>
      <c r="X773" s="20" t="n">
        <f aca="false">MAX(0,K773-C773)</f>
        <v>0</v>
      </c>
      <c r="Y773" s="17" t="n">
        <f aca="false">F773*PARAMETER!$B$5*Q773</f>
        <v>310170.211</v>
      </c>
      <c r="Z773" s="21" t="n">
        <f aca="false">SUMIF($Y$2:$Y$3205,"&gt;="&amp;Y773)/SUM($Y$2:$Y$3205)</f>
        <v>0.957884910290052</v>
      </c>
      <c r="AA773" s="16" t="str">
        <f aca="false">IF(Z773&lt;=PARAMETER!$B$7,"A",IF(Z773&lt;=PARAMETER!$B$8,"B","C"))</f>
        <v>C</v>
      </c>
      <c r="AB773" s="22" t="n">
        <f aca="false">G773/F773</f>
        <v>0.118483412322275</v>
      </c>
      <c r="AC773" s="16" t="str">
        <f aca="false">IF(AB773&lt;=PARAMETER!$B$9,"X",IF(AB773&lt;=PARAMETER!$B$10,"Y","Z"))</f>
        <v>X</v>
      </c>
      <c r="AD773" s="16" t="str">
        <f aca="false">AA773&amp;AC773</f>
        <v>CX</v>
      </c>
      <c r="AE773" s="22" t="n">
        <f aca="false">DATA!I773</f>
        <v>0.68</v>
      </c>
      <c r="AF773" s="18" t="n">
        <f aca="false">DATA!L773</f>
        <v>149</v>
      </c>
      <c r="AG773" s="16" t="str">
        <f aca="false">DATA!K773</f>
        <v>D</v>
      </c>
      <c r="AH773" s="18" t="n">
        <f aca="false">IF(AE773&gt;=PARAMETER!$B$12,1,0)</f>
        <v>0</v>
      </c>
      <c r="AI773" s="18" t="n">
        <f aca="false">IF(AF773&gt;=PARAMETER!$B$13,1,0)</f>
        <v>1</v>
      </c>
      <c r="AJ773" s="18" t="n">
        <f aca="false">IF(AND(AH773=1,AI773=1),1,0)</f>
        <v>0</v>
      </c>
    </row>
    <row r="774" customFormat="false" ht="15" hidden="false" customHeight="false" outlineLevel="0" collapsed="false">
      <c r="A774" s="16" t="str">
        <f aca="false">DATA!A774</f>
        <v>ITM10772</v>
      </c>
      <c r="B774" s="16" t="str">
        <f aca="false">DATA!B774</f>
        <v>Pharma</v>
      </c>
      <c r="C774" s="17" t="n">
        <f aca="false">DATA!C774</f>
        <v>28</v>
      </c>
      <c r="D774" s="17" t="n">
        <f aca="false">DATA!D774</f>
        <v>84</v>
      </c>
      <c r="E774" s="18" t="n">
        <f aca="false">DATA!F774</f>
        <v>9</v>
      </c>
      <c r="F774" s="19" t="n">
        <f aca="false">DATA!G774</f>
        <v>43.43</v>
      </c>
      <c r="G774" s="19" t="n">
        <f aca="false">DATA!H774</f>
        <v>8.1</v>
      </c>
      <c r="H774" s="18" t="n">
        <f aca="false">DATA!E774</f>
        <v>14</v>
      </c>
      <c r="I774" s="20" t="n">
        <f aca="false">F774*E774</f>
        <v>390.87</v>
      </c>
      <c r="J774" s="20" t="n">
        <f aca="false">PARAMETER!$B$4*G774*SQRT(E774)</f>
        <v>39.9699431349208</v>
      </c>
      <c r="K774" s="20" t="n">
        <f aca="false">I774+J774</f>
        <v>430.839943134921</v>
      </c>
      <c r="L774" s="20" t="n">
        <f aca="false">K774+F774*H774</f>
        <v>1038.85994313492</v>
      </c>
      <c r="M774" s="16" t="str">
        <f aca="false">IF(C774&lt;=K774,"REORDER",IF(C774&gt;L774,"OVERSTOCK","OK"))</f>
        <v>REORDER</v>
      </c>
      <c r="N774" s="16" t="str">
        <f aca="false">IF(C774&lt;=D774,"REORDER","OK")</f>
        <v>REORDER</v>
      </c>
      <c r="O774" s="18" t="n">
        <f aca="false">IF(D774&lt;I774,1,0)</f>
        <v>1</v>
      </c>
      <c r="P774" s="20" t="n">
        <f aca="false">C774/F774</f>
        <v>0.644715634354133</v>
      </c>
      <c r="Q774" s="19" t="n">
        <f aca="false">DATA!N774</f>
        <v>92.55</v>
      </c>
      <c r="R774" s="19" t="n">
        <f aca="false">DATA!O774</f>
        <v>0.77</v>
      </c>
      <c r="S774" s="17" t="n">
        <f aca="false">C774*Q774</f>
        <v>2591.4</v>
      </c>
      <c r="T774" s="19" t="n">
        <f aca="false">C774*R774</f>
        <v>21.56</v>
      </c>
      <c r="U774" s="20" t="n">
        <f aca="false">MAX(0,C774-L774)</f>
        <v>0</v>
      </c>
      <c r="V774" s="17" t="n">
        <f aca="false">U774*Q774</f>
        <v>0</v>
      </c>
      <c r="W774" s="19" t="n">
        <f aca="false">U774*R774</f>
        <v>0</v>
      </c>
      <c r="X774" s="20" t="n">
        <f aca="false">MAX(0,K774-C774)</f>
        <v>402.839943134921</v>
      </c>
      <c r="Y774" s="17" t="n">
        <f aca="false">F774*PARAMETER!$B$5*Q774</f>
        <v>1467097.9725</v>
      </c>
      <c r="Z774" s="21" t="n">
        <f aca="false">SUMIF($Y$2:$Y$3205,"&gt;="&amp;Y774)/SUM($Y$2:$Y$3205)</f>
        <v>0.539021278460424</v>
      </c>
      <c r="AA774" s="16" t="str">
        <f aca="false">IF(Z774&lt;=PARAMETER!$B$7,"A",IF(Z774&lt;=PARAMETER!$B$8,"B","C"))</f>
        <v>A</v>
      </c>
      <c r="AB774" s="22" t="n">
        <f aca="false">G774/F774</f>
        <v>0.186507022795303</v>
      </c>
      <c r="AC774" s="16" t="str">
        <f aca="false">IF(AB774&lt;=PARAMETER!$B$9,"X",IF(AB774&lt;=PARAMETER!$B$10,"Y","Z"))</f>
        <v>X</v>
      </c>
      <c r="AD774" s="16" t="str">
        <f aca="false">AA774&amp;AC774</f>
        <v>AX</v>
      </c>
      <c r="AE774" s="22" t="n">
        <f aca="false">DATA!I774</f>
        <v>0.55</v>
      </c>
      <c r="AF774" s="18" t="n">
        <f aca="false">DATA!L774</f>
        <v>103</v>
      </c>
      <c r="AG774" s="16" t="str">
        <f aca="false">DATA!K774</f>
        <v>C</v>
      </c>
      <c r="AH774" s="18" t="n">
        <f aca="false">IF(AE774&gt;=PARAMETER!$B$12,1,0)</f>
        <v>0</v>
      </c>
      <c r="AI774" s="18" t="n">
        <f aca="false">IF(AF774&gt;=PARAMETER!$B$13,1,0)</f>
        <v>1</v>
      </c>
      <c r="AJ774" s="18" t="n">
        <f aca="false">IF(AND(AH774=1,AI774=1),1,0)</f>
        <v>0</v>
      </c>
    </row>
    <row r="775" customFormat="false" ht="15" hidden="false" customHeight="false" outlineLevel="0" collapsed="false">
      <c r="A775" s="16" t="str">
        <f aca="false">DATA!A775</f>
        <v>ITM10773</v>
      </c>
      <c r="B775" s="16" t="str">
        <f aca="false">DATA!B775</f>
        <v>Apparel</v>
      </c>
      <c r="C775" s="17" t="n">
        <f aca="false">DATA!C775</f>
        <v>484</v>
      </c>
      <c r="D775" s="17" t="n">
        <f aca="false">DATA!D775</f>
        <v>93</v>
      </c>
      <c r="E775" s="18" t="n">
        <f aca="false">DATA!F775</f>
        <v>8</v>
      </c>
      <c r="F775" s="19" t="n">
        <f aca="false">DATA!G775</f>
        <v>7.48</v>
      </c>
      <c r="G775" s="19" t="n">
        <f aca="false">DATA!H775</f>
        <v>3.14</v>
      </c>
      <c r="H775" s="18" t="n">
        <f aca="false">DATA!E775</f>
        <v>7</v>
      </c>
      <c r="I775" s="20" t="n">
        <f aca="false">F775*E775</f>
        <v>59.84</v>
      </c>
      <c r="J775" s="20" t="n">
        <f aca="false">PARAMETER!$B$4*G775*SQRT(E775)</f>
        <v>14.608374650179</v>
      </c>
      <c r="K775" s="20" t="n">
        <f aca="false">I775+J775</f>
        <v>74.448374650179</v>
      </c>
      <c r="L775" s="20" t="n">
        <f aca="false">K775+F775*H775</f>
        <v>126.808374650179</v>
      </c>
      <c r="M775" s="16" t="str">
        <f aca="false">IF(C775&lt;=K775,"REORDER",IF(C775&gt;L775,"OVERSTOCK","OK"))</f>
        <v>OVERSTOCK</v>
      </c>
      <c r="N775" s="16" t="str">
        <f aca="false">IF(C775&lt;=D775,"REORDER","OK")</f>
        <v>OK</v>
      </c>
      <c r="O775" s="18" t="n">
        <f aca="false">IF(D775&lt;I775,1,0)</f>
        <v>0</v>
      </c>
      <c r="P775" s="20" t="n">
        <f aca="false">C775/F775</f>
        <v>64.7058823529412</v>
      </c>
      <c r="Q775" s="19" t="n">
        <f aca="false">DATA!N775</f>
        <v>82.04</v>
      </c>
      <c r="R775" s="19" t="n">
        <f aca="false">DATA!O775</f>
        <v>0.48</v>
      </c>
      <c r="S775" s="17" t="n">
        <f aca="false">C775*Q775</f>
        <v>39707.36</v>
      </c>
      <c r="T775" s="19" t="n">
        <f aca="false">C775*R775</f>
        <v>232.32</v>
      </c>
      <c r="U775" s="20" t="n">
        <f aca="false">MAX(0,C775-L775)</f>
        <v>357.191625349821</v>
      </c>
      <c r="V775" s="17" t="n">
        <f aca="false">U775*Q775</f>
        <v>29304.0009436993</v>
      </c>
      <c r="W775" s="19" t="n">
        <f aca="false">U775*R775</f>
        <v>171.451980167914</v>
      </c>
      <c r="X775" s="20" t="n">
        <f aca="false">MAX(0,K775-C775)</f>
        <v>0</v>
      </c>
      <c r="Y775" s="17" t="n">
        <f aca="false">F775*PARAMETER!$B$5*Q775</f>
        <v>223985.608</v>
      </c>
      <c r="Z775" s="21" t="n">
        <f aca="false">SUMIF($Y$2:$Y$3205,"&gt;="&amp;Y775)/SUM($Y$2:$Y$3205)</f>
        <v>0.978174513683984</v>
      </c>
      <c r="AA775" s="16" t="str">
        <f aca="false">IF(Z775&lt;=PARAMETER!$B$7,"A",IF(Z775&lt;=PARAMETER!$B$8,"B","C"))</f>
        <v>C</v>
      </c>
      <c r="AB775" s="22" t="n">
        <f aca="false">G775/F775</f>
        <v>0.419786096256685</v>
      </c>
      <c r="AC775" s="16" t="str">
        <f aca="false">IF(AB775&lt;=PARAMETER!$B$9,"X",IF(AB775&lt;=PARAMETER!$B$10,"Y","Z"))</f>
        <v>Y</v>
      </c>
      <c r="AD775" s="16" t="str">
        <f aca="false">AA775&amp;AC775</f>
        <v>CY</v>
      </c>
      <c r="AE775" s="22" t="n">
        <f aca="false">DATA!I775</f>
        <v>0.42</v>
      </c>
      <c r="AF775" s="18" t="n">
        <f aca="false">DATA!L775</f>
        <v>11</v>
      </c>
      <c r="AG775" s="16" t="str">
        <f aca="false">DATA!K775</f>
        <v>C</v>
      </c>
      <c r="AH775" s="18" t="n">
        <f aca="false">IF(AE775&gt;=PARAMETER!$B$12,1,0)</f>
        <v>0</v>
      </c>
      <c r="AI775" s="18" t="n">
        <f aca="false">IF(AF775&gt;=PARAMETER!$B$13,1,0)</f>
        <v>0</v>
      </c>
      <c r="AJ775" s="18" t="n">
        <f aca="false">IF(AND(AH775=1,AI775=1),1,0)</f>
        <v>0</v>
      </c>
    </row>
    <row r="776" customFormat="false" ht="15" hidden="false" customHeight="false" outlineLevel="0" collapsed="false">
      <c r="A776" s="16" t="str">
        <f aca="false">DATA!A776</f>
        <v>ITM10774</v>
      </c>
      <c r="B776" s="16" t="str">
        <f aca="false">DATA!B776</f>
        <v>Apparel</v>
      </c>
      <c r="C776" s="17" t="n">
        <f aca="false">DATA!C776</f>
        <v>158</v>
      </c>
      <c r="D776" s="17" t="n">
        <f aca="false">DATA!D776</f>
        <v>38</v>
      </c>
      <c r="E776" s="18" t="n">
        <f aca="false">DATA!F776</f>
        <v>7</v>
      </c>
      <c r="F776" s="19" t="n">
        <f aca="false">DATA!G776</f>
        <v>30.18</v>
      </c>
      <c r="G776" s="19" t="n">
        <f aca="false">DATA!H776</f>
        <v>8.4</v>
      </c>
      <c r="H776" s="18" t="n">
        <f aca="false">DATA!E776</f>
        <v>6</v>
      </c>
      <c r="I776" s="20" t="n">
        <f aca="false">F776*E776</f>
        <v>211.26</v>
      </c>
      <c r="J776" s="20" t="n">
        <f aca="false">PARAMETER!$B$4*G776*SQRT(E776)</f>
        <v>36.5557385761361</v>
      </c>
      <c r="K776" s="20" t="n">
        <f aca="false">I776+J776</f>
        <v>247.815738576136</v>
      </c>
      <c r="L776" s="20" t="n">
        <f aca="false">K776+F776*H776</f>
        <v>428.895738576136</v>
      </c>
      <c r="M776" s="16" t="str">
        <f aca="false">IF(C776&lt;=K776,"REORDER",IF(C776&gt;L776,"OVERSTOCK","OK"))</f>
        <v>REORDER</v>
      </c>
      <c r="N776" s="16" t="str">
        <f aca="false">IF(C776&lt;=D776,"REORDER","OK")</f>
        <v>OK</v>
      </c>
      <c r="O776" s="18" t="n">
        <f aca="false">IF(D776&lt;I776,1,0)</f>
        <v>1</v>
      </c>
      <c r="P776" s="20" t="n">
        <f aca="false">C776/F776</f>
        <v>5.23525513585156</v>
      </c>
      <c r="Q776" s="19" t="n">
        <f aca="false">DATA!N776</f>
        <v>198.04</v>
      </c>
      <c r="R776" s="19" t="n">
        <f aca="false">DATA!O776</f>
        <v>1.65</v>
      </c>
      <c r="S776" s="17" t="n">
        <f aca="false">C776*Q776</f>
        <v>31290.32</v>
      </c>
      <c r="T776" s="19" t="n">
        <f aca="false">C776*R776</f>
        <v>260.7</v>
      </c>
      <c r="U776" s="20" t="n">
        <f aca="false">MAX(0,C776-L776)</f>
        <v>0</v>
      </c>
      <c r="V776" s="17" t="n">
        <f aca="false">U776*Q776</f>
        <v>0</v>
      </c>
      <c r="W776" s="19" t="n">
        <f aca="false">U776*R776</f>
        <v>0</v>
      </c>
      <c r="X776" s="20" t="n">
        <f aca="false">MAX(0,K776-C776)</f>
        <v>89.8157385761361</v>
      </c>
      <c r="Y776" s="17" t="n">
        <f aca="false">F776*PARAMETER!$B$5*Q776</f>
        <v>2181549.228</v>
      </c>
      <c r="Z776" s="21" t="n">
        <f aca="false">SUMIF($Y$2:$Y$3205,"&gt;="&amp;Y776)/SUM($Y$2:$Y$3205)</f>
        <v>0.277433311789928</v>
      </c>
      <c r="AA776" s="16" t="str">
        <f aca="false">IF(Z776&lt;=PARAMETER!$B$7,"A",IF(Z776&lt;=PARAMETER!$B$8,"B","C"))</f>
        <v>A</v>
      </c>
      <c r="AB776" s="22" t="n">
        <f aca="false">G776/F776</f>
        <v>0.278330019880716</v>
      </c>
      <c r="AC776" s="16" t="str">
        <f aca="false">IF(AB776&lt;=PARAMETER!$B$9,"X",IF(AB776&lt;=PARAMETER!$B$10,"Y","Z"))</f>
        <v>Y</v>
      </c>
      <c r="AD776" s="16" t="str">
        <f aca="false">AA776&amp;AC776</f>
        <v>AY</v>
      </c>
      <c r="AE776" s="22" t="n">
        <f aca="false">DATA!I776</f>
        <v>0.23</v>
      </c>
      <c r="AF776" s="18" t="n">
        <f aca="false">DATA!L776</f>
        <v>26</v>
      </c>
      <c r="AG776" s="16" t="str">
        <f aca="false">DATA!K776</f>
        <v>D</v>
      </c>
      <c r="AH776" s="18" t="n">
        <f aca="false">IF(AE776&gt;=PARAMETER!$B$12,1,0)</f>
        <v>0</v>
      </c>
      <c r="AI776" s="18" t="n">
        <f aca="false">IF(AF776&gt;=PARAMETER!$B$13,1,0)</f>
        <v>0</v>
      </c>
      <c r="AJ776" s="18" t="n">
        <f aca="false">IF(AND(AH776=1,AI776=1),1,0)</f>
        <v>0</v>
      </c>
    </row>
    <row r="777" customFormat="false" ht="15" hidden="false" customHeight="false" outlineLevel="0" collapsed="false">
      <c r="A777" s="16" t="str">
        <f aca="false">DATA!A777</f>
        <v>ITM10775</v>
      </c>
      <c r="B777" s="16" t="str">
        <f aca="false">DATA!B777</f>
        <v>Electronics</v>
      </c>
      <c r="C777" s="17" t="n">
        <f aca="false">DATA!C777</f>
        <v>499</v>
      </c>
      <c r="D777" s="17" t="n">
        <f aca="false">DATA!D777</f>
        <v>50</v>
      </c>
      <c r="E777" s="18" t="n">
        <f aca="false">DATA!F777</f>
        <v>3</v>
      </c>
      <c r="F777" s="19" t="n">
        <f aca="false">DATA!G777</f>
        <v>23.02</v>
      </c>
      <c r="G777" s="19" t="n">
        <f aca="false">DATA!H777</f>
        <v>1.41</v>
      </c>
      <c r="H777" s="18" t="n">
        <f aca="false">DATA!E777</f>
        <v>11</v>
      </c>
      <c r="I777" s="20" t="n">
        <f aca="false">F777*E777</f>
        <v>69.06</v>
      </c>
      <c r="J777" s="20" t="n">
        <f aca="false">PARAMETER!$B$4*G777*SQRT(E777)</f>
        <v>4.01704777458039</v>
      </c>
      <c r="K777" s="20" t="n">
        <f aca="false">I777+J777</f>
        <v>73.0770477745804</v>
      </c>
      <c r="L777" s="20" t="n">
        <f aca="false">K777+F777*H777</f>
        <v>326.29704777458</v>
      </c>
      <c r="M777" s="16" t="str">
        <f aca="false">IF(C777&lt;=K777,"REORDER",IF(C777&gt;L777,"OVERSTOCK","OK"))</f>
        <v>OVERSTOCK</v>
      </c>
      <c r="N777" s="16" t="str">
        <f aca="false">IF(C777&lt;=D777,"REORDER","OK")</f>
        <v>OK</v>
      </c>
      <c r="O777" s="18" t="n">
        <f aca="false">IF(D777&lt;I777,1,0)</f>
        <v>1</v>
      </c>
      <c r="P777" s="20" t="n">
        <f aca="false">C777/F777</f>
        <v>21.6768027801911</v>
      </c>
      <c r="Q777" s="19" t="n">
        <f aca="false">DATA!N777</f>
        <v>193.7</v>
      </c>
      <c r="R777" s="19" t="n">
        <f aca="false">DATA!O777</f>
        <v>1.16</v>
      </c>
      <c r="S777" s="17" t="n">
        <f aca="false">C777*Q777</f>
        <v>96656.3</v>
      </c>
      <c r="T777" s="19" t="n">
        <f aca="false">C777*R777</f>
        <v>578.84</v>
      </c>
      <c r="U777" s="20" t="n">
        <f aca="false">MAX(0,C777-L777)</f>
        <v>172.70295222542</v>
      </c>
      <c r="V777" s="17" t="n">
        <f aca="false">U777*Q777</f>
        <v>33452.5618460638</v>
      </c>
      <c r="W777" s="19" t="n">
        <f aca="false">U777*R777</f>
        <v>200.335424581487</v>
      </c>
      <c r="X777" s="20" t="n">
        <f aca="false">MAX(0,K777-C777)</f>
        <v>0</v>
      </c>
      <c r="Y777" s="17" t="n">
        <f aca="false">F777*PARAMETER!$B$5*Q777</f>
        <v>1627525.51</v>
      </c>
      <c r="Z777" s="21" t="n">
        <f aca="false">SUMIF($Y$2:$Y$3205,"&gt;="&amp;Y777)/SUM($Y$2:$Y$3205)</f>
        <v>0.475091719699025</v>
      </c>
      <c r="AA777" s="16" t="str">
        <f aca="false">IF(Z777&lt;=PARAMETER!$B$7,"A",IF(Z777&lt;=PARAMETER!$B$8,"B","C"))</f>
        <v>A</v>
      </c>
      <c r="AB777" s="22" t="n">
        <f aca="false">G777/F777</f>
        <v>0.0612510860121633</v>
      </c>
      <c r="AC777" s="16" t="str">
        <f aca="false">IF(AB777&lt;=PARAMETER!$B$9,"X",IF(AB777&lt;=PARAMETER!$B$10,"Y","Z"))</f>
        <v>X</v>
      </c>
      <c r="AD777" s="16" t="str">
        <f aca="false">AA777&amp;AC777</f>
        <v>AX</v>
      </c>
      <c r="AE777" s="22" t="n">
        <f aca="false">DATA!I777</f>
        <v>0.22</v>
      </c>
      <c r="AF777" s="18" t="n">
        <f aca="false">DATA!L777</f>
        <v>134</v>
      </c>
      <c r="AG777" s="16" t="str">
        <f aca="false">DATA!K777</f>
        <v>B</v>
      </c>
      <c r="AH777" s="18" t="n">
        <f aca="false">IF(AE777&gt;=PARAMETER!$B$12,1,0)</f>
        <v>0</v>
      </c>
      <c r="AI777" s="18" t="n">
        <f aca="false">IF(AF777&gt;=PARAMETER!$B$13,1,0)</f>
        <v>1</v>
      </c>
      <c r="AJ777" s="18" t="n">
        <f aca="false">IF(AND(AH777=1,AI777=1),1,0)</f>
        <v>0</v>
      </c>
    </row>
    <row r="778" customFormat="false" ht="15" hidden="false" customHeight="false" outlineLevel="0" collapsed="false">
      <c r="A778" s="16" t="str">
        <f aca="false">DATA!A778</f>
        <v>ITM10776</v>
      </c>
      <c r="B778" s="16" t="str">
        <f aca="false">DATA!B778</f>
        <v>Apparel</v>
      </c>
      <c r="C778" s="17" t="n">
        <f aca="false">DATA!C778</f>
        <v>29</v>
      </c>
      <c r="D778" s="17" t="n">
        <f aca="false">DATA!D778</f>
        <v>51</v>
      </c>
      <c r="E778" s="18" t="n">
        <f aca="false">DATA!F778</f>
        <v>7</v>
      </c>
      <c r="F778" s="19" t="n">
        <f aca="false">DATA!G778</f>
        <v>21.69</v>
      </c>
      <c r="G778" s="19" t="n">
        <f aca="false">DATA!H778</f>
        <v>1.56</v>
      </c>
      <c r="H778" s="18" t="n">
        <f aca="false">DATA!E778</f>
        <v>14</v>
      </c>
      <c r="I778" s="20" t="n">
        <f aca="false">F778*E778</f>
        <v>151.83</v>
      </c>
      <c r="J778" s="20" t="n">
        <f aca="false">PARAMETER!$B$4*G778*SQRT(E778)</f>
        <v>6.78892287842528</v>
      </c>
      <c r="K778" s="20" t="n">
        <f aca="false">I778+J778</f>
        <v>158.618922878425</v>
      </c>
      <c r="L778" s="20" t="n">
        <f aca="false">K778+F778*H778</f>
        <v>462.278922878425</v>
      </c>
      <c r="M778" s="16" t="str">
        <f aca="false">IF(C778&lt;=K778,"REORDER",IF(C778&gt;L778,"OVERSTOCK","OK"))</f>
        <v>REORDER</v>
      </c>
      <c r="N778" s="16" t="str">
        <f aca="false">IF(C778&lt;=D778,"REORDER","OK")</f>
        <v>REORDER</v>
      </c>
      <c r="O778" s="18" t="n">
        <f aca="false">IF(D778&lt;I778,1,0)</f>
        <v>1</v>
      </c>
      <c r="P778" s="20" t="n">
        <f aca="false">C778/F778</f>
        <v>1.33702166897188</v>
      </c>
      <c r="Q778" s="19" t="n">
        <f aca="false">DATA!N778</f>
        <v>46.04</v>
      </c>
      <c r="R778" s="19" t="n">
        <f aca="false">DATA!O778</f>
        <v>1.98</v>
      </c>
      <c r="S778" s="17" t="n">
        <f aca="false">C778*Q778</f>
        <v>1335.16</v>
      </c>
      <c r="T778" s="19" t="n">
        <f aca="false">C778*R778</f>
        <v>57.42</v>
      </c>
      <c r="U778" s="20" t="n">
        <f aca="false">MAX(0,C778-L778)</f>
        <v>0</v>
      </c>
      <c r="V778" s="17" t="n">
        <f aca="false">U778*Q778</f>
        <v>0</v>
      </c>
      <c r="W778" s="19" t="n">
        <f aca="false">U778*R778</f>
        <v>0</v>
      </c>
      <c r="X778" s="20" t="n">
        <f aca="false">MAX(0,K778-C778)</f>
        <v>129.618922878425</v>
      </c>
      <c r="Y778" s="17" t="n">
        <f aca="false">F778*PARAMETER!$B$5*Q778</f>
        <v>364491.774</v>
      </c>
      <c r="Z778" s="21" t="n">
        <f aca="false">SUMIF($Y$2:$Y$3205,"&gt;="&amp;Y778)/SUM($Y$2:$Y$3205)</f>
        <v>0.944011706166953</v>
      </c>
      <c r="AA778" s="16" t="str">
        <f aca="false">IF(Z778&lt;=PARAMETER!$B$7,"A",IF(Z778&lt;=PARAMETER!$B$8,"B","C"))</f>
        <v>B</v>
      </c>
      <c r="AB778" s="22" t="n">
        <f aca="false">G778/F778</f>
        <v>0.0719225449515906</v>
      </c>
      <c r="AC778" s="16" t="str">
        <f aca="false">IF(AB778&lt;=PARAMETER!$B$9,"X",IF(AB778&lt;=PARAMETER!$B$10,"Y","Z"))</f>
        <v>X</v>
      </c>
      <c r="AD778" s="16" t="str">
        <f aca="false">AA778&amp;AC778</f>
        <v>BX</v>
      </c>
      <c r="AE778" s="22" t="n">
        <f aca="false">DATA!I778</f>
        <v>0.74</v>
      </c>
      <c r="AF778" s="18" t="n">
        <f aca="false">DATA!L778</f>
        <v>140</v>
      </c>
      <c r="AG778" s="16" t="str">
        <f aca="false">DATA!K778</f>
        <v>A</v>
      </c>
      <c r="AH778" s="18" t="n">
        <f aca="false">IF(AE778&gt;=PARAMETER!$B$12,1,0)</f>
        <v>0</v>
      </c>
      <c r="AI778" s="18" t="n">
        <f aca="false">IF(AF778&gt;=PARAMETER!$B$13,1,0)</f>
        <v>1</v>
      </c>
      <c r="AJ778" s="18" t="n">
        <f aca="false">IF(AND(AH778=1,AI778=1),1,0)</f>
        <v>0</v>
      </c>
    </row>
    <row r="779" customFormat="false" ht="15" hidden="false" customHeight="false" outlineLevel="0" collapsed="false">
      <c r="A779" s="16" t="str">
        <f aca="false">DATA!A779</f>
        <v>ITM10777</v>
      </c>
      <c r="B779" s="16" t="str">
        <f aca="false">DATA!B779</f>
        <v>Automotive</v>
      </c>
      <c r="C779" s="17" t="n">
        <f aca="false">DATA!C779</f>
        <v>233</v>
      </c>
      <c r="D779" s="17" t="n">
        <f aca="false">DATA!D779</f>
        <v>74</v>
      </c>
      <c r="E779" s="18" t="n">
        <f aca="false">DATA!F779</f>
        <v>6</v>
      </c>
      <c r="F779" s="19" t="n">
        <f aca="false">DATA!G779</f>
        <v>13.38</v>
      </c>
      <c r="G779" s="19" t="n">
        <f aca="false">DATA!H779</f>
        <v>9.06</v>
      </c>
      <c r="H779" s="18" t="n">
        <f aca="false">DATA!E779</f>
        <v>7</v>
      </c>
      <c r="I779" s="20" t="n">
        <f aca="false">F779*E779</f>
        <v>80.28</v>
      </c>
      <c r="J779" s="20" t="n">
        <f aca="false">PARAMETER!$B$4*G779*SQRT(E779)</f>
        <v>36.5032119136319</v>
      </c>
      <c r="K779" s="20" t="n">
        <f aca="false">I779+J779</f>
        <v>116.783211913632</v>
      </c>
      <c r="L779" s="20" t="n">
        <f aca="false">K779+F779*H779</f>
        <v>210.443211913632</v>
      </c>
      <c r="M779" s="16" t="str">
        <f aca="false">IF(C779&lt;=K779,"REORDER",IF(C779&gt;L779,"OVERSTOCK","OK"))</f>
        <v>OVERSTOCK</v>
      </c>
      <c r="N779" s="16" t="str">
        <f aca="false">IF(C779&lt;=D779,"REORDER","OK")</f>
        <v>OK</v>
      </c>
      <c r="O779" s="18" t="n">
        <f aca="false">IF(D779&lt;I779,1,0)</f>
        <v>1</v>
      </c>
      <c r="P779" s="20" t="n">
        <f aca="false">C779/F779</f>
        <v>17.4140508221226</v>
      </c>
      <c r="Q779" s="19" t="n">
        <f aca="false">DATA!N779</f>
        <v>189.87</v>
      </c>
      <c r="R779" s="19" t="n">
        <f aca="false">DATA!O779</f>
        <v>0.81</v>
      </c>
      <c r="S779" s="17" t="n">
        <f aca="false">C779*Q779</f>
        <v>44239.71</v>
      </c>
      <c r="T779" s="19" t="n">
        <f aca="false">C779*R779</f>
        <v>188.73</v>
      </c>
      <c r="U779" s="20" t="n">
        <f aca="false">MAX(0,C779-L779)</f>
        <v>22.5567880863681</v>
      </c>
      <c r="V779" s="17" t="n">
        <f aca="false">U779*Q779</f>
        <v>4282.85735395871</v>
      </c>
      <c r="W779" s="19" t="n">
        <f aca="false">U779*R779</f>
        <v>18.2709983499582</v>
      </c>
      <c r="X779" s="20" t="n">
        <f aca="false">MAX(0,K779-C779)</f>
        <v>0</v>
      </c>
      <c r="Y779" s="17" t="n">
        <f aca="false">F779*PARAMETER!$B$5*Q779</f>
        <v>927268.119</v>
      </c>
      <c r="Z779" s="21" t="n">
        <f aca="false">SUMIF($Y$2:$Y$3205,"&gt;="&amp;Y779)/SUM($Y$2:$Y$3205)</f>
        <v>0.767062735934226</v>
      </c>
      <c r="AA779" s="16" t="str">
        <f aca="false">IF(Z779&lt;=PARAMETER!$B$7,"A",IF(Z779&lt;=PARAMETER!$B$8,"B","C"))</f>
        <v>A</v>
      </c>
      <c r="AB779" s="22" t="n">
        <f aca="false">G779/F779</f>
        <v>0.677130044843049</v>
      </c>
      <c r="AC779" s="16" t="str">
        <f aca="false">IF(AB779&lt;=PARAMETER!$B$9,"X",IF(AB779&lt;=PARAMETER!$B$10,"Y","Z"))</f>
        <v>Z</v>
      </c>
      <c r="AD779" s="16" t="str">
        <f aca="false">AA779&amp;AC779</f>
        <v>AZ</v>
      </c>
      <c r="AE779" s="22" t="n">
        <f aca="false">DATA!I779</f>
        <v>0.44</v>
      </c>
      <c r="AF779" s="18" t="n">
        <f aca="false">DATA!L779</f>
        <v>30</v>
      </c>
      <c r="AG779" s="16" t="str">
        <f aca="false">DATA!K779</f>
        <v>A</v>
      </c>
      <c r="AH779" s="18" t="n">
        <f aca="false">IF(AE779&gt;=PARAMETER!$B$12,1,0)</f>
        <v>0</v>
      </c>
      <c r="AI779" s="18" t="n">
        <f aca="false">IF(AF779&gt;=PARAMETER!$B$13,1,0)</f>
        <v>0</v>
      </c>
      <c r="AJ779" s="18" t="n">
        <f aca="false">IF(AND(AH779=1,AI779=1),1,0)</f>
        <v>0</v>
      </c>
    </row>
    <row r="780" customFormat="false" ht="15" hidden="false" customHeight="false" outlineLevel="0" collapsed="false">
      <c r="A780" s="16" t="str">
        <f aca="false">DATA!A780</f>
        <v>ITM10778</v>
      </c>
      <c r="B780" s="16" t="str">
        <f aca="false">DATA!B780</f>
        <v>Groceries</v>
      </c>
      <c r="C780" s="17" t="n">
        <f aca="false">DATA!C780</f>
        <v>292</v>
      </c>
      <c r="D780" s="17" t="n">
        <f aca="false">DATA!D780</f>
        <v>40</v>
      </c>
      <c r="E780" s="18" t="n">
        <f aca="false">DATA!F780</f>
        <v>5</v>
      </c>
      <c r="F780" s="19" t="n">
        <f aca="false">DATA!G780</f>
        <v>19.24</v>
      </c>
      <c r="G780" s="19" t="n">
        <f aca="false">DATA!H780</f>
        <v>5.64</v>
      </c>
      <c r="H780" s="18" t="n">
        <f aca="false">DATA!E780</f>
        <v>11</v>
      </c>
      <c r="I780" s="20" t="n">
        <f aca="false">F780*E780</f>
        <v>96.2</v>
      </c>
      <c r="J780" s="20" t="n">
        <f aca="false">PARAMETER!$B$4*G780*SQRT(E780)</f>
        <v>20.7439455091592</v>
      </c>
      <c r="K780" s="20" t="n">
        <f aca="false">I780+J780</f>
        <v>116.943945509159</v>
      </c>
      <c r="L780" s="20" t="n">
        <f aca="false">K780+F780*H780</f>
        <v>328.583945509159</v>
      </c>
      <c r="M780" s="16" t="str">
        <f aca="false">IF(C780&lt;=K780,"REORDER",IF(C780&gt;L780,"OVERSTOCK","OK"))</f>
        <v>OK</v>
      </c>
      <c r="N780" s="16" t="str">
        <f aca="false">IF(C780&lt;=D780,"REORDER","OK")</f>
        <v>OK</v>
      </c>
      <c r="O780" s="18" t="n">
        <f aca="false">IF(D780&lt;I780,1,0)</f>
        <v>1</v>
      </c>
      <c r="P780" s="20" t="n">
        <f aca="false">C780/F780</f>
        <v>15.1767151767152</v>
      </c>
      <c r="Q780" s="19" t="n">
        <f aca="false">DATA!N780</f>
        <v>141.53</v>
      </c>
      <c r="R780" s="19" t="n">
        <f aca="false">DATA!O780</f>
        <v>1.4</v>
      </c>
      <c r="S780" s="17" t="n">
        <f aca="false">C780*Q780</f>
        <v>41326.76</v>
      </c>
      <c r="T780" s="19" t="n">
        <f aca="false">C780*R780</f>
        <v>408.8</v>
      </c>
      <c r="U780" s="20" t="n">
        <f aca="false">MAX(0,C780-L780)</f>
        <v>0</v>
      </c>
      <c r="V780" s="17" t="n">
        <f aca="false">U780*Q780</f>
        <v>0</v>
      </c>
      <c r="W780" s="19" t="n">
        <f aca="false">U780*R780</f>
        <v>0</v>
      </c>
      <c r="X780" s="20" t="n">
        <f aca="false">MAX(0,K780-C780)</f>
        <v>0</v>
      </c>
      <c r="Y780" s="17" t="n">
        <f aca="false">F780*PARAMETER!$B$5*Q780</f>
        <v>993908.578</v>
      </c>
      <c r="Z780" s="21" t="n">
        <f aca="false">SUMIF($Y$2:$Y$3205,"&gt;="&amp;Y780)/SUM($Y$2:$Y$3205)</f>
        <v>0.738025666057807</v>
      </c>
      <c r="AA780" s="16" t="str">
        <f aca="false">IF(Z780&lt;=PARAMETER!$B$7,"A",IF(Z780&lt;=PARAMETER!$B$8,"B","C"))</f>
        <v>A</v>
      </c>
      <c r="AB780" s="22" t="n">
        <f aca="false">G780/F780</f>
        <v>0.293139293139293</v>
      </c>
      <c r="AC780" s="16" t="str">
        <f aca="false">IF(AB780&lt;=PARAMETER!$B$9,"X",IF(AB780&lt;=PARAMETER!$B$10,"Y","Z"))</f>
        <v>Y</v>
      </c>
      <c r="AD780" s="16" t="str">
        <f aca="false">AA780&amp;AC780</f>
        <v>AY</v>
      </c>
      <c r="AE780" s="22" t="n">
        <f aca="false">DATA!I780</f>
        <v>0.97</v>
      </c>
      <c r="AF780" s="18" t="n">
        <f aca="false">DATA!L780</f>
        <v>87</v>
      </c>
      <c r="AG780" s="16" t="str">
        <f aca="false">DATA!K780</f>
        <v>B</v>
      </c>
      <c r="AH780" s="18" t="n">
        <f aca="false">IF(AE780&gt;=PARAMETER!$B$12,1,0)</f>
        <v>1</v>
      </c>
      <c r="AI780" s="18" t="n">
        <f aca="false">IF(AF780&gt;=PARAMETER!$B$13,1,0)</f>
        <v>0</v>
      </c>
      <c r="AJ780" s="18" t="n">
        <f aca="false">IF(AND(AH780=1,AI780=1),1,0)</f>
        <v>0</v>
      </c>
    </row>
    <row r="781" customFormat="false" ht="15" hidden="false" customHeight="false" outlineLevel="0" collapsed="false">
      <c r="A781" s="16" t="str">
        <f aca="false">DATA!A781</f>
        <v>ITM10779</v>
      </c>
      <c r="B781" s="16" t="str">
        <f aca="false">DATA!B781</f>
        <v>Electronics</v>
      </c>
      <c r="C781" s="17" t="n">
        <f aca="false">DATA!C781</f>
        <v>343</v>
      </c>
      <c r="D781" s="17" t="n">
        <f aca="false">DATA!D781</f>
        <v>39</v>
      </c>
      <c r="E781" s="18" t="n">
        <f aca="false">DATA!F781</f>
        <v>8</v>
      </c>
      <c r="F781" s="19" t="n">
        <f aca="false">DATA!G781</f>
        <v>6.3</v>
      </c>
      <c r="G781" s="19" t="n">
        <f aca="false">DATA!H781</f>
        <v>7.33</v>
      </c>
      <c r="H781" s="18" t="n">
        <f aca="false">DATA!E781</f>
        <v>13</v>
      </c>
      <c r="I781" s="20" t="n">
        <f aca="false">F781*E781</f>
        <v>50.4</v>
      </c>
      <c r="J781" s="20" t="n">
        <f aca="false">PARAMETER!$B$4*G781*SQRT(E781)</f>
        <v>34.1017153458001</v>
      </c>
      <c r="K781" s="20" t="n">
        <f aca="false">I781+J781</f>
        <v>84.5017153458001</v>
      </c>
      <c r="L781" s="20" t="n">
        <f aca="false">K781+F781*H781</f>
        <v>166.4017153458</v>
      </c>
      <c r="M781" s="16" t="str">
        <f aca="false">IF(C781&lt;=K781,"REORDER",IF(C781&gt;L781,"OVERSTOCK","OK"))</f>
        <v>OVERSTOCK</v>
      </c>
      <c r="N781" s="16" t="str">
        <f aca="false">IF(C781&lt;=D781,"REORDER","OK")</f>
        <v>OK</v>
      </c>
      <c r="O781" s="18" t="n">
        <f aca="false">IF(D781&lt;I781,1,0)</f>
        <v>1</v>
      </c>
      <c r="P781" s="20" t="n">
        <f aca="false">C781/F781</f>
        <v>54.4444444444444</v>
      </c>
      <c r="Q781" s="19" t="n">
        <f aca="false">DATA!N781</f>
        <v>87.68</v>
      </c>
      <c r="R781" s="19" t="n">
        <f aca="false">DATA!O781</f>
        <v>1.28</v>
      </c>
      <c r="S781" s="17" t="n">
        <f aca="false">C781*Q781</f>
        <v>30074.24</v>
      </c>
      <c r="T781" s="19" t="n">
        <f aca="false">C781*R781</f>
        <v>439.04</v>
      </c>
      <c r="U781" s="20" t="n">
        <f aca="false">MAX(0,C781-L781)</f>
        <v>176.5982846542</v>
      </c>
      <c r="V781" s="17" t="n">
        <f aca="false">U781*Q781</f>
        <v>15484.1375984803</v>
      </c>
      <c r="W781" s="19" t="n">
        <f aca="false">U781*R781</f>
        <v>226.045804357376</v>
      </c>
      <c r="X781" s="20" t="n">
        <f aca="false">MAX(0,K781-C781)</f>
        <v>0</v>
      </c>
      <c r="Y781" s="17" t="n">
        <f aca="false">F781*PARAMETER!$B$5*Q781</f>
        <v>201620.16</v>
      </c>
      <c r="Z781" s="21" t="n">
        <f aca="false">SUMIF($Y$2:$Y$3205,"&gt;="&amp;Y781)/SUM($Y$2:$Y$3205)</f>
        <v>0.982330728458276</v>
      </c>
      <c r="AA781" s="16" t="str">
        <f aca="false">IF(Z781&lt;=PARAMETER!$B$7,"A",IF(Z781&lt;=PARAMETER!$B$8,"B","C"))</f>
        <v>C</v>
      </c>
      <c r="AB781" s="22" t="n">
        <f aca="false">G781/F781</f>
        <v>1.16349206349206</v>
      </c>
      <c r="AC781" s="16" t="str">
        <f aca="false">IF(AB781&lt;=PARAMETER!$B$9,"X",IF(AB781&lt;=PARAMETER!$B$10,"Y","Z"))</f>
        <v>Z</v>
      </c>
      <c r="AD781" s="16" t="str">
        <f aca="false">AA781&amp;AC781</f>
        <v>CZ</v>
      </c>
      <c r="AE781" s="22" t="n">
        <f aca="false">DATA!I781</f>
        <v>0.39</v>
      </c>
      <c r="AF781" s="18" t="n">
        <f aca="false">DATA!L781</f>
        <v>88</v>
      </c>
      <c r="AG781" s="16" t="str">
        <f aca="false">DATA!K781</f>
        <v>A</v>
      </c>
      <c r="AH781" s="18" t="n">
        <f aca="false">IF(AE781&gt;=PARAMETER!$B$12,1,0)</f>
        <v>0</v>
      </c>
      <c r="AI781" s="18" t="n">
        <f aca="false">IF(AF781&gt;=PARAMETER!$B$13,1,0)</f>
        <v>0</v>
      </c>
      <c r="AJ781" s="18" t="n">
        <f aca="false">IF(AND(AH781=1,AI781=1),1,0)</f>
        <v>0</v>
      </c>
    </row>
    <row r="782" customFormat="false" ht="15" hidden="false" customHeight="false" outlineLevel="0" collapsed="false">
      <c r="A782" s="16" t="str">
        <f aca="false">DATA!A782</f>
        <v>ITM10780</v>
      </c>
      <c r="B782" s="16" t="str">
        <f aca="false">DATA!B782</f>
        <v>Apparel</v>
      </c>
      <c r="C782" s="17" t="n">
        <f aca="false">DATA!C782</f>
        <v>67</v>
      </c>
      <c r="D782" s="17" t="n">
        <f aca="false">DATA!D782</f>
        <v>27</v>
      </c>
      <c r="E782" s="18" t="n">
        <f aca="false">DATA!F782</f>
        <v>4</v>
      </c>
      <c r="F782" s="19" t="n">
        <f aca="false">DATA!G782</f>
        <v>13.33</v>
      </c>
      <c r="G782" s="19" t="n">
        <f aca="false">DATA!H782</f>
        <v>2.64</v>
      </c>
      <c r="H782" s="18" t="n">
        <f aca="false">DATA!E782</f>
        <v>11</v>
      </c>
      <c r="I782" s="20" t="n">
        <f aca="false">F782*E782</f>
        <v>53.32</v>
      </c>
      <c r="J782" s="20" t="n">
        <f aca="false">PARAMETER!$B$4*G782*SQRT(E782)</f>
        <v>8.68482715030377</v>
      </c>
      <c r="K782" s="20" t="n">
        <f aca="false">I782+J782</f>
        <v>62.0048271503038</v>
      </c>
      <c r="L782" s="20" t="n">
        <f aca="false">K782+F782*H782</f>
        <v>208.634827150304</v>
      </c>
      <c r="M782" s="16" t="str">
        <f aca="false">IF(C782&lt;=K782,"REORDER",IF(C782&gt;L782,"OVERSTOCK","OK"))</f>
        <v>OK</v>
      </c>
      <c r="N782" s="16" t="str">
        <f aca="false">IF(C782&lt;=D782,"REORDER","OK")</f>
        <v>OK</v>
      </c>
      <c r="O782" s="18" t="n">
        <f aca="false">IF(D782&lt;I782,1,0)</f>
        <v>1</v>
      </c>
      <c r="P782" s="20" t="n">
        <f aca="false">C782/F782</f>
        <v>5.02625656414104</v>
      </c>
      <c r="Q782" s="19" t="n">
        <f aca="false">DATA!N782</f>
        <v>150.53</v>
      </c>
      <c r="R782" s="19" t="n">
        <f aca="false">DATA!O782</f>
        <v>1.31</v>
      </c>
      <c r="S782" s="17" t="n">
        <f aca="false">C782*Q782</f>
        <v>10085.51</v>
      </c>
      <c r="T782" s="19" t="n">
        <f aca="false">C782*R782</f>
        <v>87.77</v>
      </c>
      <c r="U782" s="20" t="n">
        <f aca="false">MAX(0,C782-L782)</f>
        <v>0</v>
      </c>
      <c r="V782" s="17" t="n">
        <f aca="false">U782*Q782</f>
        <v>0</v>
      </c>
      <c r="W782" s="19" t="n">
        <f aca="false">U782*R782</f>
        <v>0</v>
      </c>
      <c r="X782" s="20" t="n">
        <f aca="false">MAX(0,K782-C782)</f>
        <v>0</v>
      </c>
      <c r="Y782" s="17" t="n">
        <f aca="false">F782*PARAMETER!$B$5*Q782</f>
        <v>732396.1885</v>
      </c>
      <c r="Z782" s="21" t="n">
        <f aca="false">SUMIF($Y$2:$Y$3205,"&gt;="&amp;Y782)/SUM($Y$2:$Y$3205)</f>
        <v>0.834290983348142</v>
      </c>
      <c r="AA782" s="16" t="str">
        <f aca="false">IF(Z782&lt;=PARAMETER!$B$7,"A",IF(Z782&lt;=PARAMETER!$B$8,"B","C"))</f>
        <v>B</v>
      </c>
      <c r="AB782" s="22" t="n">
        <f aca="false">G782/F782</f>
        <v>0.198049512378095</v>
      </c>
      <c r="AC782" s="16" t="str">
        <f aca="false">IF(AB782&lt;=PARAMETER!$B$9,"X",IF(AB782&lt;=PARAMETER!$B$10,"Y","Z"))</f>
        <v>X</v>
      </c>
      <c r="AD782" s="16" t="str">
        <f aca="false">AA782&amp;AC782</f>
        <v>BX</v>
      </c>
      <c r="AE782" s="22" t="n">
        <f aca="false">DATA!I782</f>
        <v>0.99</v>
      </c>
      <c r="AF782" s="18" t="n">
        <f aca="false">DATA!L782</f>
        <v>60</v>
      </c>
      <c r="AG782" s="16" t="str">
        <f aca="false">DATA!K782</f>
        <v>B</v>
      </c>
      <c r="AH782" s="18" t="n">
        <f aca="false">IF(AE782&gt;=PARAMETER!$B$12,1,0)</f>
        <v>1</v>
      </c>
      <c r="AI782" s="18" t="n">
        <f aca="false">IF(AF782&gt;=PARAMETER!$B$13,1,0)</f>
        <v>0</v>
      </c>
      <c r="AJ782" s="18" t="n">
        <f aca="false">IF(AND(AH782=1,AI782=1),1,0)</f>
        <v>0</v>
      </c>
    </row>
    <row r="783" customFormat="false" ht="15" hidden="false" customHeight="false" outlineLevel="0" collapsed="false">
      <c r="A783" s="16" t="str">
        <f aca="false">DATA!A783</f>
        <v>ITM10781</v>
      </c>
      <c r="B783" s="16" t="str">
        <f aca="false">DATA!B783</f>
        <v>Electronics</v>
      </c>
      <c r="C783" s="17" t="n">
        <f aca="false">DATA!C783</f>
        <v>455</v>
      </c>
      <c r="D783" s="17" t="n">
        <f aca="false">DATA!D783</f>
        <v>26</v>
      </c>
      <c r="E783" s="18" t="n">
        <f aca="false">DATA!F783</f>
        <v>2</v>
      </c>
      <c r="F783" s="19" t="n">
        <f aca="false">DATA!G783</f>
        <v>14.33</v>
      </c>
      <c r="G783" s="19" t="n">
        <f aca="false">DATA!H783</f>
        <v>2.08</v>
      </c>
      <c r="H783" s="18" t="n">
        <f aca="false">DATA!E783</f>
        <v>4</v>
      </c>
      <c r="I783" s="20" t="n">
        <f aca="false">F783*E783</f>
        <v>28.66</v>
      </c>
      <c r="J783" s="20" t="n">
        <f aca="false">PARAMETER!$B$4*G783*SQRT(E783)</f>
        <v>4.83844255929496</v>
      </c>
      <c r="K783" s="20" t="n">
        <f aca="false">I783+J783</f>
        <v>33.498442559295</v>
      </c>
      <c r="L783" s="20" t="n">
        <f aca="false">K783+F783*H783</f>
        <v>90.818442559295</v>
      </c>
      <c r="M783" s="16" t="str">
        <f aca="false">IF(C783&lt;=K783,"REORDER",IF(C783&gt;L783,"OVERSTOCK","OK"))</f>
        <v>OVERSTOCK</v>
      </c>
      <c r="N783" s="16" t="str">
        <f aca="false">IF(C783&lt;=D783,"REORDER","OK")</f>
        <v>OK</v>
      </c>
      <c r="O783" s="18" t="n">
        <f aca="false">IF(D783&lt;I783,1,0)</f>
        <v>1</v>
      </c>
      <c r="P783" s="20" t="n">
        <f aca="false">C783/F783</f>
        <v>31.751570132589</v>
      </c>
      <c r="Q783" s="19" t="n">
        <f aca="false">DATA!N783</f>
        <v>181.03</v>
      </c>
      <c r="R783" s="19" t="n">
        <f aca="false">DATA!O783</f>
        <v>1.5</v>
      </c>
      <c r="S783" s="17" t="n">
        <f aca="false">C783*Q783</f>
        <v>82368.65</v>
      </c>
      <c r="T783" s="19" t="n">
        <f aca="false">C783*R783</f>
        <v>682.5</v>
      </c>
      <c r="U783" s="20" t="n">
        <f aca="false">MAX(0,C783-L783)</f>
        <v>364.181557440705</v>
      </c>
      <c r="V783" s="17" t="n">
        <f aca="false">U783*Q783</f>
        <v>65927.7873434908</v>
      </c>
      <c r="W783" s="19" t="n">
        <f aca="false">U783*R783</f>
        <v>546.272336161058</v>
      </c>
      <c r="X783" s="20" t="n">
        <f aca="false">MAX(0,K783-C783)</f>
        <v>0</v>
      </c>
      <c r="Y783" s="17" t="n">
        <f aca="false">F783*PARAMETER!$B$5*Q783</f>
        <v>946868.3635</v>
      </c>
      <c r="Z783" s="21" t="n">
        <f aca="false">SUMIF($Y$2:$Y$3205,"&gt;="&amp;Y783)/SUM($Y$2:$Y$3205)</f>
        <v>0.758418457289122</v>
      </c>
      <c r="AA783" s="16" t="str">
        <f aca="false">IF(Z783&lt;=PARAMETER!$B$7,"A",IF(Z783&lt;=PARAMETER!$B$8,"B","C"))</f>
        <v>A</v>
      </c>
      <c r="AB783" s="22" t="n">
        <f aca="false">G783/F783</f>
        <v>0.145150034891835</v>
      </c>
      <c r="AC783" s="16" t="str">
        <f aca="false">IF(AB783&lt;=PARAMETER!$B$9,"X",IF(AB783&lt;=PARAMETER!$B$10,"Y","Z"))</f>
        <v>X</v>
      </c>
      <c r="AD783" s="16" t="str">
        <f aca="false">AA783&amp;AC783</f>
        <v>AX</v>
      </c>
      <c r="AE783" s="22" t="n">
        <f aca="false">DATA!I783</f>
        <v>0.28</v>
      </c>
      <c r="AF783" s="18" t="n">
        <f aca="false">DATA!L783</f>
        <v>115</v>
      </c>
      <c r="AG783" s="16" t="str">
        <f aca="false">DATA!K783</f>
        <v>C</v>
      </c>
      <c r="AH783" s="18" t="n">
        <f aca="false">IF(AE783&gt;=PARAMETER!$B$12,1,0)</f>
        <v>0</v>
      </c>
      <c r="AI783" s="18" t="n">
        <f aca="false">IF(AF783&gt;=PARAMETER!$B$13,1,0)</f>
        <v>1</v>
      </c>
      <c r="AJ783" s="18" t="n">
        <f aca="false">IF(AND(AH783=1,AI783=1),1,0)</f>
        <v>0</v>
      </c>
    </row>
    <row r="784" customFormat="false" ht="15" hidden="false" customHeight="false" outlineLevel="0" collapsed="false">
      <c r="A784" s="16" t="str">
        <f aca="false">DATA!A784</f>
        <v>ITM10782</v>
      </c>
      <c r="B784" s="16" t="str">
        <f aca="false">DATA!B784</f>
        <v>Electronics</v>
      </c>
      <c r="C784" s="17" t="n">
        <f aca="false">DATA!C784</f>
        <v>130</v>
      </c>
      <c r="D784" s="17" t="n">
        <f aca="false">DATA!D784</f>
        <v>47</v>
      </c>
      <c r="E784" s="18" t="n">
        <f aca="false">DATA!F784</f>
        <v>8</v>
      </c>
      <c r="F784" s="19" t="n">
        <f aca="false">DATA!G784</f>
        <v>36.31</v>
      </c>
      <c r="G784" s="19" t="n">
        <f aca="false">DATA!H784</f>
        <v>8.43</v>
      </c>
      <c r="H784" s="18" t="n">
        <f aca="false">DATA!E784</f>
        <v>11</v>
      </c>
      <c r="I784" s="20" t="n">
        <f aca="false">F784*E784</f>
        <v>290.48</v>
      </c>
      <c r="J784" s="20" t="n">
        <f aca="false">PARAMETER!$B$4*G784*SQRT(E784)</f>
        <v>39.2192988219774</v>
      </c>
      <c r="K784" s="20" t="n">
        <f aca="false">I784+J784</f>
        <v>329.699298821977</v>
      </c>
      <c r="L784" s="20" t="n">
        <f aca="false">K784+F784*H784</f>
        <v>729.109298821978</v>
      </c>
      <c r="M784" s="16" t="str">
        <f aca="false">IF(C784&lt;=K784,"REORDER",IF(C784&gt;L784,"OVERSTOCK","OK"))</f>
        <v>REORDER</v>
      </c>
      <c r="N784" s="16" t="str">
        <f aca="false">IF(C784&lt;=D784,"REORDER","OK")</f>
        <v>OK</v>
      </c>
      <c r="O784" s="18" t="n">
        <f aca="false">IF(D784&lt;I784,1,0)</f>
        <v>1</v>
      </c>
      <c r="P784" s="20" t="n">
        <f aca="false">C784/F784</f>
        <v>3.58028091434866</v>
      </c>
      <c r="Q784" s="19" t="n">
        <f aca="false">DATA!N784</f>
        <v>44.23</v>
      </c>
      <c r="R784" s="19" t="n">
        <f aca="false">DATA!O784</f>
        <v>0.36</v>
      </c>
      <c r="S784" s="17" t="n">
        <f aca="false">C784*Q784</f>
        <v>5749.9</v>
      </c>
      <c r="T784" s="19" t="n">
        <f aca="false">C784*R784</f>
        <v>46.8</v>
      </c>
      <c r="U784" s="20" t="n">
        <f aca="false">MAX(0,C784-L784)</f>
        <v>0</v>
      </c>
      <c r="V784" s="17" t="n">
        <f aca="false">U784*Q784</f>
        <v>0</v>
      </c>
      <c r="W784" s="19" t="n">
        <f aca="false">U784*R784</f>
        <v>0</v>
      </c>
      <c r="X784" s="20" t="n">
        <f aca="false">MAX(0,K784-C784)</f>
        <v>199.699298821977</v>
      </c>
      <c r="Y784" s="17" t="n">
        <f aca="false">F784*PARAMETER!$B$5*Q784</f>
        <v>586186.8245</v>
      </c>
      <c r="Z784" s="21" t="n">
        <f aca="false">SUMIF($Y$2:$Y$3205,"&gt;="&amp;Y784)/SUM($Y$2:$Y$3205)</f>
        <v>0.880835444888991</v>
      </c>
      <c r="AA784" s="16" t="str">
        <f aca="false">IF(Z784&lt;=PARAMETER!$B$7,"A",IF(Z784&lt;=PARAMETER!$B$8,"B","C"))</f>
        <v>B</v>
      </c>
      <c r="AB784" s="22" t="n">
        <f aca="false">G784/F784</f>
        <v>0.232167446984302</v>
      </c>
      <c r="AC784" s="16" t="str">
        <f aca="false">IF(AB784&lt;=PARAMETER!$B$9,"X",IF(AB784&lt;=PARAMETER!$B$10,"Y","Z"))</f>
        <v>X</v>
      </c>
      <c r="AD784" s="16" t="str">
        <f aca="false">AA784&amp;AC784</f>
        <v>BX</v>
      </c>
      <c r="AE784" s="22" t="n">
        <f aca="false">DATA!I784</f>
        <v>0.19</v>
      </c>
      <c r="AF784" s="18" t="n">
        <f aca="false">DATA!L784</f>
        <v>114</v>
      </c>
      <c r="AG784" s="16" t="str">
        <f aca="false">DATA!K784</f>
        <v>A</v>
      </c>
      <c r="AH784" s="18" t="n">
        <f aca="false">IF(AE784&gt;=PARAMETER!$B$12,1,0)</f>
        <v>0</v>
      </c>
      <c r="AI784" s="18" t="n">
        <f aca="false">IF(AF784&gt;=PARAMETER!$B$13,1,0)</f>
        <v>1</v>
      </c>
      <c r="AJ784" s="18" t="n">
        <f aca="false">IF(AND(AH784=1,AI784=1),1,0)</f>
        <v>0</v>
      </c>
    </row>
    <row r="785" customFormat="false" ht="15" hidden="false" customHeight="false" outlineLevel="0" collapsed="false">
      <c r="A785" s="16" t="str">
        <f aca="false">DATA!A785</f>
        <v>ITM10783</v>
      </c>
      <c r="B785" s="16" t="str">
        <f aca="false">DATA!B785</f>
        <v>Groceries</v>
      </c>
      <c r="C785" s="17" t="n">
        <f aca="false">DATA!C785</f>
        <v>172</v>
      </c>
      <c r="D785" s="17" t="n">
        <f aca="false">DATA!D785</f>
        <v>23</v>
      </c>
      <c r="E785" s="18" t="n">
        <f aca="false">DATA!F785</f>
        <v>3</v>
      </c>
      <c r="F785" s="19" t="n">
        <f aca="false">DATA!G785</f>
        <v>3.38</v>
      </c>
      <c r="G785" s="19" t="n">
        <f aca="false">DATA!H785</f>
        <v>3.91</v>
      </c>
      <c r="H785" s="18" t="n">
        <f aca="false">DATA!E785</f>
        <v>5</v>
      </c>
      <c r="I785" s="20" t="n">
        <f aca="false">F785*E785</f>
        <v>10.14</v>
      </c>
      <c r="J785" s="20" t="n">
        <f aca="false">PARAMETER!$B$4*G785*SQRT(E785)</f>
        <v>11.1394729068151</v>
      </c>
      <c r="K785" s="20" t="n">
        <f aca="false">I785+J785</f>
        <v>21.2794729068151</v>
      </c>
      <c r="L785" s="20" t="n">
        <f aca="false">K785+F785*H785</f>
        <v>38.1794729068151</v>
      </c>
      <c r="M785" s="16" t="str">
        <f aca="false">IF(C785&lt;=K785,"REORDER",IF(C785&gt;L785,"OVERSTOCK","OK"))</f>
        <v>OVERSTOCK</v>
      </c>
      <c r="N785" s="16" t="str">
        <f aca="false">IF(C785&lt;=D785,"REORDER","OK")</f>
        <v>OK</v>
      </c>
      <c r="O785" s="18" t="n">
        <f aca="false">IF(D785&lt;I785,1,0)</f>
        <v>0</v>
      </c>
      <c r="P785" s="20" t="n">
        <f aca="false">C785/F785</f>
        <v>50.887573964497</v>
      </c>
      <c r="Q785" s="19" t="n">
        <f aca="false">DATA!N785</f>
        <v>47.24</v>
      </c>
      <c r="R785" s="19" t="n">
        <f aca="false">DATA!O785</f>
        <v>1.14</v>
      </c>
      <c r="S785" s="17" t="n">
        <f aca="false">C785*Q785</f>
        <v>8125.28</v>
      </c>
      <c r="T785" s="19" t="n">
        <f aca="false">C785*R785</f>
        <v>196.08</v>
      </c>
      <c r="U785" s="20" t="n">
        <f aca="false">MAX(0,C785-L785)</f>
        <v>133.820527093185</v>
      </c>
      <c r="V785" s="17" t="n">
        <f aca="false">U785*Q785</f>
        <v>6321.68169988205</v>
      </c>
      <c r="W785" s="19" t="n">
        <f aca="false">U785*R785</f>
        <v>152.555400886231</v>
      </c>
      <c r="X785" s="20" t="n">
        <f aca="false">MAX(0,K785-C785)</f>
        <v>0</v>
      </c>
      <c r="Y785" s="17" t="n">
        <f aca="false">F785*PARAMETER!$B$5*Q785</f>
        <v>58279.988</v>
      </c>
      <c r="Z785" s="21" t="n">
        <f aca="false">SUMIF($Y$2:$Y$3205,"&gt;="&amp;Y785)/SUM($Y$2:$Y$3205)</f>
        <v>0.999151391477845</v>
      </c>
      <c r="AA785" s="16" t="str">
        <f aca="false">IF(Z785&lt;=PARAMETER!$B$7,"A",IF(Z785&lt;=PARAMETER!$B$8,"B","C"))</f>
        <v>C</v>
      </c>
      <c r="AB785" s="22" t="n">
        <f aca="false">G785/F785</f>
        <v>1.15680473372781</v>
      </c>
      <c r="AC785" s="16" t="str">
        <f aca="false">IF(AB785&lt;=PARAMETER!$B$9,"X",IF(AB785&lt;=PARAMETER!$B$10,"Y","Z"))</f>
        <v>Z</v>
      </c>
      <c r="AD785" s="16" t="str">
        <f aca="false">AA785&amp;AC785</f>
        <v>CZ</v>
      </c>
      <c r="AE785" s="22" t="n">
        <f aca="false">DATA!I785</f>
        <v>0.38</v>
      </c>
      <c r="AF785" s="18" t="n">
        <f aca="false">DATA!L785</f>
        <v>19</v>
      </c>
      <c r="AG785" s="16" t="str">
        <f aca="false">DATA!K785</f>
        <v>A</v>
      </c>
      <c r="AH785" s="18" t="n">
        <f aca="false">IF(AE785&gt;=PARAMETER!$B$12,1,0)</f>
        <v>0</v>
      </c>
      <c r="AI785" s="18" t="n">
        <f aca="false">IF(AF785&gt;=PARAMETER!$B$13,1,0)</f>
        <v>0</v>
      </c>
      <c r="AJ785" s="18" t="n">
        <f aca="false">IF(AND(AH785=1,AI785=1),1,0)</f>
        <v>0</v>
      </c>
    </row>
    <row r="786" customFormat="false" ht="15" hidden="false" customHeight="false" outlineLevel="0" collapsed="false">
      <c r="A786" s="16" t="str">
        <f aca="false">DATA!A786</f>
        <v>ITM10784</v>
      </c>
      <c r="B786" s="16" t="str">
        <f aca="false">DATA!B786</f>
        <v>Automotive</v>
      </c>
      <c r="C786" s="17" t="n">
        <f aca="false">DATA!C786</f>
        <v>142</v>
      </c>
      <c r="D786" s="17" t="n">
        <f aca="false">DATA!D786</f>
        <v>96</v>
      </c>
      <c r="E786" s="18" t="n">
        <f aca="false">DATA!F786</f>
        <v>2</v>
      </c>
      <c r="F786" s="19" t="n">
        <f aca="false">DATA!G786</f>
        <v>32.91</v>
      </c>
      <c r="G786" s="19" t="n">
        <f aca="false">DATA!H786</f>
        <v>4.82</v>
      </c>
      <c r="H786" s="18" t="n">
        <f aca="false">DATA!E786</f>
        <v>6</v>
      </c>
      <c r="I786" s="20" t="n">
        <f aca="false">F786*E786</f>
        <v>65.82</v>
      </c>
      <c r="J786" s="20" t="n">
        <f aca="false">PARAMETER!$B$4*G786*SQRT(E786)</f>
        <v>11.2121601614431</v>
      </c>
      <c r="K786" s="20" t="n">
        <f aca="false">I786+J786</f>
        <v>77.0321601614431</v>
      </c>
      <c r="L786" s="20" t="n">
        <f aca="false">K786+F786*H786</f>
        <v>274.492160161443</v>
      </c>
      <c r="M786" s="16" t="str">
        <f aca="false">IF(C786&lt;=K786,"REORDER",IF(C786&gt;L786,"OVERSTOCK","OK"))</f>
        <v>OK</v>
      </c>
      <c r="N786" s="16" t="str">
        <f aca="false">IF(C786&lt;=D786,"REORDER","OK")</f>
        <v>OK</v>
      </c>
      <c r="O786" s="18" t="n">
        <f aca="false">IF(D786&lt;I786,1,0)</f>
        <v>0</v>
      </c>
      <c r="P786" s="20" t="n">
        <f aca="false">C786/F786</f>
        <v>4.31479793375874</v>
      </c>
      <c r="Q786" s="19" t="n">
        <f aca="false">DATA!N786</f>
        <v>87.66</v>
      </c>
      <c r="R786" s="19" t="n">
        <f aca="false">DATA!O786</f>
        <v>1.07</v>
      </c>
      <c r="S786" s="17" t="n">
        <f aca="false">C786*Q786</f>
        <v>12447.72</v>
      </c>
      <c r="T786" s="19" t="n">
        <f aca="false">C786*R786</f>
        <v>151.94</v>
      </c>
      <c r="U786" s="20" t="n">
        <f aca="false">MAX(0,C786-L786)</f>
        <v>0</v>
      </c>
      <c r="V786" s="17" t="n">
        <f aca="false">U786*Q786</f>
        <v>0</v>
      </c>
      <c r="W786" s="19" t="n">
        <f aca="false">U786*R786</f>
        <v>0</v>
      </c>
      <c r="X786" s="20" t="n">
        <f aca="false">MAX(0,K786-C786)</f>
        <v>0</v>
      </c>
      <c r="Y786" s="17" t="n">
        <f aca="false">F786*PARAMETER!$B$5*Q786</f>
        <v>1052985.069</v>
      </c>
      <c r="Z786" s="21" t="n">
        <f aca="false">SUMIF($Y$2:$Y$3205,"&gt;="&amp;Y786)/SUM($Y$2:$Y$3205)</f>
        <v>0.705132158094232</v>
      </c>
      <c r="AA786" s="16" t="str">
        <f aca="false">IF(Z786&lt;=PARAMETER!$B$7,"A",IF(Z786&lt;=PARAMETER!$B$8,"B","C"))</f>
        <v>A</v>
      </c>
      <c r="AB786" s="22" t="n">
        <f aca="false">G786/F786</f>
        <v>0.146460042540261</v>
      </c>
      <c r="AC786" s="16" t="str">
        <f aca="false">IF(AB786&lt;=PARAMETER!$B$9,"X",IF(AB786&lt;=PARAMETER!$B$10,"Y","Z"))</f>
        <v>X</v>
      </c>
      <c r="AD786" s="16" t="str">
        <f aca="false">AA786&amp;AC786</f>
        <v>AX</v>
      </c>
      <c r="AE786" s="22" t="n">
        <f aca="false">DATA!I786</f>
        <v>0.9</v>
      </c>
      <c r="AF786" s="18" t="n">
        <f aca="false">DATA!L786</f>
        <v>125</v>
      </c>
      <c r="AG786" s="16" t="str">
        <f aca="false">DATA!K786</f>
        <v>C</v>
      </c>
      <c r="AH786" s="18" t="n">
        <f aca="false">IF(AE786&gt;=PARAMETER!$B$12,1,0)</f>
        <v>1</v>
      </c>
      <c r="AI786" s="18" t="n">
        <f aca="false">IF(AF786&gt;=PARAMETER!$B$13,1,0)</f>
        <v>1</v>
      </c>
      <c r="AJ786" s="18" t="n">
        <f aca="false">IF(AND(AH786=1,AI786=1),1,0)</f>
        <v>1</v>
      </c>
    </row>
    <row r="787" customFormat="false" ht="15" hidden="false" customHeight="false" outlineLevel="0" collapsed="false">
      <c r="A787" s="16" t="str">
        <f aca="false">DATA!A787</f>
        <v>ITM10785</v>
      </c>
      <c r="B787" s="16" t="str">
        <f aca="false">DATA!B787</f>
        <v>Electronics</v>
      </c>
      <c r="C787" s="17" t="n">
        <f aca="false">DATA!C787</f>
        <v>424</v>
      </c>
      <c r="D787" s="17" t="n">
        <f aca="false">DATA!D787</f>
        <v>98</v>
      </c>
      <c r="E787" s="18" t="n">
        <f aca="false">DATA!F787</f>
        <v>4</v>
      </c>
      <c r="F787" s="19" t="n">
        <f aca="false">DATA!G787</f>
        <v>11.85</v>
      </c>
      <c r="G787" s="19" t="n">
        <f aca="false">DATA!H787</f>
        <v>0.77</v>
      </c>
      <c r="H787" s="18" t="n">
        <f aca="false">DATA!E787</f>
        <v>3</v>
      </c>
      <c r="I787" s="20" t="n">
        <f aca="false">F787*E787</f>
        <v>47.4</v>
      </c>
      <c r="J787" s="20" t="n">
        <f aca="false">PARAMETER!$B$4*G787*SQRT(E787)</f>
        <v>2.53307458550527</v>
      </c>
      <c r="K787" s="20" t="n">
        <f aca="false">I787+J787</f>
        <v>49.9330745855053</v>
      </c>
      <c r="L787" s="20" t="n">
        <f aca="false">K787+F787*H787</f>
        <v>85.4830745855053</v>
      </c>
      <c r="M787" s="16" t="str">
        <f aca="false">IF(C787&lt;=K787,"REORDER",IF(C787&gt;L787,"OVERSTOCK","OK"))</f>
        <v>OVERSTOCK</v>
      </c>
      <c r="N787" s="16" t="str">
        <f aca="false">IF(C787&lt;=D787,"REORDER","OK")</f>
        <v>OK</v>
      </c>
      <c r="O787" s="18" t="n">
        <f aca="false">IF(D787&lt;I787,1,0)</f>
        <v>0</v>
      </c>
      <c r="P787" s="20" t="n">
        <f aca="false">C787/F787</f>
        <v>35.7805907172996</v>
      </c>
      <c r="Q787" s="19" t="n">
        <f aca="false">DATA!N787</f>
        <v>42.15</v>
      </c>
      <c r="R787" s="19" t="n">
        <f aca="false">DATA!O787</f>
        <v>0.75</v>
      </c>
      <c r="S787" s="17" t="n">
        <f aca="false">C787*Q787</f>
        <v>17871.6</v>
      </c>
      <c r="T787" s="19" t="n">
        <f aca="false">C787*R787</f>
        <v>318</v>
      </c>
      <c r="U787" s="20" t="n">
        <f aca="false">MAX(0,C787-L787)</f>
        <v>338.516925414495</v>
      </c>
      <c r="V787" s="17" t="n">
        <f aca="false">U787*Q787</f>
        <v>14268.488406221</v>
      </c>
      <c r="W787" s="19" t="n">
        <f aca="false">U787*R787</f>
        <v>253.887694060871</v>
      </c>
      <c r="X787" s="20" t="n">
        <f aca="false">MAX(0,K787-C787)</f>
        <v>0</v>
      </c>
      <c r="Y787" s="17" t="n">
        <f aca="false">F787*PARAMETER!$B$5*Q787</f>
        <v>182309.2875</v>
      </c>
      <c r="Z787" s="21" t="n">
        <f aca="false">SUMIF($Y$2:$Y$3205,"&gt;="&amp;Y787)/SUM($Y$2:$Y$3205)</f>
        <v>0.986043531788883</v>
      </c>
      <c r="AA787" s="16" t="str">
        <f aca="false">IF(Z787&lt;=PARAMETER!$B$7,"A",IF(Z787&lt;=PARAMETER!$B$8,"B","C"))</f>
        <v>C</v>
      </c>
      <c r="AB787" s="22" t="n">
        <f aca="false">G787/F787</f>
        <v>0.0649789029535865</v>
      </c>
      <c r="AC787" s="16" t="str">
        <f aca="false">IF(AB787&lt;=PARAMETER!$B$9,"X",IF(AB787&lt;=PARAMETER!$B$10,"Y","Z"))</f>
        <v>X</v>
      </c>
      <c r="AD787" s="16" t="str">
        <f aca="false">AA787&amp;AC787</f>
        <v>CX</v>
      </c>
      <c r="AE787" s="22" t="n">
        <f aca="false">DATA!I787</f>
        <v>0.57</v>
      </c>
      <c r="AF787" s="18" t="n">
        <f aca="false">DATA!L787</f>
        <v>64</v>
      </c>
      <c r="AG787" s="16" t="str">
        <f aca="false">DATA!K787</f>
        <v>D</v>
      </c>
      <c r="AH787" s="18" t="n">
        <f aca="false">IF(AE787&gt;=PARAMETER!$B$12,1,0)</f>
        <v>0</v>
      </c>
      <c r="AI787" s="18" t="n">
        <f aca="false">IF(AF787&gt;=PARAMETER!$B$13,1,0)</f>
        <v>0</v>
      </c>
      <c r="AJ787" s="18" t="n">
        <f aca="false">IF(AND(AH787=1,AI787=1),1,0)</f>
        <v>0</v>
      </c>
    </row>
    <row r="788" customFormat="false" ht="15" hidden="false" customHeight="false" outlineLevel="0" collapsed="false">
      <c r="A788" s="16" t="str">
        <f aca="false">DATA!A788</f>
        <v>ITM10786</v>
      </c>
      <c r="B788" s="16" t="str">
        <f aca="false">DATA!B788</f>
        <v>Apparel</v>
      </c>
      <c r="C788" s="17" t="n">
        <f aca="false">DATA!C788</f>
        <v>376</v>
      </c>
      <c r="D788" s="17" t="n">
        <f aca="false">DATA!D788</f>
        <v>88</v>
      </c>
      <c r="E788" s="18" t="n">
        <f aca="false">DATA!F788</f>
        <v>6</v>
      </c>
      <c r="F788" s="19" t="n">
        <f aca="false">DATA!G788</f>
        <v>5.01</v>
      </c>
      <c r="G788" s="19" t="n">
        <f aca="false">DATA!H788</f>
        <v>4.17</v>
      </c>
      <c r="H788" s="18" t="n">
        <f aca="false">DATA!E788</f>
        <v>3</v>
      </c>
      <c r="I788" s="20" t="n">
        <f aca="false">F788*E788</f>
        <v>30.06</v>
      </c>
      <c r="J788" s="20" t="n">
        <f aca="false">PARAMETER!$B$4*G788*SQRT(E788)</f>
        <v>16.8011472052809</v>
      </c>
      <c r="K788" s="20" t="n">
        <f aca="false">I788+J788</f>
        <v>46.8611472052809</v>
      </c>
      <c r="L788" s="20" t="n">
        <f aca="false">K788+F788*H788</f>
        <v>61.8911472052809</v>
      </c>
      <c r="M788" s="16" t="str">
        <f aca="false">IF(C788&lt;=K788,"REORDER",IF(C788&gt;L788,"OVERSTOCK","OK"))</f>
        <v>OVERSTOCK</v>
      </c>
      <c r="N788" s="16" t="str">
        <f aca="false">IF(C788&lt;=D788,"REORDER","OK")</f>
        <v>OK</v>
      </c>
      <c r="O788" s="18" t="n">
        <f aca="false">IF(D788&lt;I788,1,0)</f>
        <v>0</v>
      </c>
      <c r="P788" s="20" t="n">
        <f aca="false">C788/F788</f>
        <v>75.0499001996008</v>
      </c>
      <c r="Q788" s="19" t="n">
        <f aca="false">DATA!N788</f>
        <v>78.48</v>
      </c>
      <c r="R788" s="19" t="n">
        <f aca="false">DATA!O788</f>
        <v>0.93</v>
      </c>
      <c r="S788" s="17" t="n">
        <f aca="false">C788*Q788</f>
        <v>29508.48</v>
      </c>
      <c r="T788" s="19" t="n">
        <f aca="false">C788*R788</f>
        <v>349.68</v>
      </c>
      <c r="U788" s="20" t="n">
        <f aca="false">MAX(0,C788-L788)</f>
        <v>314.108852794719</v>
      </c>
      <c r="V788" s="17" t="n">
        <f aca="false">U788*Q788</f>
        <v>24651.2627673296</v>
      </c>
      <c r="W788" s="19" t="n">
        <f aca="false">U788*R788</f>
        <v>292.121233099089</v>
      </c>
      <c r="X788" s="20" t="n">
        <f aca="false">MAX(0,K788-C788)</f>
        <v>0</v>
      </c>
      <c r="Y788" s="17" t="n">
        <f aca="false">F788*PARAMETER!$B$5*Q788</f>
        <v>143512.452</v>
      </c>
      <c r="Z788" s="21" t="n">
        <f aca="false">SUMIF($Y$2:$Y$3205,"&gt;="&amp;Y788)/SUM($Y$2:$Y$3205)</f>
        <v>0.991800433372057</v>
      </c>
      <c r="AA788" s="16" t="str">
        <f aca="false">IF(Z788&lt;=PARAMETER!$B$7,"A",IF(Z788&lt;=PARAMETER!$B$8,"B","C"))</f>
        <v>C</v>
      </c>
      <c r="AB788" s="22" t="n">
        <f aca="false">G788/F788</f>
        <v>0.832335329341317</v>
      </c>
      <c r="AC788" s="16" t="str">
        <f aca="false">IF(AB788&lt;=PARAMETER!$B$9,"X",IF(AB788&lt;=PARAMETER!$B$10,"Y","Z"))</f>
        <v>Z</v>
      </c>
      <c r="AD788" s="16" t="str">
        <f aca="false">AA788&amp;AC788</f>
        <v>CZ</v>
      </c>
      <c r="AE788" s="22" t="n">
        <f aca="false">DATA!I788</f>
        <v>0.22</v>
      </c>
      <c r="AF788" s="18" t="n">
        <f aca="false">DATA!L788</f>
        <v>45</v>
      </c>
      <c r="AG788" s="16" t="str">
        <f aca="false">DATA!K788</f>
        <v>D</v>
      </c>
      <c r="AH788" s="18" t="n">
        <f aca="false">IF(AE788&gt;=PARAMETER!$B$12,1,0)</f>
        <v>0</v>
      </c>
      <c r="AI788" s="18" t="n">
        <f aca="false">IF(AF788&gt;=PARAMETER!$B$13,1,0)</f>
        <v>0</v>
      </c>
      <c r="AJ788" s="18" t="n">
        <f aca="false">IF(AND(AH788=1,AI788=1),1,0)</f>
        <v>0</v>
      </c>
    </row>
    <row r="789" customFormat="false" ht="15" hidden="false" customHeight="false" outlineLevel="0" collapsed="false">
      <c r="A789" s="16" t="str">
        <f aca="false">DATA!A789</f>
        <v>ITM10787</v>
      </c>
      <c r="B789" s="16" t="str">
        <f aca="false">DATA!B789</f>
        <v>Pharma</v>
      </c>
      <c r="C789" s="17" t="n">
        <f aca="false">DATA!C789</f>
        <v>121</v>
      </c>
      <c r="D789" s="17" t="n">
        <f aca="false">DATA!D789</f>
        <v>65</v>
      </c>
      <c r="E789" s="18" t="n">
        <f aca="false">DATA!F789</f>
        <v>6</v>
      </c>
      <c r="F789" s="19" t="n">
        <f aca="false">DATA!G789</f>
        <v>15.74</v>
      </c>
      <c r="G789" s="19" t="n">
        <f aca="false">DATA!H789</f>
        <v>7.82</v>
      </c>
      <c r="H789" s="18" t="n">
        <f aca="false">DATA!E789</f>
        <v>3</v>
      </c>
      <c r="I789" s="20" t="n">
        <f aca="false">F789*E789</f>
        <v>94.44</v>
      </c>
      <c r="J789" s="20" t="n">
        <f aca="false">PARAMETER!$B$4*G789*SQRT(E789)</f>
        <v>31.5071873250112</v>
      </c>
      <c r="K789" s="20" t="n">
        <f aca="false">I789+J789</f>
        <v>125.947187325011</v>
      </c>
      <c r="L789" s="20" t="n">
        <f aca="false">K789+F789*H789</f>
        <v>173.167187325011</v>
      </c>
      <c r="M789" s="16" t="str">
        <f aca="false">IF(C789&lt;=K789,"REORDER",IF(C789&gt;L789,"OVERSTOCK","OK"))</f>
        <v>REORDER</v>
      </c>
      <c r="N789" s="16" t="str">
        <f aca="false">IF(C789&lt;=D789,"REORDER","OK")</f>
        <v>OK</v>
      </c>
      <c r="O789" s="18" t="n">
        <f aca="false">IF(D789&lt;I789,1,0)</f>
        <v>1</v>
      </c>
      <c r="P789" s="20" t="n">
        <f aca="false">C789/F789</f>
        <v>7.68742058449809</v>
      </c>
      <c r="Q789" s="19" t="n">
        <f aca="false">DATA!N789</f>
        <v>132.68</v>
      </c>
      <c r="R789" s="19" t="n">
        <f aca="false">DATA!O789</f>
        <v>1.09</v>
      </c>
      <c r="S789" s="17" t="n">
        <f aca="false">C789*Q789</f>
        <v>16054.28</v>
      </c>
      <c r="T789" s="19" t="n">
        <f aca="false">C789*R789</f>
        <v>131.89</v>
      </c>
      <c r="U789" s="20" t="n">
        <f aca="false">MAX(0,C789-L789)</f>
        <v>0</v>
      </c>
      <c r="V789" s="17" t="n">
        <f aca="false">U789*Q789</f>
        <v>0</v>
      </c>
      <c r="W789" s="19" t="n">
        <f aca="false">U789*R789</f>
        <v>0</v>
      </c>
      <c r="X789" s="20" t="n">
        <f aca="false">MAX(0,K789-C789)</f>
        <v>4.94718732501117</v>
      </c>
      <c r="Y789" s="17" t="n">
        <f aca="false">F789*PARAMETER!$B$5*Q789</f>
        <v>762259.868</v>
      </c>
      <c r="Z789" s="21" t="n">
        <f aca="false">SUMIF($Y$2:$Y$3205,"&gt;="&amp;Y789)/SUM($Y$2:$Y$3205)</f>
        <v>0.822154104638442</v>
      </c>
      <c r="AA789" s="16" t="str">
        <f aca="false">IF(Z789&lt;=PARAMETER!$B$7,"A",IF(Z789&lt;=PARAMETER!$B$8,"B","C"))</f>
        <v>B</v>
      </c>
      <c r="AB789" s="22" t="n">
        <f aca="false">G789/F789</f>
        <v>0.496823379923761</v>
      </c>
      <c r="AC789" s="16" t="str">
        <f aca="false">IF(AB789&lt;=PARAMETER!$B$9,"X",IF(AB789&lt;=PARAMETER!$B$10,"Y","Z"))</f>
        <v>Y</v>
      </c>
      <c r="AD789" s="16" t="str">
        <f aca="false">AA789&amp;AC789</f>
        <v>BY</v>
      </c>
      <c r="AE789" s="22" t="n">
        <f aca="false">DATA!I789</f>
        <v>0.28</v>
      </c>
      <c r="AF789" s="18" t="n">
        <f aca="false">DATA!L789</f>
        <v>60</v>
      </c>
      <c r="AG789" s="16" t="str">
        <f aca="false">DATA!K789</f>
        <v>C</v>
      </c>
      <c r="AH789" s="18" t="n">
        <f aca="false">IF(AE789&gt;=PARAMETER!$B$12,1,0)</f>
        <v>0</v>
      </c>
      <c r="AI789" s="18" t="n">
        <f aca="false">IF(AF789&gt;=PARAMETER!$B$13,1,0)</f>
        <v>0</v>
      </c>
      <c r="AJ789" s="18" t="n">
        <f aca="false">IF(AND(AH789=1,AI789=1),1,0)</f>
        <v>0</v>
      </c>
    </row>
    <row r="790" customFormat="false" ht="15" hidden="false" customHeight="false" outlineLevel="0" collapsed="false">
      <c r="A790" s="16" t="str">
        <f aca="false">DATA!A790</f>
        <v>ITM10788</v>
      </c>
      <c r="B790" s="16" t="str">
        <f aca="false">DATA!B790</f>
        <v>Electronics</v>
      </c>
      <c r="C790" s="17" t="n">
        <f aca="false">DATA!C790</f>
        <v>260</v>
      </c>
      <c r="D790" s="17" t="n">
        <f aca="false">DATA!D790</f>
        <v>31</v>
      </c>
      <c r="E790" s="18" t="n">
        <f aca="false">DATA!F790</f>
        <v>4</v>
      </c>
      <c r="F790" s="19" t="n">
        <f aca="false">DATA!G790</f>
        <v>12</v>
      </c>
      <c r="G790" s="19" t="n">
        <f aca="false">DATA!H790</f>
        <v>8.3</v>
      </c>
      <c r="H790" s="18" t="n">
        <f aca="false">DATA!E790</f>
        <v>11</v>
      </c>
      <c r="I790" s="20" t="n">
        <f aca="false">F790*E790</f>
        <v>48</v>
      </c>
      <c r="J790" s="20" t="n">
        <f aca="false">PARAMETER!$B$4*G790*SQRT(E790)</f>
        <v>27.3045702073944</v>
      </c>
      <c r="K790" s="20" t="n">
        <f aca="false">I790+J790</f>
        <v>75.3045702073944</v>
      </c>
      <c r="L790" s="20" t="n">
        <f aca="false">K790+F790*H790</f>
        <v>207.304570207394</v>
      </c>
      <c r="M790" s="16" t="str">
        <f aca="false">IF(C790&lt;=K790,"REORDER",IF(C790&gt;L790,"OVERSTOCK","OK"))</f>
        <v>OVERSTOCK</v>
      </c>
      <c r="N790" s="16" t="str">
        <f aca="false">IF(C790&lt;=D790,"REORDER","OK")</f>
        <v>OK</v>
      </c>
      <c r="O790" s="18" t="n">
        <f aca="false">IF(D790&lt;I790,1,0)</f>
        <v>1</v>
      </c>
      <c r="P790" s="20" t="n">
        <f aca="false">C790/F790</f>
        <v>21.6666666666667</v>
      </c>
      <c r="Q790" s="19" t="n">
        <f aca="false">DATA!N790</f>
        <v>164.44</v>
      </c>
      <c r="R790" s="19" t="n">
        <f aca="false">DATA!O790</f>
        <v>0.71</v>
      </c>
      <c r="S790" s="17" t="n">
        <f aca="false">C790*Q790</f>
        <v>42754.4</v>
      </c>
      <c r="T790" s="19" t="n">
        <f aca="false">C790*R790</f>
        <v>184.6</v>
      </c>
      <c r="U790" s="20" t="n">
        <f aca="false">MAX(0,C790-L790)</f>
        <v>52.6954297926056</v>
      </c>
      <c r="V790" s="17" t="n">
        <f aca="false">U790*Q790</f>
        <v>8665.23647509606</v>
      </c>
      <c r="W790" s="19" t="n">
        <f aca="false">U790*R790</f>
        <v>37.41375515275</v>
      </c>
      <c r="X790" s="20" t="n">
        <f aca="false">MAX(0,K790-C790)</f>
        <v>0</v>
      </c>
      <c r="Y790" s="17" t="n">
        <f aca="false">F790*PARAMETER!$B$5*Q790</f>
        <v>720247.2</v>
      </c>
      <c r="Z790" s="21" t="n">
        <f aca="false">SUMIF($Y$2:$Y$3205,"&gt;="&amp;Y790)/SUM($Y$2:$Y$3205)</f>
        <v>0.837997453734252</v>
      </c>
      <c r="AA790" s="16" t="str">
        <f aca="false">IF(Z790&lt;=PARAMETER!$B$7,"A",IF(Z790&lt;=PARAMETER!$B$8,"B","C"))</f>
        <v>B</v>
      </c>
      <c r="AB790" s="22" t="n">
        <f aca="false">G790/F790</f>
        <v>0.691666666666667</v>
      </c>
      <c r="AC790" s="16" t="str">
        <f aca="false">IF(AB790&lt;=PARAMETER!$B$9,"X",IF(AB790&lt;=PARAMETER!$B$10,"Y","Z"))</f>
        <v>Z</v>
      </c>
      <c r="AD790" s="16" t="str">
        <f aca="false">AA790&amp;AC790</f>
        <v>BZ</v>
      </c>
      <c r="AE790" s="22" t="n">
        <f aca="false">DATA!I790</f>
        <v>0.38</v>
      </c>
      <c r="AF790" s="18" t="n">
        <f aca="false">DATA!L790</f>
        <v>83</v>
      </c>
      <c r="AG790" s="16" t="str">
        <f aca="false">DATA!K790</f>
        <v>A</v>
      </c>
      <c r="AH790" s="18" t="n">
        <f aca="false">IF(AE790&gt;=PARAMETER!$B$12,1,0)</f>
        <v>0</v>
      </c>
      <c r="AI790" s="18" t="n">
        <f aca="false">IF(AF790&gt;=PARAMETER!$B$13,1,0)</f>
        <v>0</v>
      </c>
      <c r="AJ790" s="18" t="n">
        <f aca="false">IF(AND(AH790=1,AI790=1),1,0)</f>
        <v>0</v>
      </c>
    </row>
    <row r="791" customFormat="false" ht="15" hidden="false" customHeight="false" outlineLevel="0" collapsed="false">
      <c r="A791" s="16" t="str">
        <f aca="false">DATA!A791</f>
        <v>ITM10789</v>
      </c>
      <c r="B791" s="16" t="str">
        <f aca="false">DATA!B791</f>
        <v>Electronics</v>
      </c>
      <c r="C791" s="17" t="n">
        <f aca="false">DATA!C791</f>
        <v>340</v>
      </c>
      <c r="D791" s="17" t="n">
        <f aca="false">DATA!D791</f>
        <v>76</v>
      </c>
      <c r="E791" s="18" t="n">
        <f aca="false">DATA!F791</f>
        <v>7</v>
      </c>
      <c r="F791" s="19" t="n">
        <f aca="false">DATA!G791</f>
        <v>28.05</v>
      </c>
      <c r="G791" s="19" t="n">
        <f aca="false">DATA!H791</f>
        <v>7.14</v>
      </c>
      <c r="H791" s="18" t="n">
        <f aca="false">DATA!E791</f>
        <v>13</v>
      </c>
      <c r="I791" s="20" t="n">
        <f aca="false">F791*E791</f>
        <v>196.35</v>
      </c>
      <c r="J791" s="20" t="n">
        <f aca="false">PARAMETER!$B$4*G791*SQRT(E791)</f>
        <v>31.0723777897157</v>
      </c>
      <c r="K791" s="20" t="n">
        <f aca="false">I791+J791</f>
        <v>227.422377789716</v>
      </c>
      <c r="L791" s="20" t="n">
        <f aca="false">K791+F791*H791</f>
        <v>592.072377789716</v>
      </c>
      <c r="M791" s="16" t="str">
        <f aca="false">IF(C791&lt;=K791,"REORDER",IF(C791&gt;L791,"OVERSTOCK","OK"))</f>
        <v>OK</v>
      </c>
      <c r="N791" s="16" t="str">
        <f aca="false">IF(C791&lt;=D791,"REORDER","OK")</f>
        <v>OK</v>
      </c>
      <c r="O791" s="18" t="n">
        <f aca="false">IF(D791&lt;I791,1,0)</f>
        <v>1</v>
      </c>
      <c r="P791" s="20" t="n">
        <f aca="false">C791/F791</f>
        <v>12.1212121212121</v>
      </c>
      <c r="Q791" s="19" t="n">
        <f aca="false">DATA!N791</f>
        <v>67.37</v>
      </c>
      <c r="R791" s="19" t="n">
        <f aca="false">DATA!O791</f>
        <v>0.66</v>
      </c>
      <c r="S791" s="17" t="n">
        <f aca="false">C791*Q791</f>
        <v>22905.8</v>
      </c>
      <c r="T791" s="19" t="n">
        <f aca="false">C791*R791</f>
        <v>224.4</v>
      </c>
      <c r="U791" s="20" t="n">
        <f aca="false">MAX(0,C791-L791)</f>
        <v>0</v>
      </c>
      <c r="V791" s="17" t="n">
        <f aca="false">U791*Q791</f>
        <v>0</v>
      </c>
      <c r="W791" s="19" t="n">
        <f aca="false">U791*R791</f>
        <v>0</v>
      </c>
      <c r="X791" s="20" t="n">
        <f aca="false">MAX(0,K791-C791)</f>
        <v>0</v>
      </c>
      <c r="Y791" s="17" t="n">
        <f aca="false">F791*PARAMETER!$B$5*Q791</f>
        <v>689750.9025</v>
      </c>
      <c r="Z791" s="21" t="n">
        <f aca="false">SUMIF($Y$2:$Y$3205,"&gt;="&amp;Y791)/SUM($Y$2:$Y$3205)</f>
        <v>0.847429760273467</v>
      </c>
      <c r="AA791" s="16" t="str">
        <f aca="false">IF(Z791&lt;=PARAMETER!$B$7,"A",IF(Z791&lt;=PARAMETER!$B$8,"B","C"))</f>
        <v>B</v>
      </c>
      <c r="AB791" s="22" t="n">
        <f aca="false">G791/F791</f>
        <v>0.254545454545455</v>
      </c>
      <c r="AC791" s="16" t="str">
        <f aca="false">IF(AB791&lt;=PARAMETER!$B$9,"X",IF(AB791&lt;=PARAMETER!$B$10,"Y","Z"))</f>
        <v>Y</v>
      </c>
      <c r="AD791" s="16" t="str">
        <f aca="false">AA791&amp;AC791</f>
        <v>BY</v>
      </c>
      <c r="AE791" s="22" t="n">
        <f aca="false">DATA!I791</f>
        <v>0.63</v>
      </c>
      <c r="AF791" s="18" t="n">
        <f aca="false">DATA!L791</f>
        <v>26</v>
      </c>
      <c r="AG791" s="16" t="str">
        <f aca="false">DATA!K791</f>
        <v>A</v>
      </c>
      <c r="AH791" s="18" t="n">
        <f aca="false">IF(AE791&gt;=PARAMETER!$B$12,1,0)</f>
        <v>0</v>
      </c>
      <c r="AI791" s="18" t="n">
        <f aca="false">IF(AF791&gt;=PARAMETER!$B$13,1,0)</f>
        <v>0</v>
      </c>
      <c r="AJ791" s="18" t="n">
        <f aca="false">IF(AND(AH791=1,AI791=1),1,0)</f>
        <v>0</v>
      </c>
    </row>
    <row r="792" customFormat="false" ht="15" hidden="false" customHeight="false" outlineLevel="0" collapsed="false">
      <c r="A792" s="16" t="str">
        <f aca="false">DATA!A792</f>
        <v>ITM10790</v>
      </c>
      <c r="B792" s="16" t="str">
        <f aca="false">DATA!B792</f>
        <v>Groceries</v>
      </c>
      <c r="C792" s="17" t="n">
        <f aca="false">DATA!C792</f>
        <v>210</v>
      </c>
      <c r="D792" s="17" t="n">
        <f aca="false">DATA!D792</f>
        <v>65</v>
      </c>
      <c r="E792" s="18" t="n">
        <f aca="false">DATA!F792</f>
        <v>4</v>
      </c>
      <c r="F792" s="19" t="n">
        <f aca="false">DATA!G792</f>
        <v>18.51</v>
      </c>
      <c r="G792" s="19" t="n">
        <f aca="false">DATA!H792</f>
        <v>7.08</v>
      </c>
      <c r="H792" s="18" t="n">
        <f aca="false">DATA!E792</f>
        <v>10</v>
      </c>
      <c r="I792" s="20" t="n">
        <f aca="false">F792*E792</f>
        <v>74.04</v>
      </c>
      <c r="J792" s="20" t="n">
        <f aca="false">PARAMETER!$B$4*G792*SQRT(E792)</f>
        <v>23.2911273576328</v>
      </c>
      <c r="K792" s="20" t="n">
        <f aca="false">I792+J792</f>
        <v>97.3311273576329</v>
      </c>
      <c r="L792" s="20" t="n">
        <f aca="false">K792+F792*H792</f>
        <v>282.431127357633</v>
      </c>
      <c r="M792" s="16" t="str">
        <f aca="false">IF(C792&lt;=K792,"REORDER",IF(C792&gt;L792,"OVERSTOCK","OK"))</f>
        <v>OK</v>
      </c>
      <c r="N792" s="16" t="str">
        <f aca="false">IF(C792&lt;=D792,"REORDER","OK")</f>
        <v>OK</v>
      </c>
      <c r="O792" s="18" t="n">
        <f aca="false">IF(D792&lt;I792,1,0)</f>
        <v>1</v>
      </c>
      <c r="P792" s="20" t="n">
        <f aca="false">C792/F792</f>
        <v>11.3452188006483</v>
      </c>
      <c r="Q792" s="19" t="n">
        <f aca="false">DATA!N792</f>
        <v>63.53</v>
      </c>
      <c r="R792" s="19" t="n">
        <f aca="false">DATA!O792</f>
        <v>1.5</v>
      </c>
      <c r="S792" s="17" t="n">
        <f aca="false">C792*Q792</f>
        <v>13341.3</v>
      </c>
      <c r="T792" s="19" t="n">
        <f aca="false">C792*R792</f>
        <v>315</v>
      </c>
      <c r="U792" s="20" t="n">
        <f aca="false">MAX(0,C792-L792)</f>
        <v>0</v>
      </c>
      <c r="V792" s="17" t="n">
        <f aca="false">U792*Q792</f>
        <v>0</v>
      </c>
      <c r="W792" s="19" t="n">
        <f aca="false">U792*R792</f>
        <v>0</v>
      </c>
      <c r="X792" s="20" t="n">
        <f aca="false">MAX(0,K792-C792)</f>
        <v>0</v>
      </c>
      <c r="Y792" s="17" t="n">
        <f aca="false">F792*PARAMETER!$B$5*Q792</f>
        <v>429218.2095</v>
      </c>
      <c r="Z792" s="21" t="n">
        <f aca="false">SUMIF($Y$2:$Y$3205,"&gt;="&amp;Y792)/SUM($Y$2:$Y$3205)</f>
        <v>0.927360819725269</v>
      </c>
      <c r="AA792" s="16" t="str">
        <f aca="false">IF(Z792&lt;=PARAMETER!$B$7,"A",IF(Z792&lt;=PARAMETER!$B$8,"B","C"))</f>
        <v>B</v>
      </c>
      <c r="AB792" s="22" t="n">
        <f aca="false">G792/F792</f>
        <v>0.382495948136143</v>
      </c>
      <c r="AC792" s="16" t="str">
        <f aca="false">IF(AB792&lt;=PARAMETER!$B$9,"X",IF(AB792&lt;=PARAMETER!$B$10,"Y","Z"))</f>
        <v>Y</v>
      </c>
      <c r="AD792" s="16" t="str">
        <f aca="false">AA792&amp;AC792</f>
        <v>BY</v>
      </c>
      <c r="AE792" s="22" t="n">
        <f aca="false">DATA!I792</f>
        <v>0.4</v>
      </c>
      <c r="AF792" s="18" t="n">
        <f aca="false">DATA!L792</f>
        <v>70</v>
      </c>
      <c r="AG792" s="16" t="str">
        <f aca="false">DATA!K792</f>
        <v>A</v>
      </c>
      <c r="AH792" s="18" t="n">
        <f aca="false">IF(AE792&gt;=PARAMETER!$B$12,1,0)</f>
        <v>0</v>
      </c>
      <c r="AI792" s="18" t="n">
        <f aca="false">IF(AF792&gt;=PARAMETER!$B$13,1,0)</f>
        <v>0</v>
      </c>
      <c r="AJ792" s="18" t="n">
        <f aca="false">IF(AND(AH792=1,AI792=1),1,0)</f>
        <v>0</v>
      </c>
    </row>
    <row r="793" customFormat="false" ht="15" hidden="false" customHeight="false" outlineLevel="0" collapsed="false">
      <c r="A793" s="16" t="str">
        <f aca="false">DATA!A793</f>
        <v>ITM10791</v>
      </c>
      <c r="B793" s="16" t="str">
        <f aca="false">DATA!B793</f>
        <v>Automotive</v>
      </c>
      <c r="C793" s="17" t="n">
        <f aca="false">DATA!C793</f>
        <v>236</v>
      </c>
      <c r="D793" s="17" t="n">
        <f aca="false">DATA!D793</f>
        <v>28</v>
      </c>
      <c r="E793" s="18" t="n">
        <f aca="false">DATA!F793</f>
        <v>9</v>
      </c>
      <c r="F793" s="19" t="n">
        <f aca="false">DATA!G793</f>
        <v>48.33</v>
      </c>
      <c r="G793" s="19" t="n">
        <f aca="false">DATA!H793</f>
        <v>5.31</v>
      </c>
      <c r="H793" s="18" t="n">
        <f aca="false">DATA!E793</f>
        <v>7</v>
      </c>
      <c r="I793" s="20" t="n">
        <f aca="false">F793*E793</f>
        <v>434.97</v>
      </c>
      <c r="J793" s="20" t="n">
        <f aca="false">PARAMETER!$B$4*G793*SQRT(E793)</f>
        <v>26.2025182773369</v>
      </c>
      <c r="K793" s="20" t="n">
        <f aca="false">I793+J793</f>
        <v>461.172518277337</v>
      </c>
      <c r="L793" s="20" t="n">
        <f aca="false">K793+F793*H793</f>
        <v>799.482518277337</v>
      </c>
      <c r="M793" s="16" t="str">
        <f aca="false">IF(C793&lt;=K793,"REORDER",IF(C793&gt;L793,"OVERSTOCK","OK"))</f>
        <v>REORDER</v>
      </c>
      <c r="N793" s="16" t="str">
        <f aca="false">IF(C793&lt;=D793,"REORDER","OK")</f>
        <v>OK</v>
      </c>
      <c r="O793" s="18" t="n">
        <f aca="false">IF(D793&lt;I793,1,0)</f>
        <v>1</v>
      </c>
      <c r="P793" s="20" t="n">
        <f aca="false">C793/F793</f>
        <v>4.88309538588868</v>
      </c>
      <c r="Q793" s="19" t="n">
        <f aca="false">DATA!N793</f>
        <v>158.15</v>
      </c>
      <c r="R793" s="19" t="n">
        <f aca="false">DATA!O793</f>
        <v>0.23</v>
      </c>
      <c r="S793" s="17" t="n">
        <f aca="false">C793*Q793</f>
        <v>37323.4</v>
      </c>
      <c r="T793" s="19" t="n">
        <f aca="false">C793*R793</f>
        <v>54.28</v>
      </c>
      <c r="U793" s="20" t="n">
        <f aca="false">MAX(0,C793-L793)</f>
        <v>0</v>
      </c>
      <c r="V793" s="17" t="n">
        <f aca="false">U793*Q793</f>
        <v>0</v>
      </c>
      <c r="W793" s="19" t="n">
        <f aca="false">U793*R793</f>
        <v>0</v>
      </c>
      <c r="X793" s="20" t="n">
        <f aca="false">MAX(0,K793-C793)</f>
        <v>225.172518277337</v>
      </c>
      <c r="Y793" s="17" t="n">
        <f aca="false">F793*PARAMETER!$B$5*Q793</f>
        <v>2789837.1675</v>
      </c>
      <c r="Z793" s="21" t="n">
        <f aca="false">SUMIF($Y$2:$Y$3205,"&gt;="&amp;Y793)/SUM($Y$2:$Y$3205)</f>
        <v>0.114835059332077</v>
      </c>
      <c r="AA793" s="16" t="str">
        <f aca="false">IF(Z793&lt;=PARAMETER!$B$7,"A",IF(Z793&lt;=PARAMETER!$B$8,"B","C"))</f>
        <v>A</v>
      </c>
      <c r="AB793" s="22" t="n">
        <f aca="false">G793/F793</f>
        <v>0.109869646182495</v>
      </c>
      <c r="AC793" s="16" t="str">
        <f aca="false">IF(AB793&lt;=PARAMETER!$B$9,"X",IF(AB793&lt;=PARAMETER!$B$10,"Y","Z"))</f>
        <v>X</v>
      </c>
      <c r="AD793" s="16" t="str">
        <f aca="false">AA793&amp;AC793</f>
        <v>AX</v>
      </c>
      <c r="AE793" s="22" t="n">
        <f aca="false">DATA!I793</f>
        <v>0.77</v>
      </c>
      <c r="AF793" s="18" t="n">
        <f aca="false">DATA!L793</f>
        <v>100</v>
      </c>
      <c r="AG793" s="16" t="str">
        <f aca="false">DATA!K793</f>
        <v>B</v>
      </c>
      <c r="AH793" s="18" t="n">
        <f aca="false">IF(AE793&gt;=PARAMETER!$B$12,1,0)</f>
        <v>1</v>
      </c>
      <c r="AI793" s="18" t="n">
        <f aca="false">IF(AF793&gt;=PARAMETER!$B$13,1,0)</f>
        <v>1</v>
      </c>
      <c r="AJ793" s="18" t="n">
        <f aca="false">IF(AND(AH793=1,AI793=1),1,0)</f>
        <v>1</v>
      </c>
    </row>
    <row r="794" customFormat="false" ht="15" hidden="false" customHeight="false" outlineLevel="0" collapsed="false">
      <c r="A794" s="16" t="str">
        <f aca="false">DATA!A794</f>
        <v>ITM10792</v>
      </c>
      <c r="B794" s="16" t="str">
        <f aca="false">DATA!B794</f>
        <v>Pharma</v>
      </c>
      <c r="C794" s="17" t="n">
        <f aca="false">DATA!C794</f>
        <v>70</v>
      </c>
      <c r="D794" s="17" t="n">
        <f aca="false">DATA!D794</f>
        <v>66</v>
      </c>
      <c r="E794" s="18" t="n">
        <f aca="false">DATA!F794</f>
        <v>9</v>
      </c>
      <c r="F794" s="19" t="n">
        <f aca="false">DATA!G794</f>
        <v>48.21</v>
      </c>
      <c r="G794" s="19" t="n">
        <f aca="false">DATA!H794</f>
        <v>5.61</v>
      </c>
      <c r="H794" s="18" t="n">
        <f aca="false">DATA!E794</f>
        <v>7</v>
      </c>
      <c r="I794" s="20" t="n">
        <f aca="false">F794*E794</f>
        <v>433.89</v>
      </c>
      <c r="J794" s="20" t="n">
        <f aca="false">PARAMETER!$B$4*G794*SQRT(E794)</f>
        <v>27.6828865415933</v>
      </c>
      <c r="K794" s="20" t="n">
        <f aca="false">I794+J794</f>
        <v>461.572886541593</v>
      </c>
      <c r="L794" s="20" t="n">
        <f aca="false">K794+F794*H794</f>
        <v>799.042886541593</v>
      </c>
      <c r="M794" s="16" t="str">
        <f aca="false">IF(C794&lt;=K794,"REORDER",IF(C794&gt;L794,"OVERSTOCK","OK"))</f>
        <v>REORDER</v>
      </c>
      <c r="N794" s="16" t="str">
        <f aca="false">IF(C794&lt;=D794,"REORDER","OK")</f>
        <v>OK</v>
      </c>
      <c r="O794" s="18" t="n">
        <f aca="false">IF(D794&lt;I794,1,0)</f>
        <v>1</v>
      </c>
      <c r="P794" s="20" t="n">
        <f aca="false">C794/F794</f>
        <v>1.45198091682224</v>
      </c>
      <c r="Q794" s="19" t="n">
        <f aca="false">DATA!N794</f>
        <v>82.39</v>
      </c>
      <c r="R794" s="19" t="n">
        <f aca="false">DATA!O794</f>
        <v>0.69</v>
      </c>
      <c r="S794" s="17" t="n">
        <f aca="false">C794*Q794</f>
        <v>5767.3</v>
      </c>
      <c r="T794" s="19" t="n">
        <f aca="false">C794*R794</f>
        <v>48.3</v>
      </c>
      <c r="U794" s="20" t="n">
        <f aca="false">MAX(0,C794-L794)</f>
        <v>0</v>
      </c>
      <c r="V794" s="17" t="n">
        <f aca="false">U794*Q794</f>
        <v>0</v>
      </c>
      <c r="W794" s="19" t="n">
        <f aca="false">U794*R794</f>
        <v>0</v>
      </c>
      <c r="X794" s="20" t="n">
        <f aca="false">MAX(0,K794-C794)</f>
        <v>391.572886541593</v>
      </c>
      <c r="Y794" s="17" t="n">
        <f aca="false">F794*PARAMETER!$B$5*Q794</f>
        <v>1449787.9935</v>
      </c>
      <c r="Z794" s="21" t="n">
        <f aca="false">SUMIF($Y$2:$Y$3205,"&gt;="&amp;Y794)/SUM($Y$2:$Y$3205)</f>
        <v>0.547845787188067</v>
      </c>
      <c r="AA794" s="16" t="str">
        <f aca="false">IF(Z794&lt;=PARAMETER!$B$7,"A",IF(Z794&lt;=PARAMETER!$B$8,"B","C"))</f>
        <v>A</v>
      </c>
      <c r="AB794" s="22" t="n">
        <f aca="false">G794/F794</f>
        <v>0.116365899191039</v>
      </c>
      <c r="AC794" s="16" t="str">
        <f aca="false">IF(AB794&lt;=PARAMETER!$B$9,"X",IF(AB794&lt;=PARAMETER!$B$10,"Y","Z"))</f>
        <v>X</v>
      </c>
      <c r="AD794" s="16" t="str">
        <f aca="false">AA794&amp;AC794</f>
        <v>AX</v>
      </c>
      <c r="AE794" s="22" t="n">
        <f aca="false">DATA!I794</f>
        <v>0.65</v>
      </c>
      <c r="AF794" s="18" t="n">
        <f aca="false">DATA!L794</f>
        <v>150</v>
      </c>
      <c r="AG794" s="16" t="str">
        <f aca="false">DATA!K794</f>
        <v>D</v>
      </c>
      <c r="AH794" s="18" t="n">
        <f aca="false">IF(AE794&gt;=PARAMETER!$B$12,1,0)</f>
        <v>0</v>
      </c>
      <c r="AI794" s="18" t="n">
        <f aca="false">IF(AF794&gt;=PARAMETER!$B$13,1,0)</f>
        <v>1</v>
      </c>
      <c r="AJ794" s="18" t="n">
        <f aca="false">IF(AND(AH794=1,AI794=1),1,0)</f>
        <v>0</v>
      </c>
    </row>
    <row r="795" customFormat="false" ht="15" hidden="false" customHeight="false" outlineLevel="0" collapsed="false">
      <c r="A795" s="16" t="str">
        <f aca="false">DATA!A795</f>
        <v>ITM10793</v>
      </c>
      <c r="B795" s="16" t="str">
        <f aca="false">DATA!B795</f>
        <v>Apparel</v>
      </c>
      <c r="C795" s="17" t="n">
        <f aca="false">DATA!C795</f>
        <v>311</v>
      </c>
      <c r="D795" s="17" t="n">
        <f aca="false">DATA!D795</f>
        <v>53</v>
      </c>
      <c r="E795" s="18" t="n">
        <f aca="false">DATA!F795</f>
        <v>8</v>
      </c>
      <c r="F795" s="19" t="n">
        <f aca="false">DATA!G795</f>
        <v>22.74</v>
      </c>
      <c r="G795" s="19" t="n">
        <f aca="false">DATA!H795</f>
        <v>7.56</v>
      </c>
      <c r="H795" s="18" t="n">
        <f aca="false">DATA!E795</f>
        <v>11</v>
      </c>
      <c r="I795" s="20" t="n">
        <f aca="false">F795*E795</f>
        <v>181.92</v>
      </c>
      <c r="J795" s="20" t="n">
        <f aca="false">PARAMETER!$B$4*G795*SQRT(E795)</f>
        <v>35.1717555271826</v>
      </c>
      <c r="K795" s="20" t="n">
        <f aca="false">I795+J795</f>
        <v>217.091755527183</v>
      </c>
      <c r="L795" s="20" t="n">
        <f aca="false">K795+F795*H795</f>
        <v>467.231755527183</v>
      </c>
      <c r="M795" s="16" t="str">
        <f aca="false">IF(C795&lt;=K795,"REORDER",IF(C795&gt;L795,"OVERSTOCK","OK"))</f>
        <v>OK</v>
      </c>
      <c r="N795" s="16" t="str">
        <f aca="false">IF(C795&lt;=D795,"REORDER","OK")</f>
        <v>OK</v>
      </c>
      <c r="O795" s="18" t="n">
        <f aca="false">IF(D795&lt;I795,1,0)</f>
        <v>1</v>
      </c>
      <c r="P795" s="20" t="n">
        <f aca="false">C795/F795</f>
        <v>13.6763412489006</v>
      </c>
      <c r="Q795" s="19" t="n">
        <f aca="false">DATA!N795</f>
        <v>165.51</v>
      </c>
      <c r="R795" s="19" t="n">
        <f aca="false">DATA!O795</f>
        <v>1.34</v>
      </c>
      <c r="S795" s="17" t="n">
        <f aca="false">C795*Q795</f>
        <v>51473.61</v>
      </c>
      <c r="T795" s="19" t="n">
        <f aca="false">C795*R795</f>
        <v>416.74</v>
      </c>
      <c r="U795" s="20" t="n">
        <f aca="false">MAX(0,C795-L795)</f>
        <v>0</v>
      </c>
      <c r="V795" s="17" t="n">
        <f aca="false">U795*Q795</f>
        <v>0</v>
      </c>
      <c r="W795" s="19" t="n">
        <f aca="false">U795*R795</f>
        <v>0</v>
      </c>
      <c r="X795" s="20" t="n">
        <f aca="false">MAX(0,K795-C795)</f>
        <v>0</v>
      </c>
      <c r="Y795" s="17" t="n">
        <f aca="false">F795*PARAMETER!$B$5*Q795</f>
        <v>1373749.551</v>
      </c>
      <c r="Z795" s="21" t="n">
        <f aca="false">SUMIF($Y$2:$Y$3205,"&gt;="&amp;Y795)/SUM($Y$2:$Y$3205)</f>
        <v>0.579375886891911</v>
      </c>
      <c r="AA795" s="16" t="str">
        <f aca="false">IF(Z795&lt;=PARAMETER!$B$7,"A",IF(Z795&lt;=PARAMETER!$B$8,"B","C"))</f>
        <v>A</v>
      </c>
      <c r="AB795" s="22" t="n">
        <f aca="false">G795/F795</f>
        <v>0.33245382585752</v>
      </c>
      <c r="AC795" s="16" t="str">
        <f aca="false">IF(AB795&lt;=PARAMETER!$B$9,"X",IF(AB795&lt;=PARAMETER!$B$10,"Y","Z"))</f>
        <v>Y</v>
      </c>
      <c r="AD795" s="16" t="str">
        <f aca="false">AA795&amp;AC795</f>
        <v>AY</v>
      </c>
      <c r="AE795" s="22" t="n">
        <f aca="false">DATA!I795</f>
        <v>0.89</v>
      </c>
      <c r="AF795" s="18" t="n">
        <f aca="false">DATA!L795</f>
        <v>104</v>
      </c>
      <c r="AG795" s="16" t="str">
        <f aca="false">DATA!K795</f>
        <v>A</v>
      </c>
      <c r="AH795" s="18" t="n">
        <f aca="false">IF(AE795&gt;=PARAMETER!$B$12,1,0)</f>
        <v>1</v>
      </c>
      <c r="AI795" s="18" t="n">
        <f aca="false">IF(AF795&gt;=PARAMETER!$B$13,1,0)</f>
        <v>1</v>
      </c>
      <c r="AJ795" s="18" t="n">
        <f aca="false">IF(AND(AH795=1,AI795=1),1,0)</f>
        <v>1</v>
      </c>
    </row>
    <row r="796" customFormat="false" ht="15" hidden="false" customHeight="false" outlineLevel="0" collapsed="false">
      <c r="A796" s="16" t="str">
        <f aca="false">DATA!A796</f>
        <v>ITM10794</v>
      </c>
      <c r="B796" s="16" t="str">
        <f aca="false">DATA!B796</f>
        <v>Pharma</v>
      </c>
      <c r="C796" s="17" t="n">
        <f aca="false">DATA!C796</f>
        <v>100</v>
      </c>
      <c r="D796" s="17" t="n">
        <f aca="false">DATA!D796</f>
        <v>44</v>
      </c>
      <c r="E796" s="18" t="n">
        <f aca="false">DATA!F796</f>
        <v>3</v>
      </c>
      <c r="F796" s="19" t="n">
        <f aca="false">DATA!G796</f>
        <v>39.96</v>
      </c>
      <c r="G796" s="19" t="n">
        <f aca="false">DATA!H796</f>
        <v>2.85</v>
      </c>
      <c r="H796" s="18" t="n">
        <f aca="false">DATA!E796</f>
        <v>5</v>
      </c>
      <c r="I796" s="20" t="n">
        <f aca="false">F796*E796</f>
        <v>119.88</v>
      </c>
      <c r="J796" s="20" t="n">
        <f aca="false">PARAMETER!$B$4*G796*SQRT(E796)</f>
        <v>8.1195646507476</v>
      </c>
      <c r="K796" s="20" t="n">
        <f aca="false">I796+J796</f>
        <v>127.999564650748</v>
      </c>
      <c r="L796" s="20" t="n">
        <f aca="false">K796+F796*H796</f>
        <v>327.799564650748</v>
      </c>
      <c r="M796" s="16" t="str">
        <f aca="false">IF(C796&lt;=K796,"REORDER",IF(C796&gt;L796,"OVERSTOCK","OK"))</f>
        <v>REORDER</v>
      </c>
      <c r="N796" s="16" t="str">
        <f aca="false">IF(C796&lt;=D796,"REORDER","OK")</f>
        <v>OK</v>
      </c>
      <c r="O796" s="18" t="n">
        <f aca="false">IF(D796&lt;I796,1,0)</f>
        <v>1</v>
      </c>
      <c r="P796" s="20" t="n">
        <f aca="false">C796/F796</f>
        <v>2.5025025025025</v>
      </c>
      <c r="Q796" s="19" t="n">
        <f aca="false">DATA!N796</f>
        <v>198.74</v>
      </c>
      <c r="R796" s="19" t="n">
        <f aca="false">DATA!O796</f>
        <v>0.5</v>
      </c>
      <c r="S796" s="17" t="n">
        <f aca="false">C796*Q796</f>
        <v>19874</v>
      </c>
      <c r="T796" s="19" t="n">
        <f aca="false">C796*R796</f>
        <v>50</v>
      </c>
      <c r="U796" s="20" t="n">
        <f aca="false">MAX(0,C796-L796)</f>
        <v>0</v>
      </c>
      <c r="V796" s="17" t="n">
        <f aca="false">U796*Q796</f>
        <v>0</v>
      </c>
      <c r="W796" s="19" t="n">
        <f aca="false">U796*R796</f>
        <v>0</v>
      </c>
      <c r="X796" s="20" t="n">
        <f aca="false">MAX(0,K796-C796)</f>
        <v>27.9995646507476</v>
      </c>
      <c r="Y796" s="17" t="n">
        <f aca="false">F796*PARAMETER!$B$5*Q796</f>
        <v>2898702.396</v>
      </c>
      <c r="Z796" s="21" t="n">
        <f aca="false">SUMIF($Y$2:$Y$3205,"&gt;="&amp;Y796)/SUM($Y$2:$Y$3205)</f>
        <v>0.0912837850678442</v>
      </c>
      <c r="AA796" s="16" t="str">
        <f aca="false">IF(Z796&lt;=PARAMETER!$B$7,"A",IF(Z796&lt;=PARAMETER!$B$8,"B","C"))</f>
        <v>A</v>
      </c>
      <c r="AB796" s="22" t="n">
        <f aca="false">G796/F796</f>
        <v>0.0713213213213213</v>
      </c>
      <c r="AC796" s="16" t="str">
        <f aca="false">IF(AB796&lt;=PARAMETER!$B$9,"X",IF(AB796&lt;=PARAMETER!$B$10,"Y","Z"))</f>
        <v>X</v>
      </c>
      <c r="AD796" s="16" t="str">
        <f aca="false">AA796&amp;AC796</f>
        <v>AX</v>
      </c>
      <c r="AE796" s="22" t="n">
        <f aca="false">DATA!I796</f>
        <v>0.55</v>
      </c>
      <c r="AF796" s="18" t="n">
        <f aca="false">DATA!L796</f>
        <v>89</v>
      </c>
      <c r="AG796" s="16" t="str">
        <f aca="false">DATA!K796</f>
        <v>D</v>
      </c>
      <c r="AH796" s="18" t="n">
        <f aca="false">IF(AE796&gt;=PARAMETER!$B$12,1,0)</f>
        <v>0</v>
      </c>
      <c r="AI796" s="18" t="n">
        <f aca="false">IF(AF796&gt;=PARAMETER!$B$13,1,0)</f>
        <v>0</v>
      </c>
      <c r="AJ796" s="18" t="n">
        <f aca="false">IF(AND(AH796=1,AI796=1),1,0)</f>
        <v>0</v>
      </c>
    </row>
    <row r="797" customFormat="false" ht="15" hidden="false" customHeight="false" outlineLevel="0" collapsed="false">
      <c r="A797" s="16" t="str">
        <f aca="false">DATA!A797</f>
        <v>ITM10795</v>
      </c>
      <c r="B797" s="16" t="str">
        <f aca="false">DATA!B797</f>
        <v>Apparel</v>
      </c>
      <c r="C797" s="17" t="n">
        <f aca="false">DATA!C797</f>
        <v>402</v>
      </c>
      <c r="D797" s="17" t="n">
        <f aca="false">DATA!D797</f>
        <v>10</v>
      </c>
      <c r="E797" s="18" t="n">
        <f aca="false">DATA!F797</f>
        <v>9</v>
      </c>
      <c r="F797" s="19" t="n">
        <f aca="false">DATA!G797</f>
        <v>1.65</v>
      </c>
      <c r="G797" s="19" t="n">
        <f aca="false">DATA!H797</f>
        <v>2.7</v>
      </c>
      <c r="H797" s="18" t="n">
        <f aca="false">DATA!E797</f>
        <v>5</v>
      </c>
      <c r="I797" s="20" t="n">
        <f aca="false">F797*E797</f>
        <v>14.85</v>
      </c>
      <c r="J797" s="20" t="n">
        <f aca="false">PARAMETER!$B$4*G797*SQRT(E797)</f>
        <v>13.3233143783069</v>
      </c>
      <c r="K797" s="20" t="n">
        <f aca="false">I797+J797</f>
        <v>28.1733143783069</v>
      </c>
      <c r="L797" s="20" t="n">
        <f aca="false">K797+F797*H797</f>
        <v>36.4233143783069</v>
      </c>
      <c r="M797" s="16" t="str">
        <f aca="false">IF(C797&lt;=K797,"REORDER",IF(C797&gt;L797,"OVERSTOCK","OK"))</f>
        <v>OVERSTOCK</v>
      </c>
      <c r="N797" s="16" t="str">
        <f aca="false">IF(C797&lt;=D797,"REORDER","OK")</f>
        <v>OK</v>
      </c>
      <c r="O797" s="18" t="n">
        <f aca="false">IF(D797&lt;I797,1,0)</f>
        <v>1</v>
      </c>
      <c r="P797" s="20" t="n">
        <f aca="false">C797/F797</f>
        <v>243.636363636364</v>
      </c>
      <c r="Q797" s="19" t="n">
        <f aca="false">DATA!N797</f>
        <v>196.14</v>
      </c>
      <c r="R797" s="19" t="n">
        <f aca="false">DATA!O797</f>
        <v>1.19</v>
      </c>
      <c r="S797" s="17" t="n">
        <f aca="false">C797*Q797</f>
        <v>78848.28</v>
      </c>
      <c r="T797" s="19" t="n">
        <f aca="false">C797*R797</f>
        <v>478.38</v>
      </c>
      <c r="U797" s="20" t="n">
        <f aca="false">MAX(0,C797-L797)</f>
        <v>365.576685621693</v>
      </c>
      <c r="V797" s="17" t="n">
        <f aca="false">U797*Q797</f>
        <v>71704.2111178389</v>
      </c>
      <c r="W797" s="19" t="n">
        <f aca="false">U797*R797</f>
        <v>435.036255889815</v>
      </c>
      <c r="X797" s="20" t="n">
        <f aca="false">MAX(0,K797-C797)</f>
        <v>0</v>
      </c>
      <c r="Y797" s="17" t="n">
        <f aca="false">F797*PARAMETER!$B$5*Q797</f>
        <v>118125.315</v>
      </c>
      <c r="Z797" s="21" t="n">
        <f aca="false">SUMIF($Y$2:$Y$3205,"&gt;="&amp;Y797)/SUM($Y$2:$Y$3205)</f>
        <v>0.994479610509014</v>
      </c>
      <c r="AA797" s="16" t="str">
        <f aca="false">IF(Z797&lt;=PARAMETER!$B$7,"A",IF(Z797&lt;=PARAMETER!$B$8,"B","C"))</f>
        <v>C</v>
      </c>
      <c r="AB797" s="22" t="n">
        <f aca="false">G797/F797</f>
        <v>1.63636363636364</v>
      </c>
      <c r="AC797" s="16" t="str">
        <f aca="false">IF(AB797&lt;=PARAMETER!$B$9,"X",IF(AB797&lt;=PARAMETER!$B$10,"Y","Z"))</f>
        <v>Z</v>
      </c>
      <c r="AD797" s="16" t="str">
        <f aca="false">AA797&amp;AC797</f>
        <v>CZ</v>
      </c>
      <c r="AE797" s="22" t="n">
        <f aca="false">DATA!I797</f>
        <v>0.4</v>
      </c>
      <c r="AF797" s="18" t="n">
        <f aca="false">DATA!L797</f>
        <v>112</v>
      </c>
      <c r="AG797" s="16" t="str">
        <f aca="false">DATA!K797</f>
        <v>D</v>
      </c>
      <c r="AH797" s="18" t="n">
        <f aca="false">IF(AE797&gt;=PARAMETER!$B$12,1,0)</f>
        <v>0</v>
      </c>
      <c r="AI797" s="18" t="n">
        <f aca="false">IF(AF797&gt;=PARAMETER!$B$13,1,0)</f>
        <v>1</v>
      </c>
      <c r="AJ797" s="18" t="n">
        <f aca="false">IF(AND(AH797=1,AI797=1),1,0)</f>
        <v>0</v>
      </c>
    </row>
    <row r="798" customFormat="false" ht="15" hidden="false" customHeight="false" outlineLevel="0" collapsed="false">
      <c r="A798" s="16" t="str">
        <f aca="false">DATA!A798</f>
        <v>ITM10796</v>
      </c>
      <c r="B798" s="16" t="str">
        <f aca="false">DATA!B798</f>
        <v>Automotive</v>
      </c>
      <c r="C798" s="17" t="n">
        <f aca="false">DATA!C798</f>
        <v>107</v>
      </c>
      <c r="D798" s="17" t="n">
        <f aca="false">DATA!D798</f>
        <v>61</v>
      </c>
      <c r="E798" s="18" t="n">
        <f aca="false">DATA!F798</f>
        <v>5</v>
      </c>
      <c r="F798" s="19" t="n">
        <f aca="false">DATA!G798</f>
        <v>27.84</v>
      </c>
      <c r="G798" s="19" t="n">
        <f aca="false">DATA!H798</f>
        <v>9.52</v>
      </c>
      <c r="H798" s="18" t="n">
        <f aca="false">DATA!E798</f>
        <v>9</v>
      </c>
      <c r="I798" s="20" t="n">
        <f aca="false">F798*E798</f>
        <v>139.2</v>
      </c>
      <c r="J798" s="20" t="n">
        <f aca="false">PARAMETER!$B$4*G798*SQRT(E798)</f>
        <v>35.0146030580134</v>
      </c>
      <c r="K798" s="20" t="n">
        <f aca="false">I798+J798</f>
        <v>174.214603058013</v>
      </c>
      <c r="L798" s="20" t="n">
        <f aca="false">K798+F798*H798</f>
        <v>424.774603058013</v>
      </c>
      <c r="M798" s="16" t="str">
        <f aca="false">IF(C798&lt;=K798,"REORDER",IF(C798&gt;L798,"OVERSTOCK","OK"))</f>
        <v>REORDER</v>
      </c>
      <c r="N798" s="16" t="str">
        <f aca="false">IF(C798&lt;=D798,"REORDER","OK")</f>
        <v>OK</v>
      </c>
      <c r="O798" s="18" t="n">
        <f aca="false">IF(D798&lt;I798,1,0)</f>
        <v>1</v>
      </c>
      <c r="P798" s="20" t="n">
        <f aca="false">C798/F798</f>
        <v>3.8433908045977</v>
      </c>
      <c r="Q798" s="19" t="n">
        <f aca="false">DATA!N798</f>
        <v>135.91</v>
      </c>
      <c r="R798" s="19" t="n">
        <f aca="false">DATA!O798</f>
        <v>0.67</v>
      </c>
      <c r="S798" s="17" t="n">
        <f aca="false">C798*Q798</f>
        <v>14542.37</v>
      </c>
      <c r="T798" s="19" t="n">
        <f aca="false">C798*R798</f>
        <v>71.69</v>
      </c>
      <c r="U798" s="20" t="n">
        <f aca="false">MAX(0,C798-L798)</f>
        <v>0</v>
      </c>
      <c r="V798" s="17" t="n">
        <f aca="false">U798*Q798</f>
        <v>0</v>
      </c>
      <c r="W798" s="19" t="n">
        <f aca="false">U798*R798</f>
        <v>0</v>
      </c>
      <c r="X798" s="20" t="n">
        <f aca="false">MAX(0,K798-C798)</f>
        <v>67.2146030580134</v>
      </c>
      <c r="Y798" s="17" t="n">
        <f aca="false">F798*PARAMETER!$B$5*Q798</f>
        <v>1381063.056</v>
      </c>
      <c r="Z798" s="21" t="n">
        <f aca="false">SUMIF($Y$2:$Y$3205,"&gt;="&amp;Y798)/SUM($Y$2:$Y$3205)</f>
        <v>0.576742971924105</v>
      </c>
      <c r="AA798" s="16" t="str">
        <f aca="false">IF(Z798&lt;=PARAMETER!$B$7,"A",IF(Z798&lt;=PARAMETER!$B$8,"B","C"))</f>
        <v>A</v>
      </c>
      <c r="AB798" s="22" t="n">
        <f aca="false">G798/F798</f>
        <v>0.341954022988506</v>
      </c>
      <c r="AC798" s="16" t="str">
        <f aca="false">IF(AB798&lt;=PARAMETER!$B$9,"X",IF(AB798&lt;=PARAMETER!$B$10,"Y","Z"))</f>
        <v>Y</v>
      </c>
      <c r="AD798" s="16" t="str">
        <f aca="false">AA798&amp;AC798</f>
        <v>AY</v>
      </c>
      <c r="AE798" s="22" t="n">
        <f aca="false">DATA!I798</f>
        <v>1</v>
      </c>
      <c r="AF798" s="18" t="n">
        <f aca="false">DATA!L798</f>
        <v>57</v>
      </c>
      <c r="AG798" s="16" t="str">
        <f aca="false">DATA!K798</f>
        <v>A</v>
      </c>
      <c r="AH798" s="18" t="n">
        <f aca="false">IF(AE798&gt;=PARAMETER!$B$12,1,0)</f>
        <v>1</v>
      </c>
      <c r="AI798" s="18" t="n">
        <f aca="false">IF(AF798&gt;=PARAMETER!$B$13,1,0)</f>
        <v>0</v>
      </c>
      <c r="AJ798" s="18" t="n">
        <f aca="false">IF(AND(AH798=1,AI798=1),1,0)</f>
        <v>0</v>
      </c>
    </row>
    <row r="799" customFormat="false" ht="15" hidden="false" customHeight="false" outlineLevel="0" collapsed="false">
      <c r="A799" s="16" t="str">
        <f aca="false">DATA!A799</f>
        <v>ITM10797</v>
      </c>
      <c r="B799" s="16" t="str">
        <f aca="false">DATA!B799</f>
        <v>Apparel</v>
      </c>
      <c r="C799" s="17" t="n">
        <f aca="false">DATA!C799</f>
        <v>213</v>
      </c>
      <c r="D799" s="17" t="n">
        <f aca="false">DATA!D799</f>
        <v>94</v>
      </c>
      <c r="E799" s="18" t="n">
        <f aca="false">DATA!F799</f>
        <v>8</v>
      </c>
      <c r="F799" s="19" t="n">
        <f aca="false">DATA!G799</f>
        <v>37.42</v>
      </c>
      <c r="G799" s="19" t="n">
        <f aca="false">DATA!H799</f>
        <v>0.76</v>
      </c>
      <c r="H799" s="18" t="n">
        <f aca="false">DATA!E799</f>
        <v>11</v>
      </c>
      <c r="I799" s="20" t="n">
        <f aca="false">F799*E799</f>
        <v>299.36</v>
      </c>
      <c r="J799" s="20" t="n">
        <f aca="false">PARAMETER!$B$4*G799*SQRT(E799)</f>
        <v>3.53578494717709</v>
      </c>
      <c r="K799" s="20" t="n">
        <f aca="false">I799+J799</f>
        <v>302.895784947177</v>
      </c>
      <c r="L799" s="20" t="n">
        <f aca="false">K799+F799*H799</f>
        <v>714.515784947177</v>
      </c>
      <c r="M799" s="16" t="str">
        <f aca="false">IF(C799&lt;=K799,"REORDER",IF(C799&gt;L799,"OVERSTOCK","OK"))</f>
        <v>REORDER</v>
      </c>
      <c r="N799" s="16" t="str">
        <f aca="false">IF(C799&lt;=D799,"REORDER","OK")</f>
        <v>OK</v>
      </c>
      <c r="O799" s="18" t="n">
        <f aca="false">IF(D799&lt;I799,1,0)</f>
        <v>1</v>
      </c>
      <c r="P799" s="20" t="n">
        <f aca="false">C799/F799</f>
        <v>5.69214323890967</v>
      </c>
      <c r="Q799" s="19" t="n">
        <f aca="false">DATA!N799</f>
        <v>81.29</v>
      </c>
      <c r="R799" s="19" t="n">
        <f aca="false">DATA!O799</f>
        <v>1.7</v>
      </c>
      <c r="S799" s="17" t="n">
        <f aca="false">C799*Q799</f>
        <v>17314.77</v>
      </c>
      <c r="T799" s="19" t="n">
        <f aca="false">C799*R799</f>
        <v>362.1</v>
      </c>
      <c r="U799" s="20" t="n">
        <f aca="false">MAX(0,C799-L799)</f>
        <v>0</v>
      </c>
      <c r="V799" s="17" t="n">
        <f aca="false">U799*Q799</f>
        <v>0</v>
      </c>
      <c r="W799" s="19" t="n">
        <f aca="false">U799*R799</f>
        <v>0</v>
      </c>
      <c r="X799" s="20" t="n">
        <f aca="false">MAX(0,K799-C799)</f>
        <v>89.8957849471771</v>
      </c>
      <c r="Y799" s="17" t="n">
        <f aca="false">F799*PARAMETER!$B$5*Q799</f>
        <v>1110283.207</v>
      </c>
      <c r="Z799" s="21" t="n">
        <f aca="false">SUMIF($Y$2:$Y$3205,"&gt;="&amp;Y799)/SUM($Y$2:$Y$3205)</f>
        <v>0.682083289543561</v>
      </c>
      <c r="AA799" s="16" t="str">
        <f aca="false">IF(Z799&lt;=PARAMETER!$B$7,"A",IF(Z799&lt;=PARAMETER!$B$8,"B","C"))</f>
        <v>A</v>
      </c>
      <c r="AB799" s="22" t="n">
        <f aca="false">G799/F799</f>
        <v>0.0203099946552646</v>
      </c>
      <c r="AC799" s="16" t="str">
        <f aca="false">IF(AB799&lt;=PARAMETER!$B$9,"X",IF(AB799&lt;=PARAMETER!$B$10,"Y","Z"))</f>
        <v>X</v>
      </c>
      <c r="AD799" s="16" t="str">
        <f aca="false">AA799&amp;AC799</f>
        <v>AX</v>
      </c>
      <c r="AE799" s="22" t="n">
        <f aca="false">DATA!I799</f>
        <v>0.42</v>
      </c>
      <c r="AF799" s="18" t="n">
        <f aca="false">DATA!L799</f>
        <v>95</v>
      </c>
      <c r="AG799" s="16" t="str">
        <f aca="false">DATA!K799</f>
        <v>C</v>
      </c>
      <c r="AH799" s="18" t="n">
        <f aca="false">IF(AE799&gt;=PARAMETER!$B$12,1,0)</f>
        <v>0</v>
      </c>
      <c r="AI799" s="18" t="n">
        <f aca="false">IF(AF799&gt;=PARAMETER!$B$13,1,0)</f>
        <v>0</v>
      </c>
      <c r="AJ799" s="18" t="n">
        <f aca="false">IF(AND(AH799=1,AI799=1),1,0)</f>
        <v>0</v>
      </c>
    </row>
    <row r="800" customFormat="false" ht="15" hidden="false" customHeight="false" outlineLevel="0" collapsed="false">
      <c r="A800" s="16" t="str">
        <f aca="false">DATA!A800</f>
        <v>ITM10798</v>
      </c>
      <c r="B800" s="16" t="str">
        <f aca="false">DATA!B800</f>
        <v>Groceries</v>
      </c>
      <c r="C800" s="17" t="n">
        <f aca="false">DATA!C800</f>
        <v>123</v>
      </c>
      <c r="D800" s="17" t="n">
        <f aca="false">DATA!D800</f>
        <v>79</v>
      </c>
      <c r="E800" s="18" t="n">
        <f aca="false">DATA!F800</f>
        <v>8</v>
      </c>
      <c r="F800" s="19" t="n">
        <f aca="false">DATA!G800</f>
        <v>11.63</v>
      </c>
      <c r="G800" s="19" t="n">
        <f aca="false">DATA!H800</f>
        <v>1.82</v>
      </c>
      <c r="H800" s="18" t="n">
        <f aca="false">DATA!E800</f>
        <v>8</v>
      </c>
      <c r="I800" s="20" t="n">
        <f aca="false">F800*E800</f>
        <v>93.04</v>
      </c>
      <c r="J800" s="20" t="n">
        <f aca="false">PARAMETER!$B$4*G800*SQRT(E800)</f>
        <v>8.46727447876618</v>
      </c>
      <c r="K800" s="20" t="n">
        <f aca="false">I800+J800</f>
        <v>101.507274478766</v>
      </c>
      <c r="L800" s="20" t="n">
        <f aca="false">K800+F800*H800</f>
        <v>194.547274478766</v>
      </c>
      <c r="M800" s="16" t="str">
        <f aca="false">IF(C800&lt;=K800,"REORDER",IF(C800&gt;L800,"OVERSTOCK","OK"))</f>
        <v>OK</v>
      </c>
      <c r="N800" s="16" t="str">
        <f aca="false">IF(C800&lt;=D800,"REORDER","OK")</f>
        <v>OK</v>
      </c>
      <c r="O800" s="18" t="n">
        <f aca="false">IF(D800&lt;I800,1,0)</f>
        <v>1</v>
      </c>
      <c r="P800" s="20" t="n">
        <f aca="false">C800/F800</f>
        <v>10.5760963026655</v>
      </c>
      <c r="Q800" s="19" t="n">
        <f aca="false">DATA!N800</f>
        <v>22.44</v>
      </c>
      <c r="R800" s="19" t="n">
        <f aca="false">DATA!O800</f>
        <v>0.76</v>
      </c>
      <c r="S800" s="17" t="n">
        <f aca="false">C800*Q800</f>
        <v>2760.12</v>
      </c>
      <c r="T800" s="19" t="n">
        <f aca="false">C800*R800</f>
        <v>93.48</v>
      </c>
      <c r="U800" s="20" t="n">
        <f aca="false">MAX(0,C800-L800)</f>
        <v>0</v>
      </c>
      <c r="V800" s="17" t="n">
        <f aca="false">U800*Q800</f>
        <v>0</v>
      </c>
      <c r="W800" s="19" t="n">
        <f aca="false">U800*R800</f>
        <v>0</v>
      </c>
      <c r="X800" s="20" t="n">
        <f aca="false">MAX(0,K800-C800)</f>
        <v>0</v>
      </c>
      <c r="Y800" s="17" t="n">
        <f aca="false">F800*PARAMETER!$B$5*Q800</f>
        <v>95256.678</v>
      </c>
      <c r="Z800" s="21" t="n">
        <f aca="false">SUMIF($Y$2:$Y$3205,"&gt;="&amp;Y800)/SUM($Y$2:$Y$3205)</f>
        <v>0.996697868337375</v>
      </c>
      <c r="AA800" s="16" t="str">
        <f aca="false">IF(Z800&lt;=PARAMETER!$B$7,"A",IF(Z800&lt;=PARAMETER!$B$8,"B","C"))</f>
        <v>C</v>
      </c>
      <c r="AB800" s="22" t="n">
        <f aca="false">G800/F800</f>
        <v>0.156491831470335</v>
      </c>
      <c r="AC800" s="16" t="str">
        <f aca="false">IF(AB800&lt;=PARAMETER!$B$9,"X",IF(AB800&lt;=PARAMETER!$B$10,"Y","Z"))</f>
        <v>X</v>
      </c>
      <c r="AD800" s="16" t="str">
        <f aca="false">AA800&amp;AC800</f>
        <v>CX</v>
      </c>
      <c r="AE800" s="22" t="n">
        <f aca="false">DATA!I800</f>
        <v>0.49</v>
      </c>
      <c r="AF800" s="18" t="n">
        <f aca="false">DATA!L800</f>
        <v>79</v>
      </c>
      <c r="AG800" s="16" t="str">
        <f aca="false">DATA!K800</f>
        <v>C</v>
      </c>
      <c r="AH800" s="18" t="n">
        <f aca="false">IF(AE800&gt;=PARAMETER!$B$12,1,0)</f>
        <v>0</v>
      </c>
      <c r="AI800" s="18" t="n">
        <f aca="false">IF(AF800&gt;=PARAMETER!$B$13,1,0)</f>
        <v>0</v>
      </c>
      <c r="AJ800" s="18" t="n">
        <f aca="false">IF(AND(AH800=1,AI800=1),1,0)</f>
        <v>0</v>
      </c>
    </row>
    <row r="801" customFormat="false" ht="15" hidden="false" customHeight="false" outlineLevel="0" collapsed="false">
      <c r="A801" s="16" t="str">
        <f aca="false">DATA!A801</f>
        <v>ITM10799</v>
      </c>
      <c r="B801" s="16" t="str">
        <f aca="false">DATA!B801</f>
        <v>Groceries</v>
      </c>
      <c r="C801" s="17" t="n">
        <f aca="false">DATA!C801</f>
        <v>290</v>
      </c>
      <c r="D801" s="17" t="n">
        <f aca="false">DATA!D801</f>
        <v>46</v>
      </c>
      <c r="E801" s="18" t="n">
        <f aca="false">DATA!F801</f>
        <v>8</v>
      </c>
      <c r="F801" s="19" t="n">
        <f aca="false">DATA!G801</f>
        <v>4</v>
      </c>
      <c r="G801" s="19" t="n">
        <f aca="false">DATA!H801</f>
        <v>5.92</v>
      </c>
      <c r="H801" s="18" t="n">
        <f aca="false">DATA!E801</f>
        <v>4</v>
      </c>
      <c r="I801" s="20" t="n">
        <f aca="false">F801*E801</f>
        <v>32</v>
      </c>
      <c r="J801" s="20" t="n">
        <f aca="false">PARAMETER!$B$4*G801*SQRT(E801)</f>
        <v>27.5419037990636</v>
      </c>
      <c r="K801" s="20" t="n">
        <f aca="false">I801+J801</f>
        <v>59.5419037990636</v>
      </c>
      <c r="L801" s="20" t="n">
        <f aca="false">K801+F801*H801</f>
        <v>75.5419037990636</v>
      </c>
      <c r="M801" s="16" t="str">
        <f aca="false">IF(C801&lt;=K801,"REORDER",IF(C801&gt;L801,"OVERSTOCK","OK"))</f>
        <v>OVERSTOCK</v>
      </c>
      <c r="N801" s="16" t="str">
        <f aca="false">IF(C801&lt;=D801,"REORDER","OK")</f>
        <v>OK</v>
      </c>
      <c r="O801" s="18" t="n">
        <f aca="false">IF(D801&lt;I801,1,0)</f>
        <v>0</v>
      </c>
      <c r="P801" s="20" t="n">
        <f aca="false">C801/F801</f>
        <v>72.5</v>
      </c>
      <c r="Q801" s="19" t="n">
        <f aca="false">DATA!N801</f>
        <v>150.23</v>
      </c>
      <c r="R801" s="19" t="n">
        <f aca="false">DATA!O801</f>
        <v>0.54</v>
      </c>
      <c r="S801" s="17" t="n">
        <f aca="false">C801*Q801</f>
        <v>43566.7</v>
      </c>
      <c r="T801" s="19" t="n">
        <f aca="false">C801*R801</f>
        <v>156.6</v>
      </c>
      <c r="U801" s="20" t="n">
        <f aca="false">MAX(0,C801-L801)</f>
        <v>214.458096200936</v>
      </c>
      <c r="V801" s="17" t="n">
        <f aca="false">U801*Q801</f>
        <v>32218.0397922667</v>
      </c>
      <c r="W801" s="19" t="n">
        <f aca="false">U801*R801</f>
        <v>115.807371948506</v>
      </c>
      <c r="X801" s="20" t="n">
        <f aca="false">MAX(0,K801-C801)</f>
        <v>0</v>
      </c>
      <c r="Y801" s="17" t="n">
        <f aca="false">F801*PARAMETER!$B$5*Q801</f>
        <v>219335.8</v>
      </c>
      <c r="Z801" s="21" t="n">
        <f aca="false">SUMIF($Y$2:$Y$3205,"&gt;="&amp;Y801)/SUM($Y$2:$Y$3205)</f>
        <v>0.979370925187862</v>
      </c>
      <c r="AA801" s="16" t="str">
        <f aca="false">IF(Z801&lt;=PARAMETER!$B$7,"A",IF(Z801&lt;=PARAMETER!$B$8,"B","C"))</f>
        <v>C</v>
      </c>
      <c r="AB801" s="22" t="n">
        <f aca="false">G801/F801</f>
        <v>1.48</v>
      </c>
      <c r="AC801" s="16" t="str">
        <f aca="false">IF(AB801&lt;=PARAMETER!$B$9,"X",IF(AB801&lt;=PARAMETER!$B$10,"Y","Z"))</f>
        <v>Z</v>
      </c>
      <c r="AD801" s="16" t="str">
        <f aca="false">AA801&amp;AC801</f>
        <v>CZ</v>
      </c>
      <c r="AE801" s="22" t="n">
        <f aca="false">DATA!I801</f>
        <v>0.83</v>
      </c>
      <c r="AF801" s="18" t="n">
        <f aca="false">DATA!L801</f>
        <v>56</v>
      </c>
      <c r="AG801" s="16" t="str">
        <f aca="false">DATA!K801</f>
        <v>D</v>
      </c>
      <c r="AH801" s="18" t="n">
        <f aca="false">IF(AE801&gt;=PARAMETER!$B$12,1,0)</f>
        <v>1</v>
      </c>
      <c r="AI801" s="18" t="n">
        <f aca="false">IF(AF801&gt;=PARAMETER!$B$13,1,0)</f>
        <v>0</v>
      </c>
      <c r="AJ801" s="18" t="n">
        <f aca="false">IF(AND(AH801=1,AI801=1),1,0)</f>
        <v>0</v>
      </c>
    </row>
    <row r="802" customFormat="false" ht="15" hidden="false" customHeight="false" outlineLevel="0" collapsed="false">
      <c r="A802" s="16" t="str">
        <f aca="false">DATA!A802</f>
        <v>ITM10800</v>
      </c>
      <c r="B802" s="16" t="str">
        <f aca="false">DATA!B802</f>
        <v>Groceries</v>
      </c>
      <c r="C802" s="17" t="n">
        <f aca="false">DATA!C802</f>
        <v>115</v>
      </c>
      <c r="D802" s="17" t="n">
        <f aca="false">DATA!D802</f>
        <v>74</v>
      </c>
      <c r="E802" s="18" t="n">
        <f aca="false">DATA!F802</f>
        <v>2</v>
      </c>
      <c r="F802" s="19" t="n">
        <f aca="false">DATA!G802</f>
        <v>8.64</v>
      </c>
      <c r="G802" s="19" t="n">
        <f aca="false">DATA!H802</f>
        <v>7.51</v>
      </c>
      <c r="H802" s="18" t="n">
        <f aca="false">DATA!E802</f>
        <v>3</v>
      </c>
      <c r="I802" s="20" t="n">
        <f aca="false">F802*E802</f>
        <v>17.28</v>
      </c>
      <c r="J802" s="20" t="n">
        <f aca="false">PARAMETER!$B$4*G802*SQRT(E802)</f>
        <v>17.4695690482236</v>
      </c>
      <c r="K802" s="20" t="n">
        <f aca="false">I802+J802</f>
        <v>34.7495690482236</v>
      </c>
      <c r="L802" s="20" t="n">
        <f aca="false">K802+F802*H802</f>
        <v>60.6695690482236</v>
      </c>
      <c r="M802" s="16" t="str">
        <f aca="false">IF(C802&lt;=K802,"REORDER",IF(C802&gt;L802,"OVERSTOCK","OK"))</f>
        <v>OVERSTOCK</v>
      </c>
      <c r="N802" s="16" t="str">
        <f aca="false">IF(C802&lt;=D802,"REORDER","OK")</f>
        <v>OK</v>
      </c>
      <c r="O802" s="18" t="n">
        <f aca="false">IF(D802&lt;I802,1,0)</f>
        <v>0</v>
      </c>
      <c r="P802" s="20" t="n">
        <f aca="false">C802/F802</f>
        <v>13.3101851851852</v>
      </c>
      <c r="Q802" s="19" t="n">
        <f aca="false">DATA!N802</f>
        <v>195.81</v>
      </c>
      <c r="R802" s="19" t="n">
        <f aca="false">DATA!O802</f>
        <v>1.11</v>
      </c>
      <c r="S802" s="17" t="n">
        <f aca="false">C802*Q802</f>
        <v>22518.15</v>
      </c>
      <c r="T802" s="19" t="n">
        <f aca="false">C802*R802</f>
        <v>127.65</v>
      </c>
      <c r="U802" s="20" t="n">
        <f aca="false">MAX(0,C802-L802)</f>
        <v>54.3304309517764</v>
      </c>
      <c r="V802" s="17" t="n">
        <f aca="false">U802*Q802</f>
        <v>10638.4416846673</v>
      </c>
      <c r="W802" s="19" t="n">
        <f aca="false">U802*R802</f>
        <v>60.3067783564718</v>
      </c>
      <c r="X802" s="20" t="n">
        <f aca="false">MAX(0,K802-C802)</f>
        <v>0</v>
      </c>
      <c r="Y802" s="17" t="n">
        <f aca="false">F802*PARAMETER!$B$5*Q802</f>
        <v>617506.416</v>
      </c>
      <c r="Z802" s="21" t="n">
        <f aca="false">SUMIF($Y$2:$Y$3205,"&gt;="&amp;Y802)/SUM($Y$2:$Y$3205)</f>
        <v>0.871840137893014</v>
      </c>
      <c r="AA802" s="16" t="str">
        <f aca="false">IF(Z802&lt;=PARAMETER!$B$7,"A",IF(Z802&lt;=PARAMETER!$B$8,"B","C"))</f>
        <v>B</v>
      </c>
      <c r="AB802" s="22" t="n">
        <f aca="false">G802/F802</f>
        <v>0.869212962962963</v>
      </c>
      <c r="AC802" s="16" t="str">
        <f aca="false">IF(AB802&lt;=PARAMETER!$B$9,"X",IF(AB802&lt;=PARAMETER!$B$10,"Y","Z"))</f>
        <v>Z</v>
      </c>
      <c r="AD802" s="16" t="str">
        <f aca="false">AA802&amp;AC802</f>
        <v>BZ</v>
      </c>
      <c r="AE802" s="22" t="n">
        <f aca="false">DATA!I802</f>
        <v>0.18</v>
      </c>
      <c r="AF802" s="18" t="n">
        <f aca="false">DATA!L802</f>
        <v>19</v>
      </c>
      <c r="AG802" s="16" t="str">
        <f aca="false">DATA!K802</f>
        <v>B</v>
      </c>
      <c r="AH802" s="18" t="n">
        <f aca="false">IF(AE802&gt;=PARAMETER!$B$12,1,0)</f>
        <v>0</v>
      </c>
      <c r="AI802" s="18" t="n">
        <f aca="false">IF(AF802&gt;=PARAMETER!$B$13,1,0)</f>
        <v>0</v>
      </c>
      <c r="AJ802" s="18" t="n">
        <f aca="false">IF(AND(AH802=1,AI802=1),1,0)</f>
        <v>0</v>
      </c>
    </row>
    <row r="803" customFormat="false" ht="15" hidden="false" customHeight="false" outlineLevel="0" collapsed="false">
      <c r="A803" s="16" t="str">
        <f aca="false">DATA!A803</f>
        <v>ITM10801</v>
      </c>
      <c r="B803" s="16" t="str">
        <f aca="false">DATA!B803</f>
        <v>Groceries</v>
      </c>
      <c r="C803" s="17" t="n">
        <f aca="false">DATA!C803</f>
        <v>442</v>
      </c>
      <c r="D803" s="17" t="n">
        <f aca="false">DATA!D803</f>
        <v>60</v>
      </c>
      <c r="E803" s="18" t="n">
        <f aca="false">DATA!F803</f>
        <v>2</v>
      </c>
      <c r="F803" s="19" t="n">
        <f aca="false">DATA!G803</f>
        <v>22.65</v>
      </c>
      <c r="G803" s="19" t="n">
        <f aca="false">DATA!H803</f>
        <v>5.61</v>
      </c>
      <c r="H803" s="18" t="n">
        <f aca="false">DATA!E803</f>
        <v>4</v>
      </c>
      <c r="I803" s="20" t="n">
        <f aca="false">F803*E803</f>
        <v>45.3</v>
      </c>
      <c r="J803" s="20" t="n">
        <f aca="false">PARAMETER!$B$4*G803*SQRT(E803)</f>
        <v>13.0498378642523</v>
      </c>
      <c r="K803" s="20" t="n">
        <f aca="false">I803+J803</f>
        <v>58.3498378642523</v>
      </c>
      <c r="L803" s="20" t="n">
        <f aca="false">K803+F803*H803</f>
        <v>148.949837864252</v>
      </c>
      <c r="M803" s="16" t="str">
        <f aca="false">IF(C803&lt;=K803,"REORDER",IF(C803&gt;L803,"OVERSTOCK","OK"))</f>
        <v>OVERSTOCK</v>
      </c>
      <c r="N803" s="16" t="str">
        <f aca="false">IF(C803&lt;=D803,"REORDER","OK")</f>
        <v>OK</v>
      </c>
      <c r="O803" s="18" t="n">
        <f aca="false">IF(D803&lt;I803,1,0)</f>
        <v>0</v>
      </c>
      <c r="P803" s="20" t="n">
        <f aca="false">C803/F803</f>
        <v>19.514348785872</v>
      </c>
      <c r="Q803" s="19" t="n">
        <f aca="false">DATA!N803</f>
        <v>22.92</v>
      </c>
      <c r="R803" s="19" t="n">
        <f aca="false">DATA!O803</f>
        <v>0.36</v>
      </c>
      <c r="S803" s="17" t="n">
        <f aca="false">C803*Q803</f>
        <v>10130.64</v>
      </c>
      <c r="T803" s="19" t="n">
        <f aca="false">C803*R803</f>
        <v>159.12</v>
      </c>
      <c r="U803" s="20" t="n">
        <f aca="false">MAX(0,C803-L803)</f>
        <v>293.050162135748</v>
      </c>
      <c r="V803" s="17" t="n">
        <f aca="false">U803*Q803</f>
        <v>6716.70971615134</v>
      </c>
      <c r="W803" s="19" t="n">
        <f aca="false">U803*R803</f>
        <v>105.498058368869</v>
      </c>
      <c r="X803" s="20" t="n">
        <f aca="false">MAX(0,K803-C803)</f>
        <v>0</v>
      </c>
      <c r="Y803" s="17" t="n">
        <f aca="false">F803*PARAMETER!$B$5*Q803</f>
        <v>189485.37</v>
      </c>
      <c r="Z803" s="21" t="n">
        <f aca="false">SUMIF($Y$2:$Y$3205,"&gt;="&amp;Y803)/SUM($Y$2:$Y$3205)</f>
        <v>0.98438991911029</v>
      </c>
      <c r="AA803" s="16" t="str">
        <f aca="false">IF(Z803&lt;=PARAMETER!$B$7,"A",IF(Z803&lt;=PARAMETER!$B$8,"B","C"))</f>
        <v>C</v>
      </c>
      <c r="AB803" s="22" t="n">
        <f aca="false">G803/F803</f>
        <v>0.247682119205298</v>
      </c>
      <c r="AC803" s="16" t="str">
        <f aca="false">IF(AB803&lt;=PARAMETER!$B$9,"X",IF(AB803&lt;=PARAMETER!$B$10,"Y","Z"))</f>
        <v>X</v>
      </c>
      <c r="AD803" s="16" t="str">
        <f aca="false">AA803&amp;AC803</f>
        <v>CX</v>
      </c>
      <c r="AE803" s="22" t="n">
        <f aca="false">DATA!I803</f>
        <v>0.45</v>
      </c>
      <c r="AF803" s="18" t="n">
        <f aca="false">DATA!L803</f>
        <v>89</v>
      </c>
      <c r="AG803" s="16" t="str">
        <f aca="false">DATA!K803</f>
        <v>D</v>
      </c>
      <c r="AH803" s="18" t="n">
        <f aca="false">IF(AE803&gt;=PARAMETER!$B$12,1,0)</f>
        <v>0</v>
      </c>
      <c r="AI803" s="18" t="n">
        <f aca="false">IF(AF803&gt;=PARAMETER!$B$13,1,0)</f>
        <v>0</v>
      </c>
      <c r="AJ803" s="18" t="n">
        <f aca="false">IF(AND(AH803=1,AI803=1),1,0)</f>
        <v>0</v>
      </c>
    </row>
    <row r="804" customFormat="false" ht="15" hidden="false" customHeight="false" outlineLevel="0" collapsed="false">
      <c r="A804" s="16" t="str">
        <f aca="false">DATA!A804</f>
        <v>ITM10802</v>
      </c>
      <c r="B804" s="16" t="str">
        <f aca="false">DATA!B804</f>
        <v>Pharma</v>
      </c>
      <c r="C804" s="17" t="n">
        <f aca="false">DATA!C804</f>
        <v>398</v>
      </c>
      <c r="D804" s="17" t="n">
        <f aca="false">DATA!D804</f>
        <v>10</v>
      </c>
      <c r="E804" s="18" t="n">
        <f aca="false">DATA!F804</f>
        <v>6</v>
      </c>
      <c r="F804" s="19" t="n">
        <f aca="false">DATA!G804</f>
        <v>25.81</v>
      </c>
      <c r="G804" s="19" t="n">
        <f aca="false">DATA!H804</f>
        <v>3.87</v>
      </c>
      <c r="H804" s="18" t="n">
        <f aca="false">DATA!E804</f>
        <v>3</v>
      </c>
      <c r="I804" s="20" t="n">
        <f aca="false">F804*E804</f>
        <v>154.86</v>
      </c>
      <c r="J804" s="20" t="n">
        <f aca="false">PARAMETER!$B$4*G804*SQRT(E804)</f>
        <v>15.5924315790017</v>
      </c>
      <c r="K804" s="20" t="n">
        <f aca="false">I804+J804</f>
        <v>170.452431579002</v>
      </c>
      <c r="L804" s="20" t="n">
        <f aca="false">K804+F804*H804</f>
        <v>247.882431579002</v>
      </c>
      <c r="M804" s="16" t="str">
        <f aca="false">IF(C804&lt;=K804,"REORDER",IF(C804&gt;L804,"OVERSTOCK","OK"))</f>
        <v>OVERSTOCK</v>
      </c>
      <c r="N804" s="16" t="str">
        <f aca="false">IF(C804&lt;=D804,"REORDER","OK")</f>
        <v>OK</v>
      </c>
      <c r="O804" s="18" t="n">
        <f aca="false">IF(D804&lt;I804,1,0)</f>
        <v>1</v>
      </c>
      <c r="P804" s="20" t="n">
        <f aca="false">C804/F804</f>
        <v>15.4203796977916</v>
      </c>
      <c r="Q804" s="19" t="n">
        <f aca="false">DATA!N804</f>
        <v>11.17</v>
      </c>
      <c r="R804" s="19" t="n">
        <f aca="false">DATA!O804</f>
        <v>1.62</v>
      </c>
      <c r="S804" s="17" t="n">
        <f aca="false">C804*Q804</f>
        <v>4445.66</v>
      </c>
      <c r="T804" s="19" t="n">
        <f aca="false">C804*R804</f>
        <v>644.76</v>
      </c>
      <c r="U804" s="20" t="n">
        <f aca="false">MAX(0,C804-L804)</f>
        <v>150.117568420998</v>
      </c>
      <c r="V804" s="17" t="n">
        <f aca="false">U804*Q804</f>
        <v>1676.81323926255</v>
      </c>
      <c r="W804" s="19" t="n">
        <f aca="false">U804*R804</f>
        <v>243.190460842017</v>
      </c>
      <c r="X804" s="20" t="n">
        <f aca="false">MAX(0,K804-C804)</f>
        <v>0</v>
      </c>
      <c r="Y804" s="17" t="n">
        <f aca="false">F804*PARAMETER!$B$5*Q804</f>
        <v>105228.6605</v>
      </c>
      <c r="Z804" s="21" t="n">
        <f aca="false">SUMIF($Y$2:$Y$3205,"&gt;="&amp;Y804)/SUM($Y$2:$Y$3205)</f>
        <v>0.995715037180443</v>
      </c>
      <c r="AA804" s="16" t="str">
        <f aca="false">IF(Z804&lt;=PARAMETER!$B$7,"A",IF(Z804&lt;=PARAMETER!$B$8,"B","C"))</f>
        <v>C</v>
      </c>
      <c r="AB804" s="22" t="n">
        <f aca="false">G804/F804</f>
        <v>0.149941882991089</v>
      </c>
      <c r="AC804" s="16" t="str">
        <f aca="false">IF(AB804&lt;=PARAMETER!$B$9,"X",IF(AB804&lt;=PARAMETER!$B$10,"Y","Z"))</f>
        <v>X</v>
      </c>
      <c r="AD804" s="16" t="str">
        <f aca="false">AA804&amp;AC804</f>
        <v>CX</v>
      </c>
      <c r="AE804" s="22" t="n">
        <f aca="false">DATA!I804</f>
        <v>0.18</v>
      </c>
      <c r="AF804" s="18" t="n">
        <f aca="false">DATA!L804</f>
        <v>22</v>
      </c>
      <c r="AG804" s="16" t="str">
        <f aca="false">DATA!K804</f>
        <v>D</v>
      </c>
      <c r="AH804" s="18" t="n">
        <f aca="false">IF(AE804&gt;=PARAMETER!$B$12,1,0)</f>
        <v>0</v>
      </c>
      <c r="AI804" s="18" t="n">
        <f aca="false">IF(AF804&gt;=PARAMETER!$B$13,1,0)</f>
        <v>0</v>
      </c>
      <c r="AJ804" s="18" t="n">
        <f aca="false">IF(AND(AH804=1,AI804=1),1,0)</f>
        <v>0</v>
      </c>
    </row>
    <row r="805" customFormat="false" ht="15" hidden="false" customHeight="false" outlineLevel="0" collapsed="false">
      <c r="A805" s="16" t="str">
        <f aca="false">DATA!A805</f>
        <v>ITM10803</v>
      </c>
      <c r="B805" s="16" t="str">
        <f aca="false">DATA!B805</f>
        <v>Automotive</v>
      </c>
      <c r="C805" s="17" t="n">
        <f aca="false">DATA!C805</f>
        <v>217</v>
      </c>
      <c r="D805" s="17" t="n">
        <f aca="false">DATA!D805</f>
        <v>30</v>
      </c>
      <c r="E805" s="18" t="n">
        <f aca="false">DATA!F805</f>
        <v>8</v>
      </c>
      <c r="F805" s="19" t="n">
        <f aca="false">DATA!G805</f>
        <v>19.66</v>
      </c>
      <c r="G805" s="19" t="n">
        <f aca="false">DATA!H805</f>
        <v>9.79</v>
      </c>
      <c r="H805" s="18" t="n">
        <f aca="false">DATA!E805</f>
        <v>12</v>
      </c>
      <c r="I805" s="20" t="n">
        <f aca="false">F805*E805</f>
        <v>157.28</v>
      </c>
      <c r="J805" s="20" t="n">
        <f aca="false">PARAMETER!$B$4*G805*SQRT(E805)</f>
        <v>45.5464929379785</v>
      </c>
      <c r="K805" s="20" t="n">
        <f aca="false">I805+J805</f>
        <v>202.826492937979</v>
      </c>
      <c r="L805" s="20" t="n">
        <f aca="false">K805+F805*H805</f>
        <v>438.746492937979</v>
      </c>
      <c r="M805" s="16" t="str">
        <f aca="false">IF(C805&lt;=K805,"REORDER",IF(C805&gt;L805,"OVERSTOCK","OK"))</f>
        <v>OK</v>
      </c>
      <c r="N805" s="16" t="str">
        <f aca="false">IF(C805&lt;=D805,"REORDER","OK")</f>
        <v>OK</v>
      </c>
      <c r="O805" s="18" t="n">
        <f aca="false">IF(D805&lt;I805,1,0)</f>
        <v>1</v>
      </c>
      <c r="P805" s="20" t="n">
        <f aca="false">C805/F805</f>
        <v>11.0376398779247</v>
      </c>
      <c r="Q805" s="19" t="n">
        <f aca="false">DATA!N805</f>
        <v>168.04</v>
      </c>
      <c r="R805" s="19" t="n">
        <f aca="false">DATA!O805</f>
        <v>1.39</v>
      </c>
      <c r="S805" s="17" t="n">
        <f aca="false">C805*Q805</f>
        <v>36464.68</v>
      </c>
      <c r="T805" s="19" t="n">
        <f aca="false">C805*R805</f>
        <v>301.63</v>
      </c>
      <c r="U805" s="20" t="n">
        <f aca="false">MAX(0,C805-L805)</f>
        <v>0</v>
      </c>
      <c r="V805" s="17" t="n">
        <f aca="false">U805*Q805</f>
        <v>0</v>
      </c>
      <c r="W805" s="19" t="n">
        <f aca="false">U805*R805</f>
        <v>0</v>
      </c>
      <c r="X805" s="20" t="n">
        <f aca="false">MAX(0,K805-C805)</f>
        <v>0</v>
      </c>
      <c r="Y805" s="17" t="n">
        <f aca="false">F805*PARAMETER!$B$5*Q805</f>
        <v>1205838.236</v>
      </c>
      <c r="Z805" s="21" t="n">
        <f aca="false">SUMIF($Y$2:$Y$3205,"&gt;="&amp;Y805)/SUM($Y$2:$Y$3205)</f>
        <v>0.643679366841742</v>
      </c>
      <c r="AA805" s="16" t="str">
        <f aca="false">IF(Z805&lt;=PARAMETER!$B$7,"A",IF(Z805&lt;=PARAMETER!$B$8,"B","C"))</f>
        <v>A</v>
      </c>
      <c r="AB805" s="22" t="n">
        <f aca="false">G805/F805</f>
        <v>0.497965412004069</v>
      </c>
      <c r="AC805" s="16" t="str">
        <f aca="false">IF(AB805&lt;=PARAMETER!$B$9,"X",IF(AB805&lt;=PARAMETER!$B$10,"Y","Z"))</f>
        <v>Y</v>
      </c>
      <c r="AD805" s="16" t="str">
        <f aca="false">AA805&amp;AC805</f>
        <v>AY</v>
      </c>
      <c r="AE805" s="22" t="n">
        <f aca="false">DATA!I805</f>
        <v>0.23</v>
      </c>
      <c r="AF805" s="18" t="n">
        <f aca="false">DATA!L805</f>
        <v>67</v>
      </c>
      <c r="AG805" s="16" t="str">
        <f aca="false">DATA!K805</f>
        <v>C</v>
      </c>
      <c r="AH805" s="18" t="n">
        <f aca="false">IF(AE805&gt;=PARAMETER!$B$12,1,0)</f>
        <v>0</v>
      </c>
      <c r="AI805" s="18" t="n">
        <f aca="false">IF(AF805&gt;=PARAMETER!$B$13,1,0)</f>
        <v>0</v>
      </c>
      <c r="AJ805" s="18" t="n">
        <f aca="false">IF(AND(AH805=1,AI805=1),1,0)</f>
        <v>0</v>
      </c>
    </row>
    <row r="806" customFormat="false" ht="15" hidden="false" customHeight="false" outlineLevel="0" collapsed="false">
      <c r="A806" s="16" t="str">
        <f aca="false">DATA!A806</f>
        <v>ITM10804</v>
      </c>
      <c r="B806" s="16" t="str">
        <f aca="false">DATA!B806</f>
        <v>Apparel</v>
      </c>
      <c r="C806" s="17" t="n">
        <f aca="false">DATA!C806</f>
        <v>20</v>
      </c>
      <c r="D806" s="17" t="n">
        <f aca="false">DATA!D806</f>
        <v>62</v>
      </c>
      <c r="E806" s="18" t="n">
        <f aca="false">DATA!F806</f>
        <v>7</v>
      </c>
      <c r="F806" s="19" t="n">
        <f aca="false">DATA!G806</f>
        <v>22.56</v>
      </c>
      <c r="G806" s="19" t="n">
        <f aca="false">DATA!H806</f>
        <v>7.19</v>
      </c>
      <c r="H806" s="18" t="n">
        <f aca="false">DATA!E806</f>
        <v>12</v>
      </c>
      <c r="I806" s="20" t="n">
        <f aca="false">F806*E806</f>
        <v>157.92</v>
      </c>
      <c r="J806" s="20" t="n">
        <f aca="false">PARAMETER!$B$4*G806*SQRT(E806)</f>
        <v>31.2899714717165</v>
      </c>
      <c r="K806" s="20" t="n">
        <f aca="false">I806+J806</f>
        <v>189.209971471717</v>
      </c>
      <c r="L806" s="20" t="n">
        <f aca="false">K806+F806*H806</f>
        <v>459.929971471717</v>
      </c>
      <c r="M806" s="16" t="str">
        <f aca="false">IF(C806&lt;=K806,"REORDER",IF(C806&gt;L806,"OVERSTOCK","OK"))</f>
        <v>REORDER</v>
      </c>
      <c r="N806" s="16" t="str">
        <f aca="false">IF(C806&lt;=D806,"REORDER","OK")</f>
        <v>REORDER</v>
      </c>
      <c r="O806" s="18" t="n">
        <f aca="false">IF(D806&lt;I806,1,0)</f>
        <v>1</v>
      </c>
      <c r="P806" s="20" t="n">
        <f aca="false">C806/F806</f>
        <v>0.886524822695036</v>
      </c>
      <c r="Q806" s="19" t="n">
        <f aca="false">DATA!N806</f>
        <v>29.43</v>
      </c>
      <c r="R806" s="19" t="n">
        <f aca="false">DATA!O806</f>
        <v>1.56</v>
      </c>
      <c r="S806" s="17" t="n">
        <f aca="false">C806*Q806</f>
        <v>588.6</v>
      </c>
      <c r="T806" s="19" t="n">
        <f aca="false">C806*R806</f>
        <v>31.2</v>
      </c>
      <c r="U806" s="20" t="n">
        <f aca="false">MAX(0,C806-L806)</f>
        <v>0</v>
      </c>
      <c r="V806" s="17" t="n">
        <f aca="false">U806*Q806</f>
        <v>0</v>
      </c>
      <c r="W806" s="19" t="n">
        <f aca="false">U806*R806</f>
        <v>0</v>
      </c>
      <c r="X806" s="20" t="n">
        <f aca="false">MAX(0,K806-C806)</f>
        <v>169.209971471717</v>
      </c>
      <c r="Y806" s="17" t="n">
        <f aca="false">F806*PARAMETER!$B$5*Q806</f>
        <v>242338.392</v>
      </c>
      <c r="Z806" s="21" t="n">
        <f aca="false">SUMIF($Y$2:$Y$3205,"&gt;="&amp;Y806)/SUM($Y$2:$Y$3205)</f>
        <v>0.973926776196974</v>
      </c>
      <c r="AA806" s="16" t="str">
        <f aca="false">IF(Z806&lt;=PARAMETER!$B$7,"A",IF(Z806&lt;=PARAMETER!$B$8,"B","C"))</f>
        <v>C</v>
      </c>
      <c r="AB806" s="22" t="n">
        <f aca="false">G806/F806</f>
        <v>0.318705673758865</v>
      </c>
      <c r="AC806" s="16" t="str">
        <f aca="false">IF(AB806&lt;=PARAMETER!$B$9,"X",IF(AB806&lt;=PARAMETER!$B$10,"Y","Z"))</f>
        <v>Y</v>
      </c>
      <c r="AD806" s="16" t="str">
        <f aca="false">AA806&amp;AC806</f>
        <v>CY</v>
      </c>
      <c r="AE806" s="22" t="n">
        <f aca="false">DATA!I806</f>
        <v>0.1</v>
      </c>
      <c r="AF806" s="18" t="n">
        <f aca="false">DATA!L806</f>
        <v>93</v>
      </c>
      <c r="AG806" s="16" t="str">
        <f aca="false">DATA!K806</f>
        <v>A</v>
      </c>
      <c r="AH806" s="18" t="n">
        <f aca="false">IF(AE806&gt;=PARAMETER!$B$12,1,0)</f>
        <v>0</v>
      </c>
      <c r="AI806" s="18" t="n">
        <f aca="false">IF(AF806&gt;=PARAMETER!$B$13,1,0)</f>
        <v>0</v>
      </c>
      <c r="AJ806" s="18" t="n">
        <f aca="false">IF(AND(AH806=1,AI806=1),1,0)</f>
        <v>0</v>
      </c>
    </row>
    <row r="807" customFormat="false" ht="15" hidden="false" customHeight="false" outlineLevel="0" collapsed="false">
      <c r="A807" s="16" t="str">
        <f aca="false">DATA!A807</f>
        <v>ITM10805</v>
      </c>
      <c r="B807" s="16" t="str">
        <f aca="false">DATA!B807</f>
        <v>Apparel</v>
      </c>
      <c r="C807" s="17" t="n">
        <f aca="false">DATA!C807</f>
        <v>426</v>
      </c>
      <c r="D807" s="17" t="n">
        <f aca="false">DATA!D807</f>
        <v>25</v>
      </c>
      <c r="E807" s="18" t="n">
        <f aca="false">DATA!F807</f>
        <v>9</v>
      </c>
      <c r="F807" s="19" t="n">
        <f aca="false">DATA!G807</f>
        <v>24.04</v>
      </c>
      <c r="G807" s="19" t="n">
        <f aca="false">DATA!H807</f>
        <v>8.4</v>
      </c>
      <c r="H807" s="18" t="n">
        <f aca="false">DATA!E807</f>
        <v>11</v>
      </c>
      <c r="I807" s="20" t="n">
        <f aca="false">F807*E807</f>
        <v>216.36</v>
      </c>
      <c r="J807" s="20" t="n">
        <f aca="false">PARAMETER!$B$4*G807*SQRT(E807)</f>
        <v>41.4503113991771</v>
      </c>
      <c r="K807" s="20" t="n">
        <f aca="false">I807+J807</f>
        <v>257.810311399177</v>
      </c>
      <c r="L807" s="20" t="n">
        <f aca="false">K807+F807*H807</f>
        <v>522.250311399177</v>
      </c>
      <c r="M807" s="16" t="str">
        <f aca="false">IF(C807&lt;=K807,"REORDER",IF(C807&gt;L807,"OVERSTOCK","OK"))</f>
        <v>OK</v>
      </c>
      <c r="N807" s="16" t="str">
        <f aca="false">IF(C807&lt;=D807,"REORDER","OK")</f>
        <v>OK</v>
      </c>
      <c r="O807" s="18" t="n">
        <f aca="false">IF(D807&lt;I807,1,0)</f>
        <v>1</v>
      </c>
      <c r="P807" s="20" t="n">
        <f aca="false">C807/F807</f>
        <v>17.720465890183</v>
      </c>
      <c r="Q807" s="19" t="n">
        <f aca="false">DATA!N807</f>
        <v>25.51</v>
      </c>
      <c r="R807" s="19" t="n">
        <f aca="false">DATA!O807</f>
        <v>0.86</v>
      </c>
      <c r="S807" s="17" t="n">
        <f aca="false">C807*Q807</f>
        <v>10867.26</v>
      </c>
      <c r="T807" s="19" t="n">
        <f aca="false">C807*R807</f>
        <v>366.36</v>
      </c>
      <c r="U807" s="20" t="n">
        <f aca="false">MAX(0,C807-L807)</f>
        <v>0</v>
      </c>
      <c r="V807" s="17" t="n">
        <f aca="false">U807*Q807</f>
        <v>0</v>
      </c>
      <c r="W807" s="19" t="n">
        <f aca="false">U807*R807</f>
        <v>0</v>
      </c>
      <c r="X807" s="20" t="n">
        <f aca="false">MAX(0,K807-C807)</f>
        <v>0</v>
      </c>
      <c r="Y807" s="17" t="n">
        <f aca="false">F807*PARAMETER!$B$5*Q807</f>
        <v>223840.046</v>
      </c>
      <c r="Z807" s="21" t="n">
        <f aca="false">SUMIF($Y$2:$Y$3205,"&gt;="&amp;Y807)/SUM($Y$2:$Y$3205)</f>
        <v>0.978245888325852</v>
      </c>
      <c r="AA807" s="16" t="str">
        <f aca="false">IF(Z807&lt;=PARAMETER!$B$7,"A",IF(Z807&lt;=PARAMETER!$B$8,"B","C"))</f>
        <v>C</v>
      </c>
      <c r="AB807" s="22" t="n">
        <f aca="false">G807/F807</f>
        <v>0.349417637271215</v>
      </c>
      <c r="AC807" s="16" t="str">
        <f aca="false">IF(AB807&lt;=PARAMETER!$B$9,"X",IF(AB807&lt;=PARAMETER!$B$10,"Y","Z"))</f>
        <v>Y</v>
      </c>
      <c r="AD807" s="16" t="str">
        <f aca="false">AA807&amp;AC807</f>
        <v>CY</v>
      </c>
      <c r="AE807" s="22" t="n">
        <f aca="false">DATA!I807</f>
        <v>0.11</v>
      </c>
      <c r="AF807" s="18" t="n">
        <f aca="false">DATA!L807</f>
        <v>77</v>
      </c>
      <c r="AG807" s="16" t="str">
        <f aca="false">DATA!K807</f>
        <v>A</v>
      </c>
      <c r="AH807" s="18" t="n">
        <f aca="false">IF(AE807&gt;=PARAMETER!$B$12,1,0)</f>
        <v>0</v>
      </c>
      <c r="AI807" s="18" t="n">
        <f aca="false">IF(AF807&gt;=PARAMETER!$B$13,1,0)</f>
        <v>0</v>
      </c>
      <c r="AJ807" s="18" t="n">
        <f aca="false">IF(AND(AH807=1,AI807=1),1,0)</f>
        <v>0</v>
      </c>
    </row>
    <row r="808" customFormat="false" ht="15" hidden="false" customHeight="false" outlineLevel="0" collapsed="false">
      <c r="A808" s="16" t="str">
        <f aca="false">DATA!A808</f>
        <v>ITM10806</v>
      </c>
      <c r="B808" s="16" t="str">
        <f aca="false">DATA!B808</f>
        <v>Groceries</v>
      </c>
      <c r="C808" s="17" t="n">
        <f aca="false">DATA!C808</f>
        <v>397</v>
      </c>
      <c r="D808" s="17" t="n">
        <f aca="false">DATA!D808</f>
        <v>70</v>
      </c>
      <c r="E808" s="18" t="n">
        <f aca="false">DATA!F808</f>
        <v>6</v>
      </c>
      <c r="F808" s="19" t="n">
        <f aca="false">DATA!G808</f>
        <v>38.7</v>
      </c>
      <c r="G808" s="19" t="n">
        <f aca="false">DATA!H808</f>
        <v>0.88</v>
      </c>
      <c r="H808" s="18" t="n">
        <f aca="false">DATA!E808</f>
        <v>12</v>
      </c>
      <c r="I808" s="20" t="n">
        <f aca="false">F808*E808</f>
        <v>232.2</v>
      </c>
      <c r="J808" s="20" t="n">
        <f aca="false">PARAMETER!$B$4*G808*SQRT(E808)</f>
        <v>3.54556583708566</v>
      </c>
      <c r="K808" s="20" t="n">
        <f aca="false">I808+J808</f>
        <v>235.745565837086</v>
      </c>
      <c r="L808" s="20" t="n">
        <f aca="false">K808+F808*H808</f>
        <v>700.145565837086</v>
      </c>
      <c r="M808" s="16" t="str">
        <f aca="false">IF(C808&lt;=K808,"REORDER",IF(C808&gt;L808,"OVERSTOCK","OK"))</f>
        <v>OK</v>
      </c>
      <c r="N808" s="16" t="str">
        <f aca="false">IF(C808&lt;=D808,"REORDER","OK")</f>
        <v>OK</v>
      </c>
      <c r="O808" s="18" t="n">
        <f aca="false">IF(D808&lt;I808,1,0)</f>
        <v>1</v>
      </c>
      <c r="P808" s="20" t="n">
        <f aca="false">C808/F808</f>
        <v>10.2583979328165</v>
      </c>
      <c r="Q808" s="19" t="n">
        <f aca="false">DATA!N808</f>
        <v>182.96</v>
      </c>
      <c r="R808" s="19" t="n">
        <f aca="false">DATA!O808</f>
        <v>1.69</v>
      </c>
      <c r="S808" s="17" t="n">
        <f aca="false">C808*Q808</f>
        <v>72635.12</v>
      </c>
      <c r="T808" s="19" t="n">
        <f aca="false">C808*R808</f>
        <v>670.93</v>
      </c>
      <c r="U808" s="20" t="n">
        <f aca="false">MAX(0,C808-L808)</f>
        <v>0</v>
      </c>
      <c r="V808" s="17" t="n">
        <f aca="false">U808*Q808</f>
        <v>0</v>
      </c>
      <c r="W808" s="19" t="n">
        <f aca="false">U808*R808</f>
        <v>0</v>
      </c>
      <c r="X808" s="20" t="n">
        <f aca="false">MAX(0,K808-C808)</f>
        <v>0</v>
      </c>
      <c r="Y808" s="17" t="n">
        <f aca="false">F808*PARAMETER!$B$5*Q808</f>
        <v>2584401.48</v>
      </c>
      <c r="Z808" s="21" t="n">
        <f aca="false">SUMIF($Y$2:$Y$3205,"&gt;="&amp;Y808)/SUM($Y$2:$Y$3205)</f>
        <v>0.152340703899904</v>
      </c>
      <c r="AA808" s="16" t="str">
        <f aca="false">IF(Z808&lt;=PARAMETER!$B$7,"A",IF(Z808&lt;=PARAMETER!$B$8,"B","C"))</f>
        <v>A</v>
      </c>
      <c r="AB808" s="22" t="n">
        <f aca="false">G808/F808</f>
        <v>0.0227390180878553</v>
      </c>
      <c r="AC808" s="16" t="str">
        <f aca="false">IF(AB808&lt;=PARAMETER!$B$9,"X",IF(AB808&lt;=PARAMETER!$B$10,"Y","Z"))</f>
        <v>X</v>
      </c>
      <c r="AD808" s="16" t="str">
        <f aca="false">AA808&amp;AC808</f>
        <v>AX</v>
      </c>
      <c r="AE808" s="22" t="n">
        <f aca="false">DATA!I808</f>
        <v>0.44</v>
      </c>
      <c r="AF808" s="18" t="n">
        <f aca="false">DATA!L808</f>
        <v>93</v>
      </c>
      <c r="AG808" s="16" t="str">
        <f aca="false">DATA!K808</f>
        <v>B</v>
      </c>
      <c r="AH808" s="18" t="n">
        <f aca="false">IF(AE808&gt;=PARAMETER!$B$12,1,0)</f>
        <v>0</v>
      </c>
      <c r="AI808" s="18" t="n">
        <f aca="false">IF(AF808&gt;=PARAMETER!$B$13,1,0)</f>
        <v>0</v>
      </c>
      <c r="AJ808" s="18" t="n">
        <f aca="false">IF(AND(AH808=1,AI808=1),1,0)</f>
        <v>0</v>
      </c>
    </row>
    <row r="809" customFormat="false" ht="15" hidden="false" customHeight="false" outlineLevel="0" collapsed="false">
      <c r="A809" s="16" t="str">
        <f aca="false">DATA!A809</f>
        <v>ITM10807</v>
      </c>
      <c r="B809" s="16" t="str">
        <f aca="false">DATA!B809</f>
        <v>Groceries</v>
      </c>
      <c r="C809" s="17" t="n">
        <f aca="false">DATA!C809</f>
        <v>186</v>
      </c>
      <c r="D809" s="17" t="n">
        <f aca="false">DATA!D809</f>
        <v>63</v>
      </c>
      <c r="E809" s="18" t="n">
        <f aca="false">DATA!F809</f>
        <v>3</v>
      </c>
      <c r="F809" s="19" t="n">
        <f aca="false">DATA!G809</f>
        <v>6.16</v>
      </c>
      <c r="G809" s="19" t="n">
        <f aca="false">DATA!H809</f>
        <v>2.74</v>
      </c>
      <c r="H809" s="18" t="n">
        <f aca="false">DATA!E809</f>
        <v>14</v>
      </c>
      <c r="I809" s="20" t="n">
        <f aca="false">F809*E809</f>
        <v>18.48</v>
      </c>
      <c r="J809" s="20" t="n">
        <f aca="false">PARAMETER!$B$4*G809*SQRT(E809)</f>
        <v>7.80617794492927</v>
      </c>
      <c r="K809" s="20" t="n">
        <f aca="false">I809+J809</f>
        <v>26.2861779449293</v>
      </c>
      <c r="L809" s="20" t="n">
        <f aca="false">K809+F809*H809</f>
        <v>112.526177944929</v>
      </c>
      <c r="M809" s="16" t="str">
        <f aca="false">IF(C809&lt;=K809,"REORDER",IF(C809&gt;L809,"OVERSTOCK","OK"))</f>
        <v>OVERSTOCK</v>
      </c>
      <c r="N809" s="16" t="str">
        <f aca="false">IF(C809&lt;=D809,"REORDER","OK")</f>
        <v>OK</v>
      </c>
      <c r="O809" s="18" t="n">
        <f aca="false">IF(D809&lt;I809,1,0)</f>
        <v>0</v>
      </c>
      <c r="P809" s="20" t="n">
        <f aca="false">C809/F809</f>
        <v>30.1948051948052</v>
      </c>
      <c r="Q809" s="19" t="n">
        <f aca="false">DATA!N809</f>
        <v>25.12</v>
      </c>
      <c r="R809" s="19" t="n">
        <f aca="false">DATA!O809</f>
        <v>1.04</v>
      </c>
      <c r="S809" s="17" t="n">
        <f aca="false">C809*Q809</f>
        <v>4672.32</v>
      </c>
      <c r="T809" s="19" t="n">
        <f aca="false">C809*R809</f>
        <v>193.44</v>
      </c>
      <c r="U809" s="20" t="n">
        <f aca="false">MAX(0,C809-L809)</f>
        <v>73.4738220550707</v>
      </c>
      <c r="V809" s="17" t="n">
        <f aca="false">U809*Q809</f>
        <v>1845.66241002338</v>
      </c>
      <c r="W809" s="19" t="n">
        <f aca="false">U809*R809</f>
        <v>76.4127749372736</v>
      </c>
      <c r="X809" s="20" t="n">
        <f aca="false">MAX(0,K809-C809)</f>
        <v>0</v>
      </c>
      <c r="Y809" s="17" t="n">
        <f aca="false">F809*PARAMETER!$B$5*Q809</f>
        <v>56479.808</v>
      </c>
      <c r="Z809" s="21" t="n">
        <f aca="false">SUMIF($Y$2:$Y$3205,"&gt;="&amp;Y809)/SUM($Y$2:$Y$3205)</f>
        <v>0.999205623472621</v>
      </c>
      <c r="AA809" s="16" t="str">
        <f aca="false">IF(Z809&lt;=PARAMETER!$B$7,"A",IF(Z809&lt;=PARAMETER!$B$8,"B","C"))</f>
        <v>C</v>
      </c>
      <c r="AB809" s="22" t="n">
        <f aca="false">G809/F809</f>
        <v>0.444805194805195</v>
      </c>
      <c r="AC809" s="16" t="str">
        <f aca="false">IF(AB809&lt;=PARAMETER!$B$9,"X",IF(AB809&lt;=PARAMETER!$B$10,"Y","Z"))</f>
        <v>Y</v>
      </c>
      <c r="AD809" s="16" t="str">
        <f aca="false">AA809&amp;AC809</f>
        <v>CY</v>
      </c>
      <c r="AE809" s="22" t="n">
        <f aca="false">DATA!I809</f>
        <v>0.83</v>
      </c>
      <c r="AF809" s="18" t="n">
        <f aca="false">DATA!L809</f>
        <v>95</v>
      </c>
      <c r="AG809" s="16" t="str">
        <f aca="false">DATA!K809</f>
        <v>C</v>
      </c>
      <c r="AH809" s="18" t="n">
        <f aca="false">IF(AE809&gt;=PARAMETER!$B$12,1,0)</f>
        <v>1</v>
      </c>
      <c r="AI809" s="18" t="n">
        <f aca="false">IF(AF809&gt;=PARAMETER!$B$13,1,0)</f>
        <v>0</v>
      </c>
      <c r="AJ809" s="18" t="n">
        <f aca="false">IF(AND(AH809=1,AI809=1),1,0)</f>
        <v>0</v>
      </c>
    </row>
    <row r="810" customFormat="false" ht="15" hidden="false" customHeight="false" outlineLevel="0" collapsed="false">
      <c r="A810" s="16" t="str">
        <f aca="false">DATA!A810</f>
        <v>ITM10808</v>
      </c>
      <c r="B810" s="16" t="str">
        <f aca="false">DATA!B810</f>
        <v>Electronics</v>
      </c>
      <c r="C810" s="17" t="n">
        <f aca="false">DATA!C810</f>
        <v>145</v>
      </c>
      <c r="D810" s="17" t="n">
        <f aca="false">DATA!D810</f>
        <v>49</v>
      </c>
      <c r="E810" s="18" t="n">
        <f aca="false">DATA!F810</f>
        <v>4</v>
      </c>
      <c r="F810" s="19" t="n">
        <f aca="false">DATA!G810</f>
        <v>38.68</v>
      </c>
      <c r="G810" s="19" t="n">
        <f aca="false">DATA!H810</f>
        <v>4.05</v>
      </c>
      <c r="H810" s="18" t="n">
        <f aca="false">DATA!E810</f>
        <v>10</v>
      </c>
      <c r="I810" s="20" t="n">
        <f aca="false">F810*E810</f>
        <v>154.72</v>
      </c>
      <c r="J810" s="20" t="n">
        <f aca="false">PARAMETER!$B$4*G810*SQRT(E810)</f>
        <v>13.3233143783069</v>
      </c>
      <c r="K810" s="20" t="n">
        <f aca="false">I810+J810</f>
        <v>168.043314378307</v>
      </c>
      <c r="L810" s="20" t="n">
        <f aca="false">K810+F810*H810</f>
        <v>554.843314378307</v>
      </c>
      <c r="M810" s="16" t="str">
        <f aca="false">IF(C810&lt;=K810,"REORDER",IF(C810&gt;L810,"OVERSTOCK","OK"))</f>
        <v>REORDER</v>
      </c>
      <c r="N810" s="16" t="str">
        <f aca="false">IF(C810&lt;=D810,"REORDER","OK")</f>
        <v>OK</v>
      </c>
      <c r="O810" s="18" t="n">
        <f aca="false">IF(D810&lt;I810,1,0)</f>
        <v>1</v>
      </c>
      <c r="P810" s="20" t="n">
        <f aca="false">C810/F810</f>
        <v>3.74870734229576</v>
      </c>
      <c r="Q810" s="19" t="n">
        <f aca="false">DATA!N810</f>
        <v>31.66</v>
      </c>
      <c r="R810" s="19" t="n">
        <f aca="false">DATA!O810</f>
        <v>0.28</v>
      </c>
      <c r="S810" s="17" t="n">
        <f aca="false">C810*Q810</f>
        <v>4590.7</v>
      </c>
      <c r="T810" s="19" t="n">
        <f aca="false">C810*R810</f>
        <v>40.6</v>
      </c>
      <c r="U810" s="20" t="n">
        <f aca="false">MAX(0,C810-L810)</f>
        <v>0</v>
      </c>
      <c r="V810" s="17" t="n">
        <f aca="false">U810*Q810</f>
        <v>0</v>
      </c>
      <c r="W810" s="19" t="n">
        <f aca="false">U810*R810</f>
        <v>0</v>
      </c>
      <c r="X810" s="20" t="n">
        <f aca="false">MAX(0,K810-C810)</f>
        <v>23.0433143783069</v>
      </c>
      <c r="Y810" s="17" t="n">
        <f aca="false">F810*PARAMETER!$B$5*Q810</f>
        <v>446982.212</v>
      </c>
      <c r="Z810" s="21" t="n">
        <f aca="false">SUMIF($Y$2:$Y$3205,"&gt;="&amp;Y810)/SUM($Y$2:$Y$3205)</f>
        <v>0.921213188554198</v>
      </c>
      <c r="AA810" s="16" t="str">
        <f aca="false">IF(Z810&lt;=PARAMETER!$B$7,"A",IF(Z810&lt;=PARAMETER!$B$8,"B","C"))</f>
        <v>B</v>
      </c>
      <c r="AB810" s="22" t="n">
        <f aca="false">G810/F810</f>
        <v>0.104705274043433</v>
      </c>
      <c r="AC810" s="16" t="str">
        <f aca="false">IF(AB810&lt;=PARAMETER!$B$9,"X",IF(AB810&lt;=PARAMETER!$B$10,"Y","Z"))</f>
        <v>X</v>
      </c>
      <c r="AD810" s="16" t="str">
        <f aca="false">AA810&amp;AC810</f>
        <v>BX</v>
      </c>
      <c r="AE810" s="22" t="n">
        <f aca="false">DATA!I810</f>
        <v>0.63</v>
      </c>
      <c r="AF810" s="18" t="n">
        <f aca="false">DATA!L810</f>
        <v>166</v>
      </c>
      <c r="AG810" s="16" t="str">
        <f aca="false">DATA!K810</f>
        <v>C</v>
      </c>
      <c r="AH810" s="18" t="n">
        <f aca="false">IF(AE810&gt;=PARAMETER!$B$12,1,0)</f>
        <v>0</v>
      </c>
      <c r="AI810" s="18" t="n">
        <f aca="false">IF(AF810&gt;=PARAMETER!$B$13,1,0)</f>
        <v>1</v>
      </c>
      <c r="AJ810" s="18" t="n">
        <f aca="false">IF(AND(AH810=1,AI810=1),1,0)</f>
        <v>0</v>
      </c>
    </row>
    <row r="811" customFormat="false" ht="15" hidden="false" customHeight="false" outlineLevel="0" collapsed="false">
      <c r="A811" s="16" t="str">
        <f aca="false">DATA!A811</f>
        <v>ITM10809</v>
      </c>
      <c r="B811" s="16" t="str">
        <f aca="false">DATA!B811</f>
        <v>Automotive</v>
      </c>
      <c r="C811" s="17" t="n">
        <f aca="false">DATA!C811</f>
        <v>332</v>
      </c>
      <c r="D811" s="17" t="n">
        <f aca="false">DATA!D811</f>
        <v>35</v>
      </c>
      <c r="E811" s="18" t="n">
        <f aca="false">DATA!F811</f>
        <v>2</v>
      </c>
      <c r="F811" s="19" t="n">
        <f aca="false">DATA!G811</f>
        <v>34.74</v>
      </c>
      <c r="G811" s="19" t="n">
        <f aca="false">DATA!H811</f>
        <v>2.23</v>
      </c>
      <c r="H811" s="18" t="n">
        <f aca="false">DATA!E811</f>
        <v>9</v>
      </c>
      <c r="I811" s="20" t="n">
        <f aca="false">F811*E811</f>
        <v>69.48</v>
      </c>
      <c r="J811" s="20" t="n">
        <f aca="false">PARAMETER!$B$4*G811*SQRT(E811)</f>
        <v>5.18736870539796</v>
      </c>
      <c r="K811" s="20" t="n">
        <f aca="false">I811+J811</f>
        <v>74.667368705398</v>
      </c>
      <c r="L811" s="20" t="n">
        <f aca="false">K811+F811*H811</f>
        <v>387.327368705398</v>
      </c>
      <c r="M811" s="16" t="str">
        <f aca="false">IF(C811&lt;=K811,"REORDER",IF(C811&gt;L811,"OVERSTOCK","OK"))</f>
        <v>OK</v>
      </c>
      <c r="N811" s="16" t="str">
        <f aca="false">IF(C811&lt;=D811,"REORDER","OK")</f>
        <v>OK</v>
      </c>
      <c r="O811" s="18" t="n">
        <f aca="false">IF(D811&lt;I811,1,0)</f>
        <v>1</v>
      </c>
      <c r="P811" s="20" t="n">
        <f aca="false">C811/F811</f>
        <v>9.55670696603339</v>
      </c>
      <c r="Q811" s="19" t="n">
        <f aca="false">DATA!N811</f>
        <v>118.22</v>
      </c>
      <c r="R811" s="19" t="n">
        <f aca="false">DATA!O811</f>
        <v>0.53</v>
      </c>
      <c r="S811" s="17" t="n">
        <f aca="false">C811*Q811</f>
        <v>39249.04</v>
      </c>
      <c r="T811" s="19" t="n">
        <f aca="false">C811*R811</f>
        <v>175.96</v>
      </c>
      <c r="U811" s="20" t="n">
        <f aca="false">MAX(0,C811-L811)</f>
        <v>0</v>
      </c>
      <c r="V811" s="17" t="n">
        <f aca="false">U811*Q811</f>
        <v>0</v>
      </c>
      <c r="W811" s="19" t="n">
        <f aca="false">U811*R811</f>
        <v>0</v>
      </c>
      <c r="X811" s="20" t="n">
        <f aca="false">MAX(0,K811-C811)</f>
        <v>0</v>
      </c>
      <c r="Y811" s="17" t="n">
        <f aca="false">F811*PARAMETER!$B$5*Q811</f>
        <v>1499041.422</v>
      </c>
      <c r="Z811" s="21" t="n">
        <f aca="false">SUMIF($Y$2:$Y$3205,"&gt;="&amp;Y811)/SUM($Y$2:$Y$3205)</f>
        <v>0.527669250412744</v>
      </c>
      <c r="AA811" s="16" t="str">
        <f aca="false">IF(Z811&lt;=PARAMETER!$B$7,"A",IF(Z811&lt;=PARAMETER!$B$8,"B","C"))</f>
        <v>A</v>
      </c>
      <c r="AB811" s="22" t="n">
        <f aca="false">G811/F811</f>
        <v>0.0641911341393207</v>
      </c>
      <c r="AC811" s="16" t="str">
        <f aca="false">IF(AB811&lt;=PARAMETER!$B$9,"X",IF(AB811&lt;=PARAMETER!$B$10,"Y","Z"))</f>
        <v>X</v>
      </c>
      <c r="AD811" s="16" t="str">
        <f aca="false">AA811&amp;AC811</f>
        <v>AX</v>
      </c>
      <c r="AE811" s="22" t="n">
        <f aca="false">DATA!I811</f>
        <v>0.67</v>
      </c>
      <c r="AF811" s="18" t="n">
        <f aca="false">DATA!L811</f>
        <v>153</v>
      </c>
      <c r="AG811" s="16" t="str">
        <f aca="false">DATA!K811</f>
        <v>D</v>
      </c>
      <c r="AH811" s="18" t="n">
        <f aca="false">IF(AE811&gt;=PARAMETER!$B$12,1,0)</f>
        <v>0</v>
      </c>
      <c r="AI811" s="18" t="n">
        <f aca="false">IF(AF811&gt;=PARAMETER!$B$13,1,0)</f>
        <v>1</v>
      </c>
      <c r="AJ811" s="18" t="n">
        <f aca="false">IF(AND(AH811=1,AI811=1),1,0)</f>
        <v>0</v>
      </c>
    </row>
    <row r="812" customFormat="false" ht="15" hidden="false" customHeight="false" outlineLevel="0" collapsed="false">
      <c r="A812" s="16" t="str">
        <f aca="false">DATA!A812</f>
        <v>ITM10810</v>
      </c>
      <c r="B812" s="16" t="str">
        <f aca="false">DATA!B812</f>
        <v>Pharma</v>
      </c>
      <c r="C812" s="17" t="n">
        <f aca="false">DATA!C812</f>
        <v>100</v>
      </c>
      <c r="D812" s="17" t="n">
        <f aca="false">DATA!D812</f>
        <v>89</v>
      </c>
      <c r="E812" s="18" t="n">
        <f aca="false">DATA!F812</f>
        <v>8</v>
      </c>
      <c r="F812" s="19" t="n">
        <f aca="false">DATA!G812</f>
        <v>37.34</v>
      </c>
      <c r="G812" s="19" t="n">
        <f aca="false">DATA!H812</f>
        <v>1.19</v>
      </c>
      <c r="H812" s="18" t="n">
        <f aca="false">DATA!E812</f>
        <v>5</v>
      </c>
      <c r="I812" s="20" t="n">
        <f aca="false">F812*E812</f>
        <v>298.72</v>
      </c>
      <c r="J812" s="20" t="n">
        <f aca="false">PARAMETER!$B$4*G812*SQRT(E812)</f>
        <v>5.53629485150097</v>
      </c>
      <c r="K812" s="20" t="n">
        <f aca="false">I812+J812</f>
        <v>304.256294851501</v>
      </c>
      <c r="L812" s="20" t="n">
        <f aca="false">K812+F812*H812</f>
        <v>490.956294851501</v>
      </c>
      <c r="M812" s="16" t="str">
        <f aca="false">IF(C812&lt;=K812,"REORDER",IF(C812&gt;L812,"OVERSTOCK","OK"))</f>
        <v>REORDER</v>
      </c>
      <c r="N812" s="16" t="str">
        <f aca="false">IF(C812&lt;=D812,"REORDER","OK")</f>
        <v>OK</v>
      </c>
      <c r="O812" s="18" t="n">
        <f aca="false">IF(D812&lt;I812,1,0)</f>
        <v>1</v>
      </c>
      <c r="P812" s="20" t="n">
        <f aca="false">C812/F812</f>
        <v>2.67809319764328</v>
      </c>
      <c r="Q812" s="19" t="n">
        <f aca="false">DATA!N812</f>
        <v>153.79</v>
      </c>
      <c r="R812" s="19" t="n">
        <f aca="false">DATA!O812</f>
        <v>1.45</v>
      </c>
      <c r="S812" s="17" t="n">
        <f aca="false">C812*Q812</f>
        <v>15379</v>
      </c>
      <c r="T812" s="19" t="n">
        <f aca="false">C812*R812</f>
        <v>145</v>
      </c>
      <c r="U812" s="20" t="n">
        <f aca="false">MAX(0,C812-L812)</f>
        <v>0</v>
      </c>
      <c r="V812" s="17" t="n">
        <f aca="false">U812*Q812</f>
        <v>0</v>
      </c>
      <c r="W812" s="19" t="n">
        <f aca="false">U812*R812</f>
        <v>0</v>
      </c>
      <c r="X812" s="20" t="n">
        <f aca="false">MAX(0,K812-C812)</f>
        <v>204.256294851501</v>
      </c>
      <c r="Y812" s="17" t="n">
        <f aca="false">F812*PARAMETER!$B$5*Q812</f>
        <v>2096019.289</v>
      </c>
      <c r="Z812" s="21" t="n">
        <f aca="false">SUMIF($Y$2:$Y$3205,"&gt;="&amp;Y812)/SUM($Y$2:$Y$3205)</f>
        <v>0.305417419400471</v>
      </c>
      <c r="AA812" s="16" t="str">
        <f aca="false">IF(Z812&lt;=PARAMETER!$B$7,"A",IF(Z812&lt;=PARAMETER!$B$8,"B","C"))</f>
        <v>A</v>
      </c>
      <c r="AB812" s="22" t="n">
        <f aca="false">G812/F812</f>
        <v>0.031869309051955</v>
      </c>
      <c r="AC812" s="16" t="str">
        <f aca="false">IF(AB812&lt;=PARAMETER!$B$9,"X",IF(AB812&lt;=PARAMETER!$B$10,"Y","Z"))</f>
        <v>X</v>
      </c>
      <c r="AD812" s="16" t="str">
        <f aca="false">AA812&amp;AC812</f>
        <v>AX</v>
      </c>
      <c r="AE812" s="22" t="n">
        <f aca="false">DATA!I812</f>
        <v>0.57</v>
      </c>
      <c r="AF812" s="18" t="n">
        <f aca="false">DATA!L812</f>
        <v>72</v>
      </c>
      <c r="AG812" s="16" t="str">
        <f aca="false">DATA!K812</f>
        <v>C</v>
      </c>
      <c r="AH812" s="18" t="n">
        <f aca="false">IF(AE812&gt;=PARAMETER!$B$12,1,0)</f>
        <v>0</v>
      </c>
      <c r="AI812" s="18" t="n">
        <f aca="false">IF(AF812&gt;=PARAMETER!$B$13,1,0)</f>
        <v>0</v>
      </c>
      <c r="AJ812" s="18" t="n">
        <f aca="false">IF(AND(AH812=1,AI812=1),1,0)</f>
        <v>0</v>
      </c>
    </row>
    <row r="813" customFormat="false" ht="15" hidden="false" customHeight="false" outlineLevel="0" collapsed="false">
      <c r="A813" s="16" t="str">
        <f aca="false">DATA!A813</f>
        <v>ITM10811</v>
      </c>
      <c r="B813" s="16" t="str">
        <f aca="false">DATA!B813</f>
        <v>Apparel</v>
      </c>
      <c r="C813" s="17" t="n">
        <f aca="false">DATA!C813</f>
        <v>437</v>
      </c>
      <c r="D813" s="17" t="n">
        <f aca="false">DATA!D813</f>
        <v>74</v>
      </c>
      <c r="E813" s="18" t="n">
        <f aca="false">DATA!F813</f>
        <v>3</v>
      </c>
      <c r="F813" s="19" t="n">
        <f aca="false">DATA!G813</f>
        <v>36.99</v>
      </c>
      <c r="G813" s="19" t="n">
        <f aca="false">DATA!H813</f>
        <v>2.64</v>
      </c>
      <c r="H813" s="18" t="n">
        <f aca="false">DATA!E813</f>
        <v>10</v>
      </c>
      <c r="I813" s="20" t="n">
        <f aca="false">F813*E813</f>
        <v>110.97</v>
      </c>
      <c r="J813" s="20" t="n">
        <f aca="false">PARAMETER!$B$4*G813*SQRT(E813)</f>
        <v>7.52128093963988</v>
      </c>
      <c r="K813" s="20" t="n">
        <f aca="false">I813+J813</f>
        <v>118.49128093964</v>
      </c>
      <c r="L813" s="20" t="n">
        <f aca="false">K813+F813*H813</f>
        <v>488.39128093964</v>
      </c>
      <c r="M813" s="16" t="str">
        <f aca="false">IF(C813&lt;=K813,"REORDER",IF(C813&gt;L813,"OVERSTOCK","OK"))</f>
        <v>OK</v>
      </c>
      <c r="N813" s="16" t="str">
        <f aca="false">IF(C813&lt;=D813,"REORDER","OK")</f>
        <v>OK</v>
      </c>
      <c r="O813" s="18" t="n">
        <f aca="false">IF(D813&lt;I813,1,0)</f>
        <v>1</v>
      </c>
      <c r="P813" s="20" t="n">
        <f aca="false">C813/F813</f>
        <v>11.8140037848067</v>
      </c>
      <c r="Q813" s="19" t="n">
        <f aca="false">DATA!N813</f>
        <v>85.92</v>
      </c>
      <c r="R813" s="19" t="n">
        <f aca="false">DATA!O813</f>
        <v>1.8</v>
      </c>
      <c r="S813" s="17" t="n">
        <f aca="false">C813*Q813</f>
        <v>37547.04</v>
      </c>
      <c r="T813" s="19" t="n">
        <f aca="false">C813*R813</f>
        <v>786.6</v>
      </c>
      <c r="U813" s="20" t="n">
        <f aca="false">MAX(0,C813-L813)</f>
        <v>0</v>
      </c>
      <c r="V813" s="17" t="n">
        <f aca="false">U813*Q813</f>
        <v>0</v>
      </c>
      <c r="W813" s="19" t="n">
        <f aca="false">U813*R813</f>
        <v>0</v>
      </c>
      <c r="X813" s="20" t="n">
        <f aca="false">MAX(0,K813-C813)</f>
        <v>0</v>
      </c>
      <c r="Y813" s="17" t="n">
        <f aca="false">F813*PARAMETER!$B$5*Q813</f>
        <v>1160035.992</v>
      </c>
      <c r="Z813" s="21" t="n">
        <f aca="false">SUMIF($Y$2:$Y$3205,"&gt;="&amp;Y813)/SUM($Y$2:$Y$3205)</f>
        <v>0.661770848746502</v>
      </c>
      <c r="AA813" s="16" t="str">
        <f aca="false">IF(Z813&lt;=PARAMETER!$B$7,"A",IF(Z813&lt;=PARAMETER!$B$8,"B","C"))</f>
        <v>A</v>
      </c>
      <c r="AB813" s="22" t="n">
        <f aca="false">G813/F813</f>
        <v>0.0713706407137064</v>
      </c>
      <c r="AC813" s="16" t="str">
        <f aca="false">IF(AB813&lt;=PARAMETER!$B$9,"X",IF(AB813&lt;=PARAMETER!$B$10,"Y","Z"))</f>
        <v>X</v>
      </c>
      <c r="AD813" s="16" t="str">
        <f aca="false">AA813&amp;AC813</f>
        <v>AX</v>
      </c>
      <c r="AE813" s="22" t="n">
        <f aca="false">DATA!I813</f>
        <v>0.84</v>
      </c>
      <c r="AF813" s="18" t="n">
        <f aca="false">DATA!L813</f>
        <v>52</v>
      </c>
      <c r="AG813" s="16" t="str">
        <f aca="false">DATA!K813</f>
        <v>D</v>
      </c>
      <c r="AH813" s="18" t="n">
        <f aca="false">IF(AE813&gt;=PARAMETER!$B$12,1,0)</f>
        <v>1</v>
      </c>
      <c r="AI813" s="18" t="n">
        <f aca="false">IF(AF813&gt;=PARAMETER!$B$13,1,0)</f>
        <v>0</v>
      </c>
      <c r="AJ813" s="18" t="n">
        <f aca="false">IF(AND(AH813=1,AI813=1),1,0)</f>
        <v>0</v>
      </c>
    </row>
    <row r="814" customFormat="false" ht="15" hidden="false" customHeight="false" outlineLevel="0" collapsed="false">
      <c r="A814" s="16" t="str">
        <f aca="false">DATA!A814</f>
        <v>ITM10812</v>
      </c>
      <c r="B814" s="16" t="str">
        <f aca="false">DATA!B814</f>
        <v>Electronics</v>
      </c>
      <c r="C814" s="17" t="n">
        <f aca="false">DATA!C814</f>
        <v>270</v>
      </c>
      <c r="D814" s="17" t="n">
        <f aca="false">DATA!D814</f>
        <v>83</v>
      </c>
      <c r="E814" s="18" t="n">
        <f aca="false">DATA!F814</f>
        <v>6</v>
      </c>
      <c r="F814" s="19" t="n">
        <f aca="false">DATA!G814</f>
        <v>24.06</v>
      </c>
      <c r="G814" s="19" t="n">
        <f aca="false">DATA!H814</f>
        <v>5.57</v>
      </c>
      <c r="H814" s="18" t="n">
        <f aca="false">DATA!E814</f>
        <v>4</v>
      </c>
      <c r="I814" s="20" t="n">
        <f aca="false">F814*E814</f>
        <v>144.36</v>
      </c>
      <c r="J814" s="20" t="n">
        <f aca="false">PARAMETER!$B$4*G814*SQRT(E814)</f>
        <v>22.4418201279172</v>
      </c>
      <c r="K814" s="20" t="n">
        <f aca="false">I814+J814</f>
        <v>166.801820127917</v>
      </c>
      <c r="L814" s="20" t="n">
        <f aca="false">K814+F814*H814</f>
        <v>263.041820127917</v>
      </c>
      <c r="M814" s="16" t="str">
        <f aca="false">IF(C814&lt;=K814,"REORDER",IF(C814&gt;L814,"OVERSTOCK","OK"))</f>
        <v>OVERSTOCK</v>
      </c>
      <c r="N814" s="16" t="str">
        <f aca="false">IF(C814&lt;=D814,"REORDER","OK")</f>
        <v>OK</v>
      </c>
      <c r="O814" s="18" t="n">
        <f aca="false">IF(D814&lt;I814,1,0)</f>
        <v>1</v>
      </c>
      <c r="P814" s="20" t="n">
        <f aca="false">C814/F814</f>
        <v>11.2219451371571</v>
      </c>
      <c r="Q814" s="19" t="n">
        <f aca="false">DATA!N814</f>
        <v>89.91</v>
      </c>
      <c r="R814" s="19" t="n">
        <f aca="false">DATA!O814</f>
        <v>0.28</v>
      </c>
      <c r="S814" s="17" t="n">
        <f aca="false">C814*Q814</f>
        <v>24275.7</v>
      </c>
      <c r="T814" s="19" t="n">
        <f aca="false">C814*R814</f>
        <v>75.6</v>
      </c>
      <c r="U814" s="20" t="n">
        <f aca="false">MAX(0,C814-L814)</f>
        <v>6.95817987208284</v>
      </c>
      <c r="V814" s="17" t="n">
        <f aca="false">U814*Q814</f>
        <v>625.609952298968</v>
      </c>
      <c r="W814" s="19" t="n">
        <f aca="false">U814*R814</f>
        <v>1.94829036418319</v>
      </c>
      <c r="X814" s="20" t="n">
        <f aca="false">MAX(0,K814-C814)</f>
        <v>0</v>
      </c>
      <c r="Y814" s="17" t="n">
        <f aca="false">F814*PARAMETER!$B$5*Q814</f>
        <v>789580.629</v>
      </c>
      <c r="Z814" s="21" t="n">
        <f aca="false">SUMIF($Y$2:$Y$3205,"&gt;="&amp;Y814)/SUM($Y$2:$Y$3205)</f>
        <v>0.813736477088011</v>
      </c>
      <c r="AA814" s="16" t="str">
        <f aca="false">IF(Z814&lt;=PARAMETER!$B$7,"A",IF(Z814&lt;=PARAMETER!$B$8,"B","C"))</f>
        <v>B</v>
      </c>
      <c r="AB814" s="22" t="n">
        <f aca="false">G814/F814</f>
        <v>0.231504571903574</v>
      </c>
      <c r="AC814" s="16" t="str">
        <f aca="false">IF(AB814&lt;=PARAMETER!$B$9,"X",IF(AB814&lt;=PARAMETER!$B$10,"Y","Z"))</f>
        <v>X</v>
      </c>
      <c r="AD814" s="16" t="str">
        <f aca="false">AA814&amp;AC814</f>
        <v>BX</v>
      </c>
      <c r="AE814" s="22" t="n">
        <f aca="false">DATA!I814</f>
        <v>0.89</v>
      </c>
      <c r="AF814" s="18" t="n">
        <f aca="false">DATA!L814</f>
        <v>160</v>
      </c>
      <c r="AG814" s="16" t="str">
        <f aca="false">DATA!K814</f>
        <v>B</v>
      </c>
      <c r="AH814" s="18" t="n">
        <f aca="false">IF(AE814&gt;=PARAMETER!$B$12,1,0)</f>
        <v>1</v>
      </c>
      <c r="AI814" s="18" t="n">
        <f aca="false">IF(AF814&gt;=PARAMETER!$B$13,1,0)</f>
        <v>1</v>
      </c>
      <c r="AJ814" s="18" t="n">
        <f aca="false">IF(AND(AH814=1,AI814=1),1,0)</f>
        <v>1</v>
      </c>
    </row>
    <row r="815" customFormat="false" ht="15" hidden="false" customHeight="false" outlineLevel="0" collapsed="false">
      <c r="A815" s="16" t="str">
        <f aca="false">DATA!A815</f>
        <v>ITM10813</v>
      </c>
      <c r="B815" s="16" t="str">
        <f aca="false">DATA!B815</f>
        <v>Electronics</v>
      </c>
      <c r="C815" s="17" t="n">
        <f aca="false">DATA!C815</f>
        <v>188</v>
      </c>
      <c r="D815" s="17" t="n">
        <f aca="false">DATA!D815</f>
        <v>73</v>
      </c>
      <c r="E815" s="18" t="n">
        <f aca="false">DATA!F815</f>
        <v>6</v>
      </c>
      <c r="F815" s="19" t="n">
        <f aca="false">DATA!G815</f>
        <v>11.36</v>
      </c>
      <c r="G815" s="19" t="n">
        <f aca="false">DATA!H815</f>
        <v>7.11</v>
      </c>
      <c r="H815" s="18" t="n">
        <f aca="false">DATA!E815</f>
        <v>4</v>
      </c>
      <c r="I815" s="20" t="n">
        <f aca="false">F815*E815</f>
        <v>68.16</v>
      </c>
      <c r="J815" s="20" t="n">
        <f aca="false">PARAMETER!$B$4*G815*SQRT(E815)</f>
        <v>28.6465603428171</v>
      </c>
      <c r="K815" s="20" t="n">
        <f aca="false">I815+J815</f>
        <v>96.8065603428171</v>
      </c>
      <c r="L815" s="20" t="n">
        <f aca="false">K815+F815*H815</f>
        <v>142.246560342817</v>
      </c>
      <c r="M815" s="16" t="str">
        <f aca="false">IF(C815&lt;=K815,"REORDER",IF(C815&gt;L815,"OVERSTOCK","OK"))</f>
        <v>OVERSTOCK</v>
      </c>
      <c r="N815" s="16" t="str">
        <f aca="false">IF(C815&lt;=D815,"REORDER","OK")</f>
        <v>OK</v>
      </c>
      <c r="O815" s="18" t="n">
        <f aca="false">IF(D815&lt;I815,1,0)</f>
        <v>0</v>
      </c>
      <c r="P815" s="20" t="n">
        <f aca="false">C815/F815</f>
        <v>16.5492957746479</v>
      </c>
      <c r="Q815" s="19" t="n">
        <f aca="false">DATA!N815</f>
        <v>130.2</v>
      </c>
      <c r="R815" s="19" t="n">
        <f aca="false">DATA!O815</f>
        <v>1.74</v>
      </c>
      <c r="S815" s="17" t="n">
        <f aca="false">C815*Q815</f>
        <v>24477.6</v>
      </c>
      <c r="T815" s="19" t="n">
        <f aca="false">C815*R815</f>
        <v>327.12</v>
      </c>
      <c r="U815" s="20" t="n">
        <f aca="false">MAX(0,C815-L815)</f>
        <v>45.7534396571829</v>
      </c>
      <c r="V815" s="17" t="n">
        <f aca="false">U815*Q815</f>
        <v>5957.09784336522</v>
      </c>
      <c r="W815" s="19" t="n">
        <f aca="false">U815*R815</f>
        <v>79.6109850034983</v>
      </c>
      <c r="X815" s="20" t="n">
        <f aca="false">MAX(0,K815-C815)</f>
        <v>0</v>
      </c>
      <c r="Y815" s="17" t="n">
        <f aca="false">F815*PARAMETER!$B$5*Q815</f>
        <v>539861.28</v>
      </c>
      <c r="Z815" s="21" t="n">
        <f aca="false">SUMIF($Y$2:$Y$3205,"&gt;="&amp;Y815)/SUM($Y$2:$Y$3205)</f>
        <v>0.892854655840758</v>
      </c>
      <c r="AA815" s="16" t="str">
        <f aca="false">IF(Z815&lt;=PARAMETER!$B$7,"A",IF(Z815&lt;=PARAMETER!$B$8,"B","C"))</f>
        <v>B</v>
      </c>
      <c r="AB815" s="22" t="n">
        <f aca="false">G815/F815</f>
        <v>0.625880281690141</v>
      </c>
      <c r="AC815" s="16" t="str">
        <f aca="false">IF(AB815&lt;=PARAMETER!$B$9,"X",IF(AB815&lt;=PARAMETER!$B$10,"Y","Z"))</f>
        <v>Z</v>
      </c>
      <c r="AD815" s="16" t="str">
        <f aca="false">AA815&amp;AC815</f>
        <v>BZ</v>
      </c>
      <c r="AE815" s="22" t="n">
        <f aca="false">DATA!I815</f>
        <v>0.86</v>
      </c>
      <c r="AF815" s="18" t="n">
        <f aca="false">DATA!L815</f>
        <v>167</v>
      </c>
      <c r="AG815" s="16" t="str">
        <f aca="false">DATA!K815</f>
        <v>C</v>
      </c>
      <c r="AH815" s="18" t="n">
        <f aca="false">IF(AE815&gt;=PARAMETER!$B$12,1,0)</f>
        <v>1</v>
      </c>
      <c r="AI815" s="18" t="n">
        <f aca="false">IF(AF815&gt;=PARAMETER!$B$13,1,0)</f>
        <v>1</v>
      </c>
      <c r="AJ815" s="18" t="n">
        <f aca="false">IF(AND(AH815=1,AI815=1),1,0)</f>
        <v>1</v>
      </c>
    </row>
    <row r="816" customFormat="false" ht="15" hidden="false" customHeight="false" outlineLevel="0" collapsed="false">
      <c r="A816" s="16" t="str">
        <f aca="false">DATA!A816</f>
        <v>ITM10814</v>
      </c>
      <c r="B816" s="16" t="str">
        <f aca="false">DATA!B816</f>
        <v>Apparel</v>
      </c>
      <c r="C816" s="17" t="n">
        <f aca="false">DATA!C816</f>
        <v>496</v>
      </c>
      <c r="D816" s="17" t="n">
        <f aca="false">DATA!D816</f>
        <v>52</v>
      </c>
      <c r="E816" s="18" t="n">
        <f aca="false">DATA!F816</f>
        <v>2</v>
      </c>
      <c r="F816" s="19" t="n">
        <f aca="false">DATA!G816</f>
        <v>27.29</v>
      </c>
      <c r="G816" s="19" t="n">
        <f aca="false">DATA!H816</f>
        <v>7.85</v>
      </c>
      <c r="H816" s="18" t="n">
        <f aca="false">DATA!E816</f>
        <v>13</v>
      </c>
      <c r="I816" s="20" t="n">
        <f aca="false">F816*E816</f>
        <v>54.58</v>
      </c>
      <c r="J816" s="20" t="n">
        <f aca="false">PARAMETER!$B$4*G816*SQRT(E816)</f>
        <v>18.2604683127238</v>
      </c>
      <c r="K816" s="20" t="n">
        <f aca="false">I816+J816</f>
        <v>72.8404683127238</v>
      </c>
      <c r="L816" s="20" t="n">
        <f aca="false">K816+F816*H816</f>
        <v>427.610468312724</v>
      </c>
      <c r="M816" s="16" t="str">
        <f aca="false">IF(C816&lt;=K816,"REORDER",IF(C816&gt;L816,"OVERSTOCK","OK"))</f>
        <v>OVERSTOCK</v>
      </c>
      <c r="N816" s="16" t="str">
        <f aca="false">IF(C816&lt;=D816,"REORDER","OK")</f>
        <v>OK</v>
      </c>
      <c r="O816" s="18" t="n">
        <f aca="false">IF(D816&lt;I816,1,0)</f>
        <v>1</v>
      </c>
      <c r="P816" s="20" t="n">
        <f aca="false">C816/F816</f>
        <v>18.1751557347014</v>
      </c>
      <c r="Q816" s="19" t="n">
        <f aca="false">DATA!N816</f>
        <v>106.03</v>
      </c>
      <c r="R816" s="19" t="n">
        <f aca="false">DATA!O816</f>
        <v>1.62</v>
      </c>
      <c r="S816" s="17" t="n">
        <f aca="false">C816*Q816</f>
        <v>52590.88</v>
      </c>
      <c r="T816" s="19" t="n">
        <f aca="false">C816*R816</f>
        <v>803.52</v>
      </c>
      <c r="U816" s="20" t="n">
        <f aca="false">MAX(0,C816-L816)</f>
        <v>68.3895316872763</v>
      </c>
      <c r="V816" s="17" t="n">
        <f aca="false">U816*Q816</f>
        <v>7251.3420448019</v>
      </c>
      <c r="W816" s="19" t="n">
        <f aca="false">U816*R816</f>
        <v>110.791041333388</v>
      </c>
      <c r="X816" s="20" t="n">
        <f aca="false">MAX(0,K816-C816)</f>
        <v>0</v>
      </c>
      <c r="Y816" s="17" t="n">
        <f aca="false">F816*PARAMETER!$B$5*Q816</f>
        <v>1056148.9255</v>
      </c>
      <c r="Z816" s="21" t="n">
        <f aca="false">SUMIF($Y$2:$Y$3205,"&gt;="&amp;Y816)/SUM($Y$2:$Y$3205)</f>
        <v>0.704796398548366</v>
      </c>
      <c r="AA816" s="16" t="str">
        <f aca="false">IF(Z816&lt;=PARAMETER!$B$7,"A",IF(Z816&lt;=PARAMETER!$B$8,"B","C"))</f>
        <v>A</v>
      </c>
      <c r="AB816" s="22" t="n">
        <f aca="false">G816/F816</f>
        <v>0.287651154268963</v>
      </c>
      <c r="AC816" s="16" t="str">
        <f aca="false">IF(AB816&lt;=PARAMETER!$B$9,"X",IF(AB816&lt;=PARAMETER!$B$10,"Y","Z"))</f>
        <v>Y</v>
      </c>
      <c r="AD816" s="16" t="str">
        <f aca="false">AA816&amp;AC816</f>
        <v>AY</v>
      </c>
      <c r="AE816" s="22" t="n">
        <f aca="false">DATA!I816</f>
        <v>0.83</v>
      </c>
      <c r="AF816" s="18" t="n">
        <f aca="false">DATA!L816</f>
        <v>39</v>
      </c>
      <c r="AG816" s="16" t="str">
        <f aca="false">DATA!K816</f>
        <v>C</v>
      </c>
      <c r="AH816" s="18" t="n">
        <f aca="false">IF(AE816&gt;=PARAMETER!$B$12,1,0)</f>
        <v>1</v>
      </c>
      <c r="AI816" s="18" t="n">
        <f aca="false">IF(AF816&gt;=PARAMETER!$B$13,1,0)</f>
        <v>0</v>
      </c>
      <c r="AJ816" s="18" t="n">
        <f aca="false">IF(AND(AH816=1,AI816=1),1,0)</f>
        <v>0</v>
      </c>
    </row>
    <row r="817" customFormat="false" ht="15" hidden="false" customHeight="false" outlineLevel="0" collapsed="false">
      <c r="A817" s="16" t="str">
        <f aca="false">DATA!A817</f>
        <v>ITM10815</v>
      </c>
      <c r="B817" s="16" t="str">
        <f aca="false">DATA!B817</f>
        <v>Pharma</v>
      </c>
      <c r="C817" s="17" t="n">
        <f aca="false">DATA!C817</f>
        <v>92</v>
      </c>
      <c r="D817" s="17" t="n">
        <f aca="false">DATA!D817</f>
        <v>26</v>
      </c>
      <c r="E817" s="18" t="n">
        <f aca="false">DATA!F817</f>
        <v>6</v>
      </c>
      <c r="F817" s="19" t="n">
        <f aca="false">DATA!G817</f>
        <v>47.94</v>
      </c>
      <c r="G817" s="19" t="n">
        <f aca="false">DATA!H817</f>
        <v>0.91</v>
      </c>
      <c r="H817" s="18" t="n">
        <f aca="false">DATA!E817</f>
        <v>12</v>
      </c>
      <c r="I817" s="20" t="n">
        <f aca="false">F817*E817</f>
        <v>287.64</v>
      </c>
      <c r="J817" s="20" t="n">
        <f aca="false">PARAMETER!$B$4*G817*SQRT(E817)</f>
        <v>3.66643739971358</v>
      </c>
      <c r="K817" s="20" t="n">
        <f aca="false">I817+J817</f>
        <v>291.306437399714</v>
      </c>
      <c r="L817" s="20" t="n">
        <f aca="false">K817+F817*H817</f>
        <v>866.586437399714</v>
      </c>
      <c r="M817" s="16" t="str">
        <f aca="false">IF(C817&lt;=K817,"REORDER",IF(C817&gt;L817,"OVERSTOCK","OK"))</f>
        <v>REORDER</v>
      </c>
      <c r="N817" s="16" t="str">
        <f aca="false">IF(C817&lt;=D817,"REORDER","OK")</f>
        <v>OK</v>
      </c>
      <c r="O817" s="18" t="n">
        <f aca="false">IF(D817&lt;I817,1,0)</f>
        <v>1</v>
      </c>
      <c r="P817" s="20" t="n">
        <f aca="false">C817/F817</f>
        <v>1.91906549853984</v>
      </c>
      <c r="Q817" s="19" t="n">
        <f aca="false">DATA!N817</f>
        <v>13.54</v>
      </c>
      <c r="R817" s="19" t="n">
        <f aca="false">DATA!O817</f>
        <v>0.78</v>
      </c>
      <c r="S817" s="17" t="n">
        <f aca="false">C817*Q817</f>
        <v>1245.68</v>
      </c>
      <c r="T817" s="19" t="n">
        <f aca="false">C817*R817</f>
        <v>71.76</v>
      </c>
      <c r="U817" s="20" t="n">
        <f aca="false">MAX(0,C817-L817)</f>
        <v>0</v>
      </c>
      <c r="V817" s="17" t="n">
        <f aca="false">U817*Q817</f>
        <v>0</v>
      </c>
      <c r="W817" s="19" t="n">
        <f aca="false">U817*R817</f>
        <v>0</v>
      </c>
      <c r="X817" s="20" t="n">
        <f aca="false">MAX(0,K817-C817)</f>
        <v>199.306437399714</v>
      </c>
      <c r="Y817" s="17" t="n">
        <f aca="false">F817*PARAMETER!$B$5*Q817</f>
        <v>236924.274</v>
      </c>
      <c r="Z817" s="21" t="n">
        <f aca="false">SUMIF($Y$2:$Y$3205,"&gt;="&amp;Y817)/SUM($Y$2:$Y$3205)</f>
        <v>0.974997720971265</v>
      </c>
      <c r="AA817" s="16" t="str">
        <f aca="false">IF(Z817&lt;=PARAMETER!$B$7,"A",IF(Z817&lt;=PARAMETER!$B$8,"B","C"))</f>
        <v>C</v>
      </c>
      <c r="AB817" s="22" t="n">
        <f aca="false">G817/F817</f>
        <v>0.0189820609094702</v>
      </c>
      <c r="AC817" s="16" t="str">
        <f aca="false">IF(AB817&lt;=PARAMETER!$B$9,"X",IF(AB817&lt;=PARAMETER!$B$10,"Y","Z"))</f>
        <v>X</v>
      </c>
      <c r="AD817" s="16" t="str">
        <f aca="false">AA817&amp;AC817</f>
        <v>CX</v>
      </c>
      <c r="AE817" s="22" t="n">
        <f aca="false">DATA!I817</f>
        <v>0.26</v>
      </c>
      <c r="AF817" s="18" t="n">
        <f aca="false">DATA!L817</f>
        <v>76</v>
      </c>
      <c r="AG817" s="16" t="str">
        <f aca="false">DATA!K817</f>
        <v>D</v>
      </c>
      <c r="AH817" s="18" t="n">
        <f aca="false">IF(AE817&gt;=PARAMETER!$B$12,1,0)</f>
        <v>0</v>
      </c>
      <c r="AI817" s="18" t="n">
        <f aca="false">IF(AF817&gt;=PARAMETER!$B$13,1,0)</f>
        <v>0</v>
      </c>
      <c r="AJ817" s="18" t="n">
        <f aca="false">IF(AND(AH817=1,AI817=1),1,0)</f>
        <v>0</v>
      </c>
    </row>
    <row r="818" customFormat="false" ht="15" hidden="false" customHeight="false" outlineLevel="0" collapsed="false">
      <c r="A818" s="16" t="str">
        <f aca="false">DATA!A818</f>
        <v>ITM10816</v>
      </c>
      <c r="B818" s="16" t="str">
        <f aca="false">DATA!B818</f>
        <v>Electronics</v>
      </c>
      <c r="C818" s="17" t="n">
        <f aca="false">DATA!C818</f>
        <v>160</v>
      </c>
      <c r="D818" s="17" t="n">
        <f aca="false">DATA!D818</f>
        <v>68</v>
      </c>
      <c r="E818" s="18" t="n">
        <f aca="false">DATA!F818</f>
        <v>7</v>
      </c>
      <c r="F818" s="19" t="n">
        <f aca="false">DATA!G818</f>
        <v>29.84</v>
      </c>
      <c r="G818" s="19" t="n">
        <f aca="false">DATA!H818</f>
        <v>4.57</v>
      </c>
      <c r="H818" s="18" t="n">
        <f aca="false">DATA!E818</f>
        <v>5</v>
      </c>
      <c r="I818" s="20" t="n">
        <f aca="false">F818*E818</f>
        <v>208.88</v>
      </c>
      <c r="J818" s="20" t="n">
        <f aca="false">PARAMETER!$B$4*G818*SQRT(E818)</f>
        <v>19.8880625348741</v>
      </c>
      <c r="K818" s="20" t="n">
        <f aca="false">I818+J818</f>
        <v>228.768062534874</v>
      </c>
      <c r="L818" s="20" t="n">
        <f aca="false">K818+F818*H818</f>
        <v>377.968062534874</v>
      </c>
      <c r="M818" s="16" t="str">
        <f aca="false">IF(C818&lt;=K818,"REORDER",IF(C818&gt;L818,"OVERSTOCK","OK"))</f>
        <v>REORDER</v>
      </c>
      <c r="N818" s="16" t="str">
        <f aca="false">IF(C818&lt;=D818,"REORDER","OK")</f>
        <v>OK</v>
      </c>
      <c r="O818" s="18" t="n">
        <f aca="false">IF(D818&lt;I818,1,0)</f>
        <v>1</v>
      </c>
      <c r="P818" s="20" t="n">
        <f aca="false">C818/F818</f>
        <v>5.36193029490617</v>
      </c>
      <c r="Q818" s="19" t="n">
        <f aca="false">DATA!N818</f>
        <v>31.58</v>
      </c>
      <c r="R818" s="19" t="n">
        <f aca="false">DATA!O818</f>
        <v>1.41</v>
      </c>
      <c r="S818" s="17" t="n">
        <f aca="false">C818*Q818</f>
        <v>5052.8</v>
      </c>
      <c r="T818" s="19" t="n">
        <f aca="false">C818*R818</f>
        <v>225.6</v>
      </c>
      <c r="U818" s="20" t="n">
        <f aca="false">MAX(0,C818-L818)</f>
        <v>0</v>
      </c>
      <c r="V818" s="17" t="n">
        <f aca="false">U818*Q818</f>
        <v>0</v>
      </c>
      <c r="W818" s="19" t="n">
        <f aca="false">U818*R818</f>
        <v>0</v>
      </c>
      <c r="X818" s="20" t="n">
        <f aca="false">MAX(0,K818-C818)</f>
        <v>68.7680625348741</v>
      </c>
      <c r="Y818" s="17" t="n">
        <f aca="false">F818*PARAMETER!$B$5*Q818</f>
        <v>343956.728</v>
      </c>
      <c r="Z818" s="21" t="n">
        <f aca="false">SUMIF($Y$2:$Y$3205,"&gt;="&amp;Y818)/SUM($Y$2:$Y$3205)</f>
        <v>0.949220855507363</v>
      </c>
      <c r="AA818" s="16" t="str">
        <f aca="false">IF(Z818&lt;=PARAMETER!$B$7,"A",IF(Z818&lt;=PARAMETER!$B$8,"B","C"))</f>
        <v>B</v>
      </c>
      <c r="AB818" s="22" t="n">
        <f aca="false">G818/F818</f>
        <v>0.153150134048257</v>
      </c>
      <c r="AC818" s="16" t="str">
        <f aca="false">IF(AB818&lt;=PARAMETER!$B$9,"X",IF(AB818&lt;=PARAMETER!$B$10,"Y","Z"))</f>
        <v>X</v>
      </c>
      <c r="AD818" s="16" t="str">
        <f aca="false">AA818&amp;AC818</f>
        <v>BX</v>
      </c>
      <c r="AE818" s="22" t="n">
        <f aca="false">DATA!I818</f>
        <v>0.63</v>
      </c>
      <c r="AF818" s="18" t="n">
        <f aca="false">DATA!L818</f>
        <v>33</v>
      </c>
      <c r="AG818" s="16" t="str">
        <f aca="false">DATA!K818</f>
        <v>C</v>
      </c>
      <c r="AH818" s="18" t="n">
        <f aca="false">IF(AE818&gt;=PARAMETER!$B$12,1,0)</f>
        <v>0</v>
      </c>
      <c r="AI818" s="18" t="n">
        <f aca="false">IF(AF818&gt;=PARAMETER!$B$13,1,0)</f>
        <v>0</v>
      </c>
      <c r="AJ818" s="18" t="n">
        <f aca="false">IF(AND(AH818=1,AI818=1),1,0)</f>
        <v>0</v>
      </c>
    </row>
    <row r="819" customFormat="false" ht="15" hidden="false" customHeight="false" outlineLevel="0" collapsed="false">
      <c r="A819" s="16" t="str">
        <f aca="false">DATA!A819</f>
        <v>ITM10817</v>
      </c>
      <c r="B819" s="16" t="str">
        <f aca="false">DATA!B819</f>
        <v>Electronics</v>
      </c>
      <c r="C819" s="17" t="n">
        <f aca="false">DATA!C819</f>
        <v>89</v>
      </c>
      <c r="D819" s="17" t="n">
        <f aca="false">DATA!D819</f>
        <v>32</v>
      </c>
      <c r="E819" s="18" t="n">
        <f aca="false">DATA!F819</f>
        <v>6</v>
      </c>
      <c r="F819" s="19" t="n">
        <f aca="false">DATA!G819</f>
        <v>1.54</v>
      </c>
      <c r="G819" s="19" t="n">
        <f aca="false">DATA!H819</f>
        <v>1.66</v>
      </c>
      <c r="H819" s="18" t="n">
        <f aca="false">DATA!E819</f>
        <v>9</v>
      </c>
      <c r="I819" s="20" t="n">
        <f aca="false">F819*E819</f>
        <v>9.24</v>
      </c>
      <c r="J819" s="20" t="n">
        <f aca="false">PARAMETER!$B$4*G819*SQRT(E819)</f>
        <v>6.68822646541158</v>
      </c>
      <c r="K819" s="20" t="n">
        <f aca="false">I819+J819</f>
        <v>15.9282264654116</v>
      </c>
      <c r="L819" s="20" t="n">
        <f aca="false">K819+F819*H819</f>
        <v>29.7882264654116</v>
      </c>
      <c r="M819" s="16" t="str">
        <f aca="false">IF(C819&lt;=K819,"REORDER",IF(C819&gt;L819,"OVERSTOCK","OK"))</f>
        <v>OVERSTOCK</v>
      </c>
      <c r="N819" s="16" t="str">
        <f aca="false">IF(C819&lt;=D819,"REORDER","OK")</f>
        <v>OK</v>
      </c>
      <c r="O819" s="18" t="n">
        <f aca="false">IF(D819&lt;I819,1,0)</f>
        <v>0</v>
      </c>
      <c r="P819" s="20" t="n">
        <f aca="false">C819/F819</f>
        <v>57.7922077922078</v>
      </c>
      <c r="Q819" s="19" t="n">
        <f aca="false">DATA!N819</f>
        <v>120.5</v>
      </c>
      <c r="R819" s="19" t="n">
        <f aca="false">DATA!O819</f>
        <v>0.46</v>
      </c>
      <c r="S819" s="17" t="n">
        <f aca="false">C819*Q819</f>
        <v>10724.5</v>
      </c>
      <c r="T819" s="19" t="n">
        <f aca="false">C819*R819</f>
        <v>40.94</v>
      </c>
      <c r="U819" s="20" t="n">
        <f aca="false">MAX(0,C819-L819)</f>
        <v>59.2117735345884</v>
      </c>
      <c r="V819" s="17" t="n">
        <f aca="false">U819*Q819</f>
        <v>7135.0187109179</v>
      </c>
      <c r="W819" s="19" t="n">
        <f aca="false">U819*R819</f>
        <v>27.2374158259107</v>
      </c>
      <c r="X819" s="20" t="n">
        <f aca="false">MAX(0,K819-C819)</f>
        <v>0</v>
      </c>
      <c r="Y819" s="17" t="n">
        <f aca="false">F819*PARAMETER!$B$5*Q819</f>
        <v>67733.05</v>
      </c>
      <c r="Z819" s="21" t="n">
        <f aca="false">SUMIF($Y$2:$Y$3205,"&gt;="&amp;Y819)/SUM($Y$2:$Y$3205)</f>
        <v>0.998508456848936</v>
      </c>
      <c r="AA819" s="16" t="str">
        <f aca="false">IF(Z819&lt;=PARAMETER!$B$7,"A",IF(Z819&lt;=PARAMETER!$B$8,"B","C"))</f>
        <v>C</v>
      </c>
      <c r="AB819" s="22" t="n">
        <f aca="false">G819/F819</f>
        <v>1.07792207792208</v>
      </c>
      <c r="AC819" s="16" t="str">
        <f aca="false">IF(AB819&lt;=PARAMETER!$B$9,"X",IF(AB819&lt;=PARAMETER!$B$10,"Y","Z"))</f>
        <v>Z</v>
      </c>
      <c r="AD819" s="16" t="str">
        <f aca="false">AA819&amp;AC819</f>
        <v>CZ</v>
      </c>
      <c r="AE819" s="22" t="n">
        <f aca="false">DATA!I819</f>
        <v>0.62</v>
      </c>
      <c r="AF819" s="18" t="n">
        <f aca="false">DATA!L819</f>
        <v>110</v>
      </c>
      <c r="AG819" s="16" t="str">
        <f aca="false">DATA!K819</f>
        <v>A</v>
      </c>
      <c r="AH819" s="18" t="n">
        <f aca="false">IF(AE819&gt;=PARAMETER!$B$12,1,0)</f>
        <v>0</v>
      </c>
      <c r="AI819" s="18" t="n">
        <f aca="false">IF(AF819&gt;=PARAMETER!$B$13,1,0)</f>
        <v>1</v>
      </c>
      <c r="AJ819" s="18" t="n">
        <f aca="false">IF(AND(AH819=1,AI819=1),1,0)</f>
        <v>0</v>
      </c>
    </row>
    <row r="820" customFormat="false" ht="15" hidden="false" customHeight="false" outlineLevel="0" collapsed="false">
      <c r="A820" s="16" t="str">
        <f aca="false">DATA!A820</f>
        <v>ITM10818</v>
      </c>
      <c r="B820" s="16" t="str">
        <f aca="false">DATA!B820</f>
        <v>Automotive</v>
      </c>
      <c r="C820" s="17" t="n">
        <f aca="false">DATA!C820</f>
        <v>281</v>
      </c>
      <c r="D820" s="17" t="n">
        <f aca="false">DATA!D820</f>
        <v>16</v>
      </c>
      <c r="E820" s="18" t="n">
        <f aca="false">DATA!F820</f>
        <v>5</v>
      </c>
      <c r="F820" s="19" t="n">
        <f aca="false">DATA!G820</f>
        <v>3.93</v>
      </c>
      <c r="G820" s="19" t="n">
        <f aca="false">DATA!H820</f>
        <v>4.6</v>
      </c>
      <c r="H820" s="18" t="n">
        <f aca="false">DATA!E820</f>
        <v>3</v>
      </c>
      <c r="I820" s="20" t="n">
        <f aca="false">F820*E820</f>
        <v>19.65</v>
      </c>
      <c r="J820" s="20" t="n">
        <f aca="false">PARAMETER!$B$4*G820*SQRT(E820)</f>
        <v>16.9188208053426</v>
      </c>
      <c r="K820" s="20" t="n">
        <f aca="false">I820+J820</f>
        <v>36.5688208053426</v>
      </c>
      <c r="L820" s="20" t="n">
        <f aca="false">K820+F820*H820</f>
        <v>48.3588208053426</v>
      </c>
      <c r="M820" s="16" t="str">
        <f aca="false">IF(C820&lt;=K820,"REORDER",IF(C820&gt;L820,"OVERSTOCK","OK"))</f>
        <v>OVERSTOCK</v>
      </c>
      <c r="N820" s="16" t="str">
        <f aca="false">IF(C820&lt;=D820,"REORDER","OK")</f>
        <v>OK</v>
      </c>
      <c r="O820" s="18" t="n">
        <f aca="false">IF(D820&lt;I820,1,0)</f>
        <v>1</v>
      </c>
      <c r="P820" s="20" t="n">
        <f aca="false">C820/F820</f>
        <v>71.501272264631</v>
      </c>
      <c r="Q820" s="19" t="n">
        <f aca="false">DATA!N820</f>
        <v>160.8</v>
      </c>
      <c r="R820" s="19" t="n">
        <f aca="false">DATA!O820</f>
        <v>1.65</v>
      </c>
      <c r="S820" s="17" t="n">
        <f aca="false">C820*Q820</f>
        <v>45184.8</v>
      </c>
      <c r="T820" s="19" t="n">
        <f aca="false">C820*R820</f>
        <v>463.65</v>
      </c>
      <c r="U820" s="20" t="n">
        <f aca="false">MAX(0,C820-L820)</f>
        <v>232.641179194657</v>
      </c>
      <c r="V820" s="17" t="n">
        <f aca="false">U820*Q820</f>
        <v>37408.7016145009</v>
      </c>
      <c r="W820" s="19" t="n">
        <f aca="false">U820*R820</f>
        <v>383.857945671185</v>
      </c>
      <c r="X820" s="20" t="n">
        <f aca="false">MAX(0,K820-C820)</f>
        <v>0</v>
      </c>
      <c r="Y820" s="17" t="n">
        <f aca="false">F820*PARAMETER!$B$5*Q820</f>
        <v>230659.56</v>
      </c>
      <c r="Z820" s="21" t="n">
        <f aca="false">SUMIF($Y$2:$Y$3205,"&gt;="&amp;Y820)/SUM($Y$2:$Y$3205)</f>
        <v>0.976866503392631</v>
      </c>
      <c r="AA820" s="16" t="str">
        <f aca="false">IF(Z820&lt;=PARAMETER!$B$7,"A",IF(Z820&lt;=PARAMETER!$B$8,"B","C"))</f>
        <v>C</v>
      </c>
      <c r="AB820" s="22" t="n">
        <f aca="false">G820/F820</f>
        <v>1.1704834605598</v>
      </c>
      <c r="AC820" s="16" t="str">
        <f aca="false">IF(AB820&lt;=PARAMETER!$B$9,"X",IF(AB820&lt;=PARAMETER!$B$10,"Y","Z"))</f>
        <v>Z</v>
      </c>
      <c r="AD820" s="16" t="str">
        <f aca="false">AA820&amp;AC820</f>
        <v>CZ</v>
      </c>
      <c r="AE820" s="22" t="n">
        <f aca="false">DATA!I820</f>
        <v>0.58</v>
      </c>
      <c r="AF820" s="18" t="n">
        <f aca="false">DATA!L820</f>
        <v>115</v>
      </c>
      <c r="AG820" s="16" t="str">
        <f aca="false">DATA!K820</f>
        <v>B</v>
      </c>
      <c r="AH820" s="18" t="n">
        <f aca="false">IF(AE820&gt;=PARAMETER!$B$12,1,0)</f>
        <v>0</v>
      </c>
      <c r="AI820" s="18" t="n">
        <f aca="false">IF(AF820&gt;=PARAMETER!$B$13,1,0)</f>
        <v>1</v>
      </c>
      <c r="AJ820" s="18" t="n">
        <f aca="false">IF(AND(AH820=1,AI820=1),1,0)</f>
        <v>0</v>
      </c>
    </row>
    <row r="821" customFormat="false" ht="15" hidden="false" customHeight="false" outlineLevel="0" collapsed="false">
      <c r="A821" s="16" t="str">
        <f aca="false">DATA!A821</f>
        <v>ITM10819</v>
      </c>
      <c r="B821" s="16" t="str">
        <f aca="false">DATA!B821</f>
        <v>Pharma</v>
      </c>
      <c r="C821" s="17" t="n">
        <f aca="false">DATA!C821</f>
        <v>359</v>
      </c>
      <c r="D821" s="17" t="n">
        <f aca="false">DATA!D821</f>
        <v>53</v>
      </c>
      <c r="E821" s="18" t="n">
        <f aca="false">DATA!F821</f>
        <v>9</v>
      </c>
      <c r="F821" s="19" t="n">
        <f aca="false">DATA!G821</f>
        <v>49.65</v>
      </c>
      <c r="G821" s="19" t="n">
        <f aca="false">DATA!H821</f>
        <v>4.62</v>
      </c>
      <c r="H821" s="18" t="n">
        <f aca="false">DATA!E821</f>
        <v>10</v>
      </c>
      <c r="I821" s="20" t="n">
        <f aca="false">F821*E821</f>
        <v>446.85</v>
      </c>
      <c r="J821" s="20" t="n">
        <f aca="false">PARAMETER!$B$4*G821*SQRT(E821)</f>
        <v>22.7976712695474</v>
      </c>
      <c r="K821" s="20" t="n">
        <f aca="false">I821+J821</f>
        <v>469.647671269547</v>
      </c>
      <c r="L821" s="20" t="n">
        <f aca="false">K821+F821*H821</f>
        <v>966.147671269547</v>
      </c>
      <c r="M821" s="16" t="str">
        <f aca="false">IF(C821&lt;=K821,"REORDER",IF(C821&gt;L821,"OVERSTOCK","OK"))</f>
        <v>REORDER</v>
      </c>
      <c r="N821" s="16" t="str">
        <f aca="false">IF(C821&lt;=D821,"REORDER","OK")</f>
        <v>OK</v>
      </c>
      <c r="O821" s="18" t="n">
        <f aca="false">IF(D821&lt;I821,1,0)</f>
        <v>1</v>
      </c>
      <c r="P821" s="20" t="n">
        <f aca="false">C821/F821</f>
        <v>7.23061430010071</v>
      </c>
      <c r="Q821" s="19" t="n">
        <f aca="false">DATA!N821</f>
        <v>154.99</v>
      </c>
      <c r="R821" s="19" t="n">
        <f aca="false">DATA!O821</f>
        <v>1.35</v>
      </c>
      <c r="S821" s="17" t="n">
        <f aca="false">C821*Q821</f>
        <v>55641.41</v>
      </c>
      <c r="T821" s="19" t="n">
        <f aca="false">C821*R821</f>
        <v>484.65</v>
      </c>
      <c r="U821" s="20" t="n">
        <f aca="false">MAX(0,C821-L821)</f>
        <v>0</v>
      </c>
      <c r="V821" s="17" t="n">
        <f aca="false">U821*Q821</f>
        <v>0</v>
      </c>
      <c r="W821" s="19" t="n">
        <f aca="false">U821*R821</f>
        <v>0</v>
      </c>
      <c r="X821" s="20" t="n">
        <f aca="false">MAX(0,K821-C821)</f>
        <v>110.647671269547</v>
      </c>
      <c r="Y821" s="17" t="n">
        <f aca="false">F821*PARAMETER!$B$5*Q821</f>
        <v>2808767.5275</v>
      </c>
      <c r="Z821" s="21" t="n">
        <f aca="false">SUMIF($Y$2:$Y$3205,"&gt;="&amp;Y821)/SUM($Y$2:$Y$3205)</f>
        <v>0.110377452951474</v>
      </c>
      <c r="AA821" s="16" t="str">
        <f aca="false">IF(Z821&lt;=PARAMETER!$B$7,"A",IF(Z821&lt;=PARAMETER!$B$8,"B","C"))</f>
        <v>A</v>
      </c>
      <c r="AB821" s="22" t="n">
        <f aca="false">G821/F821</f>
        <v>0.0930513595166163</v>
      </c>
      <c r="AC821" s="16" t="str">
        <f aca="false">IF(AB821&lt;=PARAMETER!$B$9,"X",IF(AB821&lt;=PARAMETER!$B$10,"Y","Z"))</f>
        <v>X</v>
      </c>
      <c r="AD821" s="16" t="str">
        <f aca="false">AA821&amp;AC821</f>
        <v>AX</v>
      </c>
      <c r="AE821" s="22" t="n">
        <f aca="false">DATA!I821</f>
        <v>0.53</v>
      </c>
      <c r="AF821" s="18" t="n">
        <f aca="false">DATA!L821</f>
        <v>110</v>
      </c>
      <c r="AG821" s="16" t="str">
        <f aca="false">DATA!K821</f>
        <v>A</v>
      </c>
      <c r="AH821" s="18" t="n">
        <f aca="false">IF(AE821&gt;=PARAMETER!$B$12,1,0)</f>
        <v>0</v>
      </c>
      <c r="AI821" s="18" t="n">
        <f aca="false">IF(AF821&gt;=PARAMETER!$B$13,1,0)</f>
        <v>1</v>
      </c>
      <c r="AJ821" s="18" t="n">
        <f aca="false">IF(AND(AH821=1,AI821=1),1,0)</f>
        <v>0</v>
      </c>
    </row>
    <row r="822" customFormat="false" ht="15" hidden="false" customHeight="false" outlineLevel="0" collapsed="false">
      <c r="A822" s="16" t="str">
        <f aca="false">DATA!A822</f>
        <v>ITM10820</v>
      </c>
      <c r="B822" s="16" t="str">
        <f aca="false">DATA!B822</f>
        <v>Electronics</v>
      </c>
      <c r="C822" s="17" t="n">
        <f aca="false">DATA!C822</f>
        <v>327</v>
      </c>
      <c r="D822" s="17" t="n">
        <f aca="false">DATA!D822</f>
        <v>62</v>
      </c>
      <c r="E822" s="18" t="n">
        <f aca="false">DATA!F822</f>
        <v>4</v>
      </c>
      <c r="F822" s="19" t="n">
        <f aca="false">DATA!G822</f>
        <v>4.53</v>
      </c>
      <c r="G822" s="19" t="n">
        <f aca="false">DATA!H822</f>
        <v>5.23</v>
      </c>
      <c r="H822" s="18" t="n">
        <f aca="false">DATA!E822</f>
        <v>14</v>
      </c>
      <c r="I822" s="20" t="n">
        <f aca="false">F822*E822</f>
        <v>18.12</v>
      </c>
      <c r="J822" s="20" t="n">
        <f aca="false">PARAMETER!$B$4*G822*SQRT(E822)</f>
        <v>17.2051689379124</v>
      </c>
      <c r="K822" s="20" t="n">
        <f aca="false">I822+J822</f>
        <v>35.3251689379124</v>
      </c>
      <c r="L822" s="20" t="n">
        <f aca="false">K822+F822*H822</f>
        <v>98.7451689379124</v>
      </c>
      <c r="M822" s="16" t="str">
        <f aca="false">IF(C822&lt;=K822,"REORDER",IF(C822&gt;L822,"OVERSTOCK","OK"))</f>
        <v>OVERSTOCK</v>
      </c>
      <c r="N822" s="16" t="str">
        <f aca="false">IF(C822&lt;=D822,"REORDER","OK")</f>
        <v>OK</v>
      </c>
      <c r="O822" s="18" t="n">
        <f aca="false">IF(D822&lt;I822,1,0)</f>
        <v>0</v>
      </c>
      <c r="P822" s="20" t="n">
        <f aca="false">C822/F822</f>
        <v>72.1854304635762</v>
      </c>
      <c r="Q822" s="19" t="n">
        <f aca="false">DATA!N822</f>
        <v>150.61</v>
      </c>
      <c r="R822" s="19" t="n">
        <f aca="false">DATA!O822</f>
        <v>0.93</v>
      </c>
      <c r="S822" s="17" t="n">
        <f aca="false">C822*Q822</f>
        <v>49249.47</v>
      </c>
      <c r="T822" s="19" t="n">
        <f aca="false">C822*R822</f>
        <v>304.11</v>
      </c>
      <c r="U822" s="20" t="n">
        <f aca="false">MAX(0,C822-L822)</f>
        <v>228.254831062088</v>
      </c>
      <c r="V822" s="17" t="n">
        <f aca="false">U822*Q822</f>
        <v>34377.460106261</v>
      </c>
      <c r="W822" s="19" t="n">
        <f aca="false">U822*R822</f>
        <v>212.276992887741</v>
      </c>
      <c r="X822" s="20" t="n">
        <f aca="false">MAX(0,K822-C822)</f>
        <v>0</v>
      </c>
      <c r="Y822" s="17" t="n">
        <f aca="false">F822*PARAMETER!$B$5*Q822</f>
        <v>249026.1045</v>
      </c>
      <c r="Z822" s="21" t="n">
        <f aca="false">SUMIF($Y$2:$Y$3205,"&gt;="&amp;Y822)/SUM($Y$2:$Y$3205)</f>
        <v>0.972598636817251</v>
      </c>
      <c r="AA822" s="16" t="str">
        <f aca="false">IF(Z822&lt;=PARAMETER!$B$7,"A",IF(Z822&lt;=PARAMETER!$B$8,"B","C"))</f>
        <v>C</v>
      </c>
      <c r="AB822" s="22" t="n">
        <f aca="false">G822/F822</f>
        <v>1.15452538631347</v>
      </c>
      <c r="AC822" s="16" t="str">
        <f aca="false">IF(AB822&lt;=PARAMETER!$B$9,"X",IF(AB822&lt;=PARAMETER!$B$10,"Y","Z"))</f>
        <v>Z</v>
      </c>
      <c r="AD822" s="16" t="str">
        <f aca="false">AA822&amp;AC822</f>
        <v>CZ</v>
      </c>
      <c r="AE822" s="22" t="n">
        <f aca="false">DATA!I822</f>
        <v>0.18</v>
      </c>
      <c r="AF822" s="18" t="n">
        <f aca="false">DATA!L822</f>
        <v>17</v>
      </c>
      <c r="AG822" s="16" t="str">
        <f aca="false">DATA!K822</f>
        <v>D</v>
      </c>
      <c r="AH822" s="18" t="n">
        <f aca="false">IF(AE822&gt;=PARAMETER!$B$12,1,0)</f>
        <v>0</v>
      </c>
      <c r="AI822" s="18" t="n">
        <f aca="false">IF(AF822&gt;=PARAMETER!$B$13,1,0)</f>
        <v>0</v>
      </c>
      <c r="AJ822" s="18" t="n">
        <f aca="false">IF(AND(AH822=1,AI822=1),1,0)</f>
        <v>0</v>
      </c>
    </row>
    <row r="823" customFormat="false" ht="15" hidden="false" customHeight="false" outlineLevel="0" collapsed="false">
      <c r="A823" s="16" t="str">
        <f aca="false">DATA!A823</f>
        <v>ITM10821</v>
      </c>
      <c r="B823" s="16" t="str">
        <f aca="false">DATA!B823</f>
        <v>Pharma</v>
      </c>
      <c r="C823" s="17" t="n">
        <f aca="false">DATA!C823</f>
        <v>264</v>
      </c>
      <c r="D823" s="17" t="n">
        <f aca="false">DATA!D823</f>
        <v>80</v>
      </c>
      <c r="E823" s="18" t="n">
        <f aca="false">DATA!F823</f>
        <v>6</v>
      </c>
      <c r="F823" s="19" t="n">
        <f aca="false">DATA!G823</f>
        <v>3.26</v>
      </c>
      <c r="G823" s="19" t="n">
        <f aca="false">DATA!H823</f>
        <v>8.98</v>
      </c>
      <c r="H823" s="18" t="n">
        <f aca="false">DATA!E823</f>
        <v>9</v>
      </c>
      <c r="I823" s="20" t="n">
        <f aca="false">F823*E823</f>
        <v>19.56</v>
      </c>
      <c r="J823" s="20" t="n">
        <f aca="false">PARAMETER!$B$4*G823*SQRT(E823)</f>
        <v>36.1808877466241</v>
      </c>
      <c r="K823" s="20" t="n">
        <f aca="false">I823+J823</f>
        <v>55.7408877466241</v>
      </c>
      <c r="L823" s="20" t="n">
        <f aca="false">K823+F823*H823</f>
        <v>85.0808877466241</v>
      </c>
      <c r="M823" s="16" t="str">
        <f aca="false">IF(C823&lt;=K823,"REORDER",IF(C823&gt;L823,"OVERSTOCK","OK"))</f>
        <v>OVERSTOCK</v>
      </c>
      <c r="N823" s="16" t="str">
        <f aca="false">IF(C823&lt;=D823,"REORDER","OK")</f>
        <v>OK</v>
      </c>
      <c r="O823" s="18" t="n">
        <f aca="false">IF(D823&lt;I823,1,0)</f>
        <v>0</v>
      </c>
      <c r="P823" s="20" t="n">
        <f aca="false">C823/F823</f>
        <v>80.9815950920246</v>
      </c>
      <c r="Q823" s="19" t="n">
        <f aca="false">DATA!N823</f>
        <v>156.54</v>
      </c>
      <c r="R823" s="19" t="n">
        <f aca="false">DATA!O823</f>
        <v>1.74</v>
      </c>
      <c r="S823" s="17" t="n">
        <f aca="false">C823*Q823</f>
        <v>41326.56</v>
      </c>
      <c r="T823" s="19" t="n">
        <f aca="false">C823*R823</f>
        <v>459.36</v>
      </c>
      <c r="U823" s="20" t="n">
        <f aca="false">MAX(0,C823-L823)</f>
        <v>178.919112253376</v>
      </c>
      <c r="V823" s="17" t="n">
        <f aca="false">U823*Q823</f>
        <v>28007.9978321435</v>
      </c>
      <c r="W823" s="19" t="n">
        <f aca="false">U823*R823</f>
        <v>311.319255320874</v>
      </c>
      <c r="X823" s="20" t="n">
        <f aca="false">MAX(0,K823-C823)</f>
        <v>0</v>
      </c>
      <c r="Y823" s="17" t="n">
        <f aca="false">F823*PARAMETER!$B$5*Q823</f>
        <v>186266.946</v>
      </c>
      <c r="Z823" s="21" t="n">
        <f aca="false">SUMIF($Y$2:$Y$3205,"&gt;="&amp;Y823)/SUM($Y$2:$Y$3205)</f>
        <v>0.984987981387957</v>
      </c>
      <c r="AA823" s="16" t="str">
        <f aca="false">IF(Z823&lt;=PARAMETER!$B$7,"A",IF(Z823&lt;=PARAMETER!$B$8,"B","C"))</f>
        <v>C</v>
      </c>
      <c r="AB823" s="22" t="n">
        <f aca="false">G823/F823</f>
        <v>2.75460122699387</v>
      </c>
      <c r="AC823" s="16" t="str">
        <f aca="false">IF(AB823&lt;=PARAMETER!$B$9,"X",IF(AB823&lt;=PARAMETER!$B$10,"Y","Z"))</f>
        <v>Z</v>
      </c>
      <c r="AD823" s="16" t="str">
        <f aca="false">AA823&amp;AC823</f>
        <v>CZ</v>
      </c>
      <c r="AE823" s="22" t="n">
        <f aca="false">DATA!I823</f>
        <v>0.19</v>
      </c>
      <c r="AF823" s="18" t="n">
        <f aca="false">DATA!L823</f>
        <v>105</v>
      </c>
      <c r="AG823" s="16" t="str">
        <f aca="false">DATA!K823</f>
        <v>D</v>
      </c>
      <c r="AH823" s="18" t="n">
        <f aca="false">IF(AE823&gt;=PARAMETER!$B$12,1,0)</f>
        <v>0</v>
      </c>
      <c r="AI823" s="18" t="n">
        <f aca="false">IF(AF823&gt;=PARAMETER!$B$13,1,0)</f>
        <v>1</v>
      </c>
      <c r="AJ823" s="18" t="n">
        <f aca="false">IF(AND(AH823=1,AI823=1),1,0)</f>
        <v>0</v>
      </c>
    </row>
    <row r="824" customFormat="false" ht="15" hidden="false" customHeight="false" outlineLevel="0" collapsed="false">
      <c r="A824" s="16" t="str">
        <f aca="false">DATA!A824</f>
        <v>ITM10822</v>
      </c>
      <c r="B824" s="16" t="str">
        <f aca="false">DATA!B824</f>
        <v>Apparel</v>
      </c>
      <c r="C824" s="17" t="n">
        <f aca="false">DATA!C824</f>
        <v>22</v>
      </c>
      <c r="D824" s="17" t="n">
        <f aca="false">DATA!D824</f>
        <v>88</v>
      </c>
      <c r="E824" s="18" t="n">
        <f aca="false">DATA!F824</f>
        <v>9</v>
      </c>
      <c r="F824" s="19" t="n">
        <f aca="false">DATA!G824</f>
        <v>18.3</v>
      </c>
      <c r="G824" s="19" t="n">
        <f aca="false">DATA!H824</f>
        <v>8.15</v>
      </c>
      <c r="H824" s="18" t="n">
        <f aca="false">DATA!E824</f>
        <v>6</v>
      </c>
      <c r="I824" s="20" t="n">
        <f aca="false">F824*E824</f>
        <v>164.7</v>
      </c>
      <c r="J824" s="20" t="n">
        <f aca="false">PARAMETER!$B$4*G824*SQRT(E824)</f>
        <v>40.2166711789635</v>
      </c>
      <c r="K824" s="20" t="n">
        <f aca="false">I824+J824</f>
        <v>204.916671178964</v>
      </c>
      <c r="L824" s="20" t="n">
        <f aca="false">K824+F824*H824</f>
        <v>314.716671178964</v>
      </c>
      <c r="M824" s="16" t="str">
        <f aca="false">IF(C824&lt;=K824,"REORDER",IF(C824&gt;L824,"OVERSTOCK","OK"))</f>
        <v>REORDER</v>
      </c>
      <c r="N824" s="16" t="str">
        <f aca="false">IF(C824&lt;=D824,"REORDER","OK")</f>
        <v>REORDER</v>
      </c>
      <c r="O824" s="18" t="n">
        <f aca="false">IF(D824&lt;I824,1,0)</f>
        <v>1</v>
      </c>
      <c r="P824" s="20" t="n">
        <f aca="false">C824/F824</f>
        <v>1.20218579234973</v>
      </c>
      <c r="Q824" s="19" t="n">
        <f aca="false">DATA!N824</f>
        <v>18.44</v>
      </c>
      <c r="R824" s="19" t="n">
        <f aca="false">DATA!O824</f>
        <v>0.36</v>
      </c>
      <c r="S824" s="17" t="n">
        <f aca="false">C824*Q824</f>
        <v>405.68</v>
      </c>
      <c r="T824" s="19" t="n">
        <f aca="false">C824*R824</f>
        <v>7.92</v>
      </c>
      <c r="U824" s="20" t="n">
        <f aca="false">MAX(0,C824-L824)</f>
        <v>0</v>
      </c>
      <c r="V824" s="17" t="n">
        <f aca="false">U824*Q824</f>
        <v>0</v>
      </c>
      <c r="W824" s="19" t="n">
        <f aca="false">U824*R824</f>
        <v>0</v>
      </c>
      <c r="X824" s="20" t="n">
        <f aca="false">MAX(0,K824-C824)</f>
        <v>182.916671178964</v>
      </c>
      <c r="Y824" s="17" t="n">
        <f aca="false">F824*PARAMETER!$B$5*Q824</f>
        <v>123169.98</v>
      </c>
      <c r="Z824" s="21" t="n">
        <f aca="false">SUMIF($Y$2:$Y$3205,"&gt;="&amp;Y824)/SUM($Y$2:$Y$3205)</f>
        <v>0.994056526882006</v>
      </c>
      <c r="AA824" s="16" t="str">
        <f aca="false">IF(Z824&lt;=PARAMETER!$B$7,"A",IF(Z824&lt;=PARAMETER!$B$8,"B","C"))</f>
        <v>C</v>
      </c>
      <c r="AB824" s="22" t="n">
        <f aca="false">G824/F824</f>
        <v>0.445355191256831</v>
      </c>
      <c r="AC824" s="16" t="str">
        <f aca="false">IF(AB824&lt;=PARAMETER!$B$9,"X",IF(AB824&lt;=PARAMETER!$B$10,"Y","Z"))</f>
        <v>Y</v>
      </c>
      <c r="AD824" s="16" t="str">
        <f aca="false">AA824&amp;AC824</f>
        <v>CY</v>
      </c>
      <c r="AE824" s="22" t="n">
        <f aca="false">DATA!I824</f>
        <v>0.91</v>
      </c>
      <c r="AF824" s="18" t="n">
        <f aca="false">DATA!L824</f>
        <v>171</v>
      </c>
      <c r="AG824" s="16" t="str">
        <f aca="false">DATA!K824</f>
        <v>D</v>
      </c>
      <c r="AH824" s="18" t="n">
        <f aca="false">IF(AE824&gt;=PARAMETER!$B$12,1,0)</f>
        <v>1</v>
      </c>
      <c r="AI824" s="18" t="n">
        <f aca="false">IF(AF824&gt;=PARAMETER!$B$13,1,0)</f>
        <v>1</v>
      </c>
      <c r="AJ824" s="18" t="n">
        <f aca="false">IF(AND(AH824=1,AI824=1),1,0)</f>
        <v>1</v>
      </c>
    </row>
    <row r="825" customFormat="false" ht="15" hidden="false" customHeight="false" outlineLevel="0" collapsed="false">
      <c r="A825" s="16" t="str">
        <f aca="false">DATA!A825</f>
        <v>ITM10823</v>
      </c>
      <c r="B825" s="16" t="str">
        <f aca="false">DATA!B825</f>
        <v>Groceries</v>
      </c>
      <c r="C825" s="17" t="n">
        <f aca="false">DATA!C825</f>
        <v>356</v>
      </c>
      <c r="D825" s="17" t="n">
        <f aca="false">DATA!D825</f>
        <v>43</v>
      </c>
      <c r="E825" s="18" t="n">
        <f aca="false">DATA!F825</f>
        <v>9</v>
      </c>
      <c r="F825" s="19" t="n">
        <f aca="false">DATA!G825</f>
        <v>48.5</v>
      </c>
      <c r="G825" s="19" t="n">
        <f aca="false">DATA!H825</f>
        <v>6.55</v>
      </c>
      <c r="H825" s="18" t="n">
        <f aca="false">DATA!E825</f>
        <v>7</v>
      </c>
      <c r="I825" s="20" t="n">
        <f aca="false">F825*E825</f>
        <v>436.5</v>
      </c>
      <c r="J825" s="20" t="n">
        <f aca="false">PARAMETER!$B$4*G825*SQRT(E825)</f>
        <v>32.3213737695964</v>
      </c>
      <c r="K825" s="20" t="n">
        <f aca="false">I825+J825</f>
        <v>468.821373769596</v>
      </c>
      <c r="L825" s="20" t="n">
        <f aca="false">K825+F825*H825</f>
        <v>808.321373769596</v>
      </c>
      <c r="M825" s="16" t="str">
        <f aca="false">IF(C825&lt;=K825,"REORDER",IF(C825&gt;L825,"OVERSTOCK","OK"))</f>
        <v>REORDER</v>
      </c>
      <c r="N825" s="16" t="str">
        <f aca="false">IF(C825&lt;=D825,"REORDER","OK")</f>
        <v>OK</v>
      </c>
      <c r="O825" s="18" t="n">
        <f aca="false">IF(D825&lt;I825,1,0)</f>
        <v>1</v>
      </c>
      <c r="P825" s="20" t="n">
        <f aca="false">C825/F825</f>
        <v>7.34020618556701</v>
      </c>
      <c r="Q825" s="19" t="n">
        <f aca="false">DATA!N825</f>
        <v>180.07</v>
      </c>
      <c r="R825" s="19" t="n">
        <f aca="false">DATA!O825</f>
        <v>1.71</v>
      </c>
      <c r="S825" s="17" t="n">
        <f aca="false">C825*Q825</f>
        <v>64104.92</v>
      </c>
      <c r="T825" s="19" t="n">
        <f aca="false">C825*R825</f>
        <v>608.76</v>
      </c>
      <c r="U825" s="20" t="n">
        <f aca="false">MAX(0,C825-L825)</f>
        <v>0</v>
      </c>
      <c r="V825" s="17" t="n">
        <f aca="false">U825*Q825</f>
        <v>0</v>
      </c>
      <c r="W825" s="19" t="n">
        <f aca="false">U825*R825</f>
        <v>0</v>
      </c>
      <c r="X825" s="20" t="n">
        <f aca="false">MAX(0,K825-C825)</f>
        <v>112.821373769596</v>
      </c>
      <c r="Y825" s="17" t="n">
        <f aca="false">F825*PARAMETER!$B$5*Q825</f>
        <v>3187689.175</v>
      </c>
      <c r="Z825" s="21" t="n">
        <f aca="false">SUMIF($Y$2:$Y$3205,"&gt;="&amp;Y825)/SUM($Y$2:$Y$3205)</f>
        <v>0.0408792627537369</v>
      </c>
      <c r="AA825" s="16" t="str">
        <f aca="false">IF(Z825&lt;=PARAMETER!$B$7,"A",IF(Z825&lt;=PARAMETER!$B$8,"B","C"))</f>
        <v>A</v>
      </c>
      <c r="AB825" s="22" t="n">
        <f aca="false">G825/F825</f>
        <v>0.135051546391753</v>
      </c>
      <c r="AC825" s="16" t="str">
        <f aca="false">IF(AB825&lt;=PARAMETER!$B$9,"X",IF(AB825&lt;=PARAMETER!$B$10,"Y","Z"))</f>
        <v>X</v>
      </c>
      <c r="AD825" s="16" t="str">
        <f aca="false">AA825&amp;AC825</f>
        <v>AX</v>
      </c>
      <c r="AE825" s="22" t="n">
        <f aca="false">DATA!I825</f>
        <v>0.67</v>
      </c>
      <c r="AF825" s="18" t="n">
        <f aca="false">DATA!L825</f>
        <v>44</v>
      </c>
      <c r="AG825" s="16" t="str">
        <f aca="false">DATA!K825</f>
        <v>B</v>
      </c>
      <c r="AH825" s="18" t="n">
        <f aca="false">IF(AE825&gt;=PARAMETER!$B$12,1,0)</f>
        <v>0</v>
      </c>
      <c r="AI825" s="18" t="n">
        <f aca="false">IF(AF825&gt;=PARAMETER!$B$13,1,0)</f>
        <v>0</v>
      </c>
      <c r="AJ825" s="18" t="n">
        <f aca="false">IF(AND(AH825=1,AI825=1),1,0)</f>
        <v>0</v>
      </c>
    </row>
    <row r="826" customFormat="false" ht="15" hidden="false" customHeight="false" outlineLevel="0" collapsed="false">
      <c r="A826" s="16" t="str">
        <f aca="false">DATA!A826</f>
        <v>ITM10824</v>
      </c>
      <c r="B826" s="16" t="str">
        <f aca="false">DATA!B826</f>
        <v>Electronics</v>
      </c>
      <c r="C826" s="17" t="n">
        <f aca="false">DATA!C826</f>
        <v>82</v>
      </c>
      <c r="D826" s="17" t="n">
        <f aca="false">DATA!D826</f>
        <v>55</v>
      </c>
      <c r="E826" s="18" t="n">
        <f aca="false">DATA!F826</f>
        <v>5</v>
      </c>
      <c r="F826" s="19" t="n">
        <f aca="false">DATA!G826</f>
        <v>16.62</v>
      </c>
      <c r="G826" s="19" t="n">
        <f aca="false">DATA!H826</f>
        <v>8.91</v>
      </c>
      <c r="H826" s="18" t="n">
        <f aca="false">DATA!E826</f>
        <v>12</v>
      </c>
      <c r="I826" s="20" t="n">
        <f aca="false">F826*E826</f>
        <v>83.1</v>
      </c>
      <c r="J826" s="20" t="n">
        <f aca="false">PARAMETER!$B$4*G826*SQRT(E826)</f>
        <v>32.7710202990441</v>
      </c>
      <c r="K826" s="20" t="n">
        <f aca="false">I826+J826</f>
        <v>115.871020299044</v>
      </c>
      <c r="L826" s="20" t="n">
        <f aca="false">K826+F826*H826</f>
        <v>315.311020299044</v>
      </c>
      <c r="M826" s="16" t="str">
        <f aca="false">IF(C826&lt;=K826,"REORDER",IF(C826&gt;L826,"OVERSTOCK","OK"))</f>
        <v>REORDER</v>
      </c>
      <c r="N826" s="16" t="str">
        <f aca="false">IF(C826&lt;=D826,"REORDER","OK")</f>
        <v>OK</v>
      </c>
      <c r="O826" s="18" t="n">
        <f aca="false">IF(D826&lt;I826,1,0)</f>
        <v>1</v>
      </c>
      <c r="P826" s="20" t="n">
        <f aca="false">C826/F826</f>
        <v>4.9338146811071</v>
      </c>
      <c r="Q826" s="19" t="n">
        <f aca="false">DATA!N826</f>
        <v>178.96</v>
      </c>
      <c r="R826" s="19" t="n">
        <f aca="false">DATA!O826</f>
        <v>0.15</v>
      </c>
      <c r="S826" s="17" t="n">
        <f aca="false">C826*Q826</f>
        <v>14674.72</v>
      </c>
      <c r="T826" s="19" t="n">
        <f aca="false">C826*R826</f>
        <v>12.3</v>
      </c>
      <c r="U826" s="20" t="n">
        <f aca="false">MAX(0,C826-L826)</f>
        <v>0</v>
      </c>
      <c r="V826" s="17" t="n">
        <f aca="false">U826*Q826</f>
        <v>0</v>
      </c>
      <c r="W826" s="19" t="n">
        <f aca="false">U826*R826</f>
        <v>0</v>
      </c>
      <c r="X826" s="20" t="n">
        <f aca="false">MAX(0,K826-C826)</f>
        <v>33.8710202990441</v>
      </c>
      <c r="Y826" s="17" t="n">
        <f aca="false">F826*PARAMETER!$B$5*Q826</f>
        <v>1085625.048</v>
      </c>
      <c r="Z826" s="21" t="n">
        <f aca="false">SUMIF($Y$2:$Y$3205,"&gt;="&amp;Y826)/SUM($Y$2:$Y$3205)</f>
        <v>0.691508409112837</v>
      </c>
      <c r="AA826" s="16" t="str">
        <f aca="false">IF(Z826&lt;=PARAMETER!$B$7,"A",IF(Z826&lt;=PARAMETER!$B$8,"B","C"))</f>
        <v>A</v>
      </c>
      <c r="AB826" s="22" t="n">
        <f aca="false">G826/F826</f>
        <v>0.536101083032491</v>
      </c>
      <c r="AC826" s="16" t="str">
        <f aca="false">IF(AB826&lt;=PARAMETER!$B$9,"X",IF(AB826&lt;=PARAMETER!$B$10,"Y","Z"))</f>
        <v>Z</v>
      </c>
      <c r="AD826" s="16" t="str">
        <f aca="false">AA826&amp;AC826</f>
        <v>AZ</v>
      </c>
      <c r="AE826" s="22" t="n">
        <f aca="false">DATA!I826</f>
        <v>0.34</v>
      </c>
      <c r="AF826" s="18" t="n">
        <f aca="false">DATA!L826</f>
        <v>105</v>
      </c>
      <c r="AG826" s="16" t="str">
        <f aca="false">DATA!K826</f>
        <v>C</v>
      </c>
      <c r="AH826" s="18" t="n">
        <f aca="false">IF(AE826&gt;=PARAMETER!$B$12,1,0)</f>
        <v>0</v>
      </c>
      <c r="AI826" s="18" t="n">
        <f aca="false">IF(AF826&gt;=PARAMETER!$B$13,1,0)</f>
        <v>1</v>
      </c>
      <c r="AJ826" s="18" t="n">
        <f aca="false">IF(AND(AH826=1,AI826=1),1,0)</f>
        <v>0</v>
      </c>
    </row>
    <row r="827" customFormat="false" ht="15" hidden="false" customHeight="false" outlineLevel="0" collapsed="false">
      <c r="A827" s="16" t="str">
        <f aca="false">DATA!A827</f>
        <v>ITM10825</v>
      </c>
      <c r="B827" s="16" t="str">
        <f aca="false">DATA!B827</f>
        <v>Automotive</v>
      </c>
      <c r="C827" s="17" t="n">
        <f aca="false">DATA!C827</f>
        <v>68</v>
      </c>
      <c r="D827" s="17" t="n">
        <f aca="false">DATA!D827</f>
        <v>77</v>
      </c>
      <c r="E827" s="18" t="n">
        <f aca="false">DATA!F827</f>
        <v>3</v>
      </c>
      <c r="F827" s="19" t="n">
        <f aca="false">DATA!G827</f>
        <v>21.08</v>
      </c>
      <c r="G827" s="19" t="n">
        <f aca="false">DATA!H827</f>
        <v>6.95</v>
      </c>
      <c r="H827" s="18" t="n">
        <f aca="false">DATA!E827</f>
        <v>3</v>
      </c>
      <c r="I827" s="20" t="n">
        <f aca="false">F827*E827</f>
        <v>63.24</v>
      </c>
      <c r="J827" s="20" t="n">
        <f aca="false">PARAMETER!$B$4*G827*SQRT(E827)</f>
        <v>19.8003418676126</v>
      </c>
      <c r="K827" s="20" t="n">
        <f aca="false">I827+J827</f>
        <v>83.0403418676126</v>
      </c>
      <c r="L827" s="20" t="n">
        <f aca="false">K827+F827*H827</f>
        <v>146.280341867613</v>
      </c>
      <c r="M827" s="16" t="str">
        <f aca="false">IF(C827&lt;=K827,"REORDER",IF(C827&gt;L827,"OVERSTOCK","OK"))</f>
        <v>REORDER</v>
      </c>
      <c r="N827" s="16" t="str">
        <f aca="false">IF(C827&lt;=D827,"REORDER","OK")</f>
        <v>REORDER</v>
      </c>
      <c r="O827" s="18" t="n">
        <f aca="false">IF(D827&lt;I827,1,0)</f>
        <v>0</v>
      </c>
      <c r="P827" s="20" t="n">
        <f aca="false">C827/F827</f>
        <v>3.2258064516129</v>
      </c>
      <c r="Q827" s="19" t="n">
        <f aca="false">DATA!N827</f>
        <v>111.07</v>
      </c>
      <c r="R827" s="19" t="n">
        <f aca="false">DATA!O827</f>
        <v>1.53</v>
      </c>
      <c r="S827" s="17" t="n">
        <f aca="false">C827*Q827</f>
        <v>7552.76</v>
      </c>
      <c r="T827" s="19" t="n">
        <f aca="false">C827*R827</f>
        <v>104.04</v>
      </c>
      <c r="U827" s="20" t="n">
        <f aca="false">MAX(0,C827-L827)</f>
        <v>0</v>
      </c>
      <c r="V827" s="17" t="n">
        <f aca="false">U827*Q827</f>
        <v>0</v>
      </c>
      <c r="W827" s="19" t="n">
        <f aca="false">U827*R827</f>
        <v>0</v>
      </c>
      <c r="X827" s="20" t="n">
        <f aca="false">MAX(0,K827-C827)</f>
        <v>15.0403418676126</v>
      </c>
      <c r="Y827" s="17" t="n">
        <f aca="false">F827*PARAMETER!$B$5*Q827</f>
        <v>854594.794</v>
      </c>
      <c r="Z827" s="21" t="n">
        <f aca="false">SUMIF($Y$2:$Y$3205,"&gt;="&amp;Y827)/SUM($Y$2:$Y$3205)</f>
        <v>0.791695352286465</v>
      </c>
      <c r="AA827" s="16" t="str">
        <f aca="false">IF(Z827&lt;=PARAMETER!$B$7,"A",IF(Z827&lt;=PARAMETER!$B$8,"B","C"))</f>
        <v>A</v>
      </c>
      <c r="AB827" s="22" t="n">
        <f aca="false">G827/F827</f>
        <v>0.329696394686907</v>
      </c>
      <c r="AC827" s="16" t="str">
        <f aca="false">IF(AB827&lt;=PARAMETER!$B$9,"X",IF(AB827&lt;=PARAMETER!$B$10,"Y","Z"))</f>
        <v>Y</v>
      </c>
      <c r="AD827" s="16" t="str">
        <f aca="false">AA827&amp;AC827</f>
        <v>AY</v>
      </c>
      <c r="AE827" s="22" t="n">
        <f aca="false">DATA!I827</f>
        <v>0.35</v>
      </c>
      <c r="AF827" s="18" t="n">
        <f aca="false">DATA!L827</f>
        <v>59</v>
      </c>
      <c r="AG827" s="16" t="str">
        <f aca="false">DATA!K827</f>
        <v>A</v>
      </c>
      <c r="AH827" s="18" t="n">
        <f aca="false">IF(AE827&gt;=PARAMETER!$B$12,1,0)</f>
        <v>0</v>
      </c>
      <c r="AI827" s="18" t="n">
        <f aca="false">IF(AF827&gt;=PARAMETER!$B$13,1,0)</f>
        <v>0</v>
      </c>
      <c r="AJ827" s="18" t="n">
        <f aca="false">IF(AND(AH827=1,AI827=1),1,0)</f>
        <v>0</v>
      </c>
    </row>
    <row r="828" customFormat="false" ht="15" hidden="false" customHeight="false" outlineLevel="0" collapsed="false">
      <c r="A828" s="16" t="str">
        <f aca="false">DATA!A828</f>
        <v>ITM10826</v>
      </c>
      <c r="B828" s="16" t="str">
        <f aca="false">DATA!B828</f>
        <v>Apparel</v>
      </c>
      <c r="C828" s="17" t="n">
        <f aca="false">DATA!C828</f>
        <v>95</v>
      </c>
      <c r="D828" s="17" t="n">
        <f aca="false">DATA!D828</f>
        <v>87</v>
      </c>
      <c r="E828" s="18" t="n">
        <f aca="false">DATA!F828</f>
        <v>6</v>
      </c>
      <c r="F828" s="19" t="n">
        <f aca="false">DATA!G828</f>
        <v>32.07</v>
      </c>
      <c r="G828" s="19" t="n">
        <f aca="false">DATA!H828</f>
        <v>8.28</v>
      </c>
      <c r="H828" s="18" t="n">
        <f aca="false">DATA!E828</f>
        <v>6</v>
      </c>
      <c r="I828" s="20" t="n">
        <f aca="false">F828*E828</f>
        <v>192.42</v>
      </c>
      <c r="J828" s="20" t="n">
        <f aca="false">PARAMETER!$B$4*G828*SQRT(E828)</f>
        <v>33.3605512853059</v>
      </c>
      <c r="K828" s="20" t="n">
        <f aca="false">I828+J828</f>
        <v>225.780551285306</v>
      </c>
      <c r="L828" s="20" t="n">
        <f aca="false">K828+F828*H828</f>
        <v>418.200551285306</v>
      </c>
      <c r="M828" s="16" t="str">
        <f aca="false">IF(C828&lt;=K828,"REORDER",IF(C828&gt;L828,"OVERSTOCK","OK"))</f>
        <v>REORDER</v>
      </c>
      <c r="N828" s="16" t="str">
        <f aca="false">IF(C828&lt;=D828,"REORDER","OK")</f>
        <v>OK</v>
      </c>
      <c r="O828" s="18" t="n">
        <f aca="false">IF(D828&lt;I828,1,0)</f>
        <v>1</v>
      </c>
      <c r="P828" s="20" t="n">
        <f aca="false">C828/F828</f>
        <v>2.96227003429997</v>
      </c>
      <c r="Q828" s="19" t="n">
        <f aca="false">DATA!N828</f>
        <v>57.23</v>
      </c>
      <c r="R828" s="19" t="n">
        <f aca="false">DATA!O828</f>
        <v>1.19</v>
      </c>
      <c r="S828" s="17" t="n">
        <f aca="false">C828*Q828</f>
        <v>5436.85</v>
      </c>
      <c r="T828" s="19" t="n">
        <f aca="false">C828*R828</f>
        <v>113.05</v>
      </c>
      <c r="U828" s="20" t="n">
        <f aca="false">MAX(0,C828-L828)</f>
        <v>0</v>
      </c>
      <c r="V828" s="17" t="n">
        <f aca="false">U828*Q828</f>
        <v>0</v>
      </c>
      <c r="W828" s="19" t="n">
        <f aca="false">U828*R828</f>
        <v>0</v>
      </c>
      <c r="X828" s="20" t="n">
        <f aca="false">MAX(0,K828-C828)</f>
        <v>130.780551285306</v>
      </c>
      <c r="Y828" s="17" t="n">
        <f aca="false">F828*PARAMETER!$B$5*Q828</f>
        <v>669908.6265</v>
      </c>
      <c r="Z828" s="21" t="n">
        <f aca="false">SUMIF($Y$2:$Y$3205,"&gt;="&amp;Y828)/SUM($Y$2:$Y$3205)</f>
        <v>0.855223026464758</v>
      </c>
      <c r="AA828" s="16" t="str">
        <f aca="false">IF(Z828&lt;=PARAMETER!$B$7,"A",IF(Z828&lt;=PARAMETER!$B$8,"B","C"))</f>
        <v>B</v>
      </c>
      <c r="AB828" s="22" t="n">
        <f aca="false">G828/F828</f>
        <v>0.258185219831618</v>
      </c>
      <c r="AC828" s="16" t="str">
        <f aca="false">IF(AB828&lt;=PARAMETER!$B$9,"X",IF(AB828&lt;=PARAMETER!$B$10,"Y","Z"))</f>
        <v>Y</v>
      </c>
      <c r="AD828" s="16" t="str">
        <f aca="false">AA828&amp;AC828</f>
        <v>BY</v>
      </c>
      <c r="AE828" s="22" t="n">
        <f aca="false">DATA!I828</f>
        <v>0.65</v>
      </c>
      <c r="AF828" s="18" t="n">
        <f aca="false">DATA!L828</f>
        <v>154</v>
      </c>
      <c r="AG828" s="16" t="str">
        <f aca="false">DATA!K828</f>
        <v>C</v>
      </c>
      <c r="AH828" s="18" t="n">
        <f aca="false">IF(AE828&gt;=PARAMETER!$B$12,1,0)</f>
        <v>0</v>
      </c>
      <c r="AI828" s="18" t="n">
        <f aca="false">IF(AF828&gt;=PARAMETER!$B$13,1,0)</f>
        <v>1</v>
      </c>
      <c r="AJ828" s="18" t="n">
        <f aca="false">IF(AND(AH828=1,AI828=1),1,0)</f>
        <v>0</v>
      </c>
    </row>
    <row r="829" customFormat="false" ht="15" hidden="false" customHeight="false" outlineLevel="0" collapsed="false">
      <c r="A829" s="16" t="str">
        <f aca="false">DATA!A829</f>
        <v>ITM10827</v>
      </c>
      <c r="B829" s="16" t="str">
        <f aca="false">DATA!B829</f>
        <v>Pharma</v>
      </c>
      <c r="C829" s="17" t="n">
        <f aca="false">DATA!C829</f>
        <v>387</v>
      </c>
      <c r="D829" s="17" t="n">
        <f aca="false">DATA!D829</f>
        <v>87</v>
      </c>
      <c r="E829" s="18" t="n">
        <f aca="false">DATA!F829</f>
        <v>7</v>
      </c>
      <c r="F829" s="19" t="n">
        <f aca="false">DATA!G829</f>
        <v>2.18</v>
      </c>
      <c r="G829" s="19" t="n">
        <f aca="false">DATA!H829</f>
        <v>5.86</v>
      </c>
      <c r="H829" s="18" t="n">
        <f aca="false">DATA!E829</f>
        <v>3</v>
      </c>
      <c r="I829" s="20" t="n">
        <f aca="false">F829*E829</f>
        <v>15.26</v>
      </c>
      <c r="J829" s="20" t="n">
        <f aca="false">PARAMETER!$B$4*G829*SQRT(E829)</f>
        <v>25.501979530495</v>
      </c>
      <c r="K829" s="20" t="n">
        <f aca="false">I829+J829</f>
        <v>40.761979530495</v>
      </c>
      <c r="L829" s="20" t="n">
        <f aca="false">K829+F829*H829</f>
        <v>47.301979530495</v>
      </c>
      <c r="M829" s="16" t="str">
        <f aca="false">IF(C829&lt;=K829,"REORDER",IF(C829&gt;L829,"OVERSTOCK","OK"))</f>
        <v>OVERSTOCK</v>
      </c>
      <c r="N829" s="16" t="str">
        <f aca="false">IF(C829&lt;=D829,"REORDER","OK")</f>
        <v>OK</v>
      </c>
      <c r="O829" s="18" t="n">
        <f aca="false">IF(D829&lt;I829,1,0)</f>
        <v>0</v>
      </c>
      <c r="P829" s="20" t="n">
        <f aca="false">C829/F829</f>
        <v>177.522935779817</v>
      </c>
      <c r="Q829" s="19" t="n">
        <f aca="false">DATA!N829</f>
        <v>122.51</v>
      </c>
      <c r="R829" s="19" t="n">
        <f aca="false">DATA!O829</f>
        <v>1.42</v>
      </c>
      <c r="S829" s="17" t="n">
        <f aca="false">C829*Q829</f>
        <v>47411.37</v>
      </c>
      <c r="T829" s="19" t="n">
        <f aca="false">C829*R829</f>
        <v>549.54</v>
      </c>
      <c r="U829" s="20" t="n">
        <f aca="false">MAX(0,C829-L829)</f>
        <v>339.698020469505</v>
      </c>
      <c r="V829" s="17" t="n">
        <f aca="false">U829*Q829</f>
        <v>41616.4044877191</v>
      </c>
      <c r="W829" s="19" t="n">
        <f aca="false">U829*R829</f>
        <v>482.371189066697</v>
      </c>
      <c r="X829" s="20" t="n">
        <f aca="false">MAX(0,K829-C829)</f>
        <v>0</v>
      </c>
      <c r="Y829" s="17" t="n">
        <f aca="false">F829*PARAMETER!$B$5*Q829</f>
        <v>97481.207</v>
      </c>
      <c r="Z829" s="21" t="n">
        <f aca="false">SUMIF($Y$2:$Y$3205,"&gt;="&amp;Y829)/SUM($Y$2:$Y$3205)</f>
        <v>0.996360533175728</v>
      </c>
      <c r="AA829" s="16" t="str">
        <f aca="false">IF(Z829&lt;=PARAMETER!$B$7,"A",IF(Z829&lt;=PARAMETER!$B$8,"B","C"))</f>
        <v>C</v>
      </c>
      <c r="AB829" s="22" t="n">
        <f aca="false">G829/F829</f>
        <v>2.68807339449541</v>
      </c>
      <c r="AC829" s="16" t="str">
        <f aca="false">IF(AB829&lt;=PARAMETER!$B$9,"X",IF(AB829&lt;=PARAMETER!$B$10,"Y","Z"))</f>
        <v>Z</v>
      </c>
      <c r="AD829" s="16" t="str">
        <f aca="false">AA829&amp;AC829</f>
        <v>CZ</v>
      </c>
      <c r="AE829" s="22" t="n">
        <f aca="false">DATA!I829</f>
        <v>0.47</v>
      </c>
      <c r="AF829" s="18" t="n">
        <f aca="false">DATA!L829</f>
        <v>11</v>
      </c>
      <c r="AG829" s="16" t="str">
        <f aca="false">DATA!K829</f>
        <v>D</v>
      </c>
      <c r="AH829" s="18" t="n">
        <f aca="false">IF(AE829&gt;=PARAMETER!$B$12,1,0)</f>
        <v>0</v>
      </c>
      <c r="AI829" s="18" t="n">
        <f aca="false">IF(AF829&gt;=PARAMETER!$B$13,1,0)</f>
        <v>0</v>
      </c>
      <c r="AJ829" s="18" t="n">
        <f aca="false">IF(AND(AH829=1,AI829=1),1,0)</f>
        <v>0</v>
      </c>
    </row>
    <row r="830" customFormat="false" ht="15" hidden="false" customHeight="false" outlineLevel="0" collapsed="false">
      <c r="A830" s="16" t="str">
        <f aca="false">DATA!A830</f>
        <v>ITM10828</v>
      </c>
      <c r="B830" s="16" t="str">
        <f aca="false">DATA!B830</f>
        <v>Apparel</v>
      </c>
      <c r="C830" s="17" t="n">
        <f aca="false">DATA!C830</f>
        <v>194</v>
      </c>
      <c r="D830" s="17" t="n">
        <f aca="false">DATA!D830</f>
        <v>25</v>
      </c>
      <c r="E830" s="18" t="n">
        <f aca="false">DATA!F830</f>
        <v>3</v>
      </c>
      <c r="F830" s="19" t="n">
        <f aca="false">DATA!G830</f>
        <v>44.99</v>
      </c>
      <c r="G830" s="19" t="n">
        <f aca="false">DATA!H830</f>
        <v>5.49</v>
      </c>
      <c r="H830" s="18" t="n">
        <f aca="false">DATA!E830</f>
        <v>3</v>
      </c>
      <c r="I830" s="20" t="n">
        <f aca="false">F830*E830</f>
        <v>134.97</v>
      </c>
      <c r="J830" s="20" t="n">
        <f aca="false">PARAMETER!$B$4*G830*SQRT(E830)</f>
        <v>15.6408455903875</v>
      </c>
      <c r="K830" s="20" t="n">
        <f aca="false">I830+J830</f>
        <v>150.610845590387</v>
      </c>
      <c r="L830" s="20" t="n">
        <f aca="false">K830+F830*H830</f>
        <v>285.580845590387</v>
      </c>
      <c r="M830" s="16" t="str">
        <f aca="false">IF(C830&lt;=K830,"REORDER",IF(C830&gt;L830,"OVERSTOCK","OK"))</f>
        <v>OK</v>
      </c>
      <c r="N830" s="16" t="str">
        <f aca="false">IF(C830&lt;=D830,"REORDER","OK")</f>
        <v>OK</v>
      </c>
      <c r="O830" s="18" t="n">
        <f aca="false">IF(D830&lt;I830,1,0)</f>
        <v>1</v>
      </c>
      <c r="P830" s="20" t="n">
        <f aca="false">C830/F830</f>
        <v>4.31206934874417</v>
      </c>
      <c r="Q830" s="19" t="n">
        <f aca="false">DATA!N830</f>
        <v>116</v>
      </c>
      <c r="R830" s="19" t="n">
        <f aca="false">DATA!O830</f>
        <v>0.88</v>
      </c>
      <c r="S830" s="17" t="n">
        <f aca="false">C830*Q830</f>
        <v>22504</v>
      </c>
      <c r="T830" s="19" t="n">
        <f aca="false">C830*R830</f>
        <v>170.72</v>
      </c>
      <c r="U830" s="20" t="n">
        <f aca="false">MAX(0,C830-L830)</f>
        <v>0</v>
      </c>
      <c r="V830" s="17" t="n">
        <f aca="false">U830*Q830</f>
        <v>0</v>
      </c>
      <c r="W830" s="19" t="n">
        <f aca="false">U830*R830</f>
        <v>0</v>
      </c>
      <c r="X830" s="20" t="n">
        <f aca="false">MAX(0,K830-C830)</f>
        <v>0</v>
      </c>
      <c r="Y830" s="17" t="n">
        <f aca="false">F830*PARAMETER!$B$5*Q830</f>
        <v>1904876.6</v>
      </c>
      <c r="Z830" s="21" t="n">
        <f aca="false">SUMIF($Y$2:$Y$3205,"&gt;="&amp;Y830)/SUM($Y$2:$Y$3205)</f>
        <v>0.370209643973769</v>
      </c>
      <c r="AA830" s="16" t="str">
        <f aca="false">IF(Z830&lt;=PARAMETER!$B$7,"A",IF(Z830&lt;=PARAMETER!$B$8,"B","C"))</f>
        <v>A</v>
      </c>
      <c r="AB830" s="22" t="n">
        <f aca="false">G830/F830</f>
        <v>0.122027117137142</v>
      </c>
      <c r="AC830" s="16" t="str">
        <f aca="false">IF(AB830&lt;=PARAMETER!$B$9,"X",IF(AB830&lt;=PARAMETER!$B$10,"Y","Z"))</f>
        <v>X</v>
      </c>
      <c r="AD830" s="16" t="str">
        <f aca="false">AA830&amp;AC830</f>
        <v>AX</v>
      </c>
      <c r="AE830" s="22" t="n">
        <f aca="false">DATA!I830</f>
        <v>0.5</v>
      </c>
      <c r="AF830" s="18" t="n">
        <f aca="false">DATA!L830</f>
        <v>53</v>
      </c>
      <c r="AG830" s="16" t="str">
        <f aca="false">DATA!K830</f>
        <v>C</v>
      </c>
      <c r="AH830" s="18" t="n">
        <f aca="false">IF(AE830&gt;=PARAMETER!$B$12,1,0)</f>
        <v>0</v>
      </c>
      <c r="AI830" s="18" t="n">
        <f aca="false">IF(AF830&gt;=PARAMETER!$B$13,1,0)</f>
        <v>0</v>
      </c>
      <c r="AJ830" s="18" t="n">
        <f aca="false">IF(AND(AH830=1,AI830=1),1,0)</f>
        <v>0</v>
      </c>
    </row>
    <row r="831" customFormat="false" ht="15" hidden="false" customHeight="false" outlineLevel="0" collapsed="false">
      <c r="A831" s="16" t="str">
        <f aca="false">DATA!A831</f>
        <v>ITM10829</v>
      </c>
      <c r="B831" s="16" t="str">
        <f aca="false">DATA!B831</f>
        <v>Electronics</v>
      </c>
      <c r="C831" s="17" t="n">
        <f aca="false">DATA!C831</f>
        <v>128</v>
      </c>
      <c r="D831" s="17" t="n">
        <f aca="false">DATA!D831</f>
        <v>80</v>
      </c>
      <c r="E831" s="18" t="n">
        <f aca="false">DATA!F831</f>
        <v>9</v>
      </c>
      <c r="F831" s="19" t="n">
        <f aca="false">DATA!G831</f>
        <v>26.45</v>
      </c>
      <c r="G831" s="19" t="n">
        <f aca="false">DATA!H831</f>
        <v>7.38</v>
      </c>
      <c r="H831" s="18" t="n">
        <f aca="false">DATA!E831</f>
        <v>12</v>
      </c>
      <c r="I831" s="20" t="n">
        <f aca="false">F831*E831</f>
        <v>238.05</v>
      </c>
      <c r="J831" s="20" t="n">
        <f aca="false">PARAMETER!$B$4*G831*SQRT(E831)</f>
        <v>36.4170593007056</v>
      </c>
      <c r="K831" s="20" t="n">
        <f aca="false">I831+J831</f>
        <v>274.467059300706</v>
      </c>
      <c r="L831" s="20" t="n">
        <f aca="false">K831+F831*H831</f>
        <v>591.867059300706</v>
      </c>
      <c r="M831" s="16" t="str">
        <f aca="false">IF(C831&lt;=K831,"REORDER",IF(C831&gt;L831,"OVERSTOCK","OK"))</f>
        <v>REORDER</v>
      </c>
      <c r="N831" s="16" t="str">
        <f aca="false">IF(C831&lt;=D831,"REORDER","OK")</f>
        <v>OK</v>
      </c>
      <c r="O831" s="18" t="n">
        <f aca="false">IF(D831&lt;I831,1,0)</f>
        <v>1</v>
      </c>
      <c r="P831" s="20" t="n">
        <f aca="false">C831/F831</f>
        <v>4.83931947069943</v>
      </c>
      <c r="Q831" s="19" t="n">
        <f aca="false">DATA!N831</f>
        <v>52.36</v>
      </c>
      <c r="R831" s="19" t="n">
        <f aca="false">DATA!O831</f>
        <v>1.74</v>
      </c>
      <c r="S831" s="17" t="n">
        <f aca="false">C831*Q831</f>
        <v>6702.08</v>
      </c>
      <c r="T831" s="19" t="n">
        <f aca="false">C831*R831</f>
        <v>222.72</v>
      </c>
      <c r="U831" s="20" t="n">
        <f aca="false">MAX(0,C831-L831)</f>
        <v>0</v>
      </c>
      <c r="V831" s="17" t="n">
        <f aca="false">U831*Q831</f>
        <v>0</v>
      </c>
      <c r="W831" s="19" t="n">
        <f aca="false">U831*R831</f>
        <v>0</v>
      </c>
      <c r="X831" s="20" t="n">
        <f aca="false">MAX(0,K831-C831)</f>
        <v>146.467059300706</v>
      </c>
      <c r="Y831" s="17" t="n">
        <f aca="false">F831*PARAMETER!$B$5*Q831</f>
        <v>505496.53</v>
      </c>
      <c r="Z831" s="21" t="n">
        <f aca="false">SUMIF($Y$2:$Y$3205,"&gt;="&amp;Y831)/SUM($Y$2:$Y$3205)</f>
        <v>0.904348221214645</v>
      </c>
      <c r="AA831" s="16" t="str">
        <f aca="false">IF(Z831&lt;=PARAMETER!$B$7,"A",IF(Z831&lt;=PARAMETER!$B$8,"B","C"))</f>
        <v>B</v>
      </c>
      <c r="AB831" s="22" t="n">
        <f aca="false">G831/F831</f>
        <v>0.279017013232514</v>
      </c>
      <c r="AC831" s="16" t="str">
        <f aca="false">IF(AB831&lt;=PARAMETER!$B$9,"X",IF(AB831&lt;=PARAMETER!$B$10,"Y","Z"))</f>
        <v>Y</v>
      </c>
      <c r="AD831" s="16" t="str">
        <f aca="false">AA831&amp;AC831</f>
        <v>BY</v>
      </c>
      <c r="AE831" s="22" t="n">
        <f aca="false">DATA!I831</f>
        <v>0.15</v>
      </c>
      <c r="AF831" s="18" t="n">
        <f aca="false">DATA!L831</f>
        <v>111</v>
      </c>
      <c r="AG831" s="16" t="str">
        <f aca="false">DATA!K831</f>
        <v>B</v>
      </c>
      <c r="AH831" s="18" t="n">
        <f aca="false">IF(AE831&gt;=PARAMETER!$B$12,1,0)</f>
        <v>0</v>
      </c>
      <c r="AI831" s="18" t="n">
        <f aca="false">IF(AF831&gt;=PARAMETER!$B$13,1,0)</f>
        <v>1</v>
      </c>
      <c r="AJ831" s="18" t="n">
        <f aca="false">IF(AND(AH831=1,AI831=1),1,0)</f>
        <v>0</v>
      </c>
    </row>
    <row r="832" customFormat="false" ht="15" hidden="false" customHeight="false" outlineLevel="0" collapsed="false">
      <c r="A832" s="16" t="str">
        <f aca="false">DATA!A832</f>
        <v>ITM10830</v>
      </c>
      <c r="B832" s="16" t="str">
        <f aca="false">DATA!B832</f>
        <v>Pharma</v>
      </c>
      <c r="C832" s="17" t="n">
        <f aca="false">DATA!C832</f>
        <v>202</v>
      </c>
      <c r="D832" s="17" t="n">
        <f aca="false">DATA!D832</f>
        <v>28</v>
      </c>
      <c r="E832" s="18" t="n">
        <f aca="false">DATA!F832</f>
        <v>9</v>
      </c>
      <c r="F832" s="19" t="n">
        <f aca="false">DATA!G832</f>
        <v>23.87</v>
      </c>
      <c r="G832" s="19" t="n">
        <f aca="false">DATA!H832</f>
        <v>0.69</v>
      </c>
      <c r="H832" s="18" t="n">
        <f aca="false">DATA!E832</f>
        <v>3</v>
      </c>
      <c r="I832" s="20" t="n">
        <f aca="false">F832*E832</f>
        <v>214.83</v>
      </c>
      <c r="J832" s="20" t="n">
        <f aca="false">PARAMETER!$B$4*G832*SQRT(E832)</f>
        <v>3.40484700778955</v>
      </c>
      <c r="K832" s="20" t="n">
        <f aca="false">I832+J832</f>
        <v>218.23484700779</v>
      </c>
      <c r="L832" s="20" t="n">
        <f aca="false">K832+F832*H832</f>
        <v>289.84484700779</v>
      </c>
      <c r="M832" s="16" t="str">
        <f aca="false">IF(C832&lt;=K832,"REORDER",IF(C832&gt;L832,"OVERSTOCK","OK"))</f>
        <v>REORDER</v>
      </c>
      <c r="N832" s="16" t="str">
        <f aca="false">IF(C832&lt;=D832,"REORDER","OK")</f>
        <v>OK</v>
      </c>
      <c r="O832" s="18" t="n">
        <f aca="false">IF(D832&lt;I832,1,0)</f>
        <v>1</v>
      </c>
      <c r="P832" s="20" t="n">
        <f aca="false">C832/F832</f>
        <v>8.46250523669879</v>
      </c>
      <c r="Q832" s="19" t="n">
        <f aca="false">DATA!N832</f>
        <v>124.59</v>
      </c>
      <c r="R832" s="19" t="n">
        <f aca="false">DATA!O832</f>
        <v>0.69</v>
      </c>
      <c r="S832" s="17" t="n">
        <f aca="false">C832*Q832</f>
        <v>25167.18</v>
      </c>
      <c r="T832" s="19" t="n">
        <f aca="false">C832*R832</f>
        <v>139.38</v>
      </c>
      <c r="U832" s="20" t="n">
        <f aca="false">MAX(0,C832-L832)</f>
        <v>0</v>
      </c>
      <c r="V832" s="17" t="n">
        <f aca="false">U832*Q832</f>
        <v>0</v>
      </c>
      <c r="W832" s="19" t="n">
        <f aca="false">U832*R832</f>
        <v>0</v>
      </c>
      <c r="X832" s="20" t="n">
        <f aca="false">MAX(0,K832-C832)</f>
        <v>16.2348470077896</v>
      </c>
      <c r="Y832" s="17" t="n">
        <f aca="false">F832*PARAMETER!$B$5*Q832</f>
        <v>1085496.6045</v>
      </c>
      <c r="Z832" s="21" t="n">
        <f aca="false">SUMIF($Y$2:$Y$3205,"&gt;="&amp;Y832)/SUM($Y$2:$Y$3205)</f>
        <v>0.691854535432854</v>
      </c>
      <c r="AA832" s="16" t="str">
        <f aca="false">IF(Z832&lt;=PARAMETER!$B$7,"A",IF(Z832&lt;=PARAMETER!$B$8,"B","C"))</f>
        <v>A</v>
      </c>
      <c r="AB832" s="22" t="n">
        <f aca="false">G832/F832</f>
        <v>0.0289065772936741</v>
      </c>
      <c r="AC832" s="16" t="str">
        <f aca="false">IF(AB832&lt;=PARAMETER!$B$9,"X",IF(AB832&lt;=PARAMETER!$B$10,"Y","Z"))</f>
        <v>X</v>
      </c>
      <c r="AD832" s="16" t="str">
        <f aca="false">AA832&amp;AC832</f>
        <v>AX</v>
      </c>
      <c r="AE832" s="22" t="n">
        <f aca="false">DATA!I832</f>
        <v>0.22</v>
      </c>
      <c r="AF832" s="18" t="n">
        <f aca="false">DATA!L832</f>
        <v>139</v>
      </c>
      <c r="AG832" s="16" t="str">
        <f aca="false">DATA!K832</f>
        <v>D</v>
      </c>
      <c r="AH832" s="18" t="n">
        <f aca="false">IF(AE832&gt;=PARAMETER!$B$12,1,0)</f>
        <v>0</v>
      </c>
      <c r="AI832" s="18" t="n">
        <f aca="false">IF(AF832&gt;=PARAMETER!$B$13,1,0)</f>
        <v>1</v>
      </c>
      <c r="AJ832" s="18" t="n">
        <f aca="false">IF(AND(AH832=1,AI832=1),1,0)</f>
        <v>0</v>
      </c>
    </row>
    <row r="833" customFormat="false" ht="15" hidden="false" customHeight="false" outlineLevel="0" collapsed="false">
      <c r="A833" s="16" t="str">
        <f aca="false">DATA!A833</f>
        <v>ITM10831</v>
      </c>
      <c r="B833" s="16" t="str">
        <f aca="false">DATA!B833</f>
        <v>Groceries</v>
      </c>
      <c r="C833" s="17" t="n">
        <f aca="false">DATA!C833</f>
        <v>211</v>
      </c>
      <c r="D833" s="17" t="n">
        <f aca="false">DATA!D833</f>
        <v>11</v>
      </c>
      <c r="E833" s="18" t="n">
        <f aca="false">DATA!F833</f>
        <v>8</v>
      </c>
      <c r="F833" s="19" t="n">
        <f aca="false">DATA!G833</f>
        <v>43.18</v>
      </c>
      <c r="G833" s="19" t="n">
        <f aca="false">DATA!H833</f>
        <v>7.06</v>
      </c>
      <c r="H833" s="18" t="n">
        <f aca="false">DATA!E833</f>
        <v>9</v>
      </c>
      <c r="I833" s="20" t="n">
        <f aca="false">F833*E833</f>
        <v>345.44</v>
      </c>
      <c r="J833" s="20" t="n">
        <f aca="false">PARAMETER!$B$4*G833*SQRT(E833)</f>
        <v>32.8455812198293</v>
      </c>
      <c r="K833" s="20" t="n">
        <f aca="false">I833+J833</f>
        <v>378.285581219829</v>
      </c>
      <c r="L833" s="20" t="n">
        <f aca="false">K833+F833*H833</f>
        <v>766.905581219829</v>
      </c>
      <c r="M833" s="16" t="str">
        <f aca="false">IF(C833&lt;=K833,"REORDER",IF(C833&gt;L833,"OVERSTOCK","OK"))</f>
        <v>REORDER</v>
      </c>
      <c r="N833" s="16" t="str">
        <f aca="false">IF(C833&lt;=D833,"REORDER","OK")</f>
        <v>OK</v>
      </c>
      <c r="O833" s="18" t="n">
        <f aca="false">IF(D833&lt;I833,1,0)</f>
        <v>1</v>
      </c>
      <c r="P833" s="20" t="n">
        <f aca="false">C833/F833</f>
        <v>4.88652153774896</v>
      </c>
      <c r="Q833" s="19" t="n">
        <f aca="false">DATA!N833</f>
        <v>161.49</v>
      </c>
      <c r="R833" s="19" t="n">
        <f aca="false">DATA!O833</f>
        <v>0.62</v>
      </c>
      <c r="S833" s="17" t="n">
        <f aca="false">C833*Q833</f>
        <v>34074.39</v>
      </c>
      <c r="T833" s="19" t="n">
        <f aca="false">C833*R833</f>
        <v>130.82</v>
      </c>
      <c r="U833" s="20" t="n">
        <f aca="false">MAX(0,C833-L833)</f>
        <v>0</v>
      </c>
      <c r="V833" s="17" t="n">
        <f aca="false">U833*Q833</f>
        <v>0</v>
      </c>
      <c r="W833" s="19" t="n">
        <f aca="false">U833*R833</f>
        <v>0</v>
      </c>
      <c r="X833" s="20" t="n">
        <f aca="false">MAX(0,K833-C833)</f>
        <v>167.285581219829</v>
      </c>
      <c r="Y833" s="17" t="n">
        <f aca="false">F833*PARAMETER!$B$5*Q833</f>
        <v>2545195.443</v>
      </c>
      <c r="Z833" s="21" t="n">
        <f aca="false">SUMIF($Y$2:$Y$3205,"&gt;="&amp;Y833)/SUM($Y$2:$Y$3205)</f>
        <v>0.171146744093939</v>
      </c>
      <c r="AA833" s="16" t="str">
        <f aca="false">IF(Z833&lt;=PARAMETER!$B$7,"A",IF(Z833&lt;=PARAMETER!$B$8,"B","C"))</f>
        <v>A</v>
      </c>
      <c r="AB833" s="22" t="n">
        <f aca="false">G833/F833</f>
        <v>0.163501621120889</v>
      </c>
      <c r="AC833" s="16" t="str">
        <f aca="false">IF(AB833&lt;=PARAMETER!$B$9,"X",IF(AB833&lt;=PARAMETER!$B$10,"Y","Z"))</f>
        <v>X</v>
      </c>
      <c r="AD833" s="16" t="str">
        <f aca="false">AA833&amp;AC833</f>
        <v>AX</v>
      </c>
      <c r="AE833" s="22" t="n">
        <f aca="false">DATA!I833</f>
        <v>0.45</v>
      </c>
      <c r="AF833" s="18" t="n">
        <f aca="false">DATA!L833</f>
        <v>81</v>
      </c>
      <c r="AG833" s="16" t="str">
        <f aca="false">DATA!K833</f>
        <v>C</v>
      </c>
      <c r="AH833" s="18" t="n">
        <f aca="false">IF(AE833&gt;=PARAMETER!$B$12,1,0)</f>
        <v>0</v>
      </c>
      <c r="AI833" s="18" t="n">
        <f aca="false">IF(AF833&gt;=PARAMETER!$B$13,1,0)</f>
        <v>0</v>
      </c>
      <c r="AJ833" s="18" t="n">
        <f aca="false">IF(AND(AH833=1,AI833=1),1,0)</f>
        <v>0</v>
      </c>
    </row>
    <row r="834" customFormat="false" ht="15" hidden="false" customHeight="false" outlineLevel="0" collapsed="false">
      <c r="A834" s="16" t="str">
        <f aca="false">DATA!A834</f>
        <v>ITM10832</v>
      </c>
      <c r="B834" s="16" t="str">
        <f aca="false">DATA!B834</f>
        <v>Apparel</v>
      </c>
      <c r="C834" s="17" t="n">
        <f aca="false">DATA!C834</f>
        <v>84</v>
      </c>
      <c r="D834" s="17" t="n">
        <f aca="false">DATA!D834</f>
        <v>19</v>
      </c>
      <c r="E834" s="18" t="n">
        <f aca="false">DATA!F834</f>
        <v>6</v>
      </c>
      <c r="F834" s="19" t="n">
        <f aca="false">DATA!G834</f>
        <v>47.7</v>
      </c>
      <c r="G834" s="19" t="n">
        <f aca="false">DATA!H834</f>
        <v>9.38</v>
      </c>
      <c r="H834" s="18" t="n">
        <f aca="false">DATA!E834</f>
        <v>9</v>
      </c>
      <c r="I834" s="20" t="n">
        <f aca="false">F834*E834</f>
        <v>286.2</v>
      </c>
      <c r="J834" s="20" t="n">
        <f aca="false">PARAMETER!$B$4*G834*SQRT(E834)</f>
        <v>37.792508581663</v>
      </c>
      <c r="K834" s="20" t="n">
        <f aca="false">I834+J834</f>
        <v>323.992508581663</v>
      </c>
      <c r="L834" s="20" t="n">
        <f aca="false">K834+F834*H834</f>
        <v>753.292508581663</v>
      </c>
      <c r="M834" s="16" t="str">
        <f aca="false">IF(C834&lt;=K834,"REORDER",IF(C834&gt;L834,"OVERSTOCK","OK"))</f>
        <v>REORDER</v>
      </c>
      <c r="N834" s="16" t="str">
        <f aca="false">IF(C834&lt;=D834,"REORDER","OK")</f>
        <v>OK</v>
      </c>
      <c r="O834" s="18" t="n">
        <f aca="false">IF(D834&lt;I834,1,0)</f>
        <v>1</v>
      </c>
      <c r="P834" s="20" t="n">
        <f aca="false">C834/F834</f>
        <v>1.76100628930818</v>
      </c>
      <c r="Q834" s="19" t="n">
        <f aca="false">DATA!N834</f>
        <v>163.16</v>
      </c>
      <c r="R834" s="19" t="n">
        <f aca="false">DATA!O834</f>
        <v>0.67</v>
      </c>
      <c r="S834" s="17" t="n">
        <f aca="false">C834*Q834</f>
        <v>13705.44</v>
      </c>
      <c r="T834" s="19" t="n">
        <f aca="false">C834*R834</f>
        <v>56.28</v>
      </c>
      <c r="U834" s="20" t="n">
        <f aca="false">MAX(0,C834-L834)</f>
        <v>0</v>
      </c>
      <c r="V834" s="17" t="n">
        <f aca="false">U834*Q834</f>
        <v>0</v>
      </c>
      <c r="W834" s="19" t="n">
        <f aca="false">U834*R834</f>
        <v>0</v>
      </c>
      <c r="X834" s="20" t="n">
        <f aca="false">MAX(0,K834-C834)</f>
        <v>239.992508581663</v>
      </c>
      <c r="Y834" s="17" t="n">
        <f aca="false">F834*PARAMETER!$B$5*Q834</f>
        <v>2840697.18</v>
      </c>
      <c r="Z834" s="21" t="n">
        <f aca="false">SUMIF($Y$2:$Y$3205,"&gt;="&amp;Y834)/SUM($Y$2:$Y$3205)</f>
        <v>0.104975995351585</v>
      </c>
      <c r="AA834" s="16" t="str">
        <f aca="false">IF(Z834&lt;=PARAMETER!$B$7,"A",IF(Z834&lt;=PARAMETER!$B$8,"B","C"))</f>
        <v>A</v>
      </c>
      <c r="AB834" s="22" t="n">
        <f aca="false">G834/F834</f>
        <v>0.19664570230608</v>
      </c>
      <c r="AC834" s="16" t="str">
        <f aca="false">IF(AB834&lt;=PARAMETER!$B$9,"X",IF(AB834&lt;=PARAMETER!$B$10,"Y","Z"))</f>
        <v>X</v>
      </c>
      <c r="AD834" s="16" t="str">
        <f aca="false">AA834&amp;AC834</f>
        <v>AX</v>
      </c>
      <c r="AE834" s="22" t="n">
        <f aca="false">DATA!I834</f>
        <v>0.73</v>
      </c>
      <c r="AF834" s="18" t="n">
        <f aca="false">DATA!L834</f>
        <v>119</v>
      </c>
      <c r="AG834" s="16" t="str">
        <f aca="false">DATA!K834</f>
        <v>A</v>
      </c>
      <c r="AH834" s="18" t="n">
        <f aca="false">IF(AE834&gt;=PARAMETER!$B$12,1,0)</f>
        <v>0</v>
      </c>
      <c r="AI834" s="18" t="n">
        <f aca="false">IF(AF834&gt;=PARAMETER!$B$13,1,0)</f>
        <v>1</v>
      </c>
      <c r="AJ834" s="18" t="n">
        <f aca="false">IF(AND(AH834=1,AI834=1),1,0)</f>
        <v>0</v>
      </c>
    </row>
    <row r="835" customFormat="false" ht="15" hidden="false" customHeight="false" outlineLevel="0" collapsed="false">
      <c r="A835" s="16" t="str">
        <f aca="false">DATA!A835</f>
        <v>ITM10833</v>
      </c>
      <c r="B835" s="16" t="str">
        <f aca="false">DATA!B835</f>
        <v>Electronics</v>
      </c>
      <c r="C835" s="17" t="n">
        <f aca="false">DATA!C835</f>
        <v>356</v>
      </c>
      <c r="D835" s="17" t="n">
        <f aca="false">DATA!D835</f>
        <v>59</v>
      </c>
      <c r="E835" s="18" t="n">
        <f aca="false">DATA!F835</f>
        <v>2</v>
      </c>
      <c r="F835" s="19" t="n">
        <f aca="false">DATA!G835</f>
        <v>21.75</v>
      </c>
      <c r="G835" s="19" t="n">
        <f aca="false">DATA!H835</f>
        <v>7.28</v>
      </c>
      <c r="H835" s="18" t="n">
        <f aca="false">DATA!E835</f>
        <v>6</v>
      </c>
      <c r="I835" s="20" t="n">
        <f aca="false">F835*E835</f>
        <v>43.5</v>
      </c>
      <c r="J835" s="20" t="n">
        <f aca="false">PARAMETER!$B$4*G835*SQRT(E835)</f>
        <v>16.9345489575324</v>
      </c>
      <c r="K835" s="20" t="n">
        <f aca="false">I835+J835</f>
        <v>60.4345489575324</v>
      </c>
      <c r="L835" s="20" t="n">
        <f aca="false">K835+F835*H835</f>
        <v>190.934548957532</v>
      </c>
      <c r="M835" s="16" t="str">
        <f aca="false">IF(C835&lt;=K835,"REORDER",IF(C835&gt;L835,"OVERSTOCK","OK"))</f>
        <v>OVERSTOCK</v>
      </c>
      <c r="N835" s="16" t="str">
        <f aca="false">IF(C835&lt;=D835,"REORDER","OK")</f>
        <v>OK</v>
      </c>
      <c r="O835" s="18" t="n">
        <f aca="false">IF(D835&lt;I835,1,0)</f>
        <v>0</v>
      </c>
      <c r="P835" s="20" t="n">
        <f aca="false">C835/F835</f>
        <v>16.367816091954</v>
      </c>
      <c r="Q835" s="19" t="n">
        <f aca="false">DATA!N835</f>
        <v>21.34</v>
      </c>
      <c r="R835" s="19" t="n">
        <f aca="false">DATA!O835</f>
        <v>1.57</v>
      </c>
      <c r="S835" s="17" t="n">
        <f aca="false">C835*Q835</f>
        <v>7597.04</v>
      </c>
      <c r="T835" s="19" t="n">
        <f aca="false">C835*R835</f>
        <v>558.92</v>
      </c>
      <c r="U835" s="20" t="n">
        <f aca="false">MAX(0,C835-L835)</f>
        <v>165.065451042468</v>
      </c>
      <c r="V835" s="17" t="n">
        <f aca="false">U835*Q835</f>
        <v>3522.49672524626</v>
      </c>
      <c r="W835" s="19" t="n">
        <f aca="false">U835*R835</f>
        <v>259.152758136674</v>
      </c>
      <c r="X835" s="20" t="n">
        <f aca="false">MAX(0,K835-C835)</f>
        <v>0</v>
      </c>
      <c r="Y835" s="17" t="n">
        <f aca="false">F835*PARAMETER!$B$5*Q835</f>
        <v>169412.925</v>
      </c>
      <c r="Z835" s="21" t="n">
        <f aca="false">SUMIF($Y$2:$Y$3205,"&gt;="&amp;Y835)/SUM($Y$2:$Y$3205)</f>
        <v>0.987956655040376</v>
      </c>
      <c r="AA835" s="16" t="str">
        <f aca="false">IF(Z835&lt;=PARAMETER!$B$7,"A",IF(Z835&lt;=PARAMETER!$B$8,"B","C"))</f>
        <v>C</v>
      </c>
      <c r="AB835" s="22" t="n">
        <f aca="false">G835/F835</f>
        <v>0.334712643678161</v>
      </c>
      <c r="AC835" s="16" t="str">
        <f aca="false">IF(AB835&lt;=PARAMETER!$B$9,"X",IF(AB835&lt;=PARAMETER!$B$10,"Y","Z"))</f>
        <v>Y</v>
      </c>
      <c r="AD835" s="16" t="str">
        <f aca="false">AA835&amp;AC835</f>
        <v>CY</v>
      </c>
      <c r="AE835" s="22" t="n">
        <f aca="false">DATA!I835</f>
        <v>0.14</v>
      </c>
      <c r="AF835" s="18" t="n">
        <f aca="false">DATA!L835</f>
        <v>146</v>
      </c>
      <c r="AG835" s="16" t="str">
        <f aca="false">DATA!K835</f>
        <v>D</v>
      </c>
      <c r="AH835" s="18" t="n">
        <f aca="false">IF(AE835&gt;=PARAMETER!$B$12,1,0)</f>
        <v>0</v>
      </c>
      <c r="AI835" s="18" t="n">
        <f aca="false">IF(AF835&gt;=PARAMETER!$B$13,1,0)</f>
        <v>1</v>
      </c>
      <c r="AJ835" s="18" t="n">
        <f aca="false">IF(AND(AH835=1,AI835=1),1,0)</f>
        <v>0</v>
      </c>
    </row>
    <row r="836" customFormat="false" ht="15" hidden="false" customHeight="false" outlineLevel="0" collapsed="false">
      <c r="A836" s="16" t="str">
        <f aca="false">DATA!A836</f>
        <v>ITM10834</v>
      </c>
      <c r="B836" s="16" t="str">
        <f aca="false">DATA!B836</f>
        <v>Automotive</v>
      </c>
      <c r="C836" s="17" t="n">
        <f aca="false">DATA!C836</f>
        <v>470</v>
      </c>
      <c r="D836" s="17" t="n">
        <f aca="false">DATA!D836</f>
        <v>90</v>
      </c>
      <c r="E836" s="18" t="n">
        <f aca="false">DATA!F836</f>
        <v>5</v>
      </c>
      <c r="F836" s="19" t="n">
        <f aca="false">DATA!G836</f>
        <v>9.45</v>
      </c>
      <c r="G836" s="19" t="n">
        <f aca="false">DATA!H836</f>
        <v>0.85</v>
      </c>
      <c r="H836" s="18" t="n">
        <f aca="false">DATA!E836</f>
        <v>14</v>
      </c>
      <c r="I836" s="20" t="n">
        <f aca="false">F836*E836</f>
        <v>47.25</v>
      </c>
      <c r="J836" s="20" t="n">
        <f aca="false">PARAMETER!$B$4*G836*SQRT(E836)</f>
        <v>3.12630384446548</v>
      </c>
      <c r="K836" s="20" t="n">
        <f aca="false">I836+J836</f>
        <v>50.3763038444655</v>
      </c>
      <c r="L836" s="20" t="n">
        <f aca="false">K836+F836*H836</f>
        <v>182.676303844465</v>
      </c>
      <c r="M836" s="16" t="str">
        <f aca="false">IF(C836&lt;=K836,"REORDER",IF(C836&gt;L836,"OVERSTOCK","OK"))</f>
        <v>OVERSTOCK</v>
      </c>
      <c r="N836" s="16" t="str">
        <f aca="false">IF(C836&lt;=D836,"REORDER","OK")</f>
        <v>OK</v>
      </c>
      <c r="O836" s="18" t="n">
        <f aca="false">IF(D836&lt;I836,1,0)</f>
        <v>0</v>
      </c>
      <c r="P836" s="20" t="n">
        <f aca="false">C836/F836</f>
        <v>49.7354497354497</v>
      </c>
      <c r="Q836" s="19" t="n">
        <f aca="false">DATA!N836</f>
        <v>47.46</v>
      </c>
      <c r="R836" s="19" t="n">
        <f aca="false">DATA!O836</f>
        <v>1.04</v>
      </c>
      <c r="S836" s="17" t="n">
        <f aca="false">C836*Q836</f>
        <v>22306.2</v>
      </c>
      <c r="T836" s="19" t="n">
        <f aca="false">C836*R836</f>
        <v>488.8</v>
      </c>
      <c r="U836" s="20" t="n">
        <f aca="false">MAX(0,C836-L836)</f>
        <v>287.323696155535</v>
      </c>
      <c r="V836" s="17" t="n">
        <f aca="false">U836*Q836</f>
        <v>13636.3826195417</v>
      </c>
      <c r="W836" s="19" t="n">
        <f aca="false">U836*R836</f>
        <v>298.816644001756</v>
      </c>
      <c r="X836" s="20" t="n">
        <f aca="false">MAX(0,K836-C836)</f>
        <v>0</v>
      </c>
      <c r="Y836" s="17" t="n">
        <f aca="false">F836*PARAMETER!$B$5*Q836</f>
        <v>163701.405</v>
      </c>
      <c r="Z836" s="21" t="n">
        <f aca="false">SUMIF($Y$2:$Y$3205,"&gt;="&amp;Y836)/SUM($Y$2:$Y$3205)</f>
        <v>0.988856900893028</v>
      </c>
      <c r="AA836" s="16" t="str">
        <f aca="false">IF(Z836&lt;=PARAMETER!$B$7,"A",IF(Z836&lt;=PARAMETER!$B$8,"B","C"))</f>
        <v>C</v>
      </c>
      <c r="AB836" s="22" t="n">
        <f aca="false">G836/F836</f>
        <v>0.08994708994709</v>
      </c>
      <c r="AC836" s="16" t="str">
        <f aca="false">IF(AB836&lt;=PARAMETER!$B$9,"X",IF(AB836&lt;=PARAMETER!$B$10,"Y","Z"))</f>
        <v>X</v>
      </c>
      <c r="AD836" s="16" t="str">
        <f aca="false">AA836&amp;AC836</f>
        <v>CX</v>
      </c>
      <c r="AE836" s="22" t="n">
        <f aca="false">DATA!I836</f>
        <v>0.4</v>
      </c>
      <c r="AF836" s="18" t="n">
        <f aca="false">DATA!L836</f>
        <v>138</v>
      </c>
      <c r="AG836" s="16" t="str">
        <f aca="false">DATA!K836</f>
        <v>D</v>
      </c>
      <c r="AH836" s="18" t="n">
        <f aca="false">IF(AE836&gt;=PARAMETER!$B$12,1,0)</f>
        <v>0</v>
      </c>
      <c r="AI836" s="18" t="n">
        <f aca="false">IF(AF836&gt;=PARAMETER!$B$13,1,0)</f>
        <v>1</v>
      </c>
      <c r="AJ836" s="18" t="n">
        <f aca="false">IF(AND(AH836=1,AI836=1),1,0)</f>
        <v>0</v>
      </c>
    </row>
    <row r="837" customFormat="false" ht="15" hidden="false" customHeight="false" outlineLevel="0" collapsed="false">
      <c r="A837" s="16" t="str">
        <f aca="false">DATA!A837</f>
        <v>ITM10835</v>
      </c>
      <c r="B837" s="16" t="str">
        <f aca="false">DATA!B837</f>
        <v>Pharma</v>
      </c>
      <c r="C837" s="17" t="n">
        <f aca="false">DATA!C837</f>
        <v>493</v>
      </c>
      <c r="D837" s="17" t="n">
        <f aca="false">DATA!D837</f>
        <v>21</v>
      </c>
      <c r="E837" s="18" t="n">
        <f aca="false">DATA!F837</f>
        <v>5</v>
      </c>
      <c r="F837" s="19" t="n">
        <f aca="false">DATA!G837</f>
        <v>40.97</v>
      </c>
      <c r="G837" s="19" t="n">
        <f aca="false">DATA!H837</f>
        <v>4.09</v>
      </c>
      <c r="H837" s="18" t="n">
        <f aca="false">DATA!E837</f>
        <v>4</v>
      </c>
      <c r="I837" s="20" t="n">
        <f aca="false">F837*E837</f>
        <v>204.85</v>
      </c>
      <c r="J837" s="20" t="n">
        <f aca="false">PARAMETER!$B$4*G837*SQRT(E837)</f>
        <v>15.0430384986633</v>
      </c>
      <c r="K837" s="20" t="n">
        <f aca="false">I837+J837</f>
        <v>219.893038498663</v>
      </c>
      <c r="L837" s="20" t="n">
        <f aca="false">K837+F837*H837</f>
        <v>383.773038498663</v>
      </c>
      <c r="M837" s="16" t="str">
        <f aca="false">IF(C837&lt;=K837,"REORDER",IF(C837&gt;L837,"OVERSTOCK","OK"))</f>
        <v>OVERSTOCK</v>
      </c>
      <c r="N837" s="16" t="str">
        <f aca="false">IF(C837&lt;=D837,"REORDER","OK")</f>
        <v>OK</v>
      </c>
      <c r="O837" s="18" t="n">
        <f aca="false">IF(D837&lt;I837,1,0)</f>
        <v>1</v>
      </c>
      <c r="P837" s="20" t="n">
        <f aca="false">C837/F837</f>
        <v>12.0331950207469</v>
      </c>
      <c r="Q837" s="19" t="n">
        <f aca="false">DATA!N837</f>
        <v>136.96</v>
      </c>
      <c r="R837" s="19" t="n">
        <f aca="false">DATA!O837</f>
        <v>1.12</v>
      </c>
      <c r="S837" s="17" t="n">
        <f aca="false">C837*Q837</f>
        <v>67521.28</v>
      </c>
      <c r="T837" s="19" t="n">
        <f aca="false">C837*R837</f>
        <v>552.16</v>
      </c>
      <c r="U837" s="20" t="n">
        <f aca="false">MAX(0,C837-L837)</f>
        <v>109.226961501337</v>
      </c>
      <c r="V837" s="17" t="n">
        <f aca="false">U837*Q837</f>
        <v>14959.7246472231</v>
      </c>
      <c r="W837" s="19" t="n">
        <f aca="false">U837*R837</f>
        <v>122.334196881497</v>
      </c>
      <c r="X837" s="20" t="n">
        <f aca="false">MAX(0,K837-C837)</f>
        <v>0</v>
      </c>
      <c r="Y837" s="17" t="n">
        <f aca="false">F837*PARAMETER!$B$5*Q837</f>
        <v>2048106.688</v>
      </c>
      <c r="Z837" s="21" t="n">
        <f aca="false">SUMIF($Y$2:$Y$3205,"&gt;="&amp;Y837)/SUM($Y$2:$Y$3205)</f>
        <v>0.319287473583887</v>
      </c>
      <c r="AA837" s="16" t="str">
        <f aca="false">IF(Z837&lt;=PARAMETER!$B$7,"A",IF(Z837&lt;=PARAMETER!$B$8,"B","C"))</f>
        <v>A</v>
      </c>
      <c r="AB837" s="22" t="n">
        <f aca="false">G837/F837</f>
        <v>0.0998291432755675</v>
      </c>
      <c r="AC837" s="16" t="str">
        <f aca="false">IF(AB837&lt;=PARAMETER!$B$9,"X",IF(AB837&lt;=PARAMETER!$B$10,"Y","Z"))</f>
        <v>X</v>
      </c>
      <c r="AD837" s="16" t="str">
        <f aca="false">AA837&amp;AC837</f>
        <v>AX</v>
      </c>
      <c r="AE837" s="22" t="n">
        <f aca="false">DATA!I837</f>
        <v>0.73</v>
      </c>
      <c r="AF837" s="18" t="n">
        <f aca="false">DATA!L837</f>
        <v>112</v>
      </c>
      <c r="AG837" s="16" t="str">
        <f aca="false">DATA!K837</f>
        <v>B</v>
      </c>
      <c r="AH837" s="18" t="n">
        <f aca="false">IF(AE837&gt;=PARAMETER!$B$12,1,0)</f>
        <v>0</v>
      </c>
      <c r="AI837" s="18" t="n">
        <f aca="false">IF(AF837&gt;=PARAMETER!$B$13,1,0)</f>
        <v>1</v>
      </c>
      <c r="AJ837" s="18" t="n">
        <f aca="false">IF(AND(AH837=1,AI837=1),1,0)</f>
        <v>0</v>
      </c>
    </row>
    <row r="838" customFormat="false" ht="15" hidden="false" customHeight="false" outlineLevel="0" collapsed="false">
      <c r="A838" s="16" t="str">
        <f aca="false">DATA!A838</f>
        <v>ITM10836</v>
      </c>
      <c r="B838" s="16" t="str">
        <f aca="false">DATA!B838</f>
        <v>Apparel</v>
      </c>
      <c r="C838" s="17" t="n">
        <f aca="false">DATA!C838</f>
        <v>290</v>
      </c>
      <c r="D838" s="17" t="n">
        <f aca="false">DATA!D838</f>
        <v>79</v>
      </c>
      <c r="E838" s="18" t="n">
        <f aca="false">DATA!F838</f>
        <v>2</v>
      </c>
      <c r="F838" s="19" t="n">
        <f aca="false">DATA!G838</f>
        <v>20.76</v>
      </c>
      <c r="G838" s="19" t="n">
        <f aca="false">DATA!H838</f>
        <v>8.19</v>
      </c>
      <c r="H838" s="18" t="n">
        <f aca="false">DATA!E838</f>
        <v>14</v>
      </c>
      <c r="I838" s="20" t="n">
        <f aca="false">F838*E838</f>
        <v>41.52</v>
      </c>
      <c r="J838" s="20" t="n">
        <f aca="false">PARAMETER!$B$4*G838*SQRT(E838)</f>
        <v>19.0513675772239</v>
      </c>
      <c r="K838" s="20" t="n">
        <f aca="false">I838+J838</f>
        <v>60.5713675772239</v>
      </c>
      <c r="L838" s="20" t="n">
        <f aca="false">K838+F838*H838</f>
        <v>351.211367577224</v>
      </c>
      <c r="M838" s="16" t="str">
        <f aca="false">IF(C838&lt;=K838,"REORDER",IF(C838&gt;L838,"OVERSTOCK","OK"))</f>
        <v>OK</v>
      </c>
      <c r="N838" s="16" t="str">
        <f aca="false">IF(C838&lt;=D838,"REORDER","OK")</f>
        <v>OK</v>
      </c>
      <c r="O838" s="18" t="n">
        <f aca="false">IF(D838&lt;I838,1,0)</f>
        <v>0</v>
      </c>
      <c r="P838" s="20" t="n">
        <f aca="false">C838/F838</f>
        <v>13.9691714836224</v>
      </c>
      <c r="Q838" s="19" t="n">
        <f aca="false">DATA!N838</f>
        <v>173.37</v>
      </c>
      <c r="R838" s="19" t="n">
        <f aca="false">DATA!O838</f>
        <v>1.68</v>
      </c>
      <c r="S838" s="17" t="n">
        <f aca="false">C838*Q838</f>
        <v>50277.3</v>
      </c>
      <c r="T838" s="19" t="n">
        <f aca="false">C838*R838</f>
        <v>487.2</v>
      </c>
      <c r="U838" s="20" t="n">
        <f aca="false">MAX(0,C838-L838)</f>
        <v>0</v>
      </c>
      <c r="V838" s="17" t="n">
        <f aca="false">U838*Q838</f>
        <v>0</v>
      </c>
      <c r="W838" s="19" t="n">
        <f aca="false">U838*R838</f>
        <v>0</v>
      </c>
      <c r="X838" s="20" t="n">
        <f aca="false">MAX(0,K838-C838)</f>
        <v>0</v>
      </c>
      <c r="Y838" s="17" t="n">
        <f aca="false">F838*PARAMETER!$B$5*Q838</f>
        <v>1313693.838</v>
      </c>
      <c r="Z838" s="21" t="n">
        <f aca="false">SUMIF($Y$2:$Y$3205,"&gt;="&amp;Y838)/SUM($Y$2:$Y$3205)</f>
        <v>0.600746074040597</v>
      </c>
      <c r="AA838" s="16" t="str">
        <f aca="false">IF(Z838&lt;=PARAMETER!$B$7,"A",IF(Z838&lt;=PARAMETER!$B$8,"B","C"))</f>
        <v>A</v>
      </c>
      <c r="AB838" s="22" t="n">
        <f aca="false">G838/F838</f>
        <v>0.394508670520231</v>
      </c>
      <c r="AC838" s="16" t="str">
        <f aca="false">IF(AB838&lt;=PARAMETER!$B$9,"X",IF(AB838&lt;=PARAMETER!$B$10,"Y","Z"))</f>
        <v>Y</v>
      </c>
      <c r="AD838" s="16" t="str">
        <f aca="false">AA838&amp;AC838</f>
        <v>AY</v>
      </c>
      <c r="AE838" s="22" t="n">
        <f aca="false">DATA!I838</f>
        <v>0.81</v>
      </c>
      <c r="AF838" s="18" t="n">
        <f aca="false">DATA!L838</f>
        <v>146</v>
      </c>
      <c r="AG838" s="16" t="str">
        <f aca="false">DATA!K838</f>
        <v>B</v>
      </c>
      <c r="AH838" s="18" t="n">
        <f aca="false">IF(AE838&gt;=PARAMETER!$B$12,1,0)</f>
        <v>1</v>
      </c>
      <c r="AI838" s="18" t="n">
        <f aca="false">IF(AF838&gt;=PARAMETER!$B$13,1,0)</f>
        <v>1</v>
      </c>
      <c r="AJ838" s="18" t="n">
        <f aca="false">IF(AND(AH838=1,AI838=1),1,0)</f>
        <v>1</v>
      </c>
    </row>
    <row r="839" customFormat="false" ht="15" hidden="false" customHeight="false" outlineLevel="0" collapsed="false">
      <c r="A839" s="16" t="str">
        <f aca="false">DATA!A839</f>
        <v>ITM10837</v>
      </c>
      <c r="B839" s="16" t="str">
        <f aca="false">DATA!B839</f>
        <v>Apparel</v>
      </c>
      <c r="C839" s="17" t="n">
        <f aca="false">DATA!C839</f>
        <v>119</v>
      </c>
      <c r="D839" s="17" t="n">
        <f aca="false">DATA!D839</f>
        <v>31</v>
      </c>
      <c r="E839" s="18" t="n">
        <f aca="false">DATA!F839</f>
        <v>4</v>
      </c>
      <c r="F839" s="19" t="n">
        <f aca="false">DATA!G839</f>
        <v>46.84</v>
      </c>
      <c r="G839" s="19" t="n">
        <f aca="false">DATA!H839</f>
        <v>9.61</v>
      </c>
      <c r="H839" s="18" t="n">
        <f aca="false">DATA!E839</f>
        <v>5</v>
      </c>
      <c r="I839" s="20" t="n">
        <f aca="false">F839*E839</f>
        <v>187.36</v>
      </c>
      <c r="J839" s="20" t="n">
        <f aca="false">PARAMETER!$B$4*G839*SQRT(E839)</f>
        <v>31.6140867100073</v>
      </c>
      <c r="K839" s="20" t="n">
        <f aca="false">I839+J839</f>
        <v>218.974086710007</v>
      </c>
      <c r="L839" s="20" t="n">
        <f aca="false">K839+F839*H839</f>
        <v>453.174086710007</v>
      </c>
      <c r="M839" s="16" t="str">
        <f aca="false">IF(C839&lt;=K839,"REORDER",IF(C839&gt;L839,"OVERSTOCK","OK"))</f>
        <v>REORDER</v>
      </c>
      <c r="N839" s="16" t="str">
        <f aca="false">IF(C839&lt;=D839,"REORDER","OK")</f>
        <v>OK</v>
      </c>
      <c r="O839" s="18" t="n">
        <f aca="false">IF(D839&lt;I839,1,0)</f>
        <v>1</v>
      </c>
      <c r="P839" s="20" t="n">
        <f aca="false">C839/F839</f>
        <v>2.54056362083689</v>
      </c>
      <c r="Q839" s="19" t="n">
        <f aca="false">DATA!N839</f>
        <v>109.03</v>
      </c>
      <c r="R839" s="19" t="n">
        <f aca="false">DATA!O839</f>
        <v>1.68</v>
      </c>
      <c r="S839" s="17" t="n">
        <f aca="false">C839*Q839</f>
        <v>12974.57</v>
      </c>
      <c r="T839" s="19" t="n">
        <f aca="false">C839*R839</f>
        <v>199.92</v>
      </c>
      <c r="U839" s="20" t="n">
        <f aca="false">MAX(0,C839-L839)</f>
        <v>0</v>
      </c>
      <c r="V839" s="17" t="n">
        <f aca="false">U839*Q839</f>
        <v>0</v>
      </c>
      <c r="W839" s="19" t="n">
        <f aca="false">U839*R839</f>
        <v>0</v>
      </c>
      <c r="X839" s="20" t="n">
        <f aca="false">MAX(0,K839-C839)</f>
        <v>99.9740867100073</v>
      </c>
      <c r="Y839" s="17" t="n">
        <f aca="false">F839*PARAMETER!$B$5*Q839</f>
        <v>1864042.298</v>
      </c>
      <c r="Z839" s="21" t="n">
        <f aca="false">SUMIF($Y$2:$Y$3205,"&gt;="&amp;Y839)/SUM($Y$2:$Y$3205)</f>
        <v>0.390659538780249</v>
      </c>
      <c r="AA839" s="16" t="str">
        <f aca="false">IF(Z839&lt;=PARAMETER!$B$7,"A",IF(Z839&lt;=PARAMETER!$B$8,"B","C"))</f>
        <v>A</v>
      </c>
      <c r="AB839" s="22" t="n">
        <f aca="false">G839/F839</f>
        <v>0.205166524338172</v>
      </c>
      <c r="AC839" s="16" t="str">
        <f aca="false">IF(AB839&lt;=PARAMETER!$B$9,"X",IF(AB839&lt;=PARAMETER!$B$10,"Y","Z"))</f>
        <v>X</v>
      </c>
      <c r="AD839" s="16" t="str">
        <f aca="false">AA839&amp;AC839</f>
        <v>AX</v>
      </c>
      <c r="AE839" s="22" t="n">
        <f aca="false">DATA!I839</f>
        <v>0.27</v>
      </c>
      <c r="AF839" s="18" t="n">
        <f aca="false">DATA!L839</f>
        <v>151</v>
      </c>
      <c r="AG839" s="16" t="str">
        <f aca="false">DATA!K839</f>
        <v>A</v>
      </c>
      <c r="AH839" s="18" t="n">
        <f aca="false">IF(AE839&gt;=PARAMETER!$B$12,1,0)</f>
        <v>0</v>
      </c>
      <c r="AI839" s="18" t="n">
        <f aca="false">IF(AF839&gt;=PARAMETER!$B$13,1,0)</f>
        <v>1</v>
      </c>
      <c r="AJ839" s="18" t="n">
        <f aca="false">IF(AND(AH839=1,AI839=1),1,0)</f>
        <v>0</v>
      </c>
    </row>
    <row r="840" customFormat="false" ht="15" hidden="false" customHeight="false" outlineLevel="0" collapsed="false">
      <c r="A840" s="16" t="str">
        <f aca="false">DATA!A840</f>
        <v>ITM10838</v>
      </c>
      <c r="B840" s="16" t="str">
        <f aca="false">DATA!B840</f>
        <v>Groceries</v>
      </c>
      <c r="C840" s="17" t="n">
        <f aca="false">DATA!C840</f>
        <v>51</v>
      </c>
      <c r="D840" s="17" t="n">
        <f aca="false">DATA!D840</f>
        <v>41</v>
      </c>
      <c r="E840" s="18" t="n">
        <f aca="false">DATA!F840</f>
        <v>9</v>
      </c>
      <c r="F840" s="19" t="n">
        <f aca="false">DATA!G840</f>
        <v>47.55</v>
      </c>
      <c r="G840" s="19" t="n">
        <f aca="false">DATA!H840</f>
        <v>4.02</v>
      </c>
      <c r="H840" s="18" t="n">
        <f aca="false">DATA!E840</f>
        <v>10</v>
      </c>
      <c r="I840" s="20" t="n">
        <f aca="false">F840*E840</f>
        <v>427.95</v>
      </c>
      <c r="J840" s="20" t="n">
        <f aca="false">PARAMETER!$B$4*G840*SQRT(E840)</f>
        <v>19.8369347410347</v>
      </c>
      <c r="K840" s="20" t="n">
        <f aca="false">I840+J840</f>
        <v>447.786934741035</v>
      </c>
      <c r="L840" s="20" t="n">
        <f aca="false">K840+F840*H840</f>
        <v>923.286934741035</v>
      </c>
      <c r="M840" s="16" t="str">
        <f aca="false">IF(C840&lt;=K840,"REORDER",IF(C840&gt;L840,"OVERSTOCK","OK"))</f>
        <v>REORDER</v>
      </c>
      <c r="N840" s="16" t="str">
        <f aca="false">IF(C840&lt;=D840,"REORDER","OK")</f>
        <v>OK</v>
      </c>
      <c r="O840" s="18" t="n">
        <f aca="false">IF(D840&lt;I840,1,0)</f>
        <v>1</v>
      </c>
      <c r="P840" s="20" t="n">
        <f aca="false">C840/F840</f>
        <v>1.07255520504732</v>
      </c>
      <c r="Q840" s="19" t="n">
        <f aca="false">DATA!N840</f>
        <v>144.43</v>
      </c>
      <c r="R840" s="19" t="n">
        <f aca="false">DATA!O840</f>
        <v>0.41</v>
      </c>
      <c r="S840" s="17" t="n">
        <f aca="false">C840*Q840</f>
        <v>7365.93</v>
      </c>
      <c r="T840" s="19" t="n">
        <f aca="false">C840*R840</f>
        <v>20.91</v>
      </c>
      <c r="U840" s="20" t="n">
        <f aca="false">MAX(0,C840-L840)</f>
        <v>0</v>
      </c>
      <c r="V840" s="17" t="n">
        <f aca="false">U840*Q840</f>
        <v>0</v>
      </c>
      <c r="W840" s="19" t="n">
        <f aca="false">U840*R840</f>
        <v>0</v>
      </c>
      <c r="X840" s="20" t="n">
        <f aca="false">MAX(0,K840-C840)</f>
        <v>396.786934741035</v>
      </c>
      <c r="Y840" s="17" t="n">
        <f aca="false">F840*PARAMETER!$B$5*Q840</f>
        <v>2506690.9725</v>
      </c>
      <c r="Z840" s="21" t="n">
        <f aca="false">SUMIF($Y$2:$Y$3205,"&gt;="&amp;Y840)/SUM($Y$2:$Y$3205)</f>
        <v>0.184030584281639</v>
      </c>
      <c r="AA840" s="16" t="str">
        <f aca="false">IF(Z840&lt;=PARAMETER!$B$7,"A",IF(Z840&lt;=PARAMETER!$B$8,"B","C"))</f>
        <v>A</v>
      </c>
      <c r="AB840" s="22" t="n">
        <f aca="false">G840/F840</f>
        <v>0.0845425867507886</v>
      </c>
      <c r="AC840" s="16" t="str">
        <f aca="false">IF(AB840&lt;=PARAMETER!$B$9,"X",IF(AB840&lt;=PARAMETER!$B$10,"Y","Z"))</f>
        <v>X</v>
      </c>
      <c r="AD840" s="16" t="str">
        <f aca="false">AA840&amp;AC840</f>
        <v>AX</v>
      </c>
      <c r="AE840" s="22" t="n">
        <f aca="false">DATA!I840</f>
        <v>0.76</v>
      </c>
      <c r="AF840" s="18" t="n">
        <f aca="false">DATA!L840</f>
        <v>36</v>
      </c>
      <c r="AG840" s="16" t="str">
        <f aca="false">DATA!K840</f>
        <v>C</v>
      </c>
      <c r="AH840" s="18" t="n">
        <f aca="false">IF(AE840&gt;=PARAMETER!$B$12,1,0)</f>
        <v>1</v>
      </c>
      <c r="AI840" s="18" t="n">
        <f aca="false">IF(AF840&gt;=PARAMETER!$B$13,1,0)</f>
        <v>0</v>
      </c>
      <c r="AJ840" s="18" t="n">
        <f aca="false">IF(AND(AH840=1,AI840=1),1,0)</f>
        <v>0</v>
      </c>
    </row>
    <row r="841" customFormat="false" ht="15" hidden="false" customHeight="false" outlineLevel="0" collapsed="false">
      <c r="A841" s="16" t="str">
        <f aca="false">DATA!A841</f>
        <v>ITM10839</v>
      </c>
      <c r="B841" s="16" t="str">
        <f aca="false">DATA!B841</f>
        <v>Groceries</v>
      </c>
      <c r="C841" s="17" t="n">
        <f aca="false">DATA!C841</f>
        <v>371</v>
      </c>
      <c r="D841" s="17" t="n">
        <f aca="false">DATA!D841</f>
        <v>93</v>
      </c>
      <c r="E841" s="18" t="n">
        <f aca="false">DATA!F841</f>
        <v>8</v>
      </c>
      <c r="F841" s="19" t="n">
        <f aca="false">DATA!G841</f>
        <v>6.63</v>
      </c>
      <c r="G841" s="19" t="n">
        <f aca="false">DATA!H841</f>
        <v>8.49</v>
      </c>
      <c r="H841" s="18" t="n">
        <f aca="false">DATA!E841</f>
        <v>10</v>
      </c>
      <c r="I841" s="20" t="n">
        <f aca="false">F841*E841</f>
        <v>53.04</v>
      </c>
      <c r="J841" s="20" t="n">
        <f aca="false">PARAMETER!$B$4*G841*SQRT(E841)</f>
        <v>39.4984397388598</v>
      </c>
      <c r="K841" s="20" t="n">
        <f aca="false">I841+J841</f>
        <v>92.5384397388598</v>
      </c>
      <c r="L841" s="20" t="n">
        <f aca="false">K841+F841*H841</f>
        <v>158.83843973886</v>
      </c>
      <c r="M841" s="16" t="str">
        <f aca="false">IF(C841&lt;=K841,"REORDER",IF(C841&gt;L841,"OVERSTOCK","OK"))</f>
        <v>OVERSTOCK</v>
      </c>
      <c r="N841" s="16" t="str">
        <f aca="false">IF(C841&lt;=D841,"REORDER","OK")</f>
        <v>OK</v>
      </c>
      <c r="O841" s="18" t="n">
        <f aca="false">IF(D841&lt;I841,1,0)</f>
        <v>0</v>
      </c>
      <c r="P841" s="20" t="n">
        <f aca="false">C841/F841</f>
        <v>55.9577677224736</v>
      </c>
      <c r="Q841" s="19" t="n">
        <f aca="false">DATA!N841</f>
        <v>14</v>
      </c>
      <c r="R841" s="19" t="n">
        <f aca="false">DATA!O841</f>
        <v>1.14</v>
      </c>
      <c r="S841" s="17" t="n">
        <f aca="false">C841*Q841</f>
        <v>5194</v>
      </c>
      <c r="T841" s="19" t="n">
        <f aca="false">C841*R841</f>
        <v>422.94</v>
      </c>
      <c r="U841" s="20" t="n">
        <f aca="false">MAX(0,C841-L841)</f>
        <v>212.16156026114</v>
      </c>
      <c r="V841" s="17" t="n">
        <f aca="false">U841*Q841</f>
        <v>2970.26184365596</v>
      </c>
      <c r="W841" s="19" t="n">
        <f aca="false">U841*R841</f>
        <v>241.8641786977</v>
      </c>
      <c r="X841" s="20" t="n">
        <f aca="false">MAX(0,K841-C841)</f>
        <v>0</v>
      </c>
      <c r="Y841" s="17" t="n">
        <f aca="false">F841*PARAMETER!$B$5*Q841</f>
        <v>33879.3</v>
      </c>
      <c r="Z841" s="21" t="n">
        <f aca="false">SUMIF($Y$2:$Y$3205,"&gt;="&amp;Y841)/SUM($Y$2:$Y$3205)</f>
        <v>0.999767128889719</v>
      </c>
      <c r="AA841" s="16" t="str">
        <f aca="false">IF(Z841&lt;=PARAMETER!$B$7,"A",IF(Z841&lt;=PARAMETER!$B$8,"B","C"))</f>
        <v>C</v>
      </c>
      <c r="AB841" s="22" t="n">
        <f aca="false">G841/F841</f>
        <v>1.28054298642534</v>
      </c>
      <c r="AC841" s="16" t="str">
        <f aca="false">IF(AB841&lt;=PARAMETER!$B$9,"X",IF(AB841&lt;=PARAMETER!$B$10,"Y","Z"))</f>
        <v>Z</v>
      </c>
      <c r="AD841" s="16" t="str">
        <f aca="false">AA841&amp;AC841</f>
        <v>CZ</v>
      </c>
      <c r="AE841" s="22" t="n">
        <f aca="false">DATA!I841</f>
        <v>0.96</v>
      </c>
      <c r="AF841" s="18" t="n">
        <f aca="false">DATA!L841</f>
        <v>146</v>
      </c>
      <c r="AG841" s="16" t="str">
        <f aca="false">DATA!K841</f>
        <v>C</v>
      </c>
      <c r="AH841" s="18" t="n">
        <f aca="false">IF(AE841&gt;=PARAMETER!$B$12,1,0)</f>
        <v>1</v>
      </c>
      <c r="AI841" s="18" t="n">
        <f aca="false">IF(AF841&gt;=PARAMETER!$B$13,1,0)</f>
        <v>1</v>
      </c>
      <c r="AJ841" s="18" t="n">
        <f aca="false">IF(AND(AH841=1,AI841=1),1,0)</f>
        <v>1</v>
      </c>
    </row>
    <row r="842" customFormat="false" ht="15" hidden="false" customHeight="false" outlineLevel="0" collapsed="false">
      <c r="A842" s="16" t="str">
        <f aca="false">DATA!A842</f>
        <v>ITM10840</v>
      </c>
      <c r="B842" s="16" t="str">
        <f aca="false">DATA!B842</f>
        <v>Automotive</v>
      </c>
      <c r="C842" s="17" t="n">
        <f aca="false">DATA!C842</f>
        <v>147</v>
      </c>
      <c r="D842" s="17" t="n">
        <f aca="false">DATA!D842</f>
        <v>10</v>
      </c>
      <c r="E842" s="18" t="n">
        <f aca="false">DATA!F842</f>
        <v>7</v>
      </c>
      <c r="F842" s="19" t="n">
        <f aca="false">DATA!G842</f>
        <v>47.87</v>
      </c>
      <c r="G842" s="19" t="n">
        <f aca="false">DATA!H842</f>
        <v>8.71</v>
      </c>
      <c r="H842" s="18" t="n">
        <f aca="false">DATA!E842</f>
        <v>13</v>
      </c>
      <c r="I842" s="20" t="n">
        <f aca="false">F842*E842</f>
        <v>335.09</v>
      </c>
      <c r="J842" s="20" t="n">
        <f aca="false">PARAMETER!$B$4*G842*SQRT(E842)</f>
        <v>37.9048194045411</v>
      </c>
      <c r="K842" s="20" t="n">
        <f aca="false">I842+J842</f>
        <v>372.994819404541</v>
      </c>
      <c r="L842" s="20" t="n">
        <f aca="false">K842+F842*H842</f>
        <v>995.304819404541</v>
      </c>
      <c r="M842" s="16" t="str">
        <f aca="false">IF(C842&lt;=K842,"REORDER",IF(C842&gt;L842,"OVERSTOCK","OK"))</f>
        <v>REORDER</v>
      </c>
      <c r="N842" s="16" t="str">
        <f aca="false">IF(C842&lt;=D842,"REORDER","OK")</f>
        <v>OK</v>
      </c>
      <c r="O842" s="18" t="n">
        <f aca="false">IF(D842&lt;I842,1,0)</f>
        <v>1</v>
      </c>
      <c r="P842" s="20" t="n">
        <f aca="false">C842/F842</f>
        <v>3.07081679548778</v>
      </c>
      <c r="Q842" s="19" t="n">
        <f aca="false">DATA!N842</f>
        <v>125.6</v>
      </c>
      <c r="R842" s="19" t="n">
        <f aca="false">DATA!O842</f>
        <v>0.34</v>
      </c>
      <c r="S842" s="17" t="n">
        <f aca="false">C842*Q842</f>
        <v>18463.2</v>
      </c>
      <c r="T842" s="19" t="n">
        <f aca="false">C842*R842</f>
        <v>49.98</v>
      </c>
      <c r="U842" s="20" t="n">
        <f aca="false">MAX(0,C842-L842)</f>
        <v>0</v>
      </c>
      <c r="V842" s="17" t="n">
        <f aca="false">U842*Q842</f>
        <v>0</v>
      </c>
      <c r="W842" s="19" t="n">
        <f aca="false">U842*R842</f>
        <v>0</v>
      </c>
      <c r="X842" s="20" t="n">
        <f aca="false">MAX(0,K842-C842)</f>
        <v>225.994819404541</v>
      </c>
      <c r="Y842" s="17" t="n">
        <f aca="false">F842*PARAMETER!$B$5*Q842</f>
        <v>2194552.28</v>
      </c>
      <c r="Z842" s="21" t="n">
        <f aca="false">SUMIF($Y$2:$Y$3205,"&gt;="&amp;Y842)/SUM($Y$2:$Y$3205)</f>
        <v>0.27324474011344</v>
      </c>
      <c r="AA842" s="16" t="str">
        <f aca="false">IF(Z842&lt;=PARAMETER!$B$7,"A",IF(Z842&lt;=PARAMETER!$B$8,"B","C"))</f>
        <v>A</v>
      </c>
      <c r="AB842" s="22" t="n">
        <f aca="false">G842/F842</f>
        <v>0.181951117610194</v>
      </c>
      <c r="AC842" s="16" t="str">
        <f aca="false">IF(AB842&lt;=PARAMETER!$B$9,"X",IF(AB842&lt;=PARAMETER!$B$10,"Y","Z"))</f>
        <v>X</v>
      </c>
      <c r="AD842" s="16" t="str">
        <f aca="false">AA842&amp;AC842</f>
        <v>AX</v>
      </c>
      <c r="AE842" s="22" t="n">
        <f aca="false">DATA!I842</f>
        <v>0.92</v>
      </c>
      <c r="AF842" s="18" t="n">
        <f aca="false">DATA!L842</f>
        <v>173</v>
      </c>
      <c r="AG842" s="16" t="str">
        <f aca="false">DATA!K842</f>
        <v>D</v>
      </c>
      <c r="AH842" s="18" t="n">
        <f aca="false">IF(AE842&gt;=PARAMETER!$B$12,1,0)</f>
        <v>1</v>
      </c>
      <c r="AI842" s="18" t="n">
        <f aca="false">IF(AF842&gt;=PARAMETER!$B$13,1,0)</f>
        <v>1</v>
      </c>
      <c r="AJ842" s="18" t="n">
        <f aca="false">IF(AND(AH842=1,AI842=1),1,0)</f>
        <v>1</v>
      </c>
    </row>
    <row r="843" customFormat="false" ht="15" hidden="false" customHeight="false" outlineLevel="0" collapsed="false">
      <c r="A843" s="16" t="str">
        <f aca="false">DATA!A843</f>
        <v>ITM10841</v>
      </c>
      <c r="B843" s="16" t="str">
        <f aca="false">DATA!B843</f>
        <v>Automotive</v>
      </c>
      <c r="C843" s="17" t="n">
        <f aca="false">DATA!C843</f>
        <v>471</v>
      </c>
      <c r="D843" s="17" t="n">
        <f aca="false">DATA!D843</f>
        <v>63</v>
      </c>
      <c r="E843" s="18" t="n">
        <f aca="false">DATA!F843</f>
        <v>5</v>
      </c>
      <c r="F843" s="19" t="n">
        <f aca="false">DATA!G843</f>
        <v>19.05</v>
      </c>
      <c r="G843" s="19" t="n">
        <f aca="false">DATA!H843</f>
        <v>1.67</v>
      </c>
      <c r="H843" s="18" t="n">
        <f aca="false">DATA!E843</f>
        <v>13</v>
      </c>
      <c r="I843" s="20" t="n">
        <f aca="false">F843*E843</f>
        <v>95.25</v>
      </c>
      <c r="J843" s="20" t="n">
        <f aca="false">PARAMETER!$B$4*G843*SQRT(E843)</f>
        <v>6.14226755324395</v>
      </c>
      <c r="K843" s="20" t="n">
        <f aca="false">I843+J843</f>
        <v>101.392267553244</v>
      </c>
      <c r="L843" s="20" t="n">
        <f aca="false">K843+F843*H843</f>
        <v>349.042267553244</v>
      </c>
      <c r="M843" s="16" t="str">
        <f aca="false">IF(C843&lt;=K843,"REORDER",IF(C843&gt;L843,"OVERSTOCK","OK"))</f>
        <v>OVERSTOCK</v>
      </c>
      <c r="N843" s="16" t="str">
        <f aca="false">IF(C843&lt;=D843,"REORDER","OK")</f>
        <v>OK</v>
      </c>
      <c r="O843" s="18" t="n">
        <f aca="false">IF(D843&lt;I843,1,0)</f>
        <v>1</v>
      </c>
      <c r="P843" s="20" t="n">
        <f aca="false">C843/F843</f>
        <v>24.7244094488189</v>
      </c>
      <c r="Q843" s="19" t="n">
        <f aca="false">DATA!N843</f>
        <v>192.76</v>
      </c>
      <c r="R843" s="19" t="n">
        <f aca="false">DATA!O843</f>
        <v>1.75</v>
      </c>
      <c r="S843" s="17" t="n">
        <f aca="false">C843*Q843</f>
        <v>90789.96</v>
      </c>
      <c r="T843" s="19" t="n">
        <f aca="false">C843*R843</f>
        <v>824.25</v>
      </c>
      <c r="U843" s="20" t="n">
        <f aca="false">MAX(0,C843-L843)</f>
        <v>121.957732446756</v>
      </c>
      <c r="V843" s="17" t="n">
        <f aca="false">U843*Q843</f>
        <v>23508.5725064367</v>
      </c>
      <c r="W843" s="19" t="n">
        <f aca="false">U843*R843</f>
        <v>213.426031781823</v>
      </c>
      <c r="X843" s="20" t="n">
        <f aca="false">MAX(0,K843-C843)</f>
        <v>0</v>
      </c>
      <c r="Y843" s="17" t="n">
        <f aca="false">F843*PARAMETER!$B$5*Q843</f>
        <v>1340308.47</v>
      </c>
      <c r="Z843" s="21" t="n">
        <f aca="false">SUMIF($Y$2:$Y$3205,"&gt;="&amp;Y843)/SUM($Y$2:$Y$3205)</f>
        <v>0.590619330130212</v>
      </c>
      <c r="AA843" s="16" t="str">
        <f aca="false">IF(Z843&lt;=PARAMETER!$B$7,"A",IF(Z843&lt;=PARAMETER!$B$8,"B","C"))</f>
        <v>A</v>
      </c>
      <c r="AB843" s="22" t="n">
        <f aca="false">G843/F843</f>
        <v>0.0876640419947507</v>
      </c>
      <c r="AC843" s="16" t="str">
        <f aca="false">IF(AB843&lt;=PARAMETER!$B$9,"X",IF(AB843&lt;=PARAMETER!$B$10,"Y","Z"))</f>
        <v>X</v>
      </c>
      <c r="AD843" s="16" t="str">
        <f aca="false">AA843&amp;AC843</f>
        <v>AX</v>
      </c>
      <c r="AE843" s="22" t="n">
        <f aca="false">DATA!I843</f>
        <v>0.81</v>
      </c>
      <c r="AF843" s="18" t="n">
        <f aca="false">DATA!L843</f>
        <v>102</v>
      </c>
      <c r="AG843" s="16" t="str">
        <f aca="false">DATA!K843</f>
        <v>D</v>
      </c>
      <c r="AH843" s="18" t="n">
        <f aca="false">IF(AE843&gt;=PARAMETER!$B$12,1,0)</f>
        <v>1</v>
      </c>
      <c r="AI843" s="18" t="n">
        <f aca="false">IF(AF843&gt;=PARAMETER!$B$13,1,0)</f>
        <v>1</v>
      </c>
      <c r="AJ843" s="18" t="n">
        <f aca="false">IF(AND(AH843=1,AI843=1),1,0)</f>
        <v>1</v>
      </c>
    </row>
    <row r="844" customFormat="false" ht="15" hidden="false" customHeight="false" outlineLevel="0" collapsed="false">
      <c r="A844" s="16" t="str">
        <f aca="false">DATA!A844</f>
        <v>ITM10842</v>
      </c>
      <c r="B844" s="16" t="str">
        <f aca="false">DATA!B844</f>
        <v>Electronics</v>
      </c>
      <c r="C844" s="17" t="n">
        <f aca="false">DATA!C844</f>
        <v>421</v>
      </c>
      <c r="D844" s="17" t="n">
        <f aca="false">DATA!D844</f>
        <v>67</v>
      </c>
      <c r="E844" s="18" t="n">
        <f aca="false">DATA!F844</f>
        <v>3</v>
      </c>
      <c r="F844" s="19" t="n">
        <f aca="false">DATA!G844</f>
        <v>32.67</v>
      </c>
      <c r="G844" s="19" t="n">
        <f aca="false">DATA!H844</f>
        <v>8.53</v>
      </c>
      <c r="H844" s="18" t="n">
        <f aca="false">DATA!E844</f>
        <v>8</v>
      </c>
      <c r="I844" s="20" t="n">
        <f aca="false">F844*E844</f>
        <v>98.01</v>
      </c>
      <c r="J844" s="20" t="n">
        <f aca="false">PARAMETER!$B$4*G844*SQRT(E844)</f>
        <v>24.3017145511849</v>
      </c>
      <c r="K844" s="20" t="n">
        <f aca="false">I844+J844</f>
        <v>122.311714551185</v>
      </c>
      <c r="L844" s="20" t="n">
        <f aca="false">K844+F844*H844</f>
        <v>383.671714551185</v>
      </c>
      <c r="M844" s="16" t="str">
        <f aca="false">IF(C844&lt;=K844,"REORDER",IF(C844&gt;L844,"OVERSTOCK","OK"))</f>
        <v>OVERSTOCK</v>
      </c>
      <c r="N844" s="16" t="str">
        <f aca="false">IF(C844&lt;=D844,"REORDER","OK")</f>
        <v>OK</v>
      </c>
      <c r="O844" s="18" t="n">
        <f aca="false">IF(D844&lt;I844,1,0)</f>
        <v>1</v>
      </c>
      <c r="P844" s="20" t="n">
        <f aca="false">C844/F844</f>
        <v>12.8864401591674</v>
      </c>
      <c r="Q844" s="19" t="n">
        <f aca="false">DATA!N844</f>
        <v>135.59</v>
      </c>
      <c r="R844" s="19" t="n">
        <f aca="false">DATA!O844</f>
        <v>1.69</v>
      </c>
      <c r="S844" s="17" t="n">
        <f aca="false">C844*Q844</f>
        <v>57083.39</v>
      </c>
      <c r="T844" s="19" t="n">
        <f aca="false">C844*R844</f>
        <v>711.49</v>
      </c>
      <c r="U844" s="20" t="n">
        <f aca="false">MAX(0,C844-L844)</f>
        <v>37.3282854488151</v>
      </c>
      <c r="V844" s="17" t="n">
        <f aca="false">U844*Q844</f>
        <v>5061.34222400484</v>
      </c>
      <c r="W844" s="19" t="n">
        <f aca="false">U844*R844</f>
        <v>63.0848024084975</v>
      </c>
      <c r="X844" s="20" t="n">
        <f aca="false">MAX(0,K844-C844)</f>
        <v>0</v>
      </c>
      <c r="Y844" s="17" t="n">
        <f aca="false">F844*PARAMETER!$B$5*Q844</f>
        <v>1616849.7345</v>
      </c>
      <c r="Z844" s="21" t="n">
        <f aca="false">SUMIF($Y$2:$Y$3205,"&gt;="&amp;Y844)/SUM($Y$2:$Y$3205)</f>
        <v>0.477678123432629</v>
      </c>
      <c r="AA844" s="16" t="str">
        <f aca="false">IF(Z844&lt;=PARAMETER!$B$7,"A",IF(Z844&lt;=PARAMETER!$B$8,"B","C"))</f>
        <v>A</v>
      </c>
      <c r="AB844" s="22" t="n">
        <f aca="false">G844/F844</f>
        <v>0.261095806550352</v>
      </c>
      <c r="AC844" s="16" t="str">
        <f aca="false">IF(AB844&lt;=PARAMETER!$B$9,"X",IF(AB844&lt;=PARAMETER!$B$10,"Y","Z"))</f>
        <v>Y</v>
      </c>
      <c r="AD844" s="16" t="str">
        <f aca="false">AA844&amp;AC844</f>
        <v>AY</v>
      </c>
      <c r="AE844" s="22" t="n">
        <f aca="false">DATA!I844</f>
        <v>0.74</v>
      </c>
      <c r="AF844" s="18" t="n">
        <f aca="false">DATA!L844</f>
        <v>109</v>
      </c>
      <c r="AG844" s="16" t="str">
        <f aca="false">DATA!K844</f>
        <v>C</v>
      </c>
      <c r="AH844" s="18" t="n">
        <f aca="false">IF(AE844&gt;=PARAMETER!$B$12,1,0)</f>
        <v>0</v>
      </c>
      <c r="AI844" s="18" t="n">
        <f aca="false">IF(AF844&gt;=PARAMETER!$B$13,1,0)</f>
        <v>1</v>
      </c>
      <c r="AJ844" s="18" t="n">
        <f aca="false">IF(AND(AH844=1,AI844=1),1,0)</f>
        <v>0</v>
      </c>
    </row>
    <row r="845" customFormat="false" ht="15" hidden="false" customHeight="false" outlineLevel="0" collapsed="false">
      <c r="A845" s="16" t="str">
        <f aca="false">DATA!A845</f>
        <v>ITM10843</v>
      </c>
      <c r="B845" s="16" t="str">
        <f aca="false">DATA!B845</f>
        <v>Electronics</v>
      </c>
      <c r="C845" s="17" t="n">
        <f aca="false">DATA!C845</f>
        <v>388</v>
      </c>
      <c r="D845" s="17" t="n">
        <f aca="false">DATA!D845</f>
        <v>79</v>
      </c>
      <c r="E845" s="18" t="n">
        <f aca="false">DATA!F845</f>
        <v>9</v>
      </c>
      <c r="F845" s="19" t="n">
        <f aca="false">DATA!G845</f>
        <v>2.7</v>
      </c>
      <c r="G845" s="19" t="n">
        <f aca="false">DATA!H845</f>
        <v>3.58</v>
      </c>
      <c r="H845" s="18" t="n">
        <f aca="false">DATA!E845</f>
        <v>12</v>
      </c>
      <c r="I845" s="20" t="n">
        <f aca="false">F845*E845</f>
        <v>24.3</v>
      </c>
      <c r="J845" s="20" t="n">
        <f aca="false">PARAMETER!$B$4*G845*SQRT(E845)</f>
        <v>17.6657279534588</v>
      </c>
      <c r="K845" s="20" t="n">
        <f aca="false">I845+J845</f>
        <v>41.9657279534588</v>
      </c>
      <c r="L845" s="20" t="n">
        <f aca="false">K845+F845*H845</f>
        <v>74.3657279534588</v>
      </c>
      <c r="M845" s="16" t="str">
        <f aca="false">IF(C845&lt;=K845,"REORDER",IF(C845&gt;L845,"OVERSTOCK","OK"))</f>
        <v>OVERSTOCK</v>
      </c>
      <c r="N845" s="16" t="str">
        <f aca="false">IF(C845&lt;=D845,"REORDER","OK")</f>
        <v>OK</v>
      </c>
      <c r="O845" s="18" t="n">
        <f aca="false">IF(D845&lt;I845,1,0)</f>
        <v>0</v>
      </c>
      <c r="P845" s="20" t="n">
        <f aca="false">C845/F845</f>
        <v>143.703703703704</v>
      </c>
      <c r="Q845" s="19" t="n">
        <f aca="false">DATA!N845</f>
        <v>185.23</v>
      </c>
      <c r="R845" s="19" t="n">
        <f aca="false">DATA!O845</f>
        <v>1.71</v>
      </c>
      <c r="S845" s="17" t="n">
        <f aca="false">C845*Q845</f>
        <v>71869.24</v>
      </c>
      <c r="T845" s="19" t="n">
        <f aca="false">C845*R845</f>
        <v>663.48</v>
      </c>
      <c r="U845" s="20" t="n">
        <f aca="false">MAX(0,C845-L845)</f>
        <v>313.634272046541</v>
      </c>
      <c r="V845" s="17" t="n">
        <f aca="false">U845*Q845</f>
        <v>58094.4762111808</v>
      </c>
      <c r="W845" s="19" t="n">
        <f aca="false">U845*R845</f>
        <v>536.314605199586</v>
      </c>
      <c r="X845" s="20" t="n">
        <f aca="false">MAX(0,K845-C845)</f>
        <v>0</v>
      </c>
      <c r="Y845" s="17" t="n">
        <f aca="false">F845*PARAMETER!$B$5*Q845</f>
        <v>182544.165</v>
      </c>
      <c r="Z845" s="21" t="n">
        <f aca="false">SUMIF($Y$2:$Y$3205,"&gt;="&amp;Y845)/SUM($Y$2:$Y$3205)</f>
        <v>0.985985399831099</v>
      </c>
      <c r="AA845" s="16" t="str">
        <f aca="false">IF(Z845&lt;=PARAMETER!$B$7,"A",IF(Z845&lt;=PARAMETER!$B$8,"B","C"))</f>
        <v>C</v>
      </c>
      <c r="AB845" s="22" t="n">
        <f aca="false">G845/F845</f>
        <v>1.32592592592593</v>
      </c>
      <c r="AC845" s="16" t="str">
        <f aca="false">IF(AB845&lt;=PARAMETER!$B$9,"X",IF(AB845&lt;=PARAMETER!$B$10,"Y","Z"))</f>
        <v>Z</v>
      </c>
      <c r="AD845" s="16" t="str">
        <f aca="false">AA845&amp;AC845</f>
        <v>CZ</v>
      </c>
      <c r="AE845" s="22" t="n">
        <f aca="false">DATA!I845</f>
        <v>0.31</v>
      </c>
      <c r="AF845" s="18" t="n">
        <f aca="false">DATA!L845</f>
        <v>140</v>
      </c>
      <c r="AG845" s="16" t="str">
        <f aca="false">DATA!K845</f>
        <v>C</v>
      </c>
      <c r="AH845" s="18" t="n">
        <f aca="false">IF(AE845&gt;=PARAMETER!$B$12,1,0)</f>
        <v>0</v>
      </c>
      <c r="AI845" s="18" t="n">
        <f aca="false">IF(AF845&gt;=PARAMETER!$B$13,1,0)</f>
        <v>1</v>
      </c>
      <c r="AJ845" s="18" t="n">
        <f aca="false">IF(AND(AH845=1,AI845=1),1,0)</f>
        <v>0</v>
      </c>
    </row>
    <row r="846" customFormat="false" ht="15" hidden="false" customHeight="false" outlineLevel="0" collapsed="false">
      <c r="A846" s="16" t="str">
        <f aca="false">DATA!A846</f>
        <v>ITM10844</v>
      </c>
      <c r="B846" s="16" t="str">
        <f aca="false">DATA!B846</f>
        <v>Automotive</v>
      </c>
      <c r="C846" s="17" t="n">
        <f aca="false">DATA!C846</f>
        <v>358</v>
      </c>
      <c r="D846" s="17" t="n">
        <f aca="false">DATA!D846</f>
        <v>92</v>
      </c>
      <c r="E846" s="18" t="n">
        <f aca="false">DATA!F846</f>
        <v>7</v>
      </c>
      <c r="F846" s="19" t="n">
        <f aca="false">DATA!G846</f>
        <v>44.56</v>
      </c>
      <c r="G846" s="19" t="n">
        <f aca="false">DATA!H846</f>
        <v>6.14</v>
      </c>
      <c r="H846" s="18" t="n">
        <f aca="false">DATA!E846</f>
        <v>11</v>
      </c>
      <c r="I846" s="20" t="n">
        <f aca="false">F846*E846</f>
        <v>311.92</v>
      </c>
      <c r="J846" s="20" t="n">
        <f aca="false">PARAMETER!$B$4*G846*SQRT(E846)</f>
        <v>26.7205041496995</v>
      </c>
      <c r="K846" s="20" t="n">
        <f aca="false">I846+J846</f>
        <v>338.6405041497</v>
      </c>
      <c r="L846" s="20" t="n">
        <f aca="false">K846+F846*H846</f>
        <v>828.8005041497</v>
      </c>
      <c r="M846" s="16" t="str">
        <f aca="false">IF(C846&lt;=K846,"REORDER",IF(C846&gt;L846,"OVERSTOCK","OK"))</f>
        <v>OK</v>
      </c>
      <c r="N846" s="16" t="str">
        <f aca="false">IF(C846&lt;=D846,"REORDER","OK")</f>
        <v>OK</v>
      </c>
      <c r="O846" s="18" t="n">
        <f aca="false">IF(D846&lt;I846,1,0)</f>
        <v>1</v>
      </c>
      <c r="P846" s="20" t="n">
        <f aca="false">C846/F846</f>
        <v>8.03411131059246</v>
      </c>
      <c r="Q846" s="19" t="n">
        <f aca="false">DATA!N846</f>
        <v>117.54</v>
      </c>
      <c r="R846" s="19" t="n">
        <f aca="false">DATA!O846</f>
        <v>1.44</v>
      </c>
      <c r="S846" s="17" t="n">
        <f aca="false">C846*Q846</f>
        <v>42079.32</v>
      </c>
      <c r="T846" s="19" t="n">
        <f aca="false">C846*R846</f>
        <v>515.52</v>
      </c>
      <c r="U846" s="20" t="n">
        <f aca="false">MAX(0,C846-L846)</f>
        <v>0</v>
      </c>
      <c r="V846" s="17" t="n">
        <f aca="false">U846*Q846</f>
        <v>0</v>
      </c>
      <c r="W846" s="19" t="n">
        <f aca="false">U846*R846</f>
        <v>0</v>
      </c>
      <c r="X846" s="20" t="n">
        <f aca="false">MAX(0,K846-C846)</f>
        <v>0</v>
      </c>
      <c r="Y846" s="17" t="n">
        <f aca="false">F846*PARAMETER!$B$5*Q846</f>
        <v>1911717.576</v>
      </c>
      <c r="Z846" s="21" t="n">
        <f aca="false">SUMIF($Y$2:$Y$3205,"&gt;="&amp;Y846)/SUM($Y$2:$Y$3205)</f>
        <v>0.368385046100029</v>
      </c>
      <c r="AA846" s="16" t="str">
        <f aca="false">IF(Z846&lt;=PARAMETER!$B$7,"A",IF(Z846&lt;=PARAMETER!$B$8,"B","C"))</f>
        <v>A</v>
      </c>
      <c r="AB846" s="22" t="n">
        <f aca="false">G846/F846</f>
        <v>0.137791741472172</v>
      </c>
      <c r="AC846" s="16" t="str">
        <f aca="false">IF(AB846&lt;=PARAMETER!$B$9,"X",IF(AB846&lt;=PARAMETER!$B$10,"Y","Z"))</f>
        <v>X</v>
      </c>
      <c r="AD846" s="16" t="str">
        <f aca="false">AA846&amp;AC846</f>
        <v>AX</v>
      </c>
      <c r="AE846" s="22" t="n">
        <f aca="false">DATA!I846</f>
        <v>0.67</v>
      </c>
      <c r="AF846" s="18" t="n">
        <f aca="false">DATA!L846</f>
        <v>126</v>
      </c>
      <c r="AG846" s="16" t="str">
        <f aca="false">DATA!K846</f>
        <v>C</v>
      </c>
      <c r="AH846" s="18" t="n">
        <f aca="false">IF(AE846&gt;=PARAMETER!$B$12,1,0)</f>
        <v>0</v>
      </c>
      <c r="AI846" s="18" t="n">
        <f aca="false">IF(AF846&gt;=PARAMETER!$B$13,1,0)</f>
        <v>1</v>
      </c>
      <c r="AJ846" s="18" t="n">
        <f aca="false">IF(AND(AH846=1,AI846=1),1,0)</f>
        <v>0</v>
      </c>
    </row>
    <row r="847" customFormat="false" ht="15" hidden="false" customHeight="false" outlineLevel="0" collapsed="false">
      <c r="A847" s="16" t="str">
        <f aca="false">DATA!A847</f>
        <v>ITM10845</v>
      </c>
      <c r="B847" s="16" t="str">
        <f aca="false">DATA!B847</f>
        <v>Automotive</v>
      </c>
      <c r="C847" s="17" t="n">
        <f aca="false">DATA!C847</f>
        <v>62</v>
      </c>
      <c r="D847" s="17" t="n">
        <f aca="false">DATA!D847</f>
        <v>27</v>
      </c>
      <c r="E847" s="18" t="n">
        <f aca="false">DATA!F847</f>
        <v>5</v>
      </c>
      <c r="F847" s="19" t="n">
        <f aca="false">DATA!G847</f>
        <v>32.44</v>
      </c>
      <c r="G847" s="19" t="n">
        <f aca="false">DATA!H847</f>
        <v>5.62</v>
      </c>
      <c r="H847" s="18" t="n">
        <f aca="false">DATA!E847</f>
        <v>13</v>
      </c>
      <c r="I847" s="20" t="n">
        <f aca="false">F847*E847</f>
        <v>162.2</v>
      </c>
      <c r="J847" s="20" t="n">
        <f aca="false">PARAMETER!$B$4*G847*SQRT(E847)</f>
        <v>20.6703854187012</v>
      </c>
      <c r="K847" s="20" t="n">
        <f aca="false">I847+J847</f>
        <v>182.870385418701</v>
      </c>
      <c r="L847" s="20" t="n">
        <f aca="false">K847+F847*H847</f>
        <v>604.590385418701</v>
      </c>
      <c r="M847" s="16" t="str">
        <f aca="false">IF(C847&lt;=K847,"REORDER",IF(C847&gt;L847,"OVERSTOCK","OK"))</f>
        <v>REORDER</v>
      </c>
      <c r="N847" s="16" t="str">
        <f aca="false">IF(C847&lt;=D847,"REORDER","OK")</f>
        <v>OK</v>
      </c>
      <c r="O847" s="18" t="n">
        <f aca="false">IF(D847&lt;I847,1,0)</f>
        <v>1</v>
      </c>
      <c r="P847" s="20" t="n">
        <f aca="false">C847/F847</f>
        <v>1.91122071516646</v>
      </c>
      <c r="Q847" s="19" t="n">
        <f aca="false">DATA!N847</f>
        <v>170.24</v>
      </c>
      <c r="R847" s="19" t="n">
        <f aca="false">DATA!O847</f>
        <v>0.99</v>
      </c>
      <c r="S847" s="17" t="n">
        <f aca="false">C847*Q847</f>
        <v>10554.88</v>
      </c>
      <c r="T847" s="19" t="n">
        <f aca="false">C847*R847</f>
        <v>61.38</v>
      </c>
      <c r="U847" s="20" t="n">
        <f aca="false">MAX(0,C847-L847)</f>
        <v>0</v>
      </c>
      <c r="V847" s="17" t="n">
        <f aca="false">U847*Q847</f>
        <v>0</v>
      </c>
      <c r="W847" s="19" t="n">
        <f aca="false">U847*R847</f>
        <v>0</v>
      </c>
      <c r="X847" s="20" t="n">
        <f aca="false">MAX(0,K847-C847)</f>
        <v>120.870385418701</v>
      </c>
      <c r="Y847" s="17" t="n">
        <f aca="false">F847*PARAMETER!$B$5*Q847</f>
        <v>2015743.744</v>
      </c>
      <c r="Z847" s="21" t="n">
        <f aca="false">SUMIF($Y$2:$Y$3205,"&gt;="&amp;Y847)/SUM($Y$2:$Y$3205)</f>
        <v>0.328343455887543</v>
      </c>
      <c r="AA847" s="16" t="str">
        <f aca="false">IF(Z847&lt;=PARAMETER!$B$7,"A",IF(Z847&lt;=PARAMETER!$B$8,"B","C"))</f>
        <v>A</v>
      </c>
      <c r="AB847" s="22" t="n">
        <f aca="false">G847/F847</f>
        <v>0.17324290998767</v>
      </c>
      <c r="AC847" s="16" t="str">
        <f aca="false">IF(AB847&lt;=PARAMETER!$B$9,"X",IF(AB847&lt;=PARAMETER!$B$10,"Y","Z"))</f>
        <v>X</v>
      </c>
      <c r="AD847" s="16" t="str">
        <f aca="false">AA847&amp;AC847</f>
        <v>AX</v>
      </c>
      <c r="AE847" s="22" t="n">
        <f aca="false">DATA!I847</f>
        <v>0.68</v>
      </c>
      <c r="AF847" s="18" t="n">
        <f aca="false">DATA!L847</f>
        <v>160</v>
      </c>
      <c r="AG847" s="16" t="str">
        <f aca="false">DATA!K847</f>
        <v>D</v>
      </c>
      <c r="AH847" s="18" t="n">
        <f aca="false">IF(AE847&gt;=PARAMETER!$B$12,1,0)</f>
        <v>0</v>
      </c>
      <c r="AI847" s="18" t="n">
        <f aca="false">IF(AF847&gt;=PARAMETER!$B$13,1,0)</f>
        <v>1</v>
      </c>
      <c r="AJ847" s="18" t="n">
        <f aca="false">IF(AND(AH847=1,AI847=1),1,0)</f>
        <v>0</v>
      </c>
    </row>
    <row r="848" customFormat="false" ht="15" hidden="false" customHeight="false" outlineLevel="0" collapsed="false">
      <c r="A848" s="16" t="str">
        <f aca="false">DATA!A848</f>
        <v>ITM10846</v>
      </c>
      <c r="B848" s="16" t="str">
        <f aca="false">DATA!B848</f>
        <v>Pharma</v>
      </c>
      <c r="C848" s="17" t="n">
        <f aca="false">DATA!C848</f>
        <v>391</v>
      </c>
      <c r="D848" s="17" t="n">
        <f aca="false">DATA!D848</f>
        <v>15</v>
      </c>
      <c r="E848" s="18" t="n">
        <f aca="false">DATA!F848</f>
        <v>8</v>
      </c>
      <c r="F848" s="19" t="n">
        <f aca="false">DATA!G848</f>
        <v>32.53</v>
      </c>
      <c r="G848" s="19" t="n">
        <f aca="false">DATA!H848</f>
        <v>6.8</v>
      </c>
      <c r="H848" s="18" t="n">
        <f aca="false">DATA!E848</f>
        <v>14</v>
      </c>
      <c r="I848" s="20" t="n">
        <f aca="false">F848*E848</f>
        <v>260.24</v>
      </c>
      <c r="J848" s="20" t="n">
        <f aca="false">PARAMETER!$B$4*G848*SQRT(E848)</f>
        <v>31.6359705800055</v>
      </c>
      <c r="K848" s="20" t="n">
        <f aca="false">I848+J848</f>
        <v>291.875970580006</v>
      </c>
      <c r="L848" s="20" t="n">
        <f aca="false">K848+F848*H848</f>
        <v>747.295970580006</v>
      </c>
      <c r="M848" s="16" t="str">
        <f aca="false">IF(C848&lt;=K848,"REORDER",IF(C848&gt;L848,"OVERSTOCK","OK"))</f>
        <v>OK</v>
      </c>
      <c r="N848" s="16" t="str">
        <f aca="false">IF(C848&lt;=D848,"REORDER","OK")</f>
        <v>OK</v>
      </c>
      <c r="O848" s="18" t="n">
        <f aca="false">IF(D848&lt;I848,1,0)</f>
        <v>1</v>
      </c>
      <c r="P848" s="20" t="n">
        <f aca="false">C848/F848</f>
        <v>12.0196741469413</v>
      </c>
      <c r="Q848" s="19" t="n">
        <f aca="false">DATA!N848</f>
        <v>33.59</v>
      </c>
      <c r="R848" s="19" t="n">
        <f aca="false">DATA!O848</f>
        <v>0.87</v>
      </c>
      <c r="S848" s="17" t="n">
        <f aca="false">C848*Q848</f>
        <v>13133.69</v>
      </c>
      <c r="T848" s="19" t="n">
        <f aca="false">C848*R848</f>
        <v>340.17</v>
      </c>
      <c r="U848" s="20" t="n">
        <f aca="false">MAX(0,C848-L848)</f>
        <v>0</v>
      </c>
      <c r="V848" s="17" t="n">
        <f aca="false">U848*Q848</f>
        <v>0</v>
      </c>
      <c r="W848" s="19" t="n">
        <f aca="false">U848*R848</f>
        <v>0</v>
      </c>
      <c r="X848" s="20" t="n">
        <f aca="false">MAX(0,K848-C848)</f>
        <v>0</v>
      </c>
      <c r="Y848" s="17" t="n">
        <f aca="false">F848*PARAMETER!$B$5*Q848</f>
        <v>398829.1855</v>
      </c>
      <c r="Z848" s="21" t="n">
        <f aca="false">SUMIF($Y$2:$Y$3205,"&gt;="&amp;Y848)/SUM($Y$2:$Y$3205)</f>
        <v>0.935552537999173</v>
      </c>
      <c r="AA848" s="16" t="str">
        <f aca="false">IF(Z848&lt;=PARAMETER!$B$7,"A",IF(Z848&lt;=PARAMETER!$B$8,"B","C"))</f>
        <v>B</v>
      </c>
      <c r="AB848" s="22" t="n">
        <f aca="false">G848/F848</f>
        <v>0.209037811251153</v>
      </c>
      <c r="AC848" s="16" t="str">
        <f aca="false">IF(AB848&lt;=PARAMETER!$B$9,"X",IF(AB848&lt;=PARAMETER!$B$10,"Y","Z"))</f>
        <v>X</v>
      </c>
      <c r="AD848" s="16" t="str">
        <f aca="false">AA848&amp;AC848</f>
        <v>BX</v>
      </c>
      <c r="AE848" s="22" t="n">
        <f aca="false">DATA!I848</f>
        <v>0.47</v>
      </c>
      <c r="AF848" s="18" t="n">
        <f aca="false">DATA!L848</f>
        <v>131</v>
      </c>
      <c r="AG848" s="16" t="str">
        <f aca="false">DATA!K848</f>
        <v>B</v>
      </c>
      <c r="AH848" s="18" t="n">
        <f aca="false">IF(AE848&gt;=PARAMETER!$B$12,1,0)</f>
        <v>0</v>
      </c>
      <c r="AI848" s="18" t="n">
        <f aca="false">IF(AF848&gt;=PARAMETER!$B$13,1,0)</f>
        <v>1</v>
      </c>
      <c r="AJ848" s="18" t="n">
        <f aca="false">IF(AND(AH848=1,AI848=1),1,0)</f>
        <v>0</v>
      </c>
    </row>
    <row r="849" customFormat="false" ht="15" hidden="false" customHeight="false" outlineLevel="0" collapsed="false">
      <c r="A849" s="16" t="str">
        <f aca="false">DATA!A849</f>
        <v>ITM10847</v>
      </c>
      <c r="B849" s="16" t="str">
        <f aca="false">DATA!B849</f>
        <v>Groceries</v>
      </c>
      <c r="C849" s="17" t="n">
        <f aca="false">DATA!C849</f>
        <v>438</v>
      </c>
      <c r="D849" s="17" t="n">
        <f aca="false">DATA!D849</f>
        <v>54</v>
      </c>
      <c r="E849" s="18" t="n">
        <f aca="false">DATA!F849</f>
        <v>4</v>
      </c>
      <c r="F849" s="19" t="n">
        <f aca="false">DATA!G849</f>
        <v>45.21</v>
      </c>
      <c r="G849" s="19" t="n">
        <f aca="false">DATA!H849</f>
        <v>7.53</v>
      </c>
      <c r="H849" s="18" t="n">
        <f aca="false">DATA!E849</f>
        <v>11</v>
      </c>
      <c r="I849" s="20" t="n">
        <f aca="false">F849*E849</f>
        <v>180.84</v>
      </c>
      <c r="J849" s="20" t="n">
        <f aca="false">PARAMETER!$B$4*G849*SQRT(E849)</f>
        <v>24.7714956218892</v>
      </c>
      <c r="K849" s="20" t="n">
        <f aca="false">I849+J849</f>
        <v>205.611495621889</v>
      </c>
      <c r="L849" s="20" t="n">
        <f aca="false">K849+F849*H849</f>
        <v>702.921495621889</v>
      </c>
      <c r="M849" s="16" t="str">
        <f aca="false">IF(C849&lt;=K849,"REORDER",IF(C849&gt;L849,"OVERSTOCK","OK"))</f>
        <v>OK</v>
      </c>
      <c r="N849" s="16" t="str">
        <f aca="false">IF(C849&lt;=D849,"REORDER","OK")</f>
        <v>OK</v>
      </c>
      <c r="O849" s="18" t="n">
        <f aca="false">IF(D849&lt;I849,1,0)</f>
        <v>1</v>
      </c>
      <c r="P849" s="20" t="n">
        <f aca="false">C849/F849</f>
        <v>9.68812209688122</v>
      </c>
      <c r="Q849" s="19" t="n">
        <f aca="false">DATA!N849</f>
        <v>33.47</v>
      </c>
      <c r="R849" s="19" t="n">
        <f aca="false">DATA!O849</f>
        <v>0.85</v>
      </c>
      <c r="S849" s="17" t="n">
        <f aca="false">C849*Q849</f>
        <v>14659.86</v>
      </c>
      <c r="T849" s="19" t="n">
        <f aca="false">C849*R849</f>
        <v>372.3</v>
      </c>
      <c r="U849" s="20" t="n">
        <f aca="false">MAX(0,C849-L849)</f>
        <v>0</v>
      </c>
      <c r="V849" s="17" t="n">
        <f aca="false">U849*Q849</f>
        <v>0</v>
      </c>
      <c r="W849" s="19" t="n">
        <f aca="false">U849*R849</f>
        <v>0</v>
      </c>
      <c r="X849" s="20" t="n">
        <f aca="false">MAX(0,K849-C849)</f>
        <v>0</v>
      </c>
      <c r="Y849" s="17" t="n">
        <f aca="false">F849*PARAMETER!$B$5*Q849</f>
        <v>552310.2255</v>
      </c>
      <c r="Z849" s="21" t="n">
        <f aca="false">SUMIF($Y$2:$Y$3205,"&gt;="&amp;Y849)/SUM($Y$2:$Y$3205)</f>
        <v>0.88989059959836</v>
      </c>
      <c r="AA849" s="16" t="str">
        <f aca="false">IF(Z849&lt;=PARAMETER!$B$7,"A",IF(Z849&lt;=PARAMETER!$B$8,"B","C"))</f>
        <v>B</v>
      </c>
      <c r="AB849" s="22" t="n">
        <f aca="false">G849/F849</f>
        <v>0.166556071665561</v>
      </c>
      <c r="AC849" s="16" t="str">
        <f aca="false">IF(AB849&lt;=PARAMETER!$B$9,"X",IF(AB849&lt;=PARAMETER!$B$10,"Y","Z"))</f>
        <v>X</v>
      </c>
      <c r="AD849" s="16" t="str">
        <f aca="false">AA849&amp;AC849</f>
        <v>BX</v>
      </c>
      <c r="AE849" s="22" t="n">
        <f aca="false">DATA!I849</f>
        <v>0.54</v>
      </c>
      <c r="AF849" s="18" t="n">
        <f aca="false">DATA!L849</f>
        <v>119</v>
      </c>
      <c r="AG849" s="16" t="str">
        <f aca="false">DATA!K849</f>
        <v>B</v>
      </c>
      <c r="AH849" s="18" t="n">
        <f aca="false">IF(AE849&gt;=PARAMETER!$B$12,1,0)</f>
        <v>0</v>
      </c>
      <c r="AI849" s="18" t="n">
        <f aca="false">IF(AF849&gt;=PARAMETER!$B$13,1,0)</f>
        <v>1</v>
      </c>
      <c r="AJ849" s="18" t="n">
        <f aca="false">IF(AND(AH849=1,AI849=1),1,0)</f>
        <v>0</v>
      </c>
    </row>
    <row r="850" customFormat="false" ht="15" hidden="false" customHeight="false" outlineLevel="0" collapsed="false">
      <c r="A850" s="16" t="str">
        <f aca="false">DATA!A850</f>
        <v>ITM10848</v>
      </c>
      <c r="B850" s="16" t="str">
        <f aca="false">DATA!B850</f>
        <v>Electronics</v>
      </c>
      <c r="C850" s="17" t="n">
        <f aca="false">DATA!C850</f>
        <v>97</v>
      </c>
      <c r="D850" s="17" t="n">
        <f aca="false">DATA!D850</f>
        <v>32</v>
      </c>
      <c r="E850" s="18" t="n">
        <f aca="false">DATA!F850</f>
        <v>8</v>
      </c>
      <c r="F850" s="19" t="n">
        <f aca="false">DATA!G850</f>
        <v>25.91</v>
      </c>
      <c r="G850" s="19" t="n">
        <f aca="false">DATA!H850</f>
        <v>4.69</v>
      </c>
      <c r="H850" s="18" t="n">
        <f aca="false">DATA!E850</f>
        <v>6</v>
      </c>
      <c r="I850" s="20" t="n">
        <f aca="false">F850*E850</f>
        <v>207.28</v>
      </c>
      <c r="J850" s="20" t="n">
        <f aca="false">PARAMETER!$B$4*G850*SQRT(E850)</f>
        <v>21.8195150029744</v>
      </c>
      <c r="K850" s="20" t="n">
        <f aca="false">I850+J850</f>
        <v>229.099515002974</v>
      </c>
      <c r="L850" s="20" t="n">
        <f aca="false">K850+F850*H850</f>
        <v>384.559515002974</v>
      </c>
      <c r="M850" s="16" t="str">
        <f aca="false">IF(C850&lt;=K850,"REORDER",IF(C850&gt;L850,"OVERSTOCK","OK"))</f>
        <v>REORDER</v>
      </c>
      <c r="N850" s="16" t="str">
        <f aca="false">IF(C850&lt;=D850,"REORDER","OK")</f>
        <v>OK</v>
      </c>
      <c r="O850" s="18" t="n">
        <f aca="false">IF(D850&lt;I850,1,0)</f>
        <v>1</v>
      </c>
      <c r="P850" s="20" t="n">
        <f aca="false">C850/F850</f>
        <v>3.74372829023543</v>
      </c>
      <c r="Q850" s="19" t="n">
        <f aca="false">DATA!N850</f>
        <v>32.83</v>
      </c>
      <c r="R850" s="19" t="n">
        <f aca="false">DATA!O850</f>
        <v>0.23</v>
      </c>
      <c r="S850" s="17" t="n">
        <f aca="false">C850*Q850</f>
        <v>3184.51</v>
      </c>
      <c r="T850" s="19" t="n">
        <f aca="false">C850*R850</f>
        <v>22.31</v>
      </c>
      <c r="U850" s="20" t="n">
        <f aca="false">MAX(0,C850-L850)</f>
        <v>0</v>
      </c>
      <c r="V850" s="17" t="n">
        <f aca="false">U850*Q850</f>
        <v>0</v>
      </c>
      <c r="W850" s="19" t="n">
        <f aca="false">U850*R850</f>
        <v>0</v>
      </c>
      <c r="X850" s="20" t="n">
        <f aca="false">MAX(0,K850-C850)</f>
        <v>132.099515002974</v>
      </c>
      <c r="Y850" s="17" t="n">
        <f aca="false">F850*PARAMETER!$B$5*Q850</f>
        <v>310478.2345</v>
      </c>
      <c r="Z850" s="21" t="n">
        <f aca="false">SUMIF($Y$2:$Y$3205,"&gt;="&amp;Y850)/SUM($Y$2:$Y$3205)</f>
        <v>0.957786008024244</v>
      </c>
      <c r="AA850" s="16" t="str">
        <f aca="false">IF(Z850&lt;=PARAMETER!$B$7,"A",IF(Z850&lt;=PARAMETER!$B$8,"B","C"))</f>
        <v>C</v>
      </c>
      <c r="AB850" s="22" t="n">
        <f aca="false">G850/F850</f>
        <v>0.181011192589734</v>
      </c>
      <c r="AC850" s="16" t="str">
        <f aca="false">IF(AB850&lt;=PARAMETER!$B$9,"X",IF(AB850&lt;=PARAMETER!$B$10,"Y","Z"))</f>
        <v>X</v>
      </c>
      <c r="AD850" s="16" t="str">
        <f aca="false">AA850&amp;AC850</f>
        <v>CX</v>
      </c>
      <c r="AE850" s="22" t="n">
        <f aca="false">DATA!I850</f>
        <v>0.72</v>
      </c>
      <c r="AF850" s="18" t="n">
        <f aca="false">DATA!L850</f>
        <v>82</v>
      </c>
      <c r="AG850" s="16" t="str">
        <f aca="false">DATA!K850</f>
        <v>A</v>
      </c>
      <c r="AH850" s="18" t="n">
        <f aca="false">IF(AE850&gt;=PARAMETER!$B$12,1,0)</f>
        <v>0</v>
      </c>
      <c r="AI850" s="18" t="n">
        <f aca="false">IF(AF850&gt;=PARAMETER!$B$13,1,0)</f>
        <v>0</v>
      </c>
      <c r="AJ850" s="18" t="n">
        <f aca="false">IF(AND(AH850=1,AI850=1),1,0)</f>
        <v>0</v>
      </c>
    </row>
    <row r="851" customFormat="false" ht="15" hidden="false" customHeight="false" outlineLevel="0" collapsed="false">
      <c r="A851" s="16" t="str">
        <f aca="false">DATA!A851</f>
        <v>ITM10849</v>
      </c>
      <c r="B851" s="16" t="str">
        <f aca="false">DATA!B851</f>
        <v>Groceries</v>
      </c>
      <c r="C851" s="17" t="n">
        <f aca="false">DATA!C851</f>
        <v>333</v>
      </c>
      <c r="D851" s="17" t="n">
        <f aca="false">DATA!D851</f>
        <v>32</v>
      </c>
      <c r="E851" s="18" t="n">
        <f aca="false">DATA!F851</f>
        <v>3</v>
      </c>
      <c r="F851" s="19" t="n">
        <f aca="false">DATA!G851</f>
        <v>21.12</v>
      </c>
      <c r="G851" s="19" t="n">
        <f aca="false">DATA!H851</f>
        <v>8.94</v>
      </c>
      <c r="H851" s="18" t="n">
        <f aca="false">DATA!E851</f>
        <v>14</v>
      </c>
      <c r="I851" s="20" t="n">
        <f aca="false">F851*E851</f>
        <v>63.36</v>
      </c>
      <c r="J851" s="20" t="n">
        <f aca="false">PARAMETER!$B$4*G851*SQRT(E851)</f>
        <v>25.4697922728714</v>
      </c>
      <c r="K851" s="20" t="n">
        <f aca="false">I851+J851</f>
        <v>88.8297922728714</v>
      </c>
      <c r="L851" s="20" t="n">
        <f aca="false">K851+F851*H851</f>
        <v>384.509792272871</v>
      </c>
      <c r="M851" s="16" t="str">
        <f aca="false">IF(C851&lt;=K851,"REORDER",IF(C851&gt;L851,"OVERSTOCK","OK"))</f>
        <v>OK</v>
      </c>
      <c r="N851" s="16" t="str">
        <f aca="false">IF(C851&lt;=D851,"REORDER","OK")</f>
        <v>OK</v>
      </c>
      <c r="O851" s="18" t="n">
        <f aca="false">IF(D851&lt;I851,1,0)</f>
        <v>1</v>
      </c>
      <c r="P851" s="20" t="n">
        <f aca="false">C851/F851</f>
        <v>15.7670454545455</v>
      </c>
      <c r="Q851" s="19" t="n">
        <f aca="false">DATA!N851</f>
        <v>102.88</v>
      </c>
      <c r="R851" s="19" t="n">
        <f aca="false">DATA!O851</f>
        <v>1.9</v>
      </c>
      <c r="S851" s="17" t="n">
        <f aca="false">C851*Q851</f>
        <v>34259.04</v>
      </c>
      <c r="T851" s="19" t="n">
        <f aca="false">C851*R851</f>
        <v>632.7</v>
      </c>
      <c r="U851" s="20" t="n">
        <f aca="false">MAX(0,C851-L851)</f>
        <v>0</v>
      </c>
      <c r="V851" s="17" t="n">
        <f aca="false">U851*Q851</f>
        <v>0</v>
      </c>
      <c r="W851" s="19" t="n">
        <f aca="false">U851*R851</f>
        <v>0</v>
      </c>
      <c r="X851" s="20" t="n">
        <f aca="false">MAX(0,K851-C851)</f>
        <v>0</v>
      </c>
      <c r="Y851" s="17" t="n">
        <f aca="false">F851*PARAMETER!$B$5*Q851</f>
        <v>793081.344</v>
      </c>
      <c r="Z851" s="21" t="n">
        <f aca="false">SUMIF($Y$2:$Y$3205,"&gt;="&amp;Y851)/SUM($Y$2:$Y$3205)</f>
        <v>0.812222197649575</v>
      </c>
      <c r="AA851" s="16" t="str">
        <f aca="false">IF(Z851&lt;=PARAMETER!$B$7,"A",IF(Z851&lt;=PARAMETER!$B$8,"B","C"))</f>
        <v>B</v>
      </c>
      <c r="AB851" s="22" t="n">
        <f aca="false">G851/F851</f>
        <v>0.423295454545455</v>
      </c>
      <c r="AC851" s="16" t="str">
        <f aca="false">IF(AB851&lt;=PARAMETER!$B$9,"X",IF(AB851&lt;=PARAMETER!$B$10,"Y","Z"))</f>
        <v>Y</v>
      </c>
      <c r="AD851" s="16" t="str">
        <f aca="false">AA851&amp;AC851</f>
        <v>BY</v>
      </c>
      <c r="AE851" s="22" t="n">
        <f aca="false">DATA!I851</f>
        <v>0.96</v>
      </c>
      <c r="AF851" s="18" t="n">
        <f aca="false">DATA!L851</f>
        <v>39</v>
      </c>
      <c r="AG851" s="16" t="str">
        <f aca="false">DATA!K851</f>
        <v>C</v>
      </c>
      <c r="AH851" s="18" t="n">
        <f aca="false">IF(AE851&gt;=PARAMETER!$B$12,1,0)</f>
        <v>1</v>
      </c>
      <c r="AI851" s="18" t="n">
        <f aca="false">IF(AF851&gt;=PARAMETER!$B$13,1,0)</f>
        <v>0</v>
      </c>
      <c r="AJ851" s="18" t="n">
        <f aca="false">IF(AND(AH851=1,AI851=1),1,0)</f>
        <v>0</v>
      </c>
    </row>
    <row r="852" customFormat="false" ht="15" hidden="false" customHeight="false" outlineLevel="0" collapsed="false">
      <c r="A852" s="16" t="str">
        <f aca="false">DATA!A852</f>
        <v>ITM10850</v>
      </c>
      <c r="B852" s="16" t="str">
        <f aca="false">DATA!B852</f>
        <v>Groceries</v>
      </c>
      <c r="C852" s="17" t="n">
        <f aca="false">DATA!C852</f>
        <v>308</v>
      </c>
      <c r="D852" s="17" t="n">
        <f aca="false">DATA!D852</f>
        <v>35</v>
      </c>
      <c r="E852" s="18" t="n">
        <f aca="false">DATA!F852</f>
        <v>8</v>
      </c>
      <c r="F852" s="19" t="n">
        <f aca="false">DATA!G852</f>
        <v>43.44</v>
      </c>
      <c r="G852" s="19" t="n">
        <f aca="false">DATA!H852</f>
        <v>8.19</v>
      </c>
      <c r="H852" s="18" t="n">
        <f aca="false">DATA!E852</f>
        <v>3</v>
      </c>
      <c r="I852" s="20" t="n">
        <f aca="false">F852*E852</f>
        <v>347.52</v>
      </c>
      <c r="J852" s="20" t="n">
        <f aca="false">PARAMETER!$B$4*G852*SQRT(E852)</f>
        <v>38.1027351544478</v>
      </c>
      <c r="K852" s="20" t="n">
        <f aca="false">I852+J852</f>
        <v>385.622735154448</v>
      </c>
      <c r="L852" s="20" t="n">
        <f aca="false">K852+F852*H852</f>
        <v>515.942735154448</v>
      </c>
      <c r="M852" s="16" t="str">
        <f aca="false">IF(C852&lt;=K852,"REORDER",IF(C852&gt;L852,"OVERSTOCK","OK"))</f>
        <v>REORDER</v>
      </c>
      <c r="N852" s="16" t="str">
        <f aca="false">IF(C852&lt;=D852,"REORDER","OK")</f>
        <v>OK</v>
      </c>
      <c r="O852" s="18" t="n">
        <f aca="false">IF(D852&lt;I852,1,0)</f>
        <v>1</v>
      </c>
      <c r="P852" s="20" t="n">
        <f aca="false">C852/F852</f>
        <v>7.0902394106814</v>
      </c>
      <c r="Q852" s="19" t="n">
        <f aca="false">DATA!N852</f>
        <v>72.75</v>
      </c>
      <c r="R852" s="19" t="n">
        <f aca="false">DATA!O852</f>
        <v>0.96</v>
      </c>
      <c r="S852" s="17" t="n">
        <f aca="false">C852*Q852</f>
        <v>22407</v>
      </c>
      <c r="T852" s="19" t="n">
        <f aca="false">C852*R852</f>
        <v>295.68</v>
      </c>
      <c r="U852" s="20" t="n">
        <f aca="false">MAX(0,C852-L852)</f>
        <v>0</v>
      </c>
      <c r="V852" s="17" t="n">
        <f aca="false">U852*Q852</f>
        <v>0</v>
      </c>
      <c r="W852" s="19" t="n">
        <f aca="false">U852*R852</f>
        <v>0</v>
      </c>
      <c r="X852" s="20" t="n">
        <f aca="false">MAX(0,K852-C852)</f>
        <v>77.6227351544478</v>
      </c>
      <c r="Y852" s="17" t="n">
        <f aca="false">F852*PARAMETER!$B$5*Q852</f>
        <v>1153494.9</v>
      </c>
      <c r="Z852" s="21" t="n">
        <f aca="false">SUMIF($Y$2:$Y$3205,"&gt;="&amp;Y852)/SUM($Y$2:$Y$3205)</f>
        <v>0.665460029956127</v>
      </c>
      <c r="AA852" s="16" t="str">
        <f aca="false">IF(Z852&lt;=PARAMETER!$B$7,"A",IF(Z852&lt;=PARAMETER!$B$8,"B","C"))</f>
        <v>A</v>
      </c>
      <c r="AB852" s="22" t="n">
        <f aca="false">G852/F852</f>
        <v>0.18853591160221</v>
      </c>
      <c r="AC852" s="16" t="str">
        <f aca="false">IF(AB852&lt;=PARAMETER!$B$9,"X",IF(AB852&lt;=PARAMETER!$B$10,"Y","Z"))</f>
        <v>X</v>
      </c>
      <c r="AD852" s="16" t="str">
        <f aca="false">AA852&amp;AC852</f>
        <v>AX</v>
      </c>
      <c r="AE852" s="22" t="n">
        <f aca="false">DATA!I852</f>
        <v>0.37</v>
      </c>
      <c r="AF852" s="18" t="n">
        <f aca="false">DATA!L852</f>
        <v>28</v>
      </c>
      <c r="AG852" s="16" t="str">
        <f aca="false">DATA!K852</f>
        <v>C</v>
      </c>
      <c r="AH852" s="18" t="n">
        <f aca="false">IF(AE852&gt;=PARAMETER!$B$12,1,0)</f>
        <v>0</v>
      </c>
      <c r="AI852" s="18" t="n">
        <f aca="false">IF(AF852&gt;=PARAMETER!$B$13,1,0)</f>
        <v>0</v>
      </c>
      <c r="AJ852" s="18" t="n">
        <f aca="false">IF(AND(AH852=1,AI852=1),1,0)</f>
        <v>0</v>
      </c>
    </row>
    <row r="853" customFormat="false" ht="15" hidden="false" customHeight="false" outlineLevel="0" collapsed="false">
      <c r="A853" s="16" t="str">
        <f aca="false">DATA!A853</f>
        <v>ITM10851</v>
      </c>
      <c r="B853" s="16" t="str">
        <f aca="false">DATA!B853</f>
        <v>Automotive</v>
      </c>
      <c r="C853" s="17" t="n">
        <f aca="false">DATA!C853</f>
        <v>289</v>
      </c>
      <c r="D853" s="17" t="n">
        <f aca="false">DATA!D853</f>
        <v>86</v>
      </c>
      <c r="E853" s="18" t="n">
        <f aca="false">DATA!F853</f>
        <v>7</v>
      </c>
      <c r="F853" s="19" t="n">
        <f aca="false">DATA!G853</f>
        <v>37.38</v>
      </c>
      <c r="G853" s="19" t="n">
        <f aca="false">DATA!H853</f>
        <v>7.96</v>
      </c>
      <c r="H853" s="18" t="n">
        <f aca="false">DATA!E853</f>
        <v>3</v>
      </c>
      <c r="I853" s="20" t="n">
        <f aca="false">F853*E853</f>
        <v>261.66</v>
      </c>
      <c r="J853" s="20" t="n">
        <f aca="false">PARAMETER!$B$4*G853*SQRT(E853)</f>
        <v>34.640914174529</v>
      </c>
      <c r="K853" s="20" t="n">
        <f aca="false">I853+J853</f>
        <v>296.300914174529</v>
      </c>
      <c r="L853" s="20" t="n">
        <f aca="false">K853+F853*H853</f>
        <v>408.440914174529</v>
      </c>
      <c r="M853" s="16" t="str">
        <f aca="false">IF(C853&lt;=K853,"REORDER",IF(C853&gt;L853,"OVERSTOCK","OK"))</f>
        <v>REORDER</v>
      </c>
      <c r="N853" s="16" t="str">
        <f aca="false">IF(C853&lt;=D853,"REORDER","OK")</f>
        <v>OK</v>
      </c>
      <c r="O853" s="18" t="n">
        <f aca="false">IF(D853&lt;I853,1,0)</f>
        <v>1</v>
      </c>
      <c r="P853" s="20" t="n">
        <f aca="false">C853/F853</f>
        <v>7.73140716960942</v>
      </c>
      <c r="Q853" s="19" t="n">
        <f aca="false">DATA!N853</f>
        <v>146.65</v>
      </c>
      <c r="R853" s="19" t="n">
        <f aca="false">DATA!O853</f>
        <v>1.87</v>
      </c>
      <c r="S853" s="17" t="n">
        <f aca="false">C853*Q853</f>
        <v>42381.85</v>
      </c>
      <c r="T853" s="19" t="n">
        <f aca="false">C853*R853</f>
        <v>540.43</v>
      </c>
      <c r="U853" s="20" t="n">
        <f aca="false">MAX(0,C853-L853)</f>
        <v>0</v>
      </c>
      <c r="V853" s="17" t="n">
        <f aca="false">U853*Q853</f>
        <v>0</v>
      </c>
      <c r="W853" s="19" t="n">
        <f aca="false">U853*R853</f>
        <v>0</v>
      </c>
      <c r="X853" s="20" t="n">
        <f aca="false">MAX(0,K853-C853)</f>
        <v>7.300914174529</v>
      </c>
      <c r="Y853" s="17" t="n">
        <f aca="false">F853*PARAMETER!$B$5*Q853</f>
        <v>2000848.605</v>
      </c>
      <c r="Z853" s="21" t="n">
        <f aca="false">SUMIF($Y$2:$Y$3205,"&gt;="&amp;Y853)/SUM($Y$2:$Y$3205)</f>
        <v>0.334111188553336</v>
      </c>
      <c r="AA853" s="16" t="str">
        <f aca="false">IF(Z853&lt;=PARAMETER!$B$7,"A",IF(Z853&lt;=PARAMETER!$B$8,"B","C"))</f>
        <v>A</v>
      </c>
      <c r="AB853" s="22" t="n">
        <f aca="false">G853/F853</f>
        <v>0.21294810058855</v>
      </c>
      <c r="AC853" s="16" t="str">
        <f aca="false">IF(AB853&lt;=PARAMETER!$B$9,"X",IF(AB853&lt;=PARAMETER!$B$10,"Y","Z"))</f>
        <v>X</v>
      </c>
      <c r="AD853" s="16" t="str">
        <f aca="false">AA853&amp;AC853</f>
        <v>AX</v>
      </c>
      <c r="AE853" s="22" t="n">
        <f aca="false">DATA!I853</f>
        <v>0.32</v>
      </c>
      <c r="AF853" s="18" t="n">
        <f aca="false">DATA!L853</f>
        <v>111</v>
      </c>
      <c r="AG853" s="16" t="str">
        <f aca="false">DATA!K853</f>
        <v>C</v>
      </c>
      <c r="AH853" s="18" t="n">
        <f aca="false">IF(AE853&gt;=PARAMETER!$B$12,1,0)</f>
        <v>0</v>
      </c>
      <c r="AI853" s="18" t="n">
        <f aca="false">IF(AF853&gt;=PARAMETER!$B$13,1,0)</f>
        <v>1</v>
      </c>
      <c r="AJ853" s="18" t="n">
        <f aca="false">IF(AND(AH853=1,AI853=1),1,0)</f>
        <v>0</v>
      </c>
    </row>
    <row r="854" customFormat="false" ht="15" hidden="false" customHeight="false" outlineLevel="0" collapsed="false">
      <c r="A854" s="16" t="str">
        <f aca="false">DATA!A854</f>
        <v>ITM10852</v>
      </c>
      <c r="B854" s="16" t="str">
        <f aca="false">DATA!B854</f>
        <v>Pharma</v>
      </c>
      <c r="C854" s="17" t="n">
        <f aca="false">DATA!C854</f>
        <v>181</v>
      </c>
      <c r="D854" s="17" t="n">
        <f aca="false">DATA!D854</f>
        <v>16</v>
      </c>
      <c r="E854" s="18" t="n">
        <f aca="false">DATA!F854</f>
        <v>9</v>
      </c>
      <c r="F854" s="19" t="n">
        <f aca="false">DATA!G854</f>
        <v>47.5</v>
      </c>
      <c r="G854" s="19" t="n">
        <f aca="false">DATA!H854</f>
        <v>4.85</v>
      </c>
      <c r="H854" s="18" t="n">
        <f aca="false">DATA!E854</f>
        <v>14</v>
      </c>
      <c r="I854" s="20" t="n">
        <f aca="false">F854*E854</f>
        <v>427.5</v>
      </c>
      <c r="J854" s="20" t="n">
        <f aca="false">PARAMETER!$B$4*G854*SQRT(E854)</f>
        <v>23.9326202721439</v>
      </c>
      <c r="K854" s="20" t="n">
        <f aca="false">I854+J854</f>
        <v>451.432620272144</v>
      </c>
      <c r="L854" s="20" t="n">
        <f aca="false">K854+F854*H854</f>
        <v>1116.43262027214</v>
      </c>
      <c r="M854" s="16" t="str">
        <f aca="false">IF(C854&lt;=K854,"REORDER",IF(C854&gt;L854,"OVERSTOCK","OK"))</f>
        <v>REORDER</v>
      </c>
      <c r="N854" s="16" t="str">
        <f aca="false">IF(C854&lt;=D854,"REORDER","OK")</f>
        <v>OK</v>
      </c>
      <c r="O854" s="18" t="n">
        <f aca="false">IF(D854&lt;I854,1,0)</f>
        <v>1</v>
      </c>
      <c r="P854" s="20" t="n">
        <f aca="false">C854/F854</f>
        <v>3.81052631578947</v>
      </c>
      <c r="Q854" s="19" t="n">
        <f aca="false">DATA!N854</f>
        <v>181.5</v>
      </c>
      <c r="R854" s="19" t="n">
        <f aca="false">DATA!O854</f>
        <v>1.77</v>
      </c>
      <c r="S854" s="17" t="n">
        <f aca="false">C854*Q854</f>
        <v>32851.5</v>
      </c>
      <c r="T854" s="19" t="n">
        <f aca="false">C854*R854</f>
        <v>320.37</v>
      </c>
      <c r="U854" s="20" t="n">
        <f aca="false">MAX(0,C854-L854)</f>
        <v>0</v>
      </c>
      <c r="V854" s="17" t="n">
        <f aca="false">U854*Q854</f>
        <v>0</v>
      </c>
      <c r="W854" s="19" t="n">
        <f aca="false">U854*R854</f>
        <v>0</v>
      </c>
      <c r="X854" s="20" t="n">
        <f aca="false">MAX(0,K854-C854)</f>
        <v>270.432620272144</v>
      </c>
      <c r="Y854" s="17" t="n">
        <f aca="false">F854*PARAMETER!$B$5*Q854</f>
        <v>3146756.25</v>
      </c>
      <c r="Z854" s="21" t="n">
        <f aca="false">SUMIF($Y$2:$Y$3205,"&gt;="&amp;Y854)/SUM($Y$2:$Y$3205)</f>
        <v>0.0479455112928972</v>
      </c>
      <c r="AA854" s="16" t="str">
        <f aca="false">IF(Z854&lt;=PARAMETER!$B$7,"A",IF(Z854&lt;=PARAMETER!$B$8,"B","C"))</f>
        <v>A</v>
      </c>
      <c r="AB854" s="22" t="n">
        <f aca="false">G854/F854</f>
        <v>0.102105263157895</v>
      </c>
      <c r="AC854" s="16" t="str">
        <f aca="false">IF(AB854&lt;=PARAMETER!$B$9,"X",IF(AB854&lt;=PARAMETER!$B$10,"Y","Z"))</f>
        <v>X</v>
      </c>
      <c r="AD854" s="16" t="str">
        <f aca="false">AA854&amp;AC854</f>
        <v>AX</v>
      </c>
      <c r="AE854" s="22" t="n">
        <f aca="false">DATA!I854</f>
        <v>0.64</v>
      </c>
      <c r="AF854" s="18" t="n">
        <f aca="false">DATA!L854</f>
        <v>76</v>
      </c>
      <c r="AG854" s="16" t="str">
        <f aca="false">DATA!K854</f>
        <v>A</v>
      </c>
      <c r="AH854" s="18" t="n">
        <f aca="false">IF(AE854&gt;=PARAMETER!$B$12,1,0)</f>
        <v>0</v>
      </c>
      <c r="AI854" s="18" t="n">
        <f aca="false">IF(AF854&gt;=PARAMETER!$B$13,1,0)</f>
        <v>0</v>
      </c>
      <c r="AJ854" s="18" t="n">
        <f aca="false">IF(AND(AH854=1,AI854=1),1,0)</f>
        <v>0</v>
      </c>
    </row>
    <row r="855" customFormat="false" ht="15" hidden="false" customHeight="false" outlineLevel="0" collapsed="false">
      <c r="A855" s="16" t="str">
        <f aca="false">DATA!A855</f>
        <v>ITM10853</v>
      </c>
      <c r="B855" s="16" t="str">
        <f aca="false">DATA!B855</f>
        <v>Apparel</v>
      </c>
      <c r="C855" s="17" t="n">
        <f aca="false">DATA!C855</f>
        <v>208</v>
      </c>
      <c r="D855" s="17" t="n">
        <f aca="false">DATA!D855</f>
        <v>88</v>
      </c>
      <c r="E855" s="18" t="n">
        <f aca="false">DATA!F855</f>
        <v>3</v>
      </c>
      <c r="F855" s="19" t="n">
        <f aca="false">DATA!G855</f>
        <v>47.07</v>
      </c>
      <c r="G855" s="19" t="n">
        <f aca="false">DATA!H855</f>
        <v>0.86</v>
      </c>
      <c r="H855" s="18" t="n">
        <f aca="false">DATA!E855</f>
        <v>12</v>
      </c>
      <c r="I855" s="20" t="n">
        <f aca="false">F855*E855</f>
        <v>141.21</v>
      </c>
      <c r="J855" s="20" t="n">
        <f aca="false">PARAMETER!$B$4*G855*SQRT(E855)</f>
        <v>2.45011424548875</v>
      </c>
      <c r="K855" s="20" t="n">
        <f aca="false">I855+J855</f>
        <v>143.660114245489</v>
      </c>
      <c r="L855" s="20" t="n">
        <f aca="false">K855+F855*H855</f>
        <v>708.500114245489</v>
      </c>
      <c r="M855" s="16" t="str">
        <f aca="false">IF(C855&lt;=K855,"REORDER",IF(C855&gt;L855,"OVERSTOCK","OK"))</f>
        <v>OK</v>
      </c>
      <c r="N855" s="16" t="str">
        <f aca="false">IF(C855&lt;=D855,"REORDER","OK")</f>
        <v>OK</v>
      </c>
      <c r="O855" s="18" t="n">
        <f aca="false">IF(D855&lt;I855,1,0)</f>
        <v>1</v>
      </c>
      <c r="P855" s="20" t="n">
        <f aca="false">C855/F855</f>
        <v>4.41895049925643</v>
      </c>
      <c r="Q855" s="19" t="n">
        <f aca="false">DATA!N855</f>
        <v>127.68</v>
      </c>
      <c r="R855" s="19" t="n">
        <f aca="false">DATA!O855</f>
        <v>1.67</v>
      </c>
      <c r="S855" s="17" t="n">
        <f aca="false">C855*Q855</f>
        <v>26557.44</v>
      </c>
      <c r="T855" s="19" t="n">
        <f aca="false">C855*R855</f>
        <v>347.36</v>
      </c>
      <c r="U855" s="20" t="n">
        <f aca="false">MAX(0,C855-L855)</f>
        <v>0</v>
      </c>
      <c r="V855" s="17" t="n">
        <f aca="false">U855*Q855</f>
        <v>0</v>
      </c>
      <c r="W855" s="19" t="n">
        <f aca="false">U855*R855</f>
        <v>0</v>
      </c>
      <c r="X855" s="20" t="n">
        <f aca="false">MAX(0,K855-C855)</f>
        <v>0</v>
      </c>
      <c r="Y855" s="17" t="n">
        <f aca="false">F855*PARAMETER!$B$5*Q855</f>
        <v>2193612.624</v>
      </c>
      <c r="Z855" s="21" t="n">
        <f aca="false">SUMIF($Y$2:$Y$3205,"&gt;="&amp;Y855)/SUM($Y$2:$Y$3205)</f>
        <v>0.273944205281679</v>
      </c>
      <c r="AA855" s="16" t="str">
        <f aca="false">IF(Z855&lt;=PARAMETER!$B$7,"A",IF(Z855&lt;=PARAMETER!$B$8,"B","C"))</f>
        <v>A</v>
      </c>
      <c r="AB855" s="22" t="n">
        <f aca="false">G855/F855</f>
        <v>0.0182706607180795</v>
      </c>
      <c r="AC855" s="16" t="str">
        <f aca="false">IF(AB855&lt;=PARAMETER!$B$9,"X",IF(AB855&lt;=PARAMETER!$B$10,"Y","Z"))</f>
        <v>X</v>
      </c>
      <c r="AD855" s="16" t="str">
        <f aca="false">AA855&amp;AC855</f>
        <v>AX</v>
      </c>
      <c r="AE855" s="22" t="n">
        <f aca="false">DATA!I855</f>
        <v>0.22</v>
      </c>
      <c r="AF855" s="18" t="n">
        <f aca="false">DATA!L855</f>
        <v>59</v>
      </c>
      <c r="AG855" s="16" t="str">
        <f aca="false">DATA!K855</f>
        <v>C</v>
      </c>
      <c r="AH855" s="18" t="n">
        <f aca="false">IF(AE855&gt;=PARAMETER!$B$12,1,0)</f>
        <v>0</v>
      </c>
      <c r="AI855" s="18" t="n">
        <f aca="false">IF(AF855&gt;=PARAMETER!$B$13,1,0)</f>
        <v>0</v>
      </c>
      <c r="AJ855" s="18" t="n">
        <f aca="false">IF(AND(AH855=1,AI855=1),1,0)</f>
        <v>0</v>
      </c>
    </row>
    <row r="856" customFormat="false" ht="15" hidden="false" customHeight="false" outlineLevel="0" collapsed="false">
      <c r="A856" s="16" t="str">
        <f aca="false">DATA!A856</f>
        <v>ITM10854</v>
      </c>
      <c r="B856" s="16" t="str">
        <f aca="false">DATA!B856</f>
        <v>Pharma</v>
      </c>
      <c r="C856" s="17" t="n">
        <f aca="false">DATA!C856</f>
        <v>266</v>
      </c>
      <c r="D856" s="17" t="n">
        <f aca="false">DATA!D856</f>
        <v>53</v>
      </c>
      <c r="E856" s="18" t="n">
        <f aca="false">DATA!F856</f>
        <v>9</v>
      </c>
      <c r="F856" s="19" t="n">
        <f aca="false">DATA!G856</f>
        <v>19.73</v>
      </c>
      <c r="G856" s="19" t="n">
        <f aca="false">DATA!H856</f>
        <v>5.18</v>
      </c>
      <c r="H856" s="18" t="n">
        <f aca="false">DATA!E856</f>
        <v>7</v>
      </c>
      <c r="I856" s="20" t="n">
        <f aca="false">F856*E856</f>
        <v>177.57</v>
      </c>
      <c r="J856" s="20" t="n">
        <f aca="false">PARAMETER!$B$4*G856*SQRT(E856)</f>
        <v>25.5610253628259</v>
      </c>
      <c r="K856" s="20" t="n">
        <f aca="false">I856+J856</f>
        <v>203.131025362826</v>
      </c>
      <c r="L856" s="20" t="n">
        <f aca="false">K856+F856*H856</f>
        <v>341.241025362826</v>
      </c>
      <c r="M856" s="16" t="str">
        <f aca="false">IF(C856&lt;=K856,"REORDER",IF(C856&gt;L856,"OVERSTOCK","OK"))</f>
        <v>OK</v>
      </c>
      <c r="N856" s="16" t="str">
        <f aca="false">IF(C856&lt;=D856,"REORDER","OK")</f>
        <v>OK</v>
      </c>
      <c r="O856" s="18" t="n">
        <f aca="false">IF(D856&lt;I856,1,0)</f>
        <v>1</v>
      </c>
      <c r="P856" s="20" t="n">
        <f aca="false">C856/F856</f>
        <v>13.4820070957932</v>
      </c>
      <c r="Q856" s="19" t="n">
        <f aca="false">DATA!N856</f>
        <v>50.51</v>
      </c>
      <c r="R856" s="19" t="n">
        <f aca="false">DATA!O856</f>
        <v>1.22</v>
      </c>
      <c r="S856" s="17" t="n">
        <f aca="false">C856*Q856</f>
        <v>13435.66</v>
      </c>
      <c r="T856" s="19" t="n">
        <f aca="false">C856*R856</f>
        <v>324.52</v>
      </c>
      <c r="U856" s="20" t="n">
        <f aca="false">MAX(0,C856-L856)</f>
        <v>0</v>
      </c>
      <c r="V856" s="17" t="n">
        <f aca="false">U856*Q856</f>
        <v>0</v>
      </c>
      <c r="W856" s="19" t="n">
        <f aca="false">U856*R856</f>
        <v>0</v>
      </c>
      <c r="X856" s="20" t="n">
        <f aca="false">MAX(0,K856-C856)</f>
        <v>0</v>
      </c>
      <c r="Y856" s="17" t="n">
        <f aca="false">F856*PARAMETER!$B$5*Q856</f>
        <v>363745.2395</v>
      </c>
      <c r="Z856" s="21" t="n">
        <f aca="false">SUMIF($Y$2:$Y$3205,"&gt;="&amp;Y856)/SUM($Y$2:$Y$3205)</f>
        <v>0.94447609276368</v>
      </c>
      <c r="AA856" s="16" t="str">
        <f aca="false">IF(Z856&lt;=PARAMETER!$B$7,"A",IF(Z856&lt;=PARAMETER!$B$8,"B","C"))</f>
        <v>B</v>
      </c>
      <c r="AB856" s="22" t="n">
        <f aca="false">G856/F856</f>
        <v>0.262544348707552</v>
      </c>
      <c r="AC856" s="16" t="str">
        <f aca="false">IF(AB856&lt;=PARAMETER!$B$9,"X",IF(AB856&lt;=PARAMETER!$B$10,"Y","Z"))</f>
        <v>Y</v>
      </c>
      <c r="AD856" s="16" t="str">
        <f aca="false">AA856&amp;AC856</f>
        <v>BY</v>
      </c>
      <c r="AE856" s="22" t="n">
        <f aca="false">DATA!I856</f>
        <v>0.62</v>
      </c>
      <c r="AF856" s="18" t="n">
        <f aca="false">DATA!L856</f>
        <v>57</v>
      </c>
      <c r="AG856" s="16" t="str">
        <f aca="false">DATA!K856</f>
        <v>B</v>
      </c>
      <c r="AH856" s="18" t="n">
        <f aca="false">IF(AE856&gt;=PARAMETER!$B$12,1,0)</f>
        <v>0</v>
      </c>
      <c r="AI856" s="18" t="n">
        <f aca="false">IF(AF856&gt;=PARAMETER!$B$13,1,0)</f>
        <v>0</v>
      </c>
      <c r="AJ856" s="18" t="n">
        <f aca="false">IF(AND(AH856=1,AI856=1),1,0)</f>
        <v>0</v>
      </c>
    </row>
    <row r="857" customFormat="false" ht="15" hidden="false" customHeight="false" outlineLevel="0" collapsed="false">
      <c r="A857" s="16" t="str">
        <f aca="false">DATA!A857</f>
        <v>ITM10855</v>
      </c>
      <c r="B857" s="16" t="str">
        <f aca="false">DATA!B857</f>
        <v>Pharma</v>
      </c>
      <c r="C857" s="17" t="n">
        <f aca="false">DATA!C857</f>
        <v>407</v>
      </c>
      <c r="D857" s="17" t="n">
        <f aca="false">DATA!D857</f>
        <v>36</v>
      </c>
      <c r="E857" s="18" t="n">
        <f aca="false">DATA!F857</f>
        <v>2</v>
      </c>
      <c r="F857" s="19" t="n">
        <f aca="false">DATA!G857</f>
        <v>22.9</v>
      </c>
      <c r="G857" s="19" t="n">
        <f aca="false">DATA!H857</f>
        <v>9.04</v>
      </c>
      <c r="H857" s="18" t="n">
        <f aca="false">DATA!E857</f>
        <v>4</v>
      </c>
      <c r="I857" s="20" t="n">
        <f aca="false">F857*E857</f>
        <v>45.8</v>
      </c>
      <c r="J857" s="20" t="n">
        <f aca="false">PARAMETER!$B$4*G857*SQRT(E857)</f>
        <v>21.0286157384743</v>
      </c>
      <c r="K857" s="20" t="n">
        <f aca="false">I857+J857</f>
        <v>66.8286157384742</v>
      </c>
      <c r="L857" s="20" t="n">
        <f aca="false">K857+F857*H857</f>
        <v>158.428615738474</v>
      </c>
      <c r="M857" s="16" t="str">
        <f aca="false">IF(C857&lt;=K857,"REORDER",IF(C857&gt;L857,"OVERSTOCK","OK"))</f>
        <v>OVERSTOCK</v>
      </c>
      <c r="N857" s="16" t="str">
        <f aca="false">IF(C857&lt;=D857,"REORDER","OK")</f>
        <v>OK</v>
      </c>
      <c r="O857" s="18" t="n">
        <f aca="false">IF(D857&lt;I857,1,0)</f>
        <v>1</v>
      </c>
      <c r="P857" s="20" t="n">
        <f aca="false">C857/F857</f>
        <v>17.7729257641921</v>
      </c>
      <c r="Q857" s="19" t="n">
        <f aca="false">DATA!N857</f>
        <v>186.87</v>
      </c>
      <c r="R857" s="19" t="n">
        <f aca="false">DATA!O857</f>
        <v>0.29</v>
      </c>
      <c r="S857" s="17" t="n">
        <f aca="false">C857*Q857</f>
        <v>76056.09</v>
      </c>
      <c r="T857" s="19" t="n">
        <f aca="false">C857*R857</f>
        <v>118.03</v>
      </c>
      <c r="U857" s="20" t="n">
        <f aca="false">MAX(0,C857-L857)</f>
        <v>248.571384261526</v>
      </c>
      <c r="V857" s="17" t="n">
        <f aca="false">U857*Q857</f>
        <v>46450.5345769513</v>
      </c>
      <c r="W857" s="19" t="n">
        <f aca="false">U857*R857</f>
        <v>72.0857014358425</v>
      </c>
      <c r="X857" s="20" t="n">
        <f aca="false">MAX(0,K857-C857)</f>
        <v>0</v>
      </c>
      <c r="Y857" s="17" t="n">
        <f aca="false">F857*PARAMETER!$B$5*Q857</f>
        <v>1561952.895</v>
      </c>
      <c r="Z857" s="21" t="n">
        <f aca="false">SUMIF($Y$2:$Y$3205,"&gt;="&amp;Y857)/SUM($Y$2:$Y$3205)</f>
        <v>0.498424538749842</v>
      </c>
      <c r="AA857" s="16" t="str">
        <f aca="false">IF(Z857&lt;=PARAMETER!$B$7,"A",IF(Z857&lt;=PARAMETER!$B$8,"B","C"))</f>
        <v>A</v>
      </c>
      <c r="AB857" s="22" t="n">
        <f aca="false">G857/F857</f>
        <v>0.394759825327511</v>
      </c>
      <c r="AC857" s="16" t="str">
        <f aca="false">IF(AB857&lt;=PARAMETER!$B$9,"X",IF(AB857&lt;=PARAMETER!$B$10,"Y","Z"))</f>
        <v>Y</v>
      </c>
      <c r="AD857" s="16" t="str">
        <f aca="false">AA857&amp;AC857</f>
        <v>AY</v>
      </c>
      <c r="AE857" s="22" t="n">
        <f aca="false">DATA!I857</f>
        <v>0.18</v>
      </c>
      <c r="AF857" s="18" t="n">
        <f aca="false">DATA!L857</f>
        <v>12</v>
      </c>
      <c r="AG857" s="16" t="str">
        <f aca="false">DATA!K857</f>
        <v>C</v>
      </c>
      <c r="AH857" s="18" t="n">
        <f aca="false">IF(AE857&gt;=PARAMETER!$B$12,1,0)</f>
        <v>0</v>
      </c>
      <c r="AI857" s="18" t="n">
        <f aca="false">IF(AF857&gt;=PARAMETER!$B$13,1,0)</f>
        <v>0</v>
      </c>
      <c r="AJ857" s="18" t="n">
        <f aca="false">IF(AND(AH857=1,AI857=1),1,0)</f>
        <v>0</v>
      </c>
    </row>
    <row r="858" customFormat="false" ht="15" hidden="false" customHeight="false" outlineLevel="0" collapsed="false">
      <c r="A858" s="16" t="str">
        <f aca="false">DATA!A858</f>
        <v>ITM10856</v>
      </c>
      <c r="B858" s="16" t="str">
        <f aca="false">DATA!B858</f>
        <v>Groceries</v>
      </c>
      <c r="C858" s="17" t="n">
        <f aca="false">DATA!C858</f>
        <v>235</v>
      </c>
      <c r="D858" s="17" t="n">
        <f aca="false">DATA!D858</f>
        <v>35</v>
      </c>
      <c r="E858" s="18" t="n">
        <f aca="false">DATA!F858</f>
        <v>6</v>
      </c>
      <c r="F858" s="19" t="n">
        <f aca="false">DATA!G858</f>
        <v>13.54</v>
      </c>
      <c r="G858" s="19" t="n">
        <f aca="false">DATA!H858</f>
        <v>2.31</v>
      </c>
      <c r="H858" s="18" t="n">
        <f aca="false">DATA!E858</f>
        <v>8</v>
      </c>
      <c r="I858" s="20" t="n">
        <f aca="false">F858*E858</f>
        <v>81.24</v>
      </c>
      <c r="J858" s="20" t="n">
        <f aca="false">PARAMETER!$B$4*G858*SQRT(E858)</f>
        <v>9.30711032234985</v>
      </c>
      <c r="K858" s="20" t="n">
        <f aca="false">I858+J858</f>
        <v>90.5471103223499</v>
      </c>
      <c r="L858" s="20" t="n">
        <f aca="false">K858+F858*H858</f>
        <v>198.86711032235</v>
      </c>
      <c r="M858" s="16" t="str">
        <f aca="false">IF(C858&lt;=K858,"REORDER",IF(C858&gt;L858,"OVERSTOCK","OK"))</f>
        <v>OVERSTOCK</v>
      </c>
      <c r="N858" s="16" t="str">
        <f aca="false">IF(C858&lt;=D858,"REORDER","OK")</f>
        <v>OK</v>
      </c>
      <c r="O858" s="18" t="n">
        <f aca="false">IF(D858&lt;I858,1,0)</f>
        <v>1</v>
      </c>
      <c r="P858" s="20" t="n">
        <f aca="false">C858/F858</f>
        <v>17.3559822747415</v>
      </c>
      <c r="Q858" s="19" t="n">
        <f aca="false">DATA!N858</f>
        <v>110.29</v>
      </c>
      <c r="R858" s="19" t="n">
        <f aca="false">DATA!O858</f>
        <v>0.72</v>
      </c>
      <c r="S858" s="17" t="n">
        <f aca="false">C858*Q858</f>
        <v>25918.15</v>
      </c>
      <c r="T858" s="19" t="n">
        <f aca="false">C858*R858</f>
        <v>169.2</v>
      </c>
      <c r="U858" s="20" t="n">
        <f aca="false">MAX(0,C858-L858)</f>
        <v>36.1328896776502</v>
      </c>
      <c r="V858" s="17" t="n">
        <f aca="false">U858*Q858</f>
        <v>3985.09640254804</v>
      </c>
      <c r="W858" s="19" t="n">
        <f aca="false">U858*R858</f>
        <v>26.0156805679081</v>
      </c>
      <c r="X858" s="20" t="n">
        <f aca="false">MAX(0,K858-C858)</f>
        <v>0</v>
      </c>
      <c r="Y858" s="17" t="n">
        <f aca="false">F858*PARAMETER!$B$5*Q858</f>
        <v>545064.209</v>
      </c>
      <c r="Z858" s="21" t="n">
        <f aca="false">SUMIF($Y$2:$Y$3205,"&gt;="&amp;Y858)/SUM($Y$2:$Y$3205)</f>
        <v>0.891989706358378</v>
      </c>
      <c r="AA858" s="16" t="str">
        <f aca="false">IF(Z858&lt;=PARAMETER!$B$7,"A",IF(Z858&lt;=PARAMETER!$B$8,"B","C"))</f>
        <v>B</v>
      </c>
      <c r="AB858" s="22" t="n">
        <f aca="false">G858/F858</f>
        <v>0.170605612998523</v>
      </c>
      <c r="AC858" s="16" t="str">
        <f aca="false">IF(AB858&lt;=PARAMETER!$B$9,"X",IF(AB858&lt;=PARAMETER!$B$10,"Y","Z"))</f>
        <v>X</v>
      </c>
      <c r="AD858" s="16" t="str">
        <f aca="false">AA858&amp;AC858</f>
        <v>BX</v>
      </c>
      <c r="AE858" s="22" t="n">
        <f aca="false">DATA!I858</f>
        <v>0.54</v>
      </c>
      <c r="AF858" s="18" t="n">
        <f aca="false">DATA!L858</f>
        <v>75</v>
      </c>
      <c r="AG858" s="16" t="str">
        <f aca="false">DATA!K858</f>
        <v>A</v>
      </c>
      <c r="AH858" s="18" t="n">
        <f aca="false">IF(AE858&gt;=PARAMETER!$B$12,1,0)</f>
        <v>0</v>
      </c>
      <c r="AI858" s="18" t="n">
        <f aca="false">IF(AF858&gt;=PARAMETER!$B$13,1,0)</f>
        <v>0</v>
      </c>
      <c r="AJ858" s="18" t="n">
        <f aca="false">IF(AND(AH858=1,AI858=1),1,0)</f>
        <v>0</v>
      </c>
    </row>
    <row r="859" customFormat="false" ht="15" hidden="false" customHeight="false" outlineLevel="0" collapsed="false">
      <c r="A859" s="16" t="str">
        <f aca="false">DATA!A859</f>
        <v>ITM10857</v>
      </c>
      <c r="B859" s="16" t="str">
        <f aca="false">DATA!B859</f>
        <v>Pharma</v>
      </c>
      <c r="C859" s="17" t="n">
        <f aca="false">DATA!C859</f>
        <v>334</v>
      </c>
      <c r="D859" s="17" t="n">
        <f aca="false">DATA!D859</f>
        <v>88</v>
      </c>
      <c r="E859" s="18" t="n">
        <f aca="false">DATA!F859</f>
        <v>2</v>
      </c>
      <c r="F859" s="19" t="n">
        <f aca="false">DATA!G859</f>
        <v>33.37</v>
      </c>
      <c r="G859" s="19" t="n">
        <f aca="false">DATA!H859</f>
        <v>9.83</v>
      </c>
      <c r="H859" s="18" t="n">
        <f aca="false">DATA!E859</f>
        <v>9</v>
      </c>
      <c r="I859" s="20" t="n">
        <f aca="false">F859*E859</f>
        <v>66.74</v>
      </c>
      <c r="J859" s="20" t="n">
        <f aca="false">PARAMETER!$B$4*G859*SQRT(E859)</f>
        <v>22.8662934412834</v>
      </c>
      <c r="K859" s="20" t="n">
        <f aca="false">I859+J859</f>
        <v>89.6062934412834</v>
      </c>
      <c r="L859" s="20" t="n">
        <f aca="false">K859+F859*H859</f>
        <v>389.936293441283</v>
      </c>
      <c r="M859" s="16" t="str">
        <f aca="false">IF(C859&lt;=K859,"REORDER",IF(C859&gt;L859,"OVERSTOCK","OK"))</f>
        <v>OK</v>
      </c>
      <c r="N859" s="16" t="str">
        <f aca="false">IF(C859&lt;=D859,"REORDER","OK")</f>
        <v>OK</v>
      </c>
      <c r="O859" s="18" t="n">
        <f aca="false">IF(D859&lt;I859,1,0)</f>
        <v>0</v>
      </c>
      <c r="P859" s="20" t="n">
        <f aca="false">C859/F859</f>
        <v>10.008990110878</v>
      </c>
      <c r="Q859" s="19" t="n">
        <f aca="false">DATA!N859</f>
        <v>146.79</v>
      </c>
      <c r="R859" s="19" t="n">
        <f aca="false">DATA!O859</f>
        <v>1.25</v>
      </c>
      <c r="S859" s="17" t="n">
        <f aca="false">C859*Q859</f>
        <v>49027.86</v>
      </c>
      <c r="T859" s="19" t="n">
        <f aca="false">C859*R859</f>
        <v>417.5</v>
      </c>
      <c r="U859" s="20" t="n">
        <f aca="false">MAX(0,C859-L859)</f>
        <v>0</v>
      </c>
      <c r="V859" s="17" t="n">
        <f aca="false">U859*Q859</f>
        <v>0</v>
      </c>
      <c r="W859" s="19" t="n">
        <f aca="false">U859*R859</f>
        <v>0</v>
      </c>
      <c r="X859" s="20" t="n">
        <f aca="false">MAX(0,K859-C859)</f>
        <v>0</v>
      </c>
      <c r="Y859" s="17" t="n">
        <f aca="false">F859*PARAMETER!$B$5*Q859</f>
        <v>1787909.5395</v>
      </c>
      <c r="Z859" s="21" t="n">
        <f aca="false">SUMIF($Y$2:$Y$3205,"&gt;="&amp;Y859)/SUM($Y$2:$Y$3205)</f>
        <v>0.419787861471323</v>
      </c>
      <c r="AA859" s="16" t="str">
        <f aca="false">IF(Z859&lt;=PARAMETER!$B$7,"A",IF(Z859&lt;=PARAMETER!$B$8,"B","C"))</f>
        <v>A</v>
      </c>
      <c r="AB859" s="22" t="n">
        <f aca="false">G859/F859</f>
        <v>0.294575966436919</v>
      </c>
      <c r="AC859" s="16" t="str">
        <f aca="false">IF(AB859&lt;=PARAMETER!$B$9,"X",IF(AB859&lt;=PARAMETER!$B$10,"Y","Z"))</f>
        <v>Y</v>
      </c>
      <c r="AD859" s="16" t="str">
        <f aca="false">AA859&amp;AC859</f>
        <v>AY</v>
      </c>
      <c r="AE859" s="22" t="n">
        <f aca="false">DATA!I859</f>
        <v>0.66</v>
      </c>
      <c r="AF859" s="18" t="n">
        <f aca="false">DATA!L859</f>
        <v>164</v>
      </c>
      <c r="AG859" s="16" t="str">
        <f aca="false">DATA!K859</f>
        <v>D</v>
      </c>
      <c r="AH859" s="18" t="n">
        <f aca="false">IF(AE859&gt;=PARAMETER!$B$12,1,0)</f>
        <v>0</v>
      </c>
      <c r="AI859" s="18" t="n">
        <f aca="false">IF(AF859&gt;=PARAMETER!$B$13,1,0)</f>
        <v>1</v>
      </c>
      <c r="AJ859" s="18" t="n">
        <f aca="false">IF(AND(AH859=1,AI859=1),1,0)</f>
        <v>0</v>
      </c>
    </row>
    <row r="860" customFormat="false" ht="15" hidden="false" customHeight="false" outlineLevel="0" collapsed="false">
      <c r="A860" s="16" t="str">
        <f aca="false">DATA!A860</f>
        <v>ITM10858</v>
      </c>
      <c r="B860" s="16" t="str">
        <f aca="false">DATA!B860</f>
        <v>Electronics</v>
      </c>
      <c r="C860" s="17" t="n">
        <f aca="false">DATA!C860</f>
        <v>432</v>
      </c>
      <c r="D860" s="17" t="n">
        <f aca="false">DATA!D860</f>
        <v>45</v>
      </c>
      <c r="E860" s="18" t="n">
        <f aca="false">DATA!F860</f>
        <v>7</v>
      </c>
      <c r="F860" s="19" t="n">
        <f aca="false">DATA!G860</f>
        <v>18.86</v>
      </c>
      <c r="G860" s="19" t="n">
        <f aca="false">DATA!H860</f>
        <v>8.17</v>
      </c>
      <c r="H860" s="18" t="n">
        <f aca="false">DATA!E860</f>
        <v>3</v>
      </c>
      <c r="I860" s="20" t="n">
        <f aca="false">F860*E860</f>
        <v>132.02</v>
      </c>
      <c r="J860" s="20" t="n">
        <f aca="false">PARAMETER!$B$4*G860*SQRT(E860)</f>
        <v>35.5548076389324</v>
      </c>
      <c r="K860" s="20" t="n">
        <f aca="false">I860+J860</f>
        <v>167.574807638932</v>
      </c>
      <c r="L860" s="20" t="n">
        <f aca="false">K860+F860*H860</f>
        <v>224.154807638932</v>
      </c>
      <c r="M860" s="16" t="str">
        <f aca="false">IF(C860&lt;=K860,"REORDER",IF(C860&gt;L860,"OVERSTOCK","OK"))</f>
        <v>OVERSTOCK</v>
      </c>
      <c r="N860" s="16" t="str">
        <f aca="false">IF(C860&lt;=D860,"REORDER","OK")</f>
        <v>OK</v>
      </c>
      <c r="O860" s="18" t="n">
        <f aca="false">IF(D860&lt;I860,1,0)</f>
        <v>1</v>
      </c>
      <c r="P860" s="20" t="n">
        <f aca="false">C860/F860</f>
        <v>22.9056203605514</v>
      </c>
      <c r="Q860" s="19" t="n">
        <f aca="false">DATA!N860</f>
        <v>179.2</v>
      </c>
      <c r="R860" s="19" t="n">
        <f aca="false">DATA!O860</f>
        <v>0.13</v>
      </c>
      <c r="S860" s="17" t="n">
        <f aca="false">C860*Q860</f>
        <v>77414.4</v>
      </c>
      <c r="T860" s="19" t="n">
        <f aca="false">C860*R860</f>
        <v>56.16</v>
      </c>
      <c r="U860" s="20" t="n">
        <f aca="false">MAX(0,C860-L860)</f>
        <v>207.845192361068</v>
      </c>
      <c r="V860" s="17" t="n">
        <f aca="false">U860*Q860</f>
        <v>37245.8584711033</v>
      </c>
      <c r="W860" s="19" t="n">
        <f aca="false">U860*R860</f>
        <v>27.0198750069388</v>
      </c>
      <c r="X860" s="20" t="n">
        <f aca="false">MAX(0,K860-C860)</f>
        <v>0</v>
      </c>
      <c r="Y860" s="17" t="n">
        <f aca="false">F860*PARAMETER!$B$5*Q860</f>
        <v>1233594.88</v>
      </c>
      <c r="Z860" s="21" t="n">
        <f aca="false">SUMIF($Y$2:$Y$3205,"&gt;="&amp;Y860)/SUM($Y$2:$Y$3205)</f>
        <v>0.630853601513081</v>
      </c>
      <c r="AA860" s="16" t="str">
        <f aca="false">IF(Z860&lt;=PARAMETER!$B$7,"A",IF(Z860&lt;=PARAMETER!$B$8,"B","C"))</f>
        <v>A</v>
      </c>
      <c r="AB860" s="22" t="n">
        <f aca="false">G860/F860</f>
        <v>0.433191940615058</v>
      </c>
      <c r="AC860" s="16" t="str">
        <f aca="false">IF(AB860&lt;=PARAMETER!$B$9,"X",IF(AB860&lt;=PARAMETER!$B$10,"Y","Z"))</f>
        <v>Y</v>
      </c>
      <c r="AD860" s="16" t="str">
        <f aca="false">AA860&amp;AC860</f>
        <v>AY</v>
      </c>
      <c r="AE860" s="22" t="n">
        <f aca="false">DATA!I860</f>
        <v>0.16</v>
      </c>
      <c r="AF860" s="18" t="n">
        <f aca="false">DATA!L860</f>
        <v>115</v>
      </c>
      <c r="AG860" s="16" t="str">
        <f aca="false">DATA!K860</f>
        <v>D</v>
      </c>
      <c r="AH860" s="18" t="n">
        <f aca="false">IF(AE860&gt;=PARAMETER!$B$12,1,0)</f>
        <v>0</v>
      </c>
      <c r="AI860" s="18" t="n">
        <f aca="false">IF(AF860&gt;=PARAMETER!$B$13,1,0)</f>
        <v>1</v>
      </c>
      <c r="AJ860" s="18" t="n">
        <f aca="false">IF(AND(AH860=1,AI860=1),1,0)</f>
        <v>0</v>
      </c>
    </row>
    <row r="861" customFormat="false" ht="15" hidden="false" customHeight="false" outlineLevel="0" collapsed="false">
      <c r="A861" s="16" t="str">
        <f aca="false">DATA!A861</f>
        <v>ITM10859</v>
      </c>
      <c r="B861" s="16" t="str">
        <f aca="false">DATA!B861</f>
        <v>Groceries</v>
      </c>
      <c r="C861" s="17" t="n">
        <f aca="false">DATA!C861</f>
        <v>358</v>
      </c>
      <c r="D861" s="17" t="n">
        <f aca="false">DATA!D861</f>
        <v>64</v>
      </c>
      <c r="E861" s="18" t="n">
        <f aca="false">DATA!F861</f>
        <v>6</v>
      </c>
      <c r="F861" s="19" t="n">
        <f aca="false">DATA!G861</f>
        <v>39.52</v>
      </c>
      <c r="G861" s="19" t="n">
        <f aca="false">DATA!H861</f>
        <v>7.24</v>
      </c>
      <c r="H861" s="18" t="n">
        <f aca="false">DATA!E861</f>
        <v>8</v>
      </c>
      <c r="I861" s="20" t="n">
        <f aca="false">F861*E861</f>
        <v>237.12</v>
      </c>
      <c r="J861" s="20" t="n">
        <f aca="false">PARAMETER!$B$4*G861*SQRT(E861)</f>
        <v>29.1703371142047</v>
      </c>
      <c r="K861" s="20" t="n">
        <f aca="false">I861+J861</f>
        <v>266.290337114205</v>
      </c>
      <c r="L861" s="20" t="n">
        <f aca="false">K861+F861*H861</f>
        <v>582.450337114205</v>
      </c>
      <c r="M861" s="16" t="str">
        <f aca="false">IF(C861&lt;=K861,"REORDER",IF(C861&gt;L861,"OVERSTOCK","OK"))</f>
        <v>OK</v>
      </c>
      <c r="N861" s="16" t="str">
        <f aca="false">IF(C861&lt;=D861,"REORDER","OK")</f>
        <v>OK</v>
      </c>
      <c r="O861" s="18" t="n">
        <f aca="false">IF(D861&lt;I861,1,0)</f>
        <v>1</v>
      </c>
      <c r="P861" s="20" t="n">
        <f aca="false">C861/F861</f>
        <v>9.0587044534413</v>
      </c>
      <c r="Q861" s="19" t="n">
        <f aca="false">DATA!N861</f>
        <v>198.07</v>
      </c>
      <c r="R861" s="19" t="n">
        <f aca="false">DATA!O861</f>
        <v>0.18</v>
      </c>
      <c r="S861" s="17" t="n">
        <f aca="false">C861*Q861</f>
        <v>70909.06</v>
      </c>
      <c r="T861" s="19" t="n">
        <f aca="false">C861*R861</f>
        <v>64.44</v>
      </c>
      <c r="U861" s="20" t="n">
        <f aca="false">MAX(0,C861-L861)</f>
        <v>0</v>
      </c>
      <c r="V861" s="17" t="n">
        <f aca="false">U861*Q861</f>
        <v>0</v>
      </c>
      <c r="W861" s="19" t="n">
        <f aca="false">U861*R861</f>
        <v>0</v>
      </c>
      <c r="X861" s="20" t="n">
        <f aca="false">MAX(0,K861-C861)</f>
        <v>0</v>
      </c>
      <c r="Y861" s="17" t="n">
        <f aca="false">F861*PARAMETER!$B$5*Q861</f>
        <v>2857120.136</v>
      </c>
      <c r="Z861" s="21" t="n">
        <f aca="false">SUMIF($Y$2:$Y$3205,"&gt;="&amp;Y861)/SUM($Y$2:$Y$3205)</f>
        <v>0.099533746948179</v>
      </c>
      <c r="AA861" s="16" t="str">
        <f aca="false">IF(Z861&lt;=PARAMETER!$B$7,"A",IF(Z861&lt;=PARAMETER!$B$8,"B","C"))</f>
        <v>A</v>
      </c>
      <c r="AB861" s="22" t="n">
        <f aca="false">G861/F861</f>
        <v>0.183198380566802</v>
      </c>
      <c r="AC861" s="16" t="str">
        <f aca="false">IF(AB861&lt;=PARAMETER!$B$9,"X",IF(AB861&lt;=PARAMETER!$B$10,"Y","Z"))</f>
        <v>X</v>
      </c>
      <c r="AD861" s="16" t="str">
        <f aca="false">AA861&amp;AC861</f>
        <v>AX</v>
      </c>
      <c r="AE861" s="22" t="n">
        <f aca="false">DATA!I861</f>
        <v>0.29</v>
      </c>
      <c r="AF861" s="18" t="n">
        <f aca="false">DATA!L861</f>
        <v>120</v>
      </c>
      <c r="AG861" s="16" t="str">
        <f aca="false">DATA!K861</f>
        <v>B</v>
      </c>
      <c r="AH861" s="18" t="n">
        <f aca="false">IF(AE861&gt;=PARAMETER!$B$12,1,0)</f>
        <v>0</v>
      </c>
      <c r="AI861" s="18" t="n">
        <f aca="false">IF(AF861&gt;=PARAMETER!$B$13,1,0)</f>
        <v>1</v>
      </c>
      <c r="AJ861" s="18" t="n">
        <f aca="false">IF(AND(AH861=1,AI861=1),1,0)</f>
        <v>0</v>
      </c>
    </row>
    <row r="862" customFormat="false" ht="15" hidden="false" customHeight="false" outlineLevel="0" collapsed="false">
      <c r="A862" s="16" t="str">
        <f aca="false">DATA!A862</f>
        <v>ITM10860</v>
      </c>
      <c r="B862" s="16" t="str">
        <f aca="false">DATA!B862</f>
        <v>Electronics</v>
      </c>
      <c r="C862" s="17" t="n">
        <f aca="false">DATA!C862</f>
        <v>409</v>
      </c>
      <c r="D862" s="17" t="n">
        <f aca="false">DATA!D862</f>
        <v>73</v>
      </c>
      <c r="E862" s="18" t="n">
        <f aca="false">DATA!F862</f>
        <v>2</v>
      </c>
      <c r="F862" s="19" t="n">
        <f aca="false">DATA!G862</f>
        <v>6.96</v>
      </c>
      <c r="G862" s="19" t="n">
        <f aca="false">DATA!H862</f>
        <v>6.93</v>
      </c>
      <c r="H862" s="18" t="n">
        <f aca="false">DATA!E862</f>
        <v>10</v>
      </c>
      <c r="I862" s="20" t="n">
        <f aca="false">F862*E862</f>
        <v>13.92</v>
      </c>
      <c r="J862" s="20" t="n">
        <f aca="false">PARAMETER!$B$4*G862*SQRT(E862)</f>
        <v>16.1203879499587</v>
      </c>
      <c r="K862" s="20" t="n">
        <f aca="false">I862+J862</f>
        <v>30.0403879499587</v>
      </c>
      <c r="L862" s="20" t="n">
        <f aca="false">K862+F862*H862</f>
        <v>99.6403879499587</v>
      </c>
      <c r="M862" s="16" t="str">
        <f aca="false">IF(C862&lt;=K862,"REORDER",IF(C862&gt;L862,"OVERSTOCK","OK"))</f>
        <v>OVERSTOCK</v>
      </c>
      <c r="N862" s="16" t="str">
        <f aca="false">IF(C862&lt;=D862,"REORDER","OK")</f>
        <v>OK</v>
      </c>
      <c r="O862" s="18" t="n">
        <f aca="false">IF(D862&lt;I862,1,0)</f>
        <v>0</v>
      </c>
      <c r="P862" s="20" t="n">
        <f aca="false">C862/F862</f>
        <v>58.764367816092</v>
      </c>
      <c r="Q862" s="19" t="n">
        <f aca="false">DATA!N862</f>
        <v>106.15</v>
      </c>
      <c r="R862" s="19" t="n">
        <f aca="false">DATA!O862</f>
        <v>1.39</v>
      </c>
      <c r="S862" s="17" t="n">
        <f aca="false">C862*Q862</f>
        <v>43415.35</v>
      </c>
      <c r="T862" s="19" t="n">
        <f aca="false">C862*R862</f>
        <v>568.51</v>
      </c>
      <c r="U862" s="20" t="n">
        <f aca="false">MAX(0,C862-L862)</f>
        <v>309.359612050041</v>
      </c>
      <c r="V862" s="17" t="n">
        <f aca="false">U862*Q862</f>
        <v>32838.5228191119</v>
      </c>
      <c r="W862" s="19" t="n">
        <f aca="false">U862*R862</f>
        <v>430.009860749557</v>
      </c>
      <c r="X862" s="20" t="n">
        <f aca="false">MAX(0,K862-C862)</f>
        <v>0</v>
      </c>
      <c r="Y862" s="17" t="n">
        <f aca="false">F862*PARAMETER!$B$5*Q862</f>
        <v>269663.46</v>
      </c>
      <c r="Z862" s="21" t="n">
        <f aca="false">SUMIF($Y$2:$Y$3205,"&gt;="&amp;Y862)/SUM($Y$2:$Y$3205)</f>
        <v>0.967406483396685</v>
      </c>
      <c r="AA862" s="16" t="str">
        <f aca="false">IF(Z862&lt;=PARAMETER!$B$7,"A",IF(Z862&lt;=PARAMETER!$B$8,"B","C"))</f>
        <v>C</v>
      </c>
      <c r="AB862" s="22" t="n">
        <f aca="false">G862/F862</f>
        <v>0.995689655172414</v>
      </c>
      <c r="AC862" s="16" t="str">
        <f aca="false">IF(AB862&lt;=PARAMETER!$B$9,"X",IF(AB862&lt;=PARAMETER!$B$10,"Y","Z"))</f>
        <v>Z</v>
      </c>
      <c r="AD862" s="16" t="str">
        <f aca="false">AA862&amp;AC862</f>
        <v>CZ</v>
      </c>
      <c r="AE862" s="22" t="n">
        <f aca="false">DATA!I862</f>
        <v>0.4</v>
      </c>
      <c r="AF862" s="18" t="n">
        <f aca="false">DATA!L862</f>
        <v>49</v>
      </c>
      <c r="AG862" s="16" t="str">
        <f aca="false">DATA!K862</f>
        <v>B</v>
      </c>
      <c r="AH862" s="18" t="n">
        <f aca="false">IF(AE862&gt;=PARAMETER!$B$12,1,0)</f>
        <v>0</v>
      </c>
      <c r="AI862" s="18" t="n">
        <f aca="false">IF(AF862&gt;=PARAMETER!$B$13,1,0)</f>
        <v>0</v>
      </c>
      <c r="AJ862" s="18" t="n">
        <f aca="false">IF(AND(AH862=1,AI862=1),1,0)</f>
        <v>0</v>
      </c>
    </row>
    <row r="863" customFormat="false" ht="15" hidden="false" customHeight="false" outlineLevel="0" collapsed="false">
      <c r="A863" s="16" t="str">
        <f aca="false">DATA!A863</f>
        <v>ITM10861</v>
      </c>
      <c r="B863" s="16" t="str">
        <f aca="false">DATA!B863</f>
        <v>Apparel</v>
      </c>
      <c r="C863" s="17" t="n">
        <f aca="false">DATA!C863</f>
        <v>396</v>
      </c>
      <c r="D863" s="17" t="n">
        <f aca="false">DATA!D863</f>
        <v>66</v>
      </c>
      <c r="E863" s="18" t="n">
        <f aca="false">DATA!F863</f>
        <v>6</v>
      </c>
      <c r="F863" s="19" t="n">
        <f aca="false">DATA!G863</f>
        <v>6.7</v>
      </c>
      <c r="G863" s="19" t="n">
        <f aca="false">DATA!H863</f>
        <v>6.08</v>
      </c>
      <c r="H863" s="18" t="n">
        <f aca="false">DATA!E863</f>
        <v>14</v>
      </c>
      <c r="I863" s="20" t="n">
        <f aca="false">F863*E863</f>
        <v>40.2</v>
      </c>
      <c r="J863" s="20" t="n">
        <f aca="false">PARAMETER!$B$4*G863*SQRT(E863)</f>
        <v>24.4966366925918</v>
      </c>
      <c r="K863" s="20" t="n">
        <f aca="false">I863+J863</f>
        <v>64.6966366925918</v>
      </c>
      <c r="L863" s="20" t="n">
        <f aca="false">K863+F863*H863</f>
        <v>158.496636692592</v>
      </c>
      <c r="M863" s="16" t="str">
        <f aca="false">IF(C863&lt;=K863,"REORDER",IF(C863&gt;L863,"OVERSTOCK","OK"))</f>
        <v>OVERSTOCK</v>
      </c>
      <c r="N863" s="16" t="str">
        <f aca="false">IF(C863&lt;=D863,"REORDER","OK")</f>
        <v>OK</v>
      </c>
      <c r="O863" s="18" t="n">
        <f aca="false">IF(D863&lt;I863,1,0)</f>
        <v>0</v>
      </c>
      <c r="P863" s="20" t="n">
        <f aca="false">C863/F863</f>
        <v>59.1044776119403</v>
      </c>
      <c r="Q863" s="19" t="n">
        <f aca="false">DATA!N863</f>
        <v>163.53</v>
      </c>
      <c r="R863" s="19" t="n">
        <f aca="false">DATA!O863</f>
        <v>1.79</v>
      </c>
      <c r="S863" s="17" t="n">
        <f aca="false">C863*Q863</f>
        <v>64757.88</v>
      </c>
      <c r="T863" s="19" t="n">
        <f aca="false">C863*R863</f>
        <v>708.84</v>
      </c>
      <c r="U863" s="20" t="n">
        <f aca="false">MAX(0,C863-L863)</f>
        <v>237.503363307408</v>
      </c>
      <c r="V863" s="17" t="n">
        <f aca="false">U863*Q863</f>
        <v>38838.9250016605</v>
      </c>
      <c r="W863" s="19" t="n">
        <f aca="false">U863*R863</f>
        <v>425.131020320261</v>
      </c>
      <c r="X863" s="20" t="n">
        <f aca="false">MAX(0,K863-C863)</f>
        <v>0</v>
      </c>
      <c r="Y863" s="17" t="n">
        <f aca="false">F863*PARAMETER!$B$5*Q863</f>
        <v>399912.615</v>
      </c>
      <c r="Z863" s="21" t="n">
        <f aca="false">SUMIF($Y$2:$Y$3205,"&gt;="&amp;Y863)/SUM($Y$2:$Y$3205)</f>
        <v>0.935043215551253</v>
      </c>
      <c r="AA863" s="16" t="str">
        <f aca="false">IF(Z863&lt;=PARAMETER!$B$7,"A",IF(Z863&lt;=PARAMETER!$B$8,"B","C"))</f>
        <v>B</v>
      </c>
      <c r="AB863" s="22" t="n">
        <f aca="false">G863/F863</f>
        <v>0.907462686567164</v>
      </c>
      <c r="AC863" s="16" t="str">
        <f aca="false">IF(AB863&lt;=PARAMETER!$B$9,"X",IF(AB863&lt;=PARAMETER!$B$10,"Y","Z"))</f>
        <v>Z</v>
      </c>
      <c r="AD863" s="16" t="str">
        <f aca="false">AA863&amp;AC863</f>
        <v>BZ</v>
      </c>
      <c r="AE863" s="22" t="n">
        <f aca="false">DATA!I863</f>
        <v>0.43</v>
      </c>
      <c r="AF863" s="18" t="n">
        <f aca="false">DATA!L863</f>
        <v>134</v>
      </c>
      <c r="AG863" s="16" t="str">
        <f aca="false">DATA!K863</f>
        <v>B</v>
      </c>
      <c r="AH863" s="18" t="n">
        <f aca="false">IF(AE863&gt;=PARAMETER!$B$12,1,0)</f>
        <v>0</v>
      </c>
      <c r="AI863" s="18" t="n">
        <f aca="false">IF(AF863&gt;=PARAMETER!$B$13,1,0)</f>
        <v>1</v>
      </c>
      <c r="AJ863" s="18" t="n">
        <f aca="false">IF(AND(AH863=1,AI863=1),1,0)</f>
        <v>0</v>
      </c>
    </row>
    <row r="864" customFormat="false" ht="15" hidden="false" customHeight="false" outlineLevel="0" collapsed="false">
      <c r="A864" s="16" t="str">
        <f aca="false">DATA!A864</f>
        <v>ITM10862</v>
      </c>
      <c r="B864" s="16" t="str">
        <f aca="false">DATA!B864</f>
        <v>Groceries</v>
      </c>
      <c r="C864" s="17" t="n">
        <f aca="false">DATA!C864</f>
        <v>452</v>
      </c>
      <c r="D864" s="17" t="n">
        <f aca="false">DATA!D864</f>
        <v>78</v>
      </c>
      <c r="E864" s="18" t="n">
        <f aca="false">DATA!F864</f>
        <v>5</v>
      </c>
      <c r="F864" s="19" t="n">
        <f aca="false">DATA!G864</f>
        <v>11.02</v>
      </c>
      <c r="G864" s="19" t="n">
        <f aca="false">DATA!H864</f>
        <v>7.35</v>
      </c>
      <c r="H864" s="18" t="n">
        <f aca="false">DATA!E864</f>
        <v>7</v>
      </c>
      <c r="I864" s="20" t="n">
        <f aca="false">F864*E864</f>
        <v>55.1</v>
      </c>
      <c r="J864" s="20" t="n">
        <f aca="false">PARAMETER!$B$4*G864*SQRT(E864)</f>
        <v>27.0333332433192</v>
      </c>
      <c r="K864" s="20" t="n">
        <f aca="false">I864+J864</f>
        <v>82.1333332433192</v>
      </c>
      <c r="L864" s="20" t="n">
        <f aca="false">K864+F864*H864</f>
        <v>159.273333243319</v>
      </c>
      <c r="M864" s="16" t="str">
        <f aca="false">IF(C864&lt;=K864,"REORDER",IF(C864&gt;L864,"OVERSTOCK","OK"))</f>
        <v>OVERSTOCK</v>
      </c>
      <c r="N864" s="16" t="str">
        <f aca="false">IF(C864&lt;=D864,"REORDER","OK")</f>
        <v>OK</v>
      </c>
      <c r="O864" s="18" t="n">
        <f aca="false">IF(D864&lt;I864,1,0)</f>
        <v>0</v>
      </c>
      <c r="P864" s="20" t="n">
        <f aca="false">C864/F864</f>
        <v>41.016333938294</v>
      </c>
      <c r="Q864" s="19" t="n">
        <f aca="false">DATA!N864</f>
        <v>117.7</v>
      </c>
      <c r="R864" s="19" t="n">
        <f aca="false">DATA!O864</f>
        <v>1.72</v>
      </c>
      <c r="S864" s="17" t="n">
        <f aca="false">C864*Q864</f>
        <v>53200.4</v>
      </c>
      <c r="T864" s="19" t="n">
        <f aca="false">C864*R864</f>
        <v>777.44</v>
      </c>
      <c r="U864" s="20" t="n">
        <f aca="false">MAX(0,C864-L864)</f>
        <v>292.726666756681</v>
      </c>
      <c r="V864" s="17" t="n">
        <f aca="false">U864*Q864</f>
        <v>34453.9286772613</v>
      </c>
      <c r="W864" s="19" t="n">
        <f aca="false">U864*R864</f>
        <v>503.489866821491</v>
      </c>
      <c r="X864" s="20" t="n">
        <f aca="false">MAX(0,K864-C864)</f>
        <v>0</v>
      </c>
      <c r="Y864" s="17" t="n">
        <f aca="false">F864*PARAMETER!$B$5*Q864</f>
        <v>473424.71</v>
      </c>
      <c r="Z864" s="21" t="n">
        <f aca="false">SUMIF($Y$2:$Y$3205,"&gt;="&amp;Y864)/SUM($Y$2:$Y$3205)</f>
        <v>0.914467896414437</v>
      </c>
      <c r="AA864" s="16" t="str">
        <f aca="false">IF(Z864&lt;=PARAMETER!$B$7,"A",IF(Z864&lt;=PARAMETER!$B$8,"B","C"))</f>
        <v>B</v>
      </c>
      <c r="AB864" s="22" t="n">
        <f aca="false">G864/F864</f>
        <v>0.666969147005445</v>
      </c>
      <c r="AC864" s="16" t="str">
        <f aca="false">IF(AB864&lt;=PARAMETER!$B$9,"X",IF(AB864&lt;=PARAMETER!$B$10,"Y","Z"))</f>
        <v>Z</v>
      </c>
      <c r="AD864" s="16" t="str">
        <f aca="false">AA864&amp;AC864</f>
        <v>BZ</v>
      </c>
      <c r="AE864" s="22" t="n">
        <f aca="false">DATA!I864</f>
        <v>0.71</v>
      </c>
      <c r="AF864" s="18" t="n">
        <f aca="false">DATA!L864</f>
        <v>27</v>
      </c>
      <c r="AG864" s="16" t="str">
        <f aca="false">DATA!K864</f>
        <v>D</v>
      </c>
      <c r="AH864" s="18" t="n">
        <f aca="false">IF(AE864&gt;=PARAMETER!$B$12,1,0)</f>
        <v>0</v>
      </c>
      <c r="AI864" s="18" t="n">
        <f aca="false">IF(AF864&gt;=PARAMETER!$B$13,1,0)</f>
        <v>0</v>
      </c>
      <c r="AJ864" s="18" t="n">
        <f aca="false">IF(AND(AH864=1,AI864=1),1,0)</f>
        <v>0</v>
      </c>
    </row>
    <row r="865" customFormat="false" ht="15" hidden="false" customHeight="false" outlineLevel="0" collapsed="false">
      <c r="A865" s="16" t="str">
        <f aca="false">DATA!A865</f>
        <v>ITM10863</v>
      </c>
      <c r="B865" s="16" t="str">
        <f aca="false">DATA!B865</f>
        <v>Apparel</v>
      </c>
      <c r="C865" s="17" t="n">
        <f aca="false">DATA!C865</f>
        <v>187</v>
      </c>
      <c r="D865" s="17" t="n">
        <f aca="false">DATA!D865</f>
        <v>70</v>
      </c>
      <c r="E865" s="18" t="n">
        <f aca="false">DATA!F865</f>
        <v>8</v>
      </c>
      <c r="F865" s="19" t="n">
        <f aca="false">DATA!G865</f>
        <v>5.13</v>
      </c>
      <c r="G865" s="19" t="n">
        <f aca="false">DATA!H865</f>
        <v>4.51</v>
      </c>
      <c r="H865" s="18" t="n">
        <f aca="false">DATA!E865</f>
        <v>14</v>
      </c>
      <c r="I865" s="20" t="n">
        <f aca="false">F865*E865</f>
        <v>41.04</v>
      </c>
      <c r="J865" s="20" t="n">
        <f aca="false">PARAMETER!$B$4*G865*SQRT(E865)</f>
        <v>20.9820922523272</v>
      </c>
      <c r="K865" s="20" t="n">
        <f aca="false">I865+J865</f>
        <v>62.0220922523272</v>
      </c>
      <c r="L865" s="20" t="n">
        <f aca="false">K865+F865*H865</f>
        <v>133.842092252327</v>
      </c>
      <c r="M865" s="16" t="str">
        <f aca="false">IF(C865&lt;=K865,"REORDER",IF(C865&gt;L865,"OVERSTOCK","OK"))</f>
        <v>OVERSTOCK</v>
      </c>
      <c r="N865" s="16" t="str">
        <f aca="false">IF(C865&lt;=D865,"REORDER","OK")</f>
        <v>OK</v>
      </c>
      <c r="O865" s="18" t="n">
        <f aca="false">IF(D865&lt;I865,1,0)</f>
        <v>0</v>
      </c>
      <c r="P865" s="20" t="n">
        <f aca="false">C865/F865</f>
        <v>36.4522417153996</v>
      </c>
      <c r="Q865" s="19" t="n">
        <f aca="false">DATA!N865</f>
        <v>102.43</v>
      </c>
      <c r="R865" s="19" t="n">
        <f aca="false">DATA!O865</f>
        <v>0.42</v>
      </c>
      <c r="S865" s="17" t="n">
        <f aca="false">C865*Q865</f>
        <v>19154.41</v>
      </c>
      <c r="T865" s="19" t="n">
        <f aca="false">C865*R865</f>
        <v>78.54</v>
      </c>
      <c r="U865" s="20" t="n">
        <f aca="false">MAX(0,C865-L865)</f>
        <v>53.1579077476728</v>
      </c>
      <c r="V865" s="17" t="n">
        <f aca="false">U865*Q865</f>
        <v>5444.96449059413</v>
      </c>
      <c r="W865" s="19" t="n">
        <f aca="false">U865*R865</f>
        <v>22.3263212540226</v>
      </c>
      <c r="X865" s="20" t="n">
        <f aca="false">MAX(0,K865-C865)</f>
        <v>0</v>
      </c>
      <c r="Y865" s="17" t="n">
        <f aca="false">F865*PARAMETER!$B$5*Q865</f>
        <v>191795.0535</v>
      </c>
      <c r="Z865" s="21" t="n">
        <f aca="false">SUMIF($Y$2:$Y$3205,"&gt;="&amp;Y865)/SUM($Y$2:$Y$3205)</f>
        <v>0.984025380854137</v>
      </c>
      <c r="AA865" s="16" t="str">
        <f aca="false">IF(Z865&lt;=PARAMETER!$B$7,"A",IF(Z865&lt;=PARAMETER!$B$8,"B","C"))</f>
        <v>C</v>
      </c>
      <c r="AB865" s="22" t="n">
        <f aca="false">G865/F865</f>
        <v>0.879142300194932</v>
      </c>
      <c r="AC865" s="16" t="str">
        <f aca="false">IF(AB865&lt;=PARAMETER!$B$9,"X",IF(AB865&lt;=PARAMETER!$B$10,"Y","Z"))</f>
        <v>Z</v>
      </c>
      <c r="AD865" s="16" t="str">
        <f aca="false">AA865&amp;AC865</f>
        <v>CZ</v>
      </c>
      <c r="AE865" s="22" t="n">
        <f aca="false">DATA!I865</f>
        <v>0.58</v>
      </c>
      <c r="AF865" s="18" t="n">
        <f aca="false">DATA!L865</f>
        <v>164</v>
      </c>
      <c r="AG865" s="16" t="str">
        <f aca="false">DATA!K865</f>
        <v>C</v>
      </c>
      <c r="AH865" s="18" t="n">
        <f aca="false">IF(AE865&gt;=PARAMETER!$B$12,1,0)</f>
        <v>0</v>
      </c>
      <c r="AI865" s="18" t="n">
        <f aca="false">IF(AF865&gt;=PARAMETER!$B$13,1,0)</f>
        <v>1</v>
      </c>
      <c r="AJ865" s="18" t="n">
        <f aca="false">IF(AND(AH865=1,AI865=1),1,0)</f>
        <v>0</v>
      </c>
    </row>
    <row r="866" customFormat="false" ht="15" hidden="false" customHeight="false" outlineLevel="0" collapsed="false">
      <c r="A866" s="16" t="str">
        <f aca="false">DATA!A866</f>
        <v>ITM10864</v>
      </c>
      <c r="B866" s="16" t="str">
        <f aca="false">DATA!B866</f>
        <v>Groceries</v>
      </c>
      <c r="C866" s="17" t="n">
        <f aca="false">DATA!C866</f>
        <v>358</v>
      </c>
      <c r="D866" s="17" t="n">
        <f aca="false">DATA!D866</f>
        <v>11</v>
      </c>
      <c r="E866" s="18" t="n">
        <f aca="false">DATA!F866</f>
        <v>3</v>
      </c>
      <c r="F866" s="19" t="n">
        <f aca="false">DATA!G866</f>
        <v>31.38</v>
      </c>
      <c r="G866" s="19" t="n">
        <f aca="false">DATA!H866</f>
        <v>8.53</v>
      </c>
      <c r="H866" s="18" t="n">
        <f aca="false">DATA!E866</f>
        <v>9</v>
      </c>
      <c r="I866" s="20" t="n">
        <f aca="false">F866*E866</f>
        <v>94.14</v>
      </c>
      <c r="J866" s="20" t="n">
        <f aca="false">PARAMETER!$B$4*G866*SQRT(E866)</f>
        <v>24.3017145511849</v>
      </c>
      <c r="K866" s="20" t="n">
        <f aca="false">I866+J866</f>
        <v>118.441714551185</v>
      </c>
      <c r="L866" s="20" t="n">
        <f aca="false">K866+F866*H866</f>
        <v>400.861714551185</v>
      </c>
      <c r="M866" s="16" t="str">
        <f aca="false">IF(C866&lt;=K866,"REORDER",IF(C866&gt;L866,"OVERSTOCK","OK"))</f>
        <v>OK</v>
      </c>
      <c r="N866" s="16" t="str">
        <f aca="false">IF(C866&lt;=D866,"REORDER","OK")</f>
        <v>OK</v>
      </c>
      <c r="O866" s="18" t="n">
        <f aca="false">IF(D866&lt;I866,1,0)</f>
        <v>1</v>
      </c>
      <c r="P866" s="20" t="n">
        <f aca="false">C866/F866</f>
        <v>11.408540471638</v>
      </c>
      <c r="Q866" s="19" t="n">
        <f aca="false">DATA!N866</f>
        <v>112.17</v>
      </c>
      <c r="R866" s="19" t="n">
        <f aca="false">DATA!O866</f>
        <v>1.83</v>
      </c>
      <c r="S866" s="17" t="n">
        <f aca="false">C866*Q866</f>
        <v>40156.86</v>
      </c>
      <c r="T866" s="19" t="n">
        <f aca="false">C866*R866</f>
        <v>655.14</v>
      </c>
      <c r="U866" s="20" t="n">
        <f aca="false">MAX(0,C866-L866)</f>
        <v>0</v>
      </c>
      <c r="V866" s="17" t="n">
        <f aca="false">U866*Q866</f>
        <v>0</v>
      </c>
      <c r="W866" s="19" t="n">
        <f aca="false">U866*R866</f>
        <v>0</v>
      </c>
      <c r="X866" s="20" t="n">
        <f aca="false">MAX(0,K866-C866)</f>
        <v>0</v>
      </c>
      <c r="Y866" s="17" t="n">
        <f aca="false">F866*PARAMETER!$B$5*Q866</f>
        <v>1284761.529</v>
      </c>
      <c r="Z866" s="21" t="n">
        <f aca="false">SUMIF($Y$2:$Y$3205,"&gt;="&amp;Y866)/SUM($Y$2:$Y$3205)</f>
        <v>0.612346718532513</v>
      </c>
      <c r="AA866" s="16" t="str">
        <f aca="false">IF(Z866&lt;=PARAMETER!$B$7,"A",IF(Z866&lt;=PARAMETER!$B$8,"B","C"))</f>
        <v>A</v>
      </c>
      <c r="AB866" s="22" t="n">
        <f aca="false">G866/F866</f>
        <v>0.27182919056724</v>
      </c>
      <c r="AC866" s="16" t="str">
        <f aca="false">IF(AB866&lt;=PARAMETER!$B$9,"X",IF(AB866&lt;=PARAMETER!$B$10,"Y","Z"))</f>
        <v>Y</v>
      </c>
      <c r="AD866" s="16" t="str">
        <f aca="false">AA866&amp;AC866</f>
        <v>AY</v>
      </c>
      <c r="AE866" s="22" t="n">
        <f aca="false">DATA!I866</f>
        <v>0.44</v>
      </c>
      <c r="AF866" s="18" t="n">
        <f aca="false">DATA!L866</f>
        <v>148</v>
      </c>
      <c r="AG866" s="16" t="str">
        <f aca="false">DATA!K866</f>
        <v>A</v>
      </c>
      <c r="AH866" s="18" t="n">
        <f aca="false">IF(AE866&gt;=PARAMETER!$B$12,1,0)</f>
        <v>0</v>
      </c>
      <c r="AI866" s="18" t="n">
        <f aca="false">IF(AF866&gt;=PARAMETER!$B$13,1,0)</f>
        <v>1</v>
      </c>
      <c r="AJ866" s="18" t="n">
        <f aca="false">IF(AND(AH866=1,AI866=1),1,0)</f>
        <v>0</v>
      </c>
    </row>
    <row r="867" customFormat="false" ht="15" hidden="false" customHeight="false" outlineLevel="0" collapsed="false">
      <c r="A867" s="16" t="str">
        <f aca="false">DATA!A867</f>
        <v>ITM10865</v>
      </c>
      <c r="B867" s="16" t="str">
        <f aca="false">DATA!B867</f>
        <v>Automotive</v>
      </c>
      <c r="C867" s="17" t="n">
        <f aca="false">DATA!C867</f>
        <v>212</v>
      </c>
      <c r="D867" s="17" t="n">
        <f aca="false">DATA!D867</f>
        <v>64</v>
      </c>
      <c r="E867" s="18" t="n">
        <f aca="false">DATA!F867</f>
        <v>6</v>
      </c>
      <c r="F867" s="19" t="n">
        <f aca="false">DATA!G867</f>
        <v>8.22</v>
      </c>
      <c r="G867" s="19" t="n">
        <f aca="false">DATA!H867</f>
        <v>7.12</v>
      </c>
      <c r="H867" s="18" t="n">
        <f aca="false">DATA!E867</f>
        <v>12</v>
      </c>
      <c r="I867" s="20" t="n">
        <f aca="false">F867*E867</f>
        <v>49.32</v>
      </c>
      <c r="J867" s="20" t="n">
        <f aca="false">PARAMETER!$B$4*G867*SQRT(E867)</f>
        <v>28.686850863693</v>
      </c>
      <c r="K867" s="20" t="n">
        <f aca="false">I867+J867</f>
        <v>78.0068508636931</v>
      </c>
      <c r="L867" s="20" t="n">
        <f aca="false">K867+F867*H867</f>
        <v>176.646850863693</v>
      </c>
      <c r="M867" s="16" t="str">
        <f aca="false">IF(C867&lt;=K867,"REORDER",IF(C867&gt;L867,"OVERSTOCK","OK"))</f>
        <v>OVERSTOCK</v>
      </c>
      <c r="N867" s="16" t="str">
        <f aca="false">IF(C867&lt;=D867,"REORDER","OK")</f>
        <v>OK</v>
      </c>
      <c r="O867" s="18" t="n">
        <f aca="false">IF(D867&lt;I867,1,0)</f>
        <v>0</v>
      </c>
      <c r="P867" s="20" t="n">
        <f aca="false">C867/F867</f>
        <v>25.7907542579075</v>
      </c>
      <c r="Q867" s="19" t="n">
        <f aca="false">DATA!N867</f>
        <v>102.01</v>
      </c>
      <c r="R867" s="19" t="n">
        <f aca="false">DATA!O867</f>
        <v>1.42</v>
      </c>
      <c r="S867" s="17" t="n">
        <f aca="false">C867*Q867</f>
        <v>21626.12</v>
      </c>
      <c r="T867" s="19" t="n">
        <f aca="false">C867*R867</f>
        <v>301.04</v>
      </c>
      <c r="U867" s="20" t="n">
        <f aca="false">MAX(0,C867-L867)</f>
        <v>35.3531491363069</v>
      </c>
      <c r="V867" s="17" t="n">
        <f aca="false">U867*Q867</f>
        <v>3606.37474339467</v>
      </c>
      <c r="W867" s="19" t="n">
        <f aca="false">U867*R867</f>
        <v>50.2014717735559</v>
      </c>
      <c r="X867" s="20" t="n">
        <f aca="false">MAX(0,K867-C867)</f>
        <v>0</v>
      </c>
      <c r="Y867" s="17" t="n">
        <f aca="false">F867*PARAMETER!$B$5*Q867</f>
        <v>306060.603</v>
      </c>
      <c r="Z867" s="21" t="n">
        <f aca="false">SUMIF($Y$2:$Y$3205,"&gt;="&amp;Y867)/SUM($Y$2:$Y$3205)</f>
        <v>0.959061416782638</v>
      </c>
      <c r="AA867" s="16" t="str">
        <f aca="false">IF(Z867&lt;=PARAMETER!$B$7,"A",IF(Z867&lt;=PARAMETER!$B$8,"B","C"))</f>
        <v>C</v>
      </c>
      <c r="AB867" s="22" t="n">
        <f aca="false">G867/F867</f>
        <v>0.8661800486618</v>
      </c>
      <c r="AC867" s="16" t="str">
        <f aca="false">IF(AB867&lt;=PARAMETER!$B$9,"X",IF(AB867&lt;=PARAMETER!$B$10,"Y","Z"))</f>
        <v>Z</v>
      </c>
      <c r="AD867" s="16" t="str">
        <f aca="false">AA867&amp;AC867</f>
        <v>CZ</v>
      </c>
      <c r="AE867" s="22" t="n">
        <f aca="false">DATA!I867</f>
        <v>0.51</v>
      </c>
      <c r="AF867" s="18" t="n">
        <f aca="false">DATA!L867</f>
        <v>176</v>
      </c>
      <c r="AG867" s="16" t="str">
        <f aca="false">DATA!K867</f>
        <v>A</v>
      </c>
      <c r="AH867" s="18" t="n">
        <f aca="false">IF(AE867&gt;=PARAMETER!$B$12,1,0)</f>
        <v>0</v>
      </c>
      <c r="AI867" s="18" t="n">
        <f aca="false">IF(AF867&gt;=PARAMETER!$B$13,1,0)</f>
        <v>1</v>
      </c>
      <c r="AJ867" s="18" t="n">
        <f aca="false">IF(AND(AH867=1,AI867=1),1,0)</f>
        <v>0</v>
      </c>
    </row>
    <row r="868" customFormat="false" ht="15" hidden="false" customHeight="false" outlineLevel="0" collapsed="false">
      <c r="A868" s="16" t="str">
        <f aca="false">DATA!A868</f>
        <v>ITM10866</v>
      </c>
      <c r="B868" s="16" t="str">
        <f aca="false">DATA!B868</f>
        <v>Pharma</v>
      </c>
      <c r="C868" s="17" t="n">
        <f aca="false">DATA!C868</f>
        <v>472</v>
      </c>
      <c r="D868" s="17" t="n">
        <f aca="false">DATA!D868</f>
        <v>89</v>
      </c>
      <c r="E868" s="18" t="n">
        <f aca="false">DATA!F868</f>
        <v>5</v>
      </c>
      <c r="F868" s="19" t="n">
        <f aca="false">DATA!G868</f>
        <v>8.84</v>
      </c>
      <c r="G868" s="19" t="n">
        <f aca="false">DATA!H868</f>
        <v>7.83</v>
      </c>
      <c r="H868" s="18" t="n">
        <f aca="false">DATA!E868</f>
        <v>8</v>
      </c>
      <c r="I868" s="20" t="n">
        <f aca="false">F868*E868</f>
        <v>44.2</v>
      </c>
      <c r="J868" s="20" t="n">
        <f aca="false">PARAMETER!$B$4*G868*SQRT(E868)</f>
        <v>28.7987754143115</v>
      </c>
      <c r="K868" s="20" t="n">
        <f aca="false">I868+J868</f>
        <v>72.9987754143115</v>
      </c>
      <c r="L868" s="20" t="n">
        <f aca="false">K868+F868*H868</f>
        <v>143.718775414311</v>
      </c>
      <c r="M868" s="16" t="str">
        <f aca="false">IF(C868&lt;=K868,"REORDER",IF(C868&gt;L868,"OVERSTOCK","OK"))</f>
        <v>OVERSTOCK</v>
      </c>
      <c r="N868" s="16" t="str">
        <f aca="false">IF(C868&lt;=D868,"REORDER","OK")</f>
        <v>OK</v>
      </c>
      <c r="O868" s="18" t="n">
        <f aca="false">IF(D868&lt;I868,1,0)</f>
        <v>0</v>
      </c>
      <c r="P868" s="20" t="n">
        <f aca="false">C868/F868</f>
        <v>53.393665158371</v>
      </c>
      <c r="Q868" s="19" t="n">
        <f aca="false">DATA!N868</f>
        <v>90</v>
      </c>
      <c r="R868" s="19" t="n">
        <f aca="false">DATA!O868</f>
        <v>1.46</v>
      </c>
      <c r="S868" s="17" t="n">
        <f aca="false">C868*Q868</f>
        <v>42480</v>
      </c>
      <c r="T868" s="19" t="n">
        <f aca="false">C868*R868</f>
        <v>689.12</v>
      </c>
      <c r="U868" s="20" t="n">
        <f aca="false">MAX(0,C868-L868)</f>
        <v>328.281224585689</v>
      </c>
      <c r="V868" s="17" t="n">
        <f aca="false">U868*Q868</f>
        <v>29545.310212712</v>
      </c>
      <c r="W868" s="19" t="n">
        <f aca="false">U868*R868</f>
        <v>479.290587895105</v>
      </c>
      <c r="X868" s="20" t="n">
        <f aca="false">MAX(0,K868-C868)</f>
        <v>0</v>
      </c>
      <c r="Y868" s="17" t="n">
        <f aca="false">F868*PARAMETER!$B$5*Q868</f>
        <v>290394</v>
      </c>
      <c r="Z868" s="21" t="n">
        <f aca="false">SUMIF($Y$2:$Y$3205,"&gt;="&amp;Y868)/SUM($Y$2:$Y$3205)</f>
        <v>0.962202896039689</v>
      </c>
      <c r="AA868" s="16" t="str">
        <f aca="false">IF(Z868&lt;=PARAMETER!$B$7,"A",IF(Z868&lt;=PARAMETER!$B$8,"B","C"))</f>
        <v>C</v>
      </c>
      <c r="AB868" s="22" t="n">
        <f aca="false">G868/F868</f>
        <v>0.885746606334842</v>
      </c>
      <c r="AC868" s="16" t="str">
        <f aca="false">IF(AB868&lt;=PARAMETER!$B$9,"X",IF(AB868&lt;=PARAMETER!$B$10,"Y","Z"))</f>
        <v>Z</v>
      </c>
      <c r="AD868" s="16" t="str">
        <f aca="false">AA868&amp;AC868</f>
        <v>CZ</v>
      </c>
      <c r="AE868" s="22" t="n">
        <f aca="false">DATA!I868</f>
        <v>0.11</v>
      </c>
      <c r="AF868" s="18" t="n">
        <f aca="false">DATA!L868</f>
        <v>28</v>
      </c>
      <c r="AG868" s="16" t="str">
        <f aca="false">DATA!K868</f>
        <v>C</v>
      </c>
      <c r="AH868" s="18" t="n">
        <f aca="false">IF(AE868&gt;=PARAMETER!$B$12,1,0)</f>
        <v>0</v>
      </c>
      <c r="AI868" s="18" t="n">
        <f aca="false">IF(AF868&gt;=PARAMETER!$B$13,1,0)</f>
        <v>0</v>
      </c>
      <c r="AJ868" s="18" t="n">
        <f aca="false">IF(AND(AH868=1,AI868=1),1,0)</f>
        <v>0</v>
      </c>
    </row>
    <row r="869" customFormat="false" ht="15" hidden="false" customHeight="false" outlineLevel="0" collapsed="false">
      <c r="A869" s="16" t="str">
        <f aca="false">DATA!A869</f>
        <v>ITM10867</v>
      </c>
      <c r="B869" s="16" t="str">
        <f aca="false">DATA!B869</f>
        <v>Automotive</v>
      </c>
      <c r="C869" s="17" t="n">
        <f aca="false">DATA!C869</f>
        <v>302</v>
      </c>
      <c r="D869" s="17" t="n">
        <f aca="false">DATA!D869</f>
        <v>96</v>
      </c>
      <c r="E869" s="18" t="n">
        <f aca="false">DATA!F869</f>
        <v>8</v>
      </c>
      <c r="F869" s="19" t="n">
        <f aca="false">DATA!G869</f>
        <v>1.7</v>
      </c>
      <c r="G869" s="19" t="n">
        <f aca="false">DATA!H869</f>
        <v>8.03</v>
      </c>
      <c r="H869" s="18" t="n">
        <f aca="false">DATA!E869</f>
        <v>6</v>
      </c>
      <c r="I869" s="20" t="n">
        <f aca="false">F869*E869</f>
        <v>13.6</v>
      </c>
      <c r="J869" s="20" t="n">
        <f aca="false">PARAMETER!$B$4*G869*SQRT(E869)</f>
        <v>37.3583593760948</v>
      </c>
      <c r="K869" s="20" t="n">
        <f aca="false">I869+J869</f>
        <v>50.9583593760948</v>
      </c>
      <c r="L869" s="20" t="n">
        <f aca="false">K869+F869*H869</f>
        <v>61.1583593760948</v>
      </c>
      <c r="M869" s="16" t="str">
        <f aca="false">IF(C869&lt;=K869,"REORDER",IF(C869&gt;L869,"OVERSTOCK","OK"))</f>
        <v>OVERSTOCK</v>
      </c>
      <c r="N869" s="16" t="str">
        <f aca="false">IF(C869&lt;=D869,"REORDER","OK")</f>
        <v>OK</v>
      </c>
      <c r="O869" s="18" t="n">
        <f aca="false">IF(D869&lt;I869,1,0)</f>
        <v>0</v>
      </c>
      <c r="P869" s="20" t="n">
        <f aca="false">C869/F869</f>
        <v>177.647058823529</v>
      </c>
      <c r="Q869" s="19" t="n">
        <f aca="false">DATA!N869</f>
        <v>147.51</v>
      </c>
      <c r="R869" s="19" t="n">
        <f aca="false">DATA!O869</f>
        <v>0.68</v>
      </c>
      <c r="S869" s="17" t="n">
        <f aca="false">C869*Q869</f>
        <v>44548.02</v>
      </c>
      <c r="T869" s="19" t="n">
        <f aca="false">C869*R869</f>
        <v>205.36</v>
      </c>
      <c r="U869" s="20" t="n">
        <f aca="false">MAX(0,C869-L869)</f>
        <v>240.841640623905</v>
      </c>
      <c r="V869" s="17" t="n">
        <f aca="false">U869*Q869</f>
        <v>35526.5504084323</v>
      </c>
      <c r="W869" s="19" t="n">
        <f aca="false">U869*R869</f>
        <v>163.772315624256</v>
      </c>
      <c r="X869" s="20" t="n">
        <f aca="false">MAX(0,K869-C869)</f>
        <v>0</v>
      </c>
      <c r="Y869" s="17" t="n">
        <f aca="false">F869*PARAMETER!$B$5*Q869</f>
        <v>91529.955</v>
      </c>
      <c r="Z869" s="21" t="n">
        <f aca="false">SUMIF($Y$2:$Y$3205,"&gt;="&amp;Y869)/SUM($Y$2:$Y$3205)</f>
        <v>0.996905019302766</v>
      </c>
      <c r="AA869" s="16" t="str">
        <f aca="false">IF(Z869&lt;=PARAMETER!$B$7,"A",IF(Z869&lt;=PARAMETER!$B$8,"B","C"))</f>
        <v>C</v>
      </c>
      <c r="AB869" s="22" t="n">
        <f aca="false">G869/F869</f>
        <v>4.72352941176471</v>
      </c>
      <c r="AC869" s="16" t="str">
        <f aca="false">IF(AB869&lt;=PARAMETER!$B$9,"X",IF(AB869&lt;=PARAMETER!$B$10,"Y","Z"))</f>
        <v>Z</v>
      </c>
      <c r="AD869" s="16" t="str">
        <f aca="false">AA869&amp;AC869</f>
        <v>CZ</v>
      </c>
      <c r="AE869" s="22" t="n">
        <f aca="false">DATA!I869</f>
        <v>0.79</v>
      </c>
      <c r="AF869" s="18" t="n">
        <f aca="false">DATA!L869</f>
        <v>98</v>
      </c>
      <c r="AG869" s="16" t="str">
        <f aca="false">DATA!K869</f>
        <v>D</v>
      </c>
      <c r="AH869" s="18" t="n">
        <f aca="false">IF(AE869&gt;=PARAMETER!$B$12,1,0)</f>
        <v>1</v>
      </c>
      <c r="AI869" s="18" t="n">
        <f aca="false">IF(AF869&gt;=PARAMETER!$B$13,1,0)</f>
        <v>1</v>
      </c>
      <c r="AJ869" s="18" t="n">
        <f aca="false">IF(AND(AH869=1,AI869=1),1,0)</f>
        <v>1</v>
      </c>
    </row>
    <row r="870" customFormat="false" ht="15" hidden="false" customHeight="false" outlineLevel="0" collapsed="false">
      <c r="A870" s="16" t="str">
        <f aca="false">DATA!A870</f>
        <v>ITM10868</v>
      </c>
      <c r="B870" s="16" t="str">
        <f aca="false">DATA!B870</f>
        <v>Apparel</v>
      </c>
      <c r="C870" s="17" t="n">
        <f aca="false">DATA!C870</f>
        <v>355</v>
      </c>
      <c r="D870" s="17" t="n">
        <f aca="false">DATA!D870</f>
        <v>47</v>
      </c>
      <c r="E870" s="18" t="n">
        <f aca="false">DATA!F870</f>
        <v>8</v>
      </c>
      <c r="F870" s="19" t="n">
        <f aca="false">DATA!G870</f>
        <v>39.32</v>
      </c>
      <c r="G870" s="19" t="n">
        <f aca="false">DATA!H870</f>
        <v>1.37</v>
      </c>
      <c r="H870" s="18" t="n">
        <f aca="false">DATA!E870</f>
        <v>9</v>
      </c>
      <c r="I870" s="20" t="n">
        <f aca="false">F870*E870</f>
        <v>314.56</v>
      </c>
      <c r="J870" s="20" t="n">
        <f aca="false">PARAMETER!$B$4*G870*SQRT(E870)</f>
        <v>6.37371760214817</v>
      </c>
      <c r="K870" s="20" t="n">
        <f aca="false">I870+J870</f>
        <v>320.933717602148</v>
      </c>
      <c r="L870" s="20" t="n">
        <f aca="false">K870+F870*H870</f>
        <v>674.813717602148</v>
      </c>
      <c r="M870" s="16" t="str">
        <f aca="false">IF(C870&lt;=K870,"REORDER",IF(C870&gt;L870,"OVERSTOCK","OK"))</f>
        <v>OK</v>
      </c>
      <c r="N870" s="16" t="str">
        <f aca="false">IF(C870&lt;=D870,"REORDER","OK")</f>
        <v>OK</v>
      </c>
      <c r="O870" s="18" t="n">
        <f aca="false">IF(D870&lt;I870,1,0)</f>
        <v>1</v>
      </c>
      <c r="P870" s="20" t="n">
        <f aca="false">C870/F870</f>
        <v>9.02848423194303</v>
      </c>
      <c r="Q870" s="19" t="n">
        <f aca="false">DATA!N870</f>
        <v>57.44</v>
      </c>
      <c r="R870" s="19" t="n">
        <f aca="false">DATA!O870</f>
        <v>1.46</v>
      </c>
      <c r="S870" s="17" t="n">
        <f aca="false">C870*Q870</f>
        <v>20391.2</v>
      </c>
      <c r="T870" s="19" t="n">
        <f aca="false">C870*R870</f>
        <v>518.3</v>
      </c>
      <c r="U870" s="20" t="n">
        <f aca="false">MAX(0,C870-L870)</f>
        <v>0</v>
      </c>
      <c r="V870" s="17" t="n">
        <f aca="false">U870*Q870</f>
        <v>0</v>
      </c>
      <c r="W870" s="19" t="n">
        <f aca="false">U870*R870</f>
        <v>0</v>
      </c>
      <c r="X870" s="20" t="n">
        <f aca="false">MAX(0,K870-C870)</f>
        <v>0</v>
      </c>
      <c r="Y870" s="17" t="n">
        <f aca="false">F870*PARAMETER!$B$5*Q870</f>
        <v>824367.392</v>
      </c>
      <c r="Z870" s="21" t="n">
        <f aca="false">SUMIF($Y$2:$Y$3205,"&gt;="&amp;Y870)/SUM($Y$2:$Y$3205)</f>
        <v>0.803191614604242</v>
      </c>
      <c r="AA870" s="16" t="str">
        <f aca="false">IF(Z870&lt;=PARAMETER!$B$7,"A",IF(Z870&lt;=PARAMETER!$B$8,"B","C"))</f>
        <v>B</v>
      </c>
      <c r="AB870" s="22" t="n">
        <f aca="false">G870/F870</f>
        <v>0.0348423194303154</v>
      </c>
      <c r="AC870" s="16" t="str">
        <f aca="false">IF(AB870&lt;=PARAMETER!$B$9,"X",IF(AB870&lt;=PARAMETER!$B$10,"Y","Z"))</f>
        <v>X</v>
      </c>
      <c r="AD870" s="16" t="str">
        <f aca="false">AA870&amp;AC870</f>
        <v>BX</v>
      </c>
      <c r="AE870" s="22" t="n">
        <f aca="false">DATA!I870</f>
        <v>0.14</v>
      </c>
      <c r="AF870" s="18" t="n">
        <f aca="false">DATA!L870</f>
        <v>144</v>
      </c>
      <c r="AG870" s="16" t="str">
        <f aca="false">DATA!K870</f>
        <v>D</v>
      </c>
      <c r="AH870" s="18" t="n">
        <f aca="false">IF(AE870&gt;=PARAMETER!$B$12,1,0)</f>
        <v>0</v>
      </c>
      <c r="AI870" s="18" t="n">
        <f aca="false">IF(AF870&gt;=PARAMETER!$B$13,1,0)</f>
        <v>1</v>
      </c>
      <c r="AJ870" s="18" t="n">
        <f aca="false">IF(AND(AH870=1,AI870=1),1,0)</f>
        <v>0</v>
      </c>
    </row>
    <row r="871" customFormat="false" ht="15" hidden="false" customHeight="false" outlineLevel="0" collapsed="false">
      <c r="A871" s="16" t="str">
        <f aca="false">DATA!A871</f>
        <v>ITM10869</v>
      </c>
      <c r="B871" s="16" t="str">
        <f aca="false">DATA!B871</f>
        <v>Pharma</v>
      </c>
      <c r="C871" s="17" t="n">
        <f aca="false">DATA!C871</f>
        <v>409</v>
      </c>
      <c r="D871" s="17" t="n">
        <f aca="false">DATA!D871</f>
        <v>89</v>
      </c>
      <c r="E871" s="18" t="n">
        <f aca="false">DATA!F871</f>
        <v>4</v>
      </c>
      <c r="F871" s="19" t="n">
        <f aca="false">DATA!G871</f>
        <v>40.8</v>
      </c>
      <c r="G871" s="19" t="n">
        <f aca="false">DATA!H871</f>
        <v>1.03</v>
      </c>
      <c r="H871" s="18" t="n">
        <f aca="false">DATA!E871</f>
        <v>12</v>
      </c>
      <c r="I871" s="20" t="n">
        <f aca="false">F871*E871</f>
        <v>163.2</v>
      </c>
      <c r="J871" s="20" t="n">
        <f aca="false">PARAMETER!$B$4*G871*SQRT(E871)</f>
        <v>3.38839847152003</v>
      </c>
      <c r="K871" s="20" t="n">
        <f aca="false">I871+J871</f>
        <v>166.58839847152</v>
      </c>
      <c r="L871" s="20" t="n">
        <f aca="false">K871+F871*H871</f>
        <v>656.18839847152</v>
      </c>
      <c r="M871" s="16" t="str">
        <f aca="false">IF(C871&lt;=K871,"REORDER",IF(C871&gt;L871,"OVERSTOCK","OK"))</f>
        <v>OK</v>
      </c>
      <c r="N871" s="16" t="str">
        <f aca="false">IF(C871&lt;=D871,"REORDER","OK")</f>
        <v>OK</v>
      </c>
      <c r="O871" s="18" t="n">
        <f aca="false">IF(D871&lt;I871,1,0)</f>
        <v>1</v>
      </c>
      <c r="P871" s="20" t="n">
        <f aca="false">C871/F871</f>
        <v>10.0245098039216</v>
      </c>
      <c r="Q871" s="19" t="n">
        <f aca="false">DATA!N871</f>
        <v>127.11</v>
      </c>
      <c r="R871" s="19" t="n">
        <f aca="false">DATA!O871</f>
        <v>1.45</v>
      </c>
      <c r="S871" s="17" t="n">
        <f aca="false">C871*Q871</f>
        <v>51987.99</v>
      </c>
      <c r="T871" s="19" t="n">
        <f aca="false">C871*R871</f>
        <v>593.05</v>
      </c>
      <c r="U871" s="20" t="n">
        <f aca="false">MAX(0,C871-L871)</f>
        <v>0</v>
      </c>
      <c r="V871" s="17" t="n">
        <f aca="false">U871*Q871</f>
        <v>0</v>
      </c>
      <c r="W871" s="19" t="n">
        <f aca="false">U871*R871</f>
        <v>0</v>
      </c>
      <c r="X871" s="20" t="n">
        <f aca="false">MAX(0,K871-C871)</f>
        <v>0</v>
      </c>
      <c r="Y871" s="17" t="n">
        <f aca="false">F871*PARAMETER!$B$5*Q871</f>
        <v>1892922.12</v>
      </c>
      <c r="Z871" s="21" t="n">
        <f aca="false">SUMIF($Y$2:$Y$3205,"&gt;="&amp;Y871)/SUM($Y$2:$Y$3205)</f>
        <v>0.378688436605502</v>
      </c>
      <c r="AA871" s="16" t="str">
        <f aca="false">IF(Z871&lt;=PARAMETER!$B$7,"A",IF(Z871&lt;=PARAMETER!$B$8,"B","C"))</f>
        <v>A</v>
      </c>
      <c r="AB871" s="22" t="n">
        <f aca="false">G871/F871</f>
        <v>0.0252450980392157</v>
      </c>
      <c r="AC871" s="16" t="str">
        <f aca="false">IF(AB871&lt;=PARAMETER!$B$9,"X",IF(AB871&lt;=PARAMETER!$B$10,"Y","Z"))</f>
        <v>X</v>
      </c>
      <c r="AD871" s="16" t="str">
        <f aca="false">AA871&amp;AC871</f>
        <v>AX</v>
      </c>
      <c r="AE871" s="22" t="n">
        <f aca="false">DATA!I871</f>
        <v>0.85</v>
      </c>
      <c r="AF871" s="18" t="n">
        <f aca="false">DATA!L871</f>
        <v>66</v>
      </c>
      <c r="AG871" s="16" t="str">
        <f aca="false">DATA!K871</f>
        <v>A</v>
      </c>
      <c r="AH871" s="18" t="n">
        <f aca="false">IF(AE871&gt;=PARAMETER!$B$12,1,0)</f>
        <v>1</v>
      </c>
      <c r="AI871" s="18" t="n">
        <f aca="false">IF(AF871&gt;=PARAMETER!$B$13,1,0)</f>
        <v>0</v>
      </c>
      <c r="AJ871" s="18" t="n">
        <f aca="false">IF(AND(AH871=1,AI871=1),1,0)</f>
        <v>0</v>
      </c>
    </row>
    <row r="872" customFormat="false" ht="15" hidden="false" customHeight="false" outlineLevel="0" collapsed="false">
      <c r="A872" s="16" t="str">
        <f aca="false">DATA!A872</f>
        <v>ITM10870</v>
      </c>
      <c r="B872" s="16" t="str">
        <f aca="false">DATA!B872</f>
        <v>Groceries</v>
      </c>
      <c r="C872" s="17" t="n">
        <f aca="false">DATA!C872</f>
        <v>32</v>
      </c>
      <c r="D872" s="17" t="n">
        <f aca="false">DATA!D872</f>
        <v>87</v>
      </c>
      <c r="E872" s="18" t="n">
        <f aca="false">DATA!F872</f>
        <v>9</v>
      </c>
      <c r="F872" s="19" t="n">
        <f aca="false">DATA!G872</f>
        <v>8.94</v>
      </c>
      <c r="G872" s="19" t="n">
        <f aca="false">DATA!H872</f>
        <v>8.11</v>
      </c>
      <c r="H872" s="18" t="n">
        <f aca="false">DATA!E872</f>
        <v>11</v>
      </c>
      <c r="I872" s="20" t="n">
        <f aca="false">F872*E872</f>
        <v>80.46</v>
      </c>
      <c r="J872" s="20" t="n">
        <f aca="false">PARAMETER!$B$4*G872*SQRT(E872)</f>
        <v>40.0192887437293</v>
      </c>
      <c r="K872" s="20" t="n">
        <f aca="false">I872+J872</f>
        <v>120.479288743729</v>
      </c>
      <c r="L872" s="20" t="n">
        <f aca="false">K872+F872*H872</f>
        <v>218.819288743729</v>
      </c>
      <c r="M872" s="16" t="str">
        <f aca="false">IF(C872&lt;=K872,"REORDER",IF(C872&gt;L872,"OVERSTOCK","OK"))</f>
        <v>REORDER</v>
      </c>
      <c r="N872" s="16" t="str">
        <f aca="false">IF(C872&lt;=D872,"REORDER","OK")</f>
        <v>REORDER</v>
      </c>
      <c r="O872" s="18" t="n">
        <f aca="false">IF(D872&lt;I872,1,0)</f>
        <v>0</v>
      </c>
      <c r="P872" s="20" t="n">
        <f aca="false">C872/F872</f>
        <v>3.57941834451902</v>
      </c>
      <c r="Q872" s="19" t="n">
        <f aca="false">DATA!N872</f>
        <v>145.46</v>
      </c>
      <c r="R872" s="19" t="n">
        <f aca="false">DATA!O872</f>
        <v>1.23</v>
      </c>
      <c r="S872" s="17" t="n">
        <f aca="false">C872*Q872</f>
        <v>4654.72</v>
      </c>
      <c r="T872" s="19" t="n">
        <f aca="false">C872*R872</f>
        <v>39.36</v>
      </c>
      <c r="U872" s="20" t="n">
        <f aca="false">MAX(0,C872-L872)</f>
        <v>0</v>
      </c>
      <c r="V872" s="17" t="n">
        <f aca="false">U872*Q872</f>
        <v>0</v>
      </c>
      <c r="W872" s="19" t="n">
        <f aca="false">U872*R872</f>
        <v>0</v>
      </c>
      <c r="X872" s="20" t="n">
        <f aca="false">MAX(0,K872-C872)</f>
        <v>88.4792887437293</v>
      </c>
      <c r="Y872" s="17" t="n">
        <f aca="false">F872*PARAMETER!$B$5*Q872</f>
        <v>474650.526</v>
      </c>
      <c r="Z872" s="21" t="n">
        <f aca="false">SUMIF($Y$2:$Y$3205,"&gt;="&amp;Y872)/SUM($Y$2:$Y$3205)</f>
        <v>0.913863466998202</v>
      </c>
      <c r="AA872" s="16" t="str">
        <f aca="false">IF(Z872&lt;=PARAMETER!$B$7,"A",IF(Z872&lt;=PARAMETER!$B$8,"B","C"))</f>
        <v>B</v>
      </c>
      <c r="AB872" s="22" t="n">
        <f aca="false">G872/F872</f>
        <v>0.907158836689038</v>
      </c>
      <c r="AC872" s="16" t="str">
        <f aca="false">IF(AB872&lt;=PARAMETER!$B$9,"X",IF(AB872&lt;=PARAMETER!$B$10,"Y","Z"))</f>
        <v>Z</v>
      </c>
      <c r="AD872" s="16" t="str">
        <f aca="false">AA872&amp;AC872</f>
        <v>BZ</v>
      </c>
      <c r="AE872" s="22" t="n">
        <f aca="false">DATA!I872</f>
        <v>0.59</v>
      </c>
      <c r="AF872" s="18" t="n">
        <f aca="false">DATA!L872</f>
        <v>139</v>
      </c>
      <c r="AG872" s="16" t="str">
        <f aca="false">DATA!K872</f>
        <v>B</v>
      </c>
      <c r="AH872" s="18" t="n">
        <f aca="false">IF(AE872&gt;=PARAMETER!$B$12,1,0)</f>
        <v>0</v>
      </c>
      <c r="AI872" s="18" t="n">
        <f aca="false">IF(AF872&gt;=PARAMETER!$B$13,1,0)</f>
        <v>1</v>
      </c>
      <c r="AJ872" s="18" t="n">
        <f aca="false">IF(AND(AH872=1,AI872=1),1,0)</f>
        <v>0</v>
      </c>
    </row>
    <row r="873" customFormat="false" ht="15" hidden="false" customHeight="false" outlineLevel="0" collapsed="false">
      <c r="A873" s="16" t="str">
        <f aca="false">DATA!A873</f>
        <v>ITM10871</v>
      </c>
      <c r="B873" s="16" t="str">
        <f aca="false">DATA!B873</f>
        <v>Pharma</v>
      </c>
      <c r="C873" s="17" t="n">
        <f aca="false">DATA!C873</f>
        <v>259</v>
      </c>
      <c r="D873" s="17" t="n">
        <f aca="false">DATA!D873</f>
        <v>38</v>
      </c>
      <c r="E873" s="18" t="n">
        <f aca="false">DATA!F873</f>
        <v>2</v>
      </c>
      <c r="F873" s="19" t="n">
        <f aca="false">DATA!G873</f>
        <v>37.24</v>
      </c>
      <c r="G873" s="19" t="n">
        <f aca="false">DATA!H873</f>
        <v>2.96</v>
      </c>
      <c r="H873" s="18" t="n">
        <f aca="false">DATA!E873</f>
        <v>12</v>
      </c>
      <c r="I873" s="20" t="n">
        <f aca="false">F873*E873</f>
        <v>74.48</v>
      </c>
      <c r="J873" s="20" t="n">
        <f aca="false">PARAMETER!$B$4*G873*SQRT(E873)</f>
        <v>6.88547594976591</v>
      </c>
      <c r="K873" s="20" t="n">
        <f aca="false">I873+J873</f>
        <v>81.3654759497659</v>
      </c>
      <c r="L873" s="20" t="n">
        <f aca="false">K873+F873*H873</f>
        <v>528.245475949766</v>
      </c>
      <c r="M873" s="16" t="str">
        <f aca="false">IF(C873&lt;=K873,"REORDER",IF(C873&gt;L873,"OVERSTOCK","OK"))</f>
        <v>OK</v>
      </c>
      <c r="N873" s="16" t="str">
        <f aca="false">IF(C873&lt;=D873,"REORDER","OK")</f>
        <v>OK</v>
      </c>
      <c r="O873" s="18" t="n">
        <f aca="false">IF(D873&lt;I873,1,0)</f>
        <v>1</v>
      </c>
      <c r="P873" s="20" t="n">
        <f aca="false">C873/F873</f>
        <v>6.95488721804511</v>
      </c>
      <c r="Q873" s="19" t="n">
        <f aca="false">DATA!N873</f>
        <v>179.5</v>
      </c>
      <c r="R873" s="19" t="n">
        <f aca="false">DATA!O873</f>
        <v>0.78</v>
      </c>
      <c r="S873" s="17" t="n">
        <f aca="false">C873*Q873</f>
        <v>46490.5</v>
      </c>
      <c r="T873" s="19" t="n">
        <f aca="false">C873*R873</f>
        <v>202.02</v>
      </c>
      <c r="U873" s="20" t="n">
        <f aca="false">MAX(0,C873-L873)</f>
        <v>0</v>
      </c>
      <c r="V873" s="17" t="n">
        <f aca="false">U873*Q873</f>
        <v>0</v>
      </c>
      <c r="W873" s="19" t="n">
        <f aca="false">U873*R873</f>
        <v>0</v>
      </c>
      <c r="X873" s="20" t="n">
        <f aca="false">MAX(0,K873-C873)</f>
        <v>0</v>
      </c>
      <c r="Y873" s="17" t="n">
        <f aca="false">F873*PARAMETER!$B$5*Q873</f>
        <v>2439871.7</v>
      </c>
      <c r="Z873" s="21" t="n">
        <f aca="false">SUMIF($Y$2:$Y$3205,"&gt;="&amp;Y873)/SUM($Y$2:$Y$3205)</f>
        <v>0.206844677352017</v>
      </c>
      <c r="AA873" s="16" t="str">
        <f aca="false">IF(Z873&lt;=PARAMETER!$B$7,"A",IF(Z873&lt;=PARAMETER!$B$8,"B","C"))</f>
        <v>A</v>
      </c>
      <c r="AB873" s="22" t="n">
        <f aca="false">G873/F873</f>
        <v>0.079484425349087</v>
      </c>
      <c r="AC873" s="16" t="str">
        <f aca="false">IF(AB873&lt;=PARAMETER!$B$9,"X",IF(AB873&lt;=PARAMETER!$B$10,"Y","Z"))</f>
        <v>X</v>
      </c>
      <c r="AD873" s="16" t="str">
        <f aca="false">AA873&amp;AC873</f>
        <v>AX</v>
      </c>
      <c r="AE873" s="22" t="n">
        <f aca="false">DATA!I873</f>
        <v>0.58</v>
      </c>
      <c r="AF873" s="18" t="n">
        <f aca="false">DATA!L873</f>
        <v>47</v>
      </c>
      <c r="AG873" s="16" t="str">
        <f aca="false">DATA!K873</f>
        <v>B</v>
      </c>
      <c r="AH873" s="18" t="n">
        <f aca="false">IF(AE873&gt;=PARAMETER!$B$12,1,0)</f>
        <v>0</v>
      </c>
      <c r="AI873" s="18" t="n">
        <f aca="false">IF(AF873&gt;=PARAMETER!$B$13,1,0)</f>
        <v>0</v>
      </c>
      <c r="AJ873" s="18" t="n">
        <f aca="false">IF(AND(AH873=1,AI873=1),1,0)</f>
        <v>0</v>
      </c>
    </row>
    <row r="874" customFormat="false" ht="15" hidden="false" customHeight="false" outlineLevel="0" collapsed="false">
      <c r="A874" s="16" t="str">
        <f aca="false">DATA!A874</f>
        <v>ITM10872</v>
      </c>
      <c r="B874" s="16" t="str">
        <f aca="false">DATA!B874</f>
        <v>Electronics</v>
      </c>
      <c r="C874" s="17" t="n">
        <f aca="false">DATA!C874</f>
        <v>339</v>
      </c>
      <c r="D874" s="17" t="n">
        <f aca="false">DATA!D874</f>
        <v>35</v>
      </c>
      <c r="E874" s="18" t="n">
        <f aca="false">DATA!F874</f>
        <v>4</v>
      </c>
      <c r="F874" s="19" t="n">
        <f aca="false">DATA!G874</f>
        <v>22.24</v>
      </c>
      <c r="G874" s="19" t="n">
        <f aca="false">DATA!H874</f>
        <v>6.03</v>
      </c>
      <c r="H874" s="18" t="n">
        <f aca="false">DATA!E874</f>
        <v>12</v>
      </c>
      <c r="I874" s="20" t="n">
        <f aca="false">F874*E874</f>
        <v>88.96</v>
      </c>
      <c r="J874" s="20" t="n">
        <f aca="false">PARAMETER!$B$4*G874*SQRT(E874)</f>
        <v>19.8369347410347</v>
      </c>
      <c r="K874" s="20" t="n">
        <f aca="false">I874+J874</f>
        <v>108.796934741035</v>
      </c>
      <c r="L874" s="20" t="n">
        <f aca="false">K874+F874*H874</f>
        <v>375.676934741035</v>
      </c>
      <c r="M874" s="16" t="str">
        <f aca="false">IF(C874&lt;=K874,"REORDER",IF(C874&gt;L874,"OVERSTOCK","OK"))</f>
        <v>OK</v>
      </c>
      <c r="N874" s="16" t="str">
        <f aca="false">IF(C874&lt;=D874,"REORDER","OK")</f>
        <v>OK</v>
      </c>
      <c r="O874" s="18" t="n">
        <f aca="false">IF(D874&lt;I874,1,0)</f>
        <v>1</v>
      </c>
      <c r="P874" s="20" t="n">
        <f aca="false">C874/F874</f>
        <v>15.2428057553957</v>
      </c>
      <c r="Q874" s="19" t="n">
        <f aca="false">DATA!N874</f>
        <v>73.06</v>
      </c>
      <c r="R874" s="19" t="n">
        <f aca="false">DATA!O874</f>
        <v>1.64</v>
      </c>
      <c r="S874" s="17" t="n">
        <f aca="false">C874*Q874</f>
        <v>24767.34</v>
      </c>
      <c r="T874" s="19" t="n">
        <f aca="false">C874*R874</f>
        <v>555.96</v>
      </c>
      <c r="U874" s="20" t="n">
        <f aca="false">MAX(0,C874-L874)</f>
        <v>0</v>
      </c>
      <c r="V874" s="17" t="n">
        <f aca="false">U874*Q874</f>
        <v>0</v>
      </c>
      <c r="W874" s="19" t="n">
        <f aca="false">U874*R874</f>
        <v>0</v>
      </c>
      <c r="X874" s="20" t="n">
        <f aca="false">MAX(0,K874-C874)</f>
        <v>0</v>
      </c>
      <c r="Y874" s="17" t="n">
        <f aca="false">F874*PARAMETER!$B$5*Q874</f>
        <v>593071.856</v>
      </c>
      <c r="Z874" s="21" t="n">
        <f aca="false">SUMIF($Y$2:$Y$3205,"&gt;="&amp;Y874)/SUM($Y$2:$Y$3205)</f>
        <v>0.878205459147332</v>
      </c>
      <c r="AA874" s="16" t="str">
        <f aca="false">IF(Z874&lt;=PARAMETER!$B$7,"A",IF(Z874&lt;=PARAMETER!$B$8,"B","C"))</f>
        <v>B</v>
      </c>
      <c r="AB874" s="22" t="n">
        <f aca="false">G874/F874</f>
        <v>0.27113309352518</v>
      </c>
      <c r="AC874" s="16" t="str">
        <f aca="false">IF(AB874&lt;=PARAMETER!$B$9,"X",IF(AB874&lt;=PARAMETER!$B$10,"Y","Z"))</f>
        <v>Y</v>
      </c>
      <c r="AD874" s="16" t="str">
        <f aca="false">AA874&amp;AC874</f>
        <v>BY</v>
      </c>
      <c r="AE874" s="22" t="n">
        <f aca="false">DATA!I874</f>
        <v>0.73</v>
      </c>
      <c r="AF874" s="18" t="n">
        <f aca="false">DATA!L874</f>
        <v>142</v>
      </c>
      <c r="AG874" s="16" t="str">
        <f aca="false">DATA!K874</f>
        <v>A</v>
      </c>
      <c r="AH874" s="18" t="n">
        <f aca="false">IF(AE874&gt;=PARAMETER!$B$12,1,0)</f>
        <v>0</v>
      </c>
      <c r="AI874" s="18" t="n">
        <f aca="false">IF(AF874&gt;=PARAMETER!$B$13,1,0)</f>
        <v>1</v>
      </c>
      <c r="AJ874" s="18" t="n">
        <f aca="false">IF(AND(AH874=1,AI874=1),1,0)</f>
        <v>0</v>
      </c>
    </row>
    <row r="875" customFormat="false" ht="15" hidden="false" customHeight="false" outlineLevel="0" collapsed="false">
      <c r="A875" s="16" t="str">
        <f aca="false">DATA!A875</f>
        <v>ITM10873</v>
      </c>
      <c r="B875" s="16" t="str">
        <f aca="false">DATA!B875</f>
        <v>Pharma</v>
      </c>
      <c r="C875" s="17" t="n">
        <f aca="false">DATA!C875</f>
        <v>465</v>
      </c>
      <c r="D875" s="17" t="n">
        <f aca="false">DATA!D875</f>
        <v>44</v>
      </c>
      <c r="E875" s="18" t="n">
        <f aca="false">DATA!F875</f>
        <v>9</v>
      </c>
      <c r="F875" s="19" t="n">
        <f aca="false">DATA!G875</f>
        <v>12.74</v>
      </c>
      <c r="G875" s="19" t="n">
        <f aca="false">DATA!H875</f>
        <v>4.72</v>
      </c>
      <c r="H875" s="18" t="n">
        <f aca="false">DATA!E875</f>
        <v>9</v>
      </c>
      <c r="I875" s="20" t="n">
        <f aca="false">F875*E875</f>
        <v>114.66</v>
      </c>
      <c r="J875" s="20" t="n">
        <f aca="false">PARAMETER!$B$4*G875*SQRT(E875)</f>
        <v>23.2911273576328</v>
      </c>
      <c r="K875" s="20" t="n">
        <f aca="false">I875+J875</f>
        <v>137.951127357633</v>
      </c>
      <c r="L875" s="20" t="n">
        <f aca="false">K875+F875*H875</f>
        <v>252.611127357633</v>
      </c>
      <c r="M875" s="16" t="str">
        <f aca="false">IF(C875&lt;=K875,"REORDER",IF(C875&gt;L875,"OVERSTOCK","OK"))</f>
        <v>OVERSTOCK</v>
      </c>
      <c r="N875" s="16" t="str">
        <f aca="false">IF(C875&lt;=D875,"REORDER","OK")</f>
        <v>OK</v>
      </c>
      <c r="O875" s="18" t="n">
        <f aca="false">IF(D875&lt;I875,1,0)</f>
        <v>1</v>
      </c>
      <c r="P875" s="20" t="n">
        <f aca="false">C875/F875</f>
        <v>36.4992150706436</v>
      </c>
      <c r="Q875" s="19" t="n">
        <f aca="false">DATA!N875</f>
        <v>173.51</v>
      </c>
      <c r="R875" s="19" t="n">
        <f aca="false">DATA!O875</f>
        <v>1.88</v>
      </c>
      <c r="S875" s="17" t="n">
        <f aca="false">C875*Q875</f>
        <v>80682.15</v>
      </c>
      <c r="T875" s="19" t="n">
        <f aca="false">C875*R875</f>
        <v>874.2</v>
      </c>
      <c r="U875" s="20" t="n">
        <f aca="false">MAX(0,C875-L875)</f>
        <v>212.388872642367</v>
      </c>
      <c r="V875" s="17" t="n">
        <f aca="false">U875*Q875</f>
        <v>36851.5932921771</v>
      </c>
      <c r="W875" s="19" t="n">
        <f aca="false">U875*R875</f>
        <v>399.29108056765</v>
      </c>
      <c r="X875" s="20" t="n">
        <f aca="false">MAX(0,K875-C875)</f>
        <v>0</v>
      </c>
      <c r="Y875" s="17" t="n">
        <f aca="false">F875*PARAMETER!$B$5*Q875</f>
        <v>806838.851</v>
      </c>
      <c r="Z875" s="21" t="n">
        <f aca="false">SUMIF($Y$2:$Y$3205,"&gt;="&amp;Y875)/SUM($Y$2:$Y$3205)</f>
        <v>0.808913157387942</v>
      </c>
      <c r="AA875" s="16" t="str">
        <f aca="false">IF(Z875&lt;=PARAMETER!$B$7,"A",IF(Z875&lt;=PARAMETER!$B$8,"B","C"))</f>
        <v>B</v>
      </c>
      <c r="AB875" s="22" t="n">
        <f aca="false">G875/F875</f>
        <v>0.370486656200942</v>
      </c>
      <c r="AC875" s="16" t="str">
        <f aca="false">IF(AB875&lt;=PARAMETER!$B$9,"X",IF(AB875&lt;=PARAMETER!$B$10,"Y","Z"))</f>
        <v>Y</v>
      </c>
      <c r="AD875" s="16" t="str">
        <f aca="false">AA875&amp;AC875</f>
        <v>BY</v>
      </c>
      <c r="AE875" s="22" t="n">
        <f aca="false">DATA!I875</f>
        <v>0.87</v>
      </c>
      <c r="AF875" s="18" t="n">
        <f aca="false">DATA!L875</f>
        <v>91</v>
      </c>
      <c r="AG875" s="16" t="str">
        <f aca="false">DATA!K875</f>
        <v>A</v>
      </c>
      <c r="AH875" s="18" t="n">
        <f aca="false">IF(AE875&gt;=PARAMETER!$B$12,1,0)</f>
        <v>1</v>
      </c>
      <c r="AI875" s="18" t="n">
        <f aca="false">IF(AF875&gt;=PARAMETER!$B$13,1,0)</f>
        <v>0</v>
      </c>
      <c r="AJ875" s="18" t="n">
        <f aca="false">IF(AND(AH875=1,AI875=1),1,0)</f>
        <v>0</v>
      </c>
    </row>
    <row r="876" customFormat="false" ht="15" hidden="false" customHeight="false" outlineLevel="0" collapsed="false">
      <c r="A876" s="16" t="str">
        <f aca="false">DATA!A876</f>
        <v>ITM10874</v>
      </c>
      <c r="B876" s="16" t="str">
        <f aca="false">DATA!B876</f>
        <v>Electronics</v>
      </c>
      <c r="C876" s="17" t="n">
        <f aca="false">DATA!C876</f>
        <v>166</v>
      </c>
      <c r="D876" s="17" t="n">
        <f aca="false">DATA!D876</f>
        <v>88</v>
      </c>
      <c r="E876" s="18" t="n">
        <f aca="false">DATA!F876</f>
        <v>9</v>
      </c>
      <c r="F876" s="19" t="n">
        <f aca="false">DATA!G876</f>
        <v>31.45</v>
      </c>
      <c r="G876" s="19" t="n">
        <f aca="false">DATA!H876</f>
        <v>0.71</v>
      </c>
      <c r="H876" s="18" t="n">
        <f aca="false">DATA!E876</f>
        <v>14</v>
      </c>
      <c r="I876" s="20" t="n">
        <f aca="false">F876*E876</f>
        <v>283.05</v>
      </c>
      <c r="J876" s="20" t="n">
        <f aca="false">PARAMETER!$B$4*G876*SQRT(E876)</f>
        <v>3.50353822540663</v>
      </c>
      <c r="K876" s="20" t="n">
        <f aca="false">I876+J876</f>
        <v>286.553538225407</v>
      </c>
      <c r="L876" s="20" t="n">
        <f aca="false">K876+F876*H876</f>
        <v>726.853538225407</v>
      </c>
      <c r="M876" s="16" t="str">
        <f aca="false">IF(C876&lt;=K876,"REORDER",IF(C876&gt;L876,"OVERSTOCK","OK"))</f>
        <v>REORDER</v>
      </c>
      <c r="N876" s="16" t="str">
        <f aca="false">IF(C876&lt;=D876,"REORDER","OK")</f>
        <v>OK</v>
      </c>
      <c r="O876" s="18" t="n">
        <f aca="false">IF(D876&lt;I876,1,0)</f>
        <v>1</v>
      </c>
      <c r="P876" s="20" t="n">
        <f aca="false">C876/F876</f>
        <v>5.27821939586646</v>
      </c>
      <c r="Q876" s="19" t="n">
        <f aca="false">DATA!N876</f>
        <v>189.61</v>
      </c>
      <c r="R876" s="19" t="n">
        <f aca="false">DATA!O876</f>
        <v>1.75</v>
      </c>
      <c r="S876" s="17" t="n">
        <f aca="false">C876*Q876</f>
        <v>31475.26</v>
      </c>
      <c r="T876" s="19" t="n">
        <f aca="false">C876*R876</f>
        <v>290.5</v>
      </c>
      <c r="U876" s="20" t="n">
        <f aca="false">MAX(0,C876-L876)</f>
        <v>0</v>
      </c>
      <c r="V876" s="17" t="n">
        <f aca="false">U876*Q876</f>
        <v>0</v>
      </c>
      <c r="W876" s="19" t="n">
        <f aca="false">U876*R876</f>
        <v>0</v>
      </c>
      <c r="X876" s="20" t="n">
        <f aca="false">MAX(0,K876-C876)</f>
        <v>120.553538225407</v>
      </c>
      <c r="Y876" s="17" t="n">
        <f aca="false">F876*PARAMETER!$B$5*Q876</f>
        <v>2176580.5925</v>
      </c>
      <c r="Z876" s="21" t="n">
        <f aca="false">SUMIF($Y$2:$Y$3205,"&gt;="&amp;Y876)/SUM($Y$2:$Y$3205)</f>
        <v>0.280907014148428</v>
      </c>
      <c r="AA876" s="16" t="str">
        <f aca="false">IF(Z876&lt;=PARAMETER!$B$7,"A",IF(Z876&lt;=PARAMETER!$B$8,"B","C"))</f>
        <v>A</v>
      </c>
      <c r="AB876" s="22" t="n">
        <f aca="false">G876/F876</f>
        <v>0.0225755166931638</v>
      </c>
      <c r="AC876" s="16" t="str">
        <f aca="false">IF(AB876&lt;=PARAMETER!$B$9,"X",IF(AB876&lt;=PARAMETER!$B$10,"Y","Z"))</f>
        <v>X</v>
      </c>
      <c r="AD876" s="16" t="str">
        <f aca="false">AA876&amp;AC876</f>
        <v>AX</v>
      </c>
      <c r="AE876" s="22" t="n">
        <f aca="false">DATA!I876</f>
        <v>0.95</v>
      </c>
      <c r="AF876" s="18" t="n">
        <f aca="false">DATA!L876</f>
        <v>45</v>
      </c>
      <c r="AG876" s="16" t="str">
        <f aca="false">DATA!K876</f>
        <v>C</v>
      </c>
      <c r="AH876" s="18" t="n">
        <f aca="false">IF(AE876&gt;=PARAMETER!$B$12,1,0)</f>
        <v>1</v>
      </c>
      <c r="AI876" s="18" t="n">
        <f aca="false">IF(AF876&gt;=PARAMETER!$B$13,1,0)</f>
        <v>0</v>
      </c>
      <c r="AJ876" s="18" t="n">
        <f aca="false">IF(AND(AH876=1,AI876=1),1,0)</f>
        <v>0</v>
      </c>
    </row>
    <row r="877" customFormat="false" ht="15" hidden="false" customHeight="false" outlineLevel="0" collapsed="false">
      <c r="A877" s="16" t="str">
        <f aca="false">DATA!A877</f>
        <v>ITM10875</v>
      </c>
      <c r="B877" s="16" t="str">
        <f aca="false">DATA!B877</f>
        <v>Pharma</v>
      </c>
      <c r="C877" s="17" t="n">
        <f aca="false">DATA!C877</f>
        <v>223</v>
      </c>
      <c r="D877" s="17" t="n">
        <f aca="false">DATA!D877</f>
        <v>76</v>
      </c>
      <c r="E877" s="18" t="n">
        <f aca="false">DATA!F877</f>
        <v>7</v>
      </c>
      <c r="F877" s="19" t="n">
        <f aca="false">DATA!G877</f>
        <v>9.75</v>
      </c>
      <c r="G877" s="19" t="n">
        <f aca="false">DATA!H877</f>
        <v>0.88</v>
      </c>
      <c r="H877" s="18" t="n">
        <f aca="false">DATA!E877</f>
        <v>7</v>
      </c>
      <c r="I877" s="20" t="n">
        <f aca="false">F877*E877</f>
        <v>68.25</v>
      </c>
      <c r="J877" s="20" t="n">
        <f aca="false">PARAMETER!$B$4*G877*SQRT(E877)</f>
        <v>3.82964880321426</v>
      </c>
      <c r="K877" s="20" t="n">
        <f aca="false">I877+J877</f>
        <v>72.0796488032143</v>
      </c>
      <c r="L877" s="20" t="n">
        <f aca="false">K877+F877*H877</f>
        <v>140.329648803214</v>
      </c>
      <c r="M877" s="16" t="str">
        <f aca="false">IF(C877&lt;=K877,"REORDER",IF(C877&gt;L877,"OVERSTOCK","OK"))</f>
        <v>OVERSTOCK</v>
      </c>
      <c r="N877" s="16" t="str">
        <f aca="false">IF(C877&lt;=D877,"REORDER","OK")</f>
        <v>OK</v>
      </c>
      <c r="O877" s="18" t="n">
        <f aca="false">IF(D877&lt;I877,1,0)</f>
        <v>0</v>
      </c>
      <c r="P877" s="20" t="n">
        <f aca="false">C877/F877</f>
        <v>22.8717948717949</v>
      </c>
      <c r="Q877" s="19" t="n">
        <f aca="false">DATA!N877</f>
        <v>133.25</v>
      </c>
      <c r="R877" s="19" t="n">
        <f aca="false">DATA!O877</f>
        <v>0.56</v>
      </c>
      <c r="S877" s="17" t="n">
        <f aca="false">C877*Q877</f>
        <v>29714.75</v>
      </c>
      <c r="T877" s="19" t="n">
        <f aca="false">C877*R877</f>
        <v>124.88</v>
      </c>
      <c r="U877" s="20" t="n">
        <f aca="false">MAX(0,C877-L877)</f>
        <v>82.6703511967858</v>
      </c>
      <c r="V877" s="17" t="n">
        <f aca="false">U877*Q877</f>
        <v>11015.8242969717</v>
      </c>
      <c r="W877" s="19" t="n">
        <f aca="false">U877*R877</f>
        <v>46.2953966702</v>
      </c>
      <c r="X877" s="20" t="n">
        <f aca="false">MAX(0,K877-C877)</f>
        <v>0</v>
      </c>
      <c r="Y877" s="17" t="n">
        <f aca="false">F877*PARAMETER!$B$5*Q877</f>
        <v>474203.4375</v>
      </c>
      <c r="Z877" s="21" t="n">
        <f aca="false">SUMIF($Y$2:$Y$3205,"&gt;="&amp;Y877)/SUM($Y$2:$Y$3205)</f>
        <v>0.914165974578889</v>
      </c>
      <c r="AA877" s="16" t="str">
        <f aca="false">IF(Z877&lt;=PARAMETER!$B$7,"A",IF(Z877&lt;=PARAMETER!$B$8,"B","C"))</f>
        <v>B</v>
      </c>
      <c r="AB877" s="22" t="n">
        <f aca="false">G877/F877</f>
        <v>0.0902564102564103</v>
      </c>
      <c r="AC877" s="16" t="str">
        <f aca="false">IF(AB877&lt;=PARAMETER!$B$9,"X",IF(AB877&lt;=PARAMETER!$B$10,"Y","Z"))</f>
        <v>X</v>
      </c>
      <c r="AD877" s="16" t="str">
        <f aca="false">AA877&amp;AC877</f>
        <v>BX</v>
      </c>
      <c r="AE877" s="22" t="n">
        <f aca="false">DATA!I877</f>
        <v>0.59</v>
      </c>
      <c r="AF877" s="18" t="n">
        <f aca="false">DATA!L877</f>
        <v>97</v>
      </c>
      <c r="AG877" s="16" t="str">
        <f aca="false">DATA!K877</f>
        <v>C</v>
      </c>
      <c r="AH877" s="18" t="n">
        <f aca="false">IF(AE877&gt;=PARAMETER!$B$12,1,0)</f>
        <v>0</v>
      </c>
      <c r="AI877" s="18" t="n">
        <f aca="false">IF(AF877&gt;=PARAMETER!$B$13,1,0)</f>
        <v>1</v>
      </c>
      <c r="AJ877" s="18" t="n">
        <f aca="false">IF(AND(AH877=1,AI877=1),1,0)</f>
        <v>0</v>
      </c>
    </row>
    <row r="878" customFormat="false" ht="15" hidden="false" customHeight="false" outlineLevel="0" collapsed="false">
      <c r="A878" s="16" t="str">
        <f aca="false">DATA!A878</f>
        <v>ITM10876</v>
      </c>
      <c r="B878" s="16" t="str">
        <f aca="false">DATA!B878</f>
        <v>Electronics</v>
      </c>
      <c r="C878" s="17" t="n">
        <f aca="false">DATA!C878</f>
        <v>99</v>
      </c>
      <c r="D878" s="17" t="n">
        <f aca="false">DATA!D878</f>
        <v>96</v>
      </c>
      <c r="E878" s="18" t="n">
        <f aca="false">DATA!F878</f>
        <v>5</v>
      </c>
      <c r="F878" s="19" t="n">
        <f aca="false">DATA!G878</f>
        <v>38.09</v>
      </c>
      <c r="G878" s="19" t="n">
        <f aca="false">DATA!H878</f>
        <v>8.36</v>
      </c>
      <c r="H878" s="18" t="n">
        <f aca="false">DATA!E878</f>
        <v>9</v>
      </c>
      <c r="I878" s="20" t="n">
        <f aca="false">F878*E878</f>
        <v>190.45</v>
      </c>
      <c r="J878" s="20" t="n">
        <f aca="false">PARAMETER!$B$4*G878*SQRT(E878)</f>
        <v>30.7481178114488</v>
      </c>
      <c r="K878" s="20" t="n">
        <f aca="false">I878+J878</f>
        <v>221.198117811449</v>
      </c>
      <c r="L878" s="20" t="n">
        <f aca="false">K878+F878*H878</f>
        <v>564.008117811449</v>
      </c>
      <c r="M878" s="16" t="str">
        <f aca="false">IF(C878&lt;=K878,"REORDER",IF(C878&gt;L878,"OVERSTOCK","OK"))</f>
        <v>REORDER</v>
      </c>
      <c r="N878" s="16" t="str">
        <f aca="false">IF(C878&lt;=D878,"REORDER","OK")</f>
        <v>OK</v>
      </c>
      <c r="O878" s="18" t="n">
        <f aca="false">IF(D878&lt;I878,1,0)</f>
        <v>1</v>
      </c>
      <c r="P878" s="20" t="n">
        <f aca="false">C878/F878</f>
        <v>2.59910737726437</v>
      </c>
      <c r="Q878" s="19" t="n">
        <f aca="false">DATA!N878</f>
        <v>156.57</v>
      </c>
      <c r="R878" s="19" t="n">
        <f aca="false">DATA!O878</f>
        <v>0.95</v>
      </c>
      <c r="S878" s="17" t="n">
        <f aca="false">C878*Q878</f>
        <v>15500.43</v>
      </c>
      <c r="T878" s="19" t="n">
        <f aca="false">C878*R878</f>
        <v>94.05</v>
      </c>
      <c r="U878" s="20" t="n">
        <f aca="false">MAX(0,C878-L878)</f>
        <v>0</v>
      </c>
      <c r="V878" s="17" t="n">
        <f aca="false">U878*Q878</f>
        <v>0</v>
      </c>
      <c r="W878" s="19" t="n">
        <f aca="false">U878*R878</f>
        <v>0</v>
      </c>
      <c r="X878" s="20" t="n">
        <f aca="false">MAX(0,K878-C878)</f>
        <v>122.198117811449</v>
      </c>
      <c r="Y878" s="17" t="n">
        <f aca="false">F878*PARAMETER!$B$5*Q878</f>
        <v>2176769.2245</v>
      </c>
      <c r="Z878" s="21" t="n">
        <f aca="false">SUMIF($Y$2:$Y$3205,"&gt;="&amp;Y878)/SUM($Y$2:$Y$3205)</f>
        <v>0.280212979890209</v>
      </c>
      <c r="AA878" s="16" t="str">
        <f aca="false">IF(Z878&lt;=PARAMETER!$B$7,"A",IF(Z878&lt;=PARAMETER!$B$8,"B","C"))</f>
        <v>A</v>
      </c>
      <c r="AB878" s="22" t="n">
        <f aca="false">G878/F878</f>
        <v>0.219480178524547</v>
      </c>
      <c r="AC878" s="16" t="str">
        <f aca="false">IF(AB878&lt;=PARAMETER!$B$9,"X",IF(AB878&lt;=PARAMETER!$B$10,"Y","Z"))</f>
        <v>X</v>
      </c>
      <c r="AD878" s="16" t="str">
        <f aca="false">AA878&amp;AC878</f>
        <v>AX</v>
      </c>
      <c r="AE878" s="22" t="n">
        <f aca="false">DATA!I878</f>
        <v>0.24</v>
      </c>
      <c r="AF878" s="18" t="n">
        <f aca="false">DATA!L878</f>
        <v>128</v>
      </c>
      <c r="AG878" s="16" t="str">
        <f aca="false">DATA!K878</f>
        <v>C</v>
      </c>
      <c r="AH878" s="18" t="n">
        <f aca="false">IF(AE878&gt;=PARAMETER!$B$12,1,0)</f>
        <v>0</v>
      </c>
      <c r="AI878" s="18" t="n">
        <f aca="false">IF(AF878&gt;=PARAMETER!$B$13,1,0)</f>
        <v>1</v>
      </c>
      <c r="AJ878" s="18" t="n">
        <f aca="false">IF(AND(AH878=1,AI878=1),1,0)</f>
        <v>0</v>
      </c>
    </row>
    <row r="879" customFormat="false" ht="15" hidden="false" customHeight="false" outlineLevel="0" collapsed="false">
      <c r="A879" s="16" t="str">
        <f aca="false">DATA!A879</f>
        <v>ITM10877</v>
      </c>
      <c r="B879" s="16" t="str">
        <f aca="false">DATA!B879</f>
        <v>Apparel</v>
      </c>
      <c r="C879" s="17" t="n">
        <f aca="false">DATA!C879</f>
        <v>398</v>
      </c>
      <c r="D879" s="17" t="n">
        <f aca="false">DATA!D879</f>
        <v>38</v>
      </c>
      <c r="E879" s="18" t="n">
        <f aca="false">DATA!F879</f>
        <v>4</v>
      </c>
      <c r="F879" s="19" t="n">
        <f aca="false">DATA!G879</f>
        <v>3.33</v>
      </c>
      <c r="G879" s="19" t="n">
        <f aca="false">DATA!H879</f>
        <v>6.27</v>
      </c>
      <c r="H879" s="18" t="n">
        <f aca="false">DATA!E879</f>
        <v>5</v>
      </c>
      <c r="I879" s="20" t="n">
        <f aca="false">F879*E879</f>
        <v>13.32</v>
      </c>
      <c r="J879" s="20" t="n">
        <f aca="false">PARAMETER!$B$4*G879*SQRT(E879)</f>
        <v>20.6264644819715</v>
      </c>
      <c r="K879" s="20" t="n">
        <f aca="false">I879+J879</f>
        <v>33.9464644819715</v>
      </c>
      <c r="L879" s="20" t="n">
        <f aca="false">K879+F879*H879</f>
        <v>50.5964644819714</v>
      </c>
      <c r="M879" s="16" t="str">
        <f aca="false">IF(C879&lt;=K879,"REORDER",IF(C879&gt;L879,"OVERSTOCK","OK"))</f>
        <v>OVERSTOCK</v>
      </c>
      <c r="N879" s="16" t="str">
        <f aca="false">IF(C879&lt;=D879,"REORDER","OK")</f>
        <v>OK</v>
      </c>
      <c r="O879" s="18" t="n">
        <f aca="false">IF(D879&lt;I879,1,0)</f>
        <v>0</v>
      </c>
      <c r="P879" s="20" t="n">
        <f aca="false">C879/F879</f>
        <v>119.51951951952</v>
      </c>
      <c r="Q879" s="19" t="n">
        <f aca="false">DATA!N879</f>
        <v>87.08</v>
      </c>
      <c r="R879" s="19" t="n">
        <f aca="false">DATA!O879</f>
        <v>0.75</v>
      </c>
      <c r="S879" s="17" t="n">
        <f aca="false">C879*Q879</f>
        <v>34657.84</v>
      </c>
      <c r="T879" s="19" t="n">
        <f aca="false">C879*R879</f>
        <v>298.5</v>
      </c>
      <c r="U879" s="20" t="n">
        <f aca="false">MAX(0,C879-L879)</f>
        <v>347.403535518029</v>
      </c>
      <c r="V879" s="17" t="n">
        <f aca="false">U879*Q879</f>
        <v>30251.8998729099</v>
      </c>
      <c r="W879" s="19" t="n">
        <f aca="false">U879*R879</f>
        <v>260.552651638521</v>
      </c>
      <c r="X879" s="20" t="n">
        <f aca="false">MAX(0,K879-C879)</f>
        <v>0</v>
      </c>
      <c r="Y879" s="17" t="n">
        <f aca="false">F879*PARAMETER!$B$5*Q879</f>
        <v>105841.386</v>
      </c>
      <c r="Z879" s="21" t="n">
        <f aca="false">SUMIF($Y$2:$Y$3205,"&gt;="&amp;Y879)/SUM($Y$2:$Y$3205)</f>
        <v>0.99558054723136</v>
      </c>
      <c r="AA879" s="16" t="str">
        <f aca="false">IF(Z879&lt;=PARAMETER!$B$7,"A",IF(Z879&lt;=PARAMETER!$B$8,"B","C"))</f>
        <v>C</v>
      </c>
      <c r="AB879" s="22" t="n">
        <f aca="false">G879/F879</f>
        <v>1.88288288288288</v>
      </c>
      <c r="AC879" s="16" t="str">
        <f aca="false">IF(AB879&lt;=PARAMETER!$B$9,"X",IF(AB879&lt;=PARAMETER!$B$10,"Y","Z"))</f>
        <v>Z</v>
      </c>
      <c r="AD879" s="16" t="str">
        <f aca="false">AA879&amp;AC879</f>
        <v>CZ</v>
      </c>
      <c r="AE879" s="22" t="n">
        <f aca="false">DATA!I879</f>
        <v>0.89</v>
      </c>
      <c r="AF879" s="18" t="n">
        <f aca="false">DATA!L879</f>
        <v>94</v>
      </c>
      <c r="AG879" s="16" t="str">
        <f aca="false">DATA!K879</f>
        <v>C</v>
      </c>
      <c r="AH879" s="18" t="n">
        <f aca="false">IF(AE879&gt;=PARAMETER!$B$12,1,0)</f>
        <v>1</v>
      </c>
      <c r="AI879" s="18" t="n">
        <f aca="false">IF(AF879&gt;=PARAMETER!$B$13,1,0)</f>
        <v>0</v>
      </c>
      <c r="AJ879" s="18" t="n">
        <f aca="false">IF(AND(AH879=1,AI879=1),1,0)</f>
        <v>0</v>
      </c>
    </row>
    <row r="880" customFormat="false" ht="15" hidden="false" customHeight="false" outlineLevel="0" collapsed="false">
      <c r="A880" s="16" t="str">
        <f aca="false">DATA!A880</f>
        <v>ITM10878</v>
      </c>
      <c r="B880" s="16" t="str">
        <f aca="false">DATA!B880</f>
        <v>Automotive</v>
      </c>
      <c r="C880" s="17" t="n">
        <f aca="false">DATA!C880</f>
        <v>62</v>
      </c>
      <c r="D880" s="17" t="n">
        <f aca="false">DATA!D880</f>
        <v>43</v>
      </c>
      <c r="E880" s="18" t="n">
        <f aca="false">DATA!F880</f>
        <v>4</v>
      </c>
      <c r="F880" s="19" t="n">
        <f aca="false">DATA!G880</f>
        <v>48</v>
      </c>
      <c r="G880" s="19" t="n">
        <f aca="false">DATA!H880</f>
        <v>5.48</v>
      </c>
      <c r="H880" s="18" t="n">
        <f aca="false">DATA!E880</f>
        <v>4</v>
      </c>
      <c r="I880" s="20" t="n">
        <f aca="false">F880*E880</f>
        <v>192</v>
      </c>
      <c r="J880" s="20" t="n">
        <f aca="false">PARAMETER!$B$4*G880*SQRT(E880)</f>
        <v>18.0275957513881</v>
      </c>
      <c r="K880" s="20" t="n">
        <f aca="false">I880+J880</f>
        <v>210.027595751388</v>
      </c>
      <c r="L880" s="20" t="n">
        <f aca="false">K880+F880*H880</f>
        <v>402.027595751388</v>
      </c>
      <c r="M880" s="16" t="str">
        <f aca="false">IF(C880&lt;=K880,"REORDER",IF(C880&gt;L880,"OVERSTOCK","OK"))</f>
        <v>REORDER</v>
      </c>
      <c r="N880" s="16" t="str">
        <f aca="false">IF(C880&lt;=D880,"REORDER","OK")</f>
        <v>OK</v>
      </c>
      <c r="O880" s="18" t="n">
        <f aca="false">IF(D880&lt;I880,1,0)</f>
        <v>1</v>
      </c>
      <c r="P880" s="20" t="n">
        <f aca="false">C880/F880</f>
        <v>1.29166666666667</v>
      </c>
      <c r="Q880" s="19" t="n">
        <f aca="false">DATA!N880</f>
        <v>190.91</v>
      </c>
      <c r="R880" s="19" t="n">
        <f aca="false">DATA!O880</f>
        <v>1.44</v>
      </c>
      <c r="S880" s="17" t="n">
        <f aca="false">C880*Q880</f>
        <v>11836.42</v>
      </c>
      <c r="T880" s="19" t="n">
        <f aca="false">C880*R880</f>
        <v>89.28</v>
      </c>
      <c r="U880" s="20" t="n">
        <f aca="false">MAX(0,C880-L880)</f>
        <v>0</v>
      </c>
      <c r="V880" s="17" t="n">
        <f aca="false">U880*Q880</f>
        <v>0</v>
      </c>
      <c r="W880" s="19" t="n">
        <f aca="false">U880*R880</f>
        <v>0</v>
      </c>
      <c r="X880" s="20" t="n">
        <f aca="false">MAX(0,K880-C880)</f>
        <v>148.027595751388</v>
      </c>
      <c r="Y880" s="17" t="n">
        <f aca="false">F880*PARAMETER!$B$5*Q880</f>
        <v>3344743.2</v>
      </c>
      <c r="Z880" s="21" t="n">
        <f aca="false">SUMIF($Y$2:$Y$3205,"&gt;="&amp;Y880)/SUM($Y$2:$Y$3205)</f>
        <v>0.0252870363832647</v>
      </c>
      <c r="AA880" s="16" t="str">
        <f aca="false">IF(Z880&lt;=PARAMETER!$B$7,"A",IF(Z880&lt;=PARAMETER!$B$8,"B","C"))</f>
        <v>A</v>
      </c>
      <c r="AB880" s="22" t="n">
        <f aca="false">G880/F880</f>
        <v>0.114166666666667</v>
      </c>
      <c r="AC880" s="16" t="str">
        <f aca="false">IF(AB880&lt;=PARAMETER!$B$9,"X",IF(AB880&lt;=PARAMETER!$B$10,"Y","Z"))</f>
        <v>X</v>
      </c>
      <c r="AD880" s="16" t="str">
        <f aca="false">AA880&amp;AC880</f>
        <v>AX</v>
      </c>
      <c r="AE880" s="22" t="n">
        <f aca="false">DATA!I880</f>
        <v>0.14</v>
      </c>
      <c r="AF880" s="18" t="n">
        <f aca="false">DATA!L880</f>
        <v>157</v>
      </c>
      <c r="AG880" s="16" t="str">
        <f aca="false">DATA!K880</f>
        <v>C</v>
      </c>
      <c r="AH880" s="18" t="n">
        <f aca="false">IF(AE880&gt;=PARAMETER!$B$12,1,0)</f>
        <v>0</v>
      </c>
      <c r="AI880" s="18" t="n">
        <f aca="false">IF(AF880&gt;=PARAMETER!$B$13,1,0)</f>
        <v>1</v>
      </c>
      <c r="AJ880" s="18" t="n">
        <f aca="false">IF(AND(AH880=1,AI880=1),1,0)</f>
        <v>0</v>
      </c>
    </row>
    <row r="881" customFormat="false" ht="15" hidden="false" customHeight="false" outlineLevel="0" collapsed="false">
      <c r="A881" s="16" t="str">
        <f aca="false">DATA!A881</f>
        <v>ITM10879</v>
      </c>
      <c r="B881" s="16" t="str">
        <f aca="false">DATA!B881</f>
        <v>Groceries</v>
      </c>
      <c r="C881" s="17" t="n">
        <f aca="false">DATA!C881</f>
        <v>477</v>
      </c>
      <c r="D881" s="17" t="n">
        <f aca="false">DATA!D881</f>
        <v>50</v>
      </c>
      <c r="E881" s="18" t="n">
        <f aca="false">DATA!F881</f>
        <v>9</v>
      </c>
      <c r="F881" s="19" t="n">
        <f aca="false">DATA!G881</f>
        <v>4.52</v>
      </c>
      <c r="G881" s="19" t="n">
        <f aca="false">DATA!H881</f>
        <v>9.47</v>
      </c>
      <c r="H881" s="18" t="n">
        <f aca="false">DATA!E881</f>
        <v>13</v>
      </c>
      <c r="I881" s="20" t="n">
        <f aca="false">F881*E881</f>
        <v>40.68</v>
      </c>
      <c r="J881" s="20" t="n">
        <f aca="false">PARAMETER!$B$4*G881*SQRT(E881)</f>
        <v>46.7302915416913</v>
      </c>
      <c r="K881" s="20" t="n">
        <f aca="false">I881+J881</f>
        <v>87.4102915416913</v>
      </c>
      <c r="L881" s="20" t="n">
        <f aca="false">K881+F881*H881</f>
        <v>146.170291541691</v>
      </c>
      <c r="M881" s="16" t="str">
        <f aca="false">IF(C881&lt;=K881,"REORDER",IF(C881&gt;L881,"OVERSTOCK","OK"))</f>
        <v>OVERSTOCK</v>
      </c>
      <c r="N881" s="16" t="str">
        <f aca="false">IF(C881&lt;=D881,"REORDER","OK")</f>
        <v>OK</v>
      </c>
      <c r="O881" s="18" t="n">
        <f aca="false">IF(D881&lt;I881,1,0)</f>
        <v>0</v>
      </c>
      <c r="P881" s="20" t="n">
        <f aca="false">C881/F881</f>
        <v>105.530973451327</v>
      </c>
      <c r="Q881" s="19" t="n">
        <f aca="false">DATA!N881</f>
        <v>137.46</v>
      </c>
      <c r="R881" s="19" t="n">
        <f aca="false">DATA!O881</f>
        <v>1.68</v>
      </c>
      <c r="S881" s="17" t="n">
        <f aca="false">C881*Q881</f>
        <v>65568.42</v>
      </c>
      <c r="T881" s="19" t="n">
        <f aca="false">C881*R881</f>
        <v>801.36</v>
      </c>
      <c r="U881" s="20" t="n">
        <f aca="false">MAX(0,C881-L881)</f>
        <v>330.829708458309</v>
      </c>
      <c r="V881" s="17" t="n">
        <f aca="false">U881*Q881</f>
        <v>45475.8517246791</v>
      </c>
      <c r="W881" s="19" t="n">
        <f aca="false">U881*R881</f>
        <v>555.793910209959</v>
      </c>
      <c r="X881" s="20" t="n">
        <f aca="false">MAX(0,K881-C881)</f>
        <v>0</v>
      </c>
      <c r="Y881" s="17" t="n">
        <f aca="false">F881*PARAMETER!$B$5*Q881</f>
        <v>226781.508</v>
      </c>
      <c r="Z881" s="21" t="n">
        <f aca="false">SUMIF($Y$2:$Y$3205,"&gt;="&amp;Y881)/SUM($Y$2:$Y$3205)</f>
        <v>0.9778865575544</v>
      </c>
      <c r="AA881" s="16" t="str">
        <f aca="false">IF(Z881&lt;=PARAMETER!$B$7,"A",IF(Z881&lt;=PARAMETER!$B$8,"B","C"))</f>
        <v>C</v>
      </c>
      <c r="AB881" s="22" t="n">
        <f aca="false">G881/F881</f>
        <v>2.09513274336283</v>
      </c>
      <c r="AC881" s="16" t="str">
        <f aca="false">IF(AB881&lt;=PARAMETER!$B$9,"X",IF(AB881&lt;=PARAMETER!$B$10,"Y","Z"))</f>
        <v>Z</v>
      </c>
      <c r="AD881" s="16" t="str">
        <f aca="false">AA881&amp;AC881</f>
        <v>CZ</v>
      </c>
      <c r="AE881" s="22" t="n">
        <f aca="false">DATA!I881</f>
        <v>0.83</v>
      </c>
      <c r="AF881" s="18" t="n">
        <f aca="false">DATA!L881</f>
        <v>142</v>
      </c>
      <c r="AG881" s="16" t="str">
        <f aca="false">DATA!K881</f>
        <v>C</v>
      </c>
      <c r="AH881" s="18" t="n">
        <f aca="false">IF(AE881&gt;=PARAMETER!$B$12,1,0)</f>
        <v>1</v>
      </c>
      <c r="AI881" s="18" t="n">
        <f aca="false">IF(AF881&gt;=PARAMETER!$B$13,1,0)</f>
        <v>1</v>
      </c>
      <c r="AJ881" s="18" t="n">
        <f aca="false">IF(AND(AH881=1,AI881=1),1,0)</f>
        <v>1</v>
      </c>
    </row>
    <row r="882" customFormat="false" ht="15" hidden="false" customHeight="false" outlineLevel="0" collapsed="false">
      <c r="A882" s="16" t="str">
        <f aca="false">DATA!A882</f>
        <v>ITM10880</v>
      </c>
      <c r="B882" s="16" t="str">
        <f aca="false">DATA!B882</f>
        <v>Pharma</v>
      </c>
      <c r="C882" s="17" t="n">
        <f aca="false">DATA!C882</f>
        <v>108</v>
      </c>
      <c r="D882" s="17" t="n">
        <f aca="false">DATA!D882</f>
        <v>50</v>
      </c>
      <c r="E882" s="18" t="n">
        <f aca="false">DATA!F882</f>
        <v>8</v>
      </c>
      <c r="F882" s="19" t="n">
        <f aca="false">DATA!G882</f>
        <v>29.39</v>
      </c>
      <c r="G882" s="19" t="n">
        <f aca="false">DATA!H882</f>
        <v>2.14</v>
      </c>
      <c r="H882" s="18" t="n">
        <f aca="false">DATA!E882</f>
        <v>7</v>
      </c>
      <c r="I882" s="20" t="n">
        <f aca="false">F882*E882</f>
        <v>235.12</v>
      </c>
      <c r="J882" s="20" t="n">
        <f aca="false">PARAMETER!$B$4*G882*SQRT(E882)</f>
        <v>9.95602603547232</v>
      </c>
      <c r="K882" s="20" t="n">
        <f aca="false">I882+J882</f>
        <v>245.076026035472</v>
      </c>
      <c r="L882" s="20" t="n">
        <f aca="false">K882+F882*H882</f>
        <v>450.806026035472</v>
      </c>
      <c r="M882" s="16" t="str">
        <f aca="false">IF(C882&lt;=K882,"REORDER",IF(C882&gt;L882,"OVERSTOCK","OK"))</f>
        <v>REORDER</v>
      </c>
      <c r="N882" s="16" t="str">
        <f aca="false">IF(C882&lt;=D882,"REORDER","OK")</f>
        <v>OK</v>
      </c>
      <c r="O882" s="18" t="n">
        <f aca="false">IF(D882&lt;I882,1,0)</f>
        <v>1</v>
      </c>
      <c r="P882" s="20" t="n">
        <f aca="false">C882/F882</f>
        <v>3.67471929227628</v>
      </c>
      <c r="Q882" s="19" t="n">
        <f aca="false">DATA!N882</f>
        <v>68.93</v>
      </c>
      <c r="R882" s="19" t="n">
        <f aca="false">DATA!O882</f>
        <v>0.51</v>
      </c>
      <c r="S882" s="17" t="n">
        <f aca="false">C882*Q882</f>
        <v>7444.44</v>
      </c>
      <c r="T882" s="19" t="n">
        <f aca="false">C882*R882</f>
        <v>55.08</v>
      </c>
      <c r="U882" s="20" t="n">
        <f aca="false">MAX(0,C882-L882)</f>
        <v>0</v>
      </c>
      <c r="V882" s="17" t="n">
        <f aca="false">U882*Q882</f>
        <v>0</v>
      </c>
      <c r="W882" s="19" t="n">
        <f aca="false">U882*R882</f>
        <v>0</v>
      </c>
      <c r="X882" s="20" t="n">
        <f aca="false">MAX(0,K882-C882)</f>
        <v>137.076026035472</v>
      </c>
      <c r="Y882" s="17" t="n">
        <f aca="false">F882*PARAMETER!$B$5*Q882</f>
        <v>739436.2355</v>
      </c>
      <c r="Z882" s="21" t="n">
        <f aca="false">SUMIF($Y$2:$Y$3205,"&gt;="&amp;Y882)/SUM($Y$2:$Y$3205)</f>
        <v>0.831011540860022</v>
      </c>
      <c r="AA882" s="16" t="str">
        <f aca="false">IF(Z882&lt;=PARAMETER!$B$7,"A",IF(Z882&lt;=PARAMETER!$B$8,"B","C"))</f>
        <v>B</v>
      </c>
      <c r="AB882" s="22" t="n">
        <f aca="false">G882/F882</f>
        <v>0.0728138822728819</v>
      </c>
      <c r="AC882" s="16" t="str">
        <f aca="false">IF(AB882&lt;=PARAMETER!$B$9,"X",IF(AB882&lt;=PARAMETER!$B$10,"Y","Z"))</f>
        <v>X</v>
      </c>
      <c r="AD882" s="16" t="str">
        <f aca="false">AA882&amp;AC882</f>
        <v>BX</v>
      </c>
      <c r="AE882" s="22" t="n">
        <f aca="false">DATA!I882</f>
        <v>0.71</v>
      </c>
      <c r="AF882" s="18" t="n">
        <f aca="false">DATA!L882</f>
        <v>33</v>
      </c>
      <c r="AG882" s="16" t="str">
        <f aca="false">DATA!K882</f>
        <v>B</v>
      </c>
      <c r="AH882" s="18" t="n">
        <f aca="false">IF(AE882&gt;=PARAMETER!$B$12,1,0)</f>
        <v>0</v>
      </c>
      <c r="AI882" s="18" t="n">
        <f aca="false">IF(AF882&gt;=PARAMETER!$B$13,1,0)</f>
        <v>0</v>
      </c>
      <c r="AJ882" s="18" t="n">
        <f aca="false">IF(AND(AH882=1,AI882=1),1,0)</f>
        <v>0</v>
      </c>
    </row>
    <row r="883" customFormat="false" ht="15" hidden="false" customHeight="false" outlineLevel="0" collapsed="false">
      <c r="A883" s="16" t="str">
        <f aca="false">DATA!A883</f>
        <v>ITM10881</v>
      </c>
      <c r="B883" s="16" t="str">
        <f aca="false">DATA!B883</f>
        <v>Automotive</v>
      </c>
      <c r="C883" s="17" t="n">
        <f aca="false">DATA!C883</f>
        <v>167</v>
      </c>
      <c r="D883" s="17" t="n">
        <f aca="false">DATA!D883</f>
        <v>32</v>
      </c>
      <c r="E883" s="18" t="n">
        <f aca="false">DATA!F883</f>
        <v>5</v>
      </c>
      <c r="F883" s="19" t="n">
        <f aca="false">DATA!G883</f>
        <v>45.21</v>
      </c>
      <c r="G883" s="19" t="n">
        <f aca="false">DATA!H883</f>
        <v>2.95</v>
      </c>
      <c r="H883" s="18" t="n">
        <f aca="false">DATA!E883</f>
        <v>6</v>
      </c>
      <c r="I883" s="20" t="n">
        <f aca="false">F883*E883</f>
        <v>226.05</v>
      </c>
      <c r="J883" s="20" t="n">
        <f aca="false">PARAMETER!$B$4*G883*SQRT(E883)</f>
        <v>10.8501133425567</v>
      </c>
      <c r="K883" s="20" t="n">
        <f aca="false">I883+J883</f>
        <v>236.900113342557</v>
      </c>
      <c r="L883" s="20" t="n">
        <f aca="false">K883+F883*H883</f>
        <v>508.160113342557</v>
      </c>
      <c r="M883" s="16" t="str">
        <f aca="false">IF(C883&lt;=K883,"REORDER",IF(C883&gt;L883,"OVERSTOCK","OK"))</f>
        <v>REORDER</v>
      </c>
      <c r="N883" s="16" t="str">
        <f aca="false">IF(C883&lt;=D883,"REORDER","OK")</f>
        <v>OK</v>
      </c>
      <c r="O883" s="18" t="n">
        <f aca="false">IF(D883&lt;I883,1,0)</f>
        <v>1</v>
      </c>
      <c r="P883" s="20" t="n">
        <f aca="false">C883/F883</f>
        <v>3.69387303693873</v>
      </c>
      <c r="Q883" s="19" t="n">
        <f aca="false">DATA!N883</f>
        <v>86.81</v>
      </c>
      <c r="R883" s="19" t="n">
        <f aca="false">DATA!O883</f>
        <v>1.9</v>
      </c>
      <c r="S883" s="17" t="n">
        <f aca="false">C883*Q883</f>
        <v>14497.27</v>
      </c>
      <c r="T883" s="19" t="n">
        <f aca="false">C883*R883</f>
        <v>317.3</v>
      </c>
      <c r="U883" s="20" t="n">
        <f aca="false">MAX(0,C883-L883)</f>
        <v>0</v>
      </c>
      <c r="V883" s="17" t="n">
        <f aca="false">U883*Q883</f>
        <v>0</v>
      </c>
      <c r="W883" s="19" t="n">
        <f aca="false">U883*R883</f>
        <v>0</v>
      </c>
      <c r="X883" s="20" t="n">
        <f aca="false">MAX(0,K883-C883)</f>
        <v>69.9001133425567</v>
      </c>
      <c r="Y883" s="17" t="n">
        <f aca="false">F883*PARAMETER!$B$5*Q883</f>
        <v>1432508.2365</v>
      </c>
      <c r="Z883" s="21" t="n">
        <f aca="false">SUMIF($Y$2:$Y$3205,"&gt;="&amp;Y883)/SUM($Y$2:$Y$3205)</f>
        <v>0.555644086437052</v>
      </c>
      <c r="AA883" s="16" t="str">
        <f aca="false">IF(Z883&lt;=PARAMETER!$B$7,"A",IF(Z883&lt;=PARAMETER!$B$8,"B","C"))</f>
        <v>A</v>
      </c>
      <c r="AB883" s="22" t="n">
        <f aca="false">G883/F883</f>
        <v>0.0652510506525105</v>
      </c>
      <c r="AC883" s="16" t="str">
        <f aca="false">IF(AB883&lt;=PARAMETER!$B$9,"X",IF(AB883&lt;=PARAMETER!$B$10,"Y","Z"))</f>
        <v>X</v>
      </c>
      <c r="AD883" s="16" t="str">
        <f aca="false">AA883&amp;AC883</f>
        <v>AX</v>
      </c>
      <c r="AE883" s="22" t="n">
        <f aca="false">DATA!I883</f>
        <v>0.91</v>
      </c>
      <c r="AF883" s="18" t="n">
        <f aca="false">DATA!L883</f>
        <v>39</v>
      </c>
      <c r="AG883" s="16" t="str">
        <f aca="false">DATA!K883</f>
        <v>A</v>
      </c>
      <c r="AH883" s="18" t="n">
        <f aca="false">IF(AE883&gt;=PARAMETER!$B$12,1,0)</f>
        <v>1</v>
      </c>
      <c r="AI883" s="18" t="n">
        <f aca="false">IF(AF883&gt;=PARAMETER!$B$13,1,0)</f>
        <v>0</v>
      </c>
      <c r="AJ883" s="18" t="n">
        <f aca="false">IF(AND(AH883=1,AI883=1),1,0)</f>
        <v>0</v>
      </c>
    </row>
    <row r="884" customFormat="false" ht="15" hidden="false" customHeight="false" outlineLevel="0" collapsed="false">
      <c r="A884" s="16" t="str">
        <f aca="false">DATA!A884</f>
        <v>ITM10882</v>
      </c>
      <c r="B884" s="16" t="str">
        <f aca="false">DATA!B884</f>
        <v>Groceries</v>
      </c>
      <c r="C884" s="17" t="n">
        <f aca="false">DATA!C884</f>
        <v>114</v>
      </c>
      <c r="D884" s="17" t="n">
        <f aca="false">DATA!D884</f>
        <v>80</v>
      </c>
      <c r="E884" s="18" t="n">
        <f aca="false">DATA!F884</f>
        <v>8</v>
      </c>
      <c r="F884" s="19" t="n">
        <f aca="false">DATA!G884</f>
        <v>1.58</v>
      </c>
      <c r="G884" s="19" t="n">
        <f aca="false">DATA!H884</f>
        <v>7.69</v>
      </c>
      <c r="H884" s="18" t="n">
        <f aca="false">DATA!E884</f>
        <v>7</v>
      </c>
      <c r="I884" s="20" t="n">
        <f aca="false">F884*E884</f>
        <v>12.64</v>
      </c>
      <c r="J884" s="20" t="n">
        <f aca="false">PARAMETER!$B$4*G884*SQRT(E884)</f>
        <v>35.7765608470945</v>
      </c>
      <c r="K884" s="20" t="n">
        <f aca="false">I884+J884</f>
        <v>48.4165608470945</v>
      </c>
      <c r="L884" s="20" t="n">
        <f aca="false">K884+F884*H884</f>
        <v>59.4765608470945</v>
      </c>
      <c r="M884" s="16" t="str">
        <f aca="false">IF(C884&lt;=K884,"REORDER",IF(C884&gt;L884,"OVERSTOCK","OK"))</f>
        <v>OVERSTOCK</v>
      </c>
      <c r="N884" s="16" t="str">
        <f aca="false">IF(C884&lt;=D884,"REORDER","OK")</f>
        <v>OK</v>
      </c>
      <c r="O884" s="18" t="n">
        <f aca="false">IF(D884&lt;I884,1,0)</f>
        <v>0</v>
      </c>
      <c r="P884" s="20" t="n">
        <f aca="false">C884/F884</f>
        <v>72.1518987341772</v>
      </c>
      <c r="Q884" s="19" t="n">
        <f aca="false">DATA!N884</f>
        <v>127.37</v>
      </c>
      <c r="R884" s="19" t="n">
        <f aca="false">DATA!O884</f>
        <v>1.39</v>
      </c>
      <c r="S884" s="17" t="n">
        <f aca="false">C884*Q884</f>
        <v>14520.18</v>
      </c>
      <c r="T884" s="19" t="n">
        <f aca="false">C884*R884</f>
        <v>158.46</v>
      </c>
      <c r="U884" s="20" t="n">
        <f aca="false">MAX(0,C884-L884)</f>
        <v>54.5234391529055</v>
      </c>
      <c r="V884" s="17" t="n">
        <f aca="false">U884*Q884</f>
        <v>6944.65044490558</v>
      </c>
      <c r="W884" s="19" t="n">
        <f aca="false">U884*R884</f>
        <v>75.7875804225387</v>
      </c>
      <c r="X884" s="20" t="n">
        <f aca="false">MAX(0,K884-C884)</f>
        <v>0</v>
      </c>
      <c r="Y884" s="17" t="n">
        <f aca="false">F884*PARAMETER!$B$5*Q884</f>
        <v>73454.279</v>
      </c>
      <c r="Z884" s="21" t="n">
        <f aca="false">SUMIF($Y$2:$Y$3205,"&gt;="&amp;Y884)/SUM($Y$2:$Y$3205)</f>
        <v>0.998130128535873</v>
      </c>
      <c r="AA884" s="16" t="str">
        <f aca="false">IF(Z884&lt;=PARAMETER!$B$7,"A",IF(Z884&lt;=PARAMETER!$B$8,"B","C"))</f>
        <v>C</v>
      </c>
      <c r="AB884" s="22" t="n">
        <f aca="false">G884/F884</f>
        <v>4.86708860759494</v>
      </c>
      <c r="AC884" s="16" t="str">
        <f aca="false">IF(AB884&lt;=PARAMETER!$B$9,"X",IF(AB884&lt;=PARAMETER!$B$10,"Y","Z"))</f>
        <v>Z</v>
      </c>
      <c r="AD884" s="16" t="str">
        <f aca="false">AA884&amp;AC884</f>
        <v>CZ</v>
      </c>
      <c r="AE884" s="22" t="n">
        <f aca="false">DATA!I884</f>
        <v>0.91</v>
      </c>
      <c r="AF884" s="18" t="n">
        <f aca="false">DATA!L884</f>
        <v>37</v>
      </c>
      <c r="AG884" s="16" t="str">
        <f aca="false">DATA!K884</f>
        <v>D</v>
      </c>
      <c r="AH884" s="18" t="n">
        <f aca="false">IF(AE884&gt;=PARAMETER!$B$12,1,0)</f>
        <v>1</v>
      </c>
      <c r="AI884" s="18" t="n">
        <f aca="false">IF(AF884&gt;=PARAMETER!$B$13,1,0)</f>
        <v>0</v>
      </c>
      <c r="AJ884" s="18" t="n">
        <f aca="false">IF(AND(AH884=1,AI884=1),1,0)</f>
        <v>0</v>
      </c>
    </row>
    <row r="885" customFormat="false" ht="15" hidden="false" customHeight="false" outlineLevel="0" collapsed="false">
      <c r="A885" s="16" t="str">
        <f aca="false">DATA!A885</f>
        <v>ITM10883</v>
      </c>
      <c r="B885" s="16" t="str">
        <f aca="false">DATA!B885</f>
        <v>Groceries</v>
      </c>
      <c r="C885" s="17" t="n">
        <f aca="false">DATA!C885</f>
        <v>471</v>
      </c>
      <c r="D885" s="17" t="n">
        <f aca="false">DATA!D885</f>
        <v>12</v>
      </c>
      <c r="E885" s="18" t="n">
        <f aca="false">DATA!F885</f>
        <v>3</v>
      </c>
      <c r="F885" s="19" t="n">
        <f aca="false">DATA!G885</f>
        <v>25.43</v>
      </c>
      <c r="G885" s="19" t="n">
        <f aca="false">DATA!H885</f>
        <v>7.86</v>
      </c>
      <c r="H885" s="18" t="n">
        <f aca="false">DATA!E885</f>
        <v>10</v>
      </c>
      <c r="I885" s="20" t="n">
        <f aca="false">F885*E885</f>
        <v>76.29</v>
      </c>
      <c r="J885" s="20" t="n">
        <f aca="false">PARAMETER!$B$4*G885*SQRT(E885)</f>
        <v>22.392904615746</v>
      </c>
      <c r="K885" s="20" t="n">
        <f aca="false">I885+J885</f>
        <v>98.682904615746</v>
      </c>
      <c r="L885" s="20" t="n">
        <f aca="false">K885+F885*H885</f>
        <v>352.982904615746</v>
      </c>
      <c r="M885" s="16" t="str">
        <f aca="false">IF(C885&lt;=K885,"REORDER",IF(C885&gt;L885,"OVERSTOCK","OK"))</f>
        <v>OVERSTOCK</v>
      </c>
      <c r="N885" s="16" t="str">
        <f aca="false">IF(C885&lt;=D885,"REORDER","OK")</f>
        <v>OK</v>
      </c>
      <c r="O885" s="18" t="n">
        <f aca="false">IF(D885&lt;I885,1,0)</f>
        <v>1</v>
      </c>
      <c r="P885" s="20" t="n">
        <f aca="false">C885/F885</f>
        <v>18.5214313802595</v>
      </c>
      <c r="Q885" s="19" t="n">
        <f aca="false">DATA!N885</f>
        <v>54.49</v>
      </c>
      <c r="R885" s="19" t="n">
        <f aca="false">DATA!O885</f>
        <v>0.52</v>
      </c>
      <c r="S885" s="17" t="n">
        <f aca="false">C885*Q885</f>
        <v>25664.79</v>
      </c>
      <c r="T885" s="19" t="n">
        <f aca="false">C885*R885</f>
        <v>244.92</v>
      </c>
      <c r="U885" s="20" t="n">
        <f aca="false">MAX(0,C885-L885)</f>
        <v>118.017095384254</v>
      </c>
      <c r="V885" s="17" t="n">
        <f aca="false">U885*Q885</f>
        <v>6430.751527488</v>
      </c>
      <c r="W885" s="19" t="n">
        <f aca="false">U885*R885</f>
        <v>61.3688895998121</v>
      </c>
      <c r="X885" s="20" t="n">
        <f aca="false">MAX(0,K885-C885)</f>
        <v>0</v>
      </c>
      <c r="Y885" s="17" t="n">
        <f aca="false">F885*PARAMETER!$B$5*Q885</f>
        <v>505773.4555</v>
      </c>
      <c r="Z885" s="21" t="n">
        <f aca="false">SUMIF($Y$2:$Y$3205,"&gt;="&amp;Y885)/SUM($Y$2:$Y$3205)</f>
        <v>0.903864598311376</v>
      </c>
      <c r="AA885" s="16" t="str">
        <f aca="false">IF(Z885&lt;=PARAMETER!$B$7,"A",IF(Z885&lt;=PARAMETER!$B$8,"B","C"))</f>
        <v>B</v>
      </c>
      <c r="AB885" s="22" t="n">
        <f aca="false">G885/F885</f>
        <v>0.309083759339363</v>
      </c>
      <c r="AC885" s="16" t="str">
        <f aca="false">IF(AB885&lt;=PARAMETER!$B$9,"X",IF(AB885&lt;=PARAMETER!$B$10,"Y","Z"))</f>
        <v>Y</v>
      </c>
      <c r="AD885" s="16" t="str">
        <f aca="false">AA885&amp;AC885</f>
        <v>BY</v>
      </c>
      <c r="AE885" s="22" t="n">
        <f aca="false">DATA!I885</f>
        <v>0.15</v>
      </c>
      <c r="AF885" s="18" t="n">
        <f aca="false">DATA!L885</f>
        <v>118</v>
      </c>
      <c r="AG885" s="16" t="str">
        <f aca="false">DATA!K885</f>
        <v>C</v>
      </c>
      <c r="AH885" s="18" t="n">
        <f aca="false">IF(AE885&gt;=PARAMETER!$B$12,1,0)</f>
        <v>0</v>
      </c>
      <c r="AI885" s="18" t="n">
        <f aca="false">IF(AF885&gt;=PARAMETER!$B$13,1,0)</f>
        <v>1</v>
      </c>
      <c r="AJ885" s="18" t="n">
        <f aca="false">IF(AND(AH885=1,AI885=1),1,0)</f>
        <v>0</v>
      </c>
    </row>
    <row r="886" customFormat="false" ht="15" hidden="false" customHeight="false" outlineLevel="0" collapsed="false">
      <c r="A886" s="16" t="str">
        <f aca="false">DATA!A886</f>
        <v>ITM10884</v>
      </c>
      <c r="B886" s="16" t="str">
        <f aca="false">DATA!B886</f>
        <v>Electronics</v>
      </c>
      <c r="C886" s="17" t="n">
        <f aca="false">DATA!C886</f>
        <v>447</v>
      </c>
      <c r="D886" s="17" t="n">
        <f aca="false">DATA!D886</f>
        <v>67</v>
      </c>
      <c r="E886" s="18" t="n">
        <f aca="false">DATA!F886</f>
        <v>6</v>
      </c>
      <c r="F886" s="19" t="n">
        <f aca="false">DATA!G886</f>
        <v>18.15</v>
      </c>
      <c r="G886" s="19" t="n">
        <f aca="false">DATA!H886</f>
        <v>4.35</v>
      </c>
      <c r="H886" s="18" t="n">
        <f aca="false">DATA!E886</f>
        <v>14</v>
      </c>
      <c r="I886" s="20" t="n">
        <f aca="false">F886*E886</f>
        <v>108.9</v>
      </c>
      <c r="J886" s="20" t="n">
        <f aca="false">PARAMETER!$B$4*G886*SQRT(E886)</f>
        <v>17.5263765810484</v>
      </c>
      <c r="K886" s="20" t="n">
        <f aca="false">I886+J886</f>
        <v>126.426376581048</v>
      </c>
      <c r="L886" s="20" t="n">
        <f aca="false">K886+F886*H886</f>
        <v>380.526376581048</v>
      </c>
      <c r="M886" s="16" t="str">
        <f aca="false">IF(C886&lt;=K886,"REORDER",IF(C886&gt;L886,"OVERSTOCK","OK"))</f>
        <v>OVERSTOCK</v>
      </c>
      <c r="N886" s="16" t="str">
        <f aca="false">IF(C886&lt;=D886,"REORDER","OK")</f>
        <v>OK</v>
      </c>
      <c r="O886" s="18" t="n">
        <f aca="false">IF(D886&lt;I886,1,0)</f>
        <v>1</v>
      </c>
      <c r="P886" s="20" t="n">
        <f aca="false">C886/F886</f>
        <v>24.6280991735537</v>
      </c>
      <c r="Q886" s="19" t="n">
        <f aca="false">DATA!N886</f>
        <v>153.24</v>
      </c>
      <c r="R886" s="19" t="n">
        <f aca="false">DATA!O886</f>
        <v>0.81</v>
      </c>
      <c r="S886" s="17" t="n">
        <f aca="false">C886*Q886</f>
        <v>68498.28</v>
      </c>
      <c r="T886" s="19" t="n">
        <f aca="false">C886*R886</f>
        <v>362.07</v>
      </c>
      <c r="U886" s="20" t="n">
        <f aca="false">MAX(0,C886-L886)</f>
        <v>66.4736234189517</v>
      </c>
      <c r="V886" s="17" t="n">
        <f aca="false">U886*Q886</f>
        <v>10186.4180527202</v>
      </c>
      <c r="W886" s="19" t="n">
        <f aca="false">U886*R886</f>
        <v>53.8436349693509</v>
      </c>
      <c r="X886" s="20" t="n">
        <f aca="false">MAX(0,K886-C886)</f>
        <v>0</v>
      </c>
      <c r="Y886" s="17" t="n">
        <f aca="false">F886*PARAMETER!$B$5*Q886</f>
        <v>1015176.69</v>
      </c>
      <c r="Z886" s="21" t="n">
        <f aca="false">SUMIF($Y$2:$Y$3205,"&gt;="&amp;Y886)/SUM($Y$2:$Y$3205)</f>
        <v>0.725872648107297</v>
      </c>
      <c r="AA886" s="16" t="str">
        <f aca="false">IF(Z886&lt;=PARAMETER!$B$7,"A",IF(Z886&lt;=PARAMETER!$B$8,"B","C"))</f>
        <v>A</v>
      </c>
      <c r="AB886" s="22" t="n">
        <f aca="false">G886/F886</f>
        <v>0.239669421487603</v>
      </c>
      <c r="AC886" s="16" t="str">
        <f aca="false">IF(AB886&lt;=PARAMETER!$B$9,"X",IF(AB886&lt;=PARAMETER!$B$10,"Y","Z"))</f>
        <v>X</v>
      </c>
      <c r="AD886" s="16" t="str">
        <f aca="false">AA886&amp;AC886</f>
        <v>AX</v>
      </c>
      <c r="AE886" s="22" t="n">
        <f aca="false">DATA!I886</f>
        <v>0.65</v>
      </c>
      <c r="AF886" s="18" t="n">
        <f aca="false">DATA!L886</f>
        <v>144</v>
      </c>
      <c r="AG886" s="16" t="str">
        <f aca="false">DATA!K886</f>
        <v>B</v>
      </c>
      <c r="AH886" s="18" t="n">
        <f aca="false">IF(AE886&gt;=PARAMETER!$B$12,1,0)</f>
        <v>0</v>
      </c>
      <c r="AI886" s="18" t="n">
        <f aca="false">IF(AF886&gt;=PARAMETER!$B$13,1,0)</f>
        <v>1</v>
      </c>
      <c r="AJ886" s="18" t="n">
        <f aca="false">IF(AND(AH886=1,AI886=1),1,0)</f>
        <v>0</v>
      </c>
    </row>
    <row r="887" customFormat="false" ht="15" hidden="false" customHeight="false" outlineLevel="0" collapsed="false">
      <c r="A887" s="16" t="str">
        <f aca="false">DATA!A887</f>
        <v>ITM10885</v>
      </c>
      <c r="B887" s="16" t="str">
        <f aca="false">DATA!B887</f>
        <v>Apparel</v>
      </c>
      <c r="C887" s="17" t="n">
        <f aca="false">DATA!C887</f>
        <v>170</v>
      </c>
      <c r="D887" s="17" t="n">
        <f aca="false">DATA!D887</f>
        <v>41</v>
      </c>
      <c r="E887" s="18" t="n">
        <f aca="false">DATA!F887</f>
        <v>7</v>
      </c>
      <c r="F887" s="19" t="n">
        <f aca="false">DATA!G887</f>
        <v>29.44</v>
      </c>
      <c r="G887" s="19" t="n">
        <f aca="false">DATA!H887</f>
        <v>9.53</v>
      </c>
      <c r="H887" s="18" t="n">
        <f aca="false">DATA!E887</f>
        <v>6</v>
      </c>
      <c r="I887" s="20" t="n">
        <f aca="false">F887*E887</f>
        <v>206.08</v>
      </c>
      <c r="J887" s="20" t="n">
        <f aca="false">PARAMETER!$B$4*G887*SQRT(E887)</f>
        <v>41.4733557893544</v>
      </c>
      <c r="K887" s="20" t="n">
        <f aca="false">I887+J887</f>
        <v>247.553355789354</v>
      </c>
      <c r="L887" s="20" t="n">
        <f aca="false">K887+F887*H887</f>
        <v>424.193355789354</v>
      </c>
      <c r="M887" s="16" t="str">
        <f aca="false">IF(C887&lt;=K887,"REORDER",IF(C887&gt;L887,"OVERSTOCK","OK"))</f>
        <v>REORDER</v>
      </c>
      <c r="N887" s="16" t="str">
        <f aca="false">IF(C887&lt;=D887,"REORDER","OK")</f>
        <v>OK</v>
      </c>
      <c r="O887" s="18" t="n">
        <f aca="false">IF(D887&lt;I887,1,0)</f>
        <v>1</v>
      </c>
      <c r="P887" s="20" t="n">
        <f aca="false">C887/F887</f>
        <v>5.77445652173913</v>
      </c>
      <c r="Q887" s="19" t="n">
        <f aca="false">DATA!N887</f>
        <v>52.69</v>
      </c>
      <c r="R887" s="19" t="n">
        <f aca="false">DATA!O887</f>
        <v>0.3</v>
      </c>
      <c r="S887" s="17" t="n">
        <f aca="false">C887*Q887</f>
        <v>8957.3</v>
      </c>
      <c r="T887" s="19" t="n">
        <f aca="false">C887*R887</f>
        <v>51</v>
      </c>
      <c r="U887" s="20" t="n">
        <f aca="false">MAX(0,C887-L887)</f>
        <v>0</v>
      </c>
      <c r="V887" s="17" t="n">
        <f aca="false">U887*Q887</f>
        <v>0</v>
      </c>
      <c r="W887" s="19" t="n">
        <f aca="false">U887*R887</f>
        <v>0</v>
      </c>
      <c r="X887" s="20" t="n">
        <f aca="false">MAX(0,K887-C887)</f>
        <v>77.5533557893544</v>
      </c>
      <c r="Y887" s="17" t="n">
        <f aca="false">F887*PARAMETER!$B$5*Q887</f>
        <v>566185.664</v>
      </c>
      <c r="Z887" s="21" t="n">
        <f aca="false">SUMIF($Y$2:$Y$3205,"&gt;="&amp;Y887)/SUM($Y$2:$Y$3205)</f>
        <v>0.88579194926269</v>
      </c>
      <c r="AA887" s="16" t="str">
        <f aca="false">IF(Z887&lt;=PARAMETER!$B$7,"A",IF(Z887&lt;=PARAMETER!$B$8,"B","C"))</f>
        <v>B</v>
      </c>
      <c r="AB887" s="22" t="n">
        <f aca="false">G887/F887</f>
        <v>0.323709239130435</v>
      </c>
      <c r="AC887" s="16" t="str">
        <f aca="false">IF(AB887&lt;=PARAMETER!$B$9,"X",IF(AB887&lt;=PARAMETER!$B$10,"Y","Z"))</f>
        <v>Y</v>
      </c>
      <c r="AD887" s="16" t="str">
        <f aca="false">AA887&amp;AC887</f>
        <v>BY</v>
      </c>
      <c r="AE887" s="22" t="n">
        <f aca="false">DATA!I887</f>
        <v>0.21</v>
      </c>
      <c r="AF887" s="18" t="n">
        <f aca="false">DATA!L887</f>
        <v>179</v>
      </c>
      <c r="AG887" s="16" t="str">
        <f aca="false">DATA!K887</f>
        <v>A</v>
      </c>
      <c r="AH887" s="18" t="n">
        <f aca="false">IF(AE887&gt;=PARAMETER!$B$12,1,0)</f>
        <v>0</v>
      </c>
      <c r="AI887" s="18" t="n">
        <f aca="false">IF(AF887&gt;=PARAMETER!$B$13,1,0)</f>
        <v>1</v>
      </c>
      <c r="AJ887" s="18" t="n">
        <f aca="false">IF(AND(AH887=1,AI887=1),1,0)</f>
        <v>0</v>
      </c>
    </row>
    <row r="888" customFormat="false" ht="15" hidden="false" customHeight="false" outlineLevel="0" collapsed="false">
      <c r="A888" s="16" t="str">
        <f aca="false">DATA!A888</f>
        <v>ITM10886</v>
      </c>
      <c r="B888" s="16" t="str">
        <f aca="false">DATA!B888</f>
        <v>Apparel</v>
      </c>
      <c r="C888" s="17" t="n">
        <f aca="false">DATA!C888</f>
        <v>21</v>
      </c>
      <c r="D888" s="17" t="n">
        <f aca="false">DATA!D888</f>
        <v>40</v>
      </c>
      <c r="E888" s="18" t="n">
        <f aca="false">DATA!F888</f>
        <v>7</v>
      </c>
      <c r="F888" s="19" t="n">
        <f aca="false">DATA!G888</f>
        <v>12.05</v>
      </c>
      <c r="G888" s="19" t="n">
        <f aca="false">DATA!H888</f>
        <v>9.41</v>
      </c>
      <c r="H888" s="18" t="n">
        <f aca="false">DATA!E888</f>
        <v>11</v>
      </c>
      <c r="I888" s="20" t="n">
        <f aca="false">F888*E888</f>
        <v>84.35</v>
      </c>
      <c r="J888" s="20" t="n">
        <f aca="false">PARAMETER!$B$4*G888*SQRT(E888)</f>
        <v>40.9511309525525</v>
      </c>
      <c r="K888" s="20" t="n">
        <f aca="false">I888+J888</f>
        <v>125.301130952552</v>
      </c>
      <c r="L888" s="20" t="n">
        <f aca="false">K888+F888*H888</f>
        <v>257.851130952552</v>
      </c>
      <c r="M888" s="16" t="str">
        <f aca="false">IF(C888&lt;=K888,"REORDER",IF(C888&gt;L888,"OVERSTOCK","OK"))</f>
        <v>REORDER</v>
      </c>
      <c r="N888" s="16" t="str">
        <f aca="false">IF(C888&lt;=D888,"REORDER","OK")</f>
        <v>REORDER</v>
      </c>
      <c r="O888" s="18" t="n">
        <f aca="false">IF(D888&lt;I888,1,0)</f>
        <v>1</v>
      </c>
      <c r="P888" s="20" t="n">
        <f aca="false">C888/F888</f>
        <v>1.74273858921162</v>
      </c>
      <c r="Q888" s="19" t="n">
        <f aca="false">DATA!N888</f>
        <v>122.44</v>
      </c>
      <c r="R888" s="19" t="n">
        <f aca="false">DATA!O888</f>
        <v>1.23</v>
      </c>
      <c r="S888" s="17" t="n">
        <f aca="false">C888*Q888</f>
        <v>2571.24</v>
      </c>
      <c r="T888" s="19" t="n">
        <f aca="false">C888*R888</f>
        <v>25.83</v>
      </c>
      <c r="U888" s="20" t="n">
        <f aca="false">MAX(0,C888-L888)</f>
        <v>0</v>
      </c>
      <c r="V888" s="17" t="n">
        <f aca="false">U888*Q888</f>
        <v>0</v>
      </c>
      <c r="W888" s="19" t="n">
        <f aca="false">U888*R888</f>
        <v>0</v>
      </c>
      <c r="X888" s="20" t="n">
        <f aca="false">MAX(0,K888-C888)</f>
        <v>104.301130952552</v>
      </c>
      <c r="Y888" s="17" t="n">
        <f aca="false">F888*PARAMETER!$B$5*Q888</f>
        <v>538521.73</v>
      </c>
      <c r="Z888" s="21" t="n">
        <f aca="false">SUMIF($Y$2:$Y$3205,"&gt;="&amp;Y888)/SUM($Y$2:$Y$3205)</f>
        <v>0.893885703687382</v>
      </c>
      <c r="AA888" s="16" t="str">
        <f aca="false">IF(Z888&lt;=PARAMETER!$B$7,"A",IF(Z888&lt;=PARAMETER!$B$8,"B","C"))</f>
        <v>B</v>
      </c>
      <c r="AB888" s="22" t="n">
        <f aca="false">G888/F888</f>
        <v>0.780912863070539</v>
      </c>
      <c r="AC888" s="16" t="str">
        <f aca="false">IF(AB888&lt;=PARAMETER!$B$9,"X",IF(AB888&lt;=PARAMETER!$B$10,"Y","Z"))</f>
        <v>Z</v>
      </c>
      <c r="AD888" s="16" t="str">
        <f aca="false">AA888&amp;AC888</f>
        <v>BZ</v>
      </c>
      <c r="AE888" s="22" t="n">
        <f aca="false">DATA!I888</f>
        <v>0.17</v>
      </c>
      <c r="AF888" s="18" t="n">
        <f aca="false">DATA!L888</f>
        <v>44</v>
      </c>
      <c r="AG888" s="16" t="str">
        <f aca="false">DATA!K888</f>
        <v>A</v>
      </c>
      <c r="AH888" s="18" t="n">
        <f aca="false">IF(AE888&gt;=PARAMETER!$B$12,1,0)</f>
        <v>0</v>
      </c>
      <c r="AI888" s="18" t="n">
        <f aca="false">IF(AF888&gt;=PARAMETER!$B$13,1,0)</f>
        <v>0</v>
      </c>
      <c r="AJ888" s="18" t="n">
        <f aca="false">IF(AND(AH888=1,AI888=1),1,0)</f>
        <v>0</v>
      </c>
    </row>
    <row r="889" customFormat="false" ht="15" hidden="false" customHeight="false" outlineLevel="0" collapsed="false">
      <c r="A889" s="16" t="str">
        <f aca="false">DATA!A889</f>
        <v>ITM10887</v>
      </c>
      <c r="B889" s="16" t="str">
        <f aca="false">DATA!B889</f>
        <v>Automotive</v>
      </c>
      <c r="C889" s="17" t="n">
        <f aca="false">DATA!C889</f>
        <v>395</v>
      </c>
      <c r="D889" s="17" t="n">
        <f aca="false">DATA!D889</f>
        <v>91</v>
      </c>
      <c r="E889" s="18" t="n">
        <f aca="false">DATA!F889</f>
        <v>2</v>
      </c>
      <c r="F889" s="19" t="n">
        <f aca="false">DATA!G889</f>
        <v>4.18</v>
      </c>
      <c r="G889" s="19" t="n">
        <f aca="false">DATA!H889</f>
        <v>0.62</v>
      </c>
      <c r="H889" s="18" t="n">
        <f aca="false">DATA!E889</f>
        <v>9</v>
      </c>
      <c r="I889" s="20" t="n">
        <f aca="false">F889*E889</f>
        <v>8.36</v>
      </c>
      <c r="J889" s="20" t="n">
        <f aca="false">PARAMETER!$B$4*G889*SQRT(E889)</f>
        <v>1.44222807055908</v>
      </c>
      <c r="K889" s="20" t="n">
        <f aca="false">I889+J889</f>
        <v>9.80222807055908</v>
      </c>
      <c r="L889" s="20" t="n">
        <f aca="false">K889+F889*H889</f>
        <v>47.4222280705591</v>
      </c>
      <c r="M889" s="16" t="str">
        <f aca="false">IF(C889&lt;=K889,"REORDER",IF(C889&gt;L889,"OVERSTOCK","OK"))</f>
        <v>OVERSTOCK</v>
      </c>
      <c r="N889" s="16" t="str">
        <f aca="false">IF(C889&lt;=D889,"REORDER","OK")</f>
        <v>OK</v>
      </c>
      <c r="O889" s="18" t="n">
        <f aca="false">IF(D889&lt;I889,1,0)</f>
        <v>0</v>
      </c>
      <c r="P889" s="20" t="n">
        <f aca="false">C889/F889</f>
        <v>94.4976076555024</v>
      </c>
      <c r="Q889" s="19" t="n">
        <f aca="false">DATA!N889</f>
        <v>142.43</v>
      </c>
      <c r="R889" s="19" t="n">
        <f aca="false">DATA!O889</f>
        <v>0.42</v>
      </c>
      <c r="S889" s="17" t="n">
        <f aca="false">C889*Q889</f>
        <v>56259.85</v>
      </c>
      <c r="T889" s="19" t="n">
        <f aca="false">C889*R889</f>
        <v>165.9</v>
      </c>
      <c r="U889" s="20" t="n">
        <f aca="false">MAX(0,C889-L889)</f>
        <v>347.577771929441</v>
      </c>
      <c r="V889" s="17" t="n">
        <f aca="false">U889*Q889</f>
        <v>49505.5020559103</v>
      </c>
      <c r="W889" s="19" t="n">
        <f aca="false">U889*R889</f>
        <v>145.982664210365</v>
      </c>
      <c r="X889" s="20" t="n">
        <f aca="false">MAX(0,K889-C889)</f>
        <v>0</v>
      </c>
      <c r="Y889" s="17" t="n">
        <f aca="false">F889*PARAMETER!$B$5*Q889</f>
        <v>217305.451</v>
      </c>
      <c r="Z889" s="21" t="n">
        <f aca="false">SUMIF($Y$2:$Y$3205,"&gt;="&amp;Y889)/SUM($Y$2:$Y$3205)</f>
        <v>0.979718164945049</v>
      </c>
      <c r="AA889" s="16" t="str">
        <f aca="false">IF(Z889&lt;=PARAMETER!$B$7,"A",IF(Z889&lt;=PARAMETER!$B$8,"B","C"))</f>
        <v>C</v>
      </c>
      <c r="AB889" s="22" t="n">
        <f aca="false">G889/F889</f>
        <v>0.148325358851675</v>
      </c>
      <c r="AC889" s="16" t="str">
        <f aca="false">IF(AB889&lt;=PARAMETER!$B$9,"X",IF(AB889&lt;=PARAMETER!$B$10,"Y","Z"))</f>
        <v>X</v>
      </c>
      <c r="AD889" s="16" t="str">
        <f aca="false">AA889&amp;AC889</f>
        <v>CX</v>
      </c>
      <c r="AE889" s="22" t="n">
        <f aca="false">DATA!I889</f>
        <v>0.5</v>
      </c>
      <c r="AF889" s="18" t="n">
        <f aca="false">DATA!L889</f>
        <v>128</v>
      </c>
      <c r="AG889" s="16" t="str">
        <f aca="false">DATA!K889</f>
        <v>A</v>
      </c>
      <c r="AH889" s="18" t="n">
        <f aca="false">IF(AE889&gt;=PARAMETER!$B$12,1,0)</f>
        <v>0</v>
      </c>
      <c r="AI889" s="18" t="n">
        <f aca="false">IF(AF889&gt;=PARAMETER!$B$13,1,0)</f>
        <v>1</v>
      </c>
      <c r="AJ889" s="18" t="n">
        <f aca="false">IF(AND(AH889=1,AI889=1),1,0)</f>
        <v>0</v>
      </c>
    </row>
    <row r="890" customFormat="false" ht="15" hidden="false" customHeight="false" outlineLevel="0" collapsed="false">
      <c r="A890" s="16" t="str">
        <f aca="false">DATA!A890</f>
        <v>ITM10888</v>
      </c>
      <c r="B890" s="16" t="str">
        <f aca="false">DATA!B890</f>
        <v>Apparel</v>
      </c>
      <c r="C890" s="17" t="n">
        <f aca="false">DATA!C890</f>
        <v>41</v>
      </c>
      <c r="D890" s="17" t="n">
        <f aca="false">DATA!D890</f>
        <v>52</v>
      </c>
      <c r="E890" s="18" t="n">
        <f aca="false">DATA!F890</f>
        <v>8</v>
      </c>
      <c r="F890" s="19" t="n">
        <f aca="false">DATA!G890</f>
        <v>31.67</v>
      </c>
      <c r="G890" s="19" t="n">
        <f aca="false">DATA!H890</f>
        <v>2.14</v>
      </c>
      <c r="H890" s="18" t="n">
        <f aca="false">DATA!E890</f>
        <v>12</v>
      </c>
      <c r="I890" s="20" t="n">
        <f aca="false">F890*E890</f>
        <v>253.36</v>
      </c>
      <c r="J890" s="20" t="n">
        <f aca="false">PARAMETER!$B$4*G890*SQRT(E890)</f>
        <v>9.95602603547232</v>
      </c>
      <c r="K890" s="20" t="n">
        <f aca="false">I890+J890</f>
        <v>263.316026035472</v>
      </c>
      <c r="L890" s="20" t="n">
        <f aca="false">K890+F890*H890</f>
        <v>643.356026035472</v>
      </c>
      <c r="M890" s="16" t="str">
        <f aca="false">IF(C890&lt;=K890,"REORDER",IF(C890&gt;L890,"OVERSTOCK","OK"))</f>
        <v>REORDER</v>
      </c>
      <c r="N890" s="16" t="str">
        <f aca="false">IF(C890&lt;=D890,"REORDER","OK")</f>
        <v>REORDER</v>
      </c>
      <c r="O890" s="18" t="n">
        <f aca="false">IF(D890&lt;I890,1,0)</f>
        <v>1</v>
      </c>
      <c r="P890" s="20" t="n">
        <f aca="false">C890/F890</f>
        <v>1.29460056836123</v>
      </c>
      <c r="Q890" s="19" t="n">
        <f aca="false">DATA!N890</f>
        <v>173.35</v>
      </c>
      <c r="R890" s="19" t="n">
        <f aca="false">DATA!O890</f>
        <v>1.42</v>
      </c>
      <c r="S890" s="17" t="n">
        <f aca="false">C890*Q890</f>
        <v>7107.35</v>
      </c>
      <c r="T890" s="19" t="n">
        <f aca="false">C890*R890</f>
        <v>58.22</v>
      </c>
      <c r="U890" s="20" t="n">
        <f aca="false">MAX(0,C890-L890)</f>
        <v>0</v>
      </c>
      <c r="V890" s="17" t="n">
        <f aca="false">U890*Q890</f>
        <v>0</v>
      </c>
      <c r="W890" s="19" t="n">
        <f aca="false">U890*R890</f>
        <v>0</v>
      </c>
      <c r="X890" s="20" t="n">
        <f aca="false">MAX(0,K890-C890)</f>
        <v>222.316026035472</v>
      </c>
      <c r="Y890" s="17" t="n">
        <f aca="false">F890*PARAMETER!$B$5*Q890</f>
        <v>2003847.9925</v>
      </c>
      <c r="Z890" s="21" t="n">
        <f aca="false">SUMIF($Y$2:$Y$3205,"&gt;="&amp;Y890)/SUM($Y$2:$Y$3205)</f>
        <v>0.333473188985498</v>
      </c>
      <c r="AA890" s="16" t="str">
        <f aca="false">IF(Z890&lt;=PARAMETER!$B$7,"A",IF(Z890&lt;=PARAMETER!$B$8,"B","C"))</f>
        <v>A</v>
      </c>
      <c r="AB890" s="22" t="n">
        <f aca="false">G890/F890</f>
        <v>0.0675718345437322</v>
      </c>
      <c r="AC890" s="16" t="str">
        <f aca="false">IF(AB890&lt;=PARAMETER!$B$9,"X",IF(AB890&lt;=PARAMETER!$B$10,"Y","Z"))</f>
        <v>X</v>
      </c>
      <c r="AD890" s="16" t="str">
        <f aca="false">AA890&amp;AC890</f>
        <v>AX</v>
      </c>
      <c r="AE890" s="22" t="n">
        <f aca="false">DATA!I890</f>
        <v>0.19</v>
      </c>
      <c r="AF890" s="18" t="n">
        <f aca="false">DATA!L890</f>
        <v>43</v>
      </c>
      <c r="AG890" s="16" t="str">
        <f aca="false">DATA!K890</f>
        <v>C</v>
      </c>
      <c r="AH890" s="18" t="n">
        <f aca="false">IF(AE890&gt;=PARAMETER!$B$12,1,0)</f>
        <v>0</v>
      </c>
      <c r="AI890" s="18" t="n">
        <f aca="false">IF(AF890&gt;=PARAMETER!$B$13,1,0)</f>
        <v>0</v>
      </c>
      <c r="AJ890" s="18" t="n">
        <f aca="false">IF(AND(AH890=1,AI890=1),1,0)</f>
        <v>0</v>
      </c>
    </row>
    <row r="891" customFormat="false" ht="15" hidden="false" customHeight="false" outlineLevel="0" collapsed="false">
      <c r="A891" s="16" t="str">
        <f aca="false">DATA!A891</f>
        <v>ITM10889</v>
      </c>
      <c r="B891" s="16" t="str">
        <f aca="false">DATA!B891</f>
        <v>Pharma</v>
      </c>
      <c r="C891" s="17" t="n">
        <f aca="false">DATA!C891</f>
        <v>390</v>
      </c>
      <c r="D891" s="17" t="n">
        <f aca="false">DATA!D891</f>
        <v>16</v>
      </c>
      <c r="E891" s="18" t="n">
        <f aca="false">DATA!F891</f>
        <v>6</v>
      </c>
      <c r="F891" s="19" t="n">
        <f aca="false">DATA!G891</f>
        <v>21.43</v>
      </c>
      <c r="G891" s="19" t="n">
        <f aca="false">DATA!H891</f>
        <v>8.29</v>
      </c>
      <c r="H891" s="18" t="n">
        <f aca="false">DATA!E891</f>
        <v>14</v>
      </c>
      <c r="I891" s="20" t="n">
        <f aca="false">F891*E891</f>
        <v>128.58</v>
      </c>
      <c r="J891" s="20" t="n">
        <f aca="false">PARAMETER!$B$4*G891*SQRT(E891)</f>
        <v>33.4008418061819</v>
      </c>
      <c r="K891" s="20" t="n">
        <f aca="false">I891+J891</f>
        <v>161.980841806182</v>
      </c>
      <c r="L891" s="20" t="n">
        <f aca="false">K891+F891*H891</f>
        <v>462.000841806182</v>
      </c>
      <c r="M891" s="16" t="str">
        <f aca="false">IF(C891&lt;=K891,"REORDER",IF(C891&gt;L891,"OVERSTOCK","OK"))</f>
        <v>OK</v>
      </c>
      <c r="N891" s="16" t="str">
        <f aca="false">IF(C891&lt;=D891,"REORDER","OK")</f>
        <v>OK</v>
      </c>
      <c r="O891" s="18" t="n">
        <f aca="false">IF(D891&lt;I891,1,0)</f>
        <v>1</v>
      </c>
      <c r="P891" s="20" t="n">
        <f aca="false">C891/F891</f>
        <v>18.1987867475502</v>
      </c>
      <c r="Q891" s="19" t="n">
        <f aca="false">DATA!N891</f>
        <v>149.44</v>
      </c>
      <c r="R891" s="19" t="n">
        <f aca="false">DATA!O891</f>
        <v>1.5</v>
      </c>
      <c r="S891" s="17" t="n">
        <f aca="false">C891*Q891</f>
        <v>58281.6</v>
      </c>
      <c r="T891" s="19" t="n">
        <f aca="false">C891*R891</f>
        <v>585</v>
      </c>
      <c r="U891" s="20" t="n">
        <f aca="false">MAX(0,C891-L891)</f>
        <v>0</v>
      </c>
      <c r="V891" s="17" t="n">
        <f aca="false">U891*Q891</f>
        <v>0</v>
      </c>
      <c r="W891" s="19" t="n">
        <f aca="false">U891*R891</f>
        <v>0</v>
      </c>
      <c r="X891" s="20" t="n">
        <f aca="false">MAX(0,K891-C891)</f>
        <v>0</v>
      </c>
      <c r="Y891" s="17" t="n">
        <f aca="false">F891*PARAMETER!$B$5*Q891</f>
        <v>1168912.208</v>
      </c>
      <c r="Z891" s="21" t="n">
        <f aca="false">SUMIF($Y$2:$Y$3205,"&gt;="&amp;Y891)/SUM($Y$2:$Y$3205)</f>
        <v>0.659174758593689</v>
      </c>
      <c r="AA891" s="16" t="str">
        <f aca="false">IF(Z891&lt;=PARAMETER!$B$7,"A",IF(Z891&lt;=PARAMETER!$B$8,"B","C"))</f>
        <v>A</v>
      </c>
      <c r="AB891" s="22" t="n">
        <f aca="false">G891/F891</f>
        <v>0.386840877274848</v>
      </c>
      <c r="AC891" s="16" t="str">
        <f aca="false">IF(AB891&lt;=PARAMETER!$B$9,"X",IF(AB891&lt;=PARAMETER!$B$10,"Y","Z"))</f>
        <v>Y</v>
      </c>
      <c r="AD891" s="16" t="str">
        <f aca="false">AA891&amp;AC891</f>
        <v>AY</v>
      </c>
      <c r="AE891" s="22" t="n">
        <f aca="false">DATA!I891</f>
        <v>0.76</v>
      </c>
      <c r="AF891" s="18" t="n">
        <f aca="false">DATA!L891</f>
        <v>112</v>
      </c>
      <c r="AG891" s="16" t="str">
        <f aca="false">DATA!K891</f>
        <v>C</v>
      </c>
      <c r="AH891" s="18" t="n">
        <f aca="false">IF(AE891&gt;=PARAMETER!$B$12,1,0)</f>
        <v>1</v>
      </c>
      <c r="AI891" s="18" t="n">
        <f aca="false">IF(AF891&gt;=PARAMETER!$B$13,1,0)</f>
        <v>1</v>
      </c>
      <c r="AJ891" s="18" t="n">
        <f aca="false">IF(AND(AH891=1,AI891=1),1,0)</f>
        <v>1</v>
      </c>
    </row>
    <row r="892" customFormat="false" ht="15" hidden="false" customHeight="false" outlineLevel="0" collapsed="false">
      <c r="A892" s="16" t="str">
        <f aca="false">DATA!A892</f>
        <v>ITM10890</v>
      </c>
      <c r="B892" s="16" t="str">
        <f aca="false">DATA!B892</f>
        <v>Apparel</v>
      </c>
      <c r="C892" s="17" t="n">
        <f aca="false">DATA!C892</f>
        <v>332</v>
      </c>
      <c r="D892" s="17" t="n">
        <f aca="false">DATA!D892</f>
        <v>10</v>
      </c>
      <c r="E892" s="18" t="n">
        <f aca="false">DATA!F892</f>
        <v>9</v>
      </c>
      <c r="F892" s="19" t="n">
        <f aca="false">DATA!G892</f>
        <v>31.5</v>
      </c>
      <c r="G892" s="19" t="n">
        <f aca="false">DATA!H892</f>
        <v>3.68</v>
      </c>
      <c r="H892" s="18" t="n">
        <f aca="false">DATA!E892</f>
        <v>9</v>
      </c>
      <c r="I892" s="20" t="n">
        <f aca="false">F892*E892</f>
        <v>283.5</v>
      </c>
      <c r="J892" s="20" t="n">
        <f aca="false">PARAMETER!$B$4*G892*SQRT(E892)</f>
        <v>18.1591840415442</v>
      </c>
      <c r="K892" s="20" t="n">
        <f aca="false">I892+J892</f>
        <v>301.659184041544</v>
      </c>
      <c r="L892" s="20" t="n">
        <f aca="false">K892+F892*H892</f>
        <v>585.159184041544</v>
      </c>
      <c r="M892" s="16" t="str">
        <f aca="false">IF(C892&lt;=K892,"REORDER",IF(C892&gt;L892,"OVERSTOCK","OK"))</f>
        <v>OK</v>
      </c>
      <c r="N892" s="16" t="str">
        <f aca="false">IF(C892&lt;=D892,"REORDER","OK")</f>
        <v>OK</v>
      </c>
      <c r="O892" s="18" t="n">
        <f aca="false">IF(D892&lt;I892,1,0)</f>
        <v>1</v>
      </c>
      <c r="P892" s="20" t="n">
        <f aca="false">C892/F892</f>
        <v>10.5396825396825</v>
      </c>
      <c r="Q892" s="19" t="n">
        <f aca="false">DATA!N892</f>
        <v>161.78</v>
      </c>
      <c r="R892" s="19" t="n">
        <f aca="false">DATA!O892</f>
        <v>1.01</v>
      </c>
      <c r="S892" s="17" t="n">
        <f aca="false">C892*Q892</f>
        <v>53710.96</v>
      </c>
      <c r="T892" s="19" t="n">
        <f aca="false">C892*R892</f>
        <v>335.32</v>
      </c>
      <c r="U892" s="20" t="n">
        <f aca="false">MAX(0,C892-L892)</f>
        <v>0</v>
      </c>
      <c r="V892" s="17" t="n">
        <f aca="false">U892*Q892</f>
        <v>0</v>
      </c>
      <c r="W892" s="19" t="n">
        <f aca="false">U892*R892</f>
        <v>0</v>
      </c>
      <c r="X892" s="20" t="n">
        <f aca="false">MAX(0,K892-C892)</f>
        <v>0</v>
      </c>
      <c r="Y892" s="17" t="n">
        <f aca="false">F892*PARAMETER!$B$5*Q892</f>
        <v>1860065.55</v>
      </c>
      <c r="Z892" s="21" t="n">
        <f aca="false">SUMIF($Y$2:$Y$3205,"&gt;="&amp;Y892)/SUM($Y$2:$Y$3205)</f>
        <v>0.393033930496954</v>
      </c>
      <c r="AA892" s="16" t="str">
        <f aca="false">IF(Z892&lt;=PARAMETER!$B$7,"A",IF(Z892&lt;=PARAMETER!$B$8,"B","C"))</f>
        <v>A</v>
      </c>
      <c r="AB892" s="22" t="n">
        <f aca="false">G892/F892</f>
        <v>0.116825396825397</v>
      </c>
      <c r="AC892" s="16" t="str">
        <f aca="false">IF(AB892&lt;=PARAMETER!$B$9,"X",IF(AB892&lt;=PARAMETER!$B$10,"Y","Z"))</f>
        <v>X</v>
      </c>
      <c r="AD892" s="16" t="str">
        <f aca="false">AA892&amp;AC892</f>
        <v>AX</v>
      </c>
      <c r="AE892" s="22" t="n">
        <f aca="false">DATA!I892</f>
        <v>0.97</v>
      </c>
      <c r="AF892" s="18" t="n">
        <f aca="false">DATA!L892</f>
        <v>126</v>
      </c>
      <c r="AG892" s="16" t="str">
        <f aca="false">DATA!K892</f>
        <v>D</v>
      </c>
      <c r="AH892" s="18" t="n">
        <f aca="false">IF(AE892&gt;=PARAMETER!$B$12,1,0)</f>
        <v>1</v>
      </c>
      <c r="AI892" s="18" t="n">
        <f aca="false">IF(AF892&gt;=PARAMETER!$B$13,1,0)</f>
        <v>1</v>
      </c>
      <c r="AJ892" s="18" t="n">
        <f aca="false">IF(AND(AH892=1,AI892=1),1,0)</f>
        <v>1</v>
      </c>
    </row>
    <row r="893" customFormat="false" ht="15" hidden="false" customHeight="false" outlineLevel="0" collapsed="false">
      <c r="A893" s="16" t="str">
        <f aca="false">DATA!A893</f>
        <v>ITM10891</v>
      </c>
      <c r="B893" s="16" t="str">
        <f aca="false">DATA!B893</f>
        <v>Automotive</v>
      </c>
      <c r="C893" s="17" t="n">
        <f aca="false">DATA!C893</f>
        <v>347</v>
      </c>
      <c r="D893" s="17" t="n">
        <f aca="false">DATA!D893</f>
        <v>70</v>
      </c>
      <c r="E893" s="18" t="n">
        <f aca="false">DATA!F893</f>
        <v>2</v>
      </c>
      <c r="F893" s="19" t="n">
        <f aca="false">DATA!G893</f>
        <v>11.32</v>
      </c>
      <c r="G893" s="19" t="n">
        <f aca="false">DATA!H893</f>
        <v>1.41</v>
      </c>
      <c r="H893" s="18" t="n">
        <f aca="false">DATA!E893</f>
        <v>10</v>
      </c>
      <c r="I893" s="20" t="n">
        <f aca="false">F893*E893</f>
        <v>22.64</v>
      </c>
      <c r="J893" s="20" t="n">
        <f aca="false">PARAMETER!$B$4*G893*SQRT(E893)</f>
        <v>3.27990577336822</v>
      </c>
      <c r="K893" s="20" t="n">
        <f aca="false">I893+J893</f>
        <v>25.9199057733682</v>
      </c>
      <c r="L893" s="20" t="n">
        <f aca="false">K893+F893*H893</f>
        <v>139.119905773368</v>
      </c>
      <c r="M893" s="16" t="str">
        <f aca="false">IF(C893&lt;=K893,"REORDER",IF(C893&gt;L893,"OVERSTOCK","OK"))</f>
        <v>OVERSTOCK</v>
      </c>
      <c r="N893" s="16" t="str">
        <f aca="false">IF(C893&lt;=D893,"REORDER","OK")</f>
        <v>OK</v>
      </c>
      <c r="O893" s="18" t="n">
        <f aca="false">IF(D893&lt;I893,1,0)</f>
        <v>0</v>
      </c>
      <c r="P893" s="20" t="n">
        <f aca="false">C893/F893</f>
        <v>30.6537102473498</v>
      </c>
      <c r="Q893" s="19" t="n">
        <f aca="false">DATA!N893</f>
        <v>183.46</v>
      </c>
      <c r="R893" s="19" t="n">
        <f aca="false">DATA!O893</f>
        <v>0.28</v>
      </c>
      <c r="S893" s="17" t="n">
        <f aca="false">C893*Q893</f>
        <v>63660.62</v>
      </c>
      <c r="T893" s="19" t="n">
        <f aca="false">C893*R893</f>
        <v>97.16</v>
      </c>
      <c r="U893" s="20" t="n">
        <f aca="false">MAX(0,C893-L893)</f>
        <v>207.880094226632</v>
      </c>
      <c r="V893" s="17" t="n">
        <f aca="false">U893*Q893</f>
        <v>38137.6820868179</v>
      </c>
      <c r="W893" s="19" t="n">
        <f aca="false">U893*R893</f>
        <v>58.2064263834569</v>
      </c>
      <c r="X893" s="20" t="n">
        <f aca="false">MAX(0,K893-C893)</f>
        <v>0</v>
      </c>
      <c r="Y893" s="17" t="n">
        <f aca="false">F893*PARAMETER!$B$5*Q893</f>
        <v>758020.028</v>
      </c>
      <c r="Z893" s="21" t="n">
        <f aca="false">SUMIF($Y$2:$Y$3205,"&gt;="&amp;Y893)/SUM($Y$2:$Y$3205)</f>
        <v>0.823608142456631</v>
      </c>
      <c r="AA893" s="16" t="str">
        <f aca="false">IF(Z893&lt;=PARAMETER!$B$7,"A",IF(Z893&lt;=PARAMETER!$B$8,"B","C"))</f>
        <v>B</v>
      </c>
      <c r="AB893" s="22" t="n">
        <f aca="false">G893/F893</f>
        <v>0.124558303886926</v>
      </c>
      <c r="AC893" s="16" t="str">
        <f aca="false">IF(AB893&lt;=PARAMETER!$B$9,"X",IF(AB893&lt;=PARAMETER!$B$10,"Y","Z"))</f>
        <v>X</v>
      </c>
      <c r="AD893" s="16" t="str">
        <f aca="false">AA893&amp;AC893</f>
        <v>BX</v>
      </c>
      <c r="AE893" s="22" t="n">
        <f aca="false">DATA!I893</f>
        <v>0.61</v>
      </c>
      <c r="AF893" s="18" t="n">
        <f aca="false">DATA!L893</f>
        <v>85</v>
      </c>
      <c r="AG893" s="16" t="str">
        <f aca="false">DATA!K893</f>
        <v>C</v>
      </c>
      <c r="AH893" s="18" t="n">
        <f aca="false">IF(AE893&gt;=PARAMETER!$B$12,1,0)</f>
        <v>0</v>
      </c>
      <c r="AI893" s="18" t="n">
        <f aca="false">IF(AF893&gt;=PARAMETER!$B$13,1,0)</f>
        <v>0</v>
      </c>
      <c r="AJ893" s="18" t="n">
        <f aca="false">IF(AND(AH893=1,AI893=1),1,0)</f>
        <v>0</v>
      </c>
    </row>
    <row r="894" customFormat="false" ht="15" hidden="false" customHeight="false" outlineLevel="0" collapsed="false">
      <c r="A894" s="16" t="str">
        <f aca="false">DATA!A894</f>
        <v>ITM10892</v>
      </c>
      <c r="B894" s="16" t="str">
        <f aca="false">DATA!B894</f>
        <v>Apparel</v>
      </c>
      <c r="C894" s="17" t="n">
        <f aca="false">DATA!C894</f>
        <v>26</v>
      </c>
      <c r="D894" s="17" t="n">
        <f aca="false">DATA!D894</f>
        <v>23</v>
      </c>
      <c r="E894" s="18" t="n">
        <f aca="false">DATA!F894</f>
        <v>7</v>
      </c>
      <c r="F894" s="19" t="n">
        <f aca="false">DATA!G894</f>
        <v>17.6</v>
      </c>
      <c r="G894" s="19" t="n">
        <f aca="false">DATA!H894</f>
        <v>7.96</v>
      </c>
      <c r="H894" s="18" t="n">
        <f aca="false">DATA!E894</f>
        <v>14</v>
      </c>
      <c r="I894" s="20" t="n">
        <f aca="false">F894*E894</f>
        <v>123.2</v>
      </c>
      <c r="J894" s="20" t="n">
        <f aca="false">PARAMETER!$B$4*G894*SQRT(E894)</f>
        <v>34.640914174529</v>
      </c>
      <c r="K894" s="20" t="n">
        <f aca="false">I894+J894</f>
        <v>157.840914174529</v>
      </c>
      <c r="L894" s="20" t="n">
        <f aca="false">K894+F894*H894</f>
        <v>404.240914174529</v>
      </c>
      <c r="M894" s="16" t="str">
        <f aca="false">IF(C894&lt;=K894,"REORDER",IF(C894&gt;L894,"OVERSTOCK","OK"))</f>
        <v>REORDER</v>
      </c>
      <c r="N894" s="16" t="str">
        <f aca="false">IF(C894&lt;=D894,"REORDER","OK")</f>
        <v>OK</v>
      </c>
      <c r="O894" s="18" t="n">
        <f aca="false">IF(D894&lt;I894,1,0)</f>
        <v>1</v>
      </c>
      <c r="P894" s="20" t="n">
        <f aca="false">C894/F894</f>
        <v>1.47727272727273</v>
      </c>
      <c r="Q894" s="19" t="n">
        <f aca="false">DATA!N894</f>
        <v>123.58</v>
      </c>
      <c r="R894" s="19" t="n">
        <f aca="false">DATA!O894</f>
        <v>1.26</v>
      </c>
      <c r="S894" s="17" t="n">
        <f aca="false">C894*Q894</f>
        <v>3213.08</v>
      </c>
      <c r="T894" s="19" t="n">
        <f aca="false">C894*R894</f>
        <v>32.76</v>
      </c>
      <c r="U894" s="20" t="n">
        <f aca="false">MAX(0,C894-L894)</f>
        <v>0</v>
      </c>
      <c r="V894" s="17" t="n">
        <f aca="false">U894*Q894</f>
        <v>0</v>
      </c>
      <c r="W894" s="19" t="n">
        <f aca="false">U894*R894</f>
        <v>0</v>
      </c>
      <c r="X894" s="20" t="n">
        <f aca="false">MAX(0,K894-C894)</f>
        <v>131.840914174529</v>
      </c>
      <c r="Y894" s="17" t="n">
        <f aca="false">F894*PARAMETER!$B$5*Q894</f>
        <v>793877.92</v>
      </c>
      <c r="Z894" s="21" t="n">
        <f aca="false">SUMIF($Y$2:$Y$3205,"&gt;="&amp;Y894)/SUM($Y$2:$Y$3205)</f>
        <v>0.811716191130394</v>
      </c>
      <c r="AA894" s="16" t="str">
        <f aca="false">IF(Z894&lt;=PARAMETER!$B$7,"A",IF(Z894&lt;=PARAMETER!$B$8,"B","C"))</f>
        <v>B</v>
      </c>
      <c r="AB894" s="22" t="n">
        <f aca="false">G894/F894</f>
        <v>0.452272727272727</v>
      </c>
      <c r="AC894" s="16" t="str">
        <f aca="false">IF(AB894&lt;=PARAMETER!$B$9,"X",IF(AB894&lt;=PARAMETER!$B$10,"Y","Z"))</f>
        <v>Y</v>
      </c>
      <c r="AD894" s="16" t="str">
        <f aca="false">AA894&amp;AC894</f>
        <v>BY</v>
      </c>
      <c r="AE894" s="22" t="n">
        <f aca="false">DATA!I894</f>
        <v>0.31</v>
      </c>
      <c r="AF894" s="18" t="n">
        <f aca="false">DATA!L894</f>
        <v>63</v>
      </c>
      <c r="AG894" s="16" t="str">
        <f aca="false">DATA!K894</f>
        <v>A</v>
      </c>
      <c r="AH894" s="18" t="n">
        <f aca="false">IF(AE894&gt;=PARAMETER!$B$12,1,0)</f>
        <v>0</v>
      </c>
      <c r="AI894" s="18" t="n">
        <f aca="false">IF(AF894&gt;=PARAMETER!$B$13,1,0)</f>
        <v>0</v>
      </c>
      <c r="AJ894" s="18" t="n">
        <f aca="false">IF(AND(AH894=1,AI894=1),1,0)</f>
        <v>0</v>
      </c>
    </row>
    <row r="895" customFormat="false" ht="15" hidden="false" customHeight="false" outlineLevel="0" collapsed="false">
      <c r="A895" s="16" t="str">
        <f aca="false">DATA!A895</f>
        <v>ITM10893</v>
      </c>
      <c r="B895" s="16" t="str">
        <f aca="false">DATA!B895</f>
        <v>Pharma</v>
      </c>
      <c r="C895" s="17" t="n">
        <f aca="false">DATA!C895</f>
        <v>225</v>
      </c>
      <c r="D895" s="17" t="n">
        <f aca="false">DATA!D895</f>
        <v>61</v>
      </c>
      <c r="E895" s="18" t="n">
        <f aca="false">DATA!F895</f>
        <v>6</v>
      </c>
      <c r="F895" s="19" t="n">
        <f aca="false">DATA!G895</f>
        <v>28.52</v>
      </c>
      <c r="G895" s="19" t="n">
        <f aca="false">DATA!H895</f>
        <v>4.82</v>
      </c>
      <c r="H895" s="18" t="n">
        <f aca="false">DATA!E895</f>
        <v>8</v>
      </c>
      <c r="I895" s="20" t="n">
        <f aca="false">F895*E895</f>
        <v>171.12</v>
      </c>
      <c r="J895" s="20" t="n">
        <f aca="false">PARAMETER!$B$4*G895*SQRT(E895)</f>
        <v>19.4200310622192</v>
      </c>
      <c r="K895" s="20" t="n">
        <f aca="false">I895+J895</f>
        <v>190.540031062219</v>
      </c>
      <c r="L895" s="20" t="n">
        <f aca="false">K895+F895*H895</f>
        <v>418.700031062219</v>
      </c>
      <c r="M895" s="16" t="str">
        <f aca="false">IF(C895&lt;=K895,"REORDER",IF(C895&gt;L895,"OVERSTOCK","OK"))</f>
        <v>OK</v>
      </c>
      <c r="N895" s="16" t="str">
        <f aca="false">IF(C895&lt;=D895,"REORDER","OK")</f>
        <v>OK</v>
      </c>
      <c r="O895" s="18" t="n">
        <f aca="false">IF(D895&lt;I895,1,0)</f>
        <v>1</v>
      </c>
      <c r="P895" s="20" t="n">
        <f aca="false">C895/F895</f>
        <v>7.88920056100982</v>
      </c>
      <c r="Q895" s="19" t="n">
        <f aca="false">DATA!N895</f>
        <v>170.79</v>
      </c>
      <c r="R895" s="19" t="n">
        <f aca="false">DATA!O895</f>
        <v>0.81</v>
      </c>
      <c r="S895" s="17" t="n">
        <f aca="false">C895*Q895</f>
        <v>38427.75</v>
      </c>
      <c r="T895" s="19" t="n">
        <f aca="false">C895*R895</f>
        <v>182.25</v>
      </c>
      <c r="U895" s="20" t="n">
        <f aca="false">MAX(0,C895-L895)</f>
        <v>0</v>
      </c>
      <c r="V895" s="17" t="n">
        <f aca="false">U895*Q895</f>
        <v>0</v>
      </c>
      <c r="W895" s="19" t="n">
        <f aca="false">U895*R895</f>
        <v>0</v>
      </c>
      <c r="X895" s="20" t="n">
        <f aca="false">MAX(0,K895-C895)</f>
        <v>0</v>
      </c>
      <c r="Y895" s="17" t="n">
        <f aca="false">F895*PARAMETER!$B$5*Q895</f>
        <v>1777889.742</v>
      </c>
      <c r="Z895" s="21" t="n">
        <f aca="false">SUMIF($Y$2:$Y$3205,"&gt;="&amp;Y895)/SUM($Y$2:$Y$3205)</f>
        <v>0.424902489157928</v>
      </c>
      <c r="AA895" s="16" t="str">
        <f aca="false">IF(Z895&lt;=PARAMETER!$B$7,"A",IF(Z895&lt;=PARAMETER!$B$8,"B","C"))</f>
        <v>A</v>
      </c>
      <c r="AB895" s="22" t="n">
        <f aca="false">G895/F895</f>
        <v>0.169004207573633</v>
      </c>
      <c r="AC895" s="16" t="str">
        <f aca="false">IF(AB895&lt;=PARAMETER!$B$9,"X",IF(AB895&lt;=PARAMETER!$B$10,"Y","Z"))</f>
        <v>X</v>
      </c>
      <c r="AD895" s="16" t="str">
        <f aca="false">AA895&amp;AC895</f>
        <v>AX</v>
      </c>
      <c r="AE895" s="22" t="n">
        <f aca="false">DATA!I895</f>
        <v>0.86</v>
      </c>
      <c r="AF895" s="18" t="n">
        <f aca="false">DATA!L895</f>
        <v>38</v>
      </c>
      <c r="AG895" s="16" t="str">
        <f aca="false">DATA!K895</f>
        <v>A</v>
      </c>
      <c r="AH895" s="18" t="n">
        <f aca="false">IF(AE895&gt;=PARAMETER!$B$12,1,0)</f>
        <v>1</v>
      </c>
      <c r="AI895" s="18" t="n">
        <f aca="false">IF(AF895&gt;=PARAMETER!$B$13,1,0)</f>
        <v>0</v>
      </c>
      <c r="AJ895" s="18" t="n">
        <f aca="false">IF(AND(AH895=1,AI895=1),1,0)</f>
        <v>0</v>
      </c>
    </row>
    <row r="896" customFormat="false" ht="15" hidden="false" customHeight="false" outlineLevel="0" collapsed="false">
      <c r="A896" s="16" t="str">
        <f aca="false">DATA!A896</f>
        <v>ITM10894</v>
      </c>
      <c r="B896" s="16" t="str">
        <f aca="false">DATA!B896</f>
        <v>Electronics</v>
      </c>
      <c r="C896" s="17" t="n">
        <f aca="false">DATA!C896</f>
        <v>459</v>
      </c>
      <c r="D896" s="17" t="n">
        <f aca="false">DATA!D896</f>
        <v>15</v>
      </c>
      <c r="E896" s="18" t="n">
        <f aca="false">DATA!F896</f>
        <v>4</v>
      </c>
      <c r="F896" s="19" t="n">
        <f aca="false">DATA!G896</f>
        <v>30.06</v>
      </c>
      <c r="G896" s="19" t="n">
        <f aca="false">DATA!H896</f>
        <v>5.18</v>
      </c>
      <c r="H896" s="18" t="n">
        <f aca="false">DATA!E896</f>
        <v>10</v>
      </c>
      <c r="I896" s="20" t="n">
        <f aca="false">F896*E896</f>
        <v>120.24</v>
      </c>
      <c r="J896" s="20" t="n">
        <f aca="false">PARAMETER!$B$4*G896*SQRT(E896)</f>
        <v>17.0406835752172</v>
      </c>
      <c r="K896" s="20" t="n">
        <f aca="false">I896+J896</f>
        <v>137.280683575217</v>
      </c>
      <c r="L896" s="20" t="n">
        <f aca="false">K896+F896*H896</f>
        <v>437.880683575217</v>
      </c>
      <c r="M896" s="16" t="str">
        <f aca="false">IF(C896&lt;=K896,"REORDER",IF(C896&gt;L896,"OVERSTOCK","OK"))</f>
        <v>OVERSTOCK</v>
      </c>
      <c r="N896" s="16" t="str">
        <f aca="false">IF(C896&lt;=D896,"REORDER","OK")</f>
        <v>OK</v>
      </c>
      <c r="O896" s="18" t="n">
        <f aca="false">IF(D896&lt;I896,1,0)</f>
        <v>1</v>
      </c>
      <c r="P896" s="20" t="n">
        <f aca="false">C896/F896</f>
        <v>15.2694610778443</v>
      </c>
      <c r="Q896" s="19" t="n">
        <f aca="false">DATA!N896</f>
        <v>54.06</v>
      </c>
      <c r="R896" s="19" t="n">
        <f aca="false">DATA!O896</f>
        <v>1.9</v>
      </c>
      <c r="S896" s="17" t="n">
        <f aca="false">C896*Q896</f>
        <v>24813.54</v>
      </c>
      <c r="T896" s="19" t="n">
        <f aca="false">C896*R896</f>
        <v>872.1</v>
      </c>
      <c r="U896" s="20" t="n">
        <f aca="false">MAX(0,C896-L896)</f>
        <v>21.1193164247828</v>
      </c>
      <c r="V896" s="17" t="n">
        <f aca="false">U896*Q896</f>
        <v>1141.71024592376</v>
      </c>
      <c r="W896" s="19" t="n">
        <f aca="false">U896*R896</f>
        <v>40.1267012070874</v>
      </c>
      <c r="X896" s="20" t="n">
        <f aca="false">MAX(0,K896-C896)</f>
        <v>0</v>
      </c>
      <c r="Y896" s="17" t="n">
        <f aca="false">F896*PARAMETER!$B$5*Q896</f>
        <v>593140.914</v>
      </c>
      <c r="Z896" s="21" t="n">
        <f aca="false">SUMIF($Y$2:$Y$3205,"&gt;="&amp;Y896)/SUM($Y$2:$Y$3205)</f>
        <v>0.878016349593076</v>
      </c>
      <c r="AA896" s="16" t="str">
        <f aca="false">IF(Z896&lt;=PARAMETER!$B$7,"A",IF(Z896&lt;=PARAMETER!$B$8,"B","C"))</f>
        <v>B</v>
      </c>
      <c r="AB896" s="22" t="n">
        <f aca="false">G896/F896</f>
        <v>0.172322022621424</v>
      </c>
      <c r="AC896" s="16" t="str">
        <f aca="false">IF(AB896&lt;=PARAMETER!$B$9,"X",IF(AB896&lt;=PARAMETER!$B$10,"Y","Z"))</f>
        <v>X</v>
      </c>
      <c r="AD896" s="16" t="str">
        <f aca="false">AA896&amp;AC896</f>
        <v>BX</v>
      </c>
      <c r="AE896" s="22" t="n">
        <f aca="false">DATA!I896</f>
        <v>0.87</v>
      </c>
      <c r="AF896" s="18" t="n">
        <f aca="false">DATA!L896</f>
        <v>147</v>
      </c>
      <c r="AG896" s="16" t="str">
        <f aca="false">DATA!K896</f>
        <v>B</v>
      </c>
      <c r="AH896" s="18" t="n">
        <f aca="false">IF(AE896&gt;=PARAMETER!$B$12,1,0)</f>
        <v>1</v>
      </c>
      <c r="AI896" s="18" t="n">
        <f aca="false">IF(AF896&gt;=PARAMETER!$B$13,1,0)</f>
        <v>1</v>
      </c>
      <c r="AJ896" s="18" t="n">
        <f aca="false">IF(AND(AH896=1,AI896=1),1,0)</f>
        <v>1</v>
      </c>
    </row>
    <row r="897" customFormat="false" ht="15" hidden="false" customHeight="false" outlineLevel="0" collapsed="false">
      <c r="A897" s="16" t="str">
        <f aca="false">DATA!A897</f>
        <v>ITM10895</v>
      </c>
      <c r="B897" s="16" t="str">
        <f aca="false">DATA!B897</f>
        <v>Automotive</v>
      </c>
      <c r="C897" s="17" t="n">
        <f aca="false">DATA!C897</f>
        <v>394</v>
      </c>
      <c r="D897" s="17" t="n">
        <f aca="false">DATA!D897</f>
        <v>19</v>
      </c>
      <c r="E897" s="18" t="n">
        <f aca="false">DATA!F897</f>
        <v>3</v>
      </c>
      <c r="F897" s="19" t="n">
        <f aca="false">DATA!G897</f>
        <v>19.24</v>
      </c>
      <c r="G897" s="19" t="n">
        <f aca="false">DATA!H897</f>
        <v>2.27</v>
      </c>
      <c r="H897" s="18" t="n">
        <f aca="false">DATA!E897</f>
        <v>5</v>
      </c>
      <c r="I897" s="20" t="n">
        <f aca="false">F897*E897</f>
        <v>57.72</v>
      </c>
      <c r="J897" s="20" t="n">
        <f aca="false">PARAMETER!$B$4*G897*SQRT(E897)</f>
        <v>6.46716202006914</v>
      </c>
      <c r="K897" s="20" t="n">
        <f aca="false">I897+J897</f>
        <v>64.1871620200691</v>
      </c>
      <c r="L897" s="20" t="n">
        <f aca="false">K897+F897*H897</f>
        <v>160.387162020069</v>
      </c>
      <c r="M897" s="16" t="str">
        <f aca="false">IF(C897&lt;=K897,"REORDER",IF(C897&gt;L897,"OVERSTOCK","OK"))</f>
        <v>OVERSTOCK</v>
      </c>
      <c r="N897" s="16" t="str">
        <f aca="false">IF(C897&lt;=D897,"REORDER","OK")</f>
        <v>OK</v>
      </c>
      <c r="O897" s="18" t="n">
        <f aca="false">IF(D897&lt;I897,1,0)</f>
        <v>1</v>
      </c>
      <c r="P897" s="20" t="n">
        <f aca="false">C897/F897</f>
        <v>20.4781704781705</v>
      </c>
      <c r="Q897" s="19" t="n">
        <f aca="false">DATA!N897</f>
        <v>164.8</v>
      </c>
      <c r="R897" s="19" t="n">
        <f aca="false">DATA!O897</f>
        <v>1.08</v>
      </c>
      <c r="S897" s="17" t="n">
        <f aca="false">C897*Q897</f>
        <v>64931.2</v>
      </c>
      <c r="T897" s="19" t="n">
        <f aca="false">C897*R897</f>
        <v>425.52</v>
      </c>
      <c r="U897" s="20" t="n">
        <f aca="false">MAX(0,C897-L897)</f>
        <v>233.612837979931</v>
      </c>
      <c r="V897" s="17" t="n">
        <f aca="false">U897*Q897</f>
        <v>38499.3956990926</v>
      </c>
      <c r="W897" s="19" t="n">
        <f aca="false">U897*R897</f>
        <v>252.301865018325</v>
      </c>
      <c r="X897" s="20" t="n">
        <f aca="false">MAX(0,K897-C897)</f>
        <v>0</v>
      </c>
      <c r="Y897" s="17" t="n">
        <f aca="false">F897*PARAMETER!$B$5*Q897</f>
        <v>1157324.48</v>
      </c>
      <c r="Z897" s="21" t="n">
        <f aca="false">SUMIF($Y$2:$Y$3205,"&gt;="&amp;Y897)/SUM($Y$2:$Y$3205)</f>
        <v>0.663618059341086</v>
      </c>
      <c r="AA897" s="16" t="str">
        <f aca="false">IF(Z897&lt;=PARAMETER!$B$7,"A",IF(Z897&lt;=PARAMETER!$B$8,"B","C"))</f>
        <v>A</v>
      </c>
      <c r="AB897" s="22" t="n">
        <f aca="false">G897/F897</f>
        <v>0.117983367983368</v>
      </c>
      <c r="AC897" s="16" t="str">
        <f aca="false">IF(AB897&lt;=PARAMETER!$B$9,"X",IF(AB897&lt;=PARAMETER!$B$10,"Y","Z"))</f>
        <v>X</v>
      </c>
      <c r="AD897" s="16" t="str">
        <f aca="false">AA897&amp;AC897</f>
        <v>AX</v>
      </c>
      <c r="AE897" s="22" t="n">
        <f aca="false">DATA!I897</f>
        <v>0.76</v>
      </c>
      <c r="AF897" s="18" t="n">
        <f aca="false">DATA!L897</f>
        <v>36</v>
      </c>
      <c r="AG897" s="16" t="str">
        <f aca="false">DATA!K897</f>
        <v>B</v>
      </c>
      <c r="AH897" s="18" t="n">
        <f aca="false">IF(AE897&gt;=PARAMETER!$B$12,1,0)</f>
        <v>1</v>
      </c>
      <c r="AI897" s="18" t="n">
        <f aca="false">IF(AF897&gt;=PARAMETER!$B$13,1,0)</f>
        <v>0</v>
      </c>
      <c r="AJ897" s="18" t="n">
        <f aca="false">IF(AND(AH897=1,AI897=1),1,0)</f>
        <v>0</v>
      </c>
    </row>
    <row r="898" customFormat="false" ht="15" hidden="false" customHeight="false" outlineLevel="0" collapsed="false">
      <c r="A898" s="16" t="str">
        <f aca="false">DATA!A898</f>
        <v>ITM10896</v>
      </c>
      <c r="B898" s="16" t="str">
        <f aca="false">DATA!B898</f>
        <v>Electronics</v>
      </c>
      <c r="C898" s="17" t="n">
        <f aca="false">DATA!C898</f>
        <v>470</v>
      </c>
      <c r="D898" s="17" t="n">
        <f aca="false">DATA!D898</f>
        <v>80</v>
      </c>
      <c r="E898" s="18" t="n">
        <f aca="false">DATA!F898</f>
        <v>9</v>
      </c>
      <c r="F898" s="19" t="n">
        <f aca="false">DATA!G898</f>
        <v>14.72</v>
      </c>
      <c r="G898" s="19" t="n">
        <f aca="false">DATA!H898</f>
        <v>6.78</v>
      </c>
      <c r="H898" s="18" t="n">
        <f aca="false">DATA!E898</f>
        <v>12</v>
      </c>
      <c r="I898" s="20" t="n">
        <f aca="false">F898*E898</f>
        <v>132.48</v>
      </c>
      <c r="J898" s="20" t="n">
        <f aca="false">PARAMETER!$B$4*G898*SQRT(E898)</f>
        <v>33.4563227721929</v>
      </c>
      <c r="K898" s="20" t="n">
        <f aca="false">I898+J898</f>
        <v>165.936322772193</v>
      </c>
      <c r="L898" s="20" t="n">
        <f aca="false">K898+F898*H898</f>
        <v>342.576322772193</v>
      </c>
      <c r="M898" s="16" t="str">
        <f aca="false">IF(C898&lt;=K898,"REORDER",IF(C898&gt;L898,"OVERSTOCK","OK"))</f>
        <v>OVERSTOCK</v>
      </c>
      <c r="N898" s="16" t="str">
        <f aca="false">IF(C898&lt;=D898,"REORDER","OK")</f>
        <v>OK</v>
      </c>
      <c r="O898" s="18" t="n">
        <f aca="false">IF(D898&lt;I898,1,0)</f>
        <v>1</v>
      </c>
      <c r="P898" s="20" t="n">
        <f aca="false">C898/F898</f>
        <v>31.929347826087</v>
      </c>
      <c r="Q898" s="19" t="n">
        <f aca="false">DATA!N898</f>
        <v>52.12</v>
      </c>
      <c r="R898" s="19" t="n">
        <f aca="false">DATA!O898</f>
        <v>0.24</v>
      </c>
      <c r="S898" s="17" t="n">
        <f aca="false">C898*Q898</f>
        <v>24496.4</v>
      </c>
      <c r="T898" s="19" t="n">
        <f aca="false">C898*R898</f>
        <v>112.8</v>
      </c>
      <c r="U898" s="20" t="n">
        <f aca="false">MAX(0,C898-L898)</f>
        <v>127.423677227807</v>
      </c>
      <c r="V898" s="17" t="n">
        <f aca="false">U898*Q898</f>
        <v>6641.3220571133</v>
      </c>
      <c r="W898" s="19" t="n">
        <f aca="false">U898*R898</f>
        <v>30.5816825346737</v>
      </c>
      <c r="X898" s="20" t="n">
        <f aca="false">MAX(0,K898-C898)</f>
        <v>0</v>
      </c>
      <c r="Y898" s="17" t="n">
        <f aca="false">F898*PARAMETER!$B$5*Q898</f>
        <v>280030.336</v>
      </c>
      <c r="Z898" s="21" t="n">
        <f aca="false">SUMIF($Y$2:$Y$3205,"&gt;="&amp;Y898)/SUM($Y$2:$Y$3205)</f>
        <v>0.96547632300159</v>
      </c>
      <c r="AA898" s="16" t="str">
        <f aca="false">IF(Z898&lt;=PARAMETER!$B$7,"A",IF(Z898&lt;=PARAMETER!$B$8,"B","C"))</f>
        <v>C</v>
      </c>
      <c r="AB898" s="22" t="n">
        <f aca="false">G898/F898</f>
        <v>0.460597826086957</v>
      </c>
      <c r="AC898" s="16" t="str">
        <f aca="false">IF(AB898&lt;=PARAMETER!$B$9,"X",IF(AB898&lt;=PARAMETER!$B$10,"Y","Z"))</f>
        <v>Y</v>
      </c>
      <c r="AD898" s="16" t="str">
        <f aca="false">AA898&amp;AC898</f>
        <v>CY</v>
      </c>
      <c r="AE898" s="22" t="n">
        <f aca="false">DATA!I898</f>
        <v>0.65</v>
      </c>
      <c r="AF898" s="18" t="n">
        <f aca="false">DATA!L898</f>
        <v>22</v>
      </c>
      <c r="AG898" s="16" t="str">
        <f aca="false">DATA!K898</f>
        <v>D</v>
      </c>
      <c r="AH898" s="18" t="n">
        <f aca="false">IF(AE898&gt;=PARAMETER!$B$12,1,0)</f>
        <v>0</v>
      </c>
      <c r="AI898" s="18" t="n">
        <f aca="false">IF(AF898&gt;=PARAMETER!$B$13,1,0)</f>
        <v>0</v>
      </c>
      <c r="AJ898" s="18" t="n">
        <f aca="false">IF(AND(AH898=1,AI898=1),1,0)</f>
        <v>0</v>
      </c>
    </row>
    <row r="899" customFormat="false" ht="15" hidden="false" customHeight="false" outlineLevel="0" collapsed="false">
      <c r="A899" s="16" t="str">
        <f aca="false">DATA!A899</f>
        <v>ITM10897</v>
      </c>
      <c r="B899" s="16" t="str">
        <f aca="false">DATA!B899</f>
        <v>Electronics</v>
      </c>
      <c r="C899" s="17" t="n">
        <f aca="false">DATA!C899</f>
        <v>133</v>
      </c>
      <c r="D899" s="17" t="n">
        <f aca="false">DATA!D899</f>
        <v>99</v>
      </c>
      <c r="E899" s="18" t="n">
        <f aca="false">DATA!F899</f>
        <v>4</v>
      </c>
      <c r="F899" s="19" t="n">
        <f aca="false">DATA!G899</f>
        <v>14.41</v>
      </c>
      <c r="G899" s="19" t="n">
        <f aca="false">DATA!H899</f>
        <v>5.74</v>
      </c>
      <c r="H899" s="18" t="n">
        <f aca="false">DATA!E899</f>
        <v>12</v>
      </c>
      <c r="I899" s="20" t="n">
        <f aca="false">F899*E899</f>
        <v>57.64</v>
      </c>
      <c r="J899" s="20" t="n">
        <f aca="false">PARAMETER!$B$4*G899*SQRT(E899)</f>
        <v>18.8829196374029</v>
      </c>
      <c r="K899" s="20" t="n">
        <f aca="false">I899+J899</f>
        <v>76.5229196374029</v>
      </c>
      <c r="L899" s="20" t="n">
        <f aca="false">K899+F899*H899</f>
        <v>249.442919637403</v>
      </c>
      <c r="M899" s="16" t="str">
        <f aca="false">IF(C899&lt;=K899,"REORDER",IF(C899&gt;L899,"OVERSTOCK","OK"))</f>
        <v>OK</v>
      </c>
      <c r="N899" s="16" t="str">
        <f aca="false">IF(C899&lt;=D899,"REORDER","OK")</f>
        <v>OK</v>
      </c>
      <c r="O899" s="18" t="n">
        <f aca="false">IF(D899&lt;I899,1,0)</f>
        <v>0</v>
      </c>
      <c r="P899" s="20" t="n">
        <f aca="false">C899/F899</f>
        <v>9.22970159611381</v>
      </c>
      <c r="Q899" s="19" t="n">
        <f aca="false">DATA!N899</f>
        <v>187.58</v>
      </c>
      <c r="R899" s="19" t="n">
        <f aca="false">DATA!O899</f>
        <v>1.31</v>
      </c>
      <c r="S899" s="17" t="n">
        <f aca="false">C899*Q899</f>
        <v>24948.14</v>
      </c>
      <c r="T899" s="19" t="n">
        <f aca="false">C899*R899</f>
        <v>174.23</v>
      </c>
      <c r="U899" s="20" t="n">
        <f aca="false">MAX(0,C899-L899)</f>
        <v>0</v>
      </c>
      <c r="V899" s="17" t="n">
        <f aca="false">U899*Q899</f>
        <v>0</v>
      </c>
      <c r="W899" s="19" t="n">
        <f aca="false">U899*R899</f>
        <v>0</v>
      </c>
      <c r="X899" s="20" t="n">
        <f aca="false">MAX(0,K899-C899)</f>
        <v>0</v>
      </c>
      <c r="Y899" s="17" t="n">
        <f aca="false">F899*PARAMETER!$B$5*Q899</f>
        <v>986605.147</v>
      </c>
      <c r="Z899" s="21" t="n">
        <f aca="false">SUMIF($Y$2:$Y$3205,"&gt;="&amp;Y899)/SUM($Y$2:$Y$3205)</f>
        <v>0.740864235633775</v>
      </c>
      <c r="AA899" s="16" t="str">
        <f aca="false">IF(Z899&lt;=PARAMETER!$B$7,"A",IF(Z899&lt;=PARAMETER!$B$8,"B","C"))</f>
        <v>A</v>
      </c>
      <c r="AB899" s="22" t="n">
        <f aca="false">G899/F899</f>
        <v>0.398334489937543</v>
      </c>
      <c r="AC899" s="16" t="str">
        <f aca="false">IF(AB899&lt;=PARAMETER!$B$9,"X",IF(AB899&lt;=PARAMETER!$B$10,"Y","Z"))</f>
        <v>Y</v>
      </c>
      <c r="AD899" s="16" t="str">
        <f aca="false">AA899&amp;AC899</f>
        <v>AY</v>
      </c>
      <c r="AE899" s="22" t="n">
        <f aca="false">DATA!I899</f>
        <v>0.88</v>
      </c>
      <c r="AF899" s="18" t="n">
        <f aca="false">DATA!L899</f>
        <v>51</v>
      </c>
      <c r="AG899" s="16" t="str">
        <f aca="false">DATA!K899</f>
        <v>B</v>
      </c>
      <c r="AH899" s="18" t="n">
        <f aca="false">IF(AE899&gt;=PARAMETER!$B$12,1,0)</f>
        <v>1</v>
      </c>
      <c r="AI899" s="18" t="n">
        <f aca="false">IF(AF899&gt;=PARAMETER!$B$13,1,0)</f>
        <v>0</v>
      </c>
      <c r="AJ899" s="18" t="n">
        <f aca="false">IF(AND(AH899=1,AI899=1),1,0)</f>
        <v>0</v>
      </c>
    </row>
    <row r="900" customFormat="false" ht="15" hidden="false" customHeight="false" outlineLevel="0" collapsed="false">
      <c r="A900" s="16" t="str">
        <f aca="false">DATA!A900</f>
        <v>ITM10898</v>
      </c>
      <c r="B900" s="16" t="str">
        <f aca="false">DATA!B900</f>
        <v>Electronics</v>
      </c>
      <c r="C900" s="17" t="n">
        <f aca="false">DATA!C900</f>
        <v>291</v>
      </c>
      <c r="D900" s="17" t="n">
        <f aca="false">DATA!D900</f>
        <v>39</v>
      </c>
      <c r="E900" s="18" t="n">
        <f aca="false">DATA!F900</f>
        <v>3</v>
      </c>
      <c r="F900" s="19" t="n">
        <f aca="false">DATA!G900</f>
        <v>9.56</v>
      </c>
      <c r="G900" s="19" t="n">
        <f aca="false">DATA!H900</f>
        <v>2.46</v>
      </c>
      <c r="H900" s="18" t="n">
        <f aca="false">DATA!E900</f>
        <v>3</v>
      </c>
      <c r="I900" s="20" t="n">
        <f aca="false">F900*E900</f>
        <v>28.68</v>
      </c>
      <c r="J900" s="20" t="n">
        <f aca="false">PARAMETER!$B$4*G900*SQRT(E900)</f>
        <v>7.00846633011898</v>
      </c>
      <c r="K900" s="20" t="n">
        <f aca="false">I900+J900</f>
        <v>35.688466330119</v>
      </c>
      <c r="L900" s="20" t="n">
        <f aca="false">K900+F900*H900</f>
        <v>64.368466330119</v>
      </c>
      <c r="M900" s="16" t="str">
        <f aca="false">IF(C900&lt;=K900,"REORDER",IF(C900&gt;L900,"OVERSTOCK","OK"))</f>
        <v>OVERSTOCK</v>
      </c>
      <c r="N900" s="16" t="str">
        <f aca="false">IF(C900&lt;=D900,"REORDER","OK")</f>
        <v>OK</v>
      </c>
      <c r="O900" s="18" t="n">
        <f aca="false">IF(D900&lt;I900,1,0)</f>
        <v>0</v>
      </c>
      <c r="P900" s="20" t="n">
        <f aca="false">C900/F900</f>
        <v>30.4393305439331</v>
      </c>
      <c r="Q900" s="19" t="n">
        <f aca="false">DATA!N900</f>
        <v>72.69</v>
      </c>
      <c r="R900" s="19" t="n">
        <f aca="false">DATA!O900</f>
        <v>1.58</v>
      </c>
      <c r="S900" s="17" t="n">
        <f aca="false">C900*Q900</f>
        <v>21152.79</v>
      </c>
      <c r="T900" s="19" t="n">
        <f aca="false">C900*R900</f>
        <v>459.78</v>
      </c>
      <c r="U900" s="20" t="n">
        <f aca="false">MAX(0,C900-L900)</f>
        <v>226.631533669881</v>
      </c>
      <c r="V900" s="17" t="n">
        <f aca="false">U900*Q900</f>
        <v>16473.8461824637</v>
      </c>
      <c r="W900" s="19" t="n">
        <f aca="false">U900*R900</f>
        <v>358.077823198412</v>
      </c>
      <c r="X900" s="20" t="n">
        <f aca="false">MAX(0,K900-C900)</f>
        <v>0</v>
      </c>
      <c r="Y900" s="17" t="n">
        <f aca="false">F900*PARAMETER!$B$5*Q900</f>
        <v>253644.486</v>
      </c>
      <c r="Z900" s="21" t="n">
        <f aca="false">SUMIF($Y$2:$Y$3205,"&gt;="&amp;Y900)/SUM($Y$2:$Y$3205)</f>
        <v>0.971558635163468</v>
      </c>
      <c r="AA900" s="16" t="str">
        <f aca="false">IF(Z900&lt;=PARAMETER!$B$7,"A",IF(Z900&lt;=PARAMETER!$B$8,"B","C"))</f>
        <v>C</v>
      </c>
      <c r="AB900" s="22" t="n">
        <f aca="false">G900/F900</f>
        <v>0.257322175732218</v>
      </c>
      <c r="AC900" s="16" t="str">
        <f aca="false">IF(AB900&lt;=PARAMETER!$B$9,"X",IF(AB900&lt;=PARAMETER!$B$10,"Y","Z"))</f>
        <v>Y</v>
      </c>
      <c r="AD900" s="16" t="str">
        <f aca="false">AA900&amp;AC900</f>
        <v>CY</v>
      </c>
      <c r="AE900" s="22" t="n">
        <f aca="false">DATA!I900</f>
        <v>0.25</v>
      </c>
      <c r="AF900" s="18" t="n">
        <f aca="false">DATA!L900</f>
        <v>174</v>
      </c>
      <c r="AG900" s="16" t="str">
        <f aca="false">DATA!K900</f>
        <v>D</v>
      </c>
      <c r="AH900" s="18" t="n">
        <f aca="false">IF(AE900&gt;=PARAMETER!$B$12,1,0)</f>
        <v>0</v>
      </c>
      <c r="AI900" s="18" t="n">
        <f aca="false">IF(AF900&gt;=PARAMETER!$B$13,1,0)</f>
        <v>1</v>
      </c>
      <c r="AJ900" s="18" t="n">
        <f aca="false">IF(AND(AH900=1,AI900=1),1,0)</f>
        <v>0</v>
      </c>
    </row>
    <row r="901" customFormat="false" ht="15" hidden="false" customHeight="false" outlineLevel="0" collapsed="false">
      <c r="A901" s="16" t="str">
        <f aca="false">DATA!A901</f>
        <v>ITM10899</v>
      </c>
      <c r="B901" s="16" t="str">
        <f aca="false">DATA!B901</f>
        <v>Groceries</v>
      </c>
      <c r="C901" s="17" t="n">
        <f aca="false">DATA!C901</f>
        <v>102</v>
      </c>
      <c r="D901" s="17" t="n">
        <f aca="false">DATA!D901</f>
        <v>30</v>
      </c>
      <c r="E901" s="18" t="n">
        <f aca="false">DATA!F901</f>
        <v>9</v>
      </c>
      <c r="F901" s="19" t="n">
        <f aca="false">DATA!G901</f>
        <v>16.94</v>
      </c>
      <c r="G901" s="19" t="n">
        <f aca="false">DATA!H901</f>
        <v>3.73</v>
      </c>
      <c r="H901" s="18" t="n">
        <f aca="false">DATA!E901</f>
        <v>8</v>
      </c>
      <c r="I901" s="20" t="n">
        <f aca="false">F901*E901</f>
        <v>152.46</v>
      </c>
      <c r="J901" s="20" t="n">
        <f aca="false">PARAMETER!$B$4*G901*SQRT(E901)</f>
        <v>18.405912085587</v>
      </c>
      <c r="K901" s="20" t="n">
        <f aca="false">I901+J901</f>
        <v>170.865912085587</v>
      </c>
      <c r="L901" s="20" t="n">
        <f aca="false">K901+F901*H901</f>
        <v>306.385912085587</v>
      </c>
      <c r="M901" s="16" t="str">
        <f aca="false">IF(C901&lt;=K901,"REORDER",IF(C901&gt;L901,"OVERSTOCK","OK"))</f>
        <v>REORDER</v>
      </c>
      <c r="N901" s="16" t="str">
        <f aca="false">IF(C901&lt;=D901,"REORDER","OK")</f>
        <v>OK</v>
      </c>
      <c r="O901" s="18" t="n">
        <f aca="false">IF(D901&lt;I901,1,0)</f>
        <v>1</v>
      </c>
      <c r="P901" s="20" t="n">
        <f aca="false">C901/F901</f>
        <v>6.02125147579693</v>
      </c>
      <c r="Q901" s="19" t="n">
        <f aca="false">DATA!N901</f>
        <v>42.65</v>
      </c>
      <c r="R901" s="19" t="n">
        <f aca="false">DATA!O901</f>
        <v>0.4</v>
      </c>
      <c r="S901" s="17" t="n">
        <f aca="false">C901*Q901</f>
        <v>4350.3</v>
      </c>
      <c r="T901" s="19" t="n">
        <f aca="false">C901*R901</f>
        <v>40.8</v>
      </c>
      <c r="U901" s="20" t="n">
        <f aca="false">MAX(0,C901-L901)</f>
        <v>0</v>
      </c>
      <c r="V901" s="17" t="n">
        <f aca="false">U901*Q901</f>
        <v>0</v>
      </c>
      <c r="W901" s="19" t="n">
        <f aca="false">U901*R901</f>
        <v>0</v>
      </c>
      <c r="X901" s="20" t="n">
        <f aca="false">MAX(0,K901-C901)</f>
        <v>68.865912085587</v>
      </c>
      <c r="Y901" s="17" t="n">
        <f aca="false">F901*PARAMETER!$B$5*Q901</f>
        <v>263709.215</v>
      </c>
      <c r="Z901" s="21" t="n">
        <f aca="false">SUMIF($Y$2:$Y$3205,"&gt;="&amp;Y901)/SUM($Y$2:$Y$3205)</f>
        <v>0.968678258656761</v>
      </c>
      <c r="AA901" s="16" t="str">
        <f aca="false">IF(Z901&lt;=PARAMETER!$B$7,"A",IF(Z901&lt;=PARAMETER!$B$8,"B","C"))</f>
        <v>C</v>
      </c>
      <c r="AB901" s="22" t="n">
        <f aca="false">G901/F901</f>
        <v>0.220188902007084</v>
      </c>
      <c r="AC901" s="16" t="str">
        <f aca="false">IF(AB901&lt;=PARAMETER!$B$9,"X",IF(AB901&lt;=PARAMETER!$B$10,"Y","Z"))</f>
        <v>X</v>
      </c>
      <c r="AD901" s="16" t="str">
        <f aca="false">AA901&amp;AC901</f>
        <v>CX</v>
      </c>
      <c r="AE901" s="22" t="n">
        <f aca="false">DATA!I901</f>
        <v>0.94</v>
      </c>
      <c r="AF901" s="18" t="n">
        <f aca="false">DATA!L901</f>
        <v>30</v>
      </c>
      <c r="AG901" s="16" t="str">
        <f aca="false">DATA!K901</f>
        <v>B</v>
      </c>
      <c r="AH901" s="18" t="n">
        <f aca="false">IF(AE901&gt;=PARAMETER!$B$12,1,0)</f>
        <v>1</v>
      </c>
      <c r="AI901" s="18" t="n">
        <f aca="false">IF(AF901&gt;=PARAMETER!$B$13,1,0)</f>
        <v>0</v>
      </c>
      <c r="AJ901" s="18" t="n">
        <f aca="false">IF(AND(AH901=1,AI901=1),1,0)</f>
        <v>0</v>
      </c>
    </row>
    <row r="902" customFormat="false" ht="15" hidden="false" customHeight="false" outlineLevel="0" collapsed="false">
      <c r="A902" s="16" t="str">
        <f aca="false">DATA!A902</f>
        <v>ITM10900</v>
      </c>
      <c r="B902" s="16" t="str">
        <f aca="false">DATA!B902</f>
        <v>Groceries</v>
      </c>
      <c r="C902" s="17" t="n">
        <f aca="false">DATA!C902</f>
        <v>198</v>
      </c>
      <c r="D902" s="17" t="n">
        <f aca="false">DATA!D902</f>
        <v>69</v>
      </c>
      <c r="E902" s="18" t="n">
        <f aca="false">DATA!F902</f>
        <v>8</v>
      </c>
      <c r="F902" s="19" t="n">
        <f aca="false">DATA!G902</f>
        <v>10.77</v>
      </c>
      <c r="G902" s="19" t="n">
        <f aca="false">DATA!H902</f>
        <v>6.17</v>
      </c>
      <c r="H902" s="18" t="n">
        <f aca="false">DATA!E902</f>
        <v>3</v>
      </c>
      <c r="I902" s="20" t="n">
        <f aca="false">F902*E902</f>
        <v>86.16</v>
      </c>
      <c r="J902" s="20" t="n">
        <f aca="false">PARAMETER!$B$4*G902*SQRT(E902)</f>
        <v>28.7049909527403</v>
      </c>
      <c r="K902" s="20" t="n">
        <f aca="false">I902+J902</f>
        <v>114.86499095274</v>
      </c>
      <c r="L902" s="20" t="n">
        <f aca="false">K902+F902*H902</f>
        <v>147.17499095274</v>
      </c>
      <c r="M902" s="16" t="str">
        <f aca="false">IF(C902&lt;=K902,"REORDER",IF(C902&gt;L902,"OVERSTOCK","OK"))</f>
        <v>OVERSTOCK</v>
      </c>
      <c r="N902" s="16" t="str">
        <f aca="false">IF(C902&lt;=D902,"REORDER","OK")</f>
        <v>OK</v>
      </c>
      <c r="O902" s="18" t="n">
        <f aca="false">IF(D902&lt;I902,1,0)</f>
        <v>1</v>
      </c>
      <c r="P902" s="20" t="n">
        <f aca="false">C902/F902</f>
        <v>18.3844011142061</v>
      </c>
      <c r="Q902" s="19" t="n">
        <f aca="false">DATA!N902</f>
        <v>38.15</v>
      </c>
      <c r="R902" s="19" t="n">
        <f aca="false">DATA!O902</f>
        <v>0.95</v>
      </c>
      <c r="S902" s="17" t="n">
        <f aca="false">C902*Q902</f>
        <v>7553.7</v>
      </c>
      <c r="T902" s="19" t="n">
        <f aca="false">C902*R902</f>
        <v>188.1</v>
      </c>
      <c r="U902" s="20" t="n">
        <f aca="false">MAX(0,C902-L902)</f>
        <v>50.8250090472597</v>
      </c>
      <c r="V902" s="17" t="n">
        <f aca="false">U902*Q902</f>
        <v>1938.97409515296</v>
      </c>
      <c r="W902" s="19" t="n">
        <f aca="false">U902*R902</f>
        <v>48.2837585948967</v>
      </c>
      <c r="X902" s="20" t="n">
        <f aca="false">MAX(0,K902-C902)</f>
        <v>0</v>
      </c>
      <c r="Y902" s="17" t="n">
        <f aca="false">F902*PARAMETER!$B$5*Q902</f>
        <v>149969.5575</v>
      </c>
      <c r="Z902" s="21" t="n">
        <f aca="false">SUMIF($Y$2:$Y$3205,"&gt;="&amp;Y902)/SUM($Y$2:$Y$3205)</f>
        <v>0.990910923224075</v>
      </c>
      <c r="AA902" s="16" t="str">
        <f aca="false">IF(Z902&lt;=PARAMETER!$B$7,"A",IF(Z902&lt;=PARAMETER!$B$8,"B","C"))</f>
        <v>C</v>
      </c>
      <c r="AB902" s="22" t="n">
        <f aca="false">G902/F902</f>
        <v>0.57288765088208</v>
      </c>
      <c r="AC902" s="16" t="str">
        <f aca="false">IF(AB902&lt;=PARAMETER!$B$9,"X",IF(AB902&lt;=PARAMETER!$B$10,"Y","Z"))</f>
        <v>Z</v>
      </c>
      <c r="AD902" s="16" t="str">
        <f aca="false">AA902&amp;AC902</f>
        <v>CZ</v>
      </c>
      <c r="AE902" s="22" t="n">
        <f aca="false">DATA!I902</f>
        <v>0.95</v>
      </c>
      <c r="AF902" s="18" t="n">
        <f aca="false">DATA!L902</f>
        <v>140</v>
      </c>
      <c r="AG902" s="16" t="str">
        <f aca="false">DATA!K902</f>
        <v>A</v>
      </c>
      <c r="AH902" s="18" t="n">
        <f aca="false">IF(AE902&gt;=PARAMETER!$B$12,1,0)</f>
        <v>1</v>
      </c>
      <c r="AI902" s="18" t="n">
        <f aca="false">IF(AF902&gt;=PARAMETER!$B$13,1,0)</f>
        <v>1</v>
      </c>
      <c r="AJ902" s="18" t="n">
        <f aca="false">IF(AND(AH902=1,AI902=1),1,0)</f>
        <v>1</v>
      </c>
    </row>
    <row r="903" customFormat="false" ht="15" hidden="false" customHeight="false" outlineLevel="0" collapsed="false">
      <c r="A903" s="16" t="str">
        <f aca="false">DATA!A903</f>
        <v>ITM10901</v>
      </c>
      <c r="B903" s="16" t="str">
        <f aca="false">DATA!B903</f>
        <v>Electronics</v>
      </c>
      <c r="C903" s="17" t="n">
        <f aca="false">DATA!C903</f>
        <v>229</v>
      </c>
      <c r="D903" s="17" t="n">
        <f aca="false">DATA!D903</f>
        <v>90</v>
      </c>
      <c r="E903" s="18" t="n">
        <f aca="false">DATA!F903</f>
        <v>5</v>
      </c>
      <c r="F903" s="19" t="n">
        <f aca="false">DATA!G903</f>
        <v>32.06</v>
      </c>
      <c r="G903" s="19" t="n">
        <f aca="false">DATA!H903</f>
        <v>9.29</v>
      </c>
      <c r="H903" s="18" t="n">
        <f aca="false">DATA!E903</f>
        <v>11</v>
      </c>
      <c r="I903" s="20" t="n">
        <f aca="false">F903*E903</f>
        <v>160.3</v>
      </c>
      <c r="J903" s="20" t="n">
        <f aca="false">PARAMETER!$B$4*G903*SQRT(E903)</f>
        <v>34.1686620177463</v>
      </c>
      <c r="K903" s="20" t="n">
        <f aca="false">I903+J903</f>
        <v>194.468662017746</v>
      </c>
      <c r="L903" s="20" t="n">
        <f aca="false">K903+F903*H903</f>
        <v>547.128662017746</v>
      </c>
      <c r="M903" s="16" t="str">
        <f aca="false">IF(C903&lt;=K903,"REORDER",IF(C903&gt;L903,"OVERSTOCK","OK"))</f>
        <v>OK</v>
      </c>
      <c r="N903" s="16" t="str">
        <f aca="false">IF(C903&lt;=D903,"REORDER","OK")</f>
        <v>OK</v>
      </c>
      <c r="O903" s="18" t="n">
        <f aca="false">IF(D903&lt;I903,1,0)</f>
        <v>1</v>
      </c>
      <c r="P903" s="20" t="n">
        <f aca="false">C903/F903</f>
        <v>7.14285714285714</v>
      </c>
      <c r="Q903" s="19" t="n">
        <f aca="false">DATA!N903</f>
        <v>45.58</v>
      </c>
      <c r="R903" s="19" t="n">
        <f aca="false">DATA!O903</f>
        <v>1.51</v>
      </c>
      <c r="S903" s="17" t="n">
        <f aca="false">C903*Q903</f>
        <v>10437.82</v>
      </c>
      <c r="T903" s="19" t="n">
        <f aca="false">C903*R903</f>
        <v>345.79</v>
      </c>
      <c r="U903" s="20" t="n">
        <f aca="false">MAX(0,C903-L903)</f>
        <v>0</v>
      </c>
      <c r="V903" s="17" t="n">
        <f aca="false">U903*Q903</f>
        <v>0</v>
      </c>
      <c r="W903" s="19" t="n">
        <f aca="false">U903*R903</f>
        <v>0</v>
      </c>
      <c r="X903" s="20" t="n">
        <f aca="false">MAX(0,K903-C903)</f>
        <v>0</v>
      </c>
      <c r="Y903" s="17" t="n">
        <f aca="false">F903*PARAMETER!$B$5*Q903</f>
        <v>533372.602</v>
      </c>
      <c r="Z903" s="21" t="n">
        <f aca="false">SUMIF($Y$2:$Y$3205,"&gt;="&amp;Y903)/SUM($Y$2:$Y$3205)</f>
        <v>0.895081287480587</v>
      </c>
      <c r="AA903" s="16" t="str">
        <f aca="false">IF(Z903&lt;=PARAMETER!$B$7,"A",IF(Z903&lt;=PARAMETER!$B$8,"B","C"))</f>
        <v>B</v>
      </c>
      <c r="AB903" s="22" t="n">
        <f aca="false">G903/F903</f>
        <v>0.289769182782283</v>
      </c>
      <c r="AC903" s="16" t="str">
        <f aca="false">IF(AB903&lt;=PARAMETER!$B$9,"X",IF(AB903&lt;=PARAMETER!$B$10,"Y","Z"))</f>
        <v>Y</v>
      </c>
      <c r="AD903" s="16" t="str">
        <f aca="false">AA903&amp;AC903</f>
        <v>BY</v>
      </c>
      <c r="AE903" s="22" t="n">
        <f aca="false">DATA!I903</f>
        <v>0.88</v>
      </c>
      <c r="AF903" s="18" t="n">
        <f aca="false">DATA!L903</f>
        <v>145</v>
      </c>
      <c r="AG903" s="16" t="str">
        <f aca="false">DATA!K903</f>
        <v>C</v>
      </c>
      <c r="AH903" s="18" t="n">
        <f aca="false">IF(AE903&gt;=PARAMETER!$B$12,1,0)</f>
        <v>1</v>
      </c>
      <c r="AI903" s="18" t="n">
        <f aca="false">IF(AF903&gt;=PARAMETER!$B$13,1,0)</f>
        <v>1</v>
      </c>
      <c r="AJ903" s="18" t="n">
        <f aca="false">IF(AND(AH903=1,AI903=1),1,0)</f>
        <v>1</v>
      </c>
    </row>
    <row r="904" customFormat="false" ht="15" hidden="false" customHeight="false" outlineLevel="0" collapsed="false">
      <c r="A904" s="16" t="str">
        <f aca="false">DATA!A904</f>
        <v>ITM10902</v>
      </c>
      <c r="B904" s="16" t="str">
        <f aca="false">DATA!B904</f>
        <v>Automotive</v>
      </c>
      <c r="C904" s="17" t="n">
        <f aca="false">DATA!C904</f>
        <v>483</v>
      </c>
      <c r="D904" s="17" t="n">
        <f aca="false">DATA!D904</f>
        <v>83</v>
      </c>
      <c r="E904" s="18" t="n">
        <f aca="false">DATA!F904</f>
        <v>2</v>
      </c>
      <c r="F904" s="19" t="n">
        <f aca="false">DATA!G904</f>
        <v>28.88</v>
      </c>
      <c r="G904" s="19" t="n">
        <f aca="false">DATA!H904</f>
        <v>9.24</v>
      </c>
      <c r="H904" s="18" t="n">
        <f aca="false">DATA!E904</f>
        <v>4</v>
      </c>
      <c r="I904" s="20" t="n">
        <f aca="false">F904*E904</f>
        <v>57.76</v>
      </c>
      <c r="J904" s="20" t="n">
        <f aca="false">PARAMETER!$B$4*G904*SQRT(E904)</f>
        <v>21.4938505999449</v>
      </c>
      <c r="K904" s="20" t="n">
        <f aca="false">I904+J904</f>
        <v>79.2538505999449</v>
      </c>
      <c r="L904" s="20" t="n">
        <f aca="false">K904+F904*H904</f>
        <v>194.773850599945</v>
      </c>
      <c r="M904" s="16" t="str">
        <f aca="false">IF(C904&lt;=K904,"REORDER",IF(C904&gt;L904,"OVERSTOCK","OK"))</f>
        <v>OVERSTOCK</v>
      </c>
      <c r="N904" s="16" t="str">
        <f aca="false">IF(C904&lt;=D904,"REORDER","OK")</f>
        <v>OK</v>
      </c>
      <c r="O904" s="18" t="n">
        <f aca="false">IF(D904&lt;I904,1,0)</f>
        <v>0</v>
      </c>
      <c r="P904" s="20" t="n">
        <f aca="false">C904/F904</f>
        <v>16.7243767313019</v>
      </c>
      <c r="Q904" s="19" t="n">
        <f aca="false">DATA!N904</f>
        <v>95.03</v>
      </c>
      <c r="R904" s="19" t="n">
        <f aca="false">DATA!O904</f>
        <v>0.14</v>
      </c>
      <c r="S904" s="17" t="n">
        <f aca="false">C904*Q904</f>
        <v>45899.49</v>
      </c>
      <c r="T904" s="19" t="n">
        <f aca="false">C904*R904</f>
        <v>67.62</v>
      </c>
      <c r="U904" s="20" t="n">
        <f aca="false">MAX(0,C904-L904)</f>
        <v>288.226149400055</v>
      </c>
      <c r="V904" s="17" t="n">
        <f aca="false">U904*Q904</f>
        <v>27390.1309774872</v>
      </c>
      <c r="W904" s="19" t="n">
        <f aca="false">U904*R904</f>
        <v>40.3516609160077</v>
      </c>
      <c r="X904" s="20" t="n">
        <f aca="false">MAX(0,K904-C904)</f>
        <v>0</v>
      </c>
      <c r="Y904" s="17" t="n">
        <f aca="false">F904*PARAMETER!$B$5*Q904</f>
        <v>1001730.236</v>
      </c>
      <c r="Z904" s="21" t="n">
        <f aca="false">SUMIF($Y$2:$Y$3205,"&gt;="&amp;Y904)/SUM($Y$2:$Y$3205)</f>
        <v>0.732299600287673</v>
      </c>
      <c r="AA904" s="16" t="str">
        <f aca="false">IF(Z904&lt;=PARAMETER!$B$7,"A",IF(Z904&lt;=PARAMETER!$B$8,"B","C"))</f>
        <v>A</v>
      </c>
      <c r="AB904" s="22" t="n">
        <f aca="false">G904/F904</f>
        <v>0.31994459833795</v>
      </c>
      <c r="AC904" s="16" t="str">
        <f aca="false">IF(AB904&lt;=PARAMETER!$B$9,"X",IF(AB904&lt;=PARAMETER!$B$10,"Y","Z"))</f>
        <v>Y</v>
      </c>
      <c r="AD904" s="16" t="str">
        <f aca="false">AA904&amp;AC904</f>
        <v>AY</v>
      </c>
      <c r="AE904" s="22" t="n">
        <f aca="false">DATA!I904</f>
        <v>0.33</v>
      </c>
      <c r="AF904" s="18" t="n">
        <f aca="false">DATA!L904</f>
        <v>79</v>
      </c>
      <c r="AG904" s="16" t="str">
        <f aca="false">DATA!K904</f>
        <v>C</v>
      </c>
      <c r="AH904" s="18" t="n">
        <f aca="false">IF(AE904&gt;=PARAMETER!$B$12,1,0)</f>
        <v>0</v>
      </c>
      <c r="AI904" s="18" t="n">
        <f aca="false">IF(AF904&gt;=PARAMETER!$B$13,1,0)</f>
        <v>0</v>
      </c>
      <c r="AJ904" s="18" t="n">
        <f aca="false">IF(AND(AH904=1,AI904=1),1,0)</f>
        <v>0</v>
      </c>
    </row>
    <row r="905" customFormat="false" ht="15" hidden="false" customHeight="false" outlineLevel="0" collapsed="false">
      <c r="A905" s="16" t="str">
        <f aca="false">DATA!A905</f>
        <v>ITM10903</v>
      </c>
      <c r="B905" s="16" t="str">
        <f aca="false">DATA!B905</f>
        <v>Pharma</v>
      </c>
      <c r="C905" s="17" t="n">
        <f aca="false">DATA!C905</f>
        <v>347</v>
      </c>
      <c r="D905" s="17" t="n">
        <f aca="false">DATA!D905</f>
        <v>72</v>
      </c>
      <c r="E905" s="18" t="n">
        <f aca="false">DATA!F905</f>
        <v>2</v>
      </c>
      <c r="F905" s="19" t="n">
        <f aca="false">DATA!G905</f>
        <v>19.75</v>
      </c>
      <c r="G905" s="19" t="n">
        <f aca="false">DATA!H905</f>
        <v>3.24</v>
      </c>
      <c r="H905" s="18" t="n">
        <f aca="false">DATA!E905</f>
        <v>13</v>
      </c>
      <c r="I905" s="20" t="n">
        <f aca="false">F905*E905</f>
        <v>39.5</v>
      </c>
      <c r="J905" s="20" t="n">
        <f aca="false">PARAMETER!$B$4*G905*SQRT(E905)</f>
        <v>7.53680475582484</v>
      </c>
      <c r="K905" s="20" t="n">
        <f aca="false">I905+J905</f>
        <v>47.0368047558248</v>
      </c>
      <c r="L905" s="20" t="n">
        <f aca="false">K905+F905*H905</f>
        <v>303.786804755825</v>
      </c>
      <c r="M905" s="16" t="str">
        <f aca="false">IF(C905&lt;=K905,"REORDER",IF(C905&gt;L905,"OVERSTOCK","OK"))</f>
        <v>OVERSTOCK</v>
      </c>
      <c r="N905" s="16" t="str">
        <f aca="false">IF(C905&lt;=D905,"REORDER","OK")</f>
        <v>OK</v>
      </c>
      <c r="O905" s="18" t="n">
        <f aca="false">IF(D905&lt;I905,1,0)</f>
        <v>0</v>
      </c>
      <c r="P905" s="20" t="n">
        <f aca="false">C905/F905</f>
        <v>17.5696202531646</v>
      </c>
      <c r="Q905" s="19" t="n">
        <f aca="false">DATA!N905</f>
        <v>109.21</v>
      </c>
      <c r="R905" s="19" t="n">
        <f aca="false">DATA!O905</f>
        <v>0.16</v>
      </c>
      <c r="S905" s="17" t="n">
        <f aca="false">C905*Q905</f>
        <v>37895.87</v>
      </c>
      <c r="T905" s="19" t="n">
        <f aca="false">C905*R905</f>
        <v>55.52</v>
      </c>
      <c r="U905" s="20" t="n">
        <f aca="false">MAX(0,C905-L905)</f>
        <v>43.2131952441752</v>
      </c>
      <c r="V905" s="17" t="n">
        <f aca="false">U905*Q905</f>
        <v>4719.31305261637</v>
      </c>
      <c r="W905" s="19" t="n">
        <f aca="false">U905*R905</f>
        <v>6.91411123906803</v>
      </c>
      <c r="X905" s="20" t="n">
        <f aca="false">MAX(0,K905-C905)</f>
        <v>0</v>
      </c>
      <c r="Y905" s="17" t="n">
        <f aca="false">F905*PARAMETER!$B$5*Q905</f>
        <v>787267.5875</v>
      </c>
      <c r="Z905" s="21" t="n">
        <f aca="false">SUMIF($Y$2:$Y$3205,"&gt;="&amp;Y905)/SUM($Y$2:$Y$3205)</f>
        <v>0.814238634004207</v>
      </c>
      <c r="AA905" s="16" t="str">
        <f aca="false">IF(Z905&lt;=PARAMETER!$B$7,"A",IF(Z905&lt;=PARAMETER!$B$8,"B","C"))</f>
        <v>B</v>
      </c>
      <c r="AB905" s="22" t="n">
        <f aca="false">G905/F905</f>
        <v>0.164050632911392</v>
      </c>
      <c r="AC905" s="16" t="str">
        <f aca="false">IF(AB905&lt;=PARAMETER!$B$9,"X",IF(AB905&lt;=PARAMETER!$B$10,"Y","Z"))</f>
        <v>X</v>
      </c>
      <c r="AD905" s="16" t="str">
        <f aca="false">AA905&amp;AC905</f>
        <v>BX</v>
      </c>
      <c r="AE905" s="22" t="n">
        <f aca="false">DATA!I905</f>
        <v>0.87</v>
      </c>
      <c r="AF905" s="18" t="n">
        <f aca="false">DATA!L905</f>
        <v>154</v>
      </c>
      <c r="AG905" s="16" t="str">
        <f aca="false">DATA!K905</f>
        <v>D</v>
      </c>
      <c r="AH905" s="18" t="n">
        <f aca="false">IF(AE905&gt;=PARAMETER!$B$12,1,0)</f>
        <v>1</v>
      </c>
      <c r="AI905" s="18" t="n">
        <f aca="false">IF(AF905&gt;=PARAMETER!$B$13,1,0)</f>
        <v>1</v>
      </c>
      <c r="AJ905" s="18" t="n">
        <f aca="false">IF(AND(AH905=1,AI905=1),1,0)</f>
        <v>1</v>
      </c>
    </row>
    <row r="906" customFormat="false" ht="15" hidden="false" customHeight="false" outlineLevel="0" collapsed="false">
      <c r="A906" s="16" t="str">
        <f aca="false">DATA!A906</f>
        <v>ITM10904</v>
      </c>
      <c r="B906" s="16" t="str">
        <f aca="false">DATA!B906</f>
        <v>Pharma</v>
      </c>
      <c r="C906" s="17" t="n">
        <f aca="false">DATA!C906</f>
        <v>143</v>
      </c>
      <c r="D906" s="17" t="n">
        <f aca="false">DATA!D906</f>
        <v>51</v>
      </c>
      <c r="E906" s="18" t="n">
        <f aca="false">DATA!F906</f>
        <v>5</v>
      </c>
      <c r="F906" s="19" t="n">
        <f aca="false">DATA!G906</f>
        <v>16.97</v>
      </c>
      <c r="G906" s="19" t="n">
        <f aca="false">DATA!H906</f>
        <v>7.49</v>
      </c>
      <c r="H906" s="18" t="n">
        <f aca="false">DATA!E906</f>
        <v>4</v>
      </c>
      <c r="I906" s="20" t="n">
        <f aca="false">F906*E906</f>
        <v>84.85</v>
      </c>
      <c r="J906" s="20" t="n">
        <f aca="false">PARAMETER!$B$4*G906*SQRT(E906)</f>
        <v>27.5482538765253</v>
      </c>
      <c r="K906" s="20" t="n">
        <f aca="false">I906+J906</f>
        <v>112.398253876525</v>
      </c>
      <c r="L906" s="20" t="n">
        <f aca="false">K906+F906*H906</f>
        <v>180.278253876525</v>
      </c>
      <c r="M906" s="16" t="str">
        <f aca="false">IF(C906&lt;=K906,"REORDER",IF(C906&gt;L906,"OVERSTOCK","OK"))</f>
        <v>OK</v>
      </c>
      <c r="N906" s="16" t="str">
        <f aca="false">IF(C906&lt;=D906,"REORDER","OK")</f>
        <v>OK</v>
      </c>
      <c r="O906" s="18" t="n">
        <f aca="false">IF(D906&lt;I906,1,0)</f>
        <v>1</v>
      </c>
      <c r="P906" s="20" t="n">
        <f aca="false">C906/F906</f>
        <v>8.42663523865645</v>
      </c>
      <c r="Q906" s="19" t="n">
        <f aca="false">DATA!N906</f>
        <v>183.62</v>
      </c>
      <c r="R906" s="19" t="n">
        <f aca="false">DATA!O906</f>
        <v>1.39</v>
      </c>
      <c r="S906" s="17" t="n">
        <f aca="false">C906*Q906</f>
        <v>26257.66</v>
      </c>
      <c r="T906" s="19" t="n">
        <f aca="false">C906*R906</f>
        <v>198.77</v>
      </c>
      <c r="U906" s="20" t="n">
        <f aca="false">MAX(0,C906-L906)</f>
        <v>0</v>
      </c>
      <c r="V906" s="17" t="n">
        <f aca="false">U906*Q906</f>
        <v>0</v>
      </c>
      <c r="W906" s="19" t="n">
        <f aca="false">U906*R906</f>
        <v>0</v>
      </c>
      <c r="X906" s="20" t="n">
        <f aca="false">MAX(0,K906-C906)</f>
        <v>0</v>
      </c>
      <c r="Y906" s="17" t="n">
        <f aca="false">F906*PARAMETER!$B$5*Q906</f>
        <v>1137351.461</v>
      </c>
      <c r="Z906" s="21" t="n">
        <f aca="false">SUMIF($Y$2:$Y$3205,"&gt;="&amp;Y906)/SUM($Y$2:$Y$3205)</f>
        <v>0.67276822082246</v>
      </c>
      <c r="AA906" s="16" t="str">
        <f aca="false">IF(Z906&lt;=PARAMETER!$B$7,"A",IF(Z906&lt;=PARAMETER!$B$8,"B","C"))</f>
        <v>A</v>
      </c>
      <c r="AB906" s="22" t="n">
        <f aca="false">G906/F906</f>
        <v>0.441367118444314</v>
      </c>
      <c r="AC906" s="16" t="str">
        <f aca="false">IF(AB906&lt;=PARAMETER!$B$9,"X",IF(AB906&lt;=PARAMETER!$B$10,"Y","Z"))</f>
        <v>Y</v>
      </c>
      <c r="AD906" s="16" t="str">
        <f aca="false">AA906&amp;AC906</f>
        <v>AY</v>
      </c>
      <c r="AE906" s="22" t="n">
        <f aca="false">DATA!I906</f>
        <v>0.55</v>
      </c>
      <c r="AF906" s="18" t="n">
        <f aca="false">DATA!L906</f>
        <v>19</v>
      </c>
      <c r="AG906" s="16" t="str">
        <f aca="false">DATA!K906</f>
        <v>C</v>
      </c>
      <c r="AH906" s="18" t="n">
        <f aca="false">IF(AE906&gt;=PARAMETER!$B$12,1,0)</f>
        <v>0</v>
      </c>
      <c r="AI906" s="18" t="n">
        <f aca="false">IF(AF906&gt;=PARAMETER!$B$13,1,0)</f>
        <v>0</v>
      </c>
      <c r="AJ906" s="18" t="n">
        <f aca="false">IF(AND(AH906=1,AI906=1),1,0)</f>
        <v>0</v>
      </c>
    </row>
    <row r="907" customFormat="false" ht="15" hidden="false" customHeight="false" outlineLevel="0" collapsed="false">
      <c r="A907" s="16" t="str">
        <f aca="false">DATA!A907</f>
        <v>ITM10905</v>
      </c>
      <c r="B907" s="16" t="str">
        <f aca="false">DATA!B907</f>
        <v>Apparel</v>
      </c>
      <c r="C907" s="17" t="n">
        <f aca="false">DATA!C907</f>
        <v>132</v>
      </c>
      <c r="D907" s="17" t="n">
        <f aca="false">DATA!D907</f>
        <v>60</v>
      </c>
      <c r="E907" s="18" t="n">
        <f aca="false">DATA!F907</f>
        <v>6</v>
      </c>
      <c r="F907" s="19" t="n">
        <f aca="false">DATA!G907</f>
        <v>12.64</v>
      </c>
      <c r="G907" s="19" t="n">
        <f aca="false">DATA!H907</f>
        <v>7.87</v>
      </c>
      <c r="H907" s="18" t="n">
        <f aca="false">DATA!E907</f>
        <v>9</v>
      </c>
      <c r="I907" s="20" t="n">
        <f aca="false">F907*E907</f>
        <v>75.84</v>
      </c>
      <c r="J907" s="20" t="n">
        <f aca="false">PARAMETER!$B$4*G907*SQRT(E907)</f>
        <v>31.708639929391</v>
      </c>
      <c r="K907" s="20" t="n">
        <f aca="false">I907+J907</f>
        <v>107.548639929391</v>
      </c>
      <c r="L907" s="20" t="n">
        <f aca="false">K907+F907*H907</f>
        <v>221.308639929391</v>
      </c>
      <c r="M907" s="16" t="str">
        <f aca="false">IF(C907&lt;=K907,"REORDER",IF(C907&gt;L907,"OVERSTOCK","OK"))</f>
        <v>OK</v>
      </c>
      <c r="N907" s="16" t="str">
        <f aca="false">IF(C907&lt;=D907,"REORDER","OK")</f>
        <v>OK</v>
      </c>
      <c r="O907" s="18" t="n">
        <f aca="false">IF(D907&lt;I907,1,0)</f>
        <v>1</v>
      </c>
      <c r="P907" s="20" t="n">
        <f aca="false">C907/F907</f>
        <v>10.4430379746835</v>
      </c>
      <c r="Q907" s="19" t="n">
        <f aca="false">DATA!N907</f>
        <v>82.39</v>
      </c>
      <c r="R907" s="19" t="n">
        <f aca="false">DATA!O907</f>
        <v>1.48</v>
      </c>
      <c r="S907" s="17" t="n">
        <f aca="false">C907*Q907</f>
        <v>10875.48</v>
      </c>
      <c r="T907" s="19" t="n">
        <f aca="false">C907*R907</f>
        <v>195.36</v>
      </c>
      <c r="U907" s="20" t="n">
        <f aca="false">MAX(0,C907-L907)</f>
        <v>0</v>
      </c>
      <c r="V907" s="17" t="n">
        <f aca="false">U907*Q907</f>
        <v>0</v>
      </c>
      <c r="W907" s="19" t="n">
        <f aca="false">U907*R907</f>
        <v>0</v>
      </c>
      <c r="X907" s="20" t="n">
        <f aca="false">MAX(0,K907-C907)</f>
        <v>0</v>
      </c>
      <c r="Y907" s="17" t="n">
        <f aca="false">F907*PARAMETER!$B$5*Q907</f>
        <v>380114.504</v>
      </c>
      <c r="Z907" s="21" t="n">
        <f aca="false">SUMIF($Y$2:$Y$3205,"&gt;="&amp;Y907)/SUM($Y$2:$Y$3205)</f>
        <v>0.939023614246021</v>
      </c>
      <c r="AA907" s="16" t="str">
        <f aca="false">IF(Z907&lt;=PARAMETER!$B$7,"A",IF(Z907&lt;=PARAMETER!$B$8,"B","C"))</f>
        <v>B</v>
      </c>
      <c r="AB907" s="22" t="n">
        <f aca="false">G907/F907</f>
        <v>0.622626582278481</v>
      </c>
      <c r="AC907" s="16" t="str">
        <f aca="false">IF(AB907&lt;=PARAMETER!$B$9,"X",IF(AB907&lt;=PARAMETER!$B$10,"Y","Z"))</f>
        <v>Z</v>
      </c>
      <c r="AD907" s="16" t="str">
        <f aca="false">AA907&amp;AC907</f>
        <v>BZ</v>
      </c>
      <c r="AE907" s="22" t="n">
        <f aca="false">DATA!I907</f>
        <v>0.64</v>
      </c>
      <c r="AF907" s="18" t="n">
        <f aca="false">DATA!L907</f>
        <v>150</v>
      </c>
      <c r="AG907" s="16" t="str">
        <f aca="false">DATA!K907</f>
        <v>C</v>
      </c>
      <c r="AH907" s="18" t="n">
        <f aca="false">IF(AE907&gt;=PARAMETER!$B$12,1,0)</f>
        <v>0</v>
      </c>
      <c r="AI907" s="18" t="n">
        <f aca="false">IF(AF907&gt;=PARAMETER!$B$13,1,0)</f>
        <v>1</v>
      </c>
      <c r="AJ907" s="18" t="n">
        <f aca="false">IF(AND(AH907=1,AI907=1),1,0)</f>
        <v>0</v>
      </c>
    </row>
    <row r="908" customFormat="false" ht="15" hidden="false" customHeight="false" outlineLevel="0" collapsed="false">
      <c r="A908" s="16" t="str">
        <f aca="false">DATA!A908</f>
        <v>ITM10906</v>
      </c>
      <c r="B908" s="16" t="str">
        <f aca="false">DATA!B908</f>
        <v>Automotive</v>
      </c>
      <c r="C908" s="17" t="n">
        <f aca="false">DATA!C908</f>
        <v>31</v>
      </c>
      <c r="D908" s="17" t="n">
        <f aca="false">DATA!D908</f>
        <v>73</v>
      </c>
      <c r="E908" s="18" t="n">
        <f aca="false">DATA!F908</f>
        <v>5</v>
      </c>
      <c r="F908" s="19" t="n">
        <f aca="false">DATA!G908</f>
        <v>27.24</v>
      </c>
      <c r="G908" s="19" t="n">
        <f aca="false">DATA!H908</f>
        <v>8.18</v>
      </c>
      <c r="H908" s="18" t="n">
        <f aca="false">DATA!E908</f>
        <v>4</v>
      </c>
      <c r="I908" s="20" t="n">
        <f aca="false">F908*E908</f>
        <v>136.2</v>
      </c>
      <c r="J908" s="20" t="n">
        <f aca="false">PARAMETER!$B$4*G908*SQRT(E908)</f>
        <v>30.0860769973267</v>
      </c>
      <c r="K908" s="20" t="n">
        <f aca="false">I908+J908</f>
        <v>166.286076997327</v>
      </c>
      <c r="L908" s="20" t="n">
        <f aca="false">K908+F908*H908</f>
        <v>275.246076997327</v>
      </c>
      <c r="M908" s="16" t="str">
        <f aca="false">IF(C908&lt;=K908,"REORDER",IF(C908&gt;L908,"OVERSTOCK","OK"))</f>
        <v>REORDER</v>
      </c>
      <c r="N908" s="16" t="str">
        <f aca="false">IF(C908&lt;=D908,"REORDER","OK")</f>
        <v>REORDER</v>
      </c>
      <c r="O908" s="18" t="n">
        <f aca="false">IF(D908&lt;I908,1,0)</f>
        <v>1</v>
      </c>
      <c r="P908" s="20" t="n">
        <f aca="false">C908/F908</f>
        <v>1.13803230543319</v>
      </c>
      <c r="Q908" s="19" t="n">
        <f aca="false">DATA!N908</f>
        <v>51.32</v>
      </c>
      <c r="R908" s="19" t="n">
        <f aca="false">DATA!O908</f>
        <v>1.71</v>
      </c>
      <c r="S908" s="17" t="n">
        <f aca="false">C908*Q908</f>
        <v>1590.92</v>
      </c>
      <c r="T908" s="19" t="n">
        <f aca="false">C908*R908</f>
        <v>53.01</v>
      </c>
      <c r="U908" s="20" t="n">
        <f aca="false">MAX(0,C908-L908)</f>
        <v>0</v>
      </c>
      <c r="V908" s="17" t="n">
        <f aca="false">U908*Q908</f>
        <v>0</v>
      </c>
      <c r="W908" s="19" t="n">
        <f aca="false">U908*R908</f>
        <v>0</v>
      </c>
      <c r="X908" s="20" t="n">
        <f aca="false">MAX(0,K908-C908)</f>
        <v>135.286076997327</v>
      </c>
      <c r="Y908" s="17" t="n">
        <f aca="false">F908*PARAMETER!$B$5*Q908</f>
        <v>510254.232</v>
      </c>
      <c r="Z908" s="21" t="n">
        <f aca="false">SUMIF($Y$2:$Y$3205,"&gt;="&amp;Y908)/SUM($Y$2:$Y$3205)</f>
        <v>0.901921396043806</v>
      </c>
      <c r="AA908" s="16" t="str">
        <f aca="false">IF(Z908&lt;=PARAMETER!$B$7,"A",IF(Z908&lt;=PARAMETER!$B$8,"B","C"))</f>
        <v>B</v>
      </c>
      <c r="AB908" s="22" t="n">
        <f aca="false">G908/F908</f>
        <v>0.300293685756241</v>
      </c>
      <c r="AC908" s="16" t="str">
        <f aca="false">IF(AB908&lt;=PARAMETER!$B$9,"X",IF(AB908&lt;=PARAMETER!$B$10,"Y","Z"))</f>
        <v>Y</v>
      </c>
      <c r="AD908" s="16" t="str">
        <f aca="false">AA908&amp;AC908</f>
        <v>BY</v>
      </c>
      <c r="AE908" s="22" t="n">
        <f aca="false">DATA!I908</f>
        <v>0.86</v>
      </c>
      <c r="AF908" s="18" t="n">
        <f aca="false">DATA!L908</f>
        <v>115</v>
      </c>
      <c r="AG908" s="16" t="str">
        <f aca="false">DATA!K908</f>
        <v>B</v>
      </c>
      <c r="AH908" s="18" t="n">
        <f aca="false">IF(AE908&gt;=PARAMETER!$B$12,1,0)</f>
        <v>1</v>
      </c>
      <c r="AI908" s="18" t="n">
        <f aca="false">IF(AF908&gt;=PARAMETER!$B$13,1,0)</f>
        <v>1</v>
      </c>
      <c r="AJ908" s="18" t="n">
        <f aca="false">IF(AND(AH908=1,AI908=1),1,0)</f>
        <v>1</v>
      </c>
    </row>
    <row r="909" customFormat="false" ht="15" hidden="false" customHeight="false" outlineLevel="0" collapsed="false">
      <c r="A909" s="16" t="str">
        <f aca="false">DATA!A909</f>
        <v>ITM10907</v>
      </c>
      <c r="B909" s="16" t="str">
        <f aca="false">DATA!B909</f>
        <v>Groceries</v>
      </c>
      <c r="C909" s="17" t="n">
        <f aca="false">DATA!C909</f>
        <v>145</v>
      </c>
      <c r="D909" s="17" t="n">
        <f aca="false">DATA!D909</f>
        <v>85</v>
      </c>
      <c r="E909" s="18" t="n">
        <f aca="false">DATA!F909</f>
        <v>8</v>
      </c>
      <c r="F909" s="19" t="n">
        <f aca="false">DATA!G909</f>
        <v>46.03</v>
      </c>
      <c r="G909" s="19" t="n">
        <f aca="false">DATA!H909</f>
        <v>5.92</v>
      </c>
      <c r="H909" s="18" t="n">
        <f aca="false">DATA!E909</f>
        <v>12</v>
      </c>
      <c r="I909" s="20" t="n">
        <f aca="false">F909*E909</f>
        <v>368.24</v>
      </c>
      <c r="J909" s="20" t="n">
        <f aca="false">PARAMETER!$B$4*G909*SQRT(E909)</f>
        <v>27.5419037990636</v>
      </c>
      <c r="K909" s="20" t="n">
        <f aca="false">I909+J909</f>
        <v>395.781903799064</v>
      </c>
      <c r="L909" s="20" t="n">
        <f aca="false">K909+F909*H909</f>
        <v>948.141903799064</v>
      </c>
      <c r="M909" s="16" t="str">
        <f aca="false">IF(C909&lt;=K909,"REORDER",IF(C909&gt;L909,"OVERSTOCK","OK"))</f>
        <v>REORDER</v>
      </c>
      <c r="N909" s="16" t="str">
        <f aca="false">IF(C909&lt;=D909,"REORDER","OK")</f>
        <v>OK</v>
      </c>
      <c r="O909" s="18" t="n">
        <f aca="false">IF(D909&lt;I909,1,0)</f>
        <v>1</v>
      </c>
      <c r="P909" s="20" t="n">
        <f aca="false">C909/F909</f>
        <v>3.1501194872909</v>
      </c>
      <c r="Q909" s="19" t="n">
        <f aca="false">DATA!N909</f>
        <v>151.33</v>
      </c>
      <c r="R909" s="19" t="n">
        <f aca="false">DATA!O909</f>
        <v>0.86</v>
      </c>
      <c r="S909" s="17" t="n">
        <f aca="false">C909*Q909</f>
        <v>21942.85</v>
      </c>
      <c r="T909" s="19" t="n">
        <f aca="false">C909*R909</f>
        <v>124.7</v>
      </c>
      <c r="U909" s="20" t="n">
        <f aca="false">MAX(0,C909-L909)</f>
        <v>0</v>
      </c>
      <c r="V909" s="17" t="n">
        <f aca="false">U909*Q909</f>
        <v>0</v>
      </c>
      <c r="W909" s="19" t="n">
        <f aca="false">U909*R909</f>
        <v>0</v>
      </c>
      <c r="X909" s="20" t="n">
        <f aca="false">MAX(0,K909-C909)</f>
        <v>250.781903799064</v>
      </c>
      <c r="Y909" s="17" t="n">
        <f aca="false">F909*PARAMETER!$B$5*Q909</f>
        <v>2542487.7635</v>
      </c>
      <c r="Z909" s="21" t="n">
        <f aca="false">SUMIF($Y$2:$Y$3205,"&gt;="&amp;Y909)/SUM($Y$2:$Y$3205)</f>
        <v>0.172768394975961</v>
      </c>
      <c r="AA909" s="16" t="str">
        <f aca="false">IF(Z909&lt;=PARAMETER!$B$7,"A",IF(Z909&lt;=PARAMETER!$B$8,"B","C"))</f>
        <v>A</v>
      </c>
      <c r="AB909" s="22" t="n">
        <f aca="false">G909/F909</f>
        <v>0.128611774929394</v>
      </c>
      <c r="AC909" s="16" t="str">
        <f aca="false">IF(AB909&lt;=PARAMETER!$B$9,"X",IF(AB909&lt;=PARAMETER!$B$10,"Y","Z"))</f>
        <v>X</v>
      </c>
      <c r="AD909" s="16" t="str">
        <f aca="false">AA909&amp;AC909</f>
        <v>AX</v>
      </c>
      <c r="AE909" s="22" t="n">
        <f aca="false">DATA!I909</f>
        <v>0.13</v>
      </c>
      <c r="AF909" s="18" t="n">
        <f aca="false">DATA!L909</f>
        <v>21</v>
      </c>
      <c r="AG909" s="16" t="str">
        <f aca="false">DATA!K909</f>
        <v>A</v>
      </c>
      <c r="AH909" s="18" t="n">
        <f aca="false">IF(AE909&gt;=PARAMETER!$B$12,1,0)</f>
        <v>0</v>
      </c>
      <c r="AI909" s="18" t="n">
        <f aca="false">IF(AF909&gt;=PARAMETER!$B$13,1,0)</f>
        <v>0</v>
      </c>
      <c r="AJ909" s="18" t="n">
        <f aca="false">IF(AND(AH909=1,AI909=1),1,0)</f>
        <v>0</v>
      </c>
    </row>
    <row r="910" customFormat="false" ht="15" hidden="false" customHeight="false" outlineLevel="0" collapsed="false">
      <c r="A910" s="16" t="str">
        <f aca="false">DATA!A910</f>
        <v>ITM10908</v>
      </c>
      <c r="B910" s="16" t="str">
        <f aca="false">DATA!B910</f>
        <v>Electronics</v>
      </c>
      <c r="C910" s="17" t="n">
        <f aca="false">DATA!C910</f>
        <v>72</v>
      </c>
      <c r="D910" s="17" t="n">
        <f aca="false">DATA!D910</f>
        <v>65</v>
      </c>
      <c r="E910" s="18" t="n">
        <f aca="false">DATA!F910</f>
        <v>7</v>
      </c>
      <c r="F910" s="19" t="n">
        <f aca="false">DATA!G910</f>
        <v>34.6</v>
      </c>
      <c r="G910" s="19" t="n">
        <f aca="false">DATA!H910</f>
        <v>0.6</v>
      </c>
      <c r="H910" s="18" t="n">
        <f aca="false">DATA!E910</f>
        <v>10</v>
      </c>
      <c r="I910" s="20" t="n">
        <f aca="false">F910*E910</f>
        <v>242.2</v>
      </c>
      <c r="J910" s="20" t="n">
        <f aca="false">PARAMETER!$B$4*G910*SQRT(E910)</f>
        <v>2.61112418400972</v>
      </c>
      <c r="K910" s="20" t="n">
        <f aca="false">I910+J910</f>
        <v>244.81112418401</v>
      </c>
      <c r="L910" s="20" t="n">
        <f aca="false">K910+F910*H910</f>
        <v>590.81112418401</v>
      </c>
      <c r="M910" s="16" t="str">
        <f aca="false">IF(C910&lt;=K910,"REORDER",IF(C910&gt;L910,"OVERSTOCK","OK"))</f>
        <v>REORDER</v>
      </c>
      <c r="N910" s="16" t="str">
        <f aca="false">IF(C910&lt;=D910,"REORDER","OK")</f>
        <v>OK</v>
      </c>
      <c r="O910" s="18" t="n">
        <f aca="false">IF(D910&lt;I910,1,0)</f>
        <v>1</v>
      </c>
      <c r="P910" s="20" t="n">
        <f aca="false">C910/F910</f>
        <v>2.08092485549133</v>
      </c>
      <c r="Q910" s="19" t="n">
        <f aca="false">DATA!N910</f>
        <v>35.58</v>
      </c>
      <c r="R910" s="19" t="n">
        <f aca="false">DATA!O910</f>
        <v>0.84</v>
      </c>
      <c r="S910" s="17" t="n">
        <f aca="false">C910*Q910</f>
        <v>2561.76</v>
      </c>
      <c r="T910" s="19" t="n">
        <f aca="false">C910*R910</f>
        <v>60.48</v>
      </c>
      <c r="U910" s="20" t="n">
        <f aca="false">MAX(0,C910-L910)</f>
        <v>0</v>
      </c>
      <c r="V910" s="17" t="n">
        <f aca="false">U910*Q910</f>
        <v>0</v>
      </c>
      <c r="W910" s="19" t="n">
        <f aca="false">U910*R910</f>
        <v>0</v>
      </c>
      <c r="X910" s="20" t="n">
        <f aca="false">MAX(0,K910-C910)</f>
        <v>172.81112418401</v>
      </c>
      <c r="Y910" s="17" t="n">
        <f aca="false">F910*PARAMETER!$B$5*Q910</f>
        <v>449339.82</v>
      </c>
      <c r="Z910" s="21" t="n">
        <f aca="false">SUMIF($Y$2:$Y$3205,"&gt;="&amp;Y910)/SUM($Y$2:$Y$3205)</f>
        <v>0.920498823499833</v>
      </c>
      <c r="AA910" s="16" t="str">
        <f aca="false">IF(Z910&lt;=PARAMETER!$B$7,"A",IF(Z910&lt;=PARAMETER!$B$8,"B","C"))</f>
        <v>B</v>
      </c>
      <c r="AB910" s="22" t="n">
        <f aca="false">G910/F910</f>
        <v>0.0173410404624277</v>
      </c>
      <c r="AC910" s="16" t="str">
        <f aca="false">IF(AB910&lt;=PARAMETER!$B$9,"X",IF(AB910&lt;=PARAMETER!$B$10,"Y","Z"))</f>
        <v>X</v>
      </c>
      <c r="AD910" s="16" t="str">
        <f aca="false">AA910&amp;AC910</f>
        <v>BX</v>
      </c>
      <c r="AE910" s="22" t="n">
        <f aca="false">DATA!I910</f>
        <v>0.43</v>
      </c>
      <c r="AF910" s="18" t="n">
        <f aca="false">DATA!L910</f>
        <v>137</v>
      </c>
      <c r="AG910" s="16" t="str">
        <f aca="false">DATA!K910</f>
        <v>C</v>
      </c>
      <c r="AH910" s="18" t="n">
        <f aca="false">IF(AE910&gt;=PARAMETER!$B$12,1,0)</f>
        <v>0</v>
      </c>
      <c r="AI910" s="18" t="n">
        <f aca="false">IF(AF910&gt;=PARAMETER!$B$13,1,0)</f>
        <v>1</v>
      </c>
      <c r="AJ910" s="18" t="n">
        <f aca="false">IF(AND(AH910=1,AI910=1),1,0)</f>
        <v>0</v>
      </c>
    </row>
    <row r="911" customFormat="false" ht="15" hidden="false" customHeight="false" outlineLevel="0" collapsed="false">
      <c r="A911" s="16" t="str">
        <f aca="false">DATA!A911</f>
        <v>ITM10909</v>
      </c>
      <c r="B911" s="16" t="str">
        <f aca="false">DATA!B911</f>
        <v>Apparel</v>
      </c>
      <c r="C911" s="17" t="n">
        <f aca="false">DATA!C911</f>
        <v>350</v>
      </c>
      <c r="D911" s="17" t="n">
        <f aca="false">DATA!D911</f>
        <v>89</v>
      </c>
      <c r="E911" s="18" t="n">
        <f aca="false">DATA!F911</f>
        <v>5</v>
      </c>
      <c r="F911" s="19" t="n">
        <f aca="false">DATA!G911</f>
        <v>37.48</v>
      </c>
      <c r="G911" s="19" t="n">
        <f aca="false">DATA!H911</f>
        <v>7.74</v>
      </c>
      <c r="H911" s="18" t="n">
        <f aca="false">DATA!E911</f>
        <v>8</v>
      </c>
      <c r="I911" s="20" t="n">
        <f aca="false">F911*E911</f>
        <v>187.4</v>
      </c>
      <c r="J911" s="20" t="n">
        <f aca="false">PARAMETER!$B$4*G911*SQRT(E911)</f>
        <v>28.4677550072504</v>
      </c>
      <c r="K911" s="20" t="n">
        <f aca="false">I911+J911</f>
        <v>215.86775500725</v>
      </c>
      <c r="L911" s="20" t="n">
        <f aca="false">K911+F911*H911</f>
        <v>515.70775500725</v>
      </c>
      <c r="M911" s="16" t="str">
        <f aca="false">IF(C911&lt;=K911,"REORDER",IF(C911&gt;L911,"OVERSTOCK","OK"))</f>
        <v>OK</v>
      </c>
      <c r="N911" s="16" t="str">
        <f aca="false">IF(C911&lt;=D911,"REORDER","OK")</f>
        <v>OK</v>
      </c>
      <c r="O911" s="18" t="n">
        <f aca="false">IF(D911&lt;I911,1,0)</f>
        <v>1</v>
      </c>
      <c r="P911" s="20" t="n">
        <f aca="false">C911/F911</f>
        <v>9.33831376734258</v>
      </c>
      <c r="Q911" s="19" t="n">
        <f aca="false">DATA!N911</f>
        <v>179.53</v>
      </c>
      <c r="R911" s="19" t="n">
        <f aca="false">DATA!O911</f>
        <v>1.15</v>
      </c>
      <c r="S911" s="17" t="n">
        <f aca="false">C911*Q911</f>
        <v>62835.5</v>
      </c>
      <c r="T911" s="19" t="n">
        <f aca="false">C911*R911</f>
        <v>402.5</v>
      </c>
      <c r="U911" s="20" t="n">
        <f aca="false">MAX(0,C911-L911)</f>
        <v>0</v>
      </c>
      <c r="V911" s="17" t="n">
        <f aca="false">U911*Q911</f>
        <v>0</v>
      </c>
      <c r="W911" s="19" t="n">
        <f aca="false">U911*R911</f>
        <v>0</v>
      </c>
      <c r="X911" s="20" t="n">
        <f aca="false">MAX(0,K911-C911)</f>
        <v>0</v>
      </c>
      <c r="Y911" s="17" t="n">
        <f aca="false">F911*PARAMETER!$B$5*Q911</f>
        <v>2456006.306</v>
      </c>
      <c r="Z911" s="21" t="n">
        <f aca="false">SUMIF($Y$2:$Y$3205,"&gt;="&amp;Y911)/SUM($Y$2:$Y$3205)</f>
        <v>0.199827939861036</v>
      </c>
      <c r="AA911" s="16" t="str">
        <f aca="false">IF(Z911&lt;=PARAMETER!$B$7,"A",IF(Z911&lt;=PARAMETER!$B$8,"B","C"))</f>
        <v>A</v>
      </c>
      <c r="AB911" s="22" t="n">
        <f aca="false">G911/F911</f>
        <v>0.206510138740662</v>
      </c>
      <c r="AC911" s="16" t="str">
        <f aca="false">IF(AB911&lt;=PARAMETER!$B$9,"X",IF(AB911&lt;=PARAMETER!$B$10,"Y","Z"))</f>
        <v>X</v>
      </c>
      <c r="AD911" s="16" t="str">
        <f aca="false">AA911&amp;AC911</f>
        <v>AX</v>
      </c>
      <c r="AE911" s="22" t="n">
        <f aca="false">DATA!I911</f>
        <v>0.83</v>
      </c>
      <c r="AF911" s="18" t="n">
        <f aca="false">DATA!L911</f>
        <v>160</v>
      </c>
      <c r="AG911" s="16" t="str">
        <f aca="false">DATA!K911</f>
        <v>A</v>
      </c>
      <c r="AH911" s="18" t="n">
        <f aca="false">IF(AE911&gt;=PARAMETER!$B$12,1,0)</f>
        <v>1</v>
      </c>
      <c r="AI911" s="18" t="n">
        <f aca="false">IF(AF911&gt;=PARAMETER!$B$13,1,0)</f>
        <v>1</v>
      </c>
      <c r="AJ911" s="18" t="n">
        <f aca="false">IF(AND(AH911=1,AI911=1),1,0)</f>
        <v>1</v>
      </c>
    </row>
    <row r="912" customFormat="false" ht="15" hidden="false" customHeight="false" outlineLevel="0" collapsed="false">
      <c r="A912" s="16" t="str">
        <f aca="false">DATA!A912</f>
        <v>ITM10910</v>
      </c>
      <c r="B912" s="16" t="str">
        <f aca="false">DATA!B912</f>
        <v>Pharma</v>
      </c>
      <c r="C912" s="17" t="n">
        <f aca="false">DATA!C912</f>
        <v>408</v>
      </c>
      <c r="D912" s="17" t="n">
        <f aca="false">DATA!D912</f>
        <v>50</v>
      </c>
      <c r="E912" s="18" t="n">
        <f aca="false">DATA!F912</f>
        <v>3</v>
      </c>
      <c r="F912" s="19" t="n">
        <f aca="false">DATA!G912</f>
        <v>41.88</v>
      </c>
      <c r="G912" s="19" t="n">
        <f aca="false">DATA!H912</f>
        <v>1.51</v>
      </c>
      <c r="H912" s="18" t="n">
        <f aca="false">DATA!E912</f>
        <v>9</v>
      </c>
      <c r="I912" s="20" t="n">
        <f aca="false">F912*E912</f>
        <v>125.64</v>
      </c>
      <c r="J912" s="20" t="n">
        <f aca="false">PARAMETER!$B$4*G912*SQRT(E912)</f>
        <v>4.30194477986978</v>
      </c>
      <c r="K912" s="20" t="n">
        <f aca="false">I912+J912</f>
        <v>129.94194477987</v>
      </c>
      <c r="L912" s="20" t="n">
        <f aca="false">K912+F912*H912</f>
        <v>506.86194477987</v>
      </c>
      <c r="M912" s="16" t="str">
        <f aca="false">IF(C912&lt;=K912,"REORDER",IF(C912&gt;L912,"OVERSTOCK","OK"))</f>
        <v>OK</v>
      </c>
      <c r="N912" s="16" t="str">
        <f aca="false">IF(C912&lt;=D912,"REORDER","OK")</f>
        <v>OK</v>
      </c>
      <c r="O912" s="18" t="n">
        <f aca="false">IF(D912&lt;I912,1,0)</f>
        <v>1</v>
      </c>
      <c r="P912" s="20" t="n">
        <f aca="false">C912/F912</f>
        <v>9.74212034383954</v>
      </c>
      <c r="Q912" s="19" t="n">
        <f aca="false">DATA!N912</f>
        <v>87.79</v>
      </c>
      <c r="R912" s="19" t="n">
        <f aca="false">DATA!O912</f>
        <v>1.54</v>
      </c>
      <c r="S912" s="17" t="n">
        <f aca="false">C912*Q912</f>
        <v>35818.32</v>
      </c>
      <c r="T912" s="19" t="n">
        <f aca="false">C912*R912</f>
        <v>628.32</v>
      </c>
      <c r="U912" s="20" t="n">
        <f aca="false">MAX(0,C912-L912)</f>
        <v>0</v>
      </c>
      <c r="V912" s="17" t="n">
        <f aca="false">U912*Q912</f>
        <v>0</v>
      </c>
      <c r="W912" s="19" t="n">
        <f aca="false">U912*R912</f>
        <v>0</v>
      </c>
      <c r="X912" s="20" t="n">
        <f aca="false">MAX(0,K912-C912)</f>
        <v>0</v>
      </c>
      <c r="Y912" s="17" t="n">
        <f aca="false">F912*PARAMETER!$B$5*Q912</f>
        <v>1341975.498</v>
      </c>
      <c r="Z912" s="21" t="n">
        <f aca="false">SUMIF($Y$2:$Y$3205,"&gt;="&amp;Y912)/SUM($Y$2:$Y$3205)</f>
        <v>0.590191953354931</v>
      </c>
      <c r="AA912" s="16" t="str">
        <f aca="false">IF(Z912&lt;=PARAMETER!$B$7,"A",IF(Z912&lt;=PARAMETER!$B$8,"B","C"))</f>
        <v>A</v>
      </c>
      <c r="AB912" s="22" t="n">
        <f aca="false">G912/F912</f>
        <v>0.0360553963705826</v>
      </c>
      <c r="AC912" s="16" t="str">
        <f aca="false">IF(AB912&lt;=PARAMETER!$B$9,"X",IF(AB912&lt;=PARAMETER!$B$10,"Y","Z"))</f>
        <v>X</v>
      </c>
      <c r="AD912" s="16" t="str">
        <f aca="false">AA912&amp;AC912</f>
        <v>AX</v>
      </c>
      <c r="AE912" s="22" t="n">
        <f aca="false">DATA!I912</f>
        <v>0.83</v>
      </c>
      <c r="AF912" s="18" t="n">
        <f aca="false">DATA!L912</f>
        <v>137</v>
      </c>
      <c r="AG912" s="16" t="str">
        <f aca="false">DATA!K912</f>
        <v>B</v>
      </c>
      <c r="AH912" s="18" t="n">
        <f aca="false">IF(AE912&gt;=PARAMETER!$B$12,1,0)</f>
        <v>1</v>
      </c>
      <c r="AI912" s="18" t="n">
        <f aca="false">IF(AF912&gt;=PARAMETER!$B$13,1,0)</f>
        <v>1</v>
      </c>
      <c r="AJ912" s="18" t="n">
        <f aca="false">IF(AND(AH912=1,AI912=1),1,0)</f>
        <v>1</v>
      </c>
    </row>
    <row r="913" customFormat="false" ht="15" hidden="false" customHeight="false" outlineLevel="0" collapsed="false">
      <c r="A913" s="16" t="str">
        <f aca="false">DATA!A913</f>
        <v>ITM10911</v>
      </c>
      <c r="B913" s="16" t="str">
        <f aca="false">DATA!B913</f>
        <v>Groceries</v>
      </c>
      <c r="C913" s="17" t="n">
        <f aca="false">DATA!C913</f>
        <v>302</v>
      </c>
      <c r="D913" s="17" t="n">
        <f aca="false">DATA!D913</f>
        <v>41</v>
      </c>
      <c r="E913" s="18" t="n">
        <f aca="false">DATA!F913</f>
        <v>7</v>
      </c>
      <c r="F913" s="19" t="n">
        <f aca="false">DATA!G913</f>
        <v>18.23</v>
      </c>
      <c r="G913" s="19" t="n">
        <f aca="false">DATA!H913</f>
        <v>1.61</v>
      </c>
      <c r="H913" s="18" t="n">
        <f aca="false">DATA!E913</f>
        <v>9</v>
      </c>
      <c r="I913" s="20" t="n">
        <f aca="false">F913*E913</f>
        <v>127.61</v>
      </c>
      <c r="J913" s="20" t="n">
        <f aca="false">PARAMETER!$B$4*G913*SQRT(E913)</f>
        <v>7.00651656042609</v>
      </c>
      <c r="K913" s="20" t="n">
        <f aca="false">I913+J913</f>
        <v>134.616516560426</v>
      </c>
      <c r="L913" s="20" t="n">
        <f aca="false">K913+F913*H913</f>
        <v>298.686516560426</v>
      </c>
      <c r="M913" s="16" t="str">
        <f aca="false">IF(C913&lt;=K913,"REORDER",IF(C913&gt;L913,"OVERSTOCK","OK"))</f>
        <v>OVERSTOCK</v>
      </c>
      <c r="N913" s="16" t="str">
        <f aca="false">IF(C913&lt;=D913,"REORDER","OK")</f>
        <v>OK</v>
      </c>
      <c r="O913" s="18" t="n">
        <f aca="false">IF(D913&lt;I913,1,0)</f>
        <v>1</v>
      </c>
      <c r="P913" s="20" t="n">
        <f aca="false">C913/F913</f>
        <v>16.5660998354361</v>
      </c>
      <c r="Q913" s="19" t="n">
        <f aca="false">DATA!N913</f>
        <v>126.63</v>
      </c>
      <c r="R913" s="19" t="n">
        <f aca="false">DATA!O913</f>
        <v>1.32</v>
      </c>
      <c r="S913" s="17" t="n">
        <f aca="false">C913*Q913</f>
        <v>38242.26</v>
      </c>
      <c r="T913" s="19" t="n">
        <f aca="false">C913*R913</f>
        <v>398.64</v>
      </c>
      <c r="U913" s="20" t="n">
        <f aca="false">MAX(0,C913-L913)</f>
        <v>3.31348343957393</v>
      </c>
      <c r="V913" s="17" t="n">
        <f aca="false">U913*Q913</f>
        <v>419.586407953247</v>
      </c>
      <c r="W913" s="19" t="n">
        <f aca="false">U913*R913</f>
        <v>4.37379814023759</v>
      </c>
      <c r="X913" s="20" t="n">
        <f aca="false">MAX(0,K913-C913)</f>
        <v>0</v>
      </c>
      <c r="Y913" s="17" t="n">
        <f aca="false">F913*PARAMETER!$B$5*Q913</f>
        <v>842589.6885</v>
      </c>
      <c r="Z913" s="21" t="n">
        <f aca="false">SUMIF($Y$2:$Y$3205,"&gt;="&amp;Y913)/SUM($Y$2:$Y$3205)</f>
        <v>0.79656390268885</v>
      </c>
      <c r="AA913" s="16" t="str">
        <f aca="false">IF(Z913&lt;=PARAMETER!$B$7,"A",IF(Z913&lt;=PARAMETER!$B$8,"B","C"))</f>
        <v>A</v>
      </c>
      <c r="AB913" s="22" t="n">
        <f aca="false">G913/F913</f>
        <v>0.0883159626988481</v>
      </c>
      <c r="AC913" s="16" t="str">
        <f aca="false">IF(AB913&lt;=PARAMETER!$B$9,"X",IF(AB913&lt;=PARAMETER!$B$10,"Y","Z"))</f>
        <v>X</v>
      </c>
      <c r="AD913" s="16" t="str">
        <f aca="false">AA913&amp;AC913</f>
        <v>AX</v>
      </c>
      <c r="AE913" s="22" t="n">
        <f aca="false">DATA!I913</f>
        <v>0.86</v>
      </c>
      <c r="AF913" s="18" t="n">
        <f aca="false">DATA!L913</f>
        <v>70</v>
      </c>
      <c r="AG913" s="16" t="str">
        <f aca="false">DATA!K913</f>
        <v>B</v>
      </c>
      <c r="AH913" s="18" t="n">
        <f aca="false">IF(AE913&gt;=PARAMETER!$B$12,1,0)</f>
        <v>1</v>
      </c>
      <c r="AI913" s="18" t="n">
        <f aca="false">IF(AF913&gt;=PARAMETER!$B$13,1,0)</f>
        <v>0</v>
      </c>
      <c r="AJ913" s="18" t="n">
        <f aca="false">IF(AND(AH913=1,AI913=1),1,0)</f>
        <v>0</v>
      </c>
    </row>
    <row r="914" customFormat="false" ht="15" hidden="false" customHeight="false" outlineLevel="0" collapsed="false">
      <c r="A914" s="16" t="str">
        <f aca="false">DATA!A914</f>
        <v>ITM10912</v>
      </c>
      <c r="B914" s="16" t="str">
        <f aca="false">DATA!B914</f>
        <v>Groceries</v>
      </c>
      <c r="C914" s="17" t="n">
        <f aca="false">DATA!C914</f>
        <v>159</v>
      </c>
      <c r="D914" s="17" t="n">
        <f aca="false">DATA!D914</f>
        <v>24</v>
      </c>
      <c r="E914" s="18" t="n">
        <f aca="false">DATA!F914</f>
        <v>5</v>
      </c>
      <c r="F914" s="19" t="n">
        <f aca="false">DATA!G914</f>
        <v>4.08</v>
      </c>
      <c r="G914" s="19" t="n">
        <f aca="false">DATA!H914</f>
        <v>6.25</v>
      </c>
      <c r="H914" s="18" t="n">
        <f aca="false">DATA!E914</f>
        <v>8</v>
      </c>
      <c r="I914" s="20" t="n">
        <f aca="false">F914*E914</f>
        <v>20.4</v>
      </c>
      <c r="J914" s="20" t="n">
        <f aca="false">PARAMETER!$B$4*G914*SQRT(E914)</f>
        <v>22.9875282681286</v>
      </c>
      <c r="K914" s="20" t="n">
        <f aca="false">I914+J914</f>
        <v>43.3875282681286</v>
      </c>
      <c r="L914" s="20" t="n">
        <f aca="false">K914+F914*H914</f>
        <v>76.0275282681286</v>
      </c>
      <c r="M914" s="16" t="str">
        <f aca="false">IF(C914&lt;=K914,"REORDER",IF(C914&gt;L914,"OVERSTOCK","OK"))</f>
        <v>OVERSTOCK</v>
      </c>
      <c r="N914" s="16" t="str">
        <f aca="false">IF(C914&lt;=D914,"REORDER","OK")</f>
        <v>OK</v>
      </c>
      <c r="O914" s="18" t="n">
        <f aca="false">IF(D914&lt;I914,1,0)</f>
        <v>0</v>
      </c>
      <c r="P914" s="20" t="n">
        <f aca="false">C914/F914</f>
        <v>38.9705882352941</v>
      </c>
      <c r="Q914" s="19" t="n">
        <f aca="false">DATA!N914</f>
        <v>45.38</v>
      </c>
      <c r="R914" s="19" t="n">
        <f aca="false">DATA!O914</f>
        <v>0.72</v>
      </c>
      <c r="S914" s="17" t="n">
        <f aca="false">C914*Q914</f>
        <v>7215.42</v>
      </c>
      <c r="T914" s="19" t="n">
        <f aca="false">C914*R914</f>
        <v>114.48</v>
      </c>
      <c r="U914" s="20" t="n">
        <f aca="false">MAX(0,C914-L914)</f>
        <v>82.9724717318714</v>
      </c>
      <c r="V914" s="17" t="n">
        <f aca="false">U914*Q914</f>
        <v>3765.29076719233</v>
      </c>
      <c r="W914" s="19" t="n">
        <f aca="false">U914*R914</f>
        <v>59.7401796469474</v>
      </c>
      <c r="X914" s="20" t="n">
        <f aca="false">MAX(0,K914-C914)</f>
        <v>0</v>
      </c>
      <c r="Y914" s="17" t="n">
        <f aca="false">F914*PARAMETER!$B$5*Q914</f>
        <v>67579.896</v>
      </c>
      <c r="Z914" s="21" t="n">
        <f aca="false">SUMIF($Y$2:$Y$3205,"&gt;="&amp;Y914)/SUM($Y$2:$Y$3205)</f>
        <v>0.998551584441295</v>
      </c>
      <c r="AA914" s="16" t="str">
        <f aca="false">IF(Z914&lt;=PARAMETER!$B$7,"A",IF(Z914&lt;=PARAMETER!$B$8,"B","C"))</f>
        <v>C</v>
      </c>
      <c r="AB914" s="22" t="n">
        <f aca="false">G914/F914</f>
        <v>1.53186274509804</v>
      </c>
      <c r="AC914" s="16" t="str">
        <f aca="false">IF(AB914&lt;=PARAMETER!$B$9,"X",IF(AB914&lt;=PARAMETER!$B$10,"Y","Z"))</f>
        <v>Z</v>
      </c>
      <c r="AD914" s="16" t="str">
        <f aca="false">AA914&amp;AC914</f>
        <v>CZ</v>
      </c>
      <c r="AE914" s="22" t="n">
        <f aca="false">DATA!I914</f>
        <v>0.25</v>
      </c>
      <c r="AF914" s="18" t="n">
        <f aca="false">DATA!L914</f>
        <v>35</v>
      </c>
      <c r="AG914" s="16" t="str">
        <f aca="false">DATA!K914</f>
        <v>C</v>
      </c>
      <c r="AH914" s="18" t="n">
        <f aca="false">IF(AE914&gt;=PARAMETER!$B$12,1,0)</f>
        <v>0</v>
      </c>
      <c r="AI914" s="18" t="n">
        <f aca="false">IF(AF914&gt;=PARAMETER!$B$13,1,0)</f>
        <v>0</v>
      </c>
      <c r="AJ914" s="18" t="n">
        <f aca="false">IF(AND(AH914=1,AI914=1),1,0)</f>
        <v>0</v>
      </c>
    </row>
    <row r="915" customFormat="false" ht="15" hidden="false" customHeight="false" outlineLevel="0" collapsed="false">
      <c r="A915" s="16" t="str">
        <f aca="false">DATA!A915</f>
        <v>ITM10913</v>
      </c>
      <c r="B915" s="16" t="str">
        <f aca="false">DATA!B915</f>
        <v>Electronics</v>
      </c>
      <c r="C915" s="17" t="n">
        <f aca="false">DATA!C915</f>
        <v>420</v>
      </c>
      <c r="D915" s="17" t="n">
        <f aca="false">DATA!D915</f>
        <v>71</v>
      </c>
      <c r="E915" s="18" t="n">
        <f aca="false">DATA!F915</f>
        <v>2</v>
      </c>
      <c r="F915" s="19" t="n">
        <f aca="false">DATA!G915</f>
        <v>31.51</v>
      </c>
      <c r="G915" s="19" t="n">
        <f aca="false">DATA!H915</f>
        <v>9.84</v>
      </c>
      <c r="H915" s="18" t="n">
        <f aca="false">DATA!E915</f>
        <v>12</v>
      </c>
      <c r="I915" s="20" t="n">
        <f aca="false">F915*E915</f>
        <v>63.02</v>
      </c>
      <c r="J915" s="20" t="n">
        <f aca="false">PARAMETER!$B$4*G915*SQRT(E915)</f>
        <v>22.8895551843569</v>
      </c>
      <c r="K915" s="20" t="n">
        <f aca="false">I915+J915</f>
        <v>85.9095551843569</v>
      </c>
      <c r="L915" s="20" t="n">
        <f aca="false">K915+F915*H915</f>
        <v>464.029555184357</v>
      </c>
      <c r="M915" s="16" t="str">
        <f aca="false">IF(C915&lt;=K915,"REORDER",IF(C915&gt;L915,"OVERSTOCK","OK"))</f>
        <v>OK</v>
      </c>
      <c r="N915" s="16" t="str">
        <f aca="false">IF(C915&lt;=D915,"REORDER","OK")</f>
        <v>OK</v>
      </c>
      <c r="O915" s="18" t="n">
        <f aca="false">IF(D915&lt;I915,1,0)</f>
        <v>0</v>
      </c>
      <c r="P915" s="20" t="n">
        <f aca="false">C915/F915</f>
        <v>13.3291018724215</v>
      </c>
      <c r="Q915" s="19" t="n">
        <f aca="false">DATA!N915</f>
        <v>37.65</v>
      </c>
      <c r="R915" s="19" t="n">
        <f aca="false">DATA!O915</f>
        <v>0.76</v>
      </c>
      <c r="S915" s="17" t="n">
        <f aca="false">C915*Q915</f>
        <v>15813</v>
      </c>
      <c r="T915" s="19" t="n">
        <f aca="false">C915*R915</f>
        <v>319.2</v>
      </c>
      <c r="U915" s="20" t="n">
        <f aca="false">MAX(0,C915-L915)</f>
        <v>0</v>
      </c>
      <c r="V915" s="17" t="n">
        <f aca="false">U915*Q915</f>
        <v>0</v>
      </c>
      <c r="W915" s="19" t="n">
        <f aca="false">U915*R915</f>
        <v>0</v>
      </c>
      <c r="X915" s="20" t="n">
        <f aca="false">MAX(0,K915-C915)</f>
        <v>0</v>
      </c>
      <c r="Y915" s="17" t="n">
        <f aca="false">F915*PARAMETER!$B$5*Q915</f>
        <v>433018.2975</v>
      </c>
      <c r="Z915" s="21" t="n">
        <f aca="false">SUMIF($Y$2:$Y$3205,"&gt;="&amp;Y915)/SUM($Y$2:$Y$3205)</f>
        <v>0.92612342767453</v>
      </c>
      <c r="AA915" s="16" t="str">
        <f aca="false">IF(Z915&lt;=PARAMETER!$B$7,"A",IF(Z915&lt;=PARAMETER!$B$8,"B","C"))</f>
        <v>B</v>
      </c>
      <c r="AB915" s="22" t="n">
        <f aca="false">G915/F915</f>
        <v>0.312281815296731</v>
      </c>
      <c r="AC915" s="16" t="str">
        <f aca="false">IF(AB915&lt;=PARAMETER!$B$9,"X",IF(AB915&lt;=PARAMETER!$B$10,"Y","Z"))</f>
        <v>Y</v>
      </c>
      <c r="AD915" s="16" t="str">
        <f aca="false">AA915&amp;AC915</f>
        <v>BY</v>
      </c>
      <c r="AE915" s="22" t="n">
        <f aca="false">DATA!I915</f>
        <v>0.74</v>
      </c>
      <c r="AF915" s="18" t="n">
        <f aca="false">DATA!L915</f>
        <v>24</v>
      </c>
      <c r="AG915" s="16" t="str">
        <f aca="false">DATA!K915</f>
        <v>C</v>
      </c>
      <c r="AH915" s="18" t="n">
        <f aca="false">IF(AE915&gt;=PARAMETER!$B$12,1,0)</f>
        <v>0</v>
      </c>
      <c r="AI915" s="18" t="n">
        <f aca="false">IF(AF915&gt;=PARAMETER!$B$13,1,0)</f>
        <v>0</v>
      </c>
      <c r="AJ915" s="18" t="n">
        <f aca="false">IF(AND(AH915=1,AI915=1),1,0)</f>
        <v>0</v>
      </c>
    </row>
    <row r="916" customFormat="false" ht="15" hidden="false" customHeight="false" outlineLevel="0" collapsed="false">
      <c r="A916" s="16" t="str">
        <f aca="false">DATA!A916</f>
        <v>ITM10914</v>
      </c>
      <c r="B916" s="16" t="str">
        <f aca="false">DATA!B916</f>
        <v>Pharma</v>
      </c>
      <c r="C916" s="17" t="n">
        <f aca="false">DATA!C916</f>
        <v>409</v>
      </c>
      <c r="D916" s="17" t="n">
        <f aca="false">DATA!D916</f>
        <v>36</v>
      </c>
      <c r="E916" s="18" t="n">
        <f aca="false">DATA!F916</f>
        <v>4</v>
      </c>
      <c r="F916" s="19" t="n">
        <f aca="false">DATA!G916</f>
        <v>10.24</v>
      </c>
      <c r="G916" s="19" t="n">
        <f aca="false">DATA!H916</f>
        <v>2.8</v>
      </c>
      <c r="H916" s="18" t="n">
        <f aca="false">DATA!E916</f>
        <v>13</v>
      </c>
      <c r="I916" s="20" t="n">
        <f aca="false">F916*E916</f>
        <v>40.96</v>
      </c>
      <c r="J916" s="20" t="n">
        <f aca="false">PARAMETER!$B$4*G916*SQRT(E916)</f>
        <v>9.21118031092824</v>
      </c>
      <c r="K916" s="20" t="n">
        <f aca="false">I916+J916</f>
        <v>50.1711803109282</v>
      </c>
      <c r="L916" s="20" t="n">
        <f aca="false">K916+F916*H916</f>
        <v>183.291180310928</v>
      </c>
      <c r="M916" s="16" t="str">
        <f aca="false">IF(C916&lt;=K916,"REORDER",IF(C916&gt;L916,"OVERSTOCK","OK"))</f>
        <v>OVERSTOCK</v>
      </c>
      <c r="N916" s="16" t="str">
        <f aca="false">IF(C916&lt;=D916,"REORDER","OK")</f>
        <v>OK</v>
      </c>
      <c r="O916" s="18" t="n">
        <f aca="false">IF(D916&lt;I916,1,0)</f>
        <v>1</v>
      </c>
      <c r="P916" s="20" t="n">
        <f aca="false">C916/F916</f>
        <v>39.94140625</v>
      </c>
      <c r="Q916" s="19" t="n">
        <f aca="false">DATA!N916</f>
        <v>161.78</v>
      </c>
      <c r="R916" s="19" t="n">
        <f aca="false">DATA!O916</f>
        <v>1.55</v>
      </c>
      <c r="S916" s="17" t="n">
        <f aca="false">C916*Q916</f>
        <v>66168.02</v>
      </c>
      <c r="T916" s="19" t="n">
        <f aca="false">C916*R916</f>
        <v>633.95</v>
      </c>
      <c r="U916" s="20" t="n">
        <f aca="false">MAX(0,C916-L916)</f>
        <v>225.708819689072</v>
      </c>
      <c r="V916" s="17" t="n">
        <f aca="false">U916*Q916</f>
        <v>36515.172849298</v>
      </c>
      <c r="W916" s="19" t="n">
        <f aca="false">U916*R916</f>
        <v>349.848670518061</v>
      </c>
      <c r="X916" s="20" t="n">
        <f aca="false">MAX(0,K916-C916)</f>
        <v>0</v>
      </c>
      <c r="Y916" s="17" t="n">
        <f aca="false">F916*PARAMETER!$B$5*Q916</f>
        <v>604668.928</v>
      </c>
      <c r="Z916" s="21" t="n">
        <f aca="false">SUMIF($Y$2:$Y$3205,"&gt;="&amp;Y916)/SUM($Y$2:$Y$3205)</f>
        <v>0.875151089333213</v>
      </c>
      <c r="AA916" s="16" t="str">
        <f aca="false">IF(Z916&lt;=PARAMETER!$B$7,"A",IF(Z916&lt;=PARAMETER!$B$8,"B","C"))</f>
        <v>B</v>
      </c>
      <c r="AB916" s="22" t="n">
        <f aca="false">G916/F916</f>
        <v>0.2734375</v>
      </c>
      <c r="AC916" s="16" t="str">
        <f aca="false">IF(AB916&lt;=PARAMETER!$B$9,"X",IF(AB916&lt;=PARAMETER!$B$10,"Y","Z"))</f>
        <v>Y</v>
      </c>
      <c r="AD916" s="16" t="str">
        <f aca="false">AA916&amp;AC916</f>
        <v>BY</v>
      </c>
      <c r="AE916" s="22" t="n">
        <f aca="false">DATA!I916</f>
        <v>0.23</v>
      </c>
      <c r="AF916" s="18" t="n">
        <f aca="false">DATA!L916</f>
        <v>31</v>
      </c>
      <c r="AG916" s="16" t="str">
        <f aca="false">DATA!K916</f>
        <v>B</v>
      </c>
      <c r="AH916" s="18" t="n">
        <f aca="false">IF(AE916&gt;=PARAMETER!$B$12,1,0)</f>
        <v>0</v>
      </c>
      <c r="AI916" s="18" t="n">
        <f aca="false">IF(AF916&gt;=PARAMETER!$B$13,1,0)</f>
        <v>0</v>
      </c>
      <c r="AJ916" s="18" t="n">
        <f aca="false">IF(AND(AH916=1,AI916=1),1,0)</f>
        <v>0</v>
      </c>
    </row>
    <row r="917" customFormat="false" ht="15" hidden="false" customHeight="false" outlineLevel="0" collapsed="false">
      <c r="A917" s="16" t="str">
        <f aca="false">DATA!A917</f>
        <v>ITM10915</v>
      </c>
      <c r="B917" s="16" t="str">
        <f aca="false">DATA!B917</f>
        <v>Automotive</v>
      </c>
      <c r="C917" s="17" t="n">
        <f aca="false">DATA!C917</f>
        <v>116</v>
      </c>
      <c r="D917" s="17" t="n">
        <f aca="false">DATA!D917</f>
        <v>37</v>
      </c>
      <c r="E917" s="18" t="n">
        <f aca="false">DATA!F917</f>
        <v>3</v>
      </c>
      <c r="F917" s="19" t="n">
        <f aca="false">DATA!G917</f>
        <v>28.88</v>
      </c>
      <c r="G917" s="19" t="n">
        <f aca="false">DATA!H917</f>
        <v>6.64</v>
      </c>
      <c r="H917" s="18" t="n">
        <f aca="false">DATA!E917</f>
        <v>11</v>
      </c>
      <c r="I917" s="20" t="n">
        <f aca="false">F917*E917</f>
        <v>86.64</v>
      </c>
      <c r="J917" s="20" t="n">
        <f aca="false">PARAMETER!$B$4*G917*SQRT(E917)</f>
        <v>18.9171611512155</v>
      </c>
      <c r="K917" s="20" t="n">
        <f aca="false">I917+J917</f>
        <v>105.557161151215</v>
      </c>
      <c r="L917" s="20" t="n">
        <f aca="false">K917+F917*H917</f>
        <v>423.237161151215</v>
      </c>
      <c r="M917" s="16" t="str">
        <f aca="false">IF(C917&lt;=K917,"REORDER",IF(C917&gt;L917,"OVERSTOCK","OK"))</f>
        <v>OK</v>
      </c>
      <c r="N917" s="16" t="str">
        <f aca="false">IF(C917&lt;=D917,"REORDER","OK")</f>
        <v>OK</v>
      </c>
      <c r="O917" s="18" t="n">
        <f aca="false">IF(D917&lt;I917,1,0)</f>
        <v>1</v>
      </c>
      <c r="P917" s="20" t="n">
        <f aca="false">C917/F917</f>
        <v>4.01662049861496</v>
      </c>
      <c r="Q917" s="19" t="n">
        <f aca="false">DATA!N917</f>
        <v>91.64</v>
      </c>
      <c r="R917" s="19" t="n">
        <f aca="false">DATA!O917</f>
        <v>1.12</v>
      </c>
      <c r="S917" s="17" t="n">
        <f aca="false">C917*Q917</f>
        <v>10630.24</v>
      </c>
      <c r="T917" s="19" t="n">
        <f aca="false">C917*R917</f>
        <v>129.92</v>
      </c>
      <c r="U917" s="20" t="n">
        <f aca="false">MAX(0,C917-L917)</f>
        <v>0</v>
      </c>
      <c r="V917" s="17" t="n">
        <f aca="false">U917*Q917</f>
        <v>0</v>
      </c>
      <c r="W917" s="19" t="n">
        <f aca="false">U917*R917</f>
        <v>0</v>
      </c>
      <c r="X917" s="20" t="n">
        <f aca="false">MAX(0,K917-C917)</f>
        <v>0</v>
      </c>
      <c r="Y917" s="17" t="n">
        <f aca="false">F917*PARAMETER!$B$5*Q917</f>
        <v>965995.568</v>
      </c>
      <c r="Z917" s="21" t="n">
        <f aca="false">SUMIF($Y$2:$Y$3205,"&gt;="&amp;Y917)/SUM($Y$2:$Y$3205)</f>
        <v>0.750190015246149</v>
      </c>
      <c r="AA917" s="16" t="str">
        <f aca="false">IF(Z917&lt;=PARAMETER!$B$7,"A",IF(Z917&lt;=PARAMETER!$B$8,"B","C"))</f>
        <v>A</v>
      </c>
      <c r="AB917" s="22" t="n">
        <f aca="false">G917/F917</f>
        <v>0.229916897506925</v>
      </c>
      <c r="AC917" s="16" t="str">
        <f aca="false">IF(AB917&lt;=PARAMETER!$B$9,"X",IF(AB917&lt;=PARAMETER!$B$10,"Y","Z"))</f>
        <v>X</v>
      </c>
      <c r="AD917" s="16" t="str">
        <f aca="false">AA917&amp;AC917</f>
        <v>AX</v>
      </c>
      <c r="AE917" s="22" t="n">
        <f aca="false">DATA!I917</f>
        <v>0.81</v>
      </c>
      <c r="AF917" s="18" t="n">
        <f aca="false">DATA!L917</f>
        <v>98</v>
      </c>
      <c r="AG917" s="16" t="str">
        <f aca="false">DATA!K917</f>
        <v>B</v>
      </c>
      <c r="AH917" s="18" t="n">
        <f aca="false">IF(AE917&gt;=PARAMETER!$B$12,1,0)</f>
        <v>1</v>
      </c>
      <c r="AI917" s="18" t="n">
        <f aca="false">IF(AF917&gt;=PARAMETER!$B$13,1,0)</f>
        <v>1</v>
      </c>
      <c r="AJ917" s="18" t="n">
        <f aca="false">IF(AND(AH917=1,AI917=1),1,0)</f>
        <v>1</v>
      </c>
    </row>
    <row r="918" customFormat="false" ht="15" hidden="false" customHeight="false" outlineLevel="0" collapsed="false">
      <c r="A918" s="16" t="str">
        <f aca="false">DATA!A918</f>
        <v>ITM10916</v>
      </c>
      <c r="B918" s="16" t="str">
        <f aca="false">DATA!B918</f>
        <v>Groceries</v>
      </c>
      <c r="C918" s="17" t="n">
        <f aca="false">DATA!C918</f>
        <v>24</v>
      </c>
      <c r="D918" s="17" t="n">
        <f aca="false">DATA!D918</f>
        <v>90</v>
      </c>
      <c r="E918" s="18" t="n">
        <f aca="false">DATA!F918</f>
        <v>8</v>
      </c>
      <c r="F918" s="19" t="n">
        <f aca="false">DATA!G918</f>
        <v>37.24</v>
      </c>
      <c r="G918" s="19" t="n">
        <f aca="false">DATA!H918</f>
        <v>3.38</v>
      </c>
      <c r="H918" s="18" t="n">
        <f aca="false">DATA!E918</f>
        <v>11</v>
      </c>
      <c r="I918" s="20" t="n">
        <f aca="false">F918*E918</f>
        <v>297.92</v>
      </c>
      <c r="J918" s="20" t="n">
        <f aca="false">PARAMETER!$B$4*G918*SQRT(E918)</f>
        <v>15.7249383177086</v>
      </c>
      <c r="K918" s="20" t="n">
        <f aca="false">I918+J918</f>
        <v>313.644938317709</v>
      </c>
      <c r="L918" s="20" t="n">
        <f aca="false">K918+F918*H918</f>
        <v>723.284938317709</v>
      </c>
      <c r="M918" s="16" t="str">
        <f aca="false">IF(C918&lt;=K918,"REORDER",IF(C918&gt;L918,"OVERSTOCK","OK"))</f>
        <v>REORDER</v>
      </c>
      <c r="N918" s="16" t="str">
        <f aca="false">IF(C918&lt;=D918,"REORDER","OK")</f>
        <v>REORDER</v>
      </c>
      <c r="O918" s="18" t="n">
        <f aca="false">IF(D918&lt;I918,1,0)</f>
        <v>1</v>
      </c>
      <c r="P918" s="20" t="n">
        <f aca="false">C918/F918</f>
        <v>0.644468313641246</v>
      </c>
      <c r="Q918" s="19" t="n">
        <f aca="false">DATA!N918</f>
        <v>197.48</v>
      </c>
      <c r="R918" s="19" t="n">
        <f aca="false">DATA!O918</f>
        <v>0.29</v>
      </c>
      <c r="S918" s="17" t="n">
        <f aca="false">C918*Q918</f>
        <v>4739.52</v>
      </c>
      <c r="T918" s="19" t="n">
        <f aca="false">C918*R918</f>
        <v>6.96</v>
      </c>
      <c r="U918" s="20" t="n">
        <f aca="false">MAX(0,C918-L918)</f>
        <v>0</v>
      </c>
      <c r="V918" s="17" t="n">
        <f aca="false">U918*Q918</f>
        <v>0</v>
      </c>
      <c r="W918" s="19" t="n">
        <f aca="false">U918*R918</f>
        <v>0</v>
      </c>
      <c r="X918" s="20" t="n">
        <f aca="false">MAX(0,K918-C918)</f>
        <v>289.644938317709</v>
      </c>
      <c r="Y918" s="17" t="n">
        <f aca="false">F918*PARAMETER!$B$5*Q918</f>
        <v>2684266.648</v>
      </c>
      <c r="Z918" s="21" t="n">
        <f aca="false">SUMIF($Y$2:$Y$3205,"&gt;="&amp;Y918)/SUM($Y$2:$Y$3205)</f>
        <v>0.132207265760219</v>
      </c>
      <c r="AA918" s="16" t="str">
        <f aca="false">IF(Z918&lt;=PARAMETER!$B$7,"A",IF(Z918&lt;=PARAMETER!$B$8,"B","C"))</f>
        <v>A</v>
      </c>
      <c r="AB918" s="22" t="n">
        <f aca="false">G918/F918</f>
        <v>0.0907626208378088</v>
      </c>
      <c r="AC918" s="16" t="str">
        <f aca="false">IF(AB918&lt;=PARAMETER!$B$9,"X",IF(AB918&lt;=PARAMETER!$B$10,"Y","Z"))</f>
        <v>X</v>
      </c>
      <c r="AD918" s="16" t="str">
        <f aca="false">AA918&amp;AC918</f>
        <v>AX</v>
      </c>
      <c r="AE918" s="22" t="n">
        <f aca="false">DATA!I918</f>
        <v>0.32</v>
      </c>
      <c r="AF918" s="18" t="n">
        <f aca="false">DATA!L918</f>
        <v>74</v>
      </c>
      <c r="AG918" s="16" t="str">
        <f aca="false">DATA!K918</f>
        <v>D</v>
      </c>
      <c r="AH918" s="18" t="n">
        <f aca="false">IF(AE918&gt;=PARAMETER!$B$12,1,0)</f>
        <v>0</v>
      </c>
      <c r="AI918" s="18" t="n">
        <f aca="false">IF(AF918&gt;=PARAMETER!$B$13,1,0)</f>
        <v>0</v>
      </c>
      <c r="AJ918" s="18" t="n">
        <f aca="false">IF(AND(AH918=1,AI918=1),1,0)</f>
        <v>0</v>
      </c>
    </row>
    <row r="919" customFormat="false" ht="15" hidden="false" customHeight="false" outlineLevel="0" collapsed="false">
      <c r="A919" s="16" t="str">
        <f aca="false">DATA!A919</f>
        <v>ITM10917</v>
      </c>
      <c r="B919" s="16" t="str">
        <f aca="false">DATA!B919</f>
        <v>Electronics</v>
      </c>
      <c r="C919" s="17" t="n">
        <f aca="false">DATA!C919</f>
        <v>76</v>
      </c>
      <c r="D919" s="17" t="n">
        <f aca="false">DATA!D919</f>
        <v>73</v>
      </c>
      <c r="E919" s="18" t="n">
        <f aca="false">DATA!F919</f>
        <v>3</v>
      </c>
      <c r="F919" s="19" t="n">
        <f aca="false">DATA!G919</f>
        <v>39.4</v>
      </c>
      <c r="G919" s="19" t="n">
        <f aca="false">DATA!H919</f>
        <v>9.04</v>
      </c>
      <c r="H919" s="18" t="n">
        <f aca="false">DATA!E919</f>
        <v>9</v>
      </c>
      <c r="I919" s="20" t="n">
        <f aca="false">F919*E919</f>
        <v>118.2</v>
      </c>
      <c r="J919" s="20" t="n">
        <f aca="false">PARAMETER!$B$4*G919*SQRT(E919)</f>
        <v>25.7546892781608</v>
      </c>
      <c r="K919" s="20" t="n">
        <f aca="false">I919+J919</f>
        <v>143.954689278161</v>
      </c>
      <c r="L919" s="20" t="n">
        <f aca="false">K919+F919*H919</f>
        <v>498.554689278161</v>
      </c>
      <c r="M919" s="16" t="str">
        <f aca="false">IF(C919&lt;=K919,"REORDER",IF(C919&gt;L919,"OVERSTOCK","OK"))</f>
        <v>REORDER</v>
      </c>
      <c r="N919" s="16" t="str">
        <f aca="false">IF(C919&lt;=D919,"REORDER","OK")</f>
        <v>OK</v>
      </c>
      <c r="O919" s="18" t="n">
        <f aca="false">IF(D919&lt;I919,1,0)</f>
        <v>1</v>
      </c>
      <c r="P919" s="20" t="n">
        <f aca="false">C919/F919</f>
        <v>1.92893401015228</v>
      </c>
      <c r="Q919" s="19" t="n">
        <f aca="false">DATA!N919</f>
        <v>109.62</v>
      </c>
      <c r="R919" s="19" t="n">
        <f aca="false">DATA!O919</f>
        <v>0.39</v>
      </c>
      <c r="S919" s="17" t="n">
        <f aca="false">C919*Q919</f>
        <v>8331.12</v>
      </c>
      <c r="T919" s="19" t="n">
        <f aca="false">C919*R919</f>
        <v>29.64</v>
      </c>
      <c r="U919" s="20" t="n">
        <f aca="false">MAX(0,C919-L919)</f>
        <v>0</v>
      </c>
      <c r="V919" s="17" t="n">
        <f aca="false">U919*Q919</f>
        <v>0</v>
      </c>
      <c r="W919" s="19" t="n">
        <f aca="false">U919*R919</f>
        <v>0</v>
      </c>
      <c r="X919" s="20" t="n">
        <f aca="false">MAX(0,K919-C919)</f>
        <v>67.9546892781608</v>
      </c>
      <c r="Y919" s="17" t="n">
        <f aca="false">F919*PARAMETER!$B$5*Q919</f>
        <v>1576445.22</v>
      </c>
      <c r="Z919" s="21" t="n">
        <f aca="false">SUMIF($Y$2:$Y$3205,"&gt;="&amp;Y919)/SUM($Y$2:$Y$3205)</f>
        <v>0.491420417334844</v>
      </c>
      <c r="AA919" s="16" t="str">
        <f aca="false">IF(Z919&lt;=PARAMETER!$B$7,"A",IF(Z919&lt;=PARAMETER!$B$8,"B","C"))</f>
        <v>A</v>
      </c>
      <c r="AB919" s="22" t="n">
        <f aca="false">G919/F919</f>
        <v>0.229441624365482</v>
      </c>
      <c r="AC919" s="16" t="str">
        <f aca="false">IF(AB919&lt;=PARAMETER!$B$9,"X",IF(AB919&lt;=PARAMETER!$B$10,"Y","Z"))</f>
        <v>X</v>
      </c>
      <c r="AD919" s="16" t="str">
        <f aca="false">AA919&amp;AC919</f>
        <v>AX</v>
      </c>
      <c r="AE919" s="22" t="n">
        <f aca="false">DATA!I919</f>
        <v>0.76</v>
      </c>
      <c r="AF919" s="18" t="n">
        <f aca="false">DATA!L919</f>
        <v>163</v>
      </c>
      <c r="AG919" s="16" t="str">
        <f aca="false">DATA!K919</f>
        <v>D</v>
      </c>
      <c r="AH919" s="18" t="n">
        <f aca="false">IF(AE919&gt;=PARAMETER!$B$12,1,0)</f>
        <v>1</v>
      </c>
      <c r="AI919" s="18" t="n">
        <f aca="false">IF(AF919&gt;=PARAMETER!$B$13,1,0)</f>
        <v>1</v>
      </c>
      <c r="AJ919" s="18" t="n">
        <f aca="false">IF(AND(AH919=1,AI919=1),1,0)</f>
        <v>1</v>
      </c>
    </row>
    <row r="920" customFormat="false" ht="15" hidden="false" customHeight="false" outlineLevel="0" collapsed="false">
      <c r="A920" s="16" t="str">
        <f aca="false">DATA!A920</f>
        <v>ITM10918</v>
      </c>
      <c r="B920" s="16" t="str">
        <f aca="false">DATA!B920</f>
        <v>Automotive</v>
      </c>
      <c r="C920" s="17" t="n">
        <f aca="false">DATA!C920</f>
        <v>431</v>
      </c>
      <c r="D920" s="17" t="n">
        <f aca="false">DATA!D920</f>
        <v>68</v>
      </c>
      <c r="E920" s="18" t="n">
        <f aca="false">DATA!F920</f>
        <v>9</v>
      </c>
      <c r="F920" s="19" t="n">
        <f aca="false">DATA!G920</f>
        <v>15.79</v>
      </c>
      <c r="G920" s="19" t="n">
        <f aca="false">DATA!H920</f>
        <v>6.14</v>
      </c>
      <c r="H920" s="18" t="n">
        <f aca="false">DATA!E920</f>
        <v>11</v>
      </c>
      <c r="I920" s="20" t="n">
        <f aca="false">F920*E920</f>
        <v>142.11</v>
      </c>
      <c r="J920" s="20" t="n">
        <f aca="false">PARAMETER!$B$4*G920*SQRT(E920)</f>
        <v>30.2982038084461</v>
      </c>
      <c r="K920" s="20" t="n">
        <f aca="false">I920+J920</f>
        <v>172.408203808446</v>
      </c>
      <c r="L920" s="20" t="n">
        <f aca="false">K920+F920*H920</f>
        <v>346.098203808446</v>
      </c>
      <c r="M920" s="16" t="str">
        <f aca="false">IF(C920&lt;=K920,"REORDER",IF(C920&gt;L920,"OVERSTOCK","OK"))</f>
        <v>OVERSTOCK</v>
      </c>
      <c r="N920" s="16" t="str">
        <f aca="false">IF(C920&lt;=D920,"REORDER","OK")</f>
        <v>OK</v>
      </c>
      <c r="O920" s="18" t="n">
        <f aca="false">IF(D920&lt;I920,1,0)</f>
        <v>1</v>
      </c>
      <c r="P920" s="20" t="n">
        <f aca="false">C920/F920</f>
        <v>27.2957568081064</v>
      </c>
      <c r="Q920" s="19" t="n">
        <f aca="false">DATA!N920</f>
        <v>170.67</v>
      </c>
      <c r="R920" s="19" t="n">
        <f aca="false">DATA!O920</f>
        <v>1.72</v>
      </c>
      <c r="S920" s="17" t="n">
        <f aca="false">C920*Q920</f>
        <v>73558.77</v>
      </c>
      <c r="T920" s="19" t="n">
        <f aca="false">C920*R920</f>
        <v>741.32</v>
      </c>
      <c r="U920" s="20" t="n">
        <f aca="false">MAX(0,C920-L920)</f>
        <v>84.9017961915539</v>
      </c>
      <c r="V920" s="17" t="n">
        <f aca="false">U920*Q920</f>
        <v>14490.1895560125</v>
      </c>
      <c r="W920" s="19" t="n">
        <f aca="false">U920*R920</f>
        <v>146.031089449473</v>
      </c>
      <c r="X920" s="20" t="n">
        <f aca="false">MAX(0,K920-C920)</f>
        <v>0</v>
      </c>
      <c r="Y920" s="17" t="n">
        <f aca="false">F920*PARAMETER!$B$5*Q920</f>
        <v>983630.9445</v>
      </c>
      <c r="Z920" s="21" t="n">
        <f aca="false">SUMIF($Y$2:$Y$3205,"&gt;="&amp;Y920)/SUM($Y$2:$Y$3205)</f>
        <v>0.741806501030267</v>
      </c>
      <c r="AA920" s="16" t="str">
        <f aca="false">IF(Z920&lt;=PARAMETER!$B$7,"A",IF(Z920&lt;=PARAMETER!$B$8,"B","C"))</f>
        <v>A</v>
      </c>
      <c r="AB920" s="22" t="n">
        <f aca="false">G920/F920</f>
        <v>0.388853704876504</v>
      </c>
      <c r="AC920" s="16" t="str">
        <f aca="false">IF(AB920&lt;=PARAMETER!$B$9,"X",IF(AB920&lt;=PARAMETER!$B$10,"Y","Z"))</f>
        <v>Y</v>
      </c>
      <c r="AD920" s="16" t="str">
        <f aca="false">AA920&amp;AC920</f>
        <v>AY</v>
      </c>
      <c r="AE920" s="22" t="n">
        <f aca="false">DATA!I920</f>
        <v>0.51</v>
      </c>
      <c r="AF920" s="18" t="n">
        <f aca="false">DATA!L920</f>
        <v>30</v>
      </c>
      <c r="AG920" s="16" t="str">
        <f aca="false">DATA!K920</f>
        <v>A</v>
      </c>
      <c r="AH920" s="18" t="n">
        <f aca="false">IF(AE920&gt;=PARAMETER!$B$12,1,0)</f>
        <v>0</v>
      </c>
      <c r="AI920" s="18" t="n">
        <f aca="false">IF(AF920&gt;=PARAMETER!$B$13,1,0)</f>
        <v>0</v>
      </c>
      <c r="AJ920" s="18" t="n">
        <f aca="false">IF(AND(AH920=1,AI920=1),1,0)</f>
        <v>0</v>
      </c>
    </row>
    <row r="921" customFormat="false" ht="15" hidden="false" customHeight="false" outlineLevel="0" collapsed="false">
      <c r="A921" s="16" t="str">
        <f aca="false">DATA!A921</f>
        <v>ITM10919</v>
      </c>
      <c r="B921" s="16" t="str">
        <f aca="false">DATA!B921</f>
        <v>Pharma</v>
      </c>
      <c r="C921" s="17" t="n">
        <f aca="false">DATA!C921</f>
        <v>353</v>
      </c>
      <c r="D921" s="17" t="n">
        <f aca="false">DATA!D921</f>
        <v>67</v>
      </c>
      <c r="E921" s="18" t="n">
        <f aca="false">DATA!F921</f>
        <v>6</v>
      </c>
      <c r="F921" s="19" t="n">
        <f aca="false">DATA!G921</f>
        <v>26.11</v>
      </c>
      <c r="G921" s="19" t="n">
        <f aca="false">DATA!H921</f>
        <v>2.47</v>
      </c>
      <c r="H921" s="18" t="n">
        <f aca="false">DATA!E921</f>
        <v>12</v>
      </c>
      <c r="I921" s="20" t="n">
        <f aca="false">F921*E921</f>
        <v>156.66</v>
      </c>
      <c r="J921" s="20" t="n">
        <f aca="false">PARAMETER!$B$4*G921*SQRT(E921)</f>
        <v>9.95175865636542</v>
      </c>
      <c r="K921" s="20" t="n">
        <f aca="false">I921+J921</f>
        <v>166.611758656365</v>
      </c>
      <c r="L921" s="20" t="n">
        <f aca="false">K921+F921*H921</f>
        <v>479.931758656365</v>
      </c>
      <c r="M921" s="16" t="str">
        <f aca="false">IF(C921&lt;=K921,"REORDER",IF(C921&gt;L921,"OVERSTOCK","OK"))</f>
        <v>OK</v>
      </c>
      <c r="N921" s="16" t="str">
        <f aca="false">IF(C921&lt;=D921,"REORDER","OK")</f>
        <v>OK</v>
      </c>
      <c r="O921" s="18" t="n">
        <f aca="false">IF(D921&lt;I921,1,0)</f>
        <v>1</v>
      </c>
      <c r="P921" s="20" t="n">
        <f aca="false">C921/F921</f>
        <v>13.5197242435848</v>
      </c>
      <c r="Q921" s="19" t="n">
        <f aca="false">DATA!N921</f>
        <v>196.19</v>
      </c>
      <c r="R921" s="19" t="n">
        <f aca="false">DATA!O921</f>
        <v>2</v>
      </c>
      <c r="S921" s="17" t="n">
        <f aca="false">C921*Q921</f>
        <v>69255.07</v>
      </c>
      <c r="T921" s="19" t="n">
        <f aca="false">C921*R921</f>
        <v>706</v>
      </c>
      <c r="U921" s="20" t="n">
        <f aca="false">MAX(0,C921-L921)</f>
        <v>0</v>
      </c>
      <c r="V921" s="17" t="n">
        <f aca="false">U921*Q921</f>
        <v>0</v>
      </c>
      <c r="W921" s="19" t="n">
        <f aca="false">U921*R921</f>
        <v>0</v>
      </c>
      <c r="X921" s="20" t="n">
        <f aca="false">MAX(0,K921-C921)</f>
        <v>0</v>
      </c>
      <c r="Y921" s="17" t="n">
        <f aca="false">F921*PARAMETER!$B$5*Q921</f>
        <v>1869720.1285</v>
      </c>
      <c r="Z921" s="21" t="n">
        <f aca="false">SUMIF($Y$2:$Y$3205,"&gt;="&amp;Y921)/SUM($Y$2:$Y$3205)</f>
        <v>0.387089919607942</v>
      </c>
      <c r="AA921" s="16" t="str">
        <f aca="false">IF(Z921&lt;=PARAMETER!$B$7,"A",IF(Z921&lt;=PARAMETER!$B$8,"B","C"))</f>
        <v>A</v>
      </c>
      <c r="AB921" s="22" t="n">
        <f aca="false">G921/F921</f>
        <v>0.0945997702029874</v>
      </c>
      <c r="AC921" s="16" t="str">
        <f aca="false">IF(AB921&lt;=PARAMETER!$B$9,"X",IF(AB921&lt;=PARAMETER!$B$10,"Y","Z"))</f>
        <v>X</v>
      </c>
      <c r="AD921" s="16" t="str">
        <f aca="false">AA921&amp;AC921</f>
        <v>AX</v>
      </c>
      <c r="AE921" s="22" t="n">
        <f aca="false">DATA!I921</f>
        <v>0.99</v>
      </c>
      <c r="AF921" s="18" t="n">
        <f aca="false">DATA!L921</f>
        <v>161</v>
      </c>
      <c r="AG921" s="16" t="str">
        <f aca="false">DATA!K921</f>
        <v>B</v>
      </c>
      <c r="AH921" s="18" t="n">
        <f aca="false">IF(AE921&gt;=PARAMETER!$B$12,1,0)</f>
        <v>1</v>
      </c>
      <c r="AI921" s="18" t="n">
        <f aca="false">IF(AF921&gt;=PARAMETER!$B$13,1,0)</f>
        <v>1</v>
      </c>
      <c r="AJ921" s="18" t="n">
        <f aca="false">IF(AND(AH921=1,AI921=1),1,0)</f>
        <v>1</v>
      </c>
    </row>
    <row r="922" customFormat="false" ht="15" hidden="false" customHeight="false" outlineLevel="0" collapsed="false">
      <c r="A922" s="16" t="str">
        <f aca="false">DATA!A922</f>
        <v>ITM10920</v>
      </c>
      <c r="B922" s="16" t="str">
        <f aca="false">DATA!B922</f>
        <v>Groceries</v>
      </c>
      <c r="C922" s="17" t="n">
        <f aca="false">DATA!C922</f>
        <v>88</v>
      </c>
      <c r="D922" s="17" t="n">
        <f aca="false">DATA!D922</f>
        <v>11</v>
      </c>
      <c r="E922" s="18" t="n">
        <f aca="false">DATA!F922</f>
        <v>4</v>
      </c>
      <c r="F922" s="19" t="n">
        <f aca="false">DATA!G922</f>
        <v>31.43</v>
      </c>
      <c r="G922" s="19" t="n">
        <f aca="false">DATA!H922</f>
        <v>2.99</v>
      </c>
      <c r="H922" s="18" t="n">
        <f aca="false">DATA!E922</f>
        <v>5</v>
      </c>
      <c r="I922" s="20" t="n">
        <f aca="false">F922*E922</f>
        <v>125.72</v>
      </c>
      <c r="J922" s="20" t="n">
        <f aca="false">PARAMETER!$B$4*G922*SQRT(E922)</f>
        <v>9.8362246891698</v>
      </c>
      <c r="K922" s="20" t="n">
        <f aca="false">I922+J922</f>
        <v>135.55622468917</v>
      </c>
      <c r="L922" s="20" t="n">
        <f aca="false">K922+F922*H922</f>
        <v>292.70622468917</v>
      </c>
      <c r="M922" s="16" t="str">
        <f aca="false">IF(C922&lt;=K922,"REORDER",IF(C922&gt;L922,"OVERSTOCK","OK"))</f>
        <v>REORDER</v>
      </c>
      <c r="N922" s="16" t="str">
        <f aca="false">IF(C922&lt;=D922,"REORDER","OK")</f>
        <v>OK</v>
      </c>
      <c r="O922" s="18" t="n">
        <f aca="false">IF(D922&lt;I922,1,0)</f>
        <v>1</v>
      </c>
      <c r="P922" s="20" t="n">
        <f aca="false">C922/F922</f>
        <v>2.79987273305759</v>
      </c>
      <c r="Q922" s="19" t="n">
        <f aca="false">DATA!N922</f>
        <v>63.42</v>
      </c>
      <c r="R922" s="19" t="n">
        <f aca="false">DATA!O922</f>
        <v>0.74</v>
      </c>
      <c r="S922" s="17" t="n">
        <f aca="false">C922*Q922</f>
        <v>5580.96</v>
      </c>
      <c r="T922" s="19" t="n">
        <f aca="false">C922*R922</f>
        <v>65.12</v>
      </c>
      <c r="U922" s="20" t="n">
        <f aca="false">MAX(0,C922-L922)</f>
        <v>0</v>
      </c>
      <c r="V922" s="17" t="n">
        <f aca="false">U922*Q922</f>
        <v>0</v>
      </c>
      <c r="W922" s="19" t="n">
        <f aca="false">U922*R922</f>
        <v>0</v>
      </c>
      <c r="X922" s="20" t="n">
        <f aca="false">MAX(0,K922-C922)</f>
        <v>47.5562246891698</v>
      </c>
      <c r="Y922" s="17" t="n">
        <f aca="false">F922*PARAMETER!$B$5*Q922</f>
        <v>727551.069</v>
      </c>
      <c r="Z922" s="21" t="n">
        <f aca="false">SUMIF($Y$2:$Y$3205,"&gt;="&amp;Y922)/SUM($Y$2:$Y$3205)</f>
        <v>0.835687189937139</v>
      </c>
      <c r="AA922" s="16" t="str">
        <f aca="false">IF(Z922&lt;=PARAMETER!$B$7,"A",IF(Z922&lt;=PARAMETER!$B$8,"B","C"))</f>
        <v>B</v>
      </c>
      <c r="AB922" s="22" t="n">
        <f aca="false">G922/F922</f>
        <v>0.0951320394527522</v>
      </c>
      <c r="AC922" s="16" t="str">
        <f aca="false">IF(AB922&lt;=PARAMETER!$B$9,"X",IF(AB922&lt;=PARAMETER!$B$10,"Y","Z"))</f>
        <v>X</v>
      </c>
      <c r="AD922" s="16" t="str">
        <f aca="false">AA922&amp;AC922</f>
        <v>BX</v>
      </c>
      <c r="AE922" s="22" t="n">
        <f aca="false">DATA!I922</f>
        <v>0.62</v>
      </c>
      <c r="AF922" s="18" t="n">
        <f aca="false">DATA!L922</f>
        <v>25</v>
      </c>
      <c r="AG922" s="16" t="str">
        <f aca="false">DATA!K922</f>
        <v>A</v>
      </c>
      <c r="AH922" s="18" t="n">
        <f aca="false">IF(AE922&gt;=PARAMETER!$B$12,1,0)</f>
        <v>0</v>
      </c>
      <c r="AI922" s="18" t="n">
        <f aca="false">IF(AF922&gt;=PARAMETER!$B$13,1,0)</f>
        <v>0</v>
      </c>
      <c r="AJ922" s="18" t="n">
        <f aca="false">IF(AND(AH922=1,AI922=1),1,0)</f>
        <v>0</v>
      </c>
    </row>
    <row r="923" customFormat="false" ht="15" hidden="false" customHeight="false" outlineLevel="0" collapsed="false">
      <c r="A923" s="16" t="str">
        <f aca="false">DATA!A923</f>
        <v>ITM10921</v>
      </c>
      <c r="B923" s="16" t="str">
        <f aca="false">DATA!B923</f>
        <v>Automotive</v>
      </c>
      <c r="C923" s="17" t="n">
        <f aca="false">DATA!C923</f>
        <v>137</v>
      </c>
      <c r="D923" s="17" t="n">
        <f aca="false">DATA!D923</f>
        <v>45</v>
      </c>
      <c r="E923" s="18" t="n">
        <f aca="false">DATA!F923</f>
        <v>3</v>
      </c>
      <c r="F923" s="19" t="n">
        <f aca="false">DATA!G923</f>
        <v>41.15</v>
      </c>
      <c r="G923" s="19" t="n">
        <f aca="false">DATA!H923</f>
        <v>4.61</v>
      </c>
      <c r="H923" s="18" t="n">
        <f aca="false">DATA!E923</f>
        <v>5</v>
      </c>
      <c r="I923" s="20" t="n">
        <f aca="false">F923*E923</f>
        <v>123.45</v>
      </c>
      <c r="J923" s="20" t="n">
        <f aca="false">PARAMETER!$B$4*G923*SQRT(E923)</f>
        <v>13.1337519438408</v>
      </c>
      <c r="K923" s="20" t="n">
        <f aca="false">I923+J923</f>
        <v>136.583751943841</v>
      </c>
      <c r="L923" s="20" t="n">
        <f aca="false">K923+F923*H923</f>
        <v>342.333751943841</v>
      </c>
      <c r="M923" s="16" t="str">
        <f aca="false">IF(C923&lt;=K923,"REORDER",IF(C923&gt;L923,"OVERSTOCK","OK"))</f>
        <v>OK</v>
      </c>
      <c r="N923" s="16" t="str">
        <f aca="false">IF(C923&lt;=D923,"REORDER","OK")</f>
        <v>OK</v>
      </c>
      <c r="O923" s="18" t="n">
        <f aca="false">IF(D923&lt;I923,1,0)</f>
        <v>1</v>
      </c>
      <c r="P923" s="20" t="n">
        <f aca="false">C923/F923</f>
        <v>3.32928311057108</v>
      </c>
      <c r="Q923" s="19" t="n">
        <f aca="false">DATA!N923</f>
        <v>162.17</v>
      </c>
      <c r="R923" s="19" t="n">
        <f aca="false">DATA!O923</f>
        <v>0.83</v>
      </c>
      <c r="S923" s="17" t="n">
        <f aca="false">C923*Q923</f>
        <v>22217.29</v>
      </c>
      <c r="T923" s="19" t="n">
        <f aca="false">C923*R923</f>
        <v>113.71</v>
      </c>
      <c r="U923" s="20" t="n">
        <f aca="false">MAX(0,C923-L923)</f>
        <v>0</v>
      </c>
      <c r="V923" s="17" t="n">
        <f aca="false">U923*Q923</f>
        <v>0</v>
      </c>
      <c r="W923" s="19" t="n">
        <f aca="false">U923*R923</f>
        <v>0</v>
      </c>
      <c r="X923" s="20" t="n">
        <f aca="false">MAX(0,K923-C923)</f>
        <v>0</v>
      </c>
      <c r="Y923" s="17" t="n">
        <f aca="false">F923*PARAMETER!$B$5*Q923</f>
        <v>2435752.8575</v>
      </c>
      <c r="Z923" s="21" t="n">
        <f aca="false">SUMIF($Y$2:$Y$3205,"&gt;="&amp;Y923)/SUM($Y$2:$Y$3205)</f>
        <v>0.208399056834161</v>
      </c>
      <c r="AA923" s="16" t="str">
        <f aca="false">IF(Z923&lt;=PARAMETER!$B$7,"A",IF(Z923&lt;=PARAMETER!$B$8,"B","C"))</f>
        <v>A</v>
      </c>
      <c r="AB923" s="22" t="n">
        <f aca="false">G923/F923</f>
        <v>0.112029161603888</v>
      </c>
      <c r="AC923" s="16" t="str">
        <f aca="false">IF(AB923&lt;=PARAMETER!$B$9,"X",IF(AB923&lt;=PARAMETER!$B$10,"Y","Z"))</f>
        <v>X</v>
      </c>
      <c r="AD923" s="16" t="str">
        <f aca="false">AA923&amp;AC923</f>
        <v>AX</v>
      </c>
      <c r="AE923" s="22" t="n">
        <f aca="false">DATA!I923</f>
        <v>0.67</v>
      </c>
      <c r="AF923" s="18" t="n">
        <f aca="false">DATA!L923</f>
        <v>169</v>
      </c>
      <c r="AG923" s="16" t="str">
        <f aca="false">DATA!K923</f>
        <v>B</v>
      </c>
      <c r="AH923" s="18" t="n">
        <f aca="false">IF(AE923&gt;=PARAMETER!$B$12,1,0)</f>
        <v>0</v>
      </c>
      <c r="AI923" s="18" t="n">
        <f aca="false">IF(AF923&gt;=PARAMETER!$B$13,1,0)</f>
        <v>1</v>
      </c>
      <c r="AJ923" s="18" t="n">
        <f aca="false">IF(AND(AH923=1,AI923=1),1,0)</f>
        <v>0</v>
      </c>
    </row>
    <row r="924" customFormat="false" ht="15" hidden="false" customHeight="false" outlineLevel="0" collapsed="false">
      <c r="A924" s="16" t="str">
        <f aca="false">DATA!A924</f>
        <v>ITM10922</v>
      </c>
      <c r="B924" s="16" t="str">
        <f aca="false">DATA!B924</f>
        <v>Automotive</v>
      </c>
      <c r="C924" s="17" t="n">
        <f aca="false">DATA!C924</f>
        <v>395</v>
      </c>
      <c r="D924" s="17" t="n">
        <f aca="false">DATA!D924</f>
        <v>80</v>
      </c>
      <c r="E924" s="18" t="n">
        <f aca="false">DATA!F924</f>
        <v>9</v>
      </c>
      <c r="F924" s="19" t="n">
        <f aca="false">DATA!G924</f>
        <v>38.31</v>
      </c>
      <c r="G924" s="19" t="n">
        <f aca="false">DATA!H924</f>
        <v>1.66</v>
      </c>
      <c r="H924" s="18" t="n">
        <f aca="false">DATA!E924</f>
        <v>3</v>
      </c>
      <c r="I924" s="20" t="n">
        <f aca="false">F924*E924</f>
        <v>344.79</v>
      </c>
      <c r="J924" s="20" t="n">
        <f aca="false">PARAMETER!$B$4*G924*SQRT(E924)</f>
        <v>8.19137106221833</v>
      </c>
      <c r="K924" s="20" t="n">
        <f aca="false">I924+J924</f>
        <v>352.981371062218</v>
      </c>
      <c r="L924" s="20" t="n">
        <f aca="false">K924+F924*H924</f>
        <v>467.911371062218</v>
      </c>
      <c r="M924" s="16" t="str">
        <f aca="false">IF(C924&lt;=K924,"REORDER",IF(C924&gt;L924,"OVERSTOCK","OK"))</f>
        <v>OK</v>
      </c>
      <c r="N924" s="16" t="str">
        <f aca="false">IF(C924&lt;=D924,"REORDER","OK")</f>
        <v>OK</v>
      </c>
      <c r="O924" s="18" t="n">
        <f aca="false">IF(D924&lt;I924,1,0)</f>
        <v>1</v>
      </c>
      <c r="P924" s="20" t="n">
        <f aca="false">C924/F924</f>
        <v>10.3106238580005</v>
      </c>
      <c r="Q924" s="19" t="n">
        <f aca="false">DATA!N924</f>
        <v>14.18</v>
      </c>
      <c r="R924" s="19" t="n">
        <f aca="false">DATA!O924</f>
        <v>0.39</v>
      </c>
      <c r="S924" s="17" t="n">
        <f aca="false">C924*Q924</f>
        <v>5601.1</v>
      </c>
      <c r="T924" s="19" t="n">
        <f aca="false">C924*R924</f>
        <v>154.05</v>
      </c>
      <c r="U924" s="20" t="n">
        <f aca="false">MAX(0,C924-L924)</f>
        <v>0</v>
      </c>
      <c r="V924" s="17" t="n">
        <f aca="false">U924*Q924</f>
        <v>0</v>
      </c>
      <c r="W924" s="19" t="n">
        <f aca="false">U924*R924</f>
        <v>0</v>
      </c>
      <c r="X924" s="20" t="n">
        <f aca="false">MAX(0,K924-C924)</f>
        <v>0</v>
      </c>
      <c r="Y924" s="17" t="n">
        <f aca="false">F924*PARAMETER!$B$5*Q924</f>
        <v>198281.067</v>
      </c>
      <c r="Z924" s="21" t="n">
        <f aca="false">SUMIF($Y$2:$Y$3205,"&gt;="&amp;Y924)/SUM($Y$2:$Y$3205)</f>
        <v>0.982904191185932</v>
      </c>
      <c r="AA924" s="16" t="str">
        <f aca="false">IF(Z924&lt;=PARAMETER!$B$7,"A",IF(Z924&lt;=PARAMETER!$B$8,"B","C"))</f>
        <v>C</v>
      </c>
      <c r="AB924" s="22" t="n">
        <f aca="false">G924/F924</f>
        <v>0.0433307230488123</v>
      </c>
      <c r="AC924" s="16" t="str">
        <f aca="false">IF(AB924&lt;=PARAMETER!$B$9,"X",IF(AB924&lt;=PARAMETER!$B$10,"Y","Z"))</f>
        <v>X</v>
      </c>
      <c r="AD924" s="16" t="str">
        <f aca="false">AA924&amp;AC924</f>
        <v>CX</v>
      </c>
      <c r="AE924" s="22" t="n">
        <f aca="false">DATA!I924</f>
        <v>0.43</v>
      </c>
      <c r="AF924" s="18" t="n">
        <f aca="false">DATA!L924</f>
        <v>25</v>
      </c>
      <c r="AG924" s="16" t="str">
        <f aca="false">DATA!K924</f>
        <v>A</v>
      </c>
      <c r="AH924" s="18" t="n">
        <f aca="false">IF(AE924&gt;=PARAMETER!$B$12,1,0)</f>
        <v>0</v>
      </c>
      <c r="AI924" s="18" t="n">
        <f aca="false">IF(AF924&gt;=PARAMETER!$B$13,1,0)</f>
        <v>0</v>
      </c>
      <c r="AJ924" s="18" t="n">
        <f aca="false">IF(AND(AH924=1,AI924=1),1,0)</f>
        <v>0</v>
      </c>
    </row>
    <row r="925" customFormat="false" ht="15" hidden="false" customHeight="false" outlineLevel="0" collapsed="false">
      <c r="A925" s="16" t="str">
        <f aca="false">DATA!A925</f>
        <v>ITM10923</v>
      </c>
      <c r="B925" s="16" t="str">
        <f aca="false">DATA!B925</f>
        <v>Automotive</v>
      </c>
      <c r="C925" s="17" t="n">
        <f aca="false">DATA!C925</f>
        <v>78</v>
      </c>
      <c r="D925" s="17" t="n">
        <f aca="false">DATA!D925</f>
        <v>22</v>
      </c>
      <c r="E925" s="18" t="n">
        <f aca="false">DATA!F925</f>
        <v>5</v>
      </c>
      <c r="F925" s="19" t="n">
        <f aca="false">DATA!G925</f>
        <v>49.41</v>
      </c>
      <c r="G925" s="19" t="n">
        <f aca="false">DATA!H925</f>
        <v>1.25</v>
      </c>
      <c r="H925" s="18" t="n">
        <f aca="false">DATA!E925</f>
        <v>7</v>
      </c>
      <c r="I925" s="20" t="n">
        <f aca="false">F925*E925</f>
        <v>247.05</v>
      </c>
      <c r="J925" s="20" t="n">
        <f aca="false">PARAMETER!$B$4*G925*SQRT(E925)</f>
        <v>4.59750565362571</v>
      </c>
      <c r="K925" s="20" t="n">
        <f aca="false">I925+J925</f>
        <v>251.647505653626</v>
      </c>
      <c r="L925" s="20" t="n">
        <f aca="false">K925+F925*H925</f>
        <v>597.517505653626</v>
      </c>
      <c r="M925" s="16" t="str">
        <f aca="false">IF(C925&lt;=K925,"REORDER",IF(C925&gt;L925,"OVERSTOCK","OK"))</f>
        <v>REORDER</v>
      </c>
      <c r="N925" s="16" t="str">
        <f aca="false">IF(C925&lt;=D925,"REORDER","OK")</f>
        <v>OK</v>
      </c>
      <c r="O925" s="18" t="n">
        <f aca="false">IF(D925&lt;I925,1,0)</f>
        <v>1</v>
      </c>
      <c r="P925" s="20" t="n">
        <f aca="false">C925/F925</f>
        <v>1.57862780813601</v>
      </c>
      <c r="Q925" s="19" t="n">
        <f aca="false">DATA!N925</f>
        <v>139.15</v>
      </c>
      <c r="R925" s="19" t="n">
        <f aca="false">DATA!O925</f>
        <v>0.55</v>
      </c>
      <c r="S925" s="17" t="n">
        <f aca="false">C925*Q925</f>
        <v>10853.7</v>
      </c>
      <c r="T925" s="19" t="n">
        <f aca="false">C925*R925</f>
        <v>42.9</v>
      </c>
      <c r="U925" s="20" t="n">
        <f aca="false">MAX(0,C925-L925)</f>
        <v>0</v>
      </c>
      <c r="V925" s="17" t="n">
        <f aca="false">U925*Q925</f>
        <v>0</v>
      </c>
      <c r="W925" s="19" t="n">
        <f aca="false">U925*R925</f>
        <v>0</v>
      </c>
      <c r="X925" s="20" t="n">
        <f aca="false">MAX(0,K925-C925)</f>
        <v>173.647505653626</v>
      </c>
      <c r="Y925" s="17" t="n">
        <f aca="false">F925*PARAMETER!$B$5*Q925</f>
        <v>2509521.5475</v>
      </c>
      <c r="Z925" s="21" t="n">
        <f aca="false">SUMIF($Y$2:$Y$3205,"&gt;="&amp;Y925)/SUM($Y$2:$Y$3205)</f>
        <v>0.182431195252979</v>
      </c>
      <c r="AA925" s="16" t="str">
        <f aca="false">IF(Z925&lt;=PARAMETER!$B$7,"A",IF(Z925&lt;=PARAMETER!$B$8,"B","C"))</f>
        <v>A</v>
      </c>
      <c r="AB925" s="22" t="n">
        <f aca="false">G925/F925</f>
        <v>0.0252985225662821</v>
      </c>
      <c r="AC925" s="16" t="str">
        <f aca="false">IF(AB925&lt;=PARAMETER!$B$9,"X",IF(AB925&lt;=PARAMETER!$B$10,"Y","Z"))</f>
        <v>X</v>
      </c>
      <c r="AD925" s="16" t="str">
        <f aca="false">AA925&amp;AC925</f>
        <v>AX</v>
      </c>
      <c r="AE925" s="22" t="n">
        <f aca="false">DATA!I925</f>
        <v>0.76</v>
      </c>
      <c r="AF925" s="18" t="n">
        <f aca="false">DATA!L925</f>
        <v>51</v>
      </c>
      <c r="AG925" s="16" t="str">
        <f aca="false">DATA!K925</f>
        <v>D</v>
      </c>
      <c r="AH925" s="18" t="n">
        <f aca="false">IF(AE925&gt;=PARAMETER!$B$12,1,0)</f>
        <v>1</v>
      </c>
      <c r="AI925" s="18" t="n">
        <f aca="false">IF(AF925&gt;=PARAMETER!$B$13,1,0)</f>
        <v>0</v>
      </c>
      <c r="AJ925" s="18" t="n">
        <f aca="false">IF(AND(AH925=1,AI925=1),1,0)</f>
        <v>0</v>
      </c>
    </row>
    <row r="926" customFormat="false" ht="15" hidden="false" customHeight="false" outlineLevel="0" collapsed="false">
      <c r="A926" s="16" t="str">
        <f aca="false">DATA!A926</f>
        <v>ITM10924</v>
      </c>
      <c r="B926" s="16" t="str">
        <f aca="false">DATA!B926</f>
        <v>Groceries</v>
      </c>
      <c r="C926" s="17" t="n">
        <f aca="false">DATA!C926</f>
        <v>52</v>
      </c>
      <c r="D926" s="17" t="n">
        <f aca="false">DATA!D926</f>
        <v>24</v>
      </c>
      <c r="E926" s="18" t="n">
        <f aca="false">DATA!F926</f>
        <v>3</v>
      </c>
      <c r="F926" s="19" t="n">
        <f aca="false">DATA!G926</f>
        <v>1.4</v>
      </c>
      <c r="G926" s="19" t="n">
        <f aca="false">DATA!H926</f>
        <v>6.96</v>
      </c>
      <c r="H926" s="18" t="n">
        <f aca="false">DATA!E926</f>
        <v>6</v>
      </c>
      <c r="I926" s="20" t="n">
        <f aca="false">F926*E926</f>
        <v>4.2</v>
      </c>
      <c r="J926" s="20" t="n">
        <f aca="false">PARAMETER!$B$4*G926*SQRT(E926)</f>
        <v>19.8288315681415</v>
      </c>
      <c r="K926" s="20" t="n">
        <f aca="false">I926+J926</f>
        <v>24.0288315681415</v>
      </c>
      <c r="L926" s="20" t="n">
        <f aca="false">K926+F926*H926</f>
        <v>32.4288315681415</v>
      </c>
      <c r="M926" s="16" t="str">
        <f aca="false">IF(C926&lt;=K926,"REORDER",IF(C926&gt;L926,"OVERSTOCK","OK"))</f>
        <v>OVERSTOCK</v>
      </c>
      <c r="N926" s="16" t="str">
        <f aca="false">IF(C926&lt;=D926,"REORDER","OK")</f>
        <v>OK</v>
      </c>
      <c r="O926" s="18" t="n">
        <f aca="false">IF(D926&lt;I926,1,0)</f>
        <v>0</v>
      </c>
      <c r="P926" s="20" t="n">
        <f aca="false">C926/F926</f>
        <v>37.1428571428571</v>
      </c>
      <c r="Q926" s="19" t="n">
        <f aca="false">DATA!N926</f>
        <v>151.59</v>
      </c>
      <c r="R926" s="19" t="n">
        <f aca="false">DATA!O926</f>
        <v>0.91</v>
      </c>
      <c r="S926" s="17" t="n">
        <f aca="false">C926*Q926</f>
        <v>7882.68</v>
      </c>
      <c r="T926" s="19" t="n">
        <f aca="false">C926*R926</f>
        <v>47.32</v>
      </c>
      <c r="U926" s="20" t="n">
        <f aca="false">MAX(0,C926-L926)</f>
        <v>19.5711684318585</v>
      </c>
      <c r="V926" s="17" t="n">
        <f aca="false">U926*Q926</f>
        <v>2966.79342258543</v>
      </c>
      <c r="W926" s="19" t="n">
        <f aca="false">U926*R926</f>
        <v>17.8097632729912</v>
      </c>
      <c r="X926" s="20" t="n">
        <f aca="false">MAX(0,K926-C926)</f>
        <v>0</v>
      </c>
      <c r="Y926" s="17" t="n">
        <f aca="false">F926*PARAMETER!$B$5*Q926</f>
        <v>77462.49</v>
      </c>
      <c r="Z926" s="21" t="n">
        <f aca="false">SUMIF($Y$2:$Y$3205,"&gt;="&amp;Y926)/SUM($Y$2:$Y$3205)</f>
        <v>0.997936395193669</v>
      </c>
      <c r="AA926" s="16" t="str">
        <f aca="false">IF(Z926&lt;=PARAMETER!$B$7,"A",IF(Z926&lt;=PARAMETER!$B$8,"B","C"))</f>
        <v>C</v>
      </c>
      <c r="AB926" s="22" t="n">
        <f aca="false">G926/F926</f>
        <v>4.97142857142857</v>
      </c>
      <c r="AC926" s="16" t="str">
        <f aca="false">IF(AB926&lt;=PARAMETER!$B$9,"X",IF(AB926&lt;=PARAMETER!$B$10,"Y","Z"))</f>
        <v>Z</v>
      </c>
      <c r="AD926" s="16" t="str">
        <f aca="false">AA926&amp;AC926</f>
        <v>CZ</v>
      </c>
      <c r="AE926" s="22" t="n">
        <f aca="false">DATA!I926</f>
        <v>0.55</v>
      </c>
      <c r="AF926" s="18" t="n">
        <f aca="false">DATA!L926</f>
        <v>169</v>
      </c>
      <c r="AG926" s="16" t="str">
        <f aca="false">DATA!K926</f>
        <v>B</v>
      </c>
      <c r="AH926" s="18" t="n">
        <f aca="false">IF(AE926&gt;=PARAMETER!$B$12,1,0)</f>
        <v>0</v>
      </c>
      <c r="AI926" s="18" t="n">
        <f aca="false">IF(AF926&gt;=PARAMETER!$B$13,1,0)</f>
        <v>1</v>
      </c>
      <c r="AJ926" s="18" t="n">
        <f aca="false">IF(AND(AH926=1,AI926=1),1,0)</f>
        <v>0</v>
      </c>
    </row>
    <row r="927" customFormat="false" ht="15" hidden="false" customHeight="false" outlineLevel="0" collapsed="false">
      <c r="A927" s="16" t="str">
        <f aca="false">DATA!A927</f>
        <v>ITM10925</v>
      </c>
      <c r="B927" s="16" t="str">
        <f aca="false">DATA!B927</f>
        <v>Groceries</v>
      </c>
      <c r="C927" s="17" t="n">
        <f aca="false">DATA!C927</f>
        <v>337</v>
      </c>
      <c r="D927" s="17" t="n">
        <f aca="false">DATA!D927</f>
        <v>98</v>
      </c>
      <c r="E927" s="18" t="n">
        <f aca="false">DATA!F927</f>
        <v>3</v>
      </c>
      <c r="F927" s="19" t="n">
        <f aca="false">DATA!G927</f>
        <v>22.44</v>
      </c>
      <c r="G927" s="19" t="n">
        <f aca="false">DATA!H927</f>
        <v>4.37</v>
      </c>
      <c r="H927" s="18" t="n">
        <f aca="false">DATA!E927</f>
        <v>4</v>
      </c>
      <c r="I927" s="20" t="n">
        <f aca="false">F927*E927</f>
        <v>67.32</v>
      </c>
      <c r="J927" s="20" t="n">
        <f aca="false">PARAMETER!$B$4*G927*SQRT(E927)</f>
        <v>12.4499991311463</v>
      </c>
      <c r="K927" s="20" t="n">
        <f aca="false">I927+J927</f>
        <v>79.7699991311463</v>
      </c>
      <c r="L927" s="20" t="n">
        <f aca="false">K927+F927*H927</f>
        <v>169.529999131146</v>
      </c>
      <c r="M927" s="16" t="str">
        <f aca="false">IF(C927&lt;=K927,"REORDER",IF(C927&gt;L927,"OVERSTOCK","OK"))</f>
        <v>OVERSTOCK</v>
      </c>
      <c r="N927" s="16" t="str">
        <f aca="false">IF(C927&lt;=D927,"REORDER","OK")</f>
        <v>OK</v>
      </c>
      <c r="O927" s="18" t="n">
        <f aca="false">IF(D927&lt;I927,1,0)</f>
        <v>0</v>
      </c>
      <c r="P927" s="20" t="n">
        <f aca="false">C927/F927</f>
        <v>15.017825311943</v>
      </c>
      <c r="Q927" s="19" t="n">
        <f aca="false">DATA!N927</f>
        <v>100.7</v>
      </c>
      <c r="R927" s="19" t="n">
        <f aca="false">DATA!O927</f>
        <v>0.64</v>
      </c>
      <c r="S927" s="17" t="n">
        <f aca="false">C927*Q927</f>
        <v>33935.9</v>
      </c>
      <c r="T927" s="19" t="n">
        <f aca="false">C927*R927</f>
        <v>215.68</v>
      </c>
      <c r="U927" s="20" t="n">
        <f aca="false">MAX(0,C927-L927)</f>
        <v>167.470000868854</v>
      </c>
      <c r="V927" s="17" t="n">
        <f aca="false">U927*Q927</f>
        <v>16864.2290874936</v>
      </c>
      <c r="W927" s="19" t="n">
        <f aca="false">U927*R927</f>
        <v>107.180800556066</v>
      </c>
      <c r="X927" s="20" t="n">
        <f aca="false">MAX(0,K927-C927)</f>
        <v>0</v>
      </c>
      <c r="Y927" s="17" t="n">
        <f aca="false">F927*PARAMETER!$B$5*Q927</f>
        <v>824793.42</v>
      </c>
      <c r="Z927" s="21" t="n">
        <f aca="false">SUMIF($Y$2:$Y$3205,"&gt;="&amp;Y927)/SUM($Y$2:$Y$3205)</f>
        <v>0.80292875311711</v>
      </c>
      <c r="AA927" s="16" t="str">
        <f aca="false">IF(Z927&lt;=PARAMETER!$B$7,"A",IF(Z927&lt;=PARAMETER!$B$8,"B","C"))</f>
        <v>B</v>
      </c>
      <c r="AB927" s="22" t="n">
        <f aca="false">G927/F927</f>
        <v>0.194741532976827</v>
      </c>
      <c r="AC927" s="16" t="str">
        <f aca="false">IF(AB927&lt;=PARAMETER!$B$9,"X",IF(AB927&lt;=PARAMETER!$B$10,"Y","Z"))</f>
        <v>X</v>
      </c>
      <c r="AD927" s="16" t="str">
        <f aca="false">AA927&amp;AC927</f>
        <v>BX</v>
      </c>
      <c r="AE927" s="22" t="n">
        <f aca="false">DATA!I927</f>
        <v>0.12</v>
      </c>
      <c r="AF927" s="18" t="n">
        <f aca="false">DATA!L927</f>
        <v>50</v>
      </c>
      <c r="AG927" s="16" t="str">
        <f aca="false">DATA!K927</f>
        <v>B</v>
      </c>
      <c r="AH927" s="18" t="n">
        <f aca="false">IF(AE927&gt;=PARAMETER!$B$12,1,0)</f>
        <v>0</v>
      </c>
      <c r="AI927" s="18" t="n">
        <f aca="false">IF(AF927&gt;=PARAMETER!$B$13,1,0)</f>
        <v>0</v>
      </c>
      <c r="AJ927" s="18" t="n">
        <f aca="false">IF(AND(AH927=1,AI927=1),1,0)</f>
        <v>0</v>
      </c>
    </row>
    <row r="928" customFormat="false" ht="15" hidden="false" customHeight="false" outlineLevel="0" collapsed="false">
      <c r="A928" s="16" t="str">
        <f aca="false">DATA!A928</f>
        <v>ITM10926</v>
      </c>
      <c r="B928" s="16" t="str">
        <f aca="false">DATA!B928</f>
        <v>Apparel</v>
      </c>
      <c r="C928" s="17" t="n">
        <f aca="false">DATA!C928</f>
        <v>69</v>
      </c>
      <c r="D928" s="17" t="n">
        <f aca="false">DATA!D928</f>
        <v>96</v>
      </c>
      <c r="E928" s="18" t="n">
        <f aca="false">DATA!F928</f>
        <v>3</v>
      </c>
      <c r="F928" s="19" t="n">
        <f aca="false">DATA!G928</f>
        <v>13.55</v>
      </c>
      <c r="G928" s="19" t="n">
        <f aca="false">DATA!H928</f>
        <v>7.4</v>
      </c>
      <c r="H928" s="18" t="n">
        <f aca="false">DATA!E928</f>
        <v>11</v>
      </c>
      <c r="I928" s="20" t="n">
        <f aca="false">F928*E928</f>
        <v>40.65</v>
      </c>
      <c r="J928" s="20" t="n">
        <f aca="false">PARAMETER!$B$4*G928*SQRT(E928)</f>
        <v>21.0823783914148</v>
      </c>
      <c r="K928" s="20" t="n">
        <f aca="false">I928+J928</f>
        <v>61.7323783914148</v>
      </c>
      <c r="L928" s="20" t="n">
        <f aca="false">K928+F928*H928</f>
        <v>210.782378391415</v>
      </c>
      <c r="M928" s="16" t="str">
        <f aca="false">IF(C928&lt;=K928,"REORDER",IF(C928&gt;L928,"OVERSTOCK","OK"))</f>
        <v>OK</v>
      </c>
      <c r="N928" s="16" t="str">
        <f aca="false">IF(C928&lt;=D928,"REORDER","OK")</f>
        <v>REORDER</v>
      </c>
      <c r="O928" s="18" t="n">
        <f aca="false">IF(D928&lt;I928,1,0)</f>
        <v>0</v>
      </c>
      <c r="P928" s="20" t="n">
        <f aca="false">C928/F928</f>
        <v>5.09225092250922</v>
      </c>
      <c r="Q928" s="19" t="n">
        <f aca="false">DATA!N928</f>
        <v>40.8</v>
      </c>
      <c r="R928" s="19" t="n">
        <f aca="false">DATA!O928</f>
        <v>1.43</v>
      </c>
      <c r="S928" s="17" t="n">
        <f aca="false">C928*Q928</f>
        <v>2815.2</v>
      </c>
      <c r="T928" s="19" t="n">
        <f aca="false">C928*R928</f>
        <v>98.67</v>
      </c>
      <c r="U928" s="20" t="n">
        <f aca="false">MAX(0,C928-L928)</f>
        <v>0</v>
      </c>
      <c r="V928" s="17" t="n">
        <f aca="false">U928*Q928</f>
        <v>0</v>
      </c>
      <c r="W928" s="19" t="n">
        <f aca="false">U928*R928</f>
        <v>0</v>
      </c>
      <c r="X928" s="20" t="n">
        <f aca="false">MAX(0,K928-C928)</f>
        <v>0</v>
      </c>
      <c r="Y928" s="17" t="n">
        <f aca="false">F928*PARAMETER!$B$5*Q928</f>
        <v>201786.6</v>
      </c>
      <c r="Z928" s="21" t="n">
        <f aca="false">SUMIF($Y$2:$Y$3205,"&gt;="&amp;Y928)/SUM($Y$2:$Y$3205)</f>
        <v>0.98220214748445</v>
      </c>
      <c r="AA928" s="16" t="str">
        <f aca="false">IF(Z928&lt;=PARAMETER!$B$7,"A",IF(Z928&lt;=PARAMETER!$B$8,"B","C"))</f>
        <v>C</v>
      </c>
      <c r="AB928" s="22" t="n">
        <f aca="false">G928/F928</f>
        <v>0.546125461254613</v>
      </c>
      <c r="AC928" s="16" t="str">
        <f aca="false">IF(AB928&lt;=PARAMETER!$B$9,"X",IF(AB928&lt;=PARAMETER!$B$10,"Y","Z"))</f>
        <v>Z</v>
      </c>
      <c r="AD928" s="16" t="str">
        <f aca="false">AA928&amp;AC928</f>
        <v>CZ</v>
      </c>
      <c r="AE928" s="22" t="n">
        <f aca="false">DATA!I928</f>
        <v>0.65</v>
      </c>
      <c r="AF928" s="18" t="n">
        <f aca="false">DATA!L928</f>
        <v>117</v>
      </c>
      <c r="AG928" s="16" t="str">
        <f aca="false">DATA!K928</f>
        <v>A</v>
      </c>
      <c r="AH928" s="18" t="n">
        <f aca="false">IF(AE928&gt;=PARAMETER!$B$12,1,0)</f>
        <v>0</v>
      </c>
      <c r="AI928" s="18" t="n">
        <f aca="false">IF(AF928&gt;=PARAMETER!$B$13,1,0)</f>
        <v>1</v>
      </c>
      <c r="AJ928" s="18" t="n">
        <f aca="false">IF(AND(AH928=1,AI928=1),1,0)</f>
        <v>0</v>
      </c>
    </row>
    <row r="929" customFormat="false" ht="15" hidden="false" customHeight="false" outlineLevel="0" collapsed="false">
      <c r="A929" s="16" t="str">
        <f aca="false">DATA!A929</f>
        <v>ITM10927</v>
      </c>
      <c r="B929" s="16" t="str">
        <f aca="false">DATA!B929</f>
        <v>Pharma</v>
      </c>
      <c r="C929" s="17" t="n">
        <f aca="false">DATA!C929</f>
        <v>387</v>
      </c>
      <c r="D929" s="17" t="n">
        <f aca="false">DATA!D929</f>
        <v>69</v>
      </c>
      <c r="E929" s="18" t="n">
        <f aca="false">DATA!F929</f>
        <v>6</v>
      </c>
      <c r="F929" s="19" t="n">
        <f aca="false">DATA!G929</f>
        <v>6.87</v>
      </c>
      <c r="G929" s="19" t="n">
        <f aca="false">DATA!H929</f>
        <v>1.55</v>
      </c>
      <c r="H929" s="18" t="n">
        <f aca="false">DATA!E929</f>
        <v>5</v>
      </c>
      <c r="I929" s="20" t="n">
        <f aca="false">F929*E929</f>
        <v>41.22</v>
      </c>
      <c r="J929" s="20" t="n">
        <f aca="false">PARAMETER!$B$4*G929*SQRT(E929)</f>
        <v>6.24503073577587</v>
      </c>
      <c r="K929" s="20" t="n">
        <f aca="false">I929+J929</f>
        <v>47.4650307357759</v>
      </c>
      <c r="L929" s="20" t="n">
        <f aca="false">K929+F929*H929</f>
        <v>81.8150307357759</v>
      </c>
      <c r="M929" s="16" t="str">
        <f aca="false">IF(C929&lt;=K929,"REORDER",IF(C929&gt;L929,"OVERSTOCK","OK"))</f>
        <v>OVERSTOCK</v>
      </c>
      <c r="N929" s="16" t="str">
        <f aca="false">IF(C929&lt;=D929,"REORDER","OK")</f>
        <v>OK</v>
      </c>
      <c r="O929" s="18" t="n">
        <f aca="false">IF(D929&lt;I929,1,0)</f>
        <v>0</v>
      </c>
      <c r="P929" s="20" t="n">
        <f aca="false">C929/F929</f>
        <v>56.3318777292576</v>
      </c>
      <c r="Q929" s="19" t="n">
        <f aca="false">DATA!N929</f>
        <v>127.18</v>
      </c>
      <c r="R929" s="19" t="n">
        <f aca="false">DATA!O929</f>
        <v>1.12</v>
      </c>
      <c r="S929" s="17" t="n">
        <f aca="false">C929*Q929</f>
        <v>49218.66</v>
      </c>
      <c r="T929" s="19" t="n">
        <f aca="false">C929*R929</f>
        <v>433.44</v>
      </c>
      <c r="U929" s="20" t="n">
        <f aca="false">MAX(0,C929-L929)</f>
        <v>305.184969264224</v>
      </c>
      <c r="V929" s="17" t="n">
        <f aca="false">U929*Q929</f>
        <v>38813.424391024</v>
      </c>
      <c r="W929" s="19" t="n">
        <f aca="false">U929*R929</f>
        <v>341.807165575931</v>
      </c>
      <c r="X929" s="20" t="n">
        <f aca="false">MAX(0,K929-C929)</f>
        <v>0</v>
      </c>
      <c r="Y929" s="17" t="n">
        <f aca="false">F929*PARAMETER!$B$5*Q929</f>
        <v>318910.209</v>
      </c>
      <c r="Z929" s="21" t="n">
        <f aca="false">SUMIF($Y$2:$Y$3205,"&gt;="&amp;Y929)/SUM($Y$2:$Y$3205)</f>
        <v>0.955580463488706</v>
      </c>
      <c r="AA929" s="16" t="str">
        <f aca="false">IF(Z929&lt;=PARAMETER!$B$7,"A",IF(Z929&lt;=PARAMETER!$B$8,"B","C"))</f>
        <v>C</v>
      </c>
      <c r="AB929" s="22" t="n">
        <f aca="false">G929/F929</f>
        <v>0.225618631732169</v>
      </c>
      <c r="AC929" s="16" t="str">
        <f aca="false">IF(AB929&lt;=PARAMETER!$B$9,"X",IF(AB929&lt;=PARAMETER!$B$10,"Y","Z"))</f>
        <v>X</v>
      </c>
      <c r="AD929" s="16" t="str">
        <f aca="false">AA929&amp;AC929</f>
        <v>CX</v>
      </c>
      <c r="AE929" s="22" t="n">
        <f aca="false">DATA!I929</f>
        <v>0.85</v>
      </c>
      <c r="AF929" s="18" t="n">
        <f aca="false">DATA!L929</f>
        <v>134</v>
      </c>
      <c r="AG929" s="16" t="str">
        <f aca="false">DATA!K929</f>
        <v>A</v>
      </c>
      <c r="AH929" s="18" t="n">
        <f aca="false">IF(AE929&gt;=PARAMETER!$B$12,1,0)</f>
        <v>1</v>
      </c>
      <c r="AI929" s="18" t="n">
        <f aca="false">IF(AF929&gt;=PARAMETER!$B$13,1,0)</f>
        <v>1</v>
      </c>
      <c r="AJ929" s="18" t="n">
        <f aca="false">IF(AND(AH929=1,AI929=1),1,0)</f>
        <v>1</v>
      </c>
    </row>
    <row r="930" customFormat="false" ht="15" hidden="false" customHeight="false" outlineLevel="0" collapsed="false">
      <c r="A930" s="16" t="str">
        <f aca="false">DATA!A930</f>
        <v>ITM10928</v>
      </c>
      <c r="B930" s="16" t="str">
        <f aca="false">DATA!B930</f>
        <v>Electronics</v>
      </c>
      <c r="C930" s="17" t="n">
        <f aca="false">DATA!C930</f>
        <v>38</v>
      </c>
      <c r="D930" s="17" t="n">
        <f aca="false">DATA!D930</f>
        <v>31</v>
      </c>
      <c r="E930" s="18" t="n">
        <f aca="false">DATA!F930</f>
        <v>3</v>
      </c>
      <c r="F930" s="19" t="n">
        <f aca="false">DATA!G930</f>
        <v>45.66</v>
      </c>
      <c r="G930" s="19" t="n">
        <f aca="false">DATA!H930</f>
        <v>6.29</v>
      </c>
      <c r="H930" s="18" t="n">
        <f aca="false">DATA!E930</f>
        <v>10</v>
      </c>
      <c r="I930" s="20" t="n">
        <f aca="false">F930*E930</f>
        <v>136.98</v>
      </c>
      <c r="J930" s="20" t="n">
        <f aca="false">PARAMETER!$B$4*G930*SQRT(E930)</f>
        <v>17.9200216327026</v>
      </c>
      <c r="K930" s="20" t="n">
        <f aca="false">I930+J930</f>
        <v>154.900021632703</v>
      </c>
      <c r="L930" s="20" t="n">
        <f aca="false">K930+F930*H930</f>
        <v>611.500021632703</v>
      </c>
      <c r="M930" s="16" t="str">
        <f aca="false">IF(C930&lt;=K930,"REORDER",IF(C930&gt;L930,"OVERSTOCK","OK"))</f>
        <v>REORDER</v>
      </c>
      <c r="N930" s="16" t="str">
        <f aca="false">IF(C930&lt;=D930,"REORDER","OK")</f>
        <v>OK</v>
      </c>
      <c r="O930" s="18" t="n">
        <f aca="false">IF(D930&lt;I930,1,0)</f>
        <v>1</v>
      </c>
      <c r="P930" s="20" t="n">
        <f aca="false">C930/F930</f>
        <v>0.832238282961016</v>
      </c>
      <c r="Q930" s="19" t="n">
        <f aca="false">DATA!N930</f>
        <v>180.53</v>
      </c>
      <c r="R930" s="19" t="n">
        <f aca="false">DATA!O930</f>
        <v>1.66</v>
      </c>
      <c r="S930" s="17" t="n">
        <f aca="false">C930*Q930</f>
        <v>6860.14</v>
      </c>
      <c r="T930" s="19" t="n">
        <f aca="false">C930*R930</f>
        <v>63.08</v>
      </c>
      <c r="U930" s="20" t="n">
        <f aca="false">MAX(0,C930-L930)</f>
        <v>0</v>
      </c>
      <c r="V930" s="17" t="n">
        <f aca="false">U930*Q930</f>
        <v>0</v>
      </c>
      <c r="W930" s="19" t="n">
        <f aca="false">U930*R930</f>
        <v>0</v>
      </c>
      <c r="X930" s="20" t="n">
        <f aca="false">MAX(0,K930-C930)</f>
        <v>116.900021632703</v>
      </c>
      <c r="Y930" s="17" t="n">
        <f aca="false">F930*PARAMETER!$B$5*Q930</f>
        <v>3008694.927</v>
      </c>
      <c r="Z930" s="21" t="n">
        <f aca="false">SUMIF($Y$2:$Y$3205,"&gt;="&amp;Y930)/SUM($Y$2:$Y$3205)</f>
        <v>0.0743621846183869</v>
      </c>
      <c r="AA930" s="16" t="str">
        <f aca="false">IF(Z930&lt;=PARAMETER!$B$7,"A",IF(Z930&lt;=PARAMETER!$B$8,"B","C"))</f>
        <v>A</v>
      </c>
      <c r="AB930" s="22" t="n">
        <f aca="false">G930/F930</f>
        <v>0.137757336837495</v>
      </c>
      <c r="AC930" s="16" t="str">
        <f aca="false">IF(AB930&lt;=PARAMETER!$B$9,"X",IF(AB930&lt;=PARAMETER!$B$10,"Y","Z"))</f>
        <v>X</v>
      </c>
      <c r="AD930" s="16" t="str">
        <f aca="false">AA930&amp;AC930</f>
        <v>AX</v>
      </c>
      <c r="AE930" s="22" t="n">
        <f aca="false">DATA!I930</f>
        <v>0.31</v>
      </c>
      <c r="AF930" s="18" t="n">
        <f aca="false">DATA!L930</f>
        <v>161</v>
      </c>
      <c r="AG930" s="16" t="str">
        <f aca="false">DATA!K930</f>
        <v>C</v>
      </c>
      <c r="AH930" s="18" t="n">
        <f aca="false">IF(AE930&gt;=PARAMETER!$B$12,1,0)</f>
        <v>0</v>
      </c>
      <c r="AI930" s="18" t="n">
        <f aca="false">IF(AF930&gt;=PARAMETER!$B$13,1,0)</f>
        <v>1</v>
      </c>
      <c r="AJ930" s="18" t="n">
        <f aca="false">IF(AND(AH930=1,AI930=1),1,0)</f>
        <v>0</v>
      </c>
    </row>
    <row r="931" customFormat="false" ht="15" hidden="false" customHeight="false" outlineLevel="0" collapsed="false">
      <c r="A931" s="16" t="str">
        <f aca="false">DATA!A931</f>
        <v>ITM10929</v>
      </c>
      <c r="B931" s="16" t="str">
        <f aca="false">DATA!B931</f>
        <v>Automotive</v>
      </c>
      <c r="C931" s="17" t="n">
        <f aca="false">DATA!C931</f>
        <v>233</v>
      </c>
      <c r="D931" s="17" t="n">
        <f aca="false">DATA!D931</f>
        <v>72</v>
      </c>
      <c r="E931" s="18" t="n">
        <f aca="false">DATA!F931</f>
        <v>3</v>
      </c>
      <c r="F931" s="19" t="n">
        <f aca="false">DATA!G931</f>
        <v>49.9</v>
      </c>
      <c r="G931" s="19" t="n">
        <f aca="false">DATA!H931</f>
        <v>4.71</v>
      </c>
      <c r="H931" s="18" t="n">
        <f aca="false">DATA!E931</f>
        <v>8</v>
      </c>
      <c r="I931" s="20" t="n">
        <f aca="false">F931*E931</f>
        <v>149.7</v>
      </c>
      <c r="J931" s="20" t="n">
        <f aca="false">PARAMETER!$B$4*G931*SQRT(E931)</f>
        <v>13.4186489491302</v>
      </c>
      <c r="K931" s="20" t="n">
        <f aca="false">I931+J931</f>
        <v>163.11864894913</v>
      </c>
      <c r="L931" s="20" t="n">
        <f aca="false">K931+F931*H931</f>
        <v>562.31864894913</v>
      </c>
      <c r="M931" s="16" t="str">
        <f aca="false">IF(C931&lt;=K931,"REORDER",IF(C931&gt;L931,"OVERSTOCK","OK"))</f>
        <v>OK</v>
      </c>
      <c r="N931" s="16" t="str">
        <f aca="false">IF(C931&lt;=D931,"REORDER","OK")</f>
        <v>OK</v>
      </c>
      <c r="O931" s="18" t="n">
        <f aca="false">IF(D931&lt;I931,1,0)</f>
        <v>1</v>
      </c>
      <c r="P931" s="20" t="n">
        <f aca="false">C931/F931</f>
        <v>4.66933867735471</v>
      </c>
      <c r="Q931" s="19" t="n">
        <f aca="false">DATA!N931</f>
        <v>186.95</v>
      </c>
      <c r="R931" s="19" t="n">
        <f aca="false">DATA!O931</f>
        <v>1.48</v>
      </c>
      <c r="S931" s="17" t="n">
        <f aca="false">C931*Q931</f>
        <v>43559.35</v>
      </c>
      <c r="T931" s="19" t="n">
        <f aca="false">C931*R931</f>
        <v>344.84</v>
      </c>
      <c r="U931" s="20" t="n">
        <f aca="false">MAX(0,C931-L931)</f>
        <v>0</v>
      </c>
      <c r="V931" s="17" t="n">
        <f aca="false">U931*Q931</f>
        <v>0</v>
      </c>
      <c r="W931" s="19" t="n">
        <f aca="false">U931*R931</f>
        <v>0</v>
      </c>
      <c r="X931" s="20" t="n">
        <f aca="false">MAX(0,K931-C931)</f>
        <v>0</v>
      </c>
      <c r="Y931" s="17" t="n">
        <f aca="false">F931*PARAMETER!$B$5*Q931</f>
        <v>3405013.825</v>
      </c>
      <c r="Z931" s="21" t="n">
        <f aca="false">SUMIF($Y$2:$Y$3205,"&gt;="&amp;Y931)/SUM($Y$2:$Y$3205)</f>
        <v>0.0145451723000703</v>
      </c>
      <c r="AA931" s="16" t="str">
        <f aca="false">IF(Z931&lt;=PARAMETER!$B$7,"A",IF(Z931&lt;=PARAMETER!$B$8,"B","C"))</f>
        <v>A</v>
      </c>
      <c r="AB931" s="22" t="n">
        <f aca="false">G931/F931</f>
        <v>0.0943887775551102</v>
      </c>
      <c r="AC931" s="16" t="str">
        <f aca="false">IF(AB931&lt;=PARAMETER!$B$9,"X",IF(AB931&lt;=PARAMETER!$B$10,"Y","Z"))</f>
        <v>X</v>
      </c>
      <c r="AD931" s="16" t="str">
        <f aca="false">AA931&amp;AC931</f>
        <v>AX</v>
      </c>
      <c r="AE931" s="22" t="n">
        <f aca="false">DATA!I931</f>
        <v>0.3</v>
      </c>
      <c r="AF931" s="18" t="n">
        <f aca="false">DATA!L931</f>
        <v>22</v>
      </c>
      <c r="AG931" s="16" t="str">
        <f aca="false">DATA!K931</f>
        <v>C</v>
      </c>
      <c r="AH931" s="18" t="n">
        <f aca="false">IF(AE931&gt;=PARAMETER!$B$12,1,0)</f>
        <v>0</v>
      </c>
      <c r="AI931" s="18" t="n">
        <f aca="false">IF(AF931&gt;=PARAMETER!$B$13,1,0)</f>
        <v>0</v>
      </c>
      <c r="AJ931" s="18" t="n">
        <f aca="false">IF(AND(AH931=1,AI931=1),1,0)</f>
        <v>0</v>
      </c>
    </row>
    <row r="932" customFormat="false" ht="15" hidden="false" customHeight="false" outlineLevel="0" collapsed="false">
      <c r="A932" s="16" t="str">
        <f aca="false">DATA!A932</f>
        <v>ITM10930</v>
      </c>
      <c r="B932" s="16" t="str">
        <f aca="false">DATA!B932</f>
        <v>Apparel</v>
      </c>
      <c r="C932" s="17" t="n">
        <f aca="false">DATA!C932</f>
        <v>216</v>
      </c>
      <c r="D932" s="17" t="n">
        <f aca="false">DATA!D932</f>
        <v>99</v>
      </c>
      <c r="E932" s="18" t="n">
        <f aca="false">DATA!F932</f>
        <v>6</v>
      </c>
      <c r="F932" s="19" t="n">
        <f aca="false">DATA!G932</f>
        <v>9.85</v>
      </c>
      <c r="G932" s="19" t="n">
        <f aca="false">DATA!H932</f>
        <v>1.05</v>
      </c>
      <c r="H932" s="18" t="n">
        <f aca="false">DATA!E932</f>
        <v>7</v>
      </c>
      <c r="I932" s="20" t="n">
        <f aca="false">F932*E932</f>
        <v>59.1</v>
      </c>
      <c r="J932" s="20" t="n">
        <f aca="false">PARAMETER!$B$4*G932*SQRT(E932)</f>
        <v>4.2305046919772</v>
      </c>
      <c r="K932" s="20" t="n">
        <f aca="false">I932+J932</f>
        <v>63.3305046919772</v>
      </c>
      <c r="L932" s="20" t="n">
        <f aca="false">K932+F932*H932</f>
        <v>132.280504691977</v>
      </c>
      <c r="M932" s="16" t="str">
        <f aca="false">IF(C932&lt;=K932,"REORDER",IF(C932&gt;L932,"OVERSTOCK","OK"))</f>
        <v>OVERSTOCK</v>
      </c>
      <c r="N932" s="16" t="str">
        <f aca="false">IF(C932&lt;=D932,"REORDER","OK")</f>
        <v>OK</v>
      </c>
      <c r="O932" s="18" t="n">
        <f aca="false">IF(D932&lt;I932,1,0)</f>
        <v>0</v>
      </c>
      <c r="P932" s="20" t="n">
        <f aca="false">C932/F932</f>
        <v>21.9289340101523</v>
      </c>
      <c r="Q932" s="19" t="n">
        <f aca="false">DATA!N932</f>
        <v>151.76</v>
      </c>
      <c r="R932" s="19" t="n">
        <f aca="false">DATA!O932</f>
        <v>0.34</v>
      </c>
      <c r="S932" s="17" t="n">
        <f aca="false">C932*Q932</f>
        <v>32780.16</v>
      </c>
      <c r="T932" s="19" t="n">
        <f aca="false">C932*R932</f>
        <v>73.44</v>
      </c>
      <c r="U932" s="20" t="n">
        <f aca="false">MAX(0,C932-L932)</f>
        <v>83.7194953080228</v>
      </c>
      <c r="V932" s="17" t="n">
        <f aca="false">U932*Q932</f>
        <v>12705.2706079455</v>
      </c>
      <c r="W932" s="19" t="n">
        <f aca="false">U932*R932</f>
        <v>28.4646284047278</v>
      </c>
      <c r="X932" s="20" t="n">
        <f aca="false">MAX(0,K932-C932)</f>
        <v>0</v>
      </c>
      <c r="Y932" s="17" t="n">
        <f aca="false">F932*PARAMETER!$B$5*Q932</f>
        <v>545615.14</v>
      </c>
      <c r="Z932" s="21" t="n">
        <f aca="false">SUMIF($Y$2:$Y$3205,"&gt;="&amp;Y932)/SUM($Y$2:$Y$3205)</f>
        <v>0.891815904737947</v>
      </c>
      <c r="AA932" s="16" t="str">
        <f aca="false">IF(Z932&lt;=PARAMETER!$B$7,"A",IF(Z932&lt;=PARAMETER!$B$8,"B","C"))</f>
        <v>B</v>
      </c>
      <c r="AB932" s="22" t="n">
        <f aca="false">G932/F932</f>
        <v>0.106598984771574</v>
      </c>
      <c r="AC932" s="16" t="str">
        <f aca="false">IF(AB932&lt;=PARAMETER!$B$9,"X",IF(AB932&lt;=PARAMETER!$B$10,"Y","Z"))</f>
        <v>X</v>
      </c>
      <c r="AD932" s="16" t="str">
        <f aca="false">AA932&amp;AC932</f>
        <v>BX</v>
      </c>
      <c r="AE932" s="22" t="n">
        <f aca="false">DATA!I932</f>
        <v>0.65</v>
      </c>
      <c r="AF932" s="18" t="n">
        <f aca="false">DATA!L932</f>
        <v>88</v>
      </c>
      <c r="AG932" s="16" t="str">
        <f aca="false">DATA!K932</f>
        <v>D</v>
      </c>
      <c r="AH932" s="18" t="n">
        <f aca="false">IF(AE932&gt;=PARAMETER!$B$12,1,0)</f>
        <v>0</v>
      </c>
      <c r="AI932" s="18" t="n">
        <f aca="false">IF(AF932&gt;=PARAMETER!$B$13,1,0)</f>
        <v>0</v>
      </c>
      <c r="AJ932" s="18" t="n">
        <f aca="false">IF(AND(AH932=1,AI932=1),1,0)</f>
        <v>0</v>
      </c>
    </row>
    <row r="933" customFormat="false" ht="15" hidden="false" customHeight="false" outlineLevel="0" collapsed="false">
      <c r="A933" s="16" t="str">
        <f aca="false">DATA!A933</f>
        <v>ITM10931</v>
      </c>
      <c r="B933" s="16" t="str">
        <f aca="false">DATA!B933</f>
        <v>Electronics</v>
      </c>
      <c r="C933" s="17" t="n">
        <f aca="false">DATA!C933</f>
        <v>398</v>
      </c>
      <c r="D933" s="17" t="n">
        <f aca="false">DATA!D933</f>
        <v>84</v>
      </c>
      <c r="E933" s="18" t="n">
        <f aca="false">DATA!F933</f>
        <v>9</v>
      </c>
      <c r="F933" s="19" t="n">
        <f aca="false">DATA!G933</f>
        <v>2.88</v>
      </c>
      <c r="G933" s="19" t="n">
        <f aca="false">DATA!H933</f>
        <v>5.68</v>
      </c>
      <c r="H933" s="18" t="n">
        <f aca="false">DATA!E933</f>
        <v>3</v>
      </c>
      <c r="I933" s="20" t="n">
        <f aca="false">F933*E933</f>
        <v>25.92</v>
      </c>
      <c r="J933" s="20" t="n">
        <f aca="false">PARAMETER!$B$4*G933*SQRT(E933)</f>
        <v>28.0283058032531</v>
      </c>
      <c r="K933" s="20" t="n">
        <f aca="false">I933+J933</f>
        <v>53.9483058032531</v>
      </c>
      <c r="L933" s="20" t="n">
        <f aca="false">K933+F933*H933</f>
        <v>62.5883058032531</v>
      </c>
      <c r="M933" s="16" t="str">
        <f aca="false">IF(C933&lt;=K933,"REORDER",IF(C933&gt;L933,"OVERSTOCK","OK"))</f>
        <v>OVERSTOCK</v>
      </c>
      <c r="N933" s="16" t="str">
        <f aca="false">IF(C933&lt;=D933,"REORDER","OK")</f>
        <v>OK</v>
      </c>
      <c r="O933" s="18" t="n">
        <f aca="false">IF(D933&lt;I933,1,0)</f>
        <v>0</v>
      </c>
      <c r="P933" s="20" t="n">
        <f aca="false">C933/F933</f>
        <v>138.194444444444</v>
      </c>
      <c r="Q933" s="19" t="n">
        <f aca="false">DATA!N933</f>
        <v>60.11</v>
      </c>
      <c r="R933" s="19" t="n">
        <f aca="false">DATA!O933</f>
        <v>0.33</v>
      </c>
      <c r="S933" s="17" t="n">
        <f aca="false">C933*Q933</f>
        <v>23923.78</v>
      </c>
      <c r="T933" s="19" t="n">
        <f aca="false">C933*R933</f>
        <v>131.34</v>
      </c>
      <c r="U933" s="20" t="n">
        <f aca="false">MAX(0,C933-L933)</f>
        <v>335.411694196747</v>
      </c>
      <c r="V933" s="17" t="n">
        <f aca="false">U933*Q933</f>
        <v>20161.5969381665</v>
      </c>
      <c r="W933" s="19" t="n">
        <f aca="false">U933*R933</f>
        <v>110.685859084926</v>
      </c>
      <c r="X933" s="20" t="n">
        <f aca="false">MAX(0,K933-C933)</f>
        <v>0</v>
      </c>
      <c r="Y933" s="17" t="n">
        <f aca="false">F933*PARAMETER!$B$5*Q933</f>
        <v>63187.632</v>
      </c>
      <c r="Z933" s="21" t="n">
        <f aca="false">SUMIF($Y$2:$Y$3205,"&gt;="&amp;Y933)/SUM($Y$2:$Y$3205)</f>
        <v>0.998823133096318</v>
      </c>
      <c r="AA933" s="16" t="str">
        <f aca="false">IF(Z933&lt;=PARAMETER!$B$7,"A",IF(Z933&lt;=PARAMETER!$B$8,"B","C"))</f>
        <v>C</v>
      </c>
      <c r="AB933" s="22" t="n">
        <f aca="false">G933/F933</f>
        <v>1.97222222222222</v>
      </c>
      <c r="AC933" s="16" t="str">
        <f aca="false">IF(AB933&lt;=PARAMETER!$B$9,"X",IF(AB933&lt;=PARAMETER!$B$10,"Y","Z"))</f>
        <v>Z</v>
      </c>
      <c r="AD933" s="16" t="str">
        <f aca="false">AA933&amp;AC933</f>
        <v>CZ</v>
      </c>
      <c r="AE933" s="22" t="n">
        <f aca="false">DATA!I933</f>
        <v>0.84</v>
      </c>
      <c r="AF933" s="18" t="n">
        <f aca="false">DATA!L933</f>
        <v>147</v>
      </c>
      <c r="AG933" s="16" t="str">
        <f aca="false">DATA!K933</f>
        <v>B</v>
      </c>
      <c r="AH933" s="18" t="n">
        <f aca="false">IF(AE933&gt;=PARAMETER!$B$12,1,0)</f>
        <v>1</v>
      </c>
      <c r="AI933" s="18" t="n">
        <f aca="false">IF(AF933&gt;=PARAMETER!$B$13,1,0)</f>
        <v>1</v>
      </c>
      <c r="AJ933" s="18" t="n">
        <f aca="false">IF(AND(AH933=1,AI933=1),1,0)</f>
        <v>1</v>
      </c>
    </row>
    <row r="934" customFormat="false" ht="15" hidden="false" customHeight="false" outlineLevel="0" collapsed="false">
      <c r="A934" s="16" t="str">
        <f aca="false">DATA!A934</f>
        <v>ITM10932</v>
      </c>
      <c r="B934" s="16" t="str">
        <f aca="false">DATA!B934</f>
        <v>Apparel</v>
      </c>
      <c r="C934" s="17" t="n">
        <f aca="false">DATA!C934</f>
        <v>469</v>
      </c>
      <c r="D934" s="17" t="n">
        <f aca="false">DATA!D934</f>
        <v>83</v>
      </c>
      <c r="E934" s="18" t="n">
        <f aca="false">DATA!F934</f>
        <v>7</v>
      </c>
      <c r="F934" s="19" t="n">
        <f aca="false">DATA!G934</f>
        <v>14.48</v>
      </c>
      <c r="G934" s="19" t="n">
        <f aca="false">DATA!H934</f>
        <v>1.29</v>
      </c>
      <c r="H934" s="18" t="n">
        <f aca="false">DATA!E934</f>
        <v>6</v>
      </c>
      <c r="I934" s="20" t="n">
        <f aca="false">F934*E934</f>
        <v>101.36</v>
      </c>
      <c r="J934" s="20" t="n">
        <f aca="false">PARAMETER!$B$4*G934*SQRT(E934)</f>
        <v>5.6139169956209</v>
      </c>
      <c r="K934" s="20" t="n">
        <f aca="false">I934+J934</f>
        <v>106.973916995621</v>
      </c>
      <c r="L934" s="20" t="n">
        <f aca="false">K934+F934*H934</f>
        <v>193.853916995621</v>
      </c>
      <c r="M934" s="16" t="str">
        <f aca="false">IF(C934&lt;=K934,"REORDER",IF(C934&gt;L934,"OVERSTOCK","OK"))</f>
        <v>OVERSTOCK</v>
      </c>
      <c r="N934" s="16" t="str">
        <f aca="false">IF(C934&lt;=D934,"REORDER","OK")</f>
        <v>OK</v>
      </c>
      <c r="O934" s="18" t="n">
        <f aca="false">IF(D934&lt;I934,1,0)</f>
        <v>1</v>
      </c>
      <c r="P934" s="20" t="n">
        <f aca="false">C934/F934</f>
        <v>32.3895027624309</v>
      </c>
      <c r="Q934" s="19" t="n">
        <f aca="false">DATA!N934</f>
        <v>175.36</v>
      </c>
      <c r="R934" s="19" t="n">
        <f aca="false">DATA!O934</f>
        <v>1.8</v>
      </c>
      <c r="S934" s="17" t="n">
        <f aca="false">C934*Q934</f>
        <v>82243.84</v>
      </c>
      <c r="T934" s="19" t="n">
        <f aca="false">C934*R934</f>
        <v>844.2</v>
      </c>
      <c r="U934" s="20" t="n">
        <f aca="false">MAX(0,C934-L934)</f>
        <v>275.146083004379</v>
      </c>
      <c r="V934" s="17" t="n">
        <f aca="false">U934*Q934</f>
        <v>48249.6171156479</v>
      </c>
      <c r="W934" s="19" t="n">
        <f aca="false">U934*R934</f>
        <v>495.262949407882</v>
      </c>
      <c r="X934" s="20" t="n">
        <f aca="false">MAX(0,K934-C934)</f>
        <v>0</v>
      </c>
      <c r="Y934" s="17" t="n">
        <f aca="false">F934*PARAMETER!$B$5*Q934</f>
        <v>926812.672</v>
      </c>
      <c r="Z934" s="21" t="n">
        <f aca="false">SUMIF($Y$2:$Y$3205,"&gt;="&amp;Y934)/SUM($Y$2:$Y$3205)</f>
        <v>0.767358263583207</v>
      </c>
      <c r="AA934" s="16" t="str">
        <f aca="false">IF(Z934&lt;=PARAMETER!$B$7,"A",IF(Z934&lt;=PARAMETER!$B$8,"B","C"))</f>
        <v>A</v>
      </c>
      <c r="AB934" s="22" t="n">
        <f aca="false">G934/F934</f>
        <v>0.0890883977900552</v>
      </c>
      <c r="AC934" s="16" t="str">
        <f aca="false">IF(AB934&lt;=PARAMETER!$B$9,"X",IF(AB934&lt;=PARAMETER!$B$10,"Y","Z"))</f>
        <v>X</v>
      </c>
      <c r="AD934" s="16" t="str">
        <f aca="false">AA934&amp;AC934</f>
        <v>AX</v>
      </c>
      <c r="AE934" s="22" t="n">
        <f aca="false">DATA!I934</f>
        <v>0.32</v>
      </c>
      <c r="AF934" s="18" t="n">
        <f aca="false">DATA!L934</f>
        <v>51</v>
      </c>
      <c r="AG934" s="16" t="str">
        <f aca="false">DATA!K934</f>
        <v>B</v>
      </c>
      <c r="AH934" s="18" t="n">
        <f aca="false">IF(AE934&gt;=PARAMETER!$B$12,1,0)</f>
        <v>0</v>
      </c>
      <c r="AI934" s="18" t="n">
        <f aca="false">IF(AF934&gt;=PARAMETER!$B$13,1,0)</f>
        <v>0</v>
      </c>
      <c r="AJ934" s="18" t="n">
        <f aca="false">IF(AND(AH934=1,AI934=1),1,0)</f>
        <v>0</v>
      </c>
    </row>
    <row r="935" customFormat="false" ht="15" hidden="false" customHeight="false" outlineLevel="0" collapsed="false">
      <c r="A935" s="16" t="str">
        <f aca="false">DATA!A935</f>
        <v>ITM10933</v>
      </c>
      <c r="B935" s="16" t="str">
        <f aca="false">DATA!B935</f>
        <v>Groceries</v>
      </c>
      <c r="C935" s="17" t="n">
        <f aca="false">DATA!C935</f>
        <v>497</v>
      </c>
      <c r="D935" s="17" t="n">
        <f aca="false">DATA!D935</f>
        <v>34</v>
      </c>
      <c r="E935" s="18" t="n">
        <f aca="false">DATA!F935</f>
        <v>4</v>
      </c>
      <c r="F935" s="19" t="n">
        <f aca="false">DATA!G935</f>
        <v>41.91</v>
      </c>
      <c r="G935" s="19" t="n">
        <f aca="false">DATA!H935</f>
        <v>8.36</v>
      </c>
      <c r="H935" s="18" t="n">
        <f aca="false">DATA!E935</f>
        <v>5</v>
      </c>
      <c r="I935" s="20" t="n">
        <f aca="false">F935*E935</f>
        <v>167.64</v>
      </c>
      <c r="J935" s="20" t="n">
        <f aca="false">PARAMETER!$B$4*G935*SQRT(E935)</f>
        <v>27.5019526426286</v>
      </c>
      <c r="K935" s="20" t="n">
        <f aca="false">I935+J935</f>
        <v>195.141952642629</v>
      </c>
      <c r="L935" s="20" t="n">
        <f aca="false">K935+F935*H935</f>
        <v>404.691952642629</v>
      </c>
      <c r="M935" s="16" t="str">
        <f aca="false">IF(C935&lt;=K935,"REORDER",IF(C935&gt;L935,"OVERSTOCK","OK"))</f>
        <v>OVERSTOCK</v>
      </c>
      <c r="N935" s="16" t="str">
        <f aca="false">IF(C935&lt;=D935,"REORDER","OK")</f>
        <v>OK</v>
      </c>
      <c r="O935" s="18" t="n">
        <f aca="false">IF(D935&lt;I935,1,0)</f>
        <v>1</v>
      </c>
      <c r="P935" s="20" t="n">
        <f aca="false">C935/F935</f>
        <v>11.8587449296111</v>
      </c>
      <c r="Q935" s="19" t="n">
        <f aca="false">DATA!N935</f>
        <v>178.88</v>
      </c>
      <c r="R935" s="19" t="n">
        <f aca="false">DATA!O935</f>
        <v>1.66</v>
      </c>
      <c r="S935" s="17" t="n">
        <f aca="false">C935*Q935</f>
        <v>88903.36</v>
      </c>
      <c r="T935" s="19" t="n">
        <f aca="false">C935*R935</f>
        <v>825.02</v>
      </c>
      <c r="U935" s="20" t="n">
        <f aca="false">MAX(0,C935-L935)</f>
        <v>92.3080473573714</v>
      </c>
      <c r="V935" s="17" t="n">
        <f aca="false">U935*Q935</f>
        <v>16512.0635112866</v>
      </c>
      <c r="W935" s="19" t="n">
        <f aca="false">U935*R935</f>
        <v>153.231358613237</v>
      </c>
      <c r="X935" s="20" t="n">
        <f aca="false">MAX(0,K935-C935)</f>
        <v>0</v>
      </c>
      <c r="Y935" s="17" t="n">
        <f aca="false">F935*PARAMETER!$B$5*Q935</f>
        <v>2736354.192</v>
      </c>
      <c r="Z935" s="21" t="n">
        <f aca="false">SUMIF($Y$2:$Y$3205,"&gt;="&amp;Y935)/SUM($Y$2:$Y$3205)</f>
        <v>0.120979734229001</v>
      </c>
      <c r="AA935" s="16" t="str">
        <f aca="false">IF(Z935&lt;=PARAMETER!$B$7,"A",IF(Z935&lt;=PARAMETER!$B$8,"B","C"))</f>
        <v>A</v>
      </c>
      <c r="AB935" s="22" t="n">
        <f aca="false">G935/F935</f>
        <v>0.199475065616798</v>
      </c>
      <c r="AC935" s="16" t="str">
        <f aca="false">IF(AB935&lt;=PARAMETER!$B$9,"X",IF(AB935&lt;=PARAMETER!$B$10,"Y","Z"))</f>
        <v>X</v>
      </c>
      <c r="AD935" s="16" t="str">
        <f aca="false">AA935&amp;AC935</f>
        <v>AX</v>
      </c>
      <c r="AE935" s="22" t="n">
        <f aca="false">DATA!I935</f>
        <v>0.94</v>
      </c>
      <c r="AF935" s="18" t="n">
        <f aca="false">DATA!L935</f>
        <v>178</v>
      </c>
      <c r="AG935" s="16" t="str">
        <f aca="false">DATA!K935</f>
        <v>A</v>
      </c>
      <c r="AH935" s="18" t="n">
        <f aca="false">IF(AE935&gt;=PARAMETER!$B$12,1,0)</f>
        <v>1</v>
      </c>
      <c r="AI935" s="18" t="n">
        <f aca="false">IF(AF935&gt;=PARAMETER!$B$13,1,0)</f>
        <v>1</v>
      </c>
      <c r="AJ935" s="18" t="n">
        <f aca="false">IF(AND(AH935=1,AI935=1),1,0)</f>
        <v>1</v>
      </c>
    </row>
    <row r="936" customFormat="false" ht="15" hidden="false" customHeight="false" outlineLevel="0" collapsed="false">
      <c r="A936" s="16" t="str">
        <f aca="false">DATA!A936</f>
        <v>ITM10934</v>
      </c>
      <c r="B936" s="16" t="str">
        <f aca="false">DATA!B936</f>
        <v>Automotive</v>
      </c>
      <c r="C936" s="17" t="n">
        <f aca="false">DATA!C936</f>
        <v>66</v>
      </c>
      <c r="D936" s="17" t="n">
        <f aca="false">DATA!D936</f>
        <v>57</v>
      </c>
      <c r="E936" s="18" t="n">
        <f aca="false">DATA!F936</f>
        <v>9</v>
      </c>
      <c r="F936" s="19" t="n">
        <f aca="false">DATA!G936</f>
        <v>15.4</v>
      </c>
      <c r="G936" s="19" t="n">
        <f aca="false">DATA!H936</f>
        <v>6.5</v>
      </c>
      <c r="H936" s="18" t="n">
        <f aca="false">DATA!E936</f>
        <v>3</v>
      </c>
      <c r="I936" s="20" t="n">
        <f aca="false">F936*E936</f>
        <v>138.6</v>
      </c>
      <c r="J936" s="20" t="n">
        <f aca="false">PARAMETER!$B$4*G936*SQRT(E936)</f>
        <v>32.0746457255537</v>
      </c>
      <c r="K936" s="20" t="n">
        <f aca="false">I936+J936</f>
        <v>170.674645725554</v>
      </c>
      <c r="L936" s="20" t="n">
        <f aca="false">K936+F936*H936</f>
        <v>216.874645725554</v>
      </c>
      <c r="M936" s="16" t="str">
        <f aca="false">IF(C936&lt;=K936,"REORDER",IF(C936&gt;L936,"OVERSTOCK","OK"))</f>
        <v>REORDER</v>
      </c>
      <c r="N936" s="16" t="str">
        <f aca="false">IF(C936&lt;=D936,"REORDER","OK")</f>
        <v>OK</v>
      </c>
      <c r="O936" s="18" t="n">
        <f aca="false">IF(D936&lt;I936,1,0)</f>
        <v>1</v>
      </c>
      <c r="P936" s="20" t="n">
        <f aca="false">C936/F936</f>
        <v>4.28571428571429</v>
      </c>
      <c r="Q936" s="19" t="n">
        <f aca="false">DATA!N936</f>
        <v>79.78</v>
      </c>
      <c r="R936" s="19" t="n">
        <f aca="false">DATA!O936</f>
        <v>0.99</v>
      </c>
      <c r="S936" s="17" t="n">
        <f aca="false">C936*Q936</f>
        <v>5265.48</v>
      </c>
      <c r="T936" s="19" t="n">
        <f aca="false">C936*R936</f>
        <v>65.34</v>
      </c>
      <c r="U936" s="20" t="n">
        <f aca="false">MAX(0,C936-L936)</f>
        <v>0</v>
      </c>
      <c r="V936" s="17" t="n">
        <f aca="false">U936*Q936</f>
        <v>0</v>
      </c>
      <c r="W936" s="19" t="n">
        <f aca="false">U936*R936</f>
        <v>0</v>
      </c>
      <c r="X936" s="20" t="n">
        <f aca="false">MAX(0,K936-C936)</f>
        <v>104.674645725554</v>
      </c>
      <c r="Y936" s="17" t="n">
        <f aca="false">F936*PARAMETER!$B$5*Q936</f>
        <v>448443.38</v>
      </c>
      <c r="Z936" s="21" t="n">
        <f aca="false">SUMIF($Y$2:$Y$3205,"&gt;="&amp;Y936)/SUM($Y$2:$Y$3205)</f>
        <v>0.920785081762266</v>
      </c>
      <c r="AA936" s="16" t="str">
        <f aca="false">IF(Z936&lt;=PARAMETER!$B$7,"A",IF(Z936&lt;=PARAMETER!$B$8,"B","C"))</f>
        <v>B</v>
      </c>
      <c r="AB936" s="22" t="n">
        <f aca="false">G936/F936</f>
        <v>0.422077922077922</v>
      </c>
      <c r="AC936" s="16" t="str">
        <f aca="false">IF(AB936&lt;=PARAMETER!$B$9,"X",IF(AB936&lt;=PARAMETER!$B$10,"Y","Z"))</f>
        <v>Y</v>
      </c>
      <c r="AD936" s="16" t="str">
        <f aca="false">AA936&amp;AC936</f>
        <v>BY</v>
      </c>
      <c r="AE936" s="22" t="n">
        <f aca="false">DATA!I936</f>
        <v>0.93</v>
      </c>
      <c r="AF936" s="18" t="n">
        <f aca="false">DATA!L936</f>
        <v>130</v>
      </c>
      <c r="AG936" s="16" t="str">
        <f aca="false">DATA!K936</f>
        <v>D</v>
      </c>
      <c r="AH936" s="18" t="n">
        <f aca="false">IF(AE936&gt;=PARAMETER!$B$12,1,0)</f>
        <v>1</v>
      </c>
      <c r="AI936" s="18" t="n">
        <f aca="false">IF(AF936&gt;=PARAMETER!$B$13,1,0)</f>
        <v>1</v>
      </c>
      <c r="AJ936" s="18" t="n">
        <f aca="false">IF(AND(AH936=1,AI936=1),1,0)</f>
        <v>1</v>
      </c>
    </row>
    <row r="937" customFormat="false" ht="15" hidden="false" customHeight="false" outlineLevel="0" collapsed="false">
      <c r="A937" s="16" t="str">
        <f aca="false">DATA!A937</f>
        <v>ITM10935</v>
      </c>
      <c r="B937" s="16" t="str">
        <f aca="false">DATA!B937</f>
        <v>Electronics</v>
      </c>
      <c r="C937" s="17" t="n">
        <f aca="false">DATA!C937</f>
        <v>186</v>
      </c>
      <c r="D937" s="17" t="n">
        <f aca="false">DATA!D937</f>
        <v>52</v>
      </c>
      <c r="E937" s="18" t="n">
        <f aca="false">DATA!F937</f>
        <v>8</v>
      </c>
      <c r="F937" s="19" t="n">
        <f aca="false">DATA!G937</f>
        <v>3.79</v>
      </c>
      <c r="G937" s="19" t="n">
        <f aca="false">DATA!H937</f>
        <v>5.79</v>
      </c>
      <c r="H937" s="18" t="n">
        <f aca="false">DATA!E937</f>
        <v>14</v>
      </c>
      <c r="I937" s="20" t="n">
        <f aca="false">F937*E937</f>
        <v>30.32</v>
      </c>
      <c r="J937" s="20" t="n">
        <f aca="false">PARAMETER!$B$4*G937*SQRT(E937)</f>
        <v>26.9370984791518</v>
      </c>
      <c r="K937" s="20" t="n">
        <f aca="false">I937+J937</f>
        <v>57.2570984791518</v>
      </c>
      <c r="L937" s="20" t="n">
        <f aca="false">K937+F937*H937</f>
        <v>110.317098479152</v>
      </c>
      <c r="M937" s="16" t="str">
        <f aca="false">IF(C937&lt;=K937,"REORDER",IF(C937&gt;L937,"OVERSTOCK","OK"))</f>
        <v>OVERSTOCK</v>
      </c>
      <c r="N937" s="16" t="str">
        <f aca="false">IF(C937&lt;=D937,"REORDER","OK")</f>
        <v>OK</v>
      </c>
      <c r="O937" s="18" t="n">
        <f aca="false">IF(D937&lt;I937,1,0)</f>
        <v>0</v>
      </c>
      <c r="P937" s="20" t="n">
        <f aca="false">C937/F937</f>
        <v>49.0765171503958</v>
      </c>
      <c r="Q937" s="19" t="n">
        <f aca="false">DATA!N937</f>
        <v>44.77</v>
      </c>
      <c r="R937" s="19" t="n">
        <f aca="false">DATA!O937</f>
        <v>0.35</v>
      </c>
      <c r="S937" s="17" t="n">
        <f aca="false">C937*Q937</f>
        <v>8327.22</v>
      </c>
      <c r="T937" s="19" t="n">
        <f aca="false">C937*R937</f>
        <v>65.1</v>
      </c>
      <c r="U937" s="20" t="n">
        <f aca="false">MAX(0,C937-L937)</f>
        <v>75.6829015208483</v>
      </c>
      <c r="V937" s="17" t="n">
        <f aca="false">U937*Q937</f>
        <v>3388.32350108838</v>
      </c>
      <c r="W937" s="19" t="n">
        <f aca="false">U937*R937</f>
        <v>26.4890155322969</v>
      </c>
      <c r="X937" s="20" t="n">
        <f aca="false">MAX(0,K937-C937)</f>
        <v>0</v>
      </c>
      <c r="Y937" s="17" t="n">
        <f aca="false">F937*PARAMETER!$B$5*Q937</f>
        <v>61932.5795</v>
      </c>
      <c r="Z937" s="21" t="n">
        <f aca="false">SUMIF($Y$2:$Y$3205,"&gt;="&amp;Y937)/SUM($Y$2:$Y$3205)</f>
        <v>0.99892281115321</v>
      </c>
      <c r="AA937" s="16" t="str">
        <f aca="false">IF(Z937&lt;=PARAMETER!$B$7,"A",IF(Z937&lt;=PARAMETER!$B$8,"B","C"))</f>
        <v>C</v>
      </c>
      <c r="AB937" s="22" t="n">
        <f aca="false">G937/F937</f>
        <v>1.52770448548813</v>
      </c>
      <c r="AC937" s="16" t="str">
        <f aca="false">IF(AB937&lt;=PARAMETER!$B$9,"X",IF(AB937&lt;=PARAMETER!$B$10,"Y","Z"))</f>
        <v>Z</v>
      </c>
      <c r="AD937" s="16" t="str">
        <f aca="false">AA937&amp;AC937</f>
        <v>CZ</v>
      </c>
      <c r="AE937" s="22" t="n">
        <f aca="false">DATA!I937</f>
        <v>0.28</v>
      </c>
      <c r="AF937" s="18" t="n">
        <f aca="false">DATA!L937</f>
        <v>140</v>
      </c>
      <c r="AG937" s="16" t="str">
        <f aca="false">DATA!K937</f>
        <v>B</v>
      </c>
      <c r="AH937" s="18" t="n">
        <f aca="false">IF(AE937&gt;=PARAMETER!$B$12,1,0)</f>
        <v>0</v>
      </c>
      <c r="AI937" s="18" t="n">
        <f aca="false">IF(AF937&gt;=PARAMETER!$B$13,1,0)</f>
        <v>1</v>
      </c>
      <c r="AJ937" s="18" t="n">
        <f aca="false">IF(AND(AH937=1,AI937=1),1,0)</f>
        <v>0</v>
      </c>
    </row>
    <row r="938" customFormat="false" ht="15" hidden="false" customHeight="false" outlineLevel="0" collapsed="false">
      <c r="A938" s="16" t="str">
        <f aca="false">DATA!A938</f>
        <v>ITM10936</v>
      </c>
      <c r="B938" s="16" t="str">
        <f aca="false">DATA!B938</f>
        <v>Electronics</v>
      </c>
      <c r="C938" s="17" t="n">
        <f aca="false">DATA!C938</f>
        <v>471</v>
      </c>
      <c r="D938" s="17" t="n">
        <f aca="false">DATA!D938</f>
        <v>47</v>
      </c>
      <c r="E938" s="18" t="n">
        <f aca="false">DATA!F938</f>
        <v>7</v>
      </c>
      <c r="F938" s="19" t="n">
        <f aca="false">DATA!G938</f>
        <v>3.57</v>
      </c>
      <c r="G938" s="19" t="n">
        <f aca="false">DATA!H938</f>
        <v>1.77</v>
      </c>
      <c r="H938" s="18" t="n">
        <f aca="false">DATA!E938</f>
        <v>7</v>
      </c>
      <c r="I938" s="20" t="n">
        <f aca="false">F938*E938</f>
        <v>24.99</v>
      </c>
      <c r="J938" s="20" t="n">
        <f aca="false">PARAMETER!$B$4*G938*SQRT(E938)</f>
        <v>7.70281634282868</v>
      </c>
      <c r="K938" s="20" t="n">
        <f aca="false">I938+J938</f>
        <v>32.6928163428287</v>
      </c>
      <c r="L938" s="20" t="n">
        <f aca="false">K938+F938*H938</f>
        <v>57.6828163428287</v>
      </c>
      <c r="M938" s="16" t="str">
        <f aca="false">IF(C938&lt;=K938,"REORDER",IF(C938&gt;L938,"OVERSTOCK","OK"))</f>
        <v>OVERSTOCK</v>
      </c>
      <c r="N938" s="16" t="str">
        <f aca="false">IF(C938&lt;=D938,"REORDER","OK")</f>
        <v>OK</v>
      </c>
      <c r="O938" s="18" t="n">
        <f aca="false">IF(D938&lt;I938,1,0)</f>
        <v>0</v>
      </c>
      <c r="P938" s="20" t="n">
        <f aca="false">C938/F938</f>
        <v>131.932773109244</v>
      </c>
      <c r="Q938" s="19" t="n">
        <f aca="false">DATA!N938</f>
        <v>176.19</v>
      </c>
      <c r="R938" s="19" t="n">
        <f aca="false">DATA!O938</f>
        <v>1.81</v>
      </c>
      <c r="S938" s="17" t="n">
        <f aca="false">C938*Q938</f>
        <v>82985.49</v>
      </c>
      <c r="T938" s="19" t="n">
        <f aca="false">C938*R938</f>
        <v>852.51</v>
      </c>
      <c r="U938" s="20" t="n">
        <f aca="false">MAX(0,C938-L938)</f>
        <v>413.317183657171</v>
      </c>
      <c r="V938" s="17" t="n">
        <f aca="false">U938*Q938</f>
        <v>72822.354588557</v>
      </c>
      <c r="W938" s="19" t="n">
        <f aca="false">U938*R938</f>
        <v>748.10410241948</v>
      </c>
      <c r="X938" s="20" t="n">
        <f aca="false">MAX(0,K938-C938)</f>
        <v>0</v>
      </c>
      <c r="Y938" s="17" t="n">
        <f aca="false">F938*PARAMETER!$B$5*Q938</f>
        <v>229584.3795</v>
      </c>
      <c r="Z938" s="21" t="n">
        <f aca="false">SUMIF($Y$2:$Y$3205,"&gt;="&amp;Y938)/SUM($Y$2:$Y$3205)</f>
        <v>0.977159955689606</v>
      </c>
      <c r="AA938" s="16" t="str">
        <f aca="false">IF(Z938&lt;=PARAMETER!$B$7,"A",IF(Z938&lt;=PARAMETER!$B$8,"B","C"))</f>
        <v>C</v>
      </c>
      <c r="AB938" s="22" t="n">
        <f aca="false">G938/F938</f>
        <v>0.495798319327731</v>
      </c>
      <c r="AC938" s="16" t="str">
        <f aca="false">IF(AB938&lt;=PARAMETER!$B$9,"X",IF(AB938&lt;=PARAMETER!$B$10,"Y","Z"))</f>
        <v>Y</v>
      </c>
      <c r="AD938" s="16" t="str">
        <f aca="false">AA938&amp;AC938</f>
        <v>CY</v>
      </c>
      <c r="AE938" s="22" t="n">
        <f aca="false">DATA!I938</f>
        <v>0.34</v>
      </c>
      <c r="AF938" s="18" t="n">
        <f aca="false">DATA!L938</f>
        <v>25</v>
      </c>
      <c r="AG938" s="16" t="str">
        <f aca="false">DATA!K938</f>
        <v>D</v>
      </c>
      <c r="AH938" s="18" t="n">
        <f aca="false">IF(AE938&gt;=PARAMETER!$B$12,1,0)</f>
        <v>0</v>
      </c>
      <c r="AI938" s="18" t="n">
        <f aca="false">IF(AF938&gt;=PARAMETER!$B$13,1,0)</f>
        <v>0</v>
      </c>
      <c r="AJ938" s="18" t="n">
        <f aca="false">IF(AND(AH938=1,AI938=1),1,0)</f>
        <v>0</v>
      </c>
    </row>
    <row r="939" customFormat="false" ht="15" hidden="false" customHeight="false" outlineLevel="0" collapsed="false">
      <c r="A939" s="16" t="str">
        <f aca="false">DATA!A939</f>
        <v>ITM10937</v>
      </c>
      <c r="B939" s="16" t="str">
        <f aca="false">DATA!B939</f>
        <v>Electronics</v>
      </c>
      <c r="C939" s="17" t="n">
        <f aca="false">DATA!C939</f>
        <v>308</v>
      </c>
      <c r="D939" s="17" t="n">
        <f aca="false">DATA!D939</f>
        <v>50</v>
      </c>
      <c r="E939" s="18" t="n">
        <f aca="false">DATA!F939</f>
        <v>2</v>
      </c>
      <c r="F939" s="19" t="n">
        <f aca="false">DATA!G939</f>
        <v>21.94</v>
      </c>
      <c r="G939" s="19" t="n">
        <f aca="false">DATA!H939</f>
        <v>3.23</v>
      </c>
      <c r="H939" s="18" t="n">
        <f aca="false">DATA!E939</f>
        <v>8</v>
      </c>
      <c r="I939" s="20" t="n">
        <f aca="false">F939*E939</f>
        <v>43.88</v>
      </c>
      <c r="J939" s="20" t="n">
        <f aca="false">PARAMETER!$B$4*G939*SQRT(E939)</f>
        <v>7.51354301275131</v>
      </c>
      <c r="K939" s="20" t="n">
        <f aca="false">I939+J939</f>
        <v>51.3935430127513</v>
      </c>
      <c r="L939" s="20" t="n">
        <f aca="false">K939+F939*H939</f>
        <v>226.913543012751</v>
      </c>
      <c r="M939" s="16" t="str">
        <f aca="false">IF(C939&lt;=K939,"REORDER",IF(C939&gt;L939,"OVERSTOCK","OK"))</f>
        <v>OVERSTOCK</v>
      </c>
      <c r="N939" s="16" t="str">
        <f aca="false">IF(C939&lt;=D939,"REORDER","OK")</f>
        <v>OK</v>
      </c>
      <c r="O939" s="18" t="n">
        <f aca="false">IF(D939&lt;I939,1,0)</f>
        <v>0</v>
      </c>
      <c r="P939" s="20" t="n">
        <f aca="false">C939/F939</f>
        <v>14.0382862351869</v>
      </c>
      <c r="Q939" s="19" t="n">
        <f aca="false">DATA!N939</f>
        <v>178.17</v>
      </c>
      <c r="R939" s="19" t="n">
        <f aca="false">DATA!O939</f>
        <v>0.54</v>
      </c>
      <c r="S939" s="17" t="n">
        <f aca="false">C939*Q939</f>
        <v>54876.36</v>
      </c>
      <c r="T939" s="19" t="n">
        <f aca="false">C939*R939</f>
        <v>166.32</v>
      </c>
      <c r="U939" s="20" t="n">
        <f aca="false">MAX(0,C939-L939)</f>
        <v>81.0864569872487</v>
      </c>
      <c r="V939" s="17" t="n">
        <f aca="false">U939*Q939</f>
        <v>14447.1740414181</v>
      </c>
      <c r="W939" s="19" t="n">
        <f aca="false">U939*R939</f>
        <v>43.7866867731143</v>
      </c>
      <c r="X939" s="20" t="n">
        <f aca="false">MAX(0,K939-C939)</f>
        <v>0</v>
      </c>
      <c r="Y939" s="17" t="n">
        <f aca="false">F939*PARAMETER!$B$5*Q939</f>
        <v>1426803.177</v>
      </c>
      <c r="Z939" s="21" t="n">
        <f aca="false">SUMIF($Y$2:$Y$3205,"&gt;="&amp;Y939)/SUM($Y$2:$Y$3205)</f>
        <v>0.558375885270114</v>
      </c>
      <c r="AA939" s="16" t="str">
        <f aca="false">IF(Z939&lt;=PARAMETER!$B$7,"A",IF(Z939&lt;=PARAMETER!$B$8,"B","C"))</f>
        <v>A</v>
      </c>
      <c r="AB939" s="22" t="n">
        <f aca="false">G939/F939</f>
        <v>0.14721969006381</v>
      </c>
      <c r="AC939" s="16" t="str">
        <f aca="false">IF(AB939&lt;=PARAMETER!$B$9,"X",IF(AB939&lt;=PARAMETER!$B$10,"Y","Z"))</f>
        <v>X</v>
      </c>
      <c r="AD939" s="16" t="str">
        <f aca="false">AA939&amp;AC939</f>
        <v>AX</v>
      </c>
      <c r="AE939" s="22" t="n">
        <f aca="false">DATA!I939</f>
        <v>0.73</v>
      </c>
      <c r="AF939" s="18" t="n">
        <f aca="false">DATA!L939</f>
        <v>53</v>
      </c>
      <c r="AG939" s="16" t="str">
        <f aca="false">DATA!K939</f>
        <v>C</v>
      </c>
      <c r="AH939" s="18" t="n">
        <f aca="false">IF(AE939&gt;=PARAMETER!$B$12,1,0)</f>
        <v>0</v>
      </c>
      <c r="AI939" s="18" t="n">
        <f aca="false">IF(AF939&gt;=PARAMETER!$B$13,1,0)</f>
        <v>0</v>
      </c>
      <c r="AJ939" s="18" t="n">
        <f aca="false">IF(AND(AH939=1,AI939=1),1,0)</f>
        <v>0</v>
      </c>
    </row>
    <row r="940" customFormat="false" ht="15" hidden="false" customHeight="false" outlineLevel="0" collapsed="false">
      <c r="A940" s="16" t="str">
        <f aca="false">DATA!A940</f>
        <v>ITM10938</v>
      </c>
      <c r="B940" s="16" t="str">
        <f aca="false">DATA!B940</f>
        <v>Electronics</v>
      </c>
      <c r="C940" s="17" t="n">
        <f aca="false">DATA!C940</f>
        <v>160</v>
      </c>
      <c r="D940" s="17" t="n">
        <f aca="false">DATA!D940</f>
        <v>54</v>
      </c>
      <c r="E940" s="18" t="n">
        <f aca="false">DATA!F940</f>
        <v>6</v>
      </c>
      <c r="F940" s="19" t="n">
        <f aca="false">DATA!G940</f>
        <v>46.66</v>
      </c>
      <c r="G940" s="19" t="n">
        <f aca="false">DATA!H940</f>
        <v>5.18</v>
      </c>
      <c r="H940" s="18" t="n">
        <f aca="false">DATA!E940</f>
        <v>4</v>
      </c>
      <c r="I940" s="20" t="n">
        <f aca="false">F940*E940</f>
        <v>279.96</v>
      </c>
      <c r="J940" s="20" t="n">
        <f aca="false">PARAMETER!$B$4*G940*SQRT(E940)</f>
        <v>20.8704898137542</v>
      </c>
      <c r="K940" s="20" t="n">
        <f aca="false">I940+J940</f>
        <v>300.830489813754</v>
      </c>
      <c r="L940" s="20" t="n">
        <f aca="false">K940+F940*H940</f>
        <v>487.470489813754</v>
      </c>
      <c r="M940" s="16" t="str">
        <f aca="false">IF(C940&lt;=K940,"REORDER",IF(C940&gt;L940,"OVERSTOCK","OK"))</f>
        <v>REORDER</v>
      </c>
      <c r="N940" s="16" t="str">
        <f aca="false">IF(C940&lt;=D940,"REORDER","OK")</f>
        <v>OK</v>
      </c>
      <c r="O940" s="18" t="n">
        <f aca="false">IF(D940&lt;I940,1,0)</f>
        <v>1</v>
      </c>
      <c r="P940" s="20" t="n">
        <f aca="false">C940/F940</f>
        <v>3.42906129447064</v>
      </c>
      <c r="Q940" s="19" t="n">
        <f aca="false">DATA!N940</f>
        <v>29.17</v>
      </c>
      <c r="R940" s="19" t="n">
        <f aca="false">DATA!O940</f>
        <v>0.17</v>
      </c>
      <c r="S940" s="17" t="n">
        <f aca="false">C940*Q940</f>
        <v>4667.2</v>
      </c>
      <c r="T940" s="19" t="n">
        <f aca="false">C940*R940</f>
        <v>27.2</v>
      </c>
      <c r="U940" s="20" t="n">
        <f aca="false">MAX(0,C940-L940)</f>
        <v>0</v>
      </c>
      <c r="V940" s="17" t="n">
        <f aca="false">U940*Q940</f>
        <v>0</v>
      </c>
      <c r="W940" s="19" t="n">
        <f aca="false">U940*R940</f>
        <v>0</v>
      </c>
      <c r="X940" s="20" t="n">
        <f aca="false">MAX(0,K940-C940)</f>
        <v>140.830489813754</v>
      </c>
      <c r="Y940" s="17" t="n">
        <f aca="false">F940*PARAMETER!$B$5*Q940</f>
        <v>496791.353</v>
      </c>
      <c r="Z940" s="21" t="n">
        <f aca="false">SUMIF($Y$2:$Y$3205,"&gt;="&amp;Y940)/SUM($Y$2:$Y$3205)</f>
        <v>0.906745166609811</v>
      </c>
      <c r="AA940" s="16" t="str">
        <f aca="false">IF(Z940&lt;=PARAMETER!$B$7,"A",IF(Z940&lt;=PARAMETER!$B$8,"B","C"))</f>
        <v>B</v>
      </c>
      <c r="AB940" s="22" t="n">
        <f aca="false">G940/F940</f>
        <v>0.111015859408487</v>
      </c>
      <c r="AC940" s="16" t="str">
        <f aca="false">IF(AB940&lt;=PARAMETER!$B$9,"X",IF(AB940&lt;=PARAMETER!$B$10,"Y","Z"))</f>
        <v>X</v>
      </c>
      <c r="AD940" s="16" t="str">
        <f aca="false">AA940&amp;AC940</f>
        <v>BX</v>
      </c>
      <c r="AE940" s="22" t="n">
        <f aca="false">DATA!I940</f>
        <v>0.96</v>
      </c>
      <c r="AF940" s="18" t="n">
        <f aca="false">DATA!L940</f>
        <v>167</v>
      </c>
      <c r="AG940" s="16" t="str">
        <f aca="false">DATA!K940</f>
        <v>A</v>
      </c>
      <c r="AH940" s="18" t="n">
        <f aca="false">IF(AE940&gt;=PARAMETER!$B$12,1,0)</f>
        <v>1</v>
      </c>
      <c r="AI940" s="18" t="n">
        <f aca="false">IF(AF940&gt;=PARAMETER!$B$13,1,0)</f>
        <v>1</v>
      </c>
      <c r="AJ940" s="18" t="n">
        <f aca="false">IF(AND(AH940=1,AI940=1),1,0)</f>
        <v>1</v>
      </c>
    </row>
    <row r="941" customFormat="false" ht="15" hidden="false" customHeight="false" outlineLevel="0" collapsed="false">
      <c r="A941" s="16" t="str">
        <f aca="false">DATA!A941</f>
        <v>ITM10939</v>
      </c>
      <c r="B941" s="16" t="str">
        <f aca="false">DATA!B941</f>
        <v>Electronics</v>
      </c>
      <c r="C941" s="17" t="n">
        <f aca="false">DATA!C941</f>
        <v>103</v>
      </c>
      <c r="D941" s="17" t="n">
        <f aca="false">DATA!D941</f>
        <v>97</v>
      </c>
      <c r="E941" s="18" t="n">
        <f aca="false">DATA!F941</f>
        <v>6</v>
      </c>
      <c r="F941" s="19" t="n">
        <f aca="false">DATA!G941</f>
        <v>15.01</v>
      </c>
      <c r="G941" s="19" t="n">
        <f aca="false">DATA!H941</f>
        <v>6.52</v>
      </c>
      <c r="H941" s="18" t="n">
        <f aca="false">DATA!E941</f>
        <v>5</v>
      </c>
      <c r="I941" s="20" t="n">
        <f aca="false">F941*E941</f>
        <v>90.06</v>
      </c>
      <c r="J941" s="20" t="n">
        <f aca="false">PARAMETER!$B$4*G941*SQRT(E941)</f>
        <v>26.2694196111346</v>
      </c>
      <c r="K941" s="20" t="n">
        <f aca="false">I941+J941</f>
        <v>116.329419611135</v>
      </c>
      <c r="L941" s="20" t="n">
        <f aca="false">K941+F941*H941</f>
        <v>191.379419611135</v>
      </c>
      <c r="M941" s="16" t="str">
        <f aca="false">IF(C941&lt;=K941,"REORDER",IF(C941&gt;L941,"OVERSTOCK","OK"))</f>
        <v>REORDER</v>
      </c>
      <c r="N941" s="16" t="str">
        <f aca="false">IF(C941&lt;=D941,"REORDER","OK")</f>
        <v>OK</v>
      </c>
      <c r="O941" s="18" t="n">
        <f aca="false">IF(D941&lt;I941,1,0)</f>
        <v>0</v>
      </c>
      <c r="P941" s="20" t="n">
        <f aca="false">C941/F941</f>
        <v>6.86209193870753</v>
      </c>
      <c r="Q941" s="19" t="n">
        <f aca="false">DATA!N941</f>
        <v>193.73</v>
      </c>
      <c r="R941" s="19" t="n">
        <f aca="false">DATA!O941</f>
        <v>1.86</v>
      </c>
      <c r="S941" s="17" t="n">
        <f aca="false">C941*Q941</f>
        <v>19954.19</v>
      </c>
      <c r="T941" s="19" t="n">
        <f aca="false">C941*R941</f>
        <v>191.58</v>
      </c>
      <c r="U941" s="20" t="n">
        <f aca="false">MAX(0,C941-L941)</f>
        <v>0</v>
      </c>
      <c r="V941" s="17" t="n">
        <f aca="false">U941*Q941</f>
        <v>0</v>
      </c>
      <c r="W941" s="19" t="n">
        <f aca="false">U941*R941</f>
        <v>0</v>
      </c>
      <c r="X941" s="20" t="n">
        <f aca="false">MAX(0,K941-C941)</f>
        <v>13.3294196111346</v>
      </c>
      <c r="Y941" s="17" t="n">
        <f aca="false">F941*PARAMETER!$B$5*Q941</f>
        <v>1061378.8645</v>
      </c>
      <c r="Z941" s="21" t="n">
        <f aca="false">SUMIF($Y$2:$Y$3205,"&gt;="&amp;Y941)/SUM($Y$2:$Y$3205)</f>
        <v>0.702773409082714</v>
      </c>
      <c r="AA941" s="16" t="str">
        <f aca="false">IF(Z941&lt;=PARAMETER!$B$7,"A",IF(Z941&lt;=PARAMETER!$B$8,"B","C"))</f>
        <v>A</v>
      </c>
      <c r="AB941" s="22" t="n">
        <f aca="false">G941/F941</f>
        <v>0.43437708194537</v>
      </c>
      <c r="AC941" s="16" t="str">
        <f aca="false">IF(AB941&lt;=PARAMETER!$B$9,"X",IF(AB941&lt;=PARAMETER!$B$10,"Y","Z"))</f>
        <v>Y</v>
      </c>
      <c r="AD941" s="16" t="str">
        <f aca="false">AA941&amp;AC941</f>
        <v>AY</v>
      </c>
      <c r="AE941" s="22" t="n">
        <f aca="false">DATA!I941</f>
        <v>0.74</v>
      </c>
      <c r="AF941" s="18" t="n">
        <f aca="false">DATA!L941</f>
        <v>130</v>
      </c>
      <c r="AG941" s="16" t="str">
        <f aca="false">DATA!K941</f>
        <v>B</v>
      </c>
      <c r="AH941" s="18" t="n">
        <f aca="false">IF(AE941&gt;=PARAMETER!$B$12,1,0)</f>
        <v>0</v>
      </c>
      <c r="AI941" s="18" t="n">
        <f aca="false">IF(AF941&gt;=PARAMETER!$B$13,1,0)</f>
        <v>1</v>
      </c>
      <c r="AJ941" s="18" t="n">
        <f aca="false">IF(AND(AH941=1,AI941=1),1,0)</f>
        <v>0</v>
      </c>
    </row>
    <row r="942" customFormat="false" ht="15" hidden="false" customHeight="false" outlineLevel="0" collapsed="false">
      <c r="A942" s="16" t="str">
        <f aca="false">DATA!A942</f>
        <v>ITM10940</v>
      </c>
      <c r="B942" s="16" t="str">
        <f aca="false">DATA!B942</f>
        <v>Apparel</v>
      </c>
      <c r="C942" s="17" t="n">
        <f aca="false">DATA!C942</f>
        <v>201</v>
      </c>
      <c r="D942" s="17" t="n">
        <f aca="false">DATA!D942</f>
        <v>49</v>
      </c>
      <c r="E942" s="18" t="n">
        <f aca="false">DATA!F942</f>
        <v>3</v>
      </c>
      <c r="F942" s="19" t="n">
        <f aca="false">DATA!G942</f>
        <v>21.93</v>
      </c>
      <c r="G942" s="19" t="n">
        <f aca="false">DATA!H942</f>
        <v>2.24</v>
      </c>
      <c r="H942" s="18" t="n">
        <f aca="false">DATA!E942</f>
        <v>13</v>
      </c>
      <c r="I942" s="20" t="n">
        <f aca="false">F942*E942</f>
        <v>65.79</v>
      </c>
      <c r="J942" s="20" t="n">
        <f aca="false">PARAMETER!$B$4*G942*SQRT(E942)</f>
        <v>6.38169291848232</v>
      </c>
      <c r="K942" s="20" t="n">
        <f aca="false">I942+J942</f>
        <v>72.1716929184823</v>
      </c>
      <c r="L942" s="20" t="n">
        <f aca="false">K942+F942*H942</f>
        <v>357.261692918482</v>
      </c>
      <c r="M942" s="16" t="str">
        <f aca="false">IF(C942&lt;=K942,"REORDER",IF(C942&gt;L942,"OVERSTOCK","OK"))</f>
        <v>OK</v>
      </c>
      <c r="N942" s="16" t="str">
        <f aca="false">IF(C942&lt;=D942,"REORDER","OK")</f>
        <v>OK</v>
      </c>
      <c r="O942" s="18" t="n">
        <f aca="false">IF(D942&lt;I942,1,0)</f>
        <v>1</v>
      </c>
      <c r="P942" s="20" t="n">
        <f aca="false">C942/F942</f>
        <v>9.1655266757866</v>
      </c>
      <c r="Q942" s="19" t="n">
        <f aca="false">DATA!N942</f>
        <v>111.29</v>
      </c>
      <c r="R942" s="19" t="n">
        <f aca="false">DATA!O942</f>
        <v>1.64</v>
      </c>
      <c r="S942" s="17" t="n">
        <f aca="false">C942*Q942</f>
        <v>22369.29</v>
      </c>
      <c r="T942" s="19" t="n">
        <f aca="false">C942*R942</f>
        <v>329.64</v>
      </c>
      <c r="U942" s="20" t="n">
        <f aca="false">MAX(0,C942-L942)</f>
        <v>0</v>
      </c>
      <c r="V942" s="17" t="n">
        <f aca="false">U942*Q942</f>
        <v>0</v>
      </c>
      <c r="W942" s="19" t="n">
        <f aca="false">U942*R942</f>
        <v>0</v>
      </c>
      <c r="X942" s="20" t="n">
        <f aca="false">MAX(0,K942-C942)</f>
        <v>0</v>
      </c>
      <c r="Y942" s="17" t="n">
        <f aca="false">F942*PARAMETER!$B$5*Q942</f>
        <v>890815.2405</v>
      </c>
      <c r="Z942" s="21" t="n">
        <f aca="false">SUMIF($Y$2:$Y$3205,"&gt;="&amp;Y942)/SUM($Y$2:$Y$3205)</f>
        <v>0.777773878425147</v>
      </c>
      <c r="AA942" s="16" t="str">
        <f aca="false">IF(Z942&lt;=PARAMETER!$B$7,"A",IF(Z942&lt;=PARAMETER!$B$8,"B","C"))</f>
        <v>A</v>
      </c>
      <c r="AB942" s="22" t="n">
        <f aca="false">G942/F942</f>
        <v>0.102143182854537</v>
      </c>
      <c r="AC942" s="16" t="str">
        <f aca="false">IF(AB942&lt;=PARAMETER!$B$9,"X",IF(AB942&lt;=PARAMETER!$B$10,"Y","Z"))</f>
        <v>X</v>
      </c>
      <c r="AD942" s="16" t="str">
        <f aca="false">AA942&amp;AC942</f>
        <v>AX</v>
      </c>
      <c r="AE942" s="22" t="n">
        <f aca="false">DATA!I942</f>
        <v>0.5</v>
      </c>
      <c r="AF942" s="18" t="n">
        <f aca="false">DATA!L942</f>
        <v>174</v>
      </c>
      <c r="AG942" s="16" t="str">
        <f aca="false">DATA!K942</f>
        <v>A</v>
      </c>
      <c r="AH942" s="18" t="n">
        <f aca="false">IF(AE942&gt;=PARAMETER!$B$12,1,0)</f>
        <v>0</v>
      </c>
      <c r="AI942" s="18" t="n">
        <f aca="false">IF(AF942&gt;=PARAMETER!$B$13,1,0)</f>
        <v>1</v>
      </c>
      <c r="AJ942" s="18" t="n">
        <f aca="false">IF(AND(AH942=1,AI942=1),1,0)</f>
        <v>0</v>
      </c>
    </row>
    <row r="943" customFormat="false" ht="15" hidden="false" customHeight="false" outlineLevel="0" collapsed="false">
      <c r="A943" s="16" t="str">
        <f aca="false">DATA!A943</f>
        <v>ITM10941</v>
      </c>
      <c r="B943" s="16" t="str">
        <f aca="false">DATA!B943</f>
        <v>Automotive</v>
      </c>
      <c r="C943" s="17" t="n">
        <f aca="false">DATA!C943</f>
        <v>410</v>
      </c>
      <c r="D943" s="17" t="n">
        <f aca="false">DATA!D943</f>
        <v>26</v>
      </c>
      <c r="E943" s="18" t="n">
        <f aca="false">DATA!F943</f>
        <v>3</v>
      </c>
      <c r="F943" s="19" t="n">
        <f aca="false">DATA!G943</f>
        <v>5.99</v>
      </c>
      <c r="G943" s="19" t="n">
        <f aca="false">DATA!H943</f>
        <v>0.58</v>
      </c>
      <c r="H943" s="18" t="n">
        <f aca="false">DATA!E943</f>
        <v>8</v>
      </c>
      <c r="I943" s="20" t="n">
        <f aca="false">F943*E943</f>
        <v>17.97</v>
      </c>
      <c r="J943" s="20" t="n">
        <f aca="false">PARAMETER!$B$4*G943*SQRT(E943)</f>
        <v>1.65240263067846</v>
      </c>
      <c r="K943" s="20" t="n">
        <f aca="false">I943+J943</f>
        <v>19.6224026306785</v>
      </c>
      <c r="L943" s="20" t="n">
        <f aca="false">K943+F943*H943</f>
        <v>67.5424026306785</v>
      </c>
      <c r="M943" s="16" t="str">
        <f aca="false">IF(C943&lt;=K943,"REORDER",IF(C943&gt;L943,"OVERSTOCK","OK"))</f>
        <v>OVERSTOCK</v>
      </c>
      <c r="N943" s="16" t="str">
        <f aca="false">IF(C943&lt;=D943,"REORDER","OK")</f>
        <v>OK</v>
      </c>
      <c r="O943" s="18" t="n">
        <f aca="false">IF(D943&lt;I943,1,0)</f>
        <v>0</v>
      </c>
      <c r="P943" s="20" t="n">
        <f aca="false">C943/F943</f>
        <v>68.4474123539232</v>
      </c>
      <c r="Q943" s="19" t="n">
        <f aca="false">DATA!N943</f>
        <v>198.81</v>
      </c>
      <c r="R943" s="19" t="n">
        <f aca="false">DATA!O943</f>
        <v>1.42</v>
      </c>
      <c r="S943" s="17" t="n">
        <f aca="false">C943*Q943</f>
        <v>81512.1</v>
      </c>
      <c r="T943" s="19" t="n">
        <f aca="false">C943*R943</f>
        <v>582.2</v>
      </c>
      <c r="U943" s="20" t="n">
        <f aca="false">MAX(0,C943-L943)</f>
        <v>342.457597369322</v>
      </c>
      <c r="V943" s="17" t="n">
        <f aca="false">U943*Q943</f>
        <v>68083.9949329948</v>
      </c>
      <c r="W943" s="19" t="n">
        <f aca="false">U943*R943</f>
        <v>486.289788264437</v>
      </c>
      <c r="X943" s="20" t="n">
        <f aca="false">MAX(0,K943-C943)</f>
        <v>0</v>
      </c>
      <c r="Y943" s="17" t="n">
        <f aca="false">F943*PARAMETER!$B$5*Q943</f>
        <v>434668.2435</v>
      </c>
      <c r="Z943" s="21" t="n">
        <f aca="false">SUMIF($Y$2:$Y$3205,"&gt;="&amp;Y943)/SUM($Y$2:$Y$3205)</f>
        <v>0.925293782139119</v>
      </c>
      <c r="AA943" s="16" t="str">
        <f aca="false">IF(Z943&lt;=PARAMETER!$B$7,"A",IF(Z943&lt;=PARAMETER!$B$8,"B","C"))</f>
        <v>B</v>
      </c>
      <c r="AB943" s="22" t="n">
        <f aca="false">G943/F943</f>
        <v>0.0968280467445743</v>
      </c>
      <c r="AC943" s="16" t="str">
        <f aca="false">IF(AB943&lt;=PARAMETER!$B$9,"X",IF(AB943&lt;=PARAMETER!$B$10,"Y","Z"))</f>
        <v>X</v>
      </c>
      <c r="AD943" s="16" t="str">
        <f aca="false">AA943&amp;AC943</f>
        <v>BX</v>
      </c>
      <c r="AE943" s="22" t="n">
        <f aca="false">DATA!I943</f>
        <v>0.25</v>
      </c>
      <c r="AF943" s="18" t="n">
        <f aca="false">DATA!L943</f>
        <v>33</v>
      </c>
      <c r="AG943" s="16" t="str">
        <f aca="false">DATA!K943</f>
        <v>C</v>
      </c>
      <c r="AH943" s="18" t="n">
        <f aca="false">IF(AE943&gt;=PARAMETER!$B$12,1,0)</f>
        <v>0</v>
      </c>
      <c r="AI943" s="18" t="n">
        <f aca="false">IF(AF943&gt;=PARAMETER!$B$13,1,0)</f>
        <v>0</v>
      </c>
      <c r="AJ943" s="18" t="n">
        <f aca="false">IF(AND(AH943=1,AI943=1),1,0)</f>
        <v>0</v>
      </c>
    </row>
    <row r="944" customFormat="false" ht="15" hidden="false" customHeight="false" outlineLevel="0" collapsed="false">
      <c r="A944" s="16" t="str">
        <f aca="false">DATA!A944</f>
        <v>ITM10942</v>
      </c>
      <c r="B944" s="16" t="str">
        <f aca="false">DATA!B944</f>
        <v>Groceries</v>
      </c>
      <c r="C944" s="17" t="n">
        <f aca="false">DATA!C944</f>
        <v>98</v>
      </c>
      <c r="D944" s="17" t="n">
        <f aca="false">DATA!D944</f>
        <v>97</v>
      </c>
      <c r="E944" s="18" t="n">
        <f aca="false">DATA!F944</f>
        <v>8</v>
      </c>
      <c r="F944" s="19" t="n">
        <f aca="false">DATA!G944</f>
        <v>25.19</v>
      </c>
      <c r="G944" s="19" t="n">
        <f aca="false">DATA!H944</f>
        <v>3.78</v>
      </c>
      <c r="H944" s="18" t="n">
        <f aca="false">DATA!E944</f>
        <v>6</v>
      </c>
      <c r="I944" s="20" t="n">
        <f aca="false">F944*E944</f>
        <v>201.52</v>
      </c>
      <c r="J944" s="20" t="n">
        <f aca="false">PARAMETER!$B$4*G944*SQRT(E944)</f>
        <v>17.5858777635913</v>
      </c>
      <c r="K944" s="20" t="n">
        <f aca="false">I944+J944</f>
        <v>219.105877763591</v>
      </c>
      <c r="L944" s="20" t="n">
        <f aca="false">K944+F944*H944</f>
        <v>370.245877763591</v>
      </c>
      <c r="M944" s="16" t="str">
        <f aca="false">IF(C944&lt;=K944,"REORDER",IF(C944&gt;L944,"OVERSTOCK","OK"))</f>
        <v>REORDER</v>
      </c>
      <c r="N944" s="16" t="str">
        <f aca="false">IF(C944&lt;=D944,"REORDER","OK")</f>
        <v>OK</v>
      </c>
      <c r="O944" s="18" t="n">
        <f aca="false">IF(D944&lt;I944,1,0)</f>
        <v>1</v>
      </c>
      <c r="P944" s="20" t="n">
        <f aca="false">C944/F944</f>
        <v>3.89043271139341</v>
      </c>
      <c r="Q944" s="19" t="n">
        <f aca="false">DATA!N944</f>
        <v>94.55</v>
      </c>
      <c r="R944" s="19" t="n">
        <f aca="false">DATA!O944</f>
        <v>0.16</v>
      </c>
      <c r="S944" s="17" t="n">
        <f aca="false">C944*Q944</f>
        <v>9265.9</v>
      </c>
      <c r="T944" s="19" t="n">
        <f aca="false">C944*R944</f>
        <v>15.68</v>
      </c>
      <c r="U944" s="20" t="n">
        <f aca="false">MAX(0,C944-L944)</f>
        <v>0</v>
      </c>
      <c r="V944" s="17" t="n">
        <f aca="false">U944*Q944</f>
        <v>0</v>
      </c>
      <c r="W944" s="19" t="n">
        <f aca="false">U944*R944</f>
        <v>0</v>
      </c>
      <c r="X944" s="20" t="n">
        <f aca="false">MAX(0,K944-C944)</f>
        <v>121.105877763591</v>
      </c>
      <c r="Y944" s="17" t="n">
        <f aca="false">F944*PARAMETER!$B$5*Q944</f>
        <v>869325.7925</v>
      </c>
      <c r="Z944" s="21" t="n">
        <f aca="false">SUMIF($Y$2:$Y$3205,"&gt;="&amp;Y944)/SUM($Y$2:$Y$3205)</f>
        <v>0.786753400388061</v>
      </c>
      <c r="AA944" s="16" t="str">
        <f aca="false">IF(Z944&lt;=PARAMETER!$B$7,"A",IF(Z944&lt;=PARAMETER!$B$8,"B","C"))</f>
        <v>A</v>
      </c>
      <c r="AB944" s="22" t="n">
        <f aca="false">G944/F944</f>
        <v>0.15005954743946</v>
      </c>
      <c r="AC944" s="16" t="str">
        <f aca="false">IF(AB944&lt;=PARAMETER!$B$9,"X",IF(AB944&lt;=PARAMETER!$B$10,"Y","Z"))</f>
        <v>X</v>
      </c>
      <c r="AD944" s="16" t="str">
        <f aca="false">AA944&amp;AC944</f>
        <v>AX</v>
      </c>
      <c r="AE944" s="22" t="n">
        <f aca="false">DATA!I944</f>
        <v>0.51</v>
      </c>
      <c r="AF944" s="18" t="n">
        <f aca="false">DATA!L944</f>
        <v>35</v>
      </c>
      <c r="AG944" s="16" t="str">
        <f aca="false">DATA!K944</f>
        <v>D</v>
      </c>
      <c r="AH944" s="18" t="n">
        <f aca="false">IF(AE944&gt;=PARAMETER!$B$12,1,0)</f>
        <v>0</v>
      </c>
      <c r="AI944" s="18" t="n">
        <f aca="false">IF(AF944&gt;=PARAMETER!$B$13,1,0)</f>
        <v>0</v>
      </c>
      <c r="AJ944" s="18" t="n">
        <f aca="false">IF(AND(AH944=1,AI944=1),1,0)</f>
        <v>0</v>
      </c>
    </row>
    <row r="945" customFormat="false" ht="15" hidden="false" customHeight="false" outlineLevel="0" collapsed="false">
      <c r="A945" s="16" t="str">
        <f aca="false">DATA!A945</f>
        <v>ITM10943</v>
      </c>
      <c r="B945" s="16" t="str">
        <f aca="false">DATA!B945</f>
        <v>Groceries</v>
      </c>
      <c r="C945" s="17" t="n">
        <f aca="false">DATA!C945</f>
        <v>234</v>
      </c>
      <c r="D945" s="17" t="n">
        <f aca="false">DATA!D945</f>
        <v>66</v>
      </c>
      <c r="E945" s="18" t="n">
        <f aca="false">DATA!F945</f>
        <v>2</v>
      </c>
      <c r="F945" s="19" t="n">
        <f aca="false">DATA!G945</f>
        <v>35.13</v>
      </c>
      <c r="G945" s="19" t="n">
        <f aca="false">DATA!H945</f>
        <v>5.09</v>
      </c>
      <c r="H945" s="18" t="n">
        <f aca="false">DATA!E945</f>
        <v>11</v>
      </c>
      <c r="I945" s="20" t="n">
        <f aca="false">F945*E945</f>
        <v>70.26</v>
      </c>
      <c r="J945" s="20" t="n">
        <f aca="false">PARAMETER!$B$4*G945*SQRT(E945)</f>
        <v>11.8402272244285</v>
      </c>
      <c r="K945" s="20" t="n">
        <f aca="false">I945+J945</f>
        <v>82.1002272244285</v>
      </c>
      <c r="L945" s="20" t="n">
        <f aca="false">K945+F945*H945</f>
        <v>468.530227224429</v>
      </c>
      <c r="M945" s="16" t="str">
        <f aca="false">IF(C945&lt;=K945,"REORDER",IF(C945&gt;L945,"OVERSTOCK","OK"))</f>
        <v>OK</v>
      </c>
      <c r="N945" s="16" t="str">
        <f aca="false">IF(C945&lt;=D945,"REORDER","OK")</f>
        <v>OK</v>
      </c>
      <c r="O945" s="18" t="n">
        <f aca="false">IF(D945&lt;I945,1,0)</f>
        <v>1</v>
      </c>
      <c r="P945" s="20" t="n">
        <f aca="false">C945/F945</f>
        <v>6.66097352690009</v>
      </c>
      <c r="Q945" s="19" t="n">
        <f aca="false">DATA!N945</f>
        <v>111.32</v>
      </c>
      <c r="R945" s="19" t="n">
        <f aca="false">DATA!O945</f>
        <v>1.1</v>
      </c>
      <c r="S945" s="17" t="n">
        <f aca="false">C945*Q945</f>
        <v>26048.88</v>
      </c>
      <c r="T945" s="19" t="n">
        <f aca="false">C945*R945</f>
        <v>257.4</v>
      </c>
      <c r="U945" s="20" t="n">
        <f aca="false">MAX(0,C945-L945)</f>
        <v>0</v>
      </c>
      <c r="V945" s="17" t="n">
        <f aca="false">U945*Q945</f>
        <v>0</v>
      </c>
      <c r="W945" s="19" t="n">
        <f aca="false">U945*R945</f>
        <v>0</v>
      </c>
      <c r="X945" s="20" t="n">
        <f aca="false">MAX(0,K945-C945)</f>
        <v>0</v>
      </c>
      <c r="Y945" s="17" t="n">
        <f aca="false">F945*PARAMETER!$B$5*Q945</f>
        <v>1427395.134</v>
      </c>
      <c r="Z945" s="21" t="n">
        <f aca="false">SUMIF($Y$2:$Y$3205,"&gt;="&amp;Y945)/SUM($Y$2:$Y$3205)</f>
        <v>0.557465920945675</v>
      </c>
      <c r="AA945" s="16" t="str">
        <f aca="false">IF(Z945&lt;=PARAMETER!$B$7,"A",IF(Z945&lt;=PARAMETER!$B$8,"B","C"))</f>
        <v>A</v>
      </c>
      <c r="AB945" s="22" t="n">
        <f aca="false">G945/F945</f>
        <v>0.144890407059493</v>
      </c>
      <c r="AC945" s="16" t="str">
        <f aca="false">IF(AB945&lt;=PARAMETER!$B$9,"X",IF(AB945&lt;=PARAMETER!$B$10,"Y","Z"))</f>
        <v>X</v>
      </c>
      <c r="AD945" s="16" t="str">
        <f aca="false">AA945&amp;AC945</f>
        <v>AX</v>
      </c>
      <c r="AE945" s="22" t="n">
        <f aca="false">DATA!I945</f>
        <v>0.65</v>
      </c>
      <c r="AF945" s="18" t="n">
        <f aca="false">DATA!L945</f>
        <v>67</v>
      </c>
      <c r="AG945" s="16" t="str">
        <f aca="false">DATA!K945</f>
        <v>D</v>
      </c>
      <c r="AH945" s="18" t="n">
        <f aca="false">IF(AE945&gt;=PARAMETER!$B$12,1,0)</f>
        <v>0</v>
      </c>
      <c r="AI945" s="18" t="n">
        <f aca="false">IF(AF945&gt;=PARAMETER!$B$13,1,0)</f>
        <v>0</v>
      </c>
      <c r="AJ945" s="18" t="n">
        <f aca="false">IF(AND(AH945=1,AI945=1),1,0)</f>
        <v>0</v>
      </c>
    </row>
    <row r="946" customFormat="false" ht="15" hidden="false" customHeight="false" outlineLevel="0" collapsed="false">
      <c r="A946" s="16" t="str">
        <f aca="false">DATA!A946</f>
        <v>ITM10944</v>
      </c>
      <c r="B946" s="16" t="str">
        <f aca="false">DATA!B946</f>
        <v>Groceries</v>
      </c>
      <c r="C946" s="17" t="n">
        <f aca="false">DATA!C946</f>
        <v>33</v>
      </c>
      <c r="D946" s="17" t="n">
        <f aca="false">DATA!D946</f>
        <v>11</v>
      </c>
      <c r="E946" s="18" t="n">
        <f aca="false">DATA!F946</f>
        <v>3</v>
      </c>
      <c r="F946" s="19" t="n">
        <f aca="false">DATA!G946</f>
        <v>14.29</v>
      </c>
      <c r="G946" s="19" t="n">
        <f aca="false">DATA!H946</f>
        <v>2.25</v>
      </c>
      <c r="H946" s="18" t="n">
        <f aca="false">DATA!E946</f>
        <v>7</v>
      </c>
      <c r="I946" s="20" t="n">
        <f aca="false">F946*E946</f>
        <v>42.87</v>
      </c>
      <c r="J946" s="20" t="n">
        <f aca="false">PARAMETER!$B$4*G946*SQRT(E946)</f>
        <v>6.41018261901126</v>
      </c>
      <c r="K946" s="20" t="n">
        <f aca="false">I946+J946</f>
        <v>49.2801826190113</v>
      </c>
      <c r="L946" s="20" t="n">
        <f aca="false">K946+F946*H946</f>
        <v>149.310182619011</v>
      </c>
      <c r="M946" s="16" t="str">
        <f aca="false">IF(C946&lt;=K946,"REORDER",IF(C946&gt;L946,"OVERSTOCK","OK"))</f>
        <v>REORDER</v>
      </c>
      <c r="N946" s="16" t="str">
        <f aca="false">IF(C946&lt;=D946,"REORDER","OK")</f>
        <v>OK</v>
      </c>
      <c r="O946" s="18" t="n">
        <f aca="false">IF(D946&lt;I946,1,0)</f>
        <v>1</v>
      </c>
      <c r="P946" s="20" t="n">
        <f aca="false">C946/F946</f>
        <v>2.30930720783765</v>
      </c>
      <c r="Q946" s="19" t="n">
        <f aca="false">DATA!N946</f>
        <v>60.56</v>
      </c>
      <c r="R946" s="19" t="n">
        <f aca="false">DATA!O946</f>
        <v>1.34</v>
      </c>
      <c r="S946" s="17" t="n">
        <f aca="false">C946*Q946</f>
        <v>1998.48</v>
      </c>
      <c r="T946" s="19" t="n">
        <f aca="false">C946*R946</f>
        <v>44.22</v>
      </c>
      <c r="U946" s="20" t="n">
        <f aca="false">MAX(0,C946-L946)</f>
        <v>0</v>
      </c>
      <c r="V946" s="17" t="n">
        <f aca="false">U946*Q946</f>
        <v>0</v>
      </c>
      <c r="W946" s="19" t="n">
        <f aca="false">U946*R946</f>
        <v>0</v>
      </c>
      <c r="X946" s="20" t="n">
        <f aca="false">MAX(0,K946-C946)</f>
        <v>16.2801826190113</v>
      </c>
      <c r="Y946" s="17" t="n">
        <f aca="false">F946*PARAMETER!$B$5*Q946</f>
        <v>315871.876</v>
      </c>
      <c r="Z946" s="21" t="n">
        <f aca="false">SUMIF($Y$2:$Y$3205,"&gt;="&amp;Y946)/SUM($Y$2:$Y$3205)</f>
        <v>0.956489961782171</v>
      </c>
      <c r="AA946" s="16" t="str">
        <f aca="false">IF(Z946&lt;=PARAMETER!$B$7,"A",IF(Z946&lt;=PARAMETER!$B$8,"B","C"))</f>
        <v>C</v>
      </c>
      <c r="AB946" s="22" t="n">
        <f aca="false">G946/F946</f>
        <v>0.157452764170749</v>
      </c>
      <c r="AC946" s="16" t="str">
        <f aca="false">IF(AB946&lt;=PARAMETER!$B$9,"X",IF(AB946&lt;=PARAMETER!$B$10,"Y","Z"))</f>
        <v>X</v>
      </c>
      <c r="AD946" s="16" t="str">
        <f aca="false">AA946&amp;AC946</f>
        <v>CX</v>
      </c>
      <c r="AE946" s="22" t="n">
        <f aca="false">DATA!I946</f>
        <v>0.4</v>
      </c>
      <c r="AF946" s="18" t="n">
        <f aca="false">DATA!L946</f>
        <v>18</v>
      </c>
      <c r="AG946" s="16" t="str">
        <f aca="false">DATA!K946</f>
        <v>C</v>
      </c>
      <c r="AH946" s="18" t="n">
        <f aca="false">IF(AE946&gt;=PARAMETER!$B$12,1,0)</f>
        <v>0</v>
      </c>
      <c r="AI946" s="18" t="n">
        <f aca="false">IF(AF946&gt;=PARAMETER!$B$13,1,0)</f>
        <v>0</v>
      </c>
      <c r="AJ946" s="18" t="n">
        <f aca="false">IF(AND(AH946=1,AI946=1),1,0)</f>
        <v>0</v>
      </c>
    </row>
    <row r="947" customFormat="false" ht="15" hidden="false" customHeight="false" outlineLevel="0" collapsed="false">
      <c r="A947" s="16" t="str">
        <f aca="false">DATA!A947</f>
        <v>ITM10945</v>
      </c>
      <c r="B947" s="16" t="str">
        <f aca="false">DATA!B947</f>
        <v>Groceries</v>
      </c>
      <c r="C947" s="17" t="n">
        <f aca="false">DATA!C947</f>
        <v>234</v>
      </c>
      <c r="D947" s="17" t="n">
        <f aca="false">DATA!D947</f>
        <v>71</v>
      </c>
      <c r="E947" s="18" t="n">
        <f aca="false">DATA!F947</f>
        <v>5</v>
      </c>
      <c r="F947" s="19" t="n">
        <f aca="false">DATA!G947</f>
        <v>15.54</v>
      </c>
      <c r="G947" s="19" t="n">
        <f aca="false">DATA!H947</f>
        <v>5.18</v>
      </c>
      <c r="H947" s="18" t="n">
        <f aca="false">DATA!E947</f>
        <v>6</v>
      </c>
      <c r="I947" s="20" t="n">
        <f aca="false">F947*E947</f>
        <v>77.7</v>
      </c>
      <c r="J947" s="20" t="n">
        <f aca="false">PARAMETER!$B$4*G947*SQRT(E947)</f>
        <v>19.052063428625</v>
      </c>
      <c r="K947" s="20" t="n">
        <f aca="false">I947+J947</f>
        <v>96.752063428625</v>
      </c>
      <c r="L947" s="20" t="n">
        <f aca="false">K947+F947*H947</f>
        <v>189.992063428625</v>
      </c>
      <c r="M947" s="16" t="str">
        <f aca="false">IF(C947&lt;=K947,"REORDER",IF(C947&gt;L947,"OVERSTOCK","OK"))</f>
        <v>OVERSTOCK</v>
      </c>
      <c r="N947" s="16" t="str">
        <f aca="false">IF(C947&lt;=D947,"REORDER","OK")</f>
        <v>OK</v>
      </c>
      <c r="O947" s="18" t="n">
        <f aca="false">IF(D947&lt;I947,1,0)</f>
        <v>1</v>
      </c>
      <c r="P947" s="20" t="n">
        <f aca="false">C947/F947</f>
        <v>15.0579150579151</v>
      </c>
      <c r="Q947" s="19" t="n">
        <f aca="false">DATA!N947</f>
        <v>180.8</v>
      </c>
      <c r="R947" s="19" t="n">
        <f aca="false">DATA!O947</f>
        <v>1.54</v>
      </c>
      <c r="S947" s="17" t="n">
        <f aca="false">C947*Q947</f>
        <v>42307.2</v>
      </c>
      <c r="T947" s="19" t="n">
        <f aca="false">C947*R947</f>
        <v>360.36</v>
      </c>
      <c r="U947" s="20" t="n">
        <f aca="false">MAX(0,C947-L947)</f>
        <v>44.0079365713751</v>
      </c>
      <c r="V947" s="17" t="n">
        <f aca="false">U947*Q947</f>
        <v>7956.63493210461</v>
      </c>
      <c r="W947" s="19" t="n">
        <f aca="false">U947*R947</f>
        <v>67.7722223199176</v>
      </c>
      <c r="X947" s="20" t="n">
        <f aca="false">MAX(0,K947-C947)</f>
        <v>0</v>
      </c>
      <c r="Y947" s="17" t="n">
        <f aca="false">F947*PARAMETER!$B$5*Q947</f>
        <v>1025515.68</v>
      </c>
      <c r="Z947" s="21" t="n">
        <f aca="false">SUMIF($Y$2:$Y$3205,"&gt;="&amp;Y947)/SUM($Y$2:$Y$3205)</f>
        <v>0.720013817268314</v>
      </c>
      <c r="AA947" s="16" t="str">
        <f aca="false">IF(Z947&lt;=PARAMETER!$B$7,"A",IF(Z947&lt;=PARAMETER!$B$8,"B","C"))</f>
        <v>A</v>
      </c>
      <c r="AB947" s="22" t="n">
        <f aca="false">G947/F947</f>
        <v>0.333333333333333</v>
      </c>
      <c r="AC947" s="16" t="str">
        <f aca="false">IF(AB947&lt;=PARAMETER!$B$9,"X",IF(AB947&lt;=PARAMETER!$B$10,"Y","Z"))</f>
        <v>Y</v>
      </c>
      <c r="AD947" s="16" t="str">
        <f aca="false">AA947&amp;AC947</f>
        <v>AY</v>
      </c>
      <c r="AE947" s="22" t="n">
        <f aca="false">DATA!I947</f>
        <v>0.56</v>
      </c>
      <c r="AF947" s="18" t="n">
        <f aca="false">DATA!L947</f>
        <v>135</v>
      </c>
      <c r="AG947" s="16" t="str">
        <f aca="false">DATA!K947</f>
        <v>C</v>
      </c>
      <c r="AH947" s="18" t="n">
        <f aca="false">IF(AE947&gt;=PARAMETER!$B$12,1,0)</f>
        <v>0</v>
      </c>
      <c r="AI947" s="18" t="n">
        <f aca="false">IF(AF947&gt;=PARAMETER!$B$13,1,0)</f>
        <v>1</v>
      </c>
      <c r="AJ947" s="18" t="n">
        <f aca="false">IF(AND(AH947=1,AI947=1),1,0)</f>
        <v>0</v>
      </c>
    </row>
    <row r="948" customFormat="false" ht="15" hidden="false" customHeight="false" outlineLevel="0" collapsed="false">
      <c r="A948" s="16" t="str">
        <f aca="false">DATA!A948</f>
        <v>ITM10946</v>
      </c>
      <c r="B948" s="16" t="str">
        <f aca="false">DATA!B948</f>
        <v>Apparel</v>
      </c>
      <c r="C948" s="17" t="n">
        <f aca="false">DATA!C948</f>
        <v>422</v>
      </c>
      <c r="D948" s="17" t="n">
        <f aca="false">DATA!D948</f>
        <v>97</v>
      </c>
      <c r="E948" s="18" t="n">
        <f aca="false">DATA!F948</f>
        <v>3</v>
      </c>
      <c r="F948" s="19" t="n">
        <f aca="false">DATA!G948</f>
        <v>42.26</v>
      </c>
      <c r="G948" s="19" t="n">
        <f aca="false">DATA!H948</f>
        <v>3.72</v>
      </c>
      <c r="H948" s="18" t="n">
        <f aca="false">DATA!E948</f>
        <v>4</v>
      </c>
      <c r="I948" s="20" t="n">
        <f aca="false">F948*E948</f>
        <v>126.78</v>
      </c>
      <c r="J948" s="20" t="n">
        <f aca="false">PARAMETER!$B$4*G948*SQRT(E948)</f>
        <v>10.5981685967653</v>
      </c>
      <c r="K948" s="20" t="n">
        <f aca="false">I948+J948</f>
        <v>137.378168596765</v>
      </c>
      <c r="L948" s="20" t="n">
        <f aca="false">K948+F948*H948</f>
        <v>306.418168596765</v>
      </c>
      <c r="M948" s="16" t="str">
        <f aca="false">IF(C948&lt;=K948,"REORDER",IF(C948&gt;L948,"OVERSTOCK","OK"))</f>
        <v>OVERSTOCK</v>
      </c>
      <c r="N948" s="16" t="str">
        <f aca="false">IF(C948&lt;=D948,"REORDER","OK")</f>
        <v>OK</v>
      </c>
      <c r="O948" s="18" t="n">
        <f aca="false">IF(D948&lt;I948,1,0)</f>
        <v>1</v>
      </c>
      <c r="P948" s="20" t="n">
        <f aca="false">C948/F948</f>
        <v>9.98580217699953</v>
      </c>
      <c r="Q948" s="19" t="n">
        <f aca="false">DATA!N948</f>
        <v>94.31</v>
      </c>
      <c r="R948" s="19" t="n">
        <f aca="false">DATA!O948</f>
        <v>1</v>
      </c>
      <c r="S948" s="17" t="n">
        <f aca="false">C948*Q948</f>
        <v>39798.82</v>
      </c>
      <c r="T948" s="19" t="n">
        <f aca="false">C948*R948</f>
        <v>422</v>
      </c>
      <c r="U948" s="20" t="n">
        <f aca="false">MAX(0,C948-L948)</f>
        <v>115.581831403235</v>
      </c>
      <c r="V948" s="17" t="n">
        <f aca="false">U948*Q948</f>
        <v>10900.5225196391</v>
      </c>
      <c r="W948" s="19" t="n">
        <f aca="false">U948*R948</f>
        <v>115.581831403235</v>
      </c>
      <c r="X948" s="20" t="n">
        <f aca="false">MAX(0,K948-C948)</f>
        <v>0</v>
      </c>
      <c r="Y948" s="17" t="n">
        <f aca="false">F948*PARAMETER!$B$5*Q948</f>
        <v>1454722.319</v>
      </c>
      <c r="Z948" s="21" t="n">
        <f aca="false">SUMIF($Y$2:$Y$3205,"&gt;="&amp;Y948)/SUM($Y$2:$Y$3205)</f>
        <v>0.543677333182527</v>
      </c>
      <c r="AA948" s="16" t="str">
        <f aca="false">IF(Z948&lt;=PARAMETER!$B$7,"A",IF(Z948&lt;=PARAMETER!$B$8,"B","C"))</f>
        <v>A</v>
      </c>
      <c r="AB948" s="22" t="n">
        <f aca="false">G948/F948</f>
        <v>0.0880265026029342</v>
      </c>
      <c r="AC948" s="16" t="str">
        <f aca="false">IF(AB948&lt;=PARAMETER!$B$9,"X",IF(AB948&lt;=PARAMETER!$B$10,"Y","Z"))</f>
        <v>X</v>
      </c>
      <c r="AD948" s="16" t="str">
        <f aca="false">AA948&amp;AC948</f>
        <v>AX</v>
      </c>
      <c r="AE948" s="22" t="n">
        <f aca="false">DATA!I948</f>
        <v>0.22</v>
      </c>
      <c r="AF948" s="18" t="n">
        <f aca="false">DATA!L948</f>
        <v>28</v>
      </c>
      <c r="AG948" s="16" t="str">
        <f aca="false">DATA!K948</f>
        <v>B</v>
      </c>
      <c r="AH948" s="18" t="n">
        <f aca="false">IF(AE948&gt;=PARAMETER!$B$12,1,0)</f>
        <v>0</v>
      </c>
      <c r="AI948" s="18" t="n">
        <f aca="false">IF(AF948&gt;=PARAMETER!$B$13,1,0)</f>
        <v>0</v>
      </c>
      <c r="AJ948" s="18" t="n">
        <f aca="false">IF(AND(AH948=1,AI948=1),1,0)</f>
        <v>0</v>
      </c>
    </row>
    <row r="949" customFormat="false" ht="15" hidden="false" customHeight="false" outlineLevel="0" collapsed="false">
      <c r="A949" s="16" t="str">
        <f aca="false">DATA!A949</f>
        <v>ITM10947</v>
      </c>
      <c r="B949" s="16" t="str">
        <f aca="false">DATA!B949</f>
        <v>Pharma</v>
      </c>
      <c r="C949" s="17" t="n">
        <f aca="false">DATA!C949</f>
        <v>147</v>
      </c>
      <c r="D949" s="17" t="n">
        <f aca="false">DATA!D949</f>
        <v>18</v>
      </c>
      <c r="E949" s="18" t="n">
        <f aca="false">DATA!F949</f>
        <v>3</v>
      </c>
      <c r="F949" s="19" t="n">
        <f aca="false">DATA!G949</f>
        <v>1.51</v>
      </c>
      <c r="G949" s="19" t="n">
        <f aca="false">DATA!H949</f>
        <v>4.82</v>
      </c>
      <c r="H949" s="18" t="n">
        <f aca="false">DATA!E949</f>
        <v>8</v>
      </c>
      <c r="I949" s="20" t="n">
        <f aca="false">F949*E949</f>
        <v>4.53</v>
      </c>
      <c r="J949" s="20" t="n">
        <f aca="false">PARAMETER!$B$4*G949*SQRT(E949)</f>
        <v>13.7320356549486</v>
      </c>
      <c r="K949" s="20" t="n">
        <f aca="false">I949+J949</f>
        <v>18.2620356549486</v>
      </c>
      <c r="L949" s="20" t="n">
        <f aca="false">K949+F949*H949</f>
        <v>30.3420356549486</v>
      </c>
      <c r="M949" s="16" t="str">
        <f aca="false">IF(C949&lt;=K949,"REORDER",IF(C949&gt;L949,"OVERSTOCK","OK"))</f>
        <v>OVERSTOCK</v>
      </c>
      <c r="N949" s="16" t="str">
        <f aca="false">IF(C949&lt;=D949,"REORDER","OK")</f>
        <v>OK</v>
      </c>
      <c r="O949" s="18" t="n">
        <f aca="false">IF(D949&lt;I949,1,0)</f>
        <v>0</v>
      </c>
      <c r="P949" s="20" t="n">
        <f aca="false">C949/F949</f>
        <v>97.3509933774835</v>
      </c>
      <c r="Q949" s="19" t="n">
        <f aca="false">DATA!N949</f>
        <v>164.78</v>
      </c>
      <c r="R949" s="19" t="n">
        <f aca="false">DATA!O949</f>
        <v>1.91</v>
      </c>
      <c r="S949" s="17" t="n">
        <f aca="false">C949*Q949</f>
        <v>24222.66</v>
      </c>
      <c r="T949" s="19" t="n">
        <f aca="false">C949*R949</f>
        <v>280.77</v>
      </c>
      <c r="U949" s="20" t="n">
        <f aca="false">MAX(0,C949-L949)</f>
        <v>116.657964345051</v>
      </c>
      <c r="V949" s="17" t="n">
        <f aca="false">U949*Q949</f>
        <v>19222.8993647776</v>
      </c>
      <c r="W949" s="19" t="n">
        <f aca="false">U949*R949</f>
        <v>222.816711899048</v>
      </c>
      <c r="X949" s="20" t="n">
        <f aca="false">MAX(0,K949-C949)</f>
        <v>0</v>
      </c>
      <c r="Y949" s="17" t="n">
        <f aca="false">F949*PARAMETER!$B$5*Q949</f>
        <v>90818.497</v>
      </c>
      <c r="Z949" s="21" t="n">
        <f aca="false">SUMIF($Y$2:$Y$3205,"&gt;="&amp;Y949)/SUM($Y$2:$Y$3205)</f>
        <v>0.997021418120812</v>
      </c>
      <c r="AA949" s="16" t="str">
        <f aca="false">IF(Z949&lt;=PARAMETER!$B$7,"A",IF(Z949&lt;=PARAMETER!$B$8,"B","C"))</f>
        <v>C</v>
      </c>
      <c r="AB949" s="22" t="n">
        <f aca="false">G949/F949</f>
        <v>3.19205298013245</v>
      </c>
      <c r="AC949" s="16" t="str">
        <f aca="false">IF(AB949&lt;=PARAMETER!$B$9,"X",IF(AB949&lt;=PARAMETER!$B$10,"Y","Z"))</f>
        <v>Z</v>
      </c>
      <c r="AD949" s="16" t="str">
        <f aca="false">AA949&amp;AC949</f>
        <v>CZ</v>
      </c>
      <c r="AE949" s="22" t="n">
        <f aca="false">DATA!I949</f>
        <v>0.51</v>
      </c>
      <c r="AF949" s="18" t="n">
        <f aca="false">DATA!L949</f>
        <v>37</v>
      </c>
      <c r="AG949" s="16" t="str">
        <f aca="false">DATA!K949</f>
        <v>B</v>
      </c>
      <c r="AH949" s="18" t="n">
        <f aca="false">IF(AE949&gt;=PARAMETER!$B$12,1,0)</f>
        <v>0</v>
      </c>
      <c r="AI949" s="18" t="n">
        <f aca="false">IF(AF949&gt;=PARAMETER!$B$13,1,0)</f>
        <v>0</v>
      </c>
      <c r="AJ949" s="18" t="n">
        <f aca="false">IF(AND(AH949=1,AI949=1),1,0)</f>
        <v>0</v>
      </c>
    </row>
    <row r="950" customFormat="false" ht="15" hidden="false" customHeight="false" outlineLevel="0" collapsed="false">
      <c r="A950" s="16" t="str">
        <f aca="false">DATA!A950</f>
        <v>ITM10948</v>
      </c>
      <c r="B950" s="16" t="str">
        <f aca="false">DATA!B950</f>
        <v>Automotive</v>
      </c>
      <c r="C950" s="17" t="n">
        <f aca="false">DATA!C950</f>
        <v>329</v>
      </c>
      <c r="D950" s="17" t="n">
        <f aca="false">DATA!D950</f>
        <v>77</v>
      </c>
      <c r="E950" s="18" t="n">
        <f aca="false">DATA!F950</f>
        <v>5</v>
      </c>
      <c r="F950" s="19" t="n">
        <f aca="false">DATA!G950</f>
        <v>32.19</v>
      </c>
      <c r="G950" s="19" t="n">
        <f aca="false">DATA!H950</f>
        <v>3.8</v>
      </c>
      <c r="H950" s="18" t="n">
        <f aca="false">DATA!E950</f>
        <v>12</v>
      </c>
      <c r="I950" s="20" t="n">
        <f aca="false">F950*E950</f>
        <v>160.95</v>
      </c>
      <c r="J950" s="20" t="n">
        <f aca="false">PARAMETER!$B$4*G950*SQRT(E950)</f>
        <v>13.9764171870222</v>
      </c>
      <c r="K950" s="20" t="n">
        <f aca="false">I950+J950</f>
        <v>174.926417187022</v>
      </c>
      <c r="L950" s="20" t="n">
        <f aca="false">K950+F950*H950</f>
        <v>561.206417187022</v>
      </c>
      <c r="M950" s="16" t="str">
        <f aca="false">IF(C950&lt;=K950,"REORDER",IF(C950&gt;L950,"OVERSTOCK","OK"))</f>
        <v>OK</v>
      </c>
      <c r="N950" s="16" t="str">
        <f aca="false">IF(C950&lt;=D950,"REORDER","OK")</f>
        <v>OK</v>
      </c>
      <c r="O950" s="18" t="n">
        <f aca="false">IF(D950&lt;I950,1,0)</f>
        <v>1</v>
      </c>
      <c r="P950" s="20" t="n">
        <f aca="false">C950/F950</f>
        <v>10.2205653929792</v>
      </c>
      <c r="Q950" s="19" t="n">
        <f aca="false">DATA!N950</f>
        <v>25.15</v>
      </c>
      <c r="R950" s="19" t="n">
        <f aca="false">DATA!O950</f>
        <v>0.57</v>
      </c>
      <c r="S950" s="17" t="n">
        <f aca="false">C950*Q950</f>
        <v>8274.35</v>
      </c>
      <c r="T950" s="19" t="n">
        <f aca="false">C950*R950</f>
        <v>187.53</v>
      </c>
      <c r="U950" s="20" t="n">
        <f aca="false">MAX(0,C950-L950)</f>
        <v>0</v>
      </c>
      <c r="V950" s="17" t="n">
        <f aca="false">U950*Q950</f>
        <v>0</v>
      </c>
      <c r="W950" s="19" t="n">
        <f aca="false">U950*R950</f>
        <v>0</v>
      </c>
      <c r="X950" s="20" t="n">
        <f aca="false">MAX(0,K950-C950)</f>
        <v>0</v>
      </c>
      <c r="Y950" s="17" t="n">
        <f aca="false">F950*PARAMETER!$B$5*Q950</f>
        <v>295496.1525</v>
      </c>
      <c r="Z950" s="21" t="n">
        <f aca="false">SUMIF($Y$2:$Y$3205,"&gt;="&amp;Y950)/SUM($Y$2:$Y$3205)</f>
        <v>0.961363161076865</v>
      </c>
      <c r="AA950" s="16" t="str">
        <f aca="false">IF(Z950&lt;=PARAMETER!$B$7,"A",IF(Z950&lt;=PARAMETER!$B$8,"B","C"))</f>
        <v>C</v>
      </c>
      <c r="AB950" s="22" t="n">
        <f aca="false">G950/F950</f>
        <v>0.118049083566325</v>
      </c>
      <c r="AC950" s="16" t="str">
        <f aca="false">IF(AB950&lt;=PARAMETER!$B$9,"X",IF(AB950&lt;=PARAMETER!$B$10,"Y","Z"))</f>
        <v>X</v>
      </c>
      <c r="AD950" s="16" t="str">
        <f aca="false">AA950&amp;AC950</f>
        <v>CX</v>
      </c>
      <c r="AE950" s="22" t="n">
        <f aca="false">DATA!I950</f>
        <v>0.18</v>
      </c>
      <c r="AF950" s="18" t="n">
        <f aca="false">DATA!L950</f>
        <v>144</v>
      </c>
      <c r="AG950" s="16" t="str">
        <f aca="false">DATA!K950</f>
        <v>B</v>
      </c>
      <c r="AH950" s="18" t="n">
        <f aca="false">IF(AE950&gt;=PARAMETER!$B$12,1,0)</f>
        <v>0</v>
      </c>
      <c r="AI950" s="18" t="n">
        <f aca="false">IF(AF950&gt;=PARAMETER!$B$13,1,0)</f>
        <v>1</v>
      </c>
      <c r="AJ950" s="18" t="n">
        <f aca="false">IF(AND(AH950=1,AI950=1),1,0)</f>
        <v>0</v>
      </c>
    </row>
    <row r="951" customFormat="false" ht="15" hidden="false" customHeight="false" outlineLevel="0" collapsed="false">
      <c r="A951" s="16" t="str">
        <f aca="false">DATA!A951</f>
        <v>ITM10949</v>
      </c>
      <c r="B951" s="16" t="str">
        <f aca="false">DATA!B951</f>
        <v>Electronics</v>
      </c>
      <c r="C951" s="17" t="n">
        <f aca="false">DATA!C951</f>
        <v>496</v>
      </c>
      <c r="D951" s="17" t="n">
        <f aca="false">DATA!D951</f>
        <v>90</v>
      </c>
      <c r="E951" s="18" t="n">
        <f aca="false">DATA!F951</f>
        <v>2</v>
      </c>
      <c r="F951" s="19" t="n">
        <f aca="false">DATA!G951</f>
        <v>20.3</v>
      </c>
      <c r="G951" s="19" t="n">
        <f aca="false">DATA!H951</f>
        <v>6.47</v>
      </c>
      <c r="H951" s="18" t="n">
        <f aca="false">DATA!E951</f>
        <v>4</v>
      </c>
      <c r="I951" s="20" t="n">
        <f aca="false">F951*E951</f>
        <v>40.6</v>
      </c>
      <c r="J951" s="20" t="n">
        <f aca="false">PARAMETER!$B$4*G951*SQRT(E951)</f>
        <v>15.0503477685762</v>
      </c>
      <c r="K951" s="20" t="n">
        <f aca="false">I951+J951</f>
        <v>55.6503477685762</v>
      </c>
      <c r="L951" s="20" t="n">
        <f aca="false">K951+F951*H951</f>
        <v>136.850347768576</v>
      </c>
      <c r="M951" s="16" t="str">
        <f aca="false">IF(C951&lt;=K951,"REORDER",IF(C951&gt;L951,"OVERSTOCK","OK"))</f>
        <v>OVERSTOCK</v>
      </c>
      <c r="N951" s="16" t="str">
        <f aca="false">IF(C951&lt;=D951,"REORDER","OK")</f>
        <v>OK</v>
      </c>
      <c r="O951" s="18" t="n">
        <f aca="false">IF(D951&lt;I951,1,0)</f>
        <v>0</v>
      </c>
      <c r="P951" s="20" t="n">
        <f aca="false">C951/F951</f>
        <v>24.4334975369458</v>
      </c>
      <c r="Q951" s="19" t="n">
        <f aca="false">DATA!N951</f>
        <v>159.77</v>
      </c>
      <c r="R951" s="19" t="n">
        <f aca="false">DATA!O951</f>
        <v>0.23</v>
      </c>
      <c r="S951" s="17" t="n">
        <f aca="false">C951*Q951</f>
        <v>79245.92</v>
      </c>
      <c r="T951" s="19" t="n">
        <f aca="false">C951*R951</f>
        <v>114.08</v>
      </c>
      <c r="U951" s="20" t="n">
        <f aca="false">MAX(0,C951-L951)</f>
        <v>359.149652231424</v>
      </c>
      <c r="V951" s="17" t="n">
        <f aca="false">U951*Q951</f>
        <v>57381.3399370146</v>
      </c>
      <c r="W951" s="19" t="n">
        <f aca="false">U951*R951</f>
        <v>82.6044200132275</v>
      </c>
      <c r="X951" s="20" t="n">
        <f aca="false">MAX(0,K951-C951)</f>
        <v>0</v>
      </c>
      <c r="Y951" s="17" t="n">
        <f aca="false">F951*PARAMETER!$B$5*Q951</f>
        <v>1183815.815</v>
      </c>
      <c r="Z951" s="21" t="n">
        <f aca="false">SUMIF($Y$2:$Y$3205,"&gt;="&amp;Y951)/SUM($Y$2:$Y$3205)</f>
        <v>0.652425440422104</v>
      </c>
      <c r="AA951" s="16" t="str">
        <f aca="false">IF(Z951&lt;=PARAMETER!$B$7,"A",IF(Z951&lt;=PARAMETER!$B$8,"B","C"))</f>
        <v>A</v>
      </c>
      <c r="AB951" s="22" t="n">
        <f aca="false">G951/F951</f>
        <v>0.31871921182266</v>
      </c>
      <c r="AC951" s="16" t="str">
        <f aca="false">IF(AB951&lt;=PARAMETER!$B$9,"X",IF(AB951&lt;=PARAMETER!$B$10,"Y","Z"))</f>
        <v>Y</v>
      </c>
      <c r="AD951" s="16" t="str">
        <f aca="false">AA951&amp;AC951</f>
        <v>AY</v>
      </c>
      <c r="AE951" s="22" t="n">
        <f aca="false">DATA!I951</f>
        <v>0.14</v>
      </c>
      <c r="AF951" s="18" t="n">
        <f aca="false">DATA!L951</f>
        <v>54</v>
      </c>
      <c r="AG951" s="16" t="str">
        <f aca="false">DATA!K951</f>
        <v>B</v>
      </c>
      <c r="AH951" s="18" t="n">
        <f aca="false">IF(AE951&gt;=PARAMETER!$B$12,1,0)</f>
        <v>0</v>
      </c>
      <c r="AI951" s="18" t="n">
        <f aca="false">IF(AF951&gt;=PARAMETER!$B$13,1,0)</f>
        <v>0</v>
      </c>
      <c r="AJ951" s="18" t="n">
        <f aca="false">IF(AND(AH951=1,AI951=1),1,0)</f>
        <v>0</v>
      </c>
    </row>
    <row r="952" customFormat="false" ht="15" hidden="false" customHeight="false" outlineLevel="0" collapsed="false">
      <c r="A952" s="16" t="str">
        <f aca="false">DATA!A952</f>
        <v>ITM10950</v>
      </c>
      <c r="B952" s="16" t="str">
        <f aca="false">DATA!B952</f>
        <v>Pharma</v>
      </c>
      <c r="C952" s="17" t="n">
        <f aca="false">DATA!C952</f>
        <v>267</v>
      </c>
      <c r="D952" s="17" t="n">
        <f aca="false">DATA!D952</f>
        <v>26</v>
      </c>
      <c r="E952" s="18" t="n">
        <f aca="false">DATA!F952</f>
        <v>5</v>
      </c>
      <c r="F952" s="19" t="n">
        <f aca="false">DATA!G952</f>
        <v>15.62</v>
      </c>
      <c r="G952" s="19" t="n">
        <f aca="false">DATA!H952</f>
        <v>0.91</v>
      </c>
      <c r="H952" s="18" t="n">
        <f aca="false">DATA!E952</f>
        <v>14</v>
      </c>
      <c r="I952" s="20" t="n">
        <f aca="false">F952*E952</f>
        <v>78.1</v>
      </c>
      <c r="J952" s="20" t="n">
        <f aca="false">PARAMETER!$B$4*G952*SQRT(E952)</f>
        <v>3.34698411583952</v>
      </c>
      <c r="K952" s="20" t="n">
        <f aca="false">I952+J952</f>
        <v>81.4469841158395</v>
      </c>
      <c r="L952" s="20" t="n">
        <f aca="false">K952+F952*H952</f>
        <v>300.12698411584</v>
      </c>
      <c r="M952" s="16" t="str">
        <f aca="false">IF(C952&lt;=K952,"REORDER",IF(C952&gt;L952,"OVERSTOCK","OK"))</f>
        <v>OK</v>
      </c>
      <c r="N952" s="16" t="str">
        <f aca="false">IF(C952&lt;=D952,"REORDER","OK")</f>
        <v>OK</v>
      </c>
      <c r="O952" s="18" t="n">
        <f aca="false">IF(D952&lt;I952,1,0)</f>
        <v>1</v>
      </c>
      <c r="P952" s="20" t="n">
        <f aca="false">C952/F952</f>
        <v>17.0934699103713</v>
      </c>
      <c r="Q952" s="19" t="n">
        <f aca="false">DATA!N952</f>
        <v>103.15</v>
      </c>
      <c r="R952" s="19" t="n">
        <f aca="false">DATA!O952</f>
        <v>0.73</v>
      </c>
      <c r="S952" s="17" t="n">
        <f aca="false">C952*Q952</f>
        <v>27541.05</v>
      </c>
      <c r="T952" s="19" t="n">
        <f aca="false">C952*R952</f>
        <v>194.91</v>
      </c>
      <c r="U952" s="20" t="n">
        <f aca="false">MAX(0,C952-L952)</f>
        <v>0</v>
      </c>
      <c r="V952" s="17" t="n">
        <f aca="false">U952*Q952</f>
        <v>0</v>
      </c>
      <c r="W952" s="19" t="n">
        <f aca="false">U952*R952</f>
        <v>0</v>
      </c>
      <c r="X952" s="20" t="n">
        <f aca="false">MAX(0,K952-C952)</f>
        <v>0</v>
      </c>
      <c r="Y952" s="17" t="n">
        <f aca="false">F952*PARAMETER!$B$5*Q952</f>
        <v>588089.095</v>
      </c>
      <c r="Z952" s="21" t="n">
        <f aca="false">SUMIF($Y$2:$Y$3205,"&gt;="&amp;Y952)/SUM($Y$2:$Y$3205)</f>
        <v>0.879899615007571</v>
      </c>
      <c r="AA952" s="16" t="str">
        <f aca="false">IF(Z952&lt;=PARAMETER!$B$7,"A",IF(Z952&lt;=PARAMETER!$B$8,"B","C"))</f>
        <v>B</v>
      </c>
      <c r="AB952" s="22" t="n">
        <f aca="false">G952/F952</f>
        <v>0.058258642765685</v>
      </c>
      <c r="AC952" s="16" t="str">
        <f aca="false">IF(AB952&lt;=PARAMETER!$B$9,"X",IF(AB952&lt;=PARAMETER!$B$10,"Y","Z"))</f>
        <v>X</v>
      </c>
      <c r="AD952" s="16" t="str">
        <f aca="false">AA952&amp;AC952</f>
        <v>BX</v>
      </c>
      <c r="AE952" s="22" t="n">
        <f aca="false">DATA!I952</f>
        <v>0.87</v>
      </c>
      <c r="AF952" s="18" t="n">
        <f aca="false">DATA!L952</f>
        <v>137</v>
      </c>
      <c r="AG952" s="16" t="str">
        <f aca="false">DATA!K952</f>
        <v>B</v>
      </c>
      <c r="AH952" s="18" t="n">
        <f aca="false">IF(AE952&gt;=PARAMETER!$B$12,1,0)</f>
        <v>1</v>
      </c>
      <c r="AI952" s="18" t="n">
        <f aca="false">IF(AF952&gt;=PARAMETER!$B$13,1,0)</f>
        <v>1</v>
      </c>
      <c r="AJ952" s="18" t="n">
        <f aca="false">IF(AND(AH952=1,AI952=1),1,0)</f>
        <v>1</v>
      </c>
    </row>
    <row r="953" customFormat="false" ht="15" hidden="false" customHeight="false" outlineLevel="0" collapsed="false">
      <c r="A953" s="16" t="str">
        <f aca="false">DATA!A953</f>
        <v>ITM10951</v>
      </c>
      <c r="B953" s="16" t="str">
        <f aca="false">DATA!B953</f>
        <v>Groceries</v>
      </c>
      <c r="C953" s="17" t="n">
        <f aca="false">DATA!C953</f>
        <v>423</v>
      </c>
      <c r="D953" s="17" t="n">
        <f aca="false">DATA!D953</f>
        <v>59</v>
      </c>
      <c r="E953" s="18" t="n">
        <f aca="false">DATA!F953</f>
        <v>6</v>
      </c>
      <c r="F953" s="19" t="n">
        <f aca="false">DATA!G953</f>
        <v>33.22</v>
      </c>
      <c r="G953" s="19" t="n">
        <f aca="false">DATA!H953</f>
        <v>2.12</v>
      </c>
      <c r="H953" s="18" t="n">
        <f aca="false">DATA!E953</f>
        <v>9</v>
      </c>
      <c r="I953" s="20" t="n">
        <f aca="false">F953*E953</f>
        <v>199.32</v>
      </c>
      <c r="J953" s="20" t="n">
        <f aca="false">PARAMETER!$B$4*G953*SQRT(E953)</f>
        <v>8.54159042570636</v>
      </c>
      <c r="K953" s="20" t="n">
        <f aca="false">I953+J953</f>
        <v>207.861590425706</v>
      </c>
      <c r="L953" s="20" t="n">
        <f aca="false">K953+F953*H953</f>
        <v>506.841590425706</v>
      </c>
      <c r="M953" s="16" t="str">
        <f aca="false">IF(C953&lt;=K953,"REORDER",IF(C953&gt;L953,"OVERSTOCK","OK"))</f>
        <v>OK</v>
      </c>
      <c r="N953" s="16" t="str">
        <f aca="false">IF(C953&lt;=D953,"REORDER","OK")</f>
        <v>OK</v>
      </c>
      <c r="O953" s="18" t="n">
        <f aca="false">IF(D953&lt;I953,1,0)</f>
        <v>1</v>
      </c>
      <c r="P953" s="20" t="n">
        <f aca="false">C953/F953</f>
        <v>12.7332931968694</v>
      </c>
      <c r="Q953" s="19" t="n">
        <f aca="false">DATA!N953</f>
        <v>11.03</v>
      </c>
      <c r="R953" s="19" t="n">
        <f aca="false">DATA!O953</f>
        <v>1.36</v>
      </c>
      <c r="S953" s="17" t="n">
        <f aca="false">C953*Q953</f>
        <v>4665.69</v>
      </c>
      <c r="T953" s="19" t="n">
        <f aca="false">C953*R953</f>
        <v>575.28</v>
      </c>
      <c r="U953" s="20" t="n">
        <f aca="false">MAX(0,C953-L953)</f>
        <v>0</v>
      </c>
      <c r="V953" s="17" t="n">
        <f aca="false">U953*Q953</f>
        <v>0</v>
      </c>
      <c r="W953" s="19" t="n">
        <f aca="false">U953*R953</f>
        <v>0</v>
      </c>
      <c r="X953" s="20" t="n">
        <f aca="false">MAX(0,K953-C953)</f>
        <v>0</v>
      </c>
      <c r="Y953" s="17" t="n">
        <f aca="false">F953*PARAMETER!$B$5*Q953</f>
        <v>133742.059</v>
      </c>
      <c r="Z953" s="21" t="n">
        <f aca="false">SUMIF($Y$2:$Y$3205,"&gt;="&amp;Y953)/SUM($Y$2:$Y$3205)</f>
        <v>0.993082120268998</v>
      </c>
      <c r="AA953" s="16" t="str">
        <f aca="false">IF(Z953&lt;=PARAMETER!$B$7,"A",IF(Z953&lt;=PARAMETER!$B$8,"B","C"))</f>
        <v>C</v>
      </c>
      <c r="AB953" s="22" t="n">
        <f aca="false">G953/F953</f>
        <v>0.0638169777242625</v>
      </c>
      <c r="AC953" s="16" t="str">
        <f aca="false">IF(AB953&lt;=PARAMETER!$B$9,"X",IF(AB953&lt;=PARAMETER!$B$10,"Y","Z"))</f>
        <v>X</v>
      </c>
      <c r="AD953" s="16" t="str">
        <f aca="false">AA953&amp;AC953</f>
        <v>CX</v>
      </c>
      <c r="AE953" s="22" t="n">
        <f aca="false">DATA!I953</f>
        <v>0.28</v>
      </c>
      <c r="AF953" s="18" t="n">
        <f aca="false">DATA!L953</f>
        <v>103</v>
      </c>
      <c r="AG953" s="16" t="str">
        <f aca="false">DATA!K953</f>
        <v>D</v>
      </c>
      <c r="AH953" s="18" t="n">
        <f aca="false">IF(AE953&gt;=PARAMETER!$B$12,1,0)</f>
        <v>0</v>
      </c>
      <c r="AI953" s="18" t="n">
        <f aca="false">IF(AF953&gt;=PARAMETER!$B$13,1,0)</f>
        <v>1</v>
      </c>
      <c r="AJ953" s="18" t="n">
        <f aca="false">IF(AND(AH953=1,AI953=1),1,0)</f>
        <v>0</v>
      </c>
    </row>
    <row r="954" customFormat="false" ht="15" hidden="false" customHeight="false" outlineLevel="0" collapsed="false">
      <c r="A954" s="16" t="str">
        <f aca="false">DATA!A954</f>
        <v>ITM10952</v>
      </c>
      <c r="B954" s="16" t="str">
        <f aca="false">DATA!B954</f>
        <v>Pharma</v>
      </c>
      <c r="C954" s="17" t="n">
        <f aca="false">DATA!C954</f>
        <v>48</v>
      </c>
      <c r="D954" s="17" t="n">
        <f aca="false">DATA!D954</f>
        <v>49</v>
      </c>
      <c r="E954" s="18" t="n">
        <f aca="false">DATA!F954</f>
        <v>5</v>
      </c>
      <c r="F954" s="19" t="n">
        <f aca="false">DATA!G954</f>
        <v>41.9</v>
      </c>
      <c r="G954" s="19" t="n">
        <f aca="false">DATA!H954</f>
        <v>4.61</v>
      </c>
      <c r="H954" s="18" t="n">
        <f aca="false">DATA!E954</f>
        <v>5</v>
      </c>
      <c r="I954" s="20" t="n">
        <f aca="false">F954*E954</f>
        <v>209.5</v>
      </c>
      <c r="J954" s="20" t="n">
        <f aca="false">PARAMETER!$B$4*G954*SQRT(E954)</f>
        <v>16.9556008505716</v>
      </c>
      <c r="K954" s="20" t="n">
        <f aca="false">I954+J954</f>
        <v>226.455600850572</v>
      </c>
      <c r="L954" s="20" t="n">
        <f aca="false">K954+F954*H954</f>
        <v>435.955600850572</v>
      </c>
      <c r="M954" s="16" t="str">
        <f aca="false">IF(C954&lt;=K954,"REORDER",IF(C954&gt;L954,"OVERSTOCK","OK"))</f>
        <v>REORDER</v>
      </c>
      <c r="N954" s="16" t="str">
        <f aca="false">IF(C954&lt;=D954,"REORDER","OK")</f>
        <v>REORDER</v>
      </c>
      <c r="O954" s="18" t="n">
        <f aca="false">IF(D954&lt;I954,1,0)</f>
        <v>1</v>
      </c>
      <c r="P954" s="20" t="n">
        <f aca="false">C954/F954</f>
        <v>1.14558472553699</v>
      </c>
      <c r="Q954" s="19" t="n">
        <f aca="false">DATA!N954</f>
        <v>52.99</v>
      </c>
      <c r="R954" s="19" t="n">
        <f aca="false">DATA!O954</f>
        <v>1.5</v>
      </c>
      <c r="S954" s="17" t="n">
        <f aca="false">C954*Q954</f>
        <v>2543.52</v>
      </c>
      <c r="T954" s="19" t="n">
        <f aca="false">C954*R954</f>
        <v>72</v>
      </c>
      <c r="U954" s="20" t="n">
        <f aca="false">MAX(0,C954-L954)</f>
        <v>0</v>
      </c>
      <c r="V954" s="17" t="n">
        <f aca="false">U954*Q954</f>
        <v>0</v>
      </c>
      <c r="W954" s="19" t="n">
        <f aca="false">U954*R954</f>
        <v>0</v>
      </c>
      <c r="X954" s="20" t="n">
        <f aca="false">MAX(0,K954-C954)</f>
        <v>178.455600850572</v>
      </c>
      <c r="Y954" s="17" t="n">
        <f aca="false">F954*PARAMETER!$B$5*Q954</f>
        <v>810402.565</v>
      </c>
      <c r="Z954" s="21" t="n">
        <f aca="false">SUMIF($Y$2:$Y$3205,"&gt;="&amp;Y954)/SUM($Y$2:$Y$3205)</f>
        <v>0.807367136680255</v>
      </c>
      <c r="AA954" s="16" t="str">
        <f aca="false">IF(Z954&lt;=PARAMETER!$B$7,"A",IF(Z954&lt;=PARAMETER!$B$8,"B","C"))</f>
        <v>B</v>
      </c>
      <c r="AB954" s="22" t="n">
        <f aca="false">G954/F954</f>
        <v>0.110023866348449</v>
      </c>
      <c r="AC954" s="16" t="str">
        <f aca="false">IF(AB954&lt;=PARAMETER!$B$9,"X",IF(AB954&lt;=PARAMETER!$B$10,"Y","Z"))</f>
        <v>X</v>
      </c>
      <c r="AD954" s="16" t="str">
        <f aca="false">AA954&amp;AC954</f>
        <v>BX</v>
      </c>
      <c r="AE954" s="22" t="n">
        <f aca="false">DATA!I954</f>
        <v>0.62</v>
      </c>
      <c r="AF954" s="18" t="n">
        <f aca="false">DATA!L954</f>
        <v>174</v>
      </c>
      <c r="AG954" s="16" t="str">
        <f aca="false">DATA!K954</f>
        <v>B</v>
      </c>
      <c r="AH954" s="18" t="n">
        <f aca="false">IF(AE954&gt;=PARAMETER!$B$12,1,0)</f>
        <v>0</v>
      </c>
      <c r="AI954" s="18" t="n">
        <f aca="false">IF(AF954&gt;=PARAMETER!$B$13,1,0)</f>
        <v>1</v>
      </c>
      <c r="AJ954" s="18" t="n">
        <f aca="false">IF(AND(AH954=1,AI954=1),1,0)</f>
        <v>0</v>
      </c>
    </row>
    <row r="955" customFormat="false" ht="15" hidden="false" customHeight="false" outlineLevel="0" collapsed="false">
      <c r="A955" s="16" t="str">
        <f aca="false">DATA!A955</f>
        <v>ITM10953</v>
      </c>
      <c r="B955" s="16" t="str">
        <f aca="false">DATA!B955</f>
        <v>Automotive</v>
      </c>
      <c r="C955" s="17" t="n">
        <f aca="false">DATA!C955</f>
        <v>299</v>
      </c>
      <c r="D955" s="17" t="n">
        <f aca="false">DATA!D955</f>
        <v>67</v>
      </c>
      <c r="E955" s="18" t="n">
        <f aca="false">DATA!F955</f>
        <v>4</v>
      </c>
      <c r="F955" s="19" t="n">
        <f aca="false">DATA!G955</f>
        <v>28.36</v>
      </c>
      <c r="G955" s="19" t="n">
        <f aca="false">DATA!H955</f>
        <v>3.88</v>
      </c>
      <c r="H955" s="18" t="n">
        <f aca="false">DATA!E955</f>
        <v>11</v>
      </c>
      <c r="I955" s="20" t="n">
        <f aca="false">F955*E955</f>
        <v>113.44</v>
      </c>
      <c r="J955" s="20" t="n">
        <f aca="false">PARAMETER!$B$4*G955*SQRT(E955)</f>
        <v>12.7640641451434</v>
      </c>
      <c r="K955" s="20" t="n">
        <f aca="false">I955+J955</f>
        <v>126.204064145143</v>
      </c>
      <c r="L955" s="20" t="n">
        <f aca="false">K955+F955*H955</f>
        <v>438.164064145143</v>
      </c>
      <c r="M955" s="16" t="str">
        <f aca="false">IF(C955&lt;=K955,"REORDER",IF(C955&gt;L955,"OVERSTOCK","OK"))</f>
        <v>OK</v>
      </c>
      <c r="N955" s="16" t="str">
        <f aca="false">IF(C955&lt;=D955,"REORDER","OK")</f>
        <v>OK</v>
      </c>
      <c r="O955" s="18" t="n">
        <f aca="false">IF(D955&lt;I955,1,0)</f>
        <v>1</v>
      </c>
      <c r="P955" s="20" t="n">
        <f aca="false">C955/F955</f>
        <v>10.5430183356841</v>
      </c>
      <c r="Q955" s="19" t="n">
        <f aca="false">DATA!N955</f>
        <v>46.81</v>
      </c>
      <c r="R955" s="19" t="n">
        <f aca="false">DATA!O955</f>
        <v>1.5</v>
      </c>
      <c r="S955" s="17" t="n">
        <f aca="false">C955*Q955</f>
        <v>13996.19</v>
      </c>
      <c r="T955" s="19" t="n">
        <f aca="false">C955*R955</f>
        <v>448.5</v>
      </c>
      <c r="U955" s="20" t="n">
        <f aca="false">MAX(0,C955-L955)</f>
        <v>0</v>
      </c>
      <c r="V955" s="17" t="n">
        <f aca="false">U955*Q955</f>
        <v>0</v>
      </c>
      <c r="W955" s="19" t="n">
        <f aca="false">U955*R955</f>
        <v>0</v>
      </c>
      <c r="X955" s="20" t="n">
        <f aca="false">MAX(0,K955-C955)</f>
        <v>0</v>
      </c>
      <c r="Y955" s="17" t="n">
        <f aca="false">F955*PARAMETER!$B$5*Q955</f>
        <v>484549.034</v>
      </c>
      <c r="Z955" s="21" t="n">
        <f aca="false">SUMIF($Y$2:$Y$3205,"&gt;="&amp;Y955)/SUM($Y$2:$Y$3205)</f>
        <v>0.91065409353898</v>
      </c>
      <c r="AA955" s="16" t="str">
        <f aca="false">IF(Z955&lt;=PARAMETER!$B$7,"A",IF(Z955&lt;=PARAMETER!$B$8,"B","C"))</f>
        <v>B</v>
      </c>
      <c r="AB955" s="22" t="n">
        <f aca="false">G955/F955</f>
        <v>0.136812411847673</v>
      </c>
      <c r="AC955" s="16" t="str">
        <f aca="false">IF(AB955&lt;=PARAMETER!$B$9,"X",IF(AB955&lt;=PARAMETER!$B$10,"Y","Z"))</f>
        <v>X</v>
      </c>
      <c r="AD955" s="16" t="str">
        <f aca="false">AA955&amp;AC955</f>
        <v>BX</v>
      </c>
      <c r="AE955" s="22" t="n">
        <f aca="false">DATA!I955</f>
        <v>0.23</v>
      </c>
      <c r="AF955" s="18" t="n">
        <f aca="false">DATA!L955</f>
        <v>25</v>
      </c>
      <c r="AG955" s="16" t="str">
        <f aca="false">DATA!K955</f>
        <v>C</v>
      </c>
      <c r="AH955" s="18" t="n">
        <f aca="false">IF(AE955&gt;=PARAMETER!$B$12,1,0)</f>
        <v>0</v>
      </c>
      <c r="AI955" s="18" t="n">
        <f aca="false">IF(AF955&gt;=PARAMETER!$B$13,1,0)</f>
        <v>0</v>
      </c>
      <c r="AJ955" s="18" t="n">
        <f aca="false">IF(AND(AH955=1,AI955=1),1,0)</f>
        <v>0</v>
      </c>
    </row>
    <row r="956" customFormat="false" ht="15" hidden="false" customHeight="false" outlineLevel="0" collapsed="false">
      <c r="A956" s="16" t="str">
        <f aca="false">DATA!A956</f>
        <v>ITM10954</v>
      </c>
      <c r="B956" s="16" t="str">
        <f aca="false">DATA!B956</f>
        <v>Electronics</v>
      </c>
      <c r="C956" s="17" t="n">
        <f aca="false">DATA!C956</f>
        <v>357</v>
      </c>
      <c r="D956" s="17" t="n">
        <f aca="false">DATA!D956</f>
        <v>84</v>
      </c>
      <c r="E956" s="18" t="n">
        <f aca="false">DATA!F956</f>
        <v>6</v>
      </c>
      <c r="F956" s="19" t="n">
        <f aca="false">DATA!G956</f>
        <v>2.52</v>
      </c>
      <c r="G956" s="19" t="n">
        <f aca="false">DATA!H956</f>
        <v>4.22</v>
      </c>
      <c r="H956" s="18" t="n">
        <f aca="false">DATA!E956</f>
        <v>13</v>
      </c>
      <c r="I956" s="20" t="n">
        <f aca="false">F956*E956</f>
        <v>15.12</v>
      </c>
      <c r="J956" s="20" t="n">
        <f aca="false">PARAMETER!$B$4*G956*SQRT(E956)</f>
        <v>17.0025998096608</v>
      </c>
      <c r="K956" s="20" t="n">
        <f aca="false">I956+J956</f>
        <v>32.1225998096608</v>
      </c>
      <c r="L956" s="20" t="n">
        <f aca="false">K956+F956*H956</f>
        <v>64.8825998096608</v>
      </c>
      <c r="M956" s="16" t="str">
        <f aca="false">IF(C956&lt;=K956,"REORDER",IF(C956&gt;L956,"OVERSTOCK","OK"))</f>
        <v>OVERSTOCK</v>
      </c>
      <c r="N956" s="16" t="str">
        <f aca="false">IF(C956&lt;=D956,"REORDER","OK")</f>
        <v>OK</v>
      </c>
      <c r="O956" s="18" t="n">
        <f aca="false">IF(D956&lt;I956,1,0)</f>
        <v>0</v>
      </c>
      <c r="P956" s="20" t="n">
        <f aca="false">C956/F956</f>
        <v>141.666666666667</v>
      </c>
      <c r="Q956" s="19" t="n">
        <f aca="false">DATA!N956</f>
        <v>152.84</v>
      </c>
      <c r="R956" s="19" t="n">
        <f aca="false">DATA!O956</f>
        <v>0.31</v>
      </c>
      <c r="S956" s="17" t="n">
        <f aca="false">C956*Q956</f>
        <v>54563.88</v>
      </c>
      <c r="T956" s="19" t="n">
        <f aca="false">C956*R956</f>
        <v>110.67</v>
      </c>
      <c r="U956" s="20" t="n">
        <f aca="false">MAX(0,C956-L956)</f>
        <v>292.117400190339</v>
      </c>
      <c r="V956" s="17" t="n">
        <f aca="false">U956*Q956</f>
        <v>44647.2234450915</v>
      </c>
      <c r="W956" s="19" t="n">
        <f aca="false">U956*R956</f>
        <v>90.5563940590052</v>
      </c>
      <c r="X956" s="20" t="n">
        <f aca="false">MAX(0,K956-C956)</f>
        <v>0</v>
      </c>
      <c r="Y956" s="17" t="n">
        <f aca="false">F956*PARAMETER!$B$5*Q956</f>
        <v>140582.232</v>
      </c>
      <c r="Z956" s="21" t="n">
        <f aca="false">SUMIF($Y$2:$Y$3205,"&gt;="&amp;Y956)/SUM($Y$2:$Y$3205)</f>
        <v>0.992253133615398</v>
      </c>
      <c r="AA956" s="16" t="str">
        <f aca="false">IF(Z956&lt;=PARAMETER!$B$7,"A",IF(Z956&lt;=PARAMETER!$B$8,"B","C"))</f>
        <v>C</v>
      </c>
      <c r="AB956" s="22" t="n">
        <f aca="false">G956/F956</f>
        <v>1.67460317460317</v>
      </c>
      <c r="AC956" s="16" t="str">
        <f aca="false">IF(AB956&lt;=PARAMETER!$B$9,"X",IF(AB956&lt;=PARAMETER!$B$10,"Y","Z"))</f>
        <v>Z</v>
      </c>
      <c r="AD956" s="16" t="str">
        <f aca="false">AA956&amp;AC956</f>
        <v>CZ</v>
      </c>
      <c r="AE956" s="22" t="n">
        <f aca="false">DATA!I956</f>
        <v>0.34</v>
      </c>
      <c r="AF956" s="18" t="n">
        <f aca="false">DATA!L956</f>
        <v>14</v>
      </c>
      <c r="AG956" s="16" t="str">
        <f aca="false">DATA!K956</f>
        <v>C</v>
      </c>
      <c r="AH956" s="18" t="n">
        <f aca="false">IF(AE956&gt;=PARAMETER!$B$12,1,0)</f>
        <v>0</v>
      </c>
      <c r="AI956" s="18" t="n">
        <f aca="false">IF(AF956&gt;=PARAMETER!$B$13,1,0)</f>
        <v>0</v>
      </c>
      <c r="AJ956" s="18" t="n">
        <f aca="false">IF(AND(AH956=1,AI956=1),1,0)</f>
        <v>0</v>
      </c>
    </row>
    <row r="957" customFormat="false" ht="15" hidden="false" customHeight="false" outlineLevel="0" collapsed="false">
      <c r="A957" s="16" t="str">
        <f aca="false">DATA!A957</f>
        <v>ITM10955</v>
      </c>
      <c r="B957" s="16" t="str">
        <f aca="false">DATA!B957</f>
        <v>Electronics</v>
      </c>
      <c r="C957" s="17" t="n">
        <f aca="false">DATA!C957</f>
        <v>338</v>
      </c>
      <c r="D957" s="17" t="n">
        <f aca="false">DATA!D957</f>
        <v>94</v>
      </c>
      <c r="E957" s="18" t="n">
        <f aca="false">DATA!F957</f>
        <v>3</v>
      </c>
      <c r="F957" s="19" t="n">
        <f aca="false">DATA!G957</f>
        <v>23.61</v>
      </c>
      <c r="G957" s="19" t="n">
        <f aca="false">DATA!H957</f>
        <v>8.14</v>
      </c>
      <c r="H957" s="18" t="n">
        <f aca="false">DATA!E957</f>
        <v>7</v>
      </c>
      <c r="I957" s="20" t="n">
        <f aca="false">F957*E957</f>
        <v>70.83</v>
      </c>
      <c r="J957" s="20" t="n">
        <f aca="false">PARAMETER!$B$4*G957*SQRT(E957)</f>
        <v>23.1906162305563</v>
      </c>
      <c r="K957" s="20" t="n">
        <f aca="false">I957+J957</f>
        <v>94.0206162305563</v>
      </c>
      <c r="L957" s="20" t="n">
        <f aca="false">K957+F957*H957</f>
        <v>259.290616230556</v>
      </c>
      <c r="M957" s="16" t="str">
        <f aca="false">IF(C957&lt;=K957,"REORDER",IF(C957&gt;L957,"OVERSTOCK","OK"))</f>
        <v>OVERSTOCK</v>
      </c>
      <c r="N957" s="16" t="str">
        <f aca="false">IF(C957&lt;=D957,"REORDER","OK")</f>
        <v>OK</v>
      </c>
      <c r="O957" s="18" t="n">
        <f aca="false">IF(D957&lt;I957,1,0)</f>
        <v>0</v>
      </c>
      <c r="P957" s="20" t="n">
        <f aca="false">C957/F957</f>
        <v>14.3159678102499</v>
      </c>
      <c r="Q957" s="19" t="n">
        <f aca="false">DATA!N957</f>
        <v>100.67</v>
      </c>
      <c r="R957" s="19" t="n">
        <f aca="false">DATA!O957</f>
        <v>1.78</v>
      </c>
      <c r="S957" s="17" t="n">
        <f aca="false">C957*Q957</f>
        <v>34026.46</v>
      </c>
      <c r="T957" s="19" t="n">
        <f aca="false">C957*R957</f>
        <v>601.64</v>
      </c>
      <c r="U957" s="20" t="n">
        <f aca="false">MAX(0,C957-L957)</f>
        <v>78.7093837694437</v>
      </c>
      <c r="V957" s="17" t="n">
        <f aca="false">U957*Q957</f>
        <v>7923.6736640699</v>
      </c>
      <c r="W957" s="19" t="n">
        <f aca="false">U957*R957</f>
        <v>140.10270310961</v>
      </c>
      <c r="X957" s="20" t="n">
        <f aca="false">MAX(0,K957-C957)</f>
        <v>0</v>
      </c>
      <c r="Y957" s="17" t="n">
        <f aca="false">F957*PARAMETER!$B$5*Q957</f>
        <v>867538.8255</v>
      </c>
      <c r="Z957" s="21" t="n">
        <f aca="false">SUMIF($Y$2:$Y$3205,"&gt;="&amp;Y957)/SUM($Y$2:$Y$3205)</f>
        <v>0.787306888936499</v>
      </c>
      <c r="AA957" s="16" t="str">
        <f aca="false">IF(Z957&lt;=PARAMETER!$B$7,"A",IF(Z957&lt;=PARAMETER!$B$8,"B","C"))</f>
        <v>A</v>
      </c>
      <c r="AB957" s="22" t="n">
        <f aca="false">G957/F957</f>
        <v>0.344769165607793</v>
      </c>
      <c r="AC957" s="16" t="str">
        <f aca="false">IF(AB957&lt;=PARAMETER!$B$9,"X",IF(AB957&lt;=PARAMETER!$B$10,"Y","Z"))</f>
        <v>Y</v>
      </c>
      <c r="AD957" s="16" t="str">
        <f aca="false">AA957&amp;AC957</f>
        <v>AY</v>
      </c>
      <c r="AE957" s="22" t="n">
        <f aca="false">DATA!I957</f>
        <v>0.43</v>
      </c>
      <c r="AF957" s="18" t="n">
        <f aca="false">DATA!L957</f>
        <v>166</v>
      </c>
      <c r="AG957" s="16" t="str">
        <f aca="false">DATA!K957</f>
        <v>B</v>
      </c>
      <c r="AH957" s="18" t="n">
        <f aca="false">IF(AE957&gt;=PARAMETER!$B$12,1,0)</f>
        <v>0</v>
      </c>
      <c r="AI957" s="18" t="n">
        <f aca="false">IF(AF957&gt;=PARAMETER!$B$13,1,0)</f>
        <v>1</v>
      </c>
      <c r="AJ957" s="18" t="n">
        <f aca="false">IF(AND(AH957=1,AI957=1),1,0)</f>
        <v>0</v>
      </c>
    </row>
    <row r="958" customFormat="false" ht="15" hidden="false" customHeight="false" outlineLevel="0" collapsed="false">
      <c r="A958" s="16" t="str">
        <f aca="false">DATA!A958</f>
        <v>ITM10956</v>
      </c>
      <c r="B958" s="16" t="str">
        <f aca="false">DATA!B958</f>
        <v>Automotive</v>
      </c>
      <c r="C958" s="17" t="n">
        <f aca="false">DATA!C958</f>
        <v>221</v>
      </c>
      <c r="D958" s="17" t="n">
        <f aca="false">DATA!D958</f>
        <v>30</v>
      </c>
      <c r="E958" s="18" t="n">
        <f aca="false">DATA!F958</f>
        <v>8</v>
      </c>
      <c r="F958" s="19" t="n">
        <f aca="false">DATA!G958</f>
        <v>23.68</v>
      </c>
      <c r="G958" s="19" t="n">
        <f aca="false">DATA!H958</f>
        <v>8.92</v>
      </c>
      <c r="H958" s="18" t="n">
        <f aca="false">DATA!E958</f>
        <v>10</v>
      </c>
      <c r="I958" s="20" t="n">
        <f aca="false">F958*E958</f>
        <v>189.44</v>
      </c>
      <c r="J958" s="20" t="n">
        <f aca="false">PARAMETER!$B$4*G958*SQRT(E958)</f>
        <v>41.4989496431837</v>
      </c>
      <c r="K958" s="20" t="n">
        <f aca="false">I958+J958</f>
        <v>230.938949643184</v>
      </c>
      <c r="L958" s="20" t="n">
        <f aca="false">K958+F958*H958</f>
        <v>467.738949643184</v>
      </c>
      <c r="M958" s="16" t="str">
        <f aca="false">IF(C958&lt;=K958,"REORDER",IF(C958&gt;L958,"OVERSTOCK","OK"))</f>
        <v>REORDER</v>
      </c>
      <c r="N958" s="16" t="str">
        <f aca="false">IF(C958&lt;=D958,"REORDER","OK")</f>
        <v>OK</v>
      </c>
      <c r="O958" s="18" t="n">
        <f aca="false">IF(D958&lt;I958,1,0)</f>
        <v>1</v>
      </c>
      <c r="P958" s="20" t="n">
        <f aca="false">C958/F958</f>
        <v>9.33277027027027</v>
      </c>
      <c r="Q958" s="19" t="n">
        <f aca="false">DATA!N958</f>
        <v>40.35</v>
      </c>
      <c r="R958" s="19" t="n">
        <f aca="false">DATA!O958</f>
        <v>0.63</v>
      </c>
      <c r="S958" s="17" t="n">
        <f aca="false">C958*Q958</f>
        <v>8917.35</v>
      </c>
      <c r="T958" s="19" t="n">
        <f aca="false">C958*R958</f>
        <v>139.23</v>
      </c>
      <c r="U958" s="20" t="n">
        <f aca="false">MAX(0,C958-L958)</f>
        <v>0</v>
      </c>
      <c r="V958" s="17" t="n">
        <f aca="false">U958*Q958</f>
        <v>0</v>
      </c>
      <c r="W958" s="19" t="n">
        <f aca="false">U958*R958</f>
        <v>0</v>
      </c>
      <c r="X958" s="20" t="n">
        <f aca="false">MAX(0,K958-C958)</f>
        <v>9.93894964318369</v>
      </c>
      <c r="Y958" s="17" t="n">
        <f aca="false">F958*PARAMETER!$B$5*Q958</f>
        <v>348753.12</v>
      </c>
      <c r="Z958" s="21" t="n">
        <f aca="false">SUMIF($Y$2:$Y$3205,"&gt;="&amp;Y958)/SUM($Y$2:$Y$3205)</f>
        <v>0.948116403883563</v>
      </c>
      <c r="AA958" s="16" t="str">
        <f aca="false">IF(Z958&lt;=PARAMETER!$B$7,"A",IF(Z958&lt;=PARAMETER!$B$8,"B","C"))</f>
        <v>B</v>
      </c>
      <c r="AB958" s="22" t="n">
        <f aca="false">G958/F958</f>
        <v>0.376689189189189</v>
      </c>
      <c r="AC958" s="16" t="str">
        <f aca="false">IF(AB958&lt;=PARAMETER!$B$9,"X",IF(AB958&lt;=PARAMETER!$B$10,"Y","Z"))</f>
        <v>Y</v>
      </c>
      <c r="AD958" s="16" t="str">
        <f aca="false">AA958&amp;AC958</f>
        <v>BY</v>
      </c>
      <c r="AE958" s="22" t="n">
        <f aca="false">DATA!I958</f>
        <v>0.23</v>
      </c>
      <c r="AF958" s="18" t="n">
        <f aca="false">DATA!L958</f>
        <v>61</v>
      </c>
      <c r="AG958" s="16" t="str">
        <f aca="false">DATA!K958</f>
        <v>C</v>
      </c>
      <c r="AH958" s="18" t="n">
        <f aca="false">IF(AE958&gt;=PARAMETER!$B$12,1,0)</f>
        <v>0</v>
      </c>
      <c r="AI958" s="18" t="n">
        <f aca="false">IF(AF958&gt;=PARAMETER!$B$13,1,0)</f>
        <v>0</v>
      </c>
      <c r="AJ958" s="18" t="n">
        <f aca="false">IF(AND(AH958=1,AI958=1),1,0)</f>
        <v>0</v>
      </c>
    </row>
    <row r="959" customFormat="false" ht="15" hidden="false" customHeight="false" outlineLevel="0" collapsed="false">
      <c r="A959" s="16" t="str">
        <f aca="false">DATA!A959</f>
        <v>ITM10957</v>
      </c>
      <c r="B959" s="16" t="str">
        <f aca="false">DATA!B959</f>
        <v>Automotive</v>
      </c>
      <c r="C959" s="17" t="n">
        <f aca="false">DATA!C959</f>
        <v>380</v>
      </c>
      <c r="D959" s="17" t="n">
        <f aca="false">DATA!D959</f>
        <v>27</v>
      </c>
      <c r="E959" s="18" t="n">
        <f aca="false">DATA!F959</f>
        <v>6</v>
      </c>
      <c r="F959" s="19" t="n">
        <f aca="false">DATA!G959</f>
        <v>27.65</v>
      </c>
      <c r="G959" s="19" t="n">
        <f aca="false">DATA!H959</f>
        <v>2.86</v>
      </c>
      <c r="H959" s="18" t="n">
        <f aca="false">DATA!E959</f>
        <v>13</v>
      </c>
      <c r="I959" s="20" t="n">
        <f aca="false">F959*E959</f>
        <v>165.9</v>
      </c>
      <c r="J959" s="20" t="n">
        <f aca="false">PARAMETER!$B$4*G959*SQRT(E959)</f>
        <v>11.5230889705284</v>
      </c>
      <c r="K959" s="20" t="n">
        <f aca="false">I959+J959</f>
        <v>177.423088970528</v>
      </c>
      <c r="L959" s="20" t="n">
        <f aca="false">K959+F959*H959</f>
        <v>536.873088970528</v>
      </c>
      <c r="M959" s="16" t="str">
        <f aca="false">IF(C959&lt;=K959,"REORDER",IF(C959&gt;L959,"OVERSTOCK","OK"))</f>
        <v>OK</v>
      </c>
      <c r="N959" s="16" t="str">
        <f aca="false">IF(C959&lt;=D959,"REORDER","OK")</f>
        <v>OK</v>
      </c>
      <c r="O959" s="18" t="n">
        <f aca="false">IF(D959&lt;I959,1,0)</f>
        <v>1</v>
      </c>
      <c r="P959" s="20" t="n">
        <f aca="false">C959/F959</f>
        <v>13.7432188065099</v>
      </c>
      <c r="Q959" s="19" t="n">
        <f aca="false">DATA!N959</f>
        <v>58.79</v>
      </c>
      <c r="R959" s="19" t="n">
        <f aca="false">DATA!O959</f>
        <v>0.5</v>
      </c>
      <c r="S959" s="17" t="n">
        <f aca="false">C959*Q959</f>
        <v>22340.2</v>
      </c>
      <c r="T959" s="19" t="n">
        <f aca="false">C959*R959</f>
        <v>190</v>
      </c>
      <c r="U959" s="20" t="n">
        <f aca="false">MAX(0,C959-L959)</f>
        <v>0</v>
      </c>
      <c r="V959" s="17" t="n">
        <f aca="false">U959*Q959</f>
        <v>0</v>
      </c>
      <c r="W959" s="19" t="n">
        <f aca="false">U959*R959</f>
        <v>0</v>
      </c>
      <c r="X959" s="20" t="n">
        <f aca="false">MAX(0,K959-C959)</f>
        <v>0</v>
      </c>
      <c r="Y959" s="17" t="n">
        <f aca="false">F959*PARAMETER!$B$5*Q959</f>
        <v>593323.3775</v>
      </c>
      <c r="Z959" s="21" t="n">
        <f aca="false">SUMIF($Y$2:$Y$3205,"&gt;="&amp;Y959)/SUM($Y$2:$Y$3205)</f>
        <v>0.877827218018677</v>
      </c>
      <c r="AA959" s="16" t="str">
        <f aca="false">IF(Z959&lt;=PARAMETER!$B$7,"A",IF(Z959&lt;=PARAMETER!$B$8,"B","C"))</f>
        <v>B</v>
      </c>
      <c r="AB959" s="22" t="n">
        <f aca="false">G959/F959</f>
        <v>0.103435804701627</v>
      </c>
      <c r="AC959" s="16" t="str">
        <f aca="false">IF(AB959&lt;=PARAMETER!$B$9,"X",IF(AB959&lt;=PARAMETER!$B$10,"Y","Z"))</f>
        <v>X</v>
      </c>
      <c r="AD959" s="16" t="str">
        <f aca="false">AA959&amp;AC959</f>
        <v>BX</v>
      </c>
      <c r="AE959" s="22" t="n">
        <f aca="false">DATA!I959</f>
        <v>0.14</v>
      </c>
      <c r="AF959" s="18" t="n">
        <f aca="false">DATA!L959</f>
        <v>160</v>
      </c>
      <c r="AG959" s="16" t="str">
        <f aca="false">DATA!K959</f>
        <v>A</v>
      </c>
      <c r="AH959" s="18" t="n">
        <f aca="false">IF(AE959&gt;=PARAMETER!$B$12,1,0)</f>
        <v>0</v>
      </c>
      <c r="AI959" s="18" t="n">
        <f aca="false">IF(AF959&gt;=PARAMETER!$B$13,1,0)</f>
        <v>1</v>
      </c>
      <c r="AJ959" s="18" t="n">
        <f aca="false">IF(AND(AH959=1,AI959=1),1,0)</f>
        <v>0</v>
      </c>
    </row>
    <row r="960" customFormat="false" ht="15" hidden="false" customHeight="false" outlineLevel="0" collapsed="false">
      <c r="A960" s="16" t="str">
        <f aca="false">DATA!A960</f>
        <v>ITM10958</v>
      </c>
      <c r="B960" s="16" t="str">
        <f aca="false">DATA!B960</f>
        <v>Groceries</v>
      </c>
      <c r="C960" s="17" t="n">
        <f aca="false">DATA!C960</f>
        <v>76</v>
      </c>
      <c r="D960" s="17" t="n">
        <f aca="false">DATA!D960</f>
        <v>64</v>
      </c>
      <c r="E960" s="18" t="n">
        <f aca="false">DATA!F960</f>
        <v>2</v>
      </c>
      <c r="F960" s="19" t="n">
        <f aca="false">DATA!G960</f>
        <v>33.88</v>
      </c>
      <c r="G960" s="19" t="n">
        <f aca="false">DATA!H960</f>
        <v>8.45</v>
      </c>
      <c r="H960" s="18" t="n">
        <f aca="false">DATA!E960</f>
        <v>8</v>
      </c>
      <c r="I960" s="20" t="n">
        <f aca="false">F960*E960</f>
        <v>67.76</v>
      </c>
      <c r="J960" s="20" t="n">
        <f aca="false">PARAMETER!$B$4*G960*SQRT(E960)</f>
        <v>19.6561728971358</v>
      </c>
      <c r="K960" s="20" t="n">
        <f aca="false">I960+J960</f>
        <v>87.4161728971358</v>
      </c>
      <c r="L960" s="20" t="n">
        <f aca="false">K960+F960*H960</f>
        <v>358.456172897136</v>
      </c>
      <c r="M960" s="16" t="str">
        <f aca="false">IF(C960&lt;=K960,"REORDER",IF(C960&gt;L960,"OVERSTOCK","OK"))</f>
        <v>REORDER</v>
      </c>
      <c r="N960" s="16" t="str">
        <f aca="false">IF(C960&lt;=D960,"REORDER","OK")</f>
        <v>OK</v>
      </c>
      <c r="O960" s="18" t="n">
        <f aca="false">IF(D960&lt;I960,1,0)</f>
        <v>1</v>
      </c>
      <c r="P960" s="20" t="n">
        <f aca="false">C960/F960</f>
        <v>2.24321133412042</v>
      </c>
      <c r="Q960" s="19" t="n">
        <f aca="false">DATA!N960</f>
        <v>105.77</v>
      </c>
      <c r="R960" s="19" t="n">
        <f aca="false">DATA!O960</f>
        <v>1.27</v>
      </c>
      <c r="S960" s="17" t="n">
        <f aca="false">C960*Q960</f>
        <v>8038.52</v>
      </c>
      <c r="T960" s="19" t="n">
        <f aca="false">C960*R960</f>
        <v>96.52</v>
      </c>
      <c r="U960" s="20" t="n">
        <f aca="false">MAX(0,C960-L960)</f>
        <v>0</v>
      </c>
      <c r="V960" s="17" t="n">
        <f aca="false">U960*Q960</f>
        <v>0</v>
      </c>
      <c r="W960" s="19" t="n">
        <f aca="false">U960*R960</f>
        <v>0</v>
      </c>
      <c r="X960" s="20" t="n">
        <f aca="false">MAX(0,K960-C960)</f>
        <v>11.4161728971358</v>
      </c>
      <c r="Y960" s="17" t="n">
        <f aca="false">F960*PARAMETER!$B$5*Q960</f>
        <v>1307972.974</v>
      </c>
      <c r="Z960" s="21" t="n">
        <f aca="false">SUMIF($Y$2:$Y$3205,"&gt;="&amp;Y960)/SUM($Y$2:$Y$3205)</f>
        <v>0.603251387069728</v>
      </c>
      <c r="AA960" s="16" t="str">
        <f aca="false">IF(Z960&lt;=PARAMETER!$B$7,"A",IF(Z960&lt;=PARAMETER!$B$8,"B","C"))</f>
        <v>A</v>
      </c>
      <c r="AB960" s="22" t="n">
        <f aca="false">G960/F960</f>
        <v>0.249409681227863</v>
      </c>
      <c r="AC960" s="16" t="str">
        <f aca="false">IF(AB960&lt;=PARAMETER!$B$9,"X",IF(AB960&lt;=PARAMETER!$B$10,"Y","Z"))</f>
        <v>X</v>
      </c>
      <c r="AD960" s="16" t="str">
        <f aca="false">AA960&amp;AC960</f>
        <v>AX</v>
      </c>
      <c r="AE960" s="22" t="n">
        <f aca="false">DATA!I960</f>
        <v>0.89</v>
      </c>
      <c r="AF960" s="18" t="n">
        <f aca="false">DATA!L960</f>
        <v>15</v>
      </c>
      <c r="AG960" s="16" t="str">
        <f aca="false">DATA!K960</f>
        <v>D</v>
      </c>
      <c r="AH960" s="18" t="n">
        <f aca="false">IF(AE960&gt;=PARAMETER!$B$12,1,0)</f>
        <v>1</v>
      </c>
      <c r="AI960" s="18" t="n">
        <f aca="false">IF(AF960&gt;=PARAMETER!$B$13,1,0)</f>
        <v>0</v>
      </c>
      <c r="AJ960" s="18" t="n">
        <f aca="false">IF(AND(AH960=1,AI960=1),1,0)</f>
        <v>0</v>
      </c>
    </row>
    <row r="961" customFormat="false" ht="15" hidden="false" customHeight="false" outlineLevel="0" collapsed="false">
      <c r="A961" s="16" t="str">
        <f aca="false">DATA!A961</f>
        <v>ITM10959</v>
      </c>
      <c r="B961" s="16" t="str">
        <f aca="false">DATA!B961</f>
        <v>Electronics</v>
      </c>
      <c r="C961" s="17" t="n">
        <f aca="false">DATA!C961</f>
        <v>411</v>
      </c>
      <c r="D961" s="17" t="n">
        <f aca="false">DATA!D961</f>
        <v>38</v>
      </c>
      <c r="E961" s="18" t="n">
        <f aca="false">DATA!F961</f>
        <v>2</v>
      </c>
      <c r="F961" s="19" t="n">
        <f aca="false">DATA!G961</f>
        <v>1.95</v>
      </c>
      <c r="G961" s="19" t="n">
        <f aca="false">DATA!H961</f>
        <v>4.86</v>
      </c>
      <c r="H961" s="18" t="n">
        <f aca="false">DATA!E961</f>
        <v>14</v>
      </c>
      <c r="I961" s="20" t="n">
        <f aca="false">F961*E961</f>
        <v>3.9</v>
      </c>
      <c r="J961" s="20" t="n">
        <f aca="false">PARAMETER!$B$4*G961*SQRT(E961)</f>
        <v>11.3052071337373</v>
      </c>
      <c r="K961" s="20" t="n">
        <f aca="false">I961+J961</f>
        <v>15.2052071337373</v>
      </c>
      <c r="L961" s="20" t="n">
        <f aca="false">K961+F961*H961</f>
        <v>42.5052071337373</v>
      </c>
      <c r="M961" s="16" t="str">
        <f aca="false">IF(C961&lt;=K961,"REORDER",IF(C961&gt;L961,"OVERSTOCK","OK"))</f>
        <v>OVERSTOCK</v>
      </c>
      <c r="N961" s="16" t="str">
        <f aca="false">IF(C961&lt;=D961,"REORDER","OK")</f>
        <v>OK</v>
      </c>
      <c r="O961" s="18" t="n">
        <f aca="false">IF(D961&lt;I961,1,0)</f>
        <v>0</v>
      </c>
      <c r="P961" s="20" t="n">
        <f aca="false">C961/F961</f>
        <v>210.769230769231</v>
      </c>
      <c r="Q961" s="19" t="n">
        <f aca="false">DATA!N961</f>
        <v>13.73</v>
      </c>
      <c r="R961" s="19" t="n">
        <f aca="false">DATA!O961</f>
        <v>0.5</v>
      </c>
      <c r="S961" s="17" t="n">
        <f aca="false">C961*Q961</f>
        <v>5643.03</v>
      </c>
      <c r="T961" s="19" t="n">
        <f aca="false">C961*R961</f>
        <v>205.5</v>
      </c>
      <c r="U961" s="20" t="n">
        <f aca="false">MAX(0,C961-L961)</f>
        <v>368.494792866263</v>
      </c>
      <c r="V961" s="17" t="n">
        <f aca="false">U961*Q961</f>
        <v>5059.43350605379</v>
      </c>
      <c r="W961" s="19" t="n">
        <f aca="false">U961*R961</f>
        <v>184.247396433131</v>
      </c>
      <c r="X961" s="20" t="n">
        <f aca="false">MAX(0,K961-C961)</f>
        <v>0</v>
      </c>
      <c r="Y961" s="17" t="n">
        <f aca="false">F961*PARAMETER!$B$5*Q961</f>
        <v>9772.3275</v>
      </c>
      <c r="Z961" s="21" t="n">
        <f aca="false">SUMIF($Y$2:$Y$3205,"&gt;="&amp;Y961)/SUM($Y$2:$Y$3205)</f>
        <v>0.999995603699225</v>
      </c>
      <c r="AA961" s="16" t="str">
        <f aca="false">IF(Z961&lt;=PARAMETER!$B$7,"A",IF(Z961&lt;=PARAMETER!$B$8,"B","C"))</f>
        <v>C</v>
      </c>
      <c r="AB961" s="22" t="n">
        <f aca="false">G961/F961</f>
        <v>2.49230769230769</v>
      </c>
      <c r="AC961" s="16" t="str">
        <f aca="false">IF(AB961&lt;=PARAMETER!$B$9,"X",IF(AB961&lt;=PARAMETER!$B$10,"Y","Z"))</f>
        <v>Z</v>
      </c>
      <c r="AD961" s="16" t="str">
        <f aca="false">AA961&amp;AC961</f>
        <v>CZ</v>
      </c>
      <c r="AE961" s="22" t="n">
        <f aca="false">DATA!I961</f>
        <v>0.11</v>
      </c>
      <c r="AF961" s="18" t="n">
        <f aca="false">DATA!L961</f>
        <v>173</v>
      </c>
      <c r="AG961" s="16" t="str">
        <f aca="false">DATA!K961</f>
        <v>D</v>
      </c>
      <c r="AH961" s="18" t="n">
        <f aca="false">IF(AE961&gt;=PARAMETER!$B$12,1,0)</f>
        <v>0</v>
      </c>
      <c r="AI961" s="18" t="n">
        <f aca="false">IF(AF961&gt;=PARAMETER!$B$13,1,0)</f>
        <v>1</v>
      </c>
      <c r="AJ961" s="18" t="n">
        <f aca="false">IF(AND(AH961=1,AI961=1),1,0)</f>
        <v>0</v>
      </c>
    </row>
    <row r="962" customFormat="false" ht="15" hidden="false" customHeight="false" outlineLevel="0" collapsed="false">
      <c r="A962" s="16" t="str">
        <f aca="false">DATA!A962</f>
        <v>ITM10960</v>
      </c>
      <c r="B962" s="16" t="str">
        <f aca="false">DATA!B962</f>
        <v>Pharma</v>
      </c>
      <c r="C962" s="17" t="n">
        <f aca="false">DATA!C962</f>
        <v>237</v>
      </c>
      <c r="D962" s="17" t="n">
        <f aca="false">DATA!D962</f>
        <v>33</v>
      </c>
      <c r="E962" s="18" t="n">
        <f aca="false">DATA!F962</f>
        <v>5</v>
      </c>
      <c r="F962" s="19" t="n">
        <f aca="false">DATA!G962</f>
        <v>25.6</v>
      </c>
      <c r="G962" s="19" t="n">
        <f aca="false">DATA!H962</f>
        <v>3.1</v>
      </c>
      <c r="H962" s="18" t="n">
        <f aca="false">DATA!E962</f>
        <v>12</v>
      </c>
      <c r="I962" s="20" t="n">
        <f aca="false">F962*E962</f>
        <v>128</v>
      </c>
      <c r="J962" s="20" t="n">
        <f aca="false">PARAMETER!$B$4*G962*SQRT(E962)</f>
        <v>11.4018140209918</v>
      </c>
      <c r="K962" s="20" t="n">
        <f aca="false">I962+J962</f>
        <v>139.401814020992</v>
      </c>
      <c r="L962" s="20" t="n">
        <f aca="false">K962+F962*H962</f>
        <v>446.601814020992</v>
      </c>
      <c r="M962" s="16" t="str">
        <f aca="false">IF(C962&lt;=K962,"REORDER",IF(C962&gt;L962,"OVERSTOCK","OK"))</f>
        <v>OK</v>
      </c>
      <c r="N962" s="16" t="str">
        <f aca="false">IF(C962&lt;=D962,"REORDER","OK")</f>
        <v>OK</v>
      </c>
      <c r="O962" s="18" t="n">
        <f aca="false">IF(D962&lt;I962,1,0)</f>
        <v>1</v>
      </c>
      <c r="P962" s="20" t="n">
        <f aca="false">C962/F962</f>
        <v>9.2578125</v>
      </c>
      <c r="Q962" s="19" t="n">
        <f aca="false">DATA!N962</f>
        <v>90.58</v>
      </c>
      <c r="R962" s="19" t="n">
        <f aca="false">DATA!O962</f>
        <v>1.07</v>
      </c>
      <c r="S962" s="17" t="n">
        <f aca="false">C962*Q962</f>
        <v>21467.46</v>
      </c>
      <c r="T962" s="19" t="n">
        <f aca="false">C962*R962</f>
        <v>253.59</v>
      </c>
      <c r="U962" s="20" t="n">
        <f aca="false">MAX(0,C962-L962)</f>
        <v>0</v>
      </c>
      <c r="V962" s="17" t="n">
        <f aca="false">U962*Q962</f>
        <v>0</v>
      </c>
      <c r="W962" s="19" t="n">
        <f aca="false">U962*R962</f>
        <v>0</v>
      </c>
      <c r="X962" s="20" t="n">
        <f aca="false">MAX(0,K962-C962)</f>
        <v>0</v>
      </c>
      <c r="Y962" s="17" t="n">
        <f aca="false">F962*PARAMETER!$B$5*Q962</f>
        <v>846379.52</v>
      </c>
      <c r="Z962" s="21" t="n">
        <f aca="false">SUMIF($Y$2:$Y$3205,"&gt;="&amp;Y962)/SUM($Y$2:$Y$3205)</f>
        <v>0.794678973822408</v>
      </c>
      <c r="AA962" s="16" t="str">
        <f aca="false">IF(Z962&lt;=PARAMETER!$B$7,"A",IF(Z962&lt;=PARAMETER!$B$8,"B","C"))</f>
        <v>A</v>
      </c>
      <c r="AB962" s="22" t="n">
        <f aca="false">G962/F962</f>
        <v>0.12109375</v>
      </c>
      <c r="AC962" s="16" t="str">
        <f aca="false">IF(AB962&lt;=PARAMETER!$B$9,"X",IF(AB962&lt;=PARAMETER!$B$10,"Y","Z"))</f>
        <v>X</v>
      </c>
      <c r="AD962" s="16" t="str">
        <f aca="false">AA962&amp;AC962</f>
        <v>AX</v>
      </c>
      <c r="AE962" s="22" t="n">
        <f aca="false">DATA!I962</f>
        <v>0.16</v>
      </c>
      <c r="AF962" s="18" t="n">
        <f aca="false">DATA!L962</f>
        <v>170</v>
      </c>
      <c r="AG962" s="16" t="str">
        <f aca="false">DATA!K962</f>
        <v>B</v>
      </c>
      <c r="AH962" s="18" t="n">
        <f aca="false">IF(AE962&gt;=PARAMETER!$B$12,1,0)</f>
        <v>0</v>
      </c>
      <c r="AI962" s="18" t="n">
        <f aca="false">IF(AF962&gt;=PARAMETER!$B$13,1,0)</f>
        <v>1</v>
      </c>
      <c r="AJ962" s="18" t="n">
        <f aca="false">IF(AND(AH962=1,AI962=1),1,0)</f>
        <v>0</v>
      </c>
    </row>
    <row r="963" customFormat="false" ht="15" hidden="false" customHeight="false" outlineLevel="0" collapsed="false">
      <c r="A963" s="16" t="str">
        <f aca="false">DATA!A963</f>
        <v>ITM10961</v>
      </c>
      <c r="B963" s="16" t="str">
        <f aca="false">DATA!B963</f>
        <v>Apparel</v>
      </c>
      <c r="C963" s="17" t="n">
        <f aca="false">DATA!C963</f>
        <v>81</v>
      </c>
      <c r="D963" s="17" t="n">
        <f aca="false">DATA!D963</f>
        <v>83</v>
      </c>
      <c r="E963" s="18" t="n">
        <f aca="false">DATA!F963</f>
        <v>6</v>
      </c>
      <c r="F963" s="19" t="n">
        <f aca="false">DATA!G963</f>
        <v>29.83</v>
      </c>
      <c r="G963" s="19" t="n">
        <f aca="false">DATA!H963</f>
        <v>9.86</v>
      </c>
      <c r="H963" s="18" t="n">
        <f aca="false">DATA!E963</f>
        <v>10</v>
      </c>
      <c r="I963" s="20" t="n">
        <f aca="false">F963*E963</f>
        <v>178.98</v>
      </c>
      <c r="J963" s="20" t="n">
        <f aca="false">PARAMETER!$B$4*G963*SQRT(E963)</f>
        <v>39.7264535837097</v>
      </c>
      <c r="K963" s="20" t="n">
        <f aca="false">I963+J963</f>
        <v>218.70645358371</v>
      </c>
      <c r="L963" s="20" t="n">
        <f aca="false">K963+F963*H963</f>
        <v>517.00645358371</v>
      </c>
      <c r="M963" s="16" t="str">
        <f aca="false">IF(C963&lt;=K963,"REORDER",IF(C963&gt;L963,"OVERSTOCK","OK"))</f>
        <v>REORDER</v>
      </c>
      <c r="N963" s="16" t="str">
        <f aca="false">IF(C963&lt;=D963,"REORDER","OK")</f>
        <v>REORDER</v>
      </c>
      <c r="O963" s="18" t="n">
        <f aca="false">IF(D963&lt;I963,1,0)</f>
        <v>1</v>
      </c>
      <c r="P963" s="20" t="n">
        <f aca="false">C963/F963</f>
        <v>2.7153871940999</v>
      </c>
      <c r="Q963" s="19" t="n">
        <f aca="false">DATA!N963</f>
        <v>138.83</v>
      </c>
      <c r="R963" s="19" t="n">
        <f aca="false">DATA!O963</f>
        <v>0.87</v>
      </c>
      <c r="S963" s="17" t="n">
        <f aca="false">C963*Q963</f>
        <v>11245.23</v>
      </c>
      <c r="T963" s="19" t="n">
        <f aca="false">C963*R963</f>
        <v>70.47</v>
      </c>
      <c r="U963" s="20" t="n">
        <f aca="false">MAX(0,C963-L963)</f>
        <v>0</v>
      </c>
      <c r="V963" s="17" t="n">
        <f aca="false">U963*Q963</f>
        <v>0</v>
      </c>
      <c r="W963" s="19" t="n">
        <f aca="false">U963*R963</f>
        <v>0</v>
      </c>
      <c r="X963" s="20" t="n">
        <f aca="false">MAX(0,K963-C963)</f>
        <v>137.70645358371</v>
      </c>
      <c r="Y963" s="17" t="n">
        <f aca="false">F963*PARAMETER!$B$5*Q963</f>
        <v>1511574.0985</v>
      </c>
      <c r="Z963" s="21" t="n">
        <f aca="false">SUMIF($Y$2:$Y$3205,"&gt;="&amp;Y963)/SUM($Y$2:$Y$3205)</f>
        <v>0.523354416453321</v>
      </c>
      <c r="AA963" s="16" t="str">
        <f aca="false">IF(Z963&lt;=PARAMETER!$B$7,"A",IF(Z963&lt;=PARAMETER!$B$8,"B","C"))</f>
        <v>A</v>
      </c>
      <c r="AB963" s="22" t="n">
        <f aca="false">G963/F963</f>
        <v>0.330539725108951</v>
      </c>
      <c r="AC963" s="16" t="str">
        <f aca="false">IF(AB963&lt;=PARAMETER!$B$9,"X",IF(AB963&lt;=PARAMETER!$B$10,"Y","Z"))</f>
        <v>Y</v>
      </c>
      <c r="AD963" s="16" t="str">
        <f aca="false">AA963&amp;AC963</f>
        <v>AY</v>
      </c>
      <c r="AE963" s="22" t="n">
        <f aca="false">DATA!I963</f>
        <v>0.82</v>
      </c>
      <c r="AF963" s="18" t="n">
        <f aca="false">DATA!L963</f>
        <v>58</v>
      </c>
      <c r="AG963" s="16" t="str">
        <f aca="false">DATA!K963</f>
        <v>A</v>
      </c>
      <c r="AH963" s="18" t="n">
        <f aca="false">IF(AE963&gt;=PARAMETER!$B$12,1,0)</f>
        <v>1</v>
      </c>
      <c r="AI963" s="18" t="n">
        <f aca="false">IF(AF963&gt;=PARAMETER!$B$13,1,0)</f>
        <v>0</v>
      </c>
      <c r="AJ963" s="18" t="n">
        <f aca="false">IF(AND(AH963=1,AI963=1),1,0)</f>
        <v>0</v>
      </c>
    </row>
    <row r="964" customFormat="false" ht="15" hidden="false" customHeight="false" outlineLevel="0" collapsed="false">
      <c r="A964" s="16" t="str">
        <f aca="false">DATA!A964</f>
        <v>ITM10962</v>
      </c>
      <c r="B964" s="16" t="str">
        <f aca="false">DATA!B964</f>
        <v>Apparel</v>
      </c>
      <c r="C964" s="17" t="n">
        <f aca="false">DATA!C964</f>
        <v>176</v>
      </c>
      <c r="D964" s="17" t="n">
        <f aca="false">DATA!D964</f>
        <v>26</v>
      </c>
      <c r="E964" s="18" t="n">
        <f aca="false">DATA!F964</f>
        <v>3</v>
      </c>
      <c r="F964" s="19" t="n">
        <f aca="false">DATA!G964</f>
        <v>17.82</v>
      </c>
      <c r="G964" s="19" t="n">
        <f aca="false">DATA!H964</f>
        <v>8.34</v>
      </c>
      <c r="H964" s="18" t="n">
        <f aca="false">DATA!E964</f>
        <v>13</v>
      </c>
      <c r="I964" s="20" t="n">
        <f aca="false">F964*E964</f>
        <v>53.46</v>
      </c>
      <c r="J964" s="20" t="n">
        <f aca="false">PARAMETER!$B$4*G964*SQRT(E964)</f>
        <v>23.7604102411351</v>
      </c>
      <c r="K964" s="20" t="n">
        <f aca="false">I964+J964</f>
        <v>77.2204102411351</v>
      </c>
      <c r="L964" s="20" t="n">
        <f aca="false">K964+F964*H964</f>
        <v>308.880410241135</v>
      </c>
      <c r="M964" s="16" t="str">
        <f aca="false">IF(C964&lt;=K964,"REORDER",IF(C964&gt;L964,"OVERSTOCK","OK"))</f>
        <v>OK</v>
      </c>
      <c r="N964" s="16" t="str">
        <f aca="false">IF(C964&lt;=D964,"REORDER","OK")</f>
        <v>OK</v>
      </c>
      <c r="O964" s="18" t="n">
        <f aca="false">IF(D964&lt;I964,1,0)</f>
        <v>1</v>
      </c>
      <c r="P964" s="20" t="n">
        <f aca="false">C964/F964</f>
        <v>9.87654320987654</v>
      </c>
      <c r="Q964" s="19" t="n">
        <f aca="false">DATA!N964</f>
        <v>108.37</v>
      </c>
      <c r="R964" s="19" t="n">
        <f aca="false">DATA!O964</f>
        <v>0.54</v>
      </c>
      <c r="S964" s="17" t="n">
        <f aca="false">C964*Q964</f>
        <v>19073.12</v>
      </c>
      <c r="T964" s="19" t="n">
        <f aca="false">C964*R964</f>
        <v>95.04</v>
      </c>
      <c r="U964" s="20" t="n">
        <f aca="false">MAX(0,C964-L964)</f>
        <v>0</v>
      </c>
      <c r="V964" s="17" t="n">
        <f aca="false">U964*Q964</f>
        <v>0</v>
      </c>
      <c r="W964" s="19" t="n">
        <f aca="false">U964*R964</f>
        <v>0</v>
      </c>
      <c r="X964" s="20" t="n">
        <f aca="false">MAX(0,K964-C964)</f>
        <v>0</v>
      </c>
      <c r="Y964" s="17" t="n">
        <f aca="false">F964*PARAMETER!$B$5*Q964</f>
        <v>704870.991</v>
      </c>
      <c r="Z964" s="21" t="n">
        <f aca="false">SUMIF($Y$2:$Y$3205,"&gt;="&amp;Y964)/SUM($Y$2:$Y$3205)</f>
        <v>0.842541843771388</v>
      </c>
      <c r="AA964" s="16" t="str">
        <f aca="false">IF(Z964&lt;=PARAMETER!$B$7,"A",IF(Z964&lt;=PARAMETER!$B$8,"B","C"))</f>
        <v>B</v>
      </c>
      <c r="AB964" s="22" t="n">
        <f aca="false">G964/F964</f>
        <v>0.468013468013468</v>
      </c>
      <c r="AC964" s="16" t="str">
        <f aca="false">IF(AB964&lt;=PARAMETER!$B$9,"X",IF(AB964&lt;=PARAMETER!$B$10,"Y","Z"))</f>
        <v>Y</v>
      </c>
      <c r="AD964" s="16" t="str">
        <f aca="false">AA964&amp;AC964</f>
        <v>BY</v>
      </c>
      <c r="AE964" s="22" t="n">
        <f aca="false">DATA!I964</f>
        <v>0.35</v>
      </c>
      <c r="AF964" s="18" t="n">
        <f aca="false">DATA!L964</f>
        <v>178</v>
      </c>
      <c r="AG964" s="16" t="str">
        <f aca="false">DATA!K964</f>
        <v>B</v>
      </c>
      <c r="AH964" s="18" t="n">
        <f aca="false">IF(AE964&gt;=PARAMETER!$B$12,1,0)</f>
        <v>0</v>
      </c>
      <c r="AI964" s="18" t="n">
        <f aca="false">IF(AF964&gt;=PARAMETER!$B$13,1,0)</f>
        <v>1</v>
      </c>
      <c r="AJ964" s="18" t="n">
        <f aca="false">IF(AND(AH964=1,AI964=1),1,0)</f>
        <v>0</v>
      </c>
    </row>
    <row r="965" customFormat="false" ht="15" hidden="false" customHeight="false" outlineLevel="0" collapsed="false">
      <c r="A965" s="16" t="str">
        <f aca="false">DATA!A965</f>
        <v>ITM10963</v>
      </c>
      <c r="B965" s="16" t="str">
        <f aca="false">DATA!B965</f>
        <v>Automotive</v>
      </c>
      <c r="C965" s="17" t="n">
        <f aca="false">DATA!C965</f>
        <v>221</v>
      </c>
      <c r="D965" s="17" t="n">
        <f aca="false">DATA!D965</f>
        <v>27</v>
      </c>
      <c r="E965" s="18" t="n">
        <f aca="false">DATA!F965</f>
        <v>2</v>
      </c>
      <c r="F965" s="19" t="n">
        <f aca="false">DATA!G965</f>
        <v>33.75</v>
      </c>
      <c r="G965" s="19" t="n">
        <f aca="false">DATA!H965</f>
        <v>9.95</v>
      </c>
      <c r="H965" s="18" t="n">
        <f aca="false">DATA!E965</f>
        <v>14</v>
      </c>
      <c r="I965" s="20" t="n">
        <f aca="false">F965*E965</f>
        <v>67.5</v>
      </c>
      <c r="J965" s="20" t="n">
        <f aca="false">PARAMETER!$B$4*G965*SQRT(E965)</f>
        <v>23.1454343581658</v>
      </c>
      <c r="K965" s="20" t="n">
        <f aca="false">I965+J965</f>
        <v>90.6454343581658</v>
      </c>
      <c r="L965" s="20" t="n">
        <f aca="false">K965+F965*H965</f>
        <v>563.145434358166</v>
      </c>
      <c r="M965" s="16" t="str">
        <f aca="false">IF(C965&lt;=K965,"REORDER",IF(C965&gt;L965,"OVERSTOCK","OK"))</f>
        <v>OK</v>
      </c>
      <c r="N965" s="16" t="str">
        <f aca="false">IF(C965&lt;=D965,"REORDER","OK")</f>
        <v>OK</v>
      </c>
      <c r="O965" s="18" t="n">
        <f aca="false">IF(D965&lt;I965,1,0)</f>
        <v>1</v>
      </c>
      <c r="P965" s="20" t="n">
        <f aca="false">C965/F965</f>
        <v>6.54814814814815</v>
      </c>
      <c r="Q965" s="19" t="n">
        <f aca="false">DATA!N965</f>
        <v>123.64</v>
      </c>
      <c r="R965" s="19" t="n">
        <f aca="false">DATA!O965</f>
        <v>0.65</v>
      </c>
      <c r="S965" s="17" t="n">
        <f aca="false">C965*Q965</f>
        <v>27324.44</v>
      </c>
      <c r="T965" s="19" t="n">
        <f aca="false">C965*R965</f>
        <v>143.65</v>
      </c>
      <c r="U965" s="20" t="n">
        <f aca="false">MAX(0,C965-L965)</f>
        <v>0</v>
      </c>
      <c r="V965" s="17" t="n">
        <f aca="false">U965*Q965</f>
        <v>0</v>
      </c>
      <c r="W965" s="19" t="n">
        <f aca="false">U965*R965</f>
        <v>0</v>
      </c>
      <c r="X965" s="20" t="n">
        <f aca="false">MAX(0,K965-C965)</f>
        <v>0</v>
      </c>
      <c r="Y965" s="17" t="n">
        <f aca="false">F965*PARAMETER!$B$5*Q965</f>
        <v>1523090.25</v>
      </c>
      <c r="Z965" s="21" t="n">
        <f aca="false">SUMIF($Y$2:$Y$3205,"&gt;="&amp;Y965)/SUM($Y$2:$Y$3205)</f>
        <v>0.514645980373252</v>
      </c>
      <c r="AA965" s="16" t="str">
        <f aca="false">IF(Z965&lt;=PARAMETER!$B$7,"A",IF(Z965&lt;=PARAMETER!$B$8,"B","C"))</f>
        <v>A</v>
      </c>
      <c r="AB965" s="22" t="n">
        <f aca="false">G965/F965</f>
        <v>0.294814814814815</v>
      </c>
      <c r="AC965" s="16" t="str">
        <f aca="false">IF(AB965&lt;=PARAMETER!$B$9,"X",IF(AB965&lt;=PARAMETER!$B$10,"Y","Z"))</f>
        <v>Y</v>
      </c>
      <c r="AD965" s="16" t="str">
        <f aca="false">AA965&amp;AC965</f>
        <v>AY</v>
      </c>
      <c r="AE965" s="22" t="n">
        <f aca="false">DATA!I965</f>
        <v>0.75</v>
      </c>
      <c r="AF965" s="18" t="n">
        <f aca="false">DATA!L965</f>
        <v>89</v>
      </c>
      <c r="AG965" s="16" t="str">
        <f aca="false">DATA!K965</f>
        <v>B</v>
      </c>
      <c r="AH965" s="18" t="n">
        <f aca="false">IF(AE965&gt;=PARAMETER!$B$12,1,0)</f>
        <v>0</v>
      </c>
      <c r="AI965" s="18" t="n">
        <f aca="false">IF(AF965&gt;=PARAMETER!$B$13,1,0)</f>
        <v>0</v>
      </c>
      <c r="AJ965" s="18" t="n">
        <f aca="false">IF(AND(AH965=1,AI965=1),1,0)</f>
        <v>0</v>
      </c>
    </row>
    <row r="966" customFormat="false" ht="15" hidden="false" customHeight="false" outlineLevel="0" collapsed="false">
      <c r="A966" s="16" t="str">
        <f aca="false">DATA!A966</f>
        <v>ITM10964</v>
      </c>
      <c r="B966" s="16" t="str">
        <f aca="false">DATA!B966</f>
        <v>Groceries</v>
      </c>
      <c r="C966" s="17" t="n">
        <f aca="false">DATA!C966</f>
        <v>36</v>
      </c>
      <c r="D966" s="17" t="n">
        <f aca="false">DATA!D966</f>
        <v>51</v>
      </c>
      <c r="E966" s="18" t="n">
        <f aca="false">DATA!F966</f>
        <v>7</v>
      </c>
      <c r="F966" s="19" t="n">
        <f aca="false">DATA!G966</f>
        <v>12.18</v>
      </c>
      <c r="G966" s="19" t="n">
        <f aca="false">DATA!H966</f>
        <v>2.1</v>
      </c>
      <c r="H966" s="18" t="n">
        <f aca="false">DATA!E966</f>
        <v>5</v>
      </c>
      <c r="I966" s="20" t="n">
        <f aca="false">F966*E966</f>
        <v>85.26</v>
      </c>
      <c r="J966" s="20" t="n">
        <f aca="false">PARAMETER!$B$4*G966*SQRT(E966)</f>
        <v>9.13893464403403</v>
      </c>
      <c r="K966" s="20" t="n">
        <f aca="false">I966+J966</f>
        <v>94.398934644034</v>
      </c>
      <c r="L966" s="20" t="n">
        <f aca="false">K966+F966*H966</f>
        <v>155.298934644034</v>
      </c>
      <c r="M966" s="16" t="str">
        <f aca="false">IF(C966&lt;=K966,"REORDER",IF(C966&gt;L966,"OVERSTOCK","OK"))</f>
        <v>REORDER</v>
      </c>
      <c r="N966" s="16" t="str">
        <f aca="false">IF(C966&lt;=D966,"REORDER","OK")</f>
        <v>REORDER</v>
      </c>
      <c r="O966" s="18" t="n">
        <f aca="false">IF(D966&lt;I966,1,0)</f>
        <v>1</v>
      </c>
      <c r="P966" s="20" t="n">
        <f aca="false">C966/F966</f>
        <v>2.95566502463054</v>
      </c>
      <c r="Q966" s="19" t="n">
        <f aca="false">DATA!N966</f>
        <v>72.06</v>
      </c>
      <c r="R966" s="19" t="n">
        <f aca="false">DATA!O966</f>
        <v>0.91</v>
      </c>
      <c r="S966" s="17" t="n">
        <f aca="false">C966*Q966</f>
        <v>2594.16</v>
      </c>
      <c r="T966" s="19" t="n">
        <f aca="false">C966*R966</f>
        <v>32.76</v>
      </c>
      <c r="U966" s="20" t="n">
        <f aca="false">MAX(0,C966-L966)</f>
        <v>0</v>
      </c>
      <c r="V966" s="17" t="n">
        <f aca="false">U966*Q966</f>
        <v>0</v>
      </c>
      <c r="W966" s="19" t="n">
        <f aca="false">U966*R966</f>
        <v>0</v>
      </c>
      <c r="X966" s="20" t="n">
        <f aca="false">MAX(0,K966-C966)</f>
        <v>58.398934644034</v>
      </c>
      <c r="Y966" s="17" t="n">
        <f aca="false">F966*PARAMETER!$B$5*Q966</f>
        <v>320357.142</v>
      </c>
      <c r="Z966" s="21" t="n">
        <f aca="false">SUMIF($Y$2:$Y$3205,"&gt;="&amp;Y966)/SUM($Y$2:$Y$3205)</f>
        <v>0.955173229896084</v>
      </c>
      <c r="AA966" s="16" t="str">
        <f aca="false">IF(Z966&lt;=PARAMETER!$B$7,"A",IF(Z966&lt;=PARAMETER!$B$8,"B","C"))</f>
        <v>C</v>
      </c>
      <c r="AB966" s="22" t="n">
        <f aca="false">G966/F966</f>
        <v>0.172413793103448</v>
      </c>
      <c r="AC966" s="16" t="str">
        <f aca="false">IF(AB966&lt;=PARAMETER!$B$9,"X",IF(AB966&lt;=PARAMETER!$B$10,"Y","Z"))</f>
        <v>X</v>
      </c>
      <c r="AD966" s="16" t="str">
        <f aca="false">AA966&amp;AC966</f>
        <v>CX</v>
      </c>
      <c r="AE966" s="22" t="n">
        <f aca="false">DATA!I966</f>
        <v>0.23</v>
      </c>
      <c r="AF966" s="18" t="n">
        <f aca="false">DATA!L966</f>
        <v>107</v>
      </c>
      <c r="AG966" s="16" t="str">
        <f aca="false">DATA!K966</f>
        <v>C</v>
      </c>
      <c r="AH966" s="18" t="n">
        <f aca="false">IF(AE966&gt;=PARAMETER!$B$12,1,0)</f>
        <v>0</v>
      </c>
      <c r="AI966" s="18" t="n">
        <f aca="false">IF(AF966&gt;=PARAMETER!$B$13,1,0)</f>
        <v>1</v>
      </c>
      <c r="AJ966" s="18" t="n">
        <f aca="false">IF(AND(AH966=1,AI966=1),1,0)</f>
        <v>0</v>
      </c>
    </row>
    <row r="967" customFormat="false" ht="15" hidden="false" customHeight="false" outlineLevel="0" collapsed="false">
      <c r="A967" s="16" t="str">
        <f aca="false">DATA!A967</f>
        <v>ITM10965</v>
      </c>
      <c r="B967" s="16" t="str">
        <f aca="false">DATA!B967</f>
        <v>Apparel</v>
      </c>
      <c r="C967" s="17" t="n">
        <f aca="false">DATA!C967</f>
        <v>341</v>
      </c>
      <c r="D967" s="17" t="n">
        <f aca="false">DATA!D967</f>
        <v>93</v>
      </c>
      <c r="E967" s="18" t="n">
        <f aca="false">DATA!F967</f>
        <v>3</v>
      </c>
      <c r="F967" s="19" t="n">
        <f aca="false">DATA!G967</f>
        <v>16.55</v>
      </c>
      <c r="G967" s="19" t="n">
        <f aca="false">DATA!H967</f>
        <v>1.87</v>
      </c>
      <c r="H967" s="18" t="n">
        <f aca="false">DATA!E967</f>
        <v>5</v>
      </c>
      <c r="I967" s="20" t="n">
        <f aca="false">F967*E967</f>
        <v>49.65</v>
      </c>
      <c r="J967" s="20" t="n">
        <f aca="false">PARAMETER!$B$4*G967*SQRT(E967)</f>
        <v>5.32757399891158</v>
      </c>
      <c r="K967" s="20" t="n">
        <f aca="false">I967+J967</f>
        <v>54.9775739989116</v>
      </c>
      <c r="L967" s="20" t="n">
        <f aca="false">K967+F967*H967</f>
        <v>137.727573998912</v>
      </c>
      <c r="M967" s="16" t="str">
        <f aca="false">IF(C967&lt;=K967,"REORDER",IF(C967&gt;L967,"OVERSTOCK","OK"))</f>
        <v>OVERSTOCK</v>
      </c>
      <c r="N967" s="16" t="str">
        <f aca="false">IF(C967&lt;=D967,"REORDER","OK")</f>
        <v>OK</v>
      </c>
      <c r="O967" s="18" t="n">
        <f aca="false">IF(D967&lt;I967,1,0)</f>
        <v>0</v>
      </c>
      <c r="P967" s="20" t="n">
        <f aca="false">C967/F967</f>
        <v>20.6042296072508</v>
      </c>
      <c r="Q967" s="19" t="n">
        <f aca="false">DATA!N967</f>
        <v>44.78</v>
      </c>
      <c r="R967" s="19" t="n">
        <f aca="false">DATA!O967</f>
        <v>0.76</v>
      </c>
      <c r="S967" s="17" t="n">
        <f aca="false">C967*Q967</f>
        <v>15269.98</v>
      </c>
      <c r="T967" s="19" t="n">
        <f aca="false">C967*R967</f>
        <v>259.16</v>
      </c>
      <c r="U967" s="20" t="n">
        <f aca="false">MAX(0,C967-L967)</f>
        <v>203.272426001088</v>
      </c>
      <c r="V967" s="17" t="n">
        <f aca="false">U967*Q967</f>
        <v>9102.53923632874</v>
      </c>
      <c r="W967" s="19" t="n">
        <f aca="false">U967*R967</f>
        <v>154.487043760827</v>
      </c>
      <c r="X967" s="20" t="n">
        <f aca="false">MAX(0,K967-C967)</f>
        <v>0</v>
      </c>
      <c r="Y967" s="17" t="n">
        <f aca="false">F967*PARAMETER!$B$5*Q967</f>
        <v>270504.785</v>
      </c>
      <c r="Z967" s="21" t="n">
        <f aca="false">SUMIF($Y$2:$Y$3205,"&gt;="&amp;Y967)/SUM($Y$2:$Y$3205)</f>
        <v>0.96723448599651</v>
      </c>
      <c r="AA967" s="16" t="str">
        <f aca="false">IF(Z967&lt;=PARAMETER!$B$7,"A",IF(Z967&lt;=PARAMETER!$B$8,"B","C"))</f>
        <v>C</v>
      </c>
      <c r="AB967" s="22" t="n">
        <f aca="false">G967/F967</f>
        <v>0.112990936555891</v>
      </c>
      <c r="AC967" s="16" t="str">
        <f aca="false">IF(AB967&lt;=PARAMETER!$B$9,"X",IF(AB967&lt;=PARAMETER!$B$10,"Y","Z"))</f>
        <v>X</v>
      </c>
      <c r="AD967" s="16" t="str">
        <f aca="false">AA967&amp;AC967</f>
        <v>CX</v>
      </c>
      <c r="AE967" s="22" t="n">
        <f aca="false">DATA!I967</f>
        <v>0.31</v>
      </c>
      <c r="AF967" s="18" t="n">
        <f aca="false">DATA!L967</f>
        <v>116</v>
      </c>
      <c r="AG967" s="16" t="str">
        <f aca="false">DATA!K967</f>
        <v>D</v>
      </c>
      <c r="AH967" s="18" t="n">
        <f aca="false">IF(AE967&gt;=PARAMETER!$B$12,1,0)</f>
        <v>0</v>
      </c>
      <c r="AI967" s="18" t="n">
        <f aca="false">IF(AF967&gt;=PARAMETER!$B$13,1,0)</f>
        <v>1</v>
      </c>
      <c r="AJ967" s="18" t="n">
        <f aca="false">IF(AND(AH967=1,AI967=1),1,0)</f>
        <v>0</v>
      </c>
    </row>
    <row r="968" customFormat="false" ht="15" hidden="false" customHeight="false" outlineLevel="0" collapsed="false">
      <c r="A968" s="16" t="str">
        <f aca="false">DATA!A968</f>
        <v>ITM10966</v>
      </c>
      <c r="B968" s="16" t="str">
        <f aca="false">DATA!B968</f>
        <v>Electronics</v>
      </c>
      <c r="C968" s="17" t="n">
        <f aca="false">DATA!C968</f>
        <v>25</v>
      </c>
      <c r="D968" s="17" t="n">
        <f aca="false">DATA!D968</f>
        <v>54</v>
      </c>
      <c r="E968" s="18" t="n">
        <f aca="false">DATA!F968</f>
        <v>7</v>
      </c>
      <c r="F968" s="19" t="n">
        <f aca="false">DATA!G968</f>
        <v>48.18</v>
      </c>
      <c r="G968" s="19" t="n">
        <f aca="false">DATA!H968</f>
        <v>5.28</v>
      </c>
      <c r="H968" s="18" t="n">
        <f aca="false">DATA!E968</f>
        <v>7</v>
      </c>
      <c r="I968" s="20" t="n">
        <f aca="false">F968*E968</f>
        <v>337.26</v>
      </c>
      <c r="J968" s="20" t="n">
        <f aca="false">PARAMETER!$B$4*G968*SQRT(E968)</f>
        <v>22.9778928192856</v>
      </c>
      <c r="K968" s="20" t="n">
        <f aca="false">I968+J968</f>
        <v>360.237892819286</v>
      </c>
      <c r="L968" s="20" t="n">
        <f aca="false">K968+F968*H968</f>
        <v>697.497892819286</v>
      </c>
      <c r="M968" s="16" t="str">
        <f aca="false">IF(C968&lt;=K968,"REORDER",IF(C968&gt;L968,"OVERSTOCK","OK"))</f>
        <v>REORDER</v>
      </c>
      <c r="N968" s="16" t="str">
        <f aca="false">IF(C968&lt;=D968,"REORDER","OK")</f>
        <v>REORDER</v>
      </c>
      <c r="O968" s="18" t="n">
        <f aca="false">IF(D968&lt;I968,1,0)</f>
        <v>1</v>
      </c>
      <c r="P968" s="20" t="n">
        <f aca="false">C968/F968</f>
        <v>0.518887505188875</v>
      </c>
      <c r="Q968" s="19" t="n">
        <f aca="false">DATA!N968</f>
        <v>163.85</v>
      </c>
      <c r="R968" s="19" t="n">
        <f aca="false">DATA!O968</f>
        <v>0.82</v>
      </c>
      <c r="S968" s="17" t="n">
        <f aca="false">C968*Q968</f>
        <v>4096.25</v>
      </c>
      <c r="T968" s="19" t="n">
        <f aca="false">C968*R968</f>
        <v>20.5</v>
      </c>
      <c r="U968" s="20" t="n">
        <f aca="false">MAX(0,C968-L968)</f>
        <v>0</v>
      </c>
      <c r="V968" s="17" t="n">
        <f aca="false">U968*Q968</f>
        <v>0</v>
      </c>
      <c r="W968" s="19" t="n">
        <f aca="false">U968*R968</f>
        <v>0</v>
      </c>
      <c r="X968" s="20" t="n">
        <f aca="false">MAX(0,K968-C968)</f>
        <v>335.237892819286</v>
      </c>
      <c r="Y968" s="17" t="n">
        <f aca="false">F968*PARAMETER!$B$5*Q968</f>
        <v>2881416.945</v>
      </c>
      <c r="Z968" s="21" t="n">
        <f aca="false">SUMIF($Y$2:$Y$3205,"&gt;="&amp;Y968)/SUM($Y$2:$Y$3205)</f>
        <v>0.0940458398695547</v>
      </c>
      <c r="AA968" s="16" t="str">
        <f aca="false">IF(Z968&lt;=PARAMETER!$B$7,"A",IF(Z968&lt;=PARAMETER!$B$8,"B","C"))</f>
        <v>A</v>
      </c>
      <c r="AB968" s="22" t="n">
        <f aca="false">G968/F968</f>
        <v>0.10958904109589</v>
      </c>
      <c r="AC968" s="16" t="str">
        <f aca="false">IF(AB968&lt;=PARAMETER!$B$9,"X",IF(AB968&lt;=PARAMETER!$B$10,"Y","Z"))</f>
        <v>X</v>
      </c>
      <c r="AD968" s="16" t="str">
        <f aca="false">AA968&amp;AC968</f>
        <v>AX</v>
      </c>
      <c r="AE968" s="22" t="n">
        <f aca="false">DATA!I968</f>
        <v>0.62</v>
      </c>
      <c r="AF968" s="18" t="n">
        <f aca="false">DATA!L968</f>
        <v>163</v>
      </c>
      <c r="AG968" s="16" t="str">
        <f aca="false">DATA!K968</f>
        <v>A</v>
      </c>
      <c r="AH968" s="18" t="n">
        <f aca="false">IF(AE968&gt;=PARAMETER!$B$12,1,0)</f>
        <v>0</v>
      </c>
      <c r="AI968" s="18" t="n">
        <f aca="false">IF(AF968&gt;=PARAMETER!$B$13,1,0)</f>
        <v>1</v>
      </c>
      <c r="AJ968" s="18" t="n">
        <f aca="false">IF(AND(AH968=1,AI968=1),1,0)</f>
        <v>0</v>
      </c>
    </row>
    <row r="969" customFormat="false" ht="15" hidden="false" customHeight="false" outlineLevel="0" collapsed="false">
      <c r="A969" s="16" t="str">
        <f aca="false">DATA!A969</f>
        <v>ITM10967</v>
      </c>
      <c r="B969" s="16" t="str">
        <f aca="false">DATA!B969</f>
        <v>Automotive</v>
      </c>
      <c r="C969" s="17" t="n">
        <f aca="false">DATA!C969</f>
        <v>77</v>
      </c>
      <c r="D969" s="17" t="n">
        <f aca="false">DATA!D969</f>
        <v>91</v>
      </c>
      <c r="E969" s="18" t="n">
        <f aca="false">DATA!F969</f>
        <v>4</v>
      </c>
      <c r="F969" s="19" t="n">
        <f aca="false">DATA!G969</f>
        <v>18.06</v>
      </c>
      <c r="G969" s="19" t="n">
        <f aca="false">DATA!H969</f>
        <v>6.57</v>
      </c>
      <c r="H969" s="18" t="n">
        <f aca="false">DATA!E969</f>
        <v>13</v>
      </c>
      <c r="I969" s="20" t="n">
        <f aca="false">F969*E969</f>
        <v>72.24</v>
      </c>
      <c r="J969" s="20" t="n">
        <f aca="false">PARAMETER!$B$4*G969*SQRT(E969)</f>
        <v>21.6133766581423</v>
      </c>
      <c r="K969" s="20" t="n">
        <f aca="false">I969+J969</f>
        <v>93.8533766581423</v>
      </c>
      <c r="L969" s="20" t="n">
        <f aca="false">K969+F969*H969</f>
        <v>328.633376658142</v>
      </c>
      <c r="M969" s="16" t="str">
        <f aca="false">IF(C969&lt;=K969,"REORDER",IF(C969&gt;L969,"OVERSTOCK","OK"))</f>
        <v>REORDER</v>
      </c>
      <c r="N969" s="16" t="str">
        <f aca="false">IF(C969&lt;=D969,"REORDER","OK")</f>
        <v>REORDER</v>
      </c>
      <c r="O969" s="18" t="n">
        <f aca="false">IF(D969&lt;I969,1,0)</f>
        <v>0</v>
      </c>
      <c r="P969" s="20" t="n">
        <f aca="false">C969/F969</f>
        <v>4.26356589147287</v>
      </c>
      <c r="Q969" s="19" t="n">
        <f aca="false">DATA!N969</f>
        <v>182.07</v>
      </c>
      <c r="R969" s="19" t="n">
        <f aca="false">DATA!O969</f>
        <v>1.5</v>
      </c>
      <c r="S969" s="17" t="n">
        <f aca="false">C969*Q969</f>
        <v>14019.39</v>
      </c>
      <c r="T969" s="19" t="n">
        <f aca="false">C969*R969</f>
        <v>115.5</v>
      </c>
      <c r="U969" s="20" t="n">
        <f aca="false">MAX(0,C969-L969)</f>
        <v>0</v>
      </c>
      <c r="V969" s="17" t="n">
        <f aca="false">U969*Q969</f>
        <v>0</v>
      </c>
      <c r="W969" s="19" t="n">
        <f aca="false">U969*R969</f>
        <v>0</v>
      </c>
      <c r="X969" s="20" t="n">
        <f aca="false">MAX(0,K969-C969)</f>
        <v>16.8533766581423</v>
      </c>
      <c r="Y969" s="17" t="n">
        <f aca="false">F969*PARAMETER!$B$5*Q969</f>
        <v>1200187.233</v>
      </c>
      <c r="Z969" s="21" t="n">
        <f aca="false">SUMIF($Y$2:$Y$3205,"&gt;="&amp;Y969)/SUM($Y$2:$Y$3205)</f>
        <v>0.644828970398125</v>
      </c>
      <c r="AA969" s="16" t="str">
        <f aca="false">IF(Z969&lt;=PARAMETER!$B$7,"A",IF(Z969&lt;=PARAMETER!$B$8,"B","C"))</f>
        <v>A</v>
      </c>
      <c r="AB969" s="22" t="n">
        <f aca="false">G969/F969</f>
        <v>0.363787375415282</v>
      </c>
      <c r="AC969" s="16" t="str">
        <f aca="false">IF(AB969&lt;=PARAMETER!$B$9,"X",IF(AB969&lt;=PARAMETER!$B$10,"Y","Z"))</f>
        <v>Y</v>
      </c>
      <c r="AD969" s="16" t="str">
        <f aca="false">AA969&amp;AC969</f>
        <v>AY</v>
      </c>
      <c r="AE969" s="22" t="n">
        <f aca="false">DATA!I969</f>
        <v>0.99</v>
      </c>
      <c r="AF969" s="18" t="n">
        <f aca="false">DATA!L969</f>
        <v>46</v>
      </c>
      <c r="AG969" s="16" t="str">
        <f aca="false">DATA!K969</f>
        <v>C</v>
      </c>
      <c r="AH969" s="18" t="n">
        <f aca="false">IF(AE969&gt;=PARAMETER!$B$12,1,0)</f>
        <v>1</v>
      </c>
      <c r="AI969" s="18" t="n">
        <f aca="false">IF(AF969&gt;=PARAMETER!$B$13,1,0)</f>
        <v>0</v>
      </c>
      <c r="AJ969" s="18" t="n">
        <f aca="false">IF(AND(AH969=1,AI969=1),1,0)</f>
        <v>0</v>
      </c>
    </row>
    <row r="970" customFormat="false" ht="15" hidden="false" customHeight="false" outlineLevel="0" collapsed="false">
      <c r="A970" s="16" t="str">
        <f aca="false">DATA!A970</f>
        <v>ITM10968</v>
      </c>
      <c r="B970" s="16" t="str">
        <f aca="false">DATA!B970</f>
        <v>Pharma</v>
      </c>
      <c r="C970" s="17" t="n">
        <f aca="false">DATA!C970</f>
        <v>344</v>
      </c>
      <c r="D970" s="17" t="n">
        <f aca="false">DATA!D970</f>
        <v>26</v>
      </c>
      <c r="E970" s="18" t="n">
        <f aca="false">DATA!F970</f>
        <v>7</v>
      </c>
      <c r="F970" s="19" t="n">
        <f aca="false">DATA!G970</f>
        <v>17.98</v>
      </c>
      <c r="G970" s="19" t="n">
        <f aca="false">DATA!H970</f>
        <v>2.13</v>
      </c>
      <c r="H970" s="18" t="n">
        <f aca="false">DATA!E970</f>
        <v>12</v>
      </c>
      <c r="I970" s="20" t="n">
        <f aca="false">F970*E970</f>
        <v>125.86</v>
      </c>
      <c r="J970" s="20" t="n">
        <f aca="false">PARAMETER!$B$4*G970*SQRT(E970)</f>
        <v>9.26949085323451</v>
      </c>
      <c r="K970" s="20" t="n">
        <f aca="false">I970+J970</f>
        <v>135.129490853235</v>
      </c>
      <c r="L970" s="20" t="n">
        <f aca="false">K970+F970*H970</f>
        <v>350.889490853235</v>
      </c>
      <c r="M970" s="16" t="str">
        <f aca="false">IF(C970&lt;=K970,"REORDER",IF(C970&gt;L970,"OVERSTOCK","OK"))</f>
        <v>OK</v>
      </c>
      <c r="N970" s="16" t="str">
        <f aca="false">IF(C970&lt;=D970,"REORDER","OK")</f>
        <v>OK</v>
      </c>
      <c r="O970" s="18" t="n">
        <f aca="false">IF(D970&lt;I970,1,0)</f>
        <v>1</v>
      </c>
      <c r="P970" s="20" t="n">
        <f aca="false">C970/F970</f>
        <v>19.1323692992214</v>
      </c>
      <c r="Q970" s="19" t="n">
        <f aca="false">DATA!N970</f>
        <v>107.04</v>
      </c>
      <c r="R970" s="19" t="n">
        <f aca="false">DATA!O970</f>
        <v>0.42</v>
      </c>
      <c r="S970" s="17" t="n">
        <f aca="false">C970*Q970</f>
        <v>36821.76</v>
      </c>
      <c r="T970" s="19" t="n">
        <f aca="false">C970*R970</f>
        <v>144.48</v>
      </c>
      <c r="U970" s="20" t="n">
        <f aca="false">MAX(0,C970-L970)</f>
        <v>0</v>
      </c>
      <c r="V970" s="17" t="n">
        <f aca="false">U970*Q970</f>
        <v>0</v>
      </c>
      <c r="W970" s="19" t="n">
        <f aca="false">U970*R970</f>
        <v>0</v>
      </c>
      <c r="X970" s="20" t="n">
        <f aca="false">MAX(0,K970-C970)</f>
        <v>0</v>
      </c>
      <c r="Y970" s="17" t="n">
        <f aca="false">F970*PARAMETER!$B$5*Q970</f>
        <v>702471.408</v>
      </c>
      <c r="Z970" s="21" t="n">
        <f aca="false">SUMIF($Y$2:$Y$3205,"&gt;="&amp;Y970)/SUM($Y$2:$Y$3205)</f>
        <v>0.843663623025454</v>
      </c>
      <c r="AA970" s="16" t="str">
        <f aca="false">IF(Z970&lt;=PARAMETER!$B$7,"A",IF(Z970&lt;=PARAMETER!$B$8,"B","C"))</f>
        <v>B</v>
      </c>
      <c r="AB970" s="22" t="n">
        <f aca="false">G970/F970</f>
        <v>0.118464961067853</v>
      </c>
      <c r="AC970" s="16" t="str">
        <f aca="false">IF(AB970&lt;=PARAMETER!$B$9,"X",IF(AB970&lt;=PARAMETER!$B$10,"Y","Z"))</f>
        <v>X</v>
      </c>
      <c r="AD970" s="16" t="str">
        <f aca="false">AA970&amp;AC970</f>
        <v>BX</v>
      </c>
      <c r="AE970" s="22" t="n">
        <f aca="false">DATA!I970</f>
        <v>0.17</v>
      </c>
      <c r="AF970" s="18" t="n">
        <f aca="false">DATA!L970</f>
        <v>125</v>
      </c>
      <c r="AG970" s="16" t="str">
        <f aca="false">DATA!K970</f>
        <v>D</v>
      </c>
      <c r="AH970" s="18" t="n">
        <f aca="false">IF(AE970&gt;=PARAMETER!$B$12,1,0)</f>
        <v>0</v>
      </c>
      <c r="AI970" s="18" t="n">
        <f aca="false">IF(AF970&gt;=PARAMETER!$B$13,1,0)</f>
        <v>1</v>
      </c>
      <c r="AJ970" s="18" t="n">
        <f aca="false">IF(AND(AH970=1,AI970=1),1,0)</f>
        <v>0</v>
      </c>
    </row>
    <row r="971" customFormat="false" ht="15" hidden="false" customHeight="false" outlineLevel="0" collapsed="false">
      <c r="A971" s="16" t="str">
        <f aca="false">DATA!A971</f>
        <v>ITM10969</v>
      </c>
      <c r="B971" s="16" t="str">
        <f aca="false">DATA!B971</f>
        <v>Automotive</v>
      </c>
      <c r="C971" s="17" t="n">
        <f aca="false">DATA!C971</f>
        <v>431</v>
      </c>
      <c r="D971" s="17" t="n">
        <f aca="false">DATA!D971</f>
        <v>82</v>
      </c>
      <c r="E971" s="18" t="n">
        <f aca="false">DATA!F971</f>
        <v>9</v>
      </c>
      <c r="F971" s="19" t="n">
        <f aca="false">DATA!G971</f>
        <v>30.19</v>
      </c>
      <c r="G971" s="19" t="n">
        <f aca="false">DATA!H971</f>
        <v>8.67</v>
      </c>
      <c r="H971" s="18" t="n">
        <f aca="false">DATA!E971</f>
        <v>5</v>
      </c>
      <c r="I971" s="20" t="n">
        <f aca="false">F971*E971</f>
        <v>271.71</v>
      </c>
      <c r="J971" s="20" t="n">
        <f aca="false">PARAMETER!$B$4*G971*SQRT(E971)</f>
        <v>42.7826428370078</v>
      </c>
      <c r="K971" s="20" t="n">
        <f aca="false">I971+J971</f>
        <v>314.492642837008</v>
      </c>
      <c r="L971" s="20" t="n">
        <f aca="false">K971+F971*H971</f>
        <v>465.442642837008</v>
      </c>
      <c r="M971" s="16" t="str">
        <f aca="false">IF(C971&lt;=K971,"REORDER",IF(C971&gt;L971,"OVERSTOCK","OK"))</f>
        <v>OK</v>
      </c>
      <c r="N971" s="16" t="str">
        <f aca="false">IF(C971&lt;=D971,"REORDER","OK")</f>
        <v>OK</v>
      </c>
      <c r="O971" s="18" t="n">
        <f aca="false">IF(D971&lt;I971,1,0)</f>
        <v>1</v>
      </c>
      <c r="P971" s="20" t="n">
        <f aca="false">C971/F971</f>
        <v>14.2762504140444</v>
      </c>
      <c r="Q971" s="19" t="n">
        <f aca="false">DATA!N971</f>
        <v>67.96</v>
      </c>
      <c r="R971" s="19" t="n">
        <f aca="false">DATA!O971</f>
        <v>1.29</v>
      </c>
      <c r="S971" s="17" t="n">
        <f aca="false">C971*Q971</f>
        <v>29290.76</v>
      </c>
      <c r="T971" s="19" t="n">
        <f aca="false">C971*R971</f>
        <v>555.99</v>
      </c>
      <c r="U971" s="20" t="n">
        <f aca="false">MAX(0,C971-L971)</f>
        <v>0</v>
      </c>
      <c r="V971" s="17" t="n">
        <f aca="false">U971*Q971</f>
        <v>0</v>
      </c>
      <c r="W971" s="19" t="n">
        <f aca="false">U971*R971</f>
        <v>0</v>
      </c>
      <c r="X971" s="20" t="n">
        <f aca="false">MAX(0,K971-C971)</f>
        <v>0</v>
      </c>
      <c r="Y971" s="17" t="n">
        <f aca="false">F971*PARAMETER!$B$5*Q971</f>
        <v>748875.026</v>
      </c>
      <c r="Z971" s="21" t="n">
        <f aca="false">SUMIF($Y$2:$Y$3205,"&gt;="&amp;Y971)/SUM($Y$2:$Y$3205)</f>
        <v>0.827692078855348</v>
      </c>
      <c r="AA971" s="16" t="str">
        <f aca="false">IF(Z971&lt;=PARAMETER!$B$7,"A",IF(Z971&lt;=PARAMETER!$B$8,"B","C"))</f>
        <v>B</v>
      </c>
      <c r="AB971" s="22" t="n">
        <f aca="false">G971/F971</f>
        <v>0.28718118582312</v>
      </c>
      <c r="AC971" s="16" t="str">
        <f aca="false">IF(AB971&lt;=PARAMETER!$B$9,"X",IF(AB971&lt;=PARAMETER!$B$10,"Y","Z"))</f>
        <v>Y</v>
      </c>
      <c r="AD971" s="16" t="str">
        <f aca="false">AA971&amp;AC971</f>
        <v>BY</v>
      </c>
      <c r="AE971" s="22" t="n">
        <f aca="false">DATA!I971</f>
        <v>0.46</v>
      </c>
      <c r="AF971" s="18" t="n">
        <f aca="false">DATA!L971</f>
        <v>26</v>
      </c>
      <c r="AG971" s="16" t="str">
        <f aca="false">DATA!K971</f>
        <v>D</v>
      </c>
      <c r="AH971" s="18" t="n">
        <f aca="false">IF(AE971&gt;=PARAMETER!$B$12,1,0)</f>
        <v>0</v>
      </c>
      <c r="AI971" s="18" t="n">
        <f aca="false">IF(AF971&gt;=PARAMETER!$B$13,1,0)</f>
        <v>0</v>
      </c>
      <c r="AJ971" s="18" t="n">
        <f aca="false">IF(AND(AH971=1,AI971=1),1,0)</f>
        <v>0</v>
      </c>
    </row>
    <row r="972" customFormat="false" ht="15" hidden="false" customHeight="false" outlineLevel="0" collapsed="false">
      <c r="A972" s="16" t="str">
        <f aca="false">DATA!A972</f>
        <v>ITM10970</v>
      </c>
      <c r="B972" s="16" t="str">
        <f aca="false">DATA!B972</f>
        <v>Pharma</v>
      </c>
      <c r="C972" s="17" t="n">
        <f aca="false">DATA!C972</f>
        <v>337</v>
      </c>
      <c r="D972" s="17" t="n">
        <f aca="false">DATA!D972</f>
        <v>23</v>
      </c>
      <c r="E972" s="18" t="n">
        <f aca="false">DATA!F972</f>
        <v>2</v>
      </c>
      <c r="F972" s="19" t="n">
        <f aca="false">DATA!G972</f>
        <v>48.58</v>
      </c>
      <c r="G972" s="19" t="n">
        <f aca="false">DATA!H972</f>
        <v>5.55</v>
      </c>
      <c r="H972" s="18" t="n">
        <f aca="false">DATA!E972</f>
        <v>10</v>
      </c>
      <c r="I972" s="20" t="n">
        <f aca="false">F972*E972</f>
        <v>97.16</v>
      </c>
      <c r="J972" s="20" t="n">
        <f aca="false">PARAMETER!$B$4*G972*SQRT(E972)</f>
        <v>12.9102674058111</v>
      </c>
      <c r="K972" s="20" t="n">
        <f aca="false">I972+J972</f>
        <v>110.070267405811</v>
      </c>
      <c r="L972" s="20" t="n">
        <f aca="false">K972+F972*H972</f>
        <v>595.870267405811</v>
      </c>
      <c r="M972" s="16" t="str">
        <f aca="false">IF(C972&lt;=K972,"REORDER",IF(C972&gt;L972,"OVERSTOCK","OK"))</f>
        <v>OK</v>
      </c>
      <c r="N972" s="16" t="str">
        <f aca="false">IF(C972&lt;=D972,"REORDER","OK")</f>
        <v>OK</v>
      </c>
      <c r="O972" s="18" t="n">
        <f aca="false">IF(D972&lt;I972,1,0)</f>
        <v>1</v>
      </c>
      <c r="P972" s="20" t="n">
        <f aca="false">C972/F972</f>
        <v>6.93701111568547</v>
      </c>
      <c r="Q972" s="19" t="n">
        <f aca="false">DATA!N972</f>
        <v>107.13</v>
      </c>
      <c r="R972" s="19" t="n">
        <f aca="false">DATA!O972</f>
        <v>1.39</v>
      </c>
      <c r="S972" s="17" t="n">
        <f aca="false">C972*Q972</f>
        <v>36102.81</v>
      </c>
      <c r="T972" s="19" t="n">
        <f aca="false">C972*R972</f>
        <v>468.43</v>
      </c>
      <c r="U972" s="20" t="n">
        <f aca="false">MAX(0,C972-L972)</f>
        <v>0</v>
      </c>
      <c r="V972" s="17" t="n">
        <f aca="false">U972*Q972</f>
        <v>0</v>
      </c>
      <c r="W972" s="19" t="n">
        <f aca="false">U972*R972</f>
        <v>0</v>
      </c>
      <c r="X972" s="20" t="n">
        <f aca="false">MAX(0,K972-C972)</f>
        <v>0</v>
      </c>
      <c r="Y972" s="17" t="n">
        <f aca="false">F972*PARAMETER!$B$5*Q972</f>
        <v>1899597.021</v>
      </c>
      <c r="Z972" s="21" t="n">
        <f aca="false">SUMIF($Y$2:$Y$3205,"&gt;="&amp;Y972)/SUM($Y$2:$Y$3205)</f>
        <v>0.375060925927933</v>
      </c>
      <c r="AA972" s="16" t="str">
        <f aca="false">IF(Z972&lt;=PARAMETER!$B$7,"A",IF(Z972&lt;=PARAMETER!$B$8,"B","C"))</f>
        <v>A</v>
      </c>
      <c r="AB972" s="22" t="n">
        <f aca="false">G972/F972</f>
        <v>0.11424454508028</v>
      </c>
      <c r="AC972" s="16" t="str">
        <f aca="false">IF(AB972&lt;=PARAMETER!$B$9,"X",IF(AB972&lt;=PARAMETER!$B$10,"Y","Z"))</f>
        <v>X</v>
      </c>
      <c r="AD972" s="16" t="str">
        <f aca="false">AA972&amp;AC972</f>
        <v>AX</v>
      </c>
      <c r="AE972" s="22" t="n">
        <f aca="false">DATA!I972</f>
        <v>0.14</v>
      </c>
      <c r="AF972" s="18" t="n">
        <f aca="false">DATA!L972</f>
        <v>41</v>
      </c>
      <c r="AG972" s="16" t="str">
        <f aca="false">DATA!K972</f>
        <v>B</v>
      </c>
      <c r="AH972" s="18" t="n">
        <f aca="false">IF(AE972&gt;=PARAMETER!$B$12,1,0)</f>
        <v>0</v>
      </c>
      <c r="AI972" s="18" t="n">
        <f aca="false">IF(AF972&gt;=PARAMETER!$B$13,1,0)</f>
        <v>0</v>
      </c>
      <c r="AJ972" s="18" t="n">
        <f aca="false">IF(AND(AH972=1,AI972=1),1,0)</f>
        <v>0</v>
      </c>
    </row>
    <row r="973" customFormat="false" ht="15" hidden="false" customHeight="false" outlineLevel="0" collapsed="false">
      <c r="A973" s="16" t="str">
        <f aca="false">DATA!A973</f>
        <v>ITM10971</v>
      </c>
      <c r="B973" s="16" t="str">
        <f aca="false">DATA!B973</f>
        <v>Automotive</v>
      </c>
      <c r="C973" s="17" t="n">
        <f aca="false">DATA!C973</f>
        <v>188</v>
      </c>
      <c r="D973" s="17" t="n">
        <f aca="false">DATA!D973</f>
        <v>58</v>
      </c>
      <c r="E973" s="18" t="n">
        <f aca="false">DATA!F973</f>
        <v>5</v>
      </c>
      <c r="F973" s="19" t="n">
        <f aca="false">DATA!G973</f>
        <v>49.17</v>
      </c>
      <c r="G973" s="19" t="n">
        <f aca="false">DATA!H973</f>
        <v>4.4</v>
      </c>
      <c r="H973" s="18" t="n">
        <f aca="false">DATA!E973</f>
        <v>12</v>
      </c>
      <c r="I973" s="20" t="n">
        <f aca="false">F973*E973</f>
        <v>245.85</v>
      </c>
      <c r="J973" s="20" t="n">
        <f aca="false">PARAMETER!$B$4*G973*SQRT(E973)</f>
        <v>16.1832199007625</v>
      </c>
      <c r="K973" s="20" t="n">
        <f aca="false">I973+J973</f>
        <v>262.033219900763</v>
      </c>
      <c r="L973" s="20" t="n">
        <f aca="false">K973+F973*H973</f>
        <v>852.073219900763</v>
      </c>
      <c r="M973" s="16" t="str">
        <f aca="false">IF(C973&lt;=K973,"REORDER",IF(C973&gt;L973,"OVERSTOCK","OK"))</f>
        <v>REORDER</v>
      </c>
      <c r="N973" s="16" t="str">
        <f aca="false">IF(C973&lt;=D973,"REORDER","OK")</f>
        <v>OK</v>
      </c>
      <c r="O973" s="18" t="n">
        <f aca="false">IF(D973&lt;I973,1,0)</f>
        <v>1</v>
      </c>
      <c r="P973" s="20" t="n">
        <f aca="false">C973/F973</f>
        <v>3.82346959528168</v>
      </c>
      <c r="Q973" s="19" t="n">
        <f aca="false">DATA!N973</f>
        <v>177.01</v>
      </c>
      <c r="R973" s="19" t="n">
        <f aca="false">DATA!O973</f>
        <v>1.62</v>
      </c>
      <c r="S973" s="17" t="n">
        <f aca="false">C973*Q973</f>
        <v>33277.88</v>
      </c>
      <c r="T973" s="19" t="n">
        <f aca="false">C973*R973</f>
        <v>304.56</v>
      </c>
      <c r="U973" s="20" t="n">
        <f aca="false">MAX(0,C973-L973)</f>
        <v>0</v>
      </c>
      <c r="V973" s="17" t="n">
        <f aca="false">U973*Q973</f>
        <v>0</v>
      </c>
      <c r="W973" s="19" t="n">
        <f aca="false">U973*R973</f>
        <v>0</v>
      </c>
      <c r="X973" s="20" t="n">
        <f aca="false">MAX(0,K973-C973)</f>
        <v>74.0332199007626</v>
      </c>
      <c r="Y973" s="17" t="n">
        <f aca="false">F973*PARAMETER!$B$5*Q973</f>
        <v>3176807.3205</v>
      </c>
      <c r="Z973" s="21" t="n">
        <f aca="false">SUMIF($Y$2:$Y$3205,"&gt;="&amp;Y973)/SUM($Y$2:$Y$3205)</f>
        <v>0.042905270701605</v>
      </c>
      <c r="AA973" s="16" t="str">
        <f aca="false">IF(Z973&lt;=PARAMETER!$B$7,"A",IF(Z973&lt;=PARAMETER!$B$8,"B","C"))</f>
        <v>A</v>
      </c>
      <c r="AB973" s="22" t="n">
        <f aca="false">G973/F973</f>
        <v>0.0894854586129754</v>
      </c>
      <c r="AC973" s="16" t="str">
        <f aca="false">IF(AB973&lt;=PARAMETER!$B$9,"X",IF(AB973&lt;=PARAMETER!$B$10,"Y","Z"))</f>
        <v>X</v>
      </c>
      <c r="AD973" s="16" t="str">
        <f aca="false">AA973&amp;AC973</f>
        <v>AX</v>
      </c>
      <c r="AE973" s="22" t="n">
        <f aca="false">DATA!I973</f>
        <v>0.28</v>
      </c>
      <c r="AF973" s="18" t="n">
        <f aca="false">DATA!L973</f>
        <v>165</v>
      </c>
      <c r="AG973" s="16" t="str">
        <f aca="false">DATA!K973</f>
        <v>A</v>
      </c>
      <c r="AH973" s="18" t="n">
        <f aca="false">IF(AE973&gt;=PARAMETER!$B$12,1,0)</f>
        <v>0</v>
      </c>
      <c r="AI973" s="18" t="n">
        <f aca="false">IF(AF973&gt;=PARAMETER!$B$13,1,0)</f>
        <v>1</v>
      </c>
      <c r="AJ973" s="18" t="n">
        <f aca="false">IF(AND(AH973=1,AI973=1),1,0)</f>
        <v>0</v>
      </c>
    </row>
    <row r="974" customFormat="false" ht="15" hidden="false" customHeight="false" outlineLevel="0" collapsed="false">
      <c r="A974" s="16" t="str">
        <f aca="false">DATA!A974</f>
        <v>ITM10972</v>
      </c>
      <c r="B974" s="16" t="str">
        <f aca="false">DATA!B974</f>
        <v>Automotive</v>
      </c>
      <c r="C974" s="17" t="n">
        <f aca="false">DATA!C974</f>
        <v>472</v>
      </c>
      <c r="D974" s="17" t="n">
        <f aca="false">DATA!D974</f>
        <v>38</v>
      </c>
      <c r="E974" s="18" t="n">
        <f aca="false">DATA!F974</f>
        <v>4</v>
      </c>
      <c r="F974" s="19" t="n">
        <f aca="false">DATA!G974</f>
        <v>29.4</v>
      </c>
      <c r="G974" s="19" t="n">
        <f aca="false">DATA!H974</f>
        <v>6.22</v>
      </c>
      <c r="H974" s="18" t="n">
        <f aca="false">DATA!E974</f>
        <v>14</v>
      </c>
      <c r="I974" s="20" t="n">
        <f aca="false">F974*E974</f>
        <v>117.6</v>
      </c>
      <c r="J974" s="20" t="n">
        <f aca="false">PARAMETER!$B$4*G974*SQRT(E974)</f>
        <v>20.4619791192763</v>
      </c>
      <c r="K974" s="20" t="n">
        <f aca="false">I974+J974</f>
        <v>138.061979119276</v>
      </c>
      <c r="L974" s="20" t="n">
        <f aca="false">K974+F974*H974</f>
        <v>549.661979119276</v>
      </c>
      <c r="M974" s="16" t="str">
        <f aca="false">IF(C974&lt;=K974,"REORDER",IF(C974&gt;L974,"OVERSTOCK","OK"))</f>
        <v>OK</v>
      </c>
      <c r="N974" s="16" t="str">
        <f aca="false">IF(C974&lt;=D974,"REORDER","OK")</f>
        <v>OK</v>
      </c>
      <c r="O974" s="18" t="n">
        <f aca="false">IF(D974&lt;I974,1,0)</f>
        <v>1</v>
      </c>
      <c r="P974" s="20" t="n">
        <f aca="false">C974/F974</f>
        <v>16.0544217687075</v>
      </c>
      <c r="Q974" s="19" t="n">
        <f aca="false">DATA!N974</f>
        <v>141.37</v>
      </c>
      <c r="R974" s="19" t="n">
        <f aca="false">DATA!O974</f>
        <v>1.71</v>
      </c>
      <c r="S974" s="17" t="n">
        <f aca="false">C974*Q974</f>
        <v>66726.64</v>
      </c>
      <c r="T974" s="19" t="n">
        <f aca="false">C974*R974</f>
        <v>807.12</v>
      </c>
      <c r="U974" s="20" t="n">
        <f aca="false">MAX(0,C974-L974)</f>
        <v>0</v>
      </c>
      <c r="V974" s="17" t="n">
        <f aca="false">U974*Q974</f>
        <v>0</v>
      </c>
      <c r="W974" s="19" t="n">
        <f aca="false">U974*R974</f>
        <v>0</v>
      </c>
      <c r="X974" s="20" t="n">
        <f aca="false">MAX(0,K974-C974)</f>
        <v>0</v>
      </c>
      <c r="Y974" s="17" t="n">
        <f aca="false">F974*PARAMETER!$B$5*Q974</f>
        <v>1517041.47</v>
      </c>
      <c r="Z974" s="21" t="n">
        <f aca="false">SUMIF($Y$2:$Y$3205,"&gt;="&amp;Y974)/SUM($Y$2:$Y$3205)</f>
        <v>0.519975271735033</v>
      </c>
      <c r="AA974" s="16" t="str">
        <f aca="false">IF(Z974&lt;=PARAMETER!$B$7,"A",IF(Z974&lt;=PARAMETER!$B$8,"B","C"))</f>
        <v>A</v>
      </c>
      <c r="AB974" s="22" t="n">
        <f aca="false">G974/F974</f>
        <v>0.21156462585034</v>
      </c>
      <c r="AC974" s="16" t="str">
        <f aca="false">IF(AB974&lt;=PARAMETER!$B$9,"X",IF(AB974&lt;=PARAMETER!$B$10,"Y","Z"))</f>
        <v>X</v>
      </c>
      <c r="AD974" s="16" t="str">
        <f aca="false">AA974&amp;AC974</f>
        <v>AX</v>
      </c>
      <c r="AE974" s="22" t="n">
        <f aca="false">DATA!I974</f>
        <v>0.92</v>
      </c>
      <c r="AF974" s="18" t="n">
        <f aca="false">DATA!L974</f>
        <v>34</v>
      </c>
      <c r="AG974" s="16" t="str">
        <f aca="false">DATA!K974</f>
        <v>B</v>
      </c>
      <c r="AH974" s="18" t="n">
        <f aca="false">IF(AE974&gt;=PARAMETER!$B$12,1,0)</f>
        <v>1</v>
      </c>
      <c r="AI974" s="18" t="n">
        <f aca="false">IF(AF974&gt;=PARAMETER!$B$13,1,0)</f>
        <v>0</v>
      </c>
      <c r="AJ974" s="18" t="n">
        <f aca="false">IF(AND(AH974=1,AI974=1),1,0)</f>
        <v>0</v>
      </c>
    </row>
    <row r="975" customFormat="false" ht="15" hidden="false" customHeight="false" outlineLevel="0" collapsed="false">
      <c r="A975" s="16" t="str">
        <f aca="false">DATA!A975</f>
        <v>ITM10973</v>
      </c>
      <c r="B975" s="16" t="str">
        <f aca="false">DATA!B975</f>
        <v>Automotive</v>
      </c>
      <c r="C975" s="17" t="n">
        <f aca="false">DATA!C975</f>
        <v>101</v>
      </c>
      <c r="D975" s="17" t="n">
        <f aca="false">DATA!D975</f>
        <v>13</v>
      </c>
      <c r="E975" s="18" t="n">
        <f aca="false">DATA!F975</f>
        <v>6</v>
      </c>
      <c r="F975" s="19" t="n">
        <f aca="false">DATA!G975</f>
        <v>1.05</v>
      </c>
      <c r="G975" s="19" t="n">
        <f aca="false">DATA!H975</f>
        <v>6.53</v>
      </c>
      <c r="H975" s="18" t="n">
        <f aca="false">DATA!E975</f>
        <v>10</v>
      </c>
      <c r="I975" s="20" t="n">
        <f aca="false">F975*E975</f>
        <v>6.3</v>
      </c>
      <c r="J975" s="20" t="n">
        <f aca="false">PARAMETER!$B$4*G975*SQRT(E975)</f>
        <v>26.3097101320106</v>
      </c>
      <c r="K975" s="20" t="n">
        <f aca="false">I975+J975</f>
        <v>32.6097101320106</v>
      </c>
      <c r="L975" s="20" t="n">
        <f aca="false">K975+F975*H975</f>
        <v>43.1097101320106</v>
      </c>
      <c r="M975" s="16" t="str">
        <f aca="false">IF(C975&lt;=K975,"REORDER",IF(C975&gt;L975,"OVERSTOCK","OK"))</f>
        <v>OVERSTOCK</v>
      </c>
      <c r="N975" s="16" t="str">
        <f aca="false">IF(C975&lt;=D975,"REORDER","OK")</f>
        <v>OK</v>
      </c>
      <c r="O975" s="18" t="n">
        <f aca="false">IF(D975&lt;I975,1,0)</f>
        <v>0</v>
      </c>
      <c r="P975" s="20" t="n">
        <f aca="false">C975/F975</f>
        <v>96.1904761904762</v>
      </c>
      <c r="Q975" s="19" t="n">
        <f aca="false">DATA!N975</f>
        <v>173.14</v>
      </c>
      <c r="R975" s="19" t="n">
        <f aca="false">DATA!O975</f>
        <v>0.4</v>
      </c>
      <c r="S975" s="17" t="n">
        <f aca="false">C975*Q975</f>
        <v>17487.14</v>
      </c>
      <c r="T975" s="19" t="n">
        <f aca="false">C975*R975</f>
        <v>40.4</v>
      </c>
      <c r="U975" s="20" t="n">
        <f aca="false">MAX(0,C975-L975)</f>
        <v>57.8902898679894</v>
      </c>
      <c r="V975" s="17" t="n">
        <f aca="false">U975*Q975</f>
        <v>10023.1247877437</v>
      </c>
      <c r="W975" s="19" t="n">
        <f aca="false">U975*R975</f>
        <v>23.1561159471958</v>
      </c>
      <c r="X975" s="20" t="n">
        <f aca="false">MAX(0,K975-C975)</f>
        <v>0</v>
      </c>
      <c r="Y975" s="17" t="n">
        <f aca="false">F975*PARAMETER!$B$5*Q975</f>
        <v>66355.905</v>
      </c>
      <c r="Z975" s="21" t="n">
        <f aca="false">SUMIF($Y$2:$Y$3205,"&gt;="&amp;Y975)/SUM($Y$2:$Y$3205)</f>
        <v>0.998636730832626</v>
      </c>
      <c r="AA975" s="16" t="str">
        <f aca="false">IF(Z975&lt;=PARAMETER!$B$7,"A",IF(Z975&lt;=PARAMETER!$B$8,"B","C"))</f>
        <v>C</v>
      </c>
      <c r="AB975" s="22" t="n">
        <f aca="false">G975/F975</f>
        <v>6.21904761904762</v>
      </c>
      <c r="AC975" s="16" t="str">
        <f aca="false">IF(AB975&lt;=PARAMETER!$B$9,"X",IF(AB975&lt;=PARAMETER!$B$10,"Y","Z"))</f>
        <v>Z</v>
      </c>
      <c r="AD975" s="16" t="str">
        <f aca="false">AA975&amp;AC975</f>
        <v>CZ</v>
      </c>
      <c r="AE975" s="22" t="n">
        <f aca="false">DATA!I975</f>
        <v>0.19</v>
      </c>
      <c r="AF975" s="18" t="n">
        <f aca="false">DATA!L975</f>
        <v>31</v>
      </c>
      <c r="AG975" s="16" t="str">
        <f aca="false">DATA!K975</f>
        <v>C</v>
      </c>
      <c r="AH975" s="18" t="n">
        <f aca="false">IF(AE975&gt;=PARAMETER!$B$12,1,0)</f>
        <v>0</v>
      </c>
      <c r="AI975" s="18" t="n">
        <f aca="false">IF(AF975&gt;=PARAMETER!$B$13,1,0)</f>
        <v>0</v>
      </c>
      <c r="AJ975" s="18" t="n">
        <f aca="false">IF(AND(AH975=1,AI975=1),1,0)</f>
        <v>0</v>
      </c>
    </row>
    <row r="976" customFormat="false" ht="15" hidden="false" customHeight="false" outlineLevel="0" collapsed="false">
      <c r="A976" s="16" t="str">
        <f aca="false">DATA!A976</f>
        <v>ITM10974</v>
      </c>
      <c r="B976" s="16" t="str">
        <f aca="false">DATA!B976</f>
        <v>Pharma</v>
      </c>
      <c r="C976" s="17" t="n">
        <f aca="false">DATA!C976</f>
        <v>493</v>
      </c>
      <c r="D976" s="17" t="n">
        <f aca="false">DATA!D976</f>
        <v>91</v>
      </c>
      <c r="E976" s="18" t="n">
        <f aca="false">DATA!F976</f>
        <v>3</v>
      </c>
      <c r="F976" s="19" t="n">
        <f aca="false">DATA!G976</f>
        <v>45.13</v>
      </c>
      <c r="G976" s="19" t="n">
        <f aca="false">DATA!H976</f>
        <v>0.91</v>
      </c>
      <c r="H976" s="18" t="n">
        <f aca="false">DATA!E976</f>
        <v>4</v>
      </c>
      <c r="I976" s="20" t="n">
        <f aca="false">F976*E976</f>
        <v>135.39</v>
      </c>
      <c r="J976" s="20" t="n">
        <f aca="false">PARAMETER!$B$4*G976*SQRT(E976)</f>
        <v>2.59256274813344</v>
      </c>
      <c r="K976" s="20" t="n">
        <f aca="false">I976+J976</f>
        <v>137.982562748133</v>
      </c>
      <c r="L976" s="20" t="n">
        <f aca="false">K976+F976*H976</f>
        <v>318.502562748133</v>
      </c>
      <c r="M976" s="16" t="str">
        <f aca="false">IF(C976&lt;=K976,"REORDER",IF(C976&gt;L976,"OVERSTOCK","OK"))</f>
        <v>OVERSTOCK</v>
      </c>
      <c r="N976" s="16" t="str">
        <f aca="false">IF(C976&lt;=D976,"REORDER","OK")</f>
        <v>OK</v>
      </c>
      <c r="O976" s="18" t="n">
        <f aca="false">IF(D976&lt;I976,1,0)</f>
        <v>1</v>
      </c>
      <c r="P976" s="20" t="n">
        <f aca="false">C976/F976</f>
        <v>10.9239973410148</v>
      </c>
      <c r="Q976" s="19" t="n">
        <f aca="false">DATA!N976</f>
        <v>72.39</v>
      </c>
      <c r="R976" s="19" t="n">
        <f aca="false">DATA!O976</f>
        <v>0.36</v>
      </c>
      <c r="S976" s="17" t="n">
        <f aca="false">C976*Q976</f>
        <v>35688.27</v>
      </c>
      <c r="T976" s="19" t="n">
        <f aca="false">C976*R976</f>
        <v>177.48</v>
      </c>
      <c r="U976" s="20" t="n">
        <f aca="false">MAX(0,C976-L976)</f>
        <v>174.497437251867</v>
      </c>
      <c r="V976" s="17" t="n">
        <f aca="false">U976*Q976</f>
        <v>12631.8694826626</v>
      </c>
      <c r="W976" s="19" t="n">
        <f aca="false">U976*R976</f>
        <v>62.819077410672</v>
      </c>
      <c r="X976" s="20" t="n">
        <f aca="false">MAX(0,K976-C976)</f>
        <v>0</v>
      </c>
      <c r="Y976" s="17" t="n">
        <f aca="false">F976*PARAMETER!$B$5*Q976</f>
        <v>1192440.6555</v>
      </c>
      <c r="Z976" s="21" t="n">
        <f aca="false">SUMIF($Y$2:$Y$3205,"&gt;="&amp;Y976)/SUM($Y$2:$Y$3205)</f>
        <v>0.648261628244272</v>
      </c>
      <c r="AA976" s="16" t="str">
        <f aca="false">IF(Z976&lt;=PARAMETER!$B$7,"A",IF(Z976&lt;=PARAMETER!$B$8,"B","C"))</f>
        <v>A</v>
      </c>
      <c r="AB976" s="22" t="n">
        <f aca="false">G976/F976</f>
        <v>0.0201639707511633</v>
      </c>
      <c r="AC976" s="16" t="str">
        <f aca="false">IF(AB976&lt;=PARAMETER!$B$9,"X",IF(AB976&lt;=PARAMETER!$B$10,"Y","Z"))</f>
        <v>X</v>
      </c>
      <c r="AD976" s="16" t="str">
        <f aca="false">AA976&amp;AC976</f>
        <v>AX</v>
      </c>
      <c r="AE976" s="22" t="n">
        <f aca="false">DATA!I976</f>
        <v>0.87</v>
      </c>
      <c r="AF976" s="18" t="n">
        <f aca="false">DATA!L976</f>
        <v>70</v>
      </c>
      <c r="AG976" s="16" t="str">
        <f aca="false">DATA!K976</f>
        <v>B</v>
      </c>
      <c r="AH976" s="18" t="n">
        <f aca="false">IF(AE976&gt;=PARAMETER!$B$12,1,0)</f>
        <v>1</v>
      </c>
      <c r="AI976" s="18" t="n">
        <f aca="false">IF(AF976&gt;=PARAMETER!$B$13,1,0)</f>
        <v>0</v>
      </c>
      <c r="AJ976" s="18" t="n">
        <f aca="false">IF(AND(AH976=1,AI976=1),1,0)</f>
        <v>0</v>
      </c>
    </row>
    <row r="977" customFormat="false" ht="15" hidden="false" customHeight="false" outlineLevel="0" collapsed="false">
      <c r="A977" s="16" t="str">
        <f aca="false">DATA!A977</f>
        <v>ITM10975</v>
      </c>
      <c r="B977" s="16" t="str">
        <f aca="false">DATA!B977</f>
        <v>Pharma</v>
      </c>
      <c r="C977" s="17" t="n">
        <f aca="false">DATA!C977</f>
        <v>487</v>
      </c>
      <c r="D977" s="17" t="n">
        <f aca="false">DATA!D977</f>
        <v>29</v>
      </c>
      <c r="E977" s="18" t="n">
        <f aca="false">DATA!F977</f>
        <v>2</v>
      </c>
      <c r="F977" s="19" t="n">
        <f aca="false">DATA!G977</f>
        <v>28.94</v>
      </c>
      <c r="G977" s="19" t="n">
        <f aca="false">DATA!H977</f>
        <v>10</v>
      </c>
      <c r="H977" s="18" t="n">
        <f aca="false">DATA!E977</f>
        <v>14</v>
      </c>
      <c r="I977" s="20" t="n">
        <f aca="false">F977*E977</f>
        <v>57.88</v>
      </c>
      <c r="J977" s="20" t="n">
        <f aca="false">PARAMETER!$B$4*G977*SQRT(E977)</f>
        <v>23.2617430735335</v>
      </c>
      <c r="K977" s="20" t="n">
        <f aca="false">I977+J977</f>
        <v>81.1417430735335</v>
      </c>
      <c r="L977" s="20" t="n">
        <f aca="false">K977+F977*H977</f>
        <v>486.301743073534</v>
      </c>
      <c r="M977" s="16" t="str">
        <f aca="false">IF(C977&lt;=K977,"REORDER",IF(C977&gt;L977,"OVERSTOCK","OK"))</f>
        <v>OVERSTOCK</v>
      </c>
      <c r="N977" s="16" t="str">
        <f aca="false">IF(C977&lt;=D977,"REORDER","OK")</f>
        <v>OK</v>
      </c>
      <c r="O977" s="18" t="n">
        <f aca="false">IF(D977&lt;I977,1,0)</f>
        <v>1</v>
      </c>
      <c r="P977" s="20" t="n">
        <f aca="false">C977/F977</f>
        <v>16.8279198341396</v>
      </c>
      <c r="Q977" s="19" t="n">
        <f aca="false">DATA!N977</f>
        <v>145.28</v>
      </c>
      <c r="R977" s="19" t="n">
        <f aca="false">DATA!O977</f>
        <v>1.27</v>
      </c>
      <c r="S977" s="17" t="n">
        <f aca="false">C977*Q977</f>
        <v>70751.36</v>
      </c>
      <c r="T977" s="19" t="n">
        <f aca="false">C977*R977</f>
        <v>618.49</v>
      </c>
      <c r="U977" s="20" t="n">
        <f aca="false">MAX(0,C977-L977)</f>
        <v>0.698256926466513</v>
      </c>
      <c r="V977" s="17" t="n">
        <f aca="false">U977*Q977</f>
        <v>101.442766277055</v>
      </c>
      <c r="W977" s="19" t="n">
        <f aca="false">U977*R977</f>
        <v>0.886786296612472</v>
      </c>
      <c r="X977" s="20" t="n">
        <f aca="false">MAX(0,K977-C977)</f>
        <v>0</v>
      </c>
      <c r="Y977" s="17" t="n">
        <f aca="false">F977*PARAMETER!$B$5*Q977</f>
        <v>1534607.168</v>
      </c>
      <c r="Z977" s="21" t="n">
        <f aca="false">SUMIF($Y$2:$Y$3205,"&gt;="&amp;Y977)/SUM($Y$2:$Y$3205)</f>
        <v>0.510258926533626</v>
      </c>
      <c r="AA977" s="16" t="str">
        <f aca="false">IF(Z977&lt;=PARAMETER!$B$7,"A",IF(Z977&lt;=PARAMETER!$B$8,"B","C"))</f>
        <v>A</v>
      </c>
      <c r="AB977" s="22" t="n">
        <f aca="false">G977/F977</f>
        <v>0.345542501727713</v>
      </c>
      <c r="AC977" s="16" t="str">
        <f aca="false">IF(AB977&lt;=PARAMETER!$B$9,"X",IF(AB977&lt;=PARAMETER!$B$10,"Y","Z"))</f>
        <v>Y</v>
      </c>
      <c r="AD977" s="16" t="str">
        <f aca="false">AA977&amp;AC977</f>
        <v>AY</v>
      </c>
      <c r="AE977" s="22" t="n">
        <f aca="false">DATA!I977</f>
        <v>0.26</v>
      </c>
      <c r="AF977" s="18" t="n">
        <f aca="false">DATA!L977</f>
        <v>135</v>
      </c>
      <c r="AG977" s="16" t="str">
        <f aca="false">DATA!K977</f>
        <v>B</v>
      </c>
      <c r="AH977" s="18" t="n">
        <f aca="false">IF(AE977&gt;=PARAMETER!$B$12,1,0)</f>
        <v>0</v>
      </c>
      <c r="AI977" s="18" t="n">
        <f aca="false">IF(AF977&gt;=PARAMETER!$B$13,1,0)</f>
        <v>1</v>
      </c>
      <c r="AJ977" s="18" t="n">
        <f aca="false">IF(AND(AH977=1,AI977=1),1,0)</f>
        <v>0</v>
      </c>
    </row>
    <row r="978" customFormat="false" ht="15" hidden="false" customHeight="false" outlineLevel="0" collapsed="false">
      <c r="A978" s="16" t="str">
        <f aca="false">DATA!A978</f>
        <v>ITM10976</v>
      </c>
      <c r="B978" s="16" t="str">
        <f aca="false">DATA!B978</f>
        <v>Automotive</v>
      </c>
      <c r="C978" s="17" t="n">
        <f aca="false">DATA!C978</f>
        <v>444</v>
      </c>
      <c r="D978" s="17" t="n">
        <f aca="false">DATA!D978</f>
        <v>56</v>
      </c>
      <c r="E978" s="18" t="n">
        <f aca="false">DATA!F978</f>
        <v>4</v>
      </c>
      <c r="F978" s="19" t="n">
        <f aca="false">DATA!G978</f>
        <v>18.93</v>
      </c>
      <c r="G978" s="19" t="n">
        <f aca="false">DATA!H978</f>
        <v>3.96</v>
      </c>
      <c r="H978" s="18" t="n">
        <f aca="false">DATA!E978</f>
        <v>6</v>
      </c>
      <c r="I978" s="20" t="n">
        <f aca="false">F978*E978</f>
        <v>75.72</v>
      </c>
      <c r="J978" s="20" t="n">
        <f aca="false">PARAMETER!$B$4*G978*SQRT(E978)</f>
        <v>13.0272407254557</v>
      </c>
      <c r="K978" s="20" t="n">
        <f aca="false">I978+J978</f>
        <v>88.7472407254557</v>
      </c>
      <c r="L978" s="20" t="n">
        <f aca="false">K978+F978*H978</f>
        <v>202.327240725456</v>
      </c>
      <c r="M978" s="16" t="str">
        <f aca="false">IF(C978&lt;=K978,"REORDER",IF(C978&gt;L978,"OVERSTOCK","OK"))</f>
        <v>OVERSTOCK</v>
      </c>
      <c r="N978" s="16" t="str">
        <f aca="false">IF(C978&lt;=D978,"REORDER","OK")</f>
        <v>OK</v>
      </c>
      <c r="O978" s="18" t="n">
        <f aca="false">IF(D978&lt;I978,1,0)</f>
        <v>1</v>
      </c>
      <c r="P978" s="20" t="n">
        <f aca="false">C978/F978</f>
        <v>23.4548335974643</v>
      </c>
      <c r="Q978" s="19" t="n">
        <f aca="false">DATA!N978</f>
        <v>134.08</v>
      </c>
      <c r="R978" s="19" t="n">
        <f aca="false">DATA!O978</f>
        <v>1.54</v>
      </c>
      <c r="S978" s="17" t="n">
        <f aca="false">C978*Q978</f>
        <v>59531.52</v>
      </c>
      <c r="T978" s="19" t="n">
        <f aca="false">C978*R978</f>
        <v>683.76</v>
      </c>
      <c r="U978" s="20" t="n">
        <f aca="false">MAX(0,C978-L978)</f>
        <v>241.672759274544</v>
      </c>
      <c r="V978" s="17" t="n">
        <f aca="false">U978*Q978</f>
        <v>32403.4835635309</v>
      </c>
      <c r="W978" s="19" t="n">
        <f aca="false">U978*R978</f>
        <v>372.176049282798</v>
      </c>
      <c r="X978" s="20" t="n">
        <f aca="false">MAX(0,K978-C978)</f>
        <v>0</v>
      </c>
      <c r="Y978" s="17" t="n">
        <f aca="false">F978*PARAMETER!$B$5*Q978</f>
        <v>926419.056</v>
      </c>
      <c r="Z978" s="21" t="n">
        <f aca="false">SUMIF($Y$2:$Y$3205,"&gt;="&amp;Y978)/SUM($Y$2:$Y$3205)</f>
        <v>0.767653665722023</v>
      </c>
      <c r="AA978" s="16" t="str">
        <f aca="false">IF(Z978&lt;=PARAMETER!$B$7,"A",IF(Z978&lt;=PARAMETER!$B$8,"B","C"))</f>
        <v>A</v>
      </c>
      <c r="AB978" s="22" t="n">
        <f aca="false">G978/F978</f>
        <v>0.20919175911252</v>
      </c>
      <c r="AC978" s="16" t="str">
        <f aca="false">IF(AB978&lt;=PARAMETER!$B$9,"X",IF(AB978&lt;=PARAMETER!$B$10,"Y","Z"))</f>
        <v>X</v>
      </c>
      <c r="AD978" s="16" t="str">
        <f aca="false">AA978&amp;AC978</f>
        <v>AX</v>
      </c>
      <c r="AE978" s="22" t="n">
        <f aca="false">DATA!I978</f>
        <v>0.88</v>
      </c>
      <c r="AF978" s="18" t="n">
        <f aca="false">DATA!L978</f>
        <v>53</v>
      </c>
      <c r="AG978" s="16" t="str">
        <f aca="false">DATA!K978</f>
        <v>D</v>
      </c>
      <c r="AH978" s="18" t="n">
        <f aca="false">IF(AE978&gt;=PARAMETER!$B$12,1,0)</f>
        <v>1</v>
      </c>
      <c r="AI978" s="18" t="n">
        <f aca="false">IF(AF978&gt;=PARAMETER!$B$13,1,0)</f>
        <v>0</v>
      </c>
      <c r="AJ978" s="18" t="n">
        <f aca="false">IF(AND(AH978=1,AI978=1),1,0)</f>
        <v>0</v>
      </c>
    </row>
    <row r="979" customFormat="false" ht="15" hidden="false" customHeight="false" outlineLevel="0" collapsed="false">
      <c r="A979" s="16" t="str">
        <f aca="false">DATA!A979</f>
        <v>ITM10977</v>
      </c>
      <c r="B979" s="16" t="str">
        <f aca="false">DATA!B979</f>
        <v>Apparel</v>
      </c>
      <c r="C979" s="17" t="n">
        <f aca="false">DATA!C979</f>
        <v>452</v>
      </c>
      <c r="D979" s="17" t="n">
        <f aca="false">DATA!D979</f>
        <v>18</v>
      </c>
      <c r="E979" s="18" t="n">
        <f aca="false">DATA!F979</f>
        <v>4</v>
      </c>
      <c r="F979" s="19" t="n">
        <f aca="false">DATA!G979</f>
        <v>41.63</v>
      </c>
      <c r="G979" s="19" t="n">
        <f aca="false">DATA!H979</f>
        <v>1.08</v>
      </c>
      <c r="H979" s="18" t="n">
        <f aca="false">DATA!E979</f>
        <v>12</v>
      </c>
      <c r="I979" s="20" t="n">
        <f aca="false">F979*E979</f>
        <v>166.52</v>
      </c>
      <c r="J979" s="20" t="n">
        <f aca="false">PARAMETER!$B$4*G979*SQRT(E979)</f>
        <v>3.55288383421518</v>
      </c>
      <c r="K979" s="20" t="n">
        <f aca="false">I979+J979</f>
        <v>170.072883834215</v>
      </c>
      <c r="L979" s="20" t="n">
        <f aca="false">K979+F979*H979</f>
        <v>669.632883834215</v>
      </c>
      <c r="M979" s="16" t="str">
        <f aca="false">IF(C979&lt;=K979,"REORDER",IF(C979&gt;L979,"OVERSTOCK","OK"))</f>
        <v>OK</v>
      </c>
      <c r="N979" s="16" t="str">
        <f aca="false">IF(C979&lt;=D979,"REORDER","OK")</f>
        <v>OK</v>
      </c>
      <c r="O979" s="18" t="n">
        <f aca="false">IF(D979&lt;I979,1,0)</f>
        <v>1</v>
      </c>
      <c r="P979" s="20" t="n">
        <f aca="false">C979/F979</f>
        <v>10.8575546480903</v>
      </c>
      <c r="Q979" s="19" t="n">
        <f aca="false">DATA!N979</f>
        <v>118.61</v>
      </c>
      <c r="R979" s="19" t="n">
        <f aca="false">DATA!O979</f>
        <v>0.62</v>
      </c>
      <c r="S979" s="17" t="n">
        <f aca="false">C979*Q979</f>
        <v>53611.72</v>
      </c>
      <c r="T979" s="19" t="n">
        <f aca="false">C979*R979</f>
        <v>280.24</v>
      </c>
      <c r="U979" s="20" t="n">
        <f aca="false">MAX(0,C979-L979)</f>
        <v>0</v>
      </c>
      <c r="V979" s="17" t="n">
        <f aca="false">U979*Q979</f>
        <v>0</v>
      </c>
      <c r="W979" s="19" t="n">
        <f aca="false">U979*R979</f>
        <v>0</v>
      </c>
      <c r="X979" s="20" t="n">
        <f aca="false">MAX(0,K979-C979)</f>
        <v>0</v>
      </c>
      <c r="Y979" s="17" t="n">
        <f aca="false">F979*PARAMETER!$B$5*Q979</f>
        <v>1802273.0195</v>
      </c>
      <c r="Z979" s="21" t="n">
        <f aca="false">SUMIF($Y$2:$Y$3205,"&gt;="&amp;Y979)/SUM($Y$2:$Y$3205)</f>
        <v>0.415207780016482</v>
      </c>
      <c r="AA979" s="16" t="str">
        <f aca="false">IF(Z979&lt;=PARAMETER!$B$7,"A",IF(Z979&lt;=PARAMETER!$B$8,"B","C"))</f>
        <v>A</v>
      </c>
      <c r="AB979" s="22" t="n">
        <f aca="false">G979/F979</f>
        <v>0.0259428296901273</v>
      </c>
      <c r="AC979" s="16" t="str">
        <f aca="false">IF(AB979&lt;=PARAMETER!$B$9,"X",IF(AB979&lt;=PARAMETER!$B$10,"Y","Z"))</f>
        <v>X</v>
      </c>
      <c r="AD979" s="16" t="str">
        <f aca="false">AA979&amp;AC979</f>
        <v>AX</v>
      </c>
      <c r="AE979" s="22" t="n">
        <f aca="false">DATA!I979</f>
        <v>0.58</v>
      </c>
      <c r="AF979" s="18" t="n">
        <f aca="false">DATA!L979</f>
        <v>111</v>
      </c>
      <c r="AG979" s="16" t="str">
        <f aca="false">DATA!K979</f>
        <v>D</v>
      </c>
      <c r="AH979" s="18" t="n">
        <f aca="false">IF(AE979&gt;=PARAMETER!$B$12,1,0)</f>
        <v>0</v>
      </c>
      <c r="AI979" s="18" t="n">
        <f aca="false">IF(AF979&gt;=PARAMETER!$B$13,1,0)</f>
        <v>1</v>
      </c>
      <c r="AJ979" s="18" t="n">
        <f aca="false">IF(AND(AH979=1,AI979=1),1,0)</f>
        <v>0</v>
      </c>
    </row>
    <row r="980" customFormat="false" ht="15" hidden="false" customHeight="false" outlineLevel="0" collapsed="false">
      <c r="A980" s="16" t="str">
        <f aca="false">DATA!A980</f>
        <v>ITM10978</v>
      </c>
      <c r="B980" s="16" t="str">
        <f aca="false">DATA!B980</f>
        <v>Groceries</v>
      </c>
      <c r="C980" s="17" t="n">
        <f aca="false">DATA!C980</f>
        <v>238</v>
      </c>
      <c r="D980" s="17" t="n">
        <f aca="false">DATA!D980</f>
        <v>86</v>
      </c>
      <c r="E980" s="18" t="n">
        <f aca="false">DATA!F980</f>
        <v>9</v>
      </c>
      <c r="F980" s="19" t="n">
        <f aca="false">DATA!G980</f>
        <v>20.59</v>
      </c>
      <c r="G980" s="19" t="n">
        <f aca="false">DATA!H980</f>
        <v>8.6</v>
      </c>
      <c r="H980" s="18" t="n">
        <f aca="false">DATA!E980</f>
        <v>3</v>
      </c>
      <c r="I980" s="20" t="n">
        <f aca="false">F980*E980</f>
        <v>185.31</v>
      </c>
      <c r="J980" s="20" t="n">
        <f aca="false">PARAMETER!$B$4*G980*SQRT(E980)</f>
        <v>42.437223575348</v>
      </c>
      <c r="K980" s="20" t="n">
        <f aca="false">I980+J980</f>
        <v>227.747223575348</v>
      </c>
      <c r="L980" s="20" t="n">
        <f aca="false">K980+F980*H980</f>
        <v>289.517223575348</v>
      </c>
      <c r="M980" s="16" t="str">
        <f aca="false">IF(C980&lt;=K980,"REORDER",IF(C980&gt;L980,"OVERSTOCK","OK"))</f>
        <v>OK</v>
      </c>
      <c r="N980" s="16" t="str">
        <f aca="false">IF(C980&lt;=D980,"REORDER","OK")</f>
        <v>OK</v>
      </c>
      <c r="O980" s="18" t="n">
        <f aca="false">IF(D980&lt;I980,1,0)</f>
        <v>1</v>
      </c>
      <c r="P980" s="20" t="n">
        <f aca="false">C980/F980</f>
        <v>11.5590092277805</v>
      </c>
      <c r="Q980" s="19" t="n">
        <f aca="false">DATA!N980</f>
        <v>110.36</v>
      </c>
      <c r="R980" s="19" t="n">
        <f aca="false">DATA!O980</f>
        <v>1.1</v>
      </c>
      <c r="S980" s="17" t="n">
        <f aca="false">C980*Q980</f>
        <v>26265.68</v>
      </c>
      <c r="T980" s="19" t="n">
        <f aca="false">C980*R980</f>
        <v>261.8</v>
      </c>
      <c r="U980" s="20" t="n">
        <f aca="false">MAX(0,C980-L980)</f>
        <v>0</v>
      </c>
      <c r="V980" s="17" t="n">
        <f aca="false">U980*Q980</f>
        <v>0</v>
      </c>
      <c r="W980" s="19" t="n">
        <f aca="false">U980*R980</f>
        <v>0</v>
      </c>
      <c r="X980" s="20" t="n">
        <f aca="false">MAX(0,K980-C980)</f>
        <v>0</v>
      </c>
      <c r="Y980" s="17" t="n">
        <f aca="false">F980*PARAMETER!$B$5*Q980</f>
        <v>829394.026</v>
      </c>
      <c r="Z980" s="21" t="n">
        <f aca="false">SUMIF($Y$2:$Y$3205,"&gt;="&amp;Y980)/SUM($Y$2:$Y$3205)</f>
        <v>0.800555449302587</v>
      </c>
      <c r="AA980" s="16" t="str">
        <f aca="false">IF(Z980&lt;=PARAMETER!$B$7,"A",IF(Z980&lt;=PARAMETER!$B$8,"B","C"))</f>
        <v>B</v>
      </c>
      <c r="AB980" s="22" t="n">
        <f aca="false">G980/F980</f>
        <v>0.417678484701311</v>
      </c>
      <c r="AC980" s="16" t="str">
        <f aca="false">IF(AB980&lt;=PARAMETER!$B$9,"X",IF(AB980&lt;=PARAMETER!$B$10,"Y","Z"))</f>
        <v>Y</v>
      </c>
      <c r="AD980" s="16" t="str">
        <f aca="false">AA980&amp;AC980</f>
        <v>BY</v>
      </c>
      <c r="AE980" s="22" t="n">
        <f aca="false">DATA!I980</f>
        <v>0.89</v>
      </c>
      <c r="AF980" s="18" t="n">
        <f aca="false">DATA!L980</f>
        <v>29</v>
      </c>
      <c r="AG980" s="16" t="str">
        <f aca="false">DATA!K980</f>
        <v>C</v>
      </c>
      <c r="AH980" s="18" t="n">
        <f aca="false">IF(AE980&gt;=PARAMETER!$B$12,1,0)</f>
        <v>1</v>
      </c>
      <c r="AI980" s="18" t="n">
        <f aca="false">IF(AF980&gt;=PARAMETER!$B$13,1,0)</f>
        <v>0</v>
      </c>
      <c r="AJ980" s="18" t="n">
        <f aca="false">IF(AND(AH980=1,AI980=1),1,0)</f>
        <v>0</v>
      </c>
    </row>
    <row r="981" customFormat="false" ht="15" hidden="false" customHeight="false" outlineLevel="0" collapsed="false">
      <c r="A981" s="16" t="str">
        <f aca="false">DATA!A981</f>
        <v>ITM10979</v>
      </c>
      <c r="B981" s="16" t="str">
        <f aca="false">DATA!B981</f>
        <v>Groceries</v>
      </c>
      <c r="C981" s="17" t="n">
        <f aca="false">DATA!C981</f>
        <v>196</v>
      </c>
      <c r="D981" s="17" t="n">
        <f aca="false">DATA!D981</f>
        <v>88</v>
      </c>
      <c r="E981" s="18" t="n">
        <f aca="false">DATA!F981</f>
        <v>2</v>
      </c>
      <c r="F981" s="19" t="n">
        <f aca="false">DATA!G981</f>
        <v>2.67</v>
      </c>
      <c r="G981" s="19" t="n">
        <f aca="false">DATA!H981</f>
        <v>9.93</v>
      </c>
      <c r="H981" s="18" t="n">
        <f aca="false">DATA!E981</f>
        <v>6</v>
      </c>
      <c r="I981" s="20" t="n">
        <f aca="false">F981*E981</f>
        <v>5.34</v>
      </c>
      <c r="J981" s="20" t="n">
        <f aca="false">PARAMETER!$B$4*G981*SQRT(E981)</f>
        <v>23.0989108720187</v>
      </c>
      <c r="K981" s="20" t="n">
        <f aca="false">I981+J981</f>
        <v>28.4389108720187</v>
      </c>
      <c r="L981" s="20" t="n">
        <f aca="false">K981+F981*H981</f>
        <v>44.4589108720187</v>
      </c>
      <c r="M981" s="16" t="str">
        <f aca="false">IF(C981&lt;=K981,"REORDER",IF(C981&gt;L981,"OVERSTOCK","OK"))</f>
        <v>OVERSTOCK</v>
      </c>
      <c r="N981" s="16" t="str">
        <f aca="false">IF(C981&lt;=D981,"REORDER","OK")</f>
        <v>OK</v>
      </c>
      <c r="O981" s="18" t="n">
        <f aca="false">IF(D981&lt;I981,1,0)</f>
        <v>0</v>
      </c>
      <c r="P981" s="20" t="n">
        <f aca="false">C981/F981</f>
        <v>73.4082397003745</v>
      </c>
      <c r="Q981" s="19" t="n">
        <f aca="false">DATA!N981</f>
        <v>114.69</v>
      </c>
      <c r="R981" s="19" t="n">
        <f aca="false">DATA!O981</f>
        <v>1.57</v>
      </c>
      <c r="S981" s="17" t="n">
        <f aca="false">C981*Q981</f>
        <v>22479.24</v>
      </c>
      <c r="T981" s="19" t="n">
        <f aca="false">C981*R981</f>
        <v>307.72</v>
      </c>
      <c r="U981" s="20" t="n">
        <f aca="false">MAX(0,C981-L981)</f>
        <v>151.541089127981</v>
      </c>
      <c r="V981" s="17" t="n">
        <f aca="false">U981*Q981</f>
        <v>17380.2475120882</v>
      </c>
      <c r="W981" s="19" t="n">
        <f aca="false">U981*R981</f>
        <v>237.919509930931</v>
      </c>
      <c r="X981" s="20" t="n">
        <f aca="false">MAX(0,K981-C981)</f>
        <v>0</v>
      </c>
      <c r="Y981" s="17" t="n">
        <f aca="false">F981*PARAMETER!$B$5*Q981</f>
        <v>111771.1395</v>
      </c>
      <c r="Z981" s="21" t="n">
        <f aca="false">SUMIF($Y$2:$Y$3205,"&gt;="&amp;Y981)/SUM($Y$2:$Y$3205)</f>
        <v>0.994991178580982</v>
      </c>
      <c r="AA981" s="16" t="str">
        <f aca="false">IF(Z981&lt;=PARAMETER!$B$7,"A",IF(Z981&lt;=PARAMETER!$B$8,"B","C"))</f>
        <v>C</v>
      </c>
      <c r="AB981" s="22" t="n">
        <f aca="false">G981/F981</f>
        <v>3.71910112359551</v>
      </c>
      <c r="AC981" s="16" t="str">
        <f aca="false">IF(AB981&lt;=PARAMETER!$B$9,"X",IF(AB981&lt;=PARAMETER!$B$10,"Y","Z"))</f>
        <v>Z</v>
      </c>
      <c r="AD981" s="16" t="str">
        <f aca="false">AA981&amp;AC981</f>
        <v>CZ</v>
      </c>
      <c r="AE981" s="22" t="n">
        <f aca="false">DATA!I981</f>
        <v>0.24</v>
      </c>
      <c r="AF981" s="18" t="n">
        <f aca="false">DATA!L981</f>
        <v>118</v>
      </c>
      <c r="AG981" s="16" t="str">
        <f aca="false">DATA!K981</f>
        <v>D</v>
      </c>
      <c r="AH981" s="18" t="n">
        <f aca="false">IF(AE981&gt;=PARAMETER!$B$12,1,0)</f>
        <v>0</v>
      </c>
      <c r="AI981" s="18" t="n">
        <f aca="false">IF(AF981&gt;=PARAMETER!$B$13,1,0)</f>
        <v>1</v>
      </c>
      <c r="AJ981" s="18" t="n">
        <f aca="false">IF(AND(AH981=1,AI981=1),1,0)</f>
        <v>0</v>
      </c>
    </row>
    <row r="982" customFormat="false" ht="15" hidden="false" customHeight="false" outlineLevel="0" collapsed="false">
      <c r="A982" s="16" t="str">
        <f aca="false">DATA!A982</f>
        <v>ITM10980</v>
      </c>
      <c r="B982" s="16" t="str">
        <f aca="false">DATA!B982</f>
        <v>Groceries</v>
      </c>
      <c r="C982" s="17" t="n">
        <f aca="false">DATA!C982</f>
        <v>223</v>
      </c>
      <c r="D982" s="17" t="n">
        <f aca="false">DATA!D982</f>
        <v>36</v>
      </c>
      <c r="E982" s="18" t="n">
        <f aca="false">DATA!F982</f>
        <v>6</v>
      </c>
      <c r="F982" s="19" t="n">
        <f aca="false">DATA!G982</f>
        <v>41.23</v>
      </c>
      <c r="G982" s="19" t="n">
        <f aca="false">DATA!H982</f>
        <v>8.26</v>
      </c>
      <c r="H982" s="18" t="n">
        <f aca="false">DATA!E982</f>
        <v>14</v>
      </c>
      <c r="I982" s="20" t="n">
        <f aca="false">F982*E982</f>
        <v>247.38</v>
      </c>
      <c r="J982" s="20" t="n">
        <f aca="false">PARAMETER!$B$4*G982*SQRT(E982)</f>
        <v>33.279970243554</v>
      </c>
      <c r="K982" s="20" t="n">
        <f aca="false">I982+J982</f>
        <v>280.659970243554</v>
      </c>
      <c r="L982" s="20" t="n">
        <f aca="false">K982+F982*H982</f>
        <v>857.879970243554</v>
      </c>
      <c r="M982" s="16" t="str">
        <f aca="false">IF(C982&lt;=K982,"REORDER",IF(C982&gt;L982,"OVERSTOCK","OK"))</f>
        <v>REORDER</v>
      </c>
      <c r="N982" s="16" t="str">
        <f aca="false">IF(C982&lt;=D982,"REORDER","OK")</f>
        <v>OK</v>
      </c>
      <c r="O982" s="18" t="n">
        <f aca="false">IF(D982&lt;I982,1,0)</f>
        <v>1</v>
      </c>
      <c r="P982" s="20" t="n">
        <f aca="false">C982/F982</f>
        <v>5.40868299781712</v>
      </c>
      <c r="Q982" s="19" t="n">
        <f aca="false">DATA!N982</f>
        <v>171.44</v>
      </c>
      <c r="R982" s="19" t="n">
        <f aca="false">DATA!O982</f>
        <v>1.56</v>
      </c>
      <c r="S982" s="17" t="n">
        <f aca="false">C982*Q982</f>
        <v>38231.12</v>
      </c>
      <c r="T982" s="19" t="n">
        <f aca="false">C982*R982</f>
        <v>347.88</v>
      </c>
      <c r="U982" s="20" t="n">
        <f aca="false">MAX(0,C982-L982)</f>
        <v>0</v>
      </c>
      <c r="V982" s="17" t="n">
        <f aca="false">U982*Q982</f>
        <v>0</v>
      </c>
      <c r="W982" s="19" t="n">
        <f aca="false">U982*R982</f>
        <v>0</v>
      </c>
      <c r="X982" s="20" t="n">
        <f aca="false">MAX(0,K982-C982)</f>
        <v>57.659970243554</v>
      </c>
      <c r="Y982" s="17" t="n">
        <f aca="false">F982*PARAMETER!$B$5*Q982</f>
        <v>2579991.988</v>
      </c>
      <c r="Z982" s="21" t="n">
        <f aca="false">SUMIF($Y$2:$Y$3205,"&gt;="&amp;Y982)/SUM($Y$2:$Y$3205)</f>
        <v>0.154810018125484</v>
      </c>
      <c r="AA982" s="16" t="str">
        <f aca="false">IF(Z982&lt;=PARAMETER!$B$7,"A",IF(Z982&lt;=PARAMETER!$B$8,"B","C"))</f>
        <v>A</v>
      </c>
      <c r="AB982" s="22" t="n">
        <f aca="false">G982/F982</f>
        <v>0.200339558573854</v>
      </c>
      <c r="AC982" s="16" t="str">
        <f aca="false">IF(AB982&lt;=PARAMETER!$B$9,"X",IF(AB982&lt;=PARAMETER!$B$10,"Y","Z"))</f>
        <v>X</v>
      </c>
      <c r="AD982" s="16" t="str">
        <f aca="false">AA982&amp;AC982</f>
        <v>AX</v>
      </c>
      <c r="AE982" s="22" t="n">
        <f aca="false">DATA!I982</f>
        <v>0.79</v>
      </c>
      <c r="AF982" s="18" t="n">
        <f aca="false">DATA!L982</f>
        <v>97</v>
      </c>
      <c r="AG982" s="16" t="str">
        <f aca="false">DATA!K982</f>
        <v>D</v>
      </c>
      <c r="AH982" s="18" t="n">
        <f aca="false">IF(AE982&gt;=PARAMETER!$B$12,1,0)</f>
        <v>1</v>
      </c>
      <c r="AI982" s="18" t="n">
        <f aca="false">IF(AF982&gt;=PARAMETER!$B$13,1,0)</f>
        <v>1</v>
      </c>
      <c r="AJ982" s="18" t="n">
        <f aca="false">IF(AND(AH982=1,AI982=1),1,0)</f>
        <v>1</v>
      </c>
    </row>
    <row r="983" customFormat="false" ht="15" hidden="false" customHeight="false" outlineLevel="0" collapsed="false">
      <c r="A983" s="16" t="str">
        <f aca="false">DATA!A983</f>
        <v>ITM10981</v>
      </c>
      <c r="B983" s="16" t="str">
        <f aca="false">DATA!B983</f>
        <v>Pharma</v>
      </c>
      <c r="C983" s="17" t="n">
        <f aca="false">DATA!C983</f>
        <v>90</v>
      </c>
      <c r="D983" s="17" t="n">
        <f aca="false">DATA!D983</f>
        <v>24</v>
      </c>
      <c r="E983" s="18" t="n">
        <f aca="false">DATA!F983</f>
        <v>6</v>
      </c>
      <c r="F983" s="19" t="n">
        <f aca="false">DATA!G983</f>
        <v>27.75</v>
      </c>
      <c r="G983" s="19" t="n">
        <f aca="false">DATA!H983</f>
        <v>8.59</v>
      </c>
      <c r="H983" s="18" t="n">
        <f aca="false">DATA!E983</f>
        <v>13</v>
      </c>
      <c r="I983" s="20" t="n">
        <f aca="false">F983*E983</f>
        <v>166.5</v>
      </c>
      <c r="J983" s="20" t="n">
        <f aca="false">PARAMETER!$B$4*G983*SQRT(E983)</f>
        <v>34.6095574324611</v>
      </c>
      <c r="K983" s="20" t="n">
        <f aca="false">I983+J983</f>
        <v>201.109557432461</v>
      </c>
      <c r="L983" s="20" t="n">
        <f aca="false">K983+F983*H983</f>
        <v>561.859557432461</v>
      </c>
      <c r="M983" s="16" t="str">
        <f aca="false">IF(C983&lt;=K983,"REORDER",IF(C983&gt;L983,"OVERSTOCK","OK"))</f>
        <v>REORDER</v>
      </c>
      <c r="N983" s="16" t="str">
        <f aca="false">IF(C983&lt;=D983,"REORDER","OK")</f>
        <v>OK</v>
      </c>
      <c r="O983" s="18" t="n">
        <f aca="false">IF(D983&lt;I983,1,0)</f>
        <v>1</v>
      </c>
      <c r="P983" s="20" t="n">
        <f aca="false">C983/F983</f>
        <v>3.24324324324324</v>
      </c>
      <c r="Q983" s="19" t="n">
        <f aca="false">DATA!N983</f>
        <v>184.04</v>
      </c>
      <c r="R983" s="19" t="n">
        <f aca="false">DATA!O983</f>
        <v>1.34</v>
      </c>
      <c r="S983" s="17" t="n">
        <f aca="false">C983*Q983</f>
        <v>16563.6</v>
      </c>
      <c r="T983" s="19" t="n">
        <f aca="false">C983*R983</f>
        <v>120.6</v>
      </c>
      <c r="U983" s="20" t="n">
        <f aca="false">MAX(0,C983-L983)</f>
        <v>0</v>
      </c>
      <c r="V983" s="17" t="n">
        <f aca="false">U983*Q983</f>
        <v>0</v>
      </c>
      <c r="W983" s="19" t="n">
        <f aca="false">U983*R983</f>
        <v>0</v>
      </c>
      <c r="X983" s="20" t="n">
        <f aca="false">MAX(0,K983-C983)</f>
        <v>111.109557432461</v>
      </c>
      <c r="Y983" s="17" t="n">
        <f aca="false">F983*PARAMETER!$B$5*Q983</f>
        <v>1864095.15</v>
      </c>
      <c r="Z983" s="21" t="n">
        <f aca="false">SUMIF($Y$2:$Y$3205,"&gt;="&amp;Y983)/SUM($Y$2:$Y$3205)</f>
        <v>0.390065161885574</v>
      </c>
      <c r="AA983" s="16" t="str">
        <f aca="false">IF(Z983&lt;=PARAMETER!$B$7,"A",IF(Z983&lt;=PARAMETER!$B$8,"B","C"))</f>
        <v>A</v>
      </c>
      <c r="AB983" s="22" t="n">
        <f aca="false">G983/F983</f>
        <v>0.30954954954955</v>
      </c>
      <c r="AC983" s="16" t="str">
        <f aca="false">IF(AB983&lt;=PARAMETER!$B$9,"X",IF(AB983&lt;=PARAMETER!$B$10,"Y","Z"))</f>
        <v>Y</v>
      </c>
      <c r="AD983" s="16" t="str">
        <f aca="false">AA983&amp;AC983</f>
        <v>AY</v>
      </c>
      <c r="AE983" s="22" t="n">
        <f aca="false">DATA!I983</f>
        <v>0.71</v>
      </c>
      <c r="AF983" s="18" t="n">
        <f aca="false">DATA!L983</f>
        <v>56</v>
      </c>
      <c r="AG983" s="16" t="str">
        <f aca="false">DATA!K983</f>
        <v>D</v>
      </c>
      <c r="AH983" s="18" t="n">
        <f aca="false">IF(AE983&gt;=PARAMETER!$B$12,1,0)</f>
        <v>0</v>
      </c>
      <c r="AI983" s="18" t="n">
        <f aca="false">IF(AF983&gt;=PARAMETER!$B$13,1,0)</f>
        <v>0</v>
      </c>
      <c r="AJ983" s="18" t="n">
        <f aca="false">IF(AND(AH983=1,AI983=1),1,0)</f>
        <v>0</v>
      </c>
    </row>
    <row r="984" customFormat="false" ht="15" hidden="false" customHeight="false" outlineLevel="0" collapsed="false">
      <c r="A984" s="16" t="str">
        <f aca="false">DATA!A984</f>
        <v>ITM10982</v>
      </c>
      <c r="B984" s="16" t="str">
        <f aca="false">DATA!B984</f>
        <v>Pharma</v>
      </c>
      <c r="C984" s="17" t="n">
        <f aca="false">DATA!C984</f>
        <v>406</v>
      </c>
      <c r="D984" s="17" t="n">
        <f aca="false">DATA!D984</f>
        <v>28</v>
      </c>
      <c r="E984" s="18" t="n">
        <f aca="false">DATA!F984</f>
        <v>5</v>
      </c>
      <c r="F984" s="19" t="n">
        <f aca="false">DATA!G984</f>
        <v>17.57</v>
      </c>
      <c r="G984" s="19" t="n">
        <f aca="false">DATA!H984</f>
        <v>6.45</v>
      </c>
      <c r="H984" s="18" t="n">
        <f aca="false">DATA!E984</f>
        <v>6</v>
      </c>
      <c r="I984" s="20" t="n">
        <f aca="false">F984*E984</f>
        <v>87.85</v>
      </c>
      <c r="J984" s="20" t="n">
        <f aca="false">PARAMETER!$B$4*G984*SQRT(E984)</f>
        <v>23.7231291727087</v>
      </c>
      <c r="K984" s="20" t="n">
        <f aca="false">I984+J984</f>
        <v>111.573129172709</v>
      </c>
      <c r="L984" s="20" t="n">
        <f aca="false">K984+F984*H984</f>
        <v>216.993129172709</v>
      </c>
      <c r="M984" s="16" t="str">
        <f aca="false">IF(C984&lt;=K984,"REORDER",IF(C984&gt;L984,"OVERSTOCK","OK"))</f>
        <v>OVERSTOCK</v>
      </c>
      <c r="N984" s="16" t="str">
        <f aca="false">IF(C984&lt;=D984,"REORDER","OK")</f>
        <v>OK</v>
      </c>
      <c r="O984" s="18" t="n">
        <f aca="false">IF(D984&lt;I984,1,0)</f>
        <v>1</v>
      </c>
      <c r="P984" s="20" t="n">
        <f aca="false">C984/F984</f>
        <v>23.1075697211155</v>
      </c>
      <c r="Q984" s="19" t="n">
        <f aca="false">DATA!N984</f>
        <v>31.44</v>
      </c>
      <c r="R984" s="19" t="n">
        <f aca="false">DATA!O984</f>
        <v>0.25</v>
      </c>
      <c r="S984" s="17" t="n">
        <f aca="false">C984*Q984</f>
        <v>12764.64</v>
      </c>
      <c r="T984" s="19" t="n">
        <f aca="false">C984*R984</f>
        <v>101.5</v>
      </c>
      <c r="U984" s="20" t="n">
        <f aca="false">MAX(0,C984-L984)</f>
        <v>189.006870827291</v>
      </c>
      <c r="V984" s="17" t="n">
        <f aca="false">U984*Q984</f>
        <v>5942.37601881004</v>
      </c>
      <c r="W984" s="19" t="n">
        <f aca="false">U984*R984</f>
        <v>47.2517177068228</v>
      </c>
      <c r="X984" s="20" t="n">
        <f aca="false">MAX(0,K984-C984)</f>
        <v>0</v>
      </c>
      <c r="Y984" s="17" t="n">
        <f aca="false">F984*PARAMETER!$B$5*Q984</f>
        <v>201626.292</v>
      </c>
      <c r="Z984" s="21" t="n">
        <f aca="false">SUMIF($Y$2:$Y$3205,"&gt;="&amp;Y984)/SUM($Y$2:$Y$3205)</f>
        <v>0.982266438949002</v>
      </c>
      <c r="AA984" s="16" t="str">
        <f aca="false">IF(Z984&lt;=PARAMETER!$B$7,"A",IF(Z984&lt;=PARAMETER!$B$8,"B","C"))</f>
        <v>C</v>
      </c>
      <c r="AB984" s="22" t="n">
        <f aca="false">G984/F984</f>
        <v>0.367103016505407</v>
      </c>
      <c r="AC984" s="16" t="str">
        <f aca="false">IF(AB984&lt;=PARAMETER!$B$9,"X",IF(AB984&lt;=PARAMETER!$B$10,"Y","Z"))</f>
        <v>Y</v>
      </c>
      <c r="AD984" s="16" t="str">
        <f aca="false">AA984&amp;AC984</f>
        <v>CY</v>
      </c>
      <c r="AE984" s="22" t="n">
        <f aca="false">DATA!I984</f>
        <v>0.59</v>
      </c>
      <c r="AF984" s="18" t="n">
        <f aca="false">DATA!L984</f>
        <v>60</v>
      </c>
      <c r="AG984" s="16" t="str">
        <f aca="false">DATA!K984</f>
        <v>B</v>
      </c>
      <c r="AH984" s="18" t="n">
        <f aca="false">IF(AE984&gt;=PARAMETER!$B$12,1,0)</f>
        <v>0</v>
      </c>
      <c r="AI984" s="18" t="n">
        <f aca="false">IF(AF984&gt;=PARAMETER!$B$13,1,0)</f>
        <v>0</v>
      </c>
      <c r="AJ984" s="18" t="n">
        <f aca="false">IF(AND(AH984=1,AI984=1),1,0)</f>
        <v>0</v>
      </c>
    </row>
    <row r="985" customFormat="false" ht="15" hidden="false" customHeight="false" outlineLevel="0" collapsed="false">
      <c r="A985" s="16" t="str">
        <f aca="false">DATA!A985</f>
        <v>ITM10983</v>
      </c>
      <c r="B985" s="16" t="str">
        <f aca="false">DATA!B985</f>
        <v>Apparel</v>
      </c>
      <c r="C985" s="17" t="n">
        <f aca="false">DATA!C985</f>
        <v>285</v>
      </c>
      <c r="D985" s="17" t="n">
        <f aca="false">DATA!D985</f>
        <v>99</v>
      </c>
      <c r="E985" s="18" t="n">
        <f aca="false">DATA!F985</f>
        <v>8</v>
      </c>
      <c r="F985" s="19" t="n">
        <f aca="false">DATA!G985</f>
        <v>13.29</v>
      </c>
      <c r="G985" s="19" t="n">
        <f aca="false">DATA!H985</f>
        <v>9.26</v>
      </c>
      <c r="H985" s="18" t="n">
        <f aca="false">DATA!E985</f>
        <v>12</v>
      </c>
      <c r="I985" s="20" t="n">
        <f aca="false">F985*E985</f>
        <v>106.32</v>
      </c>
      <c r="J985" s="20" t="n">
        <f aca="false">PARAMETER!$B$4*G985*SQRT(E985)</f>
        <v>43.080748172184</v>
      </c>
      <c r="K985" s="20" t="n">
        <f aca="false">I985+J985</f>
        <v>149.400748172184</v>
      </c>
      <c r="L985" s="20" t="n">
        <f aca="false">K985+F985*H985</f>
        <v>308.880748172184</v>
      </c>
      <c r="M985" s="16" t="str">
        <f aca="false">IF(C985&lt;=K985,"REORDER",IF(C985&gt;L985,"OVERSTOCK","OK"))</f>
        <v>OK</v>
      </c>
      <c r="N985" s="16" t="str">
        <f aca="false">IF(C985&lt;=D985,"REORDER","OK")</f>
        <v>OK</v>
      </c>
      <c r="O985" s="18" t="n">
        <f aca="false">IF(D985&lt;I985,1,0)</f>
        <v>1</v>
      </c>
      <c r="P985" s="20" t="n">
        <f aca="false">C985/F985</f>
        <v>21.4446952595937</v>
      </c>
      <c r="Q985" s="19" t="n">
        <f aca="false">DATA!N985</f>
        <v>118.07</v>
      </c>
      <c r="R985" s="19" t="n">
        <f aca="false">DATA!O985</f>
        <v>0.2</v>
      </c>
      <c r="S985" s="17" t="n">
        <f aca="false">C985*Q985</f>
        <v>33649.95</v>
      </c>
      <c r="T985" s="19" t="n">
        <f aca="false">C985*R985</f>
        <v>57</v>
      </c>
      <c r="U985" s="20" t="n">
        <f aca="false">MAX(0,C985-L985)</f>
        <v>0</v>
      </c>
      <c r="V985" s="17" t="n">
        <f aca="false">U985*Q985</f>
        <v>0</v>
      </c>
      <c r="W985" s="19" t="n">
        <f aca="false">U985*R985</f>
        <v>0</v>
      </c>
      <c r="X985" s="20" t="n">
        <f aca="false">MAX(0,K985-C985)</f>
        <v>0</v>
      </c>
      <c r="Y985" s="17" t="n">
        <f aca="false">F985*PARAMETER!$B$5*Q985</f>
        <v>572739.8595</v>
      </c>
      <c r="Z985" s="21" t="n">
        <f aca="false">SUMIF($Y$2:$Y$3205,"&gt;="&amp;Y985)/SUM($Y$2:$Y$3205)</f>
        <v>0.884337747690049</v>
      </c>
      <c r="AA985" s="16" t="str">
        <f aca="false">IF(Z985&lt;=PARAMETER!$B$7,"A",IF(Z985&lt;=PARAMETER!$B$8,"B","C"))</f>
        <v>B</v>
      </c>
      <c r="AB985" s="22" t="n">
        <f aca="false">G985/F985</f>
        <v>0.696764484574868</v>
      </c>
      <c r="AC985" s="16" t="str">
        <f aca="false">IF(AB985&lt;=PARAMETER!$B$9,"X",IF(AB985&lt;=PARAMETER!$B$10,"Y","Z"))</f>
        <v>Z</v>
      </c>
      <c r="AD985" s="16" t="str">
        <f aca="false">AA985&amp;AC985</f>
        <v>BZ</v>
      </c>
      <c r="AE985" s="22" t="n">
        <f aca="false">DATA!I985</f>
        <v>0.83</v>
      </c>
      <c r="AF985" s="18" t="n">
        <f aca="false">DATA!L985</f>
        <v>48</v>
      </c>
      <c r="AG985" s="16" t="str">
        <f aca="false">DATA!K985</f>
        <v>A</v>
      </c>
      <c r="AH985" s="18" t="n">
        <f aca="false">IF(AE985&gt;=PARAMETER!$B$12,1,0)</f>
        <v>1</v>
      </c>
      <c r="AI985" s="18" t="n">
        <f aca="false">IF(AF985&gt;=PARAMETER!$B$13,1,0)</f>
        <v>0</v>
      </c>
      <c r="AJ985" s="18" t="n">
        <f aca="false">IF(AND(AH985=1,AI985=1),1,0)</f>
        <v>0</v>
      </c>
    </row>
    <row r="986" customFormat="false" ht="15" hidden="false" customHeight="false" outlineLevel="0" collapsed="false">
      <c r="A986" s="16" t="str">
        <f aca="false">DATA!A986</f>
        <v>ITM10984</v>
      </c>
      <c r="B986" s="16" t="str">
        <f aca="false">DATA!B986</f>
        <v>Groceries</v>
      </c>
      <c r="C986" s="17" t="n">
        <f aca="false">DATA!C986</f>
        <v>117</v>
      </c>
      <c r="D986" s="17" t="n">
        <f aca="false">DATA!D986</f>
        <v>61</v>
      </c>
      <c r="E986" s="18" t="n">
        <f aca="false">DATA!F986</f>
        <v>7</v>
      </c>
      <c r="F986" s="19" t="n">
        <f aca="false">DATA!G986</f>
        <v>30.1</v>
      </c>
      <c r="G986" s="19" t="n">
        <f aca="false">DATA!H986</f>
        <v>0.84</v>
      </c>
      <c r="H986" s="18" t="n">
        <f aca="false">DATA!E986</f>
        <v>11</v>
      </c>
      <c r="I986" s="20" t="n">
        <f aca="false">F986*E986</f>
        <v>210.7</v>
      </c>
      <c r="J986" s="20" t="n">
        <f aca="false">PARAMETER!$B$4*G986*SQRT(E986)</f>
        <v>3.65557385761361</v>
      </c>
      <c r="K986" s="20" t="n">
        <f aca="false">I986+J986</f>
        <v>214.355573857614</v>
      </c>
      <c r="L986" s="20" t="n">
        <f aca="false">K986+F986*H986</f>
        <v>545.455573857614</v>
      </c>
      <c r="M986" s="16" t="str">
        <f aca="false">IF(C986&lt;=K986,"REORDER",IF(C986&gt;L986,"OVERSTOCK","OK"))</f>
        <v>REORDER</v>
      </c>
      <c r="N986" s="16" t="str">
        <f aca="false">IF(C986&lt;=D986,"REORDER","OK")</f>
        <v>OK</v>
      </c>
      <c r="O986" s="18" t="n">
        <f aca="false">IF(D986&lt;I986,1,0)</f>
        <v>1</v>
      </c>
      <c r="P986" s="20" t="n">
        <f aca="false">C986/F986</f>
        <v>3.88704318936877</v>
      </c>
      <c r="Q986" s="19" t="n">
        <f aca="false">DATA!N986</f>
        <v>184.5</v>
      </c>
      <c r="R986" s="19" t="n">
        <f aca="false">DATA!O986</f>
        <v>0.84</v>
      </c>
      <c r="S986" s="17" t="n">
        <f aca="false">C986*Q986</f>
        <v>21586.5</v>
      </c>
      <c r="T986" s="19" t="n">
        <f aca="false">C986*R986</f>
        <v>98.28</v>
      </c>
      <c r="U986" s="20" t="n">
        <f aca="false">MAX(0,C986-L986)</f>
        <v>0</v>
      </c>
      <c r="V986" s="17" t="n">
        <f aca="false">U986*Q986</f>
        <v>0</v>
      </c>
      <c r="W986" s="19" t="n">
        <f aca="false">U986*R986</f>
        <v>0</v>
      </c>
      <c r="X986" s="20" t="n">
        <f aca="false">MAX(0,K986-C986)</f>
        <v>97.3555738576136</v>
      </c>
      <c r="Y986" s="17" t="n">
        <f aca="false">F986*PARAMETER!$B$5*Q986</f>
        <v>2027009.25</v>
      </c>
      <c r="Z986" s="21" t="n">
        <f aca="false">SUMIF($Y$2:$Y$3205,"&gt;="&amp;Y986)/SUM($Y$2:$Y$3205)</f>
        <v>0.324480385721778</v>
      </c>
      <c r="AA986" s="16" t="str">
        <f aca="false">IF(Z986&lt;=PARAMETER!$B$7,"A",IF(Z986&lt;=PARAMETER!$B$8,"B","C"))</f>
        <v>A</v>
      </c>
      <c r="AB986" s="22" t="n">
        <f aca="false">G986/F986</f>
        <v>0.027906976744186</v>
      </c>
      <c r="AC986" s="16" t="str">
        <f aca="false">IF(AB986&lt;=PARAMETER!$B$9,"X",IF(AB986&lt;=PARAMETER!$B$10,"Y","Z"))</f>
        <v>X</v>
      </c>
      <c r="AD986" s="16" t="str">
        <f aca="false">AA986&amp;AC986</f>
        <v>AX</v>
      </c>
      <c r="AE986" s="22" t="n">
        <f aca="false">DATA!I986</f>
        <v>0.68</v>
      </c>
      <c r="AF986" s="18" t="n">
        <f aca="false">DATA!L986</f>
        <v>23</v>
      </c>
      <c r="AG986" s="16" t="str">
        <f aca="false">DATA!K986</f>
        <v>C</v>
      </c>
      <c r="AH986" s="18" t="n">
        <f aca="false">IF(AE986&gt;=PARAMETER!$B$12,1,0)</f>
        <v>0</v>
      </c>
      <c r="AI986" s="18" t="n">
        <f aca="false">IF(AF986&gt;=PARAMETER!$B$13,1,0)</f>
        <v>0</v>
      </c>
      <c r="AJ986" s="18" t="n">
        <f aca="false">IF(AND(AH986=1,AI986=1),1,0)</f>
        <v>0</v>
      </c>
    </row>
    <row r="987" customFormat="false" ht="15" hidden="false" customHeight="false" outlineLevel="0" collapsed="false">
      <c r="A987" s="16" t="str">
        <f aca="false">DATA!A987</f>
        <v>ITM10985</v>
      </c>
      <c r="B987" s="16" t="str">
        <f aca="false">DATA!B987</f>
        <v>Groceries</v>
      </c>
      <c r="C987" s="17" t="n">
        <f aca="false">DATA!C987</f>
        <v>364</v>
      </c>
      <c r="D987" s="17" t="n">
        <f aca="false">DATA!D987</f>
        <v>35</v>
      </c>
      <c r="E987" s="18" t="n">
        <f aca="false">DATA!F987</f>
        <v>6</v>
      </c>
      <c r="F987" s="19" t="n">
        <f aca="false">DATA!G987</f>
        <v>11.19</v>
      </c>
      <c r="G987" s="19" t="n">
        <f aca="false">DATA!H987</f>
        <v>7.78</v>
      </c>
      <c r="H987" s="18" t="n">
        <f aca="false">DATA!E987</f>
        <v>5</v>
      </c>
      <c r="I987" s="20" t="n">
        <f aca="false">F987*E987</f>
        <v>67.14</v>
      </c>
      <c r="J987" s="20" t="n">
        <f aca="false">PARAMETER!$B$4*G987*SQRT(E987)</f>
        <v>31.3460252415073</v>
      </c>
      <c r="K987" s="20" t="n">
        <f aca="false">I987+J987</f>
        <v>98.4860252415073</v>
      </c>
      <c r="L987" s="20" t="n">
        <f aca="false">K987+F987*H987</f>
        <v>154.436025241507</v>
      </c>
      <c r="M987" s="16" t="str">
        <f aca="false">IF(C987&lt;=K987,"REORDER",IF(C987&gt;L987,"OVERSTOCK","OK"))</f>
        <v>OVERSTOCK</v>
      </c>
      <c r="N987" s="16" t="str">
        <f aca="false">IF(C987&lt;=D987,"REORDER","OK")</f>
        <v>OK</v>
      </c>
      <c r="O987" s="18" t="n">
        <f aca="false">IF(D987&lt;I987,1,0)</f>
        <v>1</v>
      </c>
      <c r="P987" s="20" t="n">
        <f aca="false">C987/F987</f>
        <v>32.5290437890974</v>
      </c>
      <c r="Q987" s="19" t="n">
        <f aca="false">DATA!N987</f>
        <v>35.6</v>
      </c>
      <c r="R987" s="19" t="n">
        <f aca="false">DATA!O987</f>
        <v>0.15</v>
      </c>
      <c r="S987" s="17" t="n">
        <f aca="false">C987*Q987</f>
        <v>12958.4</v>
      </c>
      <c r="T987" s="19" t="n">
        <f aca="false">C987*R987</f>
        <v>54.6</v>
      </c>
      <c r="U987" s="20" t="n">
        <f aca="false">MAX(0,C987-L987)</f>
        <v>209.563974758493</v>
      </c>
      <c r="V987" s="17" t="n">
        <f aca="false">U987*Q987</f>
        <v>7460.47750140234</v>
      </c>
      <c r="W987" s="19" t="n">
        <f aca="false">U987*R987</f>
        <v>31.4345962137739</v>
      </c>
      <c r="X987" s="20" t="n">
        <f aca="false">MAX(0,K987-C987)</f>
        <v>0</v>
      </c>
      <c r="Y987" s="17" t="n">
        <f aca="false">F987*PARAMETER!$B$5*Q987</f>
        <v>145402.86</v>
      </c>
      <c r="Z987" s="21" t="n">
        <f aca="false">SUMIF($Y$2:$Y$3205,"&gt;="&amp;Y987)/SUM($Y$2:$Y$3205)</f>
        <v>0.991524272043904</v>
      </c>
      <c r="AA987" s="16" t="str">
        <f aca="false">IF(Z987&lt;=PARAMETER!$B$7,"A",IF(Z987&lt;=PARAMETER!$B$8,"B","C"))</f>
        <v>C</v>
      </c>
      <c r="AB987" s="22" t="n">
        <f aca="false">G987/F987</f>
        <v>0.6952636282395</v>
      </c>
      <c r="AC987" s="16" t="str">
        <f aca="false">IF(AB987&lt;=PARAMETER!$B$9,"X",IF(AB987&lt;=PARAMETER!$B$10,"Y","Z"))</f>
        <v>Z</v>
      </c>
      <c r="AD987" s="16" t="str">
        <f aca="false">AA987&amp;AC987</f>
        <v>CZ</v>
      </c>
      <c r="AE987" s="22" t="n">
        <f aca="false">DATA!I987</f>
        <v>0.89</v>
      </c>
      <c r="AF987" s="18" t="n">
        <f aca="false">DATA!L987</f>
        <v>30</v>
      </c>
      <c r="AG987" s="16" t="str">
        <f aca="false">DATA!K987</f>
        <v>B</v>
      </c>
      <c r="AH987" s="18" t="n">
        <f aca="false">IF(AE987&gt;=PARAMETER!$B$12,1,0)</f>
        <v>1</v>
      </c>
      <c r="AI987" s="18" t="n">
        <f aca="false">IF(AF987&gt;=PARAMETER!$B$13,1,0)</f>
        <v>0</v>
      </c>
      <c r="AJ987" s="18" t="n">
        <f aca="false">IF(AND(AH987=1,AI987=1),1,0)</f>
        <v>0</v>
      </c>
    </row>
    <row r="988" customFormat="false" ht="15" hidden="false" customHeight="false" outlineLevel="0" collapsed="false">
      <c r="A988" s="16" t="str">
        <f aca="false">DATA!A988</f>
        <v>ITM10986</v>
      </c>
      <c r="B988" s="16" t="str">
        <f aca="false">DATA!B988</f>
        <v>Automotive</v>
      </c>
      <c r="C988" s="17" t="n">
        <f aca="false">DATA!C988</f>
        <v>310</v>
      </c>
      <c r="D988" s="17" t="n">
        <f aca="false">DATA!D988</f>
        <v>98</v>
      </c>
      <c r="E988" s="18" t="n">
        <f aca="false">DATA!F988</f>
        <v>9</v>
      </c>
      <c r="F988" s="19" t="n">
        <f aca="false">DATA!G988</f>
        <v>16.87</v>
      </c>
      <c r="G988" s="19" t="n">
        <f aca="false">DATA!H988</f>
        <v>6.87</v>
      </c>
      <c r="H988" s="18" t="n">
        <f aca="false">DATA!E988</f>
        <v>4</v>
      </c>
      <c r="I988" s="20" t="n">
        <f aca="false">F988*E988</f>
        <v>151.83</v>
      </c>
      <c r="J988" s="20" t="n">
        <f aca="false">PARAMETER!$B$4*G988*SQRT(E988)</f>
        <v>33.9004332514698</v>
      </c>
      <c r="K988" s="20" t="n">
        <f aca="false">I988+J988</f>
        <v>185.73043325147</v>
      </c>
      <c r="L988" s="20" t="n">
        <f aca="false">K988+F988*H988</f>
        <v>253.21043325147</v>
      </c>
      <c r="M988" s="16" t="str">
        <f aca="false">IF(C988&lt;=K988,"REORDER",IF(C988&gt;L988,"OVERSTOCK","OK"))</f>
        <v>OVERSTOCK</v>
      </c>
      <c r="N988" s="16" t="str">
        <f aca="false">IF(C988&lt;=D988,"REORDER","OK")</f>
        <v>OK</v>
      </c>
      <c r="O988" s="18" t="n">
        <f aca="false">IF(D988&lt;I988,1,0)</f>
        <v>1</v>
      </c>
      <c r="P988" s="20" t="n">
        <f aca="false">C988/F988</f>
        <v>18.375815056313</v>
      </c>
      <c r="Q988" s="19" t="n">
        <f aca="false">DATA!N988</f>
        <v>88.44</v>
      </c>
      <c r="R988" s="19" t="n">
        <f aca="false">DATA!O988</f>
        <v>1.82</v>
      </c>
      <c r="S988" s="17" t="n">
        <f aca="false">C988*Q988</f>
        <v>27416.4</v>
      </c>
      <c r="T988" s="19" t="n">
        <f aca="false">C988*R988</f>
        <v>564.2</v>
      </c>
      <c r="U988" s="20" t="n">
        <f aca="false">MAX(0,C988-L988)</f>
        <v>56.7895667485302</v>
      </c>
      <c r="V988" s="17" t="n">
        <f aca="false">U988*Q988</f>
        <v>5022.46928324001</v>
      </c>
      <c r="W988" s="19" t="n">
        <f aca="false">U988*R988</f>
        <v>103.357011482325</v>
      </c>
      <c r="X988" s="20" t="n">
        <f aca="false">MAX(0,K988-C988)</f>
        <v>0</v>
      </c>
      <c r="Y988" s="17" t="n">
        <f aca="false">F988*PARAMETER!$B$5*Q988</f>
        <v>544573.722</v>
      </c>
      <c r="Z988" s="21" t="n">
        <f aca="false">SUMIF($Y$2:$Y$3205,"&gt;="&amp;Y988)/SUM($Y$2:$Y$3205)</f>
        <v>0.892163351579922</v>
      </c>
      <c r="AA988" s="16" t="str">
        <f aca="false">IF(Z988&lt;=PARAMETER!$B$7,"A",IF(Z988&lt;=PARAMETER!$B$8,"B","C"))</f>
        <v>B</v>
      </c>
      <c r="AB988" s="22" t="n">
        <f aca="false">G988/F988</f>
        <v>0.407231772377001</v>
      </c>
      <c r="AC988" s="16" t="str">
        <f aca="false">IF(AB988&lt;=PARAMETER!$B$9,"X",IF(AB988&lt;=PARAMETER!$B$10,"Y","Z"))</f>
        <v>Y</v>
      </c>
      <c r="AD988" s="16" t="str">
        <f aca="false">AA988&amp;AC988</f>
        <v>BY</v>
      </c>
      <c r="AE988" s="22" t="n">
        <f aca="false">DATA!I988</f>
        <v>0.44</v>
      </c>
      <c r="AF988" s="18" t="n">
        <f aca="false">DATA!L988</f>
        <v>152</v>
      </c>
      <c r="AG988" s="16" t="str">
        <f aca="false">DATA!K988</f>
        <v>C</v>
      </c>
      <c r="AH988" s="18" t="n">
        <f aca="false">IF(AE988&gt;=PARAMETER!$B$12,1,0)</f>
        <v>0</v>
      </c>
      <c r="AI988" s="18" t="n">
        <f aca="false">IF(AF988&gt;=PARAMETER!$B$13,1,0)</f>
        <v>1</v>
      </c>
      <c r="AJ988" s="18" t="n">
        <f aca="false">IF(AND(AH988=1,AI988=1),1,0)</f>
        <v>0</v>
      </c>
    </row>
    <row r="989" customFormat="false" ht="15" hidden="false" customHeight="false" outlineLevel="0" collapsed="false">
      <c r="A989" s="16" t="str">
        <f aca="false">DATA!A989</f>
        <v>ITM10987</v>
      </c>
      <c r="B989" s="16" t="str">
        <f aca="false">DATA!B989</f>
        <v>Pharma</v>
      </c>
      <c r="C989" s="17" t="n">
        <f aca="false">DATA!C989</f>
        <v>227</v>
      </c>
      <c r="D989" s="17" t="n">
        <f aca="false">DATA!D989</f>
        <v>35</v>
      </c>
      <c r="E989" s="18" t="n">
        <f aca="false">DATA!F989</f>
        <v>5</v>
      </c>
      <c r="F989" s="19" t="n">
        <f aca="false">DATA!G989</f>
        <v>32.19</v>
      </c>
      <c r="G989" s="19" t="n">
        <f aca="false">DATA!H989</f>
        <v>0.97</v>
      </c>
      <c r="H989" s="18" t="n">
        <f aca="false">DATA!E989</f>
        <v>11</v>
      </c>
      <c r="I989" s="20" t="n">
        <f aca="false">F989*E989</f>
        <v>160.95</v>
      </c>
      <c r="J989" s="20" t="n">
        <f aca="false">PARAMETER!$B$4*G989*SQRT(E989)</f>
        <v>3.56766438721355</v>
      </c>
      <c r="K989" s="20" t="n">
        <f aca="false">I989+J989</f>
        <v>164.517664387214</v>
      </c>
      <c r="L989" s="20" t="n">
        <f aca="false">K989+F989*H989</f>
        <v>518.607664387214</v>
      </c>
      <c r="M989" s="16" t="str">
        <f aca="false">IF(C989&lt;=K989,"REORDER",IF(C989&gt;L989,"OVERSTOCK","OK"))</f>
        <v>OK</v>
      </c>
      <c r="N989" s="16" t="str">
        <f aca="false">IF(C989&lt;=D989,"REORDER","OK")</f>
        <v>OK</v>
      </c>
      <c r="O989" s="18" t="n">
        <f aca="false">IF(D989&lt;I989,1,0)</f>
        <v>1</v>
      </c>
      <c r="P989" s="20" t="n">
        <f aca="false">C989/F989</f>
        <v>7.05187946567257</v>
      </c>
      <c r="Q989" s="19" t="n">
        <f aca="false">DATA!N989</f>
        <v>26.93</v>
      </c>
      <c r="R989" s="19" t="n">
        <f aca="false">DATA!O989</f>
        <v>0.14</v>
      </c>
      <c r="S989" s="17" t="n">
        <f aca="false">C989*Q989</f>
        <v>6113.11</v>
      </c>
      <c r="T989" s="19" t="n">
        <f aca="false">C989*R989</f>
        <v>31.78</v>
      </c>
      <c r="U989" s="20" t="n">
        <f aca="false">MAX(0,C989-L989)</f>
        <v>0</v>
      </c>
      <c r="V989" s="17" t="n">
        <f aca="false">U989*Q989</f>
        <v>0</v>
      </c>
      <c r="W989" s="19" t="n">
        <f aca="false">U989*R989</f>
        <v>0</v>
      </c>
      <c r="X989" s="20" t="n">
        <f aca="false">MAX(0,K989-C989)</f>
        <v>0</v>
      </c>
      <c r="Y989" s="17" t="n">
        <f aca="false">F989*PARAMETER!$B$5*Q989</f>
        <v>316409.9955</v>
      </c>
      <c r="Z989" s="21" t="n">
        <f aca="false">SUMIF($Y$2:$Y$3205,"&gt;="&amp;Y989)/SUM($Y$2:$Y$3205)</f>
        <v>0.956187617176155</v>
      </c>
      <c r="AA989" s="16" t="str">
        <f aca="false">IF(Z989&lt;=PARAMETER!$B$7,"A",IF(Z989&lt;=PARAMETER!$B$8,"B","C"))</f>
        <v>C</v>
      </c>
      <c r="AB989" s="22" t="n">
        <f aca="false">G989/F989</f>
        <v>0.0301335818577198</v>
      </c>
      <c r="AC989" s="16" t="str">
        <f aca="false">IF(AB989&lt;=PARAMETER!$B$9,"X",IF(AB989&lt;=PARAMETER!$B$10,"Y","Z"))</f>
        <v>X</v>
      </c>
      <c r="AD989" s="16" t="str">
        <f aca="false">AA989&amp;AC989</f>
        <v>CX</v>
      </c>
      <c r="AE989" s="22" t="n">
        <f aca="false">DATA!I989</f>
        <v>0.63</v>
      </c>
      <c r="AF989" s="18" t="n">
        <f aca="false">DATA!L989</f>
        <v>109</v>
      </c>
      <c r="AG989" s="16" t="str">
        <f aca="false">DATA!K989</f>
        <v>B</v>
      </c>
      <c r="AH989" s="18" t="n">
        <f aca="false">IF(AE989&gt;=PARAMETER!$B$12,1,0)</f>
        <v>0</v>
      </c>
      <c r="AI989" s="18" t="n">
        <f aca="false">IF(AF989&gt;=PARAMETER!$B$13,1,0)</f>
        <v>1</v>
      </c>
      <c r="AJ989" s="18" t="n">
        <f aca="false">IF(AND(AH989=1,AI989=1),1,0)</f>
        <v>0</v>
      </c>
    </row>
    <row r="990" customFormat="false" ht="15" hidden="false" customHeight="false" outlineLevel="0" collapsed="false">
      <c r="A990" s="16" t="str">
        <f aca="false">DATA!A990</f>
        <v>ITM10988</v>
      </c>
      <c r="B990" s="16" t="str">
        <f aca="false">DATA!B990</f>
        <v>Groceries</v>
      </c>
      <c r="C990" s="17" t="n">
        <f aca="false">DATA!C990</f>
        <v>21</v>
      </c>
      <c r="D990" s="17" t="n">
        <f aca="false">DATA!D990</f>
        <v>35</v>
      </c>
      <c r="E990" s="18" t="n">
        <f aca="false">DATA!F990</f>
        <v>7</v>
      </c>
      <c r="F990" s="19" t="n">
        <f aca="false">DATA!G990</f>
        <v>44.2</v>
      </c>
      <c r="G990" s="19" t="n">
        <f aca="false">DATA!H990</f>
        <v>5.67</v>
      </c>
      <c r="H990" s="18" t="n">
        <f aca="false">DATA!E990</f>
        <v>11</v>
      </c>
      <c r="I990" s="20" t="n">
        <f aca="false">F990*E990</f>
        <v>309.4</v>
      </c>
      <c r="J990" s="20" t="n">
        <f aca="false">PARAMETER!$B$4*G990*SQRT(E990)</f>
        <v>24.6751235388919</v>
      </c>
      <c r="K990" s="20" t="n">
        <f aca="false">I990+J990</f>
        <v>334.075123538892</v>
      </c>
      <c r="L990" s="20" t="n">
        <f aca="false">K990+F990*H990</f>
        <v>820.275123538892</v>
      </c>
      <c r="M990" s="16" t="str">
        <f aca="false">IF(C990&lt;=K990,"REORDER",IF(C990&gt;L990,"OVERSTOCK","OK"))</f>
        <v>REORDER</v>
      </c>
      <c r="N990" s="16" t="str">
        <f aca="false">IF(C990&lt;=D990,"REORDER","OK")</f>
        <v>REORDER</v>
      </c>
      <c r="O990" s="18" t="n">
        <f aca="false">IF(D990&lt;I990,1,0)</f>
        <v>1</v>
      </c>
      <c r="P990" s="20" t="n">
        <f aca="false">C990/F990</f>
        <v>0.475113122171946</v>
      </c>
      <c r="Q990" s="19" t="n">
        <f aca="false">DATA!N990</f>
        <v>31.56</v>
      </c>
      <c r="R990" s="19" t="n">
        <f aca="false">DATA!O990</f>
        <v>0.16</v>
      </c>
      <c r="S990" s="17" t="n">
        <f aca="false">C990*Q990</f>
        <v>662.76</v>
      </c>
      <c r="T990" s="19" t="n">
        <f aca="false">C990*R990</f>
        <v>3.36</v>
      </c>
      <c r="U990" s="20" t="n">
        <f aca="false">MAX(0,C990-L990)</f>
        <v>0</v>
      </c>
      <c r="V990" s="17" t="n">
        <f aca="false">U990*Q990</f>
        <v>0</v>
      </c>
      <c r="W990" s="19" t="n">
        <f aca="false">U990*R990</f>
        <v>0</v>
      </c>
      <c r="X990" s="20" t="n">
        <f aca="false">MAX(0,K990-C990)</f>
        <v>313.075123538892</v>
      </c>
      <c r="Y990" s="17" t="n">
        <f aca="false">F990*PARAMETER!$B$5*Q990</f>
        <v>509157.48</v>
      </c>
      <c r="Z990" s="21" t="n">
        <f aca="false">SUMIF($Y$2:$Y$3205,"&gt;="&amp;Y990)/SUM($Y$2:$Y$3205)</f>
        <v>0.90240894894919</v>
      </c>
      <c r="AA990" s="16" t="str">
        <f aca="false">IF(Z990&lt;=PARAMETER!$B$7,"A",IF(Z990&lt;=PARAMETER!$B$8,"B","C"))</f>
        <v>B</v>
      </c>
      <c r="AB990" s="22" t="n">
        <f aca="false">G990/F990</f>
        <v>0.128280542986425</v>
      </c>
      <c r="AC990" s="16" t="str">
        <f aca="false">IF(AB990&lt;=PARAMETER!$B$9,"X",IF(AB990&lt;=PARAMETER!$B$10,"Y","Z"))</f>
        <v>X</v>
      </c>
      <c r="AD990" s="16" t="str">
        <f aca="false">AA990&amp;AC990</f>
        <v>BX</v>
      </c>
      <c r="AE990" s="22" t="n">
        <f aca="false">DATA!I990</f>
        <v>0.88</v>
      </c>
      <c r="AF990" s="18" t="n">
        <f aca="false">DATA!L990</f>
        <v>106</v>
      </c>
      <c r="AG990" s="16" t="str">
        <f aca="false">DATA!K990</f>
        <v>C</v>
      </c>
      <c r="AH990" s="18" t="n">
        <f aca="false">IF(AE990&gt;=PARAMETER!$B$12,1,0)</f>
        <v>1</v>
      </c>
      <c r="AI990" s="18" t="n">
        <f aca="false">IF(AF990&gt;=PARAMETER!$B$13,1,0)</f>
        <v>1</v>
      </c>
      <c r="AJ990" s="18" t="n">
        <f aca="false">IF(AND(AH990=1,AI990=1),1,0)</f>
        <v>1</v>
      </c>
    </row>
    <row r="991" customFormat="false" ht="15" hidden="false" customHeight="false" outlineLevel="0" collapsed="false">
      <c r="A991" s="16" t="str">
        <f aca="false">DATA!A991</f>
        <v>ITM10989</v>
      </c>
      <c r="B991" s="16" t="str">
        <f aca="false">DATA!B991</f>
        <v>Apparel</v>
      </c>
      <c r="C991" s="17" t="n">
        <f aca="false">DATA!C991</f>
        <v>143</v>
      </c>
      <c r="D991" s="17" t="n">
        <f aca="false">DATA!D991</f>
        <v>55</v>
      </c>
      <c r="E991" s="18" t="n">
        <f aca="false">DATA!F991</f>
        <v>4</v>
      </c>
      <c r="F991" s="19" t="n">
        <f aca="false">DATA!G991</f>
        <v>27.11</v>
      </c>
      <c r="G991" s="19" t="n">
        <f aca="false">DATA!H991</f>
        <v>5.39</v>
      </c>
      <c r="H991" s="18" t="n">
        <f aca="false">DATA!E991</f>
        <v>3</v>
      </c>
      <c r="I991" s="20" t="n">
        <f aca="false">F991*E991</f>
        <v>108.44</v>
      </c>
      <c r="J991" s="20" t="n">
        <f aca="false">PARAMETER!$B$4*G991*SQRT(E991)</f>
        <v>17.7315220985369</v>
      </c>
      <c r="K991" s="20" t="n">
        <f aca="false">I991+J991</f>
        <v>126.171522098537</v>
      </c>
      <c r="L991" s="20" t="n">
        <f aca="false">K991+F991*H991</f>
        <v>207.501522098537</v>
      </c>
      <c r="M991" s="16" t="str">
        <f aca="false">IF(C991&lt;=K991,"REORDER",IF(C991&gt;L991,"OVERSTOCK","OK"))</f>
        <v>OK</v>
      </c>
      <c r="N991" s="16" t="str">
        <f aca="false">IF(C991&lt;=D991,"REORDER","OK")</f>
        <v>OK</v>
      </c>
      <c r="O991" s="18" t="n">
        <f aca="false">IF(D991&lt;I991,1,0)</f>
        <v>1</v>
      </c>
      <c r="P991" s="20" t="n">
        <f aca="false">C991/F991</f>
        <v>5.27480634452232</v>
      </c>
      <c r="Q991" s="19" t="n">
        <f aca="false">DATA!N991</f>
        <v>181.78</v>
      </c>
      <c r="R991" s="19" t="n">
        <f aca="false">DATA!O991</f>
        <v>0.41</v>
      </c>
      <c r="S991" s="17" t="n">
        <f aca="false">C991*Q991</f>
        <v>25994.54</v>
      </c>
      <c r="T991" s="19" t="n">
        <f aca="false">C991*R991</f>
        <v>58.63</v>
      </c>
      <c r="U991" s="20" t="n">
        <f aca="false">MAX(0,C991-L991)</f>
        <v>0</v>
      </c>
      <c r="V991" s="17" t="n">
        <f aca="false">U991*Q991</f>
        <v>0</v>
      </c>
      <c r="W991" s="19" t="n">
        <f aca="false">U991*R991</f>
        <v>0</v>
      </c>
      <c r="X991" s="20" t="n">
        <f aca="false">MAX(0,K991-C991)</f>
        <v>0</v>
      </c>
      <c r="Y991" s="17" t="n">
        <f aca="false">F991*PARAMETER!$B$5*Q991</f>
        <v>1798740.367</v>
      </c>
      <c r="Z991" s="21" t="n">
        <f aca="false">SUMIF($Y$2:$Y$3205,"&gt;="&amp;Y991)/SUM($Y$2:$Y$3205)</f>
        <v>0.416355224260332</v>
      </c>
      <c r="AA991" s="16" t="str">
        <f aca="false">IF(Z991&lt;=PARAMETER!$B$7,"A",IF(Z991&lt;=PARAMETER!$B$8,"B","C"))</f>
        <v>A</v>
      </c>
      <c r="AB991" s="22" t="n">
        <f aca="false">G991/F991</f>
        <v>0.198819623755072</v>
      </c>
      <c r="AC991" s="16" t="str">
        <f aca="false">IF(AB991&lt;=PARAMETER!$B$9,"X",IF(AB991&lt;=PARAMETER!$B$10,"Y","Z"))</f>
        <v>X</v>
      </c>
      <c r="AD991" s="16" t="str">
        <f aca="false">AA991&amp;AC991</f>
        <v>AX</v>
      </c>
      <c r="AE991" s="22" t="n">
        <f aca="false">DATA!I991</f>
        <v>0.29</v>
      </c>
      <c r="AF991" s="18" t="n">
        <f aca="false">DATA!L991</f>
        <v>10</v>
      </c>
      <c r="AG991" s="16" t="str">
        <f aca="false">DATA!K991</f>
        <v>D</v>
      </c>
      <c r="AH991" s="18" t="n">
        <f aca="false">IF(AE991&gt;=PARAMETER!$B$12,1,0)</f>
        <v>0</v>
      </c>
      <c r="AI991" s="18" t="n">
        <f aca="false">IF(AF991&gt;=PARAMETER!$B$13,1,0)</f>
        <v>0</v>
      </c>
      <c r="AJ991" s="18" t="n">
        <f aca="false">IF(AND(AH991=1,AI991=1),1,0)</f>
        <v>0</v>
      </c>
    </row>
    <row r="992" customFormat="false" ht="15" hidden="false" customHeight="false" outlineLevel="0" collapsed="false">
      <c r="A992" s="16" t="str">
        <f aca="false">DATA!A992</f>
        <v>ITM10990</v>
      </c>
      <c r="B992" s="16" t="str">
        <f aca="false">DATA!B992</f>
        <v>Apparel</v>
      </c>
      <c r="C992" s="17" t="n">
        <f aca="false">DATA!C992</f>
        <v>299</v>
      </c>
      <c r="D992" s="17" t="n">
        <f aca="false">DATA!D992</f>
        <v>58</v>
      </c>
      <c r="E992" s="18" t="n">
        <f aca="false">DATA!F992</f>
        <v>2</v>
      </c>
      <c r="F992" s="19" t="n">
        <f aca="false">DATA!G992</f>
        <v>38.2</v>
      </c>
      <c r="G992" s="19" t="n">
        <f aca="false">DATA!H992</f>
        <v>7.07</v>
      </c>
      <c r="H992" s="18" t="n">
        <f aca="false">DATA!E992</f>
        <v>8</v>
      </c>
      <c r="I992" s="20" t="n">
        <f aca="false">F992*E992</f>
        <v>76.4</v>
      </c>
      <c r="J992" s="20" t="n">
        <f aca="false">PARAMETER!$B$4*G992*SQRT(E992)</f>
        <v>16.4460523529882</v>
      </c>
      <c r="K992" s="20" t="n">
        <f aca="false">I992+J992</f>
        <v>92.8460523529882</v>
      </c>
      <c r="L992" s="20" t="n">
        <f aca="false">K992+F992*H992</f>
        <v>398.446052352988</v>
      </c>
      <c r="M992" s="16" t="str">
        <f aca="false">IF(C992&lt;=K992,"REORDER",IF(C992&gt;L992,"OVERSTOCK","OK"))</f>
        <v>OK</v>
      </c>
      <c r="N992" s="16" t="str">
        <f aca="false">IF(C992&lt;=D992,"REORDER","OK")</f>
        <v>OK</v>
      </c>
      <c r="O992" s="18" t="n">
        <f aca="false">IF(D992&lt;I992,1,0)</f>
        <v>1</v>
      </c>
      <c r="P992" s="20" t="n">
        <f aca="false">C992/F992</f>
        <v>7.82722513089005</v>
      </c>
      <c r="Q992" s="19" t="n">
        <f aca="false">DATA!N992</f>
        <v>94.77</v>
      </c>
      <c r="R992" s="19" t="n">
        <f aca="false">DATA!O992</f>
        <v>1.29</v>
      </c>
      <c r="S992" s="17" t="n">
        <f aca="false">C992*Q992</f>
        <v>28336.23</v>
      </c>
      <c r="T992" s="19" t="n">
        <f aca="false">C992*R992</f>
        <v>385.71</v>
      </c>
      <c r="U992" s="20" t="n">
        <f aca="false">MAX(0,C992-L992)</f>
        <v>0</v>
      </c>
      <c r="V992" s="17" t="n">
        <f aca="false">U992*Q992</f>
        <v>0</v>
      </c>
      <c r="W992" s="19" t="n">
        <f aca="false">U992*R992</f>
        <v>0</v>
      </c>
      <c r="X992" s="20" t="n">
        <f aca="false">MAX(0,K992-C992)</f>
        <v>0</v>
      </c>
      <c r="Y992" s="17" t="n">
        <f aca="false">F992*PARAMETER!$B$5*Q992</f>
        <v>1321378.11</v>
      </c>
      <c r="Z992" s="21" t="n">
        <f aca="false">SUMIF($Y$2:$Y$3205,"&gt;="&amp;Y992)/SUM($Y$2:$Y$3205)</f>
        <v>0.596548272478813</v>
      </c>
      <c r="AA992" s="16" t="str">
        <f aca="false">IF(Z992&lt;=PARAMETER!$B$7,"A",IF(Z992&lt;=PARAMETER!$B$8,"B","C"))</f>
        <v>A</v>
      </c>
      <c r="AB992" s="22" t="n">
        <f aca="false">G992/F992</f>
        <v>0.185078534031414</v>
      </c>
      <c r="AC992" s="16" t="str">
        <f aca="false">IF(AB992&lt;=PARAMETER!$B$9,"X",IF(AB992&lt;=PARAMETER!$B$10,"Y","Z"))</f>
        <v>X</v>
      </c>
      <c r="AD992" s="16" t="str">
        <f aca="false">AA992&amp;AC992</f>
        <v>AX</v>
      </c>
      <c r="AE992" s="22" t="n">
        <f aca="false">DATA!I992</f>
        <v>0.54</v>
      </c>
      <c r="AF992" s="18" t="n">
        <f aca="false">DATA!L992</f>
        <v>118</v>
      </c>
      <c r="AG992" s="16" t="str">
        <f aca="false">DATA!K992</f>
        <v>C</v>
      </c>
      <c r="AH992" s="18" t="n">
        <f aca="false">IF(AE992&gt;=PARAMETER!$B$12,1,0)</f>
        <v>0</v>
      </c>
      <c r="AI992" s="18" t="n">
        <f aca="false">IF(AF992&gt;=PARAMETER!$B$13,1,0)</f>
        <v>1</v>
      </c>
      <c r="AJ992" s="18" t="n">
        <f aca="false">IF(AND(AH992=1,AI992=1),1,0)</f>
        <v>0</v>
      </c>
    </row>
    <row r="993" customFormat="false" ht="15" hidden="false" customHeight="false" outlineLevel="0" collapsed="false">
      <c r="A993" s="16" t="str">
        <f aca="false">DATA!A993</f>
        <v>ITM10991</v>
      </c>
      <c r="B993" s="16" t="str">
        <f aca="false">DATA!B993</f>
        <v>Groceries</v>
      </c>
      <c r="C993" s="17" t="n">
        <f aca="false">DATA!C993</f>
        <v>93</v>
      </c>
      <c r="D993" s="17" t="n">
        <f aca="false">DATA!D993</f>
        <v>91</v>
      </c>
      <c r="E993" s="18" t="n">
        <f aca="false">DATA!F993</f>
        <v>6</v>
      </c>
      <c r="F993" s="19" t="n">
        <f aca="false">DATA!G993</f>
        <v>38.39</v>
      </c>
      <c r="G993" s="19" t="n">
        <f aca="false">DATA!H993</f>
        <v>1.24</v>
      </c>
      <c r="H993" s="18" t="n">
        <f aca="false">DATA!E993</f>
        <v>12</v>
      </c>
      <c r="I993" s="20" t="n">
        <f aca="false">F993*E993</f>
        <v>230.34</v>
      </c>
      <c r="J993" s="20" t="n">
        <f aca="false">PARAMETER!$B$4*G993*SQRT(E993)</f>
        <v>4.9960245886207</v>
      </c>
      <c r="K993" s="20" t="n">
        <f aca="false">I993+J993</f>
        <v>235.336024588621</v>
      </c>
      <c r="L993" s="20" t="n">
        <f aca="false">K993+F993*H993</f>
        <v>696.016024588621</v>
      </c>
      <c r="M993" s="16" t="str">
        <f aca="false">IF(C993&lt;=K993,"REORDER",IF(C993&gt;L993,"OVERSTOCK","OK"))</f>
        <v>REORDER</v>
      </c>
      <c r="N993" s="16" t="str">
        <f aca="false">IF(C993&lt;=D993,"REORDER","OK")</f>
        <v>OK</v>
      </c>
      <c r="O993" s="18" t="n">
        <f aca="false">IF(D993&lt;I993,1,0)</f>
        <v>1</v>
      </c>
      <c r="P993" s="20" t="n">
        <f aca="false">C993/F993</f>
        <v>2.42250586090128</v>
      </c>
      <c r="Q993" s="19" t="n">
        <f aca="false">DATA!N993</f>
        <v>140.86</v>
      </c>
      <c r="R993" s="19" t="n">
        <f aca="false">DATA!O993</f>
        <v>1.13</v>
      </c>
      <c r="S993" s="17" t="n">
        <f aca="false">C993*Q993</f>
        <v>13099.98</v>
      </c>
      <c r="T993" s="19" t="n">
        <f aca="false">C993*R993</f>
        <v>105.09</v>
      </c>
      <c r="U993" s="20" t="n">
        <f aca="false">MAX(0,C993-L993)</f>
        <v>0</v>
      </c>
      <c r="V993" s="17" t="n">
        <f aca="false">U993*Q993</f>
        <v>0</v>
      </c>
      <c r="W993" s="19" t="n">
        <f aca="false">U993*R993</f>
        <v>0</v>
      </c>
      <c r="X993" s="20" t="n">
        <f aca="false">MAX(0,K993-C993)</f>
        <v>142.336024588621</v>
      </c>
      <c r="Y993" s="17" t="n">
        <f aca="false">F993*PARAMETER!$B$5*Q993</f>
        <v>1973779.621</v>
      </c>
      <c r="Z993" s="21" t="n">
        <f aca="false">SUMIF($Y$2:$Y$3205,"&gt;="&amp;Y993)/SUM($Y$2:$Y$3205)</f>
        <v>0.344879047346544</v>
      </c>
      <c r="AA993" s="16" t="str">
        <f aca="false">IF(Z993&lt;=PARAMETER!$B$7,"A",IF(Z993&lt;=PARAMETER!$B$8,"B","C"))</f>
        <v>A</v>
      </c>
      <c r="AB993" s="22" t="n">
        <f aca="false">G993/F993</f>
        <v>0.0323000781453504</v>
      </c>
      <c r="AC993" s="16" t="str">
        <f aca="false">IF(AB993&lt;=PARAMETER!$B$9,"X",IF(AB993&lt;=PARAMETER!$B$10,"Y","Z"))</f>
        <v>X</v>
      </c>
      <c r="AD993" s="16" t="str">
        <f aca="false">AA993&amp;AC993</f>
        <v>AX</v>
      </c>
      <c r="AE993" s="22" t="n">
        <f aca="false">DATA!I993</f>
        <v>0.96</v>
      </c>
      <c r="AF993" s="18" t="n">
        <f aca="false">DATA!L993</f>
        <v>91</v>
      </c>
      <c r="AG993" s="16" t="str">
        <f aca="false">DATA!K993</f>
        <v>A</v>
      </c>
      <c r="AH993" s="18" t="n">
        <f aca="false">IF(AE993&gt;=PARAMETER!$B$12,1,0)</f>
        <v>1</v>
      </c>
      <c r="AI993" s="18" t="n">
        <f aca="false">IF(AF993&gt;=PARAMETER!$B$13,1,0)</f>
        <v>0</v>
      </c>
      <c r="AJ993" s="18" t="n">
        <f aca="false">IF(AND(AH993=1,AI993=1),1,0)</f>
        <v>0</v>
      </c>
    </row>
    <row r="994" customFormat="false" ht="15" hidden="false" customHeight="false" outlineLevel="0" collapsed="false">
      <c r="A994" s="16" t="str">
        <f aca="false">DATA!A994</f>
        <v>ITM10992</v>
      </c>
      <c r="B994" s="16" t="str">
        <f aca="false">DATA!B994</f>
        <v>Pharma</v>
      </c>
      <c r="C994" s="17" t="n">
        <f aca="false">DATA!C994</f>
        <v>185</v>
      </c>
      <c r="D994" s="17" t="n">
        <f aca="false">DATA!D994</f>
        <v>62</v>
      </c>
      <c r="E994" s="18" t="n">
        <f aca="false">DATA!F994</f>
        <v>5</v>
      </c>
      <c r="F994" s="19" t="n">
        <f aca="false">DATA!G994</f>
        <v>33.55</v>
      </c>
      <c r="G994" s="19" t="n">
        <f aca="false">DATA!H994</f>
        <v>8.15</v>
      </c>
      <c r="H994" s="18" t="n">
        <f aca="false">DATA!E994</f>
        <v>10</v>
      </c>
      <c r="I994" s="20" t="n">
        <f aca="false">F994*E994</f>
        <v>167.75</v>
      </c>
      <c r="J994" s="20" t="n">
        <f aca="false">PARAMETER!$B$4*G994*SQRT(E994)</f>
        <v>29.9757368616397</v>
      </c>
      <c r="K994" s="20" t="n">
        <f aca="false">I994+J994</f>
        <v>197.72573686164</v>
      </c>
      <c r="L994" s="20" t="n">
        <f aca="false">K994+F994*H994</f>
        <v>533.22573686164</v>
      </c>
      <c r="M994" s="16" t="str">
        <f aca="false">IF(C994&lt;=K994,"REORDER",IF(C994&gt;L994,"OVERSTOCK","OK"))</f>
        <v>REORDER</v>
      </c>
      <c r="N994" s="16" t="str">
        <f aca="false">IF(C994&lt;=D994,"REORDER","OK")</f>
        <v>OK</v>
      </c>
      <c r="O994" s="18" t="n">
        <f aca="false">IF(D994&lt;I994,1,0)</f>
        <v>1</v>
      </c>
      <c r="P994" s="20" t="n">
        <f aca="false">C994/F994</f>
        <v>5.51415797317437</v>
      </c>
      <c r="Q994" s="19" t="n">
        <f aca="false">DATA!N994</f>
        <v>36.39</v>
      </c>
      <c r="R994" s="19" t="n">
        <f aca="false">DATA!O994</f>
        <v>1.35</v>
      </c>
      <c r="S994" s="17" t="n">
        <f aca="false">C994*Q994</f>
        <v>6732.15</v>
      </c>
      <c r="T994" s="19" t="n">
        <f aca="false">C994*R994</f>
        <v>249.75</v>
      </c>
      <c r="U994" s="20" t="n">
        <f aca="false">MAX(0,C994-L994)</f>
        <v>0</v>
      </c>
      <c r="V994" s="17" t="n">
        <f aca="false">U994*Q994</f>
        <v>0</v>
      </c>
      <c r="W994" s="19" t="n">
        <f aca="false">U994*R994</f>
        <v>0</v>
      </c>
      <c r="X994" s="20" t="n">
        <f aca="false">MAX(0,K994-C994)</f>
        <v>12.7257368616397</v>
      </c>
      <c r="Y994" s="17" t="n">
        <f aca="false">F994*PARAMETER!$B$5*Q994</f>
        <v>445622.8425</v>
      </c>
      <c r="Z994" s="21" t="n">
        <f aca="false">SUMIF($Y$2:$Y$3205,"&gt;="&amp;Y994)/SUM($Y$2:$Y$3205)</f>
        <v>0.9216399279208</v>
      </c>
      <c r="AA994" s="16" t="str">
        <f aca="false">IF(Z994&lt;=PARAMETER!$B$7,"A",IF(Z994&lt;=PARAMETER!$B$8,"B","C"))</f>
        <v>B</v>
      </c>
      <c r="AB994" s="22" t="n">
        <f aca="false">G994/F994</f>
        <v>0.242921013412817</v>
      </c>
      <c r="AC994" s="16" t="str">
        <f aca="false">IF(AB994&lt;=PARAMETER!$B$9,"X",IF(AB994&lt;=PARAMETER!$B$10,"Y","Z"))</f>
        <v>X</v>
      </c>
      <c r="AD994" s="16" t="str">
        <f aca="false">AA994&amp;AC994</f>
        <v>BX</v>
      </c>
      <c r="AE994" s="22" t="n">
        <f aca="false">DATA!I994</f>
        <v>0.53</v>
      </c>
      <c r="AF994" s="18" t="n">
        <f aca="false">DATA!L994</f>
        <v>147</v>
      </c>
      <c r="AG994" s="16" t="str">
        <f aca="false">DATA!K994</f>
        <v>C</v>
      </c>
      <c r="AH994" s="18" t="n">
        <f aca="false">IF(AE994&gt;=PARAMETER!$B$12,1,0)</f>
        <v>0</v>
      </c>
      <c r="AI994" s="18" t="n">
        <f aca="false">IF(AF994&gt;=PARAMETER!$B$13,1,0)</f>
        <v>1</v>
      </c>
      <c r="AJ994" s="18" t="n">
        <f aca="false">IF(AND(AH994=1,AI994=1),1,0)</f>
        <v>0</v>
      </c>
    </row>
    <row r="995" customFormat="false" ht="15" hidden="false" customHeight="false" outlineLevel="0" collapsed="false">
      <c r="A995" s="16" t="str">
        <f aca="false">DATA!A995</f>
        <v>ITM10993</v>
      </c>
      <c r="B995" s="16" t="str">
        <f aca="false">DATA!B995</f>
        <v>Apparel</v>
      </c>
      <c r="C995" s="17" t="n">
        <f aca="false">DATA!C995</f>
        <v>41</v>
      </c>
      <c r="D995" s="17" t="n">
        <f aca="false">DATA!D995</f>
        <v>12</v>
      </c>
      <c r="E995" s="18" t="n">
        <f aca="false">DATA!F995</f>
        <v>4</v>
      </c>
      <c r="F995" s="19" t="n">
        <f aca="false">DATA!G995</f>
        <v>13.05</v>
      </c>
      <c r="G995" s="19" t="n">
        <f aca="false">DATA!H995</f>
        <v>1.82</v>
      </c>
      <c r="H995" s="18" t="n">
        <f aca="false">DATA!E995</f>
        <v>5</v>
      </c>
      <c r="I995" s="20" t="n">
        <f aca="false">F995*E995</f>
        <v>52.2</v>
      </c>
      <c r="J995" s="20" t="n">
        <f aca="false">PARAMETER!$B$4*G995*SQRT(E995)</f>
        <v>5.98726720210336</v>
      </c>
      <c r="K995" s="20" t="n">
        <f aca="false">I995+J995</f>
        <v>58.1872672021034</v>
      </c>
      <c r="L995" s="20" t="n">
        <f aca="false">K995+F995*H995</f>
        <v>123.437267202103</v>
      </c>
      <c r="M995" s="16" t="str">
        <f aca="false">IF(C995&lt;=K995,"REORDER",IF(C995&gt;L995,"OVERSTOCK","OK"))</f>
        <v>REORDER</v>
      </c>
      <c r="N995" s="16" t="str">
        <f aca="false">IF(C995&lt;=D995,"REORDER","OK")</f>
        <v>OK</v>
      </c>
      <c r="O995" s="18" t="n">
        <f aca="false">IF(D995&lt;I995,1,0)</f>
        <v>1</v>
      </c>
      <c r="P995" s="20" t="n">
        <f aca="false">C995/F995</f>
        <v>3.14176245210728</v>
      </c>
      <c r="Q995" s="19" t="n">
        <f aca="false">DATA!N995</f>
        <v>14.17</v>
      </c>
      <c r="R995" s="19" t="n">
        <f aca="false">DATA!O995</f>
        <v>1.8</v>
      </c>
      <c r="S995" s="17" t="n">
        <f aca="false">C995*Q995</f>
        <v>580.97</v>
      </c>
      <c r="T995" s="19" t="n">
        <f aca="false">C995*R995</f>
        <v>73.8</v>
      </c>
      <c r="U995" s="20" t="n">
        <f aca="false">MAX(0,C995-L995)</f>
        <v>0</v>
      </c>
      <c r="V995" s="17" t="n">
        <f aca="false">U995*Q995</f>
        <v>0</v>
      </c>
      <c r="W995" s="19" t="n">
        <f aca="false">U995*R995</f>
        <v>0</v>
      </c>
      <c r="X995" s="20" t="n">
        <f aca="false">MAX(0,K995-C995)</f>
        <v>17.1872672021034</v>
      </c>
      <c r="Y995" s="17" t="n">
        <f aca="false">F995*PARAMETER!$B$5*Q995</f>
        <v>67495.2525</v>
      </c>
      <c r="Z995" s="21" t="n">
        <f aca="false">SUMIF($Y$2:$Y$3205,"&gt;="&amp;Y995)/SUM($Y$2:$Y$3205)</f>
        <v>0.998573106280488</v>
      </c>
      <c r="AA995" s="16" t="str">
        <f aca="false">IF(Z995&lt;=PARAMETER!$B$7,"A",IF(Z995&lt;=PARAMETER!$B$8,"B","C"))</f>
        <v>C</v>
      </c>
      <c r="AB995" s="22" t="n">
        <f aca="false">G995/F995</f>
        <v>0.139463601532567</v>
      </c>
      <c r="AC995" s="16" t="str">
        <f aca="false">IF(AB995&lt;=PARAMETER!$B$9,"X",IF(AB995&lt;=PARAMETER!$B$10,"Y","Z"))</f>
        <v>X</v>
      </c>
      <c r="AD995" s="16" t="str">
        <f aca="false">AA995&amp;AC995</f>
        <v>CX</v>
      </c>
      <c r="AE995" s="22" t="n">
        <f aca="false">DATA!I995</f>
        <v>0.33</v>
      </c>
      <c r="AF995" s="18" t="n">
        <f aca="false">DATA!L995</f>
        <v>160</v>
      </c>
      <c r="AG995" s="16" t="str">
        <f aca="false">DATA!K995</f>
        <v>A</v>
      </c>
      <c r="AH995" s="18" t="n">
        <f aca="false">IF(AE995&gt;=PARAMETER!$B$12,1,0)</f>
        <v>0</v>
      </c>
      <c r="AI995" s="18" t="n">
        <f aca="false">IF(AF995&gt;=PARAMETER!$B$13,1,0)</f>
        <v>1</v>
      </c>
      <c r="AJ995" s="18" t="n">
        <f aca="false">IF(AND(AH995=1,AI995=1),1,0)</f>
        <v>0</v>
      </c>
    </row>
    <row r="996" customFormat="false" ht="15" hidden="false" customHeight="false" outlineLevel="0" collapsed="false">
      <c r="A996" s="16" t="str">
        <f aca="false">DATA!A996</f>
        <v>ITM10994</v>
      </c>
      <c r="B996" s="16" t="str">
        <f aca="false">DATA!B996</f>
        <v>Automotive</v>
      </c>
      <c r="C996" s="17" t="n">
        <f aca="false">DATA!C996</f>
        <v>173</v>
      </c>
      <c r="D996" s="17" t="n">
        <f aca="false">DATA!D996</f>
        <v>75</v>
      </c>
      <c r="E996" s="18" t="n">
        <f aca="false">DATA!F996</f>
        <v>6</v>
      </c>
      <c r="F996" s="19" t="n">
        <f aca="false">DATA!G996</f>
        <v>43.47</v>
      </c>
      <c r="G996" s="19" t="n">
        <f aca="false">DATA!H996</f>
        <v>4.48</v>
      </c>
      <c r="H996" s="18" t="n">
        <f aca="false">DATA!E996</f>
        <v>13</v>
      </c>
      <c r="I996" s="20" t="n">
        <f aca="false">F996*E996</f>
        <v>260.82</v>
      </c>
      <c r="J996" s="20" t="n">
        <f aca="false">PARAMETER!$B$4*G996*SQRT(E996)</f>
        <v>18.0501533524361</v>
      </c>
      <c r="K996" s="20" t="n">
        <f aca="false">I996+J996</f>
        <v>278.870153352436</v>
      </c>
      <c r="L996" s="20" t="n">
        <f aca="false">K996+F996*H996</f>
        <v>843.980153352436</v>
      </c>
      <c r="M996" s="16" t="str">
        <f aca="false">IF(C996&lt;=K996,"REORDER",IF(C996&gt;L996,"OVERSTOCK","OK"))</f>
        <v>REORDER</v>
      </c>
      <c r="N996" s="16" t="str">
        <f aca="false">IF(C996&lt;=D996,"REORDER","OK")</f>
        <v>OK</v>
      </c>
      <c r="O996" s="18" t="n">
        <f aca="false">IF(D996&lt;I996,1,0)</f>
        <v>1</v>
      </c>
      <c r="P996" s="20" t="n">
        <f aca="false">C996/F996</f>
        <v>3.9797561536692</v>
      </c>
      <c r="Q996" s="19" t="n">
        <f aca="false">DATA!N996</f>
        <v>179.19</v>
      </c>
      <c r="R996" s="19" t="n">
        <f aca="false">DATA!O996</f>
        <v>0.96</v>
      </c>
      <c r="S996" s="17" t="n">
        <f aca="false">C996*Q996</f>
        <v>30999.87</v>
      </c>
      <c r="T996" s="19" t="n">
        <f aca="false">C996*R996</f>
        <v>166.08</v>
      </c>
      <c r="U996" s="20" t="n">
        <f aca="false">MAX(0,C996-L996)</f>
        <v>0</v>
      </c>
      <c r="V996" s="17" t="n">
        <f aca="false">U996*Q996</f>
        <v>0</v>
      </c>
      <c r="W996" s="19" t="n">
        <f aca="false">U996*R996</f>
        <v>0</v>
      </c>
      <c r="X996" s="20" t="n">
        <f aca="false">MAX(0,K996-C996)</f>
        <v>105.870153352436</v>
      </c>
      <c r="Y996" s="17" t="n">
        <f aca="false">F996*PARAMETER!$B$5*Q996</f>
        <v>2843127.0945</v>
      </c>
      <c r="Z996" s="21" t="n">
        <f aca="false">SUMIF($Y$2:$Y$3205,"&gt;="&amp;Y996)/SUM($Y$2:$Y$3205)</f>
        <v>0.103163816838991</v>
      </c>
      <c r="AA996" s="16" t="str">
        <f aca="false">IF(Z996&lt;=PARAMETER!$B$7,"A",IF(Z996&lt;=PARAMETER!$B$8,"B","C"))</f>
        <v>A</v>
      </c>
      <c r="AB996" s="22" t="n">
        <f aca="false">G996/F996</f>
        <v>0.103059581320451</v>
      </c>
      <c r="AC996" s="16" t="str">
        <f aca="false">IF(AB996&lt;=PARAMETER!$B$9,"X",IF(AB996&lt;=PARAMETER!$B$10,"Y","Z"))</f>
        <v>X</v>
      </c>
      <c r="AD996" s="16" t="str">
        <f aca="false">AA996&amp;AC996</f>
        <v>AX</v>
      </c>
      <c r="AE996" s="22" t="n">
        <f aca="false">DATA!I996</f>
        <v>0.42</v>
      </c>
      <c r="AF996" s="18" t="n">
        <f aca="false">DATA!L996</f>
        <v>27</v>
      </c>
      <c r="AG996" s="16" t="str">
        <f aca="false">DATA!K996</f>
        <v>C</v>
      </c>
      <c r="AH996" s="18" t="n">
        <f aca="false">IF(AE996&gt;=PARAMETER!$B$12,1,0)</f>
        <v>0</v>
      </c>
      <c r="AI996" s="18" t="n">
        <f aca="false">IF(AF996&gt;=PARAMETER!$B$13,1,0)</f>
        <v>0</v>
      </c>
      <c r="AJ996" s="18" t="n">
        <f aca="false">IF(AND(AH996=1,AI996=1),1,0)</f>
        <v>0</v>
      </c>
    </row>
    <row r="997" customFormat="false" ht="15" hidden="false" customHeight="false" outlineLevel="0" collapsed="false">
      <c r="A997" s="16" t="str">
        <f aca="false">DATA!A997</f>
        <v>ITM10995</v>
      </c>
      <c r="B997" s="16" t="str">
        <f aca="false">DATA!B997</f>
        <v>Apparel</v>
      </c>
      <c r="C997" s="17" t="n">
        <f aca="false">DATA!C997</f>
        <v>446</v>
      </c>
      <c r="D997" s="17" t="n">
        <f aca="false">DATA!D997</f>
        <v>51</v>
      </c>
      <c r="E997" s="18" t="n">
        <f aca="false">DATA!F997</f>
        <v>3</v>
      </c>
      <c r="F997" s="19" t="n">
        <f aca="false">DATA!G997</f>
        <v>22.38</v>
      </c>
      <c r="G997" s="19" t="n">
        <f aca="false">DATA!H997</f>
        <v>8.87</v>
      </c>
      <c r="H997" s="18" t="n">
        <f aca="false">DATA!E997</f>
        <v>11</v>
      </c>
      <c r="I997" s="20" t="n">
        <f aca="false">F997*E997</f>
        <v>67.14</v>
      </c>
      <c r="J997" s="20" t="n">
        <f aca="false">PARAMETER!$B$4*G997*SQRT(E997)</f>
        <v>25.2703643691688</v>
      </c>
      <c r="K997" s="20" t="n">
        <f aca="false">I997+J997</f>
        <v>92.4103643691688</v>
      </c>
      <c r="L997" s="20" t="n">
        <f aca="false">K997+F997*H997</f>
        <v>338.590364369169</v>
      </c>
      <c r="M997" s="16" t="str">
        <f aca="false">IF(C997&lt;=K997,"REORDER",IF(C997&gt;L997,"OVERSTOCK","OK"))</f>
        <v>OVERSTOCK</v>
      </c>
      <c r="N997" s="16" t="str">
        <f aca="false">IF(C997&lt;=D997,"REORDER","OK")</f>
        <v>OK</v>
      </c>
      <c r="O997" s="18" t="n">
        <f aca="false">IF(D997&lt;I997,1,0)</f>
        <v>1</v>
      </c>
      <c r="P997" s="20" t="n">
        <f aca="false">C997/F997</f>
        <v>19.9285075960679</v>
      </c>
      <c r="Q997" s="19" t="n">
        <f aca="false">DATA!N997</f>
        <v>119.16</v>
      </c>
      <c r="R997" s="19" t="n">
        <f aca="false">DATA!O997</f>
        <v>0.18</v>
      </c>
      <c r="S997" s="17" t="n">
        <f aca="false">C997*Q997</f>
        <v>53145.36</v>
      </c>
      <c r="T997" s="19" t="n">
        <f aca="false">C997*R997</f>
        <v>80.28</v>
      </c>
      <c r="U997" s="20" t="n">
        <f aca="false">MAX(0,C997-L997)</f>
        <v>107.409635630831</v>
      </c>
      <c r="V997" s="17" t="n">
        <f aca="false">U997*Q997</f>
        <v>12798.9321817698</v>
      </c>
      <c r="W997" s="19" t="n">
        <f aca="false">U997*R997</f>
        <v>19.3337344135496</v>
      </c>
      <c r="X997" s="20" t="n">
        <f aca="false">MAX(0,K997-C997)</f>
        <v>0</v>
      </c>
      <c r="Y997" s="17" t="n">
        <f aca="false">F997*PARAMETER!$B$5*Q997</f>
        <v>973382.292</v>
      </c>
      <c r="Z997" s="21" t="n">
        <f aca="false">SUMIF($Y$2:$Y$3205,"&gt;="&amp;Y997)/SUM($Y$2:$Y$3205)</f>
        <v>0.746791315371497</v>
      </c>
      <c r="AA997" s="16" t="str">
        <f aca="false">IF(Z997&lt;=PARAMETER!$B$7,"A",IF(Z997&lt;=PARAMETER!$B$8,"B","C"))</f>
        <v>A</v>
      </c>
      <c r="AB997" s="22" t="n">
        <f aca="false">G997/F997</f>
        <v>0.396336014298481</v>
      </c>
      <c r="AC997" s="16" t="str">
        <f aca="false">IF(AB997&lt;=PARAMETER!$B$9,"X",IF(AB997&lt;=PARAMETER!$B$10,"Y","Z"))</f>
        <v>Y</v>
      </c>
      <c r="AD997" s="16" t="str">
        <f aca="false">AA997&amp;AC997</f>
        <v>AY</v>
      </c>
      <c r="AE997" s="22" t="n">
        <f aca="false">DATA!I997</f>
        <v>0.9</v>
      </c>
      <c r="AF997" s="18" t="n">
        <f aca="false">DATA!L997</f>
        <v>67</v>
      </c>
      <c r="AG997" s="16" t="str">
        <f aca="false">DATA!K997</f>
        <v>D</v>
      </c>
      <c r="AH997" s="18" t="n">
        <f aca="false">IF(AE997&gt;=PARAMETER!$B$12,1,0)</f>
        <v>1</v>
      </c>
      <c r="AI997" s="18" t="n">
        <f aca="false">IF(AF997&gt;=PARAMETER!$B$13,1,0)</f>
        <v>0</v>
      </c>
      <c r="AJ997" s="18" t="n">
        <f aca="false">IF(AND(AH997=1,AI997=1),1,0)</f>
        <v>0</v>
      </c>
    </row>
    <row r="998" customFormat="false" ht="15" hidden="false" customHeight="false" outlineLevel="0" collapsed="false">
      <c r="A998" s="16" t="str">
        <f aca="false">DATA!A998</f>
        <v>ITM10996</v>
      </c>
      <c r="B998" s="16" t="str">
        <f aca="false">DATA!B998</f>
        <v>Electronics</v>
      </c>
      <c r="C998" s="17" t="n">
        <f aca="false">DATA!C998</f>
        <v>458</v>
      </c>
      <c r="D998" s="17" t="n">
        <f aca="false">DATA!D998</f>
        <v>28</v>
      </c>
      <c r="E998" s="18" t="n">
        <f aca="false">DATA!F998</f>
        <v>8</v>
      </c>
      <c r="F998" s="19" t="n">
        <f aca="false">DATA!G998</f>
        <v>3.17</v>
      </c>
      <c r="G998" s="19" t="n">
        <f aca="false">DATA!H998</f>
        <v>5.83</v>
      </c>
      <c r="H998" s="18" t="n">
        <f aca="false">DATA!E998</f>
        <v>4</v>
      </c>
      <c r="I998" s="20" t="n">
        <f aca="false">F998*E998</f>
        <v>25.36</v>
      </c>
      <c r="J998" s="20" t="n">
        <f aca="false">PARAMETER!$B$4*G998*SQRT(E998)</f>
        <v>27.12319242374</v>
      </c>
      <c r="K998" s="20" t="n">
        <f aca="false">I998+J998</f>
        <v>52.48319242374</v>
      </c>
      <c r="L998" s="20" t="n">
        <f aca="false">K998+F998*H998</f>
        <v>65.16319242374</v>
      </c>
      <c r="M998" s="16" t="str">
        <f aca="false">IF(C998&lt;=K998,"REORDER",IF(C998&gt;L998,"OVERSTOCK","OK"))</f>
        <v>OVERSTOCK</v>
      </c>
      <c r="N998" s="16" t="str">
        <f aca="false">IF(C998&lt;=D998,"REORDER","OK")</f>
        <v>OK</v>
      </c>
      <c r="O998" s="18" t="n">
        <f aca="false">IF(D998&lt;I998,1,0)</f>
        <v>0</v>
      </c>
      <c r="P998" s="20" t="n">
        <f aca="false">C998/F998</f>
        <v>144.479495268139</v>
      </c>
      <c r="Q998" s="19" t="n">
        <f aca="false">DATA!N998</f>
        <v>13.8</v>
      </c>
      <c r="R998" s="19" t="n">
        <f aca="false">DATA!O998</f>
        <v>1.55</v>
      </c>
      <c r="S998" s="17" t="n">
        <f aca="false">C998*Q998</f>
        <v>6320.4</v>
      </c>
      <c r="T998" s="19" t="n">
        <f aca="false">C998*R998</f>
        <v>709.9</v>
      </c>
      <c r="U998" s="20" t="n">
        <f aca="false">MAX(0,C998-L998)</f>
        <v>392.83680757626</v>
      </c>
      <c r="V998" s="17" t="n">
        <f aca="false">U998*Q998</f>
        <v>5421.14794455239</v>
      </c>
      <c r="W998" s="19" t="n">
        <f aca="false">U998*R998</f>
        <v>608.897051743203</v>
      </c>
      <c r="X998" s="20" t="n">
        <f aca="false">MAX(0,K998-C998)</f>
        <v>0</v>
      </c>
      <c r="Y998" s="17" t="n">
        <f aca="false">F998*PARAMETER!$B$5*Q998</f>
        <v>15967.29</v>
      </c>
      <c r="Z998" s="21" t="n">
        <f aca="false">SUMIF($Y$2:$Y$3205,"&gt;="&amp;Y998)/SUM($Y$2:$Y$3205)</f>
        <v>0.999974820547406</v>
      </c>
      <c r="AA998" s="16" t="str">
        <f aca="false">IF(Z998&lt;=PARAMETER!$B$7,"A",IF(Z998&lt;=PARAMETER!$B$8,"B","C"))</f>
        <v>C</v>
      </c>
      <c r="AB998" s="22" t="n">
        <f aca="false">G998/F998</f>
        <v>1.8391167192429</v>
      </c>
      <c r="AC998" s="16" t="str">
        <f aca="false">IF(AB998&lt;=PARAMETER!$B$9,"X",IF(AB998&lt;=PARAMETER!$B$10,"Y","Z"))</f>
        <v>Z</v>
      </c>
      <c r="AD998" s="16" t="str">
        <f aca="false">AA998&amp;AC998</f>
        <v>CZ</v>
      </c>
      <c r="AE998" s="22" t="n">
        <f aca="false">DATA!I998</f>
        <v>0.96</v>
      </c>
      <c r="AF998" s="18" t="n">
        <f aca="false">DATA!L998</f>
        <v>135</v>
      </c>
      <c r="AG998" s="16" t="str">
        <f aca="false">DATA!K998</f>
        <v>C</v>
      </c>
      <c r="AH998" s="18" t="n">
        <f aca="false">IF(AE998&gt;=PARAMETER!$B$12,1,0)</f>
        <v>1</v>
      </c>
      <c r="AI998" s="18" t="n">
        <f aca="false">IF(AF998&gt;=PARAMETER!$B$13,1,0)</f>
        <v>1</v>
      </c>
      <c r="AJ998" s="18" t="n">
        <f aca="false">IF(AND(AH998=1,AI998=1),1,0)</f>
        <v>1</v>
      </c>
    </row>
    <row r="999" customFormat="false" ht="15" hidden="false" customHeight="false" outlineLevel="0" collapsed="false">
      <c r="A999" s="16" t="str">
        <f aca="false">DATA!A999</f>
        <v>ITM10997</v>
      </c>
      <c r="B999" s="16" t="str">
        <f aca="false">DATA!B999</f>
        <v>Electronics</v>
      </c>
      <c r="C999" s="17" t="n">
        <f aca="false">DATA!C999</f>
        <v>314</v>
      </c>
      <c r="D999" s="17" t="n">
        <f aca="false">DATA!D999</f>
        <v>26</v>
      </c>
      <c r="E999" s="18" t="n">
        <f aca="false">DATA!F999</f>
        <v>4</v>
      </c>
      <c r="F999" s="19" t="n">
        <f aca="false">DATA!G999</f>
        <v>12.99</v>
      </c>
      <c r="G999" s="19" t="n">
        <f aca="false">DATA!H999</f>
        <v>4.11</v>
      </c>
      <c r="H999" s="18" t="n">
        <f aca="false">DATA!E999</f>
        <v>8</v>
      </c>
      <c r="I999" s="20" t="n">
        <f aca="false">F999*E999</f>
        <v>51.96</v>
      </c>
      <c r="J999" s="20" t="n">
        <f aca="false">PARAMETER!$B$4*G999*SQRT(E999)</f>
        <v>13.5206968135411</v>
      </c>
      <c r="K999" s="20" t="n">
        <f aca="false">I999+J999</f>
        <v>65.4806968135411</v>
      </c>
      <c r="L999" s="20" t="n">
        <f aca="false">K999+F999*H999</f>
        <v>169.400696813541</v>
      </c>
      <c r="M999" s="16" t="str">
        <f aca="false">IF(C999&lt;=K999,"REORDER",IF(C999&gt;L999,"OVERSTOCK","OK"))</f>
        <v>OVERSTOCK</v>
      </c>
      <c r="N999" s="16" t="str">
        <f aca="false">IF(C999&lt;=D999,"REORDER","OK")</f>
        <v>OK</v>
      </c>
      <c r="O999" s="18" t="n">
        <f aca="false">IF(D999&lt;I999,1,0)</f>
        <v>1</v>
      </c>
      <c r="P999" s="20" t="n">
        <f aca="false">C999/F999</f>
        <v>24.1724403387221</v>
      </c>
      <c r="Q999" s="19" t="n">
        <f aca="false">DATA!N999</f>
        <v>198.54</v>
      </c>
      <c r="R999" s="19" t="n">
        <f aca="false">DATA!O999</f>
        <v>1.64</v>
      </c>
      <c r="S999" s="17" t="n">
        <f aca="false">C999*Q999</f>
        <v>62341.56</v>
      </c>
      <c r="T999" s="19" t="n">
        <f aca="false">C999*R999</f>
        <v>514.96</v>
      </c>
      <c r="U999" s="20" t="n">
        <f aca="false">MAX(0,C999-L999)</f>
        <v>144.599303186459</v>
      </c>
      <c r="V999" s="17" t="n">
        <f aca="false">U999*Q999</f>
        <v>28708.7456546395</v>
      </c>
      <c r="W999" s="19" t="n">
        <f aca="false">U999*R999</f>
        <v>237.142857225793</v>
      </c>
      <c r="X999" s="20" t="n">
        <f aca="false">MAX(0,K999-C999)</f>
        <v>0</v>
      </c>
      <c r="Y999" s="17" t="n">
        <f aca="false">F999*PARAMETER!$B$5*Q999</f>
        <v>941347.629</v>
      </c>
      <c r="Z999" s="21" t="n">
        <f aca="false">SUMIF($Y$2:$Y$3205,"&gt;="&amp;Y999)/SUM($Y$2:$Y$3205)</f>
        <v>0.760221899286356</v>
      </c>
      <c r="AA999" s="16" t="str">
        <f aca="false">IF(Z999&lt;=PARAMETER!$B$7,"A",IF(Z999&lt;=PARAMETER!$B$8,"B","C"))</f>
        <v>A</v>
      </c>
      <c r="AB999" s="22" t="n">
        <f aca="false">G999/F999</f>
        <v>0.316397228637413</v>
      </c>
      <c r="AC999" s="16" t="str">
        <f aca="false">IF(AB999&lt;=PARAMETER!$B$9,"X",IF(AB999&lt;=PARAMETER!$B$10,"Y","Z"))</f>
        <v>Y</v>
      </c>
      <c r="AD999" s="16" t="str">
        <f aca="false">AA999&amp;AC999</f>
        <v>AY</v>
      </c>
      <c r="AE999" s="22" t="n">
        <f aca="false">DATA!I999</f>
        <v>0.96</v>
      </c>
      <c r="AF999" s="18" t="n">
        <f aca="false">DATA!L999</f>
        <v>82</v>
      </c>
      <c r="AG999" s="16" t="str">
        <f aca="false">DATA!K999</f>
        <v>B</v>
      </c>
      <c r="AH999" s="18" t="n">
        <f aca="false">IF(AE999&gt;=PARAMETER!$B$12,1,0)</f>
        <v>1</v>
      </c>
      <c r="AI999" s="18" t="n">
        <f aca="false">IF(AF999&gt;=PARAMETER!$B$13,1,0)</f>
        <v>0</v>
      </c>
      <c r="AJ999" s="18" t="n">
        <f aca="false">IF(AND(AH999=1,AI999=1),1,0)</f>
        <v>0</v>
      </c>
    </row>
    <row r="1000" customFormat="false" ht="15" hidden="false" customHeight="false" outlineLevel="0" collapsed="false">
      <c r="A1000" s="16" t="str">
        <f aca="false">DATA!A1000</f>
        <v>ITM10998</v>
      </c>
      <c r="B1000" s="16" t="str">
        <f aca="false">DATA!B1000</f>
        <v>Pharma</v>
      </c>
      <c r="C1000" s="17" t="n">
        <f aca="false">DATA!C1000</f>
        <v>238</v>
      </c>
      <c r="D1000" s="17" t="n">
        <f aca="false">DATA!D1000</f>
        <v>42</v>
      </c>
      <c r="E1000" s="18" t="n">
        <f aca="false">DATA!F1000</f>
        <v>9</v>
      </c>
      <c r="F1000" s="19" t="n">
        <f aca="false">DATA!G1000</f>
        <v>38.51</v>
      </c>
      <c r="G1000" s="19" t="n">
        <f aca="false">DATA!H1000</f>
        <v>0.96</v>
      </c>
      <c r="H1000" s="18" t="n">
        <f aca="false">DATA!E1000</f>
        <v>3</v>
      </c>
      <c r="I1000" s="20" t="n">
        <f aca="false">F1000*E1000</f>
        <v>346.59</v>
      </c>
      <c r="J1000" s="20" t="n">
        <f aca="false">PARAMETER!$B$4*G1000*SQRT(E1000)</f>
        <v>4.73717844562024</v>
      </c>
      <c r="K1000" s="20" t="n">
        <f aca="false">I1000+J1000</f>
        <v>351.32717844562</v>
      </c>
      <c r="L1000" s="20" t="n">
        <f aca="false">K1000+F1000*H1000</f>
        <v>466.85717844562</v>
      </c>
      <c r="M1000" s="16" t="str">
        <f aca="false">IF(C1000&lt;=K1000,"REORDER",IF(C1000&gt;L1000,"OVERSTOCK","OK"))</f>
        <v>REORDER</v>
      </c>
      <c r="N1000" s="16" t="str">
        <f aca="false">IF(C1000&lt;=D1000,"REORDER","OK")</f>
        <v>OK</v>
      </c>
      <c r="O1000" s="18" t="n">
        <f aca="false">IF(D1000&lt;I1000,1,0)</f>
        <v>1</v>
      </c>
      <c r="P1000" s="20" t="n">
        <f aca="false">C1000/F1000</f>
        <v>6.18021293170605</v>
      </c>
      <c r="Q1000" s="19" t="n">
        <f aca="false">DATA!N1000</f>
        <v>103.52</v>
      </c>
      <c r="R1000" s="19" t="n">
        <f aca="false">DATA!O1000</f>
        <v>0.19</v>
      </c>
      <c r="S1000" s="17" t="n">
        <f aca="false">C1000*Q1000</f>
        <v>24637.76</v>
      </c>
      <c r="T1000" s="19" t="n">
        <f aca="false">C1000*R1000</f>
        <v>45.22</v>
      </c>
      <c r="U1000" s="20" t="n">
        <f aca="false">MAX(0,C1000-L1000)</f>
        <v>0</v>
      </c>
      <c r="V1000" s="17" t="n">
        <f aca="false">U1000*Q1000</f>
        <v>0</v>
      </c>
      <c r="W1000" s="19" t="n">
        <f aca="false">U1000*R1000</f>
        <v>0</v>
      </c>
      <c r="X1000" s="20" t="n">
        <f aca="false">MAX(0,K1000-C1000)</f>
        <v>113.32717844562</v>
      </c>
      <c r="Y1000" s="17" t="n">
        <f aca="false">F1000*PARAMETER!$B$5*Q1000</f>
        <v>1455092.648</v>
      </c>
      <c r="Z1000" s="21" t="n">
        <f aca="false">SUMIF($Y$2:$Y$3205,"&gt;="&amp;Y1000)/SUM($Y$2:$Y$3205)</f>
        <v>0.54321347389376</v>
      </c>
      <c r="AA1000" s="16" t="str">
        <f aca="false">IF(Z1000&lt;=PARAMETER!$B$7,"A",IF(Z1000&lt;=PARAMETER!$B$8,"B","C"))</f>
        <v>A</v>
      </c>
      <c r="AB1000" s="22" t="n">
        <f aca="false">G1000/F1000</f>
        <v>0.0249285899766295</v>
      </c>
      <c r="AC1000" s="16" t="str">
        <f aca="false">IF(AB1000&lt;=PARAMETER!$B$9,"X",IF(AB1000&lt;=PARAMETER!$B$10,"Y","Z"))</f>
        <v>X</v>
      </c>
      <c r="AD1000" s="16" t="str">
        <f aca="false">AA1000&amp;AC1000</f>
        <v>AX</v>
      </c>
      <c r="AE1000" s="22" t="n">
        <f aca="false">DATA!I1000</f>
        <v>0.73</v>
      </c>
      <c r="AF1000" s="18" t="n">
        <f aca="false">DATA!L1000</f>
        <v>119</v>
      </c>
      <c r="AG1000" s="16" t="str">
        <f aca="false">DATA!K1000</f>
        <v>D</v>
      </c>
      <c r="AH1000" s="18" t="n">
        <f aca="false">IF(AE1000&gt;=PARAMETER!$B$12,1,0)</f>
        <v>0</v>
      </c>
      <c r="AI1000" s="18" t="n">
        <f aca="false">IF(AF1000&gt;=PARAMETER!$B$13,1,0)</f>
        <v>1</v>
      </c>
      <c r="AJ1000" s="18" t="n">
        <f aca="false">IF(AND(AH1000=1,AI1000=1),1,0)</f>
        <v>0</v>
      </c>
    </row>
    <row r="1001" customFormat="false" ht="15" hidden="false" customHeight="false" outlineLevel="0" collapsed="false">
      <c r="A1001" s="16" t="str">
        <f aca="false">DATA!A1001</f>
        <v>ITM10999</v>
      </c>
      <c r="B1001" s="16" t="str">
        <f aca="false">DATA!B1001</f>
        <v>Groceries</v>
      </c>
      <c r="C1001" s="17" t="n">
        <f aca="false">DATA!C1001</f>
        <v>176</v>
      </c>
      <c r="D1001" s="17" t="n">
        <f aca="false">DATA!D1001</f>
        <v>85</v>
      </c>
      <c r="E1001" s="18" t="n">
        <f aca="false">DATA!F1001</f>
        <v>9</v>
      </c>
      <c r="F1001" s="19" t="n">
        <f aca="false">DATA!G1001</f>
        <v>4.39</v>
      </c>
      <c r="G1001" s="19" t="n">
        <f aca="false">DATA!H1001</f>
        <v>6.89</v>
      </c>
      <c r="H1001" s="18" t="n">
        <f aca="false">DATA!E1001</f>
        <v>9</v>
      </c>
      <c r="I1001" s="20" t="n">
        <f aca="false">F1001*E1001</f>
        <v>39.51</v>
      </c>
      <c r="J1001" s="20" t="n">
        <f aca="false">PARAMETER!$B$4*G1001*SQRT(E1001)</f>
        <v>33.9991244690869</v>
      </c>
      <c r="K1001" s="20" t="n">
        <f aca="false">I1001+J1001</f>
        <v>73.5091244690869</v>
      </c>
      <c r="L1001" s="20" t="n">
        <f aca="false">K1001+F1001*H1001</f>
        <v>113.019124469087</v>
      </c>
      <c r="M1001" s="16" t="str">
        <f aca="false">IF(C1001&lt;=K1001,"REORDER",IF(C1001&gt;L1001,"OVERSTOCK","OK"))</f>
        <v>OVERSTOCK</v>
      </c>
      <c r="N1001" s="16" t="str">
        <f aca="false">IF(C1001&lt;=D1001,"REORDER","OK")</f>
        <v>OK</v>
      </c>
      <c r="O1001" s="18" t="n">
        <f aca="false">IF(D1001&lt;I1001,1,0)</f>
        <v>0</v>
      </c>
      <c r="P1001" s="20" t="n">
        <f aca="false">C1001/F1001</f>
        <v>40.0911161731207</v>
      </c>
      <c r="Q1001" s="19" t="n">
        <f aca="false">DATA!N1001</f>
        <v>100.42</v>
      </c>
      <c r="R1001" s="19" t="n">
        <f aca="false">DATA!O1001</f>
        <v>0.56</v>
      </c>
      <c r="S1001" s="17" t="n">
        <f aca="false">C1001*Q1001</f>
        <v>17673.92</v>
      </c>
      <c r="T1001" s="19" t="n">
        <f aca="false">C1001*R1001</f>
        <v>98.56</v>
      </c>
      <c r="U1001" s="20" t="n">
        <f aca="false">MAX(0,C1001-L1001)</f>
        <v>62.9808755309131</v>
      </c>
      <c r="V1001" s="17" t="n">
        <f aca="false">U1001*Q1001</f>
        <v>6324.53952081429</v>
      </c>
      <c r="W1001" s="19" t="n">
        <f aca="false">U1001*R1001</f>
        <v>35.2692902973113</v>
      </c>
      <c r="X1001" s="20" t="n">
        <f aca="false">MAX(0,K1001-C1001)</f>
        <v>0</v>
      </c>
      <c r="Y1001" s="17" t="n">
        <f aca="false">F1001*PARAMETER!$B$5*Q1001</f>
        <v>160907.987</v>
      </c>
      <c r="Z1001" s="21" t="n">
        <f aca="false">SUMIF($Y$2:$Y$3205,"&gt;="&amp;Y1001)/SUM($Y$2:$Y$3205)</f>
        <v>0.989425467176334</v>
      </c>
      <c r="AA1001" s="16" t="str">
        <f aca="false">IF(Z1001&lt;=PARAMETER!$B$7,"A",IF(Z1001&lt;=PARAMETER!$B$8,"B","C"))</f>
        <v>C</v>
      </c>
      <c r="AB1001" s="22" t="n">
        <f aca="false">G1001/F1001</f>
        <v>1.56947608200456</v>
      </c>
      <c r="AC1001" s="16" t="str">
        <f aca="false">IF(AB1001&lt;=PARAMETER!$B$9,"X",IF(AB1001&lt;=PARAMETER!$B$10,"Y","Z"))</f>
        <v>Z</v>
      </c>
      <c r="AD1001" s="16" t="str">
        <f aca="false">AA1001&amp;AC1001</f>
        <v>CZ</v>
      </c>
      <c r="AE1001" s="22" t="n">
        <f aca="false">DATA!I1001</f>
        <v>0.56</v>
      </c>
      <c r="AF1001" s="18" t="n">
        <f aca="false">DATA!L1001</f>
        <v>61</v>
      </c>
      <c r="AG1001" s="16" t="str">
        <f aca="false">DATA!K1001</f>
        <v>D</v>
      </c>
      <c r="AH1001" s="18" t="n">
        <f aca="false">IF(AE1001&gt;=PARAMETER!$B$12,1,0)</f>
        <v>0</v>
      </c>
      <c r="AI1001" s="18" t="n">
        <f aca="false">IF(AF1001&gt;=PARAMETER!$B$13,1,0)</f>
        <v>0</v>
      </c>
      <c r="AJ1001" s="18" t="n">
        <f aca="false">IF(AND(AH1001=1,AI1001=1),1,0)</f>
        <v>0</v>
      </c>
    </row>
    <row r="1002" customFormat="false" ht="15" hidden="false" customHeight="false" outlineLevel="0" collapsed="false">
      <c r="A1002" s="16" t="str">
        <f aca="false">DATA!A1002</f>
        <v>ITM11000</v>
      </c>
      <c r="B1002" s="16" t="str">
        <f aca="false">DATA!B1002</f>
        <v>Pharma</v>
      </c>
      <c r="C1002" s="17" t="n">
        <f aca="false">DATA!C1002</f>
        <v>249</v>
      </c>
      <c r="D1002" s="17" t="n">
        <f aca="false">DATA!D1002</f>
        <v>58</v>
      </c>
      <c r="E1002" s="18" t="n">
        <f aca="false">DATA!F1002</f>
        <v>6</v>
      </c>
      <c r="F1002" s="19" t="n">
        <f aca="false">DATA!G1002</f>
        <v>8.22</v>
      </c>
      <c r="G1002" s="19" t="n">
        <f aca="false">DATA!H1002</f>
        <v>9.87</v>
      </c>
      <c r="H1002" s="18" t="n">
        <f aca="false">DATA!E1002</f>
        <v>5</v>
      </c>
      <c r="I1002" s="20" t="n">
        <f aca="false">F1002*E1002</f>
        <v>49.32</v>
      </c>
      <c r="J1002" s="20" t="n">
        <f aca="false">PARAMETER!$B$4*G1002*SQRT(E1002)</f>
        <v>39.7667441045857</v>
      </c>
      <c r="K1002" s="20" t="n">
        <f aca="false">I1002+J1002</f>
        <v>89.0867441045857</v>
      </c>
      <c r="L1002" s="20" t="n">
        <f aca="false">K1002+F1002*H1002</f>
        <v>130.186744104586</v>
      </c>
      <c r="M1002" s="16" t="str">
        <f aca="false">IF(C1002&lt;=K1002,"REORDER",IF(C1002&gt;L1002,"OVERSTOCK","OK"))</f>
        <v>OVERSTOCK</v>
      </c>
      <c r="N1002" s="16" t="str">
        <f aca="false">IF(C1002&lt;=D1002,"REORDER","OK")</f>
        <v>OK</v>
      </c>
      <c r="O1002" s="18" t="n">
        <f aca="false">IF(D1002&lt;I1002,1,0)</f>
        <v>0</v>
      </c>
      <c r="P1002" s="20" t="n">
        <f aca="false">C1002/F1002</f>
        <v>30.2919708029197</v>
      </c>
      <c r="Q1002" s="19" t="n">
        <f aca="false">DATA!N1002</f>
        <v>127.97</v>
      </c>
      <c r="R1002" s="19" t="n">
        <f aca="false">DATA!O1002</f>
        <v>1.56</v>
      </c>
      <c r="S1002" s="17" t="n">
        <f aca="false">C1002*Q1002</f>
        <v>31864.53</v>
      </c>
      <c r="T1002" s="19" t="n">
        <f aca="false">C1002*R1002</f>
        <v>388.44</v>
      </c>
      <c r="U1002" s="20" t="n">
        <f aca="false">MAX(0,C1002-L1002)</f>
        <v>118.813255895414</v>
      </c>
      <c r="V1002" s="17" t="n">
        <f aca="false">U1002*Q1002</f>
        <v>15204.5323569362</v>
      </c>
      <c r="W1002" s="19" t="n">
        <f aca="false">U1002*R1002</f>
        <v>185.348679196846</v>
      </c>
      <c r="X1002" s="20" t="n">
        <f aca="false">MAX(0,K1002-C1002)</f>
        <v>0</v>
      </c>
      <c r="Y1002" s="17" t="n">
        <f aca="false">F1002*PARAMETER!$B$5*Q1002</f>
        <v>383948.391</v>
      </c>
      <c r="Z1002" s="21" t="n">
        <f aca="false">SUMIF($Y$2:$Y$3205,"&gt;="&amp;Y1002)/SUM($Y$2:$Y$3205)</f>
        <v>0.938048695827607</v>
      </c>
      <c r="AA1002" s="16" t="str">
        <f aca="false">IF(Z1002&lt;=PARAMETER!$B$7,"A",IF(Z1002&lt;=PARAMETER!$B$8,"B","C"))</f>
        <v>B</v>
      </c>
      <c r="AB1002" s="22" t="n">
        <f aca="false">G1002/F1002</f>
        <v>1.2007299270073</v>
      </c>
      <c r="AC1002" s="16" t="str">
        <f aca="false">IF(AB1002&lt;=PARAMETER!$B$9,"X",IF(AB1002&lt;=PARAMETER!$B$10,"Y","Z"))</f>
        <v>Z</v>
      </c>
      <c r="AD1002" s="16" t="str">
        <f aca="false">AA1002&amp;AC1002</f>
        <v>BZ</v>
      </c>
      <c r="AE1002" s="22" t="n">
        <f aca="false">DATA!I1002</f>
        <v>0.26</v>
      </c>
      <c r="AF1002" s="18" t="n">
        <f aca="false">DATA!L1002</f>
        <v>55</v>
      </c>
      <c r="AG1002" s="16" t="str">
        <f aca="false">DATA!K1002</f>
        <v>B</v>
      </c>
      <c r="AH1002" s="18" t="n">
        <f aca="false">IF(AE1002&gt;=PARAMETER!$B$12,1,0)</f>
        <v>0</v>
      </c>
      <c r="AI1002" s="18" t="n">
        <f aca="false">IF(AF1002&gt;=PARAMETER!$B$13,1,0)</f>
        <v>0</v>
      </c>
      <c r="AJ1002" s="18" t="n">
        <f aca="false">IF(AND(AH1002=1,AI1002=1),1,0)</f>
        <v>0</v>
      </c>
    </row>
    <row r="1003" customFormat="false" ht="15" hidden="false" customHeight="false" outlineLevel="0" collapsed="false">
      <c r="A1003" s="16" t="str">
        <f aca="false">DATA!A1003</f>
        <v>ITM11001</v>
      </c>
      <c r="B1003" s="16" t="str">
        <f aca="false">DATA!B1003</f>
        <v>Pharma</v>
      </c>
      <c r="C1003" s="17" t="n">
        <f aca="false">DATA!C1003</f>
        <v>39</v>
      </c>
      <c r="D1003" s="17" t="n">
        <f aca="false">DATA!D1003</f>
        <v>65</v>
      </c>
      <c r="E1003" s="18" t="n">
        <f aca="false">DATA!F1003</f>
        <v>9</v>
      </c>
      <c r="F1003" s="19" t="n">
        <f aca="false">DATA!G1003</f>
        <v>35.02</v>
      </c>
      <c r="G1003" s="19" t="n">
        <f aca="false">DATA!H1003</f>
        <v>9.16</v>
      </c>
      <c r="H1003" s="18" t="n">
        <f aca="false">DATA!E1003</f>
        <v>9</v>
      </c>
      <c r="I1003" s="20" t="n">
        <f aca="false">F1003*E1003</f>
        <v>315.18</v>
      </c>
      <c r="J1003" s="20" t="n">
        <f aca="false">PARAMETER!$B$4*G1003*SQRT(E1003)</f>
        <v>45.2005776686264</v>
      </c>
      <c r="K1003" s="20" t="n">
        <f aca="false">I1003+J1003</f>
        <v>360.380577668626</v>
      </c>
      <c r="L1003" s="20" t="n">
        <f aca="false">K1003+F1003*H1003</f>
        <v>675.560577668626</v>
      </c>
      <c r="M1003" s="16" t="str">
        <f aca="false">IF(C1003&lt;=K1003,"REORDER",IF(C1003&gt;L1003,"OVERSTOCK","OK"))</f>
        <v>REORDER</v>
      </c>
      <c r="N1003" s="16" t="str">
        <f aca="false">IF(C1003&lt;=D1003,"REORDER","OK")</f>
        <v>REORDER</v>
      </c>
      <c r="O1003" s="18" t="n">
        <f aca="false">IF(D1003&lt;I1003,1,0)</f>
        <v>1</v>
      </c>
      <c r="P1003" s="20" t="n">
        <f aca="false">C1003/F1003</f>
        <v>1.11364934323244</v>
      </c>
      <c r="Q1003" s="19" t="n">
        <f aca="false">DATA!N1003</f>
        <v>11.5</v>
      </c>
      <c r="R1003" s="19" t="n">
        <f aca="false">DATA!O1003</f>
        <v>0.81</v>
      </c>
      <c r="S1003" s="17" t="n">
        <f aca="false">C1003*Q1003</f>
        <v>448.5</v>
      </c>
      <c r="T1003" s="19" t="n">
        <f aca="false">C1003*R1003</f>
        <v>31.59</v>
      </c>
      <c r="U1003" s="20" t="n">
        <f aca="false">MAX(0,C1003-L1003)</f>
        <v>0</v>
      </c>
      <c r="V1003" s="17" t="n">
        <f aca="false">U1003*Q1003</f>
        <v>0</v>
      </c>
      <c r="W1003" s="19" t="n">
        <f aca="false">U1003*R1003</f>
        <v>0</v>
      </c>
      <c r="X1003" s="20" t="n">
        <f aca="false">MAX(0,K1003-C1003)</f>
        <v>321.380577668626</v>
      </c>
      <c r="Y1003" s="17" t="n">
        <f aca="false">F1003*PARAMETER!$B$5*Q1003</f>
        <v>146996.45</v>
      </c>
      <c r="Z1003" s="21" t="n">
        <f aca="false">SUMIF($Y$2:$Y$3205,"&gt;="&amp;Y1003)/SUM($Y$2:$Y$3205)</f>
        <v>0.991431133725333</v>
      </c>
      <c r="AA1003" s="16" t="str">
        <f aca="false">IF(Z1003&lt;=PARAMETER!$B$7,"A",IF(Z1003&lt;=PARAMETER!$B$8,"B","C"))</f>
        <v>C</v>
      </c>
      <c r="AB1003" s="22" t="n">
        <f aca="false">G1003/F1003</f>
        <v>0.261564820102798</v>
      </c>
      <c r="AC1003" s="16" t="str">
        <f aca="false">IF(AB1003&lt;=PARAMETER!$B$9,"X",IF(AB1003&lt;=PARAMETER!$B$10,"Y","Z"))</f>
        <v>Y</v>
      </c>
      <c r="AD1003" s="16" t="str">
        <f aca="false">AA1003&amp;AC1003</f>
        <v>CY</v>
      </c>
      <c r="AE1003" s="22" t="n">
        <f aca="false">DATA!I1003</f>
        <v>0.21</v>
      </c>
      <c r="AF1003" s="18" t="n">
        <f aca="false">DATA!L1003</f>
        <v>116</v>
      </c>
      <c r="AG1003" s="16" t="str">
        <f aca="false">DATA!K1003</f>
        <v>D</v>
      </c>
      <c r="AH1003" s="18" t="n">
        <f aca="false">IF(AE1003&gt;=PARAMETER!$B$12,1,0)</f>
        <v>0</v>
      </c>
      <c r="AI1003" s="18" t="n">
        <f aca="false">IF(AF1003&gt;=PARAMETER!$B$13,1,0)</f>
        <v>1</v>
      </c>
      <c r="AJ1003" s="18" t="n">
        <f aca="false">IF(AND(AH1003=1,AI1003=1),1,0)</f>
        <v>0</v>
      </c>
    </row>
    <row r="1004" customFormat="false" ht="15" hidden="false" customHeight="false" outlineLevel="0" collapsed="false">
      <c r="A1004" s="16" t="str">
        <f aca="false">DATA!A1004</f>
        <v>ITM11002</v>
      </c>
      <c r="B1004" s="16" t="str">
        <f aca="false">DATA!B1004</f>
        <v>Pharma</v>
      </c>
      <c r="C1004" s="17" t="n">
        <f aca="false">DATA!C1004</f>
        <v>494</v>
      </c>
      <c r="D1004" s="17" t="n">
        <f aca="false">DATA!D1004</f>
        <v>72</v>
      </c>
      <c r="E1004" s="18" t="n">
        <f aca="false">DATA!F1004</f>
        <v>4</v>
      </c>
      <c r="F1004" s="19" t="n">
        <f aca="false">DATA!G1004</f>
        <v>44.74</v>
      </c>
      <c r="G1004" s="19" t="n">
        <f aca="false">DATA!H1004</f>
        <v>7.31</v>
      </c>
      <c r="H1004" s="18" t="n">
        <f aca="false">DATA!E1004</f>
        <v>6</v>
      </c>
      <c r="I1004" s="20" t="n">
        <f aca="false">F1004*E1004</f>
        <v>178.96</v>
      </c>
      <c r="J1004" s="20" t="n">
        <f aca="false">PARAMETER!$B$4*G1004*SQRT(E1004)</f>
        <v>24.0477600260305</v>
      </c>
      <c r="K1004" s="20" t="n">
        <f aca="false">I1004+J1004</f>
        <v>203.007760026031</v>
      </c>
      <c r="L1004" s="20" t="n">
        <f aca="false">K1004+F1004*H1004</f>
        <v>471.447760026031</v>
      </c>
      <c r="M1004" s="16" t="str">
        <f aca="false">IF(C1004&lt;=K1004,"REORDER",IF(C1004&gt;L1004,"OVERSTOCK","OK"))</f>
        <v>OVERSTOCK</v>
      </c>
      <c r="N1004" s="16" t="str">
        <f aca="false">IF(C1004&lt;=D1004,"REORDER","OK")</f>
        <v>OK</v>
      </c>
      <c r="O1004" s="18" t="n">
        <f aca="false">IF(D1004&lt;I1004,1,0)</f>
        <v>1</v>
      </c>
      <c r="P1004" s="20" t="n">
        <f aca="false">C1004/F1004</f>
        <v>11.0415735359857</v>
      </c>
      <c r="Q1004" s="19" t="n">
        <f aca="false">DATA!N1004</f>
        <v>118.14</v>
      </c>
      <c r="R1004" s="19" t="n">
        <f aca="false">DATA!O1004</f>
        <v>1</v>
      </c>
      <c r="S1004" s="17" t="n">
        <f aca="false">C1004*Q1004</f>
        <v>58361.16</v>
      </c>
      <c r="T1004" s="19" t="n">
        <f aca="false">C1004*R1004</f>
        <v>494</v>
      </c>
      <c r="U1004" s="20" t="n">
        <f aca="false">MAX(0,C1004-L1004)</f>
        <v>22.5522399739695</v>
      </c>
      <c r="V1004" s="17" t="n">
        <f aca="false">U1004*Q1004</f>
        <v>2664.32163052475</v>
      </c>
      <c r="W1004" s="19" t="n">
        <f aca="false">U1004*R1004</f>
        <v>22.5522399739695</v>
      </c>
      <c r="X1004" s="20" t="n">
        <f aca="false">MAX(0,K1004-C1004)</f>
        <v>0</v>
      </c>
      <c r="Y1004" s="17" t="n">
        <f aca="false">F1004*PARAMETER!$B$5*Q1004</f>
        <v>1929238.014</v>
      </c>
      <c r="Z1004" s="21" t="n">
        <f aca="false">SUMIF($Y$2:$Y$3205,"&gt;="&amp;Y1004)/SUM($Y$2:$Y$3205)</f>
        <v>0.362272085517467</v>
      </c>
      <c r="AA1004" s="16" t="str">
        <f aca="false">IF(Z1004&lt;=PARAMETER!$B$7,"A",IF(Z1004&lt;=PARAMETER!$B$8,"B","C"))</f>
        <v>A</v>
      </c>
      <c r="AB1004" s="22" t="n">
        <f aca="false">G1004/F1004</f>
        <v>0.163388466696468</v>
      </c>
      <c r="AC1004" s="16" t="str">
        <f aca="false">IF(AB1004&lt;=PARAMETER!$B$9,"X",IF(AB1004&lt;=PARAMETER!$B$10,"Y","Z"))</f>
        <v>X</v>
      </c>
      <c r="AD1004" s="16" t="str">
        <f aca="false">AA1004&amp;AC1004</f>
        <v>AX</v>
      </c>
      <c r="AE1004" s="22" t="n">
        <f aca="false">DATA!I1004</f>
        <v>0.15</v>
      </c>
      <c r="AF1004" s="18" t="n">
        <f aca="false">DATA!L1004</f>
        <v>22</v>
      </c>
      <c r="AG1004" s="16" t="str">
        <f aca="false">DATA!K1004</f>
        <v>D</v>
      </c>
      <c r="AH1004" s="18" t="n">
        <f aca="false">IF(AE1004&gt;=PARAMETER!$B$12,1,0)</f>
        <v>0</v>
      </c>
      <c r="AI1004" s="18" t="n">
        <f aca="false">IF(AF1004&gt;=PARAMETER!$B$13,1,0)</f>
        <v>0</v>
      </c>
      <c r="AJ1004" s="18" t="n">
        <f aca="false">IF(AND(AH1004=1,AI1004=1),1,0)</f>
        <v>0</v>
      </c>
    </row>
    <row r="1005" customFormat="false" ht="15" hidden="false" customHeight="false" outlineLevel="0" collapsed="false">
      <c r="A1005" s="16" t="str">
        <f aca="false">DATA!A1005</f>
        <v>ITM11003</v>
      </c>
      <c r="B1005" s="16" t="str">
        <f aca="false">DATA!B1005</f>
        <v>Pharma</v>
      </c>
      <c r="C1005" s="17" t="n">
        <f aca="false">DATA!C1005</f>
        <v>60</v>
      </c>
      <c r="D1005" s="17" t="n">
        <f aca="false">DATA!D1005</f>
        <v>12</v>
      </c>
      <c r="E1005" s="18" t="n">
        <f aca="false">DATA!F1005</f>
        <v>2</v>
      </c>
      <c r="F1005" s="19" t="n">
        <f aca="false">DATA!G1005</f>
        <v>32.05</v>
      </c>
      <c r="G1005" s="19" t="n">
        <f aca="false">DATA!H1005</f>
        <v>1.5</v>
      </c>
      <c r="H1005" s="18" t="n">
        <f aca="false">DATA!E1005</f>
        <v>11</v>
      </c>
      <c r="I1005" s="20" t="n">
        <f aca="false">F1005*E1005</f>
        <v>64.1</v>
      </c>
      <c r="J1005" s="20" t="n">
        <f aca="false">PARAMETER!$B$4*G1005*SQRT(E1005)</f>
        <v>3.48926146103002</v>
      </c>
      <c r="K1005" s="20" t="n">
        <f aca="false">I1005+J1005</f>
        <v>67.58926146103</v>
      </c>
      <c r="L1005" s="20" t="n">
        <f aca="false">K1005+F1005*H1005</f>
        <v>420.13926146103</v>
      </c>
      <c r="M1005" s="16" t="str">
        <f aca="false">IF(C1005&lt;=K1005,"REORDER",IF(C1005&gt;L1005,"OVERSTOCK","OK"))</f>
        <v>REORDER</v>
      </c>
      <c r="N1005" s="16" t="str">
        <f aca="false">IF(C1005&lt;=D1005,"REORDER","OK")</f>
        <v>OK</v>
      </c>
      <c r="O1005" s="18" t="n">
        <f aca="false">IF(D1005&lt;I1005,1,0)</f>
        <v>1</v>
      </c>
      <c r="P1005" s="20" t="n">
        <f aca="false">C1005/F1005</f>
        <v>1.87207488299532</v>
      </c>
      <c r="Q1005" s="19" t="n">
        <f aca="false">DATA!N1005</f>
        <v>129.6</v>
      </c>
      <c r="R1005" s="19" t="n">
        <f aca="false">DATA!O1005</f>
        <v>1.66</v>
      </c>
      <c r="S1005" s="17" t="n">
        <f aca="false">C1005*Q1005</f>
        <v>7776</v>
      </c>
      <c r="T1005" s="19" t="n">
        <f aca="false">C1005*R1005</f>
        <v>99.6</v>
      </c>
      <c r="U1005" s="20" t="n">
        <f aca="false">MAX(0,C1005-L1005)</f>
        <v>0</v>
      </c>
      <c r="V1005" s="17" t="n">
        <f aca="false">U1005*Q1005</f>
        <v>0</v>
      </c>
      <c r="W1005" s="19" t="n">
        <f aca="false">U1005*R1005</f>
        <v>0</v>
      </c>
      <c r="X1005" s="20" t="n">
        <f aca="false">MAX(0,K1005-C1005)</f>
        <v>7.58926146103002</v>
      </c>
      <c r="Y1005" s="17" t="n">
        <f aca="false">F1005*PARAMETER!$B$5*Q1005</f>
        <v>1516093.2</v>
      </c>
      <c r="Z1005" s="21" t="n">
        <f aca="false">SUMIF($Y$2:$Y$3205,"&gt;="&amp;Y1005)/SUM($Y$2:$Y$3205)</f>
        <v>0.520942201415172</v>
      </c>
      <c r="AA1005" s="16" t="str">
        <f aca="false">IF(Z1005&lt;=PARAMETER!$B$7,"A",IF(Z1005&lt;=PARAMETER!$B$8,"B","C"))</f>
        <v>A</v>
      </c>
      <c r="AB1005" s="22" t="n">
        <f aca="false">G1005/F1005</f>
        <v>0.046801872074883</v>
      </c>
      <c r="AC1005" s="16" t="str">
        <f aca="false">IF(AB1005&lt;=PARAMETER!$B$9,"X",IF(AB1005&lt;=PARAMETER!$B$10,"Y","Z"))</f>
        <v>X</v>
      </c>
      <c r="AD1005" s="16" t="str">
        <f aca="false">AA1005&amp;AC1005</f>
        <v>AX</v>
      </c>
      <c r="AE1005" s="22" t="n">
        <f aca="false">DATA!I1005</f>
        <v>0.12</v>
      </c>
      <c r="AF1005" s="18" t="n">
        <f aca="false">DATA!L1005</f>
        <v>105</v>
      </c>
      <c r="AG1005" s="16" t="str">
        <f aca="false">DATA!K1005</f>
        <v>B</v>
      </c>
      <c r="AH1005" s="18" t="n">
        <f aca="false">IF(AE1005&gt;=PARAMETER!$B$12,1,0)</f>
        <v>0</v>
      </c>
      <c r="AI1005" s="18" t="n">
        <f aca="false">IF(AF1005&gt;=PARAMETER!$B$13,1,0)</f>
        <v>1</v>
      </c>
      <c r="AJ1005" s="18" t="n">
        <f aca="false">IF(AND(AH1005=1,AI1005=1),1,0)</f>
        <v>0</v>
      </c>
    </row>
    <row r="1006" customFormat="false" ht="15" hidden="false" customHeight="false" outlineLevel="0" collapsed="false">
      <c r="A1006" s="16" t="str">
        <f aca="false">DATA!A1006</f>
        <v>ITM11004</v>
      </c>
      <c r="B1006" s="16" t="str">
        <f aca="false">DATA!B1006</f>
        <v>Automotive</v>
      </c>
      <c r="C1006" s="17" t="n">
        <f aca="false">DATA!C1006</f>
        <v>457</v>
      </c>
      <c r="D1006" s="17" t="n">
        <f aca="false">DATA!D1006</f>
        <v>58</v>
      </c>
      <c r="E1006" s="18" t="n">
        <f aca="false">DATA!F1006</f>
        <v>2</v>
      </c>
      <c r="F1006" s="19" t="n">
        <f aca="false">DATA!G1006</f>
        <v>11.89</v>
      </c>
      <c r="G1006" s="19" t="n">
        <f aca="false">DATA!H1006</f>
        <v>2.77</v>
      </c>
      <c r="H1006" s="18" t="n">
        <f aca="false">DATA!E1006</f>
        <v>7</v>
      </c>
      <c r="I1006" s="20" t="n">
        <f aca="false">F1006*E1006</f>
        <v>23.78</v>
      </c>
      <c r="J1006" s="20" t="n">
        <f aca="false">PARAMETER!$B$4*G1006*SQRT(E1006)</f>
        <v>6.44350283136877</v>
      </c>
      <c r="K1006" s="20" t="n">
        <f aca="false">I1006+J1006</f>
        <v>30.2235028313688</v>
      </c>
      <c r="L1006" s="20" t="n">
        <f aca="false">K1006+F1006*H1006</f>
        <v>113.453502831369</v>
      </c>
      <c r="M1006" s="16" t="str">
        <f aca="false">IF(C1006&lt;=K1006,"REORDER",IF(C1006&gt;L1006,"OVERSTOCK","OK"))</f>
        <v>OVERSTOCK</v>
      </c>
      <c r="N1006" s="16" t="str">
        <f aca="false">IF(C1006&lt;=D1006,"REORDER","OK")</f>
        <v>OK</v>
      </c>
      <c r="O1006" s="18" t="n">
        <f aca="false">IF(D1006&lt;I1006,1,0)</f>
        <v>0</v>
      </c>
      <c r="P1006" s="20" t="n">
        <f aca="false">C1006/F1006</f>
        <v>38.4356602186712</v>
      </c>
      <c r="Q1006" s="19" t="n">
        <f aca="false">DATA!N1006</f>
        <v>66.42</v>
      </c>
      <c r="R1006" s="19" t="n">
        <f aca="false">DATA!O1006</f>
        <v>0.28</v>
      </c>
      <c r="S1006" s="17" t="n">
        <f aca="false">C1006*Q1006</f>
        <v>30353.94</v>
      </c>
      <c r="T1006" s="19" t="n">
        <f aca="false">C1006*R1006</f>
        <v>127.96</v>
      </c>
      <c r="U1006" s="20" t="n">
        <f aca="false">MAX(0,C1006-L1006)</f>
        <v>343.546497168631</v>
      </c>
      <c r="V1006" s="17" t="n">
        <f aca="false">U1006*Q1006</f>
        <v>22818.3583419405</v>
      </c>
      <c r="W1006" s="19" t="n">
        <f aca="false">U1006*R1006</f>
        <v>96.1930192072168</v>
      </c>
      <c r="X1006" s="20" t="n">
        <f aca="false">MAX(0,K1006-C1006)</f>
        <v>0</v>
      </c>
      <c r="Y1006" s="17" t="n">
        <f aca="false">F1006*PARAMETER!$B$5*Q1006</f>
        <v>288252.837</v>
      </c>
      <c r="Z1006" s="21" t="n">
        <f aca="false">SUMIF($Y$2:$Y$3205,"&gt;="&amp;Y1006)/SUM($Y$2:$Y$3205)</f>
        <v>0.962939726156566</v>
      </c>
      <c r="AA1006" s="16" t="str">
        <f aca="false">IF(Z1006&lt;=PARAMETER!$B$7,"A",IF(Z1006&lt;=PARAMETER!$B$8,"B","C"))</f>
        <v>C</v>
      </c>
      <c r="AB1006" s="22" t="n">
        <f aca="false">G1006/F1006</f>
        <v>0.232968881412952</v>
      </c>
      <c r="AC1006" s="16" t="str">
        <f aca="false">IF(AB1006&lt;=PARAMETER!$B$9,"X",IF(AB1006&lt;=PARAMETER!$B$10,"Y","Z"))</f>
        <v>X</v>
      </c>
      <c r="AD1006" s="16" t="str">
        <f aca="false">AA1006&amp;AC1006</f>
        <v>CX</v>
      </c>
      <c r="AE1006" s="22" t="n">
        <f aca="false">DATA!I1006</f>
        <v>0.89</v>
      </c>
      <c r="AF1006" s="18" t="n">
        <f aca="false">DATA!L1006</f>
        <v>26</v>
      </c>
      <c r="AG1006" s="16" t="str">
        <f aca="false">DATA!K1006</f>
        <v>D</v>
      </c>
      <c r="AH1006" s="18" t="n">
        <f aca="false">IF(AE1006&gt;=PARAMETER!$B$12,1,0)</f>
        <v>1</v>
      </c>
      <c r="AI1006" s="18" t="n">
        <f aca="false">IF(AF1006&gt;=PARAMETER!$B$13,1,0)</f>
        <v>0</v>
      </c>
      <c r="AJ1006" s="18" t="n">
        <f aca="false">IF(AND(AH1006=1,AI1006=1),1,0)</f>
        <v>0</v>
      </c>
    </row>
    <row r="1007" customFormat="false" ht="15" hidden="false" customHeight="false" outlineLevel="0" collapsed="false">
      <c r="A1007" s="16" t="str">
        <f aca="false">DATA!A1007</f>
        <v>ITM11005</v>
      </c>
      <c r="B1007" s="16" t="str">
        <f aca="false">DATA!B1007</f>
        <v>Automotive</v>
      </c>
      <c r="C1007" s="17" t="n">
        <f aca="false">DATA!C1007</f>
        <v>167</v>
      </c>
      <c r="D1007" s="17" t="n">
        <f aca="false">DATA!D1007</f>
        <v>64</v>
      </c>
      <c r="E1007" s="18" t="n">
        <f aca="false">DATA!F1007</f>
        <v>8</v>
      </c>
      <c r="F1007" s="19" t="n">
        <f aca="false">DATA!G1007</f>
        <v>3.62</v>
      </c>
      <c r="G1007" s="19" t="n">
        <f aca="false">DATA!H1007</f>
        <v>2.28</v>
      </c>
      <c r="H1007" s="18" t="n">
        <f aca="false">DATA!E1007</f>
        <v>5</v>
      </c>
      <c r="I1007" s="20" t="n">
        <f aca="false">F1007*E1007</f>
        <v>28.96</v>
      </c>
      <c r="J1007" s="20" t="n">
        <f aca="false">PARAMETER!$B$4*G1007*SQRT(E1007)</f>
        <v>10.6073548415313</v>
      </c>
      <c r="K1007" s="20" t="n">
        <f aca="false">I1007+J1007</f>
        <v>39.5673548415313</v>
      </c>
      <c r="L1007" s="20" t="n">
        <f aca="false">K1007+F1007*H1007</f>
        <v>57.6673548415313</v>
      </c>
      <c r="M1007" s="16" t="str">
        <f aca="false">IF(C1007&lt;=K1007,"REORDER",IF(C1007&gt;L1007,"OVERSTOCK","OK"))</f>
        <v>OVERSTOCK</v>
      </c>
      <c r="N1007" s="16" t="str">
        <f aca="false">IF(C1007&lt;=D1007,"REORDER","OK")</f>
        <v>OK</v>
      </c>
      <c r="O1007" s="18" t="n">
        <f aca="false">IF(D1007&lt;I1007,1,0)</f>
        <v>0</v>
      </c>
      <c r="P1007" s="20" t="n">
        <f aca="false">C1007/F1007</f>
        <v>46.1325966850829</v>
      </c>
      <c r="Q1007" s="19" t="n">
        <f aca="false">DATA!N1007</f>
        <v>148.1</v>
      </c>
      <c r="R1007" s="19" t="n">
        <f aca="false">DATA!O1007</f>
        <v>1.39</v>
      </c>
      <c r="S1007" s="17" t="n">
        <f aca="false">C1007*Q1007</f>
        <v>24732.7</v>
      </c>
      <c r="T1007" s="19" t="n">
        <f aca="false">C1007*R1007</f>
        <v>232.13</v>
      </c>
      <c r="U1007" s="20" t="n">
        <f aca="false">MAX(0,C1007-L1007)</f>
        <v>109.332645158469</v>
      </c>
      <c r="V1007" s="17" t="n">
        <f aca="false">U1007*Q1007</f>
        <v>16192.1647479692</v>
      </c>
      <c r="W1007" s="19" t="n">
        <f aca="false">U1007*R1007</f>
        <v>151.972376770272</v>
      </c>
      <c r="X1007" s="20" t="n">
        <f aca="false">MAX(0,K1007-C1007)</f>
        <v>0</v>
      </c>
      <c r="Y1007" s="17" t="n">
        <f aca="false">F1007*PARAMETER!$B$5*Q1007</f>
        <v>195684.53</v>
      </c>
      <c r="Z1007" s="21" t="n">
        <f aca="false">SUMIF($Y$2:$Y$3205,"&gt;="&amp;Y1007)/SUM($Y$2:$Y$3205)</f>
        <v>0.983532380290854</v>
      </c>
      <c r="AA1007" s="16" t="str">
        <f aca="false">IF(Z1007&lt;=PARAMETER!$B$7,"A",IF(Z1007&lt;=PARAMETER!$B$8,"B","C"))</f>
        <v>C</v>
      </c>
      <c r="AB1007" s="22" t="n">
        <f aca="false">G1007/F1007</f>
        <v>0.629834254143646</v>
      </c>
      <c r="AC1007" s="16" t="str">
        <f aca="false">IF(AB1007&lt;=PARAMETER!$B$9,"X",IF(AB1007&lt;=PARAMETER!$B$10,"Y","Z"))</f>
        <v>Z</v>
      </c>
      <c r="AD1007" s="16" t="str">
        <f aca="false">AA1007&amp;AC1007</f>
        <v>CZ</v>
      </c>
      <c r="AE1007" s="22" t="n">
        <f aca="false">DATA!I1007</f>
        <v>0.83</v>
      </c>
      <c r="AF1007" s="18" t="n">
        <f aca="false">DATA!L1007</f>
        <v>76</v>
      </c>
      <c r="AG1007" s="16" t="str">
        <f aca="false">DATA!K1007</f>
        <v>D</v>
      </c>
      <c r="AH1007" s="18" t="n">
        <f aca="false">IF(AE1007&gt;=PARAMETER!$B$12,1,0)</f>
        <v>1</v>
      </c>
      <c r="AI1007" s="18" t="n">
        <f aca="false">IF(AF1007&gt;=PARAMETER!$B$13,1,0)</f>
        <v>0</v>
      </c>
      <c r="AJ1007" s="18" t="n">
        <f aca="false">IF(AND(AH1007=1,AI1007=1),1,0)</f>
        <v>0</v>
      </c>
    </row>
    <row r="1008" customFormat="false" ht="15" hidden="false" customHeight="false" outlineLevel="0" collapsed="false">
      <c r="A1008" s="16" t="str">
        <f aca="false">DATA!A1008</f>
        <v>ITM11006</v>
      </c>
      <c r="B1008" s="16" t="str">
        <f aca="false">DATA!B1008</f>
        <v>Apparel</v>
      </c>
      <c r="C1008" s="17" t="n">
        <f aca="false">DATA!C1008</f>
        <v>127</v>
      </c>
      <c r="D1008" s="17" t="n">
        <f aca="false">DATA!D1008</f>
        <v>35</v>
      </c>
      <c r="E1008" s="18" t="n">
        <f aca="false">DATA!F1008</f>
        <v>2</v>
      </c>
      <c r="F1008" s="19" t="n">
        <f aca="false">DATA!G1008</f>
        <v>31.14</v>
      </c>
      <c r="G1008" s="19" t="n">
        <f aca="false">DATA!H1008</f>
        <v>3.88</v>
      </c>
      <c r="H1008" s="18" t="n">
        <f aca="false">DATA!E1008</f>
        <v>10</v>
      </c>
      <c r="I1008" s="20" t="n">
        <f aca="false">F1008*E1008</f>
        <v>62.28</v>
      </c>
      <c r="J1008" s="20" t="n">
        <f aca="false">PARAMETER!$B$4*G1008*SQRT(E1008)</f>
        <v>9.02555631253098</v>
      </c>
      <c r="K1008" s="20" t="n">
        <f aca="false">I1008+J1008</f>
        <v>71.305556312531</v>
      </c>
      <c r="L1008" s="20" t="n">
        <f aca="false">K1008+F1008*H1008</f>
        <v>382.705556312531</v>
      </c>
      <c r="M1008" s="16" t="str">
        <f aca="false">IF(C1008&lt;=K1008,"REORDER",IF(C1008&gt;L1008,"OVERSTOCK","OK"))</f>
        <v>OK</v>
      </c>
      <c r="N1008" s="16" t="str">
        <f aca="false">IF(C1008&lt;=D1008,"REORDER","OK")</f>
        <v>OK</v>
      </c>
      <c r="O1008" s="18" t="n">
        <f aca="false">IF(D1008&lt;I1008,1,0)</f>
        <v>1</v>
      </c>
      <c r="P1008" s="20" t="n">
        <f aca="false">C1008/F1008</f>
        <v>4.07835581245986</v>
      </c>
      <c r="Q1008" s="19" t="n">
        <f aca="false">DATA!N1008</f>
        <v>81.71</v>
      </c>
      <c r="R1008" s="19" t="n">
        <f aca="false">DATA!O1008</f>
        <v>0.51</v>
      </c>
      <c r="S1008" s="17" t="n">
        <f aca="false">C1008*Q1008</f>
        <v>10377.17</v>
      </c>
      <c r="T1008" s="19" t="n">
        <f aca="false">C1008*R1008</f>
        <v>64.77</v>
      </c>
      <c r="U1008" s="20" t="n">
        <f aca="false">MAX(0,C1008-L1008)</f>
        <v>0</v>
      </c>
      <c r="V1008" s="17" t="n">
        <f aca="false">U1008*Q1008</f>
        <v>0</v>
      </c>
      <c r="W1008" s="19" t="n">
        <f aca="false">U1008*R1008</f>
        <v>0</v>
      </c>
      <c r="X1008" s="20" t="n">
        <f aca="false">MAX(0,K1008-C1008)</f>
        <v>0</v>
      </c>
      <c r="Y1008" s="17" t="n">
        <f aca="false">F1008*PARAMETER!$B$5*Q1008</f>
        <v>928724.031</v>
      </c>
      <c r="Z1008" s="21" t="n">
        <f aca="false">SUMIF($Y$2:$Y$3205,"&gt;="&amp;Y1008)/SUM($Y$2:$Y$3205)</f>
        <v>0.766175198113771</v>
      </c>
      <c r="AA1008" s="16" t="str">
        <f aca="false">IF(Z1008&lt;=PARAMETER!$B$7,"A",IF(Z1008&lt;=PARAMETER!$B$8,"B","C"))</f>
        <v>A</v>
      </c>
      <c r="AB1008" s="22" t="n">
        <f aca="false">G1008/F1008</f>
        <v>0.124598587026333</v>
      </c>
      <c r="AC1008" s="16" t="str">
        <f aca="false">IF(AB1008&lt;=PARAMETER!$B$9,"X",IF(AB1008&lt;=PARAMETER!$B$10,"Y","Z"))</f>
        <v>X</v>
      </c>
      <c r="AD1008" s="16" t="str">
        <f aca="false">AA1008&amp;AC1008</f>
        <v>AX</v>
      </c>
      <c r="AE1008" s="22" t="n">
        <f aca="false">DATA!I1008</f>
        <v>0.61</v>
      </c>
      <c r="AF1008" s="18" t="n">
        <f aca="false">DATA!L1008</f>
        <v>70</v>
      </c>
      <c r="AG1008" s="16" t="str">
        <f aca="false">DATA!K1008</f>
        <v>D</v>
      </c>
      <c r="AH1008" s="18" t="n">
        <f aca="false">IF(AE1008&gt;=PARAMETER!$B$12,1,0)</f>
        <v>0</v>
      </c>
      <c r="AI1008" s="18" t="n">
        <f aca="false">IF(AF1008&gt;=PARAMETER!$B$13,1,0)</f>
        <v>0</v>
      </c>
      <c r="AJ1008" s="18" t="n">
        <f aca="false">IF(AND(AH1008=1,AI1008=1),1,0)</f>
        <v>0</v>
      </c>
    </row>
    <row r="1009" customFormat="false" ht="15" hidden="false" customHeight="false" outlineLevel="0" collapsed="false">
      <c r="A1009" s="16" t="str">
        <f aca="false">DATA!A1009</f>
        <v>ITM11007</v>
      </c>
      <c r="B1009" s="16" t="str">
        <f aca="false">DATA!B1009</f>
        <v>Electronics</v>
      </c>
      <c r="C1009" s="17" t="n">
        <f aca="false">DATA!C1009</f>
        <v>422</v>
      </c>
      <c r="D1009" s="17" t="n">
        <f aca="false">DATA!D1009</f>
        <v>81</v>
      </c>
      <c r="E1009" s="18" t="n">
        <f aca="false">DATA!F1009</f>
        <v>7</v>
      </c>
      <c r="F1009" s="19" t="n">
        <f aca="false">DATA!G1009</f>
        <v>3.32</v>
      </c>
      <c r="G1009" s="19" t="n">
        <f aca="false">DATA!H1009</f>
        <v>2.74</v>
      </c>
      <c r="H1009" s="18" t="n">
        <f aca="false">DATA!E1009</f>
        <v>8</v>
      </c>
      <c r="I1009" s="20" t="n">
        <f aca="false">F1009*E1009</f>
        <v>23.24</v>
      </c>
      <c r="J1009" s="20" t="n">
        <f aca="false">PARAMETER!$B$4*G1009*SQRT(E1009)</f>
        <v>11.9241337736444</v>
      </c>
      <c r="K1009" s="20" t="n">
        <f aca="false">I1009+J1009</f>
        <v>35.1641337736444</v>
      </c>
      <c r="L1009" s="20" t="n">
        <f aca="false">K1009+F1009*H1009</f>
        <v>61.7241337736444</v>
      </c>
      <c r="M1009" s="16" t="str">
        <f aca="false">IF(C1009&lt;=K1009,"REORDER",IF(C1009&gt;L1009,"OVERSTOCK","OK"))</f>
        <v>OVERSTOCK</v>
      </c>
      <c r="N1009" s="16" t="str">
        <f aca="false">IF(C1009&lt;=D1009,"REORDER","OK")</f>
        <v>OK</v>
      </c>
      <c r="O1009" s="18" t="n">
        <f aca="false">IF(D1009&lt;I1009,1,0)</f>
        <v>0</v>
      </c>
      <c r="P1009" s="20" t="n">
        <f aca="false">C1009/F1009</f>
        <v>127.10843373494</v>
      </c>
      <c r="Q1009" s="19" t="n">
        <f aca="false">DATA!N1009</f>
        <v>146.38</v>
      </c>
      <c r="R1009" s="19" t="n">
        <f aca="false">DATA!O1009</f>
        <v>0.22</v>
      </c>
      <c r="S1009" s="17" t="n">
        <f aca="false">C1009*Q1009</f>
        <v>61772.36</v>
      </c>
      <c r="T1009" s="19" t="n">
        <f aca="false">C1009*R1009</f>
        <v>92.84</v>
      </c>
      <c r="U1009" s="20" t="n">
        <f aca="false">MAX(0,C1009-L1009)</f>
        <v>360.275866226356</v>
      </c>
      <c r="V1009" s="17" t="n">
        <f aca="false">U1009*Q1009</f>
        <v>52737.1812982139</v>
      </c>
      <c r="W1009" s="19" t="n">
        <f aca="false">U1009*R1009</f>
        <v>79.2606905697982</v>
      </c>
      <c r="X1009" s="20" t="n">
        <f aca="false">MAX(0,K1009-C1009)</f>
        <v>0</v>
      </c>
      <c r="Y1009" s="17" t="n">
        <f aca="false">F1009*PARAMETER!$B$5*Q1009</f>
        <v>177383.284</v>
      </c>
      <c r="Z1009" s="21" t="n">
        <f aca="false">SUMIF($Y$2:$Y$3205,"&gt;="&amp;Y1009)/SUM($Y$2:$Y$3205)</f>
        <v>0.987019420757941</v>
      </c>
      <c r="AA1009" s="16" t="str">
        <f aca="false">IF(Z1009&lt;=PARAMETER!$B$7,"A",IF(Z1009&lt;=PARAMETER!$B$8,"B","C"))</f>
        <v>C</v>
      </c>
      <c r="AB1009" s="22" t="n">
        <f aca="false">G1009/F1009</f>
        <v>0.825301204819277</v>
      </c>
      <c r="AC1009" s="16" t="str">
        <f aca="false">IF(AB1009&lt;=PARAMETER!$B$9,"X",IF(AB1009&lt;=PARAMETER!$B$10,"Y","Z"))</f>
        <v>Z</v>
      </c>
      <c r="AD1009" s="16" t="str">
        <f aca="false">AA1009&amp;AC1009</f>
        <v>CZ</v>
      </c>
      <c r="AE1009" s="22" t="n">
        <f aca="false">DATA!I1009</f>
        <v>1</v>
      </c>
      <c r="AF1009" s="18" t="n">
        <f aca="false">DATA!L1009</f>
        <v>74</v>
      </c>
      <c r="AG1009" s="16" t="str">
        <f aca="false">DATA!K1009</f>
        <v>D</v>
      </c>
      <c r="AH1009" s="18" t="n">
        <f aca="false">IF(AE1009&gt;=PARAMETER!$B$12,1,0)</f>
        <v>1</v>
      </c>
      <c r="AI1009" s="18" t="n">
        <f aca="false">IF(AF1009&gt;=PARAMETER!$B$13,1,0)</f>
        <v>0</v>
      </c>
      <c r="AJ1009" s="18" t="n">
        <f aca="false">IF(AND(AH1009=1,AI1009=1),1,0)</f>
        <v>0</v>
      </c>
    </row>
    <row r="1010" customFormat="false" ht="15" hidden="false" customHeight="false" outlineLevel="0" collapsed="false">
      <c r="A1010" s="16" t="str">
        <f aca="false">DATA!A1010</f>
        <v>ITM11008</v>
      </c>
      <c r="B1010" s="16" t="str">
        <f aca="false">DATA!B1010</f>
        <v>Pharma</v>
      </c>
      <c r="C1010" s="17" t="n">
        <f aca="false">DATA!C1010</f>
        <v>103</v>
      </c>
      <c r="D1010" s="17" t="n">
        <f aca="false">DATA!D1010</f>
        <v>61</v>
      </c>
      <c r="E1010" s="18" t="n">
        <f aca="false">DATA!F1010</f>
        <v>3</v>
      </c>
      <c r="F1010" s="19" t="n">
        <f aca="false">DATA!G1010</f>
        <v>31.02</v>
      </c>
      <c r="G1010" s="19" t="n">
        <f aca="false">DATA!H1010</f>
        <v>2.82</v>
      </c>
      <c r="H1010" s="18" t="n">
        <f aca="false">DATA!E1010</f>
        <v>4</v>
      </c>
      <c r="I1010" s="20" t="n">
        <f aca="false">F1010*E1010</f>
        <v>93.06</v>
      </c>
      <c r="J1010" s="20" t="n">
        <f aca="false">PARAMETER!$B$4*G1010*SQRT(E1010)</f>
        <v>8.03409554916078</v>
      </c>
      <c r="K1010" s="20" t="n">
        <f aca="false">I1010+J1010</f>
        <v>101.094095549161</v>
      </c>
      <c r="L1010" s="20" t="n">
        <f aca="false">K1010+F1010*H1010</f>
        <v>225.174095549161</v>
      </c>
      <c r="M1010" s="16" t="str">
        <f aca="false">IF(C1010&lt;=K1010,"REORDER",IF(C1010&gt;L1010,"OVERSTOCK","OK"))</f>
        <v>OK</v>
      </c>
      <c r="N1010" s="16" t="str">
        <f aca="false">IF(C1010&lt;=D1010,"REORDER","OK")</f>
        <v>OK</v>
      </c>
      <c r="O1010" s="18" t="n">
        <f aca="false">IF(D1010&lt;I1010,1,0)</f>
        <v>1</v>
      </c>
      <c r="P1010" s="20" t="n">
        <f aca="false">C1010/F1010</f>
        <v>3.32043842682141</v>
      </c>
      <c r="Q1010" s="19" t="n">
        <f aca="false">DATA!N1010</f>
        <v>37.33</v>
      </c>
      <c r="R1010" s="19" t="n">
        <f aca="false">DATA!O1010</f>
        <v>1.36</v>
      </c>
      <c r="S1010" s="17" t="n">
        <f aca="false">C1010*Q1010</f>
        <v>3844.99</v>
      </c>
      <c r="T1010" s="19" t="n">
        <f aca="false">C1010*R1010</f>
        <v>140.08</v>
      </c>
      <c r="U1010" s="20" t="n">
        <f aca="false">MAX(0,C1010-L1010)</f>
        <v>0</v>
      </c>
      <c r="V1010" s="17" t="n">
        <f aca="false">U1010*Q1010</f>
        <v>0</v>
      </c>
      <c r="W1010" s="19" t="n">
        <f aca="false">U1010*R1010</f>
        <v>0</v>
      </c>
      <c r="X1010" s="20" t="n">
        <f aca="false">MAX(0,K1010-C1010)</f>
        <v>0</v>
      </c>
      <c r="Y1010" s="17" t="n">
        <f aca="false">F1010*PARAMETER!$B$5*Q1010</f>
        <v>422661.459</v>
      </c>
      <c r="Z1010" s="21" t="n">
        <f aca="false">SUMIF($Y$2:$Y$3205,"&gt;="&amp;Y1010)/SUM($Y$2:$Y$3205)</f>
        <v>0.92953437346096</v>
      </c>
      <c r="AA1010" s="16" t="str">
        <f aca="false">IF(Z1010&lt;=PARAMETER!$B$7,"A",IF(Z1010&lt;=PARAMETER!$B$8,"B","C"))</f>
        <v>B</v>
      </c>
      <c r="AB1010" s="22" t="n">
        <f aca="false">G1010/F1010</f>
        <v>0.0909090909090909</v>
      </c>
      <c r="AC1010" s="16" t="str">
        <f aca="false">IF(AB1010&lt;=PARAMETER!$B$9,"X",IF(AB1010&lt;=PARAMETER!$B$10,"Y","Z"))</f>
        <v>X</v>
      </c>
      <c r="AD1010" s="16" t="str">
        <f aca="false">AA1010&amp;AC1010</f>
        <v>BX</v>
      </c>
      <c r="AE1010" s="22" t="n">
        <f aca="false">DATA!I1010</f>
        <v>0.96</v>
      </c>
      <c r="AF1010" s="18" t="n">
        <f aca="false">DATA!L1010</f>
        <v>142</v>
      </c>
      <c r="AG1010" s="16" t="str">
        <f aca="false">DATA!K1010</f>
        <v>C</v>
      </c>
      <c r="AH1010" s="18" t="n">
        <f aca="false">IF(AE1010&gt;=PARAMETER!$B$12,1,0)</f>
        <v>1</v>
      </c>
      <c r="AI1010" s="18" t="n">
        <f aca="false">IF(AF1010&gt;=PARAMETER!$B$13,1,0)</f>
        <v>1</v>
      </c>
      <c r="AJ1010" s="18" t="n">
        <f aca="false">IF(AND(AH1010=1,AI1010=1),1,0)</f>
        <v>1</v>
      </c>
    </row>
    <row r="1011" customFormat="false" ht="15" hidden="false" customHeight="false" outlineLevel="0" collapsed="false">
      <c r="A1011" s="16" t="str">
        <f aca="false">DATA!A1011</f>
        <v>ITM11009</v>
      </c>
      <c r="B1011" s="16" t="str">
        <f aca="false">DATA!B1011</f>
        <v>Apparel</v>
      </c>
      <c r="C1011" s="17" t="n">
        <f aca="false">DATA!C1011</f>
        <v>386</v>
      </c>
      <c r="D1011" s="17" t="n">
        <f aca="false">DATA!D1011</f>
        <v>16</v>
      </c>
      <c r="E1011" s="18" t="n">
        <f aca="false">DATA!F1011</f>
        <v>2</v>
      </c>
      <c r="F1011" s="19" t="n">
        <f aca="false">DATA!G1011</f>
        <v>12.05</v>
      </c>
      <c r="G1011" s="19" t="n">
        <f aca="false">DATA!H1011</f>
        <v>6.36</v>
      </c>
      <c r="H1011" s="18" t="n">
        <f aca="false">DATA!E1011</f>
        <v>5</v>
      </c>
      <c r="I1011" s="20" t="n">
        <f aca="false">F1011*E1011</f>
        <v>24.1</v>
      </c>
      <c r="J1011" s="20" t="n">
        <f aca="false">PARAMETER!$B$4*G1011*SQRT(E1011)</f>
        <v>14.7944685947673</v>
      </c>
      <c r="K1011" s="20" t="n">
        <f aca="false">I1011+J1011</f>
        <v>38.8944685947673</v>
      </c>
      <c r="L1011" s="20" t="n">
        <f aca="false">K1011+F1011*H1011</f>
        <v>99.1444685947673</v>
      </c>
      <c r="M1011" s="16" t="str">
        <f aca="false">IF(C1011&lt;=K1011,"REORDER",IF(C1011&gt;L1011,"OVERSTOCK","OK"))</f>
        <v>OVERSTOCK</v>
      </c>
      <c r="N1011" s="16" t="str">
        <f aca="false">IF(C1011&lt;=D1011,"REORDER","OK")</f>
        <v>OK</v>
      </c>
      <c r="O1011" s="18" t="n">
        <f aca="false">IF(D1011&lt;I1011,1,0)</f>
        <v>1</v>
      </c>
      <c r="P1011" s="20" t="n">
        <f aca="false">C1011/F1011</f>
        <v>32.0331950207469</v>
      </c>
      <c r="Q1011" s="19" t="n">
        <f aca="false">DATA!N1011</f>
        <v>183.6</v>
      </c>
      <c r="R1011" s="19" t="n">
        <f aca="false">DATA!O1011</f>
        <v>0.33</v>
      </c>
      <c r="S1011" s="17" t="n">
        <f aca="false">C1011*Q1011</f>
        <v>70869.6</v>
      </c>
      <c r="T1011" s="19" t="n">
        <f aca="false">C1011*R1011</f>
        <v>127.38</v>
      </c>
      <c r="U1011" s="20" t="n">
        <f aca="false">MAX(0,C1011-L1011)</f>
        <v>286.855531405233</v>
      </c>
      <c r="V1011" s="17" t="n">
        <f aca="false">U1011*Q1011</f>
        <v>52666.6755660007</v>
      </c>
      <c r="W1011" s="19" t="n">
        <f aca="false">U1011*R1011</f>
        <v>94.6623253637268</v>
      </c>
      <c r="X1011" s="20" t="n">
        <f aca="false">MAX(0,K1011-C1011)</f>
        <v>0</v>
      </c>
      <c r="Y1011" s="17" t="n">
        <f aca="false">F1011*PARAMETER!$B$5*Q1011</f>
        <v>807518.7</v>
      </c>
      <c r="Z1011" s="21" t="n">
        <f aca="false">SUMIF($Y$2:$Y$3205,"&gt;="&amp;Y1011)/SUM($Y$2:$Y$3205)</f>
        <v>0.808398498977326</v>
      </c>
      <c r="AA1011" s="16" t="str">
        <f aca="false">IF(Z1011&lt;=PARAMETER!$B$7,"A",IF(Z1011&lt;=PARAMETER!$B$8,"B","C"))</f>
        <v>B</v>
      </c>
      <c r="AB1011" s="22" t="n">
        <f aca="false">G1011/F1011</f>
        <v>0.527800829875519</v>
      </c>
      <c r="AC1011" s="16" t="str">
        <f aca="false">IF(AB1011&lt;=PARAMETER!$B$9,"X",IF(AB1011&lt;=PARAMETER!$B$10,"Y","Z"))</f>
        <v>Z</v>
      </c>
      <c r="AD1011" s="16" t="str">
        <f aca="false">AA1011&amp;AC1011</f>
        <v>BZ</v>
      </c>
      <c r="AE1011" s="22" t="n">
        <f aca="false">DATA!I1011</f>
        <v>0.69</v>
      </c>
      <c r="AF1011" s="18" t="n">
        <f aca="false">DATA!L1011</f>
        <v>169</v>
      </c>
      <c r="AG1011" s="16" t="str">
        <f aca="false">DATA!K1011</f>
        <v>D</v>
      </c>
      <c r="AH1011" s="18" t="n">
        <f aca="false">IF(AE1011&gt;=PARAMETER!$B$12,1,0)</f>
        <v>0</v>
      </c>
      <c r="AI1011" s="18" t="n">
        <f aca="false">IF(AF1011&gt;=PARAMETER!$B$13,1,0)</f>
        <v>1</v>
      </c>
      <c r="AJ1011" s="18" t="n">
        <f aca="false">IF(AND(AH1011=1,AI1011=1),1,0)</f>
        <v>0</v>
      </c>
    </row>
    <row r="1012" customFormat="false" ht="15" hidden="false" customHeight="false" outlineLevel="0" collapsed="false">
      <c r="A1012" s="16" t="str">
        <f aca="false">DATA!A1012</f>
        <v>ITM11010</v>
      </c>
      <c r="B1012" s="16" t="str">
        <f aca="false">DATA!B1012</f>
        <v>Electronics</v>
      </c>
      <c r="C1012" s="17" t="n">
        <f aca="false">DATA!C1012</f>
        <v>341</v>
      </c>
      <c r="D1012" s="17" t="n">
        <f aca="false">DATA!D1012</f>
        <v>55</v>
      </c>
      <c r="E1012" s="18" t="n">
        <f aca="false">DATA!F1012</f>
        <v>9</v>
      </c>
      <c r="F1012" s="19" t="n">
        <f aca="false">DATA!G1012</f>
        <v>45.33</v>
      </c>
      <c r="G1012" s="19" t="n">
        <f aca="false">DATA!H1012</f>
        <v>3.53</v>
      </c>
      <c r="H1012" s="18" t="n">
        <f aca="false">DATA!E1012</f>
        <v>10</v>
      </c>
      <c r="I1012" s="20" t="n">
        <f aca="false">F1012*E1012</f>
        <v>407.97</v>
      </c>
      <c r="J1012" s="20" t="n">
        <f aca="false">PARAMETER!$B$4*G1012*SQRT(E1012)</f>
        <v>17.4189999094161</v>
      </c>
      <c r="K1012" s="20" t="n">
        <f aca="false">I1012+J1012</f>
        <v>425.388999909416</v>
      </c>
      <c r="L1012" s="20" t="n">
        <f aca="false">K1012+F1012*H1012</f>
        <v>878.688999909416</v>
      </c>
      <c r="M1012" s="16" t="str">
        <f aca="false">IF(C1012&lt;=K1012,"REORDER",IF(C1012&gt;L1012,"OVERSTOCK","OK"))</f>
        <v>REORDER</v>
      </c>
      <c r="N1012" s="16" t="str">
        <f aca="false">IF(C1012&lt;=D1012,"REORDER","OK")</f>
        <v>OK</v>
      </c>
      <c r="O1012" s="18" t="n">
        <f aca="false">IF(D1012&lt;I1012,1,0)</f>
        <v>1</v>
      </c>
      <c r="P1012" s="20" t="n">
        <f aca="false">C1012/F1012</f>
        <v>7.52261195676153</v>
      </c>
      <c r="Q1012" s="19" t="n">
        <f aca="false">DATA!N1012</f>
        <v>177.1</v>
      </c>
      <c r="R1012" s="19" t="n">
        <f aca="false">DATA!O1012</f>
        <v>1.52</v>
      </c>
      <c r="S1012" s="17" t="n">
        <f aca="false">C1012*Q1012</f>
        <v>60391.1</v>
      </c>
      <c r="T1012" s="19" t="n">
        <f aca="false">C1012*R1012</f>
        <v>518.32</v>
      </c>
      <c r="U1012" s="20" t="n">
        <f aca="false">MAX(0,C1012-L1012)</f>
        <v>0</v>
      </c>
      <c r="V1012" s="17" t="n">
        <f aca="false">U1012*Q1012</f>
        <v>0</v>
      </c>
      <c r="W1012" s="19" t="n">
        <f aca="false">U1012*R1012</f>
        <v>0</v>
      </c>
      <c r="X1012" s="20" t="n">
        <f aca="false">MAX(0,K1012-C1012)</f>
        <v>84.388999909416</v>
      </c>
      <c r="Y1012" s="17" t="n">
        <f aca="false">F1012*PARAMETER!$B$5*Q1012</f>
        <v>2930199.195</v>
      </c>
      <c r="Z1012" s="21" t="n">
        <f aca="false">SUMIF($Y$2:$Y$3205,"&gt;="&amp;Y1012)/SUM($Y$2:$Y$3205)</f>
        <v>0.0875614090848923</v>
      </c>
      <c r="AA1012" s="16" t="str">
        <f aca="false">IF(Z1012&lt;=PARAMETER!$B$7,"A",IF(Z1012&lt;=PARAMETER!$B$8,"B","C"))</f>
        <v>A</v>
      </c>
      <c r="AB1012" s="22" t="n">
        <f aca="false">G1012/F1012</f>
        <v>0.0778733730421354</v>
      </c>
      <c r="AC1012" s="16" t="str">
        <f aca="false">IF(AB1012&lt;=PARAMETER!$B$9,"X",IF(AB1012&lt;=PARAMETER!$B$10,"Y","Z"))</f>
        <v>X</v>
      </c>
      <c r="AD1012" s="16" t="str">
        <f aca="false">AA1012&amp;AC1012</f>
        <v>AX</v>
      </c>
      <c r="AE1012" s="22" t="n">
        <f aca="false">DATA!I1012</f>
        <v>0.52</v>
      </c>
      <c r="AF1012" s="18" t="n">
        <f aca="false">DATA!L1012</f>
        <v>98</v>
      </c>
      <c r="AG1012" s="16" t="str">
        <f aca="false">DATA!K1012</f>
        <v>D</v>
      </c>
      <c r="AH1012" s="18" t="n">
        <f aca="false">IF(AE1012&gt;=PARAMETER!$B$12,1,0)</f>
        <v>0</v>
      </c>
      <c r="AI1012" s="18" t="n">
        <f aca="false">IF(AF1012&gt;=PARAMETER!$B$13,1,0)</f>
        <v>1</v>
      </c>
      <c r="AJ1012" s="18" t="n">
        <f aca="false">IF(AND(AH1012=1,AI1012=1),1,0)</f>
        <v>0</v>
      </c>
    </row>
    <row r="1013" customFormat="false" ht="15" hidden="false" customHeight="false" outlineLevel="0" collapsed="false">
      <c r="A1013" s="16" t="str">
        <f aca="false">DATA!A1013</f>
        <v>ITM11011</v>
      </c>
      <c r="B1013" s="16" t="str">
        <f aca="false">DATA!B1013</f>
        <v>Groceries</v>
      </c>
      <c r="C1013" s="17" t="n">
        <f aca="false">DATA!C1013</f>
        <v>433</v>
      </c>
      <c r="D1013" s="17" t="n">
        <f aca="false">DATA!D1013</f>
        <v>55</v>
      </c>
      <c r="E1013" s="18" t="n">
        <f aca="false">DATA!F1013</f>
        <v>3</v>
      </c>
      <c r="F1013" s="19" t="n">
        <f aca="false">DATA!G1013</f>
        <v>24.28</v>
      </c>
      <c r="G1013" s="19" t="n">
        <f aca="false">DATA!H1013</f>
        <v>6.93</v>
      </c>
      <c r="H1013" s="18" t="n">
        <f aca="false">DATA!E1013</f>
        <v>12</v>
      </c>
      <c r="I1013" s="20" t="n">
        <f aca="false">F1013*E1013</f>
        <v>72.84</v>
      </c>
      <c r="J1013" s="20" t="n">
        <f aca="false">PARAMETER!$B$4*G1013*SQRT(E1013)</f>
        <v>19.7433624665547</v>
      </c>
      <c r="K1013" s="20" t="n">
        <f aca="false">I1013+J1013</f>
        <v>92.5833624665547</v>
      </c>
      <c r="L1013" s="20" t="n">
        <f aca="false">K1013+F1013*H1013</f>
        <v>383.943362466555</v>
      </c>
      <c r="M1013" s="16" t="str">
        <f aca="false">IF(C1013&lt;=K1013,"REORDER",IF(C1013&gt;L1013,"OVERSTOCK","OK"))</f>
        <v>OVERSTOCK</v>
      </c>
      <c r="N1013" s="16" t="str">
        <f aca="false">IF(C1013&lt;=D1013,"REORDER","OK")</f>
        <v>OK</v>
      </c>
      <c r="O1013" s="18" t="n">
        <f aca="false">IF(D1013&lt;I1013,1,0)</f>
        <v>1</v>
      </c>
      <c r="P1013" s="20" t="n">
        <f aca="false">C1013/F1013</f>
        <v>17.833607907743</v>
      </c>
      <c r="Q1013" s="19" t="n">
        <f aca="false">DATA!N1013</f>
        <v>38.62</v>
      </c>
      <c r="R1013" s="19" t="n">
        <f aca="false">DATA!O1013</f>
        <v>0.49</v>
      </c>
      <c r="S1013" s="17" t="n">
        <f aca="false">C1013*Q1013</f>
        <v>16722.46</v>
      </c>
      <c r="T1013" s="19" t="n">
        <f aca="false">C1013*R1013</f>
        <v>212.17</v>
      </c>
      <c r="U1013" s="20" t="n">
        <f aca="false">MAX(0,C1013-L1013)</f>
        <v>49.0566375334453</v>
      </c>
      <c r="V1013" s="17" t="n">
        <f aca="false">U1013*Q1013</f>
        <v>1894.56734154166</v>
      </c>
      <c r="W1013" s="19" t="n">
        <f aca="false">U1013*R1013</f>
        <v>24.0377523913882</v>
      </c>
      <c r="X1013" s="20" t="n">
        <f aca="false">MAX(0,K1013-C1013)</f>
        <v>0</v>
      </c>
      <c r="Y1013" s="17" t="n">
        <f aca="false">F1013*PARAMETER!$B$5*Q1013</f>
        <v>342258.164</v>
      </c>
      <c r="Z1013" s="21" t="n">
        <f aca="false">SUMIF($Y$2:$Y$3205,"&gt;="&amp;Y1013)/SUM($Y$2:$Y$3205)</f>
        <v>0.949767420175371</v>
      </c>
      <c r="AA1013" s="16" t="str">
        <f aca="false">IF(Z1013&lt;=PARAMETER!$B$7,"A",IF(Z1013&lt;=PARAMETER!$B$8,"B","C"))</f>
        <v>B</v>
      </c>
      <c r="AB1013" s="22" t="n">
        <f aca="false">G1013/F1013</f>
        <v>0.285420098846787</v>
      </c>
      <c r="AC1013" s="16" t="str">
        <f aca="false">IF(AB1013&lt;=PARAMETER!$B$9,"X",IF(AB1013&lt;=PARAMETER!$B$10,"Y","Z"))</f>
        <v>Y</v>
      </c>
      <c r="AD1013" s="16" t="str">
        <f aca="false">AA1013&amp;AC1013</f>
        <v>BY</v>
      </c>
      <c r="AE1013" s="22" t="n">
        <f aca="false">DATA!I1013</f>
        <v>0.24</v>
      </c>
      <c r="AF1013" s="18" t="n">
        <f aca="false">DATA!L1013</f>
        <v>65</v>
      </c>
      <c r="AG1013" s="16" t="str">
        <f aca="false">DATA!K1013</f>
        <v>D</v>
      </c>
      <c r="AH1013" s="18" t="n">
        <f aca="false">IF(AE1013&gt;=PARAMETER!$B$12,1,0)</f>
        <v>0</v>
      </c>
      <c r="AI1013" s="18" t="n">
        <f aca="false">IF(AF1013&gt;=PARAMETER!$B$13,1,0)</f>
        <v>0</v>
      </c>
      <c r="AJ1013" s="18" t="n">
        <f aca="false">IF(AND(AH1013=1,AI1013=1),1,0)</f>
        <v>0</v>
      </c>
    </row>
    <row r="1014" customFormat="false" ht="15" hidden="false" customHeight="false" outlineLevel="0" collapsed="false">
      <c r="A1014" s="16" t="str">
        <f aca="false">DATA!A1014</f>
        <v>ITM11012</v>
      </c>
      <c r="B1014" s="16" t="str">
        <f aca="false">DATA!B1014</f>
        <v>Automotive</v>
      </c>
      <c r="C1014" s="17" t="n">
        <f aca="false">DATA!C1014</f>
        <v>328</v>
      </c>
      <c r="D1014" s="17" t="n">
        <f aca="false">DATA!D1014</f>
        <v>25</v>
      </c>
      <c r="E1014" s="18" t="n">
        <f aca="false">DATA!F1014</f>
        <v>2</v>
      </c>
      <c r="F1014" s="19" t="n">
        <f aca="false">DATA!G1014</f>
        <v>11.97</v>
      </c>
      <c r="G1014" s="19" t="n">
        <f aca="false">DATA!H1014</f>
        <v>9.5</v>
      </c>
      <c r="H1014" s="18" t="n">
        <f aca="false">DATA!E1014</f>
        <v>9</v>
      </c>
      <c r="I1014" s="20" t="n">
        <f aca="false">F1014*E1014</f>
        <v>23.94</v>
      </c>
      <c r="J1014" s="20" t="n">
        <f aca="false">PARAMETER!$B$4*G1014*SQRT(E1014)</f>
        <v>22.0986559198568</v>
      </c>
      <c r="K1014" s="20" t="n">
        <f aca="false">I1014+J1014</f>
        <v>46.0386559198568</v>
      </c>
      <c r="L1014" s="20" t="n">
        <f aca="false">K1014+F1014*H1014</f>
        <v>153.768655919857</v>
      </c>
      <c r="M1014" s="16" t="str">
        <f aca="false">IF(C1014&lt;=K1014,"REORDER",IF(C1014&gt;L1014,"OVERSTOCK","OK"))</f>
        <v>OVERSTOCK</v>
      </c>
      <c r="N1014" s="16" t="str">
        <f aca="false">IF(C1014&lt;=D1014,"REORDER","OK")</f>
        <v>OK</v>
      </c>
      <c r="O1014" s="18" t="n">
        <f aca="false">IF(D1014&lt;I1014,1,0)</f>
        <v>0</v>
      </c>
      <c r="P1014" s="20" t="n">
        <f aca="false">C1014/F1014</f>
        <v>27.4018379281537</v>
      </c>
      <c r="Q1014" s="19" t="n">
        <f aca="false">DATA!N1014</f>
        <v>188.31</v>
      </c>
      <c r="R1014" s="19" t="n">
        <f aca="false">DATA!O1014</f>
        <v>0.19</v>
      </c>
      <c r="S1014" s="17" t="n">
        <f aca="false">C1014*Q1014</f>
        <v>61765.68</v>
      </c>
      <c r="T1014" s="19" t="n">
        <f aca="false">C1014*R1014</f>
        <v>62.32</v>
      </c>
      <c r="U1014" s="20" t="n">
        <f aca="false">MAX(0,C1014-L1014)</f>
        <v>174.231344080143</v>
      </c>
      <c r="V1014" s="17" t="n">
        <f aca="false">U1014*Q1014</f>
        <v>32809.5044037318</v>
      </c>
      <c r="W1014" s="19" t="n">
        <f aca="false">U1014*R1014</f>
        <v>33.1039553752272</v>
      </c>
      <c r="X1014" s="20" t="n">
        <f aca="false">MAX(0,K1014-C1014)</f>
        <v>0</v>
      </c>
      <c r="Y1014" s="17" t="n">
        <f aca="false">F1014*PARAMETER!$B$5*Q1014</f>
        <v>822735.8055</v>
      </c>
      <c r="Z1014" s="21" t="n">
        <f aca="false">SUMIF($Y$2:$Y$3205,"&gt;="&amp;Y1014)/SUM($Y$2:$Y$3205)</f>
        <v>0.804241208660997</v>
      </c>
      <c r="AA1014" s="16" t="str">
        <f aca="false">IF(Z1014&lt;=PARAMETER!$B$7,"A",IF(Z1014&lt;=PARAMETER!$B$8,"B","C"))</f>
        <v>B</v>
      </c>
      <c r="AB1014" s="22" t="n">
        <f aca="false">G1014/F1014</f>
        <v>0.793650793650794</v>
      </c>
      <c r="AC1014" s="16" t="str">
        <f aca="false">IF(AB1014&lt;=PARAMETER!$B$9,"X",IF(AB1014&lt;=PARAMETER!$B$10,"Y","Z"))</f>
        <v>Z</v>
      </c>
      <c r="AD1014" s="16" t="str">
        <f aca="false">AA1014&amp;AC1014</f>
        <v>BZ</v>
      </c>
      <c r="AE1014" s="22" t="n">
        <f aca="false">DATA!I1014</f>
        <v>0.56</v>
      </c>
      <c r="AF1014" s="18" t="n">
        <f aca="false">DATA!L1014</f>
        <v>14</v>
      </c>
      <c r="AG1014" s="16" t="str">
        <f aca="false">DATA!K1014</f>
        <v>C</v>
      </c>
      <c r="AH1014" s="18" t="n">
        <f aca="false">IF(AE1014&gt;=PARAMETER!$B$12,1,0)</f>
        <v>0</v>
      </c>
      <c r="AI1014" s="18" t="n">
        <f aca="false">IF(AF1014&gt;=PARAMETER!$B$13,1,0)</f>
        <v>0</v>
      </c>
      <c r="AJ1014" s="18" t="n">
        <f aca="false">IF(AND(AH1014=1,AI1014=1),1,0)</f>
        <v>0</v>
      </c>
    </row>
    <row r="1015" customFormat="false" ht="15" hidden="false" customHeight="false" outlineLevel="0" collapsed="false">
      <c r="A1015" s="16" t="str">
        <f aca="false">DATA!A1015</f>
        <v>ITM11013</v>
      </c>
      <c r="B1015" s="16" t="str">
        <f aca="false">DATA!B1015</f>
        <v>Electronics</v>
      </c>
      <c r="C1015" s="17" t="n">
        <f aca="false">DATA!C1015</f>
        <v>309</v>
      </c>
      <c r="D1015" s="17" t="n">
        <f aca="false">DATA!D1015</f>
        <v>33</v>
      </c>
      <c r="E1015" s="18" t="n">
        <f aca="false">DATA!F1015</f>
        <v>7</v>
      </c>
      <c r="F1015" s="19" t="n">
        <f aca="false">DATA!G1015</f>
        <v>42.8</v>
      </c>
      <c r="G1015" s="19" t="n">
        <f aca="false">DATA!H1015</f>
        <v>6.57</v>
      </c>
      <c r="H1015" s="18" t="n">
        <f aca="false">DATA!E1015</f>
        <v>12</v>
      </c>
      <c r="I1015" s="20" t="n">
        <f aca="false">F1015*E1015</f>
        <v>299.6</v>
      </c>
      <c r="J1015" s="20" t="n">
        <f aca="false">PARAMETER!$B$4*G1015*SQRT(E1015)</f>
        <v>28.5918098149065</v>
      </c>
      <c r="K1015" s="20" t="n">
        <f aca="false">I1015+J1015</f>
        <v>328.191809814906</v>
      </c>
      <c r="L1015" s="20" t="n">
        <f aca="false">K1015+F1015*H1015</f>
        <v>841.791809814906</v>
      </c>
      <c r="M1015" s="16" t="str">
        <f aca="false">IF(C1015&lt;=K1015,"REORDER",IF(C1015&gt;L1015,"OVERSTOCK","OK"))</f>
        <v>REORDER</v>
      </c>
      <c r="N1015" s="16" t="str">
        <f aca="false">IF(C1015&lt;=D1015,"REORDER","OK")</f>
        <v>OK</v>
      </c>
      <c r="O1015" s="18" t="n">
        <f aca="false">IF(D1015&lt;I1015,1,0)</f>
        <v>1</v>
      </c>
      <c r="P1015" s="20" t="n">
        <f aca="false">C1015/F1015</f>
        <v>7.2196261682243</v>
      </c>
      <c r="Q1015" s="19" t="n">
        <f aca="false">DATA!N1015</f>
        <v>115.98</v>
      </c>
      <c r="R1015" s="19" t="n">
        <f aca="false">DATA!O1015</f>
        <v>0.29</v>
      </c>
      <c r="S1015" s="17" t="n">
        <f aca="false">C1015*Q1015</f>
        <v>35837.82</v>
      </c>
      <c r="T1015" s="19" t="n">
        <f aca="false">C1015*R1015</f>
        <v>89.61</v>
      </c>
      <c r="U1015" s="20" t="n">
        <f aca="false">MAX(0,C1015-L1015)</f>
        <v>0</v>
      </c>
      <c r="V1015" s="17" t="n">
        <f aca="false">U1015*Q1015</f>
        <v>0</v>
      </c>
      <c r="W1015" s="19" t="n">
        <f aca="false">U1015*R1015</f>
        <v>0</v>
      </c>
      <c r="X1015" s="20" t="n">
        <f aca="false">MAX(0,K1015-C1015)</f>
        <v>19.1918098149064</v>
      </c>
      <c r="Y1015" s="17" t="n">
        <f aca="false">F1015*PARAMETER!$B$5*Q1015</f>
        <v>1811839.56</v>
      </c>
      <c r="Z1015" s="21" t="n">
        <f aca="false">SUMIF($Y$2:$Y$3205,"&gt;="&amp;Y1015)/SUM($Y$2:$Y$3205)</f>
        <v>0.410596458704566</v>
      </c>
      <c r="AA1015" s="16" t="str">
        <f aca="false">IF(Z1015&lt;=PARAMETER!$B$7,"A",IF(Z1015&lt;=PARAMETER!$B$8,"B","C"))</f>
        <v>A</v>
      </c>
      <c r="AB1015" s="22" t="n">
        <f aca="false">G1015/F1015</f>
        <v>0.153504672897196</v>
      </c>
      <c r="AC1015" s="16" t="str">
        <f aca="false">IF(AB1015&lt;=PARAMETER!$B$9,"X",IF(AB1015&lt;=PARAMETER!$B$10,"Y","Z"))</f>
        <v>X</v>
      </c>
      <c r="AD1015" s="16" t="str">
        <f aca="false">AA1015&amp;AC1015</f>
        <v>AX</v>
      </c>
      <c r="AE1015" s="22" t="n">
        <f aca="false">DATA!I1015</f>
        <v>0.24</v>
      </c>
      <c r="AF1015" s="18" t="n">
        <f aca="false">DATA!L1015</f>
        <v>110</v>
      </c>
      <c r="AG1015" s="16" t="str">
        <f aca="false">DATA!K1015</f>
        <v>A</v>
      </c>
      <c r="AH1015" s="18" t="n">
        <f aca="false">IF(AE1015&gt;=PARAMETER!$B$12,1,0)</f>
        <v>0</v>
      </c>
      <c r="AI1015" s="18" t="n">
        <f aca="false">IF(AF1015&gt;=PARAMETER!$B$13,1,0)</f>
        <v>1</v>
      </c>
      <c r="AJ1015" s="18" t="n">
        <f aca="false">IF(AND(AH1015=1,AI1015=1),1,0)</f>
        <v>0</v>
      </c>
    </row>
    <row r="1016" customFormat="false" ht="15" hidden="false" customHeight="false" outlineLevel="0" collapsed="false">
      <c r="A1016" s="16" t="str">
        <f aca="false">DATA!A1016</f>
        <v>ITM11014</v>
      </c>
      <c r="B1016" s="16" t="str">
        <f aca="false">DATA!B1016</f>
        <v>Groceries</v>
      </c>
      <c r="C1016" s="17" t="n">
        <f aca="false">DATA!C1016</f>
        <v>425</v>
      </c>
      <c r="D1016" s="17" t="n">
        <f aca="false">DATA!D1016</f>
        <v>70</v>
      </c>
      <c r="E1016" s="18" t="n">
        <f aca="false">DATA!F1016</f>
        <v>9</v>
      </c>
      <c r="F1016" s="19" t="n">
        <f aca="false">DATA!G1016</f>
        <v>13.45</v>
      </c>
      <c r="G1016" s="19" t="n">
        <f aca="false">DATA!H1016</f>
        <v>7.64</v>
      </c>
      <c r="H1016" s="18" t="n">
        <f aca="false">DATA!E1016</f>
        <v>8</v>
      </c>
      <c r="I1016" s="20" t="n">
        <f aca="false">F1016*E1016</f>
        <v>121.05</v>
      </c>
      <c r="J1016" s="20" t="n">
        <f aca="false">PARAMETER!$B$4*G1016*SQRT(E1016)</f>
        <v>37.7000451297277</v>
      </c>
      <c r="K1016" s="20" t="n">
        <f aca="false">I1016+J1016</f>
        <v>158.750045129728</v>
      </c>
      <c r="L1016" s="20" t="n">
        <f aca="false">K1016+F1016*H1016</f>
        <v>266.350045129728</v>
      </c>
      <c r="M1016" s="16" t="str">
        <f aca="false">IF(C1016&lt;=K1016,"REORDER",IF(C1016&gt;L1016,"OVERSTOCK","OK"))</f>
        <v>OVERSTOCK</v>
      </c>
      <c r="N1016" s="16" t="str">
        <f aca="false">IF(C1016&lt;=D1016,"REORDER","OK")</f>
        <v>OK</v>
      </c>
      <c r="O1016" s="18" t="n">
        <f aca="false">IF(D1016&lt;I1016,1,0)</f>
        <v>1</v>
      </c>
      <c r="P1016" s="20" t="n">
        <f aca="false">C1016/F1016</f>
        <v>31.5985130111524</v>
      </c>
      <c r="Q1016" s="19" t="n">
        <f aca="false">DATA!N1016</f>
        <v>143.31</v>
      </c>
      <c r="R1016" s="19" t="n">
        <f aca="false">DATA!O1016</f>
        <v>1.7</v>
      </c>
      <c r="S1016" s="17" t="n">
        <f aca="false">C1016*Q1016</f>
        <v>60906.75</v>
      </c>
      <c r="T1016" s="19" t="n">
        <f aca="false">C1016*R1016</f>
        <v>722.5</v>
      </c>
      <c r="U1016" s="20" t="n">
        <f aca="false">MAX(0,C1016-L1016)</f>
        <v>158.649954870272</v>
      </c>
      <c r="V1016" s="17" t="n">
        <f aca="false">U1016*Q1016</f>
        <v>22736.1250324587</v>
      </c>
      <c r="W1016" s="19" t="n">
        <f aca="false">U1016*R1016</f>
        <v>269.704923279463</v>
      </c>
      <c r="X1016" s="20" t="n">
        <f aca="false">MAX(0,K1016-C1016)</f>
        <v>0</v>
      </c>
      <c r="Y1016" s="17" t="n">
        <f aca="false">F1016*PARAMETER!$B$5*Q1016</f>
        <v>703544.6175</v>
      </c>
      <c r="Z1016" s="21" t="n">
        <f aca="false">SUMIF($Y$2:$Y$3205,"&gt;="&amp;Y1016)/SUM($Y$2:$Y$3205)</f>
        <v>0.843215327148407</v>
      </c>
      <c r="AA1016" s="16" t="str">
        <f aca="false">IF(Z1016&lt;=PARAMETER!$B$7,"A",IF(Z1016&lt;=PARAMETER!$B$8,"B","C"))</f>
        <v>B</v>
      </c>
      <c r="AB1016" s="22" t="n">
        <f aca="false">G1016/F1016</f>
        <v>0.568029739776952</v>
      </c>
      <c r="AC1016" s="16" t="str">
        <f aca="false">IF(AB1016&lt;=PARAMETER!$B$9,"X",IF(AB1016&lt;=PARAMETER!$B$10,"Y","Z"))</f>
        <v>Z</v>
      </c>
      <c r="AD1016" s="16" t="str">
        <f aca="false">AA1016&amp;AC1016</f>
        <v>BZ</v>
      </c>
      <c r="AE1016" s="22" t="n">
        <f aca="false">DATA!I1016</f>
        <v>0.46</v>
      </c>
      <c r="AF1016" s="18" t="n">
        <f aca="false">DATA!L1016</f>
        <v>96</v>
      </c>
      <c r="AG1016" s="16" t="str">
        <f aca="false">DATA!K1016</f>
        <v>D</v>
      </c>
      <c r="AH1016" s="18" t="n">
        <f aca="false">IF(AE1016&gt;=PARAMETER!$B$12,1,0)</f>
        <v>0</v>
      </c>
      <c r="AI1016" s="18" t="n">
        <f aca="false">IF(AF1016&gt;=PARAMETER!$B$13,1,0)</f>
        <v>1</v>
      </c>
      <c r="AJ1016" s="18" t="n">
        <f aca="false">IF(AND(AH1016=1,AI1016=1),1,0)</f>
        <v>0</v>
      </c>
    </row>
    <row r="1017" customFormat="false" ht="15" hidden="false" customHeight="false" outlineLevel="0" collapsed="false">
      <c r="A1017" s="16" t="str">
        <f aca="false">DATA!A1017</f>
        <v>ITM11015</v>
      </c>
      <c r="B1017" s="16" t="str">
        <f aca="false">DATA!B1017</f>
        <v>Electronics</v>
      </c>
      <c r="C1017" s="17" t="n">
        <f aca="false">DATA!C1017</f>
        <v>342</v>
      </c>
      <c r="D1017" s="17" t="n">
        <f aca="false">DATA!D1017</f>
        <v>63</v>
      </c>
      <c r="E1017" s="18" t="n">
        <f aca="false">DATA!F1017</f>
        <v>4</v>
      </c>
      <c r="F1017" s="19" t="n">
        <f aca="false">DATA!G1017</f>
        <v>16.02</v>
      </c>
      <c r="G1017" s="19" t="n">
        <f aca="false">DATA!H1017</f>
        <v>7.64</v>
      </c>
      <c r="H1017" s="18" t="n">
        <f aca="false">DATA!E1017</f>
        <v>3</v>
      </c>
      <c r="I1017" s="20" t="n">
        <f aca="false">F1017*E1017</f>
        <v>64.08</v>
      </c>
      <c r="J1017" s="20" t="n">
        <f aca="false">PARAMETER!$B$4*G1017*SQRT(E1017)</f>
        <v>25.1333634198185</v>
      </c>
      <c r="K1017" s="20" t="n">
        <f aca="false">I1017+J1017</f>
        <v>89.2133634198185</v>
      </c>
      <c r="L1017" s="20" t="n">
        <f aca="false">K1017+F1017*H1017</f>
        <v>137.273363419818</v>
      </c>
      <c r="M1017" s="16" t="str">
        <f aca="false">IF(C1017&lt;=K1017,"REORDER",IF(C1017&gt;L1017,"OVERSTOCK","OK"))</f>
        <v>OVERSTOCK</v>
      </c>
      <c r="N1017" s="16" t="str">
        <f aca="false">IF(C1017&lt;=D1017,"REORDER","OK")</f>
        <v>OK</v>
      </c>
      <c r="O1017" s="18" t="n">
        <f aca="false">IF(D1017&lt;I1017,1,0)</f>
        <v>1</v>
      </c>
      <c r="P1017" s="20" t="n">
        <f aca="false">C1017/F1017</f>
        <v>21.3483146067416</v>
      </c>
      <c r="Q1017" s="19" t="n">
        <f aca="false">DATA!N1017</f>
        <v>169.66</v>
      </c>
      <c r="R1017" s="19" t="n">
        <f aca="false">DATA!O1017</f>
        <v>0.8</v>
      </c>
      <c r="S1017" s="17" t="n">
        <f aca="false">C1017*Q1017</f>
        <v>58023.72</v>
      </c>
      <c r="T1017" s="19" t="n">
        <f aca="false">C1017*R1017</f>
        <v>273.6</v>
      </c>
      <c r="U1017" s="20" t="n">
        <f aca="false">MAX(0,C1017-L1017)</f>
        <v>204.726636580182</v>
      </c>
      <c r="V1017" s="17" t="n">
        <f aca="false">U1017*Q1017</f>
        <v>34733.9211621936</v>
      </c>
      <c r="W1017" s="19" t="n">
        <f aca="false">U1017*R1017</f>
        <v>163.781309264145</v>
      </c>
      <c r="X1017" s="20" t="n">
        <f aca="false">MAX(0,K1017-C1017)</f>
        <v>0</v>
      </c>
      <c r="Y1017" s="17" t="n">
        <f aca="false">F1017*PARAMETER!$B$5*Q1017</f>
        <v>992052.918</v>
      </c>
      <c r="Z1017" s="21" t="n">
        <f aca="false">SUMIF($Y$2:$Y$3205,"&gt;="&amp;Y1017)/SUM($Y$2:$Y$3205)</f>
        <v>0.738341996504486</v>
      </c>
      <c r="AA1017" s="16" t="str">
        <f aca="false">IF(Z1017&lt;=PARAMETER!$B$7,"A",IF(Z1017&lt;=PARAMETER!$B$8,"B","C"))</f>
        <v>A</v>
      </c>
      <c r="AB1017" s="22" t="n">
        <f aca="false">G1017/F1017</f>
        <v>0.476903870162297</v>
      </c>
      <c r="AC1017" s="16" t="str">
        <f aca="false">IF(AB1017&lt;=PARAMETER!$B$9,"X",IF(AB1017&lt;=PARAMETER!$B$10,"Y","Z"))</f>
        <v>Y</v>
      </c>
      <c r="AD1017" s="16" t="str">
        <f aca="false">AA1017&amp;AC1017</f>
        <v>AY</v>
      </c>
      <c r="AE1017" s="22" t="n">
        <f aca="false">DATA!I1017</f>
        <v>0.95</v>
      </c>
      <c r="AF1017" s="18" t="n">
        <f aca="false">DATA!L1017</f>
        <v>171</v>
      </c>
      <c r="AG1017" s="16" t="str">
        <f aca="false">DATA!K1017</f>
        <v>A</v>
      </c>
      <c r="AH1017" s="18" t="n">
        <f aca="false">IF(AE1017&gt;=PARAMETER!$B$12,1,0)</f>
        <v>1</v>
      </c>
      <c r="AI1017" s="18" t="n">
        <f aca="false">IF(AF1017&gt;=PARAMETER!$B$13,1,0)</f>
        <v>1</v>
      </c>
      <c r="AJ1017" s="18" t="n">
        <f aca="false">IF(AND(AH1017=1,AI1017=1),1,0)</f>
        <v>1</v>
      </c>
    </row>
    <row r="1018" customFormat="false" ht="15" hidden="false" customHeight="false" outlineLevel="0" collapsed="false">
      <c r="A1018" s="16" t="str">
        <f aca="false">DATA!A1018</f>
        <v>ITM11016</v>
      </c>
      <c r="B1018" s="16" t="str">
        <f aca="false">DATA!B1018</f>
        <v>Automotive</v>
      </c>
      <c r="C1018" s="17" t="n">
        <f aca="false">DATA!C1018</f>
        <v>153</v>
      </c>
      <c r="D1018" s="17" t="n">
        <f aca="false">DATA!D1018</f>
        <v>71</v>
      </c>
      <c r="E1018" s="18" t="n">
        <f aca="false">DATA!F1018</f>
        <v>6</v>
      </c>
      <c r="F1018" s="19" t="n">
        <f aca="false">DATA!G1018</f>
        <v>41.88</v>
      </c>
      <c r="G1018" s="19" t="n">
        <f aca="false">DATA!H1018</f>
        <v>3.64</v>
      </c>
      <c r="H1018" s="18" t="n">
        <f aca="false">DATA!E1018</f>
        <v>11</v>
      </c>
      <c r="I1018" s="20" t="n">
        <f aca="false">F1018*E1018</f>
        <v>251.28</v>
      </c>
      <c r="J1018" s="20" t="n">
        <f aca="false">PARAMETER!$B$4*G1018*SQRT(E1018)</f>
        <v>14.6657495988543</v>
      </c>
      <c r="K1018" s="20" t="n">
        <f aca="false">I1018+J1018</f>
        <v>265.945749598854</v>
      </c>
      <c r="L1018" s="20" t="n">
        <f aca="false">K1018+F1018*H1018</f>
        <v>726.625749598854</v>
      </c>
      <c r="M1018" s="16" t="str">
        <f aca="false">IF(C1018&lt;=K1018,"REORDER",IF(C1018&gt;L1018,"OVERSTOCK","OK"))</f>
        <v>REORDER</v>
      </c>
      <c r="N1018" s="16" t="str">
        <f aca="false">IF(C1018&lt;=D1018,"REORDER","OK")</f>
        <v>OK</v>
      </c>
      <c r="O1018" s="18" t="n">
        <f aca="false">IF(D1018&lt;I1018,1,0)</f>
        <v>1</v>
      </c>
      <c r="P1018" s="20" t="n">
        <f aca="false">C1018/F1018</f>
        <v>3.65329512893983</v>
      </c>
      <c r="Q1018" s="19" t="n">
        <f aca="false">DATA!N1018</f>
        <v>25.88</v>
      </c>
      <c r="R1018" s="19" t="n">
        <f aca="false">DATA!O1018</f>
        <v>0.67</v>
      </c>
      <c r="S1018" s="17" t="n">
        <f aca="false">C1018*Q1018</f>
        <v>3959.64</v>
      </c>
      <c r="T1018" s="19" t="n">
        <f aca="false">C1018*R1018</f>
        <v>102.51</v>
      </c>
      <c r="U1018" s="20" t="n">
        <f aca="false">MAX(0,C1018-L1018)</f>
        <v>0</v>
      </c>
      <c r="V1018" s="17" t="n">
        <f aca="false">U1018*Q1018</f>
        <v>0</v>
      </c>
      <c r="W1018" s="19" t="n">
        <f aca="false">U1018*R1018</f>
        <v>0</v>
      </c>
      <c r="X1018" s="20" t="n">
        <f aca="false">MAX(0,K1018-C1018)</f>
        <v>112.945749598854</v>
      </c>
      <c r="Y1018" s="17" t="n">
        <f aca="false">F1018*PARAMETER!$B$5*Q1018</f>
        <v>395606.856</v>
      </c>
      <c r="Z1018" s="21" t="n">
        <f aca="false">SUMIF($Y$2:$Y$3205,"&gt;="&amp;Y1018)/SUM($Y$2:$Y$3205)</f>
        <v>0.936184891169167</v>
      </c>
      <c r="AA1018" s="16" t="str">
        <f aca="false">IF(Z1018&lt;=PARAMETER!$B$7,"A",IF(Z1018&lt;=PARAMETER!$B$8,"B","C"))</f>
        <v>B</v>
      </c>
      <c r="AB1018" s="22" t="n">
        <f aca="false">G1018/F1018</f>
        <v>0.0869149952244508</v>
      </c>
      <c r="AC1018" s="16" t="str">
        <f aca="false">IF(AB1018&lt;=PARAMETER!$B$9,"X",IF(AB1018&lt;=PARAMETER!$B$10,"Y","Z"))</f>
        <v>X</v>
      </c>
      <c r="AD1018" s="16" t="str">
        <f aca="false">AA1018&amp;AC1018</f>
        <v>BX</v>
      </c>
      <c r="AE1018" s="22" t="n">
        <f aca="false">DATA!I1018</f>
        <v>0.41</v>
      </c>
      <c r="AF1018" s="18" t="n">
        <f aca="false">DATA!L1018</f>
        <v>70</v>
      </c>
      <c r="AG1018" s="16" t="str">
        <f aca="false">DATA!K1018</f>
        <v>A</v>
      </c>
      <c r="AH1018" s="18" t="n">
        <f aca="false">IF(AE1018&gt;=PARAMETER!$B$12,1,0)</f>
        <v>0</v>
      </c>
      <c r="AI1018" s="18" t="n">
        <f aca="false">IF(AF1018&gt;=PARAMETER!$B$13,1,0)</f>
        <v>0</v>
      </c>
      <c r="AJ1018" s="18" t="n">
        <f aca="false">IF(AND(AH1018=1,AI1018=1),1,0)</f>
        <v>0</v>
      </c>
    </row>
    <row r="1019" customFormat="false" ht="15" hidden="false" customHeight="false" outlineLevel="0" collapsed="false">
      <c r="A1019" s="16" t="str">
        <f aca="false">DATA!A1019</f>
        <v>ITM11017</v>
      </c>
      <c r="B1019" s="16" t="str">
        <f aca="false">DATA!B1019</f>
        <v>Automotive</v>
      </c>
      <c r="C1019" s="17" t="n">
        <f aca="false">DATA!C1019</f>
        <v>226</v>
      </c>
      <c r="D1019" s="17" t="n">
        <f aca="false">DATA!D1019</f>
        <v>10</v>
      </c>
      <c r="E1019" s="18" t="n">
        <f aca="false">DATA!F1019</f>
        <v>6</v>
      </c>
      <c r="F1019" s="19" t="n">
        <f aca="false">DATA!G1019</f>
        <v>16.13</v>
      </c>
      <c r="G1019" s="19" t="n">
        <f aca="false">DATA!H1019</f>
        <v>0.64</v>
      </c>
      <c r="H1019" s="18" t="n">
        <f aca="false">DATA!E1019</f>
        <v>5</v>
      </c>
      <c r="I1019" s="20" t="n">
        <f aca="false">F1019*E1019</f>
        <v>96.78</v>
      </c>
      <c r="J1019" s="20" t="n">
        <f aca="false">PARAMETER!$B$4*G1019*SQRT(E1019)</f>
        <v>2.5785933360623</v>
      </c>
      <c r="K1019" s="20" t="n">
        <f aca="false">I1019+J1019</f>
        <v>99.3585933360623</v>
      </c>
      <c r="L1019" s="20" t="n">
        <f aca="false">K1019+F1019*H1019</f>
        <v>180.008593336062</v>
      </c>
      <c r="M1019" s="16" t="str">
        <f aca="false">IF(C1019&lt;=K1019,"REORDER",IF(C1019&gt;L1019,"OVERSTOCK","OK"))</f>
        <v>OVERSTOCK</v>
      </c>
      <c r="N1019" s="16" t="str">
        <f aca="false">IF(C1019&lt;=D1019,"REORDER","OK")</f>
        <v>OK</v>
      </c>
      <c r="O1019" s="18" t="n">
        <f aca="false">IF(D1019&lt;I1019,1,0)</f>
        <v>1</v>
      </c>
      <c r="P1019" s="20" t="n">
        <f aca="false">C1019/F1019</f>
        <v>14.0111593304402</v>
      </c>
      <c r="Q1019" s="19" t="n">
        <f aca="false">DATA!N1019</f>
        <v>42.16</v>
      </c>
      <c r="R1019" s="19" t="n">
        <f aca="false">DATA!O1019</f>
        <v>1.03</v>
      </c>
      <c r="S1019" s="17" t="n">
        <f aca="false">C1019*Q1019</f>
        <v>9528.16</v>
      </c>
      <c r="T1019" s="19" t="n">
        <f aca="false">C1019*R1019</f>
        <v>232.78</v>
      </c>
      <c r="U1019" s="20" t="n">
        <f aca="false">MAX(0,C1019-L1019)</f>
        <v>45.9914066639377</v>
      </c>
      <c r="V1019" s="17" t="n">
        <f aca="false">U1019*Q1019</f>
        <v>1938.99770495161</v>
      </c>
      <c r="W1019" s="19" t="n">
        <f aca="false">U1019*R1019</f>
        <v>47.3711488638558</v>
      </c>
      <c r="X1019" s="20" t="n">
        <f aca="false">MAX(0,K1019-C1019)</f>
        <v>0</v>
      </c>
      <c r="Y1019" s="17" t="n">
        <f aca="false">F1019*PARAMETER!$B$5*Q1019</f>
        <v>248214.892</v>
      </c>
      <c r="Z1019" s="21" t="n">
        <f aca="false">SUMIF($Y$2:$Y$3205,"&gt;="&amp;Y1019)/SUM($Y$2:$Y$3205)</f>
        <v>0.972677783731931</v>
      </c>
      <c r="AA1019" s="16" t="str">
        <f aca="false">IF(Z1019&lt;=PARAMETER!$B$7,"A",IF(Z1019&lt;=PARAMETER!$B$8,"B","C"))</f>
        <v>C</v>
      </c>
      <c r="AB1019" s="22" t="n">
        <f aca="false">G1019/F1019</f>
        <v>0.0396776193428394</v>
      </c>
      <c r="AC1019" s="16" t="str">
        <f aca="false">IF(AB1019&lt;=PARAMETER!$B$9,"X",IF(AB1019&lt;=PARAMETER!$B$10,"Y","Z"))</f>
        <v>X</v>
      </c>
      <c r="AD1019" s="16" t="str">
        <f aca="false">AA1019&amp;AC1019</f>
        <v>CX</v>
      </c>
      <c r="AE1019" s="22" t="n">
        <f aca="false">DATA!I1019</f>
        <v>0.24</v>
      </c>
      <c r="AF1019" s="18" t="n">
        <f aca="false">DATA!L1019</f>
        <v>78</v>
      </c>
      <c r="AG1019" s="16" t="str">
        <f aca="false">DATA!K1019</f>
        <v>B</v>
      </c>
      <c r="AH1019" s="18" t="n">
        <f aca="false">IF(AE1019&gt;=PARAMETER!$B$12,1,0)</f>
        <v>0</v>
      </c>
      <c r="AI1019" s="18" t="n">
        <f aca="false">IF(AF1019&gt;=PARAMETER!$B$13,1,0)</f>
        <v>0</v>
      </c>
      <c r="AJ1019" s="18" t="n">
        <f aca="false">IF(AND(AH1019=1,AI1019=1),1,0)</f>
        <v>0</v>
      </c>
    </row>
    <row r="1020" customFormat="false" ht="15" hidden="false" customHeight="false" outlineLevel="0" collapsed="false">
      <c r="A1020" s="16" t="str">
        <f aca="false">DATA!A1020</f>
        <v>ITM11018</v>
      </c>
      <c r="B1020" s="16" t="str">
        <f aca="false">DATA!B1020</f>
        <v>Apparel</v>
      </c>
      <c r="C1020" s="17" t="n">
        <f aca="false">DATA!C1020</f>
        <v>302</v>
      </c>
      <c r="D1020" s="17" t="n">
        <f aca="false">DATA!D1020</f>
        <v>58</v>
      </c>
      <c r="E1020" s="18" t="n">
        <f aca="false">DATA!F1020</f>
        <v>2</v>
      </c>
      <c r="F1020" s="19" t="n">
        <f aca="false">DATA!G1020</f>
        <v>21.1</v>
      </c>
      <c r="G1020" s="19" t="n">
        <f aca="false">DATA!H1020</f>
        <v>1.02</v>
      </c>
      <c r="H1020" s="18" t="n">
        <f aca="false">DATA!E1020</f>
        <v>7</v>
      </c>
      <c r="I1020" s="20" t="n">
        <f aca="false">F1020*E1020</f>
        <v>42.2</v>
      </c>
      <c r="J1020" s="20" t="n">
        <f aca="false">PARAMETER!$B$4*G1020*SQRT(E1020)</f>
        <v>2.37269779350041</v>
      </c>
      <c r="K1020" s="20" t="n">
        <f aca="false">I1020+J1020</f>
        <v>44.5726977935004</v>
      </c>
      <c r="L1020" s="20" t="n">
        <f aca="false">K1020+F1020*H1020</f>
        <v>192.2726977935</v>
      </c>
      <c r="M1020" s="16" t="str">
        <f aca="false">IF(C1020&lt;=K1020,"REORDER",IF(C1020&gt;L1020,"OVERSTOCK","OK"))</f>
        <v>OVERSTOCK</v>
      </c>
      <c r="N1020" s="16" t="str">
        <f aca="false">IF(C1020&lt;=D1020,"REORDER","OK")</f>
        <v>OK</v>
      </c>
      <c r="O1020" s="18" t="n">
        <f aca="false">IF(D1020&lt;I1020,1,0)</f>
        <v>0</v>
      </c>
      <c r="P1020" s="20" t="n">
        <f aca="false">C1020/F1020</f>
        <v>14.3127962085308</v>
      </c>
      <c r="Q1020" s="19" t="n">
        <f aca="false">DATA!N1020</f>
        <v>65.17</v>
      </c>
      <c r="R1020" s="19" t="n">
        <f aca="false">DATA!O1020</f>
        <v>1.3</v>
      </c>
      <c r="S1020" s="17" t="n">
        <f aca="false">C1020*Q1020</f>
        <v>19681.34</v>
      </c>
      <c r="T1020" s="19" t="n">
        <f aca="false">C1020*R1020</f>
        <v>392.6</v>
      </c>
      <c r="U1020" s="20" t="n">
        <f aca="false">MAX(0,C1020-L1020)</f>
        <v>109.7273022065</v>
      </c>
      <c r="V1020" s="17" t="n">
        <f aca="false">U1020*Q1020</f>
        <v>7150.92828479758</v>
      </c>
      <c r="W1020" s="19" t="n">
        <f aca="false">U1020*R1020</f>
        <v>142.645492868449</v>
      </c>
      <c r="X1020" s="20" t="n">
        <f aca="false">MAX(0,K1020-C1020)</f>
        <v>0</v>
      </c>
      <c r="Y1020" s="17" t="n">
        <f aca="false">F1020*PARAMETER!$B$5*Q1020</f>
        <v>501906.755</v>
      </c>
      <c r="Z1020" s="21" t="n">
        <f aca="false">SUMIF($Y$2:$Y$3205,"&gt;="&amp;Y1020)/SUM($Y$2:$Y$3205)</f>
        <v>0.905632374809965</v>
      </c>
      <c r="AA1020" s="16" t="str">
        <f aca="false">IF(Z1020&lt;=PARAMETER!$B$7,"A",IF(Z1020&lt;=PARAMETER!$B$8,"B","C"))</f>
        <v>B</v>
      </c>
      <c r="AB1020" s="22" t="n">
        <f aca="false">G1020/F1020</f>
        <v>0.0483412322274882</v>
      </c>
      <c r="AC1020" s="16" t="str">
        <f aca="false">IF(AB1020&lt;=PARAMETER!$B$9,"X",IF(AB1020&lt;=PARAMETER!$B$10,"Y","Z"))</f>
        <v>X</v>
      </c>
      <c r="AD1020" s="16" t="str">
        <f aca="false">AA1020&amp;AC1020</f>
        <v>BX</v>
      </c>
      <c r="AE1020" s="22" t="n">
        <f aca="false">DATA!I1020</f>
        <v>0.62</v>
      </c>
      <c r="AF1020" s="18" t="n">
        <f aca="false">DATA!L1020</f>
        <v>72</v>
      </c>
      <c r="AG1020" s="16" t="str">
        <f aca="false">DATA!K1020</f>
        <v>B</v>
      </c>
      <c r="AH1020" s="18" t="n">
        <f aca="false">IF(AE1020&gt;=PARAMETER!$B$12,1,0)</f>
        <v>0</v>
      </c>
      <c r="AI1020" s="18" t="n">
        <f aca="false">IF(AF1020&gt;=PARAMETER!$B$13,1,0)</f>
        <v>0</v>
      </c>
      <c r="AJ1020" s="18" t="n">
        <f aca="false">IF(AND(AH1020=1,AI1020=1),1,0)</f>
        <v>0</v>
      </c>
    </row>
    <row r="1021" customFormat="false" ht="15" hidden="false" customHeight="false" outlineLevel="0" collapsed="false">
      <c r="A1021" s="16" t="str">
        <f aca="false">DATA!A1021</f>
        <v>ITM11019</v>
      </c>
      <c r="B1021" s="16" t="str">
        <f aca="false">DATA!B1021</f>
        <v>Pharma</v>
      </c>
      <c r="C1021" s="17" t="n">
        <f aca="false">DATA!C1021</f>
        <v>285</v>
      </c>
      <c r="D1021" s="17" t="n">
        <f aca="false">DATA!D1021</f>
        <v>34</v>
      </c>
      <c r="E1021" s="18" t="n">
        <f aca="false">DATA!F1021</f>
        <v>6</v>
      </c>
      <c r="F1021" s="19" t="n">
        <f aca="false">DATA!G1021</f>
        <v>18.04</v>
      </c>
      <c r="G1021" s="19" t="n">
        <f aca="false">DATA!H1021</f>
        <v>3.18</v>
      </c>
      <c r="H1021" s="18" t="n">
        <f aca="false">DATA!E1021</f>
        <v>9</v>
      </c>
      <c r="I1021" s="20" t="n">
        <f aca="false">F1021*E1021</f>
        <v>108.24</v>
      </c>
      <c r="J1021" s="20" t="n">
        <f aca="false">PARAMETER!$B$4*G1021*SQRT(E1021)</f>
        <v>12.8123856385595</v>
      </c>
      <c r="K1021" s="20" t="n">
        <f aca="false">I1021+J1021</f>
        <v>121.05238563856</v>
      </c>
      <c r="L1021" s="20" t="n">
        <f aca="false">K1021+F1021*H1021</f>
        <v>283.41238563856</v>
      </c>
      <c r="M1021" s="16" t="str">
        <f aca="false">IF(C1021&lt;=K1021,"REORDER",IF(C1021&gt;L1021,"OVERSTOCK","OK"))</f>
        <v>OVERSTOCK</v>
      </c>
      <c r="N1021" s="16" t="str">
        <f aca="false">IF(C1021&lt;=D1021,"REORDER","OK")</f>
        <v>OK</v>
      </c>
      <c r="O1021" s="18" t="n">
        <f aca="false">IF(D1021&lt;I1021,1,0)</f>
        <v>1</v>
      </c>
      <c r="P1021" s="20" t="n">
        <f aca="false">C1021/F1021</f>
        <v>15.7982261640798</v>
      </c>
      <c r="Q1021" s="19" t="n">
        <f aca="false">DATA!N1021</f>
        <v>100.67</v>
      </c>
      <c r="R1021" s="19" t="n">
        <f aca="false">DATA!O1021</f>
        <v>0.17</v>
      </c>
      <c r="S1021" s="17" t="n">
        <f aca="false">C1021*Q1021</f>
        <v>28690.95</v>
      </c>
      <c r="T1021" s="19" t="n">
        <f aca="false">C1021*R1021</f>
        <v>48.45</v>
      </c>
      <c r="U1021" s="20" t="n">
        <f aca="false">MAX(0,C1021-L1021)</f>
        <v>1.5876143614405</v>
      </c>
      <c r="V1021" s="17" t="n">
        <f aca="false">U1021*Q1021</f>
        <v>159.825137766215</v>
      </c>
      <c r="W1021" s="19" t="n">
        <f aca="false">U1021*R1021</f>
        <v>0.269894441444885</v>
      </c>
      <c r="X1021" s="20" t="n">
        <f aca="false">MAX(0,K1021-C1021)</f>
        <v>0</v>
      </c>
      <c r="Y1021" s="17" t="n">
        <f aca="false">F1021*PARAMETER!$B$5*Q1021</f>
        <v>662871.682</v>
      </c>
      <c r="Z1021" s="21" t="n">
        <f aca="false">SUMIF($Y$2:$Y$3205,"&gt;="&amp;Y1021)/SUM($Y$2:$Y$3205)</f>
        <v>0.856919525817645</v>
      </c>
      <c r="AA1021" s="16" t="str">
        <f aca="false">IF(Z1021&lt;=PARAMETER!$B$7,"A",IF(Z1021&lt;=PARAMETER!$B$8,"B","C"))</f>
        <v>B</v>
      </c>
      <c r="AB1021" s="22" t="n">
        <f aca="false">G1021/F1021</f>
        <v>0.176274944567628</v>
      </c>
      <c r="AC1021" s="16" t="str">
        <f aca="false">IF(AB1021&lt;=PARAMETER!$B$9,"X",IF(AB1021&lt;=PARAMETER!$B$10,"Y","Z"))</f>
        <v>X</v>
      </c>
      <c r="AD1021" s="16" t="str">
        <f aca="false">AA1021&amp;AC1021</f>
        <v>BX</v>
      </c>
      <c r="AE1021" s="22" t="n">
        <f aca="false">DATA!I1021</f>
        <v>0.64</v>
      </c>
      <c r="AF1021" s="18" t="n">
        <f aca="false">DATA!L1021</f>
        <v>53</v>
      </c>
      <c r="AG1021" s="16" t="str">
        <f aca="false">DATA!K1021</f>
        <v>A</v>
      </c>
      <c r="AH1021" s="18" t="n">
        <f aca="false">IF(AE1021&gt;=PARAMETER!$B$12,1,0)</f>
        <v>0</v>
      </c>
      <c r="AI1021" s="18" t="n">
        <f aca="false">IF(AF1021&gt;=PARAMETER!$B$13,1,0)</f>
        <v>0</v>
      </c>
      <c r="AJ1021" s="18" t="n">
        <f aca="false">IF(AND(AH1021=1,AI1021=1),1,0)</f>
        <v>0</v>
      </c>
    </row>
    <row r="1022" customFormat="false" ht="15" hidden="false" customHeight="false" outlineLevel="0" collapsed="false">
      <c r="A1022" s="16" t="str">
        <f aca="false">DATA!A1022</f>
        <v>ITM11020</v>
      </c>
      <c r="B1022" s="16" t="str">
        <f aca="false">DATA!B1022</f>
        <v>Electronics</v>
      </c>
      <c r="C1022" s="17" t="n">
        <f aca="false">DATA!C1022</f>
        <v>92</v>
      </c>
      <c r="D1022" s="17" t="n">
        <f aca="false">DATA!D1022</f>
        <v>19</v>
      </c>
      <c r="E1022" s="18" t="n">
        <f aca="false">DATA!F1022</f>
        <v>2</v>
      </c>
      <c r="F1022" s="19" t="n">
        <f aca="false">DATA!G1022</f>
        <v>6.7</v>
      </c>
      <c r="G1022" s="19" t="n">
        <f aca="false">DATA!H1022</f>
        <v>7.05</v>
      </c>
      <c r="H1022" s="18" t="n">
        <f aca="false">DATA!E1022</f>
        <v>9</v>
      </c>
      <c r="I1022" s="20" t="n">
        <f aca="false">F1022*E1022</f>
        <v>13.4</v>
      </c>
      <c r="J1022" s="20" t="n">
        <f aca="false">PARAMETER!$B$4*G1022*SQRT(E1022)</f>
        <v>16.3995288668411</v>
      </c>
      <c r="K1022" s="20" t="n">
        <f aca="false">I1022+J1022</f>
        <v>29.7995288668411</v>
      </c>
      <c r="L1022" s="20" t="n">
        <f aca="false">K1022+F1022*H1022</f>
        <v>90.0995288668411</v>
      </c>
      <c r="M1022" s="16" t="str">
        <f aca="false">IF(C1022&lt;=K1022,"REORDER",IF(C1022&gt;L1022,"OVERSTOCK","OK"))</f>
        <v>OVERSTOCK</v>
      </c>
      <c r="N1022" s="16" t="str">
        <f aca="false">IF(C1022&lt;=D1022,"REORDER","OK")</f>
        <v>OK</v>
      </c>
      <c r="O1022" s="18" t="n">
        <f aca="false">IF(D1022&lt;I1022,1,0)</f>
        <v>0</v>
      </c>
      <c r="P1022" s="20" t="n">
        <f aca="false">C1022/F1022</f>
        <v>13.7313432835821</v>
      </c>
      <c r="Q1022" s="19" t="n">
        <f aca="false">DATA!N1022</f>
        <v>75.75</v>
      </c>
      <c r="R1022" s="19" t="n">
        <f aca="false">DATA!O1022</f>
        <v>1.81</v>
      </c>
      <c r="S1022" s="17" t="n">
        <f aca="false">C1022*Q1022</f>
        <v>6969</v>
      </c>
      <c r="T1022" s="19" t="n">
        <f aca="false">C1022*R1022</f>
        <v>166.52</v>
      </c>
      <c r="U1022" s="20" t="n">
        <f aca="false">MAX(0,C1022-L1022)</f>
        <v>1.9004711331589</v>
      </c>
      <c r="V1022" s="17" t="n">
        <f aca="false">U1022*Q1022</f>
        <v>143.960688336787</v>
      </c>
      <c r="W1022" s="19" t="n">
        <f aca="false">U1022*R1022</f>
        <v>3.43985275101761</v>
      </c>
      <c r="X1022" s="20" t="n">
        <f aca="false">MAX(0,K1022-C1022)</f>
        <v>0</v>
      </c>
      <c r="Y1022" s="17" t="n">
        <f aca="false">F1022*PARAMETER!$B$5*Q1022</f>
        <v>185246.625</v>
      </c>
      <c r="Z1022" s="21" t="n">
        <f aca="false">SUMIF($Y$2:$Y$3205,"&gt;="&amp;Y1022)/SUM($Y$2:$Y$3205)</f>
        <v>0.985106366243746</v>
      </c>
      <c r="AA1022" s="16" t="str">
        <f aca="false">IF(Z1022&lt;=PARAMETER!$B$7,"A",IF(Z1022&lt;=PARAMETER!$B$8,"B","C"))</f>
        <v>C</v>
      </c>
      <c r="AB1022" s="22" t="n">
        <f aca="false">G1022/F1022</f>
        <v>1.05223880597015</v>
      </c>
      <c r="AC1022" s="16" t="str">
        <f aca="false">IF(AB1022&lt;=PARAMETER!$B$9,"X",IF(AB1022&lt;=PARAMETER!$B$10,"Y","Z"))</f>
        <v>Z</v>
      </c>
      <c r="AD1022" s="16" t="str">
        <f aca="false">AA1022&amp;AC1022</f>
        <v>CZ</v>
      </c>
      <c r="AE1022" s="22" t="n">
        <f aca="false">DATA!I1022</f>
        <v>0.27</v>
      </c>
      <c r="AF1022" s="18" t="n">
        <f aca="false">DATA!L1022</f>
        <v>37</v>
      </c>
      <c r="AG1022" s="16" t="str">
        <f aca="false">DATA!K1022</f>
        <v>C</v>
      </c>
      <c r="AH1022" s="18" t="n">
        <f aca="false">IF(AE1022&gt;=PARAMETER!$B$12,1,0)</f>
        <v>0</v>
      </c>
      <c r="AI1022" s="18" t="n">
        <f aca="false">IF(AF1022&gt;=PARAMETER!$B$13,1,0)</f>
        <v>0</v>
      </c>
      <c r="AJ1022" s="18" t="n">
        <f aca="false">IF(AND(AH1022=1,AI1022=1),1,0)</f>
        <v>0</v>
      </c>
    </row>
    <row r="1023" customFormat="false" ht="15" hidden="false" customHeight="false" outlineLevel="0" collapsed="false">
      <c r="A1023" s="16" t="str">
        <f aca="false">DATA!A1023</f>
        <v>ITM11021</v>
      </c>
      <c r="B1023" s="16" t="str">
        <f aca="false">DATA!B1023</f>
        <v>Electronics</v>
      </c>
      <c r="C1023" s="17" t="n">
        <f aca="false">DATA!C1023</f>
        <v>371</v>
      </c>
      <c r="D1023" s="17" t="n">
        <f aca="false">DATA!D1023</f>
        <v>89</v>
      </c>
      <c r="E1023" s="18" t="n">
        <f aca="false">DATA!F1023</f>
        <v>2</v>
      </c>
      <c r="F1023" s="19" t="n">
        <f aca="false">DATA!G1023</f>
        <v>2.91</v>
      </c>
      <c r="G1023" s="19" t="n">
        <f aca="false">DATA!H1023</f>
        <v>9.11</v>
      </c>
      <c r="H1023" s="18" t="n">
        <f aca="false">DATA!E1023</f>
        <v>5</v>
      </c>
      <c r="I1023" s="20" t="n">
        <f aca="false">F1023*E1023</f>
        <v>5.82</v>
      </c>
      <c r="J1023" s="20" t="n">
        <f aca="false">PARAMETER!$B$4*G1023*SQRT(E1023)</f>
        <v>21.191447939989</v>
      </c>
      <c r="K1023" s="20" t="n">
        <f aca="false">I1023+J1023</f>
        <v>27.011447939989</v>
      </c>
      <c r="L1023" s="20" t="n">
        <f aca="false">K1023+F1023*H1023</f>
        <v>41.561447939989</v>
      </c>
      <c r="M1023" s="16" t="str">
        <f aca="false">IF(C1023&lt;=K1023,"REORDER",IF(C1023&gt;L1023,"OVERSTOCK","OK"))</f>
        <v>OVERSTOCK</v>
      </c>
      <c r="N1023" s="16" t="str">
        <f aca="false">IF(C1023&lt;=D1023,"REORDER","OK")</f>
        <v>OK</v>
      </c>
      <c r="O1023" s="18" t="n">
        <f aca="false">IF(D1023&lt;I1023,1,0)</f>
        <v>0</v>
      </c>
      <c r="P1023" s="20" t="n">
        <f aca="false">C1023/F1023</f>
        <v>127.491408934708</v>
      </c>
      <c r="Q1023" s="19" t="n">
        <f aca="false">DATA!N1023</f>
        <v>106.11</v>
      </c>
      <c r="R1023" s="19" t="n">
        <f aca="false">DATA!O1023</f>
        <v>1.92</v>
      </c>
      <c r="S1023" s="17" t="n">
        <f aca="false">C1023*Q1023</f>
        <v>39366.81</v>
      </c>
      <c r="T1023" s="19" t="n">
        <f aca="false">C1023*R1023</f>
        <v>712.32</v>
      </c>
      <c r="U1023" s="20" t="n">
        <f aca="false">MAX(0,C1023-L1023)</f>
        <v>329.438552060011</v>
      </c>
      <c r="V1023" s="17" t="n">
        <f aca="false">U1023*Q1023</f>
        <v>34956.7247590878</v>
      </c>
      <c r="W1023" s="19" t="n">
        <f aca="false">U1023*R1023</f>
        <v>632.522019955221</v>
      </c>
      <c r="X1023" s="20" t="n">
        <f aca="false">MAX(0,K1023-C1023)</f>
        <v>0</v>
      </c>
      <c r="Y1023" s="17" t="n">
        <f aca="false">F1023*PARAMETER!$B$5*Q1023</f>
        <v>112704.7365</v>
      </c>
      <c r="Z1023" s="21" t="n">
        <f aca="false">SUMIF($Y$2:$Y$3205,"&gt;="&amp;Y1023)/SUM($Y$2:$Y$3205)</f>
        <v>0.994919671655312</v>
      </c>
      <c r="AA1023" s="16" t="str">
        <f aca="false">IF(Z1023&lt;=PARAMETER!$B$7,"A",IF(Z1023&lt;=PARAMETER!$B$8,"B","C"))</f>
        <v>C</v>
      </c>
      <c r="AB1023" s="22" t="n">
        <f aca="false">G1023/F1023</f>
        <v>3.13058419243986</v>
      </c>
      <c r="AC1023" s="16" t="str">
        <f aca="false">IF(AB1023&lt;=PARAMETER!$B$9,"X",IF(AB1023&lt;=PARAMETER!$B$10,"Y","Z"))</f>
        <v>Z</v>
      </c>
      <c r="AD1023" s="16" t="str">
        <f aca="false">AA1023&amp;AC1023</f>
        <v>CZ</v>
      </c>
      <c r="AE1023" s="22" t="n">
        <f aca="false">DATA!I1023</f>
        <v>0.28</v>
      </c>
      <c r="AF1023" s="18" t="n">
        <f aca="false">DATA!L1023</f>
        <v>22</v>
      </c>
      <c r="AG1023" s="16" t="str">
        <f aca="false">DATA!K1023</f>
        <v>D</v>
      </c>
      <c r="AH1023" s="18" t="n">
        <f aca="false">IF(AE1023&gt;=PARAMETER!$B$12,1,0)</f>
        <v>0</v>
      </c>
      <c r="AI1023" s="18" t="n">
        <f aca="false">IF(AF1023&gt;=PARAMETER!$B$13,1,0)</f>
        <v>0</v>
      </c>
      <c r="AJ1023" s="18" t="n">
        <f aca="false">IF(AND(AH1023=1,AI1023=1),1,0)</f>
        <v>0</v>
      </c>
    </row>
    <row r="1024" customFormat="false" ht="15" hidden="false" customHeight="false" outlineLevel="0" collapsed="false">
      <c r="A1024" s="16" t="str">
        <f aca="false">DATA!A1024</f>
        <v>ITM11022</v>
      </c>
      <c r="B1024" s="16" t="str">
        <f aca="false">DATA!B1024</f>
        <v>Groceries</v>
      </c>
      <c r="C1024" s="17" t="n">
        <f aca="false">DATA!C1024</f>
        <v>67</v>
      </c>
      <c r="D1024" s="17" t="n">
        <f aca="false">DATA!D1024</f>
        <v>25</v>
      </c>
      <c r="E1024" s="18" t="n">
        <f aca="false">DATA!F1024</f>
        <v>9</v>
      </c>
      <c r="F1024" s="19" t="n">
        <f aca="false">DATA!G1024</f>
        <v>36.5</v>
      </c>
      <c r="G1024" s="19" t="n">
        <f aca="false">DATA!H1024</f>
        <v>9.61</v>
      </c>
      <c r="H1024" s="18" t="n">
        <f aca="false">DATA!E1024</f>
        <v>6</v>
      </c>
      <c r="I1024" s="20" t="n">
        <f aca="false">F1024*E1024</f>
        <v>328.5</v>
      </c>
      <c r="J1024" s="20" t="n">
        <f aca="false">PARAMETER!$B$4*G1024*SQRT(E1024)</f>
        <v>47.4211300650109</v>
      </c>
      <c r="K1024" s="20" t="n">
        <f aca="false">I1024+J1024</f>
        <v>375.921130065011</v>
      </c>
      <c r="L1024" s="20" t="n">
        <f aca="false">K1024+F1024*H1024</f>
        <v>594.921130065011</v>
      </c>
      <c r="M1024" s="16" t="str">
        <f aca="false">IF(C1024&lt;=K1024,"REORDER",IF(C1024&gt;L1024,"OVERSTOCK","OK"))</f>
        <v>REORDER</v>
      </c>
      <c r="N1024" s="16" t="str">
        <f aca="false">IF(C1024&lt;=D1024,"REORDER","OK")</f>
        <v>OK</v>
      </c>
      <c r="O1024" s="18" t="n">
        <f aca="false">IF(D1024&lt;I1024,1,0)</f>
        <v>1</v>
      </c>
      <c r="P1024" s="20" t="n">
        <f aca="false">C1024/F1024</f>
        <v>1.83561643835616</v>
      </c>
      <c r="Q1024" s="19" t="n">
        <f aca="false">DATA!N1024</f>
        <v>45.32</v>
      </c>
      <c r="R1024" s="19" t="n">
        <f aca="false">DATA!O1024</f>
        <v>0.89</v>
      </c>
      <c r="S1024" s="17" t="n">
        <f aca="false">C1024*Q1024</f>
        <v>3036.44</v>
      </c>
      <c r="T1024" s="19" t="n">
        <f aca="false">C1024*R1024</f>
        <v>59.63</v>
      </c>
      <c r="U1024" s="20" t="n">
        <f aca="false">MAX(0,C1024-L1024)</f>
        <v>0</v>
      </c>
      <c r="V1024" s="17" t="n">
        <f aca="false">U1024*Q1024</f>
        <v>0</v>
      </c>
      <c r="W1024" s="19" t="n">
        <f aca="false">U1024*R1024</f>
        <v>0</v>
      </c>
      <c r="X1024" s="20" t="n">
        <f aca="false">MAX(0,K1024-C1024)</f>
        <v>308.921130065011</v>
      </c>
      <c r="Y1024" s="17" t="n">
        <f aca="false">F1024*PARAMETER!$B$5*Q1024</f>
        <v>603775.7</v>
      </c>
      <c r="Z1024" s="21" t="n">
        <f aca="false">SUMIF($Y$2:$Y$3205,"&gt;="&amp;Y1024)/SUM($Y$2:$Y$3205)</f>
        <v>0.875536193554131</v>
      </c>
      <c r="AA1024" s="16" t="str">
        <f aca="false">IF(Z1024&lt;=PARAMETER!$B$7,"A",IF(Z1024&lt;=PARAMETER!$B$8,"B","C"))</f>
        <v>B</v>
      </c>
      <c r="AB1024" s="22" t="n">
        <f aca="false">G1024/F1024</f>
        <v>0.263287671232877</v>
      </c>
      <c r="AC1024" s="16" t="str">
        <f aca="false">IF(AB1024&lt;=PARAMETER!$B$9,"X",IF(AB1024&lt;=PARAMETER!$B$10,"Y","Z"))</f>
        <v>Y</v>
      </c>
      <c r="AD1024" s="16" t="str">
        <f aca="false">AA1024&amp;AC1024</f>
        <v>BY</v>
      </c>
      <c r="AE1024" s="22" t="n">
        <f aca="false">DATA!I1024</f>
        <v>0.99</v>
      </c>
      <c r="AF1024" s="18" t="n">
        <f aca="false">DATA!L1024</f>
        <v>39</v>
      </c>
      <c r="AG1024" s="16" t="str">
        <f aca="false">DATA!K1024</f>
        <v>D</v>
      </c>
      <c r="AH1024" s="18" t="n">
        <f aca="false">IF(AE1024&gt;=PARAMETER!$B$12,1,0)</f>
        <v>1</v>
      </c>
      <c r="AI1024" s="18" t="n">
        <f aca="false">IF(AF1024&gt;=PARAMETER!$B$13,1,0)</f>
        <v>0</v>
      </c>
      <c r="AJ1024" s="18" t="n">
        <f aca="false">IF(AND(AH1024=1,AI1024=1),1,0)</f>
        <v>0</v>
      </c>
    </row>
    <row r="1025" customFormat="false" ht="15" hidden="false" customHeight="false" outlineLevel="0" collapsed="false">
      <c r="A1025" s="16" t="str">
        <f aca="false">DATA!A1025</f>
        <v>ITM11023</v>
      </c>
      <c r="B1025" s="16" t="str">
        <f aca="false">DATA!B1025</f>
        <v>Automotive</v>
      </c>
      <c r="C1025" s="17" t="n">
        <f aca="false">DATA!C1025</f>
        <v>345</v>
      </c>
      <c r="D1025" s="17" t="n">
        <f aca="false">DATA!D1025</f>
        <v>67</v>
      </c>
      <c r="E1025" s="18" t="n">
        <f aca="false">DATA!F1025</f>
        <v>8</v>
      </c>
      <c r="F1025" s="19" t="n">
        <f aca="false">DATA!G1025</f>
        <v>32.61</v>
      </c>
      <c r="G1025" s="19" t="n">
        <f aca="false">DATA!H1025</f>
        <v>0.75</v>
      </c>
      <c r="H1025" s="18" t="n">
        <f aca="false">DATA!E1025</f>
        <v>12</v>
      </c>
      <c r="I1025" s="20" t="n">
        <f aca="false">F1025*E1025</f>
        <v>260.88</v>
      </c>
      <c r="J1025" s="20" t="n">
        <f aca="false">PARAMETER!$B$4*G1025*SQRT(E1025)</f>
        <v>3.48926146103002</v>
      </c>
      <c r="K1025" s="20" t="n">
        <f aca="false">I1025+J1025</f>
        <v>264.36926146103</v>
      </c>
      <c r="L1025" s="20" t="n">
        <f aca="false">K1025+F1025*H1025</f>
        <v>655.68926146103</v>
      </c>
      <c r="M1025" s="16" t="str">
        <f aca="false">IF(C1025&lt;=K1025,"REORDER",IF(C1025&gt;L1025,"OVERSTOCK","OK"))</f>
        <v>OK</v>
      </c>
      <c r="N1025" s="16" t="str">
        <f aca="false">IF(C1025&lt;=D1025,"REORDER","OK")</f>
        <v>OK</v>
      </c>
      <c r="O1025" s="18" t="n">
        <f aca="false">IF(D1025&lt;I1025,1,0)</f>
        <v>1</v>
      </c>
      <c r="P1025" s="20" t="n">
        <f aca="false">C1025/F1025</f>
        <v>10.5795768169273</v>
      </c>
      <c r="Q1025" s="19" t="n">
        <f aca="false">DATA!N1025</f>
        <v>139.61</v>
      </c>
      <c r="R1025" s="19" t="n">
        <f aca="false">DATA!O1025</f>
        <v>0.88</v>
      </c>
      <c r="S1025" s="17" t="n">
        <f aca="false">C1025*Q1025</f>
        <v>48165.45</v>
      </c>
      <c r="T1025" s="19" t="n">
        <f aca="false">C1025*R1025</f>
        <v>303.6</v>
      </c>
      <c r="U1025" s="20" t="n">
        <f aca="false">MAX(0,C1025-L1025)</f>
        <v>0</v>
      </c>
      <c r="V1025" s="17" t="n">
        <f aca="false">U1025*Q1025</f>
        <v>0</v>
      </c>
      <c r="W1025" s="19" t="n">
        <f aca="false">U1025*R1025</f>
        <v>0</v>
      </c>
      <c r="X1025" s="20" t="n">
        <f aca="false">MAX(0,K1025-C1025)</f>
        <v>0</v>
      </c>
      <c r="Y1025" s="17" t="n">
        <f aca="false">F1025*PARAMETER!$B$5*Q1025</f>
        <v>1661728.9665</v>
      </c>
      <c r="Z1025" s="21" t="n">
        <f aca="false">SUMIF($Y$2:$Y$3205,"&gt;="&amp;Y1025)/SUM($Y$2:$Y$3205)</f>
        <v>0.467214477838534</v>
      </c>
      <c r="AA1025" s="16" t="str">
        <f aca="false">IF(Z1025&lt;=PARAMETER!$B$7,"A",IF(Z1025&lt;=PARAMETER!$B$8,"B","C"))</f>
        <v>A</v>
      </c>
      <c r="AB1025" s="22" t="n">
        <f aca="false">G1025/F1025</f>
        <v>0.0229990800367985</v>
      </c>
      <c r="AC1025" s="16" t="str">
        <f aca="false">IF(AB1025&lt;=PARAMETER!$B$9,"X",IF(AB1025&lt;=PARAMETER!$B$10,"Y","Z"))</f>
        <v>X</v>
      </c>
      <c r="AD1025" s="16" t="str">
        <f aca="false">AA1025&amp;AC1025</f>
        <v>AX</v>
      </c>
      <c r="AE1025" s="22" t="n">
        <f aca="false">DATA!I1025</f>
        <v>0.32</v>
      </c>
      <c r="AF1025" s="18" t="n">
        <f aca="false">DATA!L1025</f>
        <v>163</v>
      </c>
      <c r="AG1025" s="16" t="str">
        <f aca="false">DATA!K1025</f>
        <v>D</v>
      </c>
      <c r="AH1025" s="18" t="n">
        <f aca="false">IF(AE1025&gt;=PARAMETER!$B$12,1,0)</f>
        <v>0</v>
      </c>
      <c r="AI1025" s="18" t="n">
        <f aca="false">IF(AF1025&gt;=PARAMETER!$B$13,1,0)</f>
        <v>1</v>
      </c>
      <c r="AJ1025" s="18" t="n">
        <f aca="false">IF(AND(AH1025=1,AI1025=1),1,0)</f>
        <v>0</v>
      </c>
    </row>
    <row r="1026" customFormat="false" ht="15" hidden="false" customHeight="false" outlineLevel="0" collapsed="false">
      <c r="A1026" s="16" t="str">
        <f aca="false">DATA!A1026</f>
        <v>ITM11024</v>
      </c>
      <c r="B1026" s="16" t="str">
        <f aca="false">DATA!B1026</f>
        <v>Electronics</v>
      </c>
      <c r="C1026" s="17" t="n">
        <f aca="false">DATA!C1026</f>
        <v>252</v>
      </c>
      <c r="D1026" s="17" t="n">
        <f aca="false">DATA!D1026</f>
        <v>81</v>
      </c>
      <c r="E1026" s="18" t="n">
        <f aca="false">DATA!F1026</f>
        <v>5</v>
      </c>
      <c r="F1026" s="19" t="n">
        <f aca="false">DATA!G1026</f>
        <v>14.84</v>
      </c>
      <c r="G1026" s="19" t="n">
        <f aca="false">DATA!H1026</f>
        <v>9.91</v>
      </c>
      <c r="H1026" s="18" t="n">
        <f aca="false">DATA!E1026</f>
        <v>9</v>
      </c>
      <c r="I1026" s="20" t="n">
        <f aca="false">F1026*E1026</f>
        <v>74.2</v>
      </c>
      <c r="J1026" s="20" t="n">
        <f aca="false">PARAMETER!$B$4*G1026*SQRT(E1026)</f>
        <v>36.4490248219447</v>
      </c>
      <c r="K1026" s="20" t="n">
        <f aca="false">I1026+J1026</f>
        <v>110.649024821945</v>
      </c>
      <c r="L1026" s="20" t="n">
        <f aca="false">K1026+F1026*H1026</f>
        <v>244.209024821945</v>
      </c>
      <c r="M1026" s="16" t="str">
        <f aca="false">IF(C1026&lt;=K1026,"REORDER",IF(C1026&gt;L1026,"OVERSTOCK","OK"))</f>
        <v>OVERSTOCK</v>
      </c>
      <c r="N1026" s="16" t="str">
        <f aca="false">IF(C1026&lt;=D1026,"REORDER","OK")</f>
        <v>OK</v>
      </c>
      <c r="O1026" s="18" t="n">
        <f aca="false">IF(D1026&lt;I1026,1,0)</f>
        <v>0</v>
      </c>
      <c r="P1026" s="20" t="n">
        <f aca="false">C1026/F1026</f>
        <v>16.9811320754717</v>
      </c>
      <c r="Q1026" s="19" t="n">
        <f aca="false">DATA!N1026</f>
        <v>20.59</v>
      </c>
      <c r="R1026" s="19" t="n">
        <f aca="false">DATA!O1026</f>
        <v>1.77</v>
      </c>
      <c r="S1026" s="17" t="n">
        <f aca="false">C1026*Q1026</f>
        <v>5188.68</v>
      </c>
      <c r="T1026" s="19" t="n">
        <f aca="false">C1026*R1026</f>
        <v>446.04</v>
      </c>
      <c r="U1026" s="20" t="n">
        <f aca="false">MAX(0,C1026-L1026)</f>
        <v>7.79097517805533</v>
      </c>
      <c r="V1026" s="17" t="n">
        <f aca="false">U1026*Q1026</f>
        <v>160.416178916159</v>
      </c>
      <c r="W1026" s="19" t="n">
        <f aca="false">U1026*R1026</f>
        <v>13.7900260651579</v>
      </c>
      <c r="X1026" s="20" t="n">
        <f aca="false">MAX(0,K1026-C1026)</f>
        <v>0</v>
      </c>
      <c r="Y1026" s="17" t="n">
        <f aca="false">F1026*PARAMETER!$B$5*Q1026</f>
        <v>111527.794</v>
      </c>
      <c r="Z1026" s="21" t="n">
        <f aca="false">SUMIF($Y$2:$Y$3205,"&gt;="&amp;Y1026)/SUM($Y$2:$Y$3205)</f>
        <v>0.995133511181212</v>
      </c>
      <c r="AA1026" s="16" t="str">
        <f aca="false">IF(Z1026&lt;=PARAMETER!$B$7,"A",IF(Z1026&lt;=PARAMETER!$B$8,"B","C"))</f>
        <v>C</v>
      </c>
      <c r="AB1026" s="22" t="n">
        <f aca="false">G1026/F1026</f>
        <v>0.667789757412399</v>
      </c>
      <c r="AC1026" s="16" t="str">
        <f aca="false">IF(AB1026&lt;=PARAMETER!$B$9,"X",IF(AB1026&lt;=PARAMETER!$B$10,"Y","Z"))</f>
        <v>Z</v>
      </c>
      <c r="AD1026" s="16" t="str">
        <f aca="false">AA1026&amp;AC1026</f>
        <v>CZ</v>
      </c>
      <c r="AE1026" s="22" t="n">
        <f aca="false">DATA!I1026</f>
        <v>0.85</v>
      </c>
      <c r="AF1026" s="18" t="n">
        <f aca="false">DATA!L1026</f>
        <v>72</v>
      </c>
      <c r="AG1026" s="16" t="str">
        <f aca="false">DATA!K1026</f>
        <v>B</v>
      </c>
      <c r="AH1026" s="18" t="n">
        <f aca="false">IF(AE1026&gt;=PARAMETER!$B$12,1,0)</f>
        <v>1</v>
      </c>
      <c r="AI1026" s="18" t="n">
        <f aca="false">IF(AF1026&gt;=PARAMETER!$B$13,1,0)</f>
        <v>0</v>
      </c>
      <c r="AJ1026" s="18" t="n">
        <f aca="false">IF(AND(AH1026=1,AI1026=1),1,0)</f>
        <v>0</v>
      </c>
    </row>
    <row r="1027" customFormat="false" ht="15" hidden="false" customHeight="false" outlineLevel="0" collapsed="false">
      <c r="A1027" s="16" t="str">
        <f aca="false">DATA!A1027</f>
        <v>ITM11025</v>
      </c>
      <c r="B1027" s="16" t="str">
        <f aca="false">DATA!B1027</f>
        <v>Automotive</v>
      </c>
      <c r="C1027" s="17" t="n">
        <f aca="false">DATA!C1027</f>
        <v>462</v>
      </c>
      <c r="D1027" s="17" t="n">
        <f aca="false">DATA!D1027</f>
        <v>38</v>
      </c>
      <c r="E1027" s="18" t="n">
        <f aca="false">DATA!F1027</f>
        <v>5</v>
      </c>
      <c r="F1027" s="19" t="n">
        <f aca="false">DATA!G1027</f>
        <v>15.48</v>
      </c>
      <c r="G1027" s="19" t="n">
        <f aca="false">DATA!H1027</f>
        <v>3.56</v>
      </c>
      <c r="H1027" s="18" t="n">
        <f aca="false">DATA!E1027</f>
        <v>10</v>
      </c>
      <c r="I1027" s="20" t="n">
        <f aca="false">F1027*E1027</f>
        <v>77.4</v>
      </c>
      <c r="J1027" s="20" t="n">
        <f aca="false">PARAMETER!$B$4*G1027*SQRT(E1027)</f>
        <v>13.093696101526</v>
      </c>
      <c r="K1027" s="20" t="n">
        <f aca="false">I1027+J1027</f>
        <v>90.493696101526</v>
      </c>
      <c r="L1027" s="20" t="n">
        <f aca="false">K1027+F1027*H1027</f>
        <v>245.293696101526</v>
      </c>
      <c r="M1027" s="16" t="str">
        <f aca="false">IF(C1027&lt;=K1027,"REORDER",IF(C1027&gt;L1027,"OVERSTOCK","OK"))</f>
        <v>OVERSTOCK</v>
      </c>
      <c r="N1027" s="16" t="str">
        <f aca="false">IF(C1027&lt;=D1027,"REORDER","OK")</f>
        <v>OK</v>
      </c>
      <c r="O1027" s="18" t="n">
        <f aca="false">IF(D1027&lt;I1027,1,0)</f>
        <v>1</v>
      </c>
      <c r="P1027" s="20" t="n">
        <f aca="false">C1027/F1027</f>
        <v>29.8449612403101</v>
      </c>
      <c r="Q1027" s="19" t="n">
        <f aca="false">DATA!N1027</f>
        <v>78.68</v>
      </c>
      <c r="R1027" s="19" t="n">
        <f aca="false">DATA!O1027</f>
        <v>0.92</v>
      </c>
      <c r="S1027" s="17" t="n">
        <f aca="false">C1027*Q1027</f>
        <v>36350.16</v>
      </c>
      <c r="T1027" s="19" t="n">
        <f aca="false">C1027*R1027</f>
        <v>425.04</v>
      </c>
      <c r="U1027" s="20" t="n">
        <f aca="false">MAX(0,C1027-L1027)</f>
        <v>216.706303898474</v>
      </c>
      <c r="V1027" s="17" t="n">
        <f aca="false">U1027*Q1027</f>
        <v>17050.4519907319</v>
      </c>
      <c r="W1027" s="19" t="n">
        <f aca="false">U1027*R1027</f>
        <v>199.369799586596</v>
      </c>
      <c r="X1027" s="20" t="n">
        <f aca="false">MAX(0,K1027-C1027)</f>
        <v>0</v>
      </c>
      <c r="Y1027" s="17" t="n">
        <f aca="false">F1027*PARAMETER!$B$5*Q1027</f>
        <v>444557.736</v>
      </c>
      <c r="Z1027" s="21" t="n">
        <f aca="false">SUMIF($Y$2:$Y$3205,"&gt;="&amp;Y1027)/SUM($Y$2:$Y$3205)</f>
        <v>0.922349566814498</v>
      </c>
      <c r="AA1027" s="16" t="str">
        <f aca="false">IF(Z1027&lt;=PARAMETER!$B$7,"A",IF(Z1027&lt;=PARAMETER!$B$8,"B","C"))</f>
        <v>B</v>
      </c>
      <c r="AB1027" s="22" t="n">
        <f aca="false">G1027/F1027</f>
        <v>0.229974160206718</v>
      </c>
      <c r="AC1027" s="16" t="str">
        <f aca="false">IF(AB1027&lt;=PARAMETER!$B$9,"X",IF(AB1027&lt;=PARAMETER!$B$10,"Y","Z"))</f>
        <v>X</v>
      </c>
      <c r="AD1027" s="16" t="str">
        <f aca="false">AA1027&amp;AC1027</f>
        <v>BX</v>
      </c>
      <c r="AE1027" s="22" t="n">
        <f aca="false">DATA!I1027</f>
        <v>0.52</v>
      </c>
      <c r="AF1027" s="18" t="n">
        <f aca="false">DATA!L1027</f>
        <v>82</v>
      </c>
      <c r="AG1027" s="16" t="str">
        <f aca="false">DATA!K1027</f>
        <v>B</v>
      </c>
      <c r="AH1027" s="18" t="n">
        <f aca="false">IF(AE1027&gt;=PARAMETER!$B$12,1,0)</f>
        <v>0</v>
      </c>
      <c r="AI1027" s="18" t="n">
        <f aca="false">IF(AF1027&gt;=PARAMETER!$B$13,1,0)</f>
        <v>0</v>
      </c>
      <c r="AJ1027" s="18" t="n">
        <f aca="false">IF(AND(AH1027=1,AI1027=1),1,0)</f>
        <v>0</v>
      </c>
    </row>
    <row r="1028" customFormat="false" ht="15" hidden="false" customHeight="false" outlineLevel="0" collapsed="false">
      <c r="A1028" s="16" t="str">
        <f aca="false">DATA!A1028</f>
        <v>ITM11026</v>
      </c>
      <c r="B1028" s="16" t="str">
        <f aca="false">DATA!B1028</f>
        <v>Electronics</v>
      </c>
      <c r="C1028" s="17" t="n">
        <f aca="false">DATA!C1028</f>
        <v>119</v>
      </c>
      <c r="D1028" s="17" t="n">
        <f aca="false">DATA!D1028</f>
        <v>15</v>
      </c>
      <c r="E1028" s="18" t="n">
        <f aca="false">DATA!F1028</f>
        <v>8</v>
      </c>
      <c r="F1028" s="19" t="n">
        <f aca="false">DATA!G1028</f>
        <v>47.31</v>
      </c>
      <c r="G1028" s="19" t="n">
        <f aca="false">DATA!H1028</f>
        <v>8.51</v>
      </c>
      <c r="H1028" s="18" t="n">
        <f aca="false">DATA!E1028</f>
        <v>4</v>
      </c>
      <c r="I1028" s="20" t="n">
        <f aca="false">F1028*E1028</f>
        <v>378.48</v>
      </c>
      <c r="J1028" s="20" t="n">
        <f aca="false">PARAMETER!$B$4*G1028*SQRT(E1028)</f>
        <v>39.591486711154</v>
      </c>
      <c r="K1028" s="20" t="n">
        <f aca="false">I1028+J1028</f>
        <v>418.071486711154</v>
      </c>
      <c r="L1028" s="20" t="n">
        <f aca="false">K1028+F1028*H1028</f>
        <v>607.311486711154</v>
      </c>
      <c r="M1028" s="16" t="str">
        <f aca="false">IF(C1028&lt;=K1028,"REORDER",IF(C1028&gt;L1028,"OVERSTOCK","OK"))</f>
        <v>REORDER</v>
      </c>
      <c r="N1028" s="16" t="str">
        <f aca="false">IF(C1028&lt;=D1028,"REORDER","OK")</f>
        <v>OK</v>
      </c>
      <c r="O1028" s="18" t="n">
        <f aca="false">IF(D1028&lt;I1028,1,0)</f>
        <v>1</v>
      </c>
      <c r="P1028" s="20" t="n">
        <f aca="false">C1028/F1028</f>
        <v>2.51532445571761</v>
      </c>
      <c r="Q1028" s="19" t="n">
        <f aca="false">DATA!N1028</f>
        <v>44.02</v>
      </c>
      <c r="R1028" s="19" t="n">
        <f aca="false">DATA!O1028</f>
        <v>1.73</v>
      </c>
      <c r="S1028" s="17" t="n">
        <f aca="false">C1028*Q1028</f>
        <v>5238.38</v>
      </c>
      <c r="T1028" s="19" t="n">
        <f aca="false">C1028*R1028</f>
        <v>205.87</v>
      </c>
      <c r="U1028" s="20" t="n">
        <f aca="false">MAX(0,C1028-L1028)</f>
        <v>0</v>
      </c>
      <c r="V1028" s="17" t="n">
        <f aca="false">U1028*Q1028</f>
        <v>0</v>
      </c>
      <c r="W1028" s="19" t="n">
        <f aca="false">U1028*R1028</f>
        <v>0</v>
      </c>
      <c r="X1028" s="20" t="n">
        <f aca="false">MAX(0,K1028-C1028)</f>
        <v>299.071486711154</v>
      </c>
      <c r="Y1028" s="17" t="n">
        <f aca="false">F1028*PARAMETER!$B$5*Q1028</f>
        <v>760143.963</v>
      </c>
      <c r="Z1028" s="21" t="n">
        <f aca="false">SUMIF($Y$2:$Y$3205,"&gt;="&amp;Y1028)/SUM($Y$2:$Y$3205)</f>
        <v>0.822882426995736</v>
      </c>
      <c r="AA1028" s="16" t="str">
        <f aca="false">IF(Z1028&lt;=PARAMETER!$B$7,"A",IF(Z1028&lt;=PARAMETER!$B$8,"B","C"))</f>
        <v>B</v>
      </c>
      <c r="AB1028" s="22" t="n">
        <f aca="false">G1028/F1028</f>
        <v>0.179877404354259</v>
      </c>
      <c r="AC1028" s="16" t="str">
        <f aca="false">IF(AB1028&lt;=PARAMETER!$B$9,"X",IF(AB1028&lt;=PARAMETER!$B$10,"Y","Z"))</f>
        <v>X</v>
      </c>
      <c r="AD1028" s="16" t="str">
        <f aca="false">AA1028&amp;AC1028</f>
        <v>BX</v>
      </c>
      <c r="AE1028" s="22" t="n">
        <f aca="false">DATA!I1028</f>
        <v>0.49</v>
      </c>
      <c r="AF1028" s="18" t="n">
        <f aca="false">DATA!L1028</f>
        <v>66</v>
      </c>
      <c r="AG1028" s="16" t="str">
        <f aca="false">DATA!K1028</f>
        <v>D</v>
      </c>
      <c r="AH1028" s="18" t="n">
        <f aca="false">IF(AE1028&gt;=PARAMETER!$B$12,1,0)</f>
        <v>0</v>
      </c>
      <c r="AI1028" s="18" t="n">
        <f aca="false">IF(AF1028&gt;=PARAMETER!$B$13,1,0)</f>
        <v>0</v>
      </c>
      <c r="AJ1028" s="18" t="n">
        <f aca="false">IF(AND(AH1028=1,AI1028=1),1,0)</f>
        <v>0</v>
      </c>
    </row>
    <row r="1029" customFormat="false" ht="15" hidden="false" customHeight="false" outlineLevel="0" collapsed="false">
      <c r="A1029" s="16" t="str">
        <f aca="false">DATA!A1029</f>
        <v>ITM11027</v>
      </c>
      <c r="B1029" s="16" t="str">
        <f aca="false">DATA!B1029</f>
        <v>Apparel</v>
      </c>
      <c r="C1029" s="17" t="n">
        <f aca="false">DATA!C1029</f>
        <v>78</v>
      </c>
      <c r="D1029" s="17" t="n">
        <f aca="false">DATA!D1029</f>
        <v>25</v>
      </c>
      <c r="E1029" s="18" t="n">
        <f aca="false">DATA!F1029</f>
        <v>5</v>
      </c>
      <c r="F1029" s="19" t="n">
        <f aca="false">DATA!G1029</f>
        <v>49.4</v>
      </c>
      <c r="G1029" s="19" t="n">
        <f aca="false">DATA!H1029</f>
        <v>2.21</v>
      </c>
      <c r="H1029" s="18" t="n">
        <f aca="false">DATA!E1029</f>
        <v>11</v>
      </c>
      <c r="I1029" s="20" t="n">
        <f aca="false">F1029*E1029</f>
        <v>247</v>
      </c>
      <c r="J1029" s="20" t="n">
        <f aca="false">PARAMETER!$B$4*G1029*SQRT(E1029)</f>
        <v>8.12838999561026</v>
      </c>
      <c r="K1029" s="20" t="n">
        <f aca="false">I1029+J1029</f>
        <v>255.12838999561</v>
      </c>
      <c r="L1029" s="20" t="n">
        <f aca="false">K1029+F1029*H1029</f>
        <v>798.52838999561</v>
      </c>
      <c r="M1029" s="16" t="str">
        <f aca="false">IF(C1029&lt;=K1029,"REORDER",IF(C1029&gt;L1029,"OVERSTOCK","OK"))</f>
        <v>REORDER</v>
      </c>
      <c r="N1029" s="16" t="str">
        <f aca="false">IF(C1029&lt;=D1029,"REORDER","OK")</f>
        <v>OK</v>
      </c>
      <c r="O1029" s="18" t="n">
        <f aca="false">IF(D1029&lt;I1029,1,0)</f>
        <v>1</v>
      </c>
      <c r="P1029" s="20" t="n">
        <f aca="false">C1029/F1029</f>
        <v>1.57894736842105</v>
      </c>
      <c r="Q1029" s="19" t="n">
        <f aca="false">DATA!N1029</f>
        <v>148.69</v>
      </c>
      <c r="R1029" s="19" t="n">
        <f aca="false">DATA!O1029</f>
        <v>0.15</v>
      </c>
      <c r="S1029" s="17" t="n">
        <f aca="false">C1029*Q1029</f>
        <v>11597.82</v>
      </c>
      <c r="T1029" s="19" t="n">
        <f aca="false">C1029*R1029</f>
        <v>11.7</v>
      </c>
      <c r="U1029" s="20" t="n">
        <f aca="false">MAX(0,C1029-L1029)</f>
        <v>0</v>
      </c>
      <c r="V1029" s="17" t="n">
        <f aca="false">U1029*Q1029</f>
        <v>0</v>
      </c>
      <c r="W1029" s="19" t="n">
        <f aca="false">U1029*R1029</f>
        <v>0</v>
      </c>
      <c r="X1029" s="20" t="n">
        <f aca="false">MAX(0,K1029-C1029)</f>
        <v>177.12838999561</v>
      </c>
      <c r="Y1029" s="17" t="n">
        <f aca="false">F1029*PARAMETER!$B$5*Q1029</f>
        <v>2681029.39</v>
      </c>
      <c r="Z1029" s="21" t="n">
        <f aca="false">SUMIF($Y$2:$Y$3205,"&gt;="&amp;Y1029)/SUM($Y$2:$Y$3205)</f>
        <v>0.133062150826438</v>
      </c>
      <c r="AA1029" s="16" t="str">
        <f aca="false">IF(Z1029&lt;=PARAMETER!$B$7,"A",IF(Z1029&lt;=PARAMETER!$B$8,"B","C"))</f>
        <v>A</v>
      </c>
      <c r="AB1029" s="22" t="n">
        <f aca="false">G1029/F1029</f>
        <v>0.0447368421052632</v>
      </c>
      <c r="AC1029" s="16" t="str">
        <f aca="false">IF(AB1029&lt;=PARAMETER!$B$9,"X",IF(AB1029&lt;=PARAMETER!$B$10,"Y","Z"))</f>
        <v>X</v>
      </c>
      <c r="AD1029" s="16" t="str">
        <f aca="false">AA1029&amp;AC1029</f>
        <v>AX</v>
      </c>
      <c r="AE1029" s="22" t="n">
        <f aca="false">DATA!I1029</f>
        <v>0.37</v>
      </c>
      <c r="AF1029" s="18" t="n">
        <f aca="false">DATA!L1029</f>
        <v>73</v>
      </c>
      <c r="AG1029" s="16" t="str">
        <f aca="false">DATA!K1029</f>
        <v>A</v>
      </c>
      <c r="AH1029" s="18" t="n">
        <f aca="false">IF(AE1029&gt;=PARAMETER!$B$12,1,0)</f>
        <v>0</v>
      </c>
      <c r="AI1029" s="18" t="n">
        <f aca="false">IF(AF1029&gt;=PARAMETER!$B$13,1,0)</f>
        <v>0</v>
      </c>
      <c r="AJ1029" s="18" t="n">
        <f aca="false">IF(AND(AH1029=1,AI1029=1),1,0)</f>
        <v>0</v>
      </c>
    </row>
    <row r="1030" customFormat="false" ht="15" hidden="false" customHeight="false" outlineLevel="0" collapsed="false">
      <c r="A1030" s="16" t="str">
        <f aca="false">DATA!A1030</f>
        <v>ITM11028</v>
      </c>
      <c r="B1030" s="16" t="str">
        <f aca="false">DATA!B1030</f>
        <v>Pharma</v>
      </c>
      <c r="C1030" s="17" t="n">
        <f aca="false">DATA!C1030</f>
        <v>277</v>
      </c>
      <c r="D1030" s="17" t="n">
        <f aca="false">DATA!D1030</f>
        <v>29</v>
      </c>
      <c r="E1030" s="18" t="n">
        <f aca="false">DATA!F1030</f>
        <v>3</v>
      </c>
      <c r="F1030" s="19" t="n">
        <f aca="false">DATA!G1030</f>
        <v>24.2</v>
      </c>
      <c r="G1030" s="19" t="n">
        <f aca="false">DATA!H1030</f>
        <v>1.1</v>
      </c>
      <c r="H1030" s="18" t="n">
        <f aca="false">DATA!E1030</f>
        <v>9</v>
      </c>
      <c r="I1030" s="20" t="n">
        <f aca="false">F1030*E1030</f>
        <v>72.6</v>
      </c>
      <c r="J1030" s="20" t="n">
        <f aca="false">PARAMETER!$B$4*G1030*SQRT(E1030)</f>
        <v>3.13386705818328</v>
      </c>
      <c r="K1030" s="20" t="n">
        <f aca="false">I1030+J1030</f>
        <v>75.7338670581833</v>
      </c>
      <c r="L1030" s="20" t="n">
        <f aca="false">K1030+F1030*H1030</f>
        <v>293.533867058183</v>
      </c>
      <c r="M1030" s="16" t="str">
        <f aca="false">IF(C1030&lt;=K1030,"REORDER",IF(C1030&gt;L1030,"OVERSTOCK","OK"))</f>
        <v>OK</v>
      </c>
      <c r="N1030" s="16" t="str">
        <f aca="false">IF(C1030&lt;=D1030,"REORDER","OK")</f>
        <v>OK</v>
      </c>
      <c r="O1030" s="18" t="n">
        <f aca="false">IF(D1030&lt;I1030,1,0)</f>
        <v>1</v>
      </c>
      <c r="P1030" s="20" t="n">
        <f aca="false">C1030/F1030</f>
        <v>11.4462809917355</v>
      </c>
      <c r="Q1030" s="19" t="n">
        <f aca="false">DATA!N1030</f>
        <v>177.89</v>
      </c>
      <c r="R1030" s="19" t="n">
        <f aca="false">DATA!O1030</f>
        <v>1.03</v>
      </c>
      <c r="S1030" s="17" t="n">
        <f aca="false">C1030*Q1030</f>
        <v>49275.53</v>
      </c>
      <c r="T1030" s="19" t="n">
        <f aca="false">C1030*R1030</f>
        <v>285.31</v>
      </c>
      <c r="U1030" s="20" t="n">
        <f aca="false">MAX(0,C1030-L1030)</f>
        <v>0</v>
      </c>
      <c r="V1030" s="17" t="n">
        <f aca="false">U1030*Q1030</f>
        <v>0</v>
      </c>
      <c r="W1030" s="19" t="n">
        <f aca="false">U1030*R1030</f>
        <v>0</v>
      </c>
      <c r="X1030" s="20" t="n">
        <f aca="false">MAX(0,K1030-C1030)</f>
        <v>0</v>
      </c>
      <c r="Y1030" s="17" t="n">
        <f aca="false">F1030*PARAMETER!$B$5*Q1030</f>
        <v>1571302.37</v>
      </c>
      <c r="Z1030" s="21" t="n">
        <f aca="false">SUMIF($Y$2:$Y$3205,"&gt;="&amp;Y1030)/SUM($Y$2:$Y$3205)</f>
        <v>0.494428661383664</v>
      </c>
      <c r="AA1030" s="16" t="str">
        <f aca="false">IF(Z1030&lt;=PARAMETER!$B$7,"A",IF(Z1030&lt;=PARAMETER!$B$8,"B","C"))</f>
        <v>A</v>
      </c>
      <c r="AB1030" s="22" t="n">
        <f aca="false">G1030/F1030</f>
        <v>0.0454545454545455</v>
      </c>
      <c r="AC1030" s="16" t="str">
        <f aca="false">IF(AB1030&lt;=PARAMETER!$B$9,"X",IF(AB1030&lt;=PARAMETER!$B$10,"Y","Z"))</f>
        <v>X</v>
      </c>
      <c r="AD1030" s="16" t="str">
        <f aca="false">AA1030&amp;AC1030</f>
        <v>AX</v>
      </c>
      <c r="AE1030" s="22" t="n">
        <f aca="false">DATA!I1030</f>
        <v>0.8</v>
      </c>
      <c r="AF1030" s="18" t="n">
        <f aca="false">DATA!L1030</f>
        <v>61</v>
      </c>
      <c r="AG1030" s="16" t="str">
        <f aca="false">DATA!K1030</f>
        <v>B</v>
      </c>
      <c r="AH1030" s="18" t="n">
        <f aca="false">IF(AE1030&gt;=PARAMETER!$B$12,1,0)</f>
        <v>1</v>
      </c>
      <c r="AI1030" s="18" t="n">
        <f aca="false">IF(AF1030&gt;=PARAMETER!$B$13,1,0)</f>
        <v>0</v>
      </c>
      <c r="AJ1030" s="18" t="n">
        <f aca="false">IF(AND(AH1030=1,AI1030=1),1,0)</f>
        <v>0</v>
      </c>
    </row>
    <row r="1031" customFormat="false" ht="15" hidden="false" customHeight="false" outlineLevel="0" collapsed="false">
      <c r="A1031" s="16" t="str">
        <f aca="false">DATA!A1031</f>
        <v>ITM11029</v>
      </c>
      <c r="B1031" s="16" t="str">
        <f aca="false">DATA!B1031</f>
        <v>Electronics</v>
      </c>
      <c r="C1031" s="17" t="n">
        <f aca="false">DATA!C1031</f>
        <v>432</v>
      </c>
      <c r="D1031" s="17" t="n">
        <f aca="false">DATA!D1031</f>
        <v>89</v>
      </c>
      <c r="E1031" s="18" t="n">
        <f aca="false">DATA!F1031</f>
        <v>5</v>
      </c>
      <c r="F1031" s="19" t="n">
        <f aca="false">DATA!G1031</f>
        <v>40.32</v>
      </c>
      <c r="G1031" s="19" t="n">
        <f aca="false">DATA!H1031</f>
        <v>4.09</v>
      </c>
      <c r="H1031" s="18" t="n">
        <f aca="false">DATA!E1031</f>
        <v>10</v>
      </c>
      <c r="I1031" s="20" t="n">
        <f aca="false">F1031*E1031</f>
        <v>201.6</v>
      </c>
      <c r="J1031" s="20" t="n">
        <f aca="false">PARAMETER!$B$4*G1031*SQRT(E1031)</f>
        <v>15.0430384986633</v>
      </c>
      <c r="K1031" s="20" t="n">
        <f aca="false">I1031+J1031</f>
        <v>216.643038498663</v>
      </c>
      <c r="L1031" s="20" t="n">
        <f aca="false">K1031+F1031*H1031</f>
        <v>619.843038498663</v>
      </c>
      <c r="M1031" s="16" t="str">
        <f aca="false">IF(C1031&lt;=K1031,"REORDER",IF(C1031&gt;L1031,"OVERSTOCK","OK"))</f>
        <v>OK</v>
      </c>
      <c r="N1031" s="16" t="str">
        <f aca="false">IF(C1031&lt;=D1031,"REORDER","OK")</f>
        <v>OK</v>
      </c>
      <c r="O1031" s="18" t="n">
        <f aca="false">IF(D1031&lt;I1031,1,0)</f>
        <v>1</v>
      </c>
      <c r="P1031" s="20" t="n">
        <f aca="false">C1031/F1031</f>
        <v>10.7142857142857</v>
      </c>
      <c r="Q1031" s="19" t="n">
        <f aca="false">DATA!N1031</f>
        <v>24.97</v>
      </c>
      <c r="R1031" s="19" t="n">
        <f aca="false">DATA!O1031</f>
        <v>1.91</v>
      </c>
      <c r="S1031" s="17" t="n">
        <f aca="false">C1031*Q1031</f>
        <v>10787.04</v>
      </c>
      <c r="T1031" s="19" t="n">
        <f aca="false">C1031*R1031</f>
        <v>825.12</v>
      </c>
      <c r="U1031" s="20" t="n">
        <f aca="false">MAX(0,C1031-L1031)</f>
        <v>0</v>
      </c>
      <c r="V1031" s="17" t="n">
        <f aca="false">U1031*Q1031</f>
        <v>0</v>
      </c>
      <c r="W1031" s="19" t="n">
        <f aca="false">U1031*R1031</f>
        <v>0</v>
      </c>
      <c r="X1031" s="20" t="n">
        <f aca="false">MAX(0,K1031-C1031)</f>
        <v>0</v>
      </c>
      <c r="Y1031" s="17" t="n">
        <f aca="false">F1031*PARAMETER!$B$5*Q1031</f>
        <v>367478.496</v>
      </c>
      <c r="Z1031" s="21" t="n">
        <f aca="false">SUMIF($Y$2:$Y$3205,"&gt;="&amp;Y1031)/SUM($Y$2:$Y$3205)</f>
        <v>0.943194963737541</v>
      </c>
      <c r="AA1031" s="16" t="str">
        <f aca="false">IF(Z1031&lt;=PARAMETER!$B$7,"A",IF(Z1031&lt;=PARAMETER!$B$8,"B","C"))</f>
        <v>B</v>
      </c>
      <c r="AB1031" s="22" t="n">
        <f aca="false">G1031/F1031</f>
        <v>0.101438492063492</v>
      </c>
      <c r="AC1031" s="16" t="str">
        <f aca="false">IF(AB1031&lt;=PARAMETER!$B$9,"X",IF(AB1031&lt;=PARAMETER!$B$10,"Y","Z"))</f>
        <v>X</v>
      </c>
      <c r="AD1031" s="16" t="str">
        <f aca="false">AA1031&amp;AC1031</f>
        <v>BX</v>
      </c>
      <c r="AE1031" s="22" t="n">
        <f aca="false">DATA!I1031</f>
        <v>0.89</v>
      </c>
      <c r="AF1031" s="18" t="n">
        <f aca="false">DATA!L1031</f>
        <v>72</v>
      </c>
      <c r="AG1031" s="16" t="str">
        <f aca="false">DATA!K1031</f>
        <v>D</v>
      </c>
      <c r="AH1031" s="18" t="n">
        <f aca="false">IF(AE1031&gt;=PARAMETER!$B$12,1,0)</f>
        <v>1</v>
      </c>
      <c r="AI1031" s="18" t="n">
        <f aca="false">IF(AF1031&gt;=PARAMETER!$B$13,1,0)</f>
        <v>0</v>
      </c>
      <c r="AJ1031" s="18" t="n">
        <f aca="false">IF(AND(AH1031=1,AI1031=1),1,0)</f>
        <v>0</v>
      </c>
    </row>
    <row r="1032" customFormat="false" ht="15" hidden="false" customHeight="false" outlineLevel="0" collapsed="false">
      <c r="A1032" s="16" t="str">
        <f aca="false">DATA!A1032</f>
        <v>ITM11030</v>
      </c>
      <c r="B1032" s="16" t="str">
        <f aca="false">DATA!B1032</f>
        <v>Automotive</v>
      </c>
      <c r="C1032" s="17" t="n">
        <f aca="false">DATA!C1032</f>
        <v>471</v>
      </c>
      <c r="D1032" s="17" t="n">
        <f aca="false">DATA!D1032</f>
        <v>80</v>
      </c>
      <c r="E1032" s="18" t="n">
        <f aca="false">DATA!F1032</f>
        <v>2</v>
      </c>
      <c r="F1032" s="19" t="n">
        <f aca="false">DATA!G1032</f>
        <v>37.1</v>
      </c>
      <c r="G1032" s="19" t="n">
        <f aca="false">DATA!H1032</f>
        <v>8.66</v>
      </c>
      <c r="H1032" s="18" t="n">
        <f aca="false">DATA!E1032</f>
        <v>8</v>
      </c>
      <c r="I1032" s="20" t="n">
        <f aca="false">F1032*E1032</f>
        <v>74.2</v>
      </c>
      <c r="J1032" s="20" t="n">
        <f aca="false">PARAMETER!$B$4*G1032*SQRT(E1032)</f>
        <v>20.14466950168</v>
      </c>
      <c r="K1032" s="20" t="n">
        <f aca="false">I1032+J1032</f>
        <v>94.34466950168</v>
      </c>
      <c r="L1032" s="20" t="n">
        <f aca="false">K1032+F1032*H1032</f>
        <v>391.14466950168</v>
      </c>
      <c r="M1032" s="16" t="str">
        <f aca="false">IF(C1032&lt;=K1032,"REORDER",IF(C1032&gt;L1032,"OVERSTOCK","OK"))</f>
        <v>OVERSTOCK</v>
      </c>
      <c r="N1032" s="16" t="str">
        <f aca="false">IF(C1032&lt;=D1032,"REORDER","OK")</f>
        <v>OK</v>
      </c>
      <c r="O1032" s="18" t="n">
        <f aca="false">IF(D1032&lt;I1032,1,0)</f>
        <v>0</v>
      </c>
      <c r="P1032" s="20" t="n">
        <f aca="false">C1032/F1032</f>
        <v>12.6954177897574</v>
      </c>
      <c r="Q1032" s="19" t="n">
        <f aca="false">DATA!N1032</f>
        <v>159.16</v>
      </c>
      <c r="R1032" s="19" t="n">
        <f aca="false">DATA!O1032</f>
        <v>0.58</v>
      </c>
      <c r="S1032" s="17" t="n">
        <f aca="false">C1032*Q1032</f>
        <v>74964.36</v>
      </c>
      <c r="T1032" s="19" t="n">
        <f aca="false">C1032*R1032</f>
        <v>273.18</v>
      </c>
      <c r="U1032" s="20" t="n">
        <f aca="false">MAX(0,C1032-L1032)</f>
        <v>79.85533049832</v>
      </c>
      <c r="V1032" s="17" t="n">
        <f aca="false">U1032*Q1032</f>
        <v>12709.7744021126</v>
      </c>
      <c r="W1032" s="19" t="n">
        <f aca="false">U1032*R1032</f>
        <v>46.3160916890256</v>
      </c>
      <c r="X1032" s="20" t="n">
        <f aca="false">MAX(0,K1032-C1032)</f>
        <v>0</v>
      </c>
      <c r="Y1032" s="17" t="n">
        <f aca="false">F1032*PARAMETER!$B$5*Q1032</f>
        <v>2155265.14</v>
      </c>
      <c r="Z1032" s="21" t="n">
        <f aca="false">SUMIF($Y$2:$Y$3205,"&gt;="&amp;Y1032)/SUM($Y$2:$Y$3205)</f>
        <v>0.287120678505271</v>
      </c>
      <c r="AA1032" s="16" t="str">
        <f aca="false">IF(Z1032&lt;=PARAMETER!$B$7,"A",IF(Z1032&lt;=PARAMETER!$B$8,"B","C"))</f>
        <v>A</v>
      </c>
      <c r="AB1032" s="22" t="n">
        <f aca="false">G1032/F1032</f>
        <v>0.233423180592992</v>
      </c>
      <c r="AC1032" s="16" t="str">
        <f aca="false">IF(AB1032&lt;=PARAMETER!$B$9,"X",IF(AB1032&lt;=PARAMETER!$B$10,"Y","Z"))</f>
        <v>X</v>
      </c>
      <c r="AD1032" s="16" t="str">
        <f aca="false">AA1032&amp;AC1032</f>
        <v>AX</v>
      </c>
      <c r="AE1032" s="22" t="n">
        <f aca="false">DATA!I1032</f>
        <v>0.34</v>
      </c>
      <c r="AF1032" s="18" t="n">
        <f aca="false">DATA!L1032</f>
        <v>150</v>
      </c>
      <c r="AG1032" s="16" t="str">
        <f aca="false">DATA!K1032</f>
        <v>A</v>
      </c>
      <c r="AH1032" s="18" t="n">
        <f aca="false">IF(AE1032&gt;=PARAMETER!$B$12,1,0)</f>
        <v>0</v>
      </c>
      <c r="AI1032" s="18" t="n">
        <f aca="false">IF(AF1032&gt;=PARAMETER!$B$13,1,0)</f>
        <v>1</v>
      </c>
      <c r="AJ1032" s="18" t="n">
        <f aca="false">IF(AND(AH1032=1,AI1032=1),1,0)</f>
        <v>0</v>
      </c>
    </row>
    <row r="1033" customFormat="false" ht="15" hidden="false" customHeight="false" outlineLevel="0" collapsed="false">
      <c r="A1033" s="16" t="str">
        <f aca="false">DATA!A1033</f>
        <v>ITM11031</v>
      </c>
      <c r="B1033" s="16" t="str">
        <f aca="false">DATA!B1033</f>
        <v>Apparel</v>
      </c>
      <c r="C1033" s="17" t="n">
        <f aca="false">DATA!C1033</f>
        <v>84</v>
      </c>
      <c r="D1033" s="17" t="n">
        <f aca="false">DATA!D1033</f>
        <v>87</v>
      </c>
      <c r="E1033" s="18" t="n">
        <f aca="false">DATA!F1033</f>
        <v>7</v>
      </c>
      <c r="F1033" s="19" t="n">
        <f aca="false">DATA!G1033</f>
        <v>15.57</v>
      </c>
      <c r="G1033" s="19" t="n">
        <f aca="false">DATA!H1033</f>
        <v>2.6</v>
      </c>
      <c r="H1033" s="18" t="n">
        <f aca="false">DATA!E1033</f>
        <v>8</v>
      </c>
      <c r="I1033" s="20" t="n">
        <f aca="false">F1033*E1033</f>
        <v>108.99</v>
      </c>
      <c r="J1033" s="20" t="n">
        <f aca="false">PARAMETER!$B$4*G1033*SQRT(E1033)</f>
        <v>11.3148714640421</v>
      </c>
      <c r="K1033" s="20" t="n">
        <f aca="false">I1033+J1033</f>
        <v>120.304871464042</v>
      </c>
      <c r="L1033" s="20" t="n">
        <f aca="false">K1033+F1033*H1033</f>
        <v>244.864871464042</v>
      </c>
      <c r="M1033" s="16" t="str">
        <f aca="false">IF(C1033&lt;=K1033,"REORDER",IF(C1033&gt;L1033,"OVERSTOCK","OK"))</f>
        <v>REORDER</v>
      </c>
      <c r="N1033" s="16" t="str">
        <f aca="false">IF(C1033&lt;=D1033,"REORDER","OK")</f>
        <v>REORDER</v>
      </c>
      <c r="O1033" s="18" t="n">
        <f aca="false">IF(D1033&lt;I1033,1,0)</f>
        <v>1</v>
      </c>
      <c r="P1033" s="20" t="n">
        <f aca="false">C1033/F1033</f>
        <v>5.39499036608863</v>
      </c>
      <c r="Q1033" s="19" t="n">
        <f aca="false">DATA!N1033</f>
        <v>180.19</v>
      </c>
      <c r="R1033" s="19" t="n">
        <f aca="false">DATA!O1033</f>
        <v>0.61</v>
      </c>
      <c r="S1033" s="17" t="n">
        <f aca="false">C1033*Q1033</f>
        <v>15135.96</v>
      </c>
      <c r="T1033" s="19" t="n">
        <f aca="false">C1033*R1033</f>
        <v>51.24</v>
      </c>
      <c r="U1033" s="20" t="n">
        <f aca="false">MAX(0,C1033-L1033)</f>
        <v>0</v>
      </c>
      <c r="V1033" s="17" t="n">
        <f aca="false">U1033*Q1033</f>
        <v>0</v>
      </c>
      <c r="W1033" s="19" t="n">
        <f aca="false">U1033*R1033</f>
        <v>0</v>
      </c>
      <c r="X1033" s="20" t="n">
        <f aca="false">MAX(0,K1033-C1033)</f>
        <v>36.3048714640421</v>
      </c>
      <c r="Y1033" s="17" t="n">
        <f aca="false">F1033*PARAMETER!$B$5*Q1033</f>
        <v>1024028.7795</v>
      </c>
      <c r="Z1033" s="21" t="n">
        <f aca="false">SUMIF($Y$2:$Y$3205,"&gt;="&amp;Y1033)/SUM($Y$2:$Y$3205)</f>
        <v>0.720993860572613</v>
      </c>
      <c r="AA1033" s="16" t="str">
        <f aca="false">IF(Z1033&lt;=PARAMETER!$B$7,"A",IF(Z1033&lt;=PARAMETER!$B$8,"B","C"))</f>
        <v>A</v>
      </c>
      <c r="AB1033" s="22" t="n">
        <f aca="false">G1033/F1033</f>
        <v>0.166987797045601</v>
      </c>
      <c r="AC1033" s="16" t="str">
        <f aca="false">IF(AB1033&lt;=PARAMETER!$B$9,"X",IF(AB1033&lt;=PARAMETER!$B$10,"Y","Z"))</f>
        <v>X</v>
      </c>
      <c r="AD1033" s="16" t="str">
        <f aca="false">AA1033&amp;AC1033</f>
        <v>AX</v>
      </c>
      <c r="AE1033" s="22" t="n">
        <f aca="false">DATA!I1033</f>
        <v>0.19</v>
      </c>
      <c r="AF1033" s="18" t="n">
        <f aca="false">DATA!L1033</f>
        <v>102</v>
      </c>
      <c r="AG1033" s="16" t="str">
        <f aca="false">DATA!K1033</f>
        <v>D</v>
      </c>
      <c r="AH1033" s="18" t="n">
        <f aca="false">IF(AE1033&gt;=PARAMETER!$B$12,1,0)</f>
        <v>0</v>
      </c>
      <c r="AI1033" s="18" t="n">
        <f aca="false">IF(AF1033&gt;=PARAMETER!$B$13,1,0)</f>
        <v>1</v>
      </c>
      <c r="AJ1033" s="18" t="n">
        <f aca="false">IF(AND(AH1033=1,AI1033=1),1,0)</f>
        <v>0</v>
      </c>
    </row>
    <row r="1034" customFormat="false" ht="15" hidden="false" customHeight="false" outlineLevel="0" collapsed="false">
      <c r="A1034" s="16" t="str">
        <f aca="false">DATA!A1034</f>
        <v>ITM11032</v>
      </c>
      <c r="B1034" s="16" t="str">
        <f aca="false">DATA!B1034</f>
        <v>Electronics</v>
      </c>
      <c r="C1034" s="17" t="n">
        <f aca="false">DATA!C1034</f>
        <v>102</v>
      </c>
      <c r="D1034" s="17" t="n">
        <f aca="false">DATA!D1034</f>
        <v>52</v>
      </c>
      <c r="E1034" s="18" t="n">
        <f aca="false">DATA!F1034</f>
        <v>7</v>
      </c>
      <c r="F1034" s="19" t="n">
        <f aca="false">DATA!G1034</f>
        <v>3.87</v>
      </c>
      <c r="G1034" s="19" t="n">
        <f aca="false">DATA!H1034</f>
        <v>1.96</v>
      </c>
      <c r="H1034" s="18" t="n">
        <f aca="false">DATA!E1034</f>
        <v>11</v>
      </c>
      <c r="I1034" s="20" t="n">
        <f aca="false">F1034*E1034</f>
        <v>27.09</v>
      </c>
      <c r="J1034" s="20" t="n">
        <f aca="false">PARAMETER!$B$4*G1034*SQRT(E1034)</f>
        <v>8.52967233443176</v>
      </c>
      <c r="K1034" s="20" t="n">
        <f aca="false">I1034+J1034</f>
        <v>35.6196723344318</v>
      </c>
      <c r="L1034" s="20" t="n">
        <f aca="false">K1034+F1034*H1034</f>
        <v>78.1896723344318</v>
      </c>
      <c r="M1034" s="16" t="str">
        <f aca="false">IF(C1034&lt;=K1034,"REORDER",IF(C1034&gt;L1034,"OVERSTOCK","OK"))</f>
        <v>OVERSTOCK</v>
      </c>
      <c r="N1034" s="16" t="str">
        <f aca="false">IF(C1034&lt;=D1034,"REORDER","OK")</f>
        <v>OK</v>
      </c>
      <c r="O1034" s="18" t="n">
        <f aca="false">IF(D1034&lt;I1034,1,0)</f>
        <v>0</v>
      </c>
      <c r="P1034" s="20" t="n">
        <f aca="false">C1034/F1034</f>
        <v>26.3565891472868</v>
      </c>
      <c r="Q1034" s="19" t="n">
        <f aca="false">DATA!N1034</f>
        <v>195.05</v>
      </c>
      <c r="R1034" s="19" t="n">
        <f aca="false">DATA!O1034</f>
        <v>1.3</v>
      </c>
      <c r="S1034" s="17" t="n">
        <f aca="false">C1034*Q1034</f>
        <v>19895.1</v>
      </c>
      <c r="T1034" s="19" t="n">
        <f aca="false">C1034*R1034</f>
        <v>132.6</v>
      </c>
      <c r="U1034" s="20" t="n">
        <f aca="false">MAX(0,C1034-L1034)</f>
        <v>23.8103276655683</v>
      </c>
      <c r="V1034" s="17" t="n">
        <f aca="false">U1034*Q1034</f>
        <v>4644.20441116909</v>
      </c>
      <c r="W1034" s="19" t="n">
        <f aca="false">U1034*R1034</f>
        <v>30.9534259652387</v>
      </c>
      <c r="X1034" s="20" t="n">
        <f aca="false">MAX(0,K1034-C1034)</f>
        <v>0</v>
      </c>
      <c r="Y1034" s="17" t="n">
        <f aca="false">F1034*PARAMETER!$B$5*Q1034</f>
        <v>275517.8775</v>
      </c>
      <c r="Z1034" s="21" t="n">
        <f aca="false">SUMIF($Y$2:$Y$3205,"&gt;="&amp;Y1034)/SUM($Y$2:$Y$3205)</f>
        <v>0.966451515368285</v>
      </c>
      <c r="AA1034" s="16" t="str">
        <f aca="false">IF(Z1034&lt;=PARAMETER!$B$7,"A",IF(Z1034&lt;=PARAMETER!$B$8,"B","C"))</f>
        <v>C</v>
      </c>
      <c r="AB1034" s="22" t="n">
        <f aca="false">G1034/F1034</f>
        <v>0.506459948320413</v>
      </c>
      <c r="AC1034" s="16" t="str">
        <f aca="false">IF(AB1034&lt;=PARAMETER!$B$9,"X",IF(AB1034&lt;=PARAMETER!$B$10,"Y","Z"))</f>
        <v>Z</v>
      </c>
      <c r="AD1034" s="16" t="str">
        <f aca="false">AA1034&amp;AC1034</f>
        <v>CZ</v>
      </c>
      <c r="AE1034" s="22" t="n">
        <f aca="false">DATA!I1034</f>
        <v>0.22</v>
      </c>
      <c r="AF1034" s="18" t="n">
        <f aca="false">DATA!L1034</f>
        <v>116</v>
      </c>
      <c r="AG1034" s="16" t="str">
        <f aca="false">DATA!K1034</f>
        <v>B</v>
      </c>
      <c r="AH1034" s="18" t="n">
        <f aca="false">IF(AE1034&gt;=PARAMETER!$B$12,1,0)</f>
        <v>0</v>
      </c>
      <c r="AI1034" s="18" t="n">
        <f aca="false">IF(AF1034&gt;=PARAMETER!$B$13,1,0)</f>
        <v>1</v>
      </c>
      <c r="AJ1034" s="18" t="n">
        <f aca="false">IF(AND(AH1034=1,AI1034=1),1,0)</f>
        <v>0</v>
      </c>
    </row>
    <row r="1035" customFormat="false" ht="15" hidden="false" customHeight="false" outlineLevel="0" collapsed="false">
      <c r="A1035" s="16" t="str">
        <f aca="false">DATA!A1035</f>
        <v>ITM11033</v>
      </c>
      <c r="B1035" s="16" t="str">
        <f aca="false">DATA!B1035</f>
        <v>Groceries</v>
      </c>
      <c r="C1035" s="17" t="n">
        <f aca="false">DATA!C1035</f>
        <v>173</v>
      </c>
      <c r="D1035" s="17" t="n">
        <f aca="false">DATA!D1035</f>
        <v>35</v>
      </c>
      <c r="E1035" s="18" t="n">
        <f aca="false">DATA!F1035</f>
        <v>4</v>
      </c>
      <c r="F1035" s="19" t="n">
        <f aca="false">DATA!G1035</f>
        <v>7.99</v>
      </c>
      <c r="G1035" s="19" t="n">
        <f aca="false">DATA!H1035</f>
        <v>9.14</v>
      </c>
      <c r="H1035" s="18" t="n">
        <f aca="false">DATA!E1035</f>
        <v>6</v>
      </c>
      <c r="I1035" s="20" t="n">
        <f aca="false">F1035*E1035</f>
        <v>31.96</v>
      </c>
      <c r="J1035" s="20" t="n">
        <f aca="false">PARAMETER!$B$4*G1035*SQRT(E1035)</f>
        <v>30.0679243006729</v>
      </c>
      <c r="K1035" s="20" t="n">
        <f aca="false">I1035+J1035</f>
        <v>62.0279243006729</v>
      </c>
      <c r="L1035" s="20" t="n">
        <f aca="false">K1035+F1035*H1035</f>
        <v>109.967924300673</v>
      </c>
      <c r="M1035" s="16" t="str">
        <f aca="false">IF(C1035&lt;=K1035,"REORDER",IF(C1035&gt;L1035,"OVERSTOCK","OK"))</f>
        <v>OVERSTOCK</v>
      </c>
      <c r="N1035" s="16" t="str">
        <f aca="false">IF(C1035&lt;=D1035,"REORDER","OK")</f>
        <v>OK</v>
      </c>
      <c r="O1035" s="18" t="n">
        <f aca="false">IF(D1035&lt;I1035,1,0)</f>
        <v>0</v>
      </c>
      <c r="P1035" s="20" t="n">
        <f aca="false">C1035/F1035</f>
        <v>21.6520650813517</v>
      </c>
      <c r="Q1035" s="19" t="n">
        <f aca="false">DATA!N1035</f>
        <v>120.08</v>
      </c>
      <c r="R1035" s="19" t="n">
        <f aca="false">DATA!O1035</f>
        <v>1.86</v>
      </c>
      <c r="S1035" s="17" t="n">
        <f aca="false">C1035*Q1035</f>
        <v>20773.84</v>
      </c>
      <c r="T1035" s="19" t="n">
        <f aca="false">C1035*R1035</f>
        <v>321.78</v>
      </c>
      <c r="U1035" s="20" t="n">
        <f aca="false">MAX(0,C1035-L1035)</f>
        <v>63.0320756993271</v>
      </c>
      <c r="V1035" s="17" t="n">
        <f aca="false">U1035*Q1035</f>
        <v>7568.8916499752</v>
      </c>
      <c r="W1035" s="19" t="n">
        <f aca="false">U1035*R1035</f>
        <v>117.239660800748</v>
      </c>
      <c r="X1035" s="20" t="n">
        <f aca="false">MAX(0,K1035-C1035)</f>
        <v>0</v>
      </c>
      <c r="Y1035" s="17" t="n">
        <f aca="false">F1035*PARAMETER!$B$5*Q1035</f>
        <v>350195.308</v>
      </c>
      <c r="Z1035" s="21" t="n">
        <f aca="false">SUMIF($Y$2:$Y$3205,"&gt;="&amp;Y1035)/SUM($Y$2:$Y$3205)</f>
        <v>0.948005198898195</v>
      </c>
      <c r="AA1035" s="16" t="str">
        <f aca="false">IF(Z1035&lt;=PARAMETER!$B$7,"A",IF(Z1035&lt;=PARAMETER!$B$8,"B","C"))</f>
        <v>B</v>
      </c>
      <c r="AB1035" s="22" t="n">
        <f aca="false">G1035/F1035</f>
        <v>1.14392991239049</v>
      </c>
      <c r="AC1035" s="16" t="str">
        <f aca="false">IF(AB1035&lt;=PARAMETER!$B$9,"X",IF(AB1035&lt;=PARAMETER!$B$10,"Y","Z"))</f>
        <v>Z</v>
      </c>
      <c r="AD1035" s="16" t="str">
        <f aca="false">AA1035&amp;AC1035</f>
        <v>BZ</v>
      </c>
      <c r="AE1035" s="22" t="n">
        <f aca="false">DATA!I1035</f>
        <v>0.81</v>
      </c>
      <c r="AF1035" s="18" t="n">
        <f aca="false">DATA!L1035</f>
        <v>118</v>
      </c>
      <c r="AG1035" s="16" t="str">
        <f aca="false">DATA!K1035</f>
        <v>C</v>
      </c>
      <c r="AH1035" s="18" t="n">
        <f aca="false">IF(AE1035&gt;=PARAMETER!$B$12,1,0)</f>
        <v>1</v>
      </c>
      <c r="AI1035" s="18" t="n">
        <f aca="false">IF(AF1035&gt;=PARAMETER!$B$13,1,0)</f>
        <v>1</v>
      </c>
      <c r="AJ1035" s="18" t="n">
        <f aca="false">IF(AND(AH1035=1,AI1035=1),1,0)</f>
        <v>1</v>
      </c>
    </row>
    <row r="1036" customFormat="false" ht="15" hidden="false" customHeight="false" outlineLevel="0" collapsed="false">
      <c r="A1036" s="16" t="str">
        <f aca="false">DATA!A1036</f>
        <v>ITM11034</v>
      </c>
      <c r="B1036" s="16" t="str">
        <f aca="false">DATA!B1036</f>
        <v>Pharma</v>
      </c>
      <c r="C1036" s="17" t="n">
        <f aca="false">DATA!C1036</f>
        <v>492</v>
      </c>
      <c r="D1036" s="17" t="n">
        <f aca="false">DATA!D1036</f>
        <v>99</v>
      </c>
      <c r="E1036" s="18" t="n">
        <f aca="false">DATA!F1036</f>
        <v>9</v>
      </c>
      <c r="F1036" s="19" t="n">
        <f aca="false">DATA!G1036</f>
        <v>42.08</v>
      </c>
      <c r="G1036" s="19" t="n">
        <f aca="false">DATA!H1036</f>
        <v>9.41</v>
      </c>
      <c r="H1036" s="18" t="n">
        <f aca="false">DATA!E1036</f>
        <v>13</v>
      </c>
      <c r="I1036" s="20" t="n">
        <f aca="false">F1036*E1036</f>
        <v>378.72</v>
      </c>
      <c r="J1036" s="20" t="n">
        <f aca="false">PARAMETER!$B$4*G1036*SQRT(E1036)</f>
        <v>46.43421788884</v>
      </c>
      <c r="K1036" s="20" t="n">
        <f aca="false">I1036+J1036</f>
        <v>425.15421788884</v>
      </c>
      <c r="L1036" s="20" t="n">
        <f aca="false">K1036+F1036*H1036</f>
        <v>972.19421788884</v>
      </c>
      <c r="M1036" s="16" t="str">
        <f aca="false">IF(C1036&lt;=K1036,"REORDER",IF(C1036&gt;L1036,"OVERSTOCK","OK"))</f>
        <v>OK</v>
      </c>
      <c r="N1036" s="16" t="str">
        <f aca="false">IF(C1036&lt;=D1036,"REORDER","OK")</f>
        <v>OK</v>
      </c>
      <c r="O1036" s="18" t="n">
        <f aca="false">IF(D1036&lt;I1036,1,0)</f>
        <v>1</v>
      </c>
      <c r="P1036" s="20" t="n">
        <f aca="false">C1036/F1036</f>
        <v>11.6920152091255</v>
      </c>
      <c r="Q1036" s="19" t="n">
        <f aca="false">DATA!N1036</f>
        <v>72.2</v>
      </c>
      <c r="R1036" s="19" t="n">
        <f aca="false">DATA!O1036</f>
        <v>0.48</v>
      </c>
      <c r="S1036" s="17" t="n">
        <f aca="false">C1036*Q1036</f>
        <v>35522.4</v>
      </c>
      <c r="T1036" s="19" t="n">
        <f aca="false">C1036*R1036</f>
        <v>236.16</v>
      </c>
      <c r="U1036" s="20" t="n">
        <f aca="false">MAX(0,C1036-L1036)</f>
        <v>0</v>
      </c>
      <c r="V1036" s="17" t="n">
        <f aca="false">U1036*Q1036</f>
        <v>0</v>
      </c>
      <c r="W1036" s="19" t="n">
        <f aca="false">U1036*R1036</f>
        <v>0</v>
      </c>
      <c r="X1036" s="20" t="n">
        <f aca="false">MAX(0,K1036-C1036)</f>
        <v>0</v>
      </c>
      <c r="Y1036" s="17" t="n">
        <f aca="false">F1036*PARAMETER!$B$5*Q1036</f>
        <v>1108934.24</v>
      </c>
      <c r="Z1036" s="21" t="n">
        <f aca="false">SUMIF($Y$2:$Y$3205,"&gt;="&amp;Y1036)/SUM($Y$2:$Y$3205)</f>
        <v>0.682436889293243</v>
      </c>
      <c r="AA1036" s="16" t="str">
        <f aca="false">IF(Z1036&lt;=PARAMETER!$B$7,"A",IF(Z1036&lt;=PARAMETER!$B$8,"B","C"))</f>
        <v>A</v>
      </c>
      <c r="AB1036" s="22" t="n">
        <f aca="false">G1036/F1036</f>
        <v>0.223621673003802</v>
      </c>
      <c r="AC1036" s="16" t="str">
        <f aca="false">IF(AB1036&lt;=PARAMETER!$B$9,"X",IF(AB1036&lt;=PARAMETER!$B$10,"Y","Z"))</f>
        <v>X</v>
      </c>
      <c r="AD1036" s="16" t="str">
        <f aca="false">AA1036&amp;AC1036</f>
        <v>AX</v>
      </c>
      <c r="AE1036" s="22" t="n">
        <f aca="false">DATA!I1036</f>
        <v>0.49</v>
      </c>
      <c r="AF1036" s="18" t="n">
        <f aca="false">DATA!L1036</f>
        <v>97</v>
      </c>
      <c r="AG1036" s="16" t="str">
        <f aca="false">DATA!K1036</f>
        <v>C</v>
      </c>
      <c r="AH1036" s="18" t="n">
        <f aca="false">IF(AE1036&gt;=PARAMETER!$B$12,1,0)</f>
        <v>0</v>
      </c>
      <c r="AI1036" s="18" t="n">
        <f aca="false">IF(AF1036&gt;=PARAMETER!$B$13,1,0)</f>
        <v>1</v>
      </c>
      <c r="AJ1036" s="18" t="n">
        <f aca="false">IF(AND(AH1036=1,AI1036=1),1,0)</f>
        <v>0</v>
      </c>
    </row>
    <row r="1037" customFormat="false" ht="15" hidden="false" customHeight="false" outlineLevel="0" collapsed="false">
      <c r="A1037" s="16" t="str">
        <f aca="false">DATA!A1037</f>
        <v>ITM11035</v>
      </c>
      <c r="B1037" s="16" t="str">
        <f aca="false">DATA!B1037</f>
        <v>Electronics</v>
      </c>
      <c r="C1037" s="17" t="n">
        <f aca="false">DATA!C1037</f>
        <v>285</v>
      </c>
      <c r="D1037" s="17" t="n">
        <f aca="false">DATA!D1037</f>
        <v>87</v>
      </c>
      <c r="E1037" s="18" t="n">
        <f aca="false">DATA!F1037</f>
        <v>5</v>
      </c>
      <c r="F1037" s="19" t="n">
        <f aca="false">DATA!G1037</f>
        <v>36.83</v>
      </c>
      <c r="G1037" s="19" t="n">
        <f aca="false">DATA!H1037</f>
        <v>0.62</v>
      </c>
      <c r="H1037" s="18" t="n">
        <f aca="false">DATA!E1037</f>
        <v>13</v>
      </c>
      <c r="I1037" s="20" t="n">
        <f aca="false">F1037*E1037</f>
        <v>184.15</v>
      </c>
      <c r="J1037" s="20" t="n">
        <f aca="false">PARAMETER!$B$4*G1037*SQRT(E1037)</f>
        <v>2.28036280419835</v>
      </c>
      <c r="K1037" s="20" t="n">
        <f aca="false">I1037+J1037</f>
        <v>186.430362804198</v>
      </c>
      <c r="L1037" s="20" t="n">
        <f aca="false">K1037+F1037*H1037</f>
        <v>665.220362804198</v>
      </c>
      <c r="M1037" s="16" t="str">
        <f aca="false">IF(C1037&lt;=K1037,"REORDER",IF(C1037&gt;L1037,"OVERSTOCK","OK"))</f>
        <v>OK</v>
      </c>
      <c r="N1037" s="16" t="str">
        <f aca="false">IF(C1037&lt;=D1037,"REORDER","OK")</f>
        <v>OK</v>
      </c>
      <c r="O1037" s="18" t="n">
        <f aca="false">IF(D1037&lt;I1037,1,0)</f>
        <v>1</v>
      </c>
      <c r="P1037" s="20" t="n">
        <f aca="false">C1037/F1037</f>
        <v>7.73825685582406</v>
      </c>
      <c r="Q1037" s="19" t="n">
        <f aca="false">DATA!N1037</f>
        <v>71.17</v>
      </c>
      <c r="R1037" s="19" t="n">
        <f aca="false">DATA!O1037</f>
        <v>1.85</v>
      </c>
      <c r="S1037" s="17" t="n">
        <f aca="false">C1037*Q1037</f>
        <v>20283.45</v>
      </c>
      <c r="T1037" s="19" t="n">
        <f aca="false">C1037*R1037</f>
        <v>527.25</v>
      </c>
      <c r="U1037" s="20" t="n">
        <f aca="false">MAX(0,C1037-L1037)</f>
        <v>0</v>
      </c>
      <c r="V1037" s="17" t="n">
        <f aca="false">U1037*Q1037</f>
        <v>0</v>
      </c>
      <c r="W1037" s="19" t="n">
        <f aca="false">U1037*R1037</f>
        <v>0</v>
      </c>
      <c r="X1037" s="20" t="n">
        <f aca="false">MAX(0,K1037-C1037)</f>
        <v>0</v>
      </c>
      <c r="Y1037" s="17" t="n">
        <f aca="false">F1037*PARAMETER!$B$5*Q1037</f>
        <v>956734.7515</v>
      </c>
      <c r="Z1037" s="21" t="n">
        <f aca="false">SUMIF($Y$2:$Y$3205,"&gt;="&amp;Y1037)/SUM($Y$2:$Y$3205)</f>
        <v>0.754172829313273</v>
      </c>
      <c r="AA1037" s="16" t="str">
        <f aca="false">IF(Z1037&lt;=PARAMETER!$B$7,"A",IF(Z1037&lt;=PARAMETER!$B$8,"B","C"))</f>
        <v>A</v>
      </c>
      <c r="AB1037" s="22" t="n">
        <f aca="false">G1037/F1037</f>
        <v>0.0168341026337225</v>
      </c>
      <c r="AC1037" s="16" t="str">
        <f aca="false">IF(AB1037&lt;=PARAMETER!$B$9,"X",IF(AB1037&lt;=PARAMETER!$B$10,"Y","Z"))</f>
        <v>X</v>
      </c>
      <c r="AD1037" s="16" t="str">
        <f aca="false">AA1037&amp;AC1037</f>
        <v>AX</v>
      </c>
      <c r="AE1037" s="22" t="n">
        <f aca="false">DATA!I1037</f>
        <v>0.22</v>
      </c>
      <c r="AF1037" s="18" t="n">
        <f aca="false">DATA!L1037</f>
        <v>54</v>
      </c>
      <c r="AG1037" s="16" t="str">
        <f aca="false">DATA!K1037</f>
        <v>B</v>
      </c>
      <c r="AH1037" s="18" t="n">
        <f aca="false">IF(AE1037&gt;=PARAMETER!$B$12,1,0)</f>
        <v>0</v>
      </c>
      <c r="AI1037" s="18" t="n">
        <f aca="false">IF(AF1037&gt;=PARAMETER!$B$13,1,0)</f>
        <v>0</v>
      </c>
      <c r="AJ1037" s="18" t="n">
        <f aca="false">IF(AND(AH1037=1,AI1037=1),1,0)</f>
        <v>0</v>
      </c>
    </row>
    <row r="1038" customFormat="false" ht="15" hidden="false" customHeight="false" outlineLevel="0" collapsed="false">
      <c r="A1038" s="16" t="str">
        <f aca="false">DATA!A1038</f>
        <v>ITM11036</v>
      </c>
      <c r="B1038" s="16" t="str">
        <f aca="false">DATA!B1038</f>
        <v>Apparel</v>
      </c>
      <c r="C1038" s="17" t="n">
        <f aca="false">DATA!C1038</f>
        <v>328</v>
      </c>
      <c r="D1038" s="17" t="n">
        <f aca="false">DATA!D1038</f>
        <v>80</v>
      </c>
      <c r="E1038" s="18" t="n">
        <f aca="false">DATA!F1038</f>
        <v>7</v>
      </c>
      <c r="F1038" s="19" t="n">
        <f aca="false">DATA!G1038</f>
        <v>33.55</v>
      </c>
      <c r="G1038" s="19" t="n">
        <f aca="false">DATA!H1038</f>
        <v>7.41</v>
      </c>
      <c r="H1038" s="18" t="n">
        <f aca="false">DATA!E1038</f>
        <v>7</v>
      </c>
      <c r="I1038" s="20" t="n">
        <f aca="false">F1038*E1038</f>
        <v>234.85</v>
      </c>
      <c r="J1038" s="20" t="n">
        <f aca="false">PARAMETER!$B$4*G1038*SQRT(E1038)</f>
        <v>32.2473836725201</v>
      </c>
      <c r="K1038" s="20" t="n">
        <f aca="false">I1038+J1038</f>
        <v>267.09738367252</v>
      </c>
      <c r="L1038" s="20" t="n">
        <f aca="false">K1038+F1038*H1038</f>
        <v>501.94738367252</v>
      </c>
      <c r="M1038" s="16" t="str">
        <f aca="false">IF(C1038&lt;=K1038,"REORDER",IF(C1038&gt;L1038,"OVERSTOCK","OK"))</f>
        <v>OK</v>
      </c>
      <c r="N1038" s="16" t="str">
        <f aca="false">IF(C1038&lt;=D1038,"REORDER","OK")</f>
        <v>OK</v>
      </c>
      <c r="O1038" s="18" t="n">
        <f aca="false">IF(D1038&lt;I1038,1,0)</f>
        <v>1</v>
      </c>
      <c r="P1038" s="20" t="n">
        <f aca="false">C1038/F1038</f>
        <v>9.77645305514158</v>
      </c>
      <c r="Q1038" s="19" t="n">
        <f aca="false">DATA!N1038</f>
        <v>82</v>
      </c>
      <c r="R1038" s="19" t="n">
        <f aca="false">DATA!O1038</f>
        <v>1.36</v>
      </c>
      <c r="S1038" s="17" t="n">
        <f aca="false">C1038*Q1038</f>
        <v>26896</v>
      </c>
      <c r="T1038" s="19" t="n">
        <f aca="false">C1038*R1038</f>
        <v>446.08</v>
      </c>
      <c r="U1038" s="20" t="n">
        <f aca="false">MAX(0,C1038-L1038)</f>
        <v>0</v>
      </c>
      <c r="V1038" s="17" t="n">
        <f aca="false">U1038*Q1038</f>
        <v>0</v>
      </c>
      <c r="W1038" s="19" t="n">
        <f aca="false">U1038*R1038</f>
        <v>0</v>
      </c>
      <c r="X1038" s="20" t="n">
        <f aca="false">MAX(0,K1038-C1038)</f>
        <v>0</v>
      </c>
      <c r="Y1038" s="17" t="n">
        <f aca="false">F1038*PARAMETER!$B$5*Q1038</f>
        <v>1004151.5</v>
      </c>
      <c r="Z1038" s="21" t="n">
        <f aca="false">SUMIF($Y$2:$Y$3205,"&gt;="&amp;Y1038)/SUM($Y$2:$Y$3205)</f>
        <v>0.730380437162107</v>
      </c>
      <c r="AA1038" s="16" t="str">
        <f aca="false">IF(Z1038&lt;=PARAMETER!$B$7,"A",IF(Z1038&lt;=PARAMETER!$B$8,"B","C"))</f>
        <v>A</v>
      </c>
      <c r="AB1038" s="22" t="n">
        <f aca="false">G1038/F1038</f>
        <v>0.220864381520119</v>
      </c>
      <c r="AC1038" s="16" t="str">
        <f aca="false">IF(AB1038&lt;=PARAMETER!$B$9,"X",IF(AB1038&lt;=PARAMETER!$B$10,"Y","Z"))</f>
        <v>X</v>
      </c>
      <c r="AD1038" s="16" t="str">
        <f aca="false">AA1038&amp;AC1038</f>
        <v>AX</v>
      </c>
      <c r="AE1038" s="22" t="n">
        <f aca="false">DATA!I1038</f>
        <v>0.41</v>
      </c>
      <c r="AF1038" s="18" t="n">
        <f aca="false">DATA!L1038</f>
        <v>117</v>
      </c>
      <c r="AG1038" s="16" t="str">
        <f aca="false">DATA!K1038</f>
        <v>A</v>
      </c>
      <c r="AH1038" s="18" t="n">
        <f aca="false">IF(AE1038&gt;=PARAMETER!$B$12,1,0)</f>
        <v>0</v>
      </c>
      <c r="AI1038" s="18" t="n">
        <f aca="false">IF(AF1038&gt;=PARAMETER!$B$13,1,0)</f>
        <v>1</v>
      </c>
      <c r="AJ1038" s="18" t="n">
        <f aca="false">IF(AND(AH1038=1,AI1038=1),1,0)</f>
        <v>0</v>
      </c>
    </row>
    <row r="1039" customFormat="false" ht="15" hidden="false" customHeight="false" outlineLevel="0" collapsed="false">
      <c r="A1039" s="16" t="str">
        <f aca="false">DATA!A1039</f>
        <v>ITM11037</v>
      </c>
      <c r="B1039" s="16" t="str">
        <f aca="false">DATA!B1039</f>
        <v>Groceries</v>
      </c>
      <c r="C1039" s="17" t="n">
        <f aca="false">DATA!C1039</f>
        <v>98</v>
      </c>
      <c r="D1039" s="17" t="n">
        <f aca="false">DATA!D1039</f>
        <v>42</v>
      </c>
      <c r="E1039" s="18" t="n">
        <f aca="false">DATA!F1039</f>
        <v>5</v>
      </c>
      <c r="F1039" s="19" t="n">
        <f aca="false">DATA!G1039</f>
        <v>7.4</v>
      </c>
      <c r="G1039" s="19" t="n">
        <f aca="false">DATA!H1039</f>
        <v>3.44</v>
      </c>
      <c r="H1039" s="18" t="n">
        <f aca="false">DATA!E1039</f>
        <v>11</v>
      </c>
      <c r="I1039" s="20" t="n">
        <f aca="false">F1039*E1039</f>
        <v>37</v>
      </c>
      <c r="J1039" s="20" t="n">
        <f aca="false">PARAMETER!$B$4*G1039*SQRT(E1039)</f>
        <v>12.652335558778</v>
      </c>
      <c r="K1039" s="20" t="n">
        <f aca="false">I1039+J1039</f>
        <v>49.652335558778</v>
      </c>
      <c r="L1039" s="20" t="n">
        <f aca="false">K1039+F1039*H1039</f>
        <v>131.052335558778</v>
      </c>
      <c r="M1039" s="16" t="str">
        <f aca="false">IF(C1039&lt;=K1039,"REORDER",IF(C1039&gt;L1039,"OVERSTOCK","OK"))</f>
        <v>OK</v>
      </c>
      <c r="N1039" s="16" t="str">
        <f aca="false">IF(C1039&lt;=D1039,"REORDER","OK")</f>
        <v>OK</v>
      </c>
      <c r="O1039" s="18" t="n">
        <f aca="false">IF(D1039&lt;I1039,1,0)</f>
        <v>0</v>
      </c>
      <c r="P1039" s="20" t="n">
        <f aca="false">C1039/F1039</f>
        <v>13.2432432432432</v>
      </c>
      <c r="Q1039" s="19" t="n">
        <f aca="false">DATA!N1039</f>
        <v>126.41</v>
      </c>
      <c r="R1039" s="19" t="n">
        <f aca="false">DATA!O1039</f>
        <v>1.99</v>
      </c>
      <c r="S1039" s="17" t="n">
        <f aca="false">C1039*Q1039</f>
        <v>12388.18</v>
      </c>
      <c r="T1039" s="19" t="n">
        <f aca="false">C1039*R1039</f>
        <v>195.02</v>
      </c>
      <c r="U1039" s="20" t="n">
        <f aca="false">MAX(0,C1039-L1039)</f>
        <v>0</v>
      </c>
      <c r="V1039" s="17" t="n">
        <f aca="false">U1039*Q1039</f>
        <v>0</v>
      </c>
      <c r="W1039" s="19" t="n">
        <f aca="false">U1039*R1039</f>
        <v>0</v>
      </c>
      <c r="X1039" s="20" t="n">
        <f aca="false">MAX(0,K1039-C1039)</f>
        <v>0</v>
      </c>
      <c r="Y1039" s="17" t="n">
        <f aca="false">F1039*PARAMETER!$B$5*Q1039</f>
        <v>341433.41</v>
      </c>
      <c r="Z1039" s="21" t="n">
        <f aca="false">SUMIF($Y$2:$Y$3205,"&gt;="&amp;Y1039)/SUM($Y$2:$Y$3205)</f>
        <v>0.950203473608929</v>
      </c>
      <c r="AA1039" s="16" t="str">
        <f aca="false">IF(Z1039&lt;=PARAMETER!$B$7,"A",IF(Z1039&lt;=PARAMETER!$B$8,"B","C"))</f>
        <v>C</v>
      </c>
      <c r="AB1039" s="22" t="n">
        <f aca="false">G1039/F1039</f>
        <v>0.464864864864865</v>
      </c>
      <c r="AC1039" s="16" t="str">
        <f aca="false">IF(AB1039&lt;=PARAMETER!$B$9,"X",IF(AB1039&lt;=PARAMETER!$B$10,"Y","Z"))</f>
        <v>Y</v>
      </c>
      <c r="AD1039" s="16" t="str">
        <f aca="false">AA1039&amp;AC1039</f>
        <v>CY</v>
      </c>
      <c r="AE1039" s="22" t="n">
        <f aca="false">DATA!I1039</f>
        <v>0.56</v>
      </c>
      <c r="AF1039" s="18" t="n">
        <f aca="false">DATA!L1039</f>
        <v>55</v>
      </c>
      <c r="AG1039" s="16" t="str">
        <f aca="false">DATA!K1039</f>
        <v>D</v>
      </c>
      <c r="AH1039" s="18" t="n">
        <f aca="false">IF(AE1039&gt;=PARAMETER!$B$12,1,0)</f>
        <v>0</v>
      </c>
      <c r="AI1039" s="18" t="n">
        <f aca="false">IF(AF1039&gt;=PARAMETER!$B$13,1,0)</f>
        <v>0</v>
      </c>
      <c r="AJ1039" s="18" t="n">
        <f aca="false">IF(AND(AH1039=1,AI1039=1),1,0)</f>
        <v>0</v>
      </c>
    </row>
    <row r="1040" customFormat="false" ht="15" hidden="false" customHeight="false" outlineLevel="0" collapsed="false">
      <c r="A1040" s="16" t="str">
        <f aca="false">DATA!A1040</f>
        <v>ITM11038</v>
      </c>
      <c r="B1040" s="16" t="str">
        <f aca="false">DATA!B1040</f>
        <v>Apparel</v>
      </c>
      <c r="C1040" s="17" t="n">
        <f aca="false">DATA!C1040</f>
        <v>334</v>
      </c>
      <c r="D1040" s="17" t="n">
        <f aca="false">DATA!D1040</f>
        <v>35</v>
      </c>
      <c r="E1040" s="18" t="n">
        <f aca="false">DATA!F1040</f>
        <v>9</v>
      </c>
      <c r="F1040" s="19" t="n">
        <f aca="false">DATA!G1040</f>
        <v>32.36</v>
      </c>
      <c r="G1040" s="19" t="n">
        <f aca="false">DATA!H1040</f>
        <v>4.06</v>
      </c>
      <c r="H1040" s="18" t="n">
        <f aca="false">DATA!E1040</f>
        <v>3</v>
      </c>
      <c r="I1040" s="20" t="n">
        <f aca="false">F1040*E1040</f>
        <v>291.24</v>
      </c>
      <c r="J1040" s="20" t="n">
        <f aca="false">PARAMETER!$B$4*G1040*SQRT(E1040)</f>
        <v>20.0343171762689</v>
      </c>
      <c r="K1040" s="20" t="n">
        <f aca="false">I1040+J1040</f>
        <v>311.274317176269</v>
      </c>
      <c r="L1040" s="20" t="n">
        <f aca="false">K1040+F1040*H1040</f>
        <v>408.354317176269</v>
      </c>
      <c r="M1040" s="16" t="str">
        <f aca="false">IF(C1040&lt;=K1040,"REORDER",IF(C1040&gt;L1040,"OVERSTOCK","OK"))</f>
        <v>OK</v>
      </c>
      <c r="N1040" s="16" t="str">
        <f aca="false">IF(C1040&lt;=D1040,"REORDER","OK")</f>
        <v>OK</v>
      </c>
      <c r="O1040" s="18" t="n">
        <f aca="false">IF(D1040&lt;I1040,1,0)</f>
        <v>1</v>
      </c>
      <c r="P1040" s="20" t="n">
        <f aca="false">C1040/F1040</f>
        <v>10.3213844252163</v>
      </c>
      <c r="Q1040" s="19" t="n">
        <f aca="false">DATA!N1040</f>
        <v>103.14</v>
      </c>
      <c r="R1040" s="19" t="n">
        <f aca="false">DATA!O1040</f>
        <v>1.5</v>
      </c>
      <c r="S1040" s="17" t="n">
        <f aca="false">C1040*Q1040</f>
        <v>34448.76</v>
      </c>
      <c r="T1040" s="19" t="n">
        <f aca="false">C1040*R1040</f>
        <v>501</v>
      </c>
      <c r="U1040" s="20" t="n">
        <f aca="false">MAX(0,C1040-L1040)</f>
        <v>0</v>
      </c>
      <c r="V1040" s="17" t="n">
        <f aca="false">U1040*Q1040</f>
        <v>0</v>
      </c>
      <c r="W1040" s="19" t="n">
        <f aca="false">U1040*R1040</f>
        <v>0</v>
      </c>
      <c r="X1040" s="20" t="n">
        <f aca="false">MAX(0,K1040-C1040)</f>
        <v>0</v>
      </c>
      <c r="Y1040" s="17" t="n">
        <f aca="false">F1040*PARAMETER!$B$5*Q1040</f>
        <v>1218227.796</v>
      </c>
      <c r="Z1040" s="21" t="n">
        <f aca="false">SUMIF($Y$2:$Y$3205,"&gt;="&amp;Y1040)/SUM($Y$2:$Y$3205)</f>
        <v>0.63827856236258</v>
      </c>
      <c r="AA1040" s="16" t="str">
        <f aca="false">IF(Z1040&lt;=PARAMETER!$B$7,"A",IF(Z1040&lt;=PARAMETER!$B$8,"B","C"))</f>
        <v>A</v>
      </c>
      <c r="AB1040" s="22" t="n">
        <f aca="false">G1040/F1040</f>
        <v>0.125463535228677</v>
      </c>
      <c r="AC1040" s="16" t="str">
        <f aca="false">IF(AB1040&lt;=PARAMETER!$B$9,"X",IF(AB1040&lt;=PARAMETER!$B$10,"Y","Z"))</f>
        <v>X</v>
      </c>
      <c r="AD1040" s="16" t="str">
        <f aca="false">AA1040&amp;AC1040</f>
        <v>AX</v>
      </c>
      <c r="AE1040" s="22" t="n">
        <f aca="false">DATA!I1040</f>
        <v>0.87</v>
      </c>
      <c r="AF1040" s="18" t="n">
        <f aca="false">DATA!L1040</f>
        <v>86</v>
      </c>
      <c r="AG1040" s="16" t="str">
        <f aca="false">DATA!K1040</f>
        <v>B</v>
      </c>
      <c r="AH1040" s="18" t="n">
        <f aca="false">IF(AE1040&gt;=PARAMETER!$B$12,1,0)</f>
        <v>1</v>
      </c>
      <c r="AI1040" s="18" t="n">
        <f aca="false">IF(AF1040&gt;=PARAMETER!$B$13,1,0)</f>
        <v>0</v>
      </c>
      <c r="AJ1040" s="18" t="n">
        <f aca="false">IF(AND(AH1040=1,AI1040=1),1,0)</f>
        <v>0</v>
      </c>
    </row>
    <row r="1041" customFormat="false" ht="15" hidden="false" customHeight="false" outlineLevel="0" collapsed="false">
      <c r="A1041" s="16" t="str">
        <f aca="false">DATA!A1041</f>
        <v>ITM11039</v>
      </c>
      <c r="B1041" s="16" t="str">
        <f aca="false">DATA!B1041</f>
        <v>Apparel</v>
      </c>
      <c r="C1041" s="17" t="n">
        <f aca="false">DATA!C1041</f>
        <v>169</v>
      </c>
      <c r="D1041" s="17" t="n">
        <f aca="false">DATA!D1041</f>
        <v>54</v>
      </c>
      <c r="E1041" s="18" t="n">
        <f aca="false">DATA!F1041</f>
        <v>4</v>
      </c>
      <c r="F1041" s="19" t="n">
        <f aca="false">DATA!G1041</f>
        <v>38.84</v>
      </c>
      <c r="G1041" s="19" t="n">
        <f aca="false">DATA!H1041</f>
        <v>4.96</v>
      </c>
      <c r="H1041" s="18" t="n">
        <f aca="false">DATA!E1041</f>
        <v>6</v>
      </c>
      <c r="I1041" s="20" t="n">
        <f aca="false">F1041*E1041</f>
        <v>155.36</v>
      </c>
      <c r="J1041" s="20" t="n">
        <f aca="false">PARAMETER!$B$4*G1041*SQRT(E1041)</f>
        <v>16.3169479793586</v>
      </c>
      <c r="K1041" s="20" t="n">
        <f aca="false">I1041+J1041</f>
        <v>171.676947979359</v>
      </c>
      <c r="L1041" s="20" t="n">
        <f aca="false">K1041+F1041*H1041</f>
        <v>404.716947979359</v>
      </c>
      <c r="M1041" s="16" t="str">
        <f aca="false">IF(C1041&lt;=K1041,"REORDER",IF(C1041&gt;L1041,"OVERSTOCK","OK"))</f>
        <v>REORDER</v>
      </c>
      <c r="N1041" s="16" t="str">
        <f aca="false">IF(C1041&lt;=D1041,"REORDER","OK")</f>
        <v>OK</v>
      </c>
      <c r="O1041" s="18" t="n">
        <f aca="false">IF(D1041&lt;I1041,1,0)</f>
        <v>1</v>
      </c>
      <c r="P1041" s="20" t="n">
        <f aca="false">C1041/F1041</f>
        <v>4.35118434603502</v>
      </c>
      <c r="Q1041" s="19" t="n">
        <f aca="false">DATA!N1041</f>
        <v>134.19</v>
      </c>
      <c r="R1041" s="19" t="n">
        <f aca="false">DATA!O1041</f>
        <v>1.37</v>
      </c>
      <c r="S1041" s="17" t="n">
        <f aca="false">C1041*Q1041</f>
        <v>22678.11</v>
      </c>
      <c r="T1041" s="19" t="n">
        <f aca="false">C1041*R1041</f>
        <v>231.53</v>
      </c>
      <c r="U1041" s="20" t="n">
        <f aca="false">MAX(0,C1041-L1041)</f>
        <v>0</v>
      </c>
      <c r="V1041" s="17" t="n">
        <f aca="false">U1041*Q1041</f>
        <v>0</v>
      </c>
      <c r="W1041" s="19" t="n">
        <f aca="false">U1041*R1041</f>
        <v>0</v>
      </c>
      <c r="X1041" s="20" t="n">
        <f aca="false">MAX(0,K1041-C1041)</f>
        <v>2.6769479793586</v>
      </c>
      <c r="Y1041" s="17" t="n">
        <f aca="false">F1041*PARAMETER!$B$5*Q1041</f>
        <v>1902357.954</v>
      </c>
      <c r="Z1041" s="21" t="n">
        <f aca="false">SUMIF($Y$2:$Y$3205,"&gt;="&amp;Y1041)/SUM($Y$2:$Y$3205)</f>
        <v>0.372636934337605</v>
      </c>
      <c r="AA1041" s="16" t="str">
        <f aca="false">IF(Z1041&lt;=PARAMETER!$B$7,"A",IF(Z1041&lt;=PARAMETER!$B$8,"B","C"))</f>
        <v>A</v>
      </c>
      <c r="AB1041" s="22" t="n">
        <f aca="false">G1041/F1041</f>
        <v>0.127703398558187</v>
      </c>
      <c r="AC1041" s="16" t="str">
        <f aca="false">IF(AB1041&lt;=PARAMETER!$B$9,"X",IF(AB1041&lt;=PARAMETER!$B$10,"Y","Z"))</f>
        <v>X</v>
      </c>
      <c r="AD1041" s="16" t="str">
        <f aca="false">AA1041&amp;AC1041</f>
        <v>AX</v>
      </c>
      <c r="AE1041" s="22" t="n">
        <f aca="false">DATA!I1041</f>
        <v>0.68</v>
      </c>
      <c r="AF1041" s="18" t="n">
        <f aca="false">DATA!L1041</f>
        <v>178</v>
      </c>
      <c r="AG1041" s="16" t="str">
        <f aca="false">DATA!K1041</f>
        <v>A</v>
      </c>
      <c r="AH1041" s="18" t="n">
        <f aca="false">IF(AE1041&gt;=PARAMETER!$B$12,1,0)</f>
        <v>0</v>
      </c>
      <c r="AI1041" s="18" t="n">
        <f aca="false">IF(AF1041&gt;=PARAMETER!$B$13,1,0)</f>
        <v>1</v>
      </c>
      <c r="AJ1041" s="18" t="n">
        <f aca="false">IF(AND(AH1041=1,AI1041=1),1,0)</f>
        <v>0</v>
      </c>
    </row>
    <row r="1042" customFormat="false" ht="15" hidden="false" customHeight="false" outlineLevel="0" collapsed="false">
      <c r="A1042" s="16" t="str">
        <f aca="false">DATA!A1042</f>
        <v>ITM11040</v>
      </c>
      <c r="B1042" s="16" t="str">
        <f aca="false">DATA!B1042</f>
        <v>Groceries</v>
      </c>
      <c r="C1042" s="17" t="n">
        <f aca="false">DATA!C1042</f>
        <v>454</v>
      </c>
      <c r="D1042" s="17" t="n">
        <f aca="false">DATA!D1042</f>
        <v>93</v>
      </c>
      <c r="E1042" s="18" t="n">
        <f aca="false">DATA!F1042</f>
        <v>7</v>
      </c>
      <c r="F1042" s="19" t="n">
        <f aca="false">DATA!G1042</f>
        <v>43.17</v>
      </c>
      <c r="G1042" s="19" t="n">
        <f aca="false">DATA!H1042</f>
        <v>4.55</v>
      </c>
      <c r="H1042" s="18" t="n">
        <f aca="false">DATA!E1042</f>
        <v>9</v>
      </c>
      <c r="I1042" s="20" t="n">
        <f aca="false">F1042*E1042</f>
        <v>302.19</v>
      </c>
      <c r="J1042" s="20" t="n">
        <f aca="false">PARAMETER!$B$4*G1042*SQRT(E1042)</f>
        <v>19.8010250620737</v>
      </c>
      <c r="K1042" s="20" t="n">
        <f aca="false">I1042+J1042</f>
        <v>321.991025062074</v>
      </c>
      <c r="L1042" s="20" t="n">
        <f aca="false">K1042+F1042*H1042</f>
        <v>710.521025062074</v>
      </c>
      <c r="M1042" s="16" t="str">
        <f aca="false">IF(C1042&lt;=K1042,"REORDER",IF(C1042&gt;L1042,"OVERSTOCK","OK"))</f>
        <v>OK</v>
      </c>
      <c r="N1042" s="16" t="str">
        <f aca="false">IF(C1042&lt;=D1042,"REORDER","OK")</f>
        <v>OK</v>
      </c>
      <c r="O1042" s="18" t="n">
        <f aca="false">IF(D1042&lt;I1042,1,0)</f>
        <v>1</v>
      </c>
      <c r="P1042" s="20" t="n">
        <f aca="false">C1042/F1042</f>
        <v>10.5165624276118</v>
      </c>
      <c r="Q1042" s="19" t="n">
        <f aca="false">DATA!N1042</f>
        <v>17.47</v>
      </c>
      <c r="R1042" s="19" t="n">
        <f aca="false">DATA!O1042</f>
        <v>1.65</v>
      </c>
      <c r="S1042" s="17" t="n">
        <f aca="false">C1042*Q1042</f>
        <v>7931.38</v>
      </c>
      <c r="T1042" s="19" t="n">
        <f aca="false">C1042*R1042</f>
        <v>749.1</v>
      </c>
      <c r="U1042" s="20" t="n">
        <f aca="false">MAX(0,C1042-L1042)</f>
        <v>0</v>
      </c>
      <c r="V1042" s="17" t="n">
        <f aca="false">U1042*Q1042</f>
        <v>0</v>
      </c>
      <c r="W1042" s="19" t="n">
        <f aca="false">U1042*R1042</f>
        <v>0</v>
      </c>
      <c r="X1042" s="20" t="n">
        <f aca="false">MAX(0,K1042-C1042)</f>
        <v>0</v>
      </c>
      <c r="Y1042" s="17" t="n">
        <f aca="false">F1042*PARAMETER!$B$5*Q1042</f>
        <v>275275.6635</v>
      </c>
      <c r="Z1042" s="21" t="n">
        <f aca="false">SUMIF($Y$2:$Y$3205,"&gt;="&amp;Y1042)/SUM($Y$2:$Y$3205)</f>
        <v>0.966539291002039</v>
      </c>
      <c r="AA1042" s="16" t="str">
        <f aca="false">IF(Z1042&lt;=PARAMETER!$B$7,"A",IF(Z1042&lt;=PARAMETER!$B$8,"B","C"))</f>
        <v>C</v>
      </c>
      <c r="AB1042" s="22" t="n">
        <f aca="false">G1042/F1042</f>
        <v>0.105397266620338</v>
      </c>
      <c r="AC1042" s="16" t="str">
        <f aca="false">IF(AB1042&lt;=PARAMETER!$B$9,"X",IF(AB1042&lt;=PARAMETER!$B$10,"Y","Z"))</f>
        <v>X</v>
      </c>
      <c r="AD1042" s="16" t="str">
        <f aca="false">AA1042&amp;AC1042</f>
        <v>CX</v>
      </c>
      <c r="AE1042" s="22" t="n">
        <f aca="false">DATA!I1042</f>
        <v>0.26</v>
      </c>
      <c r="AF1042" s="18" t="n">
        <f aca="false">DATA!L1042</f>
        <v>55</v>
      </c>
      <c r="AG1042" s="16" t="str">
        <f aca="false">DATA!K1042</f>
        <v>D</v>
      </c>
      <c r="AH1042" s="18" t="n">
        <f aca="false">IF(AE1042&gt;=PARAMETER!$B$12,1,0)</f>
        <v>0</v>
      </c>
      <c r="AI1042" s="18" t="n">
        <f aca="false">IF(AF1042&gt;=PARAMETER!$B$13,1,0)</f>
        <v>0</v>
      </c>
      <c r="AJ1042" s="18" t="n">
        <f aca="false">IF(AND(AH1042=1,AI1042=1),1,0)</f>
        <v>0</v>
      </c>
    </row>
    <row r="1043" customFormat="false" ht="15" hidden="false" customHeight="false" outlineLevel="0" collapsed="false">
      <c r="A1043" s="16" t="str">
        <f aca="false">DATA!A1043</f>
        <v>ITM11041</v>
      </c>
      <c r="B1043" s="16" t="str">
        <f aca="false">DATA!B1043</f>
        <v>Apparel</v>
      </c>
      <c r="C1043" s="17" t="n">
        <f aca="false">DATA!C1043</f>
        <v>67</v>
      </c>
      <c r="D1043" s="17" t="n">
        <f aca="false">DATA!D1043</f>
        <v>72</v>
      </c>
      <c r="E1043" s="18" t="n">
        <f aca="false">DATA!F1043</f>
        <v>2</v>
      </c>
      <c r="F1043" s="19" t="n">
        <f aca="false">DATA!G1043</f>
        <v>1.65</v>
      </c>
      <c r="G1043" s="19" t="n">
        <f aca="false">DATA!H1043</f>
        <v>5.39</v>
      </c>
      <c r="H1043" s="18" t="n">
        <f aca="false">DATA!E1043</f>
        <v>13</v>
      </c>
      <c r="I1043" s="20" t="n">
        <f aca="false">F1043*E1043</f>
        <v>3.3</v>
      </c>
      <c r="J1043" s="20" t="n">
        <f aca="false">PARAMETER!$B$4*G1043*SQRT(E1043)</f>
        <v>12.5380795166345</v>
      </c>
      <c r="K1043" s="20" t="n">
        <f aca="false">I1043+J1043</f>
        <v>15.8380795166345</v>
      </c>
      <c r="L1043" s="20" t="n">
        <f aca="false">K1043+F1043*H1043</f>
        <v>37.2880795166345</v>
      </c>
      <c r="M1043" s="16" t="str">
        <f aca="false">IF(C1043&lt;=K1043,"REORDER",IF(C1043&gt;L1043,"OVERSTOCK","OK"))</f>
        <v>OVERSTOCK</v>
      </c>
      <c r="N1043" s="16" t="str">
        <f aca="false">IF(C1043&lt;=D1043,"REORDER","OK")</f>
        <v>REORDER</v>
      </c>
      <c r="O1043" s="18" t="n">
        <f aca="false">IF(D1043&lt;I1043,1,0)</f>
        <v>0</v>
      </c>
      <c r="P1043" s="20" t="n">
        <f aca="false">C1043/F1043</f>
        <v>40.6060606060606</v>
      </c>
      <c r="Q1043" s="19" t="n">
        <f aca="false">DATA!N1043</f>
        <v>30.12</v>
      </c>
      <c r="R1043" s="19" t="n">
        <f aca="false">DATA!O1043</f>
        <v>0.43</v>
      </c>
      <c r="S1043" s="17" t="n">
        <f aca="false">C1043*Q1043</f>
        <v>2018.04</v>
      </c>
      <c r="T1043" s="19" t="n">
        <f aca="false">C1043*R1043</f>
        <v>28.81</v>
      </c>
      <c r="U1043" s="20" t="n">
        <f aca="false">MAX(0,C1043-L1043)</f>
        <v>29.7119204833655</v>
      </c>
      <c r="V1043" s="17" t="n">
        <f aca="false">U1043*Q1043</f>
        <v>894.923044958968</v>
      </c>
      <c r="W1043" s="19" t="n">
        <f aca="false">U1043*R1043</f>
        <v>12.7761258078471</v>
      </c>
      <c r="X1043" s="20" t="n">
        <f aca="false">MAX(0,K1043-C1043)</f>
        <v>0</v>
      </c>
      <c r="Y1043" s="17" t="n">
        <f aca="false">F1043*PARAMETER!$B$5*Q1043</f>
        <v>18139.77</v>
      </c>
      <c r="Z1043" s="21" t="n">
        <f aca="false">SUMIF($Y$2:$Y$3205,"&gt;="&amp;Y1043)/SUM($Y$2:$Y$3205)</f>
        <v>0.999958971444104</v>
      </c>
      <c r="AA1043" s="16" t="str">
        <f aca="false">IF(Z1043&lt;=PARAMETER!$B$7,"A",IF(Z1043&lt;=PARAMETER!$B$8,"B","C"))</f>
        <v>C</v>
      </c>
      <c r="AB1043" s="22" t="n">
        <f aca="false">G1043/F1043</f>
        <v>3.26666666666667</v>
      </c>
      <c r="AC1043" s="16" t="str">
        <f aca="false">IF(AB1043&lt;=PARAMETER!$B$9,"X",IF(AB1043&lt;=PARAMETER!$B$10,"Y","Z"))</f>
        <v>Z</v>
      </c>
      <c r="AD1043" s="16" t="str">
        <f aca="false">AA1043&amp;AC1043</f>
        <v>CZ</v>
      </c>
      <c r="AE1043" s="22" t="n">
        <f aca="false">DATA!I1043</f>
        <v>0.24</v>
      </c>
      <c r="AF1043" s="18" t="n">
        <f aca="false">DATA!L1043</f>
        <v>138</v>
      </c>
      <c r="AG1043" s="16" t="str">
        <f aca="false">DATA!K1043</f>
        <v>D</v>
      </c>
      <c r="AH1043" s="18" t="n">
        <f aca="false">IF(AE1043&gt;=PARAMETER!$B$12,1,0)</f>
        <v>0</v>
      </c>
      <c r="AI1043" s="18" t="n">
        <f aca="false">IF(AF1043&gt;=PARAMETER!$B$13,1,0)</f>
        <v>1</v>
      </c>
      <c r="AJ1043" s="18" t="n">
        <f aca="false">IF(AND(AH1043=1,AI1043=1),1,0)</f>
        <v>0</v>
      </c>
    </row>
    <row r="1044" customFormat="false" ht="15" hidden="false" customHeight="false" outlineLevel="0" collapsed="false">
      <c r="A1044" s="16" t="str">
        <f aca="false">DATA!A1044</f>
        <v>ITM11042</v>
      </c>
      <c r="B1044" s="16" t="str">
        <f aca="false">DATA!B1044</f>
        <v>Groceries</v>
      </c>
      <c r="C1044" s="17" t="n">
        <f aca="false">DATA!C1044</f>
        <v>424</v>
      </c>
      <c r="D1044" s="17" t="n">
        <f aca="false">DATA!D1044</f>
        <v>76</v>
      </c>
      <c r="E1044" s="18" t="n">
        <f aca="false">DATA!F1044</f>
        <v>3</v>
      </c>
      <c r="F1044" s="19" t="n">
        <f aca="false">DATA!G1044</f>
        <v>34.54</v>
      </c>
      <c r="G1044" s="19" t="n">
        <f aca="false">DATA!H1044</f>
        <v>6.03</v>
      </c>
      <c r="H1044" s="18" t="n">
        <f aca="false">DATA!E1044</f>
        <v>11</v>
      </c>
      <c r="I1044" s="20" t="n">
        <f aca="false">F1044*E1044</f>
        <v>103.62</v>
      </c>
      <c r="J1044" s="20" t="n">
        <f aca="false">PARAMETER!$B$4*G1044*SQRT(E1044)</f>
        <v>17.1792894189502</v>
      </c>
      <c r="K1044" s="20" t="n">
        <f aca="false">I1044+J1044</f>
        <v>120.79928941895</v>
      </c>
      <c r="L1044" s="20" t="n">
        <f aca="false">K1044+F1044*H1044</f>
        <v>500.73928941895</v>
      </c>
      <c r="M1044" s="16" t="str">
        <f aca="false">IF(C1044&lt;=K1044,"REORDER",IF(C1044&gt;L1044,"OVERSTOCK","OK"))</f>
        <v>OK</v>
      </c>
      <c r="N1044" s="16" t="str">
        <f aca="false">IF(C1044&lt;=D1044,"REORDER","OK")</f>
        <v>OK</v>
      </c>
      <c r="O1044" s="18" t="n">
        <f aca="false">IF(D1044&lt;I1044,1,0)</f>
        <v>1</v>
      </c>
      <c r="P1044" s="20" t="n">
        <f aca="false">C1044/F1044</f>
        <v>12.2756224667053</v>
      </c>
      <c r="Q1044" s="19" t="n">
        <f aca="false">DATA!N1044</f>
        <v>195.54</v>
      </c>
      <c r="R1044" s="19" t="n">
        <f aca="false">DATA!O1044</f>
        <v>1.9</v>
      </c>
      <c r="S1044" s="17" t="n">
        <f aca="false">C1044*Q1044</f>
        <v>82908.96</v>
      </c>
      <c r="T1044" s="19" t="n">
        <f aca="false">C1044*R1044</f>
        <v>805.6</v>
      </c>
      <c r="U1044" s="20" t="n">
        <f aca="false">MAX(0,C1044-L1044)</f>
        <v>0</v>
      </c>
      <c r="V1044" s="17" t="n">
        <f aca="false">U1044*Q1044</f>
        <v>0</v>
      </c>
      <c r="W1044" s="19" t="n">
        <f aca="false">U1044*R1044</f>
        <v>0</v>
      </c>
      <c r="X1044" s="20" t="n">
        <f aca="false">MAX(0,K1044-C1044)</f>
        <v>0</v>
      </c>
      <c r="Y1044" s="17" t="n">
        <f aca="false">F1044*PARAMETER!$B$5*Q1044</f>
        <v>2465192.334</v>
      </c>
      <c r="Z1044" s="21" t="n">
        <f aca="false">SUMIF($Y$2:$Y$3205,"&gt;="&amp;Y1044)/SUM($Y$2:$Y$3205)</f>
        <v>0.195124978321923</v>
      </c>
      <c r="AA1044" s="16" t="str">
        <f aca="false">IF(Z1044&lt;=PARAMETER!$B$7,"A",IF(Z1044&lt;=PARAMETER!$B$8,"B","C"))</f>
        <v>A</v>
      </c>
      <c r="AB1044" s="22" t="n">
        <f aca="false">G1044/F1044</f>
        <v>0.174580196873191</v>
      </c>
      <c r="AC1044" s="16" t="str">
        <f aca="false">IF(AB1044&lt;=PARAMETER!$B$9,"X",IF(AB1044&lt;=PARAMETER!$B$10,"Y","Z"))</f>
        <v>X</v>
      </c>
      <c r="AD1044" s="16" t="str">
        <f aca="false">AA1044&amp;AC1044</f>
        <v>AX</v>
      </c>
      <c r="AE1044" s="22" t="n">
        <f aca="false">DATA!I1044</f>
        <v>0.47</v>
      </c>
      <c r="AF1044" s="18" t="n">
        <f aca="false">DATA!L1044</f>
        <v>101</v>
      </c>
      <c r="AG1044" s="16" t="str">
        <f aca="false">DATA!K1044</f>
        <v>B</v>
      </c>
      <c r="AH1044" s="18" t="n">
        <f aca="false">IF(AE1044&gt;=PARAMETER!$B$12,1,0)</f>
        <v>0</v>
      </c>
      <c r="AI1044" s="18" t="n">
        <f aca="false">IF(AF1044&gt;=PARAMETER!$B$13,1,0)</f>
        <v>1</v>
      </c>
      <c r="AJ1044" s="18" t="n">
        <f aca="false">IF(AND(AH1044=1,AI1044=1),1,0)</f>
        <v>0</v>
      </c>
    </row>
    <row r="1045" customFormat="false" ht="15" hidden="false" customHeight="false" outlineLevel="0" collapsed="false">
      <c r="A1045" s="16" t="str">
        <f aca="false">DATA!A1045</f>
        <v>ITM11043</v>
      </c>
      <c r="B1045" s="16" t="str">
        <f aca="false">DATA!B1045</f>
        <v>Electronics</v>
      </c>
      <c r="C1045" s="17" t="n">
        <f aca="false">DATA!C1045</f>
        <v>398</v>
      </c>
      <c r="D1045" s="17" t="n">
        <f aca="false">DATA!D1045</f>
        <v>61</v>
      </c>
      <c r="E1045" s="18" t="n">
        <f aca="false">DATA!F1045</f>
        <v>8</v>
      </c>
      <c r="F1045" s="19" t="n">
        <f aca="false">DATA!G1045</f>
        <v>1.94</v>
      </c>
      <c r="G1045" s="19" t="n">
        <f aca="false">DATA!H1045</f>
        <v>4.92</v>
      </c>
      <c r="H1045" s="18" t="n">
        <f aca="false">DATA!E1045</f>
        <v>13</v>
      </c>
      <c r="I1045" s="20" t="n">
        <f aca="false">F1045*E1045</f>
        <v>15.52</v>
      </c>
      <c r="J1045" s="20" t="n">
        <f aca="false">PARAMETER!$B$4*G1045*SQRT(E1045)</f>
        <v>22.8895551843569</v>
      </c>
      <c r="K1045" s="20" t="n">
        <f aca="false">I1045+J1045</f>
        <v>38.4095551843569</v>
      </c>
      <c r="L1045" s="20" t="n">
        <f aca="false">K1045+F1045*H1045</f>
        <v>63.6295551843569</v>
      </c>
      <c r="M1045" s="16" t="str">
        <f aca="false">IF(C1045&lt;=K1045,"REORDER",IF(C1045&gt;L1045,"OVERSTOCK","OK"))</f>
        <v>OVERSTOCK</v>
      </c>
      <c r="N1045" s="16" t="str">
        <f aca="false">IF(C1045&lt;=D1045,"REORDER","OK")</f>
        <v>OK</v>
      </c>
      <c r="O1045" s="18" t="n">
        <f aca="false">IF(D1045&lt;I1045,1,0)</f>
        <v>0</v>
      </c>
      <c r="P1045" s="20" t="n">
        <f aca="false">C1045/F1045</f>
        <v>205.154639175258</v>
      </c>
      <c r="Q1045" s="19" t="n">
        <f aca="false">DATA!N1045</f>
        <v>199.12</v>
      </c>
      <c r="R1045" s="19" t="n">
        <f aca="false">DATA!O1045</f>
        <v>0.41</v>
      </c>
      <c r="S1045" s="17" t="n">
        <f aca="false">C1045*Q1045</f>
        <v>79249.76</v>
      </c>
      <c r="T1045" s="19" t="n">
        <f aca="false">C1045*R1045</f>
        <v>163.18</v>
      </c>
      <c r="U1045" s="20" t="n">
        <f aca="false">MAX(0,C1045-L1045)</f>
        <v>334.370444815643</v>
      </c>
      <c r="V1045" s="17" t="n">
        <f aca="false">U1045*Q1045</f>
        <v>66579.8429716908</v>
      </c>
      <c r="W1045" s="19" t="n">
        <f aca="false">U1045*R1045</f>
        <v>137.091882374414</v>
      </c>
      <c r="X1045" s="20" t="n">
        <f aca="false">MAX(0,K1045-C1045)</f>
        <v>0</v>
      </c>
      <c r="Y1045" s="17" t="n">
        <f aca="false">F1045*PARAMETER!$B$5*Q1045</f>
        <v>140996.872</v>
      </c>
      <c r="Z1045" s="21" t="n">
        <f aca="false">SUMIF($Y$2:$Y$3205,"&gt;="&amp;Y1045)/SUM($Y$2:$Y$3205)</f>
        <v>0.992163348340913</v>
      </c>
      <c r="AA1045" s="16" t="str">
        <f aca="false">IF(Z1045&lt;=PARAMETER!$B$7,"A",IF(Z1045&lt;=PARAMETER!$B$8,"B","C"))</f>
        <v>C</v>
      </c>
      <c r="AB1045" s="22" t="n">
        <f aca="false">G1045/F1045</f>
        <v>2.5360824742268</v>
      </c>
      <c r="AC1045" s="16" t="str">
        <f aca="false">IF(AB1045&lt;=PARAMETER!$B$9,"X",IF(AB1045&lt;=PARAMETER!$B$10,"Y","Z"))</f>
        <v>Z</v>
      </c>
      <c r="AD1045" s="16" t="str">
        <f aca="false">AA1045&amp;AC1045</f>
        <v>CZ</v>
      </c>
      <c r="AE1045" s="22" t="n">
        <f aca="false">DATA!I1045</f>
        <v>0.17</v>
      </c>
      <c r="AF1045" s="18" t="n">
        <f aca="false">DATA!L1045</f>
        <v>21</v>
      </c>
      <c r="AG1045" s="16" t="str">
        <f aca="false">DATA!K1045</f>
        <v>D</v>
      </c>
      <c r="AH1045" s="18" t="n">
        <f aca="false">IF(AE1045&gt;=PARAMETER!$B$12,1,0)</f>
        <v>0</v>
      </c>
      <c r="AI1045" s="18" t="n">
        <f aca="false">IF(AF1045&gt;=PARAMETER!$B$13,1,0)</f>
        <v>0</v>
      </c>
      <c r="AJ1045" s="18" t="n">
        <f aca="false">IF(AND(AH1045=1,AI1045=1),1,0)</f>
        <v>0</v>
      </c>
    </row>
    <row r="1046" customFormat="false" ht="15" hidden="false" customHeight="false" outlineLevel="0" collapsed="false">
      <c r="A1046" s="16" t="str">
        <f aca="false">DATA!A1046</f>
        <v>ITM11044</v>
      </c>
      <c r="B1046" s="16" t="str">
        <f aca="false">DATA!B1046</f>
        <v>Groceries</v>
      </c>
      <c r="C1046" s="17" t="n">
        <f aca="false">DATA!C1046</f>
        <v>267</v>
      </c>
      <c r="D1046" s="17" t="n">
        <f aca="false">DATA!D1046</f>
        <v>77</v>
      </c>
      <c r="E1046" s="18" t="n">
        <f aca="false">DATA!F1046</f>
        <v>8</v>
      </c>
      <c r="F1046" s="19" t="n">
        <f aca="false">DATA!G1046</f>
        <v>35.64</v>
      </c>
      <c r="G1046" s="19" t="n">
        <f aca="false">DATA!H1046</f>
        <v>7.16</v>
      </c>
      <c r="H1046" s="18" t="n">
        <f aca="false">DATA!E1046</f>
        <v>14</v>
      </c>
      <c r="I1046" s="20" t="n">
        <f aca="false">F1046*E1046</f>
        <v>285.12</v>
      </c>
      <c r="J1046" s="20" t="n">
        <f aca="false">PARAMETER!$B$4*G1046*SQRT(E1046)</f>
        <v>33.3108160812999</v>
      </c>
      <c r="K1046" s="20" t="n">
        <f aca="false">I1046+J1046</f>
        <v>318.4308160813</v>
      </c>
      <c r="L1046" s="20" t="n">
        <f aca="false">K1046+F1046*H1046</f>
        <v>817.3908160813</v>
      </c>
      <c r="M1046" s="16" t="str">
        <f aca="false">IF(C1046&lt;=K1046,"REORDER",IF(C1046&gt;L1046,"OVERSTOCK","OK"))</f>
        <v>REORDER</v>
      </c>
      <c r="N1046" s="16" t="str">
        <f aca="false">IF(C1046&lt;=D1046,"REORDER","OK")</f>
        <v>OK</v>
      </c>
      <c r="O1046" s="18" t="n">
        <f aca="false">IF(D1046&lt;I1046,1,0)</f>
        <v>1</v>
      </c>
      <c r="P1046" s="20" t="n">
        <f aca="false">C1046/F1046</f>
        <v>7.49158249158249</v>
      </c>
      <c r="Q1046" s="19" t="n">
        <f aca="false">DATA!N1046</f>
        <v>151.87</v>
      </c>
      <c r="R1046" s="19" t="n">
        <f aca="false">DATA!O1046</f>
        <v>0.15</v>
      </c>
      <c r="S1046" s="17" t="n">
        <f aca="false">C1046*Q1046</f>
        <v>40549.29</v>
      </c>
      <c r="T1046" s="19" t="n">
        <f aca="false">C1046*R1046</f>
        <v>40.05</v>
      </c>
      <c r="U1046" s="20" t="n">
        <f aca="false">MAX(0,C1046-L1046)</f>
        <v>0</v>
      </c>
      <c r="V1046" s="17" t="n">
        <f aca="false">U1046*Q1046</f>
        <v>0</v>
      </c>
      <c r="W1046" s="19" t="n">
        <f aca="false">U1046*R1046</f>
        <v>0</v>
      </c>
      <c r="X1046" s="20" t="n">
        <f aca="false">MAX(0,K1046-C1046)</f>
        <v>51.4308160813</v>
      </c>
      <c r="Y1046" s="17" t="n">
        <f aca="false">F1046*PARAMETER!$B$5*Q1046</f>
        <v>1975616.082</v>
      </c>
      <c r="Z1046" s="21" t="n">
        <f aca="false">SUMIF($Y$2:$Y$3205,"&gt;="&amp;Y1046)/SUM($Y$2:$Y$3205)</f>
        <v>0.344249679116455</v>
      </c>
      <c r="AA1046" s="16" t="str">
        <f aca="false">IF(Z1046&lt;=PARAMETER!$B$7,"A",IF(Z1046&lt;=PARAMETER!$B$8,"B","C"))</f>
        <v>A</v>
      </c>
      <c r="AB1046" s="22" t="n">
        <f aca="false">G1046/F1046</f>
        <v>0.200897867564534</v>
      </c>
      <c r="AC1046" s="16" t="str">
        <f aca="false">IF(AB1046&lt;=PARAMETER!$B$9,"X",IF(AB1046&lt;=PARAMETER!$B$10,"Y","Z"))</f>
        <v>X</v>
      </c>
      <c r="AD1046" s="16" t="str">
        <f aca="false">AA1046&amp;AC1046</f>
        <v>AX</v>
      </c>
      <c r="AE1046" s="22" t="n">
        <f aca="false">DATA!I1046</f>
        <v>0.78</v>
      </c>
      <c r="AF1046" s="18" t="n">
        <f aca="false">DATA!L1046</f>
        <v>97</v>
      </c>
      <c r="AG1046" s="16" t="str">
        <f aca="false">DATA!K1046</f>
        <v>C</v>
      </c>
      <c r="AH1046" s="18" t="n">
        <f aca="false">IF(AE1046&gt;=PARAMETER!$B$12,1,0)</f>
        <v>1</v>
      </c>
      <c r="AI1046" s="18" t="n">
        <f aca="false">IF(AF1046&gt;=PARAMETER!$B$13,1,0)</f>
        <v>1</v>
      </c>
      <c r="AJ1046" s="18" t="n">
        <f aca="false">IF(AND(AH1046=1,AI1046=1),1,0)</f>
        <v>1</v>
      </c>
    </row>
    <row r="1047" customFormat="false" ht="15" hidden="false" customHeight="false" outlineLevel="0" collapsed="false">
      <c r="A1047" s="16" t="str">
        <f aca="false">DATA!A1047</f>
        <v>ITM11045</v>
      </c>
      <c r="B1047" s="16" t="str">
        <f aca="false">DATA!B1047</f>
        <v>Groceries</v>
      </c>
      <c r="C1047" s="17" t="n">
        <f aca="false">DATA!C1047</f>
        <v>297</v>
      </c>
      <c r="D1047" s="17" t="n">
        <f aca="false">DATA!D1047</f>
        <v>35</v>
      </c>
      <c r="E1047" s="18" t="n">
        <f aca="false">DATA!F1047</f>
        <v>8</v>
      </c>
      <c r="F1047" s="19" t="n">
        <f aca="false">DATA!G1047</f>
        <v>32.15</v>
      </c>
      <c r="G1047" s="19" t="n">
        <f aca="false">DATA!H1047</f>
        <v>7.33</v>
      </c>
      <c r="H1047" s="18" t="n">
        <f aca="false">DATA!E1047</f>
        <v>12</v>
      </c>
      <c r="I1047" s="20" t="n">
        <f aca="false">F1047*E1047</f>
        <v>257.2</v>
      </c>
      <c r="J1047" s="20" t="n">
        <f aca="false">PARAMETER!$B$4*G1047*SQRT(E1047)</f>
        <v>34.1017153458001</v>
      </c>
      <c r="K1047" s="20" t="n">
        <f aca="false">I1047+J1047</f>
        <v>291.3017153458</v>
      </c>
      <c r="L1047" s="20" t="n">
        <f aca="false">K1047+F1047*H1047</f>
        <v>677.1017153458</v>
      </c>
      <c r="M1047" s="16" t="str">
        <f aca="false">IF(C1047&lt;=K1047,"REORDER",IF(C1047&gt;L1047,"OVERSTOCK","OK"))</f>
        <v>OK</v>
      </c>
      <c r="N1047" s="16" t="str">
        <f aca="false">IF(C1047&lt;=D1047,"REORDER","OK")</f>
        <v>OK</v>
      </c>
      <c r="O1047" s="18" t="n">
        <f aca="false">IF(D1047&lt;I1047,1,0)</f>
        <v>1</v>
      </c>
      <c r="P1047" s="20" t="n">
        <f aca="false">C1047/F1047</f>
        <v>9.23794712286159</v>
      </c>
      <c r="Q1047" s="19" t="n">
        <f aca="false">DATA!N1047</f>
        <v>58.72</v>
      </c>
      <c r="R1047" s="19" t="n">
        <f aca="false">DATA!O1047</f>
        <v>1.43</v>
      </c>
      <c r="S1047" s="17" t="n">
        <f aca="false">C1047*Q1047</f>
        <v>17439.84</v>
      </c>
      <c r="T1047" s="19" t="n">
        <f aca="false">C1047*R1047</f>
        <v>424.71</v>
      </c>
      <c r="U1047" s="20" t="n">
        <f aca="false">MAX(0,C1047-L1047)</f>
        <v>0</v>
      </c>
      <c r="V1047" s="17" t="n">
        <f aca="false">U1047*Q1047</f>
        <v>0</v>
      </c>
      <c r="W1047" s="19" t="n">
        <f aca="false">U1047*R1047</f>
        <v>0</v>
      </c>
      <c r="X1047" s="20" t="n">
        <f aca="false">MAX(0,K1047-C1047)</f>
        <v>0</v>
      </c>
      <c r="Y1047" s="17" t="n">
        <f aca="false">F1047*PARAMETER!$B$5*Q1047</f>
        <v>689064.52</v>
      </c>
      <c r="Z1047" s="21" t="n">
        <f aca="false">SUMIF($Y$2:$Y$3205,"&gt;="&amp;Y1047)/SUM($Y$2:$Y$3205)</f>
        <v>0.848089199931296</v>
      </c>
      <c r="AA1047" s="16" t="str">
        <f aca="false">IF(Z1047&lt;=PARAMETER!$B$7,"A",IF(Z1047&lt;=PARAMETER!$B$8,"B","C"))</f>
        <v>B</v>
      </c>
      <c r="AB1047" s="22" t="n">
        <f aca="false">G1047/F1047</f>
        <v>0.227993779160187</v>
      </c>
      <c r="AC1047" s="16" t="str">
        <f aca="false">IF(AB1047&lt;=PARAMETER!$B$9,"X",IF(AB1047&lt;=PARAMETER!$B$10,"Y","Z"))</f>
        <v>X</v>
      </c>
      <c r="AD1047" s="16" t="str">
        <f aca="false">AA1047&amp;AC1047</f>
        <v>BX</v>
      </c>
      <c r="AE1047" s="22" t="n">
        <f aca="false">DATA!I1047</f>
        <v>0.46</v>
      </c>
      <c r="AF1047" s="18" t="n">
        <f aca="false">DATA!L1047</f>
        <v>82</v>
      </c>
      <c r="AG1047" s="16" t="str">
        <f aca="false">DATA!K1047</f>
        <v>C</v>
      </c>
      <c r="AH1047" s="18" t="n">
        <f aca="false">IF(AE1047&gt;=PARAMETER!$B$12,1,0)</f>
        <v>0</v>
      </c>
      <c r="AI1047" s="18" t="n">
        <f aca="false">IF(AF1047&gt;=PARAMETER!$B$13,1,0)</f>
        <v>0</v>
      </c>
      <c r="AJ1047" s="18" t="n">
        <f aca="false">IF(AND(AH1047=1,AI1047=1),1,0)</f>
        <v>0</v>
      </c>
    </row>
    <row r="1048" customFormat="false" ht="15" hidden="false" customHeight="false" outlineLevel="0" collapsed="false">
      <c r="A1048" s="16" t="str">
        <f aca="false">DATA!A1048</f>
        <v>ITM11046</v>
      </c>
      <c r="B1048" s="16" t="str">
        <f aca="false">DATA!B1048</f>
        <v>Pharma</v>
      </c>
      <c r="C1048" s="17" t="n">
        <f aca="false">DATA!C1048</f>
        <v>375</v>
      </c>
      <c r="D1048" s="17" t="n">
        <f aca="false">DATA!D1048</f>
        <v>84</v>
      </c>
      <c r="E1048" s="18" t="n">
        <f aca="false">DATA!F1048</f>
        <v>5</v>
      </c>
      <c r="F1048" s="19" t="n">
        <f aca="false">DATA!G1048</f>
        <v>8.27</v>
      </c>
      <c r="G1048" s="19" t="n">
        <f aca="false">DATA!H1048</f>
        <v>4.68</v>
      </c>
      <c r="H1048" s="18" t="n">
        <f aca="false">DATA!E1048</f>
        <v>8</v>
      </c>
      <c r="I1048" s="20" t="n">
        <f aca="false">F1048*E1048</f>
        <v>41.35</v>
      </c>
      <c r="J1048" s="20" t="n">
        <f aca="false">PARAMETER!$B$4*G1048*SQRT(E1048)</f>
        <v>17.2130611671747</v>
      </c>
      <c r="K1048" s="20" t="n">
        <f aca="false">I1048+J1048</f>
        <v>58.5630611671747</v>
      </c>
      <c r="L1048" s="20" t="n">
        <f aca="false">K1048+F1048*H1048</f>
        <v>124.723061167175</v>
      </c>
      <c r="M1048" s="16" t="str">
        <f aca="false">IF(C1048&lt;=K1048,"REORDER",IF(C1048&gt;L1048,"OVERSTOCK","OK"))</f>
        <v>OVERSTOCK</v>
      </c>
      <c r="N1048" s="16" t="str">
        <f aca="false">IF(C1048&lt;=D1048,"REORDER","OK")</f>
        <v>OK</v>
      </c>
      <c r="O1048" s="18" t="n">
        <f aca="false">IF(D1048&lt;I1048,1,0)</f>
        <v>0</v>
      </c>
      <c r="P1048" s="20" t="n">
        <f aca="false">C1048/F1048</f>
        <v>45.3446191051995</v>
      </c>
      <c r="Q1048" s="19" t="n">
        <f aca="false">DATA!N1048</f>
        <v>191.14</v>
      </c>
      <c r="R1048" s="19" t="n">
        <f aca="false">DATA!O1048</f>
        <v>0.45</v>
      </c>
      <c r="S1048" s="17" t="n">
        <f aca="false">C1048*Q1048</f>
        <v>71677.5</v>
      </c>
      <c r="T1048" s="19" t="n">
        <f aca="false">C1048*R1048</f>
        <v>168.75</v>
      </c>
      <c r="U1048" s="20" t="n">
        <f aca="false">MAX(0,C1048-L1048)</f>
        <v>250.276938832825</v>
      </c>
      <c r="V1048" s="17" t="n">
        <f aca="false">U1048*Q1048</f>
        <v>47837.9340885062</v>
      </c>
      <c r="W1048" s="19" t="n">
        <f aca="false">U1048*R1048</f>
        <v>112.624622474771</v>
      </c>
      <c r="X1048" s="20" t="n">
        <f aca="false">MAX(0,K1048-C1048)</f>
        <v>0</v>
      </c>
      <c r="Y1048" s="17" t="n">
        <f aca="false">F1048*PARAMETER!$B$5*Q1048</f>
        <v>576965.647</v>
      </c>
      <c r="Z1048" s="21" t="n">
        <f aca="false">SUMIF($Y$2:$Y$3205,"&gt;="&amp;Y1048)/SUM($Y$2:$Y$3205)</f>
        <v>0.883239157788977</v>
      </c>
      <c r="AA1048" s="16" t="str">
        <f aca="false">IF(Z1048&lt;=PARAMETER!$B$7,"A",IF(Z1048&lt;=PARAMETER!$B$8,"B","C"))</f>
        <v>B</v>
      </c>
      <c r="AB1048" s="22" t="n">
        <f aca="false">G1048/F1048</f>
        <v>0.56590084643289</v>
      </c>
      <c r="AC1048" s="16" t="str">
        <f aca="false">IF(AB1048&lt;=PARAMETER!$B$9,"X",IF(AB1048&lt;=PARAMETER!$B$10,"Y","Z"))</f>
        <v>Z</v>
      </c>
      <c r="AD1048" s="16" t="str">
        <f aca="false">AA1048&amp;AC1048</f>
        <v>BZ</v>
      </c>
      <c r="AE1048" s="22" t="n">
        <f aca="false">DATA!I1048</f>
        <v>0.41</v>
      </c>
      <c r="AF1048" s="18" t="n">
        <f aca="false">DATA!L1048</f>
        <v>172</v>
      </c>
      <c r="AG1048" s="16" t="str">
        <f aca="false">DATA!K1048</f>
        <v>D</v>
      </c>
      <c r="AH1048" s="18" t="n">
        <f aca="false">IF(AE1048&gt;=PARAMETER!$B$12,1,0)</f>
        <v>0</v>
      </c>
      <c r="AI1048" s="18" t="n">
        <f aca="false">IF(AF1048&gt;=PARAMETER!$B$13,1,0)</f>
        <v>1</v>
      </c>
      <c r="AJ1048" s="18" t="n">
        <f aca="false">IF(AND(AH1048=1,AI1048=1),1,0)</f>
        <v>0</v>
      </c>
    </row>
    <row r="1049" customFormat="false" ht="15" hidden="false" customHeight="false" outlineLevel="0" collapsed="false">
      <c r="A1049" s="16" t="str">
        <f aca="false">DATA!A1049</f>
        <v>ITM11047</v>
      </c>
      <c r="B1049" s="16" t="str">
        <f aca="false">DATA!B1049</f>
        <v>Groceries</v>
      </c>
      <c r="C1049" s="17" t="n">
        <f aca="false">DATA!C1049</f>
        <v>117</v>
      </c>
      <c r="D1049" s="17" t="n">
        <f aca="false">DATA!D1049</f>
        <v>11</v>
      </c>
      <c r="E1049" s="18" t="n">
        <f aca="false">DATA!F1049</f>
        <v>7</v>
      </c>
      <c r="F1049" s="19" t="n">
        <f aca="false">DATA!G1049</f>
        <v>38.54</v>
      </c>
      <c r="G1049" s="19" t="n">
        <f aca="false">DATA!H1049</f>
        <v>1.85</v>
      </c>
      <c r="H1049" s="18" t="n">
        <f aca="false">DATA!E1049</f>
        <v>14</v>
      </c>
      <c r="I1049" s="20" t="n">
        <f aca="false">F1049*E1049</f>
        <v>269.78</v>
      </c>
      <c r="J1049" s="20" t="n">
        <f aca="false">PARAMETER!$B$4*G1049*SQRT(E1049)</f>
        <v>8.05096623402998</v>
      </c>
      <c r="K1049" s="20" t="n">
        <f aca="false">I1049+J1049</f>
        <v>277.83096623403</v>
      </c>
      <c r="L1049" s="20" t="n">
        <f aca="false">K1049+F1049*H1049</f>
        <v>817.39096623403</v>
      </c>
      <c r="M1049" s="16" t="str">
        <f aca="false">IF(C1049&lt;=K1049,"REORDER",IF(C1049&gt;L1049,"OVERSTOCK","OK"))</f>
        <v>REORDER</v>
      </c>
      <c r="N1049" s="16" t="str">
        <f aca="false">IF(C1049&lt;=D1049,"REORDER","OK")</f>
        <v>OK</v>
      </c>
      <c r="O1049" s="18" t="n">
        <f aca="false">IF(D1049&lt;I1049,1,0)</f>
        <v>1</v>
      </c>
      <c r="P1049" s="20" t="n">
        <f aca="false">C1049/F1049</f>
        <v>3.03580695381422</v>
      </c>
      <c r="Q1049" s="19" t="n">
        <f aca="false">DATA!N1049</f>
        <v>50.6</v>
      </c>
      <c r="R1049" s="19" t="n">
        <f aca="false">DATA!O1049</f>
        <v>1.54</v>
      </c>
      <c r="S1049" s="17" t="n">
        <f aca="false">C1049*Q1049</f>
        <v>5920.2</v>
      </c>
      <c r="T1049" s="19" t="n">
        <f aca="false">C1049*R1049</f>
        <v>180.18</v>
      </c>
      <c r="U1049" s="20" t="n">
        <f aca="false">MAX(0,C1049-L1049)</f>
        <v>0</v>
      </c>
      <c r="V1049" s="17" t="n">
        <f aca="false">U1049*Q1049</f>
        <v>0</v>
      </c>
      <c r="W1049" s="19" t="n">
        <f aca="false">U1049*R1049</f>
        <v>0</v>
      </c>
      <c r="X1049" s="20" t="n">
        <f aca="false">MAX(0,K1049-C1049)</f>
        <v>160.83096623403</v>
      </c>
      <c r="Y1049" s="17" t="n">
        <f aca="false">F1049*PARAMETER!$B$5*Q1049</f>
        <v>711795.26</v>
      </c>
      <c r="Z1049" s="21" t="n">
        <f aca="false">SUMIF($Y$2:$Y$3205,"&gt;="&amp;Y1049)/SUM($Y$2:$Y$3205)</f>
        <v>0.840965130614366</v>
      </c>
      <c r="AA1049" s="16" t="str">
        <f aca="false">IF(Z1049&lt;=PARAMETER!$B$7,"A",IF(Z1049&lt;=PARAMETER!$B$8,"B","C"))</f>
        <v>B</v>
      </c>
      <c r="AB1049" s="22" t="n">
        <f aca="false">G1049/F1049</f>
        <v>0.0480020757654385</v>
      </c>
      <c r="AC1049" s="16" t="str">
        <f aca="false">IF(AB1049&lt;=PARAMETER!$B$9,"X",IF(AB1049&lt;=PARAMETER!$B$10,"Y","Z"))</f>
        <v>X</v>
      </c>
      <c r="AD1049" s="16" t="str">
        <f aca="false">AA1049&amp;AC1049</f>
        <v>BX</v>
      </c>
      <c r="AE1049" s="22" t="n">
        <f aca="false">DATA!I1049</f>
        <v>0.56</v>
      </c>
      <c r="AF1049" s="18" t="n">
        <f aca="false">DATA!L1049</f>
        <v>111</v>
      </c>
      <c r="AG1049" s="16" t="str">
        <f aca="false">DATA!K1049</f>
        <v>B</v>
      </c>
      <c r="AH1049" s="18" t="n">
        <f aca="false">IF(AE1049&gt;=PARAMETER!$B$12,1,0)</f>
        <v>0</v>
      </c>
      <c r="AI1049" s="18" t="n">
        <f aca="false">IF(AF1049&gt;=PARAMETER!$B$13,1,0)</f>
        <v>1</v>
      </c>
      <c r="AJ1049" s="18" t="n">
        <f aca="false">IF(AND(AH1049=1,AI1049=1),1,0)</f>
        <v>0</v>
      </c>
    </row>
    <row r="1050" customFormat="false" ht="15" hidden="false" customHeight="false" outlineLevel="0" collapsed="false">
      <c r="A1050" s="16" t="str">
        <f aca="false">DATA!A1050</f>
        <v>ITM11048</v>
      </c>
      <c r="B1050" s="16" t="str">
        <f aca="false">DATA!B1050</f>
        <v>Groceries</v>
      </c>
      <c r="C1050" s="17" t="n">
        <f aca="false">DATA!C1050</f>
        <v>433</v>
      </c>
      <c r="D1050" s="17" t="n">
        <f aca="false">DATA!D1050</f>
        <v>23</v>
      </c>
      <c r="E1050" s="18" t="n">
        <f aca="false">DATA!F1050</f>
        <v>9</v>
      </c>
      <c r="F1050" s="19" t="n">
        <f aca="false">DATA!G1050</f>
        <v>4.35</v>
      </c>
      <c r="G1050" s="19" t="n">
        <f aca="false">DATA!H1050</f>
        <v>6.59</v>
      </c>
      <c r="H1050" s="18" t="n">
        <f aca="false">DATA!E1050</f>
        <v>10</v>
      </c>
      <c r="I1050" s="20" t="n">
        <f aca="false">F1050*E1050</f>
        <v>39.15</v>
      </c>
      <c r="J1050" s="20" t="n">
        <f aca="false">PARAMETER!$B$4*G1050*SQRT(E1050)</f>
        <v>32.5187562048306</v>
      </c>
      <c r="K1050" s="20" t="n">
        <f aca="false">I1050+J1050</f>
        <v>71.6687562048306</v>
      </c>
      <c r="L1050" s="20" t="n">
        <f aca="false">K1050+F1050*H1050</f>
        <v>115.168756204831</v>
      </c>
      <c r="M1050" s="16" t="str">
        <f aca="false">IF(C1050&lt;=K1050,"REORDER",IF(C1050&gt;L1050,"OVERSTOCK","OK"))</f>
        <v>OVERSTOCK</v>
      </c>
      <c r="N1050" s="16" t="str">
        <f aca="false">IF(C1050&lt;=D1050,"REORDER","OK")</f>
        <v>OK</v>
      </c>
      <c r="O1050" s="18" t="n">
        <f aca="false">IF(D1050&lt;I1050,1,0)</f>
        <v>1</v>
      </c>
      <c r="P1050" s="20" t="n">
        <f aca="false">C1050/F1050</f>
        <v>99.5402298850575</v>
      </c>
      <c r="Q1050" s="19" t="n">
        <f aca="false">DATA!N1050</f>
        <v>148.97</v>
      </c>
      <c r="R1050" s="19" t="n">
        <f aca="false">DATA!O1050</f>
        <v>1.61</v>
      </c>
      <c r="S1050" s="17" t="n">
        <f aca="false">C1050*Q1050</f>
        <v>64504.01</v>
      </c>
      <c r="T1050" s="19" t="n">
        <f aca="false">C1050*R1050</f>
        <v>697.13</v>
      </c>
      <c r="U1050" s="20" t="n">
        <f aca="false">MAX(0,C1050-L1050)</f>
        <v>317.831243795169</v>
      </c>
      <c r="V1050" s="17" t="n">
        <f aca="false">U1050*Q1050</f>
        <v>47347.3203881664</v>
      </c>
      <c r="W1050" s="19" t="n">
        <f aca="false">U1050*R1050</f>
        <v>511.708302510223</v>
      </c>
      <c r="X1050" s="20" t="n">
        <f aca="false">MAX(0,K1050-C1050)</f>
        <v>0</v>
      </c>
      <c r="Y1050" s="17" t="n">
        <f aca="false">F1050*PARAMETER!$B$5*Q1050</f>
        <v>236527.1175</v>
      </c>
      <c r="Z1050" s="21" t="n">
        <f aca="false">SUMIF($Y$2:$Y$3205,"&gt;="&amp;Y1050)/SUM($Y$2:$Y$3205)</f>
        <v>0.975148615974089</v>
      </c>
      <c r="AA1050" s="16" t="str">
        <f aca="false">IF(Z1050&lt;=PARAMETER!$B$7,"A",IF(Z1050&lt;=PARAMETER!$B$8,"B","C"))</f>
        <v>C</v>
      </c>
      <c r="AB1050" s="22" t="n">
        <f aca="false">G1050/F1050</f>
        <v>1.51494252873563</v>
      </c>
      <c r="AC1050" s="16" t="str">
        <f aca="false">IF(AB1050&lt;=PARAMETER!$B$9,"X",IF(AB1050&lt;=PARAMETER!$B$10,"Y","Z"))</f>
        <v>Z</v>
      </c>
      <c r="AD1050" s="16" t="str">
        <f aca="false">AA1050&amp;AC1050</f>
        <v>CZ</v>
      </c>
      <c r="AE1050" s="22" t="n">
        <f aca="false">DATA!I1050</f>
        <v>0.74</v>
      </c>
      <c r="AF1050" s="18" t="n">
        <f aca="false">DATA!L1050</f>
        <v>108</v>
      </c>
      <c r="AG1050" s="16" t="str">
        <f aca="false">DATA!K1050</f>
        <v>D</v>
      </c>
      <c r="AH1050" s="18" t="n">
        <f aca="false">IF(AE1050&gt;=PARAMETER!$B$12,1,0)</f>
        <v>0</v>
      </c>
      <c r="AI1050" s="18" t="n">
        <f aca="false">IF(AF1050&gt;=PARAMETER!$B$13,1,0)</f>
        <v>1</v>
      </c>
      <c r="AJ1050" s="18" t="n">
        <f aca="false">IF(AND(AH1050=1,AI1050=1),1,0)</f>
        <v>0</v>
      </c>
    </row>
    <row r="1051" customFormat="false" ht="15" hidden="false" customHeight="false" outlineLevel="0" collapsed="false">
      <c r="A1051" s="16" t="str">
        <f aca="false">DATA!A1051</f>
        <v>ITM11049</v>
      </c>
      <c r="B1051" s="16" t="str">
        <f aca="false">DATA!B1051</f>
        <v>Electronics</v>
      </c>
      <c r="C1051" s="17" t="n">
        <f aca="false">DATA!C1051</f>
        <v>44</v>
      </c>
      <c r="D1051" s="17" t="n">
        <f aca="false">DATA!D1051</f>
        <v>39</v>
      </c>
      <c r="E1051" s="18" t="n">
        <f aca="false">DATA!F1051</f>
        <v>9</v>
      </c>
      <c r="F1051" s="19" t="n">
        <f aca="false">DATA!G1051</f>
        <v>41.49</v>
      </c>
      <c r="G1051" s="19" t="n">
        <f aca="false">DATA!H1051</f>
        <v>7.84</v>
      </c>
      <c r="H1051" s="18" t="n">
        <f aca="false">DATA!E1051</f>
        <v>11</v>
      </c>
      <c r="I1051" s="20" t="n">
        <f aca="false">F1051*E1051</f>
        <v>373.41</v>
      </c>
      <c r="J1051" s="20" t="n">
        <f aca="false">PARAMETER!$B$4*G1051*SQRT(E1051)</f>
        <v>38.6869573058986</v>
      </c>
      <c r="K1051" s="20" t="n">
        <f aca="false">I1051+J1051</f>
        <v>412.096957305899</v>
      </c>
      <c r="L1051" s="20" t="n">
        <f aca="false">K1051+F1051*H1051</f>
        <v>868.486957305899</v>
      </c>
      <c r="M1051" s="16" t="str">
        <f aca="false">IF(C1051&lt;=K1051,"REORDER",IF(C1051&gt;L1051,"OVERSTOCK","OK"))</f>
        <v>REORDER</v>
      </c>
      <c r="N1051" s="16" t="str">
        <f aca="false">IF(C1051&lt;=D1051,"REORDER","OK")</f>
        <v>OK</v>
      </c>
      <c r="O1051" s="18" t="n">
        <f aca="false">IF(D1051&lt;I1051,1,0)</f>
        <v>1</v>
      </c>
      <c r="P1051" s="20" t="n">
        <f aca="false">C1051/F1051</f>
        <v>1.06049650518197</v>
      </c>
      <c r="Q1051" s="19" t="n">
        <f aca="false">DATA!N1051</f>
        <v>31.9</v>
      </c>
      <c r="R1051" s="19" t="n">
        <f aca="false">DATA!O1051</f>
        <v>0.55</v>
      </c>
      <c r="S1051" s="17" t="n">
        <f aca="false">C1051*Q1051</f>
        <v>1403.6</v>
      </c>
      <c r="T1051" s="19" t="n">
        <f aca="false">C1051*R1051</f>
        <v>24.2</v>
      </c>
      <c r="U1051" s="20" t="n">
        <f aca="false">MAX(0,C1051-L1051)</f>
        <v>0</v>
      </c>
      <c r="V1051" s="17" t="n">
        <f aca="false">U1051*Q1051</f>
        <v>0</v>
      </c>
      <c r="W1051" s="19" t="n">
        <f aca="false">U1051*R1051</f>
        <v>0</v>
      </c>
      <c r="X1051" s="20" t="n">
        <f aca="false">MAX(0,K1051-C1051)</f>
        <v>368.096957305899</v>
      </c>
      <c r="Y1051" s="17" t="n">
        <f aca="false">F1051*PARAMETER!$B$5*Q1051</f>
        <v>483088.815</v>
      </c>
      <c r="Z1051" s="21" t="n">
        <f aca="false">SUMIF($Y$2:$Y$3205,"&gt;="&amp;Y1051)/SUM($Y$2:$Y$3205)</f>
        <v>0.911425562401283</v>
      </c>
      <c r="AA1051" s="16" t="str">
        <f aca="false">IF(Z1051&lt;=PARAMETER!$B$7,"A",IF(Z1051&lt;=PARAMETER!$B$8,"B","C"))</f>
        <v>B</v>
      </c>
      <c r="AB1051" s="22" t="n">
        <f aca="false">G1051/F1051</f>
        <v>0.188961195468788</v>
      </c>
      <c r="AC1051" s="16" t="str">
        <f aca="false">IF(AB1051&lt;=PARAMETER!$B$9,"X",IF(AB1051&lt;=PARAMETER!$B$10,"Y","Z"))</f>
        <v>X</v>
      </c>
      <c r="AD1051" s="16" t="str">
        <f aca="false">AA1051&amp;AC1051</f>
        <v>BX</v>
      </c>
      <c r="AE1051" s="22" t="n">
        <f aca="false">DATA!I1051</f>
        <v>0.61</v>
      </c>
      <c r="AF1051" s="18" t="n">
        <f aca="false">DATA!L1051</f>
        <v>170</v>
      </c>
      <c r="AG1051" s="16" t="str">
        <f aca="false">DATA!K1051</f>
        <v>B</v>
      </c>
      <c r="AH1051" s="18" t="n">
        <f aca="false">IF(AE1051&gt;=PARAMETER!$B$12,1,0)</f>
        <v>0</v>
      </c>
      <c r="AI1051" s="18" t="n">
        <f aca="false">IF(AF1051&gt;=PARAMETER!$B$13,1,0)</f>
        <v>1</v>
      </c>
      <c r="AJ1051" s="18" t="n">
        <f aca="false">IF(AND(AH1051=1,AI1051=1),1,0)</f>
        <v>0</v>
      </c>
    </row>
    <row r="1052" customFormat="false" ht="15" hidden="false" customHeight="false" outlineLevel="0" collapsed="false">
      <c r="A1052" s="16" t="str">
        <f aca="false">DATA!A1052</f>
        <v>ITM11050</v>
      </c>
      <c r="B1052" s="16" t="str">
        <f aca="false">DATA!B1052</f>
        <v>Pharma</v>
      </c>
      <c r="C1052" s="17" t="n">
        <f aca="false">DATA!C1052</f>
        <v>303</v>
      </c>
      <c r="D1052" s="17" t="n">
        <f aca="false">DATA!D1052</f>
        <v>58</v>
      </c>
      <c r="E1052" s="18" t="n">
        <f aca="false">DATA!F1052</f>
        <v>7</v>
      </c>
      <c r="F1052" s="19" t="n">
        <f aca="false">DATA!G1052</f>
        <v>13.83</v>
      </c>
      <c r="G1052" s="19" t="n">
        <f aca="false">DATA!H1052</f>
        <v>6.56</v>
      </c>
      <c r="H1052" s="18" t="n">
        <f aca="false">DATA!E1052</f>
        <v>12</v>
      </c>
      <c r="I1052" s="20" t="n">
        <f aca="false">F1052*E1052</f>
        <v>96.81</v>
      </c>
      <c r="J1052" s="20" t="n">
        <f aca="false">PARAMETER!$B$4*G1052*SQRT(E1052)</f>
        <v>28.5482910785063</v>
      </c>
      <c r="K1052" s="20" t="n">
        <f aca="false">I1052+J1052</f>
        <v>125.358291078506</v>
      </c>
      <c r="L1052" s="20" t="n">
        <f aca="false">K1052+F1052*H1052</f>
        <v>291.318291078506</v>
      </c>
      <c r="M1052" s="16" t="str">
        <f aca="false">IF(C1052&lt;=K1052,"REORDER",IF(C1052&gt;L1052,"OVERSTOCK","OK"))</f>
        <v>OVERSTOCK</v>
      </c>
      <c r="N1052" s="16" t="str">
        <f aca="false">IF(C1052&lt;=D1052,"REORDER","OK")</f>
        <v>OK</v>
      </c>
      <c r="O1052" s="18" t="n">
        <f aca="false">IF(D1052&lt;I1052,1,0)</f>
        <v>1</v>
      </c>
      <c r="P1052" s="20" t="n">
        <f aca="false">C1052/F1052</f>
        <v>21.9088937093276</v>
      </c>
      <c r="Q1052" s="19" t="n">
        <f aca="false">DATA!N1052</f>
        <v>133.29</v>
      </c>
      <c r="R1052" s="19" t="n">
        <f aca="false">DATA!O1052</f>
        <v>0.26</v>
      </c>
      <c r="S1052" s="17" t="n">
        <f aca="false">C1052*Q1052</f>
        <v>40386.87</v>
      </c>
      <c r="T1052" s="19" t="n">
        <f aca="false">C1052*R1052</f>
        <v>78.78</v>
      </c>
      <c r="U1052" s="20" t="n">
        <f aca="false">MAX(0,C1052-L1052)</f>
        <v>11.6817089214937</v>
      </c>
      <c r="V1052" s="17" t="n">
        <f aca="false">U1052*Q1052</f>
        <v>1557.05498214589</v>
      </c>
      <c r="W1052" s="19" t="n">
        <f aca="false">U1052*R1052</f>
        <v>3.03724431958836</v>
      </c>
      <c r="X1052" s="20" t="n">
        <f aca="false">MAX(0,K1052-C1052)</f>
        <v>0</v>
      </c>
      <c r="Y1052" s="17" t="n">
        <f aca="false">F1052*PARAMETER!$B$5*Q1052</f>
        <v>672841.2555</v>
      </c>
      <c r="Z1052" s="21" t="n">
        <f aca="false">SUMIF($Y$2:$Y$3205,"&gt;="&amp;Y1052)/SUM($Y$2:$Y$3205)</f>
        <v>0.853511677364634</v>
      </c>
      <c r="AA1052" s="16" t="str">
        <f aca="false">IF(Z1052&lt;=PARAMETER!$B$7,"A",IF(Z1052&lt;=PARAMETER!$B$8,"B","C"))</f>
        <v>B</v>
      </c>
      <c r="AB1052" s="22" t="n">
        <f aca="false">G1052/F1052</f>
        <v>0.474331164135936</v>
      </c>
      <c r="AC1052" s="16" t="str">
        <f aca="false">IF(AB1052&lt;=PARAMETER!$B$9,"X",IF(AB1052&lt;=PARAMETER!$B$10,"Y","Z"))</f>
        <v>Y</v>
      </c>
      <c r="AD1052" s="16" t="str">
        <f aca="false">AA1052&amp;AC1052</f>
        <v>BY</v>
      </c>
      <c r="AE1052" s="22" t="n">
        <f aca="false">DATA!I1052</f>
        <v>0.82</v>
      </c>
      <c r="AF1052" s="18" t="n">
        <f aca="false">DATA!L1052</f>
        <v>67</v>
      </c>
      <c r="AG1052" s="16" t="str">
        <f aca="false">DATA!K1052</f>
        <v>B</v>
      </c>
      <c r="AH1052" s="18" t="n">
        <f aca="false">IF(AE1052&gt;=PARAMETER!$B$12,1,0)</f>
        <v>1</v>
      </c>
      <c r="AI1052" s="18" t="n">
        <f aca="false">IF(AF1052&gt;=PARAMETER!$B$13,1,0)</f>
        <v>0</v>
      </c>
      <c r="AJ1052" s="18" t="n">
        <f aca="false">IF(AND(AH1052=1,AI1052=1),1,0)</f>
        <v>0</v>
      </c>
    </row>
    <row r="1053" customFormat="false" ht="15" hidden="false" customHeight="false" outlineLevel="0" collapsed="false">
      <c r="A1053" s="16" t="str">
        <f aca="false">DATA!A1053</f>
        <v>ITM11051</v>
      </c>
      <c r="B1053" s="16" t="str">
        <f aca="false">DATA!B1053</f>
        <v>Automotive</v>
      </c>
      <c r="C1053" s="17" t="n">
        <f aca="false">DATA!C1053</f>
        <v>468</v>
      </c>
      <c r="D1053" s="17" t="n">
        <f aca="false">DATA!D1053</f>
        <v>21</v>
      </c>
      <c r="E1053" s="18" t="n">
        <f aca="false">DATA!F1053</f>
        <v>4</v>
      </c>
      <c r="F1053" s="19" t="n">
        <f aca="false">DATA!G1053</f>
        <v>34.75</v>
      </c>
      <c r="G1053" s="19" t="n">
        <f aca="false">DATA!H1053</f>
        <v>6.09</v>
      </c>
      <c r="H1053" s="18" t="n">
        <f aca="false">DATA!E1053</f>
        <v>6</v>
      </c>
      <c r="I1053" s="20" t="n">
        <f aca="false">F1053*E1053</f>
        <v>139</v>
      </c>
      <c r="J1053" s="20" t="n">
        <f aca="false">PARAMETER!$B$4*G1053*SQRT(E1053)</f>
        <v>20.0343171762689</v>
      </c>
      <c r="K1053" s="20" t="n">
        <f aca="false">I1053+J1053</f>
        <v>159.034317176269</v>
      </c>
      <c r="L1053" s="20" t="n">
        <f aca="false">K1053+F1053*H1053</f>
        <v>367.534317176269</v>
      </c>
      <c r="M1053" s="16" t="str">
        <f aca="false">IF(C1053&lt;=K1053,"REORDER",IF(C1053&gt;L1053,"OVERSTOCK","OK"))</f>
        <v>OVERSTOCK</v>
      </c>
      <c r="N1053" s="16" t="str">
        <f aca="false">IF(C1053&lt;=D1053,"REORDER","OK")</f>
        <v>OK</v>
      </c>
      <c r="O1053" s="18" t="n">
        <f aca="false">IF(D1053&lt;I1053,1,0)</f>
        <v>1</v>
      </c>
      <c r="P1053" s="20" t="n">
        <f aca="false">C1053/F1053</f>
        <v>13.4676258992806</v>
      </c>
      <c r="Q1053" s="19" t="n">
        <f aca="false">DATA!N1053</f>
        <v>154.31</v>
      </c>
      <c r="R1053" s="19" t="n">
        <f aca="false">DATA!O1053</f>
        <v>1.05</v>
      </c>
      <c r="S1053" s="17" t="n">
        <f aca="false">C1053*Q1053</f>
        <v>72217.08</v>
      </c>
      <c r="T1053" s="19" t="n">
        <f aca="false">C1053*R1053</f>
        <v>491.4</v>
      </c>
      <c r="U1053" s="20" t="n">
        <f aca="false">MAX(0,C1053-L1053)</f>
        <v>100.465682823731</v>
      </c>
      <c r="V1053" s="17" t="n">
        <f aca="false">U1053*Q1053</f>
        <v>15502.8595165299</v>
      </c>
      <c r="W1053" s="19" t="n">
        <f aca="false">U1053*R1053</f>
        <v>105.488966964918</v>
      </c>
      <c r="X1053" s="20" t="n">
        <f aca="false">MAX(0,K1053-C1053)</f>
        <v>0</v>
      </c>
      <c r="Y1053" s="17" t="n">
        <f aca="false">F1053*PARAMETER!$B$5*Q1053</f>
        <v>1957229.4625</v>
      </c>
      <c r="Z1053" s="21" t="n">
        <f aca="false">SUMIF($Y$2:$Y$3205,"&gt;="&amp;Y1053)/SUM($Y$2:$Y$3205)</f>
        <v>0.350516486355482</v>
      </c>
      <c r="AA1053" s="16" t="str">
        <f aca="false">IF(Z1053&lt;=PARAMETER!$B$7,"A",IF(Z1053&lt;=PARAMETER!$B$8,"B","C"))</f>
        <v>A</v>
      </c>
      <c r="AB1053" s="22" t="n">
        <f aca="false">G1053/F1053</f>
        <v>0.175251798561151</v>
      </c>
      <c r="AC1053" s="16" t="str">
        <f aca="false">IF(AB1053&lt;=PARAMETER!$B$9,"X",IF(AB1053&lt;=PARAMETER!$B$10,"Y","Z"))</f>
        <v>X</v>
      </c>
      <c r="AD1053" s="16" t="str">
        <f aca="false">AA1053&amp;AC1053</f>
        <v>AX</v>
      </c>
      <c r="AE1053" s="22" t="n">
        <f aca="false">DATA!I1053</f>
        <v>0.67</v>
      </c>
      <c r="AF1053" s="18" t="n">
        <f aca="false">DATA!L1053</f>
        <v>137</v>
      </c>
      <c r="AG1053" s="16" t="str">
        <f aca="false">DATA!K1053</f>
        <v>C</v>
      </c>
      <c r="AH1053" s="18" t="n">
        <f aca="false">IF(AE1053&gt;=PARAMETER!$B$12,1,0)</f>
        <v>0</v>
      </c>
      <c r="AI1053" s="18" t="n">
        <f aca="false">IF(AF1053&gt;=PARAMETER!$B$13,1,0)</f>
        <v>1</v>
      </c>
      <c r="AJ1053" s="18" t="n">
        <f aca="false">IF(AND(AH1053=1,AI1053=1),1,0)</f>
        <v>0</v>
      </c>
    </row>
    <row r="1054" customFormat="false" ht="15" hidden="false" customHeight="false" outlineLevel="0" collapsed="false">
      <c r="A1054" s="16" t="str">
        <f aca="false">DATA!A1054</f>
        <v>ITM11052</v>
      </c>
      <c r="B1054" s="16" t="str">
        <f aca="false">DATA!B1054</f>
        <v>Electronics</v>
      </c>
      <c r="C1054" s="17" t="n">
        <f aca="false">DATA!C1054</f>
        <v>388</v>
      </c>
      <c r="D1054" s="17" t="n">
        <f aca="false">DATA!D1054</f>
        <v>99</v>
      </c>
      <c r="E1054" s="18" t="n">
        <f aca="false">DATA!F1054</f>
        <v>2</v>
      </c>
      <c r="F1054" s="19" t="n">
        <f aca="false">DATA!G1054</f>
        <v>46.26</v>
      </c>
      <c r="G1054" s="19" t="n">
        <f aca="false">DATA!H1054</f>
        <v>2.68</v>
      </c>
      <c r="H1054" s="18" t="n">
        <f aca="false">DATA!E1054</f>
        <v>3</v>
      </c>
      <c r="I1054" s="20" t="n">
        <f aca="false">F1054*E1054</f>
        <v>92.52</v>
      </c>
      <c r="J1054" s="20" t="n">
        <f aca="false">PARAMETER!$B$4*G1054*SQRT(E1054)</f>
        <v>6.23414714370697</v>
      </c>
      <c r="K1054" s="20" t="n">
        <f aca="false">I1054+J1054</f>
        <v>98.754147143707</v>
      </c>
      <c r="L1054" s="20" t="n">
        <f aca="false">K1054+F1054*H1054</f>
        <v>237.534147143707</v>
      </c>
      <c r="M1054" s="16" t="str">
        <f aca="false">IF(C1054&lt;=K1054,"REORDER",IF(C1054&gt;L1054,"OVERSTOCK","OK"))</f>
        <v>OVERSTOCK</v>
      </c>
      <c r="N1054" s="16" t="str">
        <f aca="false">IF(C1054&lt;=D1054,"REORDER","OK")</f>
        <v>OK</v>
      </c>
      <c r="O1054" s="18" t="n">
        <f aca="false">IF(D1054&lt;I1054,1,0)</f>
        <v>0</v>
      </c>
      <c r="P1054" s="20" t="n">
        <f aca="false">C1054/F1054</f>
        <v>8.3873757025508</v>
      </c>
      <c r="Q1054" s="19" t="n">
        <f aca="false">DATA!N1054</f>
        <v>173.33</v>
      </c>
      <c r="R1054" s="19" t="n">
        <f aca="false">DATA!O1054</f>
        <v>1.79</v>
      </c>
      <c r="S1054" s="17" t="n">
        <f aca="false">C1054*Q1054</f>
        <v>67252.04</v>
      </c>
      <c r="T1054" s="19" t="n">
        <f aca="false">C1054*R1054</f>
        <v>694.52</v>
      </c>
      <c r="U1054" s="20" t="n">
        <f aca="false">MAX(0,C1054-L1054)</f>
        <v>150.465852856293</v>
      </c>
      <c r="V1054" s="17" t="n">
        <f aca="false">U1054*Q1054</f>
        <v>26080.2462755813</v>
      </c>
      <c r="W1054" s="19" t="n">
        <f aca="false">U1054*R1054</f>
        <v>269.333876612765</v>
      </c>
      <c r="X1054" s="20" t="n">
        <f aca="false">MAX(0,K1054-C1054)</f>
        <v>0</v>
      </c>
      <c r="Y1054" s="17" t="n">
        <f aca="false">F1054*PARAMETER!$B$5*Q1054</f>
        <v>2926659.717</v>
      </c>
      <c r="Z1054" s="21" t="n">
        <f aca="false">SUMIF($Y$2:$Y$3205,"&gt;="&amp;Y1054)/SUM($Y$2:$Y$3205)</f>
        <v>0.0884946169397939</v>
      </c>
      <c r="AA1054" s="16" t="str">
        <f aca="false">IF(Z1054&lt;=PARAMETER!$B$7,"A",IF(Z1054&lt;=PARAMETER!$B$8,"B","C"))</f>
        <v>A</v>
      </c>
      <c r="AB1054" s="22" t="n">
        <f aca="false">G1054/F1054</f>
        <v>0.0579334198011241</v>
      </c>
      <c r="AC1054" s="16" t="str">
        <f aca="false">IF(AB1054&lt;=PARAMETER!$B$9,"X",IF(AB1054&lt;=PARAMETER!$B$10,"Y","Z"))</f>
        <v>X</v>
      </c>
      <c r="AD1054" s="16" t="str">
        <f aca="false">AA1054&amp;AC1054</f>
        <v>AX</v>
      </c>
      <c r="AE1054" s="22" t="n">
        <f aca="false">DATA!I1054</f>
        <v>0.81</v>
      </c>
      <c r="AF1054" s="18" t="n">
        <f aca="false">DATA!L1054</f>
        <v>126</v>
      </c>
      <c r="AG1054" s="16" t="str">
        <f aca="false">DATA!K1054</f>
        <v>C</v>
      </c>
      <c r="AH1054" s="18" t="n">
        <f aca="false">IF(AE1054&gt;=PARAMETER!$B$12,1,0)</f>
        <v>1</v>
      </c>
      <c r="AI1054" s="18" t="n">
        <f aca="false">IF(AF1054&gt;=PARAMETER!$B$13,1,0)</f>
        <v>1</v>
      </c>
      <c r="AJ1054" s="18" t="n">
        <f aca="false">IF(AND(AH1054=1,AI1054=1),1,0)</f>
        <v>1</v>
      </c>
    </row>
    <row r="1055" customFormat="false" ht="15" hidden="false" customHeight="false" outlineLevel="0" collapsed="false">
      <c r="A1055" s="16" t="str">
        <f aca="false">DATA!A1055</f>
        <v>ITM11053</v>
      </c>
      <c r="B1055" s="16" t="str">
        <f aca="false">DATA!B1055</f>
        <v>Electronics</v>
      </c>
      <c r="C1055" s="17" t="n">
        <f aca="false">DATA!C1055</f>
        <v>320</v>
      </c>
      <c r="D1055" s="17" t="n">
        <f aca="false">DATA!D1055</f>
        <v>53</v>
      </c>
      <c r="E1055" s="18" t="n">
        <f aca="false">DATA!F1055</f>
        <v>6</v>
      </c>
      <c r="F1055" s="19" t="n">
        <f aca="false">DATA!G1055</f>
        <v>17.65</v>
      </c>
      <c r="G1055" s="19" t="n">
        <f aca="false">DATA!H1055</f>
        <v>6.63</v>
      </c>
      <c r="H1055" s="18" t="n">
        <f aca="false">DATA!E1055</f>
        <v>10</v>
      </c>
      <c r="I1055" s="20" t="n">
        <f aca="false">F1055*E1055</f>
        <v>105.9</v>
      </c>
      <c r="J1055" s="20" t="n">
        <f aca="false">PARAMETER!$B$4*G1055*SQRT(E1055)</f>
        <v>26.7126153407703</v>
      </c>
      <c r="K1055" s="20" t="n">
        <f aca="false">I1055+J1055</f>
        <v>132.61261534077</v>
      </c>
      <c r="L1055" s="20" t="n">
        <f aca="false">K1055+F1055*H1055</f>
        <v>309.11261534077</v>
      </c>
      <c r="M1055" s="16" t="str">
        <f aca="false">IF(C1055&lt;=K1055,"REORDER",IF(C1055&gt;L1055,"OVERSTOCK","OK"))</f>
        <v>OVERSTOCK</v>
      </c>
      <c r="N1055" s="16" t="str">
        <f aca="false">IF(C1055&lt;=D1055,"REORDER","OK")</f>
        <v>OK</v>
      </c>
      <c r="O1055" s="18" t="n">
        <f aca="false">IF(D1055&lt;I1055,1,0)</f>
        <v>1</v>
      </c>
      <c r="P1055" s="20" t="n">
        <f aca="false">C1055/F1055</f>
        <v>18.1303116147309</v>
      </c>
      <c r="Q1055" s="19" t="n">
        <f aca="false">DATA!N1055</f>
        <v>149.52</v>
      </c>
      <c r="R1055" s="19" t="n">
        <f aca="false">DATA!O1055</f>
        <v>1.71</v>
      </c>
      <c r="S1055" s="17" t="n">
        <f aca="false">C1055*Q1055</f>
        <v>47846.4</v>
      </c>
      <c r="T1055" s="19" t="n">
        <f aca="false">C1055*R1055</f>
        <v>547.2</v>
      </c>
      <c r="U1055" s="20" t="n">
        <f aca="false">MAX(0,C1055-L1055)</f>
        <v>10.8873846592297</v>
      </c>
      <c r="V1055" s="17" t="n">
        <f aca="false">U1055*Q1055</f>
        <v>1627.88175424802</v>
      </c>
      <c r="W1055" s="19" t="n">
        <f aca="false">U1055*R1055</f>
        <v>18.6174277672827</v>
      </c>
      <c r="X1055" s="20" t="n">
        <f aca="false">MAX(0,K1055-C1055)</f>
        <v>0</v>
      </c>
      <c r="Y1055" s="17" t="n">
        <f aca="false">F1055*PARAMETER!$B$5*Q1055</f>
        <v>963245.22</v>
      </c>
      <c r="Z1055" s="21" t="n">
        <f aca="false">SUMIF($Y$2:$Y$3205,"&gt;="&amp;Y1055)/SUM($Y$2:$Y$3205)</f>
        <v>0.75141973872359</v>
      </c>
      <c r="AA1055" s="16" t="str">
        <f aca="false">IF(Z1055&lt;=PARAMETER!$B$7,"A",IF(Z1055&lt;=PARAMETER!$B$8,"B","C"))</f>
        <v>A</v>
      </c>
      <c r="AB1055" s="22" t="n">
        <f aca="false">G1055/F1055</f>
        <v>0.375637393767705</v>
      </c>
      <c r="AC1055" s="16" t="str">
        <f aca="false">IF(AB1055&lt;=PARAMETER!$B$9,"X",IF(AB1055&lt;=PARAMETER!$B$10,"Y","Z"))</f>
        <v>Y</v>
      </c>
      <c r="AD1055" s="16" t="str">
        <f aca="false">AA1055&amp;AC1055</f>
        <v>AY</v>
      </c>
      <c r="AE1055" s="22" t="n">
        <f aca="false">DATA!I1055</f>
        <v>0.73</v>
      </c>
      <c r="AF1055" s="18" t="n">
        <f aca="false">DATA!L1055</f>
        <v>44</v>
      </c>
      <c r="AG1055" s="16" t="str">
        <f aca="false">DATA!K1055</f>
        <v>A</v>
      </c>
      <c r="AH1055" s="18" t="n">
        <f aca="false">IF(AE1055&gt;=PARAMETER!$B$12,1,0)</f>
        <v>0</v>
      </c>
      <c r="AI1055" s="18" t="n">
        <f aca="false">IF(AF1055&gt;=PARAMETER!$B$13,1,0)</f>
        <v>0</v>
      </c>
      <c r="AJ1055" s="18" t="n">
        <f aca="false">IF(AND(AH1055=1,AI1055=1),1,0)</f>
        <v>0</v>
      </c>
    </row>
    <row r="1056" customFormat="false" ht="15" hidden="false" customHeight="false" outlineLevel="0" collapsed="false">
      <c r="A1056" s="16" t="str">
        <f aca="false">DATA!A1056</f>
        <v>ITM11054</v>
      </c>
      <c r="B1056" s="16" t="str">
        <f aca="false">DATA!B1056</f>
        <v>Automotive</v>
      </c>
      <c r="C1056" s="17" t="n">
        <f aca="false">DATA!C1056</f>
        <v>87</v>
      </c>
      <c r="D1056" s="17" t="n">
        <f aca="false">DATA!D1056</f>
        <v>42</v>
      </c>
      <c r="E1056" s="18" t="n">
        <f aca="false">DATA!F1056</f>
        <v>7</v>
      </c>
      <c r="F1056" s="19" t="n">
        <f aca="false">DATA!G1056</f>
        <v>25.64</v>
      </c>
      <c r="G1056" s="19" t="n">
        <f aca="false">DATA!H1056</f>
        <v>3.68</v>
      </c>
      <c r="H1056" s="18" t="n">
        <f aca="false">DATA!E1056</f>
        <v>4</v>
      </c>
      <c r="I1056" s="20" t="n">
        <f aca="false">F1056*E1056</f>
        <v>179.48</v>
      </c>
      <c r="J1056" s="20" t="n">
        <f aca="false">PARAMETER!$B$4*G1056*SQRT(E1056)</f>
        <v>16.0148949952596</v>
      </c>
      <c r="K1056" s="20" t="n">
        <f aca="false">I1056+J1056</f>
        <v>195.49489499526</v>
      </c>
      <c r="L1056" s="20" t="n">
        <f aca="false">K1056+F1056*H1056</f>
        <v>298.05489499526</v>
      </c>
      <c r="M1056" s="16" t="str">
        <f aca="false">IF(C1056&lt;=K1056,"REORDER",IF(C1056&gt;L1056,"OVERSTOCK","OK"))</f>
        <v>REORDER</v>
      </c>
      <c r="N1056" s="16" t="str">
        <f aca="false">IF(C1056&lt;=D1056,"REORDER","OK")</f>
        <v>OK</v>
      </c>
      <c r="O1056" s="18" t="n">
        <f aca="false">IF(D1056&lt;I1056,1,0)</f>
        <v>1</v>
      </c>
      <c r="P1056" s="20" t="n">
        <f aca="false">C1056/F1056</f>
        <v>3.39313572542902</v>
      </c>
      <c r="Q1056" s="19" t="n">
        <f aca="false">DATA!N1056</f>
        <v>185.46</v>
      </c>
      <c r="R1056" s="19" t="n">
        <f aca="false">DATA!O1056</f>
        <v>0.32</v>
      </c>
      <c r="S1056" s="17" t="n">
        <f aca="false">C1056*Q1056</f>
        <v>16135.02</v>
      </c>
      <c r="T1056" s="19" t="n">
        <f aca="false">C1056*R1056</f>
        <v>27.84</v>
      </c>
      <c r="U1056" s="20" t="n">
        <f aca="false">MAX(0,C1056-L1056)</f>
        <v>0</v>
      </c>
      <c r="V1056" s="17" t="n">
        <f aca="false">U1056*Q1056</f>
        <v>0</v>
      </c>
      <c r="W1056" s="19" t="n">
        <f aca="false">U1056*R1056</f>
        <v>0</v>
      </c>
      <c r="X1056" s="20" t="n">
        <f aca="false">MAX(0,K1056-C1056)</f>
        <v>108.49489499526</v>
      </c>
      <c r="Y1056" s="17" t="n">
        <f aca="false">F1056*PARAMETER!$B$5*Q1056</f>
        <v>1735645.956</v>
      </c>
      <c r="Z1056" s="21" t="n">
        <f aca="false">SUMIF($Y$2:$Y$3205,"&gt;="&amp;Y1056)/SUM($Y$2:$Y$3205)</f>
        <v>0.441666275903288</v>
      </c>
      <c r="AA1056" s="16" t="str">
        <f aca="false">IF(Z1056&lt;=PARAMETER!$B$7,"A",IF(Z1056&lt;=PARAMETER!$B$8,"B","C"))</f>
        <v>A</v>
      </c>
      <c r="AB1056" s="22" t="n">
        <f aca="false">G1056/F1056</f>
        <v>0.143525741029641</v>
      </c>
      <c r="AC1056" s="16" t="str">
        <f aca="false">IF(AB1056&lt;=PARAMETER!$B$9,"X",IF(AB1056&lt;=PARAMETER!$B$10,"Y","Z"))</f>
        <v>X</v>
      </c>
      <c r="AD1056" s="16" t="str">
        <f aca="false">AA1056&amp;AC1056</f>
        <v>AX</v>
      </c>
      <c r="AE1056" s="22" t="n">
        <f aca="false">DATA!I1056</f>
        <v>0.27</v>
      </c>
      <c r="AF1056" s="18" t="n">
        <f aca="false">DATA!L1056</f>
        <v>93</v>
      </c>
      <c r="AG1056" s="16" t="str">
        <f aca="false">DATA!K1056</f>
        <v>B</v>
      </c>
      <c r="AH1056" s="18" t="n">
        <f aca="false">IF(AE1056&gt;=PARAMETER!$B$12,1,0)</f>
        <v>0</v>
      </c>
      <c r="AI1056" s="18" t="n">
        <f aca="false">IF(AF1056&gt;=PARAMETER!$B$13,1,0)</f>
        <v>0</v>
      </c>
      <c r="AJ1056" s="18" t="n">
        <f aca="false">IF(AND(AH1056=1,AI1056=1),1,0)</f>
        <v>0</v>
      </c>
    </row>
    <row r="1057" customFormat="false" ht="15" hidden="false" customHeight="false" outlineLevel="0" collapsed="false">
      <c r="A1057" s="16" t="str">
        <f aca="false">DATA!A1057</f>
        <v>ITM11055</v>
      </c>
      <c r="B1057" s="16" t="str">
        <f aca="false">DATA!B1057</f>
        <v>Groceries</v>
      </c>
      <c r="C1057" s="17" t="n">
        <f aca="false">DATA!C1057</f>
        <v>26</v>
      </c>
      <c r="D1057" s="17" t="n">
        <f aca="false">DATA!D1057</f>
        <v>22</v>
      </c>
      <c r="E1057" s="18" t="n">
        <f aca="false">DATA!F1057</f>
        <v>3</v>
      </c>
      <c r="F1057" s="19" t="n">
        <f aca="false">DATA!G1057</f>
        <v>23.69</v>
      </c>
      <c r="G1057" s="19" t="n">
        <f aca="false">DATA!H1057</f>
        <v>9.24</v>
      </c>
      <c r="H1057" s="18" t="n">
        <f aca="false">DATA!E1057</f>
        <v>13</v>
      </c>
      <c r="I1057" s="20" t="n">
        <f aca="false">F1057*E1057</f>
        <v>71.07</v>
      </c>
      <c r="J1057" s="20" t="n">
        <f aca="false">PARAMETER!$B$4*G1057*SQRT(E1057)</f>
        <v>26.3244832887396</v>
      </c>
      <c r="K1057" s="20" t="n">
        <f aca="false">I1057+J1057</f>
        <v>97.3944832887396</v>
      </c>
      <c r="L1057" s="20" t="n">
        <f aca="false">K1057+F1057*H1057</f>
        <v>405.36448328874</v>
      </c>
      <c r="M1057" s="16" t="str">
        <f aca="false">IF(C1057&lt;=K1057,"REORDER",IF(C1057&gt;L1057,"OVERSTOCK","OK"))</f>
        <v>REORDER</v>
      </c>
      <c r="N1057" s="16" t="str">
        <f aca="false">IF(C1057&lt;=D1057,"REORDER","OK")</f>
        <v>OK</v>
      </c>
      <c r="O1057" s="18" t="n">
        <f aca="false">IF(D1057&lt;I1057,1,0)</f>
        <v>1</v>
      </c>
      <c r="P1057" s="20" t="n">
        <f aca="false">C1057/F1057</f>
        <v>1.09750949767835</v>
      </c>
      <c r="Q1057" s="19" t="n">
        <f aca="false">DATA!N1057</f>
        <v>108.98</v>
      </c>
      <c r="R1057" s="19" t="n">
        <f aca="false">DATA!O1057</f>
        <v>1.93</v>
      </c>
      <c r="S1057" s="17" t="n">
        <f aca="false">C1057*Q1057</f>
        <v>2833.48</v>
      </c>
      <c r="T1057" s="19" t="n">
        <f aca="false">C1057*R1057</f>
        <v>50.18</v>
      </c>
      <c r="U1057" s="20" t="n">
        <f aca="false">MAX(0,C1057-L1057)</f>
        <v>0</v>
      </c>
      <c r="V1057" s="17" t="n">
        <f aca="false">U1057*Q1057</f>
        <v>0</v>
      </c>
      <c r="W1057" s="19" t="n">
        <f aca="false">U1057*R1057</f>
        <v>0</v>
      </c>
      <c r="X1057" s="20" t="n">
        <f aca="false">MAX(0,K1057-C1057)</f>
        <v>71.3944832887396</v>
      </c>
      <c r="Y1057" s="17" t="n">
        <f aca="false">F1057*PARAMETER!$B$5*Q1057</f>
        <v>942333.713</v>
      </c>
      <c r="Z1057" s="21" t="n">
        <f aca="false">SUMIF($Y$2:$Y$3205,"&gt;="&amp;Y1057)/SUM($Y$2:$Y$3205)</f>
        <v>0.759321127359431</v>
      </c>
      <c r="AA1057" s="16" t="str">
        <f aca="false">IF(Z1057&lt;=PARAMETER!$B$7,"A",IF(Z1057&lt;=PARAMETER!$B$8,"B","C"))</f>
        <v>A</v>
      </c>
      <c r="AB1057" s="22" t="n">
        <f aca="false">G1057/F1057</f>
        <v>0.390037990713381</v>
      </c>
      <c r="AC1057" s="16" t="str">
        <f aca="false">IF(AB1057&lt;=PARAMETER!$B$9,"X",IF(AB1057&lt;=PARAMETER!$B$10,"Y","Z"))</f>
        <v>Y</v>
      </c>
      <c r="AD1057" s="16" t="str">
        <f aca="false">AA1057&amp;AC1057</f>
        <v>AY</v>
      </c>
      <c r="AE1057" s="22" t="n">
        <f aca="false">DATA!I1057</f>
        <v>0.15</v>
      </c>
      <c r="AF1057" s="18" t="n">
        <f aca="false">DATA!L1057</f>
        <v>75</v>
      </c>
      <c r="AG1057" s="16" t="str">
        <f aca="false">DATA!K1057</f>
        <v>D</v>
      </c>
      <c r="AH1057" s="18" t="n">
        <f aca="false">IF(AE1057&gt;=PARAMETER!$B$12,1,0)</f>
        <v>0</v>
      </c>
      <c r="AI1057" s="18" t="n">
        <f aca="false">IF(AF1057&gt;=PARAMETER!$B$13,1,0)</f>
        <v>0</v>
      </c>
      <c r="AJ1057" s="18" t="n">
        <f aca="false">IF(AND(AH1057=1,AI1057=1),1,0)</f>
        <v>0</v>
      </c>
    </row>
    <row r="1058" customFormat="false" ht="15" hidden="false" customHeight="false" outlineLevel="0" collapsed="false">
      <c r="A1058" s="16" t="str">
        <f aca="false">DATA!A1058</f>
        <v>ITM11056</v>
      </c>
      <c r="B1058" s="16" t="str">
        <f aca="false">DATA!B1058</f>
        <v>Apparel</v>
      </c>
      <c r="C1058" s="17" t="n">
        <f aca="false">DATA!C1058</f>
        <v>324</v>
      </c>
      <c r="D1058" s="17" t="n">
        <f aca="false">DATA!D1058</f>
        <v>87</v>
      </c>
      <c r="E1058" s="18" t="n">
        <f aca="false">DATA!F1058</f>
        <v>4</v>
      </c>
      <c r="F1058" s="19" t="n">
        <f aca="false">DATA!G1058</f>
        <v>8.72</v>
      </c>
      <c r="G1058" s="19" t="n">
        <f aca="false">DATA!H1058</f>
        <v>6.71</v>
      </c>
      <c r="H1058" s="18" t="n">
        <f aca="false">DATA!E1058</f>
        <v>3</v>
      </c>
      <c r="I1058" s="20" t="n">
        <f aca="false">F1058*E1058</f>
        <v>34.88</v>
      </c>
      <c r="J1058" s="20" t="n">
        <f aca="false">PARAMETER!$B$4*G1058*SQRT(E1058)</f>
        <v>22.0739356736887</v>
      </c>
      <c r="K1058" s="20" t="n">
        <f aca="false">I1058+J1058</f>
        <v>56.9539356736888</v>
      </c>
      <c r="L1058" s="20" t="n">
        <f aca="false">K1058+F1058*H1058</f>
        <v>83.1139356736888</v>
      </c>
      <c r="M1058" s="16" t="str">
        <f aca="false">IF(C1058&lt;=K1058,"REORDER",IF(C1058&gt;L1058,"OVERSTOCK","OK"))</f>
        <v>OVERSTOCK</v>
      </c>
      <c r="N1058" s="16" t="str">
        <f aca="false">IF(C1058&lt;=D1058,"REORDER","OK")</f>
        <v>OK</v>
      </c>
      <c r="O1058" s="18" t="n">
        <f aca="false">IF(D1058&lt;I1058,1,0)</f>
        <v>0</v>
      </c>
      <c r="P1058" s="20" t="n">
        <f aca="false">C1058/F1058</f>
        <v>37.1559633027523</v>
      </c>
      <c r="Q1058" s="19" t="n">
        <f aca="false">DATA!N1058</f>
        <v>138.71</v>
      </c>
      <c r="R1058" s="19" t="n">
        <f aca="false">DATA!O1058</f>
        <v>0.6</v>
      </c>
      <c r="S1058" s="17" t="n">
        <f aca="false">C1058*Q1058</f>
        <v>44942.04</v>
      </c>
      <c r="T1058" s="19" t="n">
        <f aca="false">C1058*R1058</f>
        <v>194.4</v>
      </c>
      <c r="U1058" s="20" t="n">
        <f aca="false">MAX(0,C1058-L1058)</f>
        <v>240.886064326311</v>
      </c>
      <c r="V1058" s="17" t="n">
        <f aca="false">U1058*Q1058</f>
        <v>33413.3059827026</v>
      </c>
      <c r="W1058" s="19" t="n">
        <f aca="false">U1058*R1058</f>
        <v>144.531638595787</v>
      </c>
      <c r="X1058" s="20" t="n">
        <f aca="false">MAX(0,K1058-C1058)</f>
        <v>0</v>
      </c>
      <c r="Y1058" s="17" t="n">
        <f aca="false">F1058*PARAMETER!$B$5*Q1058</f>
        <v>441486.188</v>
      </c>
      <c r="Z1058" s="21" t="n">
        <f aca="false">SUMIF($Y$2:$Y$3205,"&gt;="&amp;Y1058)/SUM($Y$2:$Y$3205)</f>
        <v>0.923619827945272</v>
      </c>
      <c r="AA1058" s="16" t="str">
        <f aca="false">IF(Z1058&lt;=PARAMETER!$B$7,"A",IF(Z1058&lt;=PARAMETER!$B$8,"B","C"))</f>
        <v>B</v>
      </c>
      <c r="AB1058" s="22" t="n">
        <f aca="false">G1058/F1058</f>
        <v>0.769495412844037</v>
      </c>
      <c r="AC1058" s="16" t="str">
        <f aca="false">IF(AB1058&lt;=PARAMETER!$B$9,"X",IF(AB1058&lt;=PARAMETER!$B$10,"Y","Z"))</f>
        <v>Z</v>
      </c>
      <c r="AD1058" s="16" t="str">
        <f aca="false">AA1058&amp;AC1058</f>
        <v>BZ</v>
      </c>
      <c r="AE1058" s="22" t="n">
        <f aca="false">DATA!I1058</f>
        <v>0.91</v>
      </c>
      <c r="AF1058" s="18" t="n">
        <f aca="false">DATA!L1058</f>
        <v>35</v>
      </c>
      <c r="AG1058" s="16" t="str">
        <f aca="false">DATA!K1058</f>
        <v>B</v>
      </c>
      <c r="AH1058" s="18" t="n">
        <f aca="false">IF(AE1058&gt;=PARAMETER!$B$12,1,0)</f>
        <v>1</v>
      </c>
      <c r="AI1058" s="18" t="n">
        <f aca="false">IF(AF1058&gt;=PARAMETER!$B$13,1,0)</f>
        <v>0</v>
      </c>
      <c r="AJ1058" s="18" t="n">
        <f aca="false">IF(AND(AH1058=1,AI1058=1),1,0)</f>
        <v>0</v>
      </c>
    </row>
    <row r="1059" customFormat="false" ht="15" hidden="false" customHeight="false" outlineLevel="0" collapsed="false">
      <c r="A1059" s="16" t="str">
        <f aca="false">DATA!A1059</f>
        <v>ITM11057</v>
      </c>
      <c r="B1059" s="16" t="str">
        <f aca="false">DATA!B1059</f>
        <v>Pharma</v>
      </c>
      <c r="C1059" s="17" t="n">
        <f aca="false">DATA!C1059</f>
        <v>156</v>
      </c>
      <c r="D1059" s="17" t="n">
        <f aca="false">DATA!D1059</f>
        <v>97</v>
      </c>
      <c r="E1059" s="18" t="n">
        <f aca="false">DATA!F1059</f>
        <v>7</v>
      </c>
      <c r="F1059" s="19" t="n">
        <f aca="false">DATA!G1059</f>
        <v>29.93</v>
      </c>
      <c r="G1059" s="19" t="n">
        <f aca="false">DATA!H1059</f>
        <v>3.14</v>
      </c>
      <c r="H1059" s="18" t="n">
        <f aca="false">DATA!E1059</f>
        <v>9</v>
      </c>
      <c r="I1059" s="20" t="n">
        <f aca="false">F1059*E1059</f>
        <v>209.51</v>
      </c>
      <c r="J1059" s="20" t="n">
        <f aca="false">PARAMETER!$B$4*G1059*SQRT(E1059)</f>
        <v>13.6648832296509</v>
      </c>
      <c r="K1059" s="20" t="n">
        <f aca="false">I1059+J1059</f>
        <v>223.174883229651</v>
      </c>
      <c r="L1059" s="20" t="n">
        <f aca="false">K1059+F1059*H1059</f>
        <v>492.544883229651</v>
      </c>
      <c r="M1059" s="16" t="str">
        <f aca="false">IF(C1059&lt;=K1059,"REORDER",IF(C1059&gt;L1059,"OVERSTOCK","OK"))</f>
        <v>REORDER</v>
      </c>
      <c r="N1059" s="16" t="str">
        <f aca="false">IF(C1059&lt;=D1059,"REORDER","OK")</f>
        <v>OK</v>
      </c>
      <c r="O1059" s="18" t="n">
        <f aca="false">IF(D1059&lt;I1059,1,0)</f>
        <v>1</v>
      </c>
      <c r="P1059" s="20" t="n">
        <f aca="false">C1059/F1059</f>
        <v>5.2121617106582</v>
      </c>
      <c r="Q1059" s="19" t="n">
        <f aca="false">DATA!N1059</f>
        <v>80.21</v>
      </c>
      <c r="R1059" s="19" t="n">
        <f aca="false">DATA!O1059</f>
        <v>0.76</v>
      </c>
      <c r="S1059" s="17" t="n">
        <f aca="false">C1059*Q1059</f>
        <v>12512.76</v>
      </c>
      <c r="T1059" s="19" t="n">
        <f aca="false">C1059*R1059</f>
        <v>118.56</v>
      </c>
      <c r="U1059" s="20" t="n">
        <f aca="false">MAX(0,C1059-L1059)</f>
        <v>0</v>
      </c>
      <c r="V1059" s="17" t="n">
        <f aca="false">U1059*Q1059</f>
        <v>0</v>
      </c>
      <c r="W1059" s="19" t="n">
        <f aca="false">U1059*R1059</f>
        <v>0</v>
      </c>
      <c r="X1059" s="20" t="n">
        <f aca="false">MAX(0,K1059-C1059)</f>
        <v>67.1748832296509</v>
      </c>
      <c r="Y1059" s="17" t="n">
        <f aca="false">F1059*PARAMETER!$B$5*Q1059</f>
        <v>876250.1345</v>
      </c>
      <c r="Z1059" s="21" t="n">
        <f aca="false">SUMIF($Y$2:$Y$3205,"&gt;="&amp;Y1059)/SUM($Y$2:$Y$3205)</f>
        <v>0.784528585782536</v>
      </c>
      <c r="AA1059" s="16" t="str">
        <f aca="false">IF(Z1059&lt;=PARAMETER!$B$7,"A",IF(Z1059&lt;=PARAMETER!$B$8,"B","C"))</f>
        <v>A</v>
      </c>
      <c r="AB1059" s="22" t="n">
        <f aca="false">G1059/F1059</f>
        <v>0.104911460073505</v>
      </c>
      <c r="AC1059" s="16" t="str">
        <f aca="false">IF(AB1059&lt;=PARAMETER!$B$9,"X",IF(AB1059&lt;=PARAMETER!$B$10,"Y","Z"))</f>
        <v>X</v>
      </c>
      <c r="AD1059" s="16" t="str">
        <f aca="false">AA1059&amp;AC1059</f>
        <v>AX</v>
      </c>
      <c r="AE1059" s="22" t="n">
        <f aca="false">DATA!I1059</f>
        <v>0.95</v>
      </c>
      <c r="AF1059" s="18" t="n">
        <f aca="false">DATA!L1059</f>
        <v>51</v>
      </c>
      <c r="AG1059" s="16" t="str">
        <f aca="false">DATA!K1059</f>
        <v>C</v>
      </c>
      <c r="AH1059" s="18" t="n">
        <f aca="false">IF(AE1059&gt;=PARAMETER!$B$12,1,0)</f>
        <v>1</v>
      </c>
      <c r="AI1059" s="18" t="n">
        <f aca="false">IF(AF1059&gt;=PARAMETER!$B$13,1,0)</f>
        <v>0</v>
      </c>
      <c r="AJ1059" s="18" t="n">
        <f aca="false">IF(AND(AH1059=1,AI1059=1),1,0)</f>
        <v>0</v>
      </c>
    </row>
    <row r="1060" customFormat="false" ht="15" hidden="false" customHeight="false" outlineLevel="0" collapsed="false">
      <c r="A1060" s="16" t="str">
        <f aca="false">DATA!A1060</f>
        <v>ITM11058</v>
      </c>
      <c r="B1060" s="16" t="str">
        <f aca="false">DATA!B1060</f>
        <v>Apparel</v>
      </c>
      <c r="C1060" s="17" t="n">
        <f aca="false">DATA!C1060</f>
        <v>183</v>
      </c>
      <c r="D1060" s="17" t="n">
        <f aca="false">DATA!D1060</f>
        <v>35</v>
      </c>
      <c r="E1060" s="18" t="n">
        <f aca="false">DATA!F1060</f>
        <v>7</v>
      </c>
      <c r="F1060" s="19" t="n">
        <f aca="false">DATA!G1060</f>
        <v>37.41</v>
      </c>
      <c r="G1060" s="19" t="n">
        <f aca="false">DATA!H1060</f>
        <v>4.99</v>
      </c>
      <c r="H1060" s="18" t="n">
        <f aca="false">DATA!E1060</f>
        <v>14</v>
      </c>
      <c r="I1060" s="20" t="n">
        <f aca="false">F1060*E1060</f>
        <v>261.87</v>
      </c>
      <c r="J1060" s="20" t="n">
        <f aca="false">PARAMETER!$B$4*G1060*SQRT(E1060)</f>
        <v>21.7158494636809</v>
      </c>
      <c r="K1060" s="20" t="n">
        <f aca="false">I1060+J1060</f>
        <v>283.585849463681</v>
      </c>
      <c r="L1060" s="20" t="n">
        <f aca="false">K1060+F1060*H1060</f>
        <v>807.325849463681</v>
      </c>
      <c r="M1060" s="16" t="str">
        <f aca="false">IF(C1060&lt;=K1060,"REORDER",IF(C1060&gt;L1060,"OVERSTOCK","OK"))</f>
        <v>REORDER</v>
      </c>
      <c r="N1060" s="16" t="str">
        <f aca="false">IF(C1060&lt;=D1060,"REORDER","OK")</f>
        <v>OK</v>
      </c>
      <c r="O1060" s="18" t="n">
        <f aca="false">IF(D1060&lt;I1060,1,0)</f>
        <v>1</v>
      </c>
      <c r="P1060" s="20" t="n">
        <f aca="false">C1060/F1060</f>
        <v>4.89174017642342</v>
      </c>
      <c r="Q1060" s="19" t="n">
        <f aca="false">DATA!N1060</f>
        <v>11.97</v>
      </c>
      <c r="R1060" s="19" t="n">
        <f aca="false">DATA!O1060</f>
        <v>0.38</v>
      </c>
      <c r="S1060" s="17" t="n">
        <f aca="false">C1060*Q1060</f>
        <v>2190.51</v>
      </c>
      <c r="T1060" s="19" t="n">
        <f aca="false">C1060*R1060</f>
        <v>69.54</v>
      </c>
      <c r="U1060" s="20" t="n">
        <f aca="false">MAX(0,C1060-L1060)</f>
        <v>0</v>
      </c>
      <c r="V1060" s="17" t="n">
        <f aca="false">U1060*Q1060</f>
        <v>0</v>
      </c>
      <c r="W1060" s="19" t="n">
        <f aca="false">U1060*R1060</f>
        <v>0</v>
      </c>
      <c r="X1060" s="20" t="n">
        <f aca="false">MAX(0,K1060-C1060)</f>
        <v>100.585849463681</v>
      </c>
      <c r="Y1060" s="17" t="n">
        <f aca="false">F1060*PARAMETER!$B$5*Q1060</f>
        <v>163446.1605</v>
      </c>
      <c r="Z1060" s="21" t="n">
        <f aca="false">SUMIF($Y$2:$Y$3205,"&gt;="&amp;Y1060)/SUM($Y$2:$Y$3205)</f>
        <v>0.988909018069462</v>
      </c>
      <c r="AA1060" s="16" t="str">
        <f aca="false">IF(Z1060&lt;=PARAMETER!$B$7,"A",IF(Z1060&lt;=PARAMETER!$B$8,"B","C"))</f>
        <v>C</v>
      </c>
      <c r="AB1060" s="22" t="n">
        <f aca="false">G1060/F1060</f>
        <v>0.133386794974606</v>
      </c>
      <c r="AC1060" s="16" t="str">
        <f aca="false">IF(AB1060&lt;=PARAMETER!$B$9,"X",IF(AB1060&lt;=PARAMETER!$B$10,"Y","Z"))</f>
        <v>X</v>
      </c>
      <c r="AD1060" s="16" t="str">
        <f aca="false">AA1060&amp;AC1060</f>
        <v>CX</v>
      </c>
      <c r="AE1060" s="22" t="n">
        <f aca="false">DATA!I1060</f>
        <v>0.75</v>
      </c>
      <c r="AF1060" s="18" t="n">
        <f aca="false">DATA!L1060</f>
        <v>86</v>
      </c>
      <c r="AG1060" s="16" t="str">
        <f aca="false">DATA!K1060</f>
        <v>B</v>
      </c>
      <c r="AH1060" s="18" t="n">
        <f aca="false">IF(AE1060&gt;=PARAMETER!$B$12,1,0)</f>
        <v>0</v>
      </c>
      <c r="AI1060" s="18" t="n">
        <f aca="false">IF(AF1060&gt;=PARAMETER!$B$13,1,0)</f>
        <v>0</v>
      </c>
      <c r="AJ1060" s="18" t="n">
        <f aca="false">IF(AND(AH1060=1,AI1060=1),1,0)</f>
        <v>0</v>
      </c>
    </row>
    <row r="1061" customFormat="false" ht="15" hidden="false" customHeight="false" outlineLevel="0" collapsed="false">
      <c r="A1061" s="16" t="str">
        <f aca="false">DATA!A1061</f>
        <v>ITM11059</v>
      </c>
      <c r="B1061" s="16" t="str">
        <f aca="false">DATA!B1061</f>
        <v>Automotive</v>
      </c>
      <c r="C1061" s="17" t="n">
        <f aca="false">DATA!C1061</f>
        <v>102</v>
      </c>
      <c r="D1061" s="17" t="n">
        <f aca="false">DATA!D1061</f>
        <v>30</v>
      </c>
      <c r="E1061" s="18" t="n">
        <f aca="false">DATA!F1061</f>
        <v>4</v>
      </c>
      <c r="F1061" s="19" t="n">
        <f aca="false">DATA!G1061</f>
        <v>45.93</v>
      </c>
      <c r="G1061" s="19" t="n">
        <f aca="false">DATA!H1061</f>
        <v>8.54</v>
      </c>
      <c r="H1061" s="18" t="n">
        <f aca="false">DATA!E1061</f>
        <v>12</v>
      </c>
      <c r="I1061" s="20" t="n">
        <f aca="false">F1061*E1061</f>
        <v>183.72</v>
      </c>
      <c r="J1061" s="20" t="n">
        <f aca="false">PARAMETER!$B$4*G1061*SQRT(E1061)</f>
        <v>28.0940999483311</v>
      </c>
      <c r="K1061" s="20" t="n">
        <f aca="false">I1061+J1061</f>
        <v>211.814099948331</v>
      </c>
      <c r="L1061" s="20" t="n">
        <f aca="false">K1061+F1061*H1061</f>
        <v>762.974099948331</v>
      </c>
      <c r="M1061" s="16" t="str">
        <f aca="false">IF(C1061&lt;=K1061,"REORDER",IF(C1061&gt;L1061,"OVERSTOCK","OK"))</f>
        <v>REORDER</v>
      </c>
      <c r="N1061" s="16" t="str">
        <f aca="false">IF(C1061&lt;=D1061,"REORDER","OK")</f>
        <v>OK</v>
      </c>
      <c r="O1061" s="18" t="n">
        <f aca="false">IF(D1061&lt;I1061,1,0)</f>
        <v>1</v>
      </c>
      <c r="P1061" s="20" t="n">
        <f aca="false">C1061/F1061</f>
        <v>2.22077073807969</v>
      </c>
      <c r="Q1061" s="19" t="n">
        <f aca="false">DATA!N1061</f>
        <v>153.77</v>
      </c>
      <c r="R1061" s="19" t="n">
        <f aca="false">DATA!O1061</f>
        <v>0.82</v>
      </c>
      <c r="S1061" s="17" t="n">
        <f aca="false">C1061*Q1061</f>
        <v>15684.54</v>
      </c>
      <c r="T1061" s="19" t="n">
        <f aca="false">C1061*R1061</f>
        <v>83.64</v>
      </c>
      <c r="U1061" s="20" t="n">
        <f aca="false">MAX(0,C1061-L1061)</f>
        <v>0</v>
      </c>
      <c r="V1061" s="17" t="n">
        <f aca="false">U1061*Q1061</f>
        <v>0</v>
      </c>
      <c r="W1061" s="19" t="n">
        <f aca="false">U1061*R1061</f>
        <v>0</v>
      </c>
      <c r="X1061" s="20" t="n">
        <f aca="false">MAX(0,K1061-C1061)</f>
        <v>109.814099948331</v>
      </c>
      <c r="Y1061" s="17" t="n">
        <f aca="false">F1061*PARAMETER!$B$5*Q1061</f>
        <v>2577869.4765</v>
      </c>
      <c r="Z1061" s="21" t="n">
        <f aca="false">SUMIF($Y$2:$Y$3205,"&gt;="&amp;Y1061)/SUM($Y$2:$Y$3205)</f>
        <v>0.155632009158609</v>
      </c>
      <c r="AA1061" s="16" t="str">
        <f aca="false">IF(Z1061&lt;=PARAMETER!$B$7,"A",IF(Z1061&lt;=PARAMETER!$B$8,"B","C"))</f>
        <v>A</v>
      </c>
      <c r="AB1061" s="22" t="n">
        <f aca="false">G1061/F1061</f>
        <v>0.185935118658829</v>
      </c>
      <c r="AC1061" s="16" t="str">
        <f aca="false">IF(AB1061&lt;=PARAMETER!$B$9,"X",IF(AB1061&lt;=PARAMETER!$B$10,"Y","Z"))</f>
        <v>X</v>
      </c>
      <c r="AD1061" s="16" t="str">
        <f aca="false">AA1061&amp;AC1061</f>
        <v>AX</v>
      </c>
      <c r="AE1061" s="22" t="n">
        <f aca="false">DATA!I1061</f>
        <v>0.75</v>
      </c>
      <c r="AF1061" s="18" t="n">
        <f aca="false">DATA!L1061</f>
        <v>39</v>
      </c>
      <c r="AG1061" s="16" t="str">
        <f aca="false">DATA!K1061</f>
        <v>A</v>
      </c>
      <c r="AH1061" s="18" t="n">
        <f aca="false">IF(AE1061&gt;=PARAMETER!$B$12,1,0)</f>
        <v>0</v>
      </c>
      <c r="AI1061" s="18" t="n">
        <f aca="false">IF(AF1061&gt;=PARAMETER!$B$13,1,0)</f>
        <v>0</v>
      </c>
      <c r="AJ1061" s="18" t="n">
        <f aca="false">IF(AND(AH1061=1,AI1061=1),1,0)</f>
        <v>0</v>
      </c>
    </row>
    <row r="1062" customFormat="false" ht="15" hidden="false" customHeight="false" outlineLevel="0" collapsed="false">
      <c r="A1062" s="16" t="str">
        <f aca="false">DATA!A1062</f>
        <v>ITM11060</v>
      </c>
      <c r="B1062" s="16" t="str">
        <f aca="false">DATA!B1062</f>
        <v>Electronics</v>
      </c>
      <c r="C1062" s="17" t="n">
        <f aca="false">DATA!C1062</f>
        <v>404</v>
      </c>
      <c r="D1062" s="17" t="n">
        <f aca="false">DATA!D1062</f>
        <v>37</v>
      </c>
      <c r="E1062" s="18" t="n">
        <f aca="false">DATA!F1062</f>
        <v>4</v>
      </c>
      <c r="F1062" s="19" t="n">
        <f aca="false">DATA!G1062</f>
        <v>42.69</v>
      </c>
      <c r="G1062" s="19" t="n">
        <f aca="false">DATA!H1062</f>
        <v>3.69</v>
      </c>
      <c r="H1062" s="18" t="n">
        <f aca="false">DATA!E1062</f>
        <v>11</v>
      </c>
      <c r="I1062" s="20" t="n">
        <f aca="false">F1062*E1062</f>
        <v>170.76</v>
      </c>
      <c r="J1062" s="20" t="n">
        <f aca="false">PARAMETER!$B$4*G1062*SQRT(E1062)</f>
        <v>12.1390197669019</v>
      </c>
      <c r="K1062" s="20" t="n">
        <f aca="false">I1062+J1062</f>
        <v>182.899019766902</v>
      </c>
      <c r="L1062" s="20" t="n">
        <f aca="false">K1062+F1062*H1062</f>
        <v>652.489019766902</v>
      </c>
      <c r="M1062" s="16" t="str">
        <f aca="false">IF(C1062&lt;=K1062,"REORDER",IF(C1062&gt;L1062,"OVERSTOCK","OK"))</f>
        <v>OK</v>
      </c>
      <c r="N1062" s="16" t="str">
        <f aca="false">IF(C1062&lt;=D1062,"REORDER","OK")</f>
        <v>OK</v>
      </c>
      <c r="O1062" s="18" t="n">
        <f aca="false">IF(D1062&lt;I1062,1,0)</f>
        <v>1</v>
      </c>
      <c r="P1062" s="20" t="n">
        <f aca="false">C1062/F1062</f>
        <v>9.46357460763645</v>
      </c>
      <c r="Q1062" s="19" t="n">
        <f aca="false">DATA!N1062</f>
        <v>175.27</v>
      </c>
      <c r="R1062" s="19" t="n">
        <f aca="false">DATA!O1062</f>
        <v>1.31</v>
      </c>
      <c r="S1062" s="17" t="n">
        <f aca="false">C1062*Q1062</f>
        <v>70809.08</v>
      </c>
      <c r="T1062" s="19" t="n">
        <f aca="false">C1062*R1062</f>
        <v>529.24</v>
      </c>
      <c r="U1062" s="20" t="n">
        <f aca="false">MAX(0,C1062-L1062)</f>
        <v>0</v>
      </c>
      <c r="V1062" s="17" t="n">
        <f aca="false">U1062*Q1062</f>
        <v>0</v>
      </c>
      <c r="W1062" s="19" t="n">
        <f aca="false">U1062*R1062</f>
        <v>0</v>
      </c>
      <c r="X1062" s="20" t="n">
        <f aca="false">MAX(0,K1062-C1062)</f>
        <v>0</v>
      </c>
      <c r="Y1062" s="17" t="n">
        <f aca="false">F1062*PARAMETER!$B$5*Q1062</f>
        <v>2731030.8495</v>
      </c>
      <c r="Z1062" s="21" t="n">
        <f aca="false">SUMIF($Y$2:$Y$3205,"&gt;="&amp;Y1062)/SUM($Y$2:$Y$3205)</f>
        <v>0.121850562985049</v>
      </c>
      <c r="AA1062" s="16" t="str">
        <f aca="false">IF(Z1062&lt;=PARAMETER!$B$7,"A",IF(Z1062&lt;=PARAMETER!$B$8,"B","C"))</f>
        <v>A</v>
      </c>
      <c r="AB1062" s="22" t="n">
        <f aca="false">G1062/F1062</f>
        <v>0.0864371047083626</v>
      </c>
      <c r="AC1062" s="16" t="str">
        <f aca="false">IF(AB1062&lt;=PARAMETER!$B$9,"X",IF(AB1062&lt;=PARAMETER!$B$10,"Y","Z"))</f>
        <v>X</v>
      </c>
      <c r="AD1062" s="16" t="str">
        <f aca="false">AA1062&amp;AC1062</f>
        <v>AX</v>
      </c>
      <c r="AE1062" s="22" t="n">
        <f aca="false">DATA!I1062</f>
        <v>0.34</v>
      </c>
      <c r="AF1062" s="18" t="n">
        <f aca="false">DATA!L1062</f>
        <v>125</v>
      </c>
      <c r="AG1062" s="16" t="str">
        <f aca="false">DATA!K1062</f>
        <v>D</v>
      </c>
      <c r="AH1062" s="18" t="n">
        <f aca="false">IF(AE1062&gt;=PARAMETER!$B$12,1,0)</f>
        <v>0</v>
      </c>
      <c r="AI1062" s="18" t="n">
        <f aca="false">IF(AF1062&gt;=PARAMETER!$B$13,1,0)</f>
        <v>1</v>
      </c>
      <c r="AJ1062" s="18" t="n">
        <f aca="false">IF(AND(AH1062=1,AI1062=1),1,0)</f>
        <v>0</v>
      </c>
    </row>
    <row r="1063" customFormat="false" ht="15" hidden="false" customHeight="false" outlineLevel="0" collapsed="false">
      <c r="A1063" s="16" t="str">
        <f aca="false">DATA!A1063</f>
        <v>ITM11061</v>
      </c>
      <c r="B1063" s="16" t="str">
        <f aca="false">DATA!B1063</f>
        <v>Electronics</v>
      </c>
      <c r="C1063" s="17" t="n">
        <f aca="false">DATA!C1063</f>
        <v>157</v>
      </c>
      <c r="D1063" s="17" t="n">
        <f aca="false">DATA!D1063</f>
        <v>57</v>
      </c>
      <c r="E1063" s="18" t="n">
        <f aca="false">DATA!F1063</f>
        <v>5</v>
      </c>
      <c r="F1063" s="19" t="n">
        <f aca="false">DATA!G1063</f>
        <v>25.99</v>
      </c>
      <c r="G1063" s="19" t="n">
        <f aca="false">DATA!H1063</f>
        <v>5.49</v>
      </c>
      <c r="H1063" s="18" t="n">
        <f aca="false">DATA!E1063</f>
        <v>13</v>
      </c>
      <c r="I1063" s="20" t="n">
        <f aca="false">F1063*E1063</f>
        <v>129.95</v>
      </c>
      <c r="J1063" s="20" t="n">
        <f aca="false">PARAMETER!$B$4*G1063*SQRT(E1063)</f>
        <v>20.1922448307241</v>
      </c>
      <c r="K1063" s="20" t="n">
        <f aca="false">I1063+J1063</f>
        <v>150.142244830724</v>
      </c>
      <c r="L1063" s="20" t="n">
        <f aca="false">K1063+F1063*H1063</f>
        <v>488.012244830724</v>
      </c>
      <c r="M1063" s="16" t="str">
        <f aca="false">IF(C1063&lt;=K1063,"REORDER",IF(C1063&gt;L1063,"OVERSTOCK","OK"))</f>
        <v>OK</v>
      </c>
      <c r="N1063" s="16" t="str">
        <f aca="false">IF(C1063&lt;=D1063,"REORDER","OK")</f>
        <v>OK</v>
      </c>
      <c r="O1063" s="18" t="n">
        <f aca="false">IF(D1063&lt;I1063,1,0)</f>
        <v>1</v>
      </c>
      <c r="P1063" s="20" t="n">
        <f aca="false">C1063/F1063</f>
        <v>6.04078491727588</v>
      </c>
      <c r="Q1063" s="19" t="n">
        <f aca="false">DATA!N1063</f>
        <v>43.05</v>
      </c>
      <c r="R1063" s="19" t="n">
        <f aca="false">DATA!O1063</f>
        <v>1.06</v>
      </c>
      <c r="S1063" s="17" t="n">
        <f aca="false">C1063*Q1063</f>
        <v>6758.85</v>
      </c>
      <c r="T1063" s="19" t="n">
        <f aca="false">C1063*R1063</f>
        <v>166.42</v>
      </c>
      <c r="U1063" s="20" t="n">
        <f aca="false">MAX(0,C1063-L1063)</f>
        <v>0</v>
      </c>
      <c r="V1063" s="17" t="n">
        <f aca="false">U1063*Q1063</f>
        <v>0</v>
      </c>
      <c r="W1063" s="19" t="n">
        <f aca="false">U1063*R1063</f>
        <v>0</v>
      </c>
      <c r="X1063" s="20" t="n">
        <f aca="false">MAX(0,K1063-C1063)</f>
        <v>0</v>
      </c>
      <c r="Y1063" s="17" t="n">
        <f aca="false">F1063*PARAMETER!$B$5*Q1063</f>
        <v>408387.3675</v>
      </c>
      <c r="Z1063" s="21" t="n">
        <f aca="false">SUMIF($Y$2:$Y$3205,"&gt;="&amp;Y1063)/SUM($Y$2:$Y$3205)</f>
        <v>0.933113193585118</v>
      </c>
      <c r="AA1063" s="16" t="str">
        <f aca="false">IF(Z1063&lt;=PARAMETER!$B$7,"A",IF(Z1063&lt;=PARAMETER!$B$8,"B","C"))</f>
        <v>B</v>
      </c>
      <c r="AB1063" s="22" t="n">
        <f aca="false">G1063/F1063</f>
        <v>0.211235090419392</v>
      </c>
      <c r="AC1063" s="16" t="str">
        <f aca="false">IF(AB1063&lt;=PARAMETER!$B$9,"X",IF(AB1063&lt;=PARAMETER!$B$10,"Y","Z"))</f>
        <v>X</v>
      </c>
      <c r="AD1063" s="16" t="str">
        <f aca="false">AA1063&amp;AC1063</f>
        <v>BX</v>
      </c>
      <c r="AE1063" s="22" t="n">
        <f aca="false">DATA!I1063</f>
        <v>0.59</v>
      </c>
      <c r="AF1063" s="18" t="n">
        <f aca="false">DATA!L1063</f>
        <v>169</v>
      </c>
      <c r="AG1063" s="16" t="str">
        <f aca="false">DATA!K1063</f>
        <v>B</v>
      </c>
      <c r="AH1063" s="18" t="n">
        <f aca="false">IF(AE1063&gt;=PARAMETER!$B$12,1,0)</f>
        <v>0</v>
      </c>
      <c r="AI1063" s="18" t="n">
        <f aca="false">IF(AF1063&gt;=PARAMETER!$B$13,1,0)</f>
        <v>1</v>
      </c>
      <c r="AJ1063" s="18" t="n">
        <f aca="false">IF(AND(AH1063=1,AI1063=1),1,0)</f>
        <v>0</v>
      </c>
    </row>
    <row r="1064" customFormat="false" ht="15" hidden="false" customHeight="false" outlineLevel="0" collapsed="false">
      <c r="A1064" s="16" t="str">
        <f aca="false">DATA!A1064</f>
        <v>ITM11062</v>
      </c>
      <c r="B1064" s="16" t="str">
        <f aca="false">DATA!B1064</f>
        <v>Pharma</v>
      </c>
      <c r="C1064" s="17" t="n">
        <f aca="false">DATA!C1064</f>
        <v>439</v>
      </c>
      <c r="D1064" s="17" t="n">
        <f aca="false">DATA!D1064</f>
        <v>49</v>
      </c>
      <c r="E1064" s="18" t="n">
        <f aca="false">DATA!F1064</f>
        <v>7</v>
      </c>
      <c r="F1064" s="19" t="n">
        <f aca="false">DATA!G1064</f>
        <v>36.23</v>
      </c>
      <c r="G1064" s="19" t="n">
        <f aca="false">DATA!H1064</f>
        <v>6.96</v>
      </c>
      <c r="H1064" s="18" t="n">
        <f aca="false">DATA!E1064</f>
        <v>14</v>
      </c>
      <c r="I1064" s="20" t="n">
        <f aca="false">F1064*E1064</f>
        <v>253.61</v>
      </c>
      <c r="J1064" s="20" t="n">
        <f aca="false">PARAMETER!$B$4*G1064*SQRT(E1064)</f>
        <v>30.2890405345128</v>
      </c>
      <c r="K1064" s="20" t="n">
        <f aca="false">I1064+J1064</f>
        <v>283.899040534513</v>
      </c>
      <c r="L1064" s="20" t="n">
        <f aca="false">K1064+F1064*H1064</f>
        <v>791.119040534513</v>
      </c>
      <c r="M1064" s="16" t="str">
        <f aca="false">IF(C1064&lt;=K1064,"REORDER",IF(C1064&gt;L1064,"OVERSTOCK","OK"))</f>
        <v>OK</v>
      </c>
      <c r="N1064" s="16" t="str">
        <f aca="false">IF(C1064&lt;=D1064,"REORDER","OK")</f>
        <v>OK</v>
      </c>
      <c r="O1064" s="18" t="n">
        <f aca="false">IF(D1064&lt;I1064,1,0)</f>
        <v>1</v>
      </c>
      <c r="P1064" s="20" t="n">
        <f aca="false">C1064/F1064</f>
        <v>12.1170300855645</v>
      </c>
      <c r="Q1064" s="19" t="n">
        <f aca="false">DATA!N1064</f>
        <v>15.44</v>
      </c>
      <c r="R1064" s="19" t="n">
        <f aca="false">DATA!O1064</f>
        <v>1.67</v>
      </c>
      <c r="S1064" s="17" t="n">
        <f aca="false">C1064*Q1064</f>
        <v>6778.16</v>
      </c>
      <c r="T1064" s="19" t="n">
        <f aca="false">C1064*R1064</f>
        <v>733.13</v>
      </c>
      <c r="U1064" s="20" t="n">
        <f aca="false">MAX(0,C1064-L1064)</f>
        <v>0</v>
      </c>
      <c r="V1064" s="17" t="n">
        <f aca="false">U1064*Q1064</f>
        <v>0</v>
      </c>
      <c r="W1064" s="19" t="n">
        <f aca="false">U1064*R1064</f>
        <v>0</v>
      </c>
      <c r="X1064" s="20" t="n">
        <f aca="false">MAX(0,K1064-C1064)</f>
        <v>0</v>
      </c>
      <c r="Y1064" s="17" t="n">
        <f aca="false">F1064*PARAMETER!$B$5*Q1064</f>
        <v>204177.788</v>
      </c>
      <c r="Z1064" s="21" t="n">
        <f aca="false">SUMIF($Y$2:$Y$3205,"&gt;="&amp;Y1064)/SUM($Y$2:$Y$3205)</f>
        <v>0.981879126545262</v>
      </c>
      <c r="AA1064" s="16" t="str">
        <f aca="false">IF(Z1064&lt;=PARAMETER!$B$7,"A",IF(Z1064&lt;=PARAMETER!$B$8,"B","C"))</f>
        <v>C</v>
      </c>
      <c r="AB1064" s="22" t="n">
        <f aca="false">G1064/F1064</f>
        <v>0.192105989511455</v>
      </c>
      <c r="AC1064" s="16" t="str">
        <f aca="false">IF(AB1064&lt;=PARAMETER!$B$9,"X",IF(AB1064&lt;=PARAMETER!$B$10,"Y","Z"))</f>
        <v>X</v>
      </c>
      <c r="AD1064" s="16" t="str">
        <f aca="false">AA1064&amp;AC1064</f>
        <v>CX</v>
      </c>
      <c r="AE1064" s="22" t="n">
        <f aca="false">DATA!I1064</f>
        <v>0.99</v>
      </c>
      <c r="AF1064" s="18" t="n">
        <f aca="false">DATA!L1064</f>
        <v>45</v>
      </c>
      <c r="AG1064" s="16" t="str">
        <f aca="false">DATA!K1064</f>
        <v>D</v>
      </c>
      <c r="AH1064" s="18" t="n">
        <f aca="false">IF(AE1064&gt;=PARAMETER!$B$12,1,0)</f>
        <v>1</v>
      </c>
      <c r="AI1064" s="18" t="n">
        <f aca="false">IF(AF1064&gt;=PARAMETER!$B$13,1,0)</f>
        <v>0</v>
      </c>
      <c r="AJ1064" s="18" t="n">
        <f aca="false">IF(AND(AH1064=1,AI1064=1),1,0)</f>
        <v>0</v>
      </c>
    </row>
    <row r="1065" customFormat="false" ht="15" hidden="false" customHeight="false" outlineLevel="0" collapsed="false">
      <c r="A1065" s="16" t="str">
        <f aca="false">DATA!A1065</f>
        <v>ITM11063</v>
      </c>
      <c r="B1065" s="16" t="str">
        <f aca="false">DATA!B1065</f>
        <v>Electronics</v>
      </c>
      <c r="C1065" s="17" t="n">
        <f aca="false">DATA!C1065</f>
        <v>92</v>
      </c>
      <c r="D1065" s="17" t="n">
        <f aca="false">DATA!D1065</f>
        <v>75</v>
      </c>
      <c r="E1065" s="18" t="n">
        <f aca="false">DATA!F1065</f>
        <v>6</v>
      </c>
      <c r="F1065" s="19" t="n">
        <f aca="false">DATA!G1065</f>
        <v>40.24</v>
      </c>
      <c r="G1065" s="19" t="n">
        <f aca="false">DATA!H1065</f>
        <v>7.67</v>
      </c>
      <c r="H1065" s="18" t="n">
        <f aca="false">DATA!E1065</f>
        <v>14</v>
      </c>
      <c r="I1065" s="20" t="n">
        <f aca="false">F1065*E1065</f>
        <v>241.44</v>
      </c>
      <c r="J1065" s="20" t="n">
        <f aca="false">PARAMETER!$B$4*G1065*SQRT(E1065)</f>
        <v>30.9028295118716</v>
      </c>
      <c r="K1065" s="20" t="n">
        <f aca="false">I1065+J1065</f>
        <v>272.342829511872</v>
      </c>
      <c r="L1065" s="20" t="n">
        <f aca="false">K1065+F1065*H1065</f>
        <v>835.702829511872</v>
      </c>
      <c r="M1065" s="16" t="str">
        <f aca="false">IF(C1065&lt;=K1065,"REORDER",IF(C1065&gt;L1065,"OVERSTOCK","OK"))</f>
        <v>REORDER</v>
      </c>
      <c r="N1065" s="16" t="str">
        <f aca="false">IF(C1065&lt;=D1065,"REORDER","OK")</f>
        <v>OK</v>
      </c>
      <c r="O1065" s="18" t="n">
        <f aca="false">IF(D1065&lt;I1065,1,0)</f>
        <v>1</v>
      </c>
      <c r="P1065" s="20" t="n">
        <f aca="false">C1065/F1065</f>
        <v>2.28628230616302</v>
      </c>
      <c r="Q1065" s="19" t="n">
        <f aca="false">DATA!N1065</f>
        <v>41.26</v>
      </c>
      <c r="R1065" s="19" t="n">
        <f aca="false">DATA!O1065</f>
        <v>1.32</v>
      </c>
      <c r="S1065" s="17" t="n">
        <f aca="false">C1065*Q1065</f>
        <v>3795.92</v>
      </c>
      <c r="T1065" s="19" t="n">
        <f aca="false">C1065*R1065</f>
        <v>121.44</v>
      </c>
      <c r="U1065" s="20" t="n">
        <f aca="false">MAX(0,C1065-L1065)</f>
        <v>0</v>
      </c>
      <c r="V1065" s="17" t="n">
        <f aca="false">U1065*Q1065</f>
        <v>0</v>
      </c>
      <c r="W1065" s="19" t="n">
        <f aca="false">U1065*R1065</f>
        <v>0</v>
      </c>
      <c r="X1065" s="20" t="n">
        <f aca="false">MAX(0,K1065-C1065)</f>
        <v>180.342829511872</v>
      </c>
      <c r="Y1065" s="17" t="n">
        <f aca="false">F1065*PARAMETER!$B$5*Q1065</f>
        <v>606010.376</v>
      </c>
      <c r="Z1065" s="21" t="n">
        <f aca="false">SUMIF($Y$2:$Y$3205,"&gt;="&amp;Y1065)/SUM($Y$2:$Y$3205)</f>
        <v>0.874378969061051</v>
      </c>
      <c r="AA1065" s="16" t="str">
        <f aca="false">IF(Z1065&lt;=PARAMETER!$B$7,"A",IF(Z1065&lt;=PARAMETER!$B$8,"B","C"))</f>
        <v>B</v>
      </c>
      <c r="AB1065" s="22" t="n">
        <f aca="false">G1065/F1065</f>
        <v>0.190606361829026</v>
      </c>
      <c r="AC1065" s="16" t="str">
        <f aca="false">IF(AB1065&lt;=PARAMETER!$B$9,"X",IF(AB1065&lt;=PARAMETER!$B$10,"Y","Z"))</f>
        <v>X</v>
      </c>
      <c r="AD1065" s="16" t="str">
        <f aca="false">AA1065&amp;AC1065</f>
        <v>BX</v>
      </c>
      <c r="AE1065" s="22" t="n">
        <f aca="false">DATA!I1065</f>
        <v>0.87</v>
      </c>
      <c r="AF1065" s="18" t="n">
        <f aca="false">DATA!L1065</f>
        <v>28</v>
      </c>
      <c r="AG1065" s="16" t="str">
        <f aca="false">DATA!K1065</f>
        <v>D</v>
      </c>
      <c r="AH1065" s="18" t="n">
        <f aca="false">IF(AE1065&gt;=PARAMETER!$B$12,1,0)</f>
        <v>1</v>
      </c>
      <c r="AI1065" s="18" t="n">
        <f aca="false">IF(AF1065&gt;=PARAMETER!$B$13,1,0)</f>
        <v>0</v>
      </c>
      <c r="AJ1065" s="18" t="n">
        <f aca="false">IF(AND(AH1065=1,AI1065=1),1,0)</f>
        <v>0</v>
      </c>
    </row>
    <row r="1066" customFormat="false" ht="15" hidden="false" customHeight="false" outlineLevel="0" collapsed="false">
      <c r="A1066" s="16" t="str">
        <f aca="false">DATA!A1066</f>
        <v>ITM11064</v>
      </c>
      <c r="B1066" s="16" t="str">
        <f aca="false">DATA!B1066</f>
        <v>Electronics</v>
      </c>
      <c r="C1066" s="17" t="n">
        <f aca="false">DATA!C1066</f>
        <v>256</v>
      </c>
      <c r="D1066" s="17" t="n">
        <f aca="false">DATA!D1066</f>
        <v>82</v>
      </c>
      <c r="E1066" s="18" t="n">
        <f aca="false">DATA!F1066</f>
        <v>3</v>
      </c>
      <c r="F1066" s="19" t="n">
        <f aca="false">DATA!G1066</f>
        <v>25.18</v>
      </c>
      <c r="G1066" s="19" t="n">
        <f aca="false">DATA!H1066</f>
        <v>2.15</v>
      </c>
      <c r="H1066" s="18" t="n">
        <f aca="false">DATA!E1066</f>
        <v>11</v>
      </c>
      <c r="I1066" s="20" t="n">
        <f aca="false">F1066*E1066</f>
        <v>75.54</v>
      </c>
      <c r="J1066" s="20" t="n">
        <f aca="false">PARAMETER!$B$4*G1066*SQRT(E1066)</f>
        <v>6.12528561372187</v>
      </c>
      <c r="K1066" s="20" t="n">
        <f aca="false">I1066+J1066</f>
        <v>81.6652856137219</v>
      </c>
      <c r="L1066" s="20" t="n">
        <f aca="false">K1066+F1066*H1066</f>
        <v>358.645285613722</v>
      </c>
      <c r="M1066" s="16" t="str">
        <f aca="false">IF(C1066&lt;=K1066,"REORDER",IF(C1066&gt;L1066,"OVERSTOCK","OK"))</f>
        <v>OK</v>
      </c>
      <c r="N1066" s="16" t="str">
        <f aca="false">IF(C1066&lt;=D1066,"REORDER","OK")</f>
        <v>OK</v>
      </c>
      <c r="O1066" s="18" t="n">
        <f aca="false">IF(D1066&lt;I1066,1,0)</f>
        <v>0</v>
      </c>
      <c r="P1066" s="20" t="n">
        <f aca="false">C1066/F1066</f>
        <v>10.1667990468626</v>
      </c>
      <c r="Q1066" s="19" t="n">
        <f aca="false">DATA!N1066</f>
        <v>180.1</v>
      </c>
      <c r="R1066" s="19" t="n">
        <f aca="false">DATA!O1066</f>
        <v>0.6</v>
      </c>
      <c r="S1066" s="17" t="n">
        <f aca="false">C1066*Q1066</f>
        <v>46105.6</v>
      </c>
      <c r="T1066" s="19" t="n">
        <f aca="false">C1066*R1066</f>
        <v>153.6</v>
      </c>
      <c r="U1066" s="20" t="n">
        <f aca="false">MAX(0,C1066-L1066)</f>
        <v>0</v>
      </c>
      <c r="V1066" s="17" t="n">
        <f aca="false">U1066*Q1066</f>
        <v>0</v>
      </c>
      <c r="W1066" s="19" t="n">
        <f aca="false">U1066*R1066</f>
        <v>0</v>
      </c>
      <c r="X1066" s="20" t="n">
        <f aca="false">MAX(0,K1066-C1066)</f>
        <v>0</v>
      </c>
      <c r="Y1066" s="17" t="n">
        <f aca="false">F1066*PARAMETER!$B$5*Q1066</f>
        <v>1655245.07</v>
      </c>
      <c r="Z1066" s="21" t="n">
        <f aca="false">SUMIF($Y$2:$Y$3205,"&gt;="&amp;Y1066)/SUM($Y$2:$Y$3205)</f>
        <v>0.468799662326466</v>
      </c>
      <c r="AA1066" s="16" t="str">
        <f aca="false">IF(Z1066&lt;=PARAMETER!$B$7,"A",IF(Z1066&lt;=PARAMETER!$B$8,"B","C"))</f>
        <v>A</v>
      </c>
      <c r="AB1066" s="22" t="n">
        <f aca="false">G1066/F1066</f>
        <v>0.085385226370135</v>
      </c>
      <c r="AC1066" s="16" t="str">
        <f aca="false">IF(AB1066&lt;=PARAMETER!$B$9,"X",IF(AB1066&lt;=PARAMETER!$B$10,"Y","Z"))</f>
        <v>X</v>
      </c>
      <c r="AD1066" s="16" t="str">
        <f aca="false">AA1066&amp;AC1066</f>
        <v>AX</v>
      </c>
      <c r="AE1066" s="22" t="n">
        <f aca="false">DATA!I1066</f>
        <v>0.37</v>
      </c>
      <c r="AF1066" s="18" t="n">
        <f aca="false">DATA!L1066</f>
        <v>31</v>
      </c>
      <c r="AG1066" s="16" t="str">
        <f aca="false">DATA!K1066</f>
        <v>C</v>
      </c>
      <c r="AH1066" s="18" t="n">
        <f aca="false">IF(AE1066&gt;=PARAMETER!$B$12,1,0)</f>
        <v>0</v>
      </c>
      <c r="AI1066" s="18" t="n">
        <f aca="false">IF(AF1066&gt;=PARAMETER!$B$13,1,0)</f>
        <v>0</v>
      </c>
      <c r="AJ1066" s="18" t="n">
        <f aca="false">IF(AND(AH1066=1,AI1066=1),1,0)</f>
        <v>0</v>
      </c>
    </row>
    <row r="1067" customFormat="false" ht="15" hidden="false" customHeight="false" outlineLevel="0" collapsed="false">
      <c r="A1067" s="16" t="str">
        <f aca="false">DATA!A1067</f>
        <v>ITM11065</v>
      </c>
      <c r="B1067" s="16" t="str">
        <f aca="false">DATA!B1067</f>
        <v>Pharma</v>
      </c>
      <c r="C1067" s="17" t="n">
        <f aca="false">DATA!C1067</f>
        <v>65</v>
      </c>
      <c r="D1067" s="17" t="n">
        <f aca="false">DATA!D1067</f>
        <v>96</v>
      </c>
      <c r="E1067" s="18" t="n">
        <f aca="false">DATA!F1067</f>
        <v>2</v>
      </c>
      <c r="F1067" s="19" t="n">
        <f aca="false">DATA!G1067</f>
        <v>6.66</v>
      </c>
      <c r="G1067" s="19" t="n">
        <f aca="false">DATA!H1067</f>
        <v>5.87</v>
      </c>
      <c r="H1067" s="18" t="n">
        <f aca="false">DATA!E1067</f>
        <v>5</v>
      </c>
      <c r="I1067" s="20" t="n">
        <f aca="false">F1067*E1067</f>
        <v>13.32</v>
      </c>
      <c r="J1067" s="20" t="n">
        <f aca="false">PARAMETER!$B$4*G1067*SQRT(E1067)</f>
        <v>13.6546431841641</v>
      </c>
      <c r="K1067" s="20" t="n">
        <f aca="false">I1067+J1067</f>
        <v>26.9746431841641</v>
      </c>
      <c r="L1067" s="20" t="n">
        <f aca="false">K1067+F1067*H1067</f>
        <v>60.2746431841641</v>
      </c>
      <c r="M1067" s="16" t="str">
        <f aca="false">IF(C1067&lt;=K1067,"REORDER",IF(C1067&gt;L1067,"OVERSTOCK","OK"))</f>
        <v>OVERSTOCK</v>
      </c>
      <c r="N1067" s="16" t="str">
        <f aca="false">IF(C1067&lt;=D1067,"REORDER","OK")</f>
        <v>REORDER</v>
      </c>
      <c r="O1067" s="18" t="n">
        <f aca="false">IF(D1067&lt;I1067,1,0)</f>
        <v>0</v>
      </c>
      <c r="P1067" s="20" t="n">
        <f aca="false">C1067/F1067</f>
        <v>9.75975975975976</v>
      </c>
      <c r="Q1067" s="19" t="n">
        <f aca="false">DATA!N1067</f>
        <v>66.15</v>
      </c>
      <c r="R1067" s="19" t="n">
        <f aca="false">DATA!O1067</f>
        <v>1.16</v>
      </c>
      <c r="S1067" s="17" t="n">
        <f aca="false">C1067*Q1067</f>
        <v>4299.75</v>
      </c>
      <c r="T1067" s="19" t="n">
        <f aca="false">C1067*R1067</f>
        <v>75.4</v>
      </c>
      <c r="U1067" s="20" t="n">
        <f aca="false">MAX(0,C1067-L1067)</f>
        <v>4.72535681583586</v>
      </c>
      <c r="V1067" s="17" t="n">
        <f aca="false">U1067*Q1067</f>
        <v>312.582353367542</v>
      </c>
      <c r="W1067" s="19" t="n">
        <f aca="false">U1067*R1067</f>
        <v>5.4814139063696</v>
      </c>
      <c r="X1067" s="20" t="n">
        <f aca="false">MAX(0,K1067-C1067)</f>
        <v>0</v>
      </c>
      <c r="Y1067" s="17" t="n">
        <f aca="false">F1067*PARAMETER!$B$5*Q1067</f>
        <v>160804.035</v>
      </c>
      <c r="Z1067" s="21" t="n">
        <f aca="false">SUMIF($Y$2:$Y$3205,"&gt;="&amp;Y1067)/SUM($Y$2:$Y$3205)</f>
        <v>0.989528025798581</v>
      </c>
      <c r="AA1067" s="16" t="str">
        <f aca="false">IF(Z1067&lt;=PARAMETER!$B$7,"A",IF(Z1067&lt;=PARAMETER!$B$8,"B","C"))</f>
        <v>C</v>
      </c>
      <c r="AB1067" s="22" t="n">
        <f aca="false">G1067/F1067</f>
        <v>0.881381381381381</v>
      </c>
      <c r="AC1067" s="16" t="str">
        <f aca="false">IF(AB1067&lt;=PARAMETER!$B$9,"X",IF(AB1067&lt;=PARAMETER!$B$10,"Y","Z"))</f>
        <v>Z</v>
      </c>
      <c r="AD1067" s="16" t="str">
        <f aca="false">AA1067&amp;AC1067</f>
        <v>CZ</v>
      </c>
      <c r="AE1067" s="22" t="n">
        <f aca="false">DATA!I1067</f>
        <v>0.37</v>
      </c>
      <c r="AF1067" s="18" t="n">
        <f aca="false">DATA!L1067</f>
        <v>74</v>
      </c>
      <c r="AG1067" s="16" t="str">
        <f aca="false">DATA!K1067</f>
        <v>B</v>
      </c>
      <c r="AH1067" s="18" t="n">
        <f aca="false">IF(AE1067&gt;=PARAMETER!$B$12,1,0)</f>
        <v>0</v>
      </c>
      <c r="AI1067" s="18" t="n">
        <f aca="false">IF(AF1067&gt;=PARAMETER!$B$13,1,0)</f>
        <v>0</v>
      </c>
      <c r="AJ1067" s="18" t="n">
        <f aca="false">IF(AND(AH1067=1,AI1067=1),1,0)</f>
        <v>0</v>
      </c>
    </row>
    <row r="1068" customFormat="false" ht="15" hidden="false" customHeight="false" outlineLevel="0" collapsed="false">
      <c r="A1068" s="16" t="str">
        <f aca="false">DATA!A1068</f>
        <v>ITM11066</v>
      </c>
      <c r="B1068" s="16" t="str">
        <f aca="false">DATA!B1068</f>
        <v>Pharma</v>
      </c>
      <c r="C1068" s="17" t="n">
        <f aca="false">DATA!C1068</f>
        <v>125</v>
      </c>
      <c r="D1068" s="17" t="n">
        <f aca="false">DATA!D1068</f>
        <v>88</v>
      </c>
      <c r="E1068" s="18" t="n">
        <f aca="false">DATA!F1068</f>
        <v>2</v>
      </c>
      <c r="F1068" s="19" t="n">
        <f aca="false">DATA!G1068</f>
        <v>22.46</v>
      </c>
      <c r="G1068" s="19" t="n">
        <f aca="false">DATA!H1068</f>
        <v>9.17</v>
      </c>
      <c r="H1068" s="18" t="n">
        <f aca="false">DATA!E1068</f>
        <v>8</v>
      </c>
      <c r="I1068" s="20" t="n">
        <f aca="false">F1068*E1068</f>
        <v>44.92</v>
      </c>
      <c r="J1068" s="20" t="n">
        <f aca="false">PARAMETER!$B$4*G1068*SQRT(E1068)</f>
        <v>21.3310183984302</v>
      </c>
      <c r="K1068" s="20" t="n">
        <f aca="false">I1068+J1068</f>
        <v>66.2510183984302</v>
      </c>
      <c r="L1068" s="20" t="n">
        <f aca="false">K1068+F1068*H1068</f>
        <v>245.93101839843</v>
      </c>
      <c r="M1068" s="16" t="str">
        <f aca="false">IF(C1068&lt;=K1068,"REORDER",IF(C1068&gt;L1068,"OVERSTOCK","OK"))</f>
        <v>OK</v>
      </c>
      <c r="N1068" s="16" t="str">
        <f aca="false">IF(C1068&lt;=D1068,"REORDER","OK")</f>
        <v>OK</v>
      </c>
      <c r="O1068" s="18" t="n">
        <f aca="false">IF(D1068&lt;I1068,1,0)</f>
        <v>0</v>
      </c>
      <c r="P1068" s="20" t="n">
        <f aca="false">C1068/F1068</f>
        <v>5.56544968833482</v>
      </c>
      <c r="Q1068" s="19" t="n">
        <f aca="false">DATA!N1068</f>
        <v>54.4</v>
      </c>
      <c r="R1068" s="19" t="n">
        <f aca="false">DATA!O1068</f>
        <v>0.22</v>
      </c>
      <c r="S1068" s="17" t="n">
        <f aca="false">C1068*Q1068</f>
        <v>6800</v>
      </c>
      <c r="T1068" s="19" t="n">
        <f aca="false">C1068*R1068</f>
        <v>27.5</v>
      </c>
      <c r="U1068" s="20" t="n">
        <f aca="false">MAX(0,C1068-L1068)</f>
        <v>0</v>
      </c>
      <c r="V1068" s="17" t="n">
        <f aca="false">U1068*Q1068</f>
        <v>0</v>
      </c>
      <c r="W1068" s="19" t="n">
        <f aca="false">U1068*R1068</f>
        <v>0</v>
      </c>
      <c r="X1068" s="20" t="n">
        <f aca="false">MAX(0,K1068-C1068)</f>
        <v>0</v>
      </c>
      <c r="Y1068" s="17" t="n">
        <f aca="false">F1068*PARAMETER!$B$5*Q1068</f>
        <v>445965.76</v>
      </c>
      <c r="Z1068" s="21" t="n">
        <f aca="false">SUMIF($Y$2:$Y$3205,"&gt;="&amp;Y1068)/SUM($Y$2:$Y$3205)</f>
        <v>0.921497834620876</v>
      </c>
      <c r="AA1068" s="16" t="str">
        <f aca="false">IF(Z1068&lt;=PARAMETER!$B$7,"A",IF(Z1068&lt;=PARAMETER!$B$8,"B","C"))</f>
        <v>B</v>
      </c>
      <c r="AB1068" s="22" t="n">
        <f aca="false">G1068/F1068</f>
        <v>0.408281389136242</v>
      </c>
      <c r="AC1068" s="16" t="str">
        <f aca="false">IF(AB1068&lt;=PARAMETER!$B$9,"X",IF(AB1068&lt;=PARAMETER!$B$10,"Y","Z"))</f>
        <v>Y</v>
      </c>
      <c r="AD1068" s="16" t="str">
        <f aca="false">AA1068&amp;AC1068</f>
        <v>BY</v>
      </c>
      <c r="AE1068" s="22" t="n">
        <f aca="false">DATA!I1068</f>
        <v>0.54</v>
      </c>
      <c r="AF1068" s="18" t="n">
        <f aca="false">DATA!L1068</f>
        <v>66</v>
      </c>
      <c r="AG1068" s="16" t="str">
        <f aca="false">DATA!K1068</f>
        <v>D</v>
      </c>
      <c r="AH1068" s="18" t="n">
        <f aca="false">IF(AE1068&gt;=PARAMETER!$B$12,1,0)</f>
        <v>0</v>
      </c>
      <c r="AI1068" s="18" t="n">
        <f aca="false">IF(AF1068&gt;=PARAMETER!$B$13,1,0)</f>
        <v>0</v>
      </c>
      <c r="AJ1068" s="18" t="n">
        <f aca="false">IF(AND(AH1068=1,AI1068=1),1,0)</f>
        <v>0</v>
      </c>
    </row>
    <row r="1069" customFormat="false" ht="15" hidden="false" customHeight="false" outlineLevel="0" collapsed="false">
      <c r="A1069" s="16" t="str">
        <f aca="false">DATA!A1069</f>
        <v>ITM11067</v>
      </c>
      <c r="B1069" s="16" t="str">
        <f aca="false">DATA!B1069</f>
        <v>Automotive</v>
      </c>
      <c r="C1069" s="17" t="n">
        <f aca="false">DATA!C1069</f>
        <v>435</v>
      </c>
      <c r="D1069" s="17" t="n">
        <f aca="false">DATA!D1069</f>
        <v>86</v>
      </c>
      <c r="E1069" s="18" t="n">
        <f aca="false">DATA!F1069</f>
        <v>6</v>
      </c>
      <c r="F1069" s="19" t="n">
        <f aca="false">DATA!G1069</f>
        <v>42.28</v>
      </c>
      <c r="G1069" s="19" t="n">
        <f aca="false">DATA!H1069</f>
        <v>9.7</v>
      </c>
      <c r="H1069" s="18" t="n">
        <f aca="false">DATA!E1069</f>
        <v>9</v>
      </c>
      <c r="I1069" s="20" t="n">
        <f aca="false">F1069*E1069</f>
        <v>253.68</v>
      </c>
      <c r="J1069" s="20" t="n">
        <f aca="false">PARAMETER!$B$4*G1069*SQRT(E1069)</f>
        <v>39.0818052496942</v>
      </c>
      <c r="K1069" s="20" t="n">
        <f aca="false">I1069+J1069</f>
        <v>292.761805249694</v>
      </c>
      <c r="L1069" s="20" t="n">
        <f aca="false">K1069+F1069*H1069</f>
        <v>673.281805249694</v>
      </c>
      <c r="M1069" s="16" t="str">
        <f aca="false">IF(C1069&lt;=K1069,"REORDER",IF(C1069&gt;L1069,"OVERSTOCK","OK"))</f>
        <v>OK</v>
      </c>
      <c r="N1069" s="16" t="str">
        <f aca="false">IF(C1069&lt;=D1069,"REORDER","OK")</f>
        <v>OK</v>
      </c>
      <c r="O1069" s="18" t="n">
        <f aca="false">IF(D1069&lt;I1069,1,0)</f>
        <v>1</v>
      </c>
      <c r="P1069" s="20" t="n">
        <f aca="false">C1069/F1069</f>
        <v>10.2885525070956</v>
      </c>
      <c r="Q1069" s="19" t="n">
        <f aca="false">DATA!N1069</f>
        <v>12.77</v>
      </c>
      <c r="R1069" s="19" t="n">
        <f aca="false">DATA!O1069</f>
        <v>1.2</v>
      </c>
      <c r="S1069" s="17" t="n">
        <f aca="false">C1069*Q1069</f>
        <v>5554.95</v>
      </c>
      <c r="T1069" s="19" t="n">
        <f aca="false">C1069*R1069</f>
        <v>522</v>
      </c>
      <c r="U1069" s="20" t="n">
        <f aca="false">MAX(0,C1069-L1069)</f>
        <v>0</v>
      </c>
      <c r="V1069" s="17" t="n">
        <f aca="false">U1069*Q1069</f>
        <v>0</v>
      </c>
      <c r="W1069" s="19" t="n">
        <f aca="false">U1069*R1069</f>
        <v>0</v>
      </c>
      <c r="X1069" s="20" t="n">
        <f aca="false">MAX(0,K1069-C1069)</f>
        <v>0</v>
      </c>
      <c r="Y1069" s="17" t="n">
        <f aca="false">F1069*PARAMETER!$B$5*Q1069</f>
        <v>197069.194</v>
      </c>
      <c r="Z1069" s="21" t="n">
        <f aca="false">SUMIF($Y$2:$Y$3205,"&gt;="&amp;Y1069)/SUM($Y$2:$Y$3205)</f>
        <v>0.983282180258427</v>
      </c>
      <c r="AA1069" s="16" t="str">
        <f aca="false">IF(Z1069&lt;=PARAMETER!$B$7,"A",IF(Z1069&lt;=PARAMETER!$B$8,"B","C"))</f>
        <v>C</v>
      </c>
      <c r="AB1069" s="22" t="n">
        <f aca="false">G1069/F1069</f>
        <v>0.229422894985809</v>
      </c>
      <c r="AC1069" s="16" t="str">
        <f aca="false">IF(AB1069&lt;=PARAMETER!$B$9,"X",IF(AB1069&lt;=PARAMETER!$B$10,"Y","Z"))</f>
        <v>X</v>
      </c>
      <c r="AD1069" s="16" t="str">
        <f aca="false">AA1069&amp;AC1069</f>
        <v>CX</v>
      </c>
      <c r="AE1069" s="22" t="n">
        <f aca="false">DATA!I1069</f>
        <v>0.46</v>
      </c>
      <c r="AF1069" s="18" t="n">
        <f aca="false">DATA!L1069</f>
        <v>20</v>
      </c>
      <c r="AG1069" s="16" t="str">
        <f aca="false">DATA!K1069</f>
        <v>C</v>
      </c>
      <c r="AH1069" s="18" t="n">
        <f aca="false">IF(AE1069&gt;=PARAMETER!$B$12,1,0)</f>
        <v>0</v>
      </c>
      <c r="AI1069" s="18" t="n">
        <f aca="false">IF(AF1069&gt;=PARAMETER!$B$13,1,0)</f>
        <v>0</v>
      </c>
      <c r="AJ1069" s="18" t="n">
        <f aca="false">IF(AND(AH1069=1,AI1069=1),1,0)</f>
        <v>0</v>
      </c>
    </row>
    <row r="1070" customFormat="false" ht="15" hidden="false" customHeight="false" outlineLevel="0" collapsed="false">
      <c r="A1070" s="16" t="str">
        <f aca="false">DATA!A1070</f>
        <v>ITM11068</v>
      </c>
      <c r="B1070" s="16" t="str">
        <f aca="false">DATA!B1070</f>
        <v>Electronics</v>
      </c>
      <c r="C1070" s="17" t="n">
        <f aca="false">DATA!C1070</f>
        <v>307</v>
      </c>
      <c r="D1070" s="17" t="n">
        <f aca="false">DATA!D1070</f>
        <v>32</v>
      </c>
      <c r="E1070" s="18" t="n">
        <f aca="false">DATA!F1070</f>
        <v>9</v>
      </c>
      <c r="F1070" s="19" t="n">
        <f aca="false">DATA!G1070</f>
        <v>30.24</v>
      </c>
      <c r="G1070" s="19" t="n">
        <f aca="false">DATA!H1070</f>
        <v>6.73</v>
      </c>
      <c r="H1070" s="18" t="n">
        <f aca="false">DATA!E1070</f>
        <v>12</v>
      </c>
      <c r="I1070" s="20" t="n">
        <f aca="false">F1070*E1070</f>
        <v>272.16</v>
      </c>
      <c r="J1070" s="20" t="n">
        <f aca="false">PARAMETER!$B$4*G1070*SQRT(E1070)</f>
        <v>33.2095947281502</v>
      </c>
      <c r="K1070" s="20" t="n">
        <f aca="false">I1070+J1070</f>
        <v>305.36959472815</v>
      </c>
      <c r="L1070" s="20" t="n">
        <f aca="false">K1070+F1070*H1070</f>
        <v>668.24959472815</v>
      </c>
      <c r="M1070" s="16" t="str">
        <f aca="false">IF(C1070&lt;=K1070,"REORDER",IF(C1070&gt;L1070,"OVERSTOCK","OK"))</f>
        <v>OK</v>
      </c>
      <c r="N1070" s="16" t="str">
        <f aca="false">IF(C1070&lt;=D1070,"REORDER","OK")</f>
        <v>OK</v>
      </c>
      <c r="O1070" s="18" t="n">
        <f aca="false">IF(D1070&lt;I1070,1,0)</f>
        <v>1</v>
      </c>
      <c r="P1070" s="20" t="n">
        <f aca="false">C1070/F1070</f>
        <v>10.1521164021164</v>
      </c>
      <c r="Q1070" s="19" t="n">
        <f aca="false">DATA!N1070</f>
        <v>66.44</v>
      </c>
      <c r="R1070" s="19" t="n">
        <f aca="false">DATA!O1070</f>
        <v>0.84</v>
      </c>
      <c r="S1070" s="17" t="n">
        <f aca="false">C1070*Q1070</f>
        <v>20397.08</v>
      </c>
      <c r="T1070" s="19" t="n">
        <f aca="false">C1070*R1070</f>
        <v>257.88</v>
      </c>
      <c r="U1070" s="20" t="n">
        <f aca="false">MAX(0,C1070-L1070)</f>
        <v>0</v>
      </c>
      <c r="V1070" s="17" t="n">
        <f aca="false">U1070*Q1070</f>
        <v>0</v>
      </c>
      <c r="W1070" s="19" t="n">
        <f aca="false">U1070*R1070</f>
        <v>0</v>
      </c>
      <c r="X1070" s="20" t="n">
        <f aca="false">MAX(0,K1070-C1070)</f>
        <v>0</v>
      </c>
      <c r="Y1070" s="17" t="n">
        <f aca="false">F1070*PARAMETER!$B$5*Q1070</f>
        <v>733338.144</v>
      </c>
      <c r="Z1070" s="21" t="n">
        <f aca="false">SUMIF($Y$2:$Y$3205,"&gt;="&amp;Y1070)/SUM($Y$2:$Y$3205)</f>
        <v>0.83312279959705</v>
      </c>
      <c r="AA1070" s="16" t="str">
        <f aca="false">IF(Z1070&lt;=PARAMETER!$B$7,"A",IF(Z1070&lt;=PARAMETER!$B$8,"B","C"))</f>
        <v>B</v>
      </c>
      <c r="AB1070" s="22" t="n">
        <f aca="false">G1070/F1070</f>
        <v>0.22255291005291</v>
      </c>
      <c r="AC1070" s="16" t="str">
        <f aca="false">IF(AB1070&lt;=PARAMETER!$B$9,"X",IF(AB1070&lt;=PARAMETER!$B$10,"Y","Z"))</f>
        <v>X</v>
      </c>
      <c r="AD1070" s="16" t="str">
        <f aca="false">AA1070&amp;AC1070</f>
        <v>BX</v>
      </c>
      <c r="AE1070" s="22" t="n">
        <f aca="false">DATA!I1070</f>
        <v>0.43</v>
      </c>
      <c r="AF1070" s="18" t="n">
        <f aca="false">DATA!L1070</f>
        <v>35</v>
      </c>
      <c r="AG1070" s="16" t="str">
        <f aca="false">DATA!K1070</f>
        <v>A</v>
      </c>
      <c r="AH1070" s="18" t="n">
        <f aca="false">IF(AE1070&gt;=PARAMETER!$B$12,1,0)</f>
        <v>0</v>
      </c>
      <c r="AI1070" s="18" t="n">
        <f aca="false">IF(AF1070&gt;=PARAMETER!$B$13,1,0)</f>
        <v>0</v>
      </c>
      <c r="AJ1070" s="18" t="n">
        <f aca="false">IF(AND(AH1070=1,AI1070=1),1,0)</f>
        <v>0</v>
      </c>
    </row>
    <row r="1071" customFormat="false" ht="15" hidden="false" customHeight="false" outlineLevel="0" collapsed="false">
      <c r="A1071" s="16" t="str">
        <f aca="false">DATA!A1071</f>
        <v>ITM11069</v>
      </c>
      <c r="B1071" s="16" t="str">
        <f aca="false">DATA!B1071</f>
        <v>Electronics</v>
      </c>
      <c r="C1071" s="17" t="n">
        <f aca="false">DATA!C1071</f>
        <v>281</v>
      </c>
      <c r="D1071" s="17" t="n">
        <f aca="false">DATA!D1071</f>
        <v>90</v>
      </c>
      <c r="E1071" s="18" t="n">
        <f aca="false">DATA!F1071</f>
        <v>4</v>
      </c>
      <c r="F1071" s="19" t="n">
        <f aca="false">DATA!G1071</f>
        <v>36.5</v>
      </c>
      <c r="G1071" s="19" t="n">
        <f aca="false">DATA!H1071</f>
        <v>9.84</v>
      </c>
      <c r="H1071" s="18" t="n">
        <f aca="false">DATA!E1071</f>
        <v>11</v>
      </c>
      <c r="I1071" s="20" t="n">
        <f aca="false">F1071*E1071</f>
        <v>146</v>
      </c>
      <c r="J1071" s="20" t="n">
        <f aca="false">PARAMETER!$B$4*G1071*SQRT(E1071)</f>
        <v>32.370719378405</v>
      </c>
      <c r="K1071" s="20" t="n">
        <f aca="false">I1071+J1071</f>
        <v>178.370719378405</v>
      </c>
      <c r="L1071" s="20" t="n">
        <f aca="false">K1071+F1071*H1071</f>
        <v>579.870719378405</v>
      </c>
      <c r="M1071" s="16" t="str">
        <f aca="false">IF(C1071&lt;=K1071,"REORDER",IF(C1071&gt;L1071,"OVERSTOCK","OK"))</f>
        <v>OK</v>
      </c>
      <c r="N1071" s="16" t="str">
        <f aca="false">IF(C1071&lt;=D1071,"REORDER","OK")</f>
        <v>OK</v>
      </c>
      <c r="O1071" s="18" t="n">
        <f aca="false">IF(D1071&lt;I1071,1,0)</f>
        <v>1</v>
      </c>
      <c r="P1071" s="20" t="n">
        <f aca="false">C1071/F1071</f>
        <v>7.6986301369863</v>
      </c>
      <c r="Q1071" s="19" t="n">
        <f aca="false">DATA!N1071</f>
        <v>145.97</v>
      </c>
      <c r="R1071" s="19" t="n">
        <f aca="false">DATA!O1071</f>
        <v>0.29</v>
      </c>
      <c r="S1071" s="17" t="n">
        <f aca="false">C1071*Q1071</f>
        <v>41017.57</v>
      </c>
      <c r="T1071" s="19" t="n">
        <f aca="false">C1071*R1071</f>
        <v>81.49</v>
      </c>
      <c r="U1071" s="20" t="n">
        <f aca="false">MAX(0,C1071-L1071)</f>
        <v>0</v>
      </c>
      <c r="V1071" s="17" t="n">
        <f aca="false">U1071*Q1071</f>
        <v>0</v>
      </c>
      <c r="W1071" s="19" t="n">
        <f aca="false">U1071*R1071</f>
        <v>0</v>
      </c>
      <c r="X1071" s="20" t="n">
        <f aca="false">MAX(0,K1071-C1071)</f>
        <v>0</v>
      </c>
      <c r="Y1071" s="17" t="n">
        <f aca="false">F1071*PARAMETER!$B$5*Q1071</f>
        <v>1944685.325</v>
      </c>
      <c r="Z1071" s="21" t="n">
        <f aca="false">SUMIF($Y$2:$Y$3205,"&gt;="&amp;Y1071)/SUM($Y$2:$Y$3205)</f>
        <v>0.354247282820503</v>
      </c>
      <c r="AA1071" s="16" t="str">
        <f aca="false">IF(Z1071&lt;=PARAMETER!$B$7,"A",IF(Z1071&lt;=PARAMETER!$B$8,"B","C"))</f>
        <v>A</v>
      </c>
      <c r="AB1071" s="22" t="n">
        <f aca="false">G1071/F1071</f>
        <v>0.26958904109589</v>
      </c>
      <c r="AC1071" s="16" t="str">
        <f aca="false">IF(AB1071&lt;=PARAMETER!$B$9,"X",IF(AB1071&lt;=PARAMETER!$B$10,"Y","Z"))</f>
        <v>Y</v>
      </c>
      <c r="AD1071" s="16" t="str">
        <f aca="false">AA1071&amp;AC1071</f>
        <v>AY</v>
      </c>
      <c r="AE1071" s="22" t="n">
        <f aca="false">DATA!I1071</f>
        <v>0.66</v>
      </c>
      <c r="AF1071" s="18" t="n">
        <f aca="false">DATA!L1071</f>
        <v>28</v>
      </c>
      <c r="AG1071" s="16" t="str">
        <f aca="false">DATA!K1071</f>
        <v>A</v>
      </c>
      <c r="AH1071" s="18" t="n">
        <f aca="false">IF(AE1071&gt;=PARAMETER!$B$12,1,0)</f>
        <v>0</v>
      </c>
      <c r="AI1071" s="18" t="n">
        <f aca="false">IF(AF1071&gt;=PARAMETER!$B$13,1,0)</f>
        <v>0</v>
      </c>
      <c r="AJ1071" s="18" t="n">
        <f aca="false">IF(AND(AH1071=1,AI1071=1),1,0)</f>
        <v>0</v>
      </c>
    </row>
    <row r="1072" customFormat="false" ht="15" hidden="false" customHeight="false" outlineLevel="0" collapsed="false">
      <c r="A1072" s="16" t="str">
        <f aca="false">DATA!A1072</f>
        <v>ITM11070</v>
      </c>
      <c r="B1072" s="16" t="str">
        <f aca="false">DATA!B1072</f>
        <v>Automotive</v>
      </c>
      <c r="C1072" s="17" t="n">
        <f aca="false">DATA!C1072</f>
        <v>195</v>
      </c>
      <c r="D1072" s="17" t="n">
        <f aca="false">DATA!D1072</f>
        <v>57</v>
      </c>
      <c r="E1072" s="18" t="n">
        <f aca="false">DATA!F1072</f>
        <v>4</v>
      </c>
      <c r="F1072" s="19" t="n">
        <f aca="false">DATA!G1072</f>
        <v>10.08</v>
      </c>
      <c r="G1072" s="19" t="n">
        <f aca="false">DATA!H1072</f>
        <v>5.92</v>
      </c>
      <c r="H1072" s="18" t="n">
        <f aca="false">DATA!E1072</f>
        <v>4</v>
      </c>
      <c r="I1072" s="20" t="n">
        <f aca="false">F1072*E1072</f>
        <v>40.32</v>
      </c>
      <c r="J1072" s="20" t="n">
        <f aca="false">PARAMETER!$B$4*G1072*SQRT(E1072)</f>
        <v>19.4750669431054</v>
      </c>
      <c r="K1072" s="20" t="n">
        <f aca="false">I1072+J1072</f>
        <v>59.7950669431054</v>
      </c>
      <c r="L1072" s="20" t="n">
        <f aca="false">K1072+F1072*H1072</f>
        <v>100.115066943105</v>
      </c>
      <c r="M1072" s="16" t="str">
        <f aca="false">IF(C1072&lt;=K1072,"REORDER",IF(C1072&gt;L1072,"OVERSTOCK","OK"))</f>
        <v>OVERSTOCK</v>
      </c>
      <c r="N1072" s="16" t="str">
        <f aca="false">IF(C1072&lt;=D1072,"REORDER","OK")</f>
        <v>OK</v>
      </c>
      <c r="O1072" s="18" t="n">
        <f aca="false">IF(D1072&lt;I1072,1,0)</f>
        <v>0</v>
      </c>
      <c r="P1072" s="20" t="n">
        <f aca="false">C1072/F1072</f>
        <v>19.3452380952381</v>
      </c>
      <c r="Q1072" s="19" t="n">
        <f aca="false">DATA!N1072</f>
        <v>192.23</v>
      </c>
      <c r="R1072" s="19" t="n">
        <f aca="false">DATA!O1072</f>
        <v>0.68</v>
      </c>
      <c r="S1072" s="17" t="n">
        <f aca="false">C1072*Q1072</f>
        <v>37484.85</v>
      </c>
      <c r="T1072" s="19" t="n">
        <f aca="false">C1072*R1072</f>
        <v>132.6</v>
      </c>
      <c r="U1072" s="20" t="n">
        <f aca="false">MAX(0,C1072-L1072)</f>
        <v>94.8849330568946</v>
      </c>
      <c r="V1072" s="17" t="n">
        <f aca="false">U1072*Q1072</f>
        <v>18239.7306815268</v>
      </c>
      <c r="W1072" s="19" t="n">
        <f aca="false">U1072*R1072</f>
        <v>64.5217544786883</v>
      </c>
      <c r="X1072" s="20" t="n">
        <f aca="false">MAX(0,K1072-C1072)</f>
        <v>0</v>
      </c>
      <c r="Y1072" s="17" t="n">
        <f aca="false">F1072*PARAMETER!$B$5*Q1072</f>
        <v>707252.616</v>
      </c>
      <c r="Z1072" s="21" t="n">
        <f aca="false">SUMIF($Y$2:$Y$3205,"&gt;="&amp;Y1072)/SUM($Y$2:$Y$3205)</f>
        <v>0.841190648358304</v>
      </c>
      <c r="AA1072" s="16" t="str">
        <f aca="false">IF(Z1072&lt;=PARAMETER!$B$7,"A",IF(Z1072&lt;=PARAMETER!$B$8,"B","C"))</f>
        <v>B</v>
      </c>
      <c r="AB1072" s="22" t="n">
        <f aca="false">G1072/F1072</f>
        <v>0.587301587301587</v>
      </c>
      <c r="AC1072" s="16" t="str">
        <f aca="false">IF(AB1072&lt;=PARAMETER!$B$9,"X",IF(AB1072&lt;=PARAMETER!$B$10,"Y","Z"))</f>
        <v>Z</v>
      </c>
      <c r="AD1072" s="16" t="str">
        <f aca="false">AA1072&amp;AC1072</f>
        <v>BZ</v>
      </c>
      <c r="AE1072" s="22" t="n">
        <f aca="false">DATA!I1072</f>
        <v>0.11</v>
      </c>
      <c r="AF1072" s="18" t="n">
        <f aca="false">DATA!L1072</f>
        <v>92</v>
      </c>
      <c r="AG1072" s="16" t="str">
        <f aca="false">DATA!K1072</f>
        <v>B</v>
      </c>
      <c r="AH1072" s="18" t="n">
        <f aca="false">IF(AE1072&gt;=PARAMETER!$B$12,1,0)</f>
        <v>0</v>
      </c>
      <c r="AI1072" s="18" t="n">
        <f aca="false">IF(AF1072&gt;=PARAMETER!$B$13,1,0)</f>
        <v>0</v>
      </c>
      <c r="AJ1072" s="18" t="n">
        <f aca="false">IF(AND(AH1072=1,AI1072=1),1,0)</f>
        <v>0</v>
      </c>
    </row>
    <row r="1073" customFormat="false" ht="15" hidden="false" customHeight="false" outlineLevel="0" collapsed="false">
      <c r="A1073" s="16" t="str">
        <f aca="false">DATA!A1073</f>
        <v>ITM11071</v>
      </c>
      <c r="B1073" s="16" t="str">
        <f aca="false">DATA!B1073</f>
        <v>Groceries</v>
      </c>
      <c r="C1073" s="17" t="n">
        <f aca="false">DATA!C1073</f>
        <v>185</v>
      </c>
      <c r="D1073" s="17" t="n">
        <f aca="false">DATA!D1073</f>
        <v>11</v>
      </c>
      <c r="E1073" s="18" t="n">
        <f aca="false">DATA!F1073</f>
        <v>9</v>
      </c>
      <c r="F1073" s="19" t="n">
        <f aca="false">DATA!G1073</f>
        <v>48.25</v>
      </c>
      <c r="G1073" s="19" t="n">
        <f aca="false">DATA!H1073</f>
        <v>4.7</v>
      </c>
      <c r="H1073" s="18" t="n">
        <f aca="false">DATA!E1073</f>
        <v>10</v>
      </c>
      <c r="I1073" s="20" t="n">
        <f aca="false">F1073*E1073</f>
        <v>434.25</v>
      </c>
      <c r="J1073" s="20" t="n">
        <f aca="false">PARAMETER!$B$4*G1073*SQRT(E1073)</f>
        <v>23.1924361400158</v>
      </c>
      <c r="K1073" s="20" t="n">
        <f aca="false">I1073+J1073</f>
        <v>457.442436140016</v>
      </c>
      <c r="L1073" s="20" t="n">
        <f aca="false">K1073+F1073*H1073</f>
        <v>939.942436140016</v>
      </c>
      <c r="M1073" s="16" t="str">
        <f aca="false">IF(C1073&lt;=K1073,"REORDER",IF(C1073&gt;L1073,"OVERSTOCK","OK"))</f>
        <v>REORDER</v>
      </c>
      <c r="N1073" s="16" t="str">
        <f aca="false">IF(C1073&lt;=D1073,"REORDER","OK")</f>
        <v>OK</v>
      </c>
      <c r="O1073" s="18" t="n">
        <f aca="false">IF(D1073&lt;I1073,1,0)</f>
        <v>1</v>
      </c>
      <c r="P1073" s="20" t="n">
        <f aca="false">C1073/F1073</f>
        <v>3.83419689119171</v>
      </c>
      <c r="Q1073" s="19" t="n">
        <f aca="false">DATA!N1073</f>
        <v>69.42</v>
      </c>
      <c r="R1073" s="19" t="n">
        <f aca="false">DATA!O1073</f>
        <v>1.81</v>
      </c>
      <c r="S1073" s="17" t="n">
        <f aca="false">C1073*Q1073</f>
        <v>12842.7</v>
      </c>
      <c r="T1073" s="19" t="n">
        <f aca="false">C1073*R1073</f>
        <v>334.85</v>
      </c>
      <c r="U1073" s="20" t="n">
        <f aca="false">MAX(0,C1073-L1073)</f>
        <v>0</v>
      </c>
      <c r="V1073" s="17" t="n">
        <f aca="false">U1073*Q1073</f>
        <v>0</v>
      </c>
      <c r="W1073" s="19" t="n">
        <f aca="false">U1073*R1073</f>
        <v>0</v>
      </c>
      <c r="X1073" s="20" t="n">
        <f aca="false">MAX(0,K1073-C1073)</f>
        <v>272.442436140016</v>
      </c>
      <c r="Y1073" s="17" t="n">
        <f aca="false">F1073*PARAMETER!$B$5*Q1073</f>
        <v>1222572.975</v>
      </c>
      <c r="Z1073" s="21" t="n">
        <f aca="false">SUMIF($Y$2:$Y$3205,"&gt;="&amp;Y1073)/SUM($Y$2:$Y$3205)</f>
        <v>0.635555728288558</v>
      </c>
      <c r="AA1073" s="16" t="str">
        <f aca="false">IF(Z1073&lt;=PARAMETER!$B$7,"A",IF(Z1073&lt;=PARAMETER!$B$8,"B","C"))</f>
        <v>A</v>
      </c>
      <c r="AB1073" s="22" t="n">
        <f aca="false">G1073/F1073</f>
        <v>0.0974093264248705</v>
      </c>
      <c r="AC1073" s="16" t="str">
        <f aca="false">IF(AB1073&lt;=PARAMETER!$B$9,"X",IF(AB1073&lt;=PARAMETER!$B$10,"Y","Z"))</f>
        <v>X</v>
      </c>
      <c r="AD1073" s="16" t="str">
        <f aca="false">AA1073&amp;AC1073</f>
        <v>AX</v>
      </c>
      <c r="AE1073" s="22" t="n">
        <f aca="false">DATA!I1073</f>
        <v>0.79</v>
      </c>
      <c r="AF1073" s="18" t="n">
        <f aca="false">DATA!L1073</f>
        <v>149</v>
      </c>
      <c r="AG1073" s="16" t="str">
        <f aca="false">DATA!K1073</f>
        <v>D</v>
      </c>
      <c r="AH1073" s="18" t="n">
        <f aca="false">IF(AE1073&gt;=PARAMETER!$B$12,1,0)</f>
        <v>1</v>
      </c>
      <c r="AI1073" s="18" t="n">
        <f aca="false">IF(AF1073&gt;=PARAMETER!$B$13,1,0)</f>
        <v>1</v>
      </c>
      <c r="AJ1073" s="18" t="n">
        <f aca="false">IF(AND(AH1073=1,AI1073=1),1,0)</f>
        <v>1</v>
      </c>
    </row>
    <row r="1074" customFormat="false" ht="15" hidden="false" customHeight="false" outlineLevel="0" collapsed="false">
      <c r="A1074" s="16" t="str">
        <f aca="false">DATA!A1074</f>
        <v>ITM11072</v>
      </c>
      <c r="B1074" s="16" t="str">
        <f aca="false">DATA!B1074</f>
        <v>Groceries</v>
      </c>
      <c r="C1074" s="17" t="n">
        <f aca="false">DATA!C1074</f>
        <v>164</v>
      </c>
      <c r="D1074" s="17" t="n">
        <f aca="false">DATA!D1074</f>
        <v>93</v>
      </c>
      <c r="E1074" s="18" t="n">
        <f aca="false">DATA!F1074</f>
        <v>4</v>
      </c>
      <c r="F1074" s="19" t="n">
        <f aca="false">DATA!G1074</f>
        <v>20.8</v>
      </c>
      <c r="G1074" s="19" t="n">
        <f aca="false">DATA!H1074</f>
        <v>5.74</v>
      </c>
      <c r="H1074" s="18" t="n">
        <f aca="false">DATA!E1074</f>
        <v>9</v>
      </c>
      <c r="I1074" s="20" t="n">
        <f aca="false">F1074*E1074</f>
        <v>83.2</v>
      </c>
      <c r="J1074" s="20" t="n">
        <f aca="false">PARAMETER!$B$4*G1074*SQRT(E1074)</f>
        <v>18.8829196374029</v>
      </c>
      <c r="K1074" s="20" t="n">
        <f aca="false">I1074+J1074</f>
        <v>102.082919637403</v>
      </c>
      <c r="L1074" s="20" t="n">
        <f aca="false">K1074+F1074*H1074</f>
        <v>289.282919637403</v>
      </c>
      <c r="M1074" s="16" t="str">
        <f aca="false">IF(C1074&lt;=K1074,"REORDER",IF(C1074&gt;L1074,"OVERSTOCK","OK"))</f>
        <v>OK</v>
      </c>
      <c r="N1074" s="16" t="str">
        <f aca="false">IF(C1074&lt;=D1074,"REORDER","OK")</f>
        <v>OK</v>
      </c>
      <c r="O1074" s="18" t="n">
        <f aca="false">IF(D1074&lt;I1074,1,0)</f>
        <v>0</v>
      </c>
      <c r="P1074" s="20" t="n">
        <f aca="false">C1074/F1074</f>
        <v>7.88461538461538</v>
      </c>
      <c r="Q1074" s="19" t="n">
        <f aca="false">DATA!N1074</f>
        <v>55.73</v>
      </c>
      <c r="R1074" s="19" t="n">
        <f aca="false">DATA!O1074</f>
        <v>1.21</v>
      </c>
      <c r="S1074" s="17" t="n">
        <f aca="false">C1074*Q1074</f>
        <v>9139.72</v>
      </c>
      <c r="T1074" s="19" t="n">
        <f aca="false">C1074*R1074</f>
        <v>198.44</v>
      </c>
      <c r="U1074" s="20" t="n">
        <f aca="false">MAX(0,C1074-L1074)</f>
        <v>0</v>
      </c>
      <c r="V1074" s="17" t="n">
        <f aca="false">U1074*Q1074</f>
        <v>0</v>
      </c>
      <c r="W1074" s="19" t="n">
        <f aca="false">U1074*R1074</f>
        <v>0</v>
      </c>
      <c r="X1074" s="20" t="n">
        <f aca="false">MAX(0,K1074-C1074)</f>
        <v>0</v>
      </c>
      <c r="Y1074" s="17" t="n">
        <f aca="false">F1074*PARAMETER!$B$5*Q1074</f>
        <v>423102.16</v>
      </c>
      <c r="Z1074" s="21" t="n">
        <f aca="false">SUMIF($Y$2:$Y$3205,"&gt;="&amp;Y1074)/SUM($Y$2:$Y$3205)</f>
        <v>0.929129870878275</v>
      </c>
      <c r="AA1074" s="16" t="str">
        <f aca="false">IF(Z1074&lt;=PARAMETER!$B$7,"A",IF(Z1074&lt;=PARAMETER!$B$8,"B","C"))</f>
        <v>B</v>
      </c>
      <c r="AB1074" s="22" t="n">
        <f aca="false">G1074/F1074</f>
        <v>0.275961538461539</v>
      </c>
      <c r="AC1074" s="16" t="str">
        <f aca="false">IF(AB1074&lt;=PARAMETER!$B$9,"X",IF(AB1074&lt;=PARAMETER!$B$10,"Y","Z"))</f>
        <v>Y</v>
      </c>
      <c r="AD1074" s="16" t="str">
        <f aca="false">AA1074&amp;AC1074</f>
        <v>BY</v>
      </c>
      <c r="AE1074" s="22" t="n">
        <f aca="false">DATA!I1074</f>
        <v>0.77</v>
      </c>
      <c r="AF1074" s="18" t="n">
        <f aca="false">DATA!L1074</f>
        <v>76</v>
      </c>
      <c r="AG1074" s="16" t="str">
        <f aca="false">DATA!K1074</f>
        <v>B</v>
      </c>
      <c r="AH1074" s="18" t="n">
        <f aca="false">IF(AE1074&gt;=PARAMETER!$B$12,1,0)</f>
        <v>1</v>
      </c>
      <c r="AI1074" s="18" t="n">
        <f aca="false">IF(AF1074&gt;=PARAMETER!$B$13,1,0)</f>
        <v>0</v>
      </c>
      <c r="AJ1074" s="18" t="n">
        <f aca="false">IF(AND(AH1074=1,AI1074=1),1,0)</f>
        <v>0</v>
      </c>
    </row>
    <row r="1075" customFormat="false" ht="15" hidden="false" customHeight="false" outlineLevel="0" collapsed="false">
      <c r="A1075" s="16" t="str">
        <f aca="false">DATA!A1075</f>
        <v>ITM11073</v>
      </c>
      <c r="B1075" s="16" t="str">
        <f aca="false">DATA!B1075</f>
        <v>Groceries</v>
      </c>
      <c r="C1075" s="17" t="n">
        <f aca="false">DATA!C1075</f>
        <v>349</v>
      </c>
      <c r="D1075" s="17" t="n">
        <f aca="false">DATA!D1075</f>
        <v>29</v>
      </c>
      <c r="E1075" s="18" t="n">
        <f aca="false">DATA!F1075</f>
        <v>9</v>
      </c>
      <c r="F1075" s="19" t="n">
        <f aca="false">DATA!G1075</f>
        <v>33.03</v>
      </c>
      <c r="G1075" s="19" t="n">
        <f aca="false">DATA!H1075</f>
        <v>1.6</v>
      </c>
      <c r="H1075" s="18" t="n">
        <f aca="false">DATA!E1075</f>
        <v>6</v>
      </c>
      <c r="I1075" s="20" t="n">
        <f aca="false">F1075*E1075</f>
        <v>297.27</v>
      </c>
      <c r="J1075" s="20" t="n">
        <f aca="false">PARAMETER!$B$4*G1075*SQRT(E1075)</f>
        <v>7.89529740936706</v>
      </c>
      <c r="K1075" s="20" t="n">
        <f aca="false">I1075+J1075</f>
        <v>305.165297409367</v>
      </c>
      <c r="L1075" s="20" t="n">
        <f aca="false">K1075+F1075*H1075</f>
        <v>503.345297409367</v>
      </c>
      <c r="M1075" s="16" t="str">
        <f aca="false">IF(C1075&lt;=K1075,"REORDER",IF(C1075&gt;L1075,"OVERSTOCK","OK"))</f>
        <v>OK</v>
      </c>
      <c r="N1075" s="16" t="str">
        <f aca="false">IF(C1075&lt;=D1075,"REORDER","OK")</f>
        <v>OK</v>
      </c>
      <c r="O1075" s="18" t="n">
        <f aca="false">IF(D1075&lt;I1075,1,0)</f>
        <v>1</v>
      </c>
      <c r="P1075" s="20" t="n">
        <f aca="false">C1075/F1075</f>
        <v>10.5661519830457</v>
      </c>
      <c r="Q1075" s="19" t="n">
        <f aca="false">DATA!N1075</f>
        <v>178.73</v>
      </c>
      <c r="R1075" s="19" t="n">
        <f aca="false">DATA!O1075</f>
        <v>1.82</v>
      </c>
      <c r="S1075" s="17" t="n">
        <f aca="false">C1075*Q1075</f>
        <v>62376.77</v>
      </c>
      <c r="T1075" s="19" t="n">
        <f aca="false">C1075*R1075</f>
        <v>635.18</v>
      </c>
      <c r="U1075" s="20" t="n">
        <f aca="false">MAX(0,C1075-L1075)</f>
        <v>0</v>
      </c>
      <c r="V1075" s="17" t="n">
        <f aca="false">U1075*Q1075</f>
        <v>0</v>
      </c>
      <c r="W1075" s="19" t="n">
        <f aca="false">U1075*R1075</f>
        <v>0</v>
      </c>
      <c r="X1075" s="20" t="n">
        <f aca="false">MAX(0,K1075-C1075)</f>
        <v>0</v>
      </c>
      <c r="Y1075" s="17" t="n">
        <f aca="false">F1075*PARAMETER!$B$5*Q1075</f>
        <v>2154759.9435</v>
      </c>
      <c r="Z1075" s="21" t="n">
        <f aca="false">SUMIF($Y$2:$Y$3205,"&gt;="&amp;Y1075)/SUM($Y$2:$Y$3205)</f>
        <v>0.288494956848414</v>
      </c>
      <c r="AA1075" s="16" t="str">
        <f aca="false">IF(Z1075&lt;=PARAMETER!$B$7,"A",IF(Z1075&lt;=PARAMETER!$B$8,"B","C"))</f>
        <v>A</v>
      </c>
      <c r="AB1075" s="22" t="n">
        <f aca="false">G1075/F1075</f>
        <v>0.0484408113835907</v>
      </c>
      <c r="AC1075" s="16" t="str">
        <f aca="false">IF(AB1075&lt;=PARAMETER!$B$9,"X",IF(AB1075&lt;=PARAMETER!$B$10,"Y","Z"))</f>
        <v>X</v>
      </c>
      <c r="AD1075" s="16" t="str">
        <f aca="false">AA1075&amp;AC1075</f>
        <v>AX</v>
      </c>
      <c r="AE1075" s="22" t="n">
        <f aca="false">DATA!I1075</f>
        <v>0.85</v>
      </c>
      <c r="AF1075" s="18" t="n">
        <f aca="false">DATA!L1075</f>
        <v>65</v>
      </c>
      <c r="AG1075" s="16" t="str">
        <f aca="false">DATA!K1075</f>
        <v>D</v>
      </c>
      <c r="AH1075" s="18" t="n">
        <f aca="false">IF(AE1075&gt;=PARAMETER!$B$12,1,0)</f>
        <v>1</v>
      </c>
      <c r="AI1075" s="18" t="n">
        <f aca="false">IF(AF1075&gt;=PARAMETER!$B$13,1,0)</f>
        <v>0</v>
      </c>
      <c r="AJ1075" s="18" t="n">
        <f aca="false">IF(AND(AH1075=1,AI1075=1),1,0)</f>
        <v>0</v>
      </c>
    </row>
    <row r="1076" customFormat="false" ht="15" hidden="false" customHeight="false" outlineLevel="0" collapsed="false">
      <c r="A1076" s="16" t="str">
        <f aca="false">DATA!A1076</f>
        <v>ITM11074</v>
      </c>
      <c r="B1076" s="16" t="str">
        <f aca="false">DATA!B1076</f>
        <v>Automotive</v>
      </c>
      <c r="C1076" s="17" t="n">
        <f aca="false">DATA!C1076</f>
        <v>389</v>
      </c>
      <c r="D1076" s="17" t="n">
        <f aca="false">DATA!D1076</f>
        <v>68</v>
      </c>
      <c r="E1076" s="18" t="n">
        <f aca="false">DATA!F1076</f>
        <v>7</v>
      </c>
      <c r="F1076" s="19" t="n">
        <f aca="false">DATA!G1076</f>
        <v>1.92</v>
      </c>
      <c r="G1076" s="19" t="n">
        <f aca="false">DATA!H1076</f>
        <v>4.32</v>
      </c>
      <c r="H1076" s="18" t="n">
        <f aca="false">DATA!E1076</f>
        <v>4</v>
      </c>
      <c r="I1076" s="20" t="n">
        <f aca="false">F1076*E1076</f>
        <v>13.44</v>
      </c>
      <c r="J1076" s="20" t="n">
        <f aca="false">PARAMETER!$B$4*G1076*SQRT(E1076)</f>
        <v>18.80009412487</v>
      </c>
      <c r="K1076" s="20" t="n">
        <f aca="false">I1076+J1076</f>
        <v>32.24009412487</v>
      </c>
      <c r="L1076" s="20" t="n">
        <f aca="false">K1076+F1076*H1076</f>
        <v>39.92009412487</v>
      </c>
      <c r="M1076" s="16" t="str">
        <f aca="false">IF(C1076&lt;=K1076,"REORDER",IF(C1076&gt;L1076,"OVERSTOCK","OK"))</f>
        <v>OVERSTOCK</v>
      </c>
      <c r="N1076" s="16" t="str">
        <f aca="false">IF(C1076&lt;=D1076,"REORDER","OK")</f>
        <v>OK</v>
      </c>
      <c r="O1076" s="18" t="n">
        <f aca="false">IF(D1076&lt;I1076,1,0)</f>
        <v>0</v>
      </c>
      <c r="P1076" s="20" t="n">
        <f aca="false">C1076/F1076</f>
        <v>202.604166666667</v>
      </c>
      <c r="Q1076" s="19" t="n">
        <f aca="false">DATA!N1076</f>
        <v>171.98</v>
      </c>
      <c r="R1076" s="19" t="n">
        <f aca="false">DATA!O1076</f>
        <v>0.88</v>
      </c>
      <c r="S1076" s="17" t="n">
        <f aca="false">C1076*Q1076</f>
        <v>66900.22</v>
      </c>
      <c r="T1076" s="19" t="n">
        <f aca="false">C1076*R1076</f>
        <v>342.32</v>
      </c>
      <c r="U1076" s="20" t="n">
        <f aca="false">MAX(0,C1076-L1076)</f>
        <v>349.07990587513</v>
      </c>
      <c r="V1076" s="17" t="n">
        <f aca="false">U1076*Q1076</f>
        <v>60034.7622124049</v>
      </c>
      <c r="W1076" s="19" t="n">
        <f aca="false">U1076*R1076</f>
        <v>307.190317170114</v>
      </c>
      <c r="X1076" s="20" t="n">
        <f aca="false">MAX(0,K1076-C1076)</f>
        <v>0</v>
      </c>
      <c r="Y1076" s="17" t="n">
        <f aca="false">F1076*PARAMETER!$B$5*Q1076</f>
        <v>120523.584</v>
      </c>
      <c r="Z1076" s="21" t="n">
        <f aca="false">SUMIF($Y$2:$Y$3205,"&gt;="&amp;Y1076)/SUM($Y$2:$Y$3205)</f>
        <v>0.99428949664067</v>
      </c>
      <c r="AA1076" s="16" t="str">
        <f aca="false">IF(Z1076&lt;=PARAMETER!$B$7,"A",IF(Z1076&lt;=PARAMETER!$B$8,"B","C"))</f>
        <v>C</v>
      </c>
      <c r="AB1076" s="22" t="n">
        <f aca="false">G1076/F1076</f>
        <v>2.25</v>
      </c>
      <c r="AC1076" s="16" t="str">
        <f aca="false">IF(AB1076&lt;=PARAMETER!$B$9,"X",IF(AB1076&lt;=PARAMETER!$B$10,"Y","Z"))</f>
        <v>Z</v>
      </c>
      <c r="AD1076" s="16" t="str">
        <f aca="false">AA1076&amp;AC1076</f>
        <v>CZ</v>
      </c>
      <c r="AE1076" s="22" t="n">
        <f aca="false">DATA!I1076</f>
        <v>0.86</v>
      </c>
      <c r="AF1076" s="18" t="n">
        <f aca="false">DATA!L1076</f>
        <v>27</v>
      </c>
      <c r="AG1076" s="16" t="str">
        <f aca="false">DATA!K1076</f>
        <v>C</v>
      </c>
      <c r="AH1076" s="18" t="n">
        <f aca="false">IF(AE1076&gt;=PARAMETER!$B$12,1,0)</f>
        <v>1</v>
      </c>
      <c r="AI1076" s="18" t="n">
        <f aca="false">IF(AF1076&gt;=PARAMETER!$B$13,1,0)</f>
        <v>0</v>
      </c>
      <c r="AJ1076" s="18" t="n">
        <f aca="false">IF(AND(AH1076=1,AI1076=1),1,0)</f>
        <v>0</v>
      </c>
    </row>
    <row r="1077" customFormat="false" ht="15" hidden="false" customHeight="false" outlineLevel="0" collapsed="false">
      <c r="A1077" s="16" t="str">
        <f aca="false">DATA!A1077</f>
        <v>ITM11075</v>
      </c>
      <c r="B1077" s="16" t="str">
        <f aca="false">DATA!B1077</f>
        <v>Electronics</v>
      </c>
      <c r="C1077" s="17" t="n">
        <f aca="false">DATA!C1077</f>
        <v>302</v>
      </c>
      <c r="D1077" s="17" t="n">
        <f aca="false">DATA!D1077</f>
        <v>55</v>
      </c>
      <c r="E1077" s="18" t="n">
        <f aca="false">DATA!F1077</f>
        <v>9</v>
      </c>
      <c r="F1077" s="19" t="n">
        <f aca="false">DATA!G1077</f>
        <v>7.24</v>
      </c>
      <c r="G1077" s="19" t="n">
        <f aca="false">DATA!H1077</f>
        <v>4.85</v>
      </c>
      <c r="H1077" s="18" t="n">
        <f aca="false">DATA!E1077</f>
        <v>10</v>
      </c>
      <c r="I1077" s="20" t="n">
        <f aca="false">F1077*E1077</f>
        <v>65.16</v>
      </c>
      <c r="J1077" s="20" t="n">
        <f aca="false">PARAMETER!$B$4*G1077*SQRT(E1077)</f>
        <v>23.9326202721439</v>
      </c>
      <c r="K1077" s="20" t="n">
        <f aca="false">I1077+J1077</f>
        <v>89.0926202721439</v>
      </c>
      <c r="L1077" s="20" t="n">
        <f aca="false">K1077+F1077*H1077</f>
        <v>161.492620272144</v>
      </c>
      <c r="M1077" s="16" t="str">
        <f aca="false">IF(C1077&lt;=K1077,"REORDER",IF(C1077&gt;L1077,"OVERSTOCK","OK"))</f>
        <v>OVERSTOCK</v>
      </c>
      <c r="N1077" s="16" t="str">
        <f aca="false">IF(C1077&lt;=D1077,"REORDER","OK")</f>
        <v>OK</v>
      </c>
      <c r="O1077" s="18" t="n">
        <f aca="false">IF(D1077&lt;I1077,1,0)</f>
        <v>1</v>
      </c>
      <c r="P1077" s="20" t="n">
        <f aca="false">C1077/F1077</f>
        <v>41.7127071823204</v>
      </c>
      <c r="Q1077" s="19" t="n">
        <f aca="false">DATA!N1077</f>
        <v>72.35</v>
      </c>
      <c r="R1077" s="19" t="n">
        <f aca="false">DATA!O1077</f>
        <v>1.96</v>
      </c>
      <c r="S1077" s="17" t="n">
        <f aca="false">C1077*Q1077</f>
        <v>21849.7</v>
      </c>
      <c r="T1077" s="19" t="n">
        <f aca="false">C1077*R1077</f>
        <v>591.92</v>
      </c>
      <c r="U1077" s="20" t="n">
        <f aca="false">MAX(0,C1077-L1077)</f>
        <v>140.507379727856</v>
      </c>
      <c r="V1077" s="17" t="n">
        <f aca="false">U1077*Q1077</f>
        <v>10165.7089233104</v>
      </c>
      <c r="W1077" s="19" t="n">
        <f aca="false">U1077*R1077</f>
        <v>275.394464266598</v>
      </c>
      <c r="X1077" s="20" t="n">
        <f aca="false">MAX(0,K1077-C1077)</f>
        <v>0</v>
      </c>
      <c r="Y1077" s="17" t="n">
        <f aca="false">F1077*PARAMETER!$B$5*Q1077</f>
        <v>191192.11</v>
      </c>
      <c r="Z1077" s="21" t="n">
        <f aca="false">SUMIF($Y$2:$Y$3205,"&gt;="&amp;Y1077)/SUM($Y$2:$Y$3205)</f>
        <v>0.984208408263093</v>
      </c>
      <c r="AA1077" s="16" t="str">
        <f aca="false">IF(Z1077&lt;=PARAMETER!$B$7,"A",IF(Z1077&lt;=PARAMETER!$B$8,"B","C"))</f>
        <v>C</v>
      </c>
      <c r="AB1077" s="22" t="n">
        <f aca="false">G1077/F1077</f>
        <v>0.669889502762431</v>
      </c>
      <c r="AC1077" s="16" t="str">
        <f aca="false">IF(AB1077&lt;=PARAMETER!$B$9,"X",IF(AB1077&lt;=PARAMETER!$B$10,"Y","Z"))</f>
        <v>Z</v>
      </c>
      <c r="AD1077" s="16" t="str">
        <f aca="false">AA1077&amp;AC1077</f>
        <v>CZ</v>
      </c>
      <c r="AE1077" s="22" t="n">
        <f aca="false">DATA!I1077</f>
        <v>0.61</v>
      </c>
      <c r="AF1077" s="18" t="n">
        <f aca="false">DATA!L1077</f>
        <v>122</v>
      </c>
      <c r="AG1077" s="16" t="str">
        <f aca="false">DATA!K1077</f>
        <v>A</v>
      </c>
      <c r="AH1077" s="18" t="n">
        <f aca="false">IF(AE1077&gt;=PARAMETER!$B$12,1,0)</f>
        <v>0</v>
      </c>
      <c r="AI1077" s="18" t="n">
        <f aca="false">IF(AF1077&gt;=PARAMETER!$B$13,1,0)</f>
        <v>1</v>
      </c>
      <c r="AJ1077" s="18" t="n">
        <f aca="false">IF(AND(AH1077=1,AI1077=1),1,0)</f>
        <v>0</v>
      </c>
    </row>
    <row r="1078" customFormat="false" ht="15" hidden="false" customHeight="false" outlineLevel="0" collapsed="false">
      <c r="A1078" s="16" t="str">
        <f aca="false">DATA!A1078</f>
        <v>ITM11076</v>
      </c>
      <c r="B1078" s="16" t="str">
        <f aca="false">DATA!B1078</f>
        <v>Automotive</v>
      </c>
      <c r="C1078" s="17" t="n">
        <f aca="false">DATA!C1078</f>
        <v>73</v>
      </c>
      <c r="D1078" s="17" t="n">
        <f aca="false">DATA!D1078</f>
        <v>12</v>
      </c>
      <c r="E1078" s="18" t="n">
        <f aca="false">DATA!F1078</f>
        <v>4</v>
      </c>
      <c r="F1078" s="19" t="n">
        <f aca="false">DATA!G1078</f>
        <v>39.32</v>
      </c>
      <c r="G1078" s="19" t="n">
        <f aca="false">DATA!H1078</f>
        <v>8.56</v>
      </c>
      <c r="H1078" s="18" t="n">
        <f aca="false">DATA!E1078</f>
        <v>13</v>
      </c>
      <c r="I1078" s="20" t="n">
        <f aca="false">F1078*E1078</f>
        <v>157.28</v>
      </c>
      <c r="J1078" s="20" t="n">
        <f aca="false">PARAMETER!$B$4*G1078*SQRT(E1078)</f>
        <v>28.1598940934092</v>
      </c>
      <c r="K1078" s="20" t="n">
        <f aca="false">I1078+J1078</f>
        <v>185.439894093409</v>
      </c>
      <c r="L1078" s="20" t="n">
        <f aca="false">K1078+F1078*H1078</f>
        <v>696.599894093409</v>
      </c>
      <c r="M1078" s="16" t="str">
        <f aca="false">IF(C1078&lt;=K1078,"REORDER",IF(C1078&gt;L1078,"OVERSTOCK","OK"))</f>
        <v>REORDER</v>
      </c>
      <c r="N1078" s="16" t="str">
        <f aca="false">IF(C1078&lt;=D1078,"REORDER","OK")</f>
        <v>OK</v>
      </c>
      <c r="O1078" s="18" t="n">
        <f aca="false">IF(D1078&lt;I1078,1,0)</f>
        <v>1</v>
      </c>
      <c r="P1078" s="20" t="n">
        <f aca="false">C1078/F1078</f>
        <v>1.85656154628688</v>
      </c>
      <c r="Q1078" s="19" t="n">
        <f aca="false">DATA!N1078</f>
        <v>23.07</v>
      </c>
      <c r="R1078" s="19" t="n">
        <f aca="false">DATA!O1078</f>
        <v>0.78</v>
      </c>
      <c r="S1078" s="17" t="n">
        <f aca="false">C1078*Q1078</f>
        <v>1684.11</v>
      </c>
      <c r="T1078" s="19" t="n">
        <f aca="false">C1078*R1078</f>
        <v>56.94</v>
      </c>
      <c r="U1078" s="20" t="n">
        <f aca="false">MAX(0,C1078-L1078)</f>
        <v>0</v>
      </c>
      <c r="V1078" s="17" t="n">
        <f aca="false">U1078*Q1078</f>
        <v>0</v>
      </c>
      <c r="W1078" s="19" t="n">
        <f aca="false">U1078*R1078</f>
        <v>0</v>
      </c>
      <c r="X1078" s="20" t="n">
        <f aca="false">MAX(0,K1078-C1078)</f>
        <v>112.439894093409</v>
      </c>
      <c r="Y1078" s="17" t="n">
        <f aca="false">F1078*PARAMETER!$B$5*Q1078</f>
        <v>331096.026</v>
      </c>
      <c r="Z1078" s="21" t="n">
        <f aca="false">SUMIF($Y$2:$Y$3205,"&gt;="&amp;Y1078)/SUM($Y$2:$Y$3205)</f>
        <v>0.953308834278433</v>
      </c>
      <c r="AA1078" s="16" t="str">
        <f aca="false">IF(Z1078&lt;=PARAMETER!$B$7,"A",IF(Z1078&lt;=PARAMETER!$B$8,"B","C"))</f>
        <v>C</v>
      </c>
      <c r="AB1078" s="22" t="n">
        <f aca="false">G1078/F1078</f>
        <v>0.217700915564598</v>
      </c>
      <c r="AC1078" s="16" t="str">
        <f aca="false">IF(AB1078&lt;=PARAMETER!$B$9,"X",IF(AB1078&lt;=PARAMETER!$B$10,"Y","Z"))</f>
        <v>X</v>
      </c>
      <c r="AD1078" s="16" t="str">
        <f aca="false">AA1078&amp;AC1078</f>
        <v>CX</v>
      </c>
      <c r="AE1078" s="22" t="n">
        <f aca="false">DATA!I1078</f>
        <v>0.8</v>
      </c>
      <c r="AF1078" s="18" t="n">
        <f aca="false">DATA!L1078</f>
        <v>14</v>
      </c>
      <c r="AG1078" s="16" t="str">
        <f aca="false">DATA!K1078</f>
        <v>A</v>
      </c>
      <c r="AH1078" s="18" t="n">
        <f aca="false">IF(AE1078&gt;=PARAMETER!$B$12,1,0)</f>
        <v>1</v>
      </c>
      <c r="AI1078" s="18" t="n">
        <f aca="false">IF(AF1078&gt;=PARAMETER!$B$13,1,0)</f>
        <v>0</v>
      </c>
      <c r="AJ1078" s="18" t="n">
        <f aca="false">IF(AND(AH1078=1,AI1078=1),1,0)</f>
        <v>0</v>
      </c>
    </row>
    <row r="1079" customFormat="false" ht="15" hidden="false" customHeight="false" outlineLevel="0" collapsed="false">
      <c r="A1079" s="16" t="str">
        <f aca="false">DATA!A1079</f>
        <v>ITM11077</v>
      </c>
      <c r="B1079" s="16" t="str">
        <f aca="false">DATA!B1079</f>
        <v>Automotive</v>
      </c>
      <c r="C1079" s="17" t="n">
        <f aca="false">DATA!C1079</f>
        <v>197</v>
      </c>
      <c r="D1079" s="17" t="n">
        <f aca="false">DATA!D1079</f>
        <v>64</v>
      </c>
      <c r="E1079" s="18" t="n">
        <f aca="false">DATA!F1079</f>
        <v>4</v>
      </c>
      <c r="F1079" s="19" t="n">
        <f aca="false">DATA!G1079</f>
        <v>48.43</v>
      </c>
      <c r="G1079" s="19" t="n">
        <f aca="false">DATA!H1079</f>
        <v>7.71</v>
      </c>
      <c r="H1079" s="18" t="n">
        <f aca="false">DATA!E1079</f>
        <v>7</v>
      </c>
      <c r="I1079" s="20" t="n">
        <f aca="false">F1079*E1079</f>
        <v>193.72</v>
      </c>
      <c r="J1079" s="20" t="n">
        <f aca="false">PARAMETER!$B$4*G1079*SQRT(E1079)</f>
        <v>25.3636429275917</v>
      </c>
      <c r="K1079" s="20" t="n">
        <f aca="false">I1079+J1079</f>
        <v>219.083642927592</v>
      </c>
      <c r="L1079" s="20" t="n">
        <f aca="false">K1079+F1079*H1079</f>
        <v>558.093642927592</v>
      </c>
      <c r="M1079" s="16" t="str">
        <f aca="false">IF(C1079&lt;=K1079,"REORDER",IF(C1079&gt;L1079,"OVERSTOCK","OK"))</f>
        <v>REORDER</v>
      </c>
      <c r="N1079" s="16" t="str">
        <f aca="false">IF(C1079&lt;=D1079,"REORDER","OK")</f>
        <v>OK</v>
      </c>
      <c r="O1079" s="18" t="n">
        <f aca="false">IF(D1079&lt;I1079,1,0)</f>
        <v>1</v>
      </c>
      <c r="P1079" s="20" t="n">
        <f aca="false">C1079/F1079</f>
        <v>4.06772661573405</v>
      </c>
      <c r="Q1079" s="19" t="n">
        <f aca="false">DATA!N1079</f>
        <v>198.48</v>
      </c>
      <c r="R1079" s="19" t="n">
        <f aca="false">DATA!O1079</f>
        <v>1.54</v>
      </c>
      <c r="S1079" s="17" t="n">
        <f aca="false">C1079*Q1079</f>
        <v>39100.56</v>
      </c>
      <c r="T1079" s="19" t="n">
        <f aca="false">C1079*R1079</f>
        <v>303.38</v>
      </c>
      <c r="U1079" s="20" t="n">
        <f aca="false">MAX(0,C1079-L1079)</f>
        <v>0</v>
      </c>
      <c r="V1079" s="17" t="n">
        <f aca="false">U1079*Q1079</f>
        <v>0</v>
      </c>
      <c r="W1079" s="19" t="n">
        <f aca="false">U1079*R1079</f>
        <v>0</v>
      </c>
      <c r="X1079" s="20" t="n">
        <f aca="false">MAX(0,K1079-C1079)</f>
        <v>22.0836429275917</v>
      </c>
      <c r="Y1079" s="17" t="n">
        <f aca="false">F1079*PARAMETER!$B$5*Q1079</f>
        <v>3508521.036</v>
      </c>
      <c r="Z1079" s="21" t="n">
        <f aca="false">SUMIF($Y$2:$Y$3205,"&gt;="&amp;Y1079)/SUM($Y$2:$Y$3205)</f>
        <v>0.00793951823746812</v>
      </c>
      <c r="AA1079" s="16" t="str">
        <f aca="false">IF(Z1079&lt;=PARAMETER!$B$7,"A",IF(Z1079&lt;=PARAMETER!$B$8,"B","C"))</f>
        <v>A</v>
      </c>
      <c r="AB1079" s="22" t="n">
        <f aca="false">G1079/F1079</f>
        <v>0.159198843691927</v>
      </c>
      <c r="AC1079" s="16" t="str">
        <f aca="false">IF(AB1079&lt;=PARAMETER!$B$9,"X",IF(AB1079&lt;=PARAMETER!$B$10,"Y","Z"))</f>
        <v>X</v>
      </c>
      <c r="AD1079" s="16" t="str">
        <f aca="false">AA1079&amp;AC1079</f>
        <v>AX</v>
      </c>
      <c r="AE1079" s="22" t="n">
        <f aca="false">DATA!I1079</f>
        <v>0.54</v>
      </c>
      <c r="AF1079" s="18" t="n">
        <f aca="false">DATA!L1079</f>
        <v>121</v>
      </c>
      <c r="AG1079" s="16" t="str">
        <f aca="false">DATA!K1079</f>
        <v>A</v>
      </c>
      <c r="AH1079" s="18" t="n">
        <f aca="false">IF(AE1079&gt;=PARAMETER!$B$12,1,0)</f>
        <v>0</v>
      </c>
      <c r="AI1079" s="18" t="n">
        <f aca="false">IF(AF1079&gt;=PARAMETER!$B$13,1,0)</f>
        <v>1</v>
      </c>
      <c r="AJ1079" s="18" t="n">
        <f aca="false">IF(AND(AH1079=1,AI1079=1),1,0)</f>
        <v>0</v>
      </c>
    </row>
    <row r="1080" customFormat="false" ht="15" hidden="false" customHeight="false" outlineLevel="0" collapsed="false">
      <c r="A1080" s="16" t="str">
        <f aca="false">DATA!A1080</f>
        <v>ITM11078</v>
      </c>
      <c r="B1080" s="16" t="str">
        <f aca="false">DATA!B1080</f>
        <v>Groceries</v>
      </c>
      <c r="C1080" s="17" t="n">
        <f aca="false">DATA!C1080</f>
        <v>438</v>
      </c>
      <c r="D1080" s="17" t="n">
        <f aca="false">DATA!D1080</f>
        <v>21</v>
      </c>
      <c r="E1080" s="18" t="n">
        <f aca="false">DATA!F1080</f>
        <v>7</v>
      </c>
      <c r="F1080" s="19" t="n">
        <f aca="false">DATA!G1080</f>
        <v>16.68</v>
      </c>
      <c r="G1080" s="19" t="n">
        <f aca="false">DATA!H1080</f>
        <v>6.21</v>
      </c>
      <c r="H1080" s="18" t="n">
        <f aca="false">DATA!E1080</f>
        <v>8</v>
      </c>
      <c r="I1080" s="20" t="n">
        <f aca="false">F1080*E1080</f>
        <v>116.76</v>
      </c>
      <c r="J1080" s="20" t="n">
        <f aca="false">PARAMETER!$B$4*G1080*SQRT(E1080)</f>
        <v>27.0251353045006</v>
      </c>
      <c r="K1080" s="20" t="n">
        <f aca="false">I1080+J1080</f>
        <v>143.785135304501</v>
      </c>
      <c r="L1080" s="20" t="n">
        <f aca="false">K1080+F1080*H1080</f>
        <v>277.225135304501</v>
      </c>
      <c r="M1080" s="16" t="str">
        <f aca="false">IF(C1080&lt;=K1080,"REORDER",IF(C1080&gt;L1080,"OVERSTOCK","OK"))</f>
        <v>OVERSTOCK</v>
      </c>
      <c r="N1080" s="16" t="str">
        <f aca="false">IF(C1080&lt;=D1080,"REORDER","OK")</f>
        <v>OK</v>
      </c>
      <c r="O1080" s="18" t="n">
        <f aca="false">IF(D1080&lt;I1080,1,0)</f>
        <v>1</v>
      </c>
      <c r="P1080" s="20" t="n">
        <f aca="false">C1080/F1080</f>
        <v>26.2589928057554</v>
      </c>
      <c r="Q1080" s="19" t="n">
        <f aca="false">DATA!N1080</f>
        <v>139.33</v>
      </c>
      <c r="R1080" s="19" t="n">
        <f aca="false">DATA!O1080</f>
        <v>0.68</v>
      </c>
      <c r="S1080" s="17" t="n">
        <f aca="false">C1080*Q1080</f>
        <v>61026.54</v>
      </c>
      <c r="T1080" s="19" t="n">
        <f aca="false">C1080*R1080</f>
        <v>297.84</v>
      </c>
      <c r="U1080" s="20" t="n">
        <f aca="false">MAX(0,C1080-L1080)</f>
        <v>160.774864695499</v>
      </c>
      <c r="V1080" s="17" t="n">
        <f aca="false">U1080*Q1080</f>
        <v>22400.7618980239</v>
      </c>
      <c r="W1080" s="19" t="n">
        <f aca="false">U1080*R1080</f>
        <v>109.32690799294</v>
      </c>
      <c r="X1080" s="20" t="n">
        <f aca="false">MAX(0,K1080-C1080)</f>
        <v>0</v>
      </c>
      <c r="Y1080" s="17" t="n">
        <f aca="false">F1080*PARAMETER!$B$5*Q1080</f>
        <v>848268.906</v>
      </c>
      <c r="Z1080" s="21" t="n">
        <f aca="false">SUMIF($Y$2:$Y$3205,"&gt;="&amp;Y1080)/SUM($Y$2:$Y$3205)</f>
        <v>0.79413896033342</v>
      </c>
      <c r="AA1080" s="16" t="str">
        <f aca="false">IF(Z1080&lt;=PARAMETER!$B$7,"A",IF(Z1080&lt;=PARAMETER!$B$8,"B","C"))</f>
        <v>A</v>
      </c>
      <c r="AB1080" s="22" t="n">
        <f aca="false">G1080/F1080</f>
        <v>0.372302158273381</v>
      </c>
      <c r="AC1080" s="16" t="str">
        <f aca="false">IF(AB1080&lt;=PARAMETER!$B$9,"X",IF(AB1080&lt;=PARAMETER!$B$10,"Y","Z"))</f>
        <v>Y</v>
      </c>
      <c r="AD1080" s="16" t="str">
        <f aca="false">AA1080&amp;AC1080</f>
        <v>AY</v>
      </c>
      <c r="AE1080" s="22" t="n">
        <f aca="false">DATA!I1080</f>
        <v>0.96</v>
      </c>
      <c r="AF1080" s="18" t="n">
        <f aca="false">DATA!L1080</f>
        <v>161</v>
      </c>
      <c r="AG1080" s="16" t="str">
        <f aca="false">DATA!K1080</f>
        <v>A</v>
      </c>
      <c r="AH1080" s="18" t="n">
        <f aca="false">IF(AE1080&gt;=PARAMETER!$B$12,1,0)</f>
        <v>1</v>
      </c>
      <c r="AI1080" s="18" t="n">
        <f aca="false">IF(AF1080&gt;=PARAMETER!$B$13,1,0)</f>
        <v>1</v>
      </c>
      <c r="AJ1080" s="18" t="n">
        <f aca="false">IF(AND(AH1080=1,AI1080=1),1,0)</f>
        <v>1</v>
      </c>
    </row>
    <row r="1081" customFormat="false" ht="15" hidden="false" customHeight="false" outlineLevel="0" collapsed="false">
      <c r="A1081" s="16" t="str">
        <f aca="false">DATA!A1081</f>
        <v>ITM11079</v>
      </c>
      <c r="B1081" s="16" t="str">
        <f aca="false">DATA!B1081</f>
        <v>Apparel</v>
      </c>
      <c r="C1081" s="17" t="n">
        <f aca="false">DATA!C1081</f>
        <v>263</v>
      </c>
      <c r="D1081" s="17" t="n">
        <f aca="false">DATA!D1081</f>
        <v>49</v>
      </c>
      <c r="E1081" s="18" t="n">
        <f aca="false">DATA!F1081</f>
        <v>9</v>
      </c>
      <c r="F1081" s="19" t="n">
        <f aca="false">DATA!G1081</f>
        <v>2.82</v>
      </c>
      <c r="G1081" s="19" t="n">
        <f aca="false">DATA!H1081</f>
        <v>3.8</v>
      </c>
      <c r="H1081" s="18" t="n">
        <f aca="false">DATA!E1081</f>
        <v>13</v>
      </c>
      <c r="I1081" s="20" t="n">
        <f aca="false">F1081*E1081</f>
        <v>25.38</v>
      </c>
      <c r="J1081" s="20" t="n">
        <f aca="false">PARAMETER!$B$4*G1081*SQRT(E1081)</f>
        <v>18.7513313472468</v>
      </c>
      <c r="K1081" s="20" t="n">
        <f aca="false">I1081+J1081</f>
        <v>44.1313313472468</v>
      </c>
      <c r="L1081" s="20" t="n">
        <f aca="false">K1081+F1081*H1081</f>
        <v>80.7913313472468</v>
      </c>
      <c r="M1081" s="16" t="str">
        <f aca="false">IF(C1081&lt;=K1081,"REORDER",IF(C1081&gt;L1081,"OVERSTOCK","OK"))</f>
        <v>OVERSTOCK</v>
      </c>
      <c r="N1081" s="16" t="str">
        <f aca="false">IF(C1081&lt;=D1081,"REORDER","OK")</f>
        <v>OK</v>
      </c>
      <c r="O1081" s="18" t="n">
        <f aca="false">IF(D1081&lt;I1081,1,0)</f>
        <v>0</v>
      </c>
      <c r="P1081" s="20" t="n">
        <f aca="false">C1081/F1081</f>
        <v>93.2624113475177</v>
      </c>
      <c r="Q1081" s="19" t="n">
        <f aca="false">DATA!N1081</f>
        <v>186.05</v>
      </c>
      <c r="R1081" s="19" t="n">
        <f aca="false">DATA!O1081</f>
        <v>0.3</v>
      </c>
      <c r="S1081" s="17" t="n">
        <f aca="false">C1081*Q1081</f>
        <v>48931.15</v>
      </c>
      <c r="T1081" s="19" t="n">
        <f aca="false">C1081*R1081</f>
        <v>78.9</v>
      </c>
      <c r="U1081" s="20" t="n">
        <f aca="false">MAX(0,C1081-L1081)</f>
        <v>182.208668652753</v>
      </c>
      <c r="V1081" s="17" t="n">
        <f aca="false">U1081*Q1081</f>
        <v>33899.9228028447</v>
      </c>
      <c r="W1081" s="19" t="n">
        <f aca="false">U1081*R1081</f>
        <v>54.662600595826</v>
      </c>
      <c r="X1081" s="20" t="n">
        <f aca="false">MAX(0,K1081-C1081)</f>
        <v>0</v>
      </c>
      <c r="Y1081" s="17" t="n">
        <f aca="false">F1081*PARAMETER!$B$5*Q1081</f>
        <v>191501.265</v>
      </c>
      <c r="Z1081" s="21" t="n">
        <f aca="false">SUMIF($Y$2:$Y$3205,"&gt;="&amp;Y1081)/SUM($Y$2:$Y$3205)</f>
        <v>0.984086443807129</v>
      </c>
      <c r="AA1081" s="16" t="str">
        <f aca="false">IF(Z1081&lt;=PARAMETER!$B$7,"A",IF(Z1081&lt;=PARAMETER!$B$8,"B","C"))</f>
        <v>C</v>
      </c>
      <c r="AB1081" s="22" t="n">
        <f aca="false">G1081/F1081</f>
        <v>1.34751773049645</v>
      </c>
      <c r="AC1081" s="16" t="str">
        <f aca="false">IF(AB1081&lt;=PARAMETER!$B$9,"X",IF(AB1081&lt;=PARAMETER!$B$10,"Y","Z"))</f>
        <v>Z</v>
      </c>
      <c r="AD1081" s="16" t="str">
        <f aca="false">AA1081&amp;AC1081</f>
        <v>CZ</v>
      </c>
      <c r="AE1081" s="22" t="n">
        <f aca="false">DATA!I1081</f>
        <v>0.27</v>
      </c>
      <c r="AF1081" s="18" t="n">
        <f aca="false">DATA!L1081</f>
        <v>124</v>
      </c>
      <c r="AG1081" s="16" t="str">
        <f aca="false">DATA!K1081</f>
        <v>B</v>
      </c>
      <c r="AH1081" s="18" t="n">
        <f aca="false">IF(AE1081&gt;=PARAMETER!$B$12,1,0)</f>
        <v>0</v>
      </c>
      <c r="AI1081" s="18" t="n">
        <f aca="false">IF(AF1081&gt;=PARAMETER!$B$13,1,0)</f>
        <v>1</v>
      </c>
      <c r="AJ1081" s="18" t="n">
        <f aca="false">IF(AND(AH1081=1,AI1081=1),1,0)</f>
        <v>0</v>
      </c>
    </row>
    <row r="1082" customFormat="false" ht="15" hidden="false" customHeight="false" outlineLevel="0" collapsed="false">
      <c r="A1082" s="16" t="str">
        <f aca="false">DATA!A1082</f>
        <v>ITM11080</v>
      </c>
      <c r="B1082" s="16" t="str">
        <f aca="false">DATA!B1082</f>
        <v>Electronics</v>
      </c>
      <c r="C1082" s="17" t="n">
        <f aca="false">DATA!C1082</f>
        <v>360</v>
      </c>
      <c r="D1082" s="17" t="n">
        <f aca="false">DATA!D1082</f>
        <v>75</v>
      </c>
      <c r="E1082" s="18" t="n">
        <f aca="false">DATA!F1082</f>
        <v>7</v>
      </c>
      <c r="F1082" s="19" t="n">
        <f aca="false">DATA!G1082</f>
        <v>18.68</v>
      </c>
      <c r="G1082" s="19" t="n">
        <f aca="false">DATA!H1082</f>
        <v>2.28</v>
      </c>
      <c r="H1082" s="18" t="n">
        <f aca="false">DATA!E1082</f>
        <v>9</v>
      </c>
      <c r="I1082" s="20" t="n">
        <f aca="false">F1082*E1082</f>
        <v>130.76</v>
      </c>
      <c r="J1082" s="20" t="n">
        <f aca="false">PARAMETER!$B$4*G1082*SQRT(E1082)</f>
        <v>9.92227189923694</v>
      </c>
      <c r="K1082" s="20" t="n">
        <f aca="false">I1082+J1082</f>
        <v>140.682271899237</v>
      </c>
      <c r="L1082" s="20" t="n">
        <f aca="false">K1082+F1082*H1082</f>
        <v>308.802271899237</v>
      </c>
      <c r="M1082" s="16" t="str">
        <f aca="false">IF(C1082&lt;=K1082,"REORDER",IF(C1082&gt;L1082,"OVERSTOCK","OK"))</f>
        <v>OVERSTOCK</v>
      </c>
      <c r="N1082" s="16" t="str">
        <f aca="false">IF(C1082&lt;=D1082,"REORDER","OK")</f>
        <v>OK</v>
      </c>
      <c r="O1082" s="18" t="n">
        <f aca="false">IF(D1082&lt;I1082,1,0)</f>
        <v>1</v>
      </c>
      <c r="P1082" s="20" t="n">
        <f aca="false">C1082/F1082</f>
        <v>19.271948608137</v>
      </c>
      <c r="Q1082" s="19" t="n">
        <f aca="false">DATA!N1082</f>
        <v>74.96</v>
      </c>
      <c r="R1082" s="19" t="n">
        <f aca="false">DATA!O1082</f>
        <v>1.68</v>
      </c>
      <c r="S1082" s="17" t="n">
        <f aca="false">C1082*Q1082</f>
        <v>26985.6</v>
      </c>
      <c r="T1082" s="19" t="n">
        <f aca="false">C1082*R1082</f>
        <v>604.8</v>
      </c>
      <c r="U1082" s="20" t="n">
        <f aca="false">MAX(0,C1082-L1082)</f>
        <v>51.1977281007631</v>
      </c>
      <c r="V1082" s="17" t="n">
        <f aca="false">U1082*Q1082</f>
        <v>3837.7816984332</v>
      </c>
      <c r="W1082" s="19" t="n">
        <f aca="false">U1082*R1082</f>
        <v>86.012183209282</v>
      </c>
      <c r="X1082" s="20" t="n">
        <f aca="false">MAX(0,K1082-C1082)</f>
        <v>0</v>
      </c>
      <c r="Y1082" s="17" t="n">
        <f aca="false">F1082*PARAMETER!$B$5*Q1082</f>
        <v>511092.272</v>
      </c>
      <c r="Z1082" s="21" t="n">
        <f aca="false">SUMIF($Y$2:$Y$3205,"&gt;="&amp;Y1082)/SUM($Y$2:$Y$3205)</f>
        <v>0.90143302257382</v>
      </c>
      <c r="AA1082" s="16" t="str">
        <f aca="false">IF(Z1082&lt;=PARAMETER!$B$7,"A",IF(Z1082&lt;=PARAMETER!$B$8,"B","C"))</f>
        <v>B</v>
      </c>
      <c r="AB1082" s="22" t="n">
        <f aca="false">G1082/F1082</f>
        <v>0.122055674518201</v>
      </c>
      <c r="AC1082" s="16" t="str">
        <f aca="false">IF(AB1082&lt;=PARAMETER!$B$9,"X",IF(AB1082&lt;=PARAMETER!$B$10,"Y","Z"))</f>
        <v>X</v>
      </c>
      <c r="AD1082" s="16" t="str">
        <f aca="false">AA1082&amp;AC1082</f>
        <v>BX</v>
      </c>
      <c r="AE1082" s="22" t="n">
        <f aca="false">DATA!I1082</f>
        <v>0.92</v>
      </c>
      <c r="AF1082" s="18" t="n">
        <f aca="false">DATA!L1082</f>
        <v>175</v>
      </c>
      <c r="AG1082" s="16" t="str">
        <f aca="false">DATA!K1082</f>
        <v>D</v>
      </c>
      <c r="AH1082" s="18" t="n">
        <f aca="false">IF(AE1082&gt;=PARAMETER!$B$12,1,0)</f>
        <v>1</v>
      </c>
      <c r="AI1082" s="18" t="n">
        <f aca="false">IF(AF1082&gt;=PARAMETER!$B$13,1,0)</f>
        <v>1</v>
      </c>
      <c r="AJ1082" s="18" t="n">
        <f aca="false">IF(AND(AH1082=1,AI1082=1),1,0)</f>
        <v>1</v>
      </c>
    </row>
    <row r="1083" customFormat="false" ht="15" hidden="false" customHeight="false" outlineLevel="0" collapsed="false">
      <c r="A1083" s="16" t="str">
        <f aca="false">DATA!A1083</f>
        <v>ITM11081</v>
      </c>
      <c r="B1083" s="16" t="str">
        <f aca="false">DATA!B1083</f>
        <v>Groceries</v>
      </c>
      <c r="C1083" s="17" t="n">
        <f aca="false">DATA!C1083</f>
        <v>146</v>
      </c>
      <c r="D1083" s="17" t="n">
        <f aca="false">DATA!D1083</f>
        <v>87</v>
      </c>
      <c r="E1083" s="18" t="n">
        <f aca="false">DATA!F1083</f>
        <v>6</v>
      </c>
      <c r="F1083" s="19" t="n">
        <f aca="false">DATA!G1083</f>
        <v>1.86</v>
      </c>
      <c r="G1083" s="19" t="n">
        <f aca="false">DATA!H1083</f>
        <v>3.8</v>
      </c>
      <c r="H1083" s="18" t="n">
        <f aca="false">DATA!E1083</f>
        <v>12</v>
      </c>
      <c r="I1083" s="20" t="n">
        <f aca="false">F1083*E1083</f>
        <v>11.16</v>
      </c>
      <c r="J1083" s="20" t="n">
        <f aca="false">PARAMETER!$B$4*G1083*SQRT(E1083)</f>
        <v>15.3103979328699</v>
      </c>
      <c r="K1083" s="20" t="n">
        <f aca="false">I1083+J1083</f>
        <v>26.4703979328699</v>
      </c>
      <c r="L1083" s="20" t="n">
        <f aca="false">K1083+F1083*H1083</f>
        <v>48.7903979328699</v>
      </c>
      <c r="M1083" s="16" t="str">
        <f aca="false">IF(C1083&lt;=K1083,"REORDER",IF(C1083&gt;L1083,"OVERSTOCK","OK"))</f>
        <v>OVERSTOCK</v>
      </c>
      <c r="N1083" s="16" t="str">
        <f aca="false">IF(C1083&lt;=D1083,"REORDER","OK")</f>
        <v>OK</v>
      </c>
      <c r="O1083" s="18" t="n">
        <f aca="false">IF(D1083&lt;I1083,1,0)</f>
        <v>0</v>
      </c>
      <c r="P1083" s="20" t="n">
        <f aca="false">C1083/F1083</f>
        <v>78.494623655914</v>
      </c>
      <c r="Q1083" s="19" t="n">
        <f aca="false">DATA!N1083</f>
        <v>133.06</v>
      </c>
      <c r="R1083" s="19" t="n">
        <f aca="false">DATA!O1083</f>
        <v>1.55</v>
      </c>
      <c r="S1083" s="17" t="n">
        <f aca="false">C1083*Q1083</f>
        <v>19426.76</v>
      </c>
      <c r="T1083" s="19" t="n">
        <f aca="false">C1083*R1083</f>
        <v>226.3</v>
      </c>
      <c r="U1083" s="20" t="n">
        <f aca="false">MAX(0,C1083-L1083)</f>
        <v>97.2096020671301</v>
      </c>
      <c r="V1083" s="17" t="n">
        <f aca="false">U1083*Q1083</f>
        <v>12934.7096510523</v>
      </c>
      <c r="W1083" s="19" t="n">
        <f aca="false">U1083*R1083</f>
        <v>150.674883204052</v>
      </c>
      <c r="X1083" s="20" t="n">
        <f aca="false">MAX(0,K1083-C1083)</f>
        <v>0</v>
      </c>
      <c r="Y1083" s="17" t="n">
        <f aca="false">F1083*PARAMETER!$B$5*Q1083</f>
        <v>90334.434</v>
      </c>
      <c r="Z1083" s="21" t="n">
        <f aca="false">SUMIF($Y$2:$Y$3205,"&gt;="&amp;Y1083)/SUM($Y$2:$Y$3205)</f>
        <v>0.997079115041092</v>
      </c>
      <c r="AA1083" s="16" t="str">
        <f aca="false">IF(Z1083&lt;=PARAMETER!$B$7,"A",IF(Z1083&lt;=PARAMETER!$B$8,"B","C"))</f>
        <v>C</v>
      </c>
      <c r="AB1083" s="22" t="n">
        <f aca="false">G1083/F1083</f>
        <v>2.04301075268817</v>
      </c>
      <c r="AC1083" s="16" t="str">
        <f aca="false">IF(AB1083&lt;=PARAMETER!$B$9,"X",IF(AB1083&lt;=PARAMETER!$B$10,"Y","Z"))</f>
        <v>Z</v>
      </c>
      <c r="AD1083" s="16" t="str">
        <f aca="false">AA1083&amp;AC1083</f>
        <v>CZ</v>
      </c>
      <c r="AE1083" s="22" t="n">
        <f aca="false">DATA!I1083</f>
        <v>0.33</v>
      </c>
      <c r="AF1083" s="18" t="n">
        <f aca="false">DATA!L1083</f>
        <v>76</v>
      </c>
      <c r="AG1083" s="16" t="str">
        <f aca="false">DATA!K1083</f>
        <v>B</v>
      </c>
      <c r="AH1083" s="18" t="n">
        <f aca="false">IF(AE1083&gt;=PARAMETER!$B$12,1,0)</f>
        <v>0</v>
      </c>
      <c r="AI1083" s="18" t="n">
        <f aca="false">IF(AF1083&gt;=PARAMETER!$B$13,1,0)</f>
        <v>0</v>
      </c>
      <c r="AJ1083" s="18" t="n">
        <f aca="false">IF(AND(AH1083=1,AI1083=1),1,0)</f>
        <v>0</v>
      </c>
    </row>
    <row r="1084" customFormat="false" ht="15" hidden="false" customHeight="false" outlineLevel="0" collapsed="false">
      <c r="A1084" s="16" t="str">
        <f aca="false">DATA!A1084</f>
        <v>ITM11082</v>
      </c>
      <c r="B1084" s="16" t="str">
        <f aca="false">DATA!B1084</f>
        <v>Apparel</v>
      </c>
      <c r="C1084" s="17" t="n">
        <f aca="false">DATA!C1084</f>
        <v>428</v>
      </c>
      <c r="D1084" s="17" t="n">
        <f aca="false">DATA!D1084</f>
        <v>25</v>
      </c>
      <c r="E1084" s="18" t="n">
        <f aca="false">DATA!F1084</f>
        <v>5</v>
      </c>
      <c r="F1084" s="19" t="n">
        <f aca="false">DATA!G1084</f>
        <v>10.43</v>
      </c>
      <c r="G1084" s="19" t="n">
        <f aca="false">DATA!H1084</f>
        <v>6.96</v>
      </c>
      <c r="H1084" s="18" t="n">
        <f aca="false">DATA!E1084</f>
        <v>3</v>
      </c>
      <c r="I1084" s="20" t="n">
        <f aca="false">F1084*E1084</f>
        <v>52.15</v>
      </c>
      <c r="J1084" s="20" t="n">
        <f aca="false">PARAMETER!$B$4*G1084*SQRT(E1084)</f>
        <v>25.598911479388</v>
      </c>
      <c r="K1084" s="20" t="n">
        <f aca="false">I1084+J1084</f>
        <v>77.748911479388</v>
      </c>
      <c r="L1084" s="20" t="n">
        <f aca="false">K1084+F1084*H1084</f>
        <v>109.038911479388</v>
      </c>
      <c r="M1084" s="16" t="str">
        <f aca="false">IF(C1084&lt;=K1084,"REORDER",IF(C1084&gt;L1084,"OVERSTOCK","OK"))</f>
        <v>OVERSTOCK</v>
      </c>
      <c r="N1084" s="16" t="str">
        <f aca="false">IF(C1084&lt;=D1084,"REORDER","OK")</f>
        <v>OK</v>
      </c>
      <c r="O1084" s="18" t="n">
        <f aca="false">IF(D1084&lt;I1084,1,0)</f>
        <v>1</v>
      </c>
      <c r="P1084" s="20" t="n">
        <f aca="false">C1084/F1084</f>
        <v>41.0354745925216</v>
      </c>
      <c r="Q1084" s="19" t="n">
        <f aca="false">DATA!N1084</f>
        <v>138.15</v>
      </c>
      <c r="R1084" s="19" t="n">
        <f aca="false">DATA!O1084</f>
        <v>1.66</v>
      </c>
      <c r="S1084" s="17" t="n">
        <f aca="false">C1084*Q1084</f>
        <v>59128.2</v>
      </c>
      <c r="T1084" s="19" t="n">
        <f aca="false">C1084*R1084</f>
        <v>710.48</v>
      </c>
      <c r="U1084" s="20" t="n">
        <f aca="false">MAX(0,C1084-L1084)</f>
        <v>318.961088520612</v>
      </c>
      <c r="V1084" s="17" t="n">
        <f aca="false">U1084*Q1084</f>
        <v>44064.4743791226</v>
      </c>
      <c r="W1084" s="19" t="n">
        <f aca="false">U1084*R1084</f>
        <v>529.475406944216</v>
      </c>
      <c r="X1084" s="20" t="n">
        <f aca="false">MAX(0,K1084-C1084)</f>
        <v>0</v>
      </c>
      <c r="Y1084" s="17" t="n">
        <f aca="false">F1084*PARAMETER!$B$5*Q1084</f>
        <v>525930.1425</v>
      </c>
      <c r="Z1084" s="21" t="n">
        <f aca="false">SUMIF($Y$2:$Y$3205,"&gt;="&amp;Y1084)/SUM($Y$2:$Y$3205)</f>
        <v>0.898625284027447</v>
      </c>
      <c r="AA1084" s="16" t="str">
        <f aca="false">IF(Z1084&lt;=PARAMETER!$B$7,"A",IF(Z1084&lt;=PARAMETER!$B$8,"B","C"))</f>
        <v>B</v>
      </c>
      <c r="AB1084" s="22" t="n">
        <f aca="false">G1084/F1084</f>
        <v>0.667305848513902</v>
      </c>
      <c r="AC1084" s="16" t="str">
        <f aca="false">IF(AB1084&lt;=PARAMETER!$B$9,"X",IF(AB1084&lt;=PARAMETER!$B$10,"Y","Z"))</f>
        <v>Z</v>
      </c>
      <c r="AD1084" s="16" t="str">
        <f aca="false">AA1084&amp;AC1084</f>
        <v>BZ</v>
      </c>
      <c r="AE1084" s="22" t="n">
        <f aca="false">DATA!I1084</f>
        <v>0.19</v>
      </c>
      <c r="AF1084" s="18" t="n">
        <f aca="false">DATA!L1084</f>
        <v>79</v>
      </c>
      <c r="AG1084" s="16" t="str">
        <f aca="false">DATA!K1084</f>
        <v>C</v>
      </c>
      <c r="AH1084" s="18" t="n">
        <f aca="false">IF(AE1084&gt;=PARAMETER!$B$12,1,0)</f>
        <v>0</v>
      </c>
      <c r="AI1084" s="18" t="n">
        <f aca="false">IF(AF1084&gt;=PARAMETER!$B$13,1,0)</f>
        <v>0</v>
      </c>
      <c r="AJ1084" s="18" t="n">
        <f aca="false">IF(AND(AH1084=1,AI1084=1),1,0)</f>
        <v>0</v>
      </c>
    </row>
    <row r="1085" customFormat="false" ht="15" hidden="false" customHeight="false" outlineLevel="0" collapsed="false">
      <c r="A1085" s="16" t="str">
        <f aca="false">DATA!A1085</f>
        <v>ITM11083</v>
      </c>
      <c r="B1085" s="16" t="str">
        <f aca="false">DATA!B1085</f>
        <v>Apparel</v>
      </c>
      <c r="C1085" s="17" t="n">
        <f aca="false">DATA!C1085</f>
        <v>431</v>
      </c>
      <c r="D1085" s="17" t="n">
        <f aca="false">DATA!D1085</f>
        <v>92</v>
      </c>
      <c r="E1085" s="18" t="n">
        <f aca="false">DATA!F1085</f>
        <v>7</v>
      </c>
      <c r="F1085" s="19" t="n">
        <f aca="false">DATA!G1085</f>
        <v>37.87</v>
      </c>
      <c r="G1085" s="19" t="n">
        <f aca="false">DATA!H1085</f>
        <v>3</v>
      </c>
      <c r="H1085" s="18" t="n">
        <f aca="false">DATA!E1085</f>
        <v>10</v>
      </c>
      <c r="I1085" s="20" t="n">
        <f aca="false">F1085*E1085</f>
        <v>265.09</v>
      </c>
      <c r="J1085" s="20" t="n">
        <f aca="false">PARAMETER!$B$4*G1085*SQRT(E1085)</f>
        <v>13.0556209200486</v>
      </c>
      <c r="K1085" s="20" t="n">
        <f aca="false">I1085+J1085</f>
        <v>278.145620920049</v>
      </c>
      <c r="L1085" s="20" t="n">
        <f aca="false">K1085+F1085*H1085</f>
        <v>656.845620920049</v>
      </c>
      <c r="M1085" s="16" t="str">
        <f aca="false">IF(C1085&lt;=K1085,"REORDER",IF(C1085&gt;L1085,"OVERSTOCK","OK"))</f>
        <v>OK</v>
      </c>
      <c r="N1085" s="16" t="str">
        <f aca="false">IF(C1085&lt;=D1085,"REORDER","OK")</f>
        <v>OK</v>
      </c>
      <c r="O1085" s="18" t="n">
        <f aca="false">IF(D1085&lt;I1085,1,0)</f>
        <v>1</v>
      </c>
      <c r="P1085" s="20" t="n">
        <f aca="false">C1085/F1085</f>
        <v>11.3810404013731</v>
      </c>
      <c r="Q1085" s="19" t="n">
        <f aca="false">DATA!N1085</f>
        <v>175.85</v>
      </c>
      <c r="R1085" s="19" t="n">
        <f aca="false">DATA!O1085</f>
        <v>0.67</v>
      </c>
      <c r="S1085" s="17" t="n">
        <f aca="false">C1085*Q1085</f>
        <v>75791.35</v>
      </c>
      <c r="T1085" s="19" t="n">
        <f aca="false">C1085*R1085</f>
        <v>288.77</v>
      </c>
      <c r="U1085" s="20" t="n">
        <f aca="false">MAX(0,C1085-L1085)</f>
        <v>0</v>
      </c>
      <c r="V1085" s="17" t="n">
        <f aca="false">U1085*Q1085</f>
        <v>0</v>
      </c>
      <c r="W1085" s="19" t="n">
        <f aca="false">U1085*R1085</f>
        <v>0</v>
      </c>
      <c r="X1085" s="20" t="n">
        <f aca="false">MAX(0,K1085-C1085)</f>
        <v>0</v>
      </c>
      <c r="Y1085" s="17" t="n">
        <f aca="false">F1085*PARAMETER!$B$5*Q1085</f>
        <v>2430695.4175</v>
      </c>
      <c r="Z1085" s="21" t="n">
        <f aca="false">SUMIF($Y$2:$Y$3205,"&gt;="&amp;Y1085)/SUM($Y$2:$Y$3205)</f>
        <v>0.209950488061122</v>
      </c>
      <c r="AA1085" s="16" t="str">
        <f aca="false">IF(Z1085&lt;=PARAMETER!$B$7,"A",IF(Z1085&lt;=PARAMETER!$B$8,"B","C"))</f>
        <v>A</v>
      </c>
      <c r="AB1085" s="22" t="n">
        <f aca="false">G1085/F1085</f>
        <v>0.07921837866385</v>
      </c>
      <c r="AC1085" s="16" t="str">
        <f aca="false">IF(AB1085&lt;=PARAMETER!$B$9,"X",IF(AB1085&lt;=PARAMETER!$B$10,"Y","Z"))</f>
        <v>X</v>
      </c>
      <c r="AD1085" s="16" t="str">
        <f aca="false">AA1085&amp;AC1085</f>
        <v>AX</v>
      </c>
      <c r="AE1085" s="22" t="n">
        <f aca="false">DATA!I1085</f>
        <v>0.5</v>
      </c>
      <c r="AF1085" s="18" t="n">
        <f aca="false">DATA!L1085</f>
        <v>61</v>
      </c>
      <c r="AG1085" s="16" t="str">
        <f aca="false">DATA!K1085</f>
        <v>A</v>
      </c>
      <c r="AH1085" s="18" t="n">
        <f aca="false">IF(AE1085&gt;=PARAMETER!$B$12,1,0)</f>
        <v>0</v>
      </c>
      <c r="AI1085" s="18" t="n">
        <f aca="false">IF(AF1085&gt;=PARAMETER!$B$13,1,0)</f>
        <v>0</v>
      </c>
      <c r="AJ1085" s="18" t="n">
        <f aca="false">IF(AND(AH1085=1,AI1085=1),1,0)</f>
        <v>0</v>
      </c>
    </row>
    <row r="1086" customFormat="false" ht="15" hidden="false" customHeight="false" outlineLevel="0" collapsed="false">
      <c r="A1086" s="16" t="str">
        <f aca="false">DATA!A1086</f>
        <v>ITM11084</v>
      </c>
      <c r="B1086" s="16" t="str">
        <f aca="false">DATA!B1086</f>
        <v>Pharma</v>
      </c>
      <c r="C1086" s="17" t="n">
        <f aca="false">DATA!C1086</f>
        <v>386</v>
      </c>
      <c r="D1086" s="17" t="n">
        <f aca="false">DATA!D1086</f>
        <v>43</v>
      </c>
      <c r="E1086" s="18" t="n">
        <f aca="false">DATA!F1086</f>
        <v>3</v>
      </c>
      <c r="F1086" s="19" t="n">
        <f aca="false">DATA!G1086</f>
        <v>46.92</v>
      </c>
      <c r="G1086" s="19" t="n">
        <f aca="false">DATA!H1086</f>
        <v>4.56</v>
      </c>
      <c r="H1086" s="18" t="n">
        <f aca="false">DATA!E1086</f>
        <v>6</v>
      </c>
      <c r="I1086" s="20" t="n">
        <f aca="false">F1086*E1086</f>
        <v>140.76</v>
      </c>
      <c r="J1086" s="20" t="n">
        <f aca="false">PARAMETER!$B$4*G1086*SQRT(E1086)</f>
        <v>12.9913034411962</v>
      </c>
      <c r="K1086" s="20" t="n">
        <f aca="false">I1086+J1086</f>
        <v>153.751303441196</v>
      </c>
      <c r="L1086" s="20" t="n">
        <f aca="false">K1086+F1086*H1086</f>
        <v>435.271303441196</v>
      </c>
      <c r="M1086" s="16" t="str">
        <f aca="false">IF(C1086&lt;=K1086,"REORDER",IF(C1086&gt;L1086,"OVERSTOCK","OK"))</f>
        <v>OK</v>
      </c>
      <c r="N1086" s="16" t="str">
        <f aca="false">IF(C1086&lt;=D1086,"REORDER","OK")</f>
        <v>OK</v>
      </c>
      <c r="O1086" s="18" t="n">
        <f aca="false">IF(D1086&lt;I1086,1,0)</f>
        <v>1</v>
      </c>
      <c r="P1086" s="20" t="n">
        <f aca="false">C1086/F1086</f>
        <v>8.22676896845695</v>
      </c>
      <c r="Q1086" s="19" t="n">
        <f aca="false">DATA!N1086</f>
        <v>198.68</v>
      </c>
      <c r="R1086" s="19" t="n">
        <f aca="false">DATA!O1086</f>
        <v>1.44</v>
      </c>
      <c r="S1086" s="17" t="n">
        <f aca="false">C1086*Q1086</f>
        <v>76690.48</v>
      </c>
      <c r="T1086" s="19" t="n">
        <f aca="false">C1086*R1086</f>
        <v>555.84</v>
      </c>
      <c r="U1086" s="20" t="n">
        <f aca="false">MAX(0,C1086-L1086)</f>
        <v>0</v>
      </c>
      <c r="V1086" s="17" t="n">
        <f aca="false">U1086*Q1086</f>
        <v>0</v>
      </c>
      <c r="W1086" s="19" t="n">
        <f aca="false">U1086*R1086</f>
        <v>0</v>
      </c>
      <c r="X1086" s="20" t="n">
        <f aca="false">MAX(0,K1086-C1086)</f>
        <v>0</v>
      </c>
      <c r="Y1086" s="17" t="n">
        <f aca="false">F1086*PARAMETER!$B$5*Q1086</f>
        <v>3402553.944</v>
      </c>
      <c r="Z1086" s="21" t="n">
        <f aca="false">SUMIF($Y$2:$Y$3205,"&gt;="&amp;Y1086)/SUM($Y$2:$Y$3205)</f>
        <v>0.0156301259244438</v>
      </c>
      <c r="AA1086" s="16" t="str">
        <f aca="false">IF(Z1086&lt;=PARAMETER!$B$7,"A",IF(Z1086&lt;=PARAMETER!$B$8,"B","C"))</f>
        <v>A</v>
      </c>
      <c r="AB1086" s="22" t="n">
        <f aca="false">G1086/F1086</f>
        <v>0.0971867007672634</v>
      </c>
      <c r="AC1086" s="16" t="str">
        <f aca="false">IF(AB1086&lt;=PARAMETER!$B$9,"X",IF(AB1086&lt;=PARAMETER!$B$10,"Y","Z"))</f>
        <v>X</v>
      </c>
      <c r="AD1086" s="16" t="str">
        <f aca="false">AA1086&amp;AC1086</f>
        <v>AX</v>
      </c>
      <c r="AE1086" s="22" t="n">
        <f aca="false">DATA!I1086</f>
        <v>0.65</v>
      </c>
      <c r="AF1086" s="18" t="n">
        <f aca="false">DATA!L1086</f>
        <v>136</v>
      </c>
      <c r="AG1086" s="16" t="str">
        <f aca="false">DATA!K1086</f>
        <v>D</v>
      </c>
      <c r="AH1086" s="18" t="n">
        <f aca="false">IF(AE1086&gt;=PARAMETER!$B$12,1,0)</f>
        <v>0</v>
      </c>
      <c r="AI1086" s="18" t="n">
        <f aca="false">IF(AF1086&gt;=PARAMETER!$B$13,1,0)</f>
        <v>1</v>
      </c>
      <c r="AJ1086" s="18" t="n">
        <f aca="false">IF(AND(AH1086=1,AI1086=1),1,0)</f>
        <v>0</v>
      </c>
    </row>
    <row r="1087" customFormat="false" ht="15" hidden="false" customHeight="false" outlineLevel="0" collapsed="false">
      <c r="A1087" s="16" t="str">
        <f aca="false">DATA!A1087</f>
        <v>ITM11085</v>
      </c>
      <c r="B1087" s="16" t="str">
        <f aca="false">DATA!B1087</f>
        <v>Electronics</v>
      </c>
      <c r="C1087" s="17" t="n">
        <f aca="false">DATA!C1087</f>
        <v>290</v>
      </c>
      <c r="D1087" s="17" t="n">
        <f aca="false">DATA!D1087</f>
        <v>53</v>
      </c>
      <c r="E1087" s="18" t="n">
        <f aca="false">DATA!F1087</f>
        <v>4</v>
      </c>
      <c r="F1087" s="19" t="n">
        <f aca="false">DATA!G1087</f>
        <v>5.29</v>
      </c>
      <c r="G1087" s="19" t="n">
        <f aca="false">DATA!H1087</f>
        <v>4.17</v>
      </c>
      <c r="H1087" s="18" t="n">
        <f aca="false">DATA!E1087</f>
        <v>11</v>
      </c>
      <c r="I1087" s="20" t="n">
        <f aca="false">F1087*E1087</f>
        <v>21.16</v>
      </c>
      <c r="J1087" s="20" t="n">
        <f aca="false">PARAMETER!$B$4*G1087*SQRT(E1087)</f>
        <v>13.7180792487753</v>
      </c>
      <c r="K1087" s="20" t="n">
        <f aca="false">I1087+J1087</f>
        <v>34.8780792487753</v>
      </c>
      <c r="L1087" s="20" t="n">
        <f aca="false">K1087+F1087*H1087</f>
        <v>93.0680792487753</v>
      </c>
      <c r="M1087" s="16" t="str">
        <f aca="false">IF(C1087&lt;=K1087,"REORDER",IF(C1087&gt;L1087,"OVERSTOCK","OK"))</f>
        <v>OVERSTOCK</v>
      </c>
      <c r="N1087" s="16" t="str">
        <f aca="false">IF(C1087&lt;=D1087,"REORDER","OK")</f>
        <v>OK</v>
      </c>
      <c r="O1087" s="18" t="n">
        <f aca="false">IF(D1087&lt;I1087,1,0)</f>
        <v>0</v>
      </c>
      <c r="P1087" s="20" t="n">
        <f aca="false">C1087/F1087</f>
        <v>54.820415879017</v>
      </c>
      <c r="Q1087" s="19" t="n">
        <f aca="false">DATA!N1087</f>
        <v>30.65</v>
      </c>
      <c r="R1087" s="19" t="n">
        <f aca="false">DATA!O1087</f>
        <v>0.52</v>
      </c>
      <c r="S1087" s="17" t="n">
        <f aca="false">C1087*Q1087</f>
        <v>8888.5</v>
      </c>
      <c r="T1087" s="19" t="n">
        <f aca="false">C1087*R1087</f>
        <v>150.8</v>
      </c>
      <c r="U1087" s="20" t="n">
        <f aca="false">MAX(0,C1087-L1087)</f>
        <v>196.931920751225</v>
      </c>
      <c r="V1087" s="17" t="n">
        <f aca="false">U1087*Q1087</f>
        <v>6035.96337102504</v>
      </c>
      <c r="W1087" s="19" t="n">
        <f aca="false">U1087*R1087</f>
        <v>102.404598790637</v>
      </c>
      <c r="X1087" s="20" t="n">
        <f aca="false">MAX(0,K1087-C1087)</f>
        <v>0</v>
      </c>
      <c r="Y1087" s="17" t="n">
        <f aca="false">F1087*PARAMETER!$B$5*Q1087</f>
        <v>59180.5525</v>
      </c>
      <c r="Z1087" s="21" t="n">
        <f aca="false">SUMIF($Y$2:$Y$3205,"&gt;="&amp;Y1087)/SUM($Y$2:$Y$3205)</f>
        <v>0.999114083814168</v>
      </c>
      <c r="AA1087" s="16" t="str">
        <f aca="false">IF(Z1087&lt;=PARAMETER!$B$7,"A",IF(Z1087&lt;=PARAMETER!$B$8,"B","C"))</f>
        <v>C</v>
      </c>
      <c r="AB1087" s="22" t="n">
        <f aca="false">G1087/F1087</f>
        <v>0.7882797731569</v>
      </c>
      <c r="AC1087" s="16" t="str">
        <f aca="false">IF(AB1087&lt;=PARAMETER!$B$9,"X",IF(AB1087&lt;=PARAMETER!$B$10,"Y","Z"))</f>
        <v>Z</v>
      </c>
      <c r="AD1087" s="16" t="str">
        <f aca="false">AA1087&amp;AC1087</f>
        <v>CZ</v>
      </c>
      <c r="AE1087" s="22" t="n">
        <f aca="false">DATA!I1087</f>
        <v>0.31</v>
      </c>
      <c r="AF1087" s="18" t="n">
        <f aca="false">DATA!L1087</f>
        <v>176</v>
      </c>
      <c r="AG1087" s="16" t="str">
        <f aca="false">DATA!K1087</f>
        <v>B</v>
      </c>
      <c r="AH1087" s="18" t="n">
        <f aca="false">IF(AE1087&gt;=PARAMETER!$B$12,1,0)</f>
        <v>0</v>
      </c>
      <c r="AI1087" s="18" t="n">
        <f aca="false">IF(AF1087&gt;=PARAMETER!$B$13,1,0)</f>
        <v>1</v>
      </c>
      <c r="AJ1087" s="18" t="n">
        <f aca="false">IF(AND(AH1087=1,AI1087=1),1,0)</f>
        <v>0</v>
      </c>
    </row>
    <row r="1088" customFormat="false" ht="15" hidden="false" customHeight="false" outlineLevel="0" collapsed="false">
      <c r="A1088" s="16" t="str">
        <f aca="false">DATA!A1088</f>
        <v>ITM11086</v>
      </c>
      <c r="B1088" s="16" t="str">
        <f aca="false">DATA!B1088</f>
        <v>Apparel</v>
      </c>
      <c r="C1088" s="17" t="n">
        <f aca="false">DATA!C1088</f>
        <v>151</v>
      </c>
      <c r="D1088" s="17" t="n">
        <f aca="false">DATA!D1088</f>
        <v>15</v>
      </c>
      <c r="E1088" s="18" t="n">
        <f aca="false">DATA!F1088</f>
        <v>5</v>
      </c>
      <c r="F1088" s="19" t="n">
        <f aca="false">DATA!G1088</f>
        <v>28.34</v>
      </c>
      <c r="G1088" s="19" t="n">
        <f aca="false">DATA!H1088</f>
        <v>7.77</v>
      </c>
      <c r="H1088" s="18" t="n">
        <f aca="false">DATA!E1088</f>
        <v>3</v>
      </c>
      <c r="I1088" s="20" t="n">
        <f aca="false">F1088*E1088</f>
        <v>141.7</v>
      </c>
      <c r="J1088" s="20" t="n">
        <f aca="false">PARAMETER!$B$4*G1088*SQRT(E1088)</f>
        <v>28.5780951429374</v>
      </c>
      <c r="K1088" s="20" t="n">
        <f aca="false">I1088+J1088</f>
        <v>170.278095142937</v>
      </c>
      <c r="L1088" s="20" t="n">
        <f aca="false">K1088+F1088*H1088</f>
        <v>255.298095142937</v>
      </c>
      <c r="M1088" s="16" t="str">
        <f aca="false">IF(C1088&lt;=K1088,"REORDER",IF(C1088&gt;L1088,"OVERSTOCK","OK"))</f>
        <v>REORDER</v>
      </c>
      <c r="N1088" s="16" t="str">
        <f aca="false">IF(C1088&lt;=D1088,"REORDER","OK")</f>
        <v>OK</v>
      </c>
      <c r="O1088" s="18" t="n">
        <f aca="false">IF(D1088&lt;I1088,1,0)</f>
        <v>1</v>
      </c>
      <c r="P1088" s="20" t="n">
        <f aca="false">C1088/F1088</f>
        <v>5.32815808045166</v>
      </c>
      <c r="Q1088" s="19" t="n">
        <f aca="false">DATA!N1088</f>
        <v>129.91</v>
      </c>
      <c r="R1088" s="19" t="n">
        <f aca="false">DATA!O1088</f>
        <v>0.12</v>
      </c>
      <c r="S1088" s="17" t="n">
        <f aca="false">C1088*Q1088</f>
        <v>19616.41</v>
      </c>
      <c r="T1088" s="19" t="n">
        <f aca="false">C1088*R1088</f>
        <v>18.12</v>
      </c>
      <c r="U1088" s="20" t="n">
        <f aca="false">MAX(0,C1088-L1088)</f>
        <v>0</v>
      </c>
      <c r="V1088" s="17" t="n">
        <f aca="false">U1088*Q1088</f>
        <v>0</v>
      </c>
      <c r="W1088" s="19" t="n">
        <f aca="false">U1088*R1088</f>
        <v>0</v>
      </c>
      <c r="X1088" s="20" t="n">
        <f aca="false">MAX(0,K1088-C1088)</f>
        <v>19.2780951429374</v>
      </c>
      <c r="Y1088" s="17" t="n">
        <f aca="false">F1088*PARAMETER!$B$5*Q1088</f>
        <v>1343802.031</v>
      </c>
      <c r="Z1088" s="21" t="n">
        <f aca="false">SUMIF($Y$2:$Y$3205,"&gt;="&amp;Y1088)/SUM($Y$2:$Y$3205)</f>
        <v>0.589764045023619</v>
      </c>
      <c r="AA1088" s="16" t="str">
        <f aca="false">IF(Z1088&lt;=PARAMETER!$B$7,"A",IF(Z1088&lt;=PARAMETER!$B$8,"B","C"))</f>
        <v>A</v>
      </c>
      <c r="AB1088" s="22" t="n">
        <f aca="false">G1088/F1088</f>
        <v>0.274170783345095</v>
      </c>
      <c r="AC1088" s="16" t="str">
        <f aca="false">IF(AB1088&lt;=PARAMETER!$B$9,"X",IF(AB1088&lt;=PARAMETER!$B$10,"Y","Z"))</f>
        <v>Y</v>
      </c>
      <c r="AD1088" s="16" t="str">
        <f aca="false">AA1088&amp;AC1088</f>
        <v>AY</v>
      </c>
      <c r="AE1088" s="22" t="n">
        <f aca="false">DATA!I1088</f>
        <v>0.6</v>
      </c>
      <c r="AF1088" s="18" t="n">
        <f aca="false">DATA!L1088</f>
        <v>163</v>
      </c>
      <c r="AG1088" s="16" t="str">
        <f aca="false">DATA!K1088</f>
        <v>D</v>
      </c>
      <c r="AH1088" s="18" t="n">
        <f aca="false">IF(AE1088&gt;=PARAMETER!$B$12,1,0)</f>
        <v>0</v>
      </c>
      <c r="AI1088" s="18" t="n">
        <f aca="false">IF(AF1088&gt;=PARAMETER!$B$13,1,0)</f>
        <v>1</v>
      </c>
      <c r="AJ1088" s="18" t="n">
        <f aca="false">IF(AND(AH1088=1,AI1088=1),1,0)</f>
        <v>0</v>
      </c>
    </row>
    <row r="1089" customFormat="false" ht="15" hidden="false" customHeight="false" outlineLevel="0" collapsed="false">
      <c r="A1089" s="16" t="str">
        <f aca="false">DATA!A1089</f>
        <v>ITM11087</v>
      </c>
      <c r="B1089" s="16" t="str">
        <f aca="false">DATA!B1089</f>
        <v>Groceries</v>
      </c>
      <c r="C1089" s="17" t="n">
        <f aca="false">DATA!C1089</f>
        <v>112</v>
      </c>
      <c r="D1089" s="17" t="n">
        <f aca="false">DATA!D1089</f>
        <v>86</v>
      </c>
      <c r="E1089" s="18" t="n">
        <f aca="false">DATA!F1089</f>
        <v>2</v>
      </c>
      <c r="F1089" s="19" t="n">
        <f aca="false">DATA!G1089</f>
        <v>13.44</v>
      </c>
      <c r="G1089" s="19" t="n">
        <f aca="false">DATA!H1089</f>
        <v>8.9</v>
      </c>
      <c r="H1089" s="18" t="n">
        <f aca="false">DATA!E1089</f>
        <v>13</v>
      </c>
      <c r="I1089" s="20" t="n">
        <f aca="false">F1089*E1089</f>
        <v>26.88</v>
      </c>
      <c r="J1089" s="20" t="n">
        <f aca="false">PARAMETER!$B$4*G1089*SQRT(E1089)</f>
        <v>20.7029513354448</v>
      </c>
      <c r="K1089" s="20" t="n">
        <f aca="false">I1089+J1089</f>
        <v>47.5829513354448</v>
      </c>
      <c r="L1089" s="20" t="n">
        <f aca="false">K1089+F1089*H1089</f>
        <v>222.302951335445</v>
      </c>
      <c r="M1089" s="16" t="str">
        <f aca="false">IF(C1089&lt;=K1089,"REORDER",IF(C1089&gt;L1089,"OVERSTOCK","OK"))</f>
        <v>OK</v>
      </c>
      <c r="N1089" s="16" t="str">
        <f aca="false">IF(C1089&lt;=D1089,"REORDER","OK")</f>
        <v>OK</v>
      </c>
      <c r="O1089" s="18" t="n">
        <f aca="false">IF(D1089&lt;I1089,1,0)</f>
        <v>0</v>
      </c>
      <c r="P1089" s="20" t="n">
        <f aca="false">C1089/F1089</f>
        <v>8.33333333333333</v>
      </c>
      <c r="Q1089" s="19" t="n">
        <f aca="false">DATA!N1089</f>
        <v>73.92</v>
      </c>
      <c r="R1089" s="19" t="n">
        <f aca="false">DATA!O1089</f>
        <v>1.75</v>
      </c>
      <c r="S1089" s="17" t="n">
        <f aca="false">C1089*Q1089</f>
        <v>8279.04</v>
      </c>
      <c r="T1089" s="19" t="n">
        <f aca="false">C1089*R1089</f>
        <v>196</v>
      </c>
      <c r="U1089" s="20" t="n">
        <f aca="false">MAX(0,C1089-L1089)</f>
        <v>0</v>
      </c>
      <c r="V1089" s="17" t="n">
        <f aca="false">U1089*Q1089</f>
        <v>0</v>
      </c>
      <c r="W1089" s="19" t="n">
        <f aca="false">U1089*R1089</f>
        <v>0</v>
      </c>
      <c r="X1089" s="20" t="n">
        <f aca="false">MAX(0,K1089-C1089)</f>
        <v>0</v>
      </c>
      <c r="Y1089" s="17" t="n">
        <f aca="false">F1089*PARAMETER!$B$5*Q1089</f>
        <v>362621.952</v>
      </c>
      <c r="Z1089" s="21" t="n">
        <f aca="false">SUMIF($Y$2:$Y$3205,"&gt;="&amp;Y1089)/SUM($Y$2:$Y$3205)</f>
        <v>0.94493924251965</v>
      </c>
      <c r="AA1089" s="16" t="str">
        <f aca="false">IF(Z1089&lt;=PARAMETER!$B$7,"A",IF(Z1089&lt;=PARAMETER!$B$8,"B","C"))</f>
        <v>B</v>
      </c>
      <c r="AB1089" s="22" t="n">
        <f aca="false">G1089/F1089</f>
        <v>0.662202380952381</v>
      </c>
      <c r="AC1089" s="16" t="str">
        <f aca="false">IF(AB1089&lt;=PARAMETER!$B$9,"X",IF(AB1089&lt;=PARAMETER!$B$10,"Y","Z"))</f>
        <v>Z</v>
      </c>
      <c r="AD1089" s="16" t="str">
        <f aca="false">AA1089&amp;AC1089</f>
        <v>BZ</v>
      </c>
      <c r="AE1089" s="22" t="n">
        <f aca="false">DATA!I1089</f>
        <v>0.83</v>
      </c>
      <c r="AF1089" s="18" t="n">
        <f aca="false">DATA!L1089</f>
        <v>74</v>
      </c>
      <c r="AG1089" s="16" t="str">
        <f aca="false">DATA!K1089</f>
        <v>B</v>
      </c>
      <c r="AH1089" s="18" t="n">
        <f aca="false">IF(AE1089&gt;=PARAMETER!$B$12,1,0)</f>
        <v>1</v>
      </c>
      <c r="AI1089" s="18" t="n">
        <f aca="false">IF(AF1089&gt;=PARAMETER!$B$13,1,0)</f>
        <v>0</v>
      </c>
      <c r="AJ1089" s="18" t="n">
        <f aca="false">IF(AND(AH1089=1,AI1089=1),1,0)</f>
        <v>0</v>
      </c>
    </row>
    <row r="1090" customFormat="false" ht="15" hidden="false" customHeight="false" outlineLevel="0" collapsed="false">
      <c r="A1090" s="16" t="str">
        <f aca="false">DATA!A1090</f>
        <v>ITM11088</v>
      </c>
      <c r="B1090" s="16" t="str">
        <f aca="false">DATA!B1090</f>
        <v>Pharma</v>
      </c>
      <c r="C1090" s="17" t="n">
        <f aca="false">DATA!C1090</f>
        <v>398</v>
      </c>
      <c r="D1090" s="17" t="n">
        <f aca="false">DATA!D1090</f>
        <v>73</v>
      </c>
      <c r="E1090" s="18" t="n">
        <f aca="false">DATA!F1090</f>
        <v>6</v>
      </c>
      <c r="F1090" s="19" t="n">
        <f aca="false">DATA!G1090</f>
        <v>7.81</v>
      </c>
      <c r="G1090" s="19" t="n">
        <f aca="false">DATA!H1090</f>
        <v>7.14</v>
      </c>
      <c r="H1090" s="18" t="n">
        <f aca="false">DATA!E1090</f>
        <v>4</v>
      </c>
      <c r="I1090" s="20" t="n">
        <f aca="false">F1090*E1090</f>
        <v>46.86</v>
      </c>
      <c r="J1090" s="20" t="n">
        <f aca="false">PARAMETER!$B$4*G1090*SQRT(E1090)</f>
        <v>28.767431905445</v>
      </c>
      <c r="K1090" s="20" t="n">
        <f aca="false">I1090+J1090</f>
        <v>75.627431905445</v>
      </c>
      <c r="L1090" s="20" t="n">
        <f aca="false">K1090+F1090*H1090</f>
        <v>106.867431905445</v>
      </c>
      <c r="M1090" s="16" t="str">
        <f aca="false">IF(C1090&lt;=K1090,"REORDER",IF(C1090&gt;L1090,"OVERSTOCK","OK"))</f>
        <v>OVERSTOCK</v>
      </c>
      <c r="N1090" s="16" t="str">
        <f aca="false">IF(C1090&lt;=D1090,"REORDER","OK")</f>
        <v>OK</v>
      </c>
      <c r="O1090" s="18" t="n">
        <f aca="false">IF(D1090&lt;I1090,1,0)</f>
        <v>0</v>
      </c>
      <c r="P1090" s="20" t="n">
        <f aca="false">C1090/F1090</f>
        <v>50.9603072983355</v>
      </c>
      <c r="Q1090" s="19" t="n">
        <f aca="false">DATA!N1090</f>
        <v>164.22</v>
      </c>
      <c r="R1090" s="19" t="n">
        <f aca="false">DATA!O1090</f>
        <v>1.09</v>
      </c>
      <c r="S1090" s="17" t="n">
        <f aca="false">C1090*Q1090</f>
        <v>65359.56</v>
      </c>
      <c r="T1090" s="19" t="n">
        <f aca="false">C1090*R1090</f>
        <v>433.82</v>
      </c>
      <c r="U1090" s="20" t="n">
        <f aca="false">MAX(0,C1090-L1090)</f>
        <v>291.132568094555</v>
      </c>
      <c r="V1090" s="17" t="n">
        <f aca="false">U1090*Q1090</f>
        <v>47809.7903324878</v>
      </c>
      <c r="W1090" s="19" t="n">
        <f aca="false">U1090*R1090</f>
        <v>317.334499223065</v>
      </c>
      <c r="X1090" s="20" t="n">
        <f aca="false">MAX(0,K1090-C1090)</f>
        <v>0</v>
      </c>
      <c r="Y1090" s="17" t="n">
        <f aca="false">F1090*PARAMETER!$B$5*Q1090</f>
        <v>468133.743</v>
      </c>
      <c r="Z1090" s="21" t="n">
        <f aca="false">SUMIF($Y$2:$Y$3205,"&gt;="&amp;Y1090)/SUM($Y$2:$Y$3205)</f>
        <v>0.916117666624477</v>
      </c>
      <c r="AA1090" s="16" t="str">
        <f aca="false">IF(Z1090&lt;=PARAMETER!$B$7,"A",IF(Z1090&lt;=PARAMETER!$B$8,"B","C"))</f>
        <v>B</v>
      </c>
      <c r="AB1090" s="22" t="n">
        <f aca="false">G1090/F1090</f>
        <v>0.914212548015365</v>
      </c>
      <c r="AC1090" s="16" t="str">
        <f aca="false">IF(AB1090&lt;=PARAMETER!$B$9,"X",IF(AB1090&lt;=PARAMETER!$B$10,"Y","Z"))</f>
        <v>Z</v>
      </c>
      <c r="AD1090" s="16" t="str">
        <f aca="false">AA1090&amp;AC1090</f>
        <v>BZ</v>
      </c>
      <c r="AE1090" s="22" t="n">
        <f aca="false">DATA!I1090</f>
        <v>0.33</v>
      </c>
      <c r="AF1090" s="18" t="n">
        <f aca="false">DATA!L1090</f>
        <v>89</v>
      </c>
      <c r="AG1090" s="16" t="str">
        <f aca="false">DATA!K1090</f>
        <v>D</v>
      </c>
      <c r="AH1090" s="18" t="n">
        <f aca="false">IF(AE1090&gt;=PARAMETER!$B$12,1,0)</f>
        <v>0</v>
      </c>
      <c r="AI1090" s="18" t="n">
        <f aca="false">IF(AF1090&gt;=PARAMETER!$B$13,1,0)</f>
        <v>0</v>
      </c>
      <c r="AJ1090" s="18" t="n">
        <f aca="false">IF(AND(AH1090=1,AI1090=1),1,0)</f>
        <v>0</v>
      </c>
    </row>
    <row r="1091" customFormat="false" ht="15" hidden="false" customHeight="false" outlineLevel="0" collapsed="false">
      <c r="A1091" s="16" t="str">
        <f aca="false">DATA!A1091</f>
        <v>ITM11089</v>
      </c>
      <c r="B1091" s="16" t="str">
        <f aca="false">DATA!B1091</f>
        <v>Electronics</v>
      </c>
      <c r="C1091" s="17" t="n">
        <f aca="false">DATA!C1091</f>
        <v>92</v>
      </c>
      <c r="D1091" s="17" t="n">
        <f aca="false">DATA!D1091</f>
        <v>31</v>
      </c>
      <c r="E1091" s="18" t="n">
        <f aca="false">DATA!F1091</f>
        <v>9</v>
      </c>
      <c r="F1091" s="19" t="n">
        <f aca="false">DATA!G1091</f>
        <v>11.73</v>
      </c>
      <c r="G1091" s="19" t="n">
        <f aca="false">DATA!H1091</f>
        <v>3.75</v>
      </c>
      <c r="H1091" s="18" t="n">
        <f aca="false">DATA!E1091</f>
        <v>8</v>
      </c>
      <c r="I1091" s="20" t="n">
        <f aca="false">F1091*E1091</f>
        <v>105.57</v>
      </c>
      <c r="J1091" s="20" t="n">
        <f aca="false">PARAMETER!$B$4*G1091*SQRT(E1091)</f>
        <v>18.5046033032041</v>
      </c>
      <c r="K1091" s="20" t="n">
        <f aca="false">I1091+J1091</f>
        <v>124.074603303204</v>
      </c>
      <c r="L1091" s="20" t="n">
        <f aca="false">K1091+F1091*H1091</f>
        <v>217.914603303204</v>
      </c>
      <c r="M1091" s="16" t="str">
        <f aca="false">IF(C1091&lt;=K1091,"REORDER",IF(C1091&gt;L1091,"OVERSTOCK","OK"))</f>
        <v>REORDER</v>
      </c>
      <c r="N1091" s="16" t="str">
        <f aca="false">IF(C1091&lt;=D1091,"REORDER","OK")</f>
        <v>OK</v>
      </c>
      <c r="O1091" s="18" t="n">
        <f aca="false">IF(D1091&lt;I1091,1,0)</f>
        <v>1</v>
      </c>
      <c r="P1091" s="20" t="n">
        <f aca="false">C1091/F1091</f>
        <v>7.84313725490196</v>
      </c>
      <c r="Q1091" s="19" t="n">
        <f aca="false">DATA!N1091</f>
        <v>153.29</v>
      </c>
      <c r="R1091" s="19" t="n">
        <f aca="false">DATA!O1091</f>
        <v>1.97</v>
      </c>
      <c r="S1091" s="17" t="n">
        <f aca="false">C1091*Q1091</f>
        <v>14102.68</v>
      </c>
      <c r="T1091" s="19" t="n">
        <f aca="false">C1091*R1091</f>
        <v>181.24</v>
      </c>
      <c r="U1091" s="20" t="n">
        <f aca="false">MAX(0,C1091-L1091)</f>
        <v>0</v>
      </c>
      <c r="V1091" s="17" t="n">
        <f aca="false">U1091*Q1091</f>
        <v>0</v>
      </c>
      <c r="W1091" s="19" t="n">
        <f aca="false">U1091*R1091</f>
        <v>0</v>
      </c>
      <c r="X1091" s="20" t="n">
        <f aca="false">MAX(0,K1091-C1091)</f>
        <v>32.0746033032041</v>
      </c>
      <c r="Y1091" s="17" t="n">
        <f aca="false">F1091*PARAMETER!$B$5*Q1091</f>
        <v>656303.4705</v>
      </c>
      <c r="Z1091" s="21" t="n">
        <f aca="false">SUMIF($Y$2:$Y$3205,"&gt;="&amp;Y1091)/SUM($Y$2:$Y$3205)</f>
        <v>0.859442462294165</v>
      </c>
      <c r="AA1091" s="16" t="str">
        <f aca="false">IF(Z1091&lt;=PARAMETER!$B$7,"A",IF(Z1091&lt;=PARAMETER!$B$8,"B","C"))</f>
        <v>B</v>
      </c>
      <c r="AB1091" s="22" t="n">
        <f aca="false">G1091/F1091</f>
        <v>0.319693094629156</v>
      </c>
      <c r="AC1091" s="16" t="str">
        <f aca="false">IF(AB1091&lt;=PARAMETER!$B$9,"X",IF(AB1091&lt;=PARAMETER!$B$10,"Y","Z"))</f>
        <v>Y</v>
      </c>
      <c r="AD1091" s="16" t="str">
        <f aca="false">AA1091&amp;AC1091</f>
        <v>BY</v>
      </c>
      <c r="AE1091" s="22" t="n">
        <f aca="false">DATA!I1091</f>
        <v>0.62</v>
      </c>
      <c r="AF1091" s="18" t="n">
        <f aca="false">DATA!L1091</f>
        <v>122</v>
      </c>
      <c r="AG1091" s="16" t="str">
        <f aca="false">DATA!K1091</f>
        <v>D</v>
      </c>
      <c r="AH1091" s="18" t="n">
        <f aca="false">IF(AE1091&gt;=PARAMETER!$B$12,1,0)</f>
        <v>0</v>
      </c>
      <c r="AI1091" s="18" t="n">
        <f aca="false">IF(AF1091&gt;=PARAMETER!$B$13,1,0)</f>
        <v>1</v>
      </c>
      <c r="AJ1091" s="18" t="n">
        <f aca="false">IF(AND(AH1091=1,AI1091=1),1,0)</f>
        <v>0</v>
      </c>
    </row>
    <row r="1092" customFormat="false" ht="15" hidden="false" customHeight="false" outlineLevel="0" collapsed="false">
      <c r="A1092" s="16" t="str">
        <f aca="false">DATA!A1092</f>
        <v>ITM11090</v>
      </c>
      <c r="B1092" s="16" t="str">
        <f aca="false">DATA!B1092</f>
        <v>Automotive</v>
      </c>
      <c r="C1092" s="17" t="n">
        <f aca="false">DATA!C1092</f>
        <v>430</v>
      </c>
      <c r="D1092" s="17" t="n">
        <f aca="false">DATA!D1092</f>
        <v>27</v>
      </c>
      <c r="E1092" s="18" t="n">
        <f aca="false">DATA!F1092</f>
        <v>5</v>
      </c>
      <c r="F1092" s="19" t="n">
        <f aca="false">DATA!G1092</f>
        <v>29.31</v>
      </c>
      <c r="G1092" s="19" t="n">
        <f aca="false">DATA!H1092</f>
        <v>4.62</v>
      </c>
      <c r="H1092" s="18" t="n">
        <f aca="false">DATA!E1092</f>
        <v>13</v>
      </c>
      <c r="I1092" s="20" t="n">
        <f aca="false">F1092*E1092</f>
        <v>146.55</v>
      </c>
      <c r="J1092" s="20" t="n">
        <f aca="false">PARAMETER!$B$4*G1092*SQRT(E1092)</f>
        <v>16.9923808958006</v>
      </c>
      <c r="K1092" s="20" t="n">
        <f aca="false">I1092+J1092</f>
        <v>163.542380895801</v>
      </c>
      <c r="L1092" s="20" t="n">
        <f aca="false">K1092+F1092*H1092</f>
        <v>544.572380895801</v>
      </c>
      <c r="M1092" s="16" t="str">
        <f aca="false">IF(C1092&lt;=K1092,"REORDER",IF(C1092&gt;L1092,"OVERSTOCK","OK"))</f>
        <v>OK</v>
      </c>
      <c r="N1092" s="16" t="str">
        <f aca="false">IF(C1092&lt;=D1092,"REORDER","OK")</f>
        <v>OK</v>
      </c>
      <c r="O1092" s="18" t="n">
        <f aca="false">IF(D1092&lt;I1092,1,0)</f>
        <v>1</v>
      </c>
      <c r="P1092" s="20" t="n">
        <f aca="false">C1092/F1092</f>
        <v>14.6707608324804</v>
      </c>
      <c r="Q1092" s="19" t="n">
        <f aca="false">DATA!N1092</f>
        <v>179.58</v>
      </c>
      <c r="R1092" s="19" t="n">
        <f aca="false">DATA!O1092</f>
        <v>0.83</v>
      </c>
      <c r="S1092" s="17" t="n">
        <f aca="false">C1092*Q1092</f>
        <v>77219.4</v>
      </c>
      <c r="T1092" s="19" t="n">
        <f aca="false">C1092*R1092</f>
        <v>356.9</v>
      </c>
      <c r="U1092" s="20" t="n">
        <f aca="false">MAX(0,C1092-L1092)</f>
        <v>0</v>
      </c>
      <c r="V1092" s="17" t="n">
        <f aca="false">U1092*Q1092</f>
        <v>0</v>
      </c>
      <c r="W1092" s="19" t="n">
        <f aca="false">U1092*R1092</f>
        <v>0</v>
      </c>
      <c r="X1092" s="20" t="n">
        <f aca="false">MAX(0,K1092-C1092)</f>
        <v>0</v>
      </c>
      <c r="Y1092" s="17" t="n">
        <f aca="false">F1092*PARAMETER!$B$5*Q1092</f>
        <v>1921173.777</v>
      </c>
      <c r="Z1092" s="21" t="n">
        <f aca="false">SUMIF($Y$2:$Y$3205,"&gt;="&amp;Y1092)/SUM($Y$2:$Y$3205)</f>
        <v>0.363497883194311</v>
      </c>
      <c r="AA1092" s="16" t="str">
        <f aca="false">IF(Z1092&lt;=PARAMETER!$B$7,"A",IF(Z1092&lt;=PARAMETER!$B$8,"B","C"))</f>
        <v>A</v>
      </c>
      <c r="AB1092" s="22" t="n">
        <f aca="false">G1092/F1092</f>
        <v>0.157625383828045</v>
      </c>
      <c r="AC1092" s="16" t="str">
        <f aca="false">IF(AB1092&lt;=PARAMETER!$B$9,"X",IF(AB1092&lt;=PARAMETER!$B$10,"Y","Z"))</f>
        <v>X</v>
      </c>
      <c r="AD1092" s="16" t="str">
        <f aca="false">AA1092&amp;AC1092</f>
        <v>AX</v>
      </c>
      <c r="AE1092" s="22" t="n">
        <f aca="false">DATA!I1092</f>
        <v>0.41</v>
      </c>
      <c r="AF1092" s="18" t="n">
        <f aca="false">DATA!L1092</f>
        <v>120</v>
      </c>
      <c r="AG1092" s="16" t="str">
        <f aca="false">DATA!K1092</f>
        <v>A</v>
      </c>
      <c r="AH1092" s="18" t="n">
        <f aca="false">IF(AE1092&gt;=PARAMETER!$B$12,1,0)</f>
        <v>0</v>
      </c>
      <c r="AI1092" s="18" t="n">
        <f aca="false">IF(AF1092&gt;=PARAMETER!$B$13,1,0)</f>
        <v>1</v>
      </c>
      <c r="AJ1092" s="18" t="n">
        <f aca="false">IF(AND(AH1092=1,AI1092=1),1,0)</f>
        <v>0</v>
      </c>
    </row>
    <row r="1093" customFormat="false" ht="15" hidden="false" customHeight="false" outlineLevel="0" collapsed="false">
      <c r="A1093" s="16" t="str">
        <f aca="false">DATA!A1093</f>
        <v>ITM11091</v>
      </c>
      <c r="B1093" s="16" t="str">
        <f aca="false">DATA!B1093</f>
        <v>Groceries</v>
      </c>
      <c r="C1093" s="17" t="n">
        <f aca="false">DATA!C1093</f>
        <v>429</v>
      </c>
      <c r="D1093" s="17" t="n">
        <f aca="false">DATA!D1093</f>
        <v>21</v>
      </c>
      <c r="E1093" s="18" t="n">
        <f aca="false">DATA!F1093</f>
        <v>7</v>
      </c>
      <c r="F1093" s="19" t="n">
        <f aca="false">DATA!G1093</f>
        <v>4.19</v>
      </c>
      <c r="G1093" s="19" t="n">
        <f aca="false">DATA!H1093</f>
        <v>1.86</v>
      </c>
      <c r="H1093" s="18" t="n">
        <f aca="false">DATA!E1093</f>
        <v>12</v>
      </c>
      <c r="I1093" s="20" t="n">
        <f aca="false">F1093*E1093</f>
        <v>29.33</v>
      </c>
      <c r="J1093" s="20" t="n">
        <f aca="false">PARAMETER!$B$4*G1093*SQRT(E1093)</f>
        <v>8.09448497043014</v>
      </c>
      <c r="K1093" s="20" t="n">
        <f aca="false">I1093+J1093</f>
        <v>37.4244849704301</v>
      </c>
      <c r="L1093" s="20" t="n">
        <f aca="false">K1093+F1093*H1093</f>
        <v>87.7044849704301</v>
      </c>
      <c r="M1093" s="16" t="str">
        <f aca="false">IF(C1093&lt;=K1093,"REORDER",IF(C1093&gt;L1093,"OVERSTOCK","OK"))</f>
        <v>OVERSTOCK</v>
      </c>
      <c r="N1093" s="16" t="str">
        <f aca="false">IF(C1093&lt;=D1093,"REORDER","OK")</f>
        <v>OK</v>
      </c>
      <c r="O1093" s="18" t="n">
        <f aca="false">IF(D1093&lt;I1093,1,0)</f>
        <v>1</v>
      </c>
      <c r="P1093" s="20" t="n">
        <f aca="false">C1093/F1093</f>
        <v>102.386634844869</v>
      </c>
      <c r="Q1093" s="19" t="n">
        <f aca="false">DATA!N1093</f>
        <v>75.3</v>
      </c>
      <c r="R1093" s="19" t="n">
        <f aca="false">DATA!O1093</f>
        <v>1.92</v>
      </c>
      <c r="S1093" s="17" t="n">
        <f aca="false">C1093*Q1093</f>
        <v>32303.7</v>
      </c>
      <c r="T1093" s="19" t="n">
        <f aca="false">C1093*R1093</f>
        <v>823.68</v>
      </c>
      <c r="U1093" s="20" t="n">
        <f aca="false">MAX(0,C1093-L1093)</f>
        <v>341.29551502957</v>
      </c>
      <c r="V1093" s="17" t="n">
        <f aca="false">U1093*Q1093</f>
        <v>25699.5522817266</v>
      </c>
      <c r="W1093" s="19" t="n">
        <f aca="false">U1093*R1093</f>
        <v>655.287388856774</v>
      </c>
      <c r="X1093" s="20" t="n">
        <f aca="false">MAX(0,K1093-C1093)</f>
        <v>0</v>
      </c>
      <c r="Y1093" s="17" t="n">
        <f aca="false">F1093*PARAMETER!$B$5*Q1093</f>
        <v>115160.055</v>
      </c>
      <c r="Z1093" s="21" t="n">
        <f aca="false">SUMIF($Y$2:$Y$3205,"&gt;="&amp;Y1093)/SUM($Y$2:$Y$3205)</f>
        <v>0.994738203649632</v>
      </c>
      <c r="AA1093" s="16" t="str">
        <f aca="false">IF(Z1093&lt;=PARAMETER!$B$7,"A",IF(Z1093&lt;=PARAMETER!$B$8,"B","C"))</f>
        <v>C</v>
      </c>
      <c r="AB1093" s="22" t="n">
        <f aca="false">G1093/F1093</f>
        <v>0.443914081145585</v>
      </c>
      <c r="AC1093" s="16" t="str">
        <f aca="false">IF(AB1093&lt;=PARAMETER!$B$9,"X",IF(AB1093&lt;=PARAMETER!$B$10,"Y","Z"))</f>
        <v>Y</v>
      </c>
      <c r="AD1093" s="16" t="str">
        <f aca="false">AA1093&amp;AC1093</f>
        <v>CY</v>
      </c>
      <c r="AE1093" s="22" t="n">
        <f aca="false">DATA!I1093</f>
        <v>0.58</v>
      </c>
      <c r="AF1093" s="18" t="n">
        <f aca="false">DATA!L1093</f>
        <v>62</v>
      </c>
      <c r="AG1093" s="16" t="str">
        <f aca="false">DATA!K1093</f>
        <v>B</v>
      </c>
      <c r="AH1093" s="18" t="n">
        <f aca="false">IF(AE1093&gt;=PARAMETER!$B$12,1,0)</f>
        <v>0</v>
      </c>
      <c r="AI1093" s="18" t="n">
        <f aca="false">IF(AF1093&gt;=PARAMETER!$B$13,1,0)</f>
        <v>0</v>
      </c>
      <c r="AJ1093" s="18" t="n">
        <f aca="false">IF(AND(AH1093=1,AI1093=1),1,0)</f>
        <v>0</v>
      </c>
    </row>
    <row r="1094" customFormat="false" ht="15" hidden="false" customHeight="false" outlineLevel="0" collapsed="false">
      <c r="A1094" s="16" t="str">
        <f aca="false">DATA!A1094</f>
        <v>ITM11092</v>
      </c>
      <c r="B1094" s="16" t="str">
        <f aca="false">DATA!B1094</f>
        <v>Apparel</v>
      </c>
      <c r="C1094" s="17" t="n">
        <f aca="false">DATA!C1094</f>
        <v>422</v>
      </c>
      <c r="D1094" s="17" t="n">
        <f aca="false">DATA!D1094</f>
        <v>61</v>
      </c>
      <c r="E1094" s="18" t="n">
        <f aca="false">DATA!F1094</f>
        <v>4</v>
      </c>
      <c r="F1094" s="19" t="n">
        <f aca="false">DATA!G1094</f>
        <v>22.28</v>
      </c>
      <c r="G1094" s="19" t="n">
        <f aca="false">DATA!H1094</f>
        <v>2.1</v>
      </c>
      <c r="H1094" s="18" t="n">
        <f aca="false">DATA!E1094</f>
        <v>13</v>
      </c>
      <c r="I1094" s="20" t="n">
        <f aca="false">F1094*E1094</f>
        <v>89.12</v>
      </c>
      <c r="J1094" s="20" t="n">
        <f aca="false">PARAMETER!$B$4*G1094*SQRT(E1094)</f>
        <v>6.90838523319618</v>
      </c>
      <c r="K1094" s="20" t="n">
        <f aca="false">I1094+J1094</f>
        <v>96.0283852331962</v>
      </c>
      <c r="L1094" s="20" t="n">
        <f aca="false">K1094+F1094*H1094</f>
        <v>385.668385233196</v>
      </c>
      <c r="M1094" s="16" t="str">
        <f aca="false">IF(C1094&lt;=K1094,"REORDER",IF(C1094&gt;L1094,"OVERSTOCK","OK"))</f>
        <v>OVERSTOCK</v>
      </c>
      <c r="N1094" s="16" t="str">
        <f aca="false">IF(C1094&lt;=D1094,"REORDER","OK")</f>
        <v>OK</v>
      </c>
      <c r="O1094" s="18" t="n">
        <f aca="false">IF(D1094&lt;I1094,1,0)</f>
        <v>1</v>
      </c>
      <c r="P1094" s="20" t="n">
        <f aca="false">C1094/F1094</f>
        <v>18.9407540394973</v>
      </c>
      <c r="Q1094" s="19" t="n">
        <f aca="false">DATA!N1094</f>
        <v>45.06</v>
      </c>
      <c r="R1094" s="19" t="n">
        <f aca="false">DATA!O1094</f>
        <v>1.27</v>
      </c>
      <c r="S1094" s="17" t="n">
        <f aca="false">C1094*Q1094</f>
        <v>19015.32</v>
      </c>
      <c r="T1094" s="19" t="n">
        <f aca="false">C1094*R1094</f>
        <v>535.94</v>
      </c>
      <c r="U1094" s="20" t="n">
        <f aca="false">MAX(0,C1094-L1094)</f>
        <v>36.3316147668038</v>
      </c>
      <c r="V1094" s="17" t="n">
        <f aca="false">U1094*Q1094</f>
        <v>1637.10256139218</v>
      </c>
      <c r="W1094" s="19" t="n">
        <f aca="false">U1094*R1094</f>
        <v>46.1411507538408</v>
      </c>
      <c r="X1094" s="20" t="n">
        <f aca="false">MAX(0,K1094-C1094)</f>
        <v>0</v>
      </c>
      <c r="Y1094" s="17" t="n">
        <f aca="false">F1094*PARAMETER!$B$5*Q1094</f>
        <v>366436.932</v>
      </c>
      <c r="Z1094" s="21" t="n">
        <f aca="false">SUMIF($Y$2:$Y$3205,"&gt;="&amp;Y1094)/SUM($Y$2:$Y$3205)</f>
        <v>0.943662619313079</v>
      </c>
      <c r="AA1094" s="16" t="str">
        <f aca="false">IF(Z1094&lt;=PARAMETER!$B$7,"A",IF(Z1094&lt;=PARAMETER!$B$8,"B","C"))</f>
        <v>B</v>
      </c>
      <c r="AB1094" s="22" t="n">
        <f aca="false">G1094/F1094</f>
        <v>0.0942549371633752</v>
      </c>
      <c r="AC1094" s="16" t="str">
        <f aca="false">IF(AB1094&lt;=PARAMETER!$B$9,"X",IF(AB1094&lt;=PARAMETER!$B$10,"Y","Z"))</f>
        <v>X</v>
      </c>
      <c r="AD1094" s="16" t="str">
        <f aca="false">AA1094&amp;AC1094</f>
        <v>BX</v>
      </c>
      <c r="AE1094" s="22" t="n">
        <f aca="false">DATA!I1094</f>
        <v>0.7</v>
      </c>
      <c r="AF1094" s="18" t="n">
        <f aca="false">DATA!L1094</f>
        <v>146</v>
      </c>
      <c r="AG1094" s="16" t="str">
        <f aca="false">DATA!K1094</f>
        <v>C</v>
      </c>
      <c r="AH1094" s="18" t="n">
        <f aca="false">IF(AE1094&gt;=PARAMETER!$B$12,1,0)</f>
        <v>0</v>
      </c>
      <c r="AI1094" s="18" t="n">
        <f aca="false">IF(AF1094&gt;=PARAMETER!$B$13,1,0)</f>
        <v>1</v>
      </c>
      <c r="AJ1094" s="18" t="n">
        <f aca="false">IF(AND(AH1094=1,AI1094=1),1,0)</f>
        <v>0</v>
      </c>
    </row>
    <row r="1095" customFormat="false" ht="15" hidden="false" customHeight="false" outlineLevel="0" collapsed="false">
      <c r="A1095" s="16" t="str">
        <f aca="false">DATA!A1095</f>
        <v>ITM11093</v>
      </c>
      <c r="B1095" s="16" t="str">
        <f aca="false">DATA!B1095</f>
        <v>Apparel</v>
      </c>
      <c r="C1095" s="17" t="n">
        <f aca="false">DATA!C1095</f>
        <v>267</v>
      </c>
      <c r="D1095" s="17" t="n">
        <f aca="false">DATA!D1095</f>
        <v>60</v>
      </c>
      <c r="E1095" s="18" t="n">
        <f aca="false">DATA!F1095</f>
        <v>4</v>
      </c>
      <c r="F1095" s="19" t="n">
        <f aca="false">DATA!G1095</f>
        <v>7.63</v>
      </c>
      <c r="G1095" s="19" t="n">
        <f aca="false">DATA!H1095</f>
        <v>2.06</v>
      </c>
      <c r="H1095" s="18" t="n">
        <f aca="false">DATA!E1095</f>
        <v>3</v>
      </c>
      <c r="I1095" s="20" t="n">
        <f aca="false">F1095*E1095</f>
        <v>30.52</v>
      </c>
      <c r="J1095" s="20" t="n">
        <f aca="false">PARAMETER!$B$4*G1095*SQRT(E1095)</f>
        <v>6.77679694304006</v>
      </c>
      <c r="K1095" s="20" t="n">
        <f aca="false">I1095+J1095</f>
        <v>37.2967969430401</v>
      </c>
      <c r="L1095" s="20" t="n">
        <f aca="false">K1095+F1095*H1095</f>
        <v>60.1867969430401</v>
      </c>
      <c r="M1095" s="16" t="str">
        <f aca="false">IF(C1095&lt;=K1095,"REORDER",IF(C1095&gt;L1095,"OVERSTOCK","OK"))</f>
        <v>OVERSTOCK</v>
      </c>
      <c r="N1095" s="16" t="str">
        <f aca="false">IF(C1095&lt;=D1095,"REORDER","OK")</f>
        <v>OK</v>
      </c>
      <c r="O1095" s="18" t="n">
        <f aca="false">IF(D1095&lt;I1095,1,0)</f>
        <v>0</v>
      </c>
      <c r="P1095" s="20" t="n">
        <f aca="false">C1095/F1095</f>
        <v>34.9934469200524</v>
      </c>
      <c r="Q1095" s="19" t="n">
        <f aca="false">DATA!N1095</f>
        <v>14.14</v>
      </c>
      <c r="R1095" s="19" t="n">
        <f aca="false">DATA!O1095</f>
        <v>1.07</v>
      </c>
      <c r="S1095" s="17" t="n">
        <f aca="false">C1095*Q1095</f>
        <v>3775.38</v>
      </c>
      <c r="T1095" s="19" t="n">
        <f aca="false">C1095*R1095</f>
        <v>285.69</v>
      </c>
      <c r="U1095" s="20" t="n">
        <f aca="false">MAX(0,C1095-L1095)</f>
        <v>206.81320305696</v>
      </c>
      <c r="V1095" s="17" t="n">
        <f aca="false">U1095*Q1095</f>
        <v>2924.33869122541</v>
      </c>
      <c r="W1095" s="19" t="n">
        <f aca="false">U1095*R1095</f>
        <v>221.290127270947</v>
      </c>
      <c r="X1095" s="20" t="n">
        <f aca="false">MAX(0,K1095-C1095)</f>
        <v>0</v>
      </c>
      <c r="Y1095" s="17" t="n">
        <f aca="false">F1095*PARAMETER!$B$5*Q1095</f>
        <v>39379.193</v>
      </c>
      <c r="Z1095" s="21" t="n">
        <f aca="false">SUMIF($Y$2:$Y$3205,"&gt;="&amp;Y1095)/SUM($Y$2:$Y$3205)</f>
        <v>0.999698627725326</v>
      </c>
      <c r="AA1095" s="16" t="str">
        <f aca="false">IF(Z1095&lt;=PARAMETER!$B$7,"A",IF(Z1095&lt;=PARAMETER!$B$8,"B","C"))</f>
        <v>C</v>
      </c>
      <c r="AB1095" s="22" t="n">
        <f aca="false">G1095/F1095</f>
        <v>0.269986893840105</v>
      </c>
      <c r="AC1095" s="16" t="str">
        <f aca="false">IF(AB1095&lt;=PARAMETER!$B$9,"X",IF(AB1095&lt;=PARAMETER!$B$10,"Y","Z"))</f>
        <v>Y</v>
      </c>
      <c r="AD1095" s="16" t="str">
        <f aca="false">AA1095&amp;AC1095</f>
        <v>CY</v>
      </c>
      <c r="AE1095" s="22" t="n">
        <f aca="false">DATA!I1095</f>
        <v>0.42</v>
      </c>
      <c r="AF1095" s="18" t="n">
        <f aca="false">DATA!L1095</f>
        <v>142</v>
      </c>
      <c r="AG1095" s="16" t="str">
        <f aca="false">DATA!K1095</f>
        <v>D</v>
      </c>
      <c r="AH1095" s="18" t="n">
        <f aca="false">IF(AE1095&gt;=PARAMETER!$B$12,1,0)</f>
        <v>0</v>
      </c>
      <c r="AI1095" s="18" t="n">
        <f aca="false">IF(AF1095&gt;=PARAMETER!$B$13,1,0)</f>
        <v>1</v>
      </c>
      <c r="AJ1095" s="18" t="n">
        <f aca="false">IF(AND(AH1095=1,AI1095=1),1,0)</f>
        <v>0</v>
      </c>
    </row>
    <row r="1096" customFormat="false" ht="15" hidden="false" customHeight="false" outlineLevel="0" collapsed="false">
      <c r="A1096" s="16" t="str">
        <f aca="false">DATA!A1096</f>
        <v>ITM11094</v>
      </c>
      <c r="B1096" s="16" t="str">
        <f aca="false">DATA!B1096</f>
        <v>Groceries</v>
      </c>
      <c r="C1096" s="17" t="n">
        <f aca="false">DATA!C1096</f>
        <v>367</v>
      </c>
      <c r="D1096" s="17" t="n">
        <f aca="false">DATA!D1096</f>
        <v>80</v>
      </c>
      <c r="E1096" s="18" t="n">
        <f aca="false">DATA!F1096</f>
        <v>4</v>
      </c>
      <c r="F1096" s="19" t="n">
        <f aca="false">DATA!G1096</f>
        <v>14.36</v>
      </c>
      <c r="G1096" s="19" t="n">
        <f aca="false">DATA!H1096</f>
        <v>1.74</v>
      </c>
      <c r="H1096" s="18" t="n">
        <f aca="false">DATA!E1096</f>
        <v>6</v>
      </c>
      <c r="I1096" s="20" t="n">
        <f aca="false">F1096*E1096</f>
        <v>57.44</v>
      </c>
      <c r="J1096" s="20" t="n">
        <f aca="false">PARAMETER!$B$4*G1096*SQRT(E1096)</f>
        <v>5.72409062179112</v>
      </c>
      <c r="K1096" s="20" t="n">
        <f aca="false">I1096+J1096</f>
        <v>63.1640906217911</v>
      </c>
      <c r="L1096" s="20" t="n">
        <f aca="false">K1096+F1096*H1096</f>
        <v>149.324090621791</v>
      </c>
      <c r="M1096" s="16" t="str">
        <f aca="false">IF(C1096&lt;=K1096,"REORDER",IF(C1096&gt;L1096,"OVERSTOCK","OK"))</f>
        <v>OVERSTOCK</v>
      </c>
      <c r="N1096" s="16" t="str">
        <f aca="false">IF(C1096&lt;=D1096,"REORDER","OK")</f>
        <v>OK</v>
      </c>
      <c r="O1096" s="18" t="n">
        <f aca="false">IF(D1096&lt;I1096,1,0)</f>
        <v>0</v>
      </c>
      <c r="P1096" s="20" t="n">
        <f aca="false">C1096/F1096</f>
        <v>25.5571030640669</v>
      </c>
      <c r="Q1096" s="19" t="n">
        <f aca="false">DATA!N1096</f>
        <v>58.55</v>
      </c>
      <c r="R1096" s="19" t="n">
        <f aca="false">DATA!O1096</f>
        <v>0.68</v>
      </c>
      <c r="S1096" s="17" t="n">
        <f aca="false">C1096*Q1096</f>
        <v>21487.85</v>
      </c>
      <c r="T1096" s="19" t="n">
        <f aca="false">C1096*R1096</f>
        <v>249.56</v>
      </c>
      <c r="U1096" s="20" t="n">
        <f aca="false">MAX(0,C1096-L1096)</f>
        <v>217.675909378209</v>
      </c>
      <c r="V1096" s="17" t="n">
        <f aca="false">U1096*Q1096</f>
        <v>12744.9244940941</v>
      </c>
      <c r="W1096" s="19" t="n">
        <f aca="false">U1096*R1096</f>
        <v>148.019618377182</v>
      </c>
      <c r="X1096" s="20" t="n">
        <f aca="false">MAX(0,K1096-C1096)</f>
        <v>0</v>
      </c>
      <c r="Y1096" s="17" t="n">
        <f aca="false">F1096*PARAMETER!$B$5*Q1096</f>
        <v>306883.97</v>
      </c>
      <c r="Z1096" s="21" t="n">
        <f aca="false">SUMIF($Y$2:$Y$3205,"&gt;="&amp;Y1096)/SUM($Y$2:$Y$3205)</f>
        <v>0.958670558134818</v>
      </c>
      <c r="AA1096" s="16" t="str">
        <f aca="false">IF(Z1096&lt;=PARAMETER!$B$7,"A",IF(Z1096&lt;=PARAMETER!$B$8,"B","C"))</f>
        <v>C</v>
      </c>
      <c r="AB1096" s="22" t="n">
        <f aca="false">G1096/F1096</f>
        <v>0.12116991643454</v>
      </c>
      <c r="AC1096" s="16" t="str">
        <f aca="false">IF(AB1096&lt;=PARAMETER!$B$9,"X",IF(AB1096&lt;=PARAMETER!$B$10,"Y","Z"))</f>
        <v>X</v>
      </c>
      <c r="AD1096" s="16" t="str">
        <f aca="false">AA1096&amp;AC1096</f>
        <v>CX</v>
      </c>
      <c r="AE1096" s="22" t="n">
        <f aca="false">DATA!I1096</f>
        <v>1</v>
      </c>
      <c r="AF1096" s="18" t="n">
        <f aca="false">DATA!L1096</f>
        <v>125</v>
      </c>
      <c r="AG1096" s="16" t="str">
        <f aca="false">DATA!K1096</f>
        <v>C</v>
      </c>
      <c r="AH1096" s="18" t="n">
        <f aca="false">IF(AE1096&gt;=PARAMETER!$B$12,1,0)</f>
        <v>1</v>
      </c>
      <c r="AI1096" s="18" t="n">
        <f aca="false">IF(AF1096&gt;=PARAMETER!$B$13,1,0)</f>
        <v>1</v>
      </c>
      <c r="AJ1096" s="18" t="n">
        <f aca="false">IF(AND(AH1096=1,AI1096=1),1,0)</f>
        <v>1</v>
      </c>
    </row>
    <row r="1097" customFormat="false" ht="15" hidden="false" customHeight="false" outlineLevel="0" collapsed="false">
      <c r="A1097" s="16" t="str">
        <f aca="false">DATA!A1097</f>
        <v>ITM11095</v>
      </c>
      <c r="B1097" s="16" t="str">
        <f aca="false">DATA!B1097</f>
        <v>Apparel</v>
      </c>
      <c r="C1097" s="17" t="n">
        <f aca="false">DATA!C1097</f>
        <v>292</v>
      </c>
      <c r="D1097" s="17" t="n">
        <f aca="false">DATA!D1097</f>
        <v>57</v>
      </c>
      <c r="E1097" s="18" t="n">
        <f aca="false">DATA!F1097</f>
        <v>5</v>
      </c>
      <c r="F1097" s="19" t="n">
        <f aca="false">DATA!G1097</f>
        <v>10.35</v>
      </c>
      <c r="G1097" s="19" t="n">
        <f aca="false">DATA!H1097</f>
        <v>2.21</v>
      </c>
      <c r="H1097" s="18" t="n">
        <f aca="false">DATA!E1097</f>
        <v>10</v>
      </c>
      <c r="I1097" s="20" t="n">
        <f aca="false">F1097*E1097</f>
        <v>51.75</v>
      </c>
      <c r="J1097" s="20" t="n">
        <f aca="false">PARAMETER!$B$4*G1097*SQRT(E1097)</f>
        <v>8.12838999561026</v>
      </c>
      <c r="K1097" s="20" t="n">
        <f aca="false">I1097+J1097</f>
        <v>59.8783899956103</v>
      </c>
      <c r="L1097" s="20" t="n">
        <f aca="false">K1097+F1097*H1097</f>
        <v>163.37838999561</v>
      </c>
      <c r="M1097" s="16" t="str">
        <f aca="false">IF(C1097&lt;=K1097,"REORDER",IF(C1097&gt;L1097,"OVERSTOCK","OK"))</f>
        <v>OVERSTOCK</v>
      </c>
      <c r="N1097" s="16" t="str">
        <f aca="false">IF(C1097&lt;=D1097,"REORDER","OK")</f>
        <v>OK</v>
      </c>
      <c r="O1097" s="18" t="n">
        <f aca="false">IF(D1097&lt;I1097,1,0)</f>
        <v>0</v>
      </c>
      <c r="P1097" s="20" t="n">
        <f aca="false">C1097/F1097</f>
        <v>28.2125603864734</v>
      </c>
      <c r="Q1097" s="19" t="n">
        <f aca="false">DATA!N1097</f>
        <v>79.76</v>
      </c>
      <c r="R1097" s="19" t="n">
        <f aca="false">DATA!O1097</f>
        <v>1.67</v>
      </c>
      <c r="S1097" s="17" t="n">
        <f aca="false">C1097*Q1097</f>
        <v>23289.92</v>
      </c>
      <c r="T1097" s="19" t="n">
        <f aca="false">C1097*R1097</f>
        <v>487.64</v>
      </c>
      <c r="U1097" s="20" t="n">
        <f aca="false">MAX(0,C1097-L1097)</f>
        <v>128.62161000439</v>
      </c>
      <c r="V1097" s="17" t="n">
        <f aca="false">U1097*Q1097</f>
        <v>10258.8596139501</v>
      </c>
      <c r="W1097" s="19" t="n">
        <f aca="false">U1097*R1097</f>
        <v>214.798088707331</v>
      </c>
      <c r="X1097" s="20" t="n">
        <f aca="false">MAX(0,K1097-C1097)</f>
        <v>0</v>
      </c>
      <c r="Y1097" s="17" t="n">
        <f aca="false">F1097*PARAMETER!$B$5*Q1097</f>
        <v>301313.34</v>
      </c>
      <c r="Z1097" s="21" t="n">
        <f aca="false">SUMIF($Y$2:$Y$3205,"&gt;="&amp;Y1097)/SUM($Y$2:$Y$3205)</f>
        <v>0.960319338846649</v>
      </c>
      <c r="AA1097" s="16" t="str">
        <f aca="false">IF(Z1097&lt;=PARAMETER!$B$7,"A",IF(Z1097&lt;=PARAMETER!$B$8,"B","C"))</f>
        <v>C</v>
      </c>
      <c r="AB1097" s="22" t="n">
        <f aca="false">G1097/F1097</f>
        <v>0.213526570048309</v>
      </c>
      <c r="AC1097" s="16" t="str">
        <f aca="false">IF(AB1097&lt;=PARAMETER!$B$9,"X",IF(AB1097&lt;=PARAMETER!$B$10,"Y","Z"))</f>
        <v>X</v>
      </c>
      <c r="AD1097" s="16" t="str">
        <f aca="false">AA1097&amp;AC1097</f>
        <v>CX</v>
      </c>
      <c r="AE1097" s="22" t="n">
        <f aca="false">DATA!I1097</f>
        <v>0.61</v>
      </c>
      <c r="AF1097" s="18" t="n">
        <f aca="false">DATA!L1097</f>
        <v>81</v>
      </c>
      <c r="AG1097" s="16" t="str">
        <f aca="false">DATA!K1097</f>
        <v>A</v>
      </c>
      <c r="AH1097" s="18" t="n">
        <f aca="false">IF(AE1097&gt;=PARAMETER!$B$12,1,0)</f>
        <v>0</v>
      </c>
      <c r="AI1097" s="18" t="n">
        <f aca="false">IF(AF1097&gt;=PARAMETER!$B$13,1,0)</f>
        <v>0</v>
      </c>
      <c r="AJ1097" s="18" t="n">
        <f aca="false">IF(AND(AH1097=1,AI1097=1),1,0)</f>
        <v>0</v>
      </c>
    </row>
    <row r="1098" customFormat="false" ht="15" hidden="false" customHeight="false" outlineLevel="0" collapsed="false">
      <c r="A1098" s="16" t="str">
        <f aca="false">DATA!A1098</f>
        <v>ITM11096</v>
      </c>
      <c r="B1098" s="16" t="str">
        <f aca="false">DATA!B1098</f>
        <v>Pharma</v>
      </c>
      <c r="C1098" s="17" t="n">
        <f aca="false">DATA!C1098</f>
        <v>62</v>
      </c>
      <c r="D1098" s="17" t="n">
        <f aca="false">DATA!D1098</f>
        <v>28</v>
      </c>
      <c r="E1098" s="18" t="n">
        <f aca="false">DATA!F1098</f>
        <v>4</v>
      </c>
      <c r="F1098" s="19" t="n">
        <f aca="false">DATA!G1098</f>
        <v>44.27</v>
      </c>
      <c r="G1098" s="19" t="n">
        <f aca="false">DATA!H1098</f>
        <v>2.43</v>
      </c>
      <c r="H1098" s="18" t="n">
        <f aca="false">DATA!E1098</f>
        <v>12</v>
      </c>
      <c r="I1098" s="20" t="n">
        <f aca="false">F1098*E1098</f>
        <v>177.08</v>
      </c>
      <c r="J1098" s="20" t="n">
        <f aca="false">PARAMETER!$B$4*G1098*SQRT(E1098)</f>
        <v>7.99398862698415</v>
      </c>
      <c r="K1098" s="20" t="n">
        <f aca="false">I1098+J1098</f>
        <v>185.073988626984</v>
      </c>
      <c r="L1098" s="20" t="n">
        <f aca="false">K1098+F1098*H1098</f>
        <v>716.313988626984</v>
      </c>
      <c r="M1098" s="16" t="str">
        <f aca="false">IF(C1098&lt;=K1098,"REORDER",IF(C1098&gt;L1098,"OVERSTOCK","OK"))</f>
        <v>REORDER</v>
      </c>
      <c r="N1098" s="16" t="str">
        <f aca="false">IF(C1098&lt;=D1098,"REORDER","OK")</f>
        <v>OK</v>
      </c>
      <c r="O1098" s="18" t="n">
        <f aca="false">IF(D1098&lt;I1098,1,0)</f>
        <v>1</v>
      </c>
      <c r="P1098" s="20" t="n">
        <f aca="false">C1098/F1098</f>
        <v>1.40049695053083</v>
      </c>
      <c r="Q1098" s="19" t="n">
        <f aca="false">DATA!N1098</f>
        <v>189.75</v>
      </c>
      <c r="R1098" s="19" t="n">
        <f aca="false">DATA!O1098</f>
        <v>1.67</v>
      </c>
      <c r="S1098" s="17" t="n">
        <f aca="false">C1098*Q1098</f>
        <v>11764.5</v>
      </c>
      <c r="T1098" s="19" t="n">
        <f aca="false">C1098*R1098</f>
        <v>103.54</v>
      </c>
      <c r="U1098" s="20" t="n">
        <f aca="false">MAX(0,C1098-L1098)</f>
        <v>0</v>
      </c>
      <c r="V1098" s="17" t="n">
        <f aca="false">U1098*Q1098</f>
        <v>0</v>
      </c>
      <c r="W1098" s="19" t="n">
        <f aca="false">U1098*R1098</f>
        <v>0</v>
      </c>
      <c r="X1098" s="20" t="n">
        <f aca="false">MAX(0,K1098-C1098)</f>
        <v>123.073988626984</v>
      </c>
      <c r="Y1098" s="17" t="n">
        <f aca="false">F1098*PARAMETER!$B$5*Q1098</f>
        <v>3066084.8625</v>
      </c>
      <c r="Z1098" s="21" t="n">
        <f aca="false">SUMIF($Y$2:$Y$3205,"&gt;="&amp;Y1098)/SUM($Y$2:$Y$3205)</f>
        <v>0.0617961444426441</v>
      </c>
      <c r="AA1098" s="16" t="str">
        <f aca="false">IF(Z1098&lt;=PARAMETER!$B$7,"A",IF(Z1098&lt;=PARAMETER!$B$8,"B","C"))</f>
        <v>A</v>
      </c>
      <c r="AB1098" s="22" t="n">
        <f aca="false">G1098/F1098</f>
        <v>0.0548904449966117</v>
      </c>
      <c r="AC1098" s="16" t="str">
        <f aca="false">IF(AB1098&lt;=PARAMETER!$B$9,"X",IF(AB1098&lt;=PARAMETER!$B$10,"Y","Z"))</f>
        <v>X</v>
      </c>
      <c r="AD1098" s="16" t="str">
        <f aca="false">AA1098&amp;AC1098</f>
        <v>AX</v>
      </c>
      <c r="AE1098" s="22" t="n">
        <f aca="false">DATA!I1098</f>
        <v>0.84</v>
      </c>
      <c r="AF1098" s="18" t="n">
        <f aca="false">DATA!L1098</f>
        <v>30</v>
      </c>
      <c r="AG1098" s="16" t="str">
        <f aca="false">DATA!K1098</f>
        <v>C</v>
      </c>
      <c r="AH1098" s="18" t="n">
        <f aca="false">IF(AE1098&gt;=PARAMETER!$B$12,1,0)</f>
        <v>1</v>
      </c>
      <c r="AI1098" s="18" t="n">
        <f aca="false">IF(AF1098&gt;=PARAMETER!$B$13,1,0)</f>
        <v>0</v>
      </c>
      <c r="AJ1098" s="18" t="n">
        <f aca="false">IF(AND(AH1098=1,AI1098=1),1,0)</f>
        <v>0</v>
      </c>
    </row>
    <row r="1099" customFormat="false" ht="15" hidden="false" customHeight="false" outlineLevel="0" collapsed="false">
      <c r="A1099" s="16" t="str">
        <f aca="false">DATA!A1099</f>
        <v>ITM11097</v>
      </c>
      <c r="B1099" s="16" t="str">
        <f aca="false">DATA!B1099</f>
        <v>Electronics</v>
      </c>
      <c r="C1099" s="17" t="n">
        <f aca="false">DATA!C1099</f>
        <v>396</v>
      </c>
      <c r="D1099" s="17" t="n">
        <f aca="false">DATA!D1099</f>
        <v>15</v>
      </c>
      <c r="E1099" s="18" t="n">
        <f aca="false">DATA!F1099</f>
        <v>7</v>
      </c>
      <c r="F1099" s="19" t="n">
        <f aca="false">DATA!G1099</f>
        <v>35.69</v>
      </c>
      <c r="G1099" s="19" t="n">
        <f aca="false">DATA!H1099</f>
        <v>1.56</v>
      </c>
      <c r="H1099" s="18" t="n">
        <f aca="false">DATA!E1099</f>
        <v>7</v>
      </c>
      <c r="I1099" s="20" t="n">
        <f aca="false">F1099*E1099</f>
        <v>249.83</v>
      </c>
      <c r="J1099" s="20" t="n">
        <f aca="false">PARAMETER!$B$4*G1099*SQRT(E1099)</f>
        <v>6.78892287842528</v>
      </c>
      <c r="K1099" s="20" t="n">
        <f aca="false">I1099+J1099</f>
        <v>256.618922878425</v>
      </c>
      <c r="L1099" s="20" t="n">
        <f aca="false">K1099+F1099*H1099</f>
        <v>506.448922878425</v>
      </c>
      <c r="M1099" s="16" t="str">
        <f aca="false">IF(C1099&lt;=K1099,"REORDER",IF(C1099&gt;L1099,"OVERSTOCK","OK"))</f>
        <v>OK</v>
      </c>
      <c r="N1099" s="16" t="str">
        <f aca="false">IF(C1099&lt;=D1099,"REORDER","OK")</f>
        <v>OK</v>
      </c>
      <c r="O1099" s="18" t="n">
        <f aca="false">IF(D1099&lt;I1099,1,0)</f>
        <v>1</v>
      </c>
      <c r="P1099" s="20" t="n">
        <f aca="false">C1099/F1099</f>
        <v>11.09554497058</v>
      </c>
      <c r="Q1099" s="19" t="n">
        <f aca="false">DATA!N1099</f>
        <v>103.36</v>
      </c>
      <c r="R1099" s="19" t="n">
        <f aca="false">DATA!O1099</f>
        <v>0.89</v>
      </c>
      <c r="S1099" s="17" t="n">
        <f aca="false">C1099*Q1099</f>
        <v>40930.56</v>
      </c>
      <c r="T1099" s="19" t="n">
        <f aca="false">C1099*R1099</f>
        <v>352.44</v>
      </c>
      <c r="U1099" s="20" t="n">
        <f aca="false">MAX(0,C1099-L1099)</f>
        <v>0</v>
      </c>
      <c r="V1099" s="17" t="n">
        <f aca="false">U1099*Q1099</f>
        <v>0</v>
      </c>
      <c r="W1099" s="19" t="n">
        <f aca="false">U1099*R1099</f>
        <v>0</v>
      </c>
      <c r="X1099" s="20" t="n">
        <f aca="false">MAX(0,K1099-C1099)</f>
        <v>0</v>
      </c>
      <c r="Y1099" s="17" t="n">
        <f aca="false">F1099*PARAMETER!$B$5*Q1099</f>
        <v>1346455.216</v>
      </c>
      <c r="Z1099" s="21" t="n">
        <f aca="false">SUMIF($Y$2:$Y$3205,"&gt;="&amp;Y1099)/SUM($Y$2:$Y$3205)</f>
        <v>0.588906658320082</v>
      </c>
      <c r="AA1099" s="16" t="str">
        <f aca="false">IF(Z1099&lt;=PARAMETER!$B$7,"A",IF(Z1099&lt;=PARAMETER!$B$8,"B","C"))</f>
        <v>A</v>
      </c>
      <c r="AB1099" s="22" t="n">
        <f aca="false">G1099/F1099</f>
        <v>0.0437097226113757</v>
      </c>
      <c r="AC1099" s="16" t="str">
        <f aca="false">IF(AB1099&lt;=PARAMETER!$B$9,"X",IF(AB1099&lt;=PARAMETER!$B$10,"Y","Z"))</f>
        <v>X</v>
      </c>
      <c r="AD1099" s="16" t="str">
        <f aca="false">AA1099&amp;AC1099</f>
        <v>AX</v>
      </c>
      <c r="AE1099" s="22" t="n">
        <f aca="false">DATA!I1099</f>
        <v>0.75</v>
      </c>
      <c r="AF1099" s="18" t="n">
        <f aca="false">DATA!L1099</f>
        <v>112</v>
      </c>
      <c r="AG1099" s="16" t="str">
        <f aca="false">DATA!K1099</f>
        <v>D</v>
      </c>
      <c r="AH1099" s="18" t="n">
        <f aca="false">IF(AE1099&gt;=PARAMETER!$B$12,1,0)</f>
        <v>0</v>
      </c>
      <c r="AI1099" s="18" t="n">
        <f aca="false">IF(AF1099&gt;=PARAMETER!$B$13,1,0)</f>
        <v>1</v>
      </c>
      <c r="AJ1099" s="18" t="n">
        <f aca="false">IF(AND(AH1099=1,AI1099=1),1,0)</f>
        <v>0</v>
      </c>
    </row>
    <row r="1100" customFormat="false" ht="15" hidden="false" customHeight="false" outlineLevel="0" collapsed="false">
      <c r="A1100" s="16" t="str">
        <f aca="false">DATA!A1100</f>
        <v>ITM11098</v>
      </c>
      <c r="B1100" s="16" t="str">
        <f aca="false">DATA!B1100</f>
        <v>Pharma</v>
      </c>
      <c r="C1100" s="17" t="n">
        <f aca="false">DATA!C1100</f>
        <v>60</v>
      </c>
      <c r="D1100" s="17" t="n">
        <f aca="false">DATA!D1100</f>
        <v>93</v>
      </c>
      <c r="E1100" s="18" t="n">
        <f aca="false">DATA!F1100</f>
        <v>9</v>
      </c>
      <c r="F1100" s="19" t="n">
        <f aca="false">DATA!G1100</f>
        <v>43.55</v>
      </c>
      <c r="G1100" s="19" t="n">
        <f aca="false">DATA!H1100</f>
        <v>6.58</v>
      </c>
      <c r="H1100" s="18" t="n">
        <f aca="false">DATA!E1100</f>
        <v>11</v>
      </c>
      <c r="I1100" s="20" t="n">
        <f aca="false">F1100*E1100</f>
        <v>391.95</v>
      </c>
      <c r="J1100" s="20" t="n">
        <f aca="false">PARAMETER!$B$4*G1100*SQRT(E1100)</f>
        <v>32.469410596022</v>
      </c>
      <c r="K1100" s="20" t="n">
        <f aca="false">I1100+J1100</f>
        <v>424.419410596022</v>
      </c>
      <c r="L1100" s="20" t="n">
        <f aca="false">K1100+F1100*H1100</f>
        <v>903.469410596022</v>
      </c>
      <c r="M1100" s="16" t="str">
        <f aca="false">IF(C1100&lt;=K1100,"REORDER",IF(C1100&gt;L1100,"OVERSTOCK","OK"))</f>
        <v>REORDER</v>
      </c>
      <c r="N1100" s="16" t="str">
        <f aca="false">IF(C1100&lt;=D1100,"REORDER","OK")</f>
        <v>REORDER</v>
      </c>
      <c r="O1100" s="18" t="n">
        <f aca="false">IF(D1100&lt;I1100,1,0)</f>
        <v>1</v>
      </c>
      <c r="P1100" s="20" t="n">
        <f aca="false">C1100/F1100</f>
        <v>1.37772675086108</v>
      </c>
      <c r="Q1100" s="19" t="n">
        <f aca="false">DATA!N1100</f>
        <v>115.72</v>
      </c>
      <c r="R1100" s="19" t="n">
        <f aca="false">DATA!O1100</f>
        <v>1.48</v>
      </c>
      <c r="S1100" s="17" t="n">
        <f aca="false">C1100*Q1100</f>
        <v>6943.2</v>
      </c>
      <c r="T1100" s="19" t="n">
        <f aca="false">C1100*R1100</f>
        <v>88.8</v>
      </c>
      <c r="U1100" s="20" t="n">
        <f aca="false">MAX(0,C1100-L1100)</f>
        <v>0</v>
      </c>
      <c r="V1100" s="17" t="n">
        <f aca="false">U1100*Q1100</f>
        <v>0</v>
      </c>
      <c r="W1100" s="19" t="n">
        <f aca="false">U1100*R1100</f>
        <v>0</v>
      </c>
      <c r="X1100" s="20" t="n">
        <f aca="false">MAX(0,K1100-C1100)</f>
        <v>364.419410596022</v>
      </c>
      <c r="Y1100" s="17" t="n">
        <f aca="false">F1100*PARAMETER!$B$5*Q1100</f>
        <v>1839456.19</v>
      </c>
      <c r="Z1100" s="21" t="n">
        <f aca="false">SUMIF($Y$2:$Y$3205,"&gt;="&amp;Y1100)/SUM($Y$2:$Y$3205)</f>
        <v>0.400694923860393</v>
      </c>
      <c r="AA1100" s="16" t="str">
        <f aca="false">IF(Z1100&lt;=PARAMETER!$B$7,"A",IF(Z1100&lt;=PARAMETER!$B$8,"B","C"))</f>
        <v>A</v>
      </c>
      <c r="AB1100" s="22" t="n">
        <f aca="false">G1100/F1100</f>
        <v>0.151090700344432</v>
      </c>
      <c r="AC1100" s="16" t="str">
        <f aca="false">IF(AB1100&lt;=PARAMETER!$B$9,"X",IF(AB1100&lt;=PARAMETER!$B$10,"Y","Z"))</f>
        <v>X</v>
      </c>
      <c r="AD1100" s="16" t="str">
        <f aca="false">AA1100&amp;AC1100</f>
        <v>AX</v>
      </c>
      <c r="AE1100" s="22" t="n">
        <f aca="false">DATA!I1100</f>
        <v>0.87</v>
      </c>
      <c r="AF1100" s="18" t="n">
        <f aca="false">DATA!L1100</f>
        <v>116</v>
      </c>
      <c r="AG1100" s="16" t="str">
        <f aca="false">DATA!K1100</f>
        <v>D</v>
      </c>
      <c r="AH1100" s="18" t="n">
        <f aca="false">IF(AE1100&gt;=PARAMETER!$B$12,1,0)</f>
        <v>1</v>
      </c>
      <c r="AI1100" s="18" t="n">
        <f aca="false">IF(AF1100&gt;=PARAMETER!$B$13,1,0)</f>
        <v>1</v>
      </c>
      <c r="AJ1100" s="18" t="n">
        <f aca="false">IF(AND(AH1100=1,AI1100=1),1,0)</f>
        <v>1</v>
      </c>
    </row>
    <row r="1101" customFormat="false" ht="15" hidden="false" customHeight="false" outlineLevel="0" collapsed="false">
      <c r="A1101" s="16" t="str">
        <f aca="false">DATA!A1101</f>
        <v>ITM11099</v>
      </c>
      <c r="B1101" s="16" t="str">
        <f aca="false">DATA!B1101</f>
        <v>Apparel</v>
      </c>
      <c r="C1101" s="17" t="n">
        <f aca="false">DATA!C1101</f>
        <v>189</v>
      </c>
      <c r="D1101" s="17" t="n">
        <f aca="false">DATA!D1101</f>
        <v>36</v>
      </c>
      <c r="E1101" s="18" t="n">
        <f aca="false">DATA!F1101</f>
        <v>5</v>
      </c>
      <c r="F1101" s="19" t="n">
        <f aca="false">DATA!G1101</f>
        <v>19.79</v>
      </c>
      <c r="G1101" s="19" t="n">
        <f aca="false">DATA!H1101</f>
        <v>9.91</v>
      </c>
      <c r="H1101" s="18" t="n">
        <f aca="false">DATA!E1101</f>
        <v>13</v>
      </c>
      <c r="I1101" s="20" t="n">
        <f aca="false">F1101*E1101</f>
        <v>98.95</v>
      </c>
      <c r="J1101" s="20" t="n">
        <f aca="false">PARAMETER!$B$4*G1101*SQRT(E1101)</f>
        <v>36.4490248219447</v>
      </c>
      <c r="K1101" s="20" t="n">
        <f aca="false">I1101+J1101</f>
        <v>135.399024821945</v>
      </c>
      <c r="L1101" s="20" t="n">
        <f aca="false">K1101+F1101*H1101</f>
        <v>392.669024821945</v>
      </c>
      <c r="M1101" s="16" t="str">
        <f aca="false">IF(C1101&lt;=K1101,"REORDER",IF(C1101&gt;L1101,"OVERSTOCK","OK"))</f>
        <v>OK</v>
      </c>
      <c r="N1101" s="16" t="str">
        <f aca="false">IF(C1101&lt;=D1101,"REORDER","OK")</f>
        <v>OK</v>
      </c>
      <c r="O1101" s="18" t="n">
        <f aca="false">IF(D1101&lt;I1101,1,0)</f>
        <v>1</v>
      </c>
      <c r="P1101" s="20" t="n">
        <f aca="false">C1101/F1101</f>
        <v>9.55027791814048</v>
      </c>
      <c r="Q1101" s="19" t="n">
        <f aca="false">DATA!N1101</f>
        <v>177.22</v>
      </c>
      <c r="R1101" s="19" t="n">
        <f aca="false">DATA!O1101</f>
        <v>0.95</v>
      </c>
      <c r="S1101" s="17" t="n">
        <f aca="false">C1101*Q1101</f>
        <v>33494.58</v>
      </c>
      <c r="T1101" s="19" t="n">
        <f aca="false">C1101*R1101</f>
        <v>179.55</v>
      </c>
      <c r="U1101" s="20" t="n">
        <f aca="false">MAX(0,C1101-L1101)</f>
        <v>0</v>
      </c>
      <c r="V1101" s="17" t="n">
        <f aca="false">U1101*Q1101</f>
        <v>0</v>
      </c>
      <c r="W1101" s="19" t="n">
        <f aca="false">U1101*R1101</f>
        <v>0</v>
      </c>
      <c r="X1101" s="20" t="n">
        <f aca="false">MAX(0,K1101-C1101)</f>
        <v>0</v>
      </c>
      <c r="Y1101" s="17" t="n">
        <f aca="false">F1101*PARAMETER!$B$5*Q1101</f>
        <v>1280122.087</v>
      </c>
      <c r="Z1101" s="21" t="n">
        <f aca="false">SUMIF($Y$2:$Y$3205,"&gt;="&amp;Y1101)/SUM($Y$2:$Y$3205)</f>
        <v>0.615209625895777</v>
      </c>
      <c r="AA1101" s="16" t="str">
        <f aca="false">IF(Z1101&lt;=PARAMETER!$B$7,"A",IF(Z1101&lt;=PARAMETER!$B$8,"B","C"))</f>
        <v>A</v>
      </c>
      <c r="AB1101" s="22" t="n">
        <f aca="false">G1101/F1101</f>
        <v>0.500757958564932</v>
      </c>
      <c r="AC1101" s="16" t="str">
        <f aca="false">IF(AB1101&lt;=PARAMETER!$B$9,"X",IF(AB1101&lt;=PARAMETER!$B$10,"Y","Z"))</f>
        <v>Z</v>
      </c>
      <c r="AD1101" s="16" t="str">
        <f aca="false">AA1101&amp;AC1101</f>
        <v>AZ</v>
      </c>
      <c r="AE1101" s="22" t="n">
        <f aca="false">DATA!I1101</f>
        <v>0.26</v>
      </c>
      <c r="AF1101" s="18" t="n">
        <f aca="false">DATA!L1101</f>
        <v>72</v>
      </c>
      <c r="AG1101" s="16" t="str">
        <f aca="false">DATA!K1101</f>
        <v>D</v>
      </c>
      <c r="AH1101" s="18" t="n">
        <f aca="false">IF(AE1101&gt;=PARAMETER!$B$12,1,0)</f>
        <v>0</v>
      </c>
      <c r="AI1101" s="18" t="n">
        <f aca="false">IF(AF1101&gt;=PARAMETER!$B$13,1,0)</f>
        <v>0</v>
      </c>
      <c r="AJ1101" s="18" t="n">
        <f aca="false">IF(AND(AH1101=1,AI1101=1),1,0)</f>
        <v>0</v>
      </c>
    </row>
    <row r="1102" customFormat="false" ht="15" hidden="false" customHeight="false" outlineLevel="0" collapsed="false">
      <c r="A1102" s="16" t="str">
        <f aca="false">DATA!A1102</f>
        <v>ITM11100</v>
      </c>
      <c r="B1102" s="16" t="str">
        <f aca="false">DATA!B1102</f>
        <v>Automotive</v>
      </c>
      <c r="C1102" s="17" t="n">
        <f aca="false">DATA!C1102</f>
        <v>453</v>
      </c>
      <c r="D1102" s="17" t="n">
        <f aca="false">DATA!D1102</f>
        <v>62</v>
      </c>
      <c r="E1102" s="18" t="n">
        <f aca="false">DATA!F1102</f>
        <v>4</v>
      </c>
      <c r="F1102" s="19" t="n">
        <f aca="false">DATA!G1102</f>
        <v>16.36</v>
      </c>
      <c r="G1102" s="19" t="n">
        <f aca="false">DATA!H1102</f>
        <v>8.85</v>
      </c>
      <c r="H1102" s="18" t="n">
        <f aca="false">DATA!E1102</f>
        <v>13</v>
      </c>
      <c r="I1102" s="20" t="n">
        <f aca="false">F1102*E1102</f>
        <v>65.44</v>
      </c>
      <c r="J1102" s="20" t="n">
        <f aca="false">PARAMETER!$B$4*G1102*SQRT(E1102)</f>
        <v>29.113909197041</v>
      </c>
      <c r="K1102" s="20" t="n">
        <f aca="false">I1102+J1102</f>
        <v>94.553909197041</v>
      </c>
      <c r="L1102" s="20" t="n">
        <f aca="false">K1102+F1102*H1102</f>
        <v>307.233909197041</v>
      </c>
      <c r="M1102" s="16" t="str">
        <f aca="false">IF(C1102&lt;=K1102,"REORDER",IF(C1102&gt;L1102,"OVERSTOCK","OK"))</f>
        <v>OVERSTOCK</v>
      </c>
      <c r="N1102" s="16" t="str">
        <f aca="false">IF(C1102&lt;=D1102,"REORDER","OK")</f>
        <v>OK</v>
      </c>
      <c r="O1102" s="18" t="n">
        <f aca="false">IF(D1102&lt;I1102,1,0)</f>
        <v>1</v>
      </c>
      <c r="P1102" s="20" t="n">
        <f aca="false">C1102/F1102</f>
        <v>27.6894865525672</v>
      </c>
      <c r="Q1102" s="19" t="n">
        <f aca="false">DATA!N1102</f>
        <v>178.16</v>
      </c>
      <c r="R1102" s="19" t="n">
        <f aca="false">DATA!O1102</f>
        <v>1.51</v>
      </c>
      <c r="S1102" s="17" t="n">
        <f aca="false">C1102*Q1102</f>
        <v>80706.48</v>
      </c>
      <c r="T1102" s="19" t="n">
        <f aca="false">C1102*R1102</f>
        <v>684.03</v>
      </c>
      <c r="U1102" s="20" t="n">
        <f aca="false">MAX(0,C1102-L1102)</f>
        <v>145.766090802959</v>
      </c>
      <c r="V1102" s="17" t="n">
        <f aca="false">U1102*Q1102</f>
        <v>25969.6867374552</v>
      </c>
      <c r="W1102" s="19" t="n">
        <f aca="false">U1102*R1102</f>
        <v>220.106797112468</v>
      </c>
      <c r="X1102" s="20" t="n">
        <f aca="false">MAX(0,K1102-C1102)</f>
        <v>0</v>
      </c>
      <c r="Y1102" s="17" t="n">
        <f aca="false">F1102*PARAMETER!$B$5*Q1102</f>
        <v>1063864.624</v>
      </c>
      <c r="Z1102" s="21" t="n">
        <f aca="false">SUMIF($Y$2:$Y$3205,"&gt;="&amp;Y1102)/SUM($Y$2:$Y$3205)</f>
        <v>0.700741037580953</v>
      </c>
      <c r="AA1102" s="16" t="str">
        <f aca="false">IF(Z1102&lt;=PARAMETER!$B$7,"A",IF(Z1102&lt;=PARAMETER!$B$8,"B","C"))</f>
        <v>A</v>
      </c>
      <c r="AB1102" s="22" t="n">
        <f aca="false">G1102/F1102</f>
        <v>0.540953545232274</v>
      </c>
      <c r="AC1102" s="16" t="str">
        <f aca="false">IF(AB1102&lt;=PARAMETER!$B$9,"X",IF(AB1102&lt;=PARAMETER!$B$10,"Y","Z"))</f>
        <v>Z</v>
      </c>
      <c r="AD1102" s="16" t="str">
        <f aca="false">AA1102&amp;AC1102</f>
        <v>AZ</v>
      </c>
      <c r="AE1102" s="22" t="n">
        <f aca="false">DATA!I1102</f>
        <v>0.3</v>
      </c>
      <c r="AF1102" s="18" t="n">
        <f aca="false">DATA!L1102</f>
        <v>157</v>
      </c>
      <c r="AG1102" s="16" t="str">
        <f aca="false">DATA!K1102</f>
        <v>B</v>
      </c>
      <c r="AH1102" s="18" t="n">
        <f aca="false">IF(AE1102&gt;=PARAMETER!$B$12,1,0)</f>
        <v>0</v>
      </c>
      <c r="AI1102" s="18" t="n">
        <f aca="false">IF(AF1102&gt;=PARAMETER!$B$13,1,0)</f>
        <v>1</v>
      </c>
      <c r="AJ1102" s="18" t="n">
        <f aca="false">IF(AND(AH1102=1,AI1102=1),1,0)</f>
        <v>0</v>
      </c>
    </row>
    <row r="1103" customFormat="false" ht="15" hidden="false" customHeight="false" outlineLevel="0" collapsed="false">
      <c r="A1103" s="16" t="str">
        <f aca="false">DATA!A1103</f>
        <v>ITM11101</v>
      </c>
      <c r="B1103" s="16" t="str">
        <f aca="false">DATA!B1103</f>
        <v>Electronics</v>
      </c>
      <c r="C1103" s="17" t="n">
        <f aca="false">DATA!C1103</f>
        <v>231</v>
      </c>
      <c r="D1103" s="17" t="n">
        <f aca="false">DATA!D1103</f>
        <v>57</v>
      </c>
      <c r="E1103" s="18" t="n">
        <f aca="false">DATA!F1103</f>
        <v>2</v>
      </c>
      <c r="F1103" s="19" t="n">
        <f aca="false">DATA!G1103</f>
        <v>19.65</v>
      </c>
      <c r="G1103" s="19" t="n">
        <f aca="false">DATA!H1103</f>
        <v>0.93</v>
      </c>
      <c r="H1103" s="18" t="n">
        <f aca="false">DATA!E1103</f>
        <v>8</v>
      </c>
      <c r="I1103" s="20" t="n">
        <f aca="false">F1103*E1103</f>
        <v>39.3</v>
      </c>
      <c r="J1103" s="20" t="n">
        <f aca="false">PARAMETER!$B$4*G1103*SQRT(E1103)</f>
        <v>2.16334210583861</v>
      </c>
      <c r="K1103" s="20" t="n">
        <f aca="false">I1103+J1103</f>
        <v>41.4633421058386</v>
      </c>
      <c r="L1103" s="20" t="n">
        <f aca="false">K1103+F1103*H1103</f>
        <v>198.663342105839</v>
      </c>
      <c r="M1103" s="16" t="str">
        <f aca="false">IF(C1103&lt;=K1103,"REORDER",IF(C1103&gt;L1103,"OVERSTOCK","OK"))</f>
        <v>OVERSTOCK</v>
      </c>
      <c r="N1103" s="16" t="str">
        <f aca="false">IF(C1103&lt;=D1103,"REORDER","OK")</f>
        <v>OK</v>
      </c>
      <c r="O1103" s="18" t="n">
        <f aca="false">IF(D1103&lt;I1103,1,0)</f>
        <v>0</v>
      </c>
      <c r="P1103" s="20" t="n">
        <f aca="false">C1103/F1103</f>
        <v>11.7557251908397</v>
      </c>
      <c r="Q1103" s="19" t="n">
        <f aca="false">DATA!N1103</f>
        <v>110.3</v>
      </c>
      <c r="R1103" s="19" t="n">
        <f aca="false">DATA!O1103</f>
        <v>1.99</v>
      </c>
      <c r="S1103" s="17" t="n">
        <f aca="false">C1103*Q1103</f>
        <v>25479.3</v>
      </c>
      <c r="T1103" s="19" t="n">
        <f aca="false">C1103*R1103</f>
        <v>459.69</v>
      </c>
      <c r="U1103" s="20" t="n">
        <f aca="false">MAX(0,C1103-L1103)</f>
        <v>32.3366578941614</v>
      </c>
      <c r="V1103" s="17" t="n">
        <f aca="false">U1103*Q1103</f>
        <v>3566.733365726</v>
      </c>
      <c r="W1103" s="19" t="n">
        <f aca="false">U1103*R1103</f>
        <v>64.3499492093812</v>
      </c>
      <c r="X1103" s="20" t="n">
        <f aca="false">MAX(0,K1103-C1103)</f>
        <v>0</v>
      </c>
      <c r="Y1103" s="17" t="n">
        <f aca="false">F1103*PARAMETER!$B$5*Q1103</f>
        <v>791099.175</v>
      </c>
      <c r="Z1103" s="21" t="n">
        <f aca="false">SUMIF($Y$2:$Y$3205,"&gt;="&amp;Y1103)/SUM($Y$2:$Y$3205)</f>
        <v>0.813232514368716</v>
      </c>
      <c r="AA1103" s="16" t="str">
        <f aca="false">IF(Z1103&lt;=PARAMETER!$B$7,"A",IF(Z1103&lt;=PARAMETER!$B$8,"B","C"))</f>
        <v>B</v>
      </c>
      <c r="AB1103" s="22" t="n">
        <f aca="false">G1103/F1103</f>
        <v>0.0473282442748092</v>
      </c>
      <c r="AC1103" s="16" t="str">
        <f aca="false">IF(AB1103&lt;=PARAMETER!$B$9,"X",IF(AB1103&lt;=PARAMETER!$B$10,"Y","Z"))</f>
        <v>X</v>
      </c>
      <c r="AD1103" s="16" t="str">
        <f aca="false">AA1103&amp;AC1103</f>
        <v>BX</v>
      </c>
      <c r="AE1103" s="22" t="n">
        <f aca="false">DATA!I1103</f>
        <v>0.54</v>
      </c>
      <c r="AF1103" s="18" t="n">
        <f aca="false">DATA!L1103</f>
        <v>159</v>
      </c>
      <c r="AG1103" s="16" t="str">
        <f aca="false">DATA!K1103</f>
        <v>C</v>
      </c>
      <c r="AH1103" s="18" t="n">
        <f aca="false">IF(AE1103&gt;=PARAMETER!$B$12,1,0)</f>
        <v>0</v>
      </c>
      <c r="AI1103" s="18" t="n">
        <f aca="false">IF(AF1103&gt;=PARAMETER!$B$13,1,0)</f>
        <v>1</v>
      </c>
      <c r="AJ1103" s="18" t="n">
        <f aca="false">IF(AND(AH1103=1,AI1103=1),1,0)</f>
        <v>0</v>
      </c>
    </row>
    <row r="1104" customFormat="false" ht="15" hidden="false" customHeight="false" outlineLevel="0" collapsed="false">
      <c r="A1104" s="16" t="str">
        <f aca="false">DATA!A1104</f>
        <v>ITM11102</v>
      </c>
      <c r="B1104" s="16" t="str">
        <f aca="false">DATA!B1104</f>
        <v>Electronics</v>
      </c>
      <c r="C1104" s="17" t="n">
        <f aca="false">DATA!C1104</f>
        <v>187</v>
      </c>
      <c r="D1104" s="17" t="n">
        <f aca="false">DATA!D1104</f>
        <v>16</v>
      </c>
      <c r="E1104" s="18" t="n">
        <f aca="false">DATA!F1104</f>
        <v>2</v>
      </c>
      <c r="F1104" s="19" t="n">
        <f aca="false">DATA!G1104</f>
        <v>1.91</v>
      </c>
      <c r="G1104" s="19" t="n">
        <f aca="false">DATA!H1104</f>
        <v>4.52</v>
      </c>
      <c r="H1104" s="18" t="n">
        <f aca="false">DATA!E1104</f>
        <v>3</v>
      </c>
      <c r="I1104" s="20" t="n">
        <f aca="false">F1104*E1104</f>
        <v>3.82</v>
      </c>
      <c r="J1104" s="20" t="n">
        <f aca="false">PARAMETER!$B$4*G1104*SQRT(E1104)</f>
        <v>10.5143078692371</v>
      </c>
      <c r="K1104" s="20" t="n">
        <f aca="false">I1104+J1104</f>
        <v>14.3343078692371</v>
      </c>
      <c r="L1104" s="20" t="n">
        <f aca="false">K1104+F1104*H1104</f>
        <v>20.0643078692371</v>
      </c>
      <c r="M1104" s="16" t="str">
        <f aca="false">IF(C1104&lt;=K1104,"REORDER",IF(C1104&gt;L1104,"OVERSTOCK","OK"))</f>
        <v>OVERSTOCK</v>
      </c>
      <c r="N1104" s="16" t="str">
        <f aca="false">IF(C1104&lt;=D1104,"REORDER","OK")</f>
        <v>OK</v>
      </c>
      <c r="O1104" s="18" t="n">
        <f aca="false">IF(D1104&lt;I1104,1,0)</f>
        <v>0</v>
      </c>
      <c r="P1104" s="20" t="n">
        <f aca="false">C1104/F1104</f>
        <v>97.9057591623037</v>
      </c>
      <c r="Q1104" s="19" t="n">
        <f aca="false">DATA!N1104</f>
        <v>31.6</v>
      </c>
      <c r="R1104" s="19" t="n">
        <f aca="false">DATA!O1104</f>
        <v>0.6</v>
      </c>
      <c r="S1104" s="17" t="n">
        <f aca="false">C1104*Q1104</f>
        <v>5909.2</v>
      </c>
      <c r="T1104" s="19" t="n">
        <f aca="false">C1104*R1104</f>
        <v>112.2</v>
      </c>
      <c r="U1104" s="20" t="n">
        <f aca="false">MAX(0,C1104-L1104)</f>
        <v>166.935692130763</v>
      </c>
      <c r="V1104" s="17" t="n">
        <f aca="false">U1104*Q1104</f>
        <v>5275.16787133211</v>
      </c>
      <c r="W1104" s="19" t="n">
        <f aca="false">U1104*R1104</f>
        <v>100.161415278458</v>
      </c>
      <c r="X1104" s="20" t="n">
        <f aca="false">MAX(0,K1104-C1104)</f>
        <v>0</v>
      </c>
      <c r="Y1104" s="17" t="n">
        <f aca="false">F1104*PARAMETER!$B$5*Q1104</f>
        <v>22029.94</v>
      </c>
      <c r="Z1104" s="21" t="n">
        <f aca="false">SUMIF($Y$2:$Y$3205,"&gt;="&amp;Y1104)/SUM($Y$2:$Y$3205)</f>
        <v>0.999928920674798</v>
      </c>
      <c r="AA1104" s="16" t="str">
        <f aca="false">IF(Z1104&lt;=PARAMETER!$B$7,"A",IF(Z1104&lt;=PARAMETER!$B$8,"B","C"))</f>
        <v>C</v>
      </c>
      <c r="AB1104" s="22" t="n">
        <f aca="false">G1104/F1104</f>
        <v>2.36649214659686</v>
      </c>
      <c r="AC1104" s="16" t="str">
        <f aca="false">IF(AB1104&lt;=PARAMETER!$B$9,"X",IF(AB1104&lt;=PARAMETER!$B$10,"Y","Z"))</f>
        <v>Z</v>
      </c>
      <c r="AD1104" s="16" t="str">
        <f aca="false">AA1104&amp;AC1104</f>
        <v>CZ</v>
      </c>
      <c r="AE1104" s="22" t="n">
        <f aca="false">DATA!I1104</f>
        <v>0.87</v>
      </c>
      <c r="AF1104" s="18" t="n">
        <f aca="false">DATA!L1104</f>
        <v>86</v>
      </c>
      <c r="AG1104" s="16" t="str">
        <f aca="false">DATA!K1104</f>
        <v>B</v>
      </c>
      <c r="AH1104" s="18" t="n">
        <f aca="false">IF(AE1104&gt;=PARAMETER!$B$12,1,0)</f>
        <v>1</v>
      </c>
      <c r="AI1104" s="18" t="n">
        <f aca="false">IF(AF1104&gt;=PARAMETER!$B$13,1,0)</f>
        <v>0</v>
      </c>
      <c r="AJ1104" s="18" t="n">
        <f aca="false">IF(AND(AH1104=1,AI1104=1),1,0)</f>
        <v>0</v>
      </c>
    </row>
    <row r="1105" customFormat="false" ht="15" hidden="false" customHeight="false" outlineLevel="0" collapsed="false">
      <c r="A1105" s="16" t="str">
        <f aca="false">DATA!A1105</f>
        <v>ITM11103</v>
      </c>
      <c r="B1105" s="16" t="str">
        <f aca="false">DATA!B1105</f>
        <v>Groceries</v>
      </c>
      <c r="C1105" s="17" t="n">
        <f aca="false">DATA!C1105</f>
        <v>58</v>
      </c>
      <c r="D1105" s="17" t="n">
        <f aca="false">DATA!D1105</f>
        <v>68</v>
      </c>
      <c r="E1105" s="18" t="n">
        <f aca="false">DATA!F1105</f>
        <v>3</v>
      </c>
      <c r="F1105" s="19" t="n">
        <f aca="false">DATA!G1105</f>
        <v>36.51</v>
      </c>
      <c r="G1105" s="19" t="n">
        <f aca="false">DATA!H1105</f>
        <v>8.66</v>
      </c>
      <c r="H1105" s="18" t="n">
        <f aca="false">DATA!E1105</f>
        <v>8</v>
      </c>
      <c r="I1105" s="20" t="n">
        <f aca="false">F1105*E1105</f>
        <v>109.53</v>
      </c>
      <c r="J1105" s="20" t="n">
        <f aca="false">PARAMETER!$B$4*G1105*SQRT(E1105)</f>
        <v>24.6720806580611</v>
      </c>
      <c r="K1105" s="20" t="n">
        <f aca="false">I1105+J1105</f>
        <v>134.202080658061</v>
      </c>
      <c r="L1105" s="20" t="n">
        <f aca="false">K1105+F1105*H1105</f>
        <v>426.282080658061</v>
      </c>
      <c r="M1105" s="16" t="str">
        <f aca="false">IF(C1105&lt;=K1105,"REORDER",IF(C1105&gt;L1105,"OVERSTOCK","OK"))</f>
        <v>REORDER</v>
      </c>
      <c r="N1105" s="16" t="str">
        <f aca="false">IF(C1105&lt;=D1105,"REORDER","OK")</f>
        <v>REORDER</v>
      </c>
      <c r="O1105" s="18" t="n">
        <f aca="false">IF(D1105&lt;I1105,1,0)</f>
        <v>1</v>
      </c>
      <c r="P1105" s="20" t="n">
        <f aca="false">C1105/F1105</f>
        <v>1.58860586140783</v>
      </c>
      <c r="Q1105" s="19" t="n">
        <f aca="false">DATA!N1105</f>
        <v>61.4</v>
      </c>
      <c r="R1105" s="19" t="n">
        <f aca="false">DATA!O1105</f>
        <v>1.3</v>
      </c>
      <c r="S1105" s="17" t="n">
        <f aca="false">C1105*Q1105</f>
        <v>3561.2</v>
      </c>
      <c r="T1105" s="19" t="n">
        <f aca="false">C1105*R1105</f>
        <v>75.4</v>
      </c>
      <c r="U1105" s="20" t="n">
        <f aca="false">MAX(0,C1105-L1105)</f>
        <v>0</v>
      </c>
      <c r="V1105" s="17" t="n">
        <f aca="false">U1105*Q1105</f>
        <v>0</v>
      </c>
      <c r="W1105" s="19" t="n">
        <f aca="false">U1105*R1105</f>
        <v>0</v>
      </c>
      <c r="X1105" s="20" t="n">
        <f aca="false">MAX(0,K1105-C1105)</f>
        <v>76.2020806580611</v>
      </c>
      <c r="Y1105" s="17" t="n">
        <f aca="false">F1105*PARAMETER!$B$5*Q1105</f>
        <v>818225.61</v>
      </c>
      <c r="Z1105" s="21" t="n">
        <f aca="false">SUMIF($Y$2:$Y$3205,"&gt;="&amp;Y1105)/SUM($Y$2:$Y$3205)</f>
        <v>0.806072229445254</v>
      </c>
      <c r="AA1105" s="16" t="str">
        <f aca="false">IF(Z1105&lt;=PARAMETER!$B$7,"A",IF(Z1105&lt;=PARAMETER!$B$8,"B","C"))</f>
        <v>B</v>
      </c>
      <c r="AB1105" s="22" t="n">
        <f aca="false">G1105/F1105</f>
        <v>0.237195288961928</v>
      </c>
      <c r="AC1105" s="16" t="str">
        <f aca="false">IF(AB1105&lt;=PARAMETER!$B$9,"X",IF(AB1105&lt;=PARAMETER!$B$10,"Y","Z"))</f>
        <v>X</v>
      </c>
      <c r="AD1105" s="16" t="str">
        <f aca="false">AA1105&amp;AC1105</f>
        <v>BX</v>
      </c>
      <c r="AE1105" s="22" t="n">
        <f aca="false">DATA!I1105</f>
        <v>0.28</v>
      </c>
      <c r="AF1105" s="18" t="n">
        <f aca="false">DATA!L1105</f>
        <v>84</v>
      </c>
      <c r="AG1105" s="16" t="str">
        <f aca="false">DATA!K1105</f>
        <v>D</v>
      </c>
      <c r="AH1105" s="18" t="n">
        <f aca="false">IF(AE1105&gt;=PARAMETER!$B$12,1,0)</f>
        <v>0</v>
      </c>
      <c r="AI1105" s="18" t="n">
        <f aca="false">IF(AF1105&gt;=PARAMETER!$B$13,1,0)</f>
        <v>0</v>
      </c>
      <c r="AJ1105" s="18" t="n">
        <f aca="false">IF(AND(AH1105=1,AI1105=1),1,0)</f>
        <v>0</v>
      </c>
    </row>
    <row r="1106" customFormat="false" ht="15" hidden="false" customHeight="false" outlineLevel="0" collapsed="false">
      <c r="A1106" s="16" t="str">
        <f aca="false">DATA!A1106</f>
        <v>ITM11104</v>
      </c>
      <c r="B1106" s="16" t="str">
        <f aca="false">DATA!B1106</f>
        <v>Groceries</v>
      </c>
      <c r="C1106" s="17" t="n">
        <f aca="false">DATA!C1106</f>
        <v>388</v>
      </c>
      <c r="D1106" s="17" t="n">
        <f aca="false">DATA!D1106</f>
        <v>78</v>
      </c>
      <c r="E1106" s="18" t="n">
        <f aca="false">DATA!F1106</f>
        <v>4</v>
      </c>
      <c r="F1106" s="19" t="n">
        <f aca="false">DATA!G1106</f>
        <v>18.14</v>
      </c>
      <c r="G1106" s="19" t="n">
        <f aca="false">DATA!H1106</f>
        <v>1.78</v>
      </c>
      <c r="H1106" s="18" t="n">
        <f aca="false">DATA!E1106</f>
        <v>8</v>
      </c>
      <c r="I1106" s="20" t="n">
        <f aca="false">F1106*E1106</f>
        <v>72.56</v>
      </c>
      <c r="J1106" s="20" t="n">
        <f aca="false">PARAMETER!$B$4*G1106*SQRT(E1106)</f>
        <v>5.85567891194724</v>
      </c>
      <c r="K1106" s="20" t="n">
        <f aca="false">I1106+J1106</f>
        <v>78.4156789119472</v>
      </c>
      <c r="L1106" s="20" t="n">
        <f aca="false">K1106+F1106*H1106</f>
        <v>223.535678911947</v>
      </c>
      <c r="M1106" s="16" t="str">
        <f aca="false">IF(C1106&lt;=K1106,"REORDER",IF(C1106&gt;L1106,"OVERSTOCK","OK"))</f>
        <v>OVERSTOCK</v>
      </c>
      <c r="N1106" s="16" t="str">
        <f aca="false">IF(C1106&lt;=D1106,"REORDER","OK")</f>
        <v>OK</v>
      </c>
      <c r="O1106" s="18" t="n">
        <f aca="false">IF(D1106&lt;I1106,1,0)</f>
        <v>0</v>
      </c>
      <c r="P1106" s="20" t="n">
        <f aca="false">C1106/F1106</f>
        <v>21.3891951488423</v>
      </c>
      <c r="Q1106" s="19" t="n">
        <f aca="false">DATA!N1106</f>
        <v>96.81</v>
      </c>
      <c r="R1106" s="19" t="n">
        <f aca="false">DATA!O1106</f>
        <v>0.82</v>
      </c>
      <c r="S1106" s="17" t="n">
        <f aca="false">C1106*Q1106</f>
        <v>37562.28</v>
      </c>
      <c r="T1106" s="19" t="n">
        <f aca="false">C1106*R1106</f>
        <v>318.16</v>
      </c>
      <c r="U1106" s="20" t="n">
        <f aca="false">MAX(0,C1106-L1106)</f>
        <v>164.464321088053</v>
      </c>
      <c r="V1106" s="17" t="n">
        <f aca="false">U1106*Q1106</f>
        <v>15921.7909245344</v>
      </c>
      <c r="W1106" s="19" t="n">
        <f aca="false">U1106*R1106</f>
        <v>134.860743292203</v>
      </c>
      <c r="X1106" s="20" t="n">
        <f aca="false">MAX(0,K1106-C1106)</f>
        <v>0</v>
      </c>
      <c r="Y1106" s="17" t="n">
        <f aca="false">F1106*PARAMETER!$B$5*Q1106</f>
        <v>640988.691</v>
      </c>
      <c r="Z1106" s="21" t="n">
        <f aca="false">SUMIF($Y$2:$Y$3205,"&gt;="&amp;Y1106)/SUM($Y$2:$Y$3205)</f>
        <v>0.865027937138737</v>
      </c>
      <c r="AA1106" s="16" t="str">
        <f aca="false">IF(Z1106&lt;=PARAMETER!$B$7,"A",IF(Z1106&lt;=PARAMETER!$B$8,"B","C"))</f>
        <v>B</v>
      </c>
      <c r="AB1106" s="22" t="n">
        <f aca="false">G1106/F1106</f>
        <v>0.0981256890848953</v>
      </c>
      <c r="AC1106" s="16" t="str">
        <f aca="false">IF(AB1106&lt;=PARAMETER!$B$9,"X",IF(AB1106&lt;=PARAMETER!$B$10,"Y","Z"))</f>
        <v>X</v>
      </c>
      <c r="AD1106" s="16" t="str">
        <f aca="false">AA1106&amp;AC1106</f>
        <v>BX</v>
      </c>
      <c r="AE1106" s="22" t="n">
        <f aca="false">DATA!I1106</f>
        <v>0.97</v>
      </c>
      <c r="AF1106" s="18" t="n">
        <f aca="false">DATA!L1106</f>
        <v>167</v>
      </c>
      <c r="AG1106" s="16" t="str">
        <f aca="false">DATA!K1106</f>
        <v>D</v>
      </c>
      <c r="AH1106" s="18" t="n">
        <f aca="false">IF(AE1106&gt;=PARAMETER!$B$12,1,0)</f>
        <v>1</v>
      </c>
      <c r="AI1106" s="18" t="n">
        <f aca="false">IF(AF1106&gt;=PARAMETER!$B$13,1,0)</f>
        <v>1</v>
      </c>
      <c r="AJ1106" s="18" t="n">
        <f aca="false">IF(AND(AH1106=1,AI1106=1),1,0)</f>
        <v>1</v>
      </c>
    </row>
    <row r="1107" customFormat="false" ht="15" hidden="false" customHeight="false" outlineLevel="0" collapsed="false">
      <c r="A1107" s="16" t="str">
        <f aca="false">DATA!A1107</f>
        <v>ITM11105</v>
      </c>
      <c r="B1107" s="16" t="str">
        <f aca="false">DATA!B1107</f>
        <v>Automotive</v>
      </c>
      <c r="C1107" s="17" t="n">
        <f aca="false">DATA!C1107</f>
        <v>264</v>
      </c>
      <c r="D1107" s="17" t="n">
        <f aca="false">DATA!D1107</f>
        <v>20</v>
      </c>
      <c r="E1107" s="18" t="n">
        <f aca="false">DATA!F1107</f>
        <v>4</v>
      </c>
      <c r="F1107" s="19" t="n">
        <f aca="false">DATA!G1107</f>
        <v>16.35</v>
      </c>
      <c r="G1107" s="19" t="n">
        <f aca="false">DATA!H1107</f>
        <v>8.55</v>
      </c>
      <c r="H1107" s="18" t="n">
        <f aca="false">DATA!E1107</f>
        <v>8</v>
      </c>
      <c r="I1107" s="20" t="n">
        <f aca="false">F1107*E1107</f>
        <v>65.4</v>
      </c>
      <c r="J1107" s="20" t="n">
        <f aca="false">PARAMETER!$B$4*G1107*SQRT(E1107)</f>
        <v>28.1269970208702</v>
      </c>
      <c r="K1107" s="20" t="n">
        <f aca="false">I1107+J1107</f>
        <v>93.5269970208702</v>
      </c>
      <c r="L1107" s="20" t="n">
        <f aca="false">K1107+F1107*H1107</f>
        <v>224.32699702087</v>
      </c>
      <c r="M1107" s="16" t="str">
        <f aca="false">IF(C1107&lt;=K1107,"REORDER",IF(C1107&gt;L1107,"OVERSTOCK","OK"))</f>
        <v>OVERSTOCK</v>
      </c>
      <c r="N1107" s="16" t="str">
        <f aca="false">IF(C1107&lt;=D1107,"REORDER","OK")</f>
        <v>OK</v>
      </c>
      <c r="O1107" s="18" t="n">
        <f aca="false">IF(D1107&lt;I1107,1,0)</f>
        <v>1</v>
      </c>
      <c r="P1107" s="20" t="n">
        <f aca="false">C1107/F1107</f>
        <v>16.1467889908257</v>
      </c>
      <c r="Q1107" s="19" t="n">
        <f aca="false">DATA!N1107</f>
        <v>152.72</v>
      </c>
      <c r="R1107" s="19" t="n">
        <f aca="false">DATA!O1107</f>
        <v>1.14</v>
      </c>
      <c r="S1107" s="17" t="n">
        <f aca="false">C1107*Q1107</f>
        <v>40318.08</v>
      </c>
      <c r="T1107" s="19" t="n">
        <f aca="false">C1107*R1107</f>
        <v>300.96</v>
      </c>
      <c r="U1107" s="20" t="n">
        <f aca="false">MAX(0,C1107-L1107)</f>
        <v>39.6730029791298</v>
      </c>
      <c r="V1107" s="17" t="n">
        <f aca="false">U1107*Q1107</f>
        <v>6058.86101497271</v>
      </c>
      <c r="W1107" s="19" t="n">
        <f aca="false">U1107*R1107</f>
        <v>45.227223396208</v>
      </c>
      <c r="X1107" s="20" t="n">
        <f aca="false">MAX(0,K1107-C1107)</f>
        <v>0</v>
      </c>
      <c r="Y1107" s="17" t="n">
        <f aca="false">F1107*PARAMETER!$B$5*Q1107</f>
        <v>911394.78</v>
      </c>
      <c r="Z1107" s="21" t="n">
        <f aca="false">SUMIF($Y$2:$Y$3205,"&gt;="&amp;Y1107)/SUM($Y$2:$Y$3205)</f>
        <v>0.771170639420661</v>
      </c>
      <c r="AA1107" s="16" t="str">
        <f aca="false">IF(Z1107&lt;=PARAMETER!$B$7,"A",IF(Z1107&lt;=PARAMETER!$B$8,"B","C"))</f>
        <v>A</v>
      </c>
      <c r="AB1107" s="22" t="n">
        <f aca="false">G1107/F1107</f>
        <v>0.522935779816514</v>
      </c>
      <c r="AC1107" s="16" t="str">
        <f aca="false">IF(AB1107&lt;=PARAMETER!$B$9,"X",IF(AB1107&lt;=PARAMETER!$B$10,"Y","Z"))</f>
        <v>Z</v>
      </c>
      <c r="AD1107" s="16" t="str">
        <f aca="false">AA1107&amp;AC1107</f>
        <v>AZ</v>
      </c>
      <c r="AE1107" s="22" t="n">
        <f aca="false">DATA!I1107</f>
        <v>0.21</v>
      </c>
      <c r="AF1107" s="18" t="n">
        <f aca="false">DATA!L1107</f>
        <v>72</v>
      </c>
      <c r="AG1107" s="16" t="str">
        <f aca="false">DATA!K1107</f>
        <v>A</v>
      </c>
      <c r="AH1107" s="18" t="n">
        <f aca="false">IF(AE1107&gt;=PARAMETER!$B$12,1,0)</f>
        <v>0</v>
      </c>
      <c r="AI1107" s="18" t="n">
        <f aca="false">IF(AF1107&gt;=PARAMETER!$B$13,1,0)</f>
        <v>0</v>
      </c>
      <c r="AJ1107" s="18" t="n">
        <f aca="false">IF(AND(AH1107=1,AI1107=1),1,0)</f>
        <v>0</v>
      </c>
    </row>
    <row r="1108" customFormat="false" ht="15" hidden="false" customHeight="false" outlineLevel="0" collapsed="false">
      <c r="A1108" s="16" t="str">
        <f aca="false">DATA!A1108</f>
        <v>ITM11106</v>
      </c>
      <c r="B1108" s="16" t="str">
        <f aca="false">DATA!B1108</f>
        <v>Electronics</v>
      </c>
      <c r="C1108" s="17" t="n">
        <f aca="false">DATA!C1108</f>
        <v>170</v>
      </c>
      <c r="D1108" s="17" t="n">
        <f aca="false">DATA!D1108</f>
        <v>24</v>
      </c>
      <c r="E1108" s="18" t="n">
        <f aca="false">DATA!F1108</f>
        <v>5</v>
      </c>
      <c r="F1108" s="19" t="n">
        <f aca="false">DATA!G1108</f>
        <v>30.31</v>
      </c>
      <c r="G1108" s="19" t="n">
        <f aca="false">DATA!H1108</f>
        <v>6.13</v>
      </c>
      <c r="H1108" s="18" t="n">
        <f aca="false">DATA!E1108</f>
        <v>10</v>
      </c>
      <c r="I1108" s="20" t="n">
        <f aca="false">F1108*E1108</f>
        <v>151.55</v>
      </c>
      <c r="J1108" s="20" t="n">
        <f aca="false">PARAMETER!$B$4*G1108*SQRT(E1108)</f>
        <v>22.5461677253805</v>
      </c>
      <c r="K1108" s="20" t="n">
        <f aca="false">I1108+J1108</f>
        <v>174.096167725381</v>
      </c>
      <c r="L1108" s="20" t="n">
        <f aca="false">K1108+F1108*H1108</f>
        <v>477.19616772538</v>
      </c>
      <c r="M1108" s="16" t="str">
        <f aca="false">IF(C1108&lt;=K1108,"REORDER",IF(C1108&gt;L1108,"OVERSTOCK","OK"))</f>
        <v>REORDER</v>
      </c>
      <c r="N1108" s="16" t="str">
        <f aca="false">IF(C1108&lt;=D1108,"REORDER","OK")</f>
        <v>OK</v>
      </c>
      <c r="O1108" s="18" t="n">
        <f aca="false">IF(D1108&lt;I1108,1,0)</f>
        <v>1</v>
      </c>
      <c r="P1108" s="20" t="n">
        <f aca="false">C1108/F1108</f>
        <v>5.60870999670076</v>
      </c>
      <c r="Q1108" s="19" t="n">
        <f aca="false">DATA!N1108</f>
        <v>145.22</v>
      </c>
      <c r="R1108" s="19" t="n">
        <f aca="false">DATA!O1108</f>
        <v>1.76</v>
      </c>
      <c r="S1108" s="17" t="n">
        <f aca="false">C1108*Q1108</f>
        <v>24687.4</v>
      </c>
      <c r="T1108" s="19" t="n">
        <f aca="false">C1108*R1108</f>
        <v>299.2</v>
      </c>
      <c r="U1108" s="20" t="n">
        <f aca="false">MAX(0,C1108-L1108)</f>
        <v>0</v>
      </c>
      <c r="V1108" s="17" t="n">
        <f aca="false">U1108*Q1108</f>
        <v>0</v>
      </c>
      <c r="W1108" s="19" t="n">
        <f aca="false">U1108*R1108</f>
        <v>0</v>
      </c>
      <c r="X1108" s="20" t="n">
        <f aca="false">MAX(0,K1108-C1108)</f>
        <v>4.0961677253805</v>
      </c>
      <c r="Y1108" s="17" t="n">
        <f aca="false">F1108*PARAMETER!$B$5*Q1108</f>
        <v>1606590.643</v>
      </c>
      <c r="Z1108" s="21" t="n">
        <f aca="false">SUMIF($Y$2:$Y$3205,"&gt;="&amp;Y1108)/SUM($Y$2:$Y$3205)</f>
        <v>0.482818778463753</v>
      </c>
      <c r="AA1108" s="16" t="str">
        <f aca="false">IF(Z1108&lt;=PARAMETER!$B$7,"A",IF(Z1108&lt;=PARAMETER!$B$8,"B","C"))</f>
        <v>A</v>
      </c>
      <c r="AB1108" s="22" t="n">
        <f aca="false">G1108/F1108</f>
        <v>0.20224348399868</v>
      </c>
      <c r="AC1108" s="16" t="str">
        <f aca="false">IF(AB1108&lt;=PARAMETER!$B$9,"X",IF(AB1108&lt;=PARAMETER!$B$10,"Y","Z"))</f>
        <v>X</v>
      </c>
      <c r="AD1108" s="16" t="str">
        <f aca="false">AA1108&amp;AC1108</f>
        <v>AX</v>
      </c>
      <c r="AE1108" s="22" t="n">
        <f aca="false">DATA!I1108</f>
        <v>0.26</v>
      </c>
      <c r="AF1108" s="18" t="n">
        <f aca="false">DATA!L1108</f>
        <v>76</v>
      </c>
      <c r="AG1108" s="16" t="str">
        <f aca="false">DATA!K1108</f>
        <v>A</v>
      </c>
      <c r="AH1108" s="18" t="n">
        <f aca="false">IF(AE1108&gt;=PARAMETER!$B$12,1,0)</f>
        <v>0</v>
      </c>
      <c r="AI1108" s="18" t="n">
        <f aca="false">IF(AF1108&gt;=PARAMETER!$B$13,1,0)</f>
        <v>0</v>
      </c>
      <c r="AJ1108" s="18" t="n">
        <f aca="false">IF(AND(AH1108=1,AI1108=1),1,0)</f>
        <v>0</v>
      </c>
    </row>
    <row r="1109" customFormat="false" ht="15" hidden="false" customHeight="false" outlineLevel="0" collapsed="false">
      <c r="A1109" s="16" t="str">
        <f aca="false">DATA!A1109</f>
        <v>ITM11107</v>
      </c>
      <c r="B1109" s="16" t="str">
        <f aca="false">DATA!B1109</f>
        <v>Automotive</v>
      </c>
      <c r="C1109" s="17" t="n">
        <f aca="false">DATA!C1109</f>
        <v>130</v>
      </c>
      <c r="D1109" s="17" t="n">
        <f aca="false">DATA!D1109</f>
        <v>73</v>
      </c>
      <c r="E1109" s="18" t="n">
        <f aca="false">DATA!F1109</f>
        <v>5</v>
      </c>
      <c r="F1109" s="19" t="n">
        <f aca="false">DATA!G1109</f>
        <v>22.38</v>
      </c>
      <c r="G1109" s="19" t="n">
        <f aca="false">DATA!H1109</f>
        <v>9.35</v>
      </c>
      <c r="H1109" s="18" t="n">
        <f aca="false">DATA!E1109</f>
        <v>8</v>
      </c>
      <c r="I1109" s="20" t="n">
        <f aca="false">F1109*E1109</f>
        <v>111.9</v>
      </c>
      <c r="J1109" s="20" t="n">
        <f aca="false">PARAMETER!$B$4*G1109*SQRT(E1109)</f>
        <v>34.3893422891203</v>
      </c>
      <c r="K1109" s="20" t="n">
        <f aca="false">I1109+J1109</f>
        <v>146.28934228912</v>
      </c>
      <c r="L1109" s="20" t="n">
        <f aca="false">K1109+F1109*H1109</f>
        <v>325.32934228912</v>
      </c>
      <c r="M1109" s="16" t="str">
        <f aca="false">IF(C1109&lt;=K1109,"REORDER",IF(C1109&gt;L1109,"OVERSTOCK","OK"))</f>
        <v>REORDER</v>
      </c>
      <c r="N1109" s="16" t="str">
        <f aca="false">IF(C1109&lt;=D1109,"REORDER","OK")</f>
        <v>OK</v>
      </c>
      <c r="O1109" s="18" t="n">
        <f aca="false">IF(D1109&lt;I1109,1,0)</f>
        <v>1</v>
      </c>
      <c r="P1109" s="20" t="n">
        <f aca="false">C1109/F1109</f>
        <v>5.80875781948168</v>
      </c>
      <c r="Q1109" s="19" t="n">
        <f aca="false">DATA!N1109</f>
        <v>132.11</v>
      </c>
      <c r="R1109" s="19" t="n">
        <f aca="false">DATA!O1109</f>
        <v>0.76</v>
      </c>
      <c r="S1109" s="17" t="n">
        <f aca="false">C1109*Q1109</f>
        <v>17174.3</v>
      </c>
      <c r="T1109" s="19" t="n">
        <f aca="false">C1109*R1109</f>
        <v>98.8</v>
      </c>
      <c r="U1109" s="20" t="n">
        <f aca="false">MAX(0,C1109-L1109)</f>
        <v>0</v>
      </c>
      <c r="V1109" s="17" t="n">
        <f aca="false">U1109*Q1109</f>
        <v>0</v>
      </c>
      <c r="W1109" s="19" t="n">
        <f aca="false">U1109*R1109</f>
        <v>0</v>
      </c>
      <c r="X1109" s="20" t="n">
        <f aca="false">MAX(0,K1109-C1109)</f>
        <v>16.2893422891203</v>
      </c>
      <c r="Y1109" s="17" t="n">
        <f aca="false">F1109*PARAMETER!$B$5*Q1109</f>
        <v>1079166.957</v>
      </c>
      <c r="Z1109" s="21" t="n">
        <f aca="false">SUMIF($Y$2:$Y$3205,"&gt;="&amp;Y1109)/SUM($Y$2:$Y$3205)</f>
        <v>0.693580000318094</v>
      </c>
      <c r="AA1109" s="16" t="str">
        <f aca="false">IF(Z1109&lt;=PARAMETER!$B$7,"A",IF(Z1109&lt;=PARAMETER!$B$8,"B","C"))</f>
        <v>A</v>
      </c>
      <c r="AB1109" s="22" t="n">
        <f aca="false">G1109/F1109</f>
        <v>0.417783735478105</v>
      </c>
      <c r="AC1109" s="16" t="str">
        <f aca="false">IF(AB1109&lt;=PARAMETER!$B$9,"X",IF(AB1109&lt;=PARAMETER!$B$10,"Y","Z"))</f>
        <v>Y</v>
      </c>
      <c r="AD1109" s="16" t="str">
        <f aca="false">AA1109&amp;AC1109</f>
        <v>AY</v>
      </c>
      <c r="AE1109" s="22" t="n">
        <f aca="false">DATA!I1109</f>
        <v>0.25</v>
      </c>
      <c r="AF1109" s="18" t="n">
        <f aca="false">DATA!L1109</f>
        <v>45</v>
      </c>
      <c r="AG1109" s="16" t="str">
        <f aca="false">DATA!K1109</f>
        <v>D</v>
      </c>
      <c r="AH1109" s="18" t="n">
        <f aca="false">IF(AE1109&gt;=PARAMETER!$B$12,1,0)</f>
        <v>0</v>
      </c>
      <c r="AI1109" s="18" t="n">
        <f aca="false">IF(AF1109&gt;=PARAMETER!$B$13,1,0)</f>
        <v>0</v>
      </c>
      <c r="AJ1109" s="18" t="n">
        <f aca="false">IF(AND(AH1109=1,AI1109=1),1,0)</f>
        <v>0</v>
      </c>
    </row>
    <row r="1110" customFormat="false" ht="15" hidden="false" customHeight="false" outlineLevel="0" collapsed="false">
      <c r="A1110" s="16" t="str">
        <f aca="false">DATA!A1110</f>
        <v>ITM11108</v>
      </c>
      <c r="B1110" s="16" t="str">
        <f aca="false">DATA!B1110</f>
        <v>Groceries</v>
      </c>
      <c r="C1110" s="17" t="n">
        <f aca="false">DATA!C1110</f>
        <v>499</v>
      </c>
      <c r="D1110" s="17" t="n">
        <f aca="false">DATA!D1110</f>
        <v>12</v>
      </c>
      <c r="E1110" s="18" t="n">
        <f aca="false">DATA!F1110</f>
        <v>8</v>
      </c>
      <c r="F1110" s="19" t="n">
        <f aca="false">DATA!G1110</f>
        <v>49.06</v>
      </c>
      <c r="G1110" s="19" t="n">
        <f aca="false">DATA!H1110</f>
        <v>8.82</v>
      </c>
      <c r="H1110" s="18" t="n">
        <f aca="false">DATA!E1110</f>
        <v>7</v>
      </c>
      <c r="I1110" s="20" t="n">
        <f aca="false">F1110*E1110</f>
        <v>392.48</v>
      </c>
      <c r="J1110" s="20" t="n">
        <f aca="false">PARAMETER!$B$4*G1110*SQRT(E1110)</f>
        <v>41.033714781713</v>
      </c>
      <c r="K1110" s="20" t="n">
        <f aca="false">I1110+J1110</f>
        <v>433.513714781713</v>
      </c>
      <c r="L1110" s="20" t="n">
        <f aca="false">K1110+F1110*H1110</f>
        <v>776.933714781713</v>
      </c>
      <c r="M1110" s="16" t="str">
        <f aca="false">IF(C1110&lt;=K1110,"REORDER",IF(C1110&gt;L1110,"OVERSTOCK","OK"))</f>
        <v>OK</v>
      </c>
      <c r="N1110" s="16" t="str">
        <f aca="false">IF(C1110&lt;=D1110,"REORDER","OK")</f>
        <v>OK</v>
      </c>
      <c r="O1110" s="18" t="n">
        <f aca="false">IF(D1110&lt;I1110,1,0)</f>
        <v>1</v>
      </c>
      <c r="P1110" s="20" t="n">
        <f aca="false">C1110/F1110</f>
        <v>10.1712189156135</v>
      </c>
      <c r="Q1110" s="19" t="n">
        <f aca="false">DATA!N1110</f>
        <v>177.25</v>
      </c>
      <c r="R1110" s="19" t="n">
        <f aca="false">DATA!O1110</f>
        <v>0.24</v>
      </c>
      <c r="S1110" s="17" t="n">
        <f aca="false">C1110*Q1110</f>
        <v>88447.75</v>
      </c>
      <c r="T1110" s="19" t="n">
        <f aca="false">C1110*R1110</f>
        <v>119.76</v>
      </c>
      <c r="U1110" s="20" t="n">
        <f aca="false">MAX(0,C1110-L1110)</f>
        <v>0</v>
      </c>
      <c r="V1110" s="17" t="n">
        <f aca="false">U1110*Q1110</f>
        <v>0</v>
      </c>
      <c r="W1110" s="19" t="n">
        <f aca="false">U1110*R1110</f>
        <v>0</v>
      </c>
      <c r="X1110" s="20" t="n">
        <f aca="false">MAX(0,K1110-C1110)</f>
        <v>0</v>
      </c>
      <c r="Y1110" s="17" t="n">
        <f aca="false">F1110*PARAMETER!$B$5*Q1110</f>
        <v>3173998.025</v>
      </c>
      <c r="Z1110" s="21" t="n">
        <f aca="false">SUMIF($Y$2:$Y$3205,"&gt;="&amp;Y1110)/SUM($Y$2:$Y$3205)</f>
        <v>0.0439173459596771</v>
      </c>
      <c r="AA1110" s="16" t="str">
        <f aca="false">IF(Z1110&lt;=PARAMETER!$B$7,"A",IF(Z1110&lt;=PARAMETER!$B$8,"B","C"))</f>
        <v>A</v>
      </c>
      <c r="AB1110" s="22" t="n">
        <f aca="false">G1110/F1110</f>
        <v>0.179779861394211</v>
      </c>
      <c r="AC1110" s="16" t="str">
        <f aca="false">IF(AB1110&lt;=PARAMETER!$B$9,"X",IF(AB1110&lt;=PARAMETER!$B$10,"Y","Z"))</f>
        <v>X</v>
      </c>
      <c r="AD1110" s="16" t="str">
        <f aca="false">AA1110&amp;AC1110</f>
        <v>AX</v>
      </c>
      <c r="AE1110" s="22" t="n">
        <f aca="false">DATA!I1110</f>
        <v>0.63</v>
      </c>
      <c r="AF1110" s="18" t="n">
        <f aca="false">DATA!L1110</f>
        <v>143</v>
      </c>
      <c r="AG1110" s="16" t="str">
        <f aca="false">DATA!K1110</f>
        <v>B</v>
      </c>
      <c r="AH1110" s="18" t="n">
        <f aca="false">IF(AE1110&gt;=PARAMETER!$B$12,1,0)</f>
        <v>0</v>
      </c>
      <c r="AI1110" s="18" t="n">
        <f aca="false">IF(AF1110&gt;=PARAMETER!$B$13,1,0)</f>
        <v>1</v>
      </c>
      <c r="AJ1110" s="18" t="n">
        <f aca="false">IF(AND(AH1110=1,AI1110=1),1,0)</f>
        <v>0</v>
      </c>
    </row>
    <row r="1111" customFormat="false" ht="15" hidden="false" customHeight="false" outlineLevel="0" collapsed="false">
      <c r="A1111" s="16" t="str">
        <f aca="false">DATA!A1111</f>
        <v>ITM11109</v>
      </c>
      <c r="B1111" s="16" t="str">
        <f aca="false">DATA!B1111</f>
        <v>Groceries</v>
      </c>
      <c r="C1111" s="17" t="n">
        <f aca="false">DATA!C1111</f>
        <v>455</v>
      </c>
      <c r="D1111" s="17" t="n">
        <f aca="false">DATA!D1111</f>
        <v>78</v>
      </c>
      <c r="E1111" s="18" t="n">
        <f aca="false">DATA!F1111</f>
        <v>9</v>
      </c>
      <c r="F1111" s="19" t="n">
        <f aca="false">DATA!G1111</f>
        <v>18.46</v>
      </c>
      <c r="G1111" s="19" t="n">
        <f aca="false">DATA!H1111</f>
        <v>6.93</v>
      </c>
      <c r="H1111" s="18" t="n">
        <f aca="false">DATA!E1111</f>
        <v>13</v>
      </c>
      <c r="I1111" s="20" t="n">
        <f aca="false">F1111*E1111</f>
        <v>166.14</v>
      </c>
      <c r="J1111" s="20" t="n">
        <f aca="false">PARAMETER!$B$4*G1111*SQRT(E1111)</f>
        <v>34.1965069043211</v>
      </c>
      <c r="K1111" s="20" t="n">
        <f aca="false">I1111+J1111</f>
        <v>200.336506904321</v>
      </c>
      <c r="L1111" s="20" t="n">
        <f aca="false">K1111+F1111*H1111</f>
        <v>440.316506904321</v>
      </c>
      <c r="M1111" s="16" t="str">
        <f aca="false">IF(C1111&lt;=K1111,"REORDER",IF(C1111&gt;L1111,"OVERSTOCK","OK"))</f>
        <v>OVERSTOCK</v>
      </c>
      <c r="N1111" s="16" t="str">
        <f aca="false">IF(C1111&lt;=D1111,"REORDER","OK")</f>
        <v>OK</v>
      </c>
      <c r="O1111" s="18" t="n">
        <f aca="false">IF(D1111&lt;I1111,1,0)</f>
        <v>1</v>
      </c>
      <c r="P1111" s="20" t="n">
        <f aca="false">C1111/F1111</f>
        <v>24.6478873239437</v>
      </c>
      <c r="Q1111" s="19" t="n">
        <f aca="false">DATA!N1111</f>
        <v>162.5</v>
      </c>
      <c r="R1111" s="19" t="n">
        <f aca="false">DATA!O1111</f>
        <v>1.62</v>
      </c>
      <c r="S1111" s="17" t="n">
        <f aca="false">C1111*Q1111</f>
        <v>73937.5</v>
      </c>
      <c r="T1111" s="19" t="n">
        <f aca="false">C1111*R1111</f>
        <v>737.1</v>
      </c>
      <c r="U1111" s="20" t="n">
        <f aca="false">MAX(0,C1111-L1111)</f>
        <v>14.6834930956788</v>
      </c>
      <c r="V1111" s="17" t="n">
        <f aca="false">U1111*Q1111</f>
        <v>2386.06762804781</v>
      </c>
      <c r="W1111" s="19" t="n">
        <f aca="false">U1111*R1111</f>
        <v>23.7872588149997</v>
      </c>
      <c r="X1111" s="20" t="n">
        <f aca="false">MAX(0,K1111-C1111)</f>
        <v>0</v>
      </c>
      <c r="Y1111" s="17" t="n">
        <f aca="false">F1111*PARAMETER!$B$5*Q1111</f>
        <v>1094908.75</v>
      </c>
      <c r="Z1111" s="21" t="n">
        <f aca="false">SUMIF($Y$2:$Y$3205,"&gt;="&amp;Y1111)/SUM($Y$2:$Y$3205)</f>
        <v>0.686649200837962</v>
      </c>
      <c r="AA1111" s="16" t="str">
        <f aca="false">IF(Z1111&lt;=PARAMETER!$B$7,"A",IF(Z1111&lt;=PARAMETER!$B$8,"B","C"))</f>
        <v>A</v>
      </c>
      <c r="AB1111" s="22" t="n">
        <f aca="false">G1111/F1111</f>
        <v>0.375406283856988</v>
      </c>
      <c r="AC1111" s="16" t="str">
        <f aca="false">IF(AB1111&lt;=PARAMETER!$B$9,"X",IF(AB1111&lt;=PARAMETER!$B$10,"Y","Z"))</f>
        <v>Y</v>
      </c>
      <c r="AD1111" s="16" t="str">
        <f aca="false">AA1111&amp;AC1111</f>
        <v>AY</v>
      </c>
      <c r="AE1111" s="22" t="n">
        <f aca="false">DATA!I1111</f>
        <v>0.93</v>
      </c>
      <c r="AF1111" s="18" t="n">
        <f aca="false">DATA!L1111</f>
        <v>46</v>
      </c>
      <c r="AG1111" s="16" t="str">
        <f aca="false">DATA!K1111</f>
        <v>B</v>
      </c>
      <c r="AH1111" s="18" t="n">
        <f aca="false">IF(AE1111&gt;=PARAMETER!$B$12,1,0)</f>
        <v>1</v>
      </c>
      <c r="AI1111" s="18" t="n">
        <f aca="false">IF(AF1111&gt;=PARAMETER!$B$13,1,0)</f>
        <v>0</v>
      </c>
      <c r="AJ1111" s="18" t="n">
        <f aca="false">IF(AND(AH1111=1,AI1111=1),1,0)</f>
        <v>0</v>
      </c>
    </row>
    <row r="1112" customFormat="false" ht="15" hidden="false" customHeight="false" outlineLevel="0" collapsed="false">
      <c r="A1112" s="16" t="str">
        <f aca="false">DATA!A1112</f>
        <v>ITM11110</v>
      </c>
      <c r="B1112" s="16" t="str">
        <f aca="false">DATA!B1112</f>
        <v>Electronics</v>
      </c>
      <c r="C1112" s="17" t="n">
        <f aca="false">DATA!C1112</f>
        <v>66</v>
      </c>
      <c r="D1112" s="17" t="n">
        <f aca="false">DATA!D1112</f>
        <v>32</v>
      </c>
      <c r="E1112" s="18" t="n">
        <f aca="false">DATA!F1112</f>
        <v>4</v>
      </c>
      <c r="F1112" s="19" t="n">
        <f aca="false">DATA!G1112</f>
        <v>31.08</v>
      </c>
      <c r="G1112" s="19" t="n">
        <f aca="false">DATA!H1112</f>
        <v>6.75</v>
      </c>
      <c r="H1112" s="18" t="n">
        <f aca="false">DATA!E1112</f>
        <v>4</v>
      </c>
      <c r="I1112" s="20" t="n">
        <f aca="false">F1112*E1112</f>
        <v>124.32</v>
      </c>
      <c r="J1112" s="20" t="n">
        <f aca="false">PARAMETER!$B$4*G1112*SQRT(E1112)</f>
        <v>22.2055239638449</v>
      </c>
      <c r="K1112" s="20" t="n">
        <f aca="false">I1112+J1112</f>
        <v>146.525523963845</v>
      </c>
      <c r="L1112" s="20" t="n">
        <f aca="false">K1112+F1112*H1112</f>
        <v>270.845523963845</v>
      </c>
      <c r="M1112" s="16" t="str">
        <f aca="false">IF(C1112&lt;=K1112,"REORDER",IF(C1112&gt;L1112,"OVERSTOCK","OK"))</f>
        <v>REORDER</v>
      </c>
      <c r="N1112" s="16" t="str">
        <f aca="false">IF(C1112&lt;=D1112,"REORDER","OK")</f>
        <v>OK</v>
      </c>
      <c r="O1112" s="18" t="n">
        <f aca="false">IF(D1112&lt;I1112,1,0)</f>
        <v>1</v>
      </c>
      <c r="P1112" s="20" t="n">
        <f aca="false">C1112/F1112</f>
        <v>2.12355212355212</v>
      </c>
      <c r="Q1112" s="19" t="n">
        <f aca="false">DATA!N1112</f>
        <v>196.6</v>
      </c>
      <c r="R1112" s="19" t="n">
        <f aca="false">DATA!O1112</f>
        <v>1.15</v>
      </c>
      <c r="S1112" s="17" t="n">
        <f aca="false">C1112*Q1112</f>
        <v>12975.6</v>
      </c>
      <c r="T1112" s="19" t="n">
        <f aca="false">C1112*R1112</f>
        <v>75.9</v>
      </c>
      <c r="U1112" s="20" t="n">
        <f aca="false">MAX(0,C1112-L1112)</f>
        <v>0</v>
      </c>
      <c r="V1112" s="17" t="n">
        <f aca="false">U1112*Q1112</f>
        <v>0</v>
      </c>
      <c r="W1112" s="19" t="n">
        <f aca="false">U1112*R1112</f>
        <v>0</v>
      </c>
      <c r="X1112" s="20" t="n">
        <f aca="false">MAX(0,K1112-C1112)</f>
        <v>80.5255239638449</v>
      </c>
      <c r="Y1112" s="17" t="n">
        <f aca="false">F1112*PARAMETER!$B$5*Q1112</f>
        <v>2230269.72</v>
      </c>
      <c r="Z1112" s="21" t="n">
        <f aca="false">SUMIF($Y$2:$Y$3205,"&gt;="&amp;Y1112)/SUM($Y$2:$Y$3205)</f>
        <v>0.264070981219735</v>
      </c>
      <c r="AA1112" s="16" t="str">
        <f aca="false">IF(Z1112&lt;=PARAMETER!$B$7,"A",IF(Z1112&lt;=PARAMETER!$B$8,"B","C"))</f>
        <v>A</v>
      </c>
      <c r="AB1112" s="22" t="n">
        <f aca="false">G1112/F1112</f>
        <v>0.217181467181467</v>
      </c>
      <c r="AC1112" s="16" t="str">
        <f aca="false">IF(AB1112&lt;=PARAMETER!$B$9,"X",IF(AB1112&lt;=PARAMETER!$B$10,"Y","Z"))</f>
        <v>X</v>
      </c>
      <c r="AD1112" s="16" t="str">
        <f aca="false">AA1112&amp;AC1112</f>
        <v>AX</v>
      </c>
      <c r="AE1112" s="22" t="n">
        <f aca="false">DATA!I1112</f>
        <v>0.33</v>
      </c>
      <c r="AF1112" s="18" t="n">
        <f aca="false">DATA!L1112</f>
        <v>102</v>
      </c>
      <c r="AG1112" s="16" t="str">
        <f aca="false">DATA!K1112</f>
        <v>D</v>
      </c>
      <c r="AH1112" s="18" t="n">
        <f aca="false">IF(AE1112&gt;=PARAMETER!$B$12,1,0)</f>
        <v>0</v>
      </c>
      <c r="AI1112" s="18" t="n">
        <f aca="false">IF(AF1112&gt;=PARAMETER!$B$13,1,0)</f>
        <v>1</v>
      </c>
      <c r="AJ1112" s="18" t="n">
        <f aca="false">IF(AND(AH1112=1,AI1112=1),1,0)</f>
        <v>0</v>
      </c>
    </row>
    <row r="1113" customFormat="false" ht="15" hidden="false" customHeight="false" outlineLevel="0" collapsed="false">
      <c r="A1113" s="16" t="str">
        <f aca="false">DATA!A1113</f>
        <v>ITM11111</v>
      </c>
      <c r="B1113" s="16" t="str">
        <f aca="false">DATA!B1113</f>
        <v>Pharma</v>
      </c>
      <c r="C1113" s="17" t="n">
        <f aca="false">DATA!C1113</f>
        <v>82</v>
      </c>
      <c r="D1113" s="17" t="n">
        <f aca="false">DATA!D1113</f>
        <v>62</v>
      </c>
      <c r="E1113" s="18" t="n">
        <f aca="false">DATA!F1113</f>
        <v>3</v>
      </c>
      <c r="F1113" s="19" t="n">
        <f aca="false">DATA!G1113</f>
        <v>16.27</v>
      </c>
      <c r="G1113" s="19" t="n">
        <f aca="false">DATA!H1113</f>
        <v>2.53</v>
      </c>
      <c r="H1113" s="18" t="n">
        <f aca="false">DATA!E1113</f>
        <v>6</v>
      </c>
      <c r="I1113" s="20" t="n">
        <f aca="false">F1113*E1113</f>
        <v>48.81</v>
      </c>
      <c r="J1113" s="20" t="n">
        <f aca="false">PARAMETER!$B$4*G1113*SQRT(E1113)</f>
        <v>7.20789423382155</v>
      </c>
      <c r="K1113" s="20" t="n">
        <f aca="false">I1113+J1113</f>
        <v>56.0178942338216</v>
      </c>
      <c r="L1113" s="20" t="n">
        <f aca="false">K1113+F1113*H1113</f>
        <v>153.637894233822</v>
      </c>
      <c r="M1113" s="16" t="str">
        <f aca="false">IF(C1113&lt;=K1113,"REORDER",IF(C1113&gt;L1113,"OVERSTOCK","OK"))</f>
        <v>OK</v>
      </c>
      <c r="N1113" s="16" t="str">
        <f aca="false">IF(C1113&lt;=D1113,"REORDER","OK")</f>
        <v>OK</v>
      </c>
      <c r="O1113" s="18" t="n">
        <f aca="false">IF(D1113&lt;I1113,1,0)</f>
        <v>0</v>
      </c>
      <c r="P1113" s="20" t="n">
        <f aca="false">C1113/F1113</f>
        <v>5.039950829748</v>
      </c>
      <c r="Q1113" s="19" t="n">
        <f aca="false">DATA!N1113</f>
        <v>178.94</v>
      </c>
      <c r="R1113" s="19" t="n">
        <f aca="false">DATA!O1113</f>
        <v>0.95</v>
      </c>
      <c r="S1113" s="17" t="n">
        <f aca="false">C1113*Q1113</f>
        <v>14673.08</v>
      </c>
      <c r="T1113" s="19" t="n">
        <f aca="false">C1113*R1113</f>
        <v>77.9</v>
      </c>
      <c r="U1113" s="20" t="n">
        <f aca="false">MAX(0,C1113-L1113)</f>
        <v>0</v>
      </c>
      <c r="V1113" s="17" t="n">
        <f aca="false">U1113*Q1113</f>
        <v>0</v>
      </c>
      <c r="W1113" s="19" t="n">
        <f aca="false">U1113*R1113</f>
        <v>0</v>
      </c>
      <c r="X1113" s="20" t="n">
        <f aca="false">MAX(0,K1113-C1113)</f>
        <v>0</v>
      </c>
      <c r="Y1113" s="17" t="n">
        <f aca="false">F1113*PARAMETER!$B$5*Q1113</f>
        <v>1062644.137</v>
      </c>
      <c r="Z1113" s="21" t="n">
        <f aca="false">SUMIF($Y$2:$Y$3205,"&gt;="&amp;Y1113)/SUM($Y$2:$Y$3205)</f>
        <v>0.701757763535311</v>
      </c>
      <c r="AA1113" s="16" t="str">
        <f aca="false">IF(Z1113&lt;=PARAMETER!$B$7,"A",IF(Z1113&lt;=PARAMETER!$B$8,"B","C"))</f>
        <v>A</v>
      </c>
      <c r="AB1113" s="22" t="n">
        <f aca="false">G1113/F1113</f>
        <v>0.155500921942225</v>
      </c>
      <c r="AC1113" s="16" t="str">
        <f aca="false">IF(AB1113&lt;=PARAMETER!$B$9,"X",IF(AB1113&lt;=PARAMETER!$B$10,"Y","Z"))</f>
        <v>X</v>
      </c>
      <c r="AD1113" s="16" t="str">
        <f aca="false">AA1113&amp;AC1113</f>
        <v>AX</v>
      </c>
      <c r="AE1113" s="22" t="n">
        <f aca="false">DATA!I1113</f>
        <v>0.6</v>
      </c>
      <c r="AF1113" s="18" t="n">
        <f aca="false">DATA!L1113</f>
        <v>84</v>
      </c>
      <c r="AG1113" s="16" t="str">
        <f aca="false">DATA!K1113</f>
        <v>C</v>
      </c>
      <c r="AH1113" s="18" t="n">
        <f aca="false">IF(AE1113&gt;=PARAMETER!$B$12,1,0)</f>
        <v>0</v>
      </c>
      <c r="AI1113" s="18" t="n">
        <f aca="false">IF(AF1113&gt;=PARAMETER!$B$13,1,0)</f>
        <v>0</v>
      </c>
      <c r="AJ1113" s="18" t="n">
        <f aca="false">IF(AND(AH1113=1,AI1113=1),1,0)</f>
        <v>0</v>
      </c>
    </row>
    <row r="1114" customFormat="false" ht="15" hidden="false" customHeight="false" outlineLevel="0" collapsed="false">
      <c r="A1114" s="16" t="str">
        <f aca="false">DATA!A1114</f>
        <v>ITM11112</v>
      </c>
      <c r="B1114" s="16" t="str">
        <f aca="false">DATA!B1114</f>
        <v>Apparel</v>
      </c>
      <c r="C1114" s="17" t="n">
        <f aca="false">DATA!C1114</f>
        <v>244</v>
      </c>
      <c r="D1114" s="17" t="n">
        <f aca="false">DATA!D1114</f>
        <v>46</v>
      </c>
      <c r="E1114" s="18" t="n">
        <f aca="false">DATA!F1114</f>
        <v>9</v>
      </c>
      <c r="F1114" s="19" t="n">
        <f aca="false">DATA!G1114</f>
        <v>49.54</v>
      </c>
      <c r="G1114" s="19" t="n">
        <f aca="false">DATA!H1114</f>
        <v>1.61</v>
      </c>
      <c r="H1114" s="18" t="n">
        <f aca="false">DATA!E1114</f>
        <v>12</v>
      </c>
      <c r="I1114" s="20" t="n">
        <f aca="false">F1114*E1114</f>
        <v>445.86</v>
      </c>
      <c r="J1114" s="20" t="n">
        <f aca="false">PARAMETER!$B$4*G1114*SQRT(E1114)</f>
        <v>7.94464301817561</v>
      </c>
      <c r="K1114" s="20" t="n">
        <f aca="false">I1114+J1114</f>
        <v>453.804643018176</v>
      </c>
      <c r="L1114" s="20" t="n">
        <f aca="false">K1114+F1114*H1114</f>
        <v>1048.28464301818</v>
      </c>
      <c r="M1114" s="16" t="str">
        <f aca="false">IF(C1114&lt;=K1114,"REORDER",IF(C1114&gt;L1114,"OVERSTOCK","OK"))</f>
        <v>REORDER</v>
      </c>
      <c r="N1114" s="16" t="str">
        <f aca="false">IF(C1114&lt;=D1114,"REORDER","OK")</f>
        <v>OK</v>
      </c>
      <c r="O1114" s="18" t="n">
        <f aca="false">IF(D1114&lt;I1114,1,0)</f>
        <v>1</v>
      </c>
      <c r="P1114" s="20" t="n">
        <f aca="false">C1114/F1114</f>
        <v>4.92531287848204</v>
      </c>
      <c r="Q1114" s="19" t="n">
        <f aca="false">DATA!N1114</f>
        <v>47.17</v>
      </c>
      <c r="R1114" s="19" t="n">
        <f aca="false">DATA!O1114</f>
        <v>0.45</v>
      </c>
      <c r="S1114" s="17" t="n">
        <f aca="false">C1114*Q1114</f>
        <v>11509.48</v>
      </c>
      <c r="T1114" s="19" t="n">
        <f aca="false">C1114*R1114</f>
        <v>109.8</v>
      </c>
      <c r="U1114" s="20" t="n">
        <f aca="false">MAX(0,C1114-L1114)</f>
        <v>0</v>
      </c>
      <c r="V1114" s="17" t="n">
        <f aca="false">U1114*Q1114</f>
        <v>0</v>
      </c>
      <c r="W1114" s="19" t="n">
        <f aca="false">U1114*R1114</f>
        <v>0</v>
      </c>
      <c r="X1114" s="20" t="n">
        <f aca="false">MAX(0,K1114-C1114)</f>
        <v>209.804643018176</v>
      </c>
      <c r="Y1114" s="17" t="n">
        <f aca="false">F1114*PARAMETER!$B$5*Q1114</f>
        <v>852932.657</v>
      </c>
      <c r="Z1114" s="21" t="n">
        <f aca="false">SUMIF($Y$2:$Y$3205,"&gt;="&amp;Y1114)/SUM($Y$2:$Y$3205)</f>
        <v>0.792511746490347</v>
      </c>
      <c r="AA1114" s="16" t="str">
        <f aca="false">IF(Z1114&lt;=PARAMETER!$B$7,"A",IF(Z1114&lt;=PARAMETER!$B$8,"B","C"))</f>
        <v>A</v>
      </c>
      <c r="AB1114" s="22" t="n">
        <f aca="false">G1114/F1114</f>
        <v>0.0324989907145741</v>
      </c>
      <c r="AC1114" s="16" t="str">
        <f aca="false">IF(AB1114&lt;=PARAMETER!$B$9,"X",IF(AB1114&lt;=PARAMETER!$B$10,"Y","Z"))</f>
        <v>X</v>
      </c>
      <c r="AD1114" s="16" t="str">
        <f aca="false">AA1114&amp;AC1114</f>
        <v>AX</v>
      </c>
      <c r="AE1114" s="22" t="n">
        <f aca="false">DATA!I1114</f>
        <v>0.26</v>
      </c>
      <c r="AF1114" s="18" t="n">
        <f aca="false">DATA!L1114</f>
        <v>175</v>
      </c>
      <c r="AG1114" s="16" t="str">
        <f aca="false">DATA!K1114</f>
        <v>B</v>
      </c>
      <c r="AH1114" s="18" t="n">
        <f aca="false">IF(AE1114&gt;=PARAMETER!$B$12,1,0)</f>
        <v>0</v>
      </c>
      <c r="AI1114" s="18" t="n">
        <f aca="false">IF(AF1114&gt;=PARAMETER!$B$13,1,0)</f>
        <v>1</v>
      </c>
      <c r="AJ1114" s="18" t="n">
        <f aca="false">IF(AND(AH1114=1,AI1114=1),1,0)</f>
        <v>0</v>
      </c>
    </row>
    <row r="1115" customFormat="false" ht="15" hidden="false" customHeight="false" outlineLevel="0" collapsed="false">
      <c r="A1115" s="16" t="str">
        <f aca="false">DATA!A1115</f>
        <v>ITM11113</v>
      </c>
      <c r="B1115" s="16" t="str">
        <f aca="false">DATA!B1115</f>
        <v>Groceries</v>
      </c>
      <c r="C1115" s="17" t="n">
        <f aca="false">DATA!C1115</f>
        <v>385</v>
      </c>
      <c r="D1115" s="17" t="n">
        <f aca="false">DATA!D1115</f>
        <v>18</v>
      </c>
      <c r="E1115" s="18" t="n">
        <f aca="false">DATA!F1115</f>
        <v>4</v>
      </c>
      <c r="F1115" s="19" t="n">
        <f aca="false">DATA!G1115</f>
        <v>22.81</v>
      </c>
      <c r="G1115" s="19" t="n">
        <f aca="false">DATA!H1115</f>
        <v>4.45</v>
      </c>
      <c r="H1115" s="18" t="n">
        <f aca="false">DATA!E1115</f>
        <v>7</v>
      </c>
      <c r="I1115" s="20" t="n">
        <f aca="false">F1115*E1115</f>
        <v>91.24</v>
      </c>
      <c r="J1115" s="20" t="n">
        <f aca="false">PARAMETER!$B$4*G1115*SQRT(E1115)</f>
        <v>14.6391972798681</v>
      </c>
      <c r="K1115" s="20" t="n">
        <f aca="false">I1115+J1115</f>
        <v>105.879197279868</v>
      </c>
      <c r="L1115" s="20" t="n">
        <f aca="false">K1115+F1115*H1115</f>
        <v>265.549197279868</v>
      </c>
      <c r="M1115" s="16" t="str">
        <f aca="false">IF(C1115&lt;=K1115,"REORDER",IF(C1115&gt;L1115,"OVERSTOCK","OK"))</f>
        <v>OVERSTOCK</v>
      </c>
      <c r="N1115" s="16" t="str">
        <f aca="false">IF(C1115&lt;=D1115,"REORDER","OK")</f>
        <v>OK</v>
      </c>
      <c r="O1115" s="18" t="n">
        <f aca="false">IF(D1115&lt;I1115,1,0)</f>
        <v>1</v>
      </c>
      <c r="P1115" s="20" t="n">
        <f aca="false">C1115/F1115</f>
        <v>16.8785620341955</v>
      </c>
      <c r="Q1115" s="19" t="n">
        <f aca="false">DATA!N1115</f>
        <v>20.95</v>
      </c>
      <c r="R1115" s="19" t="n">
        <f aca="false">DATA!O1115</f>
        <v>0.28</v>
      </c>
      <c r="S1115" s="17" t="n">
        <f aca="false">C1115*Q1115</f>
        <v>8065.75</v>
      </c>
      <c r="T1115" s="19" t="n">
        <f aca="false">C1115*R1115</f>
        <v>107.8</v>
      </c>
      <c r="U1115" s="20" t="n">
        <f aca="false">MAX(0,C1115-L1115)</f>
        <v>119.450802720132</v>
      </c>
      <c r="V1115" s="17" t="n">
        <f aca="false">U1115*Q1115</f>
        <v>2502.49431698676</v>
      </c>
      <c r="W1115" s="19" t="n">
        <f aca="false">U1115*R1115</f>
        <v>33.446224761637</v>
      </c>
      <c r="X1115" s="20" t="n">
        <f aca="false">MAX(0,K1115-C1115)</f>
        <v>0</v>
      </c>
      <c r="Y1115" s="17" t="n">
        <f aca="false">F1115*PARAMETER!$B$5*Q1115</f>
        <v>174422.3675</v>
      </c>
      <c r="Z1115" s="21" t="n">
        <f aca="false">SUMIF($Y$2:$Y$3205,"&gt;="&amp;Y1115)/SUM($Y$2:$Y$3205)</f>
        <v>0.987355946946987</v>
      </c>
      <c r="AA1115" s="16" t="str">
        <f aca="false">IF(Z1115&lt;=PARAMETER!$B$7,"A",IF(Z1115&lt;=PARAMETER!$B$8,"B","C"))</f>
        <v>C</v>
      </c>
      <c r="AB1115" s="22" t="n">
        <f aca="false">G1115/F1115</f>
        <v>0.19508987286278</v>
      </c>
      <c r="AC1115" s="16" t="str">
        <f aca="false">IF(AB1115&lt;=PARAMETER!$B$9,"X",IF(AB1115&lt;=PARAMETER!$B$10,"Y","Z"))</f>
        <v>X</v>
      </c>
      <c r="AD1115" s="16" t="str">
        <f aca="false">AA1115&amp;AC1115</f>
        <v>CX</v>
      </c>
      <c r="AE1115" s="22" t="n">
        <f aca="false">DATA!I1115</f>
        <v>0.67</v>
      </c>
      <c r="AF1115" s="18" t="n">
        <f aca="false">DATA!L1115</f>
        <v>124</v>
      </c>
      <c r="AG1115" s="16" t="str">
        <f aca="false">DATA!K1115</f>
        <v>D</v>
      </c>
      <c r="AH1115" s="18" t="n">
        <f aca="false">IF(AE1115&gt;=PARAMETER!$B$12,1,0)</f>
        <v>0</v>
      </c>
      <c r="AI1115" s="18" t="n">
        <f aca="false">IF(AF1115&gt;=PARAMETER!$B$13,1,0)</f>
        <v>1</v>
      </c>
      <c r="AJ1115" s="18" t="n">
        <f aca="false">IF(AND(AH1115=1,AI1115=1),1,0)</f>
        <v>0</v>
      </c>
    </row>
    <row r="1116" customFormat="false" ht="15" hidden="false" customHeight="false" outlineLevel="0" collapsed="false">
      <c r="A1116" s="16" t="str">
        <f aca="false">DATA!A1116</f>
        <v>ITM11114</v>
      </c>
      <c r="B1116" s="16" t="str">
        <f aca="false">DATA!B1116</f>
        <v>Groceries</v>
      </c>
      <c r="C1116" s="17" t="n">
        <f aca="false">DATA!C1116</f>
        <v>88</v>
      </c>
      <c r="D1116" s="17" t="n">
        <f aca="false">DATA!D1116</f>
        <v>24</v>
      </c>
      <c r="E1116" s="18" t="n">
        <f aca="false">DATA!F1116</f>
        <v>9</v>
      </c>
      <c r="F1116" s="19" t="n">
        <f aca="false">DATA!G1116</f>
        <v>32.07</v>
      </c>
      <c r="G1116" s="19" t="n">
        <f aca="false">DATA!H1116</f>
        <v>2.27</v>
      </c>
      <c r="H1116" s="18" t="n">
        <f aca="false">DATA!E1116</f>
        <v>12</v>
      </c>
      <c r="I1116" s="20" t="n">
        <f aca="false">F1116*E1116</f>
        <v>288.63</v>
      </c>
      <c r="J1116" s="20" t="n">
        <f aca="false">PARAMETER!$B$4*G1116*SQRT(E1116)</f>
        <v>11.2014531995395</v>
      </c>
      <c r="K1116" s="20" t="n">
        <f aca="false">I1116+J1116</f>
        <v>299.83145319954</v>
      </c>
      <c r="L1116" s="20" t="n">
        <f aca="false">K1116+F1116*H1116</f>
        <v>684.67145319954</v>
      </c>
      <c r="M1116" s="16" t="str">
        <f aca="false">IF(C1116&lt;=K1116,"REORDER",IF(C1116&gt;L1116,"OVERSTOCK","OK"))</f>
        <v>REORDER</v>
      </c>
      <c r="N1116" s="16" t="str">
        <f aca="false">IF(C1116&lt;=D1116,"REORDER","OK")</f>
        <v>OK</v>
      </c>
      <c r="O1116" s="18" t="n">
        <f aca="false">IF(D1116&lt;I1116,1,0)</f>
        <v>1</v>
      </c>
      <c r="P1116" s="20" t="n">
        <f aca="false">C1116/F1116</f>
        <v>2.74399750545681</v>
      </c>
      <c r="Q1116" s="19" t="n">
        <f aca="false">DATA!N1116</f>
        <v>88.76</v>
      </c>
      <c r="R1116" s="19" t="n">
        <f aca="false">DATA!O1116</f>
        <v>0.63</v>
      </c>
      <c r="S1116" s="17" t="n">
        <f aca="false">C1116*Q1116</f>
        <v>7810.88</v>
      </c>
      <c r="T1116" s="19" t="n">
        <f aca="false">C1116*R1116</f>
        <v>55.44</v>
      </c>
      <c r="U1116" s="20" t="n">
        <f aca="false">MAX(0,C1116-L1116)</f>
        <v>0</v>
      </c>
      <c r="V1116" s="17" t="n">
        <f aca="false">U1116*Q1116</f>
        <v>0</v>
      </c>
      <c r="W1116" s="19" t="n">
        <f aca="false">U1116*R1116</f>
        <v>0</v>
      </c>
      <c r="X1116" s="20" t="n">
        <f aca="false">MAX(0,K1116-C1116)</f>
        <v>211.83145319954</v>
      </c>
      <c r="Y1116" s="17" t="n">
        <f aca="false">F1116*PARAMETER!$B$5*Q1116</f>
        <v>1038984.618</v>
      </c>
      <c r="Z1116" s="21" t="n">
        <f aca="false">SUMIF($Y$2:$Y$3205,"&gt;="&amp;Y1116)/SUM($Y$2:$Y$3205)</f>
        <v>0.71146353896291</v>
      </c>
      <c r="AA1116" s="16" t="str">
        <f aca="false">IF(Z1116&lt;=PARAMETER!$B$7,"A",IF(Z1116&lt;=PARAMETER!$B$8,"B","C"))</f>
        <v>A</v>
      </c>
      <c r="AB1116" s="22" t="n">
        <f aca="false">G1116/F1116</f>
        <v>0.0707826629248519</v>
      </c>
      <c r="AC1116" s="16" t="str">
        <f aca="false">IF(AB1116&lt;=PARAMETER!$B$9,"X",IF(AB1116&lt;=PARAMETER!$B$10,"Y","Z"))</f>
        <v>X</v>
      </c>
      <c r="AD1116" s="16" t="str">
        <f aca="false">AA1116&amp;AC1116</f>
        <v>AX</v>
      </c>
      <c r="AE1116" s="22" t="n">
        <f aca="false">DATA!I1116</f>
        <v>0.21</v>
      </c>
      <c r="AF1116" s="18" t="n">
        <f aca="false">DATA!L1116</f>
        <v>162</v>
      </c>
      <c r="AG1116" s="16" t="str">
        <f aca="false">DATA!K1116</f>
        <v>A</v>
      </c>
      <c r="AH1116" s="18" t="n">
        <f aca="false">IF(AE1116&gt;=PARAMETER!$B$12,1,0)</f>
        <v>0</v>
      </c>
      <c r="AI1116" s="18" t="n">
        <f aca="false">IF(AF1116&gt;=PARAMETER!$B$13,1,0)</f>
        <v>1</v>
      </c>
      <c r="AJ1116" s="18" t="n">
        <f aca="false">IF(AND(AH1116=1,AI1116=1),1,0)</f>
        <v>0</v>
      </c>
    </row>
    <row r="1117" customFormat="false" ht="15" hidden="false" customHeight="false" outlineLevel="0" collapsed="false">
      <c r="A1117" s="16" t="str">
        <f aca="false">DATA!A1117</f>
        <v>ITM11115</v>
      </c>
      <c r="B1117" s="16" t="str">
        <f aca="false">DATA!B1117</f>
        <v>Pharma</v>
      </c>
      <c r="C1117" s="17" t="n">
        <f aca="false">DATA!C1117</f>
        <v>318</v>
      </c>
      <c r="D1117" s="17" t="n">
        <f aca="false">DATA!D1117</f>
        <v>12</v>
      </c>
      <c r="E1117" s="18" t="n">
        <f aca="false">DATA!F1117</f>
        <v>7</v>
      </c>
      <c r="F1117" s="19" t="n">
        <f aca="false">DATA!G1117</f>
        <v>7.21</v>
      </c>
      <c r="G1117" s="19" t="n">
        <f aca="false">DATA!H1117</f>
        <v>1.47</v>
      </c>
      <c r="H1117" s="18" t="n">
        <f aca="false">DATA!E1117</f>
        <v>6</v>
      </c>
      <c r="I1117" s="20" t="n">
        <f aca="false">F1117*E1117</f>
        <v>50.47</v>
      </c>
      <c r="J1117" s="20" t="n">
        <f aca="false">PARAMETER!$B$4*G1117*SQRT(E1117)</f>
        <v>6.39725425082382</v>
      </c>
      <c r="K1117" s="20" t="n">
        <f aca="false">I1117+J1117</f>
        <v>56.8672542508238</v>
      </c>
      <c r="L1117" s="20" t="n">
        <f aca="false">K1117+F1117*H1117</f>
        <v>100.127254250824</v>
      </c>
      <c r="M1117" s="16" t="str">
        <f aca="false">IF(C1117&lt;=K1117,"REORDER",IF(C1117&gt;L1117,"OVERSTOCK","OK"))</f>
        <v>OVERSTOCK</v>
      </c>
      <c r="N1117" s="16" t="str">
        <f aca="false">IF(C1117&lt;=D1117,"REORDER","OK")</f>
        <v>OK</v>
      </c>
      <c r="O1117" s="18" t="n">
        <f aca="false">IF(D1117&lt;I1117,1,0)</f>
        <v>1</v>
      </c>
      <c r="P1117" s="20" t="n">
        <f aca="false">C1117/F1117</f>
        <v>44.1054091539528</v>
      </c>
      <c r="Q1117" s="19" t="n">
        <f aca="false">DATA!N1117</f>
        <v>127.33</v>
      </c>
      <c r="R1117" s="19" t="n">
        <f aca="false">DATA!O1117</f>
        <v>1.47</v>
      </c>
      <c r="S1117" s="17" t="n">
        <f aca="false">C1117*Q1117</f>
        <v>40490.94</v>
      </c>
      <c r="T1117" s="19" t="n">
        <f aca="false">C1117*R1117</f>
        <v>467.46</v>
      </c>
      <c r="U1117" s="20" t="n">
        <f aca="false">MAX(0,C1117-L1117)</f>
        <v>217.872745749176</v>
      </c>
      <c r="V1117" s="17" t="n">
        <f aca="false">U1117*Q1117</f>
        <v>27741.7367162426</v>
      </c>
      <c r="W1117" s="19" t="n">
        <f aca="false">U1117*R1117</f>
        <v>320.272936251289</v>
      </c>
      <c r="X1117" s="20" t="n">
        <f aca="false">MAX(0,K1117-C1117)</f>
        <v>0</v>
      </c>
      <c r="Y1117" s="17" t="n">
        <f aca="false">F1117*PARAMETER!$B$5*Q1117</f>
        <v>335087.9945</v>
      </c>
      <c r="Z1117" s="21" t="n">
        <f aca="false">SUMIF($Y$2:$Y$3205,"&gt;="&amp;Y1117)/SUM($Y$2:$Y$3205)</f>
        <v>0.952139088377367</v>
      </c>
      <c r="AA1117" s="16" t="str">
        <f aca="false">IF(Z1117&lt;=PARAMETER!$B$7,"A",IF(Z1117&lt;=PARAMETER!$B$8,"B","C"))</f>
        <v>C</v>
      </c>
      <c r="AB1117" s="22" t="n">
        <f aca="false">G1117/F1117</f>
        <v>0.203883495145631</v>
      </c>
      <c r="AC1117" s="16" t="str">
        <f aca="false">IF(AB1117&lt;=PARAMETER!$B$9,"X",IF(AB1117&lt;=PARAMETER!$B$10,"Y","Z"))</f>
        <v>X</v>
      </c>
      <c r="AD1117" s="16" t="str">
        <f aca="false">AA1117&amp;AC1117</f>
        <v>CX</v>
      </c>
      <c r="AE1117" s="22" t="n">
        <f aca="false">DATA!I1117</f>
        <v>0.54</v>
      </c>
      <c r="AF1117" s="18" t="n">
        <f aca="false">DATA!L1117</f>
        <v>86</v>
      </c>
      <c r="AG1117" s="16" t="str">
        <f aca="false">DATA!K1117</f>
        <v>D</v>
      </c>
      <c r="AH1117" s="18" t="n">
        <f aca="false">IF(AE1117&gt;=PARAMETER!$B$12,1,0)</f>
        <v>0</v>
      </c>
      <c r="AI1117" s="18" t="n">
        <f aca="false">IF(AF1117&gt;=PARAMETER!$B$13,1,0)</f>
        <v>0</v>
      </c>
      <c r="AJ1117" s="18" t="n">
        <f aca="false">IF(AND(AH1117=1,AI1117=1),1,0)</f>
        <v>0</v>
      </c>
    </row>
    <row r="1118" customFormat="false" ht="15" hidden="false" customHeight="false" outlineLevel="0" collapsed="false">
      <c r="A1118" s="16" t="str">
        <f aca="false">DATA!A1118</f>
        <v>ITM11116</v>
      </c>
      <c r="B1118" s="16" t="str">
        <f aca="false">DATA!B1118</f>
        <v>Pharma</v>
      </c>
      <c r="C1118" s="17" t="n">
        <f aca="false">DATA!C1118</f>
        <v>451</v>
      </c>
      <c r="D1118" s="17" t="n">
        <f aca="false">DATA!D1118</f>
        <v>79</v>
      </c>
      <c r="E1118" s="18" t="n">
        <f aca="false">DATA!F1118</f>
        <v>5</v>
      </c>
      <c r="F1118" s="19" t="n">
        <f aca="false">DATA!G1118</f>
        <v>36.92</v>
      </c>
      <c r="G1118" s="19" t="n">
        <f aca="false">DATA!H1118</f>
        <v>3.37</v>
      </c>
      <c r="H1118" s="18" t="n">
        <f aca="false">DATA!E1118</f>
        <v>4</v>
      </c>
      <c r="I1118" s="20" t="n">
        <f aca="false">F1118*E1118</f>
        <v>184.6</v>
      </c>
      <c r="J1118" s="20" t="n">
        <f aca="false">PARAMETER!$B$4*G1118*SQRT(E1118)</f>
        <v>12.3948752421749</v>
      </c>
      <c r="K1118" s="20" t="n">
        <f aca="false">I1118+J1118</f>
        <v>196.994875242175</v>
      </c>
      <c r="L1118" s="20" t="n">
        <f aca="false">K1118+F1118*H1118</f>
        <v>344.674875242175</v>
      </c>
      <c r="M1118" s="16" t="str">
        <f aca="false">IF(C1118&lt;=K1118,"REORDER",IF(C1118&gt;L1118,"OVERSTOCK","OK"))</f>
        <v>OVERSTOCK</v>
      </c>
      <c r="N1118" s="16" t="str">
        <f aca="false">IF(C1118&lt;=D1118,"REORDER","OK")</f>
        <v>OK</v>
      </c>
      <c r="O1118" s="18" t="n">
        <f aca="false">IF(D1118&lt;I1118,1,0)</f>
        <v>1</v>
      </c>
      <c r="P1118" s="20" t="n">
        <f aca="false">C1118/F1118</f>
        <v>12.2156013001083</v>
      </c>
      <c r="Q1118" s="19" t="n">
        <f aca="false">DATA!N1118</f>
        <v>132.19</v>
      </c>
      <c r="R1118" s="19" t="n">
        <f aca="false">DATA!O1118</f>
        <v>0.88</v>
      </c>
      <c r="S1118" s="17" t="n">
        <f aca="false">C1118*Q1118</f>
        <v>59617.69</v>
      </c>
      <c r="T1118" s="19" t="n">
        <f aca="false">C1118*R1118</f>
        <v>396.88</v>
      </c>
      <c r="U1118" s="20" t="n">
        <f aca="false">MAX(0,C1118-L1118)</f>
        <v>106.325124757825</v>
      </c>
      <c r="V1118" s="17" t="n">
        <f aca="false">U1118*Q1118</f>
        <v>14055.1182417369</v>
      </c>
      <c r="W1118" s="19" t="n">
        <f aca="false">U1118*R1118</f>
        <v>93.5661097868861</v>
      </c>
      <c r="X1118" s="20" t="n">
        <f aca="false">MAX(0,K1118-C1118)</f>
        <v>0</v>
      </c>
      <c r="Y1118" s="17" t="n">
        <f aca="false">F1118*PARAMETER!$B$5*Q1118</f>
        <v>1781366.002</v>
      </c>
      <c r="Z1118" s="21" t="n">
        <f aca="false">SUMIF($Y$2:$Y$3205,"&gt;="&amp;Y1118)/SUM($Y$2:$Y$3205)</f>
        <v>0.422633058423923</v>
      </c>
      <c r="AA1118" s="16" t="str">
        <f aca="false">IF(Z1118&lt;=PARAMETER!$B$7,"A",IF(Z1118&lt;=PARAMETER!$B$8,"B","C"))</f>
        <v>A</v>
      </c>
      <c r="AB1118" s="22" t="n">
        <f aca="false">G1118/F1118</f>
        <v>0.0912784398699892</v>
      </c>
      <c r="AC1118" s="16" t="str">
        <f aca="false">IF(AB1118&lt;=PARAMETER!$B$9,"X",IF(AB1118&lt;=PARAMETER!$B$10,"Y","Z"))</f>
        <v>X</v>
      </c>
      <c r="AD1118" s="16" t="str">
        <f aca="false">AA1118&amp;AC1118</f>
        <v>AX</v>
      </c>
      <c r="AE1118" s="22" t="n">
        <f aca="false">DATA!I1118</f>
        <v>0.69</v>
      </c>
      <c r="AF1118" s="18" t="n">
        <f aca="false">DATA!L1118</f>
        <v>170</v>
      </c>
      <c r="AG1118" s="16" t="str">
        <f aca="false">DATA!K1118</f>
        <v>B</v>
      </c>
      <c r="AH1118" s="18" t="n">
        <f aca="false">IF(AE1118&gt;=PARAMETER!$B$12,1,0)</f>
        <v>0</v>
      </c>
      <c r="AI1118" s="18" t="n">
        <f aca="false">IF(AF1118&gt;=PARAMETER!$B$13,1,0)</f>
        <v>1</v>
      </c>
      <c r="AJ1118" s="18" t="n">
        <f aca="false">IF(AND(AH1118=1,AI1118=1),1,0)</f>
        <v>0</v>
      </c>
    </row>
    <row r="1119" customFormat="false" ht="15" hidden="false" customHeight="false" outlineLevel="0" collapsed="false">
      <c r="A1119" s="16" t="str">
        <f aca="false">DATA!A1119</f>
        <v>ITM11117</v>
      </c>
      <c r="B1119" s="16" t="str">
        <f aca="false">DATA!B1119</f>
        <v>Automotive</v>
      </c>
      <c r="C1119" s="17" t="n">
        <f aca="false">DATA!C1119</f>
        <v>309</v>
      </c>
      <c r="D1119" s="17" t="n">
        <f aca="false">DATA!D1119</f>
        <v>26</v>
      </c>
      <c r="E1119" s="18" t="n">
        <f aca="false">DATA!F1119</f>
        <v>4</v>
      </c>
      <c r="F1119" s="19" t="n">
        <f aca="false">DATA!G1119</f>
        <v>14.19</v>
      </c>
      <c r="G1119" s="19" t="n">
        <f aca="false">DATA!H1119</f>
        <v>8.67</v>
      </c>
      <c r="H1119" s="18" t="n">
        <f aca="false">DATA!E1119</f>
        <v>9</v>
      </c>
      <c r="I1119" s="20" t="n">
        <f aca="false">F1119*E1119</f>
        <v>56.76</v>
      </c>
      <c r="J1119" s="20" t="n">
        <f aca="false">PARAMETER!$B$4*G1119*SQRT(E1119)</f>
        <v>28.5217618913385</v>
      </c>
      <c r="K1119" s="20" t="n">
        <f aca="false">I1119+J1119</f>
        <v>85.2817618913385</v>
      </c>
      <c r="L1119" s="20" t="n">
        <f aca="false">K1119+F1119*H1119</f>
        <v>212.991761891339</v>
      </c>
      <c r="M1119" s="16" t="str">
        <f aca="false">IF(C1119&lt;=K1119,"REORDER",IF(C1119&gt;L1119,"OVERSTOCK","OK"))</f>
        <v>OVERSTOCK</v>
      </c>
      <c r="N1119" s="16" t="str">
        <f aca="false">IF(C1119&lt;=D1119,"REORDER","OK")</f>
        <v>OK</v>
      </c>
      <c r="O1119" s="18" t="n">
        <f aca="false">IF(D1119&lt;I1119,1,0)</f>
        <v>1</v>
      </c>
      <c r="P1119" s="20" t="n">
        <f aca="false">C1119/F1119</f>
        <v>21.7758985200846</v>
      </c>
      <c r="Q1119" s="19" t="n">
        <f aca="false">DATA!N1119</f>
        <v>60.83</v>
      </c>
      <c r="R1119" s="19" t="n">
        <f aca="false">DATA!O1119</f>
        <v>1.18</v>
      </c>
      <c r="S1119" s="17" t="n">
        <f aca="false">C1119*Q1119</f>
        <v>18796.47</v>
      </c>
      <c r="T1119" s="19" t="n">
        <f aca="false">C1119*R1119</f>
        <v>364.62</v>
      </c>
      <c r="U1119" s="20" t="n">
        <f aca="false">MAX(0,C1119-L1119)</f>
        <v>96.0082381086615</v>
      </c>
      <c r="V1119" s="17" t="n">
        <f aca="false">U1119*Q1119</f>
        <v>5840.18112414988</v>
      </c>
      <c r="W1119" s="19" t="n">
        <f aca="false">U1119*R1119</f>
        <v>113.289720968221</v>
      </c>
      <c r="X1119" s="20" t="n">
        <f aca="false">MAX(0,K1119-C1119)</f>
        <v>0</v>
      </c>
      <c r="Y1119" s="17" t="n">
        <f aca="false">F1119*PARAMETER!$B$5*Q1119</f>
        <v>315059.8605</v>
      </c>
      <c r="Z1119" s="21" t="n">
        <f aca="false">SUMIF($Y$2:$Y$3205,"&gt;="&amp;Y1119)/SUM($Y$2:$Y$3205)</f>
        <v>0.956590423183569</v>
      </c>
      <c r="AA1119" s="16" t="str">
        <f aca="false">IF(Z1119&lt;=PARAMETER!$B$7,"A",IF(Z1119&lt;=PARAMETER!$B$8,"B","C"))</f>
        <v>C</v>
      </c>
      <c r="AB1119" s="22" t="n">
        <f aca="false">G1119/F1119</f>
        <v>0.610993657505285</v>
      </c>
      <c r="AC1119" s="16" t="str">
        <f aca="false">IF(AB1119&lt;=PARAMETER!$B$9,"X",IF(AB1119&lt;=PARAMETER!$B$10,"Y","Z"))</f>
        <v>Z</v>
      </c>
      <c r="AD1119" s="16" t="str">
        <f aca="false">AA1119&amp;AC1119</f>
        <v>CZ</v>
      </c>
      <c r="AE1119" s="22" t="n">
        <f aca="false">DATA!I1119</f>
        <v>0.62</v>
      </c>
      <c r="AF1119" s="18" t="n">
        <f aca="false">DATA!L1119</f>
        <v>22</v>
      </c>
      <c r="AG1119" s="16" t="str">
        <f aca="false">DATA!K1119</f>
        <v>D</v>
      </c>
      <c r="AH1119" s="18" t="n">
        <f aca="false">IF(AE1119&gt;=PARAMETER!$B$12,1,0)</f>
        <v>0</v>
      </c>
      <c r="AI1119" s="18" t="n">
        <f aca="false">IF(AF1119&gt;=PARAMETER!$B$13,1,0)</f>
        <v>0</v>
      </c>
      <c r="AJ1119" s="18" t="n">
        <f aca="false">IF(AND(AH1119=1,AI1119=1),1,0)</f>
        <v>0</v>
      </c>
    </row>
    <row r="1120" customFormat="false" ht="15" hidden="false" customHeight="false" outlineLevel="0" collapsed="false">
      <c r="A1120" s="16" t="str">
        <f aca="false">DATA!A1120</f>
        <v>ITM11118</v>
      </c>
      <c r="B1120" s="16" t="str">
        <f aca="false">DATA!B1120</f>
        <v>Automotive</v>
      </c>
      <c r="C1120" s="17" t="n">
        <f aca="false">DATA!C1120</f>
        <v>315</v>
      </c>
      <c r="D1120" s="17" t="n">
        <f aca="false">DATA!D1120</f>
        <v>35</v>
      </c>
      <c r="E1120" s="18" t="n">
        <f aca="false">DATA!F1120</f>
        <v>9</v>
      </c>
      <c r="F1120" s="19" t="n">
        <f aca="false">DATA!G1120</f>
        <v>22.98</v>
      </c>
      <c r="G1120" s="19" t="n">
        <f aca="false">DATA!H1120</f>
        <v>0.66</v>
      </c>
      <c r="H1120" s="18" t="n">
        <f aca="false">DATA!E1120</f>
        <v>12</v>
      </c>
      <c r="I1120" s="20" t="n">
        <f aca="false">F1120*E1120</f>
        <v>206.82</v>
      </c>
      <c r="J1120" s="20" t="n">
        <f aca="false">PARAMETER!$B$4*G1120*SQRT(E1120)</f>
        <v>3.25681018136391</v>
      </c>
      <c r="K1120" s="20" t="n">
        <f aca="false">I1120+J1120</f>
        <v>210.076810181364</v>
      </c>
      <c r="L1120" s="20" t="n">
        <f aca="false">K1120+F1120*H1120</f>
        <v>485.836810181364</v>
      </c>
      <c r="M1120" s="16" t="str">
        <f aca="false">IF(C1120&lt;=K1120,"REORDER",IF(C1120&gt;L1120,"OVERSTOCK","OK"))</f>
        <v>OK</v>
      </c>
      <c r="N1120" s="16" t="str">
        <f aca="false">IF(C1120&lt;=D1120,"REORDER","OK")</f>
        <v>OK</v>
      </c>
      <c r="O1120" s="18" t="n">
        <f aca="false">IF(D1120&lt;I1120,1,0)</f>
        <v>1</v>
      </c>
      <c r="P1120" s="20" t="n">
        <f aca="false">C1120/F1120</f>
        <v>13.7075718015666</v>
      </c>
      <c r="Q1120" s="19" t="n">
        <f aca="false">DATA!N1120</f>
        <v>173.38</v>
      </c>
      <c r="R1120" s="19" t="n">
        <f aca="false">DATA!O1120</f>
        <v>0.26</v>
      </c>
      <c r="S1120" s="17" t="n">
        <f aca="false">C1120*Q1120</f>
        <v>54614.7</v>
      </c>
      <c r="T1120" s="19" t="n">
        <f aca="false">C1120*R1120</f>
        <v>81.9</v>
      </c>
      <c r="U1120" s="20" t="n">
        <f aca="false">MAX(0,C1120-L1120)</f>
        <v>0</v>
      </c>
      <c r="V1120" s="17" t="n">
        <f aca="false">U1120*Q1120</f>
        <v>0</v>
      </c>
      <c r="W1120" s="19" t="n">
        <f aca="false">U1120*R1120</f>
        <v>0</v>
      </c>
      <c r="X1120" s="20" t="n">
        <f aca="false">MAX(0,K1120-C1120)</f>
        <v>0</v>
      </c>
      <c r="Y1120" s="17" t="n">
        <f aca="false">F1120*PARAMETER!$B$5*Q1120</f>
        <v>1454259.426</v>
      </c>
      <c r="Z1120" s="21" t="n">
        <f aca="false">SUMIF($Y$2:$Y$3205,"&gt;="&amp;Y1120)/SUM($Y$2:$Y$3205)</f>
        <v>0.545068621656188</v>
      </c>
      <c r="AA1120" s="16" t="str">
        <f aca="false">IF(Z1120&lt;=PARAMETER!$B$7,"A",IF(Z1120&lt;=PARAMETER!$B$8,"B","C"))</f>
        <v>A</v>
      </c>
      <c r="AB1120" s="22" t="n">
        <f aca="false">G1120/F1120</f>
        <v>0.0287206266318538</v>
      </c>
      <c r="AC1120" s="16" t="str">
        <f aca="false">IF(AB1120&lt;=PARAMETER!$B$9,"X",IF(AB1120&lt;=PARAMETER!$B$10,"Y","Z"))</f>
        <v>X</v>
      </c>
      <c r="AD1120" s="16" t="str">
        <f aca="false">AA1120&amp;AC1120</f>
        <v>AX</v>
      </c>
      <c r="AE1120" s="22" t="n">
        <f aca="false">DATA!I1120</f>
        <v>0.23</v>
      </c>
      <c r="AF1120" s="18" t="n">
        <f aca="false">DATA!L1120</f>
        <v>47</v>
      </c>
      <c r="AG1120" s="16" t="str">
        <f aca="false">DATA!K1120</f>
        <v>C</v>
      </c>
      <c r="AH1120" s="18" t="n">
        <f aca="false">IF(AE1120&gt;=PARAMETER!$B$12,1,0)</f>
        <v>0</v>
      </c>
      <c r="AI1120" s="18" t="n">
        <f aca="false">IF(AF1120&gt;=PARAMETER!$B$13,1,0)</f>
        <v>0</v>
      </c>
      <c r="AJ1120" s="18" t="n">
        <f aca="false">IF(AND(AH1120=1,AI1120=1),1,0)</f>
        <v>0</v>
      </c>
    </row>
    <row r="1121" customFormat="false" ht="15" hidden="false" customHeight="false" outlineLevel="0" collapsed="false">
      <c r="A1121" s="16" t="str">
        <f aca="false">DATA!A1121</f>
        <v>ITM11119</v>
      </c>
      <c r="B1121" s="16" t="str">
        <f aca="false">DATA!B1121</f>
        <v>Apparel</v>
      </c>
      <c r="C1121" s="17" t="n">
        <f aca="false">DATA!C1121</f>
        <v>222</v>
      </c>
      <c r="D1121" s="17" t="n">
        <f aca="false">DATA!D1121</f>
        <v>30</v>
      </c>
      <c r="E1121" s="18" t="n">
        <f aca="false">DATA!F1121</f>
        <v>5</v>
      </c>
      <c r="F1121" s="19" t="n">
        <f aca="false">DATA!G1121</f>
        <v>44.27</v>
      </c>
      <c r="G1121" s="19" t="n">
        <f aca="false">DATA!H1121</f>
        <v>3.28</v>
      </c>
      <c r="H1121" s="18" t="n">
        <f aca="false">DATA!E1121</f>
        <v>12</v>
      </c>
      <c r="I1121" s="20" t="n">
        <f aca="false">F1121*E1121</f>
        <v>221.35</v>
      </c>
      <c r="J1121" s="20" t="n">
        <f aca="false">PARAMETER!$B$4*G1121*SQRT(E1121)</f>
        <v>12.0638548351139</v>
      </c>
      <c r="K1121" s="20" t="n">
        <f aca="false">I1121+J1121</f>
        <v>233.413854835114</v>
      </c>
      <c r="L1121" s="20" t="n">
        <f aca="false">K1121+F1121*H1121</f>
        <v>764.653854835114</v>
      </c>
      <c r="M1121" s="16" t="str">
        <f aca="false">IF(C1121&lt;=K1121,"REORDER",IF(C1121&gt;L1121,"OVERSTOCK","OK"))</f>
        <v>REORDER</v>
      </c>
      <c r="N1121" s="16" t="str">
        <f aca="false">IF(C1121&lt;=D1121,"REORDER","OK")</f>
        <v>OK</v>
      </c>
      <c r="O1121" s="18" t="n">
        <f aca="false">IF(D1121&lt;I1121,1,0)</f>
        <v>1</v>
      </c>
      <c r="P1121" s="20" t="n">
        <f aca="false">C1121/F1121</f>
        <v>5.01468262932008</v>
      </c>
      <c r="Q1121" s="19" t="n">
        <f aca="false">DATA!N1121</f>
        <v>72.56</v>
      </c>
      <c r="R1121" s="19" t="n">
        <f aca="false">DATA!O1121</f>
        <v>0.33</v>
      </c>
      <c r="S1121" s="17" t="n">
        <f aca="false">C1121*Q1121</f>
        <v>16108.32</v>
      </c>
      <c r="T1121" s="19" t="n">
        <f aca="false">C1121*R1121</f>
        <v>73.26</v>
      </c>
      <c r="U1121" s="20" t="n">
        <f aca="false">MAX(0,C1121-L1121)</f>
        <v>0</v>
      </c>
      <c r="V1121" s="17" t="n">
        <f aca="false">U1121*Q1121</f>
        <v>0</v>
      </c>
      <c r="W1121" s="19" t="n">
        <f aca="false">U1121*R1121</f>
        <v>0</v>
      </c>
      <c r="X1121" s="20" t="n">
        <f aca="false">MAX(0,K1121-C1121)</f>
        <v>11.4138548351139</v>
      </c>
      <c r="Y1121" s="17" t="n">
        <f aca="false">F1121*PARAMETER!$B$5*Q1121</f>
        <v>1172464.388</v>
      </c>
      <c r="Z1121" s="21" t="n">
        <f aca="false">SUMIF($Y$2:$Y$3205,"&gt;="&amp;Y1121)/SUM($Y$2:$Y$3205)</f>
        <v>0.657309747180154</v>
      </c>
      <c r="AA1121" s="16" t="str">
        <f aca="false">IF(Z1121&lt;=PARAMETER!$B$7,"A",IF(Z1121&lt;=PARAMETER!$B$8,"B","C"))</f>
        <v>A</v>
      </c>
      <c r="AB1121" s="22" t="n">
        <f aca="false">G1121/F1121</f>
        <v>0.0740908064151796</v>
      </c>
      <c r="AC1121" s="16" t="str">
        <f aca="false">IF(AB1121&lt;=PARAMETER!$B$9,"X",IF(AB1121&lt;=PARAMETER!$B$10,"Y","Z"))</f>
        <v>X</v>
      </c>
      <c r="AD1121" s="16" t="str">
        <f aca="false">AA1121&amp;AC1121</f>
        <v>AX</v>
      </c>
      <c r="AE1121" s="22" t="n">
        <f aca="false">DATA!I1121</f>
        <v>0.25</v>
      </c>
      <c r="AF1121" s="18" t="n">
        <f aca="false">DATA!L1121</f>
        <v>157</v>
      </c>
      <c r="AG1121" s="16" t="str">
        <f aca="false">DATA!K1121</f>
        <v>C</v>
      </c>
      <c r="AH1121" s="18" t="n">
        <f aca="false">IF(AE1121&gt;=PARAMETER!$B$12,1,0)</f>
        <v>0</v>
      </c>
      <c r="AI1121" s="18" t="n">
        <f aca="false">IF(AF1121&gt;=PARAMETER!$B$13,1,0)</f>
        <v>1</v>
      </c>
      <c r="AJ1121" s="18" t="n">
        <f aca="false">IF(AND(AH1121=1,AI1121=1),1,0)</f>
        <v>0</v>
      </c>
    </row>
    <row r="1122" customFormat="false" ht="15" hidden="false" customHeight="false" outlineLevel="0" collapsed="false">
      <c r="A1122" s="16" t="str">
        <f aca="false">DATA!A1122</f>
        <v>ITM11120</v>
      </c>
      <c r="B1122" s="16" t="str">
        <f aca="false">DATA!B1122</f>
        <v>Apparel</v>
      </c>
      <c r="C1122" s="17" t="n">
        <f aca="false">DATA!C1122</f>
        <v>80</v>
      </c>
      <c r="D1122" s="17" t="n">
        <f aca="false">DATA!D1122</f>
        <v>81</v>
      </c>
      <c r="E1122" s="18" t="n">
        <f aca="false">DATA!F1122</f>
        <v>4</v>
      </c>
      <c r="F1122" s="19" t="n">
        <f aca="false">DATA!G1122</f>
        <v>48.56</v>
      </c>
      <c r="G1122" s="19" t="n">
        <f aca="false">DATA!H1122</f>
        <v>4.53</v>
      </c>
      <c r="H1122" s="18" t="n">
        <f aca="false">DATA!E1122</f>
        <v>4</v>
      </c>
      <c r="I1122" s="20" t="n">
        <f aca="false">F1122*E1122</f>
        <v>194.24</v>
      </c>
      <c r="J1122" s="20" t="n">
        <f aca="false">PARAMETER!$B$4*G1122*SQRT(E1122)</f>
        <v>14.9023738601803</v>
      </c>
      <c r="K1122" s="20" t="n">
        <f aca="false">I1122+J1122</f>
        <v>209.14237386018</v>
      </c>
      <c r="L1122" s="20" t="n">
        <f aca="false">K1122+F1122*H1122</f>
        <v>403.38237386018</v>
      </c>
      <c r="M1122" s="16" t="str">
        <f aca="false">IF(C1122&lt;=K1122,"REORDER",IF(C1122&gt;L1122,"OVERSTOCK","OK"))</f>
        <v>REORDER</v>
      </c>
      <c r="N1122" s="16" t="str">
        <f aca="false">IF(C1122&lt;=D1122,"REORDER","OK")</f>
        <v>REORDER</v>
      </c>
      <c r="O1122" s="18" t="n">
        <f aca="false">IF(D1122&lt;I1122,1,0)</f>
        <v>1</v>
      </c>
      <c r="P1122" s="20" t="n">
        <f aca="false">C1122/F1122</f>
        <v>1.64744645799012</v>
      </c>
      <c r="Q1122" s="19" t="n">
        <f aca="false">DATA!N1122</f>
        <v>184.63</v>
      </c>
      <c r="R1122" s="19" t="n">
        <f aca="false">DATA!O1122</f>
        <v>0.12</v>
      </c>
      <c r="S1122" s="17" t="n">
        <f aca="false">C1122*Q1122</f>
        <v>14770.4</v>
      </c>
      <c r="T1122" s="19" t="n">
        <f aca="false">C1122*R1122</f>
        <v>9.6</v>
      </c>
      <c r="U1122" s="20" t="n">
        <f aca="false">MAX(0,C1122-L1122)</f>
        <v>0</v>
      </c>
      <c r="V1122" s="17" t="n">
        <f aca="false">U1122*Q1122</f>
        <v>0</v>
      </c>
      <c r="W1122" s="19" t="n">
        <f aca="false">U1122*R1122</f>
        <v>0</v>
      </c>
      <c r="X1122" s="20" t="n">
        <f aca="false">MAX(0,K1122-C1122)</f>
        <v>129.14237386018</v>
      </c>
      <c r="Y1122" s="17" t="n">
        <f aca="false">F1122*PARAMETER!$B$5*Q1122</f>
        <v>3272455.972</v>
      </c>
      <c r="Z1122" s="21" t="n">
        <f aca="false">SUMIF($Y$2:$Y$3205,"&gt;="&amp;Y1122)/SUM($Y$2:$Y$3205)</f>
        <v>0.0347309877378678</v>
      </c>
      <c r="AA1122" s="16" t="str">
        <f aca="false">IF(Z1122&lt;=PARAMETER!$B$7,"A",IF(Z1122&lt;=PARAMETER!$B$8,"B","C"))</f>
        <v>A</v>
      </c>
      <c r="AB1122" s="22" t="n">
        <f aca="false">G1122/F1122</f>
        <v>0.0932866556836903</v>
      </c>
      <c r="AC1122" s="16" t="str">
        <f aca="false">IF(AB1122&lt;=PARAMETER!$B$9,"X",IF(AB1122&lt;=PARAMETER!$B$10,"Y","Z"))</f>
        <v>X</v>
      </c>
      <c r="AD1122" s="16" t="str">
        <f aca="false">AA1122&amp;AC1122</f>
        <v>AX</v>
      </c>
      <c r="AE1122" s="22" t="n">
        <f aca="false">DATA!I1122</f>
        <v>0.7</v>
      </c>
      <c r="AF1122" s="18" t="n">
        <f aca="false">DATA!L1122</f>
        <v>26</v>
      </c>
      <c r="AG1122" s="16" t="str">
        <f aca="false">DATA!K1122</f>
        <v>B</v>
      </c>
      <c r="AH1122" s="18" t="n">
        <f aca="false">IF(AE1122&gt;=PARAMETER!$B$12,1,0)</f>
        <v>0</v>
      </c>
      <c r="AI1122" s="18" t="n">
        <f aca="false">IF(AF1122&gt;=PARAMETER!$B$13,1,0)</f>
        <v>0</v>
      </c>
      <c r="AJ1122" s="18" t="n">
        <f aca="false">IF(AND(AH1122=1,AI1122=1),1,0)</f>
        <v>0</v>
      </c>
    </row>
    <row r="1123" customFormat="false" ht="15" hidden="false" customHeight="false" outlineLevel="0" collapsed="false">
      <c r="A1123" s="16" t="str">
        <f aca="false">DATA!A1123</f>
        <v>ITM11121</v>
      </c>
      <c r="B1123" s="16" t="str">
        <f aca="false">DATA!B1123</f>
        <v>Electronics</v>
      </c>
      <c r="C1123" s="17" t="n">
        <f aca="false">DATA!C1123</f>
        <v>453</v>
      </c>
      <c r="D1123" s="17" t="n">
        <f aca="false">DATA!D1123</f>
        <v>30</v>
      </c>
      <c r="E1123" s="18" t="n">
        <f aca="false">DATA!F1123</f>
        <v>6</v>
      </c>
      <c r="F1123" s="19" t="n">
        <f aca="false">DATA!G1123</f>
        <v>21.8</v>
      </c>
      <c r="G1123" s="19" t="n">
        <f aca="false">DATA!H1123</f>
        <v>5.35</v>
      </c>
      <c r="H1123" s="18" t="n">
        <f aca="false">DATA!E1123</f>
        <v>3</v>
      </c>
      <c r="I1123" s="20" t="n">
        <f aca="false">F1123*E1123</f>
        <v>130.8</v>
      </c>
      <c r="J1123" s="20" t="n">
        <f aca="false">PARAMETER!$B$4*G1123*SQRT(E1123)</f>
        <v>21.5554286686458</v>
      </c>
      <c r="K1123" s="20" t="n">
        <f aca="false">I1123+J1123</f>
        <v>152.355428668646</v>
      </c>
      <c r="L1123" s="20" t="n">
        <f aca="false">K1123+F1123*H1123</f>
        <v>217.755428668646</v>
      </c>
      <c r="M1123" s="16" t="str">
        <f aca="false">IF(C1123&lt;=K1123,"REORDER",IF(C1123&gt;L1123,"OVERSTOCK","OK"))</f>
        <v>OVERSTOCK</v>
      </c>
      <c r="N1123" s="16" t="str">
        <f aca="false">IF(C1123&lt;=D1123,"REORDER","OK")</f>
        <v>OK</v>
      </c>
      <c r="O1123" s="18" t="n">
        <f aca="false">IF(D1123&lt;I1123,1,0)</f>
        <v>1</v>
      </c>
      <c r="P1123" s="20" t="n">
        <f aca="false">C1123/F1123</f>
        <v>20.7798165137615</v>
      </c>
      <c r="Q1123" s="19" t="n">
        <f aca="false">DATA!N1123</f>
        <v>99.6</v>
      </c>
      <c r="R1123" s="19" t="n">
        <f aca="false">DATA!O1123</f>
        <v>1.38</v>
      </c>
      <c r="S1123" s="17" t="n">
        <f aca="false">C1123*Q1123</f>
        <v>45118.8</v>
      </c>
      <c r="T1123" s="19" t="n">
        <f aca="false">C1123*R1123</f>
        <v>625.14</v>
      </c>
      <c r="U1123" s="20" t="n">
        <f aca="false">MAX(0,C1123-L1123)</f>
        <v>235.244571331354</v>
      </c>
      <c r="V1123" s="17" t="n">
        <f aca="false">U1123*Q1123</f>
        <v>23430.3593046029</v>
      </c>
      <c r="W1123" s="19" t="n">
        <f aca="false">U1123*R1123</f>
        <v>324.637508437269</v>
      </c>
      <c r="X1123" s="20" t="n">
        <f aca="false">MAX(0,K1123-C1123)</f>
        <v>0</v>
      </c>
      <c r="Y1123" s="17" t="n">
        <f aca="false">F1123*PARAMETER!$B$5*Q1123</f>
        <v>792517.2</v>
      </c>
      <c r="Z1123" s="21" t="n">
        <f aca="false">SUMIF($Y$2:$Y$3205,"&gt;="&amp;Y1123)/SUM($Y$2:$Y$3205)</f>
        <v>0.812727628665546</v>
      </c>
      <c r="AA1123" s="16" t="str">
        <f aca="false">IF(Z1123&lt;=PARAMETER!$B$7,"A",IF(Z1123&lt;=PARAMETER!$B$8,"B","C"))</f>
        <v>B</v>
      </c>
      <c r="AB1123" s="22" t="n">
        <f aca="false">G1123/F1123</f>
        <v>0.245412844036697</v>
      </c>
      <c r="AC1123" s="16" t="str">
        <f aca="false">IF(AB1123&lt;=PARAMETER!$B$9,"X",IF(AB1123&lt;=PARAMETER!$B$10,"Y","Z"))</f>
        <v>X</v>
      </c>
      <c r="AD1123" s="16" t="str">
        <f aca="false">AA1123&amp;AC1123</f>
        <v>BX</v>
      </c>
      <c r="AE1123" s="22" t="n">
        <f aca="false">DATA!I1123</f>
        <v>0.83</v>
      </c>
      <c r="AF1123" s="18" t="n">
        <f aca="false">DATA!L1123</f>
        <v>132</v>
      </c>
      <c r="AG1123" s="16" t="str">
        <f aca="false">DATA!K1123</f>
        <v>D</v>
      </c>
      <c r="AH1123" s="18" t="n">
        <f aca="false">IF(AE1123&gt;=PARAMETER!$B$12,1,0)</f>
        <v>1</v>
      </c>
      <c r="AI1123" s="18" t="n">
        <f aca="false">IF(AF1123&gt;=PARAMETER!$B$13,1,0)</f>
        <v>1</v>
      </c>
      <c r="AJ1123" s="18" t="n">
        <f aca="false">IF(AND(AH1123=1,AI1123=1),1,0)</f>
        <v>1</v>
      </c>
    </row>
    <row r="1124" customFormat="false" ht="15" hidden="false" customHeight="false" outlineLevel="0" collapsed="false">
      <c r="A1124" s="16" t="str">
        <f aca="false">DATA!A1124</f>
        <v>ITM11122</v>
      </c>
      <c r="B1124" s="16" t="str">
        <f aca="false">DATA!B1124</f>
        <v>Automotive</v>
      </c>
      <c r="C1124" s="17" t="n">
        <f aca="false">DATA!C1124</f>
        <v>470</v>
      </c>
      <c r="D1124" s="17" t="n">
        <f aca="false">DATA!D1124</f>
        <v>20</v>
      </c>
      <c r="E1124" s="18" t="n">
        <f aca="false">DATA!F1124</f>
        <v>5</v>
      </c>
      <c r="F1124" s="19" t="n">
        <f aca="false">DATA!G1124</f>
        <v>41.91</v>
      </c>
      <c r="G1124" s="19" t="n">
        <f aca="false">DATA!H1124</f>
        <v>2.22</v>
      </c>
      <c r="H1124" s="18" t="n">
        <f aca="false">DATA!E1124</f>
        <v>7</v>
      </c>
      <c r="I1124" s="20" t="n">
        <f aca="false">F1124*E1124</f>
        <v>209.55</v>
      </c>
      <c r="J1124" s="20" t="n">
        <f aca="false">PARAMETER!$B$4*G1124*SQRT(E1124)</f>
        <v>8.16517004083927</v>
      </c>
      <c r="K1124" s="20" t="n">
        <f aca="false">I1124+J1124</f>
        <v>217.715170040839</v>
      </c>
      <c r="L1124" s="20" t="n">
        <f aca="false">K1124+F1124*H1124</f>
        <v>511.085170040839</v>
      </c>
      <c r="M1124" s="16" t="str">
        <f aca="false">IF(C1124&lt;=K1124,"REORDER",IF(C1124&gt;L1124,"OVERSTOCK","OK"))</f>
        <v>OK</v>
      </c>
      <c r="N1124" s="16" t="str">
        <f aca="false">IF(C1124&lt;=D1124,"REORDER","OK")</f>
        <v>OK</v>
      </c>
      <c r="O1124" s="18" t="n">
        <f aca="false">IF(D1124&lt;I1124,1,0)</f>
        <v>1</v>
      </c>
      <c r="P1124" s="20" t="n">
        <f aca="false">C1124/F1124</f>
        <v>11.2145072774994</v>
      </c>
      <c r="Q1124" s="19" t="n">
        <f aca="false">DATA!N1124</f>
        <v>11.97</v>
      </c>
      <c r="R1124" s="19" t="n">
        <f aca="false">DATA!O1124</f>
        <v>0.6</v>
      </c>
      <c r="S1124" s="17" t="n">
        <f aca="false">C1124*Q1124</f>
        <v>5625.9</v>
      </c>
      <c r="T1124" s="19" t="n">
        <f aca="false">C1124*R1124</f>
        <v>282</v>
      </c>
      <c r="U1124" s="20" t="n">
        <f aca="false">MAX(0,C1124-L1124)</f>
        <v>0</v>
      </c>
      <c r="V1124" s="17" t="n">
        <f aca="false">U1124*Q1124</f>
        <v>0</v>
      </c>
      <c r="W1124" s="19" t="n">
        <f aca="false">U1124*R1124</f>
        <v>0</v>
      </c>
      <c r="X1124" s="20" t="n">
        <f aca="false">MAX(0,K1124-C1124)</f>
        <v>0</v>
      </c>
      <c r="Y1124" s="17" t="n">
        <f aca="false">F1124*PARAMETER!$B$5*Q1124</f>
        <v>183106.8855</v>
      </c>
      <c r="Z1124" s="21" t="n">
        <f aca="false">SUMIF($Y$2:$Y$3205,"&gt;="&amp;Y1124)/SUM($Y$2:$Y$3205)</f>
        <v>0.985868809523927</v>
      </c>
      <c r="AA1124" s="16" t="str">
        <f aca="false">IF(Z1124&lt;=PARAMETER!$B$7,"A",IF(Z1124&lt;=PARAMETER!$B$8,"B","C"))</f>
        <v>C</v>
      </c>
      <c r="AB1124" s="22" t="n">
        <f aca="false">G1124/F1124</f>
        <v>0.0529706513958483</v>
      </c>
      <c r="AC1124" s="16" t="str">
        <f aca="false">IF(AB1124&lt;=PARAMETER!$B$9,"X",IF(AB1124&lt;=PARAMETER!$B$10,"Y","Z"))</f>
        <v>X</v>
      </c>
      <c r="AD1124" s="16" t="str">
        <f aca="false">AA1124&amp;AC1124</f>
        <v>CX</v>
      </c>
      <c r="AE1124" s="22" t="n">
        <f aca="false">DATA!I1124</f>
        <v>0.92</v>
      </c>
      <c r="AF1124" s="18" t="n">
        <f aca="false">DATA!L1124</f>
        <v>123</v>
      </c>
      <c r="AG1124" s="16" t="str">
        <f aca="false">DATA!K1124</f>
        <v>C</v>
      </c>
      <c r="AH1124" s="18" t="n">
        <f aca="false">IF(AE1124&gt;=PARAMETER!$B$12,1,0)</f>
        <v>1</v>
      </c>
      <c r="AI1124" s="18" t="n">
        <f aca="false">IF(AF1124&gt;=PARAMETER!$B$13,1,0)</f>
        <v>1</v>
      </c>
      <c r="AJ1124" s="18" t="n">
        <f aca="false">IF(AND(AH1124=1,AI1124=1),1,0)</f>
        <v>1</v>
      </c>
    </row>
    <row r="1125" customFormat="false" ht="15" hidden="false" customHeight="false" outlineLevel="0" collapsed="false">
      <c r="A1125" s="16" t="str">
        <f aca="false">DATA!A1125</f>
        <v>ITM11123</v>
      </c>
      <c r="B1125" s="16" t="str">
        <f aca="false">DATA!B1125</f>
        <v>Groceries</v>
      </c>
      <c r="C1125" s="17" t="n">
        <f aca="false">DATA!C1125</f>
        <v>337</v>
      </c>
      <c r="D1125" s="17" t="n">
        <f aca="false">DATA!D1125</f>
        <v>47</v>
      </c>
      <c r="E1125" s="18" t="n">
        <f aca="false">DATA!F1125</f>
        <v>9</v>
      </c>
      <c r="F1125" s="19" t="n">
        <f aca="false">DATA!G1125</f>
        <v>3.61</v>
      </c>
      <c r="G1125" s="19" t="n">
        <f aca="false">DATA!H1125</f>
        <v>9.66</v>
      </c>
      <c r="H1125" s="18" t="n">
        <f aca="false">DATA!E1125</f>
        <v>14</v>
      </c>
      <c r="I1125" s="20" t="n">
        <f aca="false">F1125*E1125</f>
        <v>32.49</v>
      </c>
      <c r="J1125" s="20" t="n">
        <f aca="false">PARAMETER!$B$4*G1125*SQRT(E1125)</f>
        <v>47.6678581090537</v>
      </c>
      <c r="K1125" s="20" t="n">
        <f aca="false">I1125+J1125</f>
        <v>80.1578581090537</v>
      </c>
      <c r="L1125" s="20" t="n">
        <f aca="false">K1125+F1125*H1125</f>
        <v>130.697858109054</v>
      </c>
      <c r="M1125" s="16" t="str">
        <f aca="false">IF(C1125&lt;=K1125,"REORDER",IF(C1125&gt;L1125,"OVERSTOCK","OK"))</f>
        <v>OVERSTOCK</v>
      </c>
      <c r="N1125" s="16" t="str">
        <f aca="false">IF(C1125&lt;=D1125,"REORDER","OK")</f>
        <v>OK</v>
      </c>
      <c r="O1125" s="18" t="n">
        <f aca="false">IF(D1125&lt;I1125,1,0)</f>
        <v>0</v>
      </c>
      <c r="P1125" s="20" t="n">
        <f aca="false">C1125/F1125</f>
        <v>93.3518005540166</v>
      </c>
      <c r="Q1125" s="19" t="n">
        <f aca="false">DATA!N1125</f>
        <v>40.79</v>
      </c>
      <c r="R1125" s="19" t="n">
        <f aca="false">DATA!O1125</f>
        <v>1.94</v>
      </c>
      <c r="S1125" s="17" t="n">
        <f aca="false">C1125*Q1125</f>
        <v>13746.23</v>
      </c>
      <c r="T1125" s="19" t="n">
        <f aca="false">C1125*R1125</f>
        <v>653.78</v>
      </c>
      <c r="U1125" s="20" t="n">
        <f aca="false">MAX(0,C1125-L1125)</f>
        <v>206.302141890946</v>
      </c>
      <c r="V1125" s="17" t="n">
        <f aca="false">U1125*Q1125</f>
        <v>8415.0643677317</v>
      </c>
      <c r="W1125" s="19" t="n">
        <f aca="false">U1125*R1125</f>
        <v>400.226155268436</v>
      </c>
      <c r="X1125" s="20" t="n">
        <f aca="false">MAX(0,K1125-C1125)</f>
        <v>0</v>
      </c>
      <c r="Y1125" s="17" t="n">
        <f aca="false">F1125*PARAMETER!$B$5*Q1125</f>
        <v>53746.9435</v>
      </c>
      <c r="Z1125" s="21" t="n">
        <f aca="false">SUMIF($Y$2:$Y$3205,"&gt;="&amp;Y1125)/SUM($Y$2:$Y$3205)</f>
        <v>0.999309465187236</v>
      </c>
      <c r="AA1125" s="16" t="str">
        <f aca="false">IF(Z1125&lt;=PARAMETER!$B$7,"A",IF(Z1125&lt;=PARAMETER!$B$8,"B","C"))</f>
        <v>C</v>
      </c>
      <c r="AB1125" s="22" t="n">
        <f aca="false">G1125/F1125</f>
        <v>2.67590027700831</v>
      </c>
      <c r="AC1125" s="16" t="str">
        <f aca="false">IF(AB1125&lt;=PARAMETER!$B$9,"X",IF(AB1125&lt;=PARAMETER!$B$10,"Y","Z"))</f>
        <v>Z</v>
      </c>
      <c r="AD1125" s="16" t="str">
        <f aca="false">AA1125&amp;AC1125</f>
        <v>CZ</v>
      </c>
      <c r="AE1125" s="22" t="n">
        <f aca="false">DATA!I1125</f>
        <v>0.83</v>
      </c>
      <c r="AF1125" s="18" t="n">
        <f aca="false">DATA!L1125</f>
        <v>161</v>
      </c>
      <c r="AG1125" s="16" t="str">
        <f aca="false">DATA!K1125</f>
        <v>C</v>
      </c>
      <c r="AH1125" s="18" t="n">
        <f aca="false">IF(AE1125&gt;=PARAMETER!$B$12,1,0)</f>
        <v>1</v>
      </c>
      <c r="AI1125" s="18" t="n">
        <f aca="false">IF(AF1125&gt;=PARAMETER!$B$13,1,0)</f>
        <v>1</v>
      </c>
      <c r="AJ1125" s="18" t="n">
        <f aca="false">IF(AND(AH1125=1,AI1125=1),1,0)</f>
        <v>1</v>
      </c>
    </row>
    <row r="1126" customFormat="false" ht="15" hidden="false" customHeight="false" outlineLevel="0" collapsed="false">
      <c r="A1126" s="16" t="str">
        <f aca="false">DATA!A1126</f>
        <v>ITM11124</v>
      </c>
      <c r="B1126" s="16" t="str">
        <f aca="false">DATA!B1126</f>
        <v>Automotive</v>
      </c>
      <c r="C1126" s="17" t="n">
        <f aca="false">DATA!C1126</f>
        <v>333</v>
      </c>
      <c r="D1126" s="17" t="n">
        <f aca="false">DATA!D1126</f>
        <v>81</v>
      </c>
      <c r="E1126" s="18" t="n">
        <f aca="false">DATA!F1126</f>
        <v>3</v>
      </c>
      <c r="F1126" s="19" t="n">
        <f aca="false">DATA!G1126</f>
        <v>42.53</v>
      </c>
      <c r="G1126" s="19" t="n">
        <f aca="false">DATA!H1126</f>
        <v>6</v>
      </c>
      <c r="H1126" s="18" t="n">
        <f aca="false">DATA!E1126</f>
        <v>3</v>
      </c>
      <c r="I1126" s="20" t="n">
        <f aca="false">F1126*E1126</f>
        <v>127.59</v>
      </c>
      <c r="J1126" s="20" t="n">
        <f aca="false">PARAMETER!$B$4*G1126*SQRT(E1126)</f>
        <v>17.0938203173634</v>
      </c>
      <c r="K1126" s="20" t="n">
        <f aca="false">I1126+J1126</f>
        <v>144.683820317363</v>
      </c>
      <c r="L1126" s="20" t="n">
        <f aca="false">K1126+F1126*H1126</f>
        <v>272.273820317363</v>
      </c>
      <c r="M1126" s="16" t="str">
        <f aca="false">IF(C1126&lt;=K1126,"REORDER",IF(C1126&gt;L1126,"OVERSTOCK","OK"))</f>
        <v>OVERSTOCK</v>
      </c>
      <c r="N1126" s="16" t="str">
        <f aca="false">IF(C1126&lt;=D1126,"REORDER","OK")</f>
        <v>OK</v>
      </c>
      <c r="O1126" s="18" t="n">
        <f aca="false">IF(D1126&lt;I1126,1,0)</f>
        <v>1</v>
      </c>
      <c r="P1126" s="20" t="n">
        <f aca="false">C1126/F1126</f>
        <v>7.82976722313661</v>
      </c>
      <c r="Q1126" s="19" t="n">
        <f aca="false">DATA!N1126</f>
        <v>29.44</v>
      </c>
      <c r="R1126" s="19" t="n">
        <f aca="false">DATA!O1126</f>
        <v>0.69</v>
      </c>
      <c r="S1126" s="17" t="n">
        <f aca="false">C1126*Q1126</f>
        <v>9803.52</v>
      </c>
      <c r="T1126" s="19" t="n">
        <f aca="false">C1126*R1126</f>
        <v>229.77</v>
      </c>
      <c r="U1126" s="20" t="n">
        <f aca="false">MAX(0,C1126-L1126)</f>
        <v>60.7261796826366</v>
      </c>
      <c r="V1126" s="17" t="n">
        <f aca="false">U1126*Q1126</f>
        <v>1787.77872985682</v>
      </c>
      <c r="W1126" s="19" t="n">
        <f aca="false">U1126*R1126</f>
        <v>41.9010639810193</v>
      </c>
      <c r="X1126" s="20" t="n">
        <f aca="false">MAX(0,K1126-C1126)</f>
        <v>0</v>
      </c>
      <c r="Y1126" s="17" t="n">
        <f aca="false">F1126*PARAMETER!$B$5*Q1126</f>
        <v>457010.368</v>
      </c>
      <c r="Z1126" s="21" t="n">
        <f aca="false">SUMIF($Y$2:$Y$3205,"&gt;="&amp;Y1126)/SUM($Y$2:$Y$3205)</f>
        <v>0.918766393847924</v>
      </c>
      <c r="AA1126" s="16" t="str">
        <f aca="false">IF(Z1126&lt;=PARAMETER!$B$7,"A",IF(Z1126&lt;=PARAMETER!$B$8,"B","C"))</f>
        <v>B</v>
      </c>
      <c r="AB1126" s="22" t="n">
        <f aca="false">G1126/F1126</f>
        <v>0.141076886903362</v>
      </c>
      <c r="AC1126" s="16" t="str">
        <f aca="false">IF(AB1126&lt;=PARAMETER!$B$9,"X",IF(AB1126&lt;=PARAMETER!$B$10,"Y","Z"))</f>
        <v>X</v>
      </c>
      <c r="AD1126" s="16" t="str">
        <f aca="false">AA1126&amp;AC1126</f>
        <v>BX</v>
      </c>
      <c r="AE1126" s="22" t="n">
        <f aca="false">DATA!I1126</f>
        <v>0.98</v>
      </c>
      <c r="AF1126" s="18" t="n">
        <f aca="false">DATA!L1126</f>
        <v>35</v>
      </c>
      <c r="AG1126" s="16" t="str">
        <f aca="false">DATA!K1126</f>
        <v>A</v>
      </c>
      <c r="AH1126" s="18" t="n">
        <f aca="false">IF(AE1126&gt;=PARAMETER!$B$12,1,0)</f>
        <v>1</v>
      </c>
      <c r="AI1126" s="18" t="n">
        <f aca="false">IF(AF1126&gt;=PARAMETER!$B$13,1,0)</f>
        <v>0</v>
      </c>
      <c r="AJ1126" s="18" t="n">
        <f aca="false">IF(AND(AH1126=1,AI1126=1),1,0)</f>
        <v>0</v>
      </c>
    </row>
    <row r="1127" customFormat="false" ht="15" hidden="false" customHeight="false" outlineLevel="0" collapsed="false">
      <c r="A1127" s="16" t="str">
        <f aca="false">DATA!A1127</f>
        <v>ITM11125</v>
      </c>
      <c r="B1127" s="16" t="str">
        <f aca="false">DATA!B1127</f>
        <v>Groceries</v>
      </c>
      <c r="C1127" s="17" t="n">
        <f aca="false">DATA!C1127</f>
        <v>180</v>
      </c>
      <c r="D1127" s="17" t="n">
        <f aca="false">DATA!D1127</f>
        <v>97</v>
      </c>
      <c r="E1127" s="18" t="n">
        <f aca="false">DATA!F1127</f>
        <v>6</v>
      </c>
      <c r="F1127" s="19" t="n">
        <f aca="false">DATA!G1127</f>
        <v>31.85</v>
      </c>
      <c r="G1127" s="19" t="n">
        <f aca="false">DATA!H1127</f>
        <v>5.46</v>
      </c>
      <c r="H1127" s="18" t="n">
        <f aca="false">DATA!E1127</f>
        <v>3</v>
      </c>
      <c r="I1127" s="20" t="n">
        <f aca="false">F1127*E1127</f>
        <v>191.1</v>
      </c>
      <c r="J1127" s="20" t="n">
        <f aca="false">PARAMETER!$B$4*G1127*SQRT(E1127)</f>
        <v>21.9986243982815</v>
      </c>
      <c r="K1127" s="20" t="n">
        <f aca="false">I1127+J1127</f>
        <v>213.098624398282</v>
      </c>
      <c r="L1127" s="20" t="n">
        <f aca="false">K1127+F1127*H1127</f>
        <v>308.648624398282</v>
      </c>
      <c r="M1127" s="16" t="str">
        <f aca="false">IF(C1127&lt;=K1127,"REORDER",IF(C1127&gt;L1127,"OVERSTOCK","OK"))</f>
        <v>REORDER</v>
      </c>
      <c r="N1127" s="16" t="str">
        <f aca="false">IF(C1127&lt;=D1127,"REORDER","OK")</f>
        <v>OK</v>
      </c>
      <c r="O1127" s="18" t="n">
        <f aca="false">IF(D1127&lt;I1127,1,0)</f>
        <v>1</v>
      </c>
      <c r="P1127" s="20" t="n">
        <f aca="false">C1127/F1127</f>
        <v>5.65149136577708</v>
      </c>
      <c r="Q1127" s="19" t="n">
        <f aca="false">DATA!N1127</f>
        <v>18.36</v>
      </c>
      <c r="R1127" s="19" t="n">
        <f aca="false">DATA!O1127</f>
        <v>0.79</v>
      </c>
      <c r="S1127" s="17" t="n">
        <f aca="false">C1127*Q1127</f>
        <v>3304.8</v>
      </c>
      <c r="T1127" s="19" t="n">
        <f aca="false">C1127*R1127</f>
        <v>142.2</v>
      </c>
      <c r="U1127" s="20" t="n">
        <f aca="false">MAX(0,C1127-L1127)</f>
        <v>0</v>
      </c>
      <c r="V1127" s="17" t="n">
        <f aca="false">U1127*Q1127</f>
        <v>0</v>
      </c>
      <c r="W1127" s="19" t="n">
        <f aca="false">U1127*R1127</f>
        <v>0</v>
      </c>
      <c r="X1127" s="20" t="n">
        <f aca="false">MAX(0,K1127-C1127)</f>
        <v>33.0986243982815</v>
      </c>
      <c r="Y1127" s="17" t="n">
        <f aca="false">F1127*PARAMETER!$B$5*Q1127</f>
        <v>213439.59</v>
      </c>
      <c r="Z1127" s="21" t="n">
        <f aca="false">SUMIF($Y$2:$Y$3205,"&gt;="&amp;Y1127)/SUM($Y$2:$Y$3205)</f>
        <v>0.980611556434353</v>
      </c>
      <c r="AA1127" s="16" t="str">
        <f aca="false">IF(Z1127&lt;=PARAMETER!$B$7,"A",IF(Z1127&lt;=PARAMETER!$B$8,"B","C"))</f>
        <v>C</v>
      </c>
      <c r="AB1127" s="22" t="n">
        <f aca="false">G1127/F1127</f>
        <v>0.171428571428571</v>
      </c>
      <c r="AC1127" s="16" t="str">
        <f aca="false">IF(AB1127&lt;=PARAMETER!$B$9,"X",IF(AB1127&lt;=PARAMETER!$B$10,"Y","Z"))</f>
        <v>X</v>
      </c>
      <c r="AD1127" s="16" t="str">
        <f aca="false">AA1127&amp;AC1127</f>
        <v>CX</v>
      </c>
      <c r="AE1127" s="22" t="n">
        <f aca="false">DATA!I1127</f>
        <v>0.47</v>
      </c>
      <c r="AF1127" s="18" t="n">
        <f aca="false">DATA!L1127</f>
        <v>177</v>
      </c>
      <c r="AG1127" s="16" t="str">
        <f aca="false">DATA!K1127</f>
        <v>B</v>
      </c>
      <c r="AH1127" s="18" t="n">
        <f aca="false">IF(AE1127&gt;=PARAMETER!$B$12,1,0)</f>
        <v>0</v>
      </c>
      <c r="AI1127" s="18" t="n">
        <f aca="false">IF(AF1127&gt;=PARAMETER!$B$13,1,0)</f>
        <v>1</v>
      </c>
      <c r="AJ1127" s="18" t="n">
        <f aca="false">IF(AND(AH1127=1,AI1127=1),1,0)</f>
        <v>0</v>
      </c>
    </row>
    <row r="1128" customFormat="false" ht="15" hidden="false" customHeight="false" outlineLevel="0" collapsed="false">
      <c r="A1128" s="16" t="str">
        <f aca="false">DATA!A1128</f>
        <v>ITM11126</v>
      </c>
      <c r="B1128" s="16" t="str">
        <f aca="false">DATA!B1128</f>
        <v>Pharma</v>
      </c>
      <c r="C1128" s="17" t="n">
        <f aca="false">DATA!C1128</f>
        <v>350</v>
      </c>
      <c r="D1128" s="17" t="n">
        <f aca="false">DATA!D1128</f>
        <v>44</v>
      </c>
      <c r="E1128" s="18" t="n">
        <f aca="false">DATA!F1128</f>
        <v>7</v>
      </c>
      <c r="F1128" s="19" t="n">
        <f aca="false">DATA!G1128</f>
        <v>24.95</v>
      </c>
      <c r="G1128" s="19" t="n">
        <f aca="false">DATA!H1128</f>
        <v>0.58</v>
      </c>
      <c r="H1128" s="18" t="n">
        <f aca="false">DATA!E1128</f>
        <v>3</v>
      </c>
      <c r="I1128" s="20" t="n">
        <f aca="false">F1128*E1128</f>
        <v>174.65</v>
      </c>
      <c r="J1128" s="20" t="n">
        <f aca="false">PARAMETER!$B$4*G1128*SQRT(E1128)</f>
        <v>2.5240867112094</v>
      </c>
      <c r="K1128" s="20" t="n">
        <f aca="false">I1128+J1128</f>
        <v>177.174086711209</v>
      </c>
      <c r="L1128" s="20" t="n">
        <f aca="false">K1128+F1128*H1128</f>
        <v>252.024086711209</v>
      </c>
      <c r="M1128" s="16" t="str">
        <f aca="false">IF(C1128&lt;=K1128,"REORDER",IF(C1128&gt;L1128,"OVERSTOCK","OK"))</f>
        <v>OVERSTOCK</v>
      </c>
      <c r="N1128" s="16" t="str">
        <f aca="false">IF(C1128&lt;=D1128,"REORDER","OK")</f>
        <v>OK</v>
      </c>
      <c r="O1128" s="18" t="n">
        <f aca="false">IF(D1128&lt;I1128,1,0)</f>
        <v>1</v>
      </c>
      <c r="P1128" s="20" t="n">
        <f aca="false">C1128/F1128</f>
        <v>14.0280561122245</v>
      </c>
      <c r="Q1128" s="19" t="n">
        <f aca="false">DATA!N1128</f>
        <v>145.66</v>
      </c>
      <c r="R1128" s="19" t="n">
        <f aca="false">DATA!O1128</f>
        <v>0.99</v>
      </c>
      <c r="S1128" s="17" t="n">
        <f aca="false">C1128*Q1128</f>
        <v>50981</v>
      </c>
      <c r="T1128" s="19" t="n">
        <f aca="false">C1128*R1128</f>
        <v>346.5</v>
      </c>
      <c r="U1128" s="20" t="n">
        <f aca="false">MAX(0,C1128-L1128)</f>
        <v>97.9759132887906</v>
      </c>
      <c r="V1128" s="17" t="n">
        <f aca="false">U1128*Q1128</f>
        <v>14271.1715296452</v>
      </c>
      <c r="W1128" s="19" t="n">
        <f aca="false">U1128*R1128</f>
        <v>96.9961541559027</v>
      </c>
      <c r="X1128" s="20" t="n">
        <f aca="false">MAX(0,K1128-C1128)</f>
        <v>0</v>
      </c>
      <c r="Y1128" s="17" t="n">
        <f aca="false">F1128*PARAMETER!$B$5*Q1128</f>
        <v>1326489.205</v>
      </c>
      <c r="Z1128" s="21" t="n">
        <f aca="false">SUMIF($Y$2:$Y$3205,"&gt;="&amp;Y1128)/SUM($Y$2:$Y$3205)</f>
        <v>0.594015412750152</v>
      </c>
      <c r="AA1128" s="16" t="str">
        <f aca="false">IF(Z1128&lt;=PARAMETER!$B$7,"A",IF(Z1128&lt;=PARAMETER!$B$8,"B","C"))</f>
        <v>A</v>
      </c>
      <c r="AB1128" s="22" t="n">
        <f aca="false">G1128/F1128</f>
        <v>0.0232464929859719</v>
      </c>
      <c r="AC1128" s="16" t="str">
        <f aca="false">IF(AB1128&lt;=PARAMETER!$B$9,"X",IF(AB1128&lt;=PARAMETER!$B$10,"Y","Z"))</f>
        <v>X</v>
      </c>
      <c r="AD1128" s="16" t="str">
        <f aca="false">AA1128&amp;AC1128</f>
        <v>AX</v>
      </c>
      <c r="AE1128" s="22" t="n">
        <f aca="false">DATA!I1128</f>
        <v>0.4</v>
      </c>
      <c r="AF1128" s="18" t="n">
        <f aca="false">DATA!L1128</f>
        <v>41</v>
      </c>
      <c r="AG1128" s="16" t="str">
        <f aca="false">DATA!K1128</f>
        <v>A</v>
      </c>
      <c r="AH1128" s="18" t="n">
        <f aca="false">IF(AE1128&gt;=PARAMETER!$B$12,1,0)</f>
        <v>0</v>
      </c>
      <c r="AI1128" s="18" t="n">
        <f aca="false">IF(AF1128&gt;=PARAMETER!$B$13,1,0)</f>
        <v>0</v>
      </c>
      <c r="AJ1128" s="18" t="n">
        <f aca="false">IF(AND(AH1128=1,AI1128=1),1,0)</f>
        <v>0</v>
      </c>
    </row>
    <row r="1129" customFormat="false" ht="15" hidden="false" customHeight="false" outlineLevel="0" collapsed="false">
      <c r="A1129" s="16" t="str">
        <f aca="false">DATA!A1129</f>
        <v>ITM11127</v>
      </c>
      <c r="B1129" s="16" t="str">
        <f aca="false">DATA!B1129</f>
        <v>Automotive</v>
      </c>
      <c r="C1129" s="17" t="n">
        <f aca="false">DATA!C1129</f>
        <v>35</v>
      </c>
      <c r="D1129" s="17" t="n">
        <f aca="false">DATA!D1129</f>
        <v>23</v>
      </c>
      <c r="E1129" s="18" t="n">
        <f aca="false">DATA!F1129</f>
        <v>4</v>
      </c>
      <c r="F1129" s="19" t="n">
        <f aca="false">DATA!G1129</f>
        <v>44.61</v>
      </c>
      <c r="G1129" s="19" t="n">
        <f aca="false">DATA!H1129</f>
        <v>5.11</v>
      </c>
      <c r="H1129" s="18" t="n">
        <f aca="false">DATA!E1129</f>
        <v>8</v>
      </c>
      <c r="I1129" s="20" t="n">
        <f aca="false">F1129*E1129</f>
        <v>178.44</v>
      </c>
      <c r="J1129" s="20" t="n">
        <f aca="false">PARAMETER!$B$4*G1129*SQRT(E1129)</f>
        <v>16.810404067444</v>
      </c>
      <c r="K1129" s="20" t="n">
        <f aca="false">I1129+J1129</f>
        <v>195.250404067444</v>
      </c>
      <c r="L1129" s="20" t="n">
        <f aca="false">K1129+F1129*H1129</f>
        <v>552.130404067444</v>
      </c>
      <c r="M1129" s="16" t="str">
        <f aca="false">IF(C1129&lt;=K1129,"REORDER",IF(C1129&gt;L1129,"OVERSTOCK","OK"))</f>
        <v>REORDER</v>
      </c>
      <c r="N1129" s="16" t="str">
        <f aca="false">IF(C1129&lt;=D1129,"REORDER","OK")</f>
        <v>OK</v>
      </c>
      <c r="O1129" s="18" t="n">
        <f aca="false">IF(D1129&lt;I1129,1,0)</f>
        <v>1</v>
      </c>
      <c r="P1129" s="20" t="n">
        <f aca="false">C1129/F1129</f>
        <v>0.784577449002466</v>
      </c>
      <c r="Q1129" s="19" t="n">
        <f aca="false">DATA!N1129</f>
        <v>46.54</v>
      </c>
      <c r="R1129" s="19" t="n">
        <f aca="false">DATA!O1129</f>
        <v>0.71</v>
      </c>
      <c r="S1129" s="17" t="n">
        <f aca="false">C1129*Q1129</f>
        <v>1628.9</v>
      </c>
      <c r="T1129" s="19" t="n">
        <f aca="false">C1129*R1129</f>
        <v>24.85</v>
      </c>
      <c r="U1129" s="20" t="n">
        <f aca="false">MAX(0,C1129-L1129)</f>
        <v>0</v>
      </c>
      <c r="V1129" s="17" t="n">
        <f aca="false">U1129*Q1129</f>
        <v>0</v>
      </c>
      <c r="W1129" s="19" t="n">
        <f aca="false">U1129*R1129</f>
        <v>0</v>
      </c>
      <c r="X1129" s="20" t="n">
        <f aca="false">MAX(0,K1129-C1129)</f>
        <v>160.250404067444</v>
      </c>
      <c r="Y1129" s="17" t="n">
        <f aca="false">F1129*PARAMETER!$B$5*Q1129</f>
        <v>757794.531</v>
      </c>
      <c r="Z1129" s="21" t="n">
        <f aca="false">SUMIF($Y$2:$Y$3205,"&gt;="&amp;Y1129)/SUM($Y$2:$Y$3205)</f>
        <v>0.823849776222464</v>
      </c>
      <c r="AA1129" s="16" t="str">
        <f aca="false">IF(Z1129&lt;=PARAMETER!$B$7,"A",IF(Z1129&lt;=PARAMETER!$B$8,"B","C"))</f>
        <v>B</v>
      </c>
      <c r="AB1129" s="22" t="n">
        <f aca="false">G1129/F1129</f>
        <v>0.11454830755436</v>
      </c>
      <c r="AC1129" s="16" t="str">
        <f aca="false">IF(AB1129&lt;=PARAMETER!$B$9,"X",IF(AB1129&lt;=PARAMETER!$B$10,"Y","Z"))</f>
        <v>X</v>
      </c>
      <c r="AD1129" s="16" t="str">
        <f aca="false">AA1129&amp;AC1129</f>
        <v>BX</v>
      </c>
      <c r="AE1129" s="22" t="n">
        <f aca="false">DATA!I1129</f>
        <v>0.13</v>
      </c>
      <c r="AF1129" s="18" t="n">
        <f aca="false">DATA!L1129</f>
        <v>174</v>
      </c>
      <c r="AG1129" s="16" t="str">
        <f aca="false">DATA!K1129</f>
        <v>A</v>
      </c>
      <c r="AH1129" s="18" t="n">
        <f aca="false">IF(AE1129&gt;=PARAMETER!$B$12,1,0)</f>
        <v>0</v>
      </c>
      <c r="AI1129" s="18" t="n">
        <f aca="false">IF(AF1129&gt;=PARAMETER!$B$13,1,0)</f>
        <v>1</v>
      </c>
      <c r="AJ1129" s="18" t="n">
        <f aca="false">IF(AND(AH1129=1,AI1129=1),1,0)</f>
        <v>0</v>
      </c>
    </row>
    <row r="1130" customFormat="false" ht="15" hidden="false" customHeight="false" outlineLevel="0" collapsed="false">
      <c r="A1130" s="16" t="str">
        <f aca="false">DATA!A1130</f>
        <v>ITM11128</v>
      </c>
      <c r="B1130" s="16" t="str">
        <f aca="false">DATA!B1130</f>
        <v>Pharma</v>
      </c>
      <c r="C1130" s="17" t="n">
        <f aca="false">DATA!C1130</f>
        <v>357</v>
      </c>
      <c r="D1130" s="17" t="n">
        <f aca="false">DATA!D1130</f>
        <v>23</v>
      </c>
      <c r="E1130" s="18" t="n">
        <f aca="false">DATA!F1130</f>
        <v>8</v>
      </c>
      <c r="F1130" s="19" t="n">
        <f aca="false">DATA!G1130</f>
        <v>42.42</v>
      </c>
      <c r="G1130" s="19" t="n">
        <f aca="false">DATA!H1130</f>
        <v>8.46</v>
      </c>
      <c r="H1130" s="18" t="n">
        <f aca="false">DATA!E1130</f>
        <v>11</v>
      </c>
      <c r="I1130" s="20" t="n">
        <f aca="false">F1130*E1130</f>
        <v>339.36</v>
      </c>
      <c r="J1130" s="20" t="n">
        <f aca="false">PARAMETER!$B$4*G1130*SQRT(E1130)</f>
        <v>39.3588692804186</v>
      </c>
      <c r="K1130" s="20" t="n">
        <f aca="false">I1130+J1130</f>
        <v>378.718869280419</v>
      </c>
      <c r="L1130" s="20" t="n">
        <f aca="false">K1130+F1130*H1130</f>
        <v>845.338869280419</v>
      </c>
      <c r="M1130" s="16" t="str">
        <f aca="false">IF(C1130&lt;=K1130,"REORDER",IF(C1130&gt;L1130,"OVERSTOCK","OK"))</f>
        <v>REORDER</v>
      </c>
      <c r="N1130" s="16" t="str">
        <f aca="false">IF(C1130&lt;=D1130,"REORDER","OK")</f>
        <v>OK</v>
      </c>
      <c r="O1130" s="18" t="n">
        <f aca="false">IF(D1130&lt;I1130,1,0)</f>
        <v>1</v>
      </c>
      <c r="P1130" s="20" t="n">
        <f aca="false">C1130/F1130</f>
        <v>8.41584158415842</v>
      </c>
      <c r="Q1130" s="19" t="n">
        <f aca="false">DATA!N1130</f>
        <v>169.34</v>
      </c>
      <c r="R1130" s="19" t="n">
        <f aca="false">DATA!O1130</f>
        <v>1.65</v>
      </c>
      <c r="S1130" s="17" t="n">
        <f aca="false">C1130*Q1130</f>
        <v>60454.38</v>
      </c>
      <c r="T1130" s="19" t="n">
        <f aca="false">C1130*R1130</f>
        <v>589.05</v>
      </c>
      <c r="U1130" s="20" t="n">
        <f aca="false">MAX(0,C1130-L1130)</f>
        <v>0</v>
      </c>
      <c r="V1130" s="17" t="n">
        <f aca="false">U1130*Q1130</f>
        <v>0</v>
      </c>
      <c r="W1130" s="19" t="n">
        <f aca="false">U1130*R1130</f>
        <v>0</v>
      </c>
      <c r="X1130" s="20" t="n">
        <f aca="false">MAX(0,K1130-C1130)</f>
        <v>21.7188692804186</v>
      </c>
      <c r="Y1130" s="17" t="n">
        <f aca="false">F1130*PARAMETER!$B$5*Q1130</f>
        <v>2621942.022</v>
      </c>
      <c r="Z1130" s="21" t="n">
        <f aca="false">SUMIF($Y$2:$Y$3205,"&gt;="&amp;Y1130)/SUM($Y$2:$Y$3205)</f>
        <v>0.144031575755144</v>
      </c>
      <c r="AA1130" s="16" t="str">
        <f aca="false">IF(Z1130&lt;=PARAMETER!$B$7,"A",IF(Z1130&lt;=PARAMETER!$B$8,"B","C"))</f>
        <v>A</v>
      </c>
      <c r="AB1130" s="22" t="n">
        <f aca="false">G1130/F1130</f>
        <v>0.199434229137199</v>
      </c>
      <c r="AC1130" s="16" t="str">
        <f aca="false">IF(AB1130&lt;=PARAMETER!$B$9,"X",IF(AB1130&lt;=PARAMETER!$B$10,"Y","Z"))</f>
        <v>X</v>
      </c>
      <c r="AD1130" s="16" t="str">
        <f aca="false">AA1130&amp;AC1130</f>
        <v>AX</v>
      </c>
      <c r="AE1130" s="22" t="n">
        <f aca="false">DATA!I1130</f>
        <v>0.5</v>
      </c>
      <c r="AF1130" s="18" t="n">
        <f aca="false">DATA!L1130</f>
        <v>95</v>
      </c>
      <c r="AG1130" s="16" t="str">
        <f aca="false">DATA!K1130</f>
        <v>C</v>
      </c>
      <c r="AH1130" s="18" t="n">
        <f aca="false">IF(AE1130&gt;=PARAMETER!$B$12,1,0)</f>
        <v>0</v>
      </c>
      <c r="AI1130" s="18" t="n">
        <f aca="false">IF(AF1130&gt;=PARAMETER!$B$13,1,0)</f>
        <v>0</v>
      </c>
      <c r="AJ1130" s="18" t="n">
        <f aca="false">IF(AND(AH1130=1,AI1130=1),1,0)</f>
        <v>0</v>
      </c>
    </row>
    <row r="1131" customFormat="false" ht="15" hidden="false" customHeight="false" outlineLevel="0" collapsed="false">
      <c r="A1131" s="16" t="str">
        <f aca="false">DATA!A1131</f>
        <v>ITM11129</v>
      </c>
      <c r="B1131" s="16" t="str">
        <f aca="false">DATA!B1131</f>
        <v>Apparel</v>
      </c>
      <c r="C1131" s="17" t="n">
        <f aca="false">DATA!C1131</f>
        <v>113</v>
      </c>
      <c r="D1131" s="17" t="n">
        <f aca="false">DATA!D1131</f>
        <v>19</v>
      </c>
      <c r="E1131" s="18" t="n">
        <f aca="false">DATA!F1131</f>
        <v>7</v>
      </c>
      <c r="F1131" s="19" t="n">
        <f aca="false">DATA!G1131</f>
        <v>15.55</v>
      </c>
      <c r="G1131" s="19" t="n">
        <f aca="false">DATA!H1131</f>
        <v>2.59</v>
      </c>
      <c r="H1131" s="18" t="n">
        <f aca="false">DATA!E1131</f>
        <v>12</v>
      </c>
      <c r="I1131" s="20" t="n">
        <f aca="false">F1131*E1131</f>
        <v>108.85</v>
      </c>
      <c r="J1131" s="20" t="n">
        <f aca="false">PARAMETER!$B$4*G1131*SQRT(E1131)</f>
        <v>11.271352727642</v>
      </c>
      <c r="K1131" s="20" t="n">
        <f aca="false">I1131+J1131</f>
        <v>120.121352727642</v>
      </c>
      <c r="L1131" s="20" t="n">
        <f aca="false">K1131+F1131*H1131</f>
        <v>306.721352727642</v>
      </c>
      <c r="M1131" s="16" t="str">
        <f aca="false">IF(C1131&lt;=K1131,"REORDER",IF(C1131&gt;L1131,"OVERSTOCK","OK"))</f>
        <v>REORDER</v>
      </c>
      <c r="N1131" s="16" t="str">
        <f aca="false">IF(C1131&lt;=D1131,"REORDER","OK")</f>
        <v>OK</v>
      </c>
      <c r="O1131" s="18" t="n">
        <f aca="false">IF(D1131&lt;I1131,1,0)</f>
        <v>1</v>
      </c>
      <c r="P1131" s="20" t="n">
        <f aca="false">C1131/F1131</f>
        <v>7.26688102893891</v>
      </c>
      <c r="Q1131" s="19" t="n">
        <f aca="false">DATA!N1131</f>
        <v>60.25</v>
      </c>
      <c r="R1131" s="19" t="n">
        <f aca="false">DATA!O1131</f>
        <v>1.76</v>
      </c>
      <c r="S1131" s="17" t="n">
        <f aca="false">C1131*Q1131</f>
        <v>6808.25</v>
      </c>
      <c r="T1131" s="19" t="n">
        <f aca="false">C1131*R1131</f>
        <v>198.88</v>
      </c>
      <c r="U1131" s="20" t="n">
        <f aca="false">MAX(0,C1131-L1131)</f>
        <v>0</v>
      </c>
      <c r="V1131" s="17" t="n">
        <f aca="false">U1131*Q1131</f>
        <v>0</v>
      </c>
      <c r="W1131" s="19" t="n">
        <f aca="false">U1131*R1131</f>
        <v>0</v>
      </c>
      <c r="X1131" s="20" t="n">
        <f aca="false">MAX(0,K1131-C1131)</f>
        <v>7.12135272764198</v>
      </c>
      <c r="Y1131" s="17" t="n">
        <f aca="false">F1131*PARAMETER!$B$5*Q1131</f>
        <v>341963.9375</v>
      </c>
      <c r="Z1131" s="21" t="n">
        <f aca="false">SUMIF($Y$2:$Y$3205,"&gt;="&amp;Y1131)/SUM($Y$2:$Y$3205)</f>
        <v>0.950094602619149</v>
      </c>
      <c r="AA1131" s="16" t="str">
        <f aca="false">IF(Z1131&lt;=PARAMETER!$B$7,"A",IF(Z1131&lt;=PARAMETER!$B$8,"B","C"))</f>
        <v>C</v>
      </c>
      <c r="AB1131" s="22" t="n">
        <f aca="false">G1131/F1131</f>
        <v>0.166559485530547</v>
      </c>
      <c r="AC1131" s="16" t="str">
        <f aca="false">IF(AB1131&lt;=PARAMETER!$B$9,"X",IF(AB1131&lt;=PARAMETER!$B$10,"Y","Z"))</f>
        <v>X</v>
      </c>
      <c r="AD1131" s="16" t="str">
        <f aca="false">AA1131&amp;AC1131</f>
        <v>CX</v>
      </c>
      <c r="AE1131" s="22" t="n">
        <f aca="false">DATA!I1131</f>
        <v>0.69</v>
      </c>
      <c r="AF1131" s="18" t="n">
        <f aca="false">DATA!L1131</f>
        <v>107</v>
      </c>
      <c r="AG1131" s="16" t="str">
        <f aca="false">DATA!K1131</f>
        <v>D</v>
      </c>
      <c r="AH1131" s="18" t="n">
        <f aca="false">IF(AE1131&gt;=PARAMETER!$B$12,1,0)</f>
        <v>0</v>
      </c>
      <c r="AI1131" s="18" t="n">
        <f aca="false">IF(AF1131&gt;=PARAMETER!$B$13,1,0)</f>
        <v>1</v>
      </c>
      <c r="AJ1131" s="18" t="n">
        <f aca="false">IF(AND(AH1131=1,AI1131=1),1,0)</f>
        <v>0</v>
      </c>
    </row>
    <row r="1132" customFormat="false" ht="15" hidden="false" customHeight="false" outlineLevel="0" collapsed="false">
      <c r="A1132" s="16" t="str">
        <f aca="false">DATA!A1132</f>
        <v>ITM11130</v>
      </c>
      <c r="B1132" s="16" t="str">
        <f aca="false">DATA!B1132</f>
        <v>Apparel</v>
      </c>
      <c r="C1132" s="17" t="n">
        <f aca="false">DATA!C1132</f>
        <v>323</v>
      </c>
      <c r="D1132" s="17" t="n">
        <f aca="false">DATA!D1132</f>
        <v>21</v>
      </c>
      <c r="E1132" s="18" t="n">
        <f aca="false">DATA!F1132</f>
        <v>5</v>
      </c>
      <c r="F1132" s="19" t="n">
        <f aca="false">DATA!G1132</f>
        <v>39.78</v>
      </c>
      <c r="G1132" s="19" t="n">
        <f aca="false">DATA!H1132</f>
        <v>3.84</v>
      </c>
      <c r="H1132" s="18" t="n">
        <f aca="false">DATA!E1132</f>
        <v>13</v>
      </c>
      <c r="I1132" s="20" t="n">
        <f aca="false">F1132*E1132</f>
        <v>198.9</v>
      </c>
      <c r="J1132" s="20" t="n">
        <f aca="false">PARAMETER!$B$4*G1132*SQRT(E1132)</f>
        <v>14.1235373679382</v>
      </c>
      <c r="K1132" s="20" t="n">
        <f aca="false">I1132+J1132</f>
        <v>213.023537367938</v>
      </c>
      <c r="L1132" s="20" t="n">
        <f aca="false">K1132+F1132*H1132</f>
        <v>730.163537367938</v>
      </c>
      <c r="M1132" s="16" t="str">
        <f aca="false">IF(C1132&lt;=K1132,"REORDER",IF(C1132&gt;L1132,"OVERSTOCK","OK"))</f>
        <v>OK</v>
      </c>
      <c r="N1132" s="16" t="str">
        <f aca="false">IF(C1132&lt;=D1132,"REORDER","OK")</f>
        <v>OK</v>
      </c>
      <c r="O1132" s="18" t="n">
        <f aca="false">IF(D1132&lt;I1132,1,0)</f>
        <v>1</v>
      </c>
      <c r="P1132" s="20" t="n">
        <f aca="false">C1132/F1132</f>
        <v>8.11965811965812</v>
      </c>
      <c r="Q1132" s="19" t="n">
        <f aca="false">DATA!N1132</f>
        <v>16.14</v>
      </c>
      <c r="R1132" s="19" t="n">
        <f aca="false">DATA!O1132</f>
        <v>0.12</v>
      </c>
      <c r="S1132" s="17" t="n">
        <f aca="false">C1132*Q1132</f>
        <v>5213.22</v>
      </c>
      <c r="T1132" s="19" t="n">
        <f aca="false">C1132*R1132</f>
        <v>38.76</v>
      </c>
      <c r="U1132" s="20" t="n">
        <f aca="false">MAX(0,C1132-L1132)</f>
        <v>0</v>
      </c>
      <c r="V1132" s="17" t="n">
        <f aca="false">U1132*Q1132</f>
        <v>0</v>
      </c>
      <c r="W1132" s="19" t="n">
        <f aca="false">U1132*R1132</f>
        <v>0</v>
      </c>
      <c r="X1132" s="20" t="n">
        <f aca="false">MAX(0,K1132-C1132)</f>
        <v>0</v>
      </c>
      <c r="Y1132" s="17" t="n">
        <f aca="false">F1132*PARAMETER!$B$5*Q1132</f>
        <v>234347.958</v>
      </c>
      <c r="Z1132" s="21" t="n">
        <f aca="false">SUMIF($Y$2:$Y$3205,"&gt;="&amp;Y1132)/SUM($Y$2:$Y$3205)</f>
        <v>0.976198861335956</v>
      </c>
      <c r="AA1132" s="16" t="str">
        <f aca="false">IF(Z1132&lt;=PARAMETER!$B$7,"A",IF(Z1132&lt;=PARAMETER!$B$8,"B","C"))</f>
        <v>C</v>
      </c>
      <c r="AB1132" s="22" t="n">
        <f aca="false">G1132/F1132</f>
        <v>0.0965309200603318</v>
      </c>
      <c r="AC1132" s="16" t="str">
        <f aca="false">IF(AB1132&lt;=PARAMETER!$B$9,"X",IF(AB1132&lt;=PARAMETER!$B$10,"Y","Z"))</f>
        <v>X</v>
      </c>
      <c r="AD1132" s="16" t="str">
        <f aca="false">AA1132&amp;AC1132</f>
        <v>CX</v>
      </c>
      <c r="AE1132" s="22" t="n">
        <f aca="false">DATA!I1132</f>
        <v>0.83</v>
      </c>
      <c r="AF1132" s="18" t="n">
        <f aca="false">DATA!L1132</f>
        <v>100</v>
      </c>
      <c r="AG1132" s="16" t="str">
        <f aca="false">DATA!K1132</f>
        <v>A</v>
      </c>
      <c r="AH1132" s="18" t="n">
        <f aca="false">IF(AE1132&gt;=PARAMETER!$B$12,1,0)</f>
        <v>1</v>
      </c>
      <c r="AI1132" s="18" t="n">
        <f aca="false">IF(AF1132&gt;=PARAMETER!$B$13,1,0)</f>
        <v>1</v>
      </c>
      <c r="AJ1132" s="18" t="n">
        <f aca="false">IF(AND(AH1132=1,AI1132=1),1,0)</f>
        <v>1</v>
      </c>
    </row>
    <row r="1133" customFormat="false" ht="15" hidden="false" customHeight="false" outlineLevel="0" collapsed="false">
      <c r="A1133" s="16" t="str">
        <f aca="false">DATA!A1133</f>
        <v>ITM11131</v>
      </c>
      <c r="B1133" s="16" t="str">
        <f aca="false">DATA!B1133</f>
        <v>Electronics</v>
      </c>
      <c r="C1133" s="17" t="n">
        <f aca="false">DATA!C1133</f>
        <v>157</v>
      </c>
      <c r="D1133" s="17" t="n">
        <f aca="false">DATA!D1133</f>
        <v>47</v>
      </c>
      <c r="E1133" s="18" t="n">
        <f aca="false">DATA!F1133</f>
        <v>6</v>
      </c>
      <c r="F1133" s="19" t="n">
        <f aca="false">DATA!G1133</f>
        <v>5.88</v>
      </c>
      <c r="G1133" s="19" t="n">
        <f aca="false">DATA!H1133</f>
        <v>0.7</v>
      </c>
      <c r="H1133" s="18" t="n">
        <f aca="false">DATA!E1133</f>
        <v>14</v>
      </c>
      <c r="I1133" s="20" t="n">
        <f aca="false">F1133*E1133</f>
        <v>35.28</v>
      </c>
      <c r="J1133" s="20" t="n">
        <f aca="false">PARAMETER!$B$4*G1133*SQRT(E1133)</f>
        <v>2.82033646131814</v>
      </c>
      <c r="K1133" s="20" t="n">
        <f aca="false">I1133+J1133</f>
        <v>38.1003364613181</v>
      </c>
      <c r="L1133" s="20" t="n">
        <f aca="false">K1133+F1133*H1133</f>
        <v>120.420336461318</v>
      </c>
      <c r="M1133" s="16" t="str">
        <f aca="false">IF(C1133&lt;=K1133,"REORDER",IF(C1133&gt;L1133,"OVERSTOCK","OK"))</f>
        <v>OVERSTOCK</v>
      </c>
      <c r="N1133" s="16" t="str">
        <f aca="false">IF(C1133&lt;=D1133,"REORDER","OK")</f>
        <v>OK</v>
      </c>
      <c r="O1133" s="18" t="n">
        <f aca="false">IF(D1133&lt;I1133,1,0)</f>
        <v>0</v>
      </c>
      <c r="P1133" s="20" t="n">
        <f aca="false">C1133/F1133</f>
        <v>26.7006802721088</v>
      </c>
      <c r="Q1133" s="19" t="n">
        <f aca="false">DATA!N1133</f>
        <v>165.93</v>
      </c>
      <c r="R1133" s="19" t="n">
        <f aca="false">DATA!O1133</f>
        <v>1.34</v>
      </c>
      <c r="S1133" s="17" t="n">
        <f aca="false">C1133*Q1133</f>
        <v>26051.01</v>
      </c>
      <c r="T1133" s="19" t="n">
        <f aca="false">C1133*R1133</f>
        <v>210.38</v>
      </c>
      <c r="U1133" s="20" t="n">
        <f aca="false">MAX(0,C1133-L1133)</f>
        <v>36.5796635386819</v>
      </c>
      <c r="V1133" s="17" t="n">
        <f aca="false">U1133*Q1133</f>
        <v>6069.66357097348</v>
      </c>
      <c r="W1133" s="19" t="n">
        <f aca="false">U1133*R1133</f>
        <v>49.0167491418337</v>
      </c>
      <c r="X1133" s="20" t="n">
        <f aca="false">MAX(0,K1133-C1133)</f>
        <v>0</v>
      </c>
      <c r="Y1133" s="17" t="n">
        <f aca="false">F1133*PARAMETER!$B$5*Q1133</f>
        <v>356118.966</v>
      </c>
      <c r="Z1133" s="21" t="n">
        <f aca="false">SUMIF($Y$2:$Y$3205,"&gt;="&amp;Y1133)/SUM($Y$2:$Y$3205)</f>
        <v>0.946540227566476</v>
      </c>
      <c r="AA1133" s="16" t="str">
        <f aca="false">IF(Z1133&lt;=PARAMETER!$B$7,"A",IF(Z1133&lt;=PARAMETER!$B$8,"B","C"))</f>
        <v>B</v>
      </c>
      <c r="AB1133" s="22" t="n">
        <f aca="false">G1133/F1133</f>
        <v>0.119047619047619</v>
      </c>
      <c r="AC1133" s="16" t="str">
        <f aca="false">IF(AB1133&lt;=PARAMETER!$B$9,"X",IF(AB1133&lt;=PARAMETER!$B$10,"Y","Z"))</f>
        <v>X</v>
      </c>
      <c r="AD1133" s="16" t="str">
        <f aca="false">AA1133&amp;AC1133</f>
        <v>BX</v>
      </c>
      <c r="AE1133" s="22" t="n">
        <f aca="false">DATA!I1133</f>
        <v>0.34</v>
      </c>
      <c r="AF1133" s="18" t="n">
        <f aca="false">DATA!L1133</f>
        <v>130</v>
      </c>
      <c r="AG1133" s="16" t="str">
        <f aca="false">DATA!K1133</f>
        <v>B</v>
      </c>
      <c r="AH1133" s="18" t="n">
        <f aca="false">IF(AE1133&gt;=PARAMETER!$B$12,1,0)</f>
        <v>0</v>
      </c>
      <c r="AI1133" s="18" t="n">
        <f aca="false">IF(AF1133&gt;=PARAMETER!$B$13,1,0)</f>
        <v>1</v>
      </c>
      <c r="AJ1133" s="18" t="n">
        <f aca="false">IF(AND(AH1133=1,AI1133=1),1,0)</f>
        <v>0</v>
      </c>
    </row>
    <row r="1134" customFormat="false" ht="15" hidden="false" customHeight="false" outlineLevel="0" collapsed="false">
      <c r="A1134" s="16" t="str">
        <f aca="false">DATA!A1134</f>
        <v>ITM11132</v>
      </c>
      <c r="B1134" s="16" t="str">
        <f aca="false">DATA!B1134</f>
        <v>Automotive</v>
      </c>
      <c r="C1134" s="17" t="n">
        <f aca="false">DATA!C1134</f>
        <v>357</v>
      </c>
      <c r="D1134" s="17" t="n">
        <f aca="false">DATA!D1134</f>
        <v>43</v>
      </c>
      <c r="E1134" s="18" t="n">
        <f aca="false">DATA!F1134</f>
        <v>7</v>
      </c>
      <c r="F1134" s="19" t="n">
        <f aca="false">DATA!G1134</f>
        <v>41.32</v>
      </c>
      <c r="G1134" s="19" t="n">
        <f aca="false">DATA!H1134</f>
        <v>9.78</v>
      </c>
      <c r="H1134" s="18" t="n">
        <f aca="false">DATA!E1134</f>
        <v>3</v>
      </c>
      <c r="I1134" s="20" t="n">
        <f aca="false">F1134*E1134</f>
        <v>289.24</v>
      </c>
      <c r="J1134" s="20" t="n">
        <f aca="false">PARAMETER!$B$4*G1134*SQRT(E1134)</f>
        <v>42.5613241993585</v>
      </c>
      <c r="K1134" s="20" t="n">
        <f aca="false">I1134+J1134</f>
        <v>331.801324199359</v>
      </c>
      <c r="L1134" s="20" t="n">
        <f aca="false">K1134+F1134*H1134</f>
        <v>455.761324199358</v>
      </c>
      <c r="M1134" s="16" t="str">
        <f aca="false">IF(C1134&lt;=K1134,"REORDER",IF(C1134&gt;L1134,"OVERSTOCK","OK"))</f>
        <v>OK</v>
      </c>
      <c r="N1134" s="16" t="str">
        <f aca="false">IF(C1134&lt;=D1134,"REORDER","OK")</f>
        <v>OK</v>
      </c>
      <c r="O1134" s="18" t="n">
        <f aca="false">IF(D1134&lt;I1134,1,0)</f>
        <v>1</v>
      </c>
      <c r="P1134" s="20" t="n">
        <f aca="false">C1134/F1134</f>
        <v>8.63988383349468</v>
      </c>
      <c r="Q1134" s="19" t="n">
        <f aca="false">DATA!N1134</f>
        <v>98.57</v>
      </c>
      <c r="R1134" s="19" t="n">
        <f aca="false">DATA!O1134</f>
        <v>1.4</v>
      </c>
      <c r="S1134" s="17" t="n">
        <f aca="false">C1134*Q1134</f>
        <v>35189.49</v>
      </c>
      <c r="T1134" s="19" t="n">
        <f aca="false">C1134*R1134</f>
        <v>499.8</v>
      </c>
      <c r="U1134" s="20" t="n">
        <f aca="false">MAX(0,C1134-L1134)</f>
        <v>0</v>
      </c>
      <c r="V1134" s="17" t="n">
        <f aca="false">U1134*Q1134</f>
        <v>0</v>
      </c>
      <c r="W1134" s="19" t="n">
        <f aca="false">U1134*R1134</f>
        <v>0</v>
      </c>
      <c r="X1134" s="20" t="n">
        <f aca="false">MAX(0,K1134-C1134)</f>
        <v>0</v>
      </c>
      <c r="Y1134" s="17" t="n">
        <f aca="false">F1134*PARAMETER!$B$5*Q1134</f>
        <v>1486613.026</v>
      </c>
      <c r="Z1134" s="21" t="n">
        <f aca="false">SUMIF($Y$2:$Y$3205,"&gt;="&amp;Y1134)/SUM($Y$2:$Y$3205)</f>
        <v>0.533379150278141</v>
      </c>
      <c r="AA1134" s="16" t="str">
        <f aca="false">IF(Z1134&lt;=PARAMETER!$B$7,"A",IF(Z1134&lt;=PARAMETER!$B$8,"B","C"))</f>
        <v>A</v>
      </c>
      <c r="AB1134" s="22" t="n">
        <f aca="false">G1134/F1134</f>
        <v>0.236689254598258</v>
      </c>
      <c r="AC1134" s="16" t="str">
        <f aca="false">IF(AB1134&lt;=PARAMETER!$B$9,"X",IF(AB1134&lt;=PARAMETER!$B$10,"Y","Z"))</f>
        <v>X</v>
      </c>
      <c r="AD1134" s="16" t="str">
        <f aca="false">AA1134&amp;AC1134</f>
        <v>AX</v>
      </c>
      <c r="AE1134" s="22" t="n">
        <f aca="false">DATA!I1134</f>
        <v>0.56</v>
      </c>
      <c r="AF1134" s="18" t="n">
        <f aca="false">DATA!L1134</f>
        <v>66</v>
      </c>
      <c r="AG1134" s="16" t="str">
        <f aca="false">DATA!K1134</f>
        <v>B</v>
      </c>
      <c r="AH1134" s="18" t="n">
        <f aca="false">IF(AE1134&gt;=PARAMETER!$B$12,1,0)</f>
        <v>0</v>
      </c>
      <c r="AI1134" s="18" t="n">
        <f aca="false">IF(AF1134&gt;=PARAMETER!$B$13,1,0)</f>
        <v>0</v>
      </c>
      <c r="AJ1134" s="18" t="n">
        <f aca="false">IF(AND(AH1134=1,AI1134=1),1,0)</f>
        <v>0</v>
      </c>
    </row>
    <row r="1135" customFormat="false" ht="15" hidden="false" customHeight="false" outlineLevel="0" collapsed="false">
      <c r="A1135" s="16" t="str">
        <f aca="false">DATA!A1135</f>
        <v>ITM11133</v>
      </c>
      <c r="B1135" s="16" t="str">
        <f aca="false">DATA!B1135</f>
        <v>Pharma</v>
      </c>
      <c r="C1135" s="17" t="n">
        <f aca="false">DATA!C1135</f>
        <v>57</v>
      </c>
      <c r="D1135" s="17" t="n">
        <f aca="false">DATA!D1135</f>
        <v>50</v>
      </c>
      <c r="E1135" s="18" t="n">
        <f aca="false">DATA!F1135</f>
        <v>3</v>
      </c>
      <c r="F1135" s="19" t="n">
        <f aca="false">DATA!G1135</f>
        <v>34.1</v>
      </c>
      <c r="G1135" s="19" t="n">
        <f aca="false">DATA!H1135</f>
        <v>1.13</v>
      </c>
      <c r="H1135" s="18" t="n">
        <f aca="false">DATA!E1135</f>
        <v>7</v>
      </c>
      <c r="I1135" s="20" t="n">
        <f aca="false">F1135*E1135</f>
        <v>102.3</v>
      </c>
      <c r="J1135" s="20" t="n">
        <f aca="false">PARAMETER!$B$4*G1135*SQRT(E1135)</f>
        <v>3.2193361597701</v>
      </c>
      <c r="K1135" s="20" t="n">
        <f aca="false">I1135+J1135</f>
        <v>105.51933615977</v>
      </c>
      <c r="L1135" s="20" t="n">
        <f aca="false">K1135+F1135*H1135</f>
        <v>344.21933615977</v>
      </c>
      <c r="M1135" s="16" t="str">
        <f aca="false">IF(C1135&lt;=K1135,"REORDER",IF(C1135&gt;L1135,"OVERSTOCK","OK"))</f>
        <v>REORDER</v>
      </c>
      <c r="N1135" s="16" t="str">
        <f aca="false">IF(C1135&lt;=D1135,"REORDER","OK")</f>
        <v>OK</v>
      </c>
      <c r="O1135" s="18" t="n">
        <f aca="false">IF(D1135&lt;I1135,1,0)</f>
        <v>1</v>
      </c>
      <c r="P1135" s="20" t="n">
        <f aca="false">C1135/F1135</f>
        <v>1.67155425219941</v>
      </c>
      <c r="Q1135" s="19" t="n">
        <f aca="false">DATA!N1135</f>
        <v>123.91</v>
      </c>
      <c r="R1135" s="19" t="n">
        <f aca="false">DATA!O1135</f>
        <v>1.93</v>
      </c>
      <c r="S1135" s="17" t="n">
        <f aca="false">C1135*Q1135</f>
        <v>7062.87</v>
      </c>
      <c r="T1135" s="19" t="n">
        <f aca="false">C1135*R1135</f>
        <v>110.01</v>
      </c>
      <c r="U1135" s="20" t="n">
        <f aca="false">MAX(0,C1135-L1135)</f>
        <v>0</v>
      </c>
      <c r="V1135" s="17" t="n">
        <f aca="false">U1135*Q1135</f>
        <v>0</v>
      </c>
      <c r="W1135" s="19" t="n">
        <f aca="false">U1135*R1135</f>
        <v>0</v>
      </c>
      <c r="X1135" s="20" t="n">
        <f aca="false">MAX(0,K1135-C1135)</f>
        <v>48.5193361597701</v>
      </c>
      <c r="Y1135" s="17" t="n">
        <f aca="false">F1135*PARAMETER!$B$5*Q1135</f>
        <v>1542245.815</v>
      </c>
      <c r="Z1135" s="21" t="n">
        <f aca="false">SUMIF($Y$2:$Y$3205,"&gt;="&amp;Y1135)/SUM($Y$2:$Y$3205)</f>
        <v>0.504862597695261</v>
      </c>
      <c r="AA1135" s="16" t="str">
        <f aca="false">IF(Z1135&lt;=PARAMETER!$B$7,"A",IF(Z1135&lt;=PARAMETER!$B$8,"B","C"))</f>
        <v>A</v>
      </c>
      <c r="AB1135" s="22" t="n">
        <f aca="false">G1135/F1135</f>
        <v>0.0331378299120235</v>
      </c>
      <c r="AC1135" s="16" t="str">
        <f aca="false">IF(AB1135&lt;=PARAMETER!$B$9,"X",IF(AB1135&lt;=PARAMETER!$B$10,"Y","Z"))</f>
        <v>X</v>
      </c>
      <c r="AD1135" s="16" t="str">
        <f aca="false">AA1135&amp;AC1135</f>
        <v>AX</v>
      </c>
      <c r="AE1135" s="22" t="n">
        <f aca="false">DATA!I1135</f>
        <v>0.7</v>
      </c>
      <c r="AF1135" s="18" t="n">
        <f aca="false">DATA!L1135</f>
        <v>116</v>
      </c>
      <c r="AG1135" s="16" t="str">
        <f aca="false">DATA!K1135</f>
        <v>D</v>
      </c>
      <c r="AH1135" s="18" t="n">
        <f aca="false">IF(AE1135&gt;=PARAMETER!$B$12,1,0)</f>
        <v>0</v>
      </c>
      <c r="AI1135" s="18" t="n">
        <f aca="false">IF(AF1135&gt;=PARAMETER!$B$13,1,0)</f>
        <v>1</v>
      </c>
      <c r="AJ1135" s="18" t="n">
        <f aca="false">IF(AND(AH1135=1,AI1135=1),1,0)</f>
        <v>0</v>
      </c>
    </row>
    <row r="1136" customFormat="false" ht="15" hidden="false" customHeight="false" outlineLevel="0" collapsed="false">
      <c r="A1136" s="16" t="str">
        <f aca="false">DATA!A1136</f>
        <v>ITM11134</v>
      </c>
      <c r="B1136" s="16" t="str">
        <f aca="false">DATA!B1136</f>
        <v>Groceries</v>
      </c>
      <c r="C1136" s="17" t="n">
        <f aca="false">DATA!C1136</f>
        <v>146</v>
      </c>
      <c r="D1136" s="17" t="n">
        <f aca="false">DATA!D1136</f>
        <v>19</v>
      </c>
      <c r="E1136" s="18" t="n">
        <f aca="false">DATA!F1136</f>
        <v>8</v>
      </c>
      <c r="F1136" s="19" t="n">
        <f aca="false">DATA!G1136</f>
        <v>5.31</v>
      </c>
      <c r="G1136" s="19" t="n">
        <f aca="false">DATA!H1136</f>
        <v>9.03</v>
      </c>
      <c r="H1136" s="18" t="n">
        <f aca="false">DATA!E1136</f>
        <v>11</v>
      </c>
      <c r="I1136" s="20" t="n">
        <f aca="false">F1136*E1136</f>
        <v>42.48</v>
      </c>
      <c r="J1136" s="20" t="n">
        <f aca="false">PARAMETER!$B$4*G1136*SQRT(E1136)</f>
        <v>42.0107079908014</v>
      </c>
      <c r="K1136" s="20" t="n">
        <f aca="false">I1136+J1136</f>
        <v>84.4907079908014</v>
      </c>
      <c r="L1136" s="20" t="n">
        <f aca="false">K1136+F1136*H1136</f>
        <v>142.900707990801</v>
      </c>
      <c r="M1136" s="16" t="str">
        <f aca="false">IF(C1136&lt;=K1136,"REORDER",IF(C1136&gt;L1136,"OVERSTOCK","OK"))</f>
        <v>OVERSTOCK</v>
      </c>
      <c r="N1136" s="16" t="str">
        <f aca="false">IF(C1136&lt;=D1136,"REORDER","OK")</f>
        <v>OK</v>
      </c>
      <c r="O1136" s="18" t="n">
        <f aca="false">IF(D1136&lt;I1136,1,0)</f>
        <v>1</v>
      </c>
      <c r="P1136" s="20" t="n">
        <f aca="false">C1136/F1136</f>
        <v>27.4952919020716</v>
      </c>
      <c r="Q1136" s="19" t="n">
        <f aca="false">DATA!N1136</f>
        <v>73.88</v>
      </c>
      <c r="R1136" s="19" t="n">
        <f aca="false">DATA!O1136</f>
        <v>0.8</v>
      </c>
      <c r="S1136" s="17" t="n">
        <f aca="false">C1136*Q1136</f>
        <v>10786.48</v>
      </c>
      <c r="T1136" s="19" t="n">
        <f aca="false">C1136*R1136</f>
        <v>116.8</v>
      </c>
      <c r="U1136" s="20" t="n">
        <f aca="false">MAX(0,C1136-L1136)</f>
        <v>3.09929200919856</v>
      </c>
      <c r="V1136" s="17" t="n">
        <f aca="false">U1136*Q1136</f>
        <v>228.97569363959</v>
      </c>
      <c r="W1136" s="19" t="n">
        <f aca="false">U1136*R1136</f>
        <v>2.47943360735885</v>
      </c>
      <c r="X1136" s="20" t="n">
        <f aca="false">MAX(0,K1136-C1136)</f>
        <v>0</v>
      </c>
      <c r="Y1136" s="17" t="n">
        <f aca="false">F1136*PARAMETER!$B$5*Q1136</f>
        <v>143190.522</v>
      </c>
      <c r="Z1136" s="21" t="n">
        <f aca="false">SUMIF($Y$2:$Y$3205,"&gt;="&amp;Y1136)/SUM($Y$2:$Y$3205)</f>
        <v>0.991891771741722</v>
      </c>
      <c r="AA1136" s="16" t="str">
        <f aca="false">IF(Z1136&lt;=PARAMETER!$B$7,"A",IF(Z1136&lt;=PARAMETER!$B$8,"B","C"))</f>
        <v>C</v>
      </c>
      <c r="AB1136" s="22" t="n">
        <f aca="false">G1136/F1136</f>
        <v>1.70056497175141</v>
      </c>
      <c r="AC1136" s="16" t="str">
        <f aca="false">IF(AB1136&lt;=PARAMETER!$B$9,"X",IF(AB1136&lt;=PARAMETER!$B$10,"Y","Z"))</f>
        <v>Z</v>
      </c>
      <c r="AD1136" s="16" t="str">
        <f aca="false">AA1136&amp;AC1136</f>
        <v>CZ</v>
      </c>
      <c r="AE1136" s="22" t="n">
        <f aca="false">DATA!I1136</f>
        <v>0.6</v>
      </c>
      <c r="AF1136" s="18" t="n">
        <f aca="false">DATA!L1136</f>
        <v>31</v>
      </c>
      <c r="AG1136" s="16" t="str">
        <f aca="false">DATA!K1136</f>
        <v>B</v>
      </c>
      <c r="AH1136" s="18" t="n">
        <f aca="false">IF(AE1136&gt;=PARAMETER!$B$12,1,0)</f>
        <v>0</v>
      </c>
      <c r="AI1136" s="18" t="n">
        <f aca="false">IF(AF1136&gt;=PARAMETER!$B$13,1,0)</f>
        <v>0</v>
      </c>
      <c r="AJ1136" s="18" t="n">
        <f aca="false">IF(AND(AH1136=1,AI1136=1),1,0)</f>
        <v>0</v>
      </c>
    </row>
    <row r="1137" customFormat="false" ht="15" hidden="false" customHeight="false" outlineLevel="0" collapsed="false">
      <c r="A1137" s="16" t="str">
        <f aca="false">DATA!A1137</f>
        <v>ITM11135</v>
      </c>
      <c r="B1137" s="16" t="str">
        <f aca="false">DATA!B1137</f>
        <v>Apparel</v>
      </c>
      <c r="C1137" s="17" t="n">
        <f aca="false">DATA!C1137</f>
        <v>294</v>
      </c>
      <c r="D1137" s="17" t="n">
        <f aca="false">DATA!D1137</f>
        <v>26</v>
      </c>
      <c r="E1137" s="18" t="n">
        <f aca="false">DATA!F1137</f>
        <v>5</v>
      </c>
      <c r="F1137" s="19" t="n">
        <f aca="false">DATA!G1137</f>
        <v>34.47</v>
      </c>
      <c r="G1137" s="19" t="n">
        <f aca="false">DATA!H1137</f>
        <v>3.47</v>
      </c>
      <c r="H1137" s="18" t="n">
        <f aca="false">DATA!E1137</f>
        <v>11</v>
      </c>
      <c r="I1137" s="20" t="n">
        <f aca="false">F1137*E1137</f>
        <v>172.35</v>
      </c>
      <c r="J1137" s="20" t="n">
        <f aca="false">PARAMETER!$B$4*G1137*SQRT(E1137)</f>
        <v>12.762675694465</v>
      </c>
      <c r="K1137" s="20" t="n">
        <f aca="false">I1137+J1137</f>
        <v>185.112675694465</v>
      </c>
      <c r="L1137" s="20" t="n">
        <f aca="false">K1137+F1137*H1137</f>
        <v>564.282675694465</v>
      </c>
      <c r="M1137" s="16" t="str">
        <f aca="false">IF(C1137&lt;=K1137,"REORDER",IF(C1137&gt;L1137,"OVERSTOCK","OK"))</f>
        <v>OK</v>
      </c>
      <c r="N1137" s="16" t="str">
        <f aca="false">IF(C1137&lt;=D1137,"REORDER","OK")</f>
        <v>OK</v>
      </c>
      <c r="O1137" s="18" t="n">
        <f aca="false">IF(D1137&lt;I1137,1,0)</f>
        <v>1</v>
      </c>
      <c r="P1137" s="20" t="n">
        <f aca="false">C1137/F1137</f>
        <v>8.52915578764143</v>
      </c>
      <c r="Q1137" s="19" t="n">
        <f aca="false">DATA!N1137</f>
        <v>18.75</v>
      </c>
      <c r="R1137" s="19" t="n">
        <f aca="false">DATA!O1137</f>
        <v>0.47</v>
      </c>
      <c r="S1137" s="17" t="n">
        <f aca="false">C1137*Q1137</f>
        <v>5512.5</v>
      </c>
      <c r="T1137" s="19" t="n">
        <f aca="false">C1137*R1137</f>
        <v>138.18</v>
      </c>
      <c r="U1137" s="20" t="n">
        <f aca="false">MAX(0,C1137-L1137)</f>
        <v>0</v>
      </c>
      <c r="V1137" s="17" t="n">
        <f aca="false">U1137*Q1137</f>
        <v>0</v>
      </c>
      <c r="W1137" s="19" t="n">
        <f aca="false">U1137*R1137</f>
        <v>0</v>
      </c>
      <c r="X1137" s="20" t="n">
        <f aca="false">MAX(0,K1137-C1137)</f>
        <v>0</v>
      </c>
      <c r="Y1137" s="17" t="n">
        <f aca="false">F1137*PARAMETER!$B$5*Q1137</f>
        <v>235904.0625</v>
      </c>
      <c r="Z1137" s="21" t="n">
        <f aca="false">SUMIF($Y$2:$Y$3205,"&gt;="&amp;Y1137)/SUM($Y$2:$Y$3205)</f>
        <v>0.975299128603866</v>
      </c>
      <c r="AA1137" s="16" t="str">
        <f aca="false">IF(Z1137&lt;=PARAMETER!$B$7,"A",IF(Z1137&lt;=PARAMETER!$B$8,"B","C"))</f>
        <v>C</v>
      </c>
      <c r="AB1137" s="22" t="n">
        <f aca="false">G1137/F1137</f>
        <v>0.100667246881346</v>
      </c>
      <c r="AC1137" s="16" t="str">
        <f aca="false">IF(AB1137&lt;=PARAMETER!$B$9,"X",IF(AB1137&lt;=PARAMETER!$B$10,"Y","Z"))</f>
        <v>X</v>
      </c>
      <c r="AD1137" s="16" t="str">
        <f aca="false">AA1137&amp;AC1137</f>
        <v>CX</v>
      </c>
      <c r="AE1137" s="22" t="n">
        <f aca="false">DATA!I1137</f>
        <v>0.35</v>
      </c>
      <c r="AF1137" s="18" t="n">
        <f aca="false">DATA!L1137</f>
        <v>121</v>
      </c>
      <c r="AG1137" s="16" t="str">
        <f aca="false">DATA!K1137</f>
        <v>A</v>
      </c>
      <c r="AH1137" s="18" t="n">
        <f aca="false">IF(AE1137&gt;=PARAMETER!$B$12,1,0)</f>
        <v>0</v>
      </c>
      <c r="AI1137" s="18" t="n">
        <f aca="false">IF(AF1137&gt;=PARAMETER!$B$13,1,0)</f>
        <v>1</v>
      </c>
      <c r="AJ1137" s="18" t="n">
        <f aca="false">IF(AND(AH1137=1,AI1137=1),1,0)</f>
        <v>0</v>
      </c>
    </row>
    <row r="1138" customFormat="false" ht="15" hidden="false" customHeight="false" outlineLevel="0" collapsed="false">
      <c r="A1138" s="16" t="str">
        <f aca="false">DATA!A1138</f>
        <v>ITM11136</v>
      </c>
      <c r="B1138" s="16" t="str">
        <f aca="false">DATA!B1138</f>
        <v>Apparel</v>
      </c>
      <c r="C1138" s="17" t="n">
        <f aca="false">DATA!C1138</f>
        <v>183</v>
      </c>
      <c r="D1138" s="17" t="n">
        <f aca="false">DATA!D1138</f>
        <v>26</v>
      </c>
      <c r="E1138" s="18" t="n">
        <f aca="false">DATA!F1138</f>
        <v>6</v>
      </c>
      <c r="F1138" s="19" t="n">
        <f aca="false">DATA!G1138</f>
        <v>29.45</v>
      </c>
      <c r="G1138" s="19" t="n">
        <f aca="false">DATA!H1138</f>
        <v>6.08</v>
      </c>
      <c r="H1138" s="18" t="n">
        <f aca="false">DATA!E1138</f>
        <v>3</v>
      </c>
      <c r="I1138" s="20" t="n">
        <f aca="false">F1138*E1138</f>
        <v>176.7</v>
      </c>
      <c r="J1138" s="20" t="n">
        <f aca="false">PARAMETER!$B$4*G1138*SQRT(E1138)</f>
        <v>24.4966366925918</v>
      </c>
      <c r="K1138" s="20" t="n">
        <f aca="false">I1138+J1138</f>
        <v>201.196636692592</v>
      </c>
      <c r="L1138" s="20" t="n">
        <f aca="false">K1138+F1138*H1138</f>
        <v>289.546636692592</v>
      </c>
      <c r="M1138" s="16" t="str">
        <f aca="false">IF(C1138&lt;=K1138,"REORDER",IF(C1138&gt;L1138,"OVERSTOCK","OK"))</f>
        <v>REORDER</v>
      </c>
      <c r="N1138" s="16" t="str">
        <f aca="false">IF(C1138&lt;=D1138,"REORDER","OK")</f>
        <v>OK</v>
      </c>
      <c r="O1138" s="18" t="n">
        <f aca="false">IF(D1138&lt;I1138,1,0)</f>
        <v>1</v>
      </c>
      <c r="P1138" s="20" t="n">
        <f aca="false">C1138/F1138</f>
        <v>6.21392190152801</v>
      </c>
      <c r="Q1138" s="19" t="n">
        <f aca="false">DATA!N1138</f>
        <v>80.33</v>
      </c>
      <c r="R1138" s="19" t="n">
        <f aca="false">DATA!O1138</f>
        <v>1.09</v>
      </c>
      <c r="S1138" s="17" t="n">
        <f aca="false">C1138*Q1138</f>
        <v>14700.39</v>
      </c>
      <c r="T1138" s="19" t="n">
        <f aca="false">C1138*R1138</f>
        <v>199.47</v>
      </c>
      <c r="U1138" s="20" t="n">
        <f aca="false">MAX(0,C1138-L1138)</f>
        <v>0</v>
      </c>
      <c r="V1138" s="17" t="n">
        <f aca="false">U1138*Q1138</f>
        <v>0</v>
      </c>
      <c r="W1138" s="19" t="n">
        <f aca="false">U1138*R1138</f>
        <v>0</v>
      </c>
      <c r="X1138" s="20" t="n">
        <f aca="false">MAX(0,K1138-C1138)</f>
        <v>18.1966366925918</v>
      </c>
      <c r="Y1138" s="17" t="n">
        <f aca="false">F1138*PARAMETER!$B$5*Q1138</f>
        <v>863487.2525</v>
      </c>
      <c r="Z1138" s="21" t="n">
        <f aca="false">SUMIF($Y$2:$Y$3205,"&gt;="&amp;Y1138)/SUM($Y$2:$Y$3205)</f>
        <v>0.788134473586626</v>
      </c>
      <c r="AA1138" s="16" t="str">
        <f aca="false">IF(Z1138&lt;=PARAMETER!$B$7,"A",IF(Z1138&lt;=PARAMETER!$B$8,"B","C"))</f>
        <v>A</v>
      </c>
      <c r="AB1138" s="22" t="n">
        <f aca="false">G1138/F1138</f>
        <v>0.206451612903226</v>
      </c>
      <c r="AC1138" s="16" t="str">
        <f aca="false">IF(AB1138&lt;=PARAMETER!$B$9,"X",IF(AB1138&lt;=PARAMETER!$B$10,"Y","Z"))</f>
        <v>X</v>
      </c>
      <c r="AD1138" s="16" t="str">
        <f aca="false">AA1138&amp;AC1138</f>
        <v>AX</v>
      </c>
      <c r="AE1138" s="22" t="n">
        <f aca="false">DATA!I1138</f>
        <v>0.82</v>
      </c>
      <c r="AF1138" s="18" t="n">
        <f aca="false">DATA!L1138</f>
        <v>94</v>
      </c>
      <c r="AG1138" s="16" t="str">
        <f aca="false">DATA!K1138</f>
        <v>D</v>
      </c>
      <c r="AH1138" s="18" t="n">
        <f aca="false">IF(AE1138&gt;=PARAMETER!$B$12,1,0)</f>
        <v>1</v>
      </c>
      <c r="AI1138" s="18" t="n">
        <f aca="false">IF(AF1138&gt;=PARAMETER!$B$13,1,0)</f>
        <v>0</v>
      </c>
      <c r="AJ1138" s="18" t="n">
        <f aca="false">IF(AND(AH1138=1,AI1138=1),1,0)</f>
        <v>0</v>
      </c>
    </row>
    <row r="1139" customFormat="false" ht="15" hidden="false" customHeight="false" outlineLevel="0" collapsed="false">
      <c r="A1139" s="16" t="str">
        <f aca="false">DATA!A1139</f>
        <v>ITM11137</v>
      </c>
      <c r="B1139" s="16" t="str">
        <f aca="false">DATA!B1139</f>
        <v>Groceries</v>
      </c>
      <c r="C1139" s="17" t="n">
        <f aca="false">DATA!C1139</f>
        <v>462</v>
      </c>
      <c r="D1139" s="17" t="n">
        <f aca="false">DATA!D1139</f>
        <v>76</v>
      </c>
      <c r="E1139" s="18" t="n">
        <f aca="false">DATA!F1139</f>
        <v>7</v>
      </c>
      <c r="F1139" s="19" t="n">
        <f aca="false">DATA!G1139</f>
        <v>30.13</v>
      </c>
      <c r="G1139" s="19" t="n">
        <f aca="false">DATA!H1139</f>
        <v>6.95</v>
      </c>
      <c r="H1139" s="18" t="n">
        <f aca="false">DATA!E1139</f>
        <v>10</v>
      </c>
      <c r="I1139" s="20" t="n">
        <f aca="false">F1139*E1139</f>
        <v>210.91</v>
      </c>
      <c r="J1139" s="20" t="n">
        <f aca="false">PARAMETER!$B$4*G1139*SQRT(E1139)</f>
        <v>30.2455217981126</v>
      </c>
      <c r="K1139" s="20" t="n">
        <f aca="false">I1139+J1139</f>
        <v>241.155521798113</v>
      </c>
      <c r="L1139" s="20" t="n">
        <f aca="false">K1139+F1139*H1139</f>
        <v>542.455521798113</v>
      </c>
      <c r="M1139" s="16" t="str">
        <f aca="false">IF(C1139&lt;=K1139,"REORDER",IF(C1139&gt;L1139,"OVERSTOCK","OK"))</f>
        <v>OK</v>
      </c>
      <c r="N1139" s="16" t="str">
        <f aca="false">IF(C1139&lt;=D1139,"REORDER","OK")</f>
        <v>OK</v>
      </c>
      <c r="O1139" s="18" t="n">
        <f aca="false">IF(D1139&lt;I1139,1,0)</f>
        <v>1</v>
      </c>
      <c r="P1139" s="20" t="n">
        <f aca="false">C1139/F1139</f>
        <v>15.3335545967474</v>
      </c>
      <c r="Q1139" s="19" t="n">
        <f aca="false">DATA!N1139</f>
        <v>108.47</v>
      </c>
      <c r="R1139" s="19" t="n">
        <f aca="false">DATA!O1139</f>
        <v>0.95</v>
      </c>
      <c r="S1139" s="17" t="n">
        <f aca="false">C1139*Q1139</f>
        <v>50113.14</v>
      </c>
      <c r="T1139" s="19" t="n">
        <f aca="false">C1139*R1139</f>
        <v>438.9</v>
      </c>
      <c r="U1139" s="20" t="n">
        <f aca="false">MAX(0,C1139-L1139)</f>
        <v>0</v>
      </c>
      <c r="V1139" s="17" t="n">
        <f aca="false">U1139*Q1139</f>
        <v>0</v>
      </c>
      <c r="W1139" s="19" t="n">
        <f aca="false">U1139*R1139</f>
        <v>0</v>
      </c>
      <c r="X1139" s="20" t="n">
        <f aca="false">MAX(0,K1139-C1139)</f>
        <v>0</v>
      </c>
      <c r="Y1139" s="17" t="n">
        <f aca="false">F1139*PARAMETER!$B$5*Q1139</f>
        <v>1192893.4015</v>
      </c>
      <c r="Z1139" s="21" t="n">
        <f aca="false">SUMIF($Y$2:$Y$3205,"&gt;="&amp;Y1139)/SUM($Y$2:$Y$3205)</f>
        <v>0.647881401264089</v>
      </c>
      <c r="AA1139" s="16" t="str">
        <f aca="false">IF(Z1139&lt;=PARAMETER!$B$7,"A",IF(Z1139&lt;=PARAMETER!$B$8,"B","C"))</f>
        <v>A</v>
      </c>
      <c r="AB1139" s="22" t="n">
        <f aca="false">G1139/F1139</f>
        <v>0.230667109193495</v>
      </c>
      <c r="AC1139" s="16" t="str">
        <f aca="false">IF(AB1139&lt;=PARAMETER!$B$9,"X",IF(AB1139&lt;=PARAMETER!$B$10,"Y","Z"))</f>
        <v>X</v>
      </c>
      <c r="AD1139" s="16" t="str">
        <f aca="false">AA1139&amp;AC1139</f>
        <v>AX</v>
      </c>
      <c r="AE1139" s="22" t="n">
        <f aca="false">DATA!I1139</f>
        <v>0.26</v>
      </c>
      <c r="AF1139" s="18" t="n">
        <f aca="false">DATA!L1139</f>
        <v>89</v>
      </c>
      <c r="AG1139" s="16" t="str">
        <f aca="false">DATA!K1139</f>
        <v>B</v>
      </c>
      <c r="AH1139" s="18" t="n">
        <f aca="false">IF(AE1139&gt;=PARAMETER!$B$12,1,0)</f>
        <v>0</v>
      </c>
      <c r="AI1139" s="18" t="n">
        <f aca="false">IF(AF1139&gt;=PARAMETER!$B$13,1,0)</f>
        <v>0</v>
      </c>
      <c r="AJ1139" s="18" t="n">
        <f aca="false">IF(AND(AH1139=1,AI1139=1),1,0)</f>
        <v>0</v>
      </c>
    </row>
    <row r="1140" customFormat="false" ht="15" hidden="false" customHeight="false" outlineLevel="0" collapsed="false">
      <c r="A1140" s="16" t="str">
        <f aca="false">DATA!A1140</f>
        <v>ITM11138</v>
      </c>
      <c r="B1140" s="16" t="str">
        <f aca="false">DATA!B1140</f>
        <v>Pharma</v>
      </c>
      <c r="C1140" s="17" t="n">
        <f aca="false">DATA!C1140</f>
        <v>338</v>
      </c>
      <c r="D1140" s="17" t="n">
        <f aca="false">DATA!D1140</f>
        <v>71</v>
      </c>
      <c r="E1140" s="18" t="n">
        <f aca="false">DATA!F1140</f>
        <v>6</v>
      </c>
      <c r="F1140" s="19" t="n">
        <f aca="false">DATA!G1140</f>
        <v>15.25</v>
      </c>
      <c r="G1140" s="19" t="n">
        <f aca="false">DATA!H1140</f>
        <v>1.84</v>
      </c>
      <c r="H1140" s="18" t="n">
        <f aca="false">DATA!E1140</f>
        <v>3</v>
      </c>
      <c r="I1140" s="20" t="n">
        <f aca="false">F1140*E1140</f>
        <v>91.5</v>
      </c>
      <c r="J1140" s="20" t="n">
        <f aca="false">PARAMETER!$B$4*G1140*SQRT(E1140)</f>
        <v>7.4134558411791</v>
      </c>
      <c r="K1140" s="20" t="n">
        <f aca="false">I1140+J1140</f>
        <v>98.9134558411791</v>
      </c>
      <c r="L1140" s="20" t="n">
        <f aca="false">K1140+F1140*H1140</f>
        <v>144.663455841179</v>
      </c>
      <c r="M1140" s="16" t="str">
        <f aca="false">IF(C1140&lt;=K1140,"REORDER",IF(C1140&gt;L1140,"OVERSTOCK","OK"))</f>
        <v>OVERSTOCK</v>
      </c>
      <c r="N1140" s="16" t="str">
        <f aca="false">IF(C1140&lt;=D1140,"REORDER","OK")</f>
        <v>OK</v>
      </c>
      <c r="O1140" s="18" t="n">
        <f aca="false">IF(D1140&lt;I1140,1,0)</f>
        <v>1</v>
      </c>
      <c r="P1140" s="20" t="n">
        <f aca="false">C1140/F1140</f>
        <v>22.1639344262295</v>
      </c>
      <c r="Q1140" s="19" t="n">
        <f aca="false">DATA!N1140</f>
        <v>12.22</v>
      </c>
      <c r="R1140" s="19" t="n">
        <f aca="false">DATA!O1140</f>
        <v>1.6</v>
      </c>
      <c r="S1140" s="17" t="n">
        <f aca="false">C1140*Q1140</f>
        <v>4130.36</v>
      </c>
      <c r="T1140" s="19" t="n">
        <f aca="false">C1140*R1140</f>
        <v>540.8</v>
      </c>
      <c r="U1140" s="20" t="n">
        <f aca="false">MAX(0,C1140-L1140)</f>
        <v>193.336544158821</v>
      </c>
      <c r="V1140" s="17" t="n">
        <f aca="false">U1140*Q1140</f>
        <v>2362.57256962079</v>
      </c>
      <c r="W1140" s="19" t="n">
        <f aca="false">U1140*R1140</f>
        <v>309.338470654114</v>
      </c>
      <c r="X1140" s="20" t="n">
        <f aca="false">MAX(0,K1140-C1140)</f>
        <v>0</v>
      </c>
      <c r="Y1140" s="17" t="n">
        <f aca="false">F1140*PARAMETER!$B$5*Q1140</f>
        <v>68019.575</v>
      </c>
      <c r="Z1140" s="21" t="n">
        <f aca="false">SUMIF($Y$2:$Y$3205,"&gt;="&amp;Y1140)/SUM($Y$2:$Y$3205)</f>
        <v>0.998443498762936</v>
      </c>
      <c r="AA1140" s="16" t="str">
        <f aca="false">IF(Z1140&lt;=PARAMETER!$B$7,"A",IF(Z1140&lt;=PARAMETER!$B$8,"B","C"))</f>
        <v>C</v>
      </c>
      <c r="AB1140" s="22" t="n">
        <f aca="false">G1140/F1140</f>
        <v>0.120655737704918</v>
      </c>
      <c r="AC1140" s="16" t="str">
        <f aca="false">IF(AB1140&lt;=PARAMETER!$B$9,"X",IF(AB1140&lt;=PARAMETER!$B$10,"Y","Z"))</f>
        <v>X</v>
      </c>
      <c r="AD1140" s="16" t="str">
        <f aca="false">AA1140&amp;AC1140</f>
        <v>CX</v>
      </c>
      <c r="AE1140" s="22" t="n">
        <f aca="false">DATA!I1140</f>
        <v>0.91</v>
      </c>
      <c r="AF1140" s="18" t="n">
        <f aca="false">DATA!L1140</f>
        <v>82</v>
      </c>
      <c r="AG1140" s="16" t="str">
        <f aca="false">DATA!K1140</f>
        <v>B</v>
      </c>
      <c r="AH1140" s="18" t="n">
        <f aca="false">IF(AE1140&gt;=PARAMETER!$B$12,1,0)</f>
        <v>1</v>
      </c>
      <c r="AI1140" s="18" t="n">
        <f aca="false">IF(AF1140&gt;=PARAMETER!$B$13,1,0)</f>
        <v>0</v>
      </c>
      <c r="AJ1140" s="18" t="n">
        <f aca="false">IF(AND(AH1140=1,AI1140=1),1,0)</f>
        <v>0</v>
      </c>
    </row>
    <row r="1141" customFormat="false" ht="15" hidden="false" customHeight="false" outlineLevel="0" collapsed="false">
      <c r="A1141" s="16" t="str">
        <f aca="false">DATA!A1141</f>
        <v>ITM11139</v>
      </c>
      <c r="B1141" s="16" t="str">
        <f aca="false">DATA!B1141</f>
        <v>Pharma</v>
      </c>
      <c r="C1141" s="17" t="n">
        <f aca="false">DATA!C1141</f>
        <v>96</v>
      </c>
      <c r="D1141" s="17" t="n">
        <f aca="false">DATA!D1141</f>
        <v>10</v>
      </c>
      <c r="E1141" s="18" t="n">
        <f aca="false">DATA!F1141</f>
        <v>6</v>
      </c>
      <c r="F1141" s="19" t="n">
        <f aca="false">DATA!G1141</f>
        <v>14.06</v>
      </c>
      <c r="G1141" s="19" t="n">
        <f aca="false">DATA!H1141</f>
        <v>4.72</v>
      </c>
      <c r="H1141" s="18" t="n">
        <f aca="false">DATA!E1141</f>
        <v>10</v>
      </c>
      <c r="I1141" s="20" t="n">
        <f aca="false">F1141*E1141</f>
        <v>84.36</v>
      </c>
      <c r="J1141" s="20" t="n">
        <f aca="false">PARAMETER!$B$4*G1141*SQRT(E1141)</f>
        <v>19.0171258534594</v>
      </c>
      <c r="K1141" s="20" t="n">
        <f aca="false">I1141+J1141</f>
        <v>103.377125853459</v>
      </c>
      <c r="L1141" s="20" t="n">
        <f aca="false">K1141+F1141*H1141</f>
        <v>243.977125853459</v>
      </c>
      <c r="M1141" s="16" t="str">
        <f aca="false">IF(C1141&lt;=K1141,"REORDER",IF(C1141&gt;L1141,"OVERSTOCK","OK"))</f>
        <v>REORDER</v>
      </c>
      <c r="N1141" s="16" t="str">
        <f aca="false">IF(C1141&lt;=D1141,"REORDER","OK")</f>
        <v>OK</v>
      </c>
      <c r="O1141" s="18" t="n">
        <f aca="false">IF(D1141&lt;I1141,1,0)</f>
        <v>1</v>
      </c>
      <c r="P1141" s="20" t="n">
        <f aca="false">C1141/F1141</f>
        <v>6.82788051209104</v>
      </c>
      <c r="Q1141" s="19" t="n">
        <f aca="false">DATA!N1141</f>
        <v>119.12</v>
      </c>
      <c r="R1141" s="19" t="n">
        <f aca="false">DATA!O1141</f>
        <v>1.82</v>
      </c>
      <c r="S1141" s="17" t="n">
        <f aca="false">C1141*Q1141</f>
        <v>11435.52</v>
      </c>
      <c r="T1141" s="19" t="n">
        <f aca="false">C1141*R1141</f>
        <v>174.72</v>
      </c>
      <c r="U1141" s="20" t="n">
        <f aca="false">MAX(0,C1141-L1141)</f>
        <v>0</v>
      </c>
      <c r="V1141" s="17" t="n">
        <f aca="false">U1141*Q1141</f>
        <v>0</v>
      </c>
      <c r="W1141" s="19" t="n">
        <f aca="false">U1141*R1141</f>
        <v>0</v>
      </c>
      <c r="X1141" s="20" t="n">
        <f aca="false">MAX(0,K1141-C1141)</f>
        <v>7.37712585345943</v>
      </c>
      <c r="Y1141" s="17" t="n">
        <f aca="false">F1141*PARAMETER!$B$5*Q1141</f>
        <v>611311.928</v>
      </c>
      <c r="Z1141" s="21" t="n">
        <f aca="false">SUMIF($Y$2:$Y$3205,"&gt;="&amp;Y1141)/SUM($Y$2:$Y$3205)</f>
        <v>0.873408227626504</v>
      </c>
      <c r="AA1141" s="16" t="str">
        <f aca="false">IF(Z1141&lt;=PARAMETER!$B$7,"A",IF(Z1141&lt;=PARAMETER!$B$8,"B","C"))</f>
        <v>B</v>
      </c>
      <c r="AB1141" s="22" t="n">
        <f aca="false">G1141/F1141</f>
        <v>0.335704125177809</v>
      </c>
      <c r="AC1141" s="16" t="str">
        <f aca="false">IF(AB1141&lt;=PARAMETER!$B$9,"X",IF(AB1141&lt;=PARAMETER!$B$10,"Y","Z"))</f>
        <v>Y</v>
      </c>
      <c r="AD1141" s="16" t="str">
        <f aca="false">AA1141&amp;AC1141</f>
        <v>BY</v>
      </c>
      <c r="AE1141" s="22" t="n">
        <f aca="false">DATA!I1141</f>
        <v>0.96</v>
      </c>
      <c r="AF1141" s="18" t="n">
        <f aca="false">DATA!L1141</f>
        <v>86</v>
      </c>
      <c r="AG1141" s="16" t="str">
        <f aca="false">DATA!K1141</f>
        <v>A</v>
      </c>
      <c r="AH1141" s="18" t="n">
        <f aca="false">IF(AE1141&gt;=PARAMETER!$B$12,1,0)</f>
        <v>1</v>
      </c>
      <c r="AI1141" s="18" t="n">
        <f aca="false">IF(AF1141&gt;=PARAMETER!$B$13,1,0)</f>
        <v>0</v>
      </c>
      <c r="AJ1141" s="18" t="n">
        <f aca="false">IF(AND(AH1141=1,AI1141=1),1,0)</f>
        <v>0</v>
      </c>
    </row>
    <row r="1142" customFormat="false" ht="15" hidden="false" customHeight="false" outlineLevel="0" collapsed="false">
      <c r="A1142" s="16" t="str">
        <f aca="false">DATA!A1142</f>
        <v>ITM11140</v>
      </c>
      <c r="B1142" s="16" t="str">
        <f aca="false">DATA!B1142</f>
        <v>Automotive</v>
      </c>
      <c r="C1142" s="17" t="n">
        <f aca="false">DATA!C1142</f>
        <v>193</v>
      </c>
      <c r="D1142" s="17" t="n">
        <f aca="false">DATA!D1142</f>
        <v>21</v>
      </c>
      <c r="E1142" s="18" t="n">
        <f aca="false">DATA!F1142</f>
        <v>7</v>
      </c>
      <c r="F1142" s="19" t="n">
        <f aca="false">DATA!G1142</f>
        <v>38.36</v>
      </c>
      <c r="G1142" s="19" t="n">
        <f aca="false">DATA!H1142</f>
        <v>3.59</v>
      </c>
      <c r="H1142" s="18" t="n">
        <f aca="false">DATA!E1142</f>
        <v>3</v>
      </c>
      <c r="I1142" s="20" t="n">
        <f aca="false">F1142*E1142</f>
        <v>268.52</v>
      </c>
      <c r="J1142" s="20" t="n">
        <f aca="false">PARAMETER!$B$4*G1142*SQRT(E1142)</f>
        <v>15.6232263676582</v>
      </c>
      <c r="K1142" s="20" t="n">
        <f aca="false">I1142+J1142</f>
        <v>284.143226367658</v>
      </c>
      <c r="L1142" s="20" t="n">
        <f aca="false">K1142+F1142*H1142</f>
        <v>399.223226367658</v>
      </c>
      <c r="M1142" s="16" t="str">
        <f aca="false">IF(C1142&lt;=K1142,"REORDER",IF(C1142&gt;L1142,"OVERSTOCK","OK"))</f>
        <v>REORDER</v>
      </c>
      <c r="N1142" s="16" t="str">
        <f aca="false">IF(C1142&lt;=D1142,"REORDER","OK")</f>
        <v>OK</v>
      </c>
      <c r="O1142" s="18" t="n">
        <f aca="false">IF(D1142&lt;I1142,1,0)</f>
        <v>1</v>
      </c>
      <c r="P1142" s="20" t="n">
        <f aca="false">C1142/F1142</f>
        <v>5.03128258602711</v>
      </c>
      <c r="Q1142" s="19" t="n">
        <f aca="false">DATA!N1142</f>
        <v>179.68</v>
      </c>
      <c r="R1142" s="19" t="n">
        <f aca="false">DATA!O1142</f>
        <v>0.26</v>
      </c>
      <c r="S1142" s="17" t="n">
        <f aca="false">C1142*Q1142</f>
        <v>34678.24</v>
      </c>
      <c r="T1142" s="19" t="n">
        <f aca="false">C1142*R1142</f>
        <v>50.18</v>
      </c>
      <c r="U1142" s="20" t="n">
        <f aca="false">MAX(0,C1142-L1142)</f>
        <v>0</v>
      </c>
      <c r="V1142" s="17" t="n">
        <f aca="false">U1142*Q1142</f>
        <v>0</v>
      </c>
      <c r="W1142" s="19" t="n">
        <f aca="false">U1142*R1142</f>
        <v>0</v>
      </c>
      <c r="X1142" s="20" t="n">
        <f aca="false">MAX(0,K1142-C1142)</f>
        <v>91.1432263676581</v>
      </c>
      <c r="Y1142" s="17" t="n">
        <f aca="false">F1142*PARAMETER!$B$5*Q1142</f>
        <v>2515771.552</v>
      </c>
      <c r="Z1142" s="21" t="n">
        <f aca="false">SUMIF($Y$2:$Y$3205,"&gt;="&amp;Y1142)/SUM($Y$2:$Y$3205)</f>
        <v>0.181630997947304</v>
      </c>
      <c r="AA1142" s="16" t="str">
        <f aca="false">IF(Z1142&lt;=PARAMETER!$B$7,"A",IF(Z1142&lt;=PARAMETER!$B$8,"B","C"))</f>
        <v>A</v>
      </c>
      <c r="AB1142" s="22" t="n">
        <f aca="false">G1142/F1142</f>
        <v>0.0935870698644421</v>
      </c>
      <c r="AC1142" s="16" t="str">
        <f aca="false">IF(AB1142&lt;=PARAMETER!$B$9,"X",IF(AB1142&lt;=PARAMETER!$B$10,"Y","Z"))</f>
        <v>X</v>
      </c>
      <c r="AD1142" s="16" t="str">
        <f aca="false">AA1142&amp;AC1142</f>
        <v>AX</v>
      </c>
      <c r="AE1142" s="22" t="n">
        <f aca="false">DATA!I1142</f>
        <v>0.43</v>
      </c>
      <c r="AF1142" s="18" t="n">
        <f aca="false">DATA!L1142</f>
        <v>83</v>
      </c>
      <c r="AG1142" s="16" t="str">
        <f aca="false">DATA!K1142</f>
        <v>A</v>
      </c>
      <c r="AH1142" s="18" t="n">
        <f aca="false">IF(AE1142&gt;=PARAMETER!$B$12,1,0)</f>
        <v>0</v>
      </c>
      <c r="AI1142" s="18" t="n">
        <f aca="false">IF(AF1142&gt;=PARAMETER!$B$13,1,0)</f>
        <v>0</v>
      </c>
      <c r="AJ1142" s="18" t="n">
        <f aca="false">IF(AND(AH1142=1,AI1142=1),1,0)</f>
        <v>0</v>
      </c>
    </row>
    <row r="1143" customFormat="false" ht="15" hidden="false" customHeight="false" outlineLevel="0" collapsed="false">
      <c r="A1143" s="16" t="str">
        <f aca="false">DATA!A1143</f>
        <v>ITM11141</v>
      </c>
      <c r="B1143" s="16" t="str">
        <f aca="false">DATA!B1143</f>
        <v>Automotive</v>
      </c>
      <c r="C1143" s="17" t="n">
        <f aca="false">DATA!C1143</f>
        <v>406</v>
      </c>
      <c r="D1143" s="17" t="n">
        <f aca="false">DATA!D1143</f>
        <v>13</v>
      </c>
      <c r="E1143" s="18" t="n">
        <f aca="false">DATA!F1143</f>
        <v>2</v>
      </c>
      <c r="F1143" s="19" t="n">
        <f aca="false">DATA!G1143</f>
        <v>13.58</v>
      </c>
      <c r="G1143" s="19" t="n">
        <f aca="false">DATA!H1143</f>
        <v>1.04</v>
      </c>
      <c r="H1143" s="18" t="n">
        <f aca="false">DATA!E1143</f>
        <v>14</v>
      </c>
      <c r="I1143" s="20" t="n">
        <f aca="false">F1143*E1143</f>
        <v>27.16</v>
      </c>
      <c r="J1143" s="20" t="n">
        <f aca="false">PARAMETER!$B$4*G1143*SQRT(E1143)</f>
        <v>2.41922127964748</v>
      </c>
      <c r="K1143" s="20" t="n">
        <f aca="false">I1143+J1143</f>
        <v>29.5792212796475</v>
      </c>
      <c r="L1143" s="20" t="n">
        <f aca="false">K1143+F1143*H1143</f>
        <v>219.699221279647</v>
      </c>
      <c r="M1143" s="16" t="str">
        <f aca="false">IF(C1143&lt;=K1143,"REORDER",IF(C1143&gt;L1143,"OVERSTOCK","OK"))</f>
        <v>OVERSTOCK</v>
      </c>
      <c r="N1143" s="16" t="str">
        <f aca="false">IF(C1143&lt;=D1143,"REORDER","OK")</f>
        <v>OK</v>
      </c>
      <c r="O1143" s="18" t="n">
        <f aca="false">IF(D1143&lt;I1143,1,0)</f>
        <v>1</v>
      </c>
      <c r="P1143" s="20" t="n">
        <f aca="false">C1143/F1143</f>
        <v>29.8969072164948</v>
      </c>
      <c r="Q1143" s="19" t="n">
        <f aca="false">DATA!N1143</f>
        <v>51.39</v>
      </c>
      <c r="R1143" s="19" t="n">
        <f aca="false">DATA!O1143</f>
        <v>1.71</v>
      </c>
      <c r="S1143" s="17" t="n">
        <f aca="false">C1143*Q1143</f>
        <v>20864.34</v>
      </c>
      <c r="T1143" s="19" t="n">
        <f aca="false">C1143*R1143</f>
        <v>694.26</v>
      </c>
      <c r="U1143" s="20" t="n">
        <f aca="false">MAX(0,C1143-L1143)</f>
        <v>186.300778720353</v>
      </c>
      <c r="V1143" s="17" t="n">
        <f aca="false">U1143*Q1143</f>
        <v>9573.99701843892</v>
      </c>
      <c r="W1143" s="19" t="n">
        <f aca="false">U1143*R1143</f>
        <v>318.574331611803</v>
      </c>
      <c r="X1143" s="20" t="n">
        <f aca="false">MAX(0,K1143-C1143)</f>
        <v>0</v>
      </c>
      <c r="Y1143" s="17" t="n">
        <f aca="false">F1143*PARAMETER!$B$5*Q1143</f>
        <v>254724.813</v>
      </c>
      <c r="Z1143" s="21" t="n">
        <f aca="false">SUMIF($Y$2:$Y$3205,"&gt;="&amp;Y1143)/SUM($Y$2:$Y$3205)</f>
        <v>0.97123474882797</v>
      </c>
      <c r="AA1143" s="16" t="str">
        <f aca="false">IF(Z1143&lt;=PARAMETER!$B$7,"A",IF(Z1143&lt;=PARAMETER!$B$8,"B","C"))</f>
        <v>C</v>
      </c>
      <c r="AB1143" s="22" t="n">
        <f aca="false">G1143/F1143</f>
        <v>0.0765832106038292</v>
      </c>
      <c r="AC1143" s="16" t="str">
        <f aca="false">IF(AB1143&lt;=PARAMETER!$B$9,"X",IF(AB1143&lt;=PARAMETER!$B$10,"Y","Z"))</f>
        <v>X</v>
      </c>
      <c r="AD1143" s="16" t="str">
        <f aca="false">AA1143&amp;AC1143</f>
        <v>CX</v>
      </c>
      <c r="AE1143" s="22" t="n">
        <f aca="false">DATA!I1143</f>
        <v>0.44</v>
      </c>
      <c r="AF1143" s="18" t="n">
        <f aca="false">DATA!L1143</f>
        <v>136</v>
      </c>
      <c r="AG1143" s="16" t="str">
        <f aca="false">DATA!K1143</f>
        <v>A</v>
      </c>
      <c r="AH1143" s="18" t="n">
        <f aca="false">IF(AE1143&gt;=PARAMETER!$B$12,1,0)</f>
        <v>0</v>
      </c>
      <c r="AI1143" s="18" t="n">
        <f aca="false">IF(AF1143&gt;=PARAMETER!$B$13,1,0)</f>
        <v>1</v>
      </c>
      <c r="AJ1143" s="18" t="n">
        <f aca="false">IF(AND(AH1143=1,AI1143=1),1,0)</f>
        <v>0</v>
      </c>
    </row>
    <row r="1144" customFormat="false" ht="15" hidden="false" customHeight="false" outlineLevel="0" collapsed="false">
      <c r="A1144" s="16" t="str">
        <f aca="false">DATA!A1144</f>
        <v>ITM11142</v>
      </c>
      <c r="B1144" s="16" t="str">
        <f aca="false">DATA!B1144</f>
        <v>Electronics</v>
      </c>
      <c r="C1144" s="17" t="n">
        <f aca="false">DATA!C1144</f>
        <v>477</v>
      </c>
      <c r="D1144" s="17" t="n">
        <f aca="false">DATA!D1144</f>
        <v>51</v>
      </c>
      <c r="E1144" s="18" t="n">
        <f aca="false">DATA!F1144</f>
        <v>4</v>
      </c>
      <c r="F1144" s="19" t="n">
        <f aca="false">DATA!G1144</f>
        <v>22.87</v>
      </c>
      <c r="G1144" s="19" t="n">
        <f aca="false">DATA!H1144</f>
        <v>8.42</v>
      </c>
      <c r="H1144" s="18" t="n">
        <f aca="false">DATA!E1144</f>
        <v>7</v>
      </c>
      <c r="I1144" s="20" t="n">
        <f aca="false">F1144*E1144</f>
        <v>91.48</v>
      </c>
      <c r="J1144" s="20" t="n">
        <f aca="false">PARAMETER!$B$4*G1144*SQRT(E1144)</f>
        <v>27.6993350778628</v>
      </c>
      <c r="K1144" s="20" t="n">
        <f aca="false">I1144+J1144</f>
        <v>119.179335077863</v>
      </c>
      <c r="L1144" s="20" t="n">
        <f aca="false">K1144+F1144*H1144</f>
        <v>279.269335077863</v>
      </c>
      <c r="M1144" s="16" t="str">
        <f aca="false">IF(C1144&lt;=K1144,"REORDER",IF(C1144&gt;L1144,"OVERSTOCK","OK"))</f>
        <v>OVERSTOCK</v>
      </c>
      <c r="N1144" s="16" t="str">
        <f aca="false">IF(C1144&lt;=D1144,"REORDER","OK")</f>
        <v>OK</v>
      </c>
      <c r="O1144" s="18" t="n">
        <f aca="false">IF(D1144&lt;I1144,1,0)</f>
        <v>1</v>
      </c>
      <c r="P1144" s="20" t="n">
        <f aca="false">C1144/F1144</f>
        <v>20.8570179274158</v>
      </c>
      <c r="Q1144" s="19" t="n">
        <f aca="false">DATA!N1144</f>
        <v>186.09</v>
      </c>
      <c r="R1144" s="19" t="n">
        <f aca="false">DATA!O1144</f>
        <v>1.83</v>
      </c>
      <c r="S1144" s="17" t="n">
        <f aca="false">C1144*Q1144</f>
        <v>88764.93</v>
      </c>
      <c r="T1144" s="19" t="n">
        <f aca="false">C1144*R1144</f>
        <v>872.91</v>
      </c>
      <c r="U1144" s="20" t="n">
        <f aca="false">MAX(0,C1144-L1144)</f>
        <v>197.730664922137</v>
      </c>
      <c r="V1144" s="17" t="n">
        <f aca="false">U1144*Q1144</f>
        <v>36795.6994353605</v>
      </c>
      <c r="W1144" s="19" t="n">
        <f aca="false">U1144*R1144</f>
        <v>361.847116807511</v>
      </c>
      <c r="X1144" s="20" t="n">
        <f aca="false">MAX(0,K1144-C1144)</f>
        <v>0</v>
      </c>
      <c r="Y1144" s="17" t="n">
        <f aca="false">F1144*PARAMETER!$B$5*Q1144</f>
        <v>1553395.5795</v>
      </c>
      <c r="Z1144" s="21" t="n">
        <f aca="false">SUMIF($Y$2:$Y$3205,"&gt;="&amp;Y1144)/SUM($Y$2:$Y$3205)</f>
        <v>0.50239557568286</v>
      </c>
      <c r="AA1144" s="16" t="str">
        <f aca="false">IF(Z1144&lt;=PARAMETER!$B$7,"A",IF(Z1144&lt;=PARAMETER!$B$8,"B","C"))</f>
        <v>A</v>
      </c>
      <c r="AB1144" s="22" t="n">
        <f aca="false">G1144/F1144</f>
        <v>0.368167905553126</v>
      </c>
      <c r="AC1144" s="16" t="str">
        <f aca="false">IF(AB1144&lt;=PARAMETER!$B$9,"X",IF(AB1144&lt;=PARAMETER!$B$10,"Y","Z"))</f>
        <v>Y</v>
      </c>
      <c r="AD1144" s="16" t="str">
        <f aca="false">AA1144&amp;AC1144</f>
        <v>AY</v>
      </c>
      <c r="AE1144" s="22" t="n">
        <f aca="false">DATA!I1144</f>
        <v>0.77</v>
      </c>
      <c r="AF1144" s="18" t="n">
        <f aca="false">DATA!L1144</f>
        <v>130</v>
      </c>
      <c r="AG1144" s="16" t="str">
        <f aca="false">DATA!K1144</f>
        <v>A</v>
      </c>
      <c r="AH1144" s="18" t="n">
        <f aca="false">IF(AE1144&gt;=PARAMETER!$B$12,1,0)</f>
        <v>1</v>
      </c>
      <c r="AI1144" s="18" t="n">
        <f aca="false">IF(AF1144&gt;=PARAMETER!$B$13,1,0)</f>
        <v>1</v>
      </c>
      <c r="AJ1144" s="18" t="n">
        <f aca="false">IF(AND(AH1144=1,AI1144=1),1,0)</f>
        <v>1</v>
      </c>
    </row>
    <row r="1145" customFormat="false" ht="15" hidden="false" customHeight="false" outlineLevel="0" collapsed="false">
      <c r="A1145" s="16" t="str">
        <f aca="false">DATA!A1145</f>
        <v>ITM11143</v>
      </c>
      <c r="B1145" s="16" t="str">
        <f aca="false">DATA!B1145</f>
        <v>Apparel</v>
      </c>
      <c r="C1145" s="17" t="n">
        <f aca="false">DATA!C1145</f>
        <v>377</v>
      </c>
      <c r="D1145" s="17" t="n">
        <f aca="false">DATA!D1145</f>
        <v>22</v>
      </c>
      <c r="E1145" s="18" t="n">
        <f aca="false">DATA!F1145</f>
        <v>9</v>
      </c>
      <c r="F1145" s="19" t="n">
        <f aca="false">DATA!G1145</f>
        <v>35.04</v>
      </c>
      <c r="G1145" s="19" t="n">
        <f aca="false">DATA!H1145</f>
        <v>0.93</v>
      </c>
      <c r="H1145" s="18" t="n">
        <f aca="false">DATA!E1145</f>
        <v>10</v>
      </c>
      <c r="I1145" s="20" t="n">
        <f aca="false">F1145*E1145</f>
        <v>315.36</v>
      </c>
      <c r="J1145" s="20" t="n">
        <f aca="false">PARAMETER!$B$4*G1145*SQRT(E1145)</f>
        <v>4.58914161919461</v>
      </c>
      <c r="K1145" s="20" t="n">
        <f aca="false">I1145+J1145</f>
        <v>319.949141619195</v>
      </c>
      <c r="L1145" s="20" t="n">
        <f aca="false">K1145+F1145*H1145</f>
        <v>670.349141619195</v>
      </c>
      <c r="M1145" s="16" t="str">
        <f aca="false">IF(C1145&lt;=K1145,"REORDER",IF(C1145&gt;L1145,"OVERSTOCK","OK"))</f>
        <v>OK</v>
      </c>
      <c r="N1145" s="16" t="str">
        <f aca="false">IF(C1145&lt;=D1145,"REORDER","OK")</f>
        <v>OK</v>
      </c>
      <c r="O1145" s="18" t="n">
        <f aca="false">IF(D1145&lt;I1145,1,0)</f>
        <v>1</v>
      </c>
      <c r="P1145" s="20" t="n">
        <f aca="false">C1145/F1145</f>
        <v>10.7591324200913</v>
      </c>
      <c r="Q1145" s="19" t="n">
        <f aca="false">DATA!N1145</f>
        <v>28.55</v>
      </c>
      <c r="R1145" s="19" t="n">
        <f aca="false">DATA!O1145</f>
        <v>1.86</v>
      </c>
      <c r="S1145" s="17" t="n">
        <f aca="false">C1145*Q1145</f>
        <v>10763.35</v>
      </c>
      <c r="T1145" s="19" t="n">
        <f aca="false">C1145*R1145</f>
        <v>701.22</v>
      </c>
      <c r="U1145" s="20" t="n">
        <f aca="false">MAX(0,C1145-L1145)</f>
        <v>0</v>
      </c>
      <c r="V1145" s="17" t="n">
        <f aca="false">U1145*Q1145</f>
        <v>0</v>
      </c>
      <c r="W1145" s="19" t="n">
        <f aca="false">U1145*R1145</f>
        <v>0</v>
      </c>
      <c r="X1145" s="20" t="n">
        <f aca="false">MAX(0,K1145-C1145)</f>
        <v>0</v>
      </c>
      <c r="Y1145" s="17" t="n">
        <f aca="false">F1145*PARAMETER!$B$5*Q1145</f>
        <v>365143.08</v>
      </c>
      <c r="Z1145" s="21" t="n">
        <f aca="false">SUMIF($Y$2:$Y$3205,"&gt;="&amp;Y1145)/SUM($Y$2:$Y$3205)</f>
        <v>0.943895482683722</v>
      </c>
      <c r="AA1145" s="16" t="str">
        <f aca="false">IF(Z1145&lt;=PARAMETER!$B$7,"A",IF(Z1145&lt;=PARAMETER!$B$8,"B","C"))</f>
        <v>B</v>
      </c>
      <c r="AB1145" s="22" t="n">
        <f aca="false">G1145/F1145</f>
        <v>0.026541095890411</v>
      </c>
      <c r="AC1145" s="16" t="str">
        <f aca="false">IF(AB1145&lt;=PARAMETER!$B$9,"X",IF(AB1145&lt;=PARAMETER!$B$10,"Y","Z"))</f>
        <v>X</v>
      </c>
      <c r="AD1145" s="16" t="str">
        <f aca="false">AA1145&amp;AC1145</f>
        <v>BX</v>
      </c>
      <c r="AE1145" s="22" t="n">
        <f aca="false">DATA!I1145</f>
        <v>0.51</v>
      </c>
      <c r="AF1145" s="18" t="n">
        <f aca="false">DATA!L1145</f>
        <v>94</v>
      </c>
      <c r="AG1145" s="16" t="str">
        <f aca="false">DATA!K1145</f>
        <v>D</v>
      </c>
      <c r="AH1145" s="18" t="n">
        <f aca="false">IF(AE1145&gt;=PARAMETER!$B$12,1,0)</f>
        <v>0</v>
      </c>
      <c r="AI1145" s="18" t="n">
        <f aca="false">IF(AF1145&gt;=PARAMETER!$B$13,1,0)</f>
        <v>0</v>
      </c>
      <c r="AJ1145" s="18" t="n">
        <f aca="false">IF(AND(AH1145=1,AI1145=1),1,0)</f>
        <v>0</v>
      </c>
    </row>
    <row r="1146" customFormat="false" ht="15" hidden="false" customHeight="false" outlineLevel="0" collapsed="false">
      <c r="A1146" s="16" t="str">
        <f aca="false">DATA!A1146</f>
        <v>ITM11144</v>
      </c>
      <c r="B1146" s="16" t="str">
        <f aca="false">DATA!B1146</f>
        <v>Automotive</v>
      </c>
      <c r="C1146" s="17" t="n">
        <f aca="false">DATA!C1146</f>
        <v>340</v>
      </c>
      <c r="D1146" s="17" t="n">
        <f aca="false">DATA!D1146</f>
        <v>94</v>
      </c>
      <c r="E1146" s="18" t="n">
        <f aca="false">DATA!F1146</f>
        <v>5</v>
      </c>
      <c r="F1146" s="19" t="n">
        <f aca="false">DATA!G1146</f>
        <v>4.9</v>
      </c>
      <c r="G1146" s="19" t="n">
        <f aca="false">DATA!H1146</f>
        <v>6.71</v>
      </c>
      <c r="H1146" s="18" t="n">
        <f aca="false">DATA!E1146</f>
        <v>8</v>
      </c>
      <c r="I1146" s="20" t="n">
        <f aca="false">F1146*E1146</f>
        <v>24.5</v>
      </c>
      <c r="J1146" s="20" t="n">
        <f aca="false">PARAMETER!$B$4*G1146*SQRT(E1146)</f>
        <v>24.6794103486628</v>
      </c>
      <c r="K1146" s="20" t="n">
        <f aca="false">I1146+J1146</f>
        <v>49.1794103486628</v>
      </c>
      <c r="L1146" s="20" t="n">
        <f aca="false">K1146+F1146*H1146</f>
        <v>88.3794103486628</v>
      </c>
      <c r="M1146" s="16" t="str">
        <f aca="false">IF(C1146&lt;=K1146,"REORDER",IF(C1146&gt;L1146,"OVERSTOCK","OK"))</f>
        <v>OVERSTOCK</v>
      </c>
      <c r="N1146" s="16" t="str">
        <f aca="false">IF(C1146&lt;=D1146,"REORDER","OK")</f>
        <v>OK</v>
      </c>
      <c r="O1146" s="18" t="n">
        <f aca="false">IF(D1146&lt;I1146,1,0)</f>
        <v>0</v>
      </c>
      <c r="P1146" s="20" t="n">
        <f aca="false">C1146/F1146</f>
        <v>69.3877551020408</v>
      </c>
      <c r="Q1146" s="19" t="n">
        <f aca="false">DATA!N1146</f>
        <v>166.83</v>
      </c>
      <c r="R1146" s="19" t="n">
        <f aca="false">DATA!O1146</f>
        <v>1.55</v>
      </c>
      <c r="S1146" s="17" t="n">
        <f aca="false">C1146*Q1146</f>
        <v>56722.2</v>
      </c>
      <c r="T1146" s="19" t="n">
        <f aca="false">C1146*R1146</f>
        <v>527</v>
      </c>
      <c r="U1146" s="20" t="n">
        <f aca="false">MAX(0,C1146-L1146)</f>
        <v>251.620589651337</v>
      </c>
      <c r="V1146" s="17" t="n">
        <f aca="false">U1146*Q1146</f>
        <v>41977.8629715326</v>
      </c>
      <c r="W1146" s="19" t="n">
        <f aca="false">U1146*R1146</f>
        <v>390.011913959573</v>
      </c>
      <c r="X1146" s="20" t="n">
        <f aca="false">MAX(0,K1146-C1146)</f>
        <v>0</v>
      </c>
      <c r="Y1146" s="17" t="n">
        <f aca="false">F1146*PARAMETER!$B$5*Q1146</f>
        <v>298375.455</v>
      </c>
      <c r="Z1146" s="21" t="n">
        <f aca="false">SUMIF($Y$2:$Y$3205,"&gt;="&amp;Y1146)/SUM($Y$2:$Y$3205)</f>
        <v>0.960797031790349</v>
      </c>
      <c r="AA1146" s="16" t="str">
        <f aca="false">IF(Z1146&lt;=PARAMETER!$B$7,"A",IF(Z1146&lt;=PARAMETER!$B$8,"B","C"))</f>
        <v>C</v>
      </c>
      <c r="AB1146" s="22" t="n">
        <f aca="false">G1146/F1146</f>
        <v>1.36938775510204</v>
      </c>
      <c r="AC1146" s="16" t="str">
        <f aca="false">IF(AB1146&lt;=PARAMETER!$B$9,"X",IF(AB1146&lt;=PARAMETER!$B$10,"Y","Z"))</f>
        <v>Z</v>
      </c>
      <c r="AD1146" s="16" t="str">
        <f aca="false">AA1146&amp;AC1146</f>
        <v>CZ</v>
      </c>
      <c r="AE1146" s="22" t="n">
        <f aca="false">DATA!I1146</f>
        <v>0.13</v>
      </c>
      <c r="AF1146" s="18" t="n">
        <f aca="false">DATA!L1146</f>
        <v>179</v>
      </c>
      <c r="AG1146" s="16" t="str">
        <f aca="false">DATA!K1146</f>
        <v>D</v>
      </c>
      <c r="AH1146" s="18" t="n">
        <f aca="false">IF(AE1146&gt;=PARAMETER!$B$12,1,0)</f>
        <v>0</v>
      </c>
      <c r="AI1146" s="18" t="n">
        <f aca="false">IF(AF1146&gt;=PARAMETER!$B$13,1,0)</f>
        <v>1</v>
      </c>
      <c r="AJ1146" s="18" t="n">
        <f aca="false">IF(AND(AH1146=1,AI1146=1),1,0)</f>
        <v>0</v>
      </c>
    </row>
    <row r="1147" customFormat="false" ht="15" hidden="false" customHeight="false" outlineLevel="0" collapsed="false">
      <c r="A1147" s="16" t="str">
        <f aca="false">DATA!A1147</f>
        <v>ITM11145</v>
      </c>
      <c r="B1147" s="16" t="str">
        <f aca="false">DATA!B1147</f>
        <v>Pharma</v>
      </c>
      <c r="C1147" s="17" t="n">
        <f aca="false">DATA!C1147</f>
        <v>395</v>
      </c>
      <c r="D1147" s="17" t="n">
        <f aca="false">DATA!D1147</f>
        <v>95</v>
      </c>
      <c r="E1147" s="18" t="n">
        <f aca="false">DATA!F1147</f>
        <v>5</v>
      </c>
      <c r="F1147" s="19" t="n">
        <f aca="false">DATA!G1147</f>
        <v>30.13</v>
      </c>
      <c r="G1147" s="19" t="n">
        <f aca="false">DATA!H1147</f>
        <v>3.48</v>
      </c>
      <c r="H1147" s="18" t="n">
        <f aca="false">DATA!E1147</f>
        <v>11</v>
      </c>
      <c r="I1147" s="20" t="n">
        <f aca="false">F1147*E1147</f>
        <v>150.65</v>
      </c>
      <c r="J1147" s="20" t="n">
        <f aca="false">PARAMETER!$B$4*G1147*SQRT(E1147)</f>
        <v>12.799455739694</v>
      </c>
      <c r="K1147" s="20" t="n">
        <f aca="false">I1147+J1147</f>
        <v>163.449455739694</v>
      </c>
      <c r="L1147" s="20" t="n">
        <f aca="false">K1147+F1147*H1147</f>
        <v>494.879455739694</v>
      </c>
      <c r="M1147" s="16" t="str">
        <f aca="false">IF(C1147&lt;=K1147,"REORDER",IF(C1147&gt;L1147,"OVERSTOCK","OK"))</f>
        <v>OK</v>
      </c>
      <c r="N1147" s="16" t="str">
        <f aca="false">IF(C1147&lt;=D1147,"REORDER","OK")</f>
        <v>OK</v>
      </c>
      <c r="O1147" s="18" t="n">
        <f aca="false">IF(D1147&lt;I1147,1,0)</f>
        <v>1</v>
      </c>
      <c r="P1147" s="20" t="n">
        <f aca="false">C1147/F1147</f>
        <v>13.1098572850979</v>
      </c>
      <c r="Q1147" s="19" t="n">
        <f aca="false">DATA!N1147</f>
        <v>169.66</v>
      </c>
      <c r="R1147" s="19" t="n">
        <f aca="false">DATA!O1147</f>
        <v>1.51</v>
      </c>
      <c r="S1147" s="17" t="n">
        <f aca="false">C1147*Q1147</f>
        <v>67015.7</v>
      </c>
      <c r="T1147" s="19" t="n">
        <f aca="false">C1147*R1147</f>
        <v>596.45</v>
      </c>
      <c r="U1147" s="20" t="n">
        <f aca="false">MAX(0,C1147-L1147)</f>
        <v>0</v>
      </c>
      <c r="V1147" s="17" t="n">
        <f aca="false">U1147*Q1147</f>
        <v>0</v>
      </c>
      <c r="W1147" s="19" t="n">
        <f aca="false">U1147*R1147</f>
        <v>0</v>
      </c>
      <c r="X1147" s="20" t="n">
        <f aca="false">MAX(0,K1147-C1147)</f>
        <v>0</v>
      </c>
      <c r="Y1147" s="17" t="n">
        <f aca="false">F1147*PARAMETER!$B$5*Q1147</f>
        <v>1865827.367</v>
      </c>
      <c r="Z1147" s="21" t="n">
        <f aca="false">SUMIF($Y$2:$Y$3205,"&gt;="&amp;Y1147)/SUM($Y$2:$Y$3205)</f>
        <v>0.388875955146984</v>
      </c>
      <c r="AA1147" s="16" t="str">
        <f aca="false">IF(Z1147&lt;=PARAMETER!$B$7,"A",IF(Z1147&lt;=PARAMETER!$B$8,"B","C"))</f>
        <v>A</v>
      </c>
      <c r="AB1147" s="22" t="n">
        <f aca="false">G1147/F1147</f>
        <v>0.115499502157318</v>
      </c>
      <c r="AC1147" s="16" t="str">
        <f aca="false">IF(AB1147&lt;=PARAMETER!$B$9,"X",IF(AB1147&lt;=PARAMETER!$B$10,"Y","Z"))</f>
        <v>X</v>
      </c>
      <c r="AD1147" s="16" t="str">
        <f aca="false">AA1147&amp;AC1147</f>
        <v>AX</v>
      </c>
      <c r="AE1147" s="22" t="n">
        <f aca="false">DATA!I1147</f>
        <v>0.93</v>
      </c>
      <c r="AF1147" s="18" t="n">
        <f aca="false">DATA!L1147</f>
        <v>177</v>
      </c>
      <c r="AG1147" s="16" t="str">
        <f aca="false">DATA!K1147</f>
        <v>D</v>
      </c>
      <c r="AH1147" s="18" t="n">
        <f aca="false">IF(AE1147&gt;=PARAMETER!$B$12,1,0)</f>
        <v>1</v>
      </c>
      <c r="AI1147" s="18" t="n">
        <f aca="false">IF(AF1147&gt;=PARAMETER!$B$13,1,0)</f>
        <v>1</v>
      </c>
      <c r="AJ1147" s="18" t="n">
        <f aca="false">IF(AND(AH1147=1,AI1147=1),1,0)</f>
        <v>1</v>
      </c>
    </row>
    <row r="1148" customFormat="false" ht="15" hidden="false" customHeight="false" outlineLevel="0" collapsed="false">
      <c r="A1148" s="16" t="str">
        <f aca="false">DATA!A1148</f>
        <v>ITM11146</v>
      </c>
      <c r="B1148" s="16" t="str">
        <f aca="false">DATA!B1148</f>
        <v>Groceries</v>
      </c>
      <c r="C1148" s="17" t="n">
        <f aca="false">DATA!C1148</f>
        <v>110</v>
      </c>
      <c r="D1148" s="17" t="n">
        <f aca="false">DATA!D1148</f>
        <v>13</v>
      </c>
      <c r="E1148" s="18" t="n">
        <f aca="false">DATA!F1148</f>
        <v>8</v>
      </c>
      <c r="F1148" s="19" t="n">
        <f aca="false">DATA!G1148</f>
        <v>29.88</v>
      </c>
      <c r="G1148" s="19" t="n">
        <f aca="false">DATA!H1148</f>
        <v>2.33</v>
      </c>
      <c r="H1148" s="18" t="n">
        <f aca="false">DATA!E1148</f>
        <v>3</v>
      </c>
      <c r="I1148" s="20" t="n">
        <f aca="false">F1148*E1148</f>
        <v>239.04</v>
      </c>
      <c r="J1148" s="20" t="n">
        <f aca="false">PARAMETER!$B$4*G1148*SQRT(E1148)</f>
        <v>10.8399722722666</v>
      </c>
      <c r="K1148" s="20" t="n">
        <f aca="false">I1148+J1148</f>
        <v>249.879972272267</v>
      </c>
      <c r="L1148" s="20" t="n">
        <f aca="false">K1148+F1148*H1148</f>
        <v>339.519972272267</v>
      </c>
      <c r="M1148" s="16" t="str">
        <f aca="false">IF(C1148&lt;=K1148,"REORDER",IF(C1148&gt;L1148,"OVERSTOCK","OK"))</f>
        <v>REORDER</v>
      </c>
      <c r="N1148" s="16" t="str">
        <f aca="false">IF(C1148&lt;=D1148,"REORDER","OK")</f>
        <v>OK</v>
      </c>
      <c r="O1148" s="18" t="n">
        <f aca="false">IF(D1148&lt;I1148,1,0)</f>
        <v>1</v>
      </c>
      <c r="P1148" s="20" t="n">
        <f aca="false">C1148/F1148</f>
        <v>3.6813922356091</v>
      </c>
      <c r="Q1148" s="19" t="n">
        <f aca="false">DATA!N1148</f>
        <v>58.97</v>
      </c>
      <c r="R1148" s="19" t="n">
        <f aca="false">DATA!O1148</f>
        <v>0.13</v>
      </c>
      <c r="S1148" s="17" t="n">
        <f aca="false">C1148*Q1148</f>
        <v>6486.7</v>
      </c>
      <c r="T1148" s="19" t="n">
        <f aca="false">C1148*R1148</f>
        <v>14.3</v>
      </c>
      <c r="U1148" s="20" t="n">
        <f aca="false">MAX(0,C1148-L1148)</f>
        <v>0</v>
      </c>
      <c r="V1148" s="17" t="n">
        <f aca="false">U1148*Q1148</f>
        <v>0</v>
      </c>
      <c r="W1148" s="19" t="n">
        <f aca="false">U1148*R1148</f>
        <v>0</v>
      </c>
      <c r="X1148" s="20" t="n">
        <f aca="false">MAX(0,K1148-C1148)</f>
        <v>139.879972272267</v>
      </c>
      <c r="Y1148" s="17" t="n">
        <f aca="false">F1148*PARAMETER!$B$5*Q1148</f>
        <v>643138.614</v>
      </c>
      <c r="Z1148" s="21" t="n">
        <f aca="false">SUMIF($Y$2:$Y$3205,"&gt;="&amp;Y1148)/SUM($Y$2:$Y$3205)</f>
        <v>0.863595432018512</v>
      </c>
      <c r="AA1148" s="16" t="str">
        <f aca="false">IF(Z1148&lt;=PARAMETER!$B$7,"A",IF(Z1148&lt;=PARAMETER!$B$8,"B","C"))</f>
        <v>B</v>
      </c>
      <c r="AB1148" s="22" t="n">
        <f aca="false">G1148/F1148</f>
        <v>0.0779785809906292</v>
      </c>
      <c r="AC1148" s="16" t="str">
        <f aca="false">IF(AB1148&lt;=PARAMETER!$B$9,"X",IF(AB1148&lt;=PARAMETER!$B$10,"Y","Z"))</f>
        <v>X</v>
      </c>
      <c r="AD1148" s="16" t="str">
        <f aca="false">AA1148&amp;AC1148</f>
        <v>BX</v>
      </c>
      <c r="AE1148" s="22" t="n">
        <f aca="false">DATA!I1148</f>
        <v>0.49</v>
      </c>
      <c r="AF1148" s="18" t="n">
        <f aca="false">DATA!L1148</f>
        <v>159</v>
      </c>
      <c r="AG1148" s="16" t="str">
        <f aca="false">DATA!K1148</f>
        <v>C</v>
      </c>
      <c r="AH1148" s="18" t="n">
        <f aca="false">IF(AE1148&gt;=PARAMETER!$B$12,1,0)</f>
        <v>0</v>
      </c>
      <c r="AI1148" s="18" t="n">
        <f aca="false">IF(AF1148&gt;=PARAMETER!$B$13,1,0)</f>
        <v>1</v>
      </c>
      <c r="AJ1148" s="18" t="n">
        <f aca="false">IF(AND(AH1148=1,AI1148=1),1,0)</f>
        <v>0</v>
      </c>
    </row>
    <row r="1149" customFormat="false" ht="15" hidden="false" customHeight="false" outlineLevel="0" collapsed="false">
      <c r="A1149" s="16" t="str">
        <f aca="false">DATA!A1149</f>
        <v>ITM11147</v>
      </c>
      <c r="B1149" s="16" t="str">
        <f aca="false">DATA!B1149</f>
        <v>Pharma</v>
      </c>
      <c r="C1149" s="17" t="n">
        <f aca="false">DATA!C1149</f>
        <v>257</v>
      </c>
      <c r="D1149" s="17" t="n">
        <f aca="false">DATA!D1149</f>
        <v>91</v>
      </c>
      <c r="E1149" s="18" t="n">
        <f aca="false">DATA!F1149</f>
        <v>8</v>
      </c>
      <c r="F1149" s="19" t="n">
        <f aca="false">DATA!G1149</f>
        <v>34.53</v>
      </c>
      <c r="G1149" s="19" t="n">
        <f aca="false">DATA!H1149</f>
        <v>6.84</v>
      </c>
      <c r="H1149" s="18" t="n">
        <f aca="false">DATA!E1149</f>
        <v>11</v>
      </c>
      <c r="I1149" s="20" t="n">
        <f aca="false">F1149*E1149</f>
        <v>276.24</v>
      </c>
      <c r="J1149" s="20" t="n">
        <f aca="false">PARAMETER!$B$4*G1149*SQRT(E1149)</f>
        <v>31.8220645245938</v>
      </c>
      <c r="K1149" s="20" t="n">
        <f aca="false">I1149+J1149</f>
        <v>308.062064524594</v>
      </c>
      <c r="L1149" s="20" t="n">
        <f aca="false">K1149+F1149*H1149</f>
        <v>687.892064524594</v>
      </c>
      <c r="M1149" s="16" t="str">
        <f aca="false">IF(C1149&lt;=K1149,"REORDER",IF(C1149&gt;L1149,"OVERSTOCK","OK"))</f>
        <v>REORDER</v>
      </c>
      <c r="N1149" s="16" t="str">
        <f aca="false">IF(C1149&lt;=D1149,"REORDER","OK")</f>
        <v>OK</v>
      </c>
      <c r="O1149" s="18" t="n">
        <f aca="false">IF(D1149&lt;I1149,1,0)</f>
        <v>1</v>
      </c>
      <c r="P1149" s="20" t="n">
        <f aca="false">C1149/F1149</f>
        <v>7.44280335939763</v>
      </c>
      <c r="Q1149" s="19" t="n">
        <f aca="false">DATA!N1149</f>
        <v>191.99</v>
      </c>
      <c r="R1149" s="19" t="n">
        <f aca="false">DATA!O1149</f>
        <v>1.85</v>
      </c>
      <c r="S1149" s="17" t="n">
        <f aca="false">C1149*Q1149</f>
        <v>49341.43</v>
      </c>
      <c r="T1149" s="19" t="n">
        <f aca="false">C1149*R1149</f>
        <v>475.45</v>
      </c>
      <c r="U1149" s="20" t="n">
        <f aca="false">MAX(0,C1149-L1149)</f>
        <v>0</v>
      </c>
      <c r="V1149" s="17" t="n">
        <f aca="false">U1149*Q1149</f>
        <v>0</v>
      </c>
      <c r="W1149" s="19" t="n">
        <f aca="false">U1149*R1149</f>
        <v>0</v>
      </c>
      <c r="X1149" s="20" t="n">
        <f aca="false">MAX(0,K1149-C1149)</f>
        <v>51.0620645245938</v>
      </c>
      <c r="Y1149" s="17" t="n">
        <f aca="false">F1149*PARAMETER!$B$5*Q1149</f>
        <v>2419736.3655</v>
      </c>
      <c r="Z1149" s="21" t="n">
        <f aca="false">SUMIF($Y$2:$Y$3205,"&gt;="&amp;Y1149)/SUM($Y$2:$Y$3205)</f>
        <v>0.212271013873763</v>
      </c>
      <c r="AA1149" s="16" t="str">
        <f aca="false">IF(Z1149&lt;=PARAMETER!$B$7,"A",IF(Z1149&lt;=PARAMETER!$B$8,"B","C"))</f>
        <v>A</v>
      </c>
      <c r="AB1149" s="22" t="n">
        <f aca="false">G1149/F1149</f>
        <v>0.198088618592528</v>
      </c>
      <c r="AC1149" s="16" t="str">
        <f aca="false">IF(AB1149&lt;=PARAMETER!$B$9,"X",IF(AB1149&lt;=PARAMETER!$B$10,"Y","Z"))</f>
        <v>X</v>
      </c>
      <c r="AD1149" s="16" t="str">
        <f aca="false">AA1149&amp;AC1149</f>
        <v>AX</v>
      </c>
      <c r="AE1149" s="22" t="n">
        <f aca="false">DATA!I1149</f>
        <v>0.28</v>
      </c>
      <c r="AF1149" s="18" t="n">
        <f aca="false">DATA!L1149</f>
        <v>91</v>
      </c>
      <c r="AG1149" s="16" t="str">
        <f aca="false">DATA!K1149</f>
        <v>A</v>
      </c>
      <c r="AH1149" s="18" t="n">
        <f aca="false">IF(AE1149&gt;=PARAMETER!$B$12,1,0)</f>
        <v>0</v>
      </c>
      <c r="AI1149" s="18" t="n">
        <f aca="false">IF(AF1149&gt;=PARAMETER!$B$13,1,0)</f>
        <v>0</v>
      </c>
      <c r="AJ1149" s="18" t="n">
        <f aca="false">IF(AND(AH1149=1,AI1149=1),1,0)</f>
        <v>0</v>
      </c>
    </row>
    <row r="1150" customFormat="false" ht="15" hidden="false" customHeight="false" outlineLevel="0" collapsed="false">
      <c r="A1150" s="16" t="str">
        <f aca="false">DATA!A1150</f>
        <v>ITM11148</v>
      </c>
      <c r="B1150" s="16" t="str">
        <f aca="false">DATA!B1150</f>
        <v>Apparel</v>
      </c>
      <c r="C1150" s="17" t="n">
        <f aca="false">DATA!C1150</f>
        <v>283</v>
      </c>
      <c r="D1150" s="17" t="n">
        <f aca="false">DATA!D1150</f>
        <v>78</v>
      </c>
      <c r="E1150" s="18" t="n">
        <f aca="false">DATA!F1150</f>
        <v>8</v>
      </c>
      <c r="F1150" s="19" t="n">
        <f aca="false">DATA!G1150</f>
        <v>19.13</v>
      </c>
      <c r="G1150" s="19" t="n">
        <f aca="false">DATA!H1150</f>
        <v>5.96</v>
      </c>
      <c r="H1150" s="18" t="n">
        <f aca="false">DATA!E1150</f>
        <v>3</v>
      </c>
      <c r="I1150" s="20" t="n">
        <f aca="false">F1150*E1150</f>
        <v>153.04</v>
      </c>
      <c r="J1150" s="20" t="n">
        <f aca="false">PARAMETER!$B$4*G1150*SQRT(E1150)</f>
        <v>27.7279977436519</v>
      </c>
      <c r="K1150" s="20" t="n">
        <f aca="false">I1150+J1150</f>
        <v>180.767997743652</v>
      </c>
      <c r="L1150" s="20" t="n">
        <f aca="false">K1150+F1150*H1150</f>
        <v>238.157997743652</v>
      </c>
      <c r="M1150" s="16" t="str">
        <f aca="false">IF(C1150&lt;=K1150,"REORDER",IF(C1150&gt;L1150,"OVERSTOCK","OK"))</f>
        <v>OVERSTOCK</v>
      </c>
      <c r="N1150" s="16" t="str">
        <f aca="false">IF(C1150&lt;=D1150,"REORDER","OK")</f>
        <v>OK</v>
      </c>
      <c r="O1150" s="18" t="n">
        <f aca="false">IF(D1150&lt;I1150,1,0)</f>
        <v>1</v>
      </c>
      <c r="P1150" s="20" t="n">
        <f aca="false">C1150/F1150</f>
        <v>14.7935180345008</v>
      </c>
      <c r="Q1150" s="19" t="n">
        <f aca="false">DATA!N1150</f>
        <v>89.15</v>
      </c>
      <c r="R1150" s="19" t="n">
        <f aca="false">DATA!O1150</f>
        <v>0.77</v>
      </c>
      <c r="S1150" s="17" t="n">
        <f aca="false">C1150*Q1150</f>
        <v>25229.45</v>
      </c>
      <c r="T1150" s="19" t="n">
        <f aca="false">C1150*R1150</f>
        <v>217.91</v>
      </c>
      <c r="U1150" s="20" t="n">
        <f aca="false">MAX(0,C1150-L1150)</f>
        <v>44.8420022563481</v>
      </c>
      <c r="V1150" s="17" t="n">
        <f aca="false">U1150*Q1150</f>
        <v>3997.66450115343</v>
      </c>
      <c r="W1150" s="19" t="n">
        <f aca="false">U1150*R1150</f>
        <v>34.5283417373881</v>
      </c>
      <c r="X1150" s="20" t="n">
        <f aca="false">MAX(0,K1150-C1150)</f>
        <v>0</v>
      </c>
      <c r="Y1150" s="17" t="n">
        <f aca="false">F1150*PARAMETER!$B$5*Q1150</f>
        <v>622485.4175</v>
      </c>
      <c r="Z1150" s="21" t="n">
        <f aca="false">SUMIF($Y$2:$Y$3205,"&gt;="&amp;Y1150)/SUM($Y$2:$Y$3205)</f>
        <v>0.870060597726126</v>
      </c>
      <c r="AA1150" s="16" t="str">
        <f aca="false">IF(Z1150&lt;=PARAMETER!$B$7,"A",IF(Z1150&lt;=PARAMETER!$B$8,"B","C"))</f>
        <v>B</v>
      </c>
      <c r="AB1150" s="22" t="n">
        <f aca="false">G1150/F1150</f>
        <v>0.311552535284893</v>
      </c>
      <c r="AC1150" s="16" t="str">
        <f aca="false">IF(AB1150&lt;=PARAMETER!$B$9,"X",IF(AB1150&lt;=PARAMETER!$B$10,"Y","Z"))</f>
        <v>Y</v>
      </c>
      <c r="AD1150" s="16" t="str">
        <f aca="false">AA1150&amp;AC1150</f>
        <v>BY</v>
      </c>
      <c r="AE1150" s="22" t="n">
        <f aca="false">DATA!I1150</f>
        <v>0.6</v>
      </c>
      <c r="AF1150" s="18" t="n">
        <f aca="false">DATA!L1150</f>
        <v>30</v>
      </c>
      <c r="AG1150" s="16" t="str">
        <f aca="false">DATA!K1150</f>
        <v>A</v>
      </c>
      <c r="AH1150" s="18" t="n">
        <f aca="false">IF(AE1150&gt;=PARAMETER!$B$12,1,0)</f>
        <v>0</v>
      </c>
      <c r="AI1150" s="18" t="n">
        <f aca="false">IF(AF1150&gt;=PARAMETER!$B$13,1,0)</f>
        <v>0</v>
      </c>
      <c r="AJ1150" s="18" t="n">
        <f aca="false">IF(AND(AH1150=1,AI1150=1),1,0)</f>
        <v>0</v>
      </c>
    </row>
    <row r="1151" customFormat="false" ht="15" hidden="false" customHeight="false" outlineLevel="0" collapsed="false">
      <c r="A1151" s="16" t="str">
        <f aca="false">DATA!A1151</f>
        <v>ITM11149</v>
      </c>
      <c r="B1151" s="16" t="str">
        <f aca="false">DATA!B1151</f>
        <v>Pharma</v>
      </c>
      <c r="C1151" s="17" t="n">
        <f aca="false">DATA!C1151</f>
        <v>198</v>
      </c>
      <c r="D1151" s="17" t="n">
        <f aca="false">DATA!D1151</f>
        <v>28</v>
      </c>
      <c r="E1151" s="18" t="n">
        <f aca="false">DATA!F1151</f>
        <v>5</v>
      </c>
      <c r="F1151" s="19" t="n">
        <f aca="false">DATA!G1151</f>
        <v>23</v>
      </c>
      <c r="G1151" s="19" t="n">
        <f aca="false">DATA!H1151</f>
        <v>3.49</v>
      </c>
      <c r="H1151" s="18" t="n">
        <f aca="false">DATA!E1151</f>
        <v>12</v>
      </c>
      <c r="I1151" s="20" t="n">
        <f aca="false">F1151*E1151</f>
        <v>115</v>
      </c>
      <c r="J1151" s="20" t="n">
        <f aca="false">PARAMETER!$B$4*G1151*SQRT(E1151)</f>
        <v>12.836235784923</v>
      </c>
      <c r="K1151" s="20" t="n">
        <f aca="false">I1151+J1151</f>
        <v>127.836235784923</v>
      </c>
      <c r="L1151" s="20" t="n">
        <f aca="false">K1151+F1151*H1151</f>
        <v>403.836235784923</v>
      </c>
      <c r="M1151" s="16" t="str">
        <f aca="false">IF(C1151&lt;=K1151,"REORDER",IF(C1151&gt;L1151,"OVERSTOCK","OK"))</f>
        <v>OK</v>
      </c>
      <c r="N1151" s="16" t="str">
        <f aca="false">IF(C1151&lt;=D1151,"REORDER","OK")</f>
        <v>OK</v>
      </c>
      <c r="O1151" s="18" t="n">
        <f aca="false">IF(D1151&lt;I1151,1,0)</f>
        <v>1</v>
      </c>
      <c r="P1151" s="20" t="n">
        <f aca="false">C1151/F1151</f>
        <v>8.60869565217391</v>
      </c>
      <c r="Q1151" s="19" t="n">
        <f aca="false">DATA!N1151</f>
        <v>36.84</v>
      </c>
      <c r="R1151" s="19" t="n">
        <f aca="false">DATA!O1151</f>
        <v>0.18</v>
      </c>
      <c r="S1151" s="17" t="n">
        <f aca="false">C1151*Q1151</f>
        <v>7294.32</v>
      </c>
      <c r="T1151" s="19" t="n">
        <f aca="false">C1151*R1151</f>
        <v>35.64</v>
      </c>
      <c r="U1151" s="20" t="n">
        <f aca="false">MAX(0,C1151-L1151)</f>
        <v>0</v>
      </c>
      <c r="V1151" s="17" t="n">
        <f aca="false">U1151*Q1151</f>
        <v>0</v>
      </c>
      <c r="W1151" s="19" t="n">
        <f aca="false">U1151*R1151</f>
        <v>0</v>
      </c>
      <c r="X1151" s="20" t="n">
        <f aca="false">MAX(0,K1151-C1151)</f>
        <v>0</v>
      </c>
      <c r="Y1151" s="17" t="n">
        <f aca="false">F1151*PARAMETER!$B$5*Q1151</f>
        <v>309271.8</v>
      </c>
      <c r="Z1151" s="21" t="n">
        <f aca="false">SUMIF($Y$2:$Y$3205,"&gt;="&amp;Y1151)/SUM($Y$2:$Y$3205)</f>
        <v>0.957983526084496</v>
      </c>
      <c r="AA1151" s="16" t="str">
        <f aca="false">IF(Z1151&lt;=PARAMETER!$B$7,"A",IF(Z1151&lt;=PARAMETER!$B$8,"B","C"))</f>
        <v>C</v>
      </c>
      <c r="AB1151" s="22" t="n">
        <f aca="false">G1151/F1151</f>
        <v>0.151739130434783</v>
      </c>
      <c r="AC1151" s="16" t="str">
        <f aca="false">IF(AB1151&lt;=PARAMETER!$B$9,"X",IF(AB1151&lt;=PARAMETER!$B$10,"Y","Z"))</f>
        <v>X</v>
      </c>
      <c r="AD1151" s="16" t="str">
        <f aca="false">AA1151&amp;AC1151</f>
        <v>CX</v>
      </c>
      <c r="AE1151" s="22" t="n">
        <f aca="false">DATA!I1151</f>
        <v>0.3</v>
      </c>
      <c r="AF1151" s="18" t="n">
        <f aca="false">DATA!L1151</f>
        <v>151</v>
      </c>
      <c r="AG1151" s="16" t="str">
        <f aca="false">DATA!K1151</f>
        <v>D</v>
      </c>
      <c r="AH1151" s="18" t="n">
        <f aca="false">IF(AE1151&gt;=PARAMETER!$B$12,1,0)</f>
        <v>0</v>
      </c>
      <c r="AI1151" s="18" t="n">
        <f aca="false">IF(AF1151&gt;=PARAMETER!$B$13,1,0)</f>
        <v>1</v>
      </c>
      <c r="AJ1151" s="18" t="n">
        <f aca="false">IF(AND(AH1151=1,AI1151=1),1,0)</f>
        <v>0</v>
      </c>
    </row>
    <row r="1152" customFormat="false" ht="15" hidden="false" customHeight="false" outlineLevel="0" collapsed="false">
      <c r="A1152" s="16" t="str">
        <f aca="false">DATA!A1152</f>
        <v>ITM11150</v>
      </c>
      <c r="B1152" s="16" t="str">
        <f aca="false">DATA!B1152</f>
        <v>Electronics</v>
      </c>
      <c r="C1152" s="17" t="n">
        <f aca="false">DATA!C1152</f>
        <v>228</v>
      </c>
      <c r="D1152" s="17" t="n">
        <f aca="false">DATA!D1152</f>
        <v>11</v>
      </c>
      <c r="E1152" s="18" t="n">
        <f aca="false">DATA!F1152</f>
        <v>6</v>
      </c>
      <c r="F1152" s="19" t="n">
        <f aca="false">DATA!G1152</f>
        <v>17.17</v>
      </c>
      <c r="G1152" s="19" t="n">
        <f aca="false">DATA!H1152</f>
        <v>5.37</v>
      </c>
      <c r="H1152" s="18" t="n">
        <f aca="false">DATA!E1152</f>
        <v>12</v>
      </c>
      <c r="I1152" s="20" t="n">
        <f aca="false">F1152*E1152</f>
        <v>103.02</v>
      </c>
      <c r="J1152" s="20" t="n">
        <f aca="false">PARAMETER!$B$4*G1152*SQRT(E1152)</f>
        <v>21.6360097103977</v>
      </c>
      <c r="K1152" s="20" t="n">
        <f aca="false">I1152+J1152</f>
        <v>124.656009710398</v>
      </c>
      <c r="L1152" s="20" t="n">
        <f aca="false">K1152+F1152*H1152</f>
        <v>330.696009710398</v>
      </c>
      <c r="M1152" s="16" t="str">
        <f aca="false">IF(C1152&lt;=K1152,"REORDER",IF(C1152&gt;L1152,"OVERSTOCK","OK"))</f>
        <v>OK</v>
      </c>
      <c r="N1152" s="16" t="str">
        <f aca="false">IF(C1152&lt;=D1152,"REORDER","OK")</f>
        <v>OK</v>
      </c>
      <c r="O1152" s="18" t="n">
        <f aca="false">IF(D1152&lt;I1152,1,0)</f>
        <v>1</v>
      </c>
      <c r="P1152" s="20" t="n">
        <f aca="false">C1152/F1152</f>
        <v>13.2789749563192</v>
      </c>
      <c r="Q1152" s="19" t="n">
        <f aca="false">DATA!N1152</f>
        <v>122.43</v>
      </c>
      <c r="R1152" s="19" t="n">
        <f aca="false">DATA!O1152</f>
        <v>0.88</v>
      </c>
      <c r="S1152" s="17" t="n">
        <f aca="false">C1152*Q1152</f>
        <v>27914.04</v>
      </c>
      <c r="T1152" s="19" t="n">
        <f aca="false">C1152*R1152</f>
        <v>200.64</v>
      </c>
      <c r="U1152" s="20" t="n">
        <f aca="false">MAX(0,C1152-L1152)</f>
        <v>0</v>
      </c>
      <c r="V1152" s="17" t="n">
        <f aca="false">U1152*Q1152</f>
        <v>0</v>
      </c>
      <c r="W1152" s="19" t="n">
        <f aca="false">U1152*R1152</f>
        <v>0</v>
      </c>
      <c r="X1152" s="20" t="n">
        <f aca="false">MAX(0,K1152-C1152)</f>
        <v>0</v>
      </c>
      <c r="Y1152" s="17" t="n">
        <f aca="false">F1152*PARAMETER!$B$5*Q1152</f>
        <v>767274.9315</v>
      </c>
      <c r="Z1152" s="21" t="n">
        <f aca="false">SUMIF($Y$2:$Y$3205,"&gt;="&amp;Y1152)/SUM($Y$2:$Y$3205)</f>
        <v>0.820935413369468</v>
      </c>
      <c r="AA1152" s="16" t="str">
        <f aca="false">IF(Z1152&lt;=PARAMETER!$B$7,"A",IF(Z1152&lt;=PARAMETER!$B$8,"B","C"))</f>
        <v>B</v>
      </c>
      <c r="AB1152" s="22" t="n">
        <f aca="false">G1152/F1152</f>
        <v>0.312754804892254</v>
      </c>
      <c r="AC1152" s="16" t="str">
        <f aca="false">IF(AB1152&lt;=PARAMETER!$B$9,"X",IF(AB1152&lt;=PARAMETER!$B$10,"Y","Z"))</f>
        <v>Y</v>
      </c>
      <c r="AD1152" s="16" t="str">
        <f aca="false">AA1152&amp;AC1152</f>
        <v>BY</v>
      </c>
      <c r="AE1152" s="22" t="n">
        <f aca="false">DATA!I1152</f>
        <v>0.29</v>
      </c>
      <c r="AF1152" s="18" t="n">
        <f aca="false">DATA!L1152</f>
        <v>83</v>
      </c>
      <c r="AG1152" s="16" t="str">
        <f aca="false">DATA!K1152</f>
        <v>B</v>
      </c>
      <c r="AH1152" s="18" t="n">
        <f aca="false">IF(AE1152&gt;=PARAMETER!$B$12,1,0)</f>
        <v>0</v>
      </c>
      <c r="AI1152" s="18" t="n">
        <f aca="false">IF(AF1152&gt;=PARAMETER!$B$13,1,0)</f>
        <v>0</v>
      </c>
      <c r="AJ1152" s="18" t="n">
        <f aca="false">IF(AND(AH1152=1,AI1152=1),1,0)</f>
        <v>0</v>
      </c>
    </row>
    <row r="1153" customFormat="false" ht="15" hidden="false" customHeight="false" outlineLevel="0" collapsed="false">
      <c r="A1153" s="16" t="str">
        <f aca="false">DATA!A1153</f>
        <v>ITM11151</v>
      </c>
      <c r="B1153" s="16" t="str">
        <f aca="false">DATA!B1153</f>
        <v>Apparel</v>
      </c>
      <c r="C1153" s="17" t="n">
        <f aca="false">DATA!C1153</f>
        <v>92</v>
      </c>
      <c r="D1153" s="17" t="n">
        <f aca="false">DATA!D1153</f>
        <v>21</v>
      </c>
      <c r="E1153" s="18" t="n">
        <f aca="false">DATA!F1153</f>
        <v>8</v>
      </c>
      <c r="F1153" s="19" t="n">
        <f aca="false">DATA!G1153</f>
        <v>40.6</v>
      </c>
      <c r="G1153" s="19" t="n">
        <f aca="false">DATA!H1153</f>
        <v>2.84</v>
      </c>
      <c r="H1153" s="18" t="n">
        <f aca="false">DATA!E1153</f>
        <v>5</v>
      </c>
      <c r="I1153" s="20" t="n">
        <f aca="false">F1153*E1153</f>
        <v>324.8</v>
      </c>
      <c r="J1153" s="20" t="n">
        <f aca="false">PARAMETER!$B$4*G1153*SQRT(E1153)</f>
        <v>13.212670065767</v>
      </c>
      <c r="K1153" s="20" t="n">
        <f aca="false">I1153+J1153</f>
        <v>338.012670065767</v>
      </c>
      <c r="L1153" s="20" t="n">
        <f aca="false">K1153+F1153*H1153</f>
        <v>541.012670065767</v>
      </c>
      <c r="M1153" s="16" t="str">
        <f aca="false">IF(C1153&lt;=K1153,"REORDER",IF(C1153&gt;L1153,"OVERSTOCK","OK"))</f>
        <v>REORDER</v>
      </c>
      <c r="N1153" s="16" t="str">
        <f aca="false">IF(C1153&lt;=D1153,"REORDER","OK")</f>
        <v>OK</v>
      </c>
      <c r="O1153" s="18" t="n">
        <f aca="false">IF(D1153&lt;I1153,1,0)</f>
        <v>1</v>
      </c>
      <c r="P1153" s="20" t="n">
        <f aca="false">C1153/F1153</f>
        <v>2.26600985221675</v>
      </c>
      <c r="Q1153" s="19" t="n">
        <f aca="false">DATA!N1153</f>
        <v>199.36</v>
      </c>
      <c r="R1153" s="19" t="n">
        <f aca="false">DATA!O1153</f>
        <v>1.49</v>
      </c>
      <c r="S1153" s="17" t="n">
        <f aca="false">C1153*Q1153</f>
        <v>18341.12</v>
      </c>
      <c r="T1153" s="19" t="n">
        <f aca="false">C1153*R1153</f>
        <v>137.08</v>
      </c>
      <c r="U1153" s="20" t="n">
        <f aca="false">MAX(0,C1153-L1153)</f>
        <v>0</v>
      </c>
      <c r="V1153" s="17" t="n">
        <f aca="false">U1153*Q1153</f>
        <v>0</v>
      </c>
      <c r="W1153" s="19" t="n">
        <f aca="false">U1153*R1153</f>
        <v>0</v>
      </c>
      <c r="X1153" s="20" t="n">
        <f aca="false">MAX(0,K1153-C1153)</f>
        <v>246.012670065767</v>
      </c>
      <c r="Y1153" s="17" t="n">
        <f aca="false">F1153*PARAMETER!$B$5*Q1153</f>
        <v>2954315.84</v>
      </c>
      <c r="Z1153" s="21" t="n">
        <f aca="false">SUMIF($Y$2:$Y$3205,"&gt;="&amp;Y1153)/SUM($Y$2:$Y$3205)</f>
        <v>0.0809996238857821</v>
      </c>
      <c r="AA1153" s="16" t="str">
        <f aca="false">IF(Z1153&lt;=PARAMETER!$B$7,"A",IF(Z1153&lt;=PARAMETER!$B$8,"B","C"))</f>
        <v>A</v>
      </c>
      <c r="AB1153" s="22" t="n">
        <f aca="false">G1153/F1153</f>
        <v>0.0699507389162562</v>
      </c>
      <c r="AC1153" s="16" t="str">
        <f aca="false">IF(AB1153&lt;=PARAMETER!$B$9,"X",IF(AB1153&lt;=PARAMETER!$B$10,"Y","Z"))</f>
        <v>X</v>
      </c>
      <c r="AD1153" s="16" t="str">
        <f aca="false">AA1153&amp;AC1153</f>
        <v>AX</v>
      </c>
      <c r="AE1153" s="22" t="n">
        <f aca="false">DATA!I1153</f>
        <v>0.59</v>
      </c>
      <c r="AF1153" s="18" t="n">
        <f aca="false">DATA!L1153</f>
        <v>18</v>
      </c>
      <c r="AG1153" s="16" t="str">
        <f aca="false">DATA!K1153</f>
        <v>B</v>
      </c>
      <c r="AH1153" s="18" t="n">
        <f aca="false">IF(AE1153&gt;=PARAMETER!$B$12,1,0)</f>
        <v>0</v>
      </c>
      <c r="AI1153" s="18" t="n">
        <f aca="false">IF(AF1153&gt;=PARAMETER!$B$13,1,0)</f>
        <v>0</v>
      </c>
      <c r="AJ1153" s="18" t="n">
        <f aca="false">IF(AND(AH1153=1,AI1153=1),1,0)</f>
        <v>0</v>
      </c>
    </row>
    <row r="1154" customFormat="false" ht="15" hidden="false" customHeight="false" outlineLevel="0" collapsed="false">
      <c r="A1154" s="16" t="str">
        <f aca="false">DATA!A1154</f>
        <v>ITM11152</v>
      </c>
      <c r="B1154" s="16" t="str">
        <f aca="false">DATA!B1154</f>
        <v>Groceries</v>
      </c>
      <c r="C1154" s="17" t="n">
        <f aca="false">DATA!C1154</f>
        <v>409</v>
      </c>
      <c r="D1154" s="17" t="n">
        <f aca="false">DATA!D1154</f>
        <v>90</v>
      </c>
      <c r="E1154" s="18" t="n">
        <f aca="false">DATA!F1154</f>
        <v>7</v>
      </c>
      <c r="F1154" s="19" t="n">
        <f aca="false">DATA!G1154</f>
        <v>7.4</v>
      </c>
      <c r="G1154" s="19" t="n">
        <f aca="false">DATA!H1154</f>
        <v>8.71</v>
      </c>
      <c r="H1154" s="18" t="n">
        <f aca="false">DATA!E1154</f>
        <v>3</v>
      </c>
      <c r="I1154" s="20" t="n">
        <f aca="false">F1154*E1154</f>
        <v>51.8</v>
      </c>
      <c r="J1154" s="20" t="n">
        <f aca="false">PARAMETER!$B$4*G1154*SQRT(E1154)</f>
        <v>37.9048194045411</v>
      </c>
      <c r="K1154" s="20" t="n">
        <f aca="false">I1154+J1154</f>
        <v>89.7048194045411</v>
      </c>
      <c r="L1154" s="20" t="n">
        <f aca="false">K1154+F1154*H1154</f>
        <v>111.904819404541</v>
      </c>
      <c r="M1154" s="16" t="str">
        <f aca="false">IF(C1154&lt;=K1154,"REORDER",IF(C1154&gt;L1154,"OVERSTOCK","OK"))</f>
        <v>OVERSTOCK</v>
      </c>
      <c r="N1154" s="16" t="str">
        <f aca="false">IF(C1154&lt;=D1154,"REORDER","OK")</f>
        <v>OK</v>
      </c>
      <c r="O1154" s="18" t="n">
        <f aca="false">IF(D1154&lt;I1154,1,0)</f>
        <v>0</v>
      </c>
      <c r="P1154" s="20" t="n">
        <f aca="false">C1154/F1154</f>
        <v>55.2702702702703</v>
      </c>
      <c r="Q1154" s="19" t="n">
        <f aca="false">DATA!N1154</f>
        <v>180.87</v>
      </c>
      <c r="R1154" s="19" t="n">
        <f aca="false">DATA!O1154</f>
        <v>0.94</v>
      </c>
      <c r="S1154" s="17" t="n">
        <f aca="false">C1154*Q1154</f>
        <v>73975.83</v>
      </c>
      <c r="T1154" s="19" t="n">
        <f aca="false">C1154*R1154</f>
        <v>384.46</v>
      </c>
      <c r="U1154" s="20" t="n">
        <f aca="false">MAX(0,C1154-L1154)</f>
        <v>297.095180595459</v>
      </c>
      <c r="V1154" s="17" t="n">
        <f aca="false">U1154*Q1154</f>
        <v>53735.6053143006</v>
      </c>
      <c r="W1154" s="19" t="n">
        <f aca="false">U1154*R1154</f>
        <v>279.269469759731</v>
      </c>
      <c r="X1154" s="20" t="n">
        <f aca="false">MAX(0,K1154-C1154)</f>
        <v>0</v>
      </c>
      <c r="Y1154" s="17" t="n">
        <f aca="false">F1154*PARAMETER!$B$5*Q1154</f>
        <v>488529.87</v>
      </c>
      <c r="Z1154" s="21" t="n">
        <f aca="false">SUMIF($Y$2:$Y$3205,"&gt;="&amp;Y1154)/SUM($Y$2:$Y$3205)</f>
        <v>0.909413228450665</v>
      </c>
      <c r="AA1154" s="16" t="str">
        <f aca="false">IF(Z1154&lt;=PARAMETER!$B$7,"A",IF(Z1154&lt;=PARAMETER!$B$8,"B","C"))</f>
        <v>B</v>
      </c>
      <c r="AB1154" s="22" t="n">
        <f aca="false">G1154/F1154</f>
        <v>1.17702702702703</v>
      </c>
      <c r="AC1154" s="16" t="str">
        <f aca="false">IF(AB1154&lt;=PARAMETER!$B$9,"X",IF(AB1154&lt;=PARAMETER!$B$10,"Y","Z"))</f>
        <v>Z</v>
      </c>
      <c r="AD1154" s="16" t="str">
        <f aca="false">AA1154&amp;AC1154</f>
        <v>BZ</v>
      </c>
      <c r="AE1154" s="22" t="n">
        <f aca="false">DATA!I1154</f>
        <v>0.45</v>
      </c>
      <c r="AF1154" s="18" t="n">
        <f aca="false">DATA!L1154</f>
        <v>155</v>
      </c>
      <c r="AG1154" s="16" t="str">
        <f aca="false">DATA!K1154</f>
        <v>A</v>
      </c>
      <c r="AH1154" s="18" t="n">
        <f aca="false">IF(AE1154&gt;=PARAMETER!$B$12,1,0)</f>
        <v>0</v>
      </c>
      <c r="AI1154" s="18" t="n">
        <f aca="false">IF(AF1154&gt;=PARAMETER!$B$13,1,0)</f>
        <v>1</v>
      </c>
      <c r="AJ1154" s="18" t="n">
        <f aca="false">IF(AND(AH1154=1,AI1154=1),1,0)</f>
        <v>0</v>
      </c>
    </row>
    <row r="1155" customFormat="false" ht="15" hidden="false" customHeight="false" outlineLevel="0" collapsed="false">
      <c r="A1155" s="16" t="str">
        <f aca="false">DATA!A1155</f>
        <v>ITM11153</v>
      </c>
      <c r="B1155" s="16" t="str">
        <f aca="false">DATA!B1155</f>
        <v>Electronics</v>
      </c>
      <c r="C1155" s="17" t="n">
        <f aca="false">DATA!C1155</f>
        <v>126</v>
      </c>
      <c r="D1155" s="17" t="n">
        <f aca="false">DATA!D1155</f>
        <v>83</v>
      </c>
      <c r="E1155" s="18" t="n">
        <f aca="false">DATA!F1155</f>
        <v>4</v>
      </c>
      <c r="F1155" s="19" t="n">
        <f aca="false">DATA!G1155</f>
        <v>48.18</v>
      </c>
      <c r="G1155" s="19" t="n">
        <f aca="false">DATA!H1155</f>
        <v>3.48</v>
      </c>
      <c r="H1155" s="18" t="n">
        <f aca="false">DATA!E1155</f>
        <v>5</v>
      </c>
      <c r="I1155" s="20" t="n">
        <f aca="false">F1155*E1155</f>
        <v>192.72</v>
      </c>
      <c r="J1155" s="20" t="n">
        <f aca="false">PARAMETER!$B$4*G1155*SQRT(E1155)</f>
        <v>11.4481812435822</v>
      </c>
      <c r="K1155" s="20" t="n">
        <f aca="false">I1155+J1155</f>
        <v>204.168181243582</v>
      </c>
      <c r="L1155" s="20" t="n">
        <f aca="false">K1155+F1155*H1155</f>
        <v>445.068181243582</v>
      </c>
      <c r="M1155" s="16" t="str">
        <f aca="false">IF(C1155&lt;=K1155,"REORDER",IF(C1155&gt;L1155,"OVERSTOCK","OK"))</f>
        <v>REORDER</v>
      </c>
      <c r="N1155" s="16" t="str">
        <f aca="false">IF(C1155&lt;=D1155,"REORDER","OK")</f>
        <v>OK</v>
      </c>
      <c r="O1155" s="18" t="n">
        <f aca="false">IF(D1155&lt;I1155,1,0)</f>
        <v>1</v>
      </c>
      <c r="P1155" s="20" t="n">
        <f aca="false">C1155/F1155</f>
        <v>2.61519302615193</v>
      </c>
      <c r="Q1155" s="19" t="n">
        <f aca="false">DATA!N1155</f>
        <v>62.93</v>
      </c>
      <c r="R1155" s="19" t="n">
        <f aca="false">DATA!O1155</f>
        <v>1.54</v>
      </c>
      <c r="S1155" s="17" t="n">
        <f aca="false">C1155*Q1155</f>
        <v>7929.18</v>
      </c>
      <c r="T1155" s="19" t="n">
        <f aca="false">C1155*R1155</f>
        <v>194.04</v>
      </c>
      <c r="U1155" s="20" t="n">
        <f aca="false">MAX(0,C1155-L1155)</f>
        <v>0</v>
      </c>
      <c r="V1155" s="17" t="n">
        <f aca="false">U1155*Q1155</f>
        <v>0</v>
      </c>
      <c r="W1155" s="19" t="n">
        <f aca="false">U1155*R1155</f>
        <v>0</v>
      </c>
      <c r="X1155" s="20" t="n">
        <f aca="false">MAX(0,K1155-C1155)</f>
        <v>78.1681812435822</v>
      </c>
      <c r="Y1155" s="17" t="n">
        <f aca="false">F1155*PARAMETER!$B$5*Q1155</f>
        <v>1106668.101</v>
      </c>
      <c r="Z1155" s="21" t="n">
        <f aca="false">SUMIF($Y$2:$Y$3205,"&gt;="&amp;Y1155)/SUM($Y$2:$Y$3205)</f>
        <v>0.683143338222271</v>
      </c>
      <c r="AA1155" s="16" t="str">
        <f aca="false">IF(Z1155&lt;=PARAMETER!$B$7,"A",IF(Z1155&lt;=PARAMETER!$B$8,"B","C"))</f>
        <v>A</v>
      </c>
      <c r="AB1155" s="22" t="n">
        <f aca="false">G1155/F1155</f>
        <v>0.0722291407222914</v>
      </c>
      <c r="AC1155" s="16" t="str">
        <f aca="false">IF(AB1155&lt;=PARAMETER!$B$9,"X",IF(AB1155&lt;=PARAMETER!$B$10,"Y","Z"))</f>
        <v>X</v>
      </c>
      <c r="AD1155" s="16" t="str">
        <f aca="false">AA1155&amp;AC1155</f>
        <v>AX</v>
      </c>
      <c r="AE1155" s="22" t="n">
        <f aca="false">DATA!I1155</f>
        <v>0.62</v>
      </c>
      <c r="AF1155" s="18" t="n">
        <f aca="false">DATA!L1155</f>
        <v>22</v>
      </c>
      <c r="AG1155" s="16" t="str">
        <f aca="false">DATA!K1155</f>
        <v>A</v>
      </c>
      <c r="AH1155" s="18" t="n">
        <f aca="false">IF(AE1155&gt;=PARAMETER!$B$12,1,0)</f>
        <v>0</v>
      </c>
      <c r="AI1155" s="18" t="n">
        <f aca="false">IF(AF1155&gt;=PARAMETER!$B$13,1,0)</f>
        <v>0</v>
      </c>
      <c r="AJ1155" s="18" t="n">
        <f aca="false">IF(AND(AH1155=1,AI1155=1),1,0)</f>
        <v>0</v>
      </c>
    </row>
    <row r="1156" customFormat="false" ht="15" hidden="false" customHeight="false" outlineLevel="0" collapsed="false">
      <c r="A1156" s="16" t="str">
        <f aca="false">DATA!A1156</f>
        <v>ITM11154</v>
      </c>
      <c r="B1156" s="16" t="str">
        <f aca="false">DATA!B1156</f>
        <v>Apparel</v>
      </c>
      <c r="C1156" s="17" t="n">
        <f aca="false">DATA!C1156</f>
        <v>364</v>
      </c>
      <c r="D1156" s="17" t="n">
        <f aca="false">DATA!D1156</f>
        <v>15</v>
      </c>
      <c r="E1156" s="18" t="n">
        <f aca="false">DATA!F1156</f>
        <v>3</v>
      </c>
      <c r="F1156" s="19" t="n">
        <f aca="false">DATA!G1156</f>
        <v>32.11</v>
      </c>
      <c r="G1156" s="19" t="n">
        <f aca="false">DATA!H1156</f>
        <v>2.83</v>
      </c>
      <c r="H1156" s="18" t="n">
        <f aca="false">DATA!E1156</f>
        <v>14</v>
      </c>
      <c r="I1156" s="20" t="n">
        <f aca="false">F1156*E1156</f>
        <v>96.33</v>
      </c>
      <c r="J1156" s="20" t="n">
        <f aca="false">PARAMETER!$B$4*G1156*SQRT(E1156)</f>
        <v>8.06258524968972</v>
      </c>
      <c r="K1156" s="20" t="n">
        <f aca="false">I1156+J1156</f>
        <v>104.39258524969</v>
      </c>
      <c r="L1156" s="20" t="n">
        <f aca="false">K1156+F1156*H1156</f>
        <v>553.93258524969</v>
      </c>
      <c r="M1156" s="16" t="str">
        <f aca="false">IF(C1156&lt;=K1156,"REORDER",IF(C1156&gt;L1156,"OVERSTOCK","OK"))</f>
        <v>OK</v>
      </c>
      <c r="N1156" s="16" t="str">
        <f aca="false">IF(C1156&lt;=D1156,"REORDER","OK")</f>
        <v>OK</v>
      </c>
      <c r="O1156" s="18" t="n">
        <f aca="false">IF(D1156&lt;I1156,1,0)</f>
        <v>1</v>
      </c>
      <c r="P1156" s="20" t="n">
        <f aca="false">C1156/F1156</f>
        <v>11.336032388664</v>
      </c>
      <c r="Q1156" s="19" t="n">
        <f aca="false">DATA!N1156</f>
        <v>119.63</v>
      </c>
      <c r="R1156" s="19" t="n">
        <f aca="false">DATA!O1156</f>
        <v>1.07</v>
      </c>
      <c r="S1156" s="17" t="n">
        <f aca="false">C1156*Q1156</f>
        <v>43545.32</v>
      </c>
      <c r="T1156" s="19" t="n">
        <f aca="false">C1156*R1156</f>
        <v>389.48</v>
      </c>
      <c r="U1156" s="20" t="n">
        <f aca="false">MAX(0,C1156-L1156)</f>
        <v>0</v>
      </c>
      <c r="V1156" s="17" t="n">
        <f aca="false">U1156*Q1156</f>
        <v>0</v>
      </c>
      <c r="W1156" s="19" t="n">
        <f aca="false">U1156*R1156</f>
        <v>0</v>
      </c>
      <c r="X1156" s="20" t="n">
        <f aca="false">MAX(0,K1156-C1156)</f>
        <v>0</v>
      </c>
      <c r="Y1156" s="17" t="n">
        <f aca="false">F1156*PARAMETER!$B$5*Q1156</f>
        <v>1402081.5445</v>
      </c>
      <c r="Z1156" s="21" t="n">
        <f aca="false">SUMIF($Y$2:$Y$3205,"&gt;="&amp;Y1156)/SUM($Y$2:$Y$3205)</f>
        <v>0.568751915795944</v>
      </c>
      <c r="AA1156" s="16" t="str">
        <f aca="false">IF(Z1156&lt;=PARAMETER!$B$7,"A",IF(Z1156&lt;=PARAMETER!$B$8,"B","C"))</f>
        <v>A</v>
      </c>
      <c r="AB1156" s="22" t="n">
        <f aca="false">G1156/F1156</f>
        <v>0.0881345375272501</v>
      </c>
      <c r="AC1156" s="16" t="str">
        <f aca="false">IF(AB1156&lt;=PARAMETER!$B$9,"X",IF(AB1156&lt;=PARAMETER!$B$10,"Y","Z"))</f>
        <v>X</v>
      </c>
      <c r="AD1156" s="16" t="str">
        <f aca="false">AA1156&amp;AC1156</f>
        <v>AX</v>
      </c>
      <c r="AE1156" s="22" t="n">
        <f aca="false">DATA!I1156</f>
        <v>1</v>
      </c>
      <c r="AF1156" s="18" t="n">
        <f aca="false">DATA!L1156</f>
        <v>26</v>
      </c>
      <c r="AG1156" s="16" t="str">
        <f aca="false">DATA!K1156</f>
        <v>D</v>
      </c>
      <c r="AH1156" s="18" t="n">
        <f aca="false">IF(AE1156&gt;=PARAMETER!$B$12,1,0)</f>
        <v>1</v>
      </c>
      <c r="AI1156" s="18" t="n">
        <f aca="false">IF(AF1156&gt;=PARAMETER!$B$13,1,0)</f>
        <v>0</v>
      </c>
      <c r="AJ1156" s="18" t="n">
        <f aca="false">IF(AND(AH1156=1,AI1156=1),1,0)</f>
        <v>0</v>
      </c>
    </row>
    <row r="1157" customFormat="false" ht="15" hidden="false" customHeight="false" outlineLevel="0" collapsed="false">
      <c r="A1157" s="16" t="str">
        <f aca="false">DATA!A1157</f>
        <v>ITM11155</v>
      </c>
      <c r="B1157" s="16" t="str">
        <f aca="false">DATA!B1157</f>
        <v>Groceries</v>
      </c>
      <c r="C1157" s="17" t="n">
        <f aca="false">DATA!C1157</f>
        <v>314</v>
      </c>
      <c r="D1157" s="17" t="n">
        <f aca="false">DATA!D1157</f>
        <v>17</v>
      </c>
      <c r="E1157" s="18" t="n">
        <f aca="false">DATA!F1157</f>
        <v>5</v>
      </c>
      <c r="F1157" s="19" t="n">
        <f aca="false">DATA!G1157</f>
        <v>44.46</v>
      </c>
      <c r="G1157" s="19" t="n">
        <f aca="false">DATA!H1157</f>
        <v>7.64</v>
      </c>
      <c r="H1157" s="18" t="n">
        <f aca="false">DATA!E1157</f>
        <v>13</v>
      </c>
      <c r="I1157" s="20" t="n">
        <f aca="false">F1157*E1157</f>
        <v>222.3</v>
      </c>
      <c r="J1157" s="20" t="n">
        <f aca="false">PARAMETER!$B$4*G1157*SQRT(E1157)</f>
        <v>28.0999545549604</v>
      </c>
      <c r="K1157" s="20" t="n">
        <f aca="false">I1157+J1157</f>
        <v>250.39995455496</v>
      </c>
      <c r="L1157" s="20" t="n">
        <f aca="false">K1157+F1157*H1157</f>
        <v>828.37995455496</v>
      </c>
      <c r="M1157" s="16" t="str">
        <f aca="false">IF(C1157&lt;=K1157,"REORDER",IF(C1157&gt;L1157,"OVERSTOCK","OK"))</f>
        <v>OK</v>
      </c>
      <c r="N1157" s="16" t="str">
        <f aca="false">IF(C1157&lt;=D1157,"REORDER","OK")</f>
        <v>OK</v>
      </c>
      <c r="O1157" s="18" t="n">
        <f aca="false">IF(D1157&lt;I1157,1,0)</f>
        <v>1</v>
      </c>
      <c r="P1157" s="20" t="n">
        <f aca="false">C1157/F1157</f>
        <v>7.06252811515969</v>
      </c>
      <c r="Q1157" s="19" t="n">
        <f aca="false">DATA!N1157</f>
        <v>31.92</v>
      </c>
      <c r="R1157" s="19" t="n">
        <f aca="false">DATA!O1157</f>
        <v>0.67</v>
      </c>
      <c r="S1157" s="17" t="n">
        <f aca="false">C1157*Q1157</f>
        <v>10022.88</v>
      </c>
      <c r="T1157" s="19" t="n">
        <f aca="false">C1157*R1157</f>
        <v>210.38</v>
      </c>
      <c r="U1157" s="20" t="n">
        <f aca="false">MAX(0,C1157-L1157)</f>
        <v>0</v>
      </c>
      <c r="V1157" s="17" t="n">
        <f aca="false">U1157*Q1157</f>
        <v>0</v>
      </c>
      <c r="W1157" s="19" t="n">
        <f aca="false">U1157*R1157</f>
        <v>0</v>
      </c>
      <c r="X1157" s="20" t="n">
        <f aca="false">MAX(0,K1157-C1157)</f>
        <v>0</v>
      </c>
      <c r="Y1157" s="17" t="n">
        <f aca="false">F1157*PARAMETER!$B$5*Q1157</f>
        <v>517994.568</v>
      </c>
      <c r="Z1157" s="21" t="n">
        <f aca="false">SUMIF($Y$2:$Y$3205,"&gt;="&amp;Y1157)/SUM($Y$2:$Y$3205)</f>
        <v>0.900121739113776</v>
      </c>
      <c r="AA1157" s="16" t="str">
        <f aca="false">IF(Z1157&lt;=PARAMETER!$B$7,"A",IF(Z1157&lt;=PARAMETER!$B$8,"B","C"))</f>
        <v>B</v>
      </c>
      <c r="AB1157" s="22" t="n">
        <f aca="false">G1157/F1157</f>
        <v>0.171839856050382</v>
      </c>
      <c r="AC1157" s="16" t="str">
        <f aca="false">IF(AB1157&lt;=PARAMETER!$B$9,"X",IF(AB1157&lt;=PARAMETER!$B$10,"Y","Z"))</f>
        <v>X</v>
      </c>
      <c r="AD1157" s="16" t="str">
        <f aca="false">AA1157&amp;AC1157</f>
        <v>BX</v>
      </c>
      <c r="AE1157" s="22" t="n">
        <f aca="false">DATA!I1157</f>
        <v>0.87</v>
      </c>
      <c r="AF1157" s="18" t="n">
        <f aca="false">DATA!L1157</f>
        <v>135</v>
      </c>
      <c r="AG1157" s="16" t="str">
        <f aca="false">DATA!K1157</f>
        <v>A</v>
      </c>
      <c r="AH1157" s="18" t="n">
        <f aca="false">IF(AE1157&gt;=PARAMETER!$B$12,1,0)</f>
        <v>1</v>
      </c>
      <c r="AI1157" s="18" t="n">
        <f aca="false">IF(AF1157&gt;=PARAMETER!$B$13,1,0)</f>
        <v>1</v>
      </c>
      <c r="AJ1157" s="18" t="n">
        <f aca="false">IF(AND(AH1157=1,AI1157=1),1,0)</f>
        <v>1</v>
      </c>
    </row>
    <row r="1158" customFormat="false" ht="15" hidden="false" customHeight="false" outlineLevel="0" collapsed="false">
      <c r="A1158" s="16" t="str">
        <f aca="false">DATA!A1158</f>
        <v>ITM11156</v>
      </c>
      <c r="B1158" s="16" t="str">
        <f aca="false">DATA!B1158</f>
        <v>Electronics</v>
      </c>
      <c r="C1158" s="17" t="n">
        <f aca="false">DATA!C1158</f>
        <v>388</v>
      </c>
      <c r="D1158" s="17" t="n">
        <f aca="false">DATA!D1158</f>
        <v>60</v>
      </c>
      <c r="E1158" s="18" t="n">
        <f aca="false">DATA!F1158</f>
        <v>7</v>
      </c>
      <c r="F1158" s="19" t="n">
        <f aca="false">DATA!G1158</f>
        <v>21.89</v>
      </c>
      <c r="G1158" s="19" t="n">
        <f aca="false">DATA!H1158</f>
        <v>0.67</v>
      </c>
      <c r="H1158" s="18" t="n">
        <f aca="false">DATA!E1158</f>
        <v>4</v>
      </c>
      <c r="I1158" s="20" t="n">
        <f aca="false">F1158*E1158</f>
        <v>153.23</v>
      </c>
      <c r="J1158" s="20" t="n">
        <f aca="false">PARAMETER!$B$4*G1158*SQRT(E1158)</f>
        <v>2.91575533881086</v>
      </c>
      <c r="K1158" s="20" t="n">
        <f aca="false">I1158+J1158</f>
        <v>156.145755338811</v>
      </c>
      <c r="L1158" s="20" t="n">
        <f aca="false">K1158+F1158*H1158</f>
        <v>243.705755338811</v>
      </c>
      <c r="M1158" s="16" t="str">
        <f aca="false">IF(C1158&lt;=K1158,"REORDER",IF(C1158&gt;L1158,"OVERSTOCK","OK"))</f>
        <v>OVERSTOCK</v>
      </c>
      <c r="N1158" s="16" t="str">
        <f aca="false">IF(C1158&lt;=D1158,"REORDER","OK")</f>
        <v>OK</v>
      </c>
      <c r="O1158" s="18" t="n">
        <f aca="false">IF(D1158&lt;I1158,1,0)</f>
        <v>1</v>
      </c>
      <c r="P1158" s="20" t="n">
        <f aca="false">C1158/F1158</f>
        <v>17.7249885792599</v>
      </c>
      <c r="Q1158" s="19" t="n">
        <f aca="false">DATA!N1158</f>
        <v>97.75</v>
      </c>
      <c r="R1158" s="19" t="n">
        <f aca="false">DATA!O1158</f>
        <v>0.49</v>
      </c>
      <c r="S1158" s="17" t="n">
        <f aca="false">C1158*Q1158</f>
        <v>37927</v>
      </c>
      <c r="T1158" s="19" t="n">
        <f aca="false">C1158*R1158</f>
        <v>190.12</v>
      </c>
      <c r="U1158" s="20" t="n">
        <f aca="false">MAX(0,C1158-L1158)</f>
        <v>144.294244661189</v>
      </c>
      <c r="V1158" s="17" t="n">
        <f aca="false">U1158*Q1158</f>
        <v>14104.7624156312</v>
      </c>
      <c r="W1158" s="19" t="n">
        <f aca="false">U1158*R1158</f>
        <v>70.7041798839827</v>
      </c>
      <c r="X1158" s="20" t="n">
        <f aca="false">MAX(0,K1158-C1158)</f>
        <v>0</v>
      </c>
      <c r="Y1158" s="17" t="n">
        <f aca="false">F1158*PARAMETER!$B$5*Q1158</f>
        <v>781007.8375</v>
      </c>
      <c r="Z1158" s="21" t="n">
        <f aca="false">SUMIF($Y$2:$Y$3205,"&gt;="&amp;Y1158)/SUM($Y$2:$Y$3205)</f>
        <v>0.816736930696236</v>
      </c>
      <c r="AA1158" s="16" t="str">
        <f aca="false">IF(Z1158&lt;=PARAMETER!$B$7,"A",IF(Z1158&lt;=PARAMETER!$B$8,"B","C"))</f>
        <v>B</v>
      </c>
      <c r="AB1158" s="22" t="n">
        <f aca="false">G1158/F1158</f>
        <v>0.0306075833714025</v>
      </c>
      <c r="AC1158" s="16" t="str">
        <f aca="false">IF(AB1158&lt;=PARAMETER!$B$9,"X",IF(AB1158&lt;=PARAMETER!$B$10,"Y","Z"))</f>
        <v>X</v>
      </c>
      <c r="AD1158" s="16" t="str">
        <f aca="false">AA1158&amp;AC1158</f>
        <v>BX</v>
      </c>
      <c r="AE1158" s="22" t="n">
        <f aca="false">DATA!I1158</f>
        <v>0.11</v>
      </c>
      <c r="AF1158" s="18" t="n">
        <f aca="false">DATA!L1158</f>
        <v>96</v>
      </c>
      <c r="AG1158" s="16" t="str">
        <f aca="false">DATA!K1158</f>
        <v>B</v>
      </c>
      <c r="AH1158" s="18" t="n">
        <f aca="false">IF(AE1158&gt;=PARAMETER!$B$12,1,0)</f>
        <v>0</v>
      </c>
      <c r="AI1158" s="18" t="n">
        <f aca="false">IF(AF1158&gt;=PARAMETER!$B$13,1,0)</f>
        <v>1</v>
      </c>
      <c r="AJ1158" s="18" t="n">
        <f aca="false">IF(AND(AH1158=1,AI1158=1),1,0)</f>
        <v>0</v>
      </c>
    </row>
    <row r="1159" customFormat="false" ht="15" hidden="false" customHeight="false" outlineLevel="0" collapsed="false">
      <c r="A1159" s="16" t="str">
        <f aca="false">DATA!A1159</f>
        <v>ITM11157</v>
      </c>
      <c r="B1159" s="16" t="str">
        <f aca="false">DATA!B1159</f>
        <v>Electronics</v>
      </c>
      <c r="C1159" s="17" t="n">
        <f aca="false">DATA!C1159</f>
        <v>463</v>
      </c>
      <c r="D1159" s="17" t="n">
        <f aca="false">DATA!D1159</f>
        <v>20</v>
      </c>
      <c r="E1159" s="18" t="n">
        <f aca="false">DATA!F1159</f>
        <v>4</v>
      </c>
      <c r="F1159" s="19" t="n">
        <f aca="false">DATA!G1159</f>
        <v>17.28</v>
      </c>
      <c r="G1159" s="19" t="n">
        <f aca="false">DATA!H1159</f>
        <v>3.05</v>
      </c>
      <c r="H1159" s="18" t="n">
        <f aca="false">DATA!E1159</f>
        <v>4</v>
      </c>
      <c r="I1159" s="20" t="n">
        <f aca="false">F1159*E1159</f>
        <v>69.12</v>
      </c>
      <c r="J1159" s="20" t="n">
        <f aca="false">PARAMETER!$B$4*G1159*SQRT(E1159)</f>
        <v>10.033607124404</v>
      </c>
      <c r="K1159" s="20" t="n">
        <f aca="false">I1159+J1159</f>
        <v>79.153607124404</v>
      </c>
      <c r="L1159" s="20" t="n">
        <f aca="false">K1159+F1159*H1159</f>
        <v>148.273607124404</v>
      </c>
      <c r="M1159" s="16" t="str">
        <f aca="false">IF(C1159&lt;=K1159,"REORDER",IF(C1159&gt;L1159,"OVERSTOCK","OK"))</f>
        <v>OVERSTOCK</v>
      </c>
      <c r="N1159" s="16" t="str">
        <f aca="false">IF(C1159&lt;=D1159,"REORDER","OK")</f>
        <v>OK</v>
      </c>
      <c r="O1159" s="18" t="n">
        <f aca="false">IF(D1159&lt;I1159,1,0)</f>
        <v>1</v>
      </c>
      <c r="P1159" s="20" t="n">
        <f aca="false">C1159/F1159</f>
        <v>26.7939814814815</v>
      </c>
      <c r="Q1159" s="19" t="n">
        <f aca="false">DATA!N1159</f>
        <v>109.38</v>
      </c>
      <c r="R1159" s="19" t="n">
        <f aca="false">DATA!O1159</f>
        <v>0.9</v>
      </c>
      <c r="S1159" s="17" t="n">
        <f aca="false">C1159*Q1159</f>
        <v>50642.94</v>
      </c>
      <c r="T1159" s="19" t="n">
        <f aca="false">C1159*R1159</f>
        <v>416.7</v>
      </c>
      <c r="U1159" s="20" t="n">
        <f aca="false">MAX(0,C1159-L1159)</f>
        <v>314.726392875596</v>
      </c>
      <c r="V1159" s="17" t="n">
        <f aca="false">U1159*Q1159</f>
        <v>34424.7728527327</v>
      </c>
      <c r="W1159" s="19" t="n">
        <f aca="false">U1159*R1159</f>
        <v>283.253753588036</v>
      </c>
      <c r="X1159" s="20" t="n">
        <f aca="false">MAX(0,K1159-C1159)</f>
        <v>0</v>
      </c>
      <c r="Y1159" s="17" t="n">
        <f aca="false">F1159*PARAMETER!$B$5*Q1159</f>
        <v>689881.536</v>
      </c>
      <c r="Z1159" s="21" t="n">
        <f aca="false">SUMIF($Y$2:$Y$3205,"&gt;="&amp;Y1159)/SUM($Y$2:$Y$3205)</f>
        <v>0.84720982320446</v>
      </c>
      <c r="AA1159" s="16" t="str">
        <f aca="false">IF(Z1159&lt;=PARAMETER!$B$7,"A",IF(Z1159&lt;=PARAMETER!$B$8,"B","C"))</f>
        <v>B</v>
      </c>
      <c r="AB1159" s="22" t="n">
        <f aca="false">G1159/F1159</f>
        <v>0.17650462962963</v>
      </c>
      <c r="AC1159" s="16" t="str">
        <f aca="false">IF(AB1159&lt;=PARAMETER!$B$9,"X",IF(AB1159&lt;=PARAMETER!$B$10,"Y","Z"))</f>
        <v>X</v>
      </c>
      <c r="AD1159" s="16" t="str">
        <f aca="false">AA1159&amp;AC1159</f>
        <v>BX</v>
      </c>
      <c r="AE1159" s="22" t="n">
        <f aca="false">DATA!I1159</f>
        <v>0.15</v>
      </c>
      <c r="AF1159" s="18" t="n">
        <f aca="false">DATA!L1159</f>
        <v>162</v>
      </c>
      <c r="AG1159" s="16" t="str">
        <f aca="false">DATA!K1159</f>
        <v>B</v>
      </c>
      <c r="AH1159" s="18" t="n">
        <f aca="false">IF(AE1159&gt;=PARAMETER!$B$12,1,0)</f>
        <v>0</v>
      </c>
      <c r="AI1159" s="18" t="n">
        <f aca="false">IF(AF1159&gt;=PARAMETER!$B$13,1,0)</f>
        <v>1</v>
      </c>
      <c r="AJ1159" s="18" t="n">
        <f aca="false">IF(AND(AH1159=1,AI1159=1),1,0)</f>
        <v>0</v>
      </c>
    </row>
    <row r="1160" customFormat="false" ht="15" hidden="false" customHeight="false" outlineLevel="0" collapsed="false">
      <c r="A1160" s="16" t="str">
        <f aca="false">DATA!A1160</f>
        <v>ITM11158</v>
      </c>
      <c r="B1160" s="16" t="str">
        <f aca="false">DATA!B1160</f>
        <v>Apparel</v>
      </c>
      <c r="C1160" s="17" t="n">
        <f aca="false">DATA!C1160</f>
        <v>303</v>
      </c>
      <c r="D1160" s="17" t="n">
        <f aca="false">DATA!D1160</f>
        <v>72</v>
      </c>
      <c r="E1160" s="18" t="n">
        <f aca="false">DATA!F1160</f>
        <v>4</v>
      </c>
      <c r="F1160" s="19" t="n">
        <f aca="false">DATA!G1160</f>
        <v>45.14</v>
      </c>
      <c r="G1160" s="19" t="n">
        <f aca="false">DATA!H1160</f>
        <v>4.07</v>
      </c>
      <c r="H1160" s="18" t="n">
        <f aca="false">DATA!E1160</f>
        <v>11</v>
      </c>
      <c r="I1160" s="20" t="n">
        <f aca="false">F1160*E1160</f>
        <v>180.56</v>
      </c>
      <c r="J1160" s="20" t="n">
        <f aca="false">PARAMETER!$B$4*G1160*SQRT(E1160)</f>
        <v>13.389108523385</v>
      </c>
      <c r="K1160" s="20" t="n">
        <f aca="false">I1160+J1160</f>
        <v>193.949108523385</v>
      </c>
      <c r="L1160" s="20" t="n">
        <f aca="false">K1160+F1160*H1160</f>
        <v>690.489108523385</v>
      </c>
      <c r="M1160" s="16" t="str">
        <f aca="false">IF(C1160&lt;=K1160,"REORDER",IF(C1160&gt;L1160,"OVERSTOCK","OK"))</f>
        <v>OK</v>
      </c>
      <c r="N1160" s="16" t="str">
        <f aca="false">IF(C1160&lt;=D1160,"REORDER","OK")</f>
        <v>OK</v>
      </c>
      <c r="O1160" s="18" t="n">
        <f aca="false">IF(D1160&lt;I1160,1,0)</f>
        <v>1</v>
      </c>
      <c r="P1160" s="20" t="n">
        <f aca="false">C1160/F1160</f>
        <v>6.71245015507311</v>
      </c>
      <c r="Q1160" s="19" t="n">
        <f aca="false">DATA!N1160</f>
        <v>69.9</v>
      </c>
      <c r="R1160" s="19" t="n">
        <f aca="false">DATA!O1160</f>
        <v>0.17</v>
      </c>
      <c r="S1160" s="17" t="n">
        <f aca="false">C1160*Q1160</f>
        <v>21179.7</v>
      </c>
      <c r="T1160" s="19" t="n">
        <f aca="false">C1160*R1160</f>
        <v>51.51</v>
      </c>
      <c r="U1160" s="20" t="n">
        <f aca="false">MAX(0,C1160-L1160)</f>
        <v>0</v>
      </c>
      <c r="V1160" s="17" t="n">
        <f aca="false">U1160*Q1160</f>
        <v>0</v>
      </c>
      <c r="W1160" s="19" t="n">
        <f aca="false">U1160*R1160</f>
        <v>0</v>
      </c>
      <c r="X1160" s="20" t="n">
        <f aca="false">MAX(0,K1160-C1160)</f>
        <v>0</v>
      </c>
      <c r="Y1160" s="17" t="n">
        <f aca="false">F1160*PARAMETER!$B$5*Q1160</f>
        <v>1151679.39</v>
      </c>
      <c r="Z1160" s="21" t="n">
        <f aca="false">SUMIF($Y$2:$Y$3205,"&gt;="&amp;Y1160)/SUM($Y$2:$Y$3205)</f>
        <v>0.666930086288407</v>
      </c>
      <c r="AA1160" s="16" t="str">
        <f aca="false">IF(Z1160&lt;=PARAMETER!$B$7,"A",IF(Z1160&lt;=PARAMETER!$B$8,"B","C"))</f>
        <v>A</v>
      </c>
      <c r="AB1160" s="22" t="n">
        <f aca="false">G1160/F1160</f>
        <v>0.0901639344262295</v>
      </c>
      <c r="AC1160" s="16" t="str">
        <f aca="false">IF(AB1160&lt;=PARAMETER!$B$9,"X",IF(AB1160&lt;=PARAMETER!$B$10,"Y","Z"))</f>
        <v>X</v>
      </c>
      <c r="AD1160" s="16" t="str">
        <f aca="false">AA1160&amp;AC1160</f>
        <v>AX</v>
      </c>
      <c r="AE1160" s="22" t="n">
        <f aca="false">DATA!I1160</f>
        <v>0.65</v>
      </c>
      <c r="AF1160" s="18" t="n">
        <f aca="false">DATA!L1160</f>
        <v>25</v>
      </c>
      <c r="AG1160" s="16" t="str">
        <f aca="false">DATA!K1160</f>
        <v>A</v>
      </c>
      <c r="AH1160" s="18" t="n">
        <f aca="false">IF(AE1160&gt;=PARAMETER!$B$12,1,0)</f>
        <v>0</v>
      </c>
      <c r="AI1160" s="18" t="n">
        <f aca="false">IF(AF1160&gt;=PARAMETER!$B$13,1,0)</f>
        <v>0</v>
      </c>
      <c r="AJ1160" s="18" t="n">
        <f aca="false">IF(AND(AH1160=1,AI1160=1),1,0)</f>
        <v>0</v>
      </c>
    </row>
    <row r="1161" customFormat="false" ht="15" hidden="false" customHeight="false" outlineLevel="0" collapsed="false">
      <c r="A1161" s="16" t="str">
        <f aca="false">DATA!A1161</f>
        <v>ITM11159</v>
      </c>
      <c r="B1161" s="16" t="str">
        <f aca="false">DATA!B1161</f>
        <v>Automotive</v>
      </c>
      <c r="C1161" s="17" t="n">
        <f aca="false">DATA!C1161</f>
        <v>372</v>
      </c>
      <c r="D1161" s="17" t="n">
        <f aca="false">DATA!D1161</f>
        <v>66</v>
      </c>
      <c r="E1161" s="18" t="n">
        <f aca="false">DATA!F1161</f>
        <v>2</v>
      </c>
      <c r="F1161" s="19" t="n">
        <f aca="false">DATA!G1161</f>
        <v>5.84</v>
      </c>
      <c r="G1161" s="19" t="n">
        <f aca="false">DATA!H1161</f>
        <v>8.88</v>
      </c>
      <c r="H1161" s="18" t="n">
        <f aca="false">DATA!E1161</f>
        <v>10</v>
      </c>
      <c r="I1161" s="20" t="n">
        <f aca="false">F1161*E1161</f>
        <v>11.68</v>
      </c>
      <c r="J1161" s="20" t="n">
        <f aca="false">PARAMETER!$B$4*G1161*SQRT(E1161)</f>
        <v>20.6564278492977</v>
      </c>
      <c r="K1161" s="20" t="n">
        <f aca="false">I1161+J1161</f>
        <v>32.3364278492977</v>
      </c>
      <c r="L1161" s="20" t="n">
        <f aca="false">K1161+F1161*H1161</f>
        <v>90.7364278492977</v>
      </c>
      <c r="M1161" s="16" t="str">
        <f aca="false">IF(C1161&lt;=K1161,"REORDER",IF(C1161&gt;L1161,"OVERSTOCK","OK"))</f>
        <v>OVERSTOCK</v>
      </c>
      <c r="N1161" s="16" t="str">
        <f aca="false">IF(C1161&lt;=D1161,"REORDER","OK")</f>
        <v>OK</v>
      </c>
      <c r="O1161" s="18" t="n">
        <f aca="false">IF(D1161&lt;I1161,1,0)</f>
        <v>0</v>
      </c>
      <c r="P1161" s="20" t="n">
        <f aca="false">C1161/F1161</f>
        <v>63.6986301369863</v>
      </c>
      <c r="Q1161" s="19" t="n">
        <f aca="false">DATA!N1161</f>
        <v>102</v>
      </c>
      <c r="R1161" s="19" t="n">
        <f aca="false">DATA!O1161</f>
        <v>0.9</v>
      </c>
      <c r="S1161" s="17" t="n">
        <f aca="false">C1161*Q1161</f>
        <v>37944</v>
      </c>
      <c r="T1161" s="19" t="n">
        <f aca="false">C1161*R1161</f>
        <v>334.8</v>
      </c>
      <c r="U1161" s="20" t="n">
        <f aca="false">MAX(0,C1161-L1161)</f>
        <v>281.263572150702</v>
      </c>
      <c r="V1161" s="17" t="n">
        <f aca="false">U1161*Q1161</f>
        <v>28688.8843593716</v>
      </c>
      <c r="W1161" s="19" t="n">
        <f aca="false">U1161*R1161</f>
        <v>253.137214935632</v>
      </c>
      <c r="X1161" s="20" t="n">
        <f aca="false">MAX(0,K1161-C1161)</f>
        <v>0</v>
      </c>
      <c r="Y1161" s="17" t="n">
        <f aca="false">F1161*PARAMETER!$B$5*Q1161</f>
        <v>217423.2</v>
      </c>
      <c r="Z1161" s="21" t="n">
        <f aca="false">SUMIF($Y$2:$Y$3205,"&gt;="&amp;Y1161)/SUM($Y$2:$Y$3205)</f>
        <v>0.979648873953476</v>
      </c>
      <c r="AA1161" s="16" t="str">
        <f aca="false">IF(Z1161&lt;=PARAMETER!$B$7,"A",IF(Z1161&lt;=PARAMETER!$B$8,"B","C"))</f>
        <v>C</v>
      </c>
      <c r="AB1161" s="22" t="n">
        <f aca="false">G1161/F1161</f>
        <v>1.52054794520548</v>
      </c>
      <c r="AC1161" s="16" t="str">
        <f aca="false">IF(AB1161&lt;=PARAMETER!$B$9,"X",IF(AB1161&lt;=PARAMETER!$B$10,"Y","Z"))</f>
        <v>Z</v>
      </c>
      <c r="AD1161" s="16" t="str">
        <f aca="false">AA1161&amp;AC1161</f>
        <v>CZ</v>
      </c>
      <c r="AE1161" s="22" t="n">
        <f aca="false">DATA!I1161</f>
        <v>0.66</v>
      </c>
      <c r="AF1161" s="18" t="n">
        <f aca="false">DATA!L1161</f>
        <v>33</v>
      </c>
      <c r="AG1161" s="16" t="str">
        <f aca="false">DATA!K1161</f>
        <v>D</v>
      </c>
      <c r="AH1161" s="18" t="n">
        <f aca="false">IF(AE1161&gt;=PARAMETER!$B$12,1,0)</f>
        <v>0</v>
      </c>
      <c r="AI1161" s="18" t="n">
        <f aca="false">IF(AF1161&gt;=PARAMETER!$B$13,1,0)</f>
        <v>0</v>
      </c>
      <c r="AJ1161" s="18" t="n">
        <f aca="false">IF(AND(AH1161=1,AI1161=1),1,0)</f>
        <v>0</v>
      </c>
    </row>
    <row r="1162" customFormat="false" ht="15" hidden="false" customHeight="false" outlineLevel="0" collapsed="false">
      <c r="A1162" s="16" t="str">
        <f aca="false">DATA!A1162</f>
        <v>ITM11160</v>
      </c>
      <c r="B1162" s="16" t="str">
        <f aca="false">DATA!B1162</f>
        <v>Electronics</v>
      </c>
      <c r="C1162" s="17" t="n">
        <f aca="false">DATA!C1162</f>
        <v>201</v>
      </c>
      <c r="D1162" s="17" t="n">
        <f aca="false">DATA!D1162</f>
        <v>21</v>
      </c>
      <c r="E1162" s="18" t="n">
        <f aca="false">DATA!F1162</f>
        <v>9</v>
      </c>
      <c r="F1162" s="19" t="n">
        <f aca="false">DATA!G1162</f>
        <v>6.74</v>
      </c>
      <c r="G1162" s="19" t="n">
        <f aca="false">DATA!H1162</f>
        <v>9.53</v>
      </c>
      <c r="H1162" s="18" t="n">
        <f aca="false">DATA!E1162</f>
        <v>3</v>
      </c>
      <c r="I1162" s="20" t="n">
        <f aca="false">F1162*E1162</f>
        <v>60.66</v>
      </c>
      <c r="J1162" s="20" t="n">
        <f aca="false">PARAMETER!$B$4*G1162*SQRT(E1162)</f>
        <v>47.0263651945426</v>
      </c>
      <c r="K1162" s="20" t="n">
        <f aca="false">I1162+J1162</f>
        <v>107.686365194543</v>
      </c>
      <c r="L1162" s="20" t="n">
        <f aca="false">K1162+F1162*H1162</f>
        <v>127.906365194543</v>
      </c>
      <c r="M1162" s="16" t="str">
        <f aca="false">IF(C1162&lt;=K1162,"REORDER",IF(C1162&gt;L1162,"OVERSTOCK","OK"))</f>
        <v>OVERSTOCK</v>
      </c>
      <c r="N1162" s="16" t="str">
        <f aca="false">IF(C1162&lt;=D1162,"REORDER","OK")</f>
        <v>OK</v>
      </c>
      <c r="O1162" s="18" t="n">
        <f aca="false">IF(D1162&lt;I1162,1,0)</f>
        <v>1</v>
      </c>
      <c r="P1162" s="20" t="n">
        <f aca="false">C1162/F1162</f>
        <v>29.8219584569733</v>
      </c>
      <c r="Q1162" s="19" t="n">
        <f aca="false">DATA!N1162</f>
        <v>184.79</v>
      </c>
      <c r="R1162" s="19" t="n">
        <f aca="false">DATA!O1162</f>
        <v>0.23</v>
      </c>
      <c r="S1162" s="17" t="n">
        <f aca="false">C1162*Q1162</f>
        <v>37142.79</v>
      </c>
      <c r="T1162" s="19" t="n">
        <f aca="false">C1162*R1162</f>
        <v>46.23</v>
      </c>
      <c r="U1162" s="20" t="n">
        <f aca="false">MAX(0,C1162-L1162)</f>
        <v>73.0936348054574</v>
      </c>
      <c r="V1162" s="17" t="n">
        <f aca="false">U1162*Q1162</f>
        <v>13506.9727757005</v>
      </c>
      <c r="W1162" s="19" t="n">
        <f aca="false">U1162*R1162</f>
        <v>16.8115360052552</v>
      </c>
      <c r="X1162" s="20" t="n">
        <f aca="false">MAX(0,K1162-C1162)</f>
        <v>0</v>
      </c>
      <c r="Y1162" s="17" t="n">
        <f aca="false">F1162*PARAMETER!$B$5*Q1162</f>
        <v>454601.879</v>
      </c>
      <c r="Z1162" s="21" t="n">
        <f aca="false">SUMIF($Y$2:$Y$3205,"&gt;="&amp;Y1162)/SUM($Y$2:$Y$3205)</f>
        <v>0.919202291336499</v>
      </c>
      <c r="AA1162" s="16" t="str">
        <f aca="false">IF(Z1162&lt;=PARAMETER!$B$7,"A",IF(Z1162&lt;=PARAMETER!$B$8,"B","C"))</f>
        <v>B</v>
      </c>
      <c r="AB1162" s="22" t="n">
        <f aca="false">G1162/F1162</f>
        <v>1.41394658753709</v>
      </c>
      <c r="AC1162" s="16" t="str">
        <f aca="false">IF(AB1162&lt;=PARAMETER!$B$9,"X",IF(AB1162&lt;=PARAMETER!$B$10,"Y","Z"))</f>
        <v>Z</v>
      </c>
      <c r="AD1162" s="16" t="str">
        <f aca="false">AA1162&amp;AC1162</f>
        <v>BZ</v>
      </c>
      <c r="AE1162" s="22" t="n">
        <f aca="false">DATA!I1162</f>
        <v>0.89</v>
      </c>
      <c r="AF1162" s="18" t="n">
        <f aca="false">DATA!L1162</f>
        <v>84</v>
      </c>
      <c r="AG1162" s="16" t="str">
        <f aca="false">DATA!K1162</f>
        <v>D</v>
      </c>
      <c r="AH1162" s="18" t="n">
        <f aca="false">IF(AE1162&gt;=PARAMETER!$B$12,1,0)</f>
        <v>1</v>
      </c>
      <c r="AI1162" s="18" t="n">
        <f aca="false">IF(AF1162&gt;=PARAMETER!$B$13,1,0)</f>
        <v>0</v>
      </c>
      <c r="AJ1162" s="18" t="n">
        <f aca="false">IF(AND(AH1162=1,AI1162=1),1,0)</f>
        <v>0</v>
      </c>
    </row>
    <row r="1163" customFormat="false" ht="15" hidden="false" customHeight="false" outlineLevel="0" collapsed="false">
      <c r="A1163" s="16" t="str">
        <f aca="false">DATA!A1163</f>
        <v>ITM11161</v>
      </c>
      <c r="B1163" s="16" t="str">
        <f aca="false">DATA!B1163</f>
        <v>Electronics</v>
      </c>
      <c r="C1163" s="17" t="n">
        <f aca="false">DATA!C1163</f>
        <v>56</v>
      </c>
      <c r="D1163" s="17" t="n">
        <f aca="false">DATA!D1163</f>
        <v>82</v>
      </c>
      <c r="E1163" s="18" t="n">
        <f aca="false">DATA!F1163</f>
        <v>7</v>
      </c>
      <c r="F1163" s="19" t="n">
        <f aca="false">DATA!G1163</f>
        <v>15.67</v>
      </c>
      <c r="G1163" s="19" t="n">
        <f aca="false">DATA!H1163</f>
        <v>7.31</v>
      </c>
      <c r="H1163" s="18" t="n">
        <f aca="false">DATA!E1163</f>
        <v>14</v>
      </c>
      <c r="I1163" s="20" t="n">
        <f aca="false">F1163*E1163</f>
        <v>109.69</v>
      </c>
      <c r="J1163" s="20" t="n">
        <f aca="false">PARAMETER!$B$4*G1163*SQRT(E1163)</f>
        <v>31.8121963085184</v>
      </c>
      <c r="K1163" s="20" t="n">
        <f aca="false">I1163+J1163</f>
        <v>141.502196308518</v>
      </c>
      <c r="L1163" s="20" t="n">
        <f aca="false">K1163+F1163*H1163</f>
        <v>360.882196308519</v>
      </c>
      <c r="M1163" s="16" t="str">
        <f aca="false">IF(C1163&lt;=K1163,"REORDER",IF(C1163&gt;L1163,"OVERSTOCK","OK"))</f>
        <v>REORDER</v>
      </c>
      <c r="N1163" s="16" t="str">
        <f aca="false">IF(C1163&lt;=D1163,"REORDER","OK")</f>
        <v>REORDER</v>
      </c>
      <c r="O1163" s="18" t="n">
        <f aca="false">IF(D1163&lt;I1163,1,0)</f>
        <v>1</v>
      </c>
      <c r="P1163" s="20" t="n">
        <f aca="false">C1163/F1163</f>
        <v>3.57370772176133</v>
      </c>
      <c r="Q1163" s="19" t="n">
        <f aca="false">DATA!N1163</f>
        <v>105.03</v>
      </c>
      <c r="R1163" s="19" t="n">
        <f aca="false">DATA!O1163</f>
        <v>1.77</v>
      </c>
      <c r="S1163" s="17" t="n">
        <f aca="false">C1163*Q1163</f>
        <v>5881.68</v>
      </c>
      <c r="T1163" s="19" t="n">
        <f aca="false">C1163*R1163</f>
        <v>99.12</v>
      </c>
      <c r="U1163" s="20" t="n">
        <f aca="false">MAX(0,C1163-L1163)</f>
        <v>0</v>
      </c>
      <c r="V1163" s="17" t="n">
        <f aca="false">U1163*Q1163</f>
        <v>0</v>
      </c>
      <c r="W1163" s="19" t="n">
        <f aca="false">U1163*R1163</f>
        <v>0</v>
      </c>
      <c r="X1163" s="20" t="n">
        <f aca="false">MAX(0,K1163-C1163)</f>
        <v>85.5021963085185</v>
      </c>
      <c r="Y1163" s="17" t="n">
        <f aca="false">F1163*PARAMETER!$B$5*Q1163</f>
        <v>600724.3365</v>
      </c>
      <c r="Z1163" s="21" t="n">
        <f aca="false">SUMIF($Y$2:$Y$3205,"&gt;="&amp;Y1163)/SUM($Y$2:$Y$3205)</f>
        <v>0.876494864388437</v>
      </c>
      <c r="AA1163" s="16" t="str">
        <f aca="false">IF(Z1163&lt;=PARAMETER!$B$7,"A",IF(Z1163&lt;=PARAMETER!$B$8,"B","C"))</f>
        <v>B</v>
      </c>
      <c r="AB1163" s="22" t="n">
        <f aca="false">G1163/F1163</f>
        <v>0.466496490108488</v>
      </c>
      <c r="AC1163" s="16" t="str">
        <f aca="false">IF(AB1163&lt;=PARAMETER!$B$9,"X",IF(AB1163&lt;=PARAMETER!$B$10,"Y","Z"))</f>
        <v>Y</v>
      </c>
      <c r="AD1163" s="16" t="str">
        <f aca="false">AA1163&amp;AC1163</f>
        <v>BY</v>
      </c>
      <c r="AE1163" s="22" t="n">
        <f aca="false">DATA!I1163</f>
        <v>0.67</v>
      </c>
      <c r="AF1163" s="18" t="n">
        <f aca="false">DATA!L1163</f>
        <v>160</v>
      </c>
      <c r="AG1163" s="16" t="str">
        <f aca="false">DATA!K1163</f>
        <v>B</v>
      </c>
      <c r="AH1163" s="18" t="n">
        <f aca="false">IF(AE1163&gt;=PARAMETER!$B$12,1,0)</f>
        <v>0</v>
      </c>
      <c r="AI1163" s="18" t="n">
        <f aca="false">IF(AF1163&gt;=PARAMETER!$B$13,1,0)</f>
        <v>1</v>
      </c>
      <c r="AJ1163" s="18" t="n">
        <f aca="false">IF(AND(AH1163=1,AI1163=1),1,0)</f>
        <v>0</v>
      </c>
    </row>
    <row r="1164" customFormat="false" ht="15" hidden="false" customHeight="false" outlineLevel="0" collapsed="false">
      <c r="A1164" s="16" t="str">
        <f aca="false">DATA!A1164</f>
        <v>ITM11162</v>
      </c>
      <c r="B1164" s="16" t="str">
        <f aca="false">DATA!B1164</f>
        <v>Groceries</v>
      </c>
      <c r="C1164" s="17" t="n">
        <f aca="false">DATA!C1164</f>
        <v>156</v>
      </c>
      <c r="D1164" s="17" t="n">
        <f aca="false">DATA!D1164</f>
        <v>11</v>
      </c>
      <c r="E1164" s="18" t="n">
        <f aca="false">DATA!F1164</f>
        <v>5</v>
      </c>
      <c r="F1164" s="19" t="n">
        <f aca="false">DATA!G1164</f>
        <v>48.03</v>
      </c>
      <c r="G1164" s="19" t="n">
        <f aca="false">DATA!H1164</f>
        <v>5.18</v>
      </c>
      <c r="H1164" s="18" t="n">
        <f aca="false">DATA!E1164</f>
        <v>6</v>
      </c>
      <c r="I1164" s="20" t="n">
        <f aca="false">F1164*E1164</f>
        <v>240.15</v>
      </c>
      <c r="J1164" s="20" t="n">
        <f aca="false">PARAMETER!$B$4*G1164*SQRT(E1164)</f>
        <v>19.052063428625</v>
      </c>
      <c r="K1164" s="20" t="n">
        <f aca="false">I1164+J1164</f>
        <v>259.202063428625</v>
      </c>
      <c r="L1164" s="20" t="n">
        <f aca="false">K1164+F1164*H1164</f>
        <v>547.382063428625</v>
      </c>
      <c r="M1164" s="16" t="str">
        <f aca="false">IF(C1164&lt;=K1164,"REORDER",IF(C1164&gt;L1164,"OVERSTOCK","OK"))</f>
        <v>REORDER</v>
      </c>
      <c r="N1164" s="16" t="str">
        <f aca="false">IF(C1164&lt;=D1164,"REORDER","OK")</f>
        <v>OK</v>
      </c>
      <c r="O1164" s="18" t="n">
        <f aca="false">IF(D1164&lt;I1164,1,0)</f>
        <v>1</v>
      </c>
      <c r="P1164" s="20" t="n">
        <f aca="false">C1164/F1164</f>
        <v>3.24797001873829</v>
      </c>
      <c r="Q1164" s="19" t="n">
        <f aca="false">DATA!N1164</f>
        <v>167.89</v>
      </c>
      <c r="R1164" s="19" t="n">
        <f aca="false">DATA!O1164</f>
        <v>1.19</v>
      </c>
      <c r="S1164" s="17" t="n">
        <f aca="false">C1164*Q1164</f>
        <v>26190.84</v>
      </c>
      <c r="T1164" s="19" t="n">
        <f aca="false">C1164*R1164</f>
        <v>185.64</v>
      </c>
      <c r="U1164" s="20" t="n">
        <f aca="false">MAX(0,C1164-L1164)</f>
        <v>0</v>
      </c>
      <c r="V1164" s="17" t="n">
        <f aca="false">U1164*Q1164</f>
        <v>0</v>
      </c>
      <c r="W1164" s="19" t="n">
        <f aca="false">U1164*R1164</f>
        <v>0</v>
      </c>
      <c r="X1164" s="20" t="n">
        <f aca="false">MAX(0,K1164-C1164)</f>
        <v>103.202063428625</v>
      </c>
      <c r="Y1164" s="17" t="n">
        <f aca="false">F1164*PARAMETER!$B$5*Q1164</f>
        <v>2943271.1955</v>
      </c>
      <c r="Z1164" s="21" t="n">
        <f aca="false">SUMIF($Y$2:$Y$3205,"&gt;="&amp;Y1164)/SUM($Y$2:$Y$3205)</f>
        <v>0.0828797919319417</v>
      </c>
      <c r="AA1164" s="16" t="str">
        <f aca="false">IF(Z1164&lt;=PARAMETER!$B$7,"A",IF(Z1164&lt;=PARAMETER!$B$8,"B","C"))</f>
        <v>A</v>
      </c>
      <c r="AB1164" s="22" t="n">
        <f aca="false">G1164/F1164</f>
        <v>0.107849260878618</v>
      </c>
      <c r="AC1164" s="16" t="str">
        <f aca="false">IF(AB1164&lt;=PARAMETER!$B$9,"X",IF(AB1164&lt;=PARAMETER!$B$10,"Y","Z"))</f>
        <v>X</v>
      </c>
      <c r="AD1164" s="16" t="str">
        <f aca="false">AA1164&amp;AC1164</f>
        <v>AX</v>
      </c>
      <c r="AE1164" s="22" t="n">
        <f aca="false">DATA!I1164</f>
        <v>0.3</v>
      </c>
      <c r="AF1164" s="18" t="n">
        <f aca="false">DATA!L1164</f>
        <v>178</v>
      </c>
      <c r="AG1164" s="16" t="str">
        <f aca="false">DATA!K1164</f>
        <v>D</v>
      </c>
      <c r="AH1164" s="18" t="n">
        <f aca="false">IF(AE1164&gt;=PARAMETER!$B$12,1,0)</f>
        <v>0</v>
      </c>
      <c r="AI1164" s="18" t="n">
        <f aca="false">IF(AF1164&gt;=PARAMETER!$B$13,1,0)</f>
        <v>1</v>
      </c>
      <c r="AJ1164" s="18" t="n">
        <f aca="false">IF(AND(AH1164=1,AI1164=1),1,0)</f>
        <v>0</v>
      </c>
    </row>
    <row r="1165" customFormat="false" ht="15" hidden="false" customHeight="false" outlineLevel="0" collapsed="false">
      <c r="A1165" s="16" t="str">
        <f aca="false">DATA!A1165</f>
        <v>ITM11163</v>
      </c>
      <c r="B1165" s="16" t="str">
        <f aca="false">DATA!B1165</f>
        <v>Pharma</v>
      </c>
      <c r="C1165" s="17" t="n">
        <f aca="false">DATA!C1165</f>
        <v>357</v>
      </c>
      <c r="D1165" s="17" t="n">
        <f aca="false">DATA!D1165</f>
        <v>17</v>
      </c>
      <c r="E1165" s="18" t="n">
        <f aca="false">DATA!F1165</f>
        <v>8</v>
      </c>
      <c r="F1165" s="19" t="n">
        <f aca="false">DATA!G1165</f>
        <v>32.02</v>
      </c>
      <c r="G1165" s="19" t="n">
        <f aca="false">DATA!H1165</f>
        <v>6.59</v>
      </c>
      <c r="H1165" s="18" t="n">
        <f aca="false">DATA!E1165</f>
        <v>3</v>
      </c>
      <c r="I1165" s="20" t="n">
        <f aca="false">F1165*E1165</f>
        <v>256.16</v>
      </c>
      <c r="J1165" s="20" t="n">
        <f aca="false">PARAMETER!$B$4*G1165*SQRT(E1165)</f>
        <v>30.6589773709171</v>
      </c>
      <c r="K1165" s="20" t="n">
        <f aca="false">I1165+J1165</f>
        <v>286.818977370917</v>
      </c>
      <c r="L1165" s="20" t="n">
        <f aca="false">K1165+F1165*H1165</f>
        <v>382.878977370917</v>
      </c>
      <c r="M1165" s="16" t="str">
        <f aca="false">IF(C1165&lt;=K1165,"REORDER",IF(C1165&gt;L1165,"OVERSTOCK","OK"))</f>
        <v>OK</v>
      </c>
      <c r="N1165" s="16" t="str">
        <f aca="false">IF(C1165&lt;=D1165,"REORDER","OK")</f>
        <v>OK</v>
      </c>
      <c r="O1165" s="18" t="n">
        <f aca="false">IF(D1165&lt;I1165,1,0)</f>
        <v>1</v>
      </c>
      <c r="P1165" s="20" t="n">
        <f aca="false">C1165/F1165</f>
        <v>11.1492816989382</v>
      </c>
      <c r="Q1165" s="19" t="n">
        <f aca="false">DATA!N1165</f>
        <v>70.3</v>
      </c>
      <c r="R1165" s="19" t="n">
        <f aca="false">DATA!O1165</f>
        <v>1.33</v>
      </c>
      <c r="S1165" s="17" t="n">
        <f aca="false">C1165*Q1165</f>
        <v>25097.1</v>
      </c>
      <c r="T1165" s="19" t="n">
        <f aca="false">C1165*R1165</f>
        <v>474.81</v>
      </c>
      <c r="U1165" s="20" t="n">
        <f aca="false">MAX(0,C1165-L1165)</f>
        <v>0</v>
      </c>
      <c r="V1165" s="17" t="n">
        <f aca="false">U1165*Q1165</f>
        <v>0</v>
      </c>
      <c r="W1165" s="19" t="n">
        <f aca="false">U1165*R1165</f>
        <v>0</v>
      </c>
      <c r="X1165" s="20" t="n">
        <f aca="false">MAX(0,K1165-C1165)</f>
        <v>0</v>
      </c>
      <c r="Y1165" s="17" t="n">
        <f aca="false">F1165*PARAMETER!$B$5*Q1165</f>
        <v>821617.19</v>
      </c>
      <c r="Z1165" s="21" t="n">
        <f aca="false">SUMIF($Y$2:$Y$3205,"&gt;="&amp;Y1165)/SUM($Y$2:$Y$3205)</f>
        <v>0.805027314145338</v>
      </c>
      <c r="AA1165" s="16" t="str">
        <f aca="false">IF(Z1165&lt;=PARAMETER!$B$7,"A",IF(Z1165&lt;=PARAMETER!$B$8,"B","C"))</f>
        <v>B</v>
      </c>
      <c r="AB1165" s="22" t="n">
        <f aca="false">G1165/F1165</f>
        <v>0.20580886945659</v>
      </c>
      <c r="AC1165" s="16" t="str">
        <f aca="false">IF(AB1165&lt;=PARAMETER!$B$9,"X",IF(AB1165&lt;=PARAMETER!$B$10,"Y","Z"))</f>
        <v>X</v>
      </c>
      <c r="AD1165" s="16" t="str">
        <f aca="false">AA1165&amp;AC1165</f>
        <v>BX</v>
      </c>
      <c r="AE1165" s="22" t="n">
        <f aca="false">DATA!I1165</f>
        <v>0.52</v>
      </c>
      <c r="AF1165" s="18" t="n">
        <f aca="false">DATA!L1165</f>
        <v>112</v>
      </c>
      <c r="AG1165" s="16" t="str">
        <f aca="false">DATA!K1165</f>
        <v>B</v>
      </c>
      <c r="AH1165" s="18" t="n">
        <f aca="false">IF(AE1165&gt;=PARAMETER!$B$12,1,0)</f>
        <v>0</v>
      </c>
      <c r="AI1165" s="18" t="n">
        <f aca="false">IF(AF1165&gt;=PARAMETER!$B$13,1,0)</f>
        <v>1</v>
      </c>
      <c r="AJ1165" s="18" t="n">
        <f aca="false">IF(AND(AH1165=1,AI1165=1),1,0)</f>
        <v>0</v>
      </c>
    </row>
    <row r="1166" customFormat="false" ht="15" hidden="false" customHeight="false" outlineLevel="0" collapsed="false">
      <c r="A1166" s="16" t="str">
        <f aca="false">DATA!A1166</f>
        <v>ITM11164</v>
      </c>
      <c r="B1166" s="16" t="str">
        <f aca="false">DATA!B1166</f>
        <v>Apparel</v>
      </c>
      <c r="C1166" s="17" t="n">
        <f aca="false">DATA!C1166</f>
        <v>75</v>
      </c>
      <c r="D1166" s="17" t="n">
        <f aca="false">DATA!D1166</f>
        <v>20</v>
      </c>
      <c r="E1166" s="18" t="n">
        <f aca="false">DATA!F1166</f>
        <v>6</v>
      </c>
      <c r="F1166" s="19" t="n">
        <f aca="false">DATA!G1166</f>
        <v>28.16</v>
      </c>
      <c r="G1166" s="19" t="n">
        <f aca="false">DATA!H1166</f>
        <v>4.43</v>
      </c>
      <c r="H1166" s="18" t="n">
        <f aca="false">DATA!E1166</f>
        <v>3</v>
      </c>
      <c r="I1166" s="20" t="n">
        <f aca="false">F1166*E1166</f>
        <v>168.96</v>
      </c>
      <c r="J1166" s="20" t="n">
        <f aca="false">PARAMETER!$B$4*G1166*SQRT(E1166)</f>
        <v>17.8487007480562</v>
      </c>
      <c r="K1166" s="20" t="n">
        <f aca="false">I1166+J1166</f>
        <v>186.808700748056</v>
      </c>
      <c r="L1166" s="20" t="n">
        <f aca="false">K1166+F1166*H1166</f>
        <v>271.288700748056</v>
      </c>
      <c r="M1166" s="16" t="str">
        <f aca="false">IF(C1166&lt;=K1166,"REORDER",IF(C1166&gt;L1166,"OVERSTOCK","OK"))</f>
        <v>REORDER</v>
      </c>
      <c r="N1166" s="16" t="str">
        <f aca="false">IF(C1166&lt;=D1166,"REORDER","OK")</f>
        <v>OK</v>
      </c>
      <c r="O1166" s="18" t="n">
        <f aca="false">IF(D1166&lt;I1166,1,0)</f>
        <v>1</v>
      </c>
      <c r="P1166" s="20" t="n">
        <f aca="false">C1166/F1166</f>
        <v>2.66335227272727</v>
      </c>
      <c r="Q1166" s="19" t="n">
        <f aca="false">DATA!N1166</f>
        <v>194.57</v>
      </c>
      <c r="R1166" s="19" t="n">
        <f aca="false">DATA!O1166</f>
        <v>0.65</v>
      </c>
      <c r="S1166" s="17" t="n">
        <f aca="false">C1166*Q1166</f>
        <v>14592.75</v>
      </c>
      <c r="T1166" s="19" t="n">
        <f aca="false">C1166*R1166</f>
        <v>48.75</v>
      </c>
      <c r="U1166" s="20" t="n">
        <f aca="false">MAX(0,C1166-L1166)</f>
        <v>0</v>
      </c>
      <c r="V1166" s="17" t="n">
        <f aca="false">U1166*Q1166</f>
        <v>0</v>
      </c>
      <c r="W1166" s="19" t="n">
        <f aca="false">U1166*R1166</f>
        <v>0</v>
      </c>
      <c r="X1166" s="20" t="n">
        <f aca="false">MAX(0,K1166-C1166)</f>
        <v>111.808700748056</v>
      </c>
      <c r="Y1166" s="17" t="n">
        <f aca="false">F1166*PARAMETER!$B$5*Q1166</f>
        <v>1999868.288</v>
      </c>
      <c r="Z1166" s="21" t="n">
        <f aca="false">SUMIF($Y$2:$Y$3205,"&gt;="&amp;Y1166)/SUM($Y$2:$Y$3205)</f>
        <v>0.334748875532895</v>
      </c>
      <c r="AA1166" s="16" t="str">
        <f aca="false">IF(Z1166&lt;=PARAMETER!$B$7,"A",IF(Z1166&lt;=PARAMETER!$B$8,"B","C"))</f>
        <v>A</v>
      </c>
      <c r="AB1166" s="22" t="n">
        <f aca="false">G1166/F1166</f>
        <v>0.157315340909091</v>
      </c>
      <c r="AC1166" s="16" t="str">
        <f aca="false">IF(AB1166&lt;=PARAMETER!$B$9,"X",IF(AB1166&lt;=PARAMETER!$B$10,"Y","Z"))</f>
        <v>X</v>
      </c>
      <c r="AD1166" s="16" t="str">
        <f aca="false">AA1166&amp;AC1166</f>
        <v>AX</v>
      </c>
      <c r="AE1166" s="22" t="n">
        <f aca="false">DATA!I1166</f>
        <v>0.83</v>
      </c>
      <c r="AF1166" s="18" t="n">
        <f aca="false">DATA!L1166</f>
        <v>95</v>
      </c>
      <c r="AG1166" s="16" t="str">
        <f aca="false">DATA!K1166</f>
        <v>A</v>
      </c>
      <c r="AH1166" s="18" t="n">
        <f aca="false">IF(AE1166&gt;=PARAMETER!$B$12,1,0)</f>
        <v>1</v>
      </c>
      <c r="AI1166" s="18" t="n">
        <f aca="false">IF(AF1166&gt;=PARAMETER!$B$13,1,0)</f>
        <v>0</v>
      </c>
      <c r="AJ1166" s="18" t="n">
        <f aca="false">IF(AND(AH1166=1,AI1166=1),1,0)</f>
        <v>0</v>
      </c>
    </row>
    <row r="1167" customFormat="false" ht="15" hidden="false" customHeight="false" outlineLevel="0" collapsed="false">
      <c r="A1167" s="16" t="str">
        <f aca="false">DATA!A1167</f>
        <v>ITM11165</v>
      </c>
      <c r="B1167" s="16" t="str">
        <f aca="false">DATA!B1167</f>
        <v>Apparel</v>
      </c>
      <c r="C1167" s="17" t="n">
        <f aca="false">DATA!C1167</f>
        <v>206</v>
      </c>
      <c r="D1167" s="17" t="n">
        <f aca="false">DATA!D1167</f>
        <v>62</v>
      </c>
      <c r="E1167" s="18" t="n">
        <f aca="false">DATA!F1167</f>
        <v>8</v>
      </c>
      <c r="F1167" s="19" t="n">
        <f aca="false">DATA!G1167</f>
        <v>35.56</v>
      </c>
      <c r="G1167" s="19" t="n">
        <f aca="false">DATA!H1167</f>
        <v>3.34</v>
      </c>
      <c r="H1167" s="18" t="n">
        <f aca="false">DATA!E1167</f>
        <v>14</v>
      </c>
      <c r="I1167" s="20" t="n">
        <f aca="false">F1167*E1167</f>
        <v>284.48</v>
      </c>
      <c r="J1167" s="20" t="n">
        <f aca="false">PARAMETER!$B$4*G1167*SQRT(E1167)</f>
        <v>15.5388443731204</v>
      </c>
      <c r="K1167" s="20" t="n">
        <f aca="false">I1167+J1167</f>
        <v>300.01884437312</v>
      </c>
      <c r="L1167" s="20" t="n">
        <f aca="false">K1167+F1167*H1167</f>
        <v>797.85884437312</v>
      </c>
      <c r="M1167" s="16" t="str">
        <f aca="false">IF(C1167&lt;=K1167,"REORDER",IF(C1167&gt;L1167,"OVERSTOCK","OK"))</f>
        <v>REORDER</v>
      </c>
      <c r="N1167" s="16" t="str">
        <f aca="false">IF(C1167&lt;=D1167,"REORDER","OK")</f>
        <v>OK</v>
      </c>
      <c r="O1167" s="18" t="n">
        <f aca="false">IF(D1167&lt;I1167,1,0)</f>
        <v>1</v>
      </c>
      <c r="P1167" s="20" t="n">
        <f aca="false">C1167/F1167</f>
        <v>5.79302587176603</v>
      </c>
      <c r="Q1167" s="19" t="n">
        <f aca="false">DATA!N1167</f>
        <v>27.76</v>
      </c>
      <c r="R1167" s="19" t="n">
        <f aca="false">DATA!O1167</f>
        <v>0.53</v>
      </c>
      <c r="S1167" s="17" t="n">
        <f aca="false">C1167*Q1167</f>
        <v>5718.56</v>
      </c>
      <c r="T1167" s="19" t="n">
        <f aca="false">C1167*R1167</f>
        <v>109.18</v>
      </c>
      <c r="U1167" s="20" t="n">
        <f aca="false">MAX(0,C1167-L1167)</f>
        <v>0</v>
      </c>
      <c r="V1167" s="17" t="n">
        <f aca="false">U1167*Q1167</f>
        <v>0</v>
      </c>
      <c r="W1167" s="19" t="n">
        <f aca="false">U1167*R1167</f>
        <v>0</v>
      </c>
      <c r="X1167" s="20" t="n">
        <f aca="false">MAX(0,K1167-C1167)</f>
        <v>94.0188443731204</v>
      </c>
      <c r="Y1167" s="17" t="n">
        <f aca="false">F1167*PARAMETER!$B$5*Q1167</f>
        <v>360308.144</v>
      </c>
      <c r="Z1167" s="21" t="n">
        <f aca="false">SUMIF($Y$2:$Y$3205,"&gt;="&amp;Y1167)/SUM($Y$2:$Y$3205)</f>
        <v>0.945169557582375</v>
      </c>
      <c r="AA1167" s="16" t="str">
        <f aca="false">IF(Z1167&lt;=PARAMETER!$B$7,"A",IF(Z1167&lt;=PARAMETER!$B$8,"B","C"))</f>
        <v>B</v>
      </c>
      <c r="AB1167" s="22" t="n">
        <f aca="false">G1167/F1167</f>
        <v>0.09392575928009</v>
      </c>
      <c r="AC1167" s="16" t="str">
        <f aca="false">IF(AB1167&lt;=PARAMETER!$B$9,"X",IF(AB1167&lt;=PARAMETER!$B$10,"Y","Z"))</f>
        <v>X</v>
      </c>
      <c r="AD1167" s="16" t="str">
        <f aca="false">AA1167&amp;AC1167</f>
        <v>BX</v>
      </c>
      <c r="AE1167" s="22" t="n">
        <f aca="false">DATA!I1167</f>
        <v>0.93</v>
      </c>
      <c r="AF1167" s="18" t="n">
        <f aca="false">DATA!L1167</f>
        <v>170</v>
      </c>
      <c r="AG1167" s="16" t="str">
        <f aca="false">DATA!K1167</f>
        <v>B</v>
      </c>
      <c r="AH1167" s="18" t="n">
        <f aca="false">IF(AE1167&gt;=PARAMETER!$B$12,1,0)</f>
        <v>1</v>
      </c>
      <c r="AI1167" s="18" t="n">
        <f aca="false">IF(AF1167&gt;=PARAMETER!$B$13,1,0)</f>
        <v>1</v>
      </c>
      <c r="AJ1167" s="18" t="n">
        <f aca="false">IF(AND(AH1167=1,AI1167=1),1,0)</f>
        <v>1</v>
      </c>
    </row>
    <row r="1168" customFormat="false" ht="15" hidden="false" customHeight="false" outlineLevel="0" collapsed="false">
      <c r="A1168" s="16" t="str">
        <f aca="false">DATA!A1168</f>
        <v>ITM11166</v>
      </c>
      <c r="B1168" s="16" t="str">
        <f aca="false">DATA!B1168</f>
        <v>Automotive</v>
      </c>
      <c r="C1168" s="17" t="n">
        <f aca="false">DATA!C1168</f>
        <v>360</v>
      </c>
      <c r="D1168" s="17" t="n">
        <f aca="false">DATA!D1168</f>
        <v>19</v>
      </c>
      <c r="E1168" s="18" t="n">
        <f aca="false">DATA!F1168</f>
        <v>4</v>
      </c>
      <c r="F1168" s="19" t="n">
        <f aca="false">DATA!G1168</f>
        <v>21.46</v>
      </c>
      <c r="G1168" s="19" t="n">
        <f aca="false">DATA!H1168</f>
        <v>9.53</v>
      </c>
      <c r="H1168" s="18" t="n">
        <f aca="false">DATA!E1168</f>
        <v>14</v>
      </c>
      <c r="I1168" s="20" t="n">
        <f aca="false">F1168*E1168</f>
        <v>85.84</v>
      </c>
      <c r="J1168" s="20" t="n">
        <f aca="false">PARAMETER!$B$4*G1168*SQRT(E1168)</f>
        <v>31.350910129695</v>
      </c>
      <c r="K1168" s="20" t="n">
        <f aca="false">I1168+J1168</f>
        <v>117.190910129695</v>
      </c>
      <c r="L1168" s="20" t="n">
        <f aca="false">K1168+F1168*H1168</f>
        <v>417.630910129695</v>
      </c>
      <c r="M1168" s="16" t="str">
        <f aca="false">IF(C1168&lt;=K1168,"REORDER",IF(C1168&gt;L1168,"OVERSTOCK","OK"))</f>
        <v>OK</v>
      </c>
      <c r="N1168" s="16" t="str">
        <f aca="false">IF(C1168&lt;=D1168,"REORDER","OK")</f>
        <v>OK</v>
      </c>
      <c r="O1168" s="18" t="n">
        <f aca="false">IF(D1168&lt;I1168,1,0)</f>
        <v>1</v>
      </c>
      <c r="P1168" s="20" t="n">
        <f aca="false">C1168/F1168</f>
        <v>16.7753960857409</v>
      </c>
      <c r="Q1168" s="19" t="n">
        <f aca="false">DATA!N1168</f>
        <v>121.26</v>
      </c>
      <c r="R1168" s="19" t="n">
        <f aca="false">DATA!O1168</f>
        <v>1.45</v>
      </c>
      <c r="S1168" s="17" t="n">
        <f aca="false">C1168*Q1168</f>
        <v>43653.6</v>
      </c>
      <c r="T1168" s="19" t="n">
        <f aca="false">C1168*R1168</f>
        <v>522</v>
      </c>
      <c r="U1168" s="20" t="n">
        <f aca="false">MAX(0,C1168-L1168)</f>
        <v>0</v>
      </c>
      <c r="V1168" s="17" t="n">
        <f aca="false">U1168*Q1168</f>
        <v>0</v>
      </c>
      <c r="W1168" s="19" t="n">
        <f aca="false">U1168*R1168</f>
        <v>0</v>
      </c>
      <c r="X1168" s="20" t="n">
        <f aca="false">MAX(0,K1168-C1168)</f>
        <v>0</v>
      </c>
      <c r="Y1168" s="17" t="n">
        <f aca="false">F1168*PARAMETER!$B$5*Q1168</f>
        <v>949817.454</v>
      </c>
      <c r="Z1168" s="21" t="n">
        <f aca="false">SUMIF($Y$2:$Y$3205,"&gt;="&amp;Y1168)/SUM($Y$2:$Y$3205)</f>
        <v>0.756301187914069</v>
      </c>
      <c r="AA1168" s="16" t="str">
        <f aca="false">IF(Z1168&lt;=PARAMETER!$B$7,"A",IF(Z1168&lt;=PARAMETER!$B$8,"B","C"))</f>
        <v>A</v>
      </c>
      <c r="AB1168" s="22" t="n">
        <f aca="false">G1168/F1168</f>
        <v>0.44408201304753</v>
      </c>
      <c r="AC1168" s="16" t="str">
        <f aca="false">IF(AB1168&lt;=PARAMETER!$B$9,"X",IF(AB1168&lt;=PARAMETER!$B$10,"Y","Z"))</f>
        <v>Y</v>
      </c>
      <c r="AD1168" s="16" t="str">
        <f aca="false">AA1168&amp;AC1168</f>
        <v>AY</v>
      </c>
      <c r="AE1168" s="22" t="n">
        <f aca="false">DATA!I1168</f>
        <v>0.31</v>
      </c>
      <c r="AF1168" s="18" t="n">
        <f aca="false">DATA!L1168</f>
        <v>114</v>
      </c>
      <c r="AG1168" s="16" t="str">
        <f aca="false">DATA!K1168</f>
        <v>A</v>
      </c>
      <c r="AH1168" s="18" t="n">
        <f aca="false">IF(AE1168&gt;=PARAMETER!$B$12,1,0)</f>
        <v>0</v>
      </c>
      <c r="AI1168" s="18" t="n">
        <f aca="false">IF(AF1168&gt;=PARAMETER!$B$13,1,0)</f>
        <v>1</v>
      </c>
      <c r="AJ1168" s="18" t="n">
        <f aca="false">IF(AND(AH1168=1,AI1168=1),1,0)</f>
        <v>0</v>
      </c>
    </row>
    <row r="1169" customFormat="false" ht="15" hidden="false" customHeight="false" outlineLevel="0" collapsed="false">
      <c r="A1169" s="16" t="str">
        <f aca="false">DATA!A1169</f>
        <v>ITM11167</v>
      </c>
      <c r="B1169" s="16" t="str">
        <f aca="false">DATA!B1169</f>
        <v>Automotive</v>
      </c>
      <c r="C1169" s="17" t="n">
        <f aca="false">DATA!C1169</f>
        <v>277</v>
      </c>
      <c r="D1169" s="17" t="n">
        <f aca="false">DATA!D1169</f>
        <v>94</v>
      </c>
      <c r="E1169" s="18" t="n">
        <f aca="false">DATA!F1169</f>
        <v>4</v>
      </c>
      <c r="F1169" s="19" t="n">
        <f aca="false">DATA!G1169</f>
        <v>38.15</v>
      </c>
      <c r="G1169" s="19" t="n">
        <f aca="false">DATA!H1169</f>
        <v>1.6</v>
      </c>
      <c r="H1169" s="18" t="n">
        <f aca="false">DATA!E1169</f>
        <v>6</v>
      </c>
      <c r="I1169" s="20" t="n">
        <f aca="false">F1169*E1169</f>
        <v>152.6</v>
      </c>
      <c r="J1169" s="20" t="n">
        <f aca="false">PARAMETER!$B$4*G1169*SQRT(E1169)</f>
        <v>5.26353160624471</v>
      </c>
      <c r="K1169" s="20" t="n">
        <f aca="false">I1169+J1169</f>
        <v>157.863531606245</v>
      </c>
      <c r="L1169" s="20" t="n">
        <f aca="false">K1169+F1169*H1169</f>
        <v>386.763531606245</v>
      </c>
      <c r="M1169" s="16" t="str">
        <f aca="false">IF(C1169&lt;=K1169,"REORDER",IF(C1169&gt;L1169,"OVERSTOCK","OK"))</f>
        <v>OK</v>
      </c>
      <c r="N1169" s="16" t="str">
        <f aca="false">IF(C1169&lt;=D1169,"REORDER","OK")</f>
        <v>OK</v>
      </c>
      <c r="O1169" s="18" t="n">
        <f aca="false">IF(D1169&lt;I1169,1,0)</f>
        <v>1</v>
      </c>
      <c r="P1169" s="20" t="n">
        <f aca="false">C1169/F1169</f>
        <v>7.2608125819135</v>
      </c>
      <c r="Q1169" s="19" t="n">
        <f aca="false">DATA!N1169</f>
        <v>160.08</v>
      </c>
      <c r="R1169" s="19" t="n">
        <f aca="false">DATA!O1169</f>
        <v>1.38</v>
      </c>
      <c r="S1169" s="17" t="n">
        <f aca="false">C1169*Q1169</f>
        <v>44342.16</v>
      </c>
      <c r="T1169" s="19" t="n">
        <f aca="false">C1169*R1169</f>
        <v>382.26</v>
      </c>
      <c r="U1169" s="20" t="n">
        <f aca="false">MAX(0,C1169-L1169)</f>
        <v>0</v>
      </c>
      <c r="V1169" s="17" t="n">
        <f aca="false">U1169*Q1169</f>
        <v>0</v>
      </c>
      <c r="W1169" s="19" t="n">
        <f aca="false">U1169*R1169</f>
        <v>0</v>
      </c>
      <c r="X1169" s="20" t="n">
        <f aca="false">MAX(0,K1169-C1169)</f>
        <v>0</v>
      </c>
      <c r="Y1169" s="17" t="n">
        <f aca="false">F1169*PARAMETER!$B$5*Q1169</f>
        <v>2229073.98</v>
      </c>
      <c r="Z1169" s="21" t="n">
        <f aca="false">SUMIF($Y$2:$Y$3205,"&gt;="&amp;Y1169)/SUM($Y$2:$Y$3205)</f>
        <v>0.264781753755131</v>
      </c>
      <c r="AA1169" s="16" t="str">
        <f aca="false">IF(Z1169&lt;=PARAMETER!$B$7,"A",IF(Z1169&lt;=PARAMETER!$B$8,"B","C"))</f>
        <v>A</v>
      </c>
      <c r="AB1169" s="22" t="n">
        <f aca="false">G1169/F1169</f>
        <v>0.0419397116644823</v>
      </c>
      <c r="AC1169" s="16" t="str">
        <f aca="false">IF(AB1169&lt;=PARAMETER!$B$9,"X",IF(AB1169&lt;=PARAMETER!$B$10,"Y","Z"))</f>
        <v>X</v>
      </c>
      <c r="AD1169" s="16" t="str">
        <f aca="false">AA1169&amp;AC1169</f>
        <v>AX</v>
      </c>
      <c r="AE1169" s="22" t="n">
        <f aca="false">DATA!I1169</f>
        <v>0.59</v>
      </c>
      <c r="AF1169" s="18" t="n">
        <f aca="false">DATA!L1169</f>
        <v>51</v>
      </c>
      <c r="AG1169" s="16" t="str">
        <f aca="false">DATA!K1169</f>
        <v>D</v>
      </c>
      <c r="AH1169" s="18" t="n">
        <f aca="false">IF(AE1169&gt;=PARAMETER!$B$12,1,0)</f>
        <v>0</v>
      </c>
      <c r="AI1169" s="18" t="n">
        <f aca="false">IF(AF1169&gt;=PARAMETER!$B$13,1,0)</f>
        <v>0</v>
      </c>
      <c r="AJ1169" s="18" t="n">
        <f aca="false">IF(AND(AH1169=1,AI1169=1),1,0)</f>
        <v>0</v>
      </c>
    </row>
    <row r="1170" customFormat="false" ht="15" hidden="false" customHeight="false" outlineLevel="0" collapsed="false">
      <c r="A1170" s="16" t="str">
        <f aca="false">DATA!A1170</f>
        <v>ITM11168</v>
      </c>
      <c r="B1170" s="16" t="str">
        <f aca="false">DATA!B1170</f>
        <v>Apparel</v>
      </c>
      <c r="C1170" s="17" t="n">
        <f aca="false">DATA!C1170</f>
        <v>464</v>
      </c>
      <c r="D1170" s="17" t="n">
        <f aca="false">DATA!D1170</f>
        <v>93</v>
      </c>
      <c r="E1170" s="18" t="n">
        <f aca="false">DATA!F1170</f>
        <v>3</v>
      </c>
      <c r="F1170" s="19" t="n">
        <f aca="false">DATA!G1170</f>
        <v>20.27</v>
      </c>
      <c r="G1170" s="19" t="n">
        <f aca="false">DATA!H1170</f>
        <v>3.79</v>
      </c>
      <c r="H1170" s="18" t="n">
        <f aca="false">DATA!E1170</f>
        <v>4</v>
      </c>
      <c r="I1170" s="20" t="n">
        <f aca="false">F1170*E1170</f>
        <v>60.81</v>
      </c>
      <c r="J1170" s="20" t="n">
        <f aca="false">PARAMETER!$B$4*G1170*SQRT(E1170)</f>
        <v>10.7975965004679</v>
      </c>
      <c r="K1170" s="20" t="n">
        <f aca="false">I1170+J1170</f>
        <v>71.6075965004679</v>
      </c>
      <c r="L1170" s="20" t="n">
        <f aca="false">K1170+F1170*H1170</f>
        <v>152.687596500468</v>
      </c>
      <c r="M1170" s="16" t="str">
        <f aca="false">IF(C1170&lt;=K1170,"REORDER",IF(C1170&gt;L1170,"OVERSTOCK","OK"))</f>
        <v>OVERSTOCK</v>
      </c>
      <c r="N1170" s="16" t="str">
        <f aca="false">IF(C1170&lt;=D1170,"REORDER","OK")</f>
        <v>OK</v>
      </c>
      <c r="O1170" s="18" t="n">
        <f aca="false">IF(D1170&lt;I1170,1,0)</f>
        <v>0</v>
      </c>
      <c r="P1170" s="20" t="n">
        <f aca="false">C1170/F1170</f>
        <v>22.8909718796251</v>
      </c>
      <c r="Q1170" s="19" t="n">
        <f aca="false">DATA!N1170</f>
        <v>164.67</v>
      </c>
      <c r="R1170" s="19" t="n">
        <f aca="false">DATA!O1170</f>
        <v>0.33</v>
      </c>
      <c r="S1170" s="17" t="n">
        <f aca="false">C1170*Q1170</f>
        <v>76406.88</v>
      </c>
      <c r="T1170" s="19" t="n">
        <f aca="false">C1170*R1170</f>
        <v>153.12</v>
      </c>
      <c r="U1170" s="20" t="n">
        <f aca="false">MAX(0,C1170-L1170)</f>
        <v>311.312403499532</v>
      </c>
      <c r="V1170" s="17" t="n">
        <f aca="false">U1170*Q1170</f>
        <v>51263.813484268</v>
      </c>
      <c r="W1170" s="19" t="n">
        <f aca="false">U1170*R1170</f>
        <v>102.733093154846</v>
      </c>
      <c r="X1170" s="20" t="n">
        <f aca="false">MAX(0,K1170-C1170)</f>
        <v>0</v>
      </c>
      <c r="Y1170" s="17" t="n">
        <f aca="false">F1170*PARAMETER!$B$5*Q1170</f>
        <v>1218319.2285</v>
      </c>
      <c r="Z1170" s="21" t="n">
        <f aca="false">SUMIF($Y$2:$Y$3205,"&gt;="&amp;Y1170)/SUM($Y$2:$Y$3205)</f>
        <v>0.637890112779021</v>
      </c>
      <c r="AA1170" s="16" t="str">
        <f aca="false">IF(Z1170&lt;=PARAMETER!$B$7,"A",IF(Z1170&lt;=PARAMETER!$B$8,"B","C"))</f>
        <v>A</v>
      </c>
      <c r="AB1170" s="22" t="n">
        <f aca="false">G1170/F1170</f>
        <v>0.186975826344351</v>
      </c>
      <c r="AC1170" s="16" t="str">
        <f aca="false">IF(AB1170&lt;=PARAMETER!$B$9,"X",IF(AB1170&lt;=PARAMETER!$B$10,"Y","Z"))</f>
        <v>X</v>
      </c>
      <c r="AD1170" s="16" t="str">
        <f aca="false">AA1170&amp;AC1170</f>
        <v>AX</v>
      </c>
      <c r="AE1170" s="22" t="n">
        <f aca="false">DATA!I1170</f>
        <v>0.24</v>
      </c>
      <c r="AF1170" s="18" t="n">
        <f aca="false">DATA!L1170</f>
        <v>27</v>
      </c>
      <c r="AG1170" s="16" t="str">
        <f aca="false">DATA!K1170</f>
        <v>C</v>
      </c>
      <c r="AH1170" s="18" t="n">
        <f aca="false">IF(AE1170&gt;=PARAMETER!$B$12,1,0)</f>
        <v>0</v>
      </c>
      <c r="AI1170" s="18" t="n">
        <f aca="false">IF(AF1170&gt;=PARAMETER!$B$13,1,0)</f>
        <v>0</v>
      </c>
      <c r="AJ1170" s="18" t="n">
        <f aca="false">IF(AND(AH1170=1,AI1170=1),1,0)</f>
        <v>0</v>
      </c>
    </row>
    <row r="1171" customFormat="false" ht="15" hidden="false" customHeight="false" outlineLevel="0" collapsed="false">
      <c r="A1171" s="16" t="str">
        <f aca="false">DATA!A1171</f>
        <v>ITM11169</v>
      </c>
      <c r="B1171" s="16" t="str">
        <f aca="false">DATA!B1171</f>
        <v>Automotive</v>
      </c>
      <c r="C1171" s="17" t="n">
        <f aca="false">DATA!C1171</f>
        <v>77</v>
      </c>
      <c r="D1171" s="17" t="n">
        <f aca="false">DATA!D1171</f>
        <v>17</v>
      </c>
      <c r="E1171" s="18" t="n">
        <f aca="false">DATA!F1171</f>
        <v>8</v>
      </c>
      <c r="F1171" s="19" t="n">
        <f aca="false">DATA!G1171</f>
        <v>41.49</v>
      </c>
      <c r="G1171" s="19" t="n">
        <f aca="false">DATA!H1171</f>
        <v>9.04</v>
      </c>
      <c r="H1171" s="18" t="n">
        <f aca="false">DATA!E1171</f>
        <v>5</v>
      </c>
      <c r="I1171" s="20" t="n">
        <f aca="false">F1171*E1171</f>
        <v>331.92</v>
      </c>
      <c r="J1171" s="20" t="n">
        <f aca="false">PARAMETER!$B$4*G1171*SQRT(E1171)</f>
        <v>42.0572314769485</v>
      </c>
      <c r="K1171" s="20" t="n">
        <f aca="false">I1171+J1171</f>
        <v>373.977231476949</v>
      </c>
      <c r="L1171" s="20" t="n">
        <f aca="false">K1171+F1171*H1171</f>
        <v>581.427231476949</v>
      </c>
      <c r="M1171" s="16" t="str">
        <f aca="false">IF(C1171&lt;=K1171,"REORDER",IF(C1171&gt;L1171,"OVERSTOCK","OK"))</f>
        <v>REORDER</v>
      </c>
      <c r="N1171" s="16" t="str">
        <f aca="false">IF(C1171&lt;=D1171,"REORDER","OK")</f>
        <v>OK</v>
      </c>
      <c r="O1171" s="18" t="n">
        <f aca="false">IF(D1171&lt;I1171,1,0)</f>
        <v>1</v>
      </c>
      <c r="P1171" s="20" t="n">
        <f aca="false">C1171/F1171</f>
        <v>1.85586888406845</v>
      </c>
      <c r="Q1171" s="19" t="n">
        <f aca="false">DATA!N1171</f>
        <v>47.67</v>
      </c>
      <c r="R1171" s="19" t="n">
        <f aca="false">DATA!O1171</f>
        <v>0.55</v>
      </c>
      <c r="S1171" s="17" t="n">
        <f aca="false">C1171*Q1171</f>
        <v>3670.59</v>
      </c>
      <c r="T1171" s="19" t="n">
        <f aca="false">C1171*R1171</f>
        <v>42.35</v>
      </c>
      <c r="U1171" s="20" t="n">
        <f aca="false">MAX(0,C1171-L1171)</f>
        <v>0</v>
      </c>
      <c r="V1171" s="17" t="n">
        <f aca="false">U1171*Q1171</f>
        <v>0</v>
      </c>
      <c r="W1171" s="19" t="n">
        <f aca="false">U1171*R1171</f>
        <v>0</v>
      </c>
      <c r="X1171" s="20" t="n">
        <f aca="false">MAX(0,K1171-C1171)</f>
        <v>296.977231476949</v>
      </c>
      <c r="Y1171" s="17" t="n">
        <f aca="false">F1171*PARAMETER!$B$5*Q1171</f>
        <v>721907.3295</v>
      </c>
      <c r="Z1171" s="21" t="n">
        <f aca="false">SUMIF($Y$2:$Y$3205,"&gt;="&amp;Y1171)/SUM($Y$2:$Y$3205)</f>
        <v>0.837537640449066</v>
      </c>
      <c r="AA1171" s="16" t="str">
        <f aca="false">IF(Z1171&lt;=PARAMETER!$B$7,"A",IF(Z1171&lt;=PARAMETER!$B$8,"B","C"))</f>
        <v>B</v>
      </c>
      <c r="AB1171" s="22" t="n">
        <f aca="false">G1171/F1171</f>
        <v>0.217883827428296</v>
      </c>
      <c r="AC1171" s="16" t="str">
        <f aca="false">IF(AB1171&lt;=PARAMETER!$B$9,"X",IF(AB1171&lt;=PARAMETER!$B$10,"Y","Z"))</f>
        <v>X</v>
      </c>
      <c r="AD1171" s="16" t="str">
        <f aca="false">AA1171&amp;AC1171</f>
        <v>BX</v>
      </c>
      <c r="AE1171" s="22" t="n">
        <f aca="false">DATA!I1171</f>
        <v>0.55</v>
      </c>
      <c r="AF1171" s="18" t="n">
        <f aca="false">DATA!L1171</f>
        <v>87</v>
      </c>
      <c r="AG1171" s="16" t="str">
        <f aca="false">DATA!K1171</f>
        <v>C</v>
      </c>
      <c r="AH1171" s="18" t="n">
        <f aca="false">IF(AE1171&gt;=PARAMETER!$B$12,1,0)</f>
        <v>0</v>
      </c>
      <c r="AI1171" s="18" t="n">
        <f aca="false">IF(AF1171&gt;=PARAMETER!$B$13,1,0)</f>
        <v>0</v>
      </c>
      <c r="AJ1171" s="18" t="n">
        <f aca="false">IF(AND(AH1171=1,AI1171=1),1,0)</f>
        <v>0</v>
      </c>
    </row>
    <row r="1172" customFormat="false" ht="15" hidden="false" customHeight="false" outlineLevel="0" collapsed="false">
      <c r="A1172" s="16" t="str">
        <f aca="false">DATA!A1172</f>
        <v>ITM11170</v>
      </c>
      <c r="B1172" s="16" t="str">
        <f aca="false">DATA!B1172</f>
        <v>Groceries</v>
      </c>
      <c r="C1172" s="17" t="n">
        <f aca="false">DATA!C1172</f>
        <v>382</v>
      </c>
      <c r="D1172" s="17" t="n">
        <f aca="false">DATA!D1172</f>
        <v>45</v>
      </c>
      <c r="E1172" s="18" t="n">
        <f aca="false">DATA!F1172</f>
        <v>9</v>
      </c>
      <c r="F1172" s="19" t="n">
        <f aca="false">DATA!G1172</f>
        <v>14.1</v>
      </c>
      <c r="G1172" s="19" t="n">
        <f aca="false">DATA!H1172</f>
        <v>7.37</v>
      </c>
      <c r="H1172" s="18" t="n">
        <f aca="false">DATA!E1172</f>
        <v>13</v>
      </c>
      <c r="I1172" s="20" t="n">
        <f aca="false">F1172*E1172</f>
        <v>126.9</v>
      </c>
      <c r="J1172" s="20" t="n">
        <f aca="false">PARAMETER!$B$4*G1172*SQRT(E1172)</f>
        <v>36.367713691897</v>
      </c>
      <c r="K1172" s="20" t="n">
        <f aca="false">I1172+J1172</f>
        <v>163.267713691897</v>
      </c>
      <c r="L1172" s="20" t="n">
        <f aca="false">K1172+F1172*H1172</f>
        <v>346.567713691897</v>
      </c>
      <c r="M1172" s="16" t="str">
        <f aca="false">IF(C1172&lt;=K1172,"REORDER",IF(C1172&gt;L1172,"OVERSTOCK","OK"))</f>
        <v>OVERSTOCK</v>
      </c>
      <c r="N1172" s="16" t="str">
        <f aca="false">IF(C1172&lt;=D1172,"REORDER","OK")</f>
        <v>OK</v>
      </c>
      <c r="O1172" s="18" t="n">
        <f aca="false">IF(D1172&lt;I1172,1,0)</f>
        <v>1</v>
      </c>
      <c r="P1172" s="20" t="n">
        <f aca="false">C1172/F1172</f>
        <v>27.0921985815603</v>
      </c>
      <c r="Q1172" s="19" t="n">
        <f aca="false">DATA!N1172</f>
        <v>86.31</v>
      </c>
      <c r="R1172" s="19" t="n">
        <f aca="false">DATA!O1172</f>
        <v>1.9</v>
      </c>
      <c r="S1172" s="17" t="n">
        <f aca="false">C1172*Q1172</f>
        <v>32970.42</v>
      </c>
      <c r="T1172" s="19" t="n">
        <f aca="false">C1172*R1172</f>
        <v>725.8</v>
      </c>
      <c r="U1172" s="20" t="n">
        <f aca="false">MAX(0,C1172-L1172)</f>
        <v>35.432286308103</v>
      </c>
      <c r="V1172" s="17" t="n">
        <f aca="false">U1172*Q1172</f>
        <v>3058.16063125237</v>
      </c>
      <c r="W1172" s="19" t="n">
        <f aca="false">U1172*R1172</f>
        <v>67.3213439853957</v>
      </c>
      <c r="X1172" s="20" t="n">
        <f aca="false">MAX(0,K1172-C1172)</f>
        <v>0</v>
      </c>
      <c r="Y1172" s="17" t="n">
        <f aca="false">F1172*PARAMETER!$B$5*Q1172</f>
        <v>444194.415</v>
      </c>
      <c r="Z1172" s="21" t="n">
        <f aca="false">SUMIF($Y$2:$Y$3205,"&gt;="&amp;Y1172)/SUM($Y$2:$Y$3205)</f>
        <v>0.922632882792326</v>
      </c>
      <c r="AA1172" s="16" t="str">
        <f aca="false">IF(Z1172&lt;=PARAMETER!$B$7,"A",IF(Z1172&lt;=PARAMETER!$B$8,"B","C"))</f>
        <v>B</v>
      </c>
      <c r="AB1172" s="22" t="n">
        <f aca="false">G1172/F1172</f>
        <v>0.522695035460993</v>
      </c>
      <c r="AC1172" s="16" t="str">
        <f aca="false">IF(AB1172&lt;=PARAMETER!$B$9,"X",IF(AB1172&lt;=PARAMETER!$B$10,"Y","Z"))</f>
        <v>Z</v>
      </c>
      <c r="AD1172" s="16" t="str">
        <f aca="false">AA1172&amp;AC1172</f>
        <v>BZ</v>
      </c>
      <c r="AE1172" s="22" t="n">
        <f aca="false">DATA!I1172</f>
        <v>0.18</v>
      </c>
      <c r="AF1172" s="18" t="n">
        <f aca="false">DATA!L1172</f>
        <v>101</v>
      </c>
      <c r="AG1172" s="16" t="str">
        <f aca="false">DATA!K1172</f>
        <v>C</v>
      </c>
      <c r="AH1172" s="18" t="n">
        <f aca="false">IF(AE1172&gt;=PARAMETER!$B$12,1,0)</f>
        <v>0</v>
      </c>
      <c r="AI1172" s="18" t="n">
        <f aca="false">IF(AF1172&gt;=PARAMETER!$B$13,1,0)</f>
        <v>1</v>
      </c>
      <c r="AJ1172" s="18" t="n">
        <f aca="false">IF(AND(AH1172=1,AI1172=1),1,0)</f>
        <v>0</v>
      </c>
    </row>
    <row r="1173" customFormat="false" ht="15" hidden="false" customHeight="false" outlineLevel="0" collapsed="false">
      <c r="A1173" s="16" t="str">
        <f aca="false">DATA!A1173</f>
        <v>ITM11171</v>
      </c>
      <c r="B1173" s="16" t="str">
        <f aca="false">DATA!B1173</f>
        <v>Apparel</v>
      </c>
      <c r="C1173" s="17" t="n">
        <f aca="false">DATA!C1173</f>
        <v>142</v>
      </c>
      <c r="D1173" s="17" t="n">
        <f aca="false">DATA!D1173</f>
        <v>85</v>
      </c>
      <c r="E1173" s="18" t="n">
        <f aca="false">DATA!F1173</f>
        <v>9</v>
      </c>
      <c r="F1173" s="19" t="n">
        <f aca="false">DATA!G1173</f>
        <v>14.6</v>
      </c>
      <c r="G1173" s="19" t="n">
        <f aca="false">DATA!H1173</f>
        <v>0.78</v>
      </c>
      <c r="H1173" s="18" t="n">
        <f aca="false">DATA!E1173</f>
        <v>11</v>
      </c>
      <c r="I1173" s="20" t="n">
        <f aca="false">F1173*E1173</f>
        <v>131.4</v>
      </c>
      <c r="J1173" s="20" t="n">
        <f aca="false">PARAMETER!$B$4*G1173*SQRT(E1173)</f>
        <v>3.84895748706644</v>
      </c>
      <c r="K1173" s="20" t="n">
        <f aca="false">I1173+J1173</f>
        <v>135.248957487066</v>
      </c>
      <c r="L1173" s="20" t="n">
        <f aca="false">K1173+F1173*H1173</f>
        <v>295.848957487066</v>
      </c>
      <c r="M1173" s="16" t="str">
        <f aca="false">IF(C1173&lt;=K1173,"REORDER",IF(C1173&gt;L1173,"OVERSTOCK","OK"))</f>
        <v>OK</v>
      </c>
      <c r="N1173" s="16" t="str">
        <f aca="false">IF(C1173&lt;=D1173,"REORDER","OK")</f>
        <v>OK</v>
      </c>
      <c r="O1173" s="18" t="n">
        <f aca="false">IF(D1173&lt;I1173,1,0)</f>
        <v>1</v>
      </c>
      <c r="P1173" s="20" t="n">
        <f aca="false">C1173/F1173</f>
        <v>9.72602739726028</v>
      </c>
      <c r="Q1173" s="19" t="n">
        <f aca="false">DATA!N1173</f>
        <v>128.6</v>
      </c>
      <c r="R1173" s="19" t="n">
        <f aca="false">DATA!O1173</f>
        <v>0.68</v>
      </c>
      <c r="S1173" s="17" t="n">
        <f aca="false">C1173*Q1173</f>
        <v>18261.2</v>
      </c>
      <c r="T1173" s="19" t="n">
        <f aca="false">C1173*R1173</f>
        <v>96.56</v>
      </c>
      <c r="U1173" s="20" t="n">
        <f aca="false">MAX(0,C1173-L1173)</f>
        <v>0</v>
      </c>
      <c r="V1173" s="17" t="n">
        <f aca="false">U1173*Q1173</f>
        <v>0</v>
      </c>
      <c r="W1173" s="19" t="n">
        <f aca="false">U1173*R1173</f>
        <v>0</v>
      </c>
      <c r="X1173" s="20" t="n">
        <f aca="false">MAX(0,K1173-C1173)</f>
        <v>0</v>
      </c>
      <c r="Y1173" s="17" t="n">
        <f aca="false">F1173*PARAMETER!$B$5*Q1173</f>
        <v>685309.4</v>
      </c>
      <c r="Z1173" s="21" t="n">
        <f aca="false">SUMIF($Y$2:$Y$3205,"&gt;="&amp;Y1173)/SUM($Y$2:$Y$3205)</f>
        <v>0.849403558983941</v>
      </c>
      <c r="AA1173" s="16" t="str">
        <f aca="false">IF(Z1173&lt;=PARAMETER!$B$7,"A",IF(Z1173&lt;=PARAMETER!$B$8,"B","C"))</f>
        <v>B</v>
      </c>
      <c r="AB1173" s="22" t="n">
        <f aca="false">G1173/F1173</f>
        <v>0.0534246575342466</v>
      </c>
      <c r="AC1173" s="16" t="str">
        <f aca="false">IF(AB1173&lt;=PARAMETER!$B$9,"X",IF(AB1173&lt;=PARAMETER!$B$10,"Y","Z"))</f>
        <v>X</v>
      </c>
      <c r="AD1173" s="16" t="str">
        <f aca="false">AA1173&amp;AC1173</f>
        <v>BX</v>
      </c>
      <c r="AE1173" s="22" t="n">
        <f aca="false">DATA!I1173</f>
        <v>0.95</v>
      </c>
      <c r="AF1173" s="18" t="n">
        <f aca="false">DATA!L1173</f>
        <v>20</v>
      </c>
      <c r="AG1173" s="16" t="str">
        <f aca="false">DATA!K1173</f>
        <v>B</v>
      </c>
      <c r="AH1173" s="18" t="n">
        <f aca="false">IF(AE1173&gt;=PARAMETER!$B$12,1,0)</f>
        <v>1</v>
      </c>
      <c r="AI1173" s="18" t="n">
        <f aca="false">IF(AF1173&gt;=PARAMETER!$B$13,1,0)</f>
        <v>0</v>
      </c>
      <c r="AJ1173" s="18" t="n">
        <f aca="false">IF(AND(AH1173=1,AI1173=1),1,0)</f>
        <v>0</v>
      </c>
    </row>
    <row r="1174" customFormat="false" ht="15" hidden="false" customHeight="false" outlineLevel="0" collapsed="false">
      <c r="A1174" s="16" t="str">
        <f aca="false">DATA!A1174</f>
        <v>ITM11172</v>
      </c>
      <c r="B1174" s="16" t="str">
        <f aca="false">DATA!B1174</f>
        <v>Automotive</v>
      </c>
      <c r="C1174" s="17" t="n">
        <f aca="false">DATA!C1174</f>
        <v>207</v>
      </c>
      <c r="D1174" s="17" t="n">
        <f aca="false">DATA!D1174</f>
        <v>23</v>
      </c>
      <c r="E1174" s="18" t="n">
        <f aca="false">DATA!F1174</f>
        <v>2</v>
      </c>
      <c r="F1174" s="19" t="n">
        <f aca="false">DATA!G1174</f>
        <v>26.6</v>
      </c>
      <c r="G1174" s="19" t="n">
        <f aca="false">DATA!H1174</f>
        <v>0.72</v>
      </c>
      <c r="H1174" s="18" t="n">
        <f aca="false">DATA!E1174</f>
        <v>4</v>
      </c>
      <c r="I1174" s="20" t="n">
        <f aca="false">F1174*E1174</f>
        <v>53.2</v>
      </c>
      <c r="J1174" s="20" t="n">
        <f aca="false">PARAMETER!$B$4*G1174*SQRT(E1174)</f>
        <v>1.67484550129441</v>
      </c>
      <c r="K1174" s="20" t="n">
        <f aca="false">I1174+J1174</f>
        <v>54.8748455012944</v>
      </c>
      <c r="L1174" s="20" t="n">
        <f aca="false">K1174+F1174*H1174</f>
        <v>161.274845501294</v>
      </c>
      <c r="M1174" s="16" t="str">
        <f aca="false">IF(C1174&lt;=K1174,"REORDER",IF(C1174&gt;L1174,"OVERSTOCK","OK"))</f>
        <v>OVERSTOCK</v>
      </c>
      <c r="N1174" s="16" t="str">
        <f aca="false">IF(C1174&lt;=D1174,"REORDER","OK")</f>
        <v>OK</v>
      </c>
      <c r="O1174" s="18" t="n">
        <f aca="false">IF(D1174&lt;I1174,1,0)</f>
        <v>1</v>
      </c>
      <c r="P1174" s="20" t="n">
        <f aca="false">C1174/F1174</f>
        <v>7.78195488721805</v>
      </c>
      <c r="Q1174" s="19" t="n">
        <f aca="false">DATA!N1174</f>
        <v>70.02</v>
      </c>
      <c r="R1174" s="19" t="n">
        <f aca="false">DATA!O1174</f>
        <v>0.15</v>
      </c>
      <c r="S1174" s="17" t="n">
        <f aca="false">C1174*Q1174</f>
        <v>14494.14</v>
      </c>
      <c r="T1174" s="19" t="n">
        <f aca="false">C1174*R1174</f>
        <v>31.05</v>
      </c>
      <c r="U1174" s="20" t="n">
        <f aca="false">MAX(0,C1174-L1174)</f>
        <v>45.7251544987056</v>
      </c>
      <c r="V1174" s="17" t="n">
        <f aca="false">U1174*Q1174</f>
        <v>3201.67531799937</v>
      </c>
      <c r="W1174" s="19" t="n">
        <f aca="false">U1174*R1174</f>
        <v>6.85877317480584</v>
      </c>
      <c r="X1174" s="20" t="n">
        <f aca="false">MAX(0,K1174-C1174)</f>
        <v>0</v>
      </c>
      <c r="Y1174" s="17" t="n">
        <f aca="false">F1174*PARAMETER!$B$5*Q1174</f>
        <v>679824.18</v>
      </c>
      <c r="Z1174" s="21" t="n">
        <f aca="false">SUMIF($Y$2:$Y$3205,"&gt;="&amp;Y1174)/SUM($Y$2:$Y$3205)</f>
        <v>0.851142828369535</v>
      </c>
      <c r="AA1174" s="16" t="str">
        <f aca="false">IF(Z1174&lt;=PARAMETER!$B$7,"A",IF(Z1174&lt;=PARAMETER!$B$8,"B","C"))</f>
        <v>B</v>
      </c>
      <c r="AB1174" s="22" t="n">
        <f aca="false">G1174/F1174</f>
        <v>0.0270676691729323</v>
      </c>
      <c r="AC1174" s="16" t="str">
        <f aca="false">IF(AB1174&lt;=PARAMETER!$B$9,"X",IF(AB1174&lt;=PARAMETER!$B$10,"Y","Z"))</f>
        <v>X</v>
      </c>
      <c r="AD1174" s="16" t="str">
        <f aca="false">AA1174&amp;AC1174</f>
        <v>BX</v>
      </c>
      <c r="AE1174" s="22" t="n">
        <f aca="false">DATA!I1174</f>
        <v>0.67</v>
      </c>
      <c r="AF1174" s="18" t="n">
        <f aca="false">DATA!L1174</f>
        <v>161</v>
      </c>
      <c r="AG1174" s="16" t="str">
        <f aca="false">DATA!K1174</f>
        <v>C</v>
      </c>
      <c r="AH1174" s="18" t="n">
        <f aca="false">IF(AE1174&gt;=PARAMETER!$B$12,1,0)</f>
        <v>0</v>
      </c>
      <c r="AI1174" s="18" t="n">
        <f aca="false">IF(AF1174&gt;=PARAMETER!$B$13,1,0)</f>
        <v>1</v>
      </c>
      <c r="AJ1174" s="18" t="n">
        <f aca="false">IF(AND(AH1174=1,AI1174=1),1,0)</f>
        <v>0</v>
      </c>
    </row>
    <row r="1175" customFormat="false" ht="15" hidden="false" customHeight="false" outlineLevel="0" collapsed="false">
      <c r="A1175" s="16" t="str">
        <f aca="false">DATA!A1175</f>
        <v>ITM11173</v>
      </c>
      <c r="B1175" s="16" t="str">
        <f aca="false">DATA!B1175</f>
        <v>Apparel</v>
      </c>
      <c r="C1175" s="17" t="n">
        <f aca="false">DATA!C1175</f>
        <v>249</v>
      </c>
      <c r="D1175" s="17" t="n">
        <f aca="false">DATA!D1175</f>
        <v>63</v>
      </c>
      <c r="E1175" s="18" t="n">
        <f aca="false">DATA!F1175</f>
        <v>9</v>
      </c>
      <c r="F1175" s="19" t="n">
        <f aca="false">DATA!G1175</f>
        <v>22.11</v>
      </c>
      <c r="G1175" s="19" t="n">
        <f aca="false">DATA!H1175</f>
        <v>5.41</v>
      </c>
      <c r="H1175" s="18" t="n">
        <f aca="false">DATA!E1175</f>
        <v>6</v>
      </c>
      <c r="I1175" s="20" t="n">
        <f aca="false">F1175*E1175</f>
        <v>198.99</v>
      </c>
      <c r="J1175" s="20" t="n">
        <f aca="false">PARAMETER!$B$4*G1175*SQRT(E1175)</f>
        <v>26.6959743654224</v>
      </c>
      <c r="K1175" s="20" t="n">
        <f aca="false">I1175+J1175</f>
        <v>225.685974365422</v>
      </c>
      <c r="L1175" s="20" t="n">
        <f aca="false">K1175+F1175*H1175</f>
        <v>358.345974365422</v>
      </c>
      <c r="M1175" s="16" t="str">
        <f aca="false">IF(C1175&lt;=K1175,"REORDER",IF(C1175&gt;L1175,"OVERSTOCK","OK"))</f>
        <v>OK</v>
      </c>
      <c r="N1175" s="16" t="str">
        <f aca="false">IF(C1175&lt;=D1175,"REORDER","OK")</f>
        <v>OK</v>
      </c>
      <c r="O1175" s="18" t="n">
        <f aca="false">IF(D1175&lt;I1175,1,0)</f>
        <v>1</v>
      </c>
      <c r="P1175" s="20" t="n">
        <f aca="false">C1175/F1175</f>
        <v>11.2618724559023</v>
      </c>
      <c r="Q1175" s="19" t="n">
        <f aca="false">DATA!N1175</f>
        <v>135.08</v>
      </c>
      <c r="R1175" s="19" t="n">
        <f aca="false">DATA!O1175</f>
        <v>0.22</v>
      </c>
      <c r="S1175" s="17" t="n">
        <f aca="false">C1175*Q1175</f>
        <v>33634.92</v>
      </c>
      <c r="T1175" s="19" t="n">
        <f aca="false">C1175*R1175</f>
        <v>54.78</v>
      </c>
      <c r="U1175" s="20" t="n">
        <f aca="false">MAX(0,C1175-L1175)</f>
        <v>0</v>
      </c>
      <c r="V1175" s="17" t="n">
        <f aca="false">U1175*Q1175</f>
        <v>0</v>
      </c>
      <c r="W1175" s="19" t="n">
        <f aca="false">U1175*R1175</f>
        <v>0</v>
      </c>
      <c r="X1175" s="20" t="n">
        <f aca="false">MAX(0,K1175-C1175)</f>
        <v>0</v>
      </c>
      <c r="Y1175" s="17" t="n">
        <f aca="false">F1175*PARAMETER!$B$5*Q1175</f>
        <v>1090115.862</v>
      </c>
      <c r="Z1175" s="21" t="n">
        <f aca="false">SUMIF($Y$2:$Y$3205,"&gt;="&amp;Y1175)/SUM($Y$2:$Y$3205)</f>
        <v>0.688388730531452</v>
      </c>
      <c r="AA1175" s="16" t="str">
        <f aca="false">IF(Z1175&lt;=PARAMETER!$B$7,"A",IF(Z1175&lt;=PARAMETER!$B$8,"B","C"))</f>
        <v>A</v>
      </c>
      <c r="AB1175" s="22" t="n">
        <f aca="false">G1175/F1175</f>
        <v>0.24468566259611</v>
      </c>
      <c r="AC1175" s="16" t="str">
        <f aca="false">IF(AB1175&lt;=PARAMETER!$B$9,"X",IF(AB1175&lt;=PARAMETER!$B$10,"Y","Z"))</f>
        <v>X</v>
      </c>
      <c r="AD1175" s="16" t="str">
        <f aca="false">AA1175&amp;AC1175</f>
        <v>AX</v>
      </c>
      <c r="AE1175" s="22" t="n">
        <f aca="false">DATA!I1175</f>
        <v>0.87</v>
      </c>
      <c r="AF1175" s="18" t="n">
        <f aca="false">DATA!L1175</f>
        <v>173</v>
      </c>
      <c r="AG1175" s="16" t="str">
        <f aca="false">DATA!K1175</f>
        <v>B</v>
      </c>
      <c r="AH1175" s="18" t="n">
        <f aca="false">IF(AE1175&gt;=PARAMETER!$B$12,1,0)</f>
        <v>1</v>
      </c>
      <c r="AI1175" s="18" t="n">
        <f aca="false">IF(AF1175&gt;=PARAMETER!$B$13,1,0)</f>
        <v>1</v>
      </c>
      <c r="AJ1175" s="18" t="n">
        <f aca="false">IF(AND(AH1175=1,AI1175=1),1,0)</f>
        <v>1</v>
      </c>
    </row>
    <row r="1176" customFormat="false" ht="15" hidden="false" customHeight="false" outlineLevel="0" collapsed="false">
      <c r="A1176" s="16" t="str">
        <f aca="false">DATA!A1176</f>
        <v>ITM11174</v>
      </c>
      <c r="B1176" s="16" t="str">
        <f aca="false">DATA!B1176</f>
        <v>Pharma</v>
      </c>
      <c r="C1176" s="17" t="n">
        <f aca="false">DATA!C1176</f>
        <v>187</v>
      </c>
      <c r="D1176" s="17" t="n">
        <f aca="false">DATA!D1176</f>
        <v>94</v>
      </c>
      <c r="E1176" s="18" t="n">
        <f aca="false">DATA!F1176</f>
        <v>4</v>
      </c>
      <c r="F1176" s="19" t="n">
        <f aca="false">DATA!G1176</f>
        <v>32.76</v>
      </c>
      <c r="G1176" s="19" t="n">
        <f aca="false">DATA!H1176</f>
        <v>5.1</v>
      </c>
      <c r="H1176" s="18" t="n">
        <f aca="false">DATA!E1176</f>
        <v>3</v>
      </c>
      <c r="I1176" s="20" t="n">
        <f aca="false">F1176*E1176</f>
        <v>131.04</v>
      </c>
      <c r="J1176" s="20" t="n">
        <f aca="false">PARAMETER!$B$4*G1176*SQRT(E1176)</f>
        <v>16.777506994905</v>
      </c>
      <c r="K1176" s="20" t="n">
        <f aca="false">I1176+J1176</f>
        <v>147.817506994905</v>
      </c>
      <c r="L1176" s="20" t="n">
        <f aca="false">K1176+F1176*H1176</f>
        <v>246.097506994905</v>
      </c>
      <c r="M1176" s="16" t="str">
        <f aca="false">IF(C1176&lt;=K1176,"REORDER",IF(C1176&gt;L1176,"OVERSTOCK","OK"))</f>
        <v>OK</v>
      </c>
      <c r="N1176" s="16" t="str">
        <f aca="false">IF(C1176&lt;=D1176,"REORDER","OK")</f>
        <v>OK</v>
      </c>
      <c r="O1176" s="18" t="n">
        <f aca="false">IF(D1176&lt;I1176,1,0)</f>
        <v>1</v>
      </c>
      <c r="P1176" s="20" t="n">
        <f aca="false">C1176/F1176</f>
        <v>5.70818070818071</v>
      </c>
      <c r="Q1176" s="19" t="n">
        <f aca="false">DATA!N1176</f>
        <v>81.97</v>
      </c>
      <c r="R1176" s="19" t="n">
        <f aca="false">DATA!O1176</f>
        <v>1.57</v>
      </c>
      <c r="S1176" s="17" t="n">
        <f aca="false">C1176*Q1176</f>
        <v>15328.39</v>
      </c>
      <c r="T1176" s="19" t="n">
        <f aca="false">C1176*R1176</f>
        <v>293.59</v>
      </c>
      <c r="U1176" s="20" t="n">
        <f aca="false">MAX(0,C1176-L1176)</f>
        <v>0</v>
      </c>
      <c r="V1176" s="17" t="n">
        <f aca="false">U1176*Q1176</f>
        <v>0</v>
      </c>
      <c r="W1176" s="19" t="n">
        <f aca="false">U1176*R1176</f>
        <v>0</v>
      </c>
      <c r="X1176" s="20" t="n">
        <f aca="false">MAX(0,K1176-C1176)</f>
        <v>0</v>
      </c>
      <c r="Y1176" s="17" t="n">
        <f aca="false">F1176*PARAMETER!$B$5*Q1176</f>
        <v>980148.078</v>
      </c>
      <c r="Z1176" s="21" t="n">
        <f aca="false">SUMIF($Y$2:$Y$3205,"&gt;="&amp;Y1176)/SUM($Y$2:$Y$3205)</f>
        <v>0.74274563143098</v>
      </c>
      <c r="AA1176" s="16" t="str">
        <f aca="false">IF(Z1176&lt;=PARAMETER!$B$7,"A",IF(Z1176&lt;=PARAMETER!$B$8,"B","C"))</f>
        <v>A</v>
      </c>
      <c r="AB1176" s="22" t="n">
        <f aca="false">G1176/F1176</f>
        <v>0.155677655677656</v>
      </c>
      <c r="AC1176" s="16" t="str">
        <f aca="false">IF(AB1176&lt;=PARAMETER!$B$9,"X",IF(AB1176&lt;=PARAMETER!$B$10,"Y","Z"))</f>
        <v>X</v>
      </c>
      <c r="AD1176" s="16" t="str">
        <f aca="false">AA1176&amp;AC1176</f>
        <v>AX</v>
      </c>
      <c r="AE1176" s="22" t="n">
        <f aca="false">DATA!I1176</f>
        <v>1</v>
      </c>
      <c r="AF1176" s="18" t="n">
        <f aca="false">DATA!L1176</f>
        <v>135</v>
      </c>
      <c r="AG1176" s="16" t="str">
        <f aca="false">DATA!K1176</f>
        <v>D</v>
      </c>
      <c r="AH1176" s="18" t="n">
        <f aca="false">IF(AE1176&gt;=PARAMETER!$B$12,1,0)</f>
        <v>1</v>
      </c>
      <c r="AI1176" s="18" t="n">
        <f aca="false">IF(AF1176&gt;=PARAMETER!$B$13,1,0)</f>
        <v>1</v>
      </c>
      <c r="AJ1176" s="18" t="n">
        <f aca="false">IF(AND(AH1176=1,AI1176=1),1,0)</f>
        <v>1</v>
      </c>
    </row>
    <row r="1177" customFormat="false" ht="15" hidden="false" customHeight="false" outlineLevel="0" collapsed="false">
      <c r="A1177" s="16" t="str">
        <f aca="false">DATA!A1177</f>
        <v>ITM11175</v>
      </c>
      <c r="B1177" s="16" t="str">
        <f aca="false">DATA!B1177</f>
        <v>Electronics</v>
      </c>
      <c r="C1177" s="17" t="n">
        <f aca="false">DATA!C1177</f>
        <v>439</v>
      </c>
      <c r="D1177" s="17" t="n">
        <f aca="false">DATA!D1177</f>
        <v>95</v>
      </c>
      <c r="E1177" s="18" t="n">
        <f aca="false">DATA!F1177</f>
        <v>4</v>
      </c>
      <c r="F1177" s="19" t="n">
        <f aca="false">DATA!G1177</f>
        <v>18.85</v>
      </c>
      <c r="G1177" s="19" t="n">
        <f aca="false">DATA!H1177</f>
        <v>4.71</v>
      </c>
      <c r="H1177" s="18" t="n">
        <f aca="false">DATA!E1177</f>
        <v>4</v>
      </c>
      <c r="I1177" s="20" t="n">
        <f aca="false">F1177*E1177</f>
        <v>75.4</v>
      </c>
      <c r="J1177" s="20" t="n">
        <f aca="false">PARAMETER!$B$4*G1177*SQRT(E1177)</f>
        <v>15.4945211658829</v>
      </c>
      <c r="K1177" s="20" t="n">
        <f aca="false">I1177+J1177</f>
        <v>90.8945211658829</v>
      </c>
      <c r="L1177" s="20" t="n">
        <f aca="false">K1177+F1177*H1177</f>
        <v>166.294521165883</v>
      </c>
      <c r="M1177" s="16" t="str">
        <f aca="false">IF(C1177&lt;=K1177,"REORDER",IF(C1177&gt;L1177,"OVERSTOCK","OK"))</f>
        <v>OVERSTOCK</v>
      </c>
      <c r="N1177" s="16" t="str">
        <f aca="false">IF(C1177&lt;=D1177,"REORDER","OK")</f>
        <v>OK</v>
      </c>
      <c r="O1177" s="18" t="n">
        <f aca="false">IF(D1177&lt;I1177,1,0)</f>
        <v>0</v>
      </c>
      <c r="P1177" s="20" t="n">
        <f aca="false">C1177/F1177</f>
        <v>23.289124668435</v>
      </c>
      <c r="Q1177" s="19" t="n">
        <f aca="false">DATA!N1177</f>
        <v>76.66</v>
      </c>
      <c r="R1177" s="19" t="n">
        <f aca="false">DATA!O1177</f>
        <v>1.54</v>
      </c>
      <c r="S1177" s="17" t="n">
        <f aca="false">C1177*Q1177</f>
        <v>33653.74</v>
      </c>
      <c r="T1177" s="19" t="n">
        <f aca="false">C1177*R1177</f>
        <v>676.06</v>
      </c>
      <c r="U1177" s="20" t="n">
        <f aca="false">MAX(0,C1177-L1177)</f>
        <v>272.705478834117</v>
      </c>
      <c r="V1177" s="17" t="n">
        <f aca="false">U1177*Q1177</f>
        <v>20905.6020074234</v>
      </c>
      <c r="W1177" s="19" t="n">
        <f aca="false">U1177*R1177</f>
        <v>419.96643740454</v>
      </c>
      <c r="X1177" s="20" t="n">
        <f aca="false">MAX(0,K1177-C1177)</f>
        <v>0</v>
      </c>
      <c r="Y1177" s="17" t="n">
        <f aca="false">F1177*PARAMETER!$B$5*Q1177</f>
        <v>527439.965</v>
      </c>
      <c r="Z1177" s="21" t="n">
        <f aca="false">SUMIF($Y$2:$Y$3205,"&gt;="&amp;Y1177)/SUM($Y$2:$Y$3205)</f>
        <v>0.897786292791491</v>
      </c>
      <c r="AA1177" s="16" t="str">
        <f aca="false">IF(Z1177&lt;=PARAMETER!$B$7,"A",IF(Z1177&lt;=PARAMETER!$B$8,"B","C"))</f>
        <v>B</v>
      </c>
      <c r="AB1177" s="22" t="n">
        <f aca="false">G1177/F1177</f>
        <v>0.249867374005305</v>
      </c>
      <c r="AC1177" s="16" t="str">
        <f aca="false">IF(AB1177&lt;=PARAMETER!$B$9,"X",IF(AB1177&lt;=PARAMETER!$B$10,"Y","Z"))</f>
        <v>X</v>
      </c>
      <c r="AD1177" s="16" t="str">
        <f aca="false">AA1177&amp;AC1177</f>
        <v>BX</v>
      </c>
      <c r="AE1177" s="22" t="n">
        <f aca="false">DATA!I1177</f>
        <v>0.26</v>
      </c>
      <c r="AF1177" s="18" t="n">
        <f aca="false">DATA!L1177</f>
        <v>106</v>
      </c>
      <c r="AG1177" s="16" t="str">
        <f aca="false">DATA!K1177</f>
        <v>A</v>
      </c>
      <c r="AH1177" s="18" t="n">
        <f aca="false">IF(AE1177&gt;=PARAMETER!$B$12,1,0)</f>
        <v>0</v>
      </c>
      <c r="AI1177" s="18" t="n">
        <f aca="false">IF(AF1177&gt;=PARAMETER!$B$13,1,0)</f>
        <v>1</v>
      </c>
      <c r="AJ1177" s="18" t="n">
        <f aca="false">IF(AND(AH1177=1,AI1177=1),1,0)</f>
        <v>0</v>
      </c>
    </row>
    <row r="1178" customFormat="false" ht="15" hidden="false" customHeight="false" outlineLevel="0" collapsed="false">
      <c r="A1178" s="16" t="str">
        <f aca="false">DATA!A1178</f>
        <v>ITM11176</v>
      </c>
      <c r="B1178" s="16" t="str">
        <f aca="false">DATA!B1178</f>
        <v>Apparel</v>
      </c>
      <c r="C1178" s="17" t="n">
        <f aca="false">DATA!C1178</f>
        <v>133</v>
      </c>
      <c r="D1178" s="17" t="n">
        <f aca="false">DATA!D1178</f>
        <v>30</v>
      </c>
      <c r="E1178" s="18" t="n">
        <f aca="false">DATA!F1178</f>
        <v>9</v>
      </c>
      <c r="F1178" s="19" t="n">
        <f aca="false">DATA!G1178</f>
        <v>12.3</v>
      </c>
      <c r="G1178" s="19" t="n">
        <f aca="false">DATA!H1178</f>
        <v>3.37</v>
      </c>
      <c r="H1178" s="18" t="n">
        <f aca="false">DATA!E1178</f>
        <v>7</v>
      </c>
      <c r="I1178" s="20" t="n">
        <f aca="false">F1178*E1178</f>
        <v>110.7</v>
      </c>
      <c r="J1178" s="20" t="n">
        <f aca="false">PARAMETER!$B$4*G1178*SQRT(E1178)</f>
        <v>16.6294701684794</v>
      </c>
      <c r="K1178" s="20" t="n">
        <f aca="false">I1178+J1178</f>
        <v>127.329470168479</v>
      </c>
      <c r="L1178" s="20" t="n">
        <f aca="false">K1178+F1178*H1178</f>
        <v>213.429470168479</v>
      </c>
      <c r="M1178" s="16" t="str">
        <f aca="false">IF(C1178&lt;=K1178,"REORDER",IF(C1178&gt;L1178,"OVERSTOCK","OK"))</f>
        <v>OK</v>
      </c>
      <c r="N1178" s="16" t="str">
        <f aca="false">IF(C1178&lt;=D1178,"REORDER","OK")</f>
        <v>OK</v>
      </c>
      <c r="O1178" s="18" t="n">
        <f aca="false">IF(D1178&lt;I1178,1,0)</f>
        <v>1</v>
      </c>
      <c r="P1178" s="20" t="n">
        <f aca="false">C1178/F1178</f>
        <v>10.8130081300813</v>
      </c>
      <c r="Q1178" s="19" t="n">
        <f aca="false">DATA!N1178</f>
        <v>30.53</v>
      </c>
      <c r="R1178" s="19" t="n">
        <f aca="false">DATA!O1178</f>
        <v>0.83</v>
      </c>
      <c r="S1178" s="17" t="n">
        <f aca="false">C1178*Q1178</f>
        <v>4060.49</v>
      </c>
      <c r="T1178" s="19" t="n">
        <f aca="false">C1178*R1178</f>
        <v>110.39</v>
      </c>
      <c r="U1178" s="20" t="n">
        <f aca="false">MAX(0,C1178-L1178)</f>
        <v>0</v>
      </c>
      <c r="V1178" s="17" t="n">
        <f aca="false">U1178*Q1178</f>
        <v>0</v>
      </c>
      <c r="W1178" s="19" t="n">
        <f aca="false">U1178*R1178</f>
        <v>0</v>
      </c>
      <c r="X1178" s="20" t="n">
        <f aca="false">MAX(0,K1178-C1178)</f>
        <v>0</v>
      </c>
      <c r="Y1178" s="17" t="n">
        <f aca="false">F1178*PARAMETER!$B$5*Q1178</f>
        <v>137064.435</v>
      </c>
      <c r="Z1178" s="21" t="n">
        <f aca="false">SUMIF($Y$2:$Y$3205,"&gt;="&amp;Y1178)/SUM($Y$2:$Y$3205)</f>
        <v>0.992607435577226</v>
      </c>
      <c r="AA1178" s="16" t="str">
        <f aca="false">IF(Z1178&lt;=PARAMETER!$B$7,"A",IF(Z1178&lt;=PARAMETER!$B$8,"B","C"))</f>
        <v>C</v>
      </c>
      <c r="AB1178" s="22" t="n">
        <f aca="false">G1178/F1178</f>
        <v>0.273983739837398</v>
      </c>
      <c r="AC1178" s="16" t="str">
        <f aca="false">IF(AB1178&lt;=PARAMETER!$B$9,"X",IF(AB1178&lt;=PARAMETER!$B$10,"Y","Z"))</f>
        <v>Y</v>
      </c>
      <c r="AD1178" s="16" t="str">
        <f aca="false">AA1178&amp;AC1178</f>
        <v>CY</v>
      </c>
      <c r="AE1178" s="22" t="n">
        <f aca="false">DATA!I1178</f>
        <v>0.72</v>
      </c>
      <c r="AF1178" s="18" t="n">
        <f aca="false">DATA!L1178</f>
        <v>62</v>
      </c>
      <c r="AG1178" s="16" t="str">
        <f aca="false">DATA!K1178</f>
        <v>C</v>
      </c>
      <c r="AH1178" s="18" t="n">
        <f aca="false">IF(AE1178&gt;=PARAMETER!$B$12,1,0)</f>
        <v>0</v>
      </c>
      <c r="AI1178" s="18" t="n">
        <f aca="false">IF(AF1178&gt;=PARAMETER!$B$13,1,0)</f>
        <v>0</v>
      </c>
      <c r="AJ1178" s="18" t="n">
        <f aca="false">IF(AND(AH1178=1,AI1178=1),1,0)</f>
        <v>0</v>
      </c>
    </row>
    <row r="1179" customFormat="false" ht="15" hidden="false" customHeight="false" outlineLevel="0" collapsed="false">
      <c r="A1179" s="16" t="str">
        <f aca="false">DATA!A1179</f>
        <v>ITM11177</v>
      </c>
      <c r="B1179" s="16" t="str">
        <f aca="false">DATA!B1179</f>
        <v>Electronics</v>
      </c>
      <c r="C1179" s="17" t="n">
        <f aca="false">DATA!C1179</f>
        <v>271</v>
      </c>
      <c r="D1179" s="17" t="n">
        <f aca="false">DATA!D1179</f>
        <v>59</v>
      </c>
      <c r="E1179" s="18" t="n">
        <f aca="false">DATA!F1179</f>
        <v>6</v>
      </c>
      <c r="F1179" s="19" t="n">
        <f aca="false">DATA!G1179</f>
        <v>24.02</v>
      </c>
      <c r="G1179" s="19" t="n">
        <f aca="false">DATA!H1179</f>
        <v>9.87</v>
      </c>
      <c r="H1179" s="18" t="n">
        <f aca="false">DATA!E1179</f>
        <v>12</v>
      </c>
      <c r="I1179" s="20" t="n">
        <f aca="false">F1179*E1179</f>
        <v>144.12</v>
      </c>
      <c r="J1179" s="20" t="n">
        <f aca="false">PARAMETER!$B$4*G1179*SQRT(E1179)</f>
        <v>39.7667441045857</v>
      </c>
      <c r="K1179" s="20" t="n">
        <f aca="false">I1179+J1179</f>
        <v>183.886744104586</v>
      </c>
      <c r="L1179" s="20" t="n">
        <f aca="false">K1179+F1179*H1179</f>
        <v>472.126744104586</v>
      </c>
      <c r="M1179" s="16" t="str">
        <f aca="false">IF(C1179&lt;=K1179,"REORDER",IF(C1179&gt;L1179,"OVERSTOCK","OK"))</f>
        <v>OK</v>
      </c>
      <c r="N1179" s="16" t="str">
        <f aca="false">IF(C1179&lt;=D1179,"REORDER","OK")</f>
        <v>OK</v>
      </c>
      <c r="O1179" s="18" t="n">
        <f aca="false">IF(D1179&lt;I1179,1,0)</f>
        <v>1</v>
      </c>
      <c r="P1179" s="20" t="n">
        <f aca="false">C1179/F1179</f>
        <v>11.2822647793505</v>
      </c>
      <c r="Q1179" s="19" t="n">
        <f aca="false">DATA!N1179</f>
        <v>17.46</v>
      </c>
      <c r="R1179" s="19" t="n">
        <f aca="false">DATA!O1179</f>
        <v>0.39</v>
      </c>
      <c r="S1179" s="17" t="n">
        <f aca="false">C1179*Q1179</f>
        <v>4731.66</v>
      </c>
      <c r="T1179" s="19" t="n">
        <f aca="false">C1179*R1179</f>
        <v>105.69</v>
      </c>
      <c r="U1179" s="20" t="n">
        <f aca="false">MAX(0,C1179-L1179)</f>
        <v>0</v>
      </c>
      <c r="V1179" s="17" t="n">
        <f aca="false">U1179*Q1179</f>
        <v>0</v>
      </c>
      <c r="W1179" s="19" t="n">
        <f aca="false">U1179*R1179</f>
        <v>0</v>
      </c>
      <c r="X1179" s="20" t="n">
        <f aca="false">MAX(0,K1179-C1179)</f>
        <v>0</v>
      </c>
      <c r="Y1179" s="17" t="n">
        <f aca="false">F1179*PARAMETER!$B$5*Q1179</f>
        <v>153077.058</v>
      </c>
      <c r="Z1179" s="21" t="n">
        <f aca="false">SUMIF($Y$2:$Y$3205,"&gt;="&amp;Y1179)/SUM($Y$2:$Y$3205)</f>
        <v>0.990524483874814</v>
      </c>
      <c r="AA1179" s="16" t="str">
        <f aca="false">IF(Z1179&lt;=PARAMETER!$B$7,"A",IF(Z1179&lt;=PARAMETER!$B$8,"B","C"))</f>
        <v>C</v>
      </c>
      <c r="AB1179" s="22" t="n">
        <f aca="false">G1179/F1179</f>
        <v>0.410907577019151</v>
      </c>
      <c r="AC1179" s="16" t="str">
        <f aca="false">IF(AB1179&lt;=PARAMETER!$B$9,"X",IF(AB1179&lt;=PARAMETER!$B$10,"Y","Z"))</f>
        <v>Y</v>
      </c>
      <c r="AD1179" s="16" t="str">
        <f aca="false">AA1179&amp;AC1179</f>
        <v>CY</v>
      </c>
      <c r="AE1179" s="22" t="n">
        <f aca="false">DATA!I1179</f>
        <v>0.9</v>
      </c>
      <c r="AF1179" s="18" t="n">
        <f aca="false">DATA!L1179</f>
        <v>92</v>
      </c>
      <c r="AG1179" s="16" t="str">
        <f aca="false">DATA!K1179</f>
        <v>B</v>
      </c>
      <c r="AH1179" s="18" t="n">
        <f aca="false">IF(AE1179&gt;=PARAMETER!$B$12,1,0)</f>
        <v>1</v>
      </c>
      <c r="AI1179" s="18" t="n">
        <f aca="false">IF(AF1179&gt;=PARAMETER!$B$13,1,0)</f>
        <v>0</v>
      </c>
      <c r="AJ1179" s="18" t="n">
        <f aca="false">IF(AND(AH1179=1,AI1179=1),1,0)</f>
        <v>0</v>
      </c>
    </row>
    <row r="1180" customFormat="false" ht="15" hidden="false" customHeight="false" outlineLevel="0" collapsed="false">
      <c r="A1180" s="16" t="str">
        <f aca="false">DATA!A1180</f>
        <v>ITM11178</v>
      </c>
      <c r="B1180" s="16" t="str">
        <f aca="false">DATA!B1180</f>
        <v>Automotive</v>
      </c>
      <c r="C1180" s="17" t="n">
        <f aca="false">DATA!C1180</f>
        <v>126</v>
      </c>
      <c r="D1180" s="17" t="n">
        <f aca="false">DATA!D1180</f>
        <v>48</v>
      </c>
      <c r="E1180" s="18" t="n">
        <f aca="false">DATA!F1180</f>
        <v>6</v>
      </c>
      <c r="F1180" s="19" t="n">
        <f aca="false">DATA!G1180</f>
        <v>28.49</v>
      </c>
      <c r="G1180" s="19" t="n">
        <f aca="false">DATA!H1180</f>
        <v>3.08</v>
      </c>
      <c r="H1180" s="18" t="n">
        <f aca="false">DATA!E1180</f>
        <v>3</v>
      </c>
      <c r="I1180" s="20" t="n">
        <f aca="false">F1180*E1180</f>
        <v>170.94</v>
      </c>
      <c r="J1180" s="20" t="n">
        <f aca="false">PARAMETER!$B$4*G1180*SQRT(E1180)</f>
        <v>12.4094804297998</v>
      </c>
      <c r="K1180" s="20" t="n">
        <f aca="false">I1180+J1180</f>
        <v>183.3494804298</v>
      </c>
      <c r="L1180" s="20" t="n">
        <f aca="false">K1180+F1180*H1180</f>
        <v>268.8194804298</v>
      </c>
      <c r="M1180" s="16" t="str">
        <f aca="false">IF(C1180&lt;=K1180,"REORDER",IF(C1180&gt;L1180,"OVERSTOCK","OK"))</f>
        <v>REORDER</v>
      </c>
      <c r="N1180" s="16" t="str">
        <f aca="false">IF(C1180&lt;=D1180,"REORDER","OK")</f>
        <v>OK</v>
      </c>
      <c r="O1180" s="18" t="n">
        <f aca="false">IF(D1180&lt;I1180,1,0)</f>
        <v>1</v>
      </c>
      <c r="P1180" s="20" t="n">
        <f aca="false">C1180/F1180</f>
        <v>4.42260442260442</v>
      </c>
      <c r="Q1180" s="19" t="n">
        <f aca="false">DATA!N1180</f>
        <v>168.7</v>
      </c>
      <c r="R1180" s="19" t="n">
        <f aca="false">DATA!O1180</f>
        <v>1.05</v>
      </c>
      <c r="S1180" s="17" t="n">
        <f aca="false">C1180*Q1180</f>
        <v>21256.2</v>
      </c>
      <c r="T1180" s="19" t="n">
        <f aca="false">C1180*R1180</f>
        <v>132.3</v>
      </c>
      <c r="U1180" s="20" t="n">
        <f aca="false">MAX(0,C1180-L1180)</f>
        <v>0</v>
      </c>
      <c r="V1180" s="17" t="n">
        <f aca="false">U1180*Q1180</f>
        <v>0</v>
      </c>
      <c r="W1180" s="19" t="n">
        <f aca="false">U1180*R1180</f>
        <v>0</v>
      </c>
      <c r="X1180" s="20" t="n">
        <f aca="false">MAX(0,K1180-C1180)</f>
        <v>57.3494804297998</v>
      </c>
      <c r="Y1180" s="17" t="n">
        <f aca="false">F1180*PARAMETER!$B$5*Q1180</f>
        <v>1754285.995</v>
      </c>
      <c r="Z1180" s="21" t="n">
        <f aca="false">SUMIF($Y$2:$Y$3205,"&gt;="&amp;Y1180)/SUM($Y$2:$Y$3205)</f>
        <v>0.432223170601718</v>
      </c>
      <c r="AA1180" s="16" t="str">
        <f aca="false">IF(Z1180&lt;=PARAMETER!$B$7,"A",IF(Z1180&lt;=PARAMETER!$B$8,"B","C"))</f>
        <v>A</v>
      </c>
      <c r="AB1180" s="22" t="n">
        <f aca="false">G1180/F1180</f>
        <v>0.108108108108108</v>
      </c>
      <c r="AC1180" s="16" t="str">
        <f aca="false">IF(AB1180&lt;=PARAMETER!$B$9,"X",IF(AB1180&lt;=PARAMETER!$B$10,"Y","Z"))</f>
        <v>X</v>
      </c>
      <c r="AD1180" s="16" t="str">
        <f aca="false">AA1180&amp;AC1180</f>
        <v>AX</v>
      </c>
      <c r="AE1180" s="22" t="n">
        <f aca="false">DATA!I1180</f>
        <v>0.62</v>
      </c>
      <c r="AF1180" s="18" t="n">
        <f aca="false">DATA!L1180</f>
        <v>56</v>
      </c>
      <c r="AG1180" s="16" t="str">
        <f aca="false">DATA!K1180</f>
        <v>D</v>
      </c>
      <c r="AH1180" s="18" t="n">
        <f aca="false">IF(AE1180&gt;=PARAMETER!$B$12,1,0)</f>
        <v>0</v>
      </c>
      <c r="AI1180" s="18" t="n">
        <f aca="false">IF(AF1180&gt;=PARAMETER!$B$13,1,0)</f>
        <v>0</v>
      </c>
      <c r="AJ1180" s="18" t="n">
        <f aca="false">IF(AND(AH1180=1,AI1180=1),1,0)</f>
        <v>0</v>
      </c>
    </row>
    <row r="1181" customFormat="false" ht="15" hidden="false" customHeight="false" outlineLevel="0" collapsed="false">
      <c r="A1181" s="16" t="str">
        <f aca="false">DATA!A1181</f>
        <v>ITM11179</v>
      </c>
      <c r="B1181" s="16" t="str">
        <f aca="false">DATA!B1181</f>
        <v>Electronics</v>
      </c>
      <c r="C1181" s="17" t="n">
        <f aca="false">DATA!C1181</f>
        <v>56</v>
      </c>
      <c r="D1181" s="17" t="n">
        <f aca="false">DATA!D1181</f>
        <v>29</v>
      </c>
      <c r="E1181" s="18" t="n">
        <f aca="false">DATA!F1181</f>
        <v>9</v>
      </c>
      <c r="F1181" s="19" t="n">
        <f aca="false">DATA!G1181</f>
        <v>7.99</v>
      </c>
      <c r="G1181" s="19" t="n">
        <f aca="false">DATA!H1181</f>
        <v>5.16</v>
      </c>
      <c r="H1181" s="18" t="n">
        <f aca="false">DATA!E1181</f>
        <v>13</v>
      </c>
      <c r="I1181" s="20" t="n">
        <f aca="false">F1181*E1181</f>
        <v>71.91</v>
      </c>
      <c r="J1181" s="20" t="n">
        <f aca="false">PARAMETER!$B$4*G1181*SQRT(E1181)</f>
        <v>25.4623341452088</v>
      </c>
      <c r="K1181" s="20" t="n">
        <f aca="false">I1181+J1181</f>
        <v>97.3723341452088</v>
      </c>
      <c r="L1181" s="20" t="n">
        <f aca="false">K1181+F1181*H1181</f>
        <v>201.242334145209</v>
      </c>
      <c r="M1181" s="16" t="str">
        <f aca="false">IF(C1181&lt;=K1181,"REORDER",IF(C1181&gt;L1181,"OVERSTOCK","OK"))</f>
        <v>REORDER</v>
      </c>
      <c r="N1181" s="16" t="str">
        <f aca="false">IF(C1181&lt;=D1181,"REORDER","OK")</f>
        <v>OK</v>
      </c>
      <c r="O1181" s="18" t="n">
        <f aca="false">IF(D1181&lt;I1181,1,0)</f>
        <v>1</v>
      </c>
      <c r="P1181" s="20" t="n">
        <f aca="false">C1181/F1181</f>
        <v>7.00876095118899</v>
      </c>
      <c r="Q1181" s="19" t="n">
        <f aca="false">DATA!N1181</f>
        <v>103.01</v>
      </c>
      <c r="R1181" s="19" t="n">
        <f aca="false">DATA!O1181</f>
        <v>0.73</v>
      </c>
      <c r="S1181" s="17" t="n">
        <f aca="false">C1181*Q1181</f>
        <v>5768.56</v>
      </c>
      <c r="T1181" s="19" t="n">
        <f aca="false">C1181*R1181</f>
        <v>40.88</v>
      </c>
      <c r="U1181" s="20" t="n">
        <f aca="false">MAX(0,C1181-L1181)</f>
        <v>0</v>
      </c>
      <c r="V1181" s="17" t="n">
        <f aca="false">U1181*Q1181</f>
        <v>0</v>
      </c>
      <c r="W1181" s="19" t="n">
        <f aca="false">U1181*R1181</f>
        <v>0</v>
      </c>
      <c r="X1181" s="20" t="n">
        <f aca="false">MAX(0,K1181-C1181)</f>
        <v>41.3723341452088</v>
      </c>
      <c r="Y1181" s="17" t="n">
        <f aca="false">F1181*PARAMETER!$B$5*Q1181</f>
        <v>300413.2135</v>
      </c>
      <c r="Z1181" s="21" t="n">
        <f aca="false">SUMIF($Y$2:$Y$3205,"&gt;="&amp;Y1181)/SUM($Y$2:$Y$3205)</f>
        <v>0.960510987584198</v>
      </c>
      <c r="AA1181" s="16" t="str">
        <f aca="false">IF(Z1181&lt;=PARAMETER!$B$7,"A",IF(Z1181&lt;=PARAMETER!$B$8,"B","C"))</f>
        <v>C</v>
      </c>
      <c r="AB1181" s="22" t="n">
        <f aca="false">G1181/F1181</f>
        <v>0.645807259073842</v>
      </c>
      <c r="AC1181" s="16" t="str">
        <f aca="false">IF(AB1181&lt;=PARAMETER!$B$9,"X",IF(AB1181&lt;=PARAMETER!$B$10,"Y","Z"))</f>
        <v>Z</v>
      </c>
      <c r="AD1181" s="16" t="str">
        <f aca="false">AA1181&amp;AC1181</f>
        <v>CZ</v>
      </c>
      <c r="AE1181" s="22" t="n">
        <f aca="false">DATA!I1181</f>
        <v>0.68</v>
      </c>
      <c r="AF1181" s="18" t="n">
        <f aca="false">DATA!L1181</f>
        <v>61</v>
      </c>
      <c r="AG1181" s="16" t="str">
        <f aca="false">DATA!K1181</f>
        <v>D</v>
      </c>
      <c r="AH1181" s="18" t="n">
        <f aca="false">IF(AE1181&gt;=PARAMETER!$B$12,1,0)</f>
        <v>0</v>
      </c>
      <c r="AI1181" s="18" t="n">
        <f aca="false">IF(AF1181&gt;=PARAMETER!$B$13,1,0)</f>
        <v>0</v>
      </c>
      <c r="AJ1181" s="18" t="n">
        <f aca="false">IF(AND(AH1181=1,AI1181=1),1,0)</f>
        <v>0</v>
      </c>
    </row>
    <row r="1182" customFormat="false" ht="15" hidden="false" customHeight="false" outlineLevel="0" collapsed="false">
      <c r="A1182" s="16" t="str">
        <f aca="false">DATA!A1182</f>
        <v>ITM11180</v>
      </c>
      <c r="B1182" s="16" t="str">
        <f aca="false">DATA!B1182</f>
        <v>Apparel</v>
      </c>
      <c r="C1182" s="17" t="n">
        <f aca="false">DATA!C1182</f>
        <v>354</v>
      </c>
      <c r="D1182" s="17" t="n">
        <f aca="false">DATA!D1182</f>
        <v>97</v>
      </c>
      <c r="E1182" s="18" t="n">
        <f aca="false">DATA!F1182</f>
        <v>3</v>
      </c>
      <c r="F1182" s="19" t="n">
        <f aca="false">DATA!G1182</f>
        <v>28.28</v>
      </c>
      <c r="G1182" s="19" t="n">
        <f aca="false">DATA!H1182</f>
        <v>4.35</v>
      </c>
      <c r="H1182" s="18" t="n">
        <f aca="false">DATA!E1182</f>
        <v>9</v>
      </c>
      <c r="I1182" s="20" t="n">
        <f aca="false">F1182*E1182</f>
        <v>84.84</v>
      </c>
      <c r="J1182" s="20" t="n">
        <f aca="false">PARAMETER!$B$4*G1182*SQRT(E1182)</f>
        <v>12.3930197300884</v>
      </c>
      <c r="K1182" s="20" t="n">
        <f aca="false">I1182+J1182</f>
        <v>97.2330197300884</v>
      </c>
      <c r="L1182" s="20" t="n">
        <f aca="false">K1182+F1182*H1182</f>
        <v>351.753019730088</v>
      </c>
      <c r="M1182" s="16" t="str">
        <f aca="false">IF(C1182&lt;=K1182,"REORDER",IF(C1182&gt;L1182,"OVERSTOCK","OK"))</f>
        <v>OVERSTOCK</v>
      </c>
      <c r="N1182" s="16" t="str">
        <f aca="false">IF(C1182&lt;=D1182,"REORDER","OK")</f>
        <v>OK</v>
      </c>
      <c r="O1182" s="18" t="n">
        <f aca="false">IF(D1182&lt;I1182,1,0)</f>
        <v>0</v>
      </c>
      <c r="P1182" s="20" t="n">
        <f aca="false">C1182/F1182</f>
        <v>12.5176803394625</v>
      </c>
      <c r="Q1182" s="19" t="n">
        <f aca="false">DATA!N1182</f>
        <v>116.95</v>
      </c>
      <c r="R1182" s="19" t="n">
        <f aca="false">DATA!O1182</f>
        <v>0.81</v>
      </c>
      <c r="S1182" s="17" t="n">
        <f aca="false">C1182*Q1182</f>
        <v>41400.3</v>
      </c>
      <c r="T1182" s="19" t="n">
        <f aca="false">C1182*R1182</f>
        <v>286.74</v>
      </c>
      <c r="U1182" s="20" t="n">
        <f aca="false">MAX(0,C1182-L1182)</f>
        <v>2.24698026991155</v>
      </c>
      <c r="V1182" s="17" t="n">
        <f aca="false">U1182*Q1182</f>
        <v>262.784342566155</v>
      </c>
      <c r="W1182" s="19" t="n">
        <f aca="false">U1182*R1182</f>
        <v>1.82005401862835</v>
      </c>
      <c r="X1182" s="20" t="n">
        <f aca="false">MAX(0,K1182-C1182)</f>
        <v>0</v>
      </c>
      <c r="Y1182" s="17" t="n">
        <f aca="false">F1182*PARAMETER!$B$5*Q1182</f>
        <v>1207181.29</v>
      </c>
      <c r="Z1182" s="21" t="n">
        <f aca="false">SUMIF($Y$2:$Y$3205,"&gt;="&amp;Y1182)/SUM($Y$2:$Y$3205)</f>
        <v>0.642525483439953</v>
      </c>
      <c r="AA1182" s="16" t="str">
        <f aca="false">IF(Z1182&lt;=PARAMETER!$B$7,"A",IF(Z1182&lt;=PARAMETER!$B$8,"B","C"))</f>
        <v>A</v>
      </c>
      <c r="AB1182" s="22" t="n">
        <f aca="false">G1182/F1182</f>
        <v>0.153818953323904</v>
      </c>
      <c r="AC1182" s="16" t="str">
        <f aca="false">IF(AB1182&lt;=PARAMETER!$B$9,"X",IF(AB1182&lt;=PARAMETER!$B$10,"Y","Z"))</f>
        <v>X</v>
      </c>
      <c r="AD1182" s="16" t="str">
        <f aca="false">AA1182&amp;AC1182</f>
        <v>AX</v>
      </c>
      <c r="AE1182" s="22" t="n">
        <f aca="false">DATA!I1182</f>
        <v>0.47</v>
      </c>
      <c r="AF1182" s="18" t="n">
        <f aca="false">DATA!L1182</f>
        <v>66</v>
      </c>
      <c r="AG1182" s="16" t="str">
        <f aca="false">DATA!K1182</f>
        <v>C</v>
      </c>
      <c r="AH1182" s="18" t="n">
        <f aca="false">IF(AE1182&gt;=PARAMETER!$B$12,1,0)</f>
        <v>0</v>
      </c>
      <c r="AI1182" s="18" t="n">
        <f aca="false">IF(AF1182&gt;=PARAMETER!$B$13,1,0)</f>
        <v>0</v>
      </c>
      <c r="AJ1182" s="18" t="n">
        <f aca="false">IF(AND(AH1182=1,AI1182=1),1,0)</f>
        <v>0</v>
      </c>
    </row>
    <row r="1183" customFormat="false" ht="15" hidden="false" customHeight="false" outlineLevel="0" collapsed="false">
      <c r="A1183" s="16" t="str">
        <f aca="false">DATA!A1183</f>
        <v>ITM11181</v>
      </c>
      <c r="B1183" s="16" t="str">
        <f aca="false">DATA!B1183</f>
        <v>Pharma</v>
      </c>
      <c r="C1183" s="17" t="n">
        <f aca="false">DATA!C1183</f>
        <v>111</v>
      </c>
      <c r="D1183" s="17" t="n">
        <f aca="false">DATA!D1183</f>
        <v>96</v>
      </c>
      <c r="E1183" s="18" t="n">
        <f aca="false">DATA!F1183</f>
        <v>7</v>
      </c>
      <c r="F1183" s="19" t="n">
        <f aca="false">DATA!G1183</f>
        <v>16.64</v>
      </c>
      <c r="G1183" s="19" t="n">
        <f aca="false">DATA!H1183</f>
        <v>2.12</v>
      </c>
      <c r="H1183" s="18" t="n">
        <f aca="false">DATA!E1183</f>
        <v>6</v>
      </c>
      <c r="I1183" s="20" t="n">
        <f aca="false">F1183*E1183</f>
        <v>116.48</v>
      </c>
      <c r="J1183" s="20" t="n">
        <f aca="false">PARAMETER!$B$4*G1183*SQRT(E1183)</f>
        <v>9.22597211683435</v>
      </c>
      <c r="K1183" s="20" t="n">
        <f aca="false">I1183+J1183</f>
        <v>125.705972116834</v>
      </c>
      <c r="L1183" s="20" t="n">
        <f aca="false">K1183+F1183*H1183</f>
        <v>225.545972116834</v>
      </c>
      <c r="M1183" s="16" t="str">
        <f aca="false">IF(C1183&lt;=K1183,"REORDER",IF(C1183&gt;L1183,"OVERSTOCK","OK"))</f>
        <v>REORDER</v>
      </c>
      <c r="N1183" s="16" t="str">
        <f aca="false">IF(C1183&lt;=D1183,"REORDER","OK")</f>
        <v>OK</v>
      </c>
      <c r="O1183" s="18" t="n">
        <f aca="false">IF(D1183&lt;I1183,1,0)</f>
        <v>1</v>
      </c>
      <c r="P1183" s="20" t="n">
        <f aca="false">C1183/F1183</f>
        <v>6.67067307692308</v>
      </c>
      <c r="Q1183" s="19" t="n">
        <f aca="false">DATA!N1183</f>
        <v>80.72</v>
      </c>
      <c r="R1183" s="19" t="n">
        <f aca="false">DATA!O1183</f>
        <v>0.6</v>
      </c>
      <c r="S1183" s="17" t="n">
        <f aca="false">C1183*Q1183</f>
        <v>8959.92</v>
      </c>
      <c r="T1183" s="19" t="n">
        <f aca="false">C1183*R1183</f>
        <v>66.6</v>
      </c>
      <c r="U1183" s="20" t="n">
        <f aca="false">MAX(0,C1183-L1183)</f>
        <v>0</v>
      </c>
      <c r="V1183" s="17" t="n">
        <f aca="false">U1183*Q1183</f>
        <v>0</v>
      </c>
      <c r="W1183" s="19" t="n">
        <f aca="false">U1183*R1183</f>
        <v>0</v>
      </c>
      <c r="X1183" s="20" t="n">
        <f aca="false">MAX(0,K1183-C1183)</f>
        <v>14.7059721168344</v>
      </c>
      <c r="Y1183" s="17" t="n">
        <f aca="false">F1183*PARAMETER!$B$5*Q1183</f>
        <v>490260.992</v>
      </c>
      <c r="Z1183" s="21" t="n">
        <f aca="false">SUMIF($Y$2:$Y$3205,"&gt;="&amp;Y1183)/SUM($Y$2:$Y$3205)</f>
        <v>0.908945469373468</v>
      </c>
      <c r="AA1183" s="16" t="str">
        <f aca="false">IF(Z1183&lt;=PARAMETER!$B$7,"A",IF(Z1183&lt;=PARAMETER!$B$8,"B","C"))</f>
        <v>B</v>
      </c>
      <c r="AB1183" s="22" t="n">
        <f aca="false">G1183/F1183</f>
        <v>0.127403846153846</v>
      </c>
      <c r="AC1183" s="16" t="str">
        <f aca="false">IF(AB1183&lt;=PARAMETER!$B$9,"X",IF(AB1183&lt;=PARAMETER!$B$10,"Y","Z"))</f>
        <v>X</v>
      </c>
      <c r="AD1183" s="16" t="str">
        <f aca="false">AA1183&amp;AC1183</f>
        <v>BX</v>
      </c>
      <c r="AE1183" s="22" t="n">
        <f aca="false">DATA!I1183</f>
        <v>0.71</v>
      </c>
      <c r="AF1183" s="18" t="n">
        <f aca="false">DATA!L1183</f>
        <v>84</v>
      </c>
      <c r="AG1183" s="16" t="str">
        <f aca="false">DATA!K1183</f>
        <v>D</v>
      </c>
      <c r="AH1183" s="18" t="n">
        <f aca="false">IF(AE1183&gt;=PARAMETER!$B$12,1,0)</f>
        <v>0</v>
      </c>
      <c r="AI1183" s="18" t="n">
        <f aca="false">IF(AF1183&gt;=PARAMETER!$B$13,1,0)</f>
        <v>0</v>
      </c>
      <c r="AJ1183" s="18" t="n">
        <f aca="false">IF(AND(AH1183=1,AI1183=1),1,0)</f>
        <v>0</v>
      </c>
    </row>
    <row r="1184" customFormat="false" ht="15" hidden="false" customHeight="false" outlineLevel="0" collapsed="false">
      <c r="A1184" s="16" t="str">
        <f aca="false">DATA!A1184</f>
        <v>ITM11182</v>
      </c>
      <c r="B1184" s="16" t="str">
        <f aca="false">DATA!B1184</f>
        <v>Automotive</v>
      </c>
      <c r="C1184" s="17" t="n">
        <f aca="false">DATA!C1184</f>
        <v>37</v>
      </c>
      <c r="D1184" s="17" t="n">
        <f aca="false">DATA!D1184</f>
        <v>16</v>
      </c>
      <c r="E1184" s="18" t="n">
        <f aca="false">DATA!F1184</f>
        <v>3</v>
      </c>
      <c r="F1184" s="19" t="n">
        <f aca="false">DATA!G1184</f>
        <v>20.23</v>
      </c>
      <c r="G1184" s="19" t="n">
        <f aca="false">DATA!H1184</f>
        <v>2.42</v>
      </c>
      <c r="H1184" s="18" t="n">
        <f aca="false">DATA!E1184</f>
        <v>8</v>
      </c>
      <c r="I1184" s="20" t="n">
        <f aca="false">F1184*E1184</f>
        <v>60.69</v>
      </c>
      <c r="J1184" s="20" t="n">
        <f aca="false">PARAMETER!$B$4*G1184*SQRT(E1184)</f>
        <v>6.89450752800322</v>
      </c>
      <c r="K1184" s="20" t="n">
        <f aca="false">I1184+J1184</f>
        <v>67.5845075280032</v>
      </c>
      <c r="L1184" s="20" t="n">
        <f aca="false">K1184+F1184*H1184</f>
        <v>229.424507528003</v>
      </c>
      <c r="M1184" s="16" t="str">
        <f aca="false">IF(C1184&lt;=K1184,"REORDER",IF(C1184&gt;L1184,"OVERSTOCK","OK"))</f>
        <v>REORDER</v>
      </c>
      <c r="N1184" s="16" t="str">
        <f aca="false">IF(C1184&lt;=D1184,"REORDER","OK")</f>
        <v>OK</v>
      </c>
      <c r="O1184" s="18" t="n">
        <f aca="false">IF(D1184&lt;I1184,1,0)</f>
        <v>1</v>
      </c>
      <c r="P1184" s="20" t="n">
        <f aca="false">C1184/F1184</f>
        <v>1.82896688087</v>
      </c>
      <c r="Q1184" s="19" t="n">
        <f aca="false">DATA!N1184</f>
        <v>35.98</v>
      </c>
      <c r="R1184" s="19" t="n">
        <f aca="false">DATA!O1184</f>
        <v>0.22</v>
      </c>
      <c r="S1184" s="17" t="n">
        <f aca="false">C1184*Q1184</f>
        <v>1331.26</v>
      </c>
      <c r="T1184" s="19" t="n">
        <f aca="false">C1184*R1184</f>
        <v>8.14</v>
      </c>
      <c r="U1184" s="20" t="n">
        <f aca="false">MAX(0,C1184-L1184)</f>
        <v>0</v>
      </c>
      <c r="V1184" s="17" t="n">
        <f aca="false">U1184*Q1184</f>
        <v>0</v>
      </c>
      <c r="W1184" s="19" t="n">
        <f aca="false">U1184*R1184</f>
        <v>0</v>
      </c>
      <c r="X1184" s="20" t="n">
        <f aca="false">MAX(0,K1184-C1184)</f>
        <v>30.5845075280032</v>
      </c>
      <c r="Y1184" s="17" t="n">
        <f aca="false">F1184*PARAMETER!$B$5*Q1184</f>
        <v>265674.521</v>
      </c>
      <c r="Z1184" s="21" t="n">
        <f aca="false">SUMIF($Y$2:$Y$3205,"&gt;="&amp;Y1184)/SUM($Y$2:$Y$3205)</f>
        <v>0.968172289683554</v>
      </c>
      <c r="AA1184" s="16" t="str">
        <f aca="false">IF(Z1184&lt;=PARAMETER!$B$7,"A",IF(Z1184&lt;=PARAMETER!$B$8,"B","C"))</f>
        <v>C</v>
      </c>
      <c r="AB1184" s="22" t="n">
        <f aca="false">G1184/F1184</f>
        <v>0.119624320316362</v>
      </c>
      <c r="AC1184" s="16" t="str">
        <f aca="false">IF(AB1184&lt;=PARAMETER!$B$9,"X",IF(AB1184&lt;=PARAMETER!$B$10,"Y","Z"))</f>
        <v>X</v>
      </c>
      <c r="AD1184" s="16" t="str">
        <f aca="false">AA1184&amp;AC1184</f>
        <v>CX</v>
      </c>
      <c r="AE1184" s="22" t="n">
        <f aca="false">DATA!I1184</f>
        <v>0.46</v>
      </c>
      <c r="AF1184" s="18" t="n">
        <f aca="false">DATA!L1184</f>
        <v>160</v>
      </c>
      <c r="AG1184" s="16" t="str">
        <f aca="false">DATA!K1184</f>
        <v>D</v>
      </c>
      <c r="AH1184" s="18" t="n">
        <f aca="false">IF(AE1184&gt;=PARAMETER!$B$12,1,0)</f>
        <v>0</v>
      </c>
      <c r="AI1184" s="18" t="n">
        <f aca="false">IF(AF1184&gt;=PARAMETER!$B$13,1,0)</f>
        <v>1</v>
      </c>
      <c r="AJ1184" s="18" t="n">
        <f aca="false">IF(AND(AH1184=1,AI1184=1),1,0)</f>
        <v>0</v>
      </c>
    </row>
    <row r="1185" customFormat="false" ht="15" hidden="false" customHeight="false" outlineLevel="0" collapsed="false">
      <c r="A1185" s="16" t="str">
        <f aca="false">DATA!A1185</f>
        <v>ITM11183</v>
      </c>
      <c r="B1185" s="16" t="str">
        <f aca="false">DATA!B1185</f>
        <v>Apparel</v>
      </c>
      <c r="C1185" s="17" t="n">
        <f aca="false">DATA!C1185</f>
        <v>373</v>
      </c>
      <c r="D1185" s="17" t="n">
        <f aca="false">DATA!D1185</f>
        <v>18</v>
      </c>
      <c r="E1185" s="18" t="n">
        <f aca="false">DATA!F1185</f>
        <v>3</v>
      </c>
      <c r="F1185" s="19" t="n">
        <f aca="false">DATA!G1185</f>
        <v>14.69</v>
      </c>
      <c r="G1185" s="19" t="n">
        <f aca="false">DATA!H1185</f>
        <v>9.22</v>
      </c>
      <c r="H1185" s="18" t="n">
        <f aca="false">DATA!E1185</f>
        <v>10</v>
      </c>
      <c r="I1185" s="20" t="n">
        <f aca="false">F1185*E1185</f>
        <v>44.07</v>
      </c>
      <c r="J1185" s="20" t="n">
        <f aca="false">PARAMETER!$B$4*G1185*SQRT(E1185)</f>
        <v>26.2675038876817</v>
      </c>
      <c r="K1185" s="20" t="n">
        <f aca="false">I1185+J1185</f>
        <v>70.3375038876817</v>
      </c>
      <c r="L1185" s="20" t="n">
        <f aca="false">K1185+F1185*H1185</f>
        <v>217.237503887682</v>
      </c>
      <c r="M1185" s="16" t="str">
        <f aca="false">IF(C1185&lt;=K1185,"REORDER",IF(C1185&gt;L1185,"OVERSTOCK","OK"))</f>
        <v>OVERSTOCK</v>
      </c>
      <c r="N1185" s="16" t="str">
        <f aca="false">IF(C1185&lt;=D1185,"REORDER","OK")</f>
        <v>OK</v>
      </c>
      <c r="O1185" s="18" t="n">
        <f aca="false">IF(D1185&lt;I1185,1,0)</f>
        <v>1</v>
      </c>
      <c r="P1185" s="20" t="n">
        <f aca="false">C1185/F1185</f>
        <v>25.3914227365555</v>
      </c>
      <c r="Q1185" s="19" t="n">
        <f aca="false">DATA!N1185</f>
        <v>95.42</v>
      </c>
      <c r="R1185" s="19" t="n">
        <f aca="false">DATA!O1185</f>
        <v>1.6</v>
      </c>
      <c r="S1185" s="17" t="n">
        <f aca="false">C1185*Q1185</f>
        <v>35591.66</v>
      </c>
      <c r="T1185" s="19" t="n">
        <f aca="false">C1185*R1185</f>
        <v>596.8</v>
      </c>
      <c r="U1185" s="20" t="n">
        <f aca="false">MAX(0,C1185-L1185)</f>
        <v>155.762496112318</v>
      </c>
      <c r="V1185" s="17" t="n">
        <f aca="false">U1185*Q1185</f>
        <v>14862.8573790374</v>
      </c>
      <c r="W1185" s="19" t="n">
        <f aca="false">U1185*R1185</f>
        <v>249.219993779709</v>
      </c>
      <c r="X1185" s="20" t="n">
        <f aca="false">MAX(0,K1185-C1185)</f>
        <v>0</v>
      </c>
      <c r="Y1185" s="17" t="n">
        <f aca="false">F1185*PARAMETER!$B$5*Q1185</f>
        <v>511627.727</v>
      </c>
      <c r="Z1185" s="21" t="n">
        <f aca="false">SUMIF($Y$2:$Y$3205,"&gt;="&amp;Y1185)/SUM($Y$2:$Y$3205)</f>
        <v>0.90110694673538</v>
      </c>
      <c r="AA1185" s="16" t="str">
        <f aca="false">IF(Z1185&lt;=PARAMETER!$B$7,"A",IF(Z1185&lt;=PARAMETER!$B$8,"B","C"))</f>
        <v>B</v>
      </c>
      <c r="AB1185" s="22" t="n">
        <f aca="false">G1185/F1185</f>
        <v>0.627637848876787</v>
      </c>
      <c r="AC1185" s="16" t="str">
        <f aca="false">IF(AB1185&lt;=PARAMETER!$B$9,"X",IF(AB1185&lt;=PARAMETER!$B$10,"Y","Z"))</f>
        <v>Z</v>
      </c>
      <c r="AD1185" s="16" t="str">
        <f aca="false">AA1185&amp;AC1185</f>
        <v>BZ</v>
      </c>
      <c r="AE1185" s="22" t="n">
        <f aca="false">DATA!I1185</f>
        <v>0.53</v>
      </c>
      <c r="AF1185" s="18" t="n">
        <f aca="false">DATA!L1185</f>
        <v>68</v>
      </c>
      <c r="AG1185" s="16" t="str">
        <f aca="false">DATA!K1185</f>
        <v>D</v>
      </c>
      <c r="AH1185" s="18" t="n">
        <f aca="false">IF(AE1185&gt;=PARAMETER!$B$12,1,0)</f>
        <v>0</v>
      </c>
      <c r="AI1185" s="18" t="n">
        <f aca="false">IF(AF1185&gt;=PARAMETER!$B$13,1,0)</f>
        <v>0</v>
      </c>
      <c r="AJ1185" s="18" t="n">
        <f aca="false">IF(AND(AH1185=1,AI1185=1),1,0)</f>
        <v>0</v>
      </c>
    </row>
    <row r="1186" customFormat="false" ht="15" hidden="false" customHeight="false" outlineLevel="0" collapsed="false">
      <c r="A1186" s="16" t="str">
        <f aca="false">DATA!A1186</f>
        <v>ITM11184</v>
      </c>
      <c r="B1186" s="16" t="str">
        <f aca="false">DATA!B1186</f>
        <v>Automotive</v>
      </c>
      <c r="C1186" s="17" t="n">
        <f aca="false">DATA!C1186</f>
        <v>82</v>
      </c>
      <c r="D1186" s="17" t="n">
        <f aca="false">DATA!D1186</f>
        <v>10</v>
      </c>
      <c r="E1186" s="18" t="n">
        <f aca="false">DATA!F1186</f>
        <v>9</v>
      </c>
      <c r="F1186" s="19" t="n">
        <f aca="false">DATA!G1186</f>
        <v>46.64</v>
      </c>
      <c r="G1186" s="19" t="n">
        <f aca="false">DATA!H1186</f>
        <v>8.65</v>
      </c>
      <c r="H1186" s="18" t="n">
        <f aca="false">DATA!E1186</f>
        <v>8</v>
      </c>
      <c r="I1186" s="20" t="n">
        <f aca="false">F1186*E1186</f>
        <v>419.76</v>
      </c>
      <c r="J1186" s="20" t="n">
        <f aca="false">PARAMETER!$B$4*G1186*SQRT(E1186)</f>
        <v>42.6839516193907</v>
      </c>
      <c r="K1186" s="20" t="n">
        <f aca="false">I1186+J1186</f>
        <v>462.443951619391</v>
      </c>
      <c r="L1186" s="20" t="n">
        <f aca="false">K1186+F1186*H1186</f>
        <v>835.563951619391</v>
      </c>
      <c r="M1186" s="16" t="str">
        <f aca="false">IF(C1186&lt;=K1186,"REORDER",IF(C1186&gt;L1186,"OVERSTOCK","OK"))</f>
        <v>REORDER</v>
      </c>
      <c r="N1186" s="16" t="str">
        <f aca="false">IF(C1186&lt;=D1186,"REORDER","OK")</f>
        <v>OK</v>
      </c>
      <c r="O1186" s="18" t="n">
        <f aca="false">IF(D1186&lt;I1186,1,0)</f>
        <v>1</v>
      </c>
      <c r="P1186" s="20" t="n">
        <f aca="false">C1186/F1186</f>
        <v>1.75814751286449</v>
      </c>
      <c r="Q1186" s="19" t="n">
        <f aca="false">DATA!N1186</f>
        <v>53.5</v>
      </c>
      <c r="R1186" s="19" t="n">
        <f aca="false">DATA!O1186</f>
        <v>1.27</v>
      </c>
      <c r="S1186" s="17" t="n">
        <f aca="false">C1186*Q1186</f>
        <v>4387</v>
      </c>
      <c r="T1186" s="19" t="n">
        <f aca="false">C1186*R1186</f>
        <v>104.14</v>
      </c>
      <c r="U1186" s="20" t="n">
        <f aca="false">MAX(0,C1186-L1186)</f>
        <v>0</v>
      </c>
      <c r="V1186" s="17" t="n">
        <f aca="false">U1186*Q1186</f>
        <v>0</v>
      </c>
      <c r="W1186" s="19" t="n">
        <f aca="false">U1186*R1186</f>
        <v>0</v>
      </c>
      <c r="X1186" s="20" t="n">
        <f aca="false">MAX(0,K1186-C1186)</f>
        <v>380.443951619391</v>
      </c>
      <c r="Y1186" s="17" t="n">
        <f aca="false">F1186*PARAMETER!$B$5*Q1186</f>
        <v>910762.6</v>
      </c>
      <c r="Z1186" s="21" t="n">
        <f aca="false">SUMIF($Y$2:$Y$3205,"&gt;="&amp;Y1186)/SUM($Y$2:$Y$3205)</f>
        <v>0.772042107028568</v>
      </c>
      <c r="AA1186" s="16" t="str">
        <f aca="false">IF(Z1186&lt;=PARAMETER!$B$7,"A",IF(Z1186&lt;=PARAMETER!$B$8,"B","C"))</f>
        <v>A</v>
      </c>
      <c r="AB1186" s="22" t="n">
        <f aca="false">G1186/F1186</f>
        <v>0.185463121783877</v>
      </c>
      <c r="AC1186" s="16" t="str">
        <f aca="false">IF(AB1186&lt;=PARAMETER!$B$9,"X",IF(AB1186&lt;=PARAMETER!$B$10,"Y","Z"))</f>
        <v>X</v>
      </c>
      <c r="AD1186" s="16" t="str">
        <f aca="false">AA1186&amp;AC1186</f>
        <v>AX</v>
      </c>
      <c r="AE1186" s="22" t="n">
        <f aca="false">DATA!I1186</f>
        <v>0.19</v>
      </c>
      <c r="AF1186" s="18" t="n">
        <f aca="false">DATA!L1186</f>
        <v>78</v>
      </c>
      <c r="AG1186" s="16" t="str">
        <f aca="false">DATA!K1186</f>
        <v>B</v>
      </c>
      <c r="AH1186" s="18" t="n">
        <f aca="false">IF(AE1186&gt;=PARAMETER!$B$12,1,0)</f>
        <v>0</v>
      </c>
      <c r="AI1186" s="18" t="n">
        <f aca="false">IF(AF1186&gt;=PARAMETER!$B$13,1,0)</f>
        <v>0</v>
      </c>
      <c r="AJ1186" s="18" t="n">
        <f aca="false">IF(AND(AH1186=1,AI1186=1),1,0)</f>
        <v>0</v>
      </c>
    </row>
    <row r="1187" customFormat="false" ht="15" hidden="false" customHeight="false" outlineLevel="0" collapsed="false">
      <c r="A1187" s="16" t="str">
        <f aca="false">DATA!A1187</f>
        <v>ITM11185</v>
      </c>
      <c r="B1187" s="16" t="str">
        <f aca="false">DATA!B1187</f>
        <v>Groceries</v>
      </c>
      <c r="C1187" s="17" t="n">
        <f aca="false">DATA!C1187</f>
        <v>169</v>
      </c>
      <c r="D1187" s="17" t="n">
        <f aca="false">DATA!D1187</f>
        <v>35</v>
      </c>
      <c r="E1187" s="18" t="n">
        <f aca="false">DATA!F1187</f>
        <v>6</v>
      </c>
      <c r="F1187" s="19" t="n">
        <f aca="false">DATA!G1187</f>
        <v>34.48</v>
      </c>
      <c r="G1187" s="19" t="n">
        <f aca="false">DATA!H1187</f>
        <v>2.39</v>
      </c>
      <c r="H1187" s="18" t="n">
        <f aca="false">DATA!E1187</f>
        <v>4</v>
      </c>
      <c r="I1187" s="20" t="n">
        <f aca="false">F1187*E1187</f>
        <v>206.88</v>
      </c>
      <c r="J1187" s="20" t="n">
        <f aca="false">PARAMETER!$B$4*G1187*SQRT(E1187)</f>
        <v>9.62943448935764</v>
      </c>
      <c r="K1187" s="20" t="n">
        <f aca="false">I1187+J1187</f>
        <v>216.509434489358</v>
      </c>
      <c r="L1187" s="20" t="n">
        <f aca="false">K1187+F1187*H1187</f>
        <v>354.429434489358</v>
      </c>
      <c r="M1187" s="16" t="str">
        <f aca="false">IF(C1187&lt;=K1187,"REORDER",IF(C1187&gt;L1187,"OVERSTOCK","OK"))</f>
        <v>REORDER</v>
      </c>
      <c r="N1187" s="16" t="str">
        <f aca="false">IF(C1187&lt;=D1187,"REORDER","OK")</f>
        <v>OK</v>
      </c>
      <c r="O1187" s="18" t="n">
        <f aca="false">IF(D1187&lt;I1187,1,0)</f>
        <v>1</v>
      </c>
      <c r="P1187" s="20" t="n">
        <f aca="false">C1187/F1187</f>
        <v>4.90139211136891</v>
      </c>
      <c r="Q1187" s="19" t="n">
        <f aca="false">DATA!N1187</f>
        <v>169.16</v>
      </c>
      <c r="R1187" s="19" t="n">
        <f aca="false">DATA!O1187</f>
        <v>1.69</v>
      </c>
      <c r="S1187" s="17" t="n">
        <f aca="false">C1187*Q1187</f>
        <v>28588.04</v>
      </c>
      <c r="T1187" s="19" t="n">
        <f aca="false">C1187*R1187</f>
        <v>285.61</v>
      </c>
      <c r="U1187" s="20" t="n">
        <f aca="false">MAX(0,C1187-L1187)</f>
        <v>0</v>
      </c>
      <c r="V1187" s="17" t="n">
        <f aca="false">U1187*Q1187</f>
        <v>0</v>
      </c>
      <c r="W1187" s="19" t="n">
        <f aca="false">U1187*R1187</f>
        <v>0</v>
      </c>
      <c r="X1187" s="20" t="n">
        <f aca="false">MAX(0,K1187-C1187)</f>
        <v>47.5094344893576</v>
      </c>
      <c r="Y1187" s="17" t="n">
        <f aca="false">F1187*PARAMETER!$B$5*Q1187</f>
        <v>2128912.432</v>
      </c>
      <c r="Z1187" s="21" t="n">
        <f aca="false">SUMIF($Y$2:$Y$3205,"&gt;="&amp;Y1187)/SUM($Y$2:$Y$3205)</f>
        <v>0.294638149086687</v>
      </c>
      <c r="AA1187" s="16" t="str">
        <f aca="false">IF(Z1187&lt;=PARAMETER!$B$7,"A",IF(Z1187&lt;=PARAMETER!$B$8,"B","C"))</f>
        <v>A</v>
      </c>
      <c r="AB1187" s="22" t="n">
        <f aca="false">G1187/F1187</f>
        <v>0.0693155452436195</v>
      </c>
      <c r="AC1187" s="16" t="str">
        <f aca="false">IF(AB1187&lt;=PARAMETER!$B$9,"X",IF(AB1187&lt;=PARAMETER!$B$10,"Y","Z"))</f>
        <v>X</v>
      </c>
      <c r="AD1187" s="16" t="str">
        <f aca="false">AA1187&amp;AC1187</f>
        <v>AX</v>
      </c>
      <c r="AE1187" s="22" t="n">
        <f aca="false">DATA!I1187</f>
        <v>0.11</v>
      </c>
      <c r="AF1187" s="18" t="n">
        <f aca="false">DATA!L1187</f>
        <v>95</v>
      </c>
      <c r="AG1187" s="16" t="str">
        <f aca="false">DATA!K1187</f>
        <v>D</v>
      </c>
      <c r="AH1187" s="18" t="n">
        <f aca="false">IF(AE1187&gt;=PARAMETER!$B$12,1,0)</f>
        <v>0</v>
      </c>
      <c r="AI1187" s="18" t="n">
        <f aca="false">IF(AF1187&gt;=PARAMETER!$B$13,1,0)</f>
        <v>0</v>
      </c>
      <c r="AJ1187" s="18" t="n">
        <f aca="false">IF(AND(AH1187=1,AI1187=1),1,0)</f>
        <v>0</v>
      </c>
    </row>
    <row r="1188" customFormat="false" ht="15" hidden="false" customHeight="false" outlineLevel="0" collapsed="false">
      <c r="A1188" s="16" t="str">
        <f aca="false">DATA!A1188</f>
        <v>ITM11186</v>
      </c>
      <c r="B1188" s="16" t="str">
        <f aca="false">DATA!B1188</f>
        <v>Electronics</v>
      </c>
      <c r="C1188" s="17" t="n">
        <f aca="false">DATA!C1188</f>
        <v>158</v>
      </c>
      <c r="D1188" s="17" t="n">
        <f aca="false">DATA!D1188</f>
        <v>47</v>
      </c>
      <c r="E1188" s="18" t="n">
        <f aca="false">DATA!F1188</f>
        <v>8</v>
      </c>
      <c r="F1188" s="19" t="n">
        <f aca="false">DATA!G1188</f>
        <v>13.86</v>
      </c>
      <c r="G1188" s="19" t="n">
        <f aca="false">DATA!H1188</f>
        <v>8.82</v>
      </c>
      <c r="H1188" s="18" t="n">
        <f aca="false">DATA!E1188</f>
        <v>3</v>
      </c>
      <c r="I1188" s="20" t="n">
        <f aca="false">F1188*E1188</f>
        <v>110.88</v>
      </c>
      <c r="J1188" s="20" t="n">
        <f aca="false">PARAMETER!$B$4*G1188*SQRT(E1188)</f>
        <v>41.033714781713</v>
      </c>
      <c r="K1188" s="20" t="n">
        <f aca="false">I1188+J1188</f>
        <v>151.913714781713</v>
      </c>
      <c r="L1188" s="20" t="n">
        <f aca="false">K1188+F1188*H1188</f>
        <v>193.493714781713</v>
      </c>
      <c r="M1188" s="16" t="str">
        <f aca="false">IF(C1188&lt;=K1188,"REORDER",IF(C1188&gt;L1188,"OVERSTOCK","OK"))</f>
        <v>OK</v>
      </c>
      <c r="N1188" s="16" t="str">
        <f aca="false">IF(C1188&lt;=D1188,"REORDER","OK")</f>
        <v>OK</v>
      </c>
      <c r="O1188" s="18" t="n">
        <f aca="false">IF(D1188&lt;I1188,1,0)</f>
        <v>1</v>
      </c>
      <c r="P1188" s="20" t="n">
        <f aca="false">C1188/F1188</f>
        <v>11.3997113997114</v>
      </c>
      <c r="Q1188" s="19" t="n">
        <f aca="false">DATA!N1188</f>
        <v>197.49</v>
      </c>
      <c r="R1188" s="19" t="n">
        <f aca="false">DATA!O1188</f>
        <v>1.06</v>
      </c>
      <c r="S1188" s="17" t="n">
        <f aca="false">C1188*Q1188</f>
        <v>31203.42</v>
      </c>
      <c r="T1188" s="19" t="n">
        <f aca="false">C1188*R1188</f>
        <v>167.48</v>
      </c>
      <c r="U1188" s="20" t="n">
        <f aca="false">MAX(0,C1188-L1188)</f>
        <v>0</v>
      </c>
      <c r="V1188" s="17" t="n">
        <f aca="false">U1188*Q1188</f>
        <v>0</v>
      </c>
      <c r="W1188" s="19" t="n">
        <f aca="false">U1188*R1188</f>
        <v>0</v>
      </c>
      <c r="X1188" s="20" t="n">
        <f aca="false">MAX(0,K1188-C1188)</f>
        <v>0</v>
      </c>
      <c r="Y1188" s="17" t="n">
        <f aca="false">F1188*PARAMETER!$B$5*Q1188</f>
        <v>999082.161</v>
      </c>
      <c r="Z1188" s="21" t="n">
        <f aca="false">SUMIF($Y$2:$Y$3205,"&gt;="&amp;Y1188)/SUM($Y$2:$Y$3205)</f>
        <v>0.735170364908469</v>
      </c>
      <c r="AA1188" s="16" t="str">
        <f aca="false">IF(Z1188&lt;=PARAMETER!$B$7,"A",IF(Z1188&lt;=PARAMETER!$B$8,"B","C"))</f>
        <v>A</v>
      </c>
      <c r="AB1188" s="22" t="n">
        <f aca="false">G1188/F1188</f>
        <v>0.636363636363637</v>
      </c>
      <c r="AC1188" s="16" t="str">
        <f aca="false">IF(AB1188&lt;=PARAMETER!$B$9,"X",IF(AB1188&lt;=PARAMETER!$B$10,"Y","Z"))</f>
        <v>Z</v>
      </c>
      <c r="AD1188" s="16" t="str">
        <f aca="false">AA1188&amp;AC1188</f>
        <v>AZ</v>
      </c>
      <c r="AE1188" s="22" t="n">
        <f aca="false">DATA!I1188</f>
        <v>0.15</v>
      </c>
      <c r="AF1188" s="18" t="n">
        <f aca="false">DATA!L1188</f>
        <v>179</v>
      </c>
      <c r="AG1188" s="16" t="str">
        <f aca="false">DATA!K1188</f>
        <v>D</v>
      </c>
      <c r="AH1188" s="18" t="n">
        <f aca="false">IF(AE1188&gt;=PARAMETER!$B$12,1,0)</f>
        <v>0</v>
      </c>
      <c r="AI1188" s="18" t="n">
        <f aca="false">IF(AF1188&gt;=PARAMETER!$B$13,1,0)</f>
        <v>1</v>
      </c>
      <c r="AJ1188" s="18" t="n">
        <f aca="false">IF(AND(AH1188=1,AI1188=1),1,0)</f>
        <v>0</v>
      </c>
    </row>
    <row r="1189" customFormat="false" ht="15" hidden="false" customHeight="false" outlineLevel="0" collapsed="false">
      <c r="A1189" s="16" t="str">
        <f aca="false">DATA!A1189</f>
        <v>ITM11187</v>
      </c>
      <c r="B1189" s="16" t="str">
        <f aca="false">DATA!B1189</f>
        <v>Groceries</v>
      </c>
      <c r="C1189" s="17" t="n">
        <f aca="false">DATA!C1189</f>
        <v>205</v>
      </c>
      <c r="D1189" s="17" t="n">
        <f aca="false">DATA!D1189</f>
        <v>47</v>
      </c>
      <c r="E1189" s="18" t="n">
        <f aca="false">DATA!F1189</f>
        <v>8</v>
      </c>
      <c r="F1189" s="19" t="n">
        <f aca="false">DATA!G1189</f>
        <v>32.61</v>
      </c>
      <c r="G1189" s="19" t="n">
        <f aca="false">DATA!H1189</f>
        <v>2.49</v>
      </c>
      <c r="H1189" s="18" t="n">
        <f aca="false">DATA!E1189</f>
        <v>10</v>
      </c>
      <c r="I1189" s="20" t="n">
        <f aca="false">F1189*E1189</f>
        <v>260.88</v>
      </c>
      <c r="J1189" s="20" t="n">
        <f aca="false">PARAMETER!$B$4*G1189*SQRT(E1189)</f>
        <v>11.5843480506197</v>
      </c>
      <c r="K1189" s="20" t="n">
        <f aca="false">I1189+J1189</f>
        <v>272.46434805062</v>
      </c>
      <c r="L1189" s="20" t="n">
        <f aca="false">K1189+F1189*H1189</f>
        <v>598.56434805062</v>
      </c>
      <c r="M1189" s="16" t="str">
        <f aca="false">IF(C1189&lt;=K1189,"REORDER",IF(C1189&gt;L1189,"OVERSTOCK","OK"))</f>
        <v>REORDER</v>
      </c>
      <c r="N1189" s="16" t="str">
        <f aca="false">IF(C1189&lt;=D1189,"REORDER","OK")</f>
        <v>OK</v>
      </c>
      <c r="O1189" s="18" t="n">
        <f aca="false">IF(D1189&lt;I1189,1,0)</f>
        <v>1</v>
      </c>
      <c r="P1189" s="20" t="n">
        <f aca="false">C1189/F1189</f>
        <v>6.28641521005827</v>
      </c>
      <c r="Q1189" s="19" t="n">
        <f aca="false">DATA!N1189</f>
        <v>178.93</v>
      </c>
      <c r="R1189" s="19" t="n">
        <f aca="false">DATA!O1189</f>
        <v>1.97</v>
      </c>
      <c r="S1189" s="17" t="n">
        <f aca="false">C1189*Q1189</f>
        <v>36680.65</v>
      </c>
      <c r="T1189" s="19" t="n">
        <f aca="false">C1189*R1189</f>
        <v>403.85</v>
      </c>
      <c r="U1189" s="20" t="n">
        <f aca="false">MAX(0,C1189-L1189)</f>
        <v>0</v>
      </c>
      <c r="V1189" s="17" t="n">
        <f aca="false">U1189*Q1189</f>
        <v>0</v>
      </c>
      <c r="W1189" s="19" t="n">
        <f aca="false">U1189*R1189</f>
        <v>0</v>
      </c>
      <c r="X1189" s="20" t="n">
        <f aca="false">MAX(0,K1189-C1189)</f>
        <v>67.4643480506197</v>
      </c>
      <c r="Y1189" s="17" t="n">
        <f aca="false">F1189*PARAMETER!$B$5*Q1189</f>
        <v>2129741.1645</v>
      </c>
      <c r="Z1189" s="21" t="n">
        <f aca="false">SUMIF($Y$2:$Y$3205,"&gt;="&amp;Y1189)/SUM($Y$2:$Y$3205)</f>
        <v>0.293959314512103</v>
      </c>
      <c r="AA1189" s="16" t="str">
        <f aca="false">IF(Z1189&lt;=PARAMETER!$B$7,"A",IF(Z1189&lt;=PARAMETER!$B$8,"B","C"))</f>
        <v>A</v>
      </c>
      <c r="AB1189" s="22" t="n">
        <f aca="false">G1189/F1189</f>
        <v>0.0763569457221711</v>
      </c>
      <c r="AC1189" s="16" t="str">
        <f aca="false">IF(AB1189&lt;=PARAMETER!$B$9,"X",IF(AB1189&lt;=PARAMETER!$B$10,"Y","Z"))</f>
        <v>X</v>
      </c>
      <c r="AD1189" s="16" t="str">
        <f aca="false">AA1189&amp;AC1189</f>
        <v>AX</v>
      </c>
      <c r="AE1189" s="22" t="n">
        <f aca="false">DATA!I1189</f>
        <v>0.27</v>
      </c>
      <c r="AF1189" s="18" t="n">
        <f aca="false">DATA!L1189</f>
        <v>155</v>
      </c>
      <c r="AG1189" s="16" t="str">
        <f aca="false">DATA!K1189</f>
        <v>D</v>
      </c>
      <c r="AH1189" s="18" t="n">
        <f aca="false">IF(AE1189&gt;=PARAMETER!$B$12,1,0)</f>
        <v>0</v>
      </c>
      <c r="AI1189" s="18" t="n">
        <f aca="false">IF(AF1189&gt;=PARAMETER!$B$13,1,0)</f>
        <v>1</v>
      </c>
      <c r="AJ1189" s="18" t="n">
        <f aca="false">IF(AND(AH1189=1,AI1189=1),1,0)</f>
        <v>0</v>
      </c>
    </row>
    <row r="1190" customFormat="false" ht="15" hidden="false" customHeight="false" outlineLevel="0" collapsed="false">
      <c r="A1190" s="16" t="str">
        <f aca="false">DATA!A1190</f>
        <v>ITM11188</v>
      </c>
      <c r="B1190" s="16" t="str">
        <f aca="false">DATA!B1190</f>
        <v>Apparel</v>
      </c>
      <c r="C1190" s="17" t="n">
        <f aca="false">DATA!C1190</f>
        <v>204</v>
      </c>
      <c r="D1190" s="17" t="n">
        <f aca="false">DATA!D1190</f>
        <v>70</v>
      </c>
      <c r="E1190" s="18" t="n">
        <f aca="false">DATA!F1190</f>
        <v>9</v>
      </c>
      <c r="F1190" s="19" t="n">
        <f aca="false">DATA!G1190</f>
        <v>42.58</v>
      </c>
      <c r="G1190" s="19" t="n">
        <f aca="false">DATA!H1190</f>
        <v>6.45</v>
      </c>
      <c r="H1190" s="18" t="n">
        <f aca="false">DATA!E1190</f>
        <v>10</v>
      </c>
      <c r="I1190" s="20" t="n">
        <f aca="false">F1190*E1190</f>
        <v>383.22</v>
      </c>
      <c r="J1190" s="20" t="n">
        <f aca="false">PARAMETER!$B$4*G1190*SQRT(E1190)</f>
        <v>31.827917681511</v>
      </c>
      <c r="K1190" s="20" t="n">
        <f aca="false">I1190+J1190</f>
        <v>415.047917681511</v>
      </c>
      <c r="L1190" s="20" t="n">
        <f aca="false">K1190+F1190*H1190</f>
        <v>840.847917681511</v>
      </c>
      <c r="M1190" s="16" t="str">
        <f aca="false">IF(C1190&lt;=K1190,"REORDER",IF(C1190&gt;L1190,"OVERSTOCK","OK"))</f>
        <v>REORDER</v>
      </c>
      <c r="N1190" s="16" t="str">
        <f aca="false">IF(C1190&lt;=D1190,"REORDER","OK")</f>
        <v>OK</v>
      </c>
      <c r="O1190" s="18" t="n">
        <f aca="false">IF(D1190&lt;I1190,1,0)</f>
        <v>1</v>
      </c>
      <c r="P1190" s="20" t="n">
        <f aca="false">C1190/F1190</f>
        <v>4.79098168154063</v>
      </c>
      <c r="Q1190" s="19" t="n">
        <f aca="false">DATA!N1190</f>
        <v>110.37</v>
      </c>
      <c r="R1190" s="19" t="n">
        <f aca="false">DATA!O1190</f>
        <v>1.93</v>
      </c>
      <c r="S1190" s="17" t="n">
        <f aca="false">C1190*Q1190</f>
        <v>22515.48</v>
      </c>
      <c r="T1190" s="19" t="n">
        <f aca="false">C1190*R1190</f>
        <v>393.72</v>
      </c>
      <c r="U1190" s="20" t="n">
        <f aca="false">MAX(0,C1190-L1190)</f>
        <v>0</v>
      </c>
      <c r="V1190" s="17" t="n">
        <f aca="false">U1190*Q1190</f>
        <v>0</v>
      </c>
      <c r="W1190" s="19" t="n">
        <f aca="false">U1190*R1190</f>
        <v>0</v>
      </c>
      <c r="X1190" s="20" t="n">
        <f aca="false">MAX(0,K1190-C1190)</f>
        <v>211.047917681511</v>
      </c>
      <c r="Y1190" s="17" t="n">
        <f aca="false">F1190*PARAMETER!$B$5*Q1190</f>
        <v>1715337.429</v>
      </c>
      <c r="Z1190" s="21" t="n">
        <f aca="false">SUMIF($Y$2:$Y$3205,"&gt;="&amp;Y1190)/SUM($Y$2:$Y$3205)</f>
        <v>0.451572187739876</v>
      </c>
      <c r="AA1190" s="16" t="str">
        <f aca="false">IF(Z1190&lt;=PARAMETER!$B$7,"A",IF(Z1190&lt;=PARAMETER!$B$8,"B","C"))</f>
        <v>A</v>
      </c>
      <c r="AB1190" s="22" t="n">
        <f aca="false">G1190/F1190</f>
        <v>0.151479567872241</v>
      </c>
      <c r="AC1190" s="16" t="str">
        <f aca="false">IF(AB1190&lt;=PARAMETER!$B$9,"X",IF(AB1190&lt;=PARAMETER!$B$10,"Y","Z"))</f>
        <v>X</v>
      </c>
      <c r="AD1190" s="16" t="str">
        <f aca="false">AA1190&amp;AC1190</f>
        <v>AX</v>
      </c>
      <c r="AE1190" s="22" t="n">
        <f aca="false">DATA!I1190</f>
        <v>0.51</v>
      </c>
      <c r="AF1190" s="18" t="n">
        <f aca="false">DATA!L1190</f>
        <v>80</v>
      </c>
      <c r="AG1190" s="16" t="str">
        <f aca="false">DATA!K1190</f>
        <v>D</v>
      </c>
      <c r="AH1190" s="18" t="n">
        <f aca="false">IF(AE1190&gt;=PARAMETER!$B$12,1,0)</f>
        <v>0</v>
      </c>
      <c r="AI1190" s="18" t="n">
        <f aca="false">IF(AF1190&gt;=PARAMETER!$B$13,1,0)</f>
        <v>0</v>
      </c>
      <c r="AJ1190" s="18" t="n">
        <f aca="false">IF(AND(AH1190=1,AI1190=1),1,0)</f>
        <v>0</v>
      </c>
    </row>
    <row r="1191" customFormat="false" ht="15" hidden="false" customHeight="false" outlineLevel="0" collapsed="false">
      <c r="A1191" s="16" t="str">
        <f aca="false">DATA!A1191</f>
        <v>ITM11189</v>
      </c>
      <c r="B1191" s="16" t="str">
        <f aca="false">DATA!B1191</f>
        <v>Pharma</v>
      </c>
      <c r="C1191" s="17" t="n">
        <f aca="false">DATA!C1191</f>
        <v>224</v>
      </c>
      <c r="D1191" s="17" t="n">
        <f aca="false">DATA!D1191</f>
        <v>53</v>
      </c>
      <c r="E1191" s="18" t="n">
        <f aca="false">DATA!F1191</f>
        <v>8</v>
      </c>
      <c r="F1191" s="19" t="n">
        <f aca="false">DATA!G1191</f>
        <v>20.68</v>
      </c>
      <c r="G1191" s="19" t="n">
        <f aca="false">DATA!H1191</f>
        <v>1.27</v>
      </c>
      <c r="H1191" s="18" t="n">
        <f aca="false">DATA!E1191</f>
        <v>11</v>
      </c>
      <c r="I1191" s="20" t="n">
        <f aca="false">F1191*E1191</f>
        <v>165.44</v>
      </c>
      <c r="J1191" s="20" t="n">
        <f aca="false">PARAMETER!$B$4*G1191*SQRT(E1191)</f>
        <v>5.9084827406775</v>
      </c>
      <c r="K1191" s="20" t="n">
        <f aca="false">I1191+J1191</f>
        <v>171.348482740678</v>
      </c>
      <c r="L1191" s="20" t="n">
        <f aca="false">K1191+F1191*H1191</f>
        <v>398.828482740678</v>
      </c>
      <c r="M1191" s="16" t="str">
        <f aca="false">IF(C1191&lt;=K1191,"REORDER",IF(C1191&gt;L1191,"OVERSTOCK","OK"))</f>
        <v>OK</v>
      </c>
      <c r="N1191" s="16" t="str">
        <f aca="false">IF(C1191&lt;=D1191,"REORDER","OK")</f>
        <v>OK</v>
      </c>
      <c r="O1191" s="18" t="n">
        <f aca="false">IF(D1191&lt;I1191,1,0)</f>
        <v>1</v>
      </c>
      <c r="P1191" s="20" t="n">
        <f aca="false">C1191/F1191</f>
        <v>10.8317214700193</v>
      </c>
      <c r="Q1191" s="19" t="n">
        <f aca="false">DATA!N1191</f>
        <v>129.35</v>
      </c>
      <c r="R1191" s="19" t="n">
        <f aca="false">DATA!O1191</f>
        <v>0.62</v>
      </c>
      <c r="S1191" s="17" t="n">
        <f aca="false">C1191*Q1191</f>
        <v>28974.4</v>
      </c>
      <c r="T1191" s="19" t="n">
        <f aca="false">C1191*R1191</f>
        <v>138.88</v>
      </c>
      <c r="U1191" s="20" t="n">
        <f aca="false">MAX(0,C1191-L1191)</f>
        <v>0</v>
      </c>
      <c r="V1191" s="17" t="n">
        <f aca="false">U1191*Q1191</f>
        <v>0</v>
      </c>
      <c r="W1191" s="19" t="n">
        <f aca="false">U1191*R1191</f>
        <v>0</v>
      </c>
      <c r="X1191" s="20" t="n">
        <f aca="false">MAX(0,K1191-C1191)</f>
        <v>0</v>
      </c>
      <c r="Y1191" s="17" t="n">
        <f aca="false">F1191*PARAMETER!$B$5*Q1191</f>
        <v>976359.67</v>
      </c>
      <c r="Z1191" s="21" t="n">
        <f aca="false">SUMIF($Y$2:$Y$3205,"&gt;="&amp;Y1191)/SUM($Y$2:$Y$3205)</f>
        <v>0.744303890043121</v>
      </c>
      <c r="AA1191" s="16" t="str">
        <f aca="false">IF(Z1191&lt;=PARAMETER!$B$7,"A",IF(Z1191&lt;=PARAMETER!$B$8,"B","C"))</f>
        <v>A</v>
      </c>
      <c r="AB1191" s="22" t="n">
        <f aca="false">G1191/F1191</f>
        <v>0.0614119922630561</v>
      </c>
      <c r="AC1191" s="16" t="str">
        <f aca="false">IF(AB1191&lt;=PARAMETER!$B$9,"X",IF(AB1191&lt;=PARAMETER!$B$10,"Y","Z"))</f>
        <v>X</v>
      </c>
      <c r="AD1191" s="16" t="str">
        <f aca="false">AA1191&amp;AC1191</f>
        <v>AX</v>
      </c>
      <c r="AE1191" s="22" t="n">
        <f aca="false">DATA!I1191</f>
        <v>0.12</v>
      </c>
      <c r="AF1191" s="18" t="n">
        <f aca="false">DATA!L1191</f>
        <v>42</v>
      </c>
      <c r="AG1191" s="16" t="str">
        <f aca="false">DATA!K1191</f>
        <v>D</v>
      </c>
      <c r="AH1191" s="18" t="n">
        <f aca="false">IF(AE1191&gt;=PARAMETER!$B$12,1,0)</f>
        <v>0</v>
      </c>
      <c r="AI1191" s="18" t="n">
        <f aca="false">IF(AF1191&gt;=PARAMETER!$B$13,1,0)</f>
        <v>0</v>
      </c>
      <c r="AJ1191" s="18" t="n">
        <f aca="false">IF(AND(AH1191=1,AI1191=1),1,0)</f>
        <v>0</v>
      </c>
    </row>
    <row r="1192" customFormat="false" ht="15" hidden="false" customHeight="false" outlineLevel="0" collapsed="false">
      <c r="A1192" s="16" t="str">
        <f aca="false">DATA!A1192</f>
        <v>ITM11190</v>
      </c>
      <c r="B1192" s="16" t="str">
        <f aca="false">DATA!B1192</f>
        <v>Automotive</v>
      </c>
      <c r="C1192" s="17" t="n">
        <f aca="false">DATA!C1192</f>
        <v>279</v>
      </c>
      <c r="D1192" s="17" t="n">
        <f aca="false">DATA!D1192</f>
        <v>95</v>
      </c>
      <c r="E1192" s="18" t="n">
        <f aca="false">DATA!F1192</f>
        <v>7</v>
      </c>
      <c r="F1192" s="19" t="n">
        <f aca="false">DATA!G1192</f>
        <v>41.67</v>
      </c>
      <c r="G1192" s="19" t="n">
        <f aca="false">DATA!H1192</f>
        <v>8.86</v>
      </c>
      <c r="H1192" s="18" t="n">
        <f aca="false">DATA!E1192</f>
        <v>8</v>
      </c>
      <c r="I1192" s="20" t="n">
        <f aca="false">F1192*E1192</f>
        <v>291.69</v>
      </c>
      <c r="J1192" s="20" t="n">
        <f aca="false">PARAMETER!$B$4*G1192*SQRT(E1192)</f>
        <v>38.5576004505436</v>
      </c>
      <c r="K1192" s="20" t="n">
        <f aca="false">I1192+J1192</f>
        <v>330.247600450544</v>
      </c>
      <c r="L1192" s="20" t="n">
        <f aca="false">K1192+F1192*H1192</f>
        <v>663.607600450544</v>
      </c>
      <c r="M1192" s="16" t="str">
        <f aca="false">IF(C1192&lt;=K1192,"REORDER",IF(C1192&gt;L1192,"OVERSTOCK","OK"))</f>
        <v>REORDER</v>
      </c>
      <c r="N1192" s="16" t="str">
        <f aca="false">IF(C1192&lt;=D1192,"REORDER","OK")</f>
        <v>OK</v>
      </c>
      <c r="O1192" s="18" t="n">
        <f aca="false">IF(D1192&lt;I1192,1,0)</f>
        <v>1</v>
      </c>
      <c r="P1192" s="20" t="n">
        <f aca="false">C1192/F1192</f>
        <v>6.69546436285097</v>
      </c>
      <c r="Q1192" s="19" t="n">
        <f aca="false">DATA!N1192</f>
        <v>190.14</v>
      </c>
      <c r="R1192" s="19" t="n">
        <f aca="false">DATA!O1192</f>
        <v>0.84</v>
      </c>
      <c r="S1192" s="17" t="n">
        <f aca="false">C1192*Q1192</f>
        <v>53049.06</v>
      </c>
      <c r="T1192" s="19" t="n">
        <f aca="false">C1192*R1192</f>
        <v>234.36</v>
      </c>
      <c r="U1192" s="20" t="n">
        <f aca="false">MAX(0,C1192-L1192)</f>
        <v>0</v>
      </c>
      <c r="V1192" s="17" t="n">
        <f aca="false">U1192*Q1192</f>
        <v>0</v>
      </c>
      <c r="W1192" s="19" t="n">
        <f aca="false">U1192*R1192</f>
        <v>0</v>
      </c>
      <c r="X1192" s="20" t="n">
        <f aca="false">MAX(0,K1192-C1192)</f>
        <v>51.2476004505435</v>
      </c>
      <c r="Y1192" s="17" t="n">
        <f aca="false">F1192*PARAMETER!$B$5*Q1192</f>
        <v>2891943.837</v>
      </c>
      <c r="Z1192" s="21" t="n">
        <f aca="false">SUMIF($Y$2:$Y$3205,"&gt;="&amp;Y1192)/SUM($Y$2:$Y$3205)</f>
        <v>0.0922059232614122</v>
      </c>
      <c r="AA1192" s="16" t="str">
        <f aca="false">IF(Z1192&lt;=PARAMETER!$B$7,"A",IF(Z1192&lt;=PARAMETER!$B$8,"B","C"))</f>
        <v>A</v>
      </c>
      <c r="AB1192" s="22" t="n">
        <f aca="false">G1192/F1192</f>
        <v>0.212622990160787</v>
      </c>
      <c r="AC1192" s="16" t="str">
        <f aca="false">IF(AB1192&lt;=PARAMETER!$B$9,"X",IF(AB1192&lt;=PARAMETER!$B$10,"Y","Z"))</f>
        <v>X</v>
      </c>
      <c r="AD1192" s="16" t="str">
        <f aca="false">AA1192&amp;AC1192</f>
        <v>AX</v>
      </c>
      <c r="AE1192" s="22" t="n">
        <f aca="false">DATA!I1192</f>
        <v>0.24</v>
      </c>
      <c r="AF1192" s="18" t="n">
        <f aca="false">DATA!L1192</f>
        <v>12</v>
      </c>
      <c r="AG1192" s="16" t="str">
        <f aca="false">DATA!K1192</f>
        <v>B</v>
      </c>
      <c r="AH1192" s="18" t="n">
        <f aca="false">IF(AE1192&gt;=PARAMETER!$B$12,1,0)</f>
        <v>0</v>
      </c>
      <c r="AI1192" s="18" t="n">
        <f aca="false">IF(AF1192&gt;=PARAMETER!$B$13,1,0)</f>
        <v>0</v>
      </c>
      <c r="AJ1192" s="18" t="n">
        <f aca="false">IF(AND(AH1192=1,AI1192=1),1,0)</f>
        <v>0</v>
      </c>
    </row>
    <row r="1193" customFormat="false" ht="15" hidden="false" customHeight="false" outlineLevel="0" collapsed="false">
      <c r="A1193" s="16" t="str">
        <f aca="false">DATA!A1193</f>
        <v>ITM11191</v>
      </c>
      <c r="B1193" s="16" t="str">
        <f aca="false">DATA!B1193</f>
        <v>Electronics</v>
      </c>
      <c r="C1193" s="17" t="n">
        <f aca="false">DATA!C1193</f>
        <v>233</v>
      </c>
      <c r="D1193" s="17" t="n">
        <f aca="false">DATA!D1193</f>
        <v>53</v>
      </c>
      <c r="E1193" s="18" t="n">
        <f aca="false">DATA!F1193</f>
        <v>6</v>
      </c>
      <c r="F1193" s="19" t="n">
        <f aca="false">DATA!G1193</f>
        <v>8.57</v>
      </c>
      <c r="G1193" s="19" t="n">
        <f aca="false">DATA!H1193</f>
        <v>0.99</v>
      </c>
      <c r="H1193" s="18" t="n">
        <f aca="false">DATA!E1193</f>
        <v>14</v>
      </c>
      <c r="I1193" s="20" t="n">
        <f aca="false">F1193*E1193</f>
        <v>51.42</v>
      </c>
      <c r="J1193" s="20" t="n">
        <f aca="false">PARAMETER!$B$4*G1193*SQRT(E1193)</f>
        <v>3.98876156672136</v>
      </c>
      <c r="K1193" s="20" t="n">
        <f aca="false">I1193+J1193</f>
        <v>55.4087615667214</v>
      </c>
      <c r="L1193" s="20" t="n">
        <f aca="false">K1193+F1193*H1193</f>
        <v>175.388761566721</v>
      </c>
      <c r="M1193" s="16" t="str">
        <f aca="false">IF(C1193&lt;=K1193,"REORDER",IF(C1193&gt;L1193,"OVERSTOCK","OK"))</f>
        <v>OVERSTOCK</v>
      </c>
      <c r="N1193" s="16" t="str">
        <f aca="false">IF(C1193&lt;=D1193,"REORDER","OK")</f>
        <v>OK</v>
      </c>
      <c r="O1193" s="18" t="n">
        <f aca="false">IF(D1193&lt;I1193,1,0)</f>
        <v>0</v>
      </c>
      <c r="P1193" s="20" t="n">
        <f aca="false">C1193/F1193</f>
        <v>27.1878646441074</v>
      </c>
      <c r="Q1193" s="19" t="n">
        <f aca="false">DATA!N1193</f>
        <v>112.35</v>
      </c>
      <c r="R1193" s="19" t="n">
        <f aca="false">DATA!O1193</f>
        <v>1.53</v>
      </c>
      <c r="S1193" s="17" t="n">
        <f aca="false">C1193*Q1193</f>
        <v>26177.55</v>
      </c>
      <c r="T1193" s="19" t="n">
        <f aca="false">C1193*R1193</f>
        <v>356.49</v>
      </c>
      <c r="U1193" s="20" t="n">
        <f aca="false">MAX(0,C1193-L1193)</f>
        <v>57.6112384332786</v>
      </c>
      <c r="V1193" s="17" t="n">
        <f aca="false">U1193*Q1193</f>
        <v>6472.62263797885</v>
      </c>
      <c r="W1193" s="19" t="n">
        <f aca="false">U1193*R1193</f>
        <v>88.1451948029163</v>
      </c>
      <c r="X1193" s="20" t="n">
        <f aca="false">MAX(0,K1193-C1193)</f>
        <v>0</v>
      </c>
      <c r="Y1193" s="17" t="n">
        <f aca="false">F1193*PARAMETER!$B$5*Q1193</f>
        <v>351436.4175</v>
      </c>
      <c r="Z1193" s="21" t="n">
        <f aca="false">SUMIF($Y$2:$Y$3205,"&gt;="&amp;Y1193)/SUM($Y$2:$Y$3205)</f>
        <v>0.947781830120117</v>
      </c>
      <c r="AA1193" s="16" t="str">
        <f aca="false">IF(Z1193&lt;=PARAMETER!$B$7,"A",IF(Z1193&lt;=PARAMETER!$B$8,"B","C"))</f>
        <v>B</v>
      </c>
      <c r="AB1193" s="22" t="n">
        <f aca="false">G1193/F1193</f>
        <v>0.115519253208868</v>
      </c>
      <c r="AC1193" s="16" t="str">
        <f aca="false">IF(AB1193&lt;=PARAMETER!$B$9,"X",IF(AB1193&lt;=PARAMETER!$B$10,"Y","Z"))</f>
        <v>X</v>
      </c>
      <c r="AD1193" s="16" t="str">
        <f aca="false">AA1193&amp;AC1193</f>
        <v>BX</v>
      </c>
      <c r="AE1193" s="22" t="n">
        <f aca="false">DATA!I1193</f>
        <v>0.8</v>
      </c>
      <c r="AF1193" s="18" t="n">
        <f aca="false">DATA!L1193</f>
        <v>37</v>
      </c>
      <c r="AG1193" s="16" t="str">
        <f aca="false">DATA!K1193</f>
        <v>D</v>
      </c>
      <c r="AH1193" s="18" t="n">
        <f aca="false">IF(AE1193&gt;=PARAMETER!$B$12,1,0)</f>
        <v>1</v>
      </c>
      <c r="AI1193" s="18" t="n">
        <f aca="false">IF(AF1193&gt;=PARAMETER!$B$13,1,0)</f>
        <v>0</v>
      </c>
      <c r="AJ1193" s="18" t="n">
        <f aca="false">IF(AND(AH1193=1,AI1193=1),1,0)</f>
        <v>0</v>
      </c>
    </row>
    <row r="1194" customFormat="false" ht="15" hidden="false" customHeight="false" outlineLevel="0" collapsed="false">
      <c r="A1194" s="16" t="str">
        <f aca="false">DATA!A1194</f>
        <v>ITM11192</v>
      </c>
      <c r="B1194" s="16" t="str">
        <f aca="false">DATA!B1194</f>
        <v>Automotive</v>
      </c>
      <c r="C1194" s="17" t="n">
        <f aca="false">DATA!C1194</f>
        <v>275</v>
      </c>
      <c r="D1194" s="17" t="n">
        <f aca="false">DATA!D1194</f>
        <v>83</v>
      </c>
      <c r="E1194" s="18" t="n">
        <f aca="false">DATA!F1194</f>
        <v>9</v>
      </c>
      <c r="F1194" s="19" t="n">
        <f aca="false">DATA!G1194</f>
        <v>41.32</v>
      </c>
      <c r="G1194" s="19" t="n">
        <f aca="false">DATA!H1194</f>
        <v>5.77</v>
      </c>
      <c r="H1194" s="18" t="n">
        <f aca="false">DATA!E1194</f>
        <v>3</v>
      </c>
      <c r="I1194" s="20" t="n">
        <f aca="false">F1194*E1194</f>
        <v>371.88</v>
      </c>
      <c r="J1194" s="20" t="n">
        <f aca="false">PARAMETER!$B$4*G1194*SQRT(E1194)</f>
        <v>28.47241628253</v>
      </c>
      <c r="K1194" s="20" t="n">
        <f aca="false">I1194+J1194</f>
        <v>400.35241628253</v>
      </c>
      <c r="L1194" s="20" t="n">
        <f aca="false">K1194+F1194*H1194</f>
        <v>524.31241628253</v>
      </c>
      <c r="M1194" s="16" t="str">
        <f aca="false">IF(C1194&lt;=K1194,"REORDER",IF(C1194&gt;L1194,"OVERSTOCK","OK"))</f>
        <v>REORDER</v>
      </c>
      <c r="N1194" s="16" t="str">
        <f aca="false">IF(C1194&lt;=D1194,"REORDER","OK")</f>
        <v>OK</v>
      </c>
      <c r="O1194" s="18" t="n">
        <f aca="false">IF(D1194&lt;I1194,1,0)</f>
        <v>1</v>
      </c>
      <c r="P1194" s="20" t="n">
        <f aca="false">C1194/F1194</f>
        <v>6.65537270087125</v>
      </c>
      <c r="Q1194" s="19" t="n">
        <f aca="false">DATA!N1194</f>
        <v>131.33</v>
      </c>
      <c r="R1194" s="19" t="n">
        <f aca="false">DATA!O1194</f>
        <v>1.58</v>
      </c>
      <c r="S1194" s="17" t="n">
        <f aca="false">C1194*Q1194</f>
        <v>36115.75</v>
      </c>
      <c r="T1194" s="19" t="n">
        <f aca="false">C1194*R1194</f>
        <v>434.5</v>
      </c>
      <c r="U1194" s="20" t="n">
        <f aca="false">MAX(0,C1194-L1194)</f>
        <v>0</v>
      </c>
      <c r="V1194" s="17" t="n">
        <f aca="false">U1194*Q1194</f>
        <v>0</v>
      </c>
      <c r="W1194" s="19" t="n">
        <f aca="false">U1194*R1194</f>
        <v>0</v>
      </c>
      <c r="X1194" s="20" t="n">
        <f aca="false">MAX(0,K1194-C1194)</f>
        <v>125.35241628253</v>
      </c>
      <c r="Y1194" s="17" t="n">
        <f aca="false">F1194*PARAMETER!$B$5*Q1194</f>
        <v>1980692.794</v>
      </c>
      <c r="Z1194" s="21" t="n">
        <f aca="false">SUMIF($Y$2:$Y$3205,"&gt;="&amp;Y1194)/SUM($Y$2:$Y$3205)</f>
        <v>0.341727780996793</v>
      </c>
      <c r="AA1194" s="16" t="str">
        <f aca="false">IF(Z1194&lt;=PARAMETER!$B$7,"A",IF(Z1194&lt;=PARAMETER!$B$8,"B","C"))</f>
        <v>A</v>
      </c>
      <c r="AB1194" s="22" t="n">
        <f aca="false">G1194/F1194</f>
        <v>0.139641819941917</v>
      </c>
      <c r="AC1194" s="16" t="str">
        <f aca="false">IF(AB1194&lt;=PARAMETER!$B$9,"X",IF(AB1194&lt;=PARAMETER!$B$10,"Y","Z"))</f>
        <v>X</v>
      </c>
      <c r="AD1194" s="16" t="str">
        <f aca="false">AA1194&amp;AC1194</f>
        <v>AX</v>
      </c>
      <c r="AE1194" s="22" t="n">
        <f aca="false">DATA!I1194</f>
        <v>0.79</v>
      </c>
      <c r="AF1194" s="18" t="n">
        <f aca="false">DATA!L1194</f>
        <v>10</v>
      </c>
      <c r="AG1194" s="16" t="str">
        <f aca="false">DATA!K1194</f>
        <v>D</v>
      </c>
      <c r="AH1194" s="18" t="n">
        <f aca="false">IF(AE1194&gt;=PARAMETER!$B$12,1,0)</f>
        <v>1</v>
      </c>
      <c r="AI1194" s="18" t="n">
        <f aca="false">IF(AF1194&gt;=PARAMETER!$B$13,1,0)</f>
        <v>0</v>
      </c>
      <c r="AJ1194" s="18" t="n">
        <f aca="false">IF(AND(AH1194=1,AI1194=1),1,0)</f>
        <v>0</v>
      </c>
    </row>
    <row r="1195" customFormat="false" ht="15" hidden="false" customHeight="false" outlineLevel="0" collapsed="false">
      <c r="A1195" s="16" t="str">
        <f aca="false">DATA!A1195</f>
        <v>ITM11193</v>
      </c>
      <c r="B1195" s="16" t="str">
        <f aca="false">DATA!B1195</f>
        <v>Apparel</v>
      </c>
      <c r="C1195" s="17" t="n">
        <f aca="false">DATA!C1195</f>
        <v>154</v>
      </c>
      <c r="D1195" s="17" t="n">
        <f aca="false">DATA!D1195</f>
        <v>71</v>
      </c>
      <c r="E1195" s="18" t="n">
        <f aca="false">DATA!F1195</f>
        <v>2</v>
      </c>
      <c r="F1195" s="19" t="n">
        <f aca="false">DATA!G1195</f>
        <v>27.47</v>
      </c>
      <c r="G1195" s="19" t="n">
        <f aca="false">DATA!H1195</f>
        <v>7.91</v>
      </c>
      <c r="H1195" s="18" t="n">
        <f aca="false">DATA!E1195</f>
        <v>11</v>
      </c>
      <c r="I1195" s="20" t="n">
        <f aca="false">F1195*E1195</f>
        <v>54.94</v>
      </c>
      <c r="J1195" s="20" t="n">
        <f aca="false">PARAMETER!$B$4*G1195*SQRT(E1195)</f>
        <v>18.400038771165</v>
      </c>
      <c r="K1195" s="20" t="n">
        <f aca="false">I1195+J1195</f>
        <v>73.340038771165</v>
      </c>
      <c r="L1195" s="20" t="n">
        <f aca="false">K1195+F1195*H1195</f>
        <v>375.510038771165</v>
      </c>
      <c r="M1195" s="16" t="str">
        <f aca="false">IF(C1195&lt;=K1195,"REORDER",IF(C1195&gt;L1195,"OVERSTOCK","OK"))</f>
        <v>OK</v>
      </c>
      <c r="N1195" s="16" t="str">
        <f aca="false">IF(C1195&lt;=D1195,"REORDER","OK")</f>
        <v>OK</v>
      </c>
      <c r="O1195" s="18" t="n">
        <f aca="false">IF(D1195&lt;I1195,1,0)</f>
        <v>0</v>
      </c>
      <c r="P1195" s="20" t="n">
        <f aca="false">C1195/F1195</f>
        <v>5.60611576265016</v>
      </c>
      <c r="Q1195" s="19" t="n">
        <f aca="false">DATA!N1195</f>
        <v>129.55</v>
      </c>
      <c r="R1195" s="19" t="n">
        <f aca="false">DATA!O1195</f>
        <v>1.83</v>
      </c>
      <c r="S1195" s="17" t="n">
        <f aca="false">C1195*Q1195</f>
        <v>19950.7</v>
      </c>
      <c r="T1195" s="19" t="n">
        <f aca="false">C1195*R1195</f>
        <v>281.82</v>
      </c>
      <c r="U1195" s="20" t="n">
        <f aca="false">MAX(0,C1195-L1195)</f>
        <v>0</v>
      </c>
      <c r="V1195" s="17" t="n">
        <f aca="false">U1195*Q1195</f>
        <v>0</v>
      </c>
      <c r="W1195" s="19" t="n">
        <f aca="false">U1195*R1195</f>
        <v>0</v>
      </c>
      <c r="X1195" s="20" t="n">
        <f aca="false">MAX(0,K1195-C1195)</f>
        <v>0</v>
      </c>
      <c r="Y1195" s="17" t="n">
        <f aca="false">F1195*PARAMETER!$B$5*Q1195</f>
        <v>1298939.5525</v>
      </c>
      <c r="Z1195" s="21" t="n">
        <f aca="false">SUMIF($Y$2:$Y$3205,"&gt;="&amp;Y1195)/SUM($Y$2:$Y$3205)</f>
        <v>0.607407149348684</v>
      </c>
      <c r="AA1195" s="16" t="str">
        <f aca="false">IF(Z1195&lt;=PARAMETER!$B$7,"A",IF(Z1195&lt;=PARAMETER!$B$8,"B","C"))</f>
        <v>A</v>
      </c>
      <c r="AB1195" s="22" t="n">
        <f aca="false">G1195/F1195</f>
        <v>0.287950491445213</v>
      </c>
      <c r="AC1195" s="16" t="str">
        <f aca="false">IF(AB1195&lt;=PARAMETER!$B$9,"X",IF(AB1195&lt;=PARAMETER!$B$10,"Y","Z"))</f>
        <v>Y</v>
      </c>
      <c r="AD1195" s="16" t="str">
        <f aca="false">AA1195&amp;AC1195</f>
        <v>AY</v>
      </c>
      <c r="AE1195" s="22" t="n">
        <f aca="false">DATA!I1195</f>
        <v>0.81</v>
      </c>
      <c r="AF1195" s="18" t="n">
        <f aca="false">DATA!L1195</f>
        <v>135</v>
      </c>
      <c r="AG1195" s="16" t="str">
        <f aca="false">DATA!K1195</f>
        <v>A</v>
      </c>
      <c r="AH1195" s="18" t="n">
        <f aca="false">IF(AE1195&gt;=PARAMETER!$B$12,1,0)</f>
        <v>1</v>
      </c>
      <c r="AI1195" s="18" t="n">
        <f aca="false">IF(AF1195&gt;=PARAMETER!$B$13,1,0)</f>
        <v>1</v>
      </c>
      <c r="AJ1195" s="18" t="n">
        <f aca="false">IF(AND(AH1195=1,AI1195=1),1,0)</f>
        <v>1</v>
      </c>
    </row>
    <row r="1196" customFormat="false" ht="15" hidden="false" customHeight="false" outlineLevel="0" collapsed="false">
      <c r="A1196" s="16" t="str">
        <f aca="false">DATA!A1196</f>
        <v>ITM11194</v>
      </c>
      <c r="B1196" s="16" t="str">
        <f aca="false">DATA!B1196</f>
        <v>Automotive</v>
      </c>
      <c r="C1196" s="17" t="n">
        <f aca="false">DATA!C1196</f>
        <v>80</v>
      </c>
      <c r="D1196" s="17" t="n">
        <f aca="false">DATA!D1196</f>
        <v>15</v>
      </c>
      <c r="E1196" s="18" t="n">
        <f aca="false">DATA!F1196</f>
        <v>5</v>
      </c>
      <c r="F1196" s="19" t="n">
        <f aca="false">DATA!G1196</f>
        <v>11.93</v>
      </c>
      <c r="G1196" s="19" t="n">
        <f aca="false">DATA!H1196</f>
        <v>1.61</v>
      </c>
      <c r="H1196" s="18" t="n">
        <f aca="false">DATA!E1196</f>
        <v>14</v>
      </c>
      <c r="I1196" s="20" t="n">
        <f aca="false">F1196*E1196</f>
        <v>59.65</v>
      </c>
      <c r="J1196" s="20" t="n">
        <f aca="false">PARAMETER!$B$4*G1196*SQRT(E1196)</f>
        <v>5.92158728186992</v>
      </c>
      <c r="K1196" s="20" t="n">
        <f aca="false">I1196+J1196</f>
        <v>65.5715872818699</v>
      </c>
      <c r="L1196" s="20" t="n">
        <f aca="false">K1196+F1196*H1196</f>
        <v>232.59158728187</v>
      </c>
      <c r="M1196" s="16" t="str">
        <f aca="false">IF(C1196&lt;=K1196,"REORDER",IF(C1196&gt;L1196,"OVERSTOCK","OK"))</f>
        <v>OK</v>
      </c>
      <c r="N1196" s="16" t="str">
        <f aca="false">IF(C1196&lt;=D1196,"REORDER","OK")</f>
        <v>OK</v>
      </c>
      <c r="O1196" s="18" t="n">
        <f aca="false">IF(D1196&lt;I1196,1,0)</f>
        <v>1</v>
      </c>
      <c r="P1196" s="20" t="n">
        <f aca="false">C1196/F1196</f>
        <v>6.70578373847444</v>
      </c>
      <c r="Q1196" s="19" t="n">
        <f aca="false">DATA!N1196</f>
        <v>144.54</v>
      </c>
      <c r="R1196" s="19" t="n">
        <f aca="false">DATA!O1196</f>
        <v>1.34</v>
      </c>
      <c r="S1196" s="17" t="n">
        <f aca="false">C1196*Q1196</f>
        <v>11563.2</v>
      </c>
      <c r="T1196" s="19" t="n">
        <f aca="false">C1196*R1196</f>
        <v>107.2</v>
      </c>
      <c r="U1196" s="20" t="n">
        <f aca="false">MAX(0,C1196-L1196)</f>
        <v>0</v>
      </c>
      <c r="V1196" s="17" t="n">
        <f aca="false">U1196*Q1196</f>
        <v>0</v>
      </c>
      <c r="W1196" s="19" t="n">
        <f aca="false">U1196*R1196</f>
        <v>0</v>
      </c>
      <c r="X1196" s="20" t="n">
        <f aca="false">MAX(0,K1196-C1196)</f>
        <v>0</v>
      </c>
      <c r="Y1196" s="17" t="n">
        <f aca="false">F1196*PARAMETER!$B$5*Q1196</f>
        <v>629392.203</v>
      </c>
      <c r="Z1196" s="21" t="n">
        <f aca="false">SUMIF($Y$2:$Y$3205,"&gt;="&amp;Y1196)/SUM($Y$2:$Y$3205)</f>
        <v>0.868063956689418</v>
      </c>
      <c r="AA1196" s="16" t="str">
        <f aca="false">IF(Z1196&lt;=PARAMETER!$B$7,"A",IF(Z1196&lt;=PARAMETER!$B$8,"B","C"))</f>
        <v>B</v>
      </c>
      <c r="AB1196" s="22" t="n">
        <f aca="false">G1196/F1196</f>
        <v>0.134953897736798</v>
      </c>
      <c r="AC1196" s="16" t="str">
        <f aca="false">IF(AB1196&lt;=PARAMETER!$B$9,"X",IF(AB1196&lt;=PARAMETER!$B$10,"Y","Z"))</f>
        <v>X</v>
      </c>
      <c r="AD1196" s="16" t="str">
        <f aca="false">AA1196&amp;AC1196</f>
        <v>BX</v>
      </c>
      <c r="AE1196" s="22" t="n">
        <f aca="false">DATA!I1196</f>
        <v>0.93</v>
      </c>
      <c r="AF1196" s="18" t="n">
        <f aca="false">DATA!L1196</f>
        <v>122</v>
      </c>
      <c r="AG1196" s="16" t="str">
        <f aca="false">DATA!K1196</f>
        <v>D</v>
      </c>
      <c r="AH1196" s="18" t="n">
        <f aca="false">IF(AE1196&gt;=PARAMETER!$B$12,1,0)</f>
        <v>1</v>
      </c>
      <c r="AI1196" s="18" t="n">
        <f aca="false">IF(AF1196&gt;=PARAMETER!$B$13,1,0)</f>
        <v>1</v>
      </c>
      <c r="AJ1196" s="18" t="n">
        <f aca="false">IF(AND(AH1196=1,AI1196=1),1,0)</f>
        <v>1</v>
      </c>
    </row>
    <row r="1197" customFormat="false" ht="15" hidden="false" customHeight="false" outlineLevel="0" collapsed="false">
      <c r="A1197" s="16" t="str">
        <f aca="false">DATA!A1197</f>
        <v>ITM11195</v>
      </c>
      <c r="B1197" s="16" t="str">
        <f aca="false">DATA!B1197</f>
        <v>Electronics</v>
      </c>
      <c r="C1197" s="17" t="n">
        <f aca="false">DATA!C1197</f>
        <v>382</v>
      </c>
      <c r="D1197" s="17" t="n">
        <f aca="false">DATA!D1197</f>
        <v>26</v>
      </c>
      <c r="E1197" s="18" t="n">
        <f aca="false">DATA!F1197</f>
        <v>5</v>
      </c>
      <c r="F1197" s="19" t="n">
        <f aca="false">DATA!G1197</f>
        <v>20.95</v>
      </c>
      <c r="G1197" s="19" t="n">
        <f aca="false">DATA!H1197</f>
        <v>4.34</v>
      </c>
      <c r="H1197" s="18" t="n">
        <f aca="false">DATA!E1197</f>
        <v>5</v>
      </c>
      <c r="I1197" s="20" t="n">
        <f aca="false">F1197*E1197</f>
        <v>104.75</v>
      </c>
      <c r="J1197" s="20" t="n">
        <f aca="false">PARAMETER!$B$4*G1197*SQRT(E1197)</f>
        <v>15.9625396293885</v>
      </c>
      <c r="K1197" s="20" t="n">
        <f aca="false">I1197+J1197</f>
        <v>120.712539629388</v>
      </c>
      <c r="L1197" s="20" t="n">
        <f aca="false">K1197+F1197*H1197</f>
        <v>225.462539629388</v>
      </c>
      <c r="M1197" s="16" t="str">
        <f aca="false">IF(C1197&lt;=K1197,"REORDER",IF(C1197&gt;L1197,"OVERSTOCK","OK"))</f>
        <v>OVERSTOCK</v>
      </c>
      <c r="N1197" s="16" t="str">
        <f aca="false">IF(C1197&lt;=D1197,"REORDER","OK")</f>
        <v>OK</v>
      </c>
      <c r="O1197" s="18" t="n">
        <f aca="false">IF(D1197&lt;I1197,1,0)</f>
        <v>1</v>
      </c>
      <c r="P1197" s="20" t="n">
        <f aca="false">C1197/F1197</f>
        <v>18.2338902147971</v>
      </c>
      <c r="Q1197" s="19" t="n">
        <f aca="false">DATA!N1197</f>
        <v>131.65</v>
      </c>
      <c r="R1197" s="19" t="n">
        <f aca="false">DATA!O1197</f>
        <v>1</v>
      </c>
      <c r="S1197" s="17" t="n">
        <f aca="false">C1197*Q1197</f>
        <v>50290.3</v>
      </c>
      <c r="T1197" s="19" t="n">
        <f aca="false">C1197*R1197</f>
        <v>382</v>
      </c>
      <c r="U1197" s="20" t="n">
        <f aca="false">MAX(0,C1197-L1197)</f>
        <v>156.537460370612</v>
      </c>
      <c r="V1197" s="17" t="n">
        <f aca="false">U1197*Q1197</f>
        <v>20608.156657791</v>
      </c>
      <c r="W1197" s="19" t="n">
        <f aca="false">U1197*R1197</f>
        <v>156.537460370612</v>
      </c>
      <c r="X1197" s="20" t="n">
        <f aca="false">MAX(0,K1197-C1197)</f>
        <v>0</v>
      </c>
      <c r="Y1197" s="17" t="n">
        <f aca="false">F1197*PARAMETER!$B$5*Q1197</f>
        <v>1006694.6375</v>
      </c>
      <c r="Z1197" s="21" t="n">
        <f aca="false">SUMIF($Y$2:$Y$3205,"&gt;="&amp;Y1197)/SUM($Y$2:$Y$3205)</f>
        <v>0.730060248907262</v>
      </c>
      <c r="AA1197" s="16" t="str">
        <f aca="false">IF(Z1197&lt;=PARAMETER!$B$7,"A",IF(Z1197&lt;=PARAMETER!$B$8,"B","C"))</f>
        <v>A</v>
      </c>
      <c r="AB1197" s="22" t="n">
        <f aca="false">G1197/F1197</f>
        <v>0.207159904534606</v>
      </c>
      <c r="AC1197" s="16" t="str">
        <f aca="false">IF(AB1197&lt;=PARAMETER!$B$9,"X",IF(AB1197&lt;=PARAMETER!$B$10,"Y","Z"))</f>
        <v>X</v>
      </c>
      <c r="AD1197" s="16" t="str">
        <f aca="false">AA1197&amp;AC1197</f>
        <v>AX</v>
      </c>
      <c r="AE1197" s="22" t="n">
        <f aca="false">DATA!I1197</f>
        <v>0.21</v>
      </c>
      <c r="AF1197" s="18" t="n">
        <f aca="false">DATA!L1197</f>
        <v>56</v>
      </c>
      <c r="AG1197" s="16" t="str">
        <f aca="false">DATA!K1197</f>
        <v>D</v>
      </c>
      <c r="AH1197" s="18" t="n">
        <f aca="false">IF(AE1197&gt;=PARAMETER!$B$12,1,0)</f>
        <v>0</v>
      </c>
      <c r="AI1197" s="18" t="n">
        <f aca="false">IF(AF1197&gt;=PARAMETER!$B$13,1,0)</f>
        <v>0</v>
      </c>
      <c r="AJ1197" s="18" t="n">
        <f aca="false">IF(AND(AH1197=1,AI1197=1),1,0)</f>
        <v>0</v>
      </c>
    </row>
    <row r="1198" customFormat="false" ht="15" hidden="false" customHeight="false" outlineLevel="0" collapsed="false">
      <c r="A1198" s="16" t="str">
        <f aca="false">DATA!A1198</f>
        <v>ITM11196</v>
      </c>
      <c r="B1198" s="16" t="str">
        <f aca="false">DATA!B1198</f>
        <v>Apparel</v>
      </c>
      <c r="C1198" s="17" t="n">
        <f aca="false">DATA!C1198</f>
        <v>329</v>
      </c>
      <c r="D1198" s="17" t="n">
        <f aca="false">DATA!D1198</f>
        <v>60</v>
      </c>
      <c r="E1198" s="18" t="n">
        <f aca="false">DATA!F1198</f>
        <v>9</v>
      </c>
      <c r="F1198" s="19" t="n">
        <f aca="false">DATA!G1198</f>
        <v>49.41</v>
      </c>
      <c r="G1198" s="19" t="n">
        <f aca="false">DATA!H1198</f>
        <v>0.9</v>
      </c>
      <c r="H1198" s="18" t="n">
        <f aca="false">DATA!E1198</f>
        <v>13</v>
      </c>
      <c r="I1198" s="20" t="n">
        <f aca="false">F1198*E1198</f>
        <v>444.69</v>
      </c>
      <c r="J1198" s="20" t="n">
        <f aca="false">PARAMETER!$B$4*G1198*SQRT(E1198)</f>
        <v>4.44110479276897</v>
      </c>
      <c r="K1198" s="20" t="n">
        <f aca="false">I1198+J1198</f>
        <v>449.131104792769</v>
      </c>
      <c r="L1198" s="20" t="n">
        <f aca="false">K1198+F1198*H1198</f>
        <v>1091.46110479277</v>
      </c>
      <c r="M1198" s="16" t="str">
        <f aca="false">IF(C1198&lt;=K1198,"REORDER",IF(C1198&gt;L1198,"OVERSTOCK","OK"))</f>
        <v>REORDER</v>
      </c>
      <c r="N1198" s="16" t="str">
        <f aca="false">IF(C1198&lt;=D1198,"REORDER","OK")</f>
        <v>OK</v>
      </c>
      <c r="O1198" s="18" t="n">
        <f aca="false">IF(D1198&lt;I1198,1,0)</f>
        <v>1</v>
      </c>
      <c r="P1198" s="20" t="n">
        <f aca="false">C1198/F1198</f>
        <v>6.65857113944546</v>
      </c>
      <c r="Q1198" s="19" t="n">
        <f aca="false">DATA!N1198</f>
        <v>137.43</v>
      </c>
      <c r="R1198" s="19" t="n">
        <f aca="false">DATA!O1198</f>
        <v>0.82</v>
      </c>
      <c r="S1198" s="17" t="n">
        <f aca="false">C1198*Q1198</f>
        <v>45214.47</v>
      </c>
      <c r="T1198" s="19" t="n">
        <f aca="false">C1198*R1198</f>
        <v>269.78</v>
      </c>
      <c r="U1198" s="20" t="n">
        <f aca="false">MAX(0,C1198-L1198)</f>
        <v>0</v>
      </c>
      <c r="V1198" s="17" t="n">
        <f aca="false">U1198*Q1198</f>
        <v>0</v>
      </c>
      <c r="W1198" s="19" t="n">
        <f aca="false">U1198*R1198</f>
        <v>0</v>
      </c>
      <c r="X1198" s="20" t="n">
        <f aca="false">MAX(0,K1198-C1198)</f>
        <v>120.131104792769</v>
      </c>
      <c r="Y1198" s="17" t="n">
        <f aca="false">F1198*PARAMETER!$B$5*Q1198</f>
        <v>2478501.9495</v>
      </c>
      <c r="Z1198" s="21" t="n">
        <f aca="false">SUMIF($Y$2:$Y$3205,"&gt;="&amp;Y1198)/SUM($Y$2:$Y$3205)</f>
        <v>0.192760753394099</v>
      </c>
      <c r="AA1198" s="16" t="str">
        <f aca="false">IF(Z1198&lt;=PARAMETER!$B$7,"A",IF(Z1198&lt;=PARAMETER!$B$8,"B","C"))</f>
        <v>A</v>
      </c>
      <c r="AB1198" s="22" t="n">
        <f aca="false">G1198/F1198</f>
        <v>0.0182149362477231</v>
      </c>
      <c r="AC1198" s="16" t="str">
        <f aca="false">IF(AB1198&lt;=PARAMETER!$B$9,"X",IF(AB1198&lt;=PARAMETER!$B$10,"Y","Z"))</f>
        <v>X</v>
      </c>
      <c r="AD1198" s="16" t="str">
        <f aca="false">AA1198&amp;AC1198</f>
        <v>AX</v>
      </c>
      <c r="AE1198" s="22" t="n">
        <f aca="false">DATA!I1198</f>
        <v>0.25</v>
      </c>
      <c r="AF1198" s="18" t="n">
        <f aca="false">DATA!L1198</f>
        <v>46</v>
      </c>
      <c r="AG1198" s="16" t="str">
        <f aca="false">DATA!K1198</f>
        <v>B</v>
      </c>
      <c r="AH1198" s="18" t="n">
        <f aca="false">IF(AE1198&gt;=PARAMETER!$B$12,1,0)</f>
        <v>0</v>
      </c>
      <c r="AI1198" s="18" t="n">
        <f aca="false">IF(AF1198&gt;=PARAMETER!$B$13,1,0)</f>
        <v>0</v>
      </c>
      <c r="AJ1198" s="18" t="n">
        <f aca="false">IF(AND(AH1198=1,AI1198=1),1,0)</f>
        <v>0</v>
      </c>
    </row>
    <row r="1199" customFormat="false" ht="15" hidden="false" customHeight="false" outlineLevel="0" collapsed="false">
      <c r="A1199" s="16" t="str">
        <f aca="false">DATA!A1199</f>
        <v>ITM11197</v>
      </c>
      <c r="B1199" s="16" t="str">
        <f aca="false">DATA!B1199</f>
        <v>Automotive</v>
      </c>
      <c r="C1199" s="17" t="n">
        <f aca="false">DATA!C1199</f>
        <v>107</v>
      </c>
      <c r="D1199" s="17" t="n">
        <f aca="false">DATA!D1199</f>
        <v>47</v>
      </c>
      <c r="E1199" s="18" t="n">
        <f aca="false">DATA!F1199</f>
        <v>9</v>
      </c>
      <c r="F1199" s="19" t="n">
        <f aca="false">DATA!G1199</f>
        <v>39.39</v>
      </c>
      <c r="G1199" s="19" t="n">
        <f aca="false">DATA!H1199</f>
        <v>6.99</v>
      </c>
      <c r="H1199" s="18" t="n">
        <f aca="false">DATA!E1199</f>
        <v>8</v>
      </c>
      <c r="I1199" s="20" t="n">
        <f aca="false">F1199*E1199</f>
        <v>354.51</v>
      </c>
      <c r="J1199" s="20" t="n">
        <f aca="false">PARAMETER!$B$4*G1199*SQRT(E1199)</f>
        <v>34.4925805571724</v>
      </c>
      <c r="K1199" s="20" t="n">
        <f aca="false">I1199+J1199</f>
        <v>389.002580557172</v>
      </c>
      <c r="L1199" s="20" t="n">
        <f aca="false">K1199+F1199*H1199</f>
        <v>704.122580557172</v>
      </c>
      <c r="M1199" s="16" t="str">
        <f aca="false">IF(C1199&lt;=K1199,"REORDER",IF(C1199&gt;L1199,"OVERSTOCK","OK"))</f>
        <v>REORDER</v>
      </c>
      <c r="N1199" s="16" t="str">
        <f aca="false">IF(C1199&lt;=D1199,"REORDER","OK")</f>
        <v>OK</v>
      </c>
      <c r="O1199" s="18" t="n">
        <f aca="false">IF(D1199&lt;I1199,1,0)</f>
        <v>1</v>
      </c>
      <c r="P1199" s="20" t="n">
        <f aca="false">C1199/F1199</f>
        <v>2.71642548870272</v>
      </c>
      <c r="Q1199" s="19" t="n">
        <f aca="false">DATA!N1199</f>
        <v>147.92</v>
      </c>
      <c r="R1199" s="19" t="n">
        <f aca="false">DATA!O1199</f>
        <v>0.9</v>
      </c>
      <c r="S1199" s="17" t="n">
        <f aca="false">C1199*Q1199</f>
        <v>15827.44</v>
      </c>
      <c r="T1199" s="19" t="n">
        <f aca="false">C1199*R1199</f>
        <v>96.3</v>
      </c>
      <c r="U1199" s="20" t="n">
        <f aca="false">MAX(0,C1199-L1199)</f>
        <v>0</v>
      </c>
      <c r="V1199" s="17" t="n">
        <f aca="false">U1199*Q1199</f>
        <v>0</v>
      </c>
      <c r="W1199" s="19" t="n">
        <f aca="false">U1199*R1199</f>
        <v>0</v>
      </c>
      <c r="X1199" s="20" t="n">
        <f aca="false">MAX(0,K1199-C1199)</f>
        <v>282.002580557172</v>
      </c>
      <c r="Y1199" s="17" t="n">
        <f aca="false">F1199*PARAMETER!$B$5*Q1199</f>
        <v>2126697.612</v>
      </c>
      <c r="Z1199" s="21" t="n">
        <f aca="false">SUMIF($Y$2:$Y$3205,"&gt;="&amp;Y1199)/SUM($Y$2:$Y$3205)</f>
        <v>0.295316277433823</v>
      </c>
      <c r="AA1199" s="16" t="str">
        <f aca="false">IF(Z1199&lt;=PARAMETER!$B$7,"A",IF(Z1199&lt;=PARAMETER!$B$8,"B","C"))</f>
        <v>A</v>
      </c>
      <c r="AB1199" s="22" t="n">
        <f aca="false">G1199/F1199</f>
        <v>0.177456207159177</v>
      </c>
      <c r="AC1199" s="16" t="str">
        <f aca="false">IF(AB1199&lt;=PARAMETER!$B$9,"X",IF(AB1199&lt;=PARAMETER!$B$10,"Y","Z"))</f>
        <v>X</v>
      </c>
      <c r="AD1199" s="16" t="str">
        <f aca="false">AA1199&amp;AC1199</f>
        <v>AX</v>
      </c>
      <c r="AE1199" s="22" t="n">
        <f aca="false">DATA!I1199</f>
        <v>0.4</v>
      </c>
      <c r="AF1199" s="18" t="n">
        <f aca="false">DATA!L1199</f>
        <v>95</v>
      </c>
      <c r="AG1199" s="16" t="str">
        <f aca="false">DATA!K1199</f>
        <v>D</v>
      </c>
      <c r="AH1199" s="18" t="n">
        <f aca="false">IF(AE1199&gt;=PARAMETER!$B$12,1,0)</f>
        <v>0</v>
      </c>
      <c r="AI1199" s="18" t="n">
        <f aca="false">IF(AF1199&gt;=PARAMETER!$B$13,1,0)</f>
        <v>0</v>
      </c>
      <c r="AJ1199" s="18" t="n">
        <f aca="false">IF(AND(AH1199=1,AI1199=1),1,0)</f>
        <v>0</v>
      </c>
    </row>
    <row r="1200" customFormat="false" ht="15" hidden="false" customHeight="false" outlineLevel="0" collapsed="false">
      <c r="A1200" s="16" t="str">
        <f aca="false">DATA!A1200</f>
        <v>ITM11198</v>
      </c>
      <c r="B1200" s="16" t="str">
        <f aca="false">DATA!B1200</f>
        <v>Pharma</v>
      </c>
      <c r="C1200" s="17" t="n">
        <f aca="false">DATA!C1200</f>
        <v>343</v>
      </c>
      <c r="D1200" s="17" t="n">
        <f aca="false">DATA!D1200</f>
        <v>33</v>
      </c>
      <c r="E1200" s="18" t="n">
        <f aca="false">DATA!F1200</f>
        <v>2</v>
      </c>
      <c r="F1200" s="19" t="n">
        <f aca="false">DATA!G1200</f>
        <v>29.18</v>
      </c>
      <c r="G1200" s="19" t="n">
        <f aca="false">DATA!H1200</f>
        <v>3.42</v>
      </c>
      <c r="H1200" s="18" t="n">
        <f aca="false">DATA!E1200</f>
        <v>12</v>
      </c>
      <c r="I1200" s="20" t="n">
        <f aca="false">F1200*E1200</f>
        <v>58.36</v>
      </c>
      <c r="J1200" s="20" t="n">
        <f aca="false">PARAMETER!$B$4*G1200*SQRT(E1200)</f>
        <v>7.95551613114845</v>
      </c>
      <c r="K1200" s="20" t="n">
        <f aca="false">I1200+J1200</f>
        <v>66.3155161311484</v>
      </c>
      <c r="L1200" s="20" t="n">
        <f aca="false">K1200+F1200*H1200</f>
        <v>416.475516131148</v>
      </c>
      <c r="M1200" s="16" t="str">
        <f aca="false">IF(C1200&lt;=K1200,"REORDER",IF(C1200&gt;L1200,"OVERSTOCK","OK"))</f>
        <v>OK</v>
      </c>
      <c r="N1200" s="16" t="str">
        <f aca="false">IF(C1200&lt;=D1200,"REORDER","OK")</f>
        <v>OK</v>
      </c>
      <c r="O1200" s="18" t="n">
        <f aca="false">IF(D1200&lt;I1200,1,0)</f>
        <v>1</v>
      </c>
      <c r="P1200" s="20" t="n">
        <f aca="false">C1200/F1200</f>
        <v>11.754626456477</v>
      </c>
      <c r="Q1200" s="19" t="n">
        <f aca="false">DATA!N1200</f>
        <v>163.73</v>
      </c>
      <c r="R1200" s="19" t="n">
        <f aca="false">DATA!O1200</f>
        <v>1.72</v>
      </c>
      <c r="S1200" s="17" t="n">
        <f aca="false">C1200*Q1200</f>
        <v>56159.39</v>
      </c>
      <c r="T1200" s="19" t="n">
        <f aca="false">C1200*R1200</f>
        <v>589.96</v>
      </c>
      <c r="U1200" s="20" t="n">
        <f aca="false">MAX(0,C1200-L1200)</f>
        <v>0</v>
      </c>
      <c r="V1200" s="17" t="n">
        <f aca="false">U1200*Q1200</f>
        <v>0</v>
      </c>
      <c r="W1200" s="19" t="n">
        <f aca="false">U1200*R1200</f>
        <v>0</v>
      </c>
      <c r="X1200" s="20" t="n">
        <f aca="false">MAX(0,K1200-C1200)</f>
        <v>0</v>
      </c>
      <c r="Y1200" s="17" t="n">
        <f aca="false">F1200*PARAMETER!$B$5*Q1200</f>
        <v>1743839.111</v>
      </c>
      <c r="Z1200" s="21" t="n">
        <f aca="false">SUMIF($Y$2:$Y$3205,"&gt;="&amp;Y1200)/SUM($Y$2:$Y$3205)</f>
        <v>0.435569029416803</v>
      </c>
      <c r="AA1200" s="16" t="str">
        <f aca="false">IF(Z1200&lt;=PARAMETER!$B$7,"A",IF(Z1200&lt;=PARAMETER!$B$8,"B","C"))</f>
        <v>A</v>
      </c>
      <c r="AB1200" s="22" t="n">
        <f aca="false">G1200/F1200</f>
        <v>0.11720356408499</v>
      </c>
      <c r="AC1200" s="16" t="str">
        <f aca="false">IF(AB1200&lt;=PARAMETER!$B$9,"X",IF(AB1200&lt;=PARAMETER!$B$10,"Y","Z"))</f>
        <v>X</v>
      </c>
      <c r="AD1200" s="16" t="str">
        <f aca="false">AA1200&amp;AC1200</f>
        <v>AX</v>
      </c>
      <c r="AE1200" s="22" t="n">
        <f aca="false">DATA!I1200</f>
        <v>0.92</v>
      </c>
      <c r="AF1200" s="18" t="n">
        <f aca="false">DATA!L1200</f>
        <v>57</v>
      </c>
      <c r="AG1200" s="16" t="str">
        <f aca="false">DATA!K1200</f>
        <v>B</v>
      </c>
      <c r="AH1200" s="18" t="n">
        <f aca="false">IF(AE1200&gt;=PARAMETER!$B$12,1,0)</f>
        <v>1</v>
      </c>
      <c r="AI1200" s="18" t="n">
        <f aca="false">IF(AF1200&gt;=PARAMETER!$B$13,1,0)</f>
        <v>0</v>
      </c>
      <c r="AJ1200" s="18" t="n">
        <f aca="false">IF(AND(AH1200=1,AI1200=1),1,0)</f>
        <v>0</v>
      </c>
    </row>
    <row r="1201" customFormat="false" ht="15" hidden="false" customHeight="false" outlineLevel="0" collapsed="false">
      <c r="A1201" s="16" t="str">
        <f aca="false">DATA!A1201</f>
        <v>ITM11199</v>
      </c>
      <c r="B1201" s="16" t="str">
        <f aca="false">DATA!B1201</f>
        <v>Apparel</v>
      </c>
      <c r="C1201" s="17" t="n">
        <f aca="false">DATA!C1201</f>
        <v>495</v>
      </c>
      <c r="D1201" s="17" t="n">
        <f aca="false">DATA!D1201</f>
        <v>60</v>
      </c>
      <c r="E1201" s="18" t="n">
        <f aca="false">DATA!F1201</f>
        <v>8</v>
      </c>
      <c r="F1201" s="19" t="n">
        <f aca="false">DATA!G1201</f>
        <v>6.64</v>
      </c>
      <c r="G1201" s="19" t="n">
        <f aca="false">DATA!H1201</f>
        <v>5.81</v>
      </c>
      <c r="H1201" s="18" t="n">
        <f aca="false">DATA!E1201</f>
        <v>12</v>
      </c>
      <c r="I1201" s="20" t="n">
        <f aca="false">F1201*E1201</f>
        <v>53.12</v>
      </c>
      <c r="J1201" s="20" t="n">
        <f aca="false">PARAMETER!$B$4*G1201*SQRT(E1201)</f>
        <v>27.0301454514459</v>
      </c>
      <c r="K1201" s="20" t="n">
        <f aca="false">I1201+J1201</f>
        <v>80.1501454514459</v>
      </c>
      <c r="L1201" s="20" t="n">
        <f aca="false">K1201+F1201*H1201</f>
        <v>159.830145451446</v>
      </c>
      <c r="M1201" s="16" t="str">
        <f aca="false">IF(C1201&lt;=K1201,"REORDER",IF(C1201&gt;L1201,"OVERSTOCK","OK"))</f>
        <v>OVERSTOCK</v>
      </c>
      <c r="N1201" s="16" t="str">
        <f aca="false">IF(C1201&lt;=D1201,"REORDER","OK")</f>
        <v>OK</v>
      </c>
      <c r="O1201" s="18" t="n">
        <f aca="false">IF(D1201&lt;I1201,1,0)</f>
        <v>0</v>
      </c>
      <c r="P1201" s="20" t="n">
        <f aca="false">C1201/F1201</f>
        <v>74.5481927710844</v>
      </c>
      <c r="Q1201" s="19" t="n">
        <f aca="false">DATA!N1201</f>
        <v>86.58</v>
      </c>
      <c r="R1201" s="19" t="n">
        <f aca="false">DATA!O1201</f>
        <v>1.96</v>
      </c>
      <c r="S1201" s="17" t="n">
        <f aca="false">C1201*Q1201</f>
        <v>42857.1</v>
      </c>
      <c r="T1201" s="19" t="n">
        <f aca="false">C1201*R1201</f>
        <v>970.2</v>
      </c>
      <c r="U1201" s="20" t="n">
        <f aca="false">MAX(0,C1201-L1201)</f>
        <v>335.169854548554</v>
      </c>
      <c r="V1201" s="17" t="n">
        <f aca="false">U1201*Q1201</f>
        <v>29019.0060068138</v>
      </c>
      <c r="W1201" s="19" t="n">
        <f aca="false">U1201*R1201</f>
        <v>656.932914915166</v>
      </c>
      <c r="X1201" s="20" t="n">
        <f aca="false">MAX(0,K1201-C1201)</f>
        <v>0</v>
      </c>
      <c r="Y1201" s="17" t="n">
        <f aca="false">F1201*PARAMETER!$B$5*Q1201</f>
        <v>209835.288</v>
      </c>
      <c r="Z1201" s="21" t="n">
        <f aca="false">SUMIF($Y$2:$Y$3205,"&gt;="&amp;Y1201)/SUM($Y$2:$Y$3205)</f>
        <v>0.98122051713531</v>
      </c>
      <c r="AA1201" s="16" t="str">
        <f aca="false">IF(Z1201&lt;=PARAMETER!$B$7,"A",IF(Z1201&lt;=PARAMETER!$B$8,"B","C"))</f>
        <v>C</v>
      </c>
      <c r="AB1201" s="22" t="n">
        <f aca="false">G1201/F1201</f>
        <v>0.875</v>
      </c>
      <c r="AC1201" s="16" t="str">
        <f aca="false">IF(AB1201&lt;=PARAMETER!$B$9,"X",IF(AB1201&lt;=PARAMETER!$B$10,"Y","Z"))</f>
        <v>Z</v>
      </c>
      <c r="AD1201" s="16" t="str">
        <f aca="false">AA1201&amp;AC1201</f>
        <v>CZ</v>
      </c>
      <c r="AE1201" s="22" t="n">
        <f aca="false">DATA!I1201</f>
        <v>0.8</v>
      </c>
      <c r="AF1201" s="18" t="n">
        <f aca="false">DATA!L1201</f>
        <v>117</v>
      </c>
      <c r="AG1201" s="16" t="str">
        <f aca="false">DATA!K1201</f>
        <v>C</v>
      </c>
      <c r="AH1201" s="18" t="n">
        <f aca="false">IF(AE1201&gt;=PARAMETER!$B$12,1,0)</f>
        <v>1</v>
      </c>
      <c r="AI1201" s="18" t="n">
        <f aca="false">IF(AF1201&gt;=PARAMETER!$B$13,1,0)</f>
        <v>1</v>
      </c>
      <c r="AJ1201" s="18" t="n">
        <f aca="false">IF(AND(AH1201=1,AI1201=1),1,0)</f>
        <v>1</v>
      </c>
    </row>
    <row r="1202" customFormat="false" ht="15" hidden="false" customHeight="false" outlineLevel="0" collapsed="false">
      <c r="A1202" s="16" t="str">
        <f aca="false">DATA!A1202</f>
        <v>ITM11200</v>
      </c>
      <c r="B1202" s="16" t="str">
        <f aca="false">DATA!B1202</f>
        <v>Apparel</v>
      </c>
      <c r="C1202" s="17" t="n">
        <f aca="false">DATA!C1202</f>
        <v>226</v>
      </c>
      <c r="D1202" s="17" t="n">
        <f aca="false">DATA!D1202</f>
        <v>19</v>
      </c>
      <c r="E1202" s="18" t="n">
        <f aca="false">DATA!F1202</f>
        <v>5</v>
      </c>
      <c r="F1202" s="19" t="n">
        <f aca="false">DATA!G1202</f>
        <v>21.47</v>
      </c>
      <c r="G1202" s="19" t="n">
        <f aca="false">DATA!H1202</f>
        <v>9.36</v>
      </c>
      <c r="H1202" s="18" t="n">
        <f aca="false">DATA!E1202</f>
        <v>13</v>
      </c>
      <c r="I1202" s="20" t="n">
        <f aca="false">F1202*E1202</f>
        <v>107.35</v>
      </c>
      <c r="J1202" s="20" t="n">
        <f aca="false">PARAMETER!$B$4*G1202*SQRT(E1202)</f>
        <v>34.4261223343493</v>
      </c>
      <c r="K1202" s="20" t="n">
        <f aca="false">I1202+J1202</f>
        <v>141.776122334349</v>
      </c>
      <c r="L1202" s="20" t="n">
        <f aca="false">K1202+F1202*H1202</f>
        <v>420.886122334349</v>
      </c>
      <c r="M1202" s="16" t="str">
        <f aca="false">IF(C1202&lt;=K1202,"REORDER",IF(C1202&gt;L1202,"OVERSTOCK","OK"))</f>
        <v>OK</v>
      </c>
      <c r="N1202" s="16" t="str">
        <f aca="false">IF(C1202&lt;=D1202,"REORDER","OK")</f>
        <v>OK</v>
      </c>
      <c r="O1202" s="18" t="n">
        <f aca="false">IF(D1202&lt;I1202,1,0)</f>
        <v>1</v>
      </c>
      <c r="P1202" s="20" t="n">
        <f aca="false">C1202/F1202</f>
        <v>10.5263157894737</v>
      </c>
      <c r="Q1202" s="19" t="n">
        <f aca="false">DATA!N1202</f>
        <v>151.71</v>
      </c>
      <c r="R1202" s="19" t="n">
        <f aca="false">DATA!O1202</f>
        <v>0.2</v>
      </c>
      <c r="S1202" s="17" t="n">
        <f aca="false">C1202*Q1202</f>
        <v>34286.46</v>
      </c>
      <c r="T1202" s="19" t="n">
        <f aca="false">C1202*R1202</f>
        <v>45.2</v>
      </c>
      <c r="U1202" s="20" t="n">
        <f aca="false">MAX(0,C1202-L1202)</f>
        <v>0</v>
      </c>
      <c r="V1202" s="17" t="n">
        <f aca="false">U1202*Q1202</f>
        <v>0</v>
      </c>
      <c r="W1202" s="19" t="n">
        <f aca="false">U1202*R1202</f>
        <v>0</v>
      </c>
      <c r="X1202" s="20" t="n">
        <f aca="false">MAX(0,K1202-C1202)</f>
        <v>0</v>
      </c>
      <c r="Y1202" s="17" t="n">
        <f aca="false">F1202*PARAMETER!$B$5*Q1202</f>
        <v>1188883.0005</v>
      </c>
      <c r="Z1202" s="21" t="n">
        <f aca="false">SUMIF($Y$2:$Y$3205,"&gt;="&amp;Y1202)/SUM($Y$2:$Y$3205)</f>
        <v>0.649020321151777</v>
      </c>
      <c r="AA1202" s="16" t="str">
        <f aca="false">IF(Z1202&lt;=PARAMETER!$B$7,"A",IF(Z1202&lt;=PARAMETER!$B$8,"B","C"))</f>
        <v>A</v>
      </c>
      <c r="AB1202" s="22" t="n">
        <f aca="false">G1202/F1202</f>
        <v>0.435957149510946</v>
      </c>
      <c r="AC1202" s="16" t="str">
        <f aca="false">IF(AB1202&lt;=PARAMETER!$B$9,"X",IF(AB1202&lt;=PARAMETER!$B$10,"Y","Z"))</f>
        <v>Y</v>
      </c>
      <c r="AD1202" s="16" t="str">
        <f aca="false">AA1202&amp;AC1202</f>
        <v>AY</v>
      </c>
      <c r="AE1202" s="22" t="n">
        <f aca="false">DATA!I1202</f>
        <v>0.39</v>
      </c>
      <c r="AF1202" s="18" t="n">
        <f aca="false">DATA!L1202</f>
        <v>28</v>
      </c>
      <c r="AG1202" s="16" t="str">
        <f aca="false">DATA!K1202</f>
        <v>D</v>
      </c>
      <c r="AH1202" s="18" t="n">
        <f aca="false">IF(AE1202&gt;=PARAMETER!$B$12,1,0)</f>
        <v>0</v>
      </c>
      <c r="AI1202" s="18" t="n">
        <f aca="false">IF(AF1202&gt;=PARAMETER!$B$13,1,0)</f>
        <v>0</v>
      </c>
      <c r="AJ1202" s="18" t="n">
        <f aca="false">IF(AND(AH1202=1,AI1202=1),1,0)</f>
        <v>0</v>
      </c>
    </row>
    <row r="1203" customFormat="false" ht="15" hidden="false" customHeight="false" outlineLevel="0" collapsed="false">
      <c r="A1203" s="16" t="str">
        <f aca="false">DATA!A1203</f>
        <v>ITM11201</v>
      </c>
      <c r="B1203" s="16" t="str">
        <f aca="false">DATA!B1203</f>
        <v>Pharma</v>
      </c>
      <c r="C1203" s="17" t="n">
        <f aca="false">DATA!C1203</f>
        <v>148</v>
      </c>
      <c r="D1203" s="17" t="n">
        <f aca="false">DATA!D1203</f>
        <v>81</v>
      </c>
      <c r="E1203" s="18" t="n">
        <f aca="false">DATA!F1203</f>
        <v>7</v>
      </c>
      <c r="F1203" s="19" t="n">
        <f aca="false">DATA!G1203</f>
        <v>13.89</v>
      </c>
      <c r="G1203" s="19" t="n">
        <f aca="false">DATA!H1203</f>
        <v>3.41</v>
      </c>
      <c r="H1203" s="18" t="n">
        <f aca="false">DATA!E1203</f>
        <v>14</v>
      </c>
      <c r="I1203" s="20" t="n">
        <f aca="false">F1203*E1203</f>
        <v>97.23</v>
      </c>
      <c r="J1203" s="20" t="n">
        <f aca="false">PARAMETER!$B$4*G1203*SQRT(E1203)</f>
        <v>14.8398891124553</v>
      </c>
      <c r="K1203" s="20" t="n">
        <f aca="false">I1203+J1203</f>
        <v>112.069889112455</v>
      </c>
      <c r="L1203" s="20" t="n">
        <f aca="false">K1203+F1203*H1203</f>
        <v>306.529889112455</v>
      </c>
      <c r="M1203" s="16" t="str">
        <f aca="false">IF(C1203&lt;=K1203,"REORDER",IF(C1203&gt;L1203,"OVERSTOCK","OK"))</f>
        <v>OK</v>
      </c>
      <c r="N1203" s="16" t="str">
        <f aca="false">IF(C1203&lt;=D1203,"REORDER","OK")</f>
        <v>OK</v>
      </c>
      <c r="O1203" s="18" t="n">
        <f aca="false">IF(D1203&lt;I1203,1,0)</f>
        <v>1</v>
      </c>
      <c r="P1203" s="20" t="n">
        <f aca="false">C1203/F1203</f>
        <v>10.6551475881929</v>
      </c>
      <c r="Q1203" s="19" t="n">
        <f aca="false">DATA!N1203</f>
        <v>29.04</v>
      </c>
      <c r="R1203" s="19" t="n">
        <f aca="false">DATA!O1203</f>
        <v>1.2</v>
      </c>
      <c r="S1203" s="17" t="n">
        <f aca="false">C1203*Q1203</f>
        <v>4297.92</v>
      </c>
      <c r="T1203" s="19" t="n">
        <f aca="false">C1203*R1203</f>
        <v>177.6</v>
      </c>
      <c r="U1203" s="20" t="n">
        <f aca="false">MAX(0,C1203-L1203)</f>
        <v>0</v>
      </c>
      <c r="V1203" s="17" t="n">
        <f aca="false">U1203*Q1203</f>
        <v>0</v>
      </c>
      <c r="W1203" s="19" t="n">
        <f aca="false">U1203*R1203</f>
        <v>0</v>
      </c>
      <c r="X1203" s="20" t="n">
        <f aca="false">MAX(0,K1203-C1203)</f>
        <v>0</v>
      </c>
      <c r="Y1203" s="17" t="n">
        <f aca="false">F1203*PARAMETER!$B$5*Q1203</f>
        <v>147228.444</v>
      </c>
      <c r="Z1203" s="21" t="n">
        <f aca="false">SUMIF($Y$2:$Y$3205,"&gt;="&amp;Y1203)/SUM($Y$2:$Y$3205)</f>
        <v>0.991384261777431</v>
      </c>
      <c r="AA1203" s="16" t="str">
        <f aca="false">IF(Z1203&lt;=PARAMETER!$B$7,"A",IF(Z1203&lt;=PARAMETER!$B$8,"B","C"))</f>
        <v>C</v>
      </c>
      <c r="AB1203" s="22" t="n">
        <f aca="false">G1203/F1203</f>
        <v>0.245500359971202</v>
      </c>
      <c r="AC1203" s="16" t="str">
        <f aca="false">IF(AB1203&lt;=PARAMETER!$B$9,"X",IF(AB1203&lt;=PARAMETER!$B$10,"Y","Z"))</f>
        <v>X</v>
      </c>
      <c r="AD1203" s="16" t="str">
        <f aca="false">AA1203&amp;AC1203</f>
        <v>CX</v>
      </c>
      <c r="AE1203" s="22" t="n">
        <f aca="false">DATA!I1203</f>
        <v>0.18</v>
      </c>
      <c r="AF1203" s="18" t="n">
        <f aca="false">DATA!L1203</f>
        <v>151</v>
      </c>
      <c r="AG1203" s="16" t="str">
        <f aca="false">DATA!K1203</f>
        <v>A</v>
      </c>
      <c r="AH1203" s="18" t="n">
        <f aca="false">IF(AE1203&gt;=PARAMETER!$B$12,1,0)</f>
        <v>0</v>
      </c>
      <c r="AI1203" s="18" t="n">
        <f aca="false">IF(AF1203&gt;=PARAMETER!$B$13,1,0)</f>
        <v>1</v>
      </c>
      <c r="AJ1203" s="18" t="n">
        <f aca="false">IF(AND(AH1203=1,AI1203=1),1,0)</f>
        <v>0</v>
      </c>
    </row>
    <row r="1204" customFormat="false" ht="15" hidden="false" customHeight="false" outlineLevel="0" collapsed="false">
      <c r="A1204" s="16" t="str">
        <f aca="false">DATA!A1204</f>
        <v>ITM11202</v>
      </c>
      <c r="B1204" s="16" t="str">
        <f aca="false">DATA!B1204</f>
        <v>Groceries</v>
      </c>
      <c r="C1204" s="17" t="n">
        <f aca="false">DATA!C1204</f>
        <v>330</v>
      </c>
      <c r="D1204" s="17" t="n">
        <f aca="false">DATA!D1204</f>
        <v>30</v>
      </c>
      <c r="E1204" s="18" t="n">
        <f aca="false">DATA!F1204</f>
        <v>9</v>
      </c>
      <c r="F1204" s="19" t="n">
        <f aca="false">DATA!G1204</f>
        <v>4.48</v>
      </c>
      <c r="G1204" s="19" t="n">
        <f aca="false">DATA!H1204</f>
        <v>0.96</v>
      </c>
      <c r="H1204" s="18" t="n">
        <f aca="false">DATA!E1204</f>
        <v>11</v>
      </c>
      <c r="I1204" s="20" t="n">
        <f aca="false">F1204*E1204</f>
        <v>40.32</v>
      </c>
      <c r="J1204" s="20" t="n">
        <f aca="false">PARAMETER!$B$4*G1204*SQRT(E1204)</f>
        <v>4.73717844562024</v>
      </c>
      <c r="K1204" s="20" t="n">
        <f aca="false">I1204+J1204</f>
        <v>45.0571784456202</v>
      </c>
      <c r="L1204" s="20" t="n">
        <f aca="false">K1204+F1204*H1204</f>
        <v>94.3371784456203</v>
      </c>
      <c r="M1204" s="16" t="str">
        <f aca="false">IF(C1204&lt;=K1204,"REORDER",IF(C1204&gt;L1204,"OVERSTOCK","OK"))</f>
        <v>OVERSTOCK</v>
      </c>
      <c r="N1204" s="16" t="str">
        <f aca="false">IF(C1204&lt;=D1204,"REORDER","OK")</f>
        <v>OK</v>
      </c>
      <c r="O1204" s="18" t="n">
        <f aca="false">IF(D1204&lt;I1204,1,0)</f>
        <v>1</v>
      </c>
      <c r="P1204" s="20" t="n">
        <f aca="false">C1204/F1204</f>
        <v>73.6607142857143</v>
      </c>
      <c r="Q1204" s="19" t="n">
        <f aca="false">DATA!N1204</f>
        <v>176.48</v>
      </c>
      <c r="R1204" s="19" t="n">
        <f aca="false">DATA!O1204</f>
        <v>1.09</v>
      </c>
      <c r="S1204" s="17" t="n">
        <f aca="false">C1204*Q1204</f>
        <v>58238.4</v>
      </c>
      <c r="T1204" s="19" t="n">
        <f aca="false">C1204*R1204</f>
        <v>359.7</v>
      </c>
      <c r="U1204" s="20" t="n">
        <f aca="false">MAX(0,C1204-L1204)</f>
        <v>235.66282155438</v>
      </c>
      <c r="V1204" s="17" t="n">
        <f aca="false">U1204*Q1204</f>
        <v>41589.7747479169</v>
      </c>
      <c r="W1204" s="19" t="n">
        <f aca="false">U1204*R1204</f>
        <v>256.872475494274</v>
      </c>
      <c r="X1204" s="20" t="n">
        <f aca="false">MAX(0,K1204-C1204)</f>
        <v>0</v>
      </c>
      <c r="Y1204" s="17" t="n">
        <f aca="false">F1204*PARAMETER!$B$5*Q1204</f>
        <v>288580.096</v>
      </c>
      <c r="Z1204" s="21" t="n">
        <f aca="false">SUMIF($Y$2:$Y$3205,"&gt;="&amp;Y1204)/SUM($Y$2:$Y$3205)</f>
        <v>0.962755889984504</v>
      </c>
      <c r="AA1204" s="16" t="str">
        <f aca="false">IF(Z1204&lt;=PARAMETER!$B$7,"A",IF(Z1204&lt;=PARAMETER!$B$8,"B","C"))</f>
        <v>C</v>
      </c>
      <c r="AB1204" s="22" t="n">
        <f aca="false">G1204/F1204</f>
        <v>0.214285714285714</v>
      </c>
      <c r="AC1204" s="16" t="str">
        <f aca="false">IF(AB1204&lt;=PARAMETER!$B$9,"X",IF(AB1204&lt;=PARAMETER!$B$10,"Y","Z"))</f>
        <v>X</v>
      </c>
      <c r="AD1204" s="16" t="str">
        <f aca="false">AA1204&amp;AC1204</f>
        <v>CX</v>
      </c>
      <c r="AE1204" s="22" t="n">
        <f aca="false">DATA!I1204</f>
        <v>0.65</v>
      </c>
      <c r="AF1204" s="18" t="n">
        <f aca="false">DATA!L1204</f>
        <v>92</v>
      </c>
      <c r="AG1204" s="16" t="str">
        <f aca="false">DATA!K1204</f>
        <v>B</v>
      </c>
      <c r="AH1204" s="18" t="n">
        <f aca="false">IF(AE1204&gt;=PARAMETER!$B$12,1,0)</f>
        <v>0</v>
      </c>
      <c r="AI1204" s="18" t="n">
        <f aca="false">IF(AF1204&gt;=PARAMETER!$B$13,1,0)</f>
        <v>0</v>
      </c>
      <c r="AJ1204" s="18" t="n">
        <f aca="false">IF(AND(AH1204=1,AI1204=1),1,0)</f>
        <v>0</v>
      </c>
    </row>
    <row r="1205" customFormat="false" ht="15" hidden="false" customHeight="false" outlineLevel="0" collapsed="false">
      <c r="A1205" s="16" t="str">
        <f aca="false">DATA!A1205</f>
        <v>ITM11203</v>
      </c>
      <c r="B1205" s="16" t="str">
        <f aca="false">DATA!B1205</f>
        <v>Electronics</v>
      </c>
      <c r="C1205" s="17" t="n">
        <f aca="false">DATA!C1205</f>
        <v>22</v>
      </c>
      <c r="D1205" s="17" t="n">
        <f aca="false">DATA!D1205</f>
        <v>79</v>
      </c>
      <c r="E1205" s="18" t="n">
        <f aca="false">DATA!F1205</f>
        <v>6</v>
      </c>
      <c r="F1205" s="19" t="n">
        <f aca="false">DATA!G1205</f>
        <v>27.57</v>
      </c>
      <c r="G1205" s="19" t="n">
        <f aca="false">DATA!H1205</f>
        <v>6.92</v>
      </c>
      <c r="H1205" s="18" t="n">
        <f aca="false">DATA!E1205</f>
        <v>13</v>
      </c>
      <c r="I1205" s="20" t="n">
        <f aca="false">F1205*E1205</f>
        <v>165.42</v>
      </c>
      <c r="J1205" s="20" t="n">
        <f aca="false">PARAMETER!$B$4*G1205*SQRT(E1205)</f>
        <v>27.8810404461736</v>
      </c>
      <c r="K1205" s="20" t="n">
        <f aca="false">I1205+J1205</f>
        <v>193.301040446174</v>
      </c>
      <c r="L1205" s="20" t="n">
        <f aca="false">K1205+F1205*H1205</f>
        <v>551.711040446174</v>
      </c>
      <c r="M1205" s="16" t="str">
        <f aca="false">IF(C1205&lt;=K1205,"REORDER",IF(C1205&gt;L1205,"OVERSTOCK","OK"))</f>
        <v>REORDER</v>
      </c>
      <c r="N1205" s="16" t="str">
        <f aca="false">IF(C1205&lt;=D1205,"REORDER","OK")</f>
        <v>REORDER</v>
      </c>
      <c r="O1205" s="18" t="n">
        <f aca="false">IF(D1205&lt;I1205,1,0)</f>
        <v>1</v>
      </c>
      <c r="P1205" s="20" t="n">
        <f aca="false">C1205/F1205</f>
        <v>0.797968806673921</v>
      </c>
      <c r="Q1205" s="19" t="n">
        <f aca="false">DATA!N1205</f>
        <v>65.11</v>
      </c>
      <c r="R1205" s="19" t="n">
        <f aca="false">DATA!O1205</f>
        <v>0.81</v>
      </c>
      <c r="S1205" s="17" t="n">
        <f aca="false">C1205*Q1205</f>
        <v>1432.42</v>
      </c>
      <c r="T1205" s="19" t="n">
        <f aca="false">C1205*R1205</f>
        <v>17.82</v>
      </c>
      <c r="U1205" s="20" t="n">
        <f aca="false">MAX(0,C1205-L1205)</f>
        <v>0</v>
      </c>
      <c r="V1205" s="17" t="n">
        <f aca="false">U1205*Q1205</f>
        <v>0</v>
      </c>
      <c r="W1205" s="19" t="n">
        <f aca="false">U1205*R1205</f>
        <v>0</v>
      </c>
      <c r="X1205" s="20" t="n">
        <f aca="false">MAX(0,K1205-C1205)</f>
        <v>171.301040446174</v>
      </c>
      <c r="Y1205" s="17" t="n">
        <f aca="false">F1205*PARAMETER!$B$5*Q1205</f>
        <v>655205.1855</v>
      </c>
      <c r="Z1205" s="21" t="n">
        <f aca="false">SUMIF($Y$2:$Y$3205,"&gt;="&amp;Y1205)/SUM($Y$2:$Y$3205)</f>
        <v>0.859860615957788</v>
      </c>
      <c r="AA1205" s="16" t="str">
        <f aca="false">IF(Z1205&lt;=PARAMETER!$B$7,"A",IF(Z1205&lt;=PARAMETER!$B$8,"B","C"))</f>
        <v>B</v>
      </c>
      <c r="AB1205" s="22" t="n">
        <f aca="false">G1205/F1205</f>
        <v>0.250997461008342</v>
      </c>
      <c r="AC1205" s="16" t="str">
        <f aca="false">IF(AB1205&lt;=PARAMETER!$B$9,"X",IF(AB1205&lt;=PARAMETER!$B$10,"Y","Z"))</f>
        <v>Y</v>
      </c>
      <c r="AD1205" s="16" t="str">
        <f aca="false">AA1205&amp;AC1205</f>
        <v>BY</v>
      </c>
      <c r="AE1205" s="22" t="n">
        <f aca="false">DATA!I1205</f>
        <v>0.33</v>
      </c>
      <c r="AF1205" s="18" t="n">
        <f aca="false">DATA!L1205</f>
        <v>74</v>
      </c>
      <c r="AG1205" s="16" t="str">
        <f aca="false">DATA!K1205</f>
        <v>C</v>
      </c>
      <c r="AH1205" s="18" t="n">
        <f aca="false">IF(AE1205&gt;=PARAMETER!$B$12,1,0)</f>
        <v>0</v>
      </c>
      <c r="AI1205" s="18" t="n">
        <f aca="false">IF(AF1205&gt;=PARAMETER!$B$13,1,0)</f>
        <v>0</v>
      </c>
      <c r="AJ1205" s="18" t="n">
        <f aca="false">IF(AND(AH1205=1,AI1205=1),1,0)</f>
        <v>0</v>
      </c>
    </row>
    <row r="1206" customFormat="false" ht="15" hidden="false" customHeight="false" outlineLevel="0" collapsed="false">
      <c r="A1206" s="16" t="str">
        <f aca="false">DATA!A1206</f>
        <v>ITM11204</v>
      </c>
      <c r="B1206" s="16" t="str">
        <f aca="false">DATA!B1206</f>
        <v>Groceries</v>
      </c>
      <c r="C1206" s="17" t="n">
        <f aca="false">DATA!C1206</f>
        <v>481</v>
      </c>
      <c r="D1206" s="17" t="n">
        <f aca="false">DATA!D1206</f>
        <v>94</v>
      </c>
      <c r="E1206" s="18" t="n">
        <f aca="false">DATA!F1206</f>
        <v>5</v>
      </c>
      <c r="F1206" s="19" t="n">
        <f aca="false">DATA!G1206</f>
        <v>44.57</v>
      </c>
      <c r="G1206" s="19" t="n">
        <f aca="false">DATA!H1206</f>
        <v>7.97</v>
      </c>
      <c r="H1206" s="18" t="n">
        <f aca="false">DATA!E1206</f>
        <v>5</v>
      </c>
      <c r="I1206" s="20" t="n">
        <f aca="false">F1206*E1206</f>
        <v>222.85</v>
      </c>
      <c r="J1206" s="20" t="n">
        <f aca="false">PARAMETER!$B$4*G1206*SQRT(E1206)</f>
        <v>29.3136960475176</v>
      </c>
      <c r="K1206" s="20" t="n">
        <f aca="false">I1206+J1206</f>
        <v>252.163696047518</v>
      </c>
      <c r="L1206" s="20" t="n">
        <f aca="false">K1206+F1206*H1206</f>
        <v>475.013696047518</v>
      </c>
      <c r="M1206" s="16" t="str">
        <f aca="false">IF(C1206&lt;=K1206,"REORDER",IF(C1206&gt;L1206,"OVERSTOCK","OK"))</f>
        <v>OVERSTOCK</v>
      </c>
      <c r="N1206" s="16" t="str">
        <f aca="false">IF(C1206&lt;=D1206,"REORDER","OK")</f>
        <v>OK</v>
      </c>
      <c r="O1206" s="18" t="n">
        <f aca="false">IF(D1206&lt;I1206,1,0)</f>
        <v>1</v>
      </c>
      <c r="P1206" s="20" t="n">
        <f aca="false">C1206/F1206</f>
        <v>10.7920125645053</v>
      </c>
      <c r="Q1206" s="19" t="n">
        <f aca="false">DATA!N1206</f>
        <v>86.66</v>
      </c>
      <c r="R1206" s="19" t="n">
        <f aca="false">DATA!O1206</f>
        <v>1.72</v>
      </c>
      <c r="S1206" s="17" t="n">
        <f aca="false">C1206*Q1206</f>
        <v>41683.46</v>
      </c>
      <c r="T1206" s="19" t="n">
        <f aca="false">C1206*R1206</f>
        <v>827.32</v>
      </c>
      <c r="U1206" s="20" t="n">
        <f aca="false">MAX(0,C1206-L1206)</f>
        <v>5.98630395248244</v>
      </c>
      <c r="V1206" s="17" t="n">
        <f aca="false">U1206*Q1206</f>
        <v>518.773100522129</v>
      </c>
      <c r="W1206" s="19" t="n">
        <f aca="false">U1206*R1206</f>
        <v>10.2964427982698</v>
      </c>
      <c r="X1206" s="20" t="n">
        <f aca="false">MAX(0,K1206-C1206)</f>
        <v>0</v>
      </c>
      <c r="Y1206" s="17" t="n">
        <f aca="false">F1206*PARAMETER!$B$5*Q1206</f>
        <v>1409789.213</v>
      </c>
      <c r="Z1206" s="21" t="n">
        <f aca="false">SUMIF($Y$2:$Y$3205,"&gt;="&amp;Y1206)/SUM($Y$2:$Y$3205)</f>
        <v>0.566062675488151</v>
      </c>
      <c r="AA1206" s="16" t="str">
        <f aca="false">IF(Z1206&lt;=PARAMETER!$B$7,"A",IF(Z1206&lt;=PARAMETER!$B$8,"B","C"))</f>
        <v>A</v>
      </c>
      <c r="AB1206" s="22" t="n">
        <f aca="false">G1206/F1206</f>
        <v>0.178819833969037</v>
      </c>
      <c r="AC1206" s="16" t="str">
        <f aca="false">IF(AB1206&lt;=PARAMETER!$B$9,"X",IF(AB1206&lt;=PARAMETER!$B$10,"Y","Z"))</f>
        <v>X</v>
      </c>
      <c r="AD1206" s="16" t="str">
        <f aca="false">AA1206&amp;AC1206</f>
        <v>AX</v>
      </c>
      <c r="AE1206" s="22" t="n">
        <f aca="false">DATA!I1206</f>
        <v>0.58</v>
      </c>
      <c r="AF1206" s="18" t="n">
        <f aca="false">DATA!L1206</f>
        <v>35</v>
      </c>
      <c r="AG1206" s="16" t="str">
        <f aca="false">DATA!K1206</f>
        <v>A</v>
      </c>
      <c r="AH1206" s="18" t="n">
        <f aca="false">IF(AE1206&gt;=PARAMETER!$B$12,1,0)</f>
        <v>0</v>
      </c>
      <c r="AI1206" s="18" t="n">
        <f aca="false">IF(AF1206&gt;=PARAMETER!$B$13,1,0)</f>
        <v>0</v>
      </c>
      <c r="AJ1206" s="18" t="n">
        <f aca="false">IF(AND(AH1206=1,AI1206=1),1,0)</f>
        <v>0</v>
      </c>
    </row>
    <row r="1207" customFormat="false" ht="15" hidden="false" customHeight="false" outlineLevel="0" collapsed="false">
      <c r="A1207" s="16" t="str">
        <f aca="false">DATA!A1207</f>
        <v>ITM11205</v>
      </c>
      <c r="B1207" s="16" t="str">
        <f aca="false">DATA!B1207</f>
        <v>Automotive</v>
      </c>
      <c r="C1207" s="17" t="n">
        <f aca="false">DATA!C1207</f>
        <v>441</v>
      </c>
      <c r="D1207" s="17" t="n">
        <f aca="false">DATA!D1207</f>
        <v>66</v>
      </c>
      <c r="E1207" s="18" t="n">
        <f aca="false">DATA!F1207</f>
        <v>7</v>
      </c>
      <c r="F1207" s="19" t="n">
        <f aca="false">DATA!G1207</f>
        <v>34.1</v>
      </c>
      <c r="G1207" s="19" t="n">
        <f aca="false">DATA!H1207</f>
        <v>9.6</v>
      </c>
      <c r="H1207" s="18" t="n">
        <f aca="false">DATA!E1207</f>
        <v>7</v>
      </c>
      <c r="I1207" s="20" t="n">
        <f aca="false">F1207*E1207</f>
        <v>238.7</v>
      </c>
      <c r="J1207" s="20" t="n">
        <f aca="false">PARAMETER!$B$4*G1207*SQRT(E1207)</f>
        <v>41.7779869441556</v>
      </c>
      <c r="K1207" s="20" t="n">
        <f aca="false">I1207+J1207</f>
        <v>280.477986944156</v>
      </c>
      <c r="L1207" s="20" t="n">
        <f aca="false">K1207+F1207*H1207</f>
        <v>519.177986944156</v>
      </c>
      <c r="M1207" s="16" t="str">
        <f aca="false">IF(C1207&lt;=K1207,"REORDER",IF(C1207&gt;L1207,"OVERSTOCK","OK"))</f>
        <v>OK</v>
      </c>
      <c r="N1207" s="16" t="str">
        <f aca="false">IF(C1207&lt;=D1207,"REORDER","OK")</f>
        <v>OK</v>
      </c>
      <c r="O1207" s="18" t="n">
        <f aca="false">IF(D1207&lt;I1207,1,0)</f>
        <v>1</v>
      </c>
      <c r="P1207" s="20" t="n">
        <f aca="false">C1207/F1207</f>
        <v>12.9325513196481</v>
      </c>
      <c r="Q1207" s="19" t="n">
        <f aca="false">DATA!N1207</f>
        <v>162.69</v>
      </c>
      <c r="R1207" s="19" t="n">
        <f aca="false">DATA!O1207</f>
        <v>1.19</v>
      </c>
      <c r="S1207" s="17" t="n">
        <f aca="false">C1207*Q1207</f>
        <v>71746.29</v>
      </c>
      <c r="T1207" s="19" t="n">
        <f aca="false">C1207*R1207</f>
        <v>524.79</v>
      </c>
      <c r="U1207" s="20" t="n">
        <f aca="false">MAX(0,C1207-L1207)</f>
        <v>0</v>
      </c>
      <c r="V1207" s="17" t="n">
        <f aca="false">U1207*Q1207</f>
        <v>0</v>
      </c>
      <c r="W1207" s="19" t="n">
        <f aca="false">U1207*R1207</f>
        <v>0</v>
      </c>
      <c r="X1207" s="20" t="n">
        <f aca="false">MAX(0,K1207-C1207)</f>
        <v>0</v>
      </c>
      <c r="Y1207" s="17" t="n">
        <f aca="false">F1207*PARAMETER!$B$5*Q1207</f>
        <v>2024921.085</v>
      </c>
      <c r="Z1207" s="21" t="n">
        <f aca="false">SUMIF($Y$2:$Y$3205,"&gt;="&amp;Y1207)/SUM($Y$2:$Y$3205)</f>
        <v>0.325126061148649</v>
      </c>
      <c r="AA1207" s="16" t="str">
        <f aca="false">IF(Z1207&lt;=PARAMETER!$B$7,"A",IF(Z1207&lt;=PARAMETER!$B$8,"B","C"))</f>
        <v>A</v>
      </c>
      <c r="AB1207" s="22" t="n">
        <f aca="false">G1207/F1207</f>
        <v>0.281524926686217</v>
      </c>
      <c r="AC1207" s="16" t="str">
        <f aca="false">IF(AB1207&lt;=PARAMETER!$B$9,"X",IF(AB1207&lt;=PARAMETER!$B$10,"Y","Z"))</f>
        <v>Y</v>
      </c>
      <c r="AD1207" s="16" t="str">
        <f aca="false">AA1207&amp;AC1207</f>
        <v>AY</v>
      </c>
      <c r="AE1207" s="22" t="n">
        <f aca="false">DATA!I1207</f>
        <v>0.95</v>
      </c>
      <c r="AF1207" s="18" t="n">
        <f aca="false">DATA!L1207</f>
        <v>147</v>
      </c>
      <c r="AG1207" s="16" t="str">
        <f aca="false">DATA!K1207</f>
        <v>B</v>
      </c>
      <c r="AH1207" s="18" t="n">
        <f aca="false">IF(AE1207&gt;=PARAMETER!$B$12,1,0)</f>
        <v>1</v>
      </c>
      <c r="AI1207" s="18" t="n">
        <f aca="false">IF(AF1207&gt;=PARAMETER!$B$13,1,0)</f>
        <v>1</v>
      </c>
      <c r="AJ1207" s="18" t="n">
        <f aca="false">IF(AND(AH1207=1,AI1207=1),1,0)</f>
        <v>1</v>
      </c>
    </row>
    <row r="1208" customFormat="false" ht="15" hidden="false" customHeight="false" outlineLevel="0" collapsed="false">
      <c r="A1208" s="16" t="str">
        <f aca="false">DATA!A1208</f>
        <v>ITM11206</v>
      </c>
      <c r="B1208" s="16" t="str">
        <f aca="false">DATA!B1208</f>
        <v>Pharma</v>
      </c>
      <c r="C1208" s="17" t="n">
        <f aca="false">DATA!C1208</f>
        <v>261</v>
      </c>
      <c r="D1208" s="17" t="n">
        <f aca="false">DATA!D1208</f>
        <v>48</v>
      </c>
      <c r="E1208" s="18" t="n">
        <f aca="false">DATA!F1208</f>
        <v>6</v>
      </c>
      <c r="F1208" s="19" t="n">
        <f aca="false">DATA!G1208</f>
        <v>13.23</v>
      </c>
      <c r="G1208" s="19" t="n">
        <f aca="false">DATA!H1208</f>
        <v>2</v>
      </c>
      <c r="H1208" s="18" t="n">
        <f aca="false">DATA!E1208</f>
        <v>7</v>
      </c>
      <c r="I1208" s="20" t="n">
        <f aca="false">F1208*E1208</f>
        <v>79.38</v>
      </c>
      <c r="J1208" s="20" t="n">
        <f aca="false">PARAMETER!$B$4*G1208*SQRT(E1208)</f>
        <v>8.05810417519468</v>
      </c>
      <c r="K1208" s="20" t="n">
        <f aca="false">I1208+J1208</f>
        <v>87.4381041751947</v>
      </c>
      <c r="L1208" s="20" t="n">
        <f aca="false">K1208+F1208*H1208</f>
        <v>180.048104175195</v>
      </c>
      <c r="M1208" s="16" t="str">
        <f aca="false">IF(C1208&lt;=K1208,"REORDER",IF(C1208&gt;L1208,"OVERSTOCK","OK"))</f>
        <v>OVERSTOCK</v>
      </c>
      <c r="N1208" s="16" t="str">
        <f aca="false">IF(C1208&lt;=D1208,"REORDER","OK")</f>
        <v>OK</v>
      </c>
      <c r="O1208" s="18" t="n">
        <f aca="false">IF(D1208&lt;I1208,1,0)</f>
        <v>1</v>
      </c>
      <c r="P1208" s="20" t="n">
        <f aca="false">C1208/F1208</f>
        <v>19.7278911564626</v>
      </c>
      <c r="Q1208" s="19" t="n">
        <f aca="false">DATA!N1208</f>
        <v>131.03</v>
      </c>
      <c r="R1208" s="19" t="n">
        <f aca="false">DATA!O1208</f>
        <v>0.69</v>
      </c>
      <c r="S1208" s="17" t="n">
        <f aca="false">C1208*Q1208</f>
        <v>34198.83</v>
      </c>
      <c r="T1208" s="19" t="n">
        <f aca="false">C1208*R1208</f>
        <v>180.09</v>
      </c>
      <c r="U1208" s="20" t="n">
        <f aca="false">MAX(0,C1208-L1208)</f>
        <v>80.9518958248053</v>
      </c>
      <c r="V1208" s="17" t="n">
        <f aca="false">U1208*Q1208</f>
        <v>10607.1269099242</v>
      </c>
      <c r="W1208" s="19" t="n">
        <f aca="false">U1208*R1208</f>
        <v>55.8568081191157</v>
      </c>
      <c r="X1208" s="20" t="n">
        <f aca="false">MAX(0,K1208-C1208)</f>
        <v>0</v>
      </c>
      <c r="Y1208" s="17" t="n">
        <f aca="false">F1208*PARAMETER!$B$5*Q1208</f>
        <v>632737.3185</v>
      </c>
      <c r="Z1208" s="21" t="n">
        <f aca="false">SUMIF($Y$2:$Y$3205,"&gt;="&amp;Y1208)/SUM($Y$2:$Y$3205)</f>
        <v>0.867058016601897</v>
      </c>
      <c r="AA1208" s="16" t="str">
        <f aca="false">IF(Z1208&lt;=PARAMETER!$B$7,"A",IF(Z1208&lt;=PARAMETER!$B$8,"B","C"))</f>
        <v>B</v>
      </c>
      <c r="AB1208" s="22" t="n">
        <f aca="false">G1208/F1208</f>
        <v>0.151171579743008</v>
      </c>
      <c r="AC1208" s="16" t="str">
        <f aca="false">IF(AB1208&lt;=PARAMETER!$B$9,"X",IF(AB1208&lt;=PARAMETER!$B$10,"Y","Z"))</f>
        <v>X</v>
      </c>
      <c r="AD1208" s="16" t="str">
        <f aca="false">AA1208&amp;AC1208</f>
        <v>BX</v>
      </c>
      <c r="AE1208" s="22" t="n">
        <f aca="false">DATA!I1208</f>
        <v>0.62</v>
      </c>
      <c r="AF1208" s="18" t="n">
        <f aca="false">DATA!L1208</f>
        <v>108</v>
      </c>
      <c r="AG1208" s="16" t="str">
        <f aca="false">DATA!K1208</f>
        <v>C</v>
      </c>
      <c r="AH1208" s="18" t="n">
        <f aca="false">IF(AE1208&gt;=PARAMETER!$B$12,1,0)</f>
        <v>0</v>
      </c>
      <c r="AI1208" s="18" t="n">
        <f aca="false">IF(AF1208&gt;=PARAMETER!$B$13,1,0)</f>
        <v>1</v>
      </c>
      <c r="AJ1208" s="18" t="n">
        <f aca="false">IF(AND(AH1208=1,AI1208=1),1,0)</f>
        <v>0</v>
      </c>
    </row>
    <row r="1209" customFormat="false" ht="15" hidden="false" customHeight="false" outlineLevel="0" collapsed="false">
      <c r="A1209" s="16" t="str">
        <f aca="false">DATA!A1209</f>
        <v>ITM11207</v>
      </c>
      <c r="B1209" s="16" t="str">
        <f aca="false">DATA!B1209</f>
        <v>Groceries</v>
      </c>
      <c r="C1209" s="17" t="n">
        <f aca="false">DATA!C1209</f>
        <v>140</v>
      </c>
      <c r="D1209" s="17" t="n">
        <f aca="false">DATA!D1209</f>
        <v>97</v>
      </c>
      <c r="E1209" s="18" t="n">
        <f aca="false">DATA!F1209</f>
        <v>9</v>
      </c>
      <c r="F1209" s="19" t="n">
        <f aca="false">DATA!G1209</f>
        <v>29.11</v>
      </c>
      <c r="G1209" s="19" t="n">
        <f aca="false">DATA!H1209</f>
        <v>4.23</v>
      </c>
      <c r="H1209" s="18" t="n">
        <f aca="false">DATA!E1209</f>
        <v>12</v>
      </c>
      <c r="I1209" s="20" t="n">
        <f aca="false">F1209*E1209</f>
        <v>261.99</v>
      </c>
      <c r="J1209" s="20" t="n">
        <f aca="false">PARAMETER!$B$4*G1209*SQRT(E1209)</f>
        <v>20.8731925260142</v>
      </c>
      <c r="K1209" s="20" t="n">
        <f aca="false">I1209+J1209</f>
        <v>282.863192526014</v>
      </c>
      <c r="L1209" s="20" t="n">
        <f aca="false">K1209+F1209*H1209</f>
        <v>632.183192526014</v>
      </c>
      <c r="M1209" s="16" t="str">
        <f aca="false">IF(C1209&lt;=K1209,"REORDER",IF(C1209&gt;L1209,"OVERSTOCK","OK"))</f>
        <v>REORDER</v>
      </c>
      <c r="N1209" s="16" t="str">
        <f aca="false">IF(C1209&lt;=D1209,"REORDER","OK")</f>
        <v>OK</v>
      </c>
      <c r="O1209" s="18" t="n">
        <f aca="false">IF(D1209&lt;I1209,1,0)</f>
        <v>1</v>
      </c>
      <c r="P1209" s="20" t="n">
        <f aca="false">C1209/F1209</f>
        <v>4.80934386808657</v>
      </c>
      <c r="Q1209" s="19" t="n">
        <f aca="false">DATA!N1209</f>
        <v>68.64</v>
      </c>
      <c r="R1209" s="19" t="n">
        <f aca="false">DATA!O1209</f>
        <v>0.94</v>
      </c>
      <c r="S1209" s="17" t="n">
        <f aca="false">C1209*Q1209</f>
        <v>9609.6</v>
      </c>
      <c r="T1209" s="19" t="n">
        <f aca="false">C1209*R1209</f>
        <v>131.6</v>
      </c>
      <c r="U1209" s="20" t="n">
        <f aca="false">MAX(0,C1209-L1209)</f>
        <v>0</v>
      </c>
      <c r="V1209" s="17" t="n">
        <f aca="false">U1209*Q1209</f>
        <v>0</v>
      </c>
      <c r="W1209" s="19" t="n">
        <f aca="false">U1209*R1209</f>
        <v>0</v>
      </c>
      <c r="X1209" s="20" t="n">
        <f aca="false">MAX(0,K1209-C1209)</f>
        <v>142.863192526014</v>
      </c>
      <c r="Y1209" s="17" t="n">
        <f aca="false">F1209*PARAMETER!$B$5*Q1209</f>
        <v>729310.296</v>
      </c>
      <c r="Z1209" s="21" t="n">
        <f aca="false">SUMIF($Y$2:$Y$3205,"&gt;="&amp;Y1209)/SUM($Y$2:$Y$3205)</f>
        <v>0.835223168406931</v>
      </c>
      <c r="AA1209" s="16" t="str">
        <f aca="false">IF(Z1209&lt;=PARAMETER!$B$7,"A",IF(Z1209&lt;=PARAMETER!$B$8,"B","C"))</f>
        <v>B</v>
      </c>
      <c r="AB1209" s="22" t="n">
        <f aca="false">G1209/F1209</f>
        <v>0.145310889728616</v>
      </c>
      <c r="AC1209" s="16" t="str">
        <f aca="false">IF(AB1209&lt;=PARAMETER!$B$9,"X",IF(AB1209&lt;=PARAMETER!$B$10,"Y","Z"))</f>
        <v>X</v>
      </c>
      <c r="AD1209" s="16" t="str">
        <f aca="false">AA1209&amp;AC1209</f>
        <v>BX</v>
      </c>
      <c r="AE1209" s="22" t="n">
        <f aca="false">DATA!I1209</f>
        <v>0.93</v>
      </c>
      <c r="AF1209" s="18" t="n">
        <f aca="false">DATA!L1209</f>
        <v>86</v>
      </c>
      <c r="AG1209" s="16" t="str">
        <f aca="false">DATA!K1209</f>
        <v>A</v>
      </c>
      <c r="AH1209" s="18" t="n">
        <f aca="false">IF(AE1209&gt;=PARAMETER!$B$12,1,0)</f>
        <v>1</v>
      </c>
      <c r="AI1209" s="18" t="n">
        <f aca="false">IF(AF1209&gt;=PARAMETER!$B$13,1,0)</f>
        <v>0</v>
      </c>
      <c r="AJ1209" s="18" t="n">
        <f aca="false">IF(AND(AH1209=1,AI1209=1),1,0)</f>
        <v>0</v>
      </c>
    </row>
    <row r="1210" customFormat="false" ht="15" hidden="false" customHeight="false" outlineLevel="0" collapsed="false">
      <c r="A1210" s="16" t="str">
        <f aca="false">DATA!A1210</f>
        <v>ITM11208</v>
      </c>
      <c r="B1210" s="16" t="str">
        <f aca="false">DATA!B1210</f>
        <v>Apparel</v>
      </c>
      <c r="C1210" s="17" t="n">
        <f aca="false">DATA!C1210</f>
        <v>404</v>
      </c>
      <c r="D1210" s="17" t="n">
        <f aca="false">DATA!D1210</f>
        <v>42</v>
      </c>
      <c r="E1210" s="18" t="n">
        <f aca="false">DATA!F1210</f>
        <v>7</v>
      </c>
      <c r="F1210" s="19" t="n">
        <f aca="false">DATA!G1210</f>
        <v>47.22</v>
      </c>
      <c r="G1210" s="19" t="n">
        <f aca="false">DATA!H1210</f>
        <v>8.52</v>
      </c>
      <c r="H1210" s="18" t="n">
        <f aca="false">DATA!E1210</f>
        <v>9</v>
      </c>
      <c r="I1210" s="20" t="n">
        <f aca="false">F1210*E1210</f>
        <v>330.54</v>
      </c>
      <c r="J1210" s="20" t="n">
        <f aca="false">PARAMETER!$B$4*G1210*SQRT(E1210)</f>
        <v>37.0779634129381</v>
      </c>
      <c r="K1210" s="20" t="n">
        <f aca="false">I1210+J1210</f>
        <v>367.617963412938</v>
      </c>
      <c r="L1210" s="20" t="n">
        <f aca="false">K1210+F1210*H1210</f>
        <v>792.597963412938</v>
      </c>
      <c r="M1210" s="16" t="str">
        <f aca="false">IF(C1210&lt;=K1210,"REORDER",IF(C1210&gt;L1210,"OVERSTOCK","OK"))</f>
        <v>OK</v>
      </c>
      <c r="N1210" s="16" t="str">
        <f aca="false">IF(C1210&lt;=D1210,"REORDER","OK")</f>
        <v>OK</v>
      </c>
      <c r="O1210" s="18" t="n">
        <f aca="false">IF(D1210&lt;I1210,1,0)</f>
        <v>1</v>
      </c>
      <c r="P1210" s="20" t="n">
        <f aca="false">C1210/F1210</f>
        <v>8.55569673867006</v>
      </c>
      <c r="Q1210" s="19" t="n">
        <f aca="false">DATA!N1210</f>
        <v>52.83</v>
      </c>
      <c r="R1210" s="19" t="n">
        <f aca="false">DATA!O1210</f>
        <v>0.78</v>
      </c>
      <c r="S1210" s="17" t="n">
        <f aca="false">C1210*Q1210</f>
        <v>21343.32</v>
      </c>
      <c r="T1210" s="19" t="n">
        <f aca="false">C1210*R1210</f>
        <v>315.12</v>
      </c>
      <c r="U1210" s="20" t="n">
        <f aca="false">MAX(0,C1210-L1210)</f>
        <v>0</v>
      </c>
      <c r="V1210" s="17" t="n">
        <f aca="false">U1210*Q1210</f>
        <v>0</v>
      </c>
      <c r="W1210" s="19" t="n">
        <f aca="false">U1210*R1210</f>
        <v>0</v>
      </c>
      <c r="X1210" s="20" t="n">
        <f aca="false">MAX(0,K1210-C1210)</f>
        <v>0</v>
      </c>
      <c r="Y1210" s="17" t="n">
        <f aca="false">F1210*PARAMETER!$B$5*Q1210</f>
        <v>910540.899</v>
      </c>
      <c r="Z1210" s="21" t="n">
        <f aca="false">SUMIF($Y$2:$Y$3205,"&gt;="&amp;Y1210)/SUM($Y$2:$Y$3205)</f>
        <v>0.772332446186968</v>
      </c>
      <c r="AA1210" s="16" t="str">
        <f aca="false">IF(Z1210&lt;=PARAMETER!$B$7,"A",IF(Z1210&lt;=PARAMETER!$B$8,"B","C"))</f>
        <v>A</v>
      </c>
      <c r="AB1210" s="22" t="n">
        <f aca="false">G1210/F1210</f>
        <v>0.180432020330368</v>
      </c>
      <c r="AC1210" s="16" t="str">
        <f aca="false">IF(AB1210&lt;=PARAMETER!$B$9,"X",IF(AB1210&lt;=PARAMETER!$B$10,"Y","Z"))</f>
        <v>X</v>
      </c>
      <c r="AD1210" s="16" t="str">
        <f aca="false">AA1210&amp;AC1210</f>
        <v>AX</v>
      </c>
      <c r="AE1210" s="22" t="n">
        <f aca="false">DATA!I1210</f>
        <v>0.45</v>
      </c>
      <c r="AF1210" s="18" t="n">
        <f aca="false">DATA!L1210</f>
        <v>79</v>
      </c>
      <c r="AG1210" s="16" t="str">
        <f aca="false">DATA!K1210</f>
        <v>D</v>
      </c>
      <c r="AH1210" s="18" t="n">
        <f aca="false">IF(AE1210&gt;=PARAMETER!$B$12,1,0)</f>
        <v>0</v>
      </c>
      <c r="AI1210" s="18" t="n">
        <f aca="false">IF(AF1210&gt;=PARAMETER!$B$13,1,0)</f>
        <v>0</v>
      </c>
      <c r="AJ1210" s="18" t="n">
        <f aca="false">IF(AND(AH1210=1,AI1210=1),1,0)</f>
        <v>0</v>
      </c>
    </row>
    <row r="1211" customFormat="false" ht="15" hidden="false" customHeight="false" outlineLevel="0" collapsed="false">
      <c r="A1211" s="16" t="str">
        <f aca="false">DATA!A1211</f>
        <v>ITM11209</v>
      </c>
      <c r="B1211" s="16" t="str">
        <f aca="false">DATA!B1211</f>
        <v>Automotive</v>
      </c>
      <c r="C1211" s="17" t="n">
        <f aca="false">DATA!C1211</f>
        <v>121</v>
      </c>
      <c r="D1211" s="17" t="n">
        <f aca="false">DATA!D1211</f>
        <v>68</v>
      </c>
      <c r="E1211" s="18" t="n">
        <f aca="false">DATA!F1211</f>
        <v>2</v>
      </c>
      <c r="F1211" s="19" t="n">
        <f aca="false">DATA!G1211</f>
        <v>36.42</v>
      </c>
      <c r="G1211" s="19" t="n">
        <f aca="false">DATA!H1211</f>
        <v>8.17</v>
      </c>
      <c r="H1211" s="18" t="n">
        <f aca="false">DATA!E1211</f>
        <v>6</v>
      </c>
      <c r="I1211" s="20" t="n">
        <f aca="false">F1211*E1211</f>
        <v>72.84</v>
      </c>
      <c r="J1211" s="20" t="n">
        <f aca="false">PARAMETER!$B$4*G1211*SQRT(E1211)</f>
        <v>19.0048440910768</v>
      </c>
      <c r="K1211" s="20" t="n">
        <f aca="false">I1211+J1211</f>
        <v>91.8448440910769</v>
      </c>
      <c r="L1211" s="20" t="n">
        <f aca="false">K1211+F1211*H1211</f>
        <v>310.364844091077</v>
      </c>
      <c r="M1211" s="16" t="str">
        <f aca="false">IF(C1211&lt;=K1211,"REORDER",IF(C1211&gt;L1211,"OVERSTOCK","OK"))</f>
        <v>OK</v>
      </c>
      <c r="N1211" s="16" t="str">
        <f aca="false">IF(C1211&lt;=D1211,"REORDER","OK")</f>
        <v>OK</v>
      </c>
      <c r="O1211" s="18" t="n">
        <f aca="false">IF(D1211&lt;I1211,1,0)</f>
        <v>1</v>
      </c>
      <c r="P1211" s="20" t="n">
        <f aca="false">C1211/F1211</f>
        <v>3.32235035694673</v>
      </c>
      <c r="Q1211" s="19" t="n">
        <f aca="false">DATA!N1211</f>
        <v>191.97</v>
      </c>
      <c r="R1211" s="19" t="n">
        <f aca="false">DATA!O1211</f>
        <v>0.92</v>
      </c>
      <c r="S1211" s="17" t="n">
        <f aca="false">C1211*Q1211</f>
        <v>23228.37</v>
      </c>
      <c r="T1211" s="19" t="n">
        <f aca="false">C1211*R1211</f>
        <v>111.32</v>
      </c>
      <c r="U1211" s="20" t="n">
        <f aca="false">MAX(0,C1211-L1211)</f>
        <v>0</v>
      </c>
      <c r="V1211" s="17" t="n">
        <f aca="false">U1211*Q1211</f>
        <v>0</v>
      </c>
      <c r="W1211" s="19" t="n">
        <f aca="false">U1211*R1211</f>
        <v>0</v>
      </c>
      <c r="X1211" s="20" t="n">
        <f aca="false">MAX(0,K1211-C1211)</f>
        <v>0</v>
      </c>
      <c r="Y1211" s="17" t="n">
        <f aca="false">F1211*PARAMETER!$B$5*Q1211</f>
        <v>2551914.801</v>
      </c>
      <c r="Z1211" s="21" t="n">
        <f aca="false">SUMIF($Y$2:$Y$3205,"&gt;="&amp;Y1211)/SUM($Y$2:$Y$3205)</f>
        <v>0.167896887438177</v>
      </c>
      <c r="AA1211" s="16" t="str">
        <f aca="false">IF(Z1211&lt;=PARAMETER!$B$7,"A",IF(Z1211&lt;=PARAMETER!$B$8,"B","C"))</f>
        <v>A</v>
      </c>
      <c r="AB1211" s="22" t="n">
        <f aca="false">G1211/F1211</f>
        <v>0.224327292696321</v>
      </c>
      <c r="AC1211" s="16" t="str">
        <f aca="false">IF(AB1211&lt;=PARAMETER!$B$9,"X",IF(AB1211&lt;=PARAMETER!$B$10,"Y","Z"))</f>
        <v>X</v>
      </c>
      <c r="AD1211" s="16" t="str">
        <f aca="false">AA1211&amp;AC1211</f>
        <v>AX</v>
      </c>
      <c r="AE1211" s="22" t="n">
        <f aca="false">DATA!I1211</f>
        <v>0.67</v>
      </c>
      <c r="AF1211" s="18" t="n">
        <f aca="false">DATA!L1211</f>
        <v>52</v>
      </c>
      <c r="AG1211" s="16" t="str">
        <f aca="false">DATA!K1211</f>
        <v>A</v>
      </c>
      <c r="AH1211" s="18" t="n">
        <f aca="false">IF(AE1211&gt;=PARAMETER!$B$12,1,0)</f>
        <v>0</v>
      </c>
      <c r="AI1211" s="18" t="n">
        <f aca="false">IF(AF1211&gt;=PARAMETER!$B$13,1,0)</f>
        <v>0</v>
      </c>
      <c r="AJ1211" s="18" t="n">
        <f aca="false">IF(AND(AH1211=1,AI1211=1),1,0)</f>
        <v>0</v>
      </c>
    </row>
    <row r="1212" customFormat="false" ht="15" hidden="false" customHeight="false" outlineLevel="0" collapsed="false">
      <c r="A1212" s="16" t="str">
        <f aca="false">DATA!A1212</f>
        <v>ITM11210</v>
      </c>
      <c r="B1212" s="16" t="str">
        <f aca="false">DATA!B1212</f>
        <v>Automotive</v>
      </c>
      <c r="C1212" s="17" t="n">
        <f aca="false">DATA!C1212</f>
        <v>57</v>
      </c>
      <c r="D1212" s="17" t="n">
        <f aca="false">DATA!D1212</f>
        <v>27</v>
      </c>
      <c r="E1212" s="18" t="n">
        <f aca="false">DATA!F1212</f>
        <v>9</v>
      </c>
      <c r="F1212" s="19" t="n">
        <f aca="false">DATA!G1212</f>
        <v>34.78</v>
      </c>
      <c r="G1212" s="19" t="n">
        <f aca="false">DATA!H1212</f>
        <v>6.44</v>
      </c>
      <c r="H1212" s="18" t="n">
        <f aca="false">DATA!E1212</f>
        <v>13</v>
      </c>
      <c r="I1212" s="20" t="n">
        <f aca="false">F1212*E1212</f>
        <v>313.02</v>
      </c>
      <c r="J1212" s="20" t="n">
        <f aca="false">PARAMETER!$B$4*G1212*SQRT(E1212)</f>
        <v>31.7785720727024</v>
      </c>
      <c r="K1212" s="20" t="n">
        <f aca="false">I1212+J1212</f>
        <v>344.798572072702</v>
      </c>
      <c r="L1212" s="20" t="n">
        <f aca="false">K1212+F1212*H1212</f>
        <v>796.938572072702</v>
      </c>
      <c r="M1212" s="16" t="str">
        <f aca="false">IF(C1212&lt;=K1212,"REORDER",IF(C1212&gt;L1212,"OVERSTOCK","OK"))</f>
        <v>REORDER</v>
      </c>
      <c r="N1212" s="16" t="str">
        <f aca="false">IF(C1212&lt;=D1212,"REORDER","OK")</f>
        <v>OK</v>
      </c>
      <c r="O1212" s="18" t="n">
        <f aca="false">IF(D1212&lt;I1212,1,0)</f>
        <v>1</v>
      </c>
      <c r="P1212" s="20" t="n">
        <f aca="false">C1212/F1212</f>
        <v>1.63887291546866</v>
      </c>
      <c r="Q1212" s="19" t="n">
        <f aca="false">DATA!N1212</f>
        <v>26.68</v>
      </c>
      <c r="R1212" s="19" t="n">
        <f aca="false">DATA!O1212</f>
        <v>0.24</v>
      </c>
      <c r="S1212" s="17" t="n">
        <f aca="false">C1212*Q1212</f>
        <v>1520.76</v>
      </c>
      <c r="T1212" s="19" t="n">
        <f aca="false">C1212*R1212</f>
        <v>13.68</v>
      </c>
      <c r="U1212" s="20" t="n">
        <f aca="false">MAX(0,C1212-L1212)</f>
        <v>0</v>
      </c>
      <c r="V1212" s="17" t="n">
        <f aca="false">U1212*Q1212</f>
        <v>0</v>
      </c>
      <c r="W1212" s="19" t="n">
        <f aca="false">U1212*R1212</f>
        <v>0</v>
      </c>
      <c r="X1212" s="20" t="n">
        <f aca="false">MAX(0,K1212-C1212)</f>
        <v>287.798572072702</v>
      </c>
      <c r="Y1212" s="17" t="n">
        <f aca="false">F1212*PARAMETER!$B$5*Q1212</f>
        <v>338694.596</v>
      </c>
      <c r="Z1212" s="21" t="n">
        <f aca="false">SUMIF($Y$2:$Y$3205,"&gt;="&amp;Y1212)/SUM($Y$2:$Y$3205)</f>
        <v>0.950636902793004</v>
      </c>
      <c r="AA1212" s="16" t="str">
        <f aca="false">IF(Z1212&lt;=PARAMETER!$B$7,"A",IF(Z1212&lt;=PARAMETER!$B$8,"B","C"))</f>
        <v>C</v>
      </c>
      <c r="AB1212" s="22" t="n">
        <f aca="false">G1212/F1212</f>
        <v>0.185163887291547</v>
      </c>
      <c r="AC1212" s="16" t="str">
        <f aca="false">IF(AB1212&lt;=PARAMETER!$B$9,"X",IF(AB1212&lt;=PARAMETER!$B$10,"Y","Z"))</f>
        <v>X</v>
      </c>
      <c r="AD1212" s="16" t="str">
        <f aca="false">AA1212&amp;AC1212</f>
        <v>CX</v>
      </c>
      <c r="AE1212" s="22" t="n">
        <f aca="false">DATA!I1212</f>
        <v>0.9</v>
      </c>
      <c r="AF1212" s="18" t="n">
        <f aca="false">DATA!L1212</f>
        <v>79</v>
      </c>
      <c r="AG1212" s="16" t="str">
        <f aca="false">DATA!K1212</f>
        <v>A</v>
      </c>
      <c r="AH1212" s="18" t="n">
        <f aca="false">IF(AE1212&gt;=PARAMETER!$B$12,1,0)</f>
        <v>1</v>
      </c>
      <c r="AI1212" s="18" t="n">
        <f aca="false">IF(AF1212&gt;=PARAMETER!$B$13,1,0)</f>
        <v>0</v>
      </c>
      <c r="AJ1212" s="18" t="n">
        <f aca="false">IF(AND(AH1212=1,AI1212=1),1,0)</f>
        <v>0</v>
      </c>
    </row>
    <row r="1213" customFormat="false" ht="15" hidden="false" customHeight="false" outlineLevel="0" collapsed="false">
      <c r="A1213" s="16" t="str">
        <f aca="false">DATA!A1213</f>
        <v>ITM11211</v>
      </c>
      <c r="B1213" s="16" t="str">
        <f aca="false">DATA!B1213</f>
        <v>Groceries</v>
      </c>
      <c r="C1213" s="17" t="n">
        <f aca="false">DATA!C1213</f>
        <v>360</v>
      </c>
      <c r="D1213" s="17" t="n">
        <f aca="false">DATA!D1213</f>
        <v>65</v>
      </c>
      <c r="E1213" s="18" t="n">
        <f aca="false">DATA!F1213</f>
        <v>3</v>
      </c>
      <c r="F1213" s="19" t="n">
        <f aca="false">DATA!G1213</f>
        <v>48.44</v>
      </c>
      <c r="G1213" s="19" t="n">
        <f aca="false">DATA!H1213</f>
        <v>3.06</v>
      </c>
      <c r="H1213" s="18" t="n">
        <f aca="false">DATA!E1213</f>
        <v>6</v>
      </c>
      <c r="I1213" s="20" t="n">
        <f aca="false">F1213*E1213</f>
        <v>145.32</v>
      </c>
      <c r="J1213" s="20" t="n">
        <f aca="false">PARAMETER!$B$4*G1213*SQRT(E1213)</f>
        <v>8.71784836185531</v>
      </c>
      <c r="K1213" s="20" t="n">
        <f aca="false">I1213+J1213</f>
        <v>154.037848361855</v>
      </c>
      <c r="L1213" s="20" t="n">
        <f aca="false">K1213+F1213*H1213</f>
        <v>444.677848361855</v>
      </c>
      <c r="M1213" s="16" t="str">
        <f aca="false">IF(C1213&lt;=K1213,"REORDER",IF(C1213&gt;L1213,"OVERSTOCK","OK"))</f>
        <v>OK</v>
      </c>
      <c r="N1213" s="16" t="str">
        <f aca="false">IF(C1213&lt;=D1213,"REORDER","OK")</f>
        <v>OK</v>
      </c>
      <c r="O1213" s="18" t="n">
        <f aca="false">IF(D1213&lt;I1213,1,0)</f>
        <v>1</v>
      </c>
      <c r="P1213" s="20" t="n">
        <f aca="false">C1213/F1213</f>
        <v>7.43187448389761</v>
      </c>
      <c r="Q1213" s="19" t="n">
        <f aca="false">DATA!N1213</f>
        <v>10.82</v>
      </c>
      <c r="R1213" s="19" t="n">
        <f aca="false">DATA!O1213</f>
        <v>0.31</v>
      </c>
      <c r="S1213" s="17" t="n">
        <f aca="false">C1213*Q1213</f>
        <v>3895.2</v>
      </c>
      <c r="T1213" s="19" t="n">
        <f aca="false">C1213*R1213</f>
        <v>111.6</v>
      </c>
      <c r="U1213" s="20" t="n">
        <f aca="false">MAX(0,C1213-L1213)</f>
        <v>0</v>
      </c>
      <c r="V1213" s="17" t="n">
        <f aca="false">U1213*Q1213</f>
        <v>0</v>
      </c>
      <c r="W1213" s="19" t="n">
        <f aca="false">U1213*R1213</f>
        <v>0</v>
      </c>
      <c r="X1213" s="20" t="n">
        <f aca="false">MAX(0,K1213-C1213)</f>
        <v>0</v>
      </c>
      <c r="Y1213" s="17" t="n">
        <f aca="false">F1213*PARAMETER!$B$5*Q1213</f>
        <v>191304.092</v>
      </c>
      <c r="Z1213" s="21" t="n">
        <f aca="false">SUMIF($Y$2:$Y$3205,"&gt;="&amp;Y1213)/SUM($Y$2:$Y$3205)</f>
        <v>0.984147443888653</v>
      </c>
      <c r="AA1213" s="16" t="str">
        <f aca="false">IF(Z1213&lt;=PARAMETER!$B$7,"A",IF(Z1213&lt;=PARAMETER!$B$8,"B","C"))</f>
        <v>C</v>
      </c>
      <c r="AB1213" s="22" t="n">
        <f aca="false">G1213/F1213</f>
        <v>0.0631709331131296</v>
      </c>
      <c r="AC1213" s="16" t="str">
        <f aca="false">IF(AB1213&lt;=PARAMETER!$B$9,"X",IF(AB1213&lt;=PARAMETER!$B$10,"Y","Z"))</f>
        <v>X</v>
      </c>
      <c r="AD1213" s="16" t="str">
        <f aca="false">AA1213&amp;AC1213</f>
        <v>CX</v>
      </c>
      <c r="AE1213" s="22" t="n">
        <f aca="false">DATA!I1213</f>
        <v>0.63</v>
      </c>
      <c r="AF1213" s="18" t="n">
        <f aca="false">DATA!L1213</f>
        <v>68</v>
      </c>
      <c r="AG1213" s="16" t="str">
        <f aca="false">DATA!K1213</f>
        <v>A</v>
      </c>
      <c r="AH1213" s="18" t="n">
        <f aca="false">IF(AE1213&gt;=PARAMETER!$B$12,1,0)</f>
        <v>0</v>
      </c>
      <c r="AI1213" s="18" t="n">
        <f aca="false">IF(AF1213&gt;=PARAMETER!$B$13,1,0)</f>
        <v>0</v>
      </c>
      <c r="AJ1213" s="18" t="n">
        <f aca="false">IF(AND(AH1213=1,AI1213=1),1,0)</f>
        <v>0</v>
      </c>
    </row>
    <row r="1214" customFormat="false" ht="15" hidden="false" customHeight="false" outlineLevel="0" collapsed="false">
      <c r="A1214" s="16" t="str">
        <f aca="false">DATA!A1214</f>
        <v>ITM11212</v>
      </c>
      <c r="B1214" s="16" t="str">
        <f aca="false">DATA!B1214</f>
        <v>Groceries</v>
      </c>
      <c r="C1214" s="17" t="n">
        <f aca="false">DATA!C1214</f>
        <v>432</v>
      </c>
      <c r="D1214" s="17" t="n">
        <f aca="false">DATA!D1214</f>
        <v>66</v>
      </c>
      <c r="E1214" s="18" t="n">
        <f aca="false">DATA!F1214</f>
        <v>2</v>
      </c>
      <c r="F1214" s="19" t="n">
        <f aca="false">DATA!G1214</f>
        <v>40.14</v>
      </c>
      <c r="G1214" s="19" t="n">
        <f aca="false">DATA!H1214</f>
        <v>3.2</v>
      </c>
      <c r="H1214" s="18" t="n">
        <f aca="false">DATA!E1214</f>
        <v>9</v>
      </c>
      <c r="I1214" s="20" t="n">
        <f aca="false">F1214*E1214</f>
        <v>80.28</v>
      </c>
      <c r="J1214" s="20" t="n">
        <f aca="false">PARAMETER!$B$4*G1214*SQRT(E1214)</f>
        <v>7.44375778353071</v>
      </c>
      <c r="K1214" s="20" t="n">
        <f aca="false">I1214+J1214</f>
        <v>87.7237577835307</v>
      </c>
      <c r="L1214" s="20" t="n">
        <f aca="false">K1214+F1214*H1214</f>
        <v>448.983757783531</v>
      </c>
      <c r="M1214" s="16" t="str">
        <f aca="false">IF(C1214&lt;=K1214,"REORDER",IF(C1214&gt;L1214,"OVERSTOCK","OK"))</f>
        <v>OK</v>
      </c>
      <c r="N1214" s="16" t="str">
        <f aca="false">IF(C1214&lt;=D1214,"REORDER","OK")</f>
        <v>OK</v>
      </c>
      <c r="O1214" s="18" t="n">
        <f aca="false">IF(D1214&lt;I1214,1,0)</f>
        <v>1</v>
      </c>
      <c r="P1214" s="20" t="n">
        <f aca="false">C1214/F1214</f>
        <v>10.762331838565</v>
      </c>
      <c r="Q1214" s="19" t="n">
        <f aca="false">DATA!N1214</f>
        <v>137.86</v>
      </c>
      <c r="R1214" s="19" t="n">
        <f aca="false">DATA!O1214</f>
        <v>1.29</v>
      </c>
      <c r="S1214" s="17" t="n">
        <f aca="false">C1214*Q1214</f>
        <v>59555.52</v>
      </c>
      <c r="T1214" s="19" t="n">
        <f aca="false">C1214*R1214</f>
        <v>557.28</v>
      </c>
      <c r="U1214" s="20" t="n">
        <f aca="false">MAX(0,C1214-L1214)</f>
        <v>0</v>
      </c>
      <c r="V1214" s="17" t="n">
        <f aca="false">U1214*Q1214</f>
        <v>0</v>
      </c>
      <c r="W1214" s="19" t="n">
        <f aca="false">U1214*R1214</f>
        <v>0</v>
      </c>
      <c r="X1214" s="20" t="n">
        <f aca="false">MAX(0,K1214-C1214)</f>
        <v>0</v>
      </c>
      <c r="Y1214" s="17" t="n">
        <f aca="false">F1214*PARAMETER!$B$5*Q1214</f>
        <v>2019800.646</v>
      </c>
      <c r="Z1214" s="21" t="n">
        <f aca="false">SUMIF($Y$2:$Y$3205,"&gt;="&amp;Y1214)/SUM($Y$2:$Y$3205)</f>
        <v>0.326414484952651</v>
      </c>
      <c r="AA1214" s="16" t="str">
        <f aca="false">IF(Z1214&lt;=PARAMETER!$B$7,"A",IF(Z1214&lt;=PARAMETER!$B$8,"B","C"))</f>
        <v>A</v>
      </c>
      <c r="AB1214" s="22" t="n">
        <f aca="false">G1214/F1214</f>
        <v>0.0797209765819631</v>
      </c>
      <c r="AC1214" s="16" t="str">
        <f aca="false">IF(AB1214&lt;=PARAMETER!$B$9,"X",IF(AB1214&lt;=PARAMETER!$B$10,"Y","Z"))</f>
        <v>X</v>
      </c>
      <c r="AD1214" s="16" t="str">
        <f aca="false">AA1214&amp;AC1214</f>
        <v>AX</v>
      </c>
      <c r="AE1214" s="22" t="n">
        <f aca="false">DATA!I1214</f>
        <v>0.65</v>
      </c>
      <c r="AF1214" s="18" t="n">
        <f aca="false">DATA!L1214</f>
        <v>12</v>
      </c>
      <c r="AG1214" s="16" t="str">
        <f aca="false">DATA!K1214</f>
        <v>B</v>
      </c>
      <c r="AH1214" s="18" t="n">
        <f aca="false">IF(AE1214&gt;=PARAMETER!$B$12,1,0)</f>
        <v>0</v>
      </c>
      <c r="AI1214" s="18" t="n">
        <f aca="false">IF(AF1214&gt;=PARAMETER!$B$13,1,0)</f>
        <v>0</v>
      </c>
      <c r="AJ1214" s="18" t="n">
        <f aca="false">IF(AND(AH1214=1,AI1214=1),1,0)</f>
        <v>0</v>
      </c>
    </row>
    <row r="1215" customFormat="false" ht="15" hidden="false" customHeight="false" outlineLevel="0" collapsed="false">
      <c r="A1215" s="16" t="str">
        <f aca="false">DATA!A1215</f>
        <v>ITM11213</v>
      </c>
      <c r="B1215" s="16" t="str">
        <f aca="false">DATA!B1215</f>
        <v>Pharma</v>
      </c>
      <c r="C1215" s="17" t="n">
        <f aca="false">DATA!C1215</f>
        <v>152</v>
      </c>
      <c r="D1215" s="17" t="n">
        <f aca="false">DATA!D1215</f>
        <v>85</v>
      </c>
      <c r="E1215" s="18" t="n">
        <f aca="false">DATA!F1215</f>
        <v>5</v>
      </c>
      <c r="F1215" s="19" t="n">
        <f aca="false">DATA!G1215</f>
        <v>7.69</v>
      </c>
      <c r="G1215" s="19" t="n">
        <f aca="false">DATA!H1215</f>
        <v>1.68</v>
      </c>
      <c r="H1215" s="18" t="n">
        <f aca="false">DATA!E1215</f>
        <v>11</v>
      </c>
      <c r="I1215" s="20" t="n">
        <f aca="false">F1215*E1215</f>
        <v>38.45</v>
      </c>
      <c r="J1215" s="20" t="n">
        <f aca="false">PARAMETER!$B$4*G1215*SQRT(E1215)</f>
        <v>6.17904759847296</v>
      </c>
      <c r="K1215" s="20" t="n">
        <f aca="false">I1215+J1215</f>
        <v>44.629047598473</v>
      </c>
      <c r="L1215" s="20" t="n">
        <f aca="false">K1215+F1215*H1215</f>
        <v>129.219047598473</v>
      </c>
      <c r="M1215" s="16" t="str">
        <f aca="false">IF(C1215&lt;=K1215,"REORDER",IF(C1215&gt;L1215,"OVERSTOCK","OK"))</f>
        <v>OVERSTOCK</v>
      </c>
      <c r="N1215" s="16" t="str">
        <f aca="false">IF(C1215&lt;=D1215,"REORDER","OK")</f>
        <v>OK</v>
      </c>
      <c r="O1215" s="18" t="n">
        <f aca="false">IF(D1215&lt;I1215,1,0)</f>
        <v>0</v>
      </c>
      <c r="P1215" s="20" t="n">
        <f aca="false">C1215/F1215</f>
        <v>19.7659297789337</v>
      </c>
      <c r="Q1215" s="19" t="n">
        <f aca="false">DATA!N1215</f>
        <v>126.75</v>
      </c>
      <c r="R1215" s="19" t="n">
        <f aca="false">DATA!O1215</f>
        <v>1.4</v>
      </c>
      <c r="S1215" s="17" t="n">
        <f aca="false">C1215*Q1215</f>
        <v>19266</v>
      </c>
      <c r="T1215" s="19" t="n">
        <f aca="false">C1215*R1215</f>
        <v>212.8</v>
      </c>
      <c r="U1215" s="20" t="n">
        <f aca="false">MAX(0,C1215-L1215)</f>
        <v>22.780952401527</v>
      </c>
      <c r="V1215" s="17" t="n">
        <f aca="false">U1215*Q1215</f>
        <v>2887.48571689355</v>
      </c>
      <c r="W1215" s="19" t="n">
        <f aca="false">U1215*R1215</f>
        <v>31.8933333621378</v>
      </c>
      <c r="X1215" s="20" t="n">
        <f aca="false">MAX(0,K1215-C1215)</f>
        <v>0</v>
      </c>
      <c r="Y1215" s="17" t="n">
        <f aca="false">F1215*PARAMETER!$B$5*Q1215</f>
        <v>355768.2375</v>
      </c>
      <c r="Z1215" s="21" t="n">
        <f aca="false">SUMIF($Y$2:$Y$3205,"&gt;="&amp;Y1215)/SUM($Y$2:$Y$3205)</f>
        <v>0.94676716338673</v>
      </c>
      <c r="AA1215" s="16" t="str">
        <f aca="false">IF(Z1215&lt;=PARAMETER!$B$7,"A",IF(Z1215&lt;=PARAMETER!$B$8,"B","C"))</f>
        <v>B</v>
      </c>
      <c r="AB1215" s="22" t="n">
        <f aca="false">G1215/F1215</f>
        <v>0.218465539661899</v>
      </c>
      <c r="AC1215" s="16" t="str">
        <f aca="false">IF(AB1215&lt;=PARAMETER!$B$9,"X",IF(AB1215&lt;=PARAMETER!$B$10,"Y","Z"))</f>
        <v>X</v>
      </c>
      <c r="AD1215" s="16" t="str">
        <f aca="false">AA1215&amp;AC1215</f>
        <v>BX</v>
      </c>
      <c r="AE1215" s="22" t="n">
        <f aca="false">DATA!I1215</f>
        <v>0.74</v>
      </c>
      <c r="AF1215" s="18" t="n">
        <f aca="false">DATA!L1215</f>
        <v>142</v>
      </c>
      <c r="AG1215" s="16" t="str">
        <f aca="false">DATA!K1215</f>
        <v>D</v>
      </c>
      <c r="AH1215" s="18" t="n">
        <f aca="false">IF(AE1215&gt;=PARAMETER!$B$12,1,0)</f>
        <v>0</v>
      </c>
      <c r="AI1215" s="18" t="n">
        <f aca="false">IF(AF1215&gt;=PARAMETER!$B$13,1,0)</f>
        <v>1</v>
      </c>
      <c r="AJ1215" s="18" t="n">
        <f aca="false">IF(AND(AH1215=1,AI1215=1),1,0)</f>
        <v>0</v>
      </c>
    </row>
    <row r="1216" customFormat="false" ht="15" hidden="false" customHeight="false" outlineLevel="0" collapsed="false">
      <c r="A1216" s="16" t="str">
        <f aca="false">DATA!A1216</f>
        <v>ITM11214</v>
      </c>
      <c r="B1216" s="16" t="str">
        <f aca="false">DATA!B1216</f>
        <v>Electronics</v>
      </c>
      <c r="C1216" s="17" t="n">
        <f aca="false">DATA!C1216</f>
        <v>221</v>
      </c>
      <c r="D1216" s="17" t="n">
        <f aca="false">DATA!D1216</f>
        <v>57</v>
      </c>
      <c r="E1216" s="18" t="n">
        <f aca="false">DATA!F1216</f>
        <v>6</v>
      </c>
      <c r="F1216" s="19" t="n">
        <f aca="false">DATA!G1216</f>
        <v>18.03</v>
      </c>
      <c r="G1216" s="19" t="n">
        <f aca="false">DATA!H1216</f>
        <v>9.26</v>
      </c>
      <c r="H1216" s="18" t="n">
        <f aca="false">DATA!E1216</f>
        <v>13</v>
      </c>
      <c r="I1216" s="20" t="n">
        <f aca="false">F1216*E1216</f>
        <v>108.18</v>
      </c>
      <c r="J1216" s="20" t="n">
        <f aca="false">PARAMETER!$B$4*G1216*SQRT(E1216)</f>
        <v>37.3090223311514</v>
      </c>
      <c r="K1216" s="20" t="n">
        <f aca="false">I1216+J1216</f>
        <v>145.489022331151</v>
      </c>
      <c r="L1216" s="20" t="n">
        <f aca="false">K1216+F1216*H1216</f>
        <v>379.879022331151</v>
      </c>
      <c r="M1216" s="16" t="str">
        <f aca="false">IF(C1216&lt;=K1216,"REORDER",IF(C1216&gt;L1216,"OVERSTOCK","OK"))</f>
        <v>OK</v>
      </c>
      <c r="N1216" s="16" t="str">
        <f aca="false">IF(C1216&lt;=D1216,"REORDER","OK")</f>
        <v>OK</v>
      </c>
      <c r="O1216" s="18" t="n">
        <f aca="false">IF(D1216&lt;I1216,1,0)</f>
        <v>1</v>
      </c>
      <c r="P1216" s="20" t="n">
        <f aca="false">C1216/F1216</f>
        <v>12.2573488630061</v>
      </c>
      <c r="Q1216" s="19" t="n">
        <f aca="false">DATA!N1216</f>
        <v>150.15</v>
      </c>
      <c r="R1216" s="19" t="n">
        <f aca="false">DATA!O1216</f>
        <v>1.31</v>
      </c>
      <c r="S1216" s="17" t="n">
        <f aca="false">C1216*Q1216</f>
        <v>33183.15</v>
      </c>
      <c r="T1216" s="19" t="n">
        <f aca="false">C1216*R1216</f>
        <v>289.51</v>
      </c>
      <c r="U1216" s="20" t="n">
        <f aca="false">MAX(0,C1216-L1216)</f>
        <v>0</v>
      </c>
      <c r="V1216" s="17" t="n">
        <f aca="false">U1216*Q1216</f>
        <v>0</v>
      </c>
      <c r="W1216" s="19" t="n">
        <f aca="false">U1216*R1216</f>
        <v>0</v>
      </c>
      <c r="X1216" s="20" t="n">
        <f aca="false">MAX(0,K1216-C1216)</f>
        <v>0</v>
      </c>
      <c r="Y1216" s="17" t="n">
        <f aca="false">F1216*PARAMETER!$B$5*Q1216</f>
        <v>988129.6425</v>
      </c>
      <c r="Z1216" s="21" t="n">
        <f aca="false">SUMIF($Y$2:$Y$3205,"&gt;="&amp;Y1216)/SUM($Y$2:$Y$3205)</f>
        <v>0.739604914615591</v>
      </c>
      <c r="AA1216" s="16" t="str">
        <f aca="false">IF(Z1216&lt;=PARAMETER!$B$7,"A",IF(Z1216&lt;=PARAMETER!$B$8,"B","C"))</f>
        <v>A</v>
      </c>
      <c r="AB1216" s="22" t="n">
        <f aca="false">G1216/F1216</f>
        <v>0.513588463671658</v>
      </c>
      <c r="AC1216" s="16" t="str">
        <f aca="false">IF(AB1216&lt;=PARAMETER!$B$9,"X",IF(AB1216&lt;=PARAMETER!$B$10,"Y","Z"))</f>
        <v>Z</v>
      </c>
      <c r="AD1216" s="16" t="str">
        <f aca="false">AA1216&amp;AC1216</f>
        <v>AZ</v>
      </c>
      <c r="AE1216" s="22" t="n">
        <f aca="false">DATA!I1216</f>
        <v>0.89</v>
      </c>
      <c r="AF1216" s="18" t="n">
        <f aca="false">DATA!L1216</f>
        <v>94</v>
      </c>
      <c r="AG1216" s="16" t="str">
        <f aca="false">DATA!K1216</f>
        <v>D</v>
      </c>
      <c r="AH1216" s="18" t="n">
        <f aca="false">IF(AE1216&gt;=PARAMETER!$B$12,1,0)</f>
        <v>1</v>
      </c>
      <c r="AI1216" s="18" t="n">
        <f aca="false">IF(AF1216&gt;=PARAMETER!$B$13,1,0)</f>
        <v>0</v>
      </c>
      <c r="AJ1216" s="18" t="n">
        <f aca="false">IF(AND(AH1216=1,AI1216=1),1,0)</f>
        <v>0</v>
      </c>
    </row>
    <row r="1217" customFormat="false" ht="15" hidden="false" customHeight="false" outlineLevel="0" collapsed="false">
      <c r="A1217" s="16" t="str">
        <f aca="false">DATA!A1217</f>
        <v>ITM11215</v>
      </c>
      <c r="B1217" s="16" t="str">
        <f aca="false">DATA!B1217</f>
        <v>Groceries</v>
      </c>
      <c r="C1217" s="17" t="n">
        <f aca="false">DATA!C1217</f>
        <v>367</v>
      </c>
      <c r="D1217" s="17" t="n">
        <f aca="false">DATA!D1217</f>
        <v>51</v>
      </c>
      <c r="E1217" s="18" t="n">
        <f aca="false">DATA!F1217</f>
        <v>7</v>
      </c>
      <c r="F1217" s="19" t="n">
        <f aca="false">DATA!G1217</f>
        <v>48.29</v>
      </c>
      <c r="G1217" s="19" t="n">
        <f aca="false">DATA!H1217</f>
        <v>2.14</v>
      </c>
      <c r="H1217" s="18" t="n">
        <f aca="false">DATA!E1217</f>
        <v>6</v>
      </c>
      <c r="I1217" s="20" t="n">
        <f aca="false">F1217*E1217</f>
        <v>338.03</v>
      </c>
      <c r="J1217" s="20" t="n">
        <f aca="false">PARAMETER!$B$4*G1217*SQRT(E1217)</f>
        <v>9.31300958963468</v>
      </c>
      <c r="K1217" s="20" t="n">
        <f aca="false">I1217+J1217</f>
        <v>347.343009589635</v>
      </c>
      <c r="L1217" s="20" t="n">
        <f aca="false">K1217+F1217*H1217</f>
        <v>637.083009589635</v>
      </c>
      <c r="M1217" s="16" t="str">
        <f aca="false">IF(C1217&lt;=K1217,"REORDER",IF(C1217&gt;L1217,"OVERSTOCK","OK"))</f>
        <v>OK</v>
      </c>
      <c r="N1217" s="16" t="str">
        <f aca="false">IF(C1217&lt;=D1217,"REORDER","OK")</f>
        <v>OK</v>
      </c>
      <c r="O1217" s="18" t="n">
        <f aca="false">IF(D1217&lt;I1217,1,0)</f>
        <v>1</v>
      </c>
      <c r="P1217" s="20" t="n">
        <f aca="false">C1217/F1217</f>
        <v>7.59991716711535</v>
      </c>
      <c r="Q1217" s="19" t="n">
        <f aca="false">DATA!N1217</f>
        <v>149.01</v>
      </c>
      <c r="R1217" s="19" t="n">
        <f aca="false">DATA!O1217</f>
        <v>1.55</v>
      </c>
      <c r="S1217" s="17" t="n">
        <f aca="false">C1217*Q1217</f>
        <v>54686.67</v>
      </c>
      <c r="T1217" s="19" t="n">
        <f aca="false">C1217*R1217</f>
        <v>568.85</v>
      </c>
      <c r="U1217" s="20" t="n">
        <f aca="false">MAX(0,C1217-L1217)</f>
        <v>0</v>
      </c>
      <c r="V1217" s="17" t="n">
        <f aca="false">U1217*Q1217</f>
        <v>0</v>
      </c>
      <c r="W1217" s="19" t="n">
        <f aca="false">U1217*R1217</f>
        <v>0</v>
      </c>
      <c r="X1217" s="20" t="n">
        <f aca="false">MAX(0,K1217-C1217)</f>
        <v>0</v>
      </c>
      <c r="Y1217" s="17" t="n">
        <f aca="false">F1217*PARAMETER!$B$5*Q1217</f>
        <v>2626427.9085</v>
      </c>
      <c r="Z1217" s="21" t="n">
        <f aca="false">SUMIF($Y$2:$Y$3205,"&gt;="&amp;Y1217)/SUM($Y$2:$Y$3205)</f>
        <v>0.143195531552323</v>
      </c>
      <c r="AA1217" s="16" t="str">
        <f aca="false">IF(Z1217&lt;=PARAMETER!$B$7,"A",IF(Z1217&lt;=PARAMETER!$B$8,"B","C"))</f>
        <v>A</v>
      </c>
      <c r="AB1217" s="22" t="n">
        <f aca="false">G1217/F1217</f>
        <v>0.0443155932905363</v>
      </c>
      <c r="AC1217" s="16" t="str">
        <f aca="false">IF(AB1217&lt;=PARAMETER!$B$9,"X",IF(AB1217&lt;=PARAMETER!$B$10,"Y","Z"))</f>
        <v>X</v>
      </c>
      <c r="AD1217" s="16" t="str">
        <f aca="false">AA1217&amp;AC1217</f>
        <v>AX</v>
      </c>
      <c r="AE1217" s="22" t="n">
        <f aca="false">DATA!I1217</f>
        <v>0.18</v>
      </c>
      <c r="AF1217" s="18" t="n">
        <f aca="false">DATA!L1217</f>
        <v>104</v>
      </c>
      <c r="AG1217" s="16" t="str">
        <f aca="false">DATA!K1217</f>
        <v>B</v>
      </c>
      <c r="AH1217" s="18" t="n">
        <f aca="false">IF(AE1217&gt;=PARAMETER!$B$12,1,0)</f>
        <v>0</v>
      </c>
      <c r="AI1217" s="18" t="n">
        <f aca="false">IF(AF1217&gt;=PARAMETER!$B$13,1,0)</f>
        <v>1</v>
      </c>
      <c r="AJ1217" s="18" t="n">
        <f aca="false">IF(AND(AH1217=1,AI1217=1),1,0)</f>
        <v>0</v>
      </c>
    </row>
    <row r="1218" customFormat="false" ht="15" hidden="false" customHeight="false" outlineLevel="0" collapsed="false">
      <c r="A1218" s="16" t="str">
        <f aca="false">DATA!A1218</f>
        <v>ITM11216</v>
      </c>
      <c r="B1218" s="16" t="str">
        <f aca="false">DATA!B1218</f>
        <v>Groceries</v>
      </c>
      <c r="C1218" s="17" t="n">
        <f aca="false">DATA!C1218</f>
        <v>40</v>
      </c>
      <c r="D1218" s="17" t="n">
        <f aca="false">DATA!D1218</f>
        <v>36</v>
      </c>
      <c r="E1218" s="18" t="n">
        <f aca="false">DATA!F1218</f>
        <v>5</v>
      </c>
      <c r="F1218" s="19" t="n">
        <f aca="false">DATA!G1218</f>
        <v>25</v>
      </c>
      <c r="G1218" s="19" t="n">
        <f aca="false">DATA!H1218</f>
        <v>5.94</v>
      </c>
      <c r="H1218" s="18" t="n">
        <f aca="false">DATA!E1218</f>
        <v>6</v>
      </c>
      <c r="I1218" s="20" t="n">
        <f aca="false">F1218*E1218</f>
        <v>125</v>
      </c>
      <c r="J1218" s="20" t="n">
        <f aca="false">PARAMETER!$B$4*G1218*SQRT(E1218)</f>
        <v>21.8473468660294</v>
      </c>
      <c r="K1218" s="20" t="n">
        <f aca="false">I1218+J1218</f>
        <v>146.847346866029</v>
      </c>
      <c r="L1218" s="20" t="n">
        <f aca="false">K1218+F1218*H1218</f>
        <v>296.847346866029</v>
      </c>
      <c r="M1218" s="16" t="str">
        <f aca="false">IF(C1218&lt;=K1218,"REORDER",IF(C1218&gt;L1218,"OVERSTOCK","OK"))</f>
        <v>REORDER</v>
      </c>
      <c r="N1218" s="16" t="str">
        <f aca="false">IF(C1218&lt;=D1218,"REORDER","OK")</f>
        <v>OK</v>
      </c>
      <c r="O1218" s="18" t="n">
        <f aca="false">IF(D1218&lt;I1218,1,0)</f>
        <v>1</v>
      </c>
      <c r="P1218" s="20" t="n">
        <f aca="false">C1218/F1218</f>
        <v>1.6</v>
      </c>
      <c r="Q1218" s="19" t="n">
        <f aca="false">DATA!N1218</f>
        <v>174.02</v>
      </c>
      <c r="R1218" s="19" t="n">
        <f aca="false">DATA!O1218</f>
        <v>1.89</v>
      </c>
      <c r="S1218" s="17" t="n">
        <f aca="false">C1218*Q1218</f>
        <v>6960.8</v>
      </c>
      <c r="T1218" s="19" t="n">
        <f aca="false">C1218*R1218</f>
        <v>75.6</v>
      </c>
      <c r="U1218" s="20" t="n">
        <f aca="false">MAX(0,C1218-L1218)</f>
        <v>0</v>
      </c>
      <c r="V1218" s="17" t="n">
        <f aca="false">U1218*Q1218</f>
        <v>0</v>
      </c>
      <c r="W1218" s="19" t="n">
        <f aca="false">U1218*R1218</f>
        <v>0</v>
      </c>
      <c r="X1218" s="20" t="n">
        <f aca="false">MAX(0,K1218-C1218)</f>
        <v>106.847346866029</v>
      </c>
      <c r="Y1218" s="17" t="n">
        <f aca="false">F1218*PARAMETER!$B$5*Q1218</f>
        <v>1587932.5</v>
      </c>
      <c r="Z1218" s="21" t="n">
        <f aca="false">SUMIF($Y$2:$Y$3205,"&gt;="&amp;Y1218)/SUM($Y$2:$Y$3205)</f>
        <v>0.486883262474538</v>
      </c>
      <c r="AA1218" s="16" t="str">
        <f aca="false">IF(Z1218&lt;=PARAMETER!$B$7,"A",IF(Z1218&lt;=PARAMETER!$B$8,"B","C"))</f>
        <v>A</v>
      </c>
      <c r="AB1218" s="22" t="n">
        <f aca="false">G1218/F1218</f>
        <v>0.2376</v>
      </c>
      <c r="AC1218" s="16" t="str">
        <f aca="false">IF(AB1218&lt;=PARAMETER!$B$9,"X",IF(AB1218&lt;=PARAMETER!$B$10,"Y","Z"))</f>
        <v>X</v>
      </c>
      <c r="AD1218" s="16" t="str">
        <f aca="false">AA1218&amp;AC1218</f>
        <v>AX</v>
      </c>
      <c r="AE1218" s="22" t="n">
        <f aca="false">DATA!I1218</f>
        <v>0.4</v>
      </c>
      <c r="AF1218" s="18" t="n">
        <f aca="false">DATA!L1218</f>
        <v>87</v>
      </c>
      <c r="AG1218" s="16" t="str">
        <f aca="false">DATA!K1218</f>
        <v>A</v>
      </c>
      <c r="AH1218" s="18" t="n">
        <f aca="false">IF(AE1218&gt;=PARAMETER!$B$12,1,0)</f>
        <v>0</v>
      </c>
      <c r="AI1218" s="18" t="n">
        <f aca="false">IF(AF1218&gt;=PARAMETER!$B$13,1,0)</f>
        <v>0</v>
      </c>
      <c r="AJ1218" s="18" t="n">
        <f aca="false">IF(AND(AH1218=1,AI1218=1),1,0)</f>
        <v>0</v>
      </c>
    </row>
    <row r="1219" customFormat="false" ht="15" hidden="false" customHeight="false" outlineLevel="0" collapsed="false">
      <c r="A1219" s="16" t="str">
        <f aca="false">DATA!A1219</f>
        <v>ITM11217</v>
      </c>
      <c r="B1219" s="16" t="str">
        <f aca="false">DATA!B1219</f>
        <v>Apparel</v>
      </c>
      <c r="C1219" s="17" t="n">
        <f aca="false">DATA!C1219</f>
        <v>261</v>
      </c>
      <c r="D1219" s="17" t="n">
        <f aca="false">DATA!D1219</f>
        <v>83</v>
      </c>
      <c r="E1219" s="18" t="n">
        <f aca="false">DATA!F1219</f>
        <v>5</v>
      </c>
      <c r="F1219" s="19" t="n">
        <f aca="false">DATA!G1219</f>
        <v>6.47</v>
      </c>
      <c r="G1219" s="19" t="n">
        <f aca="false">DATA!H1219</f>
        <v>6.05</v>
      </c>
      <c r="H1219" s="18" t="n">
        <f aca="false">DATA!E1219</f>
        <v>8</v>
      </c>
      <c r="I1219" s="20" t="n">
        <f aca="false">F1219*E1219</f>
        <v>32.35</v>
      </c>
      <c r="J1219" s="20" t="n">
        <f aca="false">PARAMETER!$B$4*G1219*SQRT(E1219)</f>
        <v>22.2519273635485</v>
      </c>
      <c r="K1219" s="20" t="n">
        <f aca="false">I1219+J1219</f>
        <v>54.6019273635485</v>
      </c>
      <c r="L1219" s="20" t="n">
        <f aca="false">K1219+F1219*H1219</f>
        <v>106.361927363548</v>
      </c>
      <c r="M1219" s="16" t="str">
        <f aca="false">IF(C1219&lt;=K1219,"REORDER",IF(C1219&gt;L1219,"OVERSTOCK","OK"))</f>
        <v>OVERSTOCK</v>
      </c>
      <c r="N1219" s="16" t="str">
        <f aca="false">IF(C1219&lt;=D1219,"REORDER","OK")</f>
        <v>OK</v>
      </c>
      <c r="O1219" s="18" t="n">
        <f aca="false">IF(D1219&lt;I1219,1,0)</f>
        <v>0</v>
      </c>
      <c r="P1219" s="20" t="n">
        <f aca="false">C1219/F1219</f>
        <v>40.3400309119011</v>
      </c>
      <c r="Q1219" s="19" t="n">
        <f aca="false">DATA!N1219</f>
        <v>185.2</v>
      </c>
      <c r="R1219" s="19" t="n">
        <f aca="false">DATA!O1219</f>
        <v>1.74</v>
      </c>
      <c r="S1219" s="17" t="n">
        <f aca="false">C1219*Q1219</f>
        <v>48337.2</v>
      </c>
      <c r="T1219" s="19" t="n">
        <f aca="false">C1219*R1219</f>
        <v>454.14</v>
      </c>
      <c r="U1219" s="20" t="n">
        <f aca="false">MAX(0,C1219-L1219)</f>
        <v>154.638072636452</v>
      </c>
      <c r="V1219" s="17" t="n">
        <f aca="false">U1219*Q1219</f>
        <v>28638.9710522708</v>
      </c>
      <c r="W1219" s="19" t="n">
        <f aca="false">U1219*R1219</f>
        <v>269.070246387426</v>
      </c>
      <c r="X1219" s="20" t="n">
        <f aca="false">MAX(0,K1219-C1219)</f>
        <v>0</v>
      </c>
      <c r="Y1219" s="17" t="n">
        <f aca="false">F1219*PARAMETER!$B$5*Q1219</f>
        <v>437359.06</v>
      </c>
      <c r="Z1219" s="21" t="n">
        <f aca="false">SUMIF($Y$2:$Y$3205,"&gt;="&amp;Y1219)/SUM($Y$2:$Y$3205)</f>
        <v>0.924737684727367</v>
      </c>
      <c r="AA1219" s="16" t="str">
        <f aca="false">IF(Z1219&lt;=PARAMETER!$B$7,"A",IF(Z1219&lt;=PARAMETER!$B$8,"B","C"))</f>
        <v>B</v>
      </c>
      <c r="AB1219" s="22" t="n">
        <f aca="false">G1219/F1219</f>
        <v>0.935085007727975</v>
      </c>
      <c r="AC1219" s="16" t="str">
        <f aca="false">IF(AB1219&lt;=PARAMETER!$B$9,"X",IF(AB1219&lt;=PARAMETER!$B$10,"Y","Z"))</f>
        <v>Z</v>
      </c>
      <c r="AD1219" s="16" t="str">
        <f aca="false">AA1219&amp;AC1219</f>
        <v>BZ</v>
      </c>
      <c r="AE1219" s="22" t="n">
        <f aca="false">DATA!I1219</f>
        <v>0.46</v>
      </c>
      <c r="AF1219" s="18" t="n">
        <f aca="false">DATA!L1219</f>
        <v>110</v>
      </c>
      <c r="AG1219" s="16" t="str">
        <f aca="false">DATA!K1219</f>
        <v>D</v>
      </c>
      <c r="AH1219" s="18" t="n">
        <f aca="false">IF(AE1219&gt;=PARAMETER!$B$12,1,0)</f>
        <v>0</v>
      </c>
      <c r="AI1219" s="18" t="n">
        <f aca="false">IF(AF1219&gt;=PARAMETER!$B$13,1,0)</f>
        <v>1</v>
      </c>
      <c r="AJ1219" s="18" t="n">
        <f aca="false">IF(AND(AH1219=1,AI1219=1),1,0)</f>
        <v>0</v>
      </c>
    </row>
    <row r="1220" customFormat="false" ht="15" hidden="false" customHeight="false" outlineLevel="0" collapsed="false">
      <c r="A1220" s="16" t="str">
        <f aca="false">DATA!A1220</f>
        <v>ITM11218</v>
      </c>
      <c r="B1220" s="16" t="str">
        <f aca="false">DATA!B1220</f>
        <v>Automotive</v>
      </c>
      <c r="C1220" s="17" t="n">
        <f aca="false">DATA!C1220</f>
        <v>474</v>
      </c>
      <c r="D1220" s="17" t="n">
        <f aca="false">DATA!D1220</f>
        <v>61</v>
      </c>
      <c r="E1220" s="18" t="n">
        <f aca="false">DATA!F1220</f>
        <v>9</v>
      </c>
      <c r="F1220" s="19" t="n">
        <f aca="false">DATA!G1220</f>
        <v>23.47</v>
      </c>
      <c r="G1220" s="19" t="n">
        <f aca="false">DATA!H1220</f>
        <v>4.01</v>
      </c>
      <c r="H1220" s="18" t="n">
        <f aca="false">DATA!E1220</f>
        <v>8</v>
      </c>
      <c r="I1220" s="20" t="n">
        <f aca="false">F1220*E1220</f>
        <v>211.23</v>
      </c>
      <c r="J1220" s="20" t="n">
        <f aca="false">PARAMETER!$B$4*G1220*SQRT(E1220)</f>
        <v>19.7875891322262</v>
      </c>
      <c r="K1220" s="20" t="n">
        <f aca="false">I1220+J1220</f>
        <v>231.017589132226</v>
      </c>
      <c r="L1220" s="20" t="n">
        <f aca="false">K1220+F1220*H1220</f>
        <v>418.777589132226</v>
      </c>
      <c r="M1220" s="16" t="str">
        <f aca="false">IF(C1220&lt;=K1220,"REORDER",IF(C1220&gt;L1220,"OVERSTOCK","OK"))</f>
        <v>OVERSTOCK</v>
      </c>
      <c r="N1220" s="16" t="str">
        <f aca="false">IF(C1220&lt;=D1220,"REORDER","OK")</f>
        <v>OK</v>
      </c>
      <c r="O1220" s="18" t="n">
        <f aca="false">IF(D1220&lt;I1220,1,0)</f>
        <v>1</v>
      </c>
      <c r="P1220" s="20" t="n">
        <f aca="false">C1220/F1220</f>
        <v>20.1959948870899</v>
      </c>
      <c r="Q1220" s="19" t="n">
        <f aca="false">DATA!N1220</f>
        <v>157.25</v>
      </c>
      <c r="R1220" s="19" t="n">
        <f aca="false">DATA!O1220</f>
        <v>0.9</v>
      </c>
      <c r="S1220" s="17" t="n">
        <f aca="false">C1220*Q1220</f>
        <v>74536.5</v>
      </c>
      <c r="T1220" s="19" t="n">
        <f aca="false">C1220*R1220</f>
        <v>426.6</v>
      </c>
      <c r="U1220" s="20" t="n">
        <f aca="false">MAX(0,C1220-L1220)</f>
        <v>55.2224108677738</v>
      </c>
      <c r="V1220" s="17" t="n">
        <f aca="false">U1220*Q1220</f>
        <v>8683.72410895743</v>
      </c>
      <c r="W1220" s="19" t="n">
        <f aca="false">U1220*R1220</f>
        <v>49.7001697809964</v>
      </c>
      <c r="X1220" s="20" t="n">
        <f aca="false">MAX(0,K1220-C1220)</f>
        <v>0</v>
      </c>
      <c r="Y1220" s="17" t="n">
        <f aca="false">F1220*PARAMETER!$B$5*Q1220</f>
        <v>1347089.9875</v>
      </c>
      <c r="Z1220" s="21" t="n">
        <f aca="false">SUMIF($Y$2:$Y$3205,"&gt;="&amp;Y1220)/SUM($Y$2:$Y$3205)</f>
        <v>0.588047807114037</v>
      </c>
      <c r="AA1220" s="16" t="str">
        <f aca="false">IF(Z1220&lt;=PARAMETER!$B$7,"A",IF(Z1220&lt;=PARAMETER!$B$8,"B","C"))</f>
        <v>A</v>
      </c>
      <c r="AB1220" s="22" t="n">
        <f aca="false">G1220/F1220</f>
        <v>0.170856412441415</v>
      </c>
      <c r="AC1220" s="16" t="str">
        <f aca="false">IF(AB1220&lt;=PARAMETER!$B$9,"X",IF(AB1220&lt;=PARAMETER!$B$10,"Y","Z"))</f>
        <v>X</v>
      </c>
      <c r="AD1220" s="16" t="str">
        <f aca="false">AA1220&amp;AC1220</f>
        <v>AX</v>
      </c>
      <c r="AE1220" s="22" t="n">
        <f aca="false">DATA!I1220</f>
        <v>0.92</v>
      </c>
      <c r="AF1220" s="18" t="n">
        <f aca="false">DATA!L1220</f>
        <v>92</v>
      </c>
      <c r="AG1220" s="16" t="str">
        <f aca="false">DATA!K1220</f>
        <v>A</v>
      </c>
      <c r="AH1220" s="18" t="n">
        <f aca="false">IF(AE1220&gt;=PARAMETER!$B$12,1,0)</f>
        <v>1</v>
      </c>
      <c r="AI1220" s="18" t="n">
        <f aca="false">IF(AF1220&gt;=PARAMETER!$B$13,1,0)</f>
        <v>0</v>
      </c>
      <c r="AJ1220" s="18" t="n">
        <f aca="false">IF(AND(AH1220=1,AI1220=1),1,0)</f>
        <v>0</v>
      </c>
    </row>
    <row r="1221" customFormat="false" ht="15" hidden="false" customHeight="false" outlineLevel="0" collapsed="false">
      <c r="A1221" s="16" t="str">
        <f aca="false">DATA!A1221</f>
        <v>ITM11219</v>
      </c>
      <c r="B1221" s="16" t="str">
        <f aca="false">DATA!B1221</f>
        <v>Electronics</v>
      </c>
      <c r="C1221" s="17" t="n">
        <f aca="false">DATA!C1221</f>
        <v>470</v>
      </c>
      <c r="D1221" s="17" t="n">
        <f aca="false">DATA!D1221</f>
        <v>51</v>
      </c>
      <c r="E1221" s="18" t="n">
        <f aca="false">DATA!F1221</f>
        <v>3</v>
      </c>
      <c r="F1221" s="19" t="n">
        <f aca="false">DATA!G1221</f>
        <v>35.15</v>
      </c>
      <c r="G1221" s="19" t="n">
        <f aca="false">DATA!H1221</f>
        <v>3.85</v>
      </c>
      <c r="H1221" s="18" t="n">
        <f aca="false">DATA!E1221</f>
        <v>9</v>
      </c>
      <c r="I1221" s="20" t="n">
        <f aca="false">F1221*E1221</f>
        <v>105.45</v>
      </c>
      <c r="J1221" s="20" t="n">
        <f aca="false">PARAMETER!$B$4*G1221*SQRT(E1221)</f>
        <v>10.9685347036415</v>
      </c>
      <c r="K1221" s="20" t="n">
        <f aca="false">I1221+J1221</f>
        <v>116.418534703641</v>
      </c>
      <c r="L1221" s="20" t="n">
        <f aca="false">K1221+F1221*H1221</f>
        <v>432.768534703641</v>
      </c>
      <c r="M1221" s="16" t="str">
        <f aca="false">IF(C1221&lt;=K1221,"REORDER",IF(C1221&gt;L1221,"OVERSTOCK","OK"))</f>
        <v>OVERSTOCK</v>
      </c>
      <c r="N1221" s="16" t="str">
        <f aca="false">IF(C1221&lt;=D1221,"REORDER","OK")</f>
        <v>OK</v>
      </c>
      <c r="O1221" s="18" t="n">
        <f aca="false">IF(D1221&lt;I1221,1,0)</f>
        <v>1</v>
      </c>
      <c r="P1221" s="20" t="n">
        <f aca="false">C1221/F1221</f>
        <v>13.371266002845</v>
      </c>
      <c r="Q1221" s="19" t="n">
        <f aca="false">DATA!N1221</f>
        <v>54.14</v>
      </c>
      <c r="R1221" s="19" t="n">
        <f aca="false">DATA!O1221</f>
        <v>0.51</v>
      </c>
      <c r="S1221" s="17" t="n">
        <f aca="false">C1221*Q1221</f>
        <v>25445.8</v>
      </c>
      <c r="T1221" s="19" t="n">
        <f aca="false">C1221*R1221</f>
        <v>239.7</v>
      </c>
      <c r="U1221" s="20" t="n">
        <f aca="false">MAX(0,C1221-L1221)</f>
        <v>37.2314652963586</v>
      </c>
      <c r="V1221" s="17" t="n">
        <f aca="false">U1221*Q1221</f>
        <v>2015.71153114485</v>
      </c>
      <c r="W1221" s="19" t="n">
        <f aca="false">U1221*R1221</f>
        <v>18.9880473011429</v>
      </c>
      <c r="X1221" s="20" t="n">
        <f aca="false">MAX(0,K1221-C1221)</f>
        <v>0</v>
      </c>
      <c r="Y1221" s="17" t="n">
        <f aca="false">F1221*PARAMETER!$B$5*Q1221</f>
        <v>694602.665</v>
      </c>
      <c r="Z1221" s="21" t="n">
        <f aca="false">SUMIF($Y$2:$Y$3205,"&gt;="&amp;Y1221)/SUM($Y$2:$Y$3205)</f>
        <v>0.845888588152396</v>
      </c>
      <c r="AA1221" s="16" t="str">
        <f aca="false">IF(Z1221&lt;=PARAMETER!$B$7,"A",IF(Z1221&lt;=PARAMETER!$B$8,"B","C"))</f>
        <v>B</v>
      </c>
      <c r="AB1221" s="22" t="n">
        <f aca="false">G1221/F1221</f>
        <v>0.109530583214794</v>
      </c>
      <c r="AC1221" s="16" t="str">
        <f aca="false">IF(AB1221&lt;=PARAMETER!$B$9,"X",IF(AB1221&lt;=PARAMETER!$B$10,"Y","Z"))</f>
        <v>X</v>
      </c>
      <c r="AD1221" s="16" t="str">
        <f aca="false">AA1221&amp;AC1221</f>
        <v>BX</v>
      </c>
      <c r="AE1221" s="22" t="n">
        <f aca="false">DATA!I1221</f>
        <v>0.96</v>
      </c>
      <c r="AF1221" s="18" t="n">
        <f aca="false">DATA!L1221</f>
        <v>174</v>
      </c>
      <c r="AG1221" s="16" t="str">
        <f aca="false">DATA!K1221</f>
        <v>D</v>
      </c>
      <c r="AH1221" s="18" t="n">
        <f aca="false">IF(AE1221&gt;=PARAMETER!$B$12,1,0)</f>
        <v>1</v>
      </c>
      <c r="AI1221" s="18" t="n">
        <f aca="false">IF(AF1221&gt;=PARAMETER!$B$13,1,0)</f>
        <v>1</v>
      </c>
      <c r="AJ1221" s="18" t="n">
        <f aca="false">IF(AND(AH1221=1,AI1221=1),1,0)</f>
        <v>1</v>
      </c>
    </row>
    <row r="1222" customFormat="false" ht="15" hidden="false" customHeight="false" outlineLevel="0" collapsed="false">
      <c r="A1222" s="16" t="str">
        <f aca="false">DATA!A1222</f>
        <v>ITM11220</v>
      </c>
      <c r="B1222" s="16" t="str">
        <f aca="false">DATA!B1222</f>
        <v>Apparel</v>
      </c>
      <c r="C1222" s="17" t="n">
        <f aca="false">DATA!C1222</f>
        <v>128</v>
      </c>
      <c r="D1222" s="17" t="n">
        <f aca="false">DATA!D1222</f>
        <v>41</v>
      </c>
      <c r="E1222" s="18" t="n">
        <f aca="false">DATA!F1222</f>
        <v>8</v>
      </c>
      <c r="F1222" s="19" t="n">
        <f aca="false">DATA!G1222</f>
        <v>49.88</v>
      </c>
      <c r="G1222" s="19" t="n">
        <f aca="false">DATA!H1222</f>
        <v>6.85</v>
      </c>
      <c r="H1222" s="18" t="n">
        <f aca="false">DATA!E1222</f>
        <v>3</v>
      </c>
      <c r="I1222" s="20" t="n">
        <f aca="false">F1222*E1222</f>
        <v>399.04</v>
      </c>
      <c r="J1222" s="20" t="n">
        <f aca="false">PARAMETER!$B$4*G1222*SQRT(E1222)</f>
        <v>31.8685880107409</v>
      </c>
      <c r="K1222" s="20" t="n">
        <f aca="false">I1222+J1222</f>
        <v>430.908588010741</v>
      </c>
      <c r="L1222" s="20" t="n">
        <f aca="false">K1222+F1222*H1222</f>
        <v>580.548588010741</v>
      </c>
      <c r="M1222" s="16" t="str">
        <f aca="false">IF(C1222&lt;=K1222,"REORDER",IF(C1222&gt;L1222,"OVERSTOCK","OK"))</f>
        <v>REORDER</v>
      </c>
      <c r="N1222" s="16" t="str">
        <f aca="false">IF(C1222&lt;=D1222,"REORDER","OK")</f>
        <v>OK</v>
      </c>
      <c r="O1222" s="18" t="n">
        <f aca="false">IF(D1222&lt;I1222,1,0)</f>
        <v>1</v>
      </c>
      <c r="P1222" s="20" t="n">
        <f aca="false">C1222/F1222</f>
        <v>2.56615878107458</v>
      </c>
      <c r="Q1222" s="19" t="n">
        <f aca="false">DATA!N1222</f>
        <v>98.06</v>
      </c>
      <c r="R1222" s="19" t="n">
        <f aca="false">DATA!O1222</f>
        <v>0.69</v>
      </c>
      <c r="S1222" s="17" t="n">
        <f aca="false">C1222*Q1222</f>
        <v>12551.68</v>
      </c>
      <c r="T1222" s="19" t="n">
        <f aca="false">C1222*R1222</f>
        <v>88.32</v>
      </c>
      <c r="U1222" s="20" t="n">
        <f aca="false">MAX(0,C1222-L1222)</f>
        <v>0</v>
      </c>
      <c r="V1222" s="17" t="n">
        <f aca="false">U1222*Q1222</f>
        <v>0</v>
      </c>
      <c r="W1222" s="19" t="n">
        <f aca="false">U1222*R1222</f>
        <v>0</v>
      </c>
      <c r="X1222" s="20" t="n">
        <f aca="false">MAX(0,K1222-C1222)</f>
        <v>302.908588010741</v>
      </c>
      <c r="Y1222" s="17" t="n">
        <f aca="false">F1222*PARAMETER!$B$5*Q1222</f>
        <v>1785299.972</v>
      </c>
      <c r="Z1222" s="21" t="n">
        <f aca="false">SUMIF($Y$2:$Y$3205,"&gt;="&amp;Y1222)/SUM($Y$2:$Y$3205)</f>
        <v>0.420926595177065</v>
      </c>
      <c r="AA1222" s="16" t="str">
        <f aca="false">IF(Z1222&lt;=PARAMETER!$B$7,"A",IF(Z1222&lt;=PARAMETER!$B$8,"B","C"))</f>
        <v>A</v>
      </c>
      <c r="AB1222" s="22" t="n">
        <f aca="false">G1222/F1222</f>
        <v>0.137329591018444</v>
      </c>
      <c r="AC1222" s="16" t="str">
        <f aca="false">IF(AB1222&lt;=PARAMETER!$B$9,"X",IF(AB1222&lt;=PARAMETER!$B$10,"Y","Z"))</f>
        <v>X</v>
      </c>
      <c r="AD1222" s="16" t="str">
        <f aca="false">AA1222&amp;AC1222</f>
        <v>AX</v>
      </c>
      <c r="AE1222" s="22" t="n">
        <f aca="false">DATA!I1222</f>
        <v>0.21</v>
      </c>
      <c r="AF1222" s="18" t="n">
        <f aca="false">DATA!L1222</f>
        <v>93</v>
      </c>
      <c r="AG1222" s="16" t="str">
        <f aca="false">DATA!K1222</f>
        <v>B</v>
      </c>
      <c r="AH1222" s="18" t="n">
        <f aca="false">IF(AE1222&gt;=PARAMETER!$B$12,1,0)</f>
        <v>0</v>
      </c>
      <c r="AI1222" s="18" t="n">
        <f aca="false">IF(AF1222&gt;=PARAMETER!$B$13,1,0)</f>
        <v>0</v>
      </c>
      <c r="AJ1222" s="18" t="n">
        <f aca="false">IF(AND(AH1222=1,AI1222=1),1,0)</f>
        <v>0</v>
      </c>
    </row>
    <row r="1223" customFormat="false" ht="15" hidden="false" customHeight="false" outlineLevel="0" collapsed="false">
      <c r="A1223" s="16" t="str">
        <f aca="false">DATA!A1223</f>
        <v>ITM11221</v>
      </c>
      <c r="B1223" s="16" t="str">
        <f aca="false">DATA!B1223</f>
        <v>Pharma</v>
      </c>
      <c r="C1223" s="17" t="n">
        <f aca="false">DATA!C1223</f>
        <v>322</v>
      </c>
      <c r="D1223" s="17" t="n">
        <f aca="false">DATA!D1223</f>
        <v>35</v>
      </c>
      <c r="E1223" s="18" t="n">
        <f aca="false">DATA!F1223</f>
        <v>5</v>
      </c>
      <c r="F1223" s="19" t="n">
        <f aca="false">DATA!G1223</f>
        <v>16.87</v>
      </c>
      <c r="G1223" s="19" t="n">
        <f aca="false">DATA!H1223</f>
        <v>4.19</v>
      </c>
      <c r="H1223" s="18" t="n">
        <f aca="false">DATA!E1223</f>
        <v>13</v>
      </c>
      <c r="I1223" s="20" t="n">
        <f aca="false">F1223*E1223</f>
        <v>84.35</v>
      </c>
      <c r="J1223" s="20" t="n">
        <f aca="false">PARAMETER!$B$4*G1223*SQRT(E1223)</f>
        <v>15.4108389509534</v>
      </c>
      <c r="K1223" s="20" t="n">
        <f aca="false">I1223+J1223</f>
        <v>99.7608389509534</v>
      </c>
      <c r="L1223" s="20" t="n">
        <f aca="false">K1223+F1223*H1223</f>
        <v>319.070838950953</v>
      </c>
      <c r="M1223" s="16" t="str">
        <f aca="false">IF(C1223&lt;=K1223,"REORDER",IF(C1223&gt;L1223,"OVERSTOCK","OK"))</f>
        <v>OVERSTOCK</v>
      </c>
      <c r="N1223" s="16" t="str">
        <f aca="false">IF(C1223&lt;=D1223,"REORDER","OK")</f>
        <v>OK</v>
      </c>
      <c r="O1223" s="18" t="n">
        <f aca="false">IF(D1223&lt;I1223,1,0)</f>
        <v>1</v>
      </c>
      <c r="P1223" s="20" t="n">
        <f aca="false">C1223/F1223</f>
        <v>19.0871369294606</v>
      </c>
      <c r="Q1223" s="19" t="n">
        <f aca="false">DATA!N1223</f>
        <v>131.93</v>
      </c>
      <c r="R1223" s="19" t="n">
        <f aca="false">DATA!O1223</f>
        <v>1.22</v>
      </c>
      <c r="S1223" s="17" t="n">
        <f aca="false">C1223*Q1223</f>
        <v>42481.46</v>
      </c>
      <c r="T1223" s="19" t="n">
        <f aca="false">C1223*R1223</f>
        <v>392.84</v>
      </c>
      <c r="U1223" s="20" t="n">
        <f aca="false">MAX(0,C1223-L1223)</f>
        <v>2.92916104904657</v>
      </c>
      <c r="V1223" s="17" t="n">
        <f aca="false">U1223*Q1223</f>
        <v>386.444217200714</v>
      </c>
      <c r="W1223" s="19" t="n">
        <f aca="false">U1223*R1223</f>
        <v>3.57357647983682</v>
      </c>
      <c r="X1223" s="20" t="n">
        <f aca="false">MAX(0,K1223-C1223)</f>
        <v>0</v>
      </c>
      <c r="Y1223" s="17" t="n">
        <f aca="false">F1223*PARAMETER!$B$5*Q1223</f>
        <v>812365.5715</v>
      </c>
      <c r="Z1223" s="21" t="n">
        <f aca="false">SUMIF($Y$2:$Y$3205,"&gt;="&amp;Y1223)/SUM($Y$2:$Y$3205)</f>
        <v>0.806850291373732</v>
      </c>
      <c r="AA1223" s="16" t="str">
        <f aca="false">IF(Z1223&lt;=PARAMETER!$B$7,"A",IF(Z1223&lt;=PARAMETER!$B$8,"B","C"))</f>
        <v>B</v>
      </c>
      <c r="AB1223" s="22" t="n">
        <f aca="false">G1223/F1223</f>
        <v>0.248369887374037</v>
      </c>
      <c r="AC1223" s="16" t="str">
        <f aca="false">IF(AB1223&lt;=PARAMETER!$B$9,"X",IF(AB1223&lt;=PARAMETER!$B$10,"Y","Z"))</f>
        <v>X</v>
      </c>
      <c r="AD1223" s="16" t="str">
        <f aca="false">AA1223&amp;AC1223</f>
        <v>BX</v>
      </c>
      <c r="AE1223" s="22" t="n">
        <f aca="false">DATA!I1223</f>
        <v>0.21</v>
      </c>
      <c r="AF1223" s="18" t="n">
        <f aca="false">DATA!L1223</f>
        <v>130</v>
      </c>
      <c r="AG1223" s="16" t="str">
        <f aca="false">DATA!K1223</f>
        <v>C</v>
      </c>
      <c r="AH1223" s="18" t="n">
        <f aca="false">IF(AE1223&gt;=PARAMETER!$B$12,1,0)</f>
        <v>0</v>
      </c>
      <c r="AI1223" s="18" t="n">
        <f aca="false">IF(AF1223&gt;=PARAMETER!$B$13,1,0)</f>
        <v>1</v>
      </c>
      <c r="AJ1223" s="18" t="n">
        <f aca="false">IF(AND(AH1223=1,AI1223=1),1,0)</f>
        <v>0</v>
      </c>
    </row>
    <row r="1224" customFormat="false" ht="15" hidden="false" customHeight="false" outlineLevel="0" collapsed="false">
      <c r="A1224" s="16" t="str">
        <f aca="false">DATA!A1224</f>
        <v>ITM11222</v>
      </c>
      <c r="B1224" s="16" t="str">
        <f aca="false">DATA!B1224</f>
        <v>Pharma</v>
      </c>
      <c r="C1224" s="17" t="n">
        <f aca="false">DATA!C1224</f>
        <v>103</v>
      </c>
      <c r="D1224" s="17" t="n">
        <f aca="false">DATA!D1224</f>
        <v>34</v>
      </c>
      <c r="E1224" s="18" t="n">
        <f aca="false">DATA!F1224</f>
        <v>3</v>
      </c>
      <c r="F1224" s="19" t="n">
        <f aca="false">DATA!G1224</f>
        <v>26.19</v>
      </c>
      <c r="G1224" s="19" t="n">
        <f aca="false">DATA!H1224</f>
        <v>2.92</v>
      </c>
      <c r="H1224" s="18" t="n">
        <f aca="false">DATA!E1224</f>
        <v>5</v>
      </c>
      <c r="I1224" s="20" t="n">
        <f aca="false">F1224*E1224</f>
        <v>78.57</v>
      </c>
      <c r="J1224" s="20" t="n">
        <f aca="false">PARAMETER!$B$4*G1224*SQRT(E1224)</f>
        <v>8.31899255445017</v>
      </c>
      <c r="K1224" s="20" t="n">
        <f aca="false">I1224+J1224</f>
        <v>86.8889925544502</v>
      </c>
      <c r="L1224" s="20" t="n">
        <f aca="false">K1224+F1224*H1224</f>
        <v>217.83899255445</v>
      </c>
      <c r="M1224" s="16" t="str">
        <f aca="false">IF(C1224&lt;=K1224,"REORDER",IF(C1224&gt;L1224,"OVERSTOCK","OK"))</f>
        <v>OK</v>
      </c>
      <c r="N1224" s="16" t="str">
        <f aca="false">IF(C1224&lt;=D1224,"REORDER","OK")</f>
        <v>OK</v>
      </c>
      <c r="O1224" s="18" t="n">
        <f aca="false">IF(D1224&lt;I1224,1,0)</f>
        <v>1</v>
      </c>
      <c r="P1224" s="20" t="n">
        <f aca="false">C1224/F1224</f>
        <v>3.9327987781596</v>
      </c>
      <c r="Q1224" s="19" t="n">
        <f aca="false">DATA!N1224</f>
        <v>112.48</v>
      </c>
      <c r="R1224" s="19" t="n">
        <f aca="false">DATA!O1224</f>
        <v>1.73</v>
      </c>
      <c r="S1224" s="17" t="n">
        <f aca="false">C1224*Q1224</f>
        <v>11585.44</v>
      </c>
      <c r="T1224" s="19" t="n">
        <f aca="false">C1224*R1224</f>
        <v>178.19</v>
      </c>
      <c r="U1224" s="20" t="n">
        <f aca="false">MAX(0,C1224-L1224)</f>
        <v>0</v>
      </c>
      <c r="V1224" s="17" t="n">
        <f aca="false">U1224*Q1224</f>
        <v>0</v>
      </c>
      <c r="W1224" s="19" t="n">
        <f aca="false">U1224*R1224</f>
        <v>0</v>
      </c>
      <c r="X1224" s="20" t="n">
        <f aca="false">MAX(0,K1224-C1224)</f>
        <v>0</v>
      </c>
      <c r="Y1224" s="17" t="n">
        <f aca="false">F1224*PARAMETER!$B$5*Q1224</f>
        <v>1075235.688</v>
      </c>
      <c r="Z1224" s="21" t="n">
        <f aca="false">SUMIF($Y$2:$Y$3205,"&gt;="&amp;Y1224)/SUM($Y$2:$Y$3205)</f>
        <v>0.694954046355702</v>
      </c>
      <c r="AA1224" s="16" t="str">
        <f aca="false">IF(Z1224&lt;=PARAMETER!$B$7,"A",IF(Z1224&lt;=PARAMETER!$B$8,"B","C"))</f>
        <v>A</v>
      </c>
      <c r="AB1224" s="22" t="n">
        <f aca="false">G1224/F1224</f>
        <v>0.111492936235204</v>
      </c>
      <c r="AC1224" s="16" t="str">
        <f aca="false">IF(AB1224&lt;=PARAMETER!$B$9,"X",IF(AB1224&lt;=PARAMETER!$B$10,"Y","Z"))</f>
        <v>X</v>
      </c>
      <c r="AD1224" s="16" t="str">
        <f aca="false">AA1224&amp;AC1224</f>
        <v>AX</v>
      </c>
      <c r="AE1224" s="22" t="n">
        <f aca="false">DATA!I1224</f>
        <v>0.94</v>
      </c>
      <c r="AF1224" s="18" t="n">
        <f aca="false">DATA!L1224</f>
        <v>144</v>
      </c>
      <c r="AG1224" s="16" t="str">
        <f aca="false">DATA!K1224</f>
        <v>A</v>
      </c>
      <c r="AH1224" s="18" t="n">
        <f aca="false">IF(AE1224&gt;=PARAMETER!$B$12,1,0)</f>
        <v>1</v>
      </c>
      <c r="AI1224" s="18" t="n">
        <f aca="false">IF(AF1224&gt;=PARAMETER!$B$13,1,0)</f>
        <v>1</v>
      </c>
      <c r="AJ1224" s="18" t="n">
        <f aca="false">IF(AND(AH1224=1,AI1224=1),1,0)</f>
        <v>1</v>
      </c>
    </row>
    <row r="1225" customFormat="false" ht="15" hidden="false" customHeight="false" outlineLevel="0" collapsed="false">
      <c r="A1225" s="16" t="str">
        <f aca="false">DATA!A1225</f>
        <v>ITM11223</v>
      </c>
      <c r="B1225" s="16" t="str">
        <f aca="false">DATA!B1225</f>
        <v>Groceries</v>
      </c>
      <c r="C1225" s="17" t="n">
        <f aca="false">DATA!C1225</f>
        <v>102</v>
      </c>
      <c r="D1225" s="17" t="n">
        <f aca="false">DATA!D1225</f>
        <v>84</v>
      </c>
      <c r="E1225" s="18" t="n">
        <f aca="false">DATA!F1225</f>
        <v>6</v>
      </c>
      <c r="F1225" s="19" t="n">
        <f aca="false">DATA!G1225</f>
        <v>44.1</v>
      </c>
      <c r="G1225" s="19" t="n">
        <f aca="false">DATA!H1225</f>
        <v>4.29</v>
      </c>
      <c r="H1225" s="18" t="n">
        <f aca="false">DATA!E1225</f>
        <v>11</v>
      </c>
      <c r="I1225" s="20" t="n">
        <f aca="false">F1225*E1225</f>
        <v>264.6</v>
      </c>
      <c r="J1225" s="20" t="n">
        <f aca="false">PARAMETER!$B$4*G1225*SQRT(E1225)</f>
        <v>17.2846334557926</v>
      </c>
      <c r="K1225" s="20" t="n">
        <f aca="false">I1225+J1225</f>
        <v>281.884633455793</v>
      </c>
      <c r="L1225" s="20" t="n">
        <f aca="false">K1225+F1225*H1225</f>
        <v>766.984633455793</v>
      </c>
      <c r="M1225" s="16" t="str">
        <f aca="false">IF(C1225&lt;=K1225,"REORDER",IF(C1225&gt;L1225,"OVERSTOCK","OK"))</f>
        <v>REORDER</v>
      </c>
      <c r="N1225" s="16" t="str">
        <f aca="false">IF(C1225&lt;=D1225,"REORDER","OK")</f>
        <v>OK</v>
      </c>
      <c r="O1225" s="18" t="n">
        <f aca="false">IF(D1225&lt;I1225,1,0)</f>
        <v>1</v>
      </c>
      <c r="P1225" s="20" t="n">
        <f aca="false">C1225/F1225</f>
        <v>2.31292517006803</v>
      </c>
      <c r="Q1225" s="19" t="n">
        <f aca="false">DATA!N1225</f>
        <v>40.19</v>
      </c>
      <c r="R1225" s="19" t="n">
        <f aca="false">DATA!O1225</f>
        <v>1.43</v>
      </c>
      <c r="S1225" s="17" t="n">
        <f aca="false">C1225*Q1225</f>
        <v>4099.38</v>
      </c>
      <c r="T1225" s="19" t="n">
        <f aca="false">C1225*R1225</f>
        <v>145.86</v>
      </c>
      <c r="U1225" s="20" t="n">
        <f aca="false">MAX(0,C1225-L1225)</f>
        <v>0</v>
      </c>
      <c r="V1225" s="17" t="n">
        <f aca="false">U1225*Q1225</f>
        <v>0</v>
      </c>
      <c r="W1225" s="19" t="n">
        <f aca="false">U1225*R1225</f>
        <v>0</v>
      </c>
      <c r="X1225" s="20" t="n">
        <f aca="false">MAX(0,K1225-C1225)</f>
        <v>179.884633455793</v>
      </c>
      <c r="Y1225" s="17" t="n">
        <f aca="false">F1225*PARAMETER!$B$5*Q1225</f>
        <v>646918.335</v>
      </c>
      <c r="Z1225" s="21" t="n">
        <f aca="false">SUMIF($Y$2:$Y$3205,"&gt;="&amp;Y1225)/SUM($Y$2:$Y$3205)</f>
        <v>0.862978268592828</v>
      </c>
      <c r="AA1225" s="16" t="str">
        <f aca="false">IF(Z1225&lt;=PARAMETER!$B$7,"A",IF(Z1225&lt;=PARAMETER!$B$8,"B","C"))</f>
        <v>B</v>
      </c>
      <c r="AB1225" s="22" t="n">
        <f aca="false">G1225/F1225</f>
        <v>0.0972789115646258</v>
      </c>
      <c r="AC1225" s="16" t="str">
        <f aca="false">IF(AB1225&lt;=PARAMETER!$B$9,"X",IF(AB1225&lt;=PARAMETER!$B$10,"Y","Z"))</f>
        <v>X</v>
      </c>
      <c r="AD1225" s="16" t="str">
        <f aca="false">AA1225&amp;AC1225</f>
        <v>BX</v>
      </c>
      <c r="AE1225" s="22" t="n">
        <f aca="false">DATA!I1225</f>
        <v>0.37</v>
      </c>
      <c r="AF1225" s="18" t="n">
        <f aca="false">DATA!L1225</f>
        <v>62</v>
      </c>
      <c r="AG1225" s="16" t="str">
        <f aca="false">DATA!K1225</f>
        <v>D</v>
      </c>
      <c r="AH1225" s="18" t="n">
        <f aca="false">IF(AE1225&gt;=PARAMETER!$B$12,1,0)</f>
        <v>0</v>
      </c>
      <c r="AI1225" s="18" t="n">
        <f aca="false">IF(AF1225&gt;=PARAMETER!$B$13,1,0)</f>
        <v>0</v>
      </c>
      <c r="AJ1225" s="18" t="n">
        <f aca="false">IF(AND(AH1225=1,AI1225=1),1,0)</f>
        <v>0</v>
      </c>
    </row>
    <row r="1226" customFormat="false" ht="15" hidden="false" customHeight="false" outlineLevel="0" collapsed="false">
      <c r="A1226" s="16" t="str">
        <f aca="false">DATA!A1226</f>
        <v>ITM11224</v>
      </c>
      <c r="B1226" s="16" t="str">
        <f aca="false">DATA!B1226</f>
        <v>Groceries</v>
      </c>
      <c r="C1226" s="17" t="n">
        <f aca="false">DATA!C1226</f>
        <v>310</v>
      </c>
      <c r="D1226" s="17" t="n">
        <f aca="false">DATA!D1226</f>
        <v>32</v>
      </c>
      <c r="E1226" s="18" t="n">
        <f aca="false">DATA!F1226</f>
        <v>6</v>
      </c>
      <c r="F1226" s="19" t="n">
        <f aca="false">DATA!G1226</f>
        <v>18.41</v>
      </c>
      <c r="G1226" s="19" t="n">
        <f aca="false">DATA!H1226</f>
        <v>8.17</v>
      </c>
      <c r="H1226" s="18" t="n">
        <f aca="false">DATA!E1226</f>
        <v>8</v>
      </c>
      <c r="I1226" s="20" t="n">
        <f aca="false">F1226*E1226</f>
        <v>110.46</v>
      </c>
      <c r="J1226" s="20" t="n">
        <f aca="false">PARAMETER!$B$4*G1226*SQRT(E1226)</f>
        <v>32.9173555556702</v>
      </c>
      <c r="K1226" s="20" t="n">
        <f aca="false">I1226+J1226</f>
        <v>143.37735555567</v>
      </c>
      <c r="L1226" s="20" t="n">
        <f aca="false">K1226+F1226*H1226</f>
        <v>290.65735555567</v>
      </c>
      <c r="M1226" s="16" t="str">
        <f aca="false">IF(C1226&lt;=K1226,"REORDER",IF(C1226&gt;L1226,"OVERSTOCK","OK"))</f>
        <v>OVERSTOCK</v>
      </c>
      <c r="N1226" s="16" t="str">
        <f aca="false">IF(C1226&lt;=D1226,"REORDER","OK")</f>
        <v>OK</v>
      </c>
      <c r="O1226" s="18" t="n">
        <f aca="false">IF(D1226&lt;I1226,1,0)</f>
        <v>1</v>
      </c>
      <c r="P1226" s="20" t="n">
        <f aca="false">C1226/F1226</f>
        <v>16.8386746333514</v>
      </c>
      <c r="Q1226" s="19" t="n">
        <f aca="false">DATA!N1226</f>
        <v>121.96</v>
      </c>
      <c r="R1226" s="19" t="n">
        <f aca="false">DATA!O1226</f>
        <v>1.13</v>
      </c>
      <c r="S1226" s="17" t="n">
        <f aca="false">C1226*Q1226</f>
        <v>37807.6</v>
      </c>
      <c r="T1226" s="19" t="n">
        <f aca="false">C1226*R1226</f>
        <v>350.3</v>
      </c>
      <c r="U1226" s="20" t="n">
        <f aca="false">MAX(0,C1226-L1226)</f>
        <v>19.3426444443297</v>
      </c>
      <c r="V1226" s="17" t="n">
        <f aca="false">U1226*Q1226</f>
        <v>2359.02891643045</v>
      </c>
      <c r="W1226" s="19" t="n">
        <f aca="false">U1226*R1226</f>
        <v>21.8571882220926</v>
      </c>
      <c r="X1226" s="20" t="n">
        <f aca="false">MAX(0,K1226-C1226)</f>
        <v>0</v>
      </c>
      <c r="Y1226" s="17" t="n">
        <f aca="false">F1226*PARAMETER!$B$5*Q1226</f>
        <v>819528.514</v>
      </c>
      <c r="Z1226" s="21" t="n">
        <f aca="false">SUMIF($Y$2:$Y$3205,"&gt;="&amp;Y1226)/SUM($Y$2:$Y$3205)</f>
        <v>0.805550141866393</v>
      </c>
      <c r="AA1226" s="16" t="str">
        <f aca="false">IF(Z1226&lt;=PARAMETER!$B$7,"A",IF(Z1226&lt;=PARAMETER!$B$8,"B","C"))</f>
        <v>B</v>
      </c>
      <c r="AB1226" s="22" t="n">
        <f aca="false">G1226/F1226</f>
        <v>0.443780554046714</v>
      </c>
      <c r="AC1226" s="16" t="str">
        <f aca="false">IF(AB1226&lt;=PARAMETER!$B$9,"X",IF(AB1226&lt;=PARAMETER!$B$10,"Y","Z"))</f>
        <v>Y</v>
      </c>
      <c r="AD1226" s="16" t="str">
        <f aca="false">AA1226&amp;AC1226</f>
        <v>BY</v>
      </c>
      <c r="AE1226" s="22" t="n">
        <f aca="false">DATA!I1226</f>
        <v>0.32</v>
      </c>
      <c r="AF1226" s="18" t="n">
        <f aca="false">DATA!L1226</f>
        <v>123</v>
      </c>
      <c r="AG1226" s="16" t="str">
        <f aca="false">DATA!K1226</f>
        <v>D</v>
      </c>
      <c r="AH1226" s="18" t="n">
        <f aca="false">IF(AE1226&gt;=PARAMETER!$B$12,1,0)</f>
        <v>0</v>
      </c>
      <c r="AI1226" s="18" t="n">
        <f aca="false">IF(AF1226&gt;=PARAMETER!$B$13,1,0)</f>
        <v>1</v>
      </c>
      <c r="AJ1226" s="18" t="n">
        <f aca="false">IF(AND(AH1226=1,AI1226=1),1,0)</f>
        <v>0</v>
      </c>
    </row>
    <row r="1227" customFormat="false" ht="15" hidden="false" customHeight="false" outlineLevel="0" collapsed="false">
      <c r="A1227" s="16" t="str">
        <f aca="false">DATA!A1227</f>
        <v>ITM11225</v>
      </c>
      <c r="B1227" s="16" t="str">
        <f aca="false">DATA!B1227</f>
        <v>Pharma</v>
      </c>
      <c r="C1227" s="17" t="n">
        <f aca="false">DATA!C1227</f>
        <v>471</v>
      </c>
      <c r="D1227" s="17" t="n">
        <f aca="false">DATA!D1227</f>
        <v>66</v>
      </c>
      <c r="E1227" s="18" t="n">
        <f aca="false">DATA!F1227</f>
        <v>7</v>
      </c>
      <c r="F1227" s="19" t="n">
        <f aca="false">DATA!G1227</f>
        <v>6.35</v>
      </c>
      <c r="G1227" s="19" t="n">
        <f aca="false">DATA!H1227</f>
        <v>9.68</v>
      </c>
      <c r="H1227" s="18" t="n">
        <f aca="false">DATA!E1227</f>
        <v>8</v>
      </c>
      <c r="I1227" s="20" t="n">
        <f aca="false">F1227*E1227</f>
        <v>44.45</v>
      </c>
      <c r="J1227" s="20" t="n">
        <f aca="false">PARAMETER!$B$4*G1227*SQRT(E1227)</f>
        <v>42.1261368353568</v>
      </c>
      <c r="K1227" s="20" t="n">
        <f aca="false">I1227+J1227</f>
        <v>86.5761368353568</v>
      </c>
      <c r="L1227" s="20" t="n">
        <f aca="false">K1227+F1227*H1227</f>
        <v>137.376136835357</v>
      </c>
      <c r="M1227" s="16" t="str">
        <f aca="false">IF(C1227&lt;=K1227,"REORDER",IF(C1227&gt;L1227,"OVERSTOCK","OK"))</f>
        <v>OVERSTOCK</v>
      </c>
      <c r="N1227" s="16" t="str">
        <f aca="false">IF(C1227&lt;=D1227,"REORDER","OK")</f>
        <v>OK</v>
      </c>
      <c r="O1227" s="18" t="n">
        <f aca="false">IF(D1227&lt;I1227,1,0)</f>
        <v>0</v>
      </c>
      <c r="P1227" s="20" t="n">
        <f aca="false">C1227/F1227</f>
        <v>74.1732283464567</v>
      </c>
      <c r="Q1227" s="19" t="n">
        <f aca="false">DATA!N1227</f>
        <v>178.44</v>
      </c>
      <c r="R1227" s="19" t="n">
        <f aca="false">DATA!O1227</f>
        <v>1.24</v>
      </c>
      <c r="S1227" s="17" t="n">
        <f aca="false">C1227*Q1227</f>
        <v>84045.24</v>
      </c>
      <c r="T1227" s="19" t="n">
        <f aca="false">C1227*R1227</f>
        <v>584.04</v>
      </c>
      <c r="U1227" s="20" t="n">
        <f aca="false">MAX(0,C1227-L1227)</f>
        <v>333.623863164643</v>
      </c>
      <c r="V1227" s="17" t="n">
        <f aca="false">U1227*Q1227</f>
        <v>59531.8421430989</v>
      </c>
      <c r="W1227" s="19" t="n">
        <f aca="false">U1227*R1227</f>
        <v>413.693590324158</v>
      </c>
      <c r="X1227" s="20" t="n">
        <f aca="false">MAX(0,K1227-C1227)</f>
        <v>0</v>
      </c>
      <c r="Y1227" s="17" t="n">
        <f aca="false">F1227*PARAMETER!$B$5*Q1227</f>
        <v>413579.31</v>
      </c>
      <c r="Z1227" s="21" t="n">
        <f aca="false">SUMIF($Y$2:$Y$3205,"&gt;="&amp;Y1227)/SUM($Y$2:$Y$3205)</f>
        <v>0.931540715697841</v>
      </c>
      <c r="AA1227" s="16" t="str">
        <f aca="false">IF(Z1227&lt;=PARAMETER!$B$7,"A",IF(Z1227&lt;=PARAMETER!$B$8,"B","C"))</f>
        <v>B</v>
      </c>
      <c r="AB1227" s="22" t="n">
        <f aca="false">G1227/F1227</f>
        <v>1.5244094488189</v>
      </c>
      <c r="AC1227" s="16" t="str">
        <f aca="false">IF(AB1227&lt;=PARAMETER!$B$9,"X",IF(AB1227&lt;=PARAMETER!$B$10,"Y","Z"))</f>
        <v>Z</v>
      </c>
      <c r="AD1227" s="16" t="str">
        <f aca="false">AA1227&amp;AC1227</f>
        <v>BZ</v>
      </c>
      <c r="AE1227" s="22" t="n">
        <f aca="false">DATA!I1227</f>
        <v>0.13</v>
      </c>
      <c r="AF1227" s="18" t="n">
        <f aca="false">DATA!L1227</f>
        <v>15</v>
      </c>
      <c r="AG1227" s="16" t="str">
        <f aca="false">DATA!K1227</f>
        <v>D</v>
      </c>
      <c r="AH1227" s="18" t="n">
        <f aca="false">IF(AE1227&gt;=PARAMETER!$B$12,1,0)</f>
        <v>0</v>
      </c>
      <c r="AI1227" s="18" t="n">
        <f aca="false">IF(AF1227&gt;=PARAMETER!$B$13,1,0)</f>
        <v>0</v>
      </c>
      <c r="AJ1227" s="18" t="n">
        <f aca="false">IF(AND(AH1227=1,AI1227=1),1,0)</f>
        <v>0</v>
      </c>
    </row>
    <row r="1228" customFormat="false" ht="15" hidden="false" customHeight="false" outlineLevel="0" collapsed="false">
      <c r="A1228" s="16" t="str">
        <f aca="false">DATA!A1228</f>
        <v>ITM11226</v>
      </c>
      <c r="B1228" s="16" t="str">
        <f aca="false">DATA!B1228</f>
        <v>Groceries</v>
      </c>
      <c r="C1228" s="17" t="n">
        <f aca="false">DATA!C1228</f>
        <v>88</v>
      </c>
      <c r="D1228" s="17" t="n">
        <f aca="false">DATA!D1228</f>
        <v>61</v>
      </c>
      <c r="E1228" s="18" t="n">
        <f aca="false">DATA!F1228</f>
        <v>8</v>
      </c>
      <c r="F1228" s="19" t="n">
        <f aca="false">DATA!G1228</f>
        <v>47.5</v>
      </c>
      <c r="G1228" s="19" t="n">
        <f aca="false">DATA!H1228</f>
        <v>6.54</v>
      </c>
      <c r="H1228" s="18" t="n">
        <f aca="false">DATA!E1228</f>
        <v>7</v>
      </c>
      <c r="I1228" s="20" t="n">
        <f aca="false">F1228*E1228</f>
        <v>380</v>
      </c>
      <c r="J1228" s="20" t="n">
        <f aca="false">PARAMETER!$B$4*G1228*SQRT(E1228)</f>
        <v>30.4263599401818</v>
      </c>
      <c r="K1228" s="20" t="n">
        <f aca="false">I1228+J1228</f>
        <v>410.426359940182</v>
      </c>
      <c r="L1228" s="20" t="n">
        <f aca="false">K1228+F1228*H1228</f>
        <v>742.926359940182</v>
      </c>
      <c r="M1228" s="16" t="str">
        <f aca="false">IF(C1228&lt;=K1228,"REORDER",IF(C1228&gt;L1228,"OVERSTOCK","OK"))</f>
        <v>REORDER</v>
      </c>
      <c r="N1228" s="16" t="str">
        <f aca="false">IF(C1228&lt;=D1228,"REORDER","OK")</f>
        <v>OK</v>
      </c>
      <c r="O1228" s="18" t="n">
        <f aca="false">IF(D1228&lt;I1228,1,0)</f>
        <v>1</v>
      </c>
      <c r="P1228" s="20" t="n">
        <f aca="false">C1228/F1228</f>
        <v>1.85263157894737</v>
      </c>
      <c r="Q1228" s="19" t="n">
        <f aca="false">DATA!N1228</f>
        <v>89.52</v>
      </c>
      <c r="R1228" s="19" t="n">
        <f aca="false">DATA!O1228</f>
        <v>1.1</v>
      </c>
      <c r="S1228" s="17" t="n">
        <f aca="false">C1228*Q1228</f>
        <v>7877.76</v>
      </c>
      <c r="T1228" s="19" t="n">
        <f aca="false">C1228*R1228</f>
        <v>96.8</v>
      </c>
      <c r="U1228" s="20" t="n">
        <f aca="false">MAX(0,C1228-L1228)</f>
        <v>0</v>
      </c>
      <c r="V1228" s="17" t="n">
        <f aca="false">U1228*Q1228</f>
        <v>0</v>
      </c>
      <c r="W1228" s="19" t="n">
        <f aca="false">U1228*R1228</f>
        <v>0</v>
      </c>
      <c r="X1228" s="20" t="n">
        <f aca="false">MAX(0,K1228-C1228)</f>
        <v>322.426359940182</v>
      </c>
      <c r="Y1228" s="17" t="n">
        <f aca="false">F1228*PARAMETER!$B$5*Q1228</f>
        <v>1552053</v>
      </c>
      <c r="Z1228" s="21" t="n">
        <f aca="false">SUMIF($Y$2:$Y$3205,"&gt;="&amp;Y1228)/SUM($Y$2:$Y$3205)</f>
        <v>0.502890470269481</v>
      </c>
      <c r="AA1228" s="16" t="str">
        <f aca="false">IF(Z1228&lt;=PARAMETER!$B$7,"A",IF(Z1228&lt;=PARAMETER!$B$8,"B","C"))</f>
        <v>A</v>
      </c>
      <c r="AB1228" s="22" t="n">
        <f aca="false">G1228/F1228</f>
        <v>0.137684210526316</v>
      </c>
      <c r="AC1228" s="16" t="str">
        <f aca="false">IF(AB1228&lt;=PARAMETER!$B$9,"X",IF(AB1228&lt;=PARAMETER!$B$10,"Y","Z"))</f>
        <v>X</v>
      </c>
      <c r="AD1228" s="16" t="str">
        <f aca="false">AA1228&amp;AC1228</f>
        <v>AX</v>
      </c>
      <c r="AE1228" s="22" t="n">
        <f aca="false">DATA!I1228</f>
        <v>0.35</v>
      </c>
      <c r="AF1228" s="18" t="n">
        <f aca="false">DATA!L1228</f>
        <v>144</v>
      </c>
      <c r="AG1228" s="16" t="str">
        <f aca="false">DATA!K1228</f>
        <v>B</v>
      </c>
      <c r="AH1228" s="18" t="n">
        <f aca="false">IF(AE1228&gt;=PARAMETER!$B$12,1,0)</f>
        <v>0</v>
      </c>
      <c r="AI1228" s="18" t="n">
        <f aca="false">IF(AF1228&gt;=PARAMETER!$B$13,1,0)</f>
        <v>1</v>
      </c>
      <c r="AJ1228" s="18" t="n">
        <f aca="false">IF(AND(AH1228=1,AI1228=1),1,0)</f>
        <v>0</v>
      </c>
    </row>
    <row r="1229" customFormat="false" ht="15" hidden="false" customHeight="false" outlineLevel="0" collapsed="false">
      <c r="A1229" s="16" t="str">
        <f aca="false">DATA!A1229</f>
        <v>ITM11227</v>
      </c>
      <c r="B1229" s="16" t="str">
        <f aca="false">DATA!B1229</f>
        <v>Electronics</v>
      </c>
      <c r="C1229" s="17" t="n">
        <f aca="false">DATA!C1229</f>
        <v>148</v>
      </c>
      <c r="D1229" s="17" t="n">
        <f aca="false">DATA!D1229</f>
        <v>96</v>
      </c>
      <c r="E1229" s="18" t="n">
        <f aca="false">DATA!F1229</f>
        <v>3</v>
      </c>
      <c r="F1229" s="19" t="n">
        <f aca="false">DATA!G1229</f>
        <v>24.93</v>
      </c>
      <c r="G1229" s="19" t="n">
        <f aca="false">DATA!H1229</f>
        <v>7.93</v>
      </c>
      <c r="H1229" s="18" t="n">
        <f aca="false">DATA!E1229</f>
        <v>13</v>
      </c>
      <c r="I1229" s="20" t="n">
        <f aca="false">F1229*E1229</f>
        <v>74.79</v>
      </c>
      <c r="J1229" s="20" t="n">
        <f aca="false">PARAMETER!$B$4*G1229*SQRT(E1229)</f>
        <v>22.5923325194486</v>
      </c>
      <c r="K1229" s="20" t="n">
        <f aca="false">I1229+J1229</f>
        <v>97.3823325194486</v>
      </c>
      <c r="L1229" s="20" t="n">
        <f aca="false">K1229+F1229*H1229</f>
        <v>421.472332519449</v>
      </c>
      <c r="M1229" s="16" t="str">
        <f aca="false">IF(C1229&lt;=K1229,"REORDER",IF(C1229&gt;L1229,"OVERSTOCK","OK"))</f>
        <v>OK</v>
      </c>
      <c r="N1229" s="16" t="str">
        <f aca="false">IF(C1229&lt;=D1229,"REORDER","OK")</f>
        <v>OK</v>
      </c>
      <c r="O1229" s="18" t="n">
        <f aca="false">IF(D1229&lt;I1229,1,0)</f>
        <v>0</v>
      </c>
      <c r="P1229" s="20" t="n">
        <f aca="false">C1229/F1229</f>
        <v>5.93662254312074</v>
      </c>
      <c r="Q1229" s="19" t="n">
        <f aca="false">DATA!N1229</f>
        <v>137.1</v>
      </c>
      <c r="R1229" s="19" t="n">
        <f aca="false">DATA!O1229</f>
        <v>1.95</v>
      </c>
      <c r="S1229" s="17" t="n">
        <f aca="false">C1229*Q1229</f>
        <v>20290.8</v>
      </c>
      <c r="T1229" s="19" t="n">
        <f aca="false">C1229*R1229</f>
        <v>288.6</v>
      </c>
      <c r="U1229" s="20" t="n">
        <f aca="false">MAX(0,C1229-L1229)</f>
        <v>0</v>
      </c>
      <c r="V1229" s="17" t="n">
        <f aca="false">U1229*Q1229</f>
        <v>0</v>
      </c>
      <c r="W1229" s="19" t="n">
        <f aca="false">U1229*R1229</f>
        <v>0</v>
      </c>
      <c r="X1229" s="20" t="n">
        <f aca="false">MAX(0,K1229-C1229)</f>
        <v>0</v>
      </c>
      <c r="Y1229" s="17" t="n">
        <f aca="false">F1229*PARAMETER!$B$5*Q1229</f>
        <v>1247534.595</v>
      </c>
      <c r="Z1229" s="21" t="n">
        <f aca="false">SUMIF($Y$2:$Y$3205,"&gt;="&amp;Y1229)/SUM($Y$2:$Y$3205)</f>
        <v>0.628090030184527</v>
      </c>
      <c r="AA1229" s="16" t="str">
        <f aca="false">IF(Z1229&lt;=PARAMETER!$B$7,"A",IF(Z1229&lt;=PARAMETER!$B$8,"B","C"))</f>
        <v>A</v>
      </c>
      <c r="AB1229" s="22" t="n">
        <f aca="false">G1229/F1229</f>
        <v>0.318090653830726</v>
      </c>
      <c r="AC1229" s="16" t="str">
        <f aca="false">IF(AB1229&lt;=PARAMETER!$B$9,"X",IF(AB1229&lt;=PARAMETER!$B$10,"Y","Z"))</f>
        <v>Y</v>
      </c>
      <c r="AD1229" s="16" t="str">
        <f aca="false">AA1229&amp;AC1229</f>
        <v>AY</v>
      </c>
      <c r="AE1229" s="22" t="n">
        <f aca="false">DATA!I1229</f>
        <v>0.72</v>
      </c>
      <c r="AF1229" s="18" t="n">
        <f aca="false">DATA!L1229</f>
        <v>27</v>
      </c>
      <c r="AG1229" s="16" t="str">
        <f aca="false">DATA!K1229</f>
        <v>B</v>
      </c>
      <c r="AH1229" s="18" t="n">
        <f aca="false">IF(AE1229&gt;=PARAMETER!$B$12,1,0)</f>
        <v>0</v>
      </c>
      <c r="AI1229" s="18" t="n">
        <f aca="false">IF(AF1229&gt;=PARAMETER!$B$13,1,0)</f>
        <v>0</v>
      </c>
      <c r="AJ1229" s="18" t="n">
        <f aca="false">IF(AND(AH1229=1,AI1229=1),1,0)</f>
        <v>0</v>
      </c>
    </row>
    <row r="1230" customFormat="false" ht="15" hidden="false" customHeight="false" outlineLevel="0" collapsed="false">
      <c r="A1230" s="16" t="str">
        <f aca="false">DATA!A1230</f>
        <v>ITM11228</v>
      </c>
      <c r="B1230" s="16" t="str">
        <f aca="false">DATA!B1230</f>
        <v>Groceries</v>
      </c>
      <c r="C1230" s="17" t="n">
        <f aca="false">DATA!C1230</f>
        <v>215</v>
      </c>
      <c r="D1230" s="17" t="n">
        <f aca="false">DATA!D1230</f>
        <v>40</v>
      </c>
      <c r="E1230" s="18" t="n">
        <f aca="false">DATA!F1230</f>
        <v>2</v>
      </c>
      <c r="F1230" s="19" t="n">
        <f aca="false">DATA!G1230</f>
        <v>25.64</v>
      </c>
      <c r="G1230" s="19" t="n">
        <f aca="false">DATA!H1230</f>
        <v>5.56</v>
      </c>
      <c r="H1230" s="18" t="n">
        <f aca="false">DATA!E1230</f>
        <v>5</v>
      </c>
      <c r="I1230" s="20" t="n">
        <f aca="false">F1230*E1230</f>
        <v>51.28</v>
      </c>
      <c r="J1230" s="20" t="n">
        <f aca="false">PARAMETER!$B$4*G1230*SQRT(E1230)</f>
        <v>12.9335291488846</v>
      </c>
      <c r="K1230" s="20" t="n">
        <f aca="false">I1230+J1230</f>
        <v>64.2135291488846</v>
      </c>
      <c r="L1230" s="20" t="n">
        <f aca="false">K1230+F1230*H1230</f>
        <v>192.413529148885</v>
      </c>
      <c r="M1230" s="16" t="str">
        <f aca="false">IF(C1230&lt;=K1230,"REORDER",IF(C1230&gt;L1230,"OVERSTOCK","OK"))</f>
        <v>OVERSTOCK</v>
      </c>
      <c r="N1230" s="16" t="str">
        <f aca="false">IF(C1230&lt;=D1230,"REORDER","OK")</f>
        <v>OK</v>
      </c>
      <c r="O1230" s="18" t="n">
        <f aca="false">IF(D1230&lt;I1230,1,0)</f>
        <v>1</v>
      </c>
      <c r="P1230" s="20" t="n">
        <f aca="false">C1230/F1230</f>
        <v>8.38533541341654</v>
      </c>
      <c r="Q1230" s="19" t="n">
        <f aca="false">DATA!N1230</f>
        <v>127.03</v>
      </c>
      <c r="R1230" s="19" t="n">
        <f aca="false">DATA!O1230</f>
        <v>1.65</v>
      </c>
      <c r="S1230" s="17" t="n">
        <f aca="false">C1230*Q1230</f>
        <v>27311.45</v>
      </c>
      <c r="T1230" s="19" t="n">
        <f aca="false">C1230*R1230</f>
        <v>354.75</v>
      </c>
      <c r="U1230" s="20" t="n">
        <f aca="false">MAX(0,C1230-L1230)</f>
        <v>22.5864708511154</v>
      </c>
      <c r="V1230" s="17" t="n">
        <f aca="false">U1230*Q1230</f>
        <v>2869.15939221719</v>
      </c>
      <c r="W1230" s="19" t="n">
        <f aca="false">U1230*R1230</f>
        <v>37.2676769043404</v>
      </c>
      <c r="X1230" s="20" t="n">
        <f aca="false">MAX(0,K1230-C1230)</f>
        <v>0</v>
      </c>
      <c r="Y1230" s="17" t="n">
        <f aca="false">F1230*PARAMETER!$B$5*Q1230</f>
        <v>1188822.958</v>
      </c>
      <c r="Z1230" s="21" t="n">
        <f aca="false">SUMIF($Y$2:$Y$3205,"&gt;="&amp;Y1230)/SUM($Y$2:$Y$3205)</f>
        <v>0.649399394576695</v>
      </c>
      <c r="AA1230" s="16" t="str">
        <f aca="false">IF(Z1230&lt;=PARAMETER!$B$7,"A",IF(Z1230&lt;=PARAMETER!$B$8,"B","C"))</f>
        <v>A</v>
      </c>
      <c r="AB1230" s="22" t="n">
        <f aca="false">G1230/F1230</f>
        <v>0.216848673946958</v>
      </c>
      <c r="AC1230" s="16" t="str">
        <f aca="false">IF(AB1230&lt;=PARAMETER!$B$9,"X",IF(AB1230&lt;=PARAMETER!$B$10,"Y","Z"))</f>
        <v>X</v>
      </c>
      <c r="AD1230" s="16" t="str">
        <f aca="false">AA1230&amp;AC1230</f>
        <v>AX</v>
      </c>
      <c r="AE1230" s="22" t="n">
        <f aca="false">DATA!I1230</f>
        <v>0.48</v>
      </c>
      <c r="AF1230" s="18" t="n">
        <f aca="false">DATA!L1230</f>
        <v>63</v>
      </c>
      <c r="AG1230" s="16" t="str">
        <f aca="false">DATA!K1230</f>
        <v>C</v>
      </c>
      <c r="AH1230" s="18" t="n">
        <f aca="false">IF(AE1230&gt;=PARAMETER!$B$12,1,0)</f>
        <v>0</v>
      </c>
      <c r="AI1230" s="18" t="n">
        <f aca="false">IF(AF1230&gt;=PARAMETER!$B$13,1,0)</f>
        <v>0</v>
      </c>
      <c r="AJ1230" s="18" t="n">
        <f aca="false">IF(AND(AH1230=1,AI1230=1),1,0)</f>
        <v>0</v>
      </c>
    </row>
    <row r="1231" customFormat="false" ht="15" hidden="false" customHeight="false" outlineLevel="0" collapsed="false">
      <c r="A1231" s="16" t="str">
        <f aca="false">DATA!A1231</f>
        <v>ITM11229</v>
      </c>
      <c r="B1231" s="16" t="str">
        <f aca="false">DATA!B1231</f>
        <v>Automotive</v>
      </c>
      <c r="C1231" s="17" t="n">
        <f aca="false">DATA!C1231</f>
        <v>159</v>
      </c>
      <c r="D1231" s="17" t="n">
        <f aca="false">DATA!D1231</f>
        <v>73</v>
      </c>
      <c r="E1231" s="18" t="n">
        <f aca="false">DATA!F1231</f>
        <v>6</v>
      </c>
      <c r="F1231" s="19" t="n">
        <f aca="false">DATA!G1231</f>
        <v>31.44</v>
      </c>
      <c r="G1231" s="19" t="n">
        <f aca="false">DATA!H1231</f>
        <v>6.44</v>
      </c>
      <c r="H1231" s="18" t="n">
        <f aca="false">DATA!E1231</f>
        <v>13</v>
      </c>
      <c r="I1231" s="20" t="n">
        <f aca="false">F1231*E1231</f>
        <v>188.64</v>
      </c>
      <c r="J1231" s="20" t="n">
        <f aca="false">PARAMETER!$B$4*G1231*SQRT(E1231)</f>
        <v>25.9470954441269</v>
      </c>
      <c r="K1231" s="20" t="n">
        <f aca="false">I1231+J1231</f>
        <v>214.587095444127</v>
      </c>
      <c r="L1231" s="20" t="n">
        <f aca="false">K1231+F1231*H1231</f>
        <v>623.307095444127</v>
      </c>
      <c r="M1231" s="16" t="str">
        <f aca="false">IF(C1231&lt;=K1231,"REORDER",IF(C1231&gt;L1231,"OVERSTOCK","OK"))</f>
        <v>REORDER</v>
      </c>
      <c r="N1231" s="16" t="str">
        <f aca="false">IF(C1231&lt;=D1231,"REORDER","OK")</f>
        <v>OK</v>
      </c>
      <c r="O1231" s="18" t="n">
        <f aca="false">IF(D1231&lt;I1231,1,0)</f>
        <v>1</v>
      </c>
      <c r="P1231" s="20" t="n">
        <f aca="false">C1231/F1231</f>
        <v>5.05725190839695</v>
      </c>
      <c r="Q1231" s="19" t="n">
        <f aca="false">DATA!N1231</f>
        <v>81.64</v>
      </c>
      <c r="R1231" s="19" t="n">
        <f aca="false">DATA!O1231</f>
        <v>1.58</v>
      </c>
      <c r="S1231" s="17" t="n">
        <f aca="false">C1231*Q1231</f>
        <v>12980.76</v>
      </c>
      <c r="T1231" s="19" t="n">
        <f aca="false">C1231*R1231</f>
        <v>251.22</v>
      </c>
      <c r="U1231" s="20" t="n">
        <f aca="false">MAX(0,C1231-L1231)</f>
        <v>0</v>
      </c>
      <c r="V1231" s="17" t="n">
        <f aca="false">U1231*Q1231</f>
        <v>0</v>
      </c>
      <c r="W1231" s="19" t="n">
        <f aca="false">U1231*R1231</f>
        <v>0</v>
      </c>
      <c r="X1231" s="20" t="n">
        <f aca="false">MAX(0,K1231-C1231)</f>
        <v>55.5870954441269</v>
      </c>
      <c r="Y1231" s="17" t="n">
        <f aca="false">F1231*PARAMETER!$B$5*Q1231</f>
        <v>936867.984</v>
      </c>
      <c r="Z1231" s="21" t="n">
        <f aca="false">SUMIF($Y$2:$Y$3205,"&gt;="&amp;Y1231)/SUM($Y$2:$Y$3205)</f>
        <v>0.76141828587209</v>
      </c>
      <c r="AA1231" s="16" t="str">
        <f aca="false">IF(Z1231&lt;=PARAMETER!$B$7,"A",IF(Z1231&lt;=PARAMETER!$B$8,"B","C"))</f>
        <v>A</v>
      </c>
      <c r="AB1231" s="22" t="n">
        <f aca="false">G1231/F1231</f>
        <v>0.204834605597964</v>
      </c>
      <c r="AC1231" s="16" t="str">
        <f aca="false">IF(AB1231&lt;=PARAMETER!$B$9,"X",IF(AB1231&lt;=PARAMETER!$B$10,"Y","Z"))</f>
        <v>X</v>
      </c>
      <c r="AD1231" s="16" t="str">
        <f aca="false">AA1231&amp;AC1231</f>
        <v>AX</v>
      </c>
      <c r="AE1231" s="22" t="n">
        <f aca="false">DATA!I1231</f>
        <v>0.57</v>
      </c>
      <c r="AF1231" s="18" t="n">
        <f aca="false">DATA!L1231</f>
        <v>136</v>
      </c>
      <c r="AG1231" s="16" t="str">
        <f aca="false">DATA!K1231</f>
        <v>B</v>
      </c>
      <c r="AH1231" s="18" t="n">
        <f aca="false">IF(AE1231&gt;=PARAMETER!$B$12,1,0)</f>
        <v>0</v>
      </c>
      <c r="AI1231" s="18" t="n">
        <f aca="false">IF(AF1231&gt;=PARAMETER!$B$13,1,0)</f>
        <v>1</v>
      </c>
      <c r="AJ1231" s="18" t="n">
        <f aca="false">IF(AND(AH1231=1,AI1231=1),1,0)</f>
        <v>0</v>
      </c>
    </row>
    <row r="1232" customFormat="false" ht="15" hidden="false" customHeight="false" outlineLevel="0" collapsed="false">
      <c r="A1232" s="16" t="str">
        <f aca="false">DATA!A1232</f>
        <v>ITM11230</v>
      </c>
      <c r="B1232" s="16" t="str">
        <f aca="false">DATA!B1232</f>
        <v>Groceries</v>
      </c>
      <c r="C1232" s="17" t="n">
        <f aca="false">DATA!C1232</f>
        <v>463</v>
      </c>
      <c r="D1232" s="17" t="n">
        <f aca="false">DATA!D1232</f>
        <v>80</v>
      </c>
      <c r="E1232" s="18" t="n">
        <f aca="false">DATA!F1232</f>
        <v>9</v>
      </c>
      <c r="F1232" s="19" t="n">
        <f aca="false">DATA!G1232</f>
        <v>1.17</v>
      </c>
      <c r="G1232" s="19" t="n">
        <f aca="false">DATA!H1232</f>
        <v>9.89</v>
      </c>
      <c r="H1232" s="18" t="n">
        <f aca="false">DATA!E1232</f>
        <v>7</v>
      </c>
      <c r="I1232" s="20" t="n">
        <f aca="false">F1232*E1232</f>
        <v>10.53</v>
      </c>
      <c r="J1232" s="20" t="n">
        <f aca="false">PARAMETER!$B$4*G1232*SQRT(E1232)</f>
        <v>48.8028071116502</v>
      </c>
      <c r="K1232" s="20" t="n">
        <f aca="false">I1232+J1232</f>
        <v>59.3328071116502</v>
      </c>
      <c r="L1232" s="20" t="n">
        <f aca="false">K1232+F1232*H1232</f>
        <v>67.5228071116502</v>
      </c>
      <c r="M1232" s="16" t="str">
        <f aca="false">IF(C1232&lt;=K1232,"REORDER",IF(C1232&gt;L1232,"OVERSTOCK","OK"))</f>
        <v>OVERSTOCK</v>
      </c>
      <c r="N1232" s="16" t="str">
        <f aca="false">IF(C1232&lt;=D1232,"REORDER","OK")</f>
        <v>OK</v>
      </c>
      <c r="O1232" s="18" t="n">
        <f aca="false">IF(D1232&lt;I1232,1,0)</f>
        <v>0</v>
      </c>
      <c r="P1232" s="20" t="n">
        <f aca="false">C1232/F1232</f>
        <v>395.726495726496</v>
      </c>
      <c r="Q1232" s="19" t="n">
        <f aca="false">DATA!N1232</f>
        <v>117.4</v>
      </c>
      <c r="R1232" s="19" t="n">
        <f aca="false">DATA!O1232</f>
        <v>1.08</v>
      </c>
      <c r="S1232" s="17" t="n">
        <f aca="false">C1232*Q1232</f>
        <v>54356.2</v>
      </c>
      <c r="T1232" s="19" t="n">
        <f aca="false">C1232*R1232</f>
        <v>500.04</v>
      </c>
      <c r="U1232" s="20" t="n">
        <f aca="false">MAX(0,C1232-L1232)</f>
        <v>395.47719288835</v>
      </c>
      <c r="V1232" s="17" t="n">
        <f aca="false">U1232*Q1232</f>
        <v>46429.0224450923</v>
      </c>
      <c r="W1232" s="19" t="n">
        <f aca="false">U1232*R1232</f>
        <v>427.115368319418</v>
      </c>
      <c r="X1232" s="20" t="n">
        <f aca="false">MAX(0,K1232-C1232)</f>
        <v>0</v>
      </c>
      <c r="Y1232" s="17" t="n">
        <f aca="false">F1232*PARAMETER!$B$5*Q1232</f>
        <v>50135.67</v>
      </c>
      <c r="Z1232" s="21" t="n">
        <f aca="false">SUMIF($Y$2:$Y$3205,"&gt;="&amp;Y1232)/SUM($Y$2:$Y$3205)</f>
        <v>0.999440727800253</v>
      </c>
      <c r="AA1232" s="16" t="str">
        <f aca="false">IF(Z1232&lt;=PARAMETER!$B$7,"A",IF(Z1232&lt;=PARAMETER!$B$8,"B","C"))</f>
        <v>C</v>
      </c>
      <c r="AB1232" s="22" t="n">
        <f aca="false">G1232/F1232</f>
        <v>8.45299145299145</v>
      </c>
      <c r="AC1232" s="16" t="str">
        <f aca="false">IF(AB1232&lt;=PARAMETER!$B$9,"X",IF(AB1232&lt;=PARAMETER!$B$10,"Y","Z"))</f>
        <v>Z</v>
      </c>
      <c r="AD1232" s="16" t="str">
        <f aca="false">AA1232&amp;AC1232</f>
        <v>CZ</v>
      </c>
      <c r="AE1232" s="22" t="n">
        <f aca="false">DATA!I1232</f>
        <v>0.93</v>
      </c>
      <c r="AF1232" s="18" t="n">
        <f aca="false">DATA!L1232</f>
        <v>166</v>
      </c>
      <c r="AG1232" s="16" t="str">
        <f aca="false">DATA!K1232</f>
        <v>A</v>
      </c>
      <c r="AH1232" s="18" t="n">
        <f aca="false">IF(AE1232&gt;=PARAMETER!$B$12,1,0)</f>
        <v>1</v>
      </c>
      <c r="AI1232" s="18" t="n">
        <f aca="false">IF(AF1232&gt;=PARAMETER!$B$13,1,0)</f>
        <v>1</v>
      </c>
      <c r="AJ1232" s="18" t="n">
        <f aca="false">IF(AND(AH1232=1,AI1232=1),1,0)</f>
        <v>1</v>
      </c>
    </row>
    <row r="1233" customFormat="false" ht="15" hidden="false" customHeight="false" outlineLevel="0" collapsed="false">
      <c r="A1233" s="16" t="str">
        <f aca="false">DATA!A1233</f>
        <v>ITM11231</v>
      </c>
      <c r="B1233" s="16" t="str">
        <f aca="false">DATA!B1233</f>
        <v>Apparel</v>
      </c>
      <c r="C1233" s="17" t="n">
        <f aca="false">DATA!C1233</f>
        <v>302</v>
      </c>
      <c r="D1233" s="17" t="n">
        <f aca="false">DATA!D1233</f>
        <v>42</v>
      </c>
      <c r="E1233" s="18" t="n">
        <f aca="false">DATA!F1233</f>
        <v>8</v>
      </c>
      <c r="F1233" s="19" t="n">
        <f aca="false">DATA!G1233</f>
        <v>46.63</v>
      </c>
      <c r="G1233" s="19" t="n">
        <f aca="false">DATA!H1233</f>
        <v>4.66</v>
      </c>
      <c r="H1233" s="18" t="n">
        <f aca="false">DATA!E1233</f>
        <v>3</v>
      </c>
      <c r="I1233" s="20" t="n">
        <f aca="false">F1233*E1233</f>
        <v>373.04</v>
      </c>
      <c r="J1233" s="20" t="n">
        <f aca="false">PARAMETER!$B$4*G1233*SQRT(E1233)</f>
        <v>21.6799445445332</v>
      </c>
      <c r="K1233" s="20" t="n">
        <f aca="false">I1233+J1233</f>
        <v>394.719944544533</v>
      </c>
      <c r="L1233" s="20" t="n">
        <f aca="false">K1233+F1233*H1233</f>
        <v>534.609944544533</v>
      </c>
      <c r="M1233" s="16" t="str">
        <f aca="false">IF(C1233&lt;=K1233,"REORDER",IF(C1233&gt;L1233,"OVERSTOCK","OK"))</f>
        <v>REORDER</v>
      </c>
      <c r="N1233" s="16" t="str">
        <f aca="false">IF(C1233&lt;=D1233,"REORDER","OK")</f>
        <v>OK</v>
      </c>
      <c r="O1233" s="18" t="n">
        <f aca="false">IF(D1233&lt;I1233,1,0)</f>
        <v>1</v>
      </c>
      <c r="P1233" s="20" t="n">
        <f aca="false">C1233/F1233</f>
        <v>6.47651726356423</v>
      </c>
      <c r="Q1233" s="19" t="n">
        <f aca="false">DATA!N1233</f>
        <v>49.94</v>
      </c>
      <c r="R1233" s="19" t="n">
        <f aca="false">DATA!O1233</f>
        <v>0.73</v>
      </c>
      <c r="S1233" s="17" t="n">
        <f aca="false">C1233*Q1233</f>
        <v>15081.88</v>
      </c>
      <c r="T1233" s="19" t="n">
        <f aca="false">C1233*R1233</f>
        <v>220.46</v>
      </c>
      <c r="U1233" s="20" t="n">
        <f aca="false">MAX(0,C1233-L1233)</f>
        <v>0</v>
      </c>
      <c r="V1233" s="17" t="n">
        <f aca="false">U1233*Q1233</f>
        <v>0</v>
      </c>
      <c r="W1233" s="19" t="n">
        <f aca="false">U1233*R1233</f>
        <v>0</v>
      </c>
      <c r="X1233" s="20" t="n">
        <f aca="false">MAX(0,K1233-C1233)</f>
        <v>92.7199445445332</v>
      </c>
      <c r="Y1233" s="17" t="n">
        <f aca="false">F1233*PARAMETER!$B$5*Q1233</f>
        <v>849976.303</v>
      </c>
      <c r="Z1233" s="21" t="n">
        <f aca="false">SUMIF($Y$2:$Y$3205,"&gt;="&amp;Y1233)/SUM($Y$2:$Y$3205)</f>
        <v>0.793868477502242</v>
      </c>
      <c r="AA1233" s="16" t="str">
        <f aca="false">IF(Z1233&lt;=PARAMETER!$B$7,"A",IF(Z1233&lt;=PARAMETER!$B$8,"B","C"))</f>
        <v>A</v>
      </c>
      <c r="AB1233" s="22" t="n">
        <f aca="false">G1233/F1233</f>
        <v>0.0999356637357924</v>
      </c>
      <c r="AC1233" s="16" t="str">
        <f aca="false">IF(AB1233&lt;=PARAMETER!$B$9,"X",IF(AB1233&lt;=PARAMETER!$B$10,"Y","Z"))</f>
        <v>X</v>
      </c>
      <c r="AD1233" s="16" t="str">
        <f aca="false">AA1233&amp;AC1233</f>
        <v>AX</v>
      </c>
      <c r="AE1233" s="22" t="n">
        <f aca="false">DATA!I1233</f>
        <v>0.2</v>
      </c>
      <c r="AF1233" s="18" t="n">
        <f aca="false">DATA!L1233</f>
        <v>34</v>
      </c>
      <c r="AG1233" s="16" t="str">
        <f aca="false">DATA!K1233</f>
        <v>B</v>
      </c>
      <c r="AH1233" s="18" t="n">
        <f aca="false">IF(AE1233&gt;=PARAMETER!$B$12,1,0)</f>
        <v>0</v>
      </c>
      <c r="AI1233" s="18" t="n">
        <f aca="false">IF(AF1233&gt;=PARAMETER!$B$13,1,0)</f>
        <v>0</v>
      </c>
      <c r="AJ1233" s="18" t="n">
        <f aca="false">IF(AND(AH1233=1,AI1233=1),1,0)</f>
        <v>0</v>
      </c>
    </row>
    <row r="1234" customFormat="false" ht="15" hidden="false" customHeight="false" outlineLevel="0" collapsed="false">
      <c r="A1234" s="16" t="str">
        <f aca="false">DATA!A1234</f>
        <v>ITM11232</v>
      </c>
      <c r="B1234" s="16" t="str">
        <f aca="false">DATA!B1234</f>
        <v>Electronics</v>
      </c>
      <c r="C1234" s="17" t="n">
        <f aca="false">DATA!C1234</f>
        <v>331</v>
      </c>
      <c r="D1234" s="17" t="n">
        <f aca="false">DATA!D1234</f>
        <v>94</v>
      </c>
      <c r="E1234" s="18" t="n">
        <f aca="false">DATA!F1234</f>
        <v>7</v>
      </c>
      <c r="F1234" s="19" t="n">
        <f aca="false">DATA!G1234</f>
        <v>18.71</v>
      </c>
      <c r="G1234" s="19" t="n">
        <f aca="false">DATA!H1234</f>
        <v>1.13</v>
      </c>
      <c r="H1234" s="18" t="n">
        <f aca="false">DATA!E1234</f>
        <v>5</v>
      </c>
      <c r="I1234" s="20" t="n">
        <f aca="false">F1234*E1234</f>
        <v>130.97</v>
      </c>
      <c r="J1234" s="20" t="n">
        <f aca="false">PARAMETER!$B$4*G1234*SQRT(E1234)</f>
        <v>4.91761721321831</v>
      </c>
      <c r="K1234" s="20" t="n">
        <f aca="false">I1234+J1234</f>
        <v>135.887617213218</v>
      </c>
      <c r="L1234" s="20" t="n">
        <f aca="false">K1234+F1234*H1234</f>
        <v>229.437617213218</v>
      </c>
      <c r="M1234" s="16" t="str">
        <f aca="false">IF(C1234&lt;=K1234,"REORDER",IF(C1234&gt;L1234,"OVERSTOCK","OK"))</f>
        <v>OVERSTOCK</v>
      </c>
      <c r="N1234" s="16" t="str">
        <f aca="false">IF(C1234&lt;=D1234,"REORDER","OK")</f>
        <v>OK</v>
      </c>
      <c r="O1234" s="18" t="n">
        <f aca="false">IF(D1234&lt;I1234,1,0)</f>
        <v>1</v>
      </c>
      <c r="P1234" s="20" t="n">
        <f aca="false">C1234/F1234</f>
        <v>17.6910742918226</v>
      </c>
      <c r="Q1234" s="19" t="n">
        <f aca="false">DATA!N1234</f>
        <v>113.76</v>
      </c>
      <c r="R1234" s="19" t="n">
        <f aca="false">DATA!O1234</f>
        <v>0.14</v>
      </c>
      <c r="S1234" s="17" t="n">
        <f aca="false">C1234*Q1234</f>
        <v>37654.56</v>
      </c>
      <c r="T1234" s="19" t="n">
        <f aca="false">C1234*R1234</f>
        <v>46.34</v>
      </c>
      <c r="U1234" s="20" t="n">
        <f aca="false">MAX(0,C1234-L1234)</f>
        <v>101.562382786782</v>
      </c>
      <c r="V1234" s="17" t="n">
        <f aca="false">U1234*Q1234</f>
        <v>11553.7366658243</v>
      </c>
      <c r="W1234" s="19" t="n">
        <f aca="false">U1234*R1234</f>
        <v>14.2187335901494</v>
      </c>
      <c r="X1234" s="20" t="n">
        <f aca="false">MAX(0,K1234-C1234)</f>
        <v>0</v>
      </c>
      <c r="Y1234" s="17" t="n">
        <f aca="false">F1234*PARAMETER!$B$5*Q1234</f>
        <v>776884.104</v>
      </c>
      <c r="Z1234" s="21" t="n">
        <f aca="false">SUMIF($Y$2:$Y$3205,"&gt;="&amp;Y1234)/SUM($Y$2:$Y$3205)</f>
        <v>0.818227002128889</v>
      </c>
      <c r="AA1234" s="16" t="str">
        <f aca="false">IF(Z1234&lt;=PARAMETER!$B$7,"A",IF(Z1234&lt;=PARAMETER!$B$8,"B","C"))</f>
        <v>B</v>
      </c>
      <c r="AB1234" s="22" t="n">
        <f aca="false">G1234/F1234</f>
        <v>0.0603955104222341</v>
      </c>
      <c r="AC1234" s="16" t="str">
        <f aca="false">IF(AB1234&lt;=PARAMETER!$B$9,"X",IF(AB1234&lt;=PARAMETER!$B$10,"Y","Z"))</f>
        <v>X</v>
      </c>
      <c r="AD1234" s="16" t="str">
        <f aca="false">AA1234&amp;AC1234</f>
        <v>BX</v>
      </c>
      <c r="AE1234" s="22" t="n">
        <f aca="false">DATA!I1234</f>
        <v>0.16</v>
      </c>
      <c r="AF1234" s="18" t="n">
        <f aca="false">DATA!L1234</f>
        <v>72</v>
      </c>
      <c r="AG1234" s="16" t="str">
        <f aca="false">DATA!K1234</f>
        <v>D</v>
      </c>
      <c r="AH1234" s="18" t="n">
        <f aca="false">IF(AE1234&gt;=PARAMETER!$B$12,1,0)</f>
        <v>0</v>
      </c>
      <c r="AI1234" s="18" t="n">
        <f aca="false">IF(AF1234&gt;=PARAMETER!$B$13,1,0)</f>
        <v>0</v>
      </c>
      <c r="AJ1234" s="18" t="n">
        <f aca="false">IF(AND(AH1234=1,AI1234=1),1,0)</f>
        <v>0</v>
      </c>
    </row>
    <row r="1235" customFormat="false" ht="15" hidden="false" customHeight="false" outlineLevel="0" collapsed="false">
      <c r="A1235" s="16" t="str">
        <f aca="false">DATA!A1235</f>
        <v>ITM11233</v>
      </c>
      <c r="B1235" s="16" t="str">
        <f aca="false">DATA!B1235</f>
        <v>Apparel</v>
      </c>
      <c r="C1235" s="17" t="n">
        <f aca="false">DATA!C1235</f>
        <v>253</v>
      </c>
      <c r="D1235" s="17" t="n">
        <f aca="false">DATA!D1235</f>
        <v>11</v>
      </c>
      <c r="E1235" s="18" t="n">
        <f aca="false">DATA!F1235</f>
        <v>2</v>
      </c>
      <c r="F1235" s="19" t="n">
        <f aca="false">DATA!G1235</f>
        <v>20.45</v>
      </c>
      <c r="G1235" s="19" t="n">
        <f aca="false">DATA!H1235</f>
        <v>9.59</v>
      </c>
      <c r="H1235" s="18" t="n">
        <f aca="false">DATA!E1235</f>
        <v>6</v>
      </c>
      <c r="I1235" s="20" t="n">
        <f aca="false">F1235*E1235</f>
        <v>40.9</v>
      </c>
      <c r="J1235" s="20" t="n">
        <f aca="false">PARAMETER!$B$4*G1235*SQRT(E1235)</f>
        <v>22.3080116075186</v>
      </c>
      <c r="K1235" s="20" t="n">
        <f aca="false">I1235+J1235</f>
        <v>63.2080116075186</v>
      </c>
      <c r="L1235" s="20" t="n">
        <f aca="false">K1235+F1235*H1235</f>
        <v>185.908011607519</v>
      </c>
      <c r="M1235" s="16" t="str">
        <f aca="false">IF(C1235&lt;=K1235,"REORDER",IF(C1235&gt;L1235,"OVERSTOCK","OK"))</f>
        <v>OVERSTOCK</v>
      </c>
      <c r="N1235" s="16" t="str">
        <f aca="false">IF(C1235&lt;=D1235,"REORDER","OK")</f>
        <v>OK</v>
      </c>
      <c r="O1235" s="18" t="n">
        <f aca="false">IF(D1235&lt;I1235,1,0)</f>
        <v>1</v>
      </c>
      <c r="P1235" s="20" t="n">
        <f aca="false">C1235/F1235</f>
        <v>12.3716381418093</v>
      </c>
      <c r="Q1235" s="19" t="n">
        <f aca="false">DATA!N1235</f>
        <v>161.78</v>
      </c>
      <c r="R1235" s="19" t="n">
        <f aca="false">DATA!O1235</f>
        <v>0.18</v>
      </c>
      <c r="S1235" s="17" t="n">
        <f aca="false">C1235*Q1235</f>
        <v>40930.34</v>
      </c>
      <c r="T1235" s="19" t="n">
        <f aca="false">C1235*R1235</f>
        <v>45.54</v>
      </c>
      <c r="U1235" s="20" t="n">
        <f aca="false">MAX(0,C1235-L1235)</f>
        <v>67.0919883924814</v>
      </c>
      <c r="V1235" s="17" t="n">
        <f aca="false">U1235*Q1235</f>
        <v>10854.1418821356</v>
      </c>
      <c r="W1235" s="19" t="n">
        <f aca="false">U1235*R1235</f>
        <v>12.0765579106467</v>
      </c>
      <c r="X1235" s="20" t="n">
        <f aca="false">MAX(0,K1235-C1235)</f>
        <v>0</v>
      </c>
      <c r="Y1235" s="17" t="n">
        <f aca="false">F1235*PARAMETER!$B$5*Q1235</f>
        <v>1207566.365</v>
      </c>
      <c r="Z1235" s="21" t="n">
        <f aca="false">SUMIF($Y$2:$Y$3205,"&gt;="&amp;Y1235)/SUM($Y$2:$Y$3205)</f>
        <v>0.642140556194884</v>
      </c>
      <c r="AA1235" s="16" t="str">
        <f aca="false">IF(Z1235&lt;=PARAMETER!$B$7,"A",IF(Z1235&lt;=PARAMETER!$B$8,"B","C"))</f>
        <v>A</v>
      </c>
      <c r="AB1235" s="22" t="n">
        <f aca="false">G1235/F1235</f>
        <v>0.468948655256724</v>
      </c>
      <c r="AC1235" s="16" t="str">
        <f aca="false">IF(AB1235&lt;=PARAMETER!$B$9,"X",IF(AB1235&lt;=PARAMETER!$B$10,"Y","Z"))</f>
        <v>Y</v>
      </c>
      <c r="AD1235" s="16" t="str">
        <f aca="false">AA1235&amp;AC1235</f>
        <v>AY</v>
      </c>
      <c r="AE1235" s="22" t="n">
        <f aca="false">DATA!I1235</f>
        <v>0.87</v>
      </c>
      <c r="AF1235" s="18" t="n">
        <f aca="false">DATA!L1235</f>
        <v>124</v>
      </c>
      <c r="AG1235" s="16" t="str">
        <f aca="false">DATA!K1235</f>
        <v>A</v>
      </c>
      <c r="AH1235" s="18" t="n">
        <f aca="false">IF(AE1235&gt;=PARAMETER!$B$12,1,0)</f>
        <v>1</v>
      </c>
      <c r="AI1235" s="18" t="n">
        <f aca="false">IF(AF1235&gt;=PARAMETER!$B$13,1,0)</f>
        <v>1</v>
      </c>
      <c r="AJ1235" s="18" t="n">
        <f aca="false">IF(AND(AH1235=1,AI1235=1),1,0)</f>
        <v>1</v>
      </c>
    </row>
    <row r="1236" customFormat="false" ht="15" hidden="false" customHeight="false" outlineLevel="0" collapsed="false">
      <c r="A1236" s="16" t="str">
        <f aca="false">DATA!A1236</f>
        <v>ITM11234</v>
      </c>
      <c r="B1236" s="16" t="str">
        <f aca="false">DATA!B1236</f>
        <v>Apparel</v>
      </c>
      <c r="C1236" s="17" t="n">
        <f aca="false">DATA!C1236</f>
        <v>42</v>
      </c>
      <c r="D1236" s="17" t="n">
        <f aca="false">DATA!D1236</f>
        <v>27</v>
      </c>
      <c r="E1236" s="18" t="n">
        <f aca="false">DATA!F1236</f>
        <v>6</v>
      </c>
      <c r="F1236" s="19" t="n">
        <f aca="false">DATA!G1236</f>
        <v>9.53</v>
      </c>
      <c r="G1236" s="19" t="n">
        <f aca="false">DATA!H1236</f>
        <v>8.03</v>
      </c>
      <c r="H1236" s="18" t="n">
        <f aca="false">DATA!E1236</f>
        <v>7</v>
      </c>
      <c r="I1236" s="20" t="n">
        <f aca="false">F1236*E1236</f>
        <v>57.18</v>
      </c>
      <c r="J1236" s="20" t="n">
        <f aca="false">PARAMETER!$B$4*G1236*SQRT(E1236)</f>
        <v>32.3532882634066</v>
      </c>
      <c r="K1236" s="20" t="n">
        <f aca="false">I1236+J1236</f>
        <v>89.5332882634066</v>
      </c>
      <c r="L1236" s="20" t="n">
        <f aca="false">K1236+F1236*H1236</f>
        <v>156.243288263407</v>
      </c>
      <c r="M1236" s="16" t="str">
        <f aca="false">IF(C1236&lt;=K1236,"REORDER",IF(C1236&gt;L1236,"OVERSTOCK","OK"))</f>
        <v>REORDER</v>
      </c>
      <c r="N1236" s="16" t="str">
        <f aca="false">IF(C1236&lt;=D1236,"REORDER","OK")</f>
        <v>OK</v>
      </c>
      <c r="O1236" s="18" t="n">
        <f aca="false">IF(D1236&lt;I1236,1,0)</f>
        <v>1</v>
      </c>
      <c r="P1236" s="20" t="n">
        <f aca="false">C1236/F1236</f>
        <v>4.40713536201469</v>
      </c>
      <c r="Q1236" s="19" t="n">
        <f aca="false">DATA!N1236</f>
        <v>154.2</v>
      </c>
      <c r="R1236" s="19" t="n">
        <f aca="false">DATA!O1236</f>
        <v>0.16</v>
      </c>
      <c r="S1236" s="17" t="n">
        <f aca="false">C1236*Q1236</f>
        <v>6476.4</v>
      </c>
      <c r="T1236" s="19" t="n">
        <f aca="false">C1236*R1236</f>
        <v>6.72</v>
      </c>
      <c r="U1236" s="20" t="n">
        <f aca="false">MAX(0,C1236-L1236)</f>
        <v>0</v>
      </c>
      <c r="V1236" s="17" t="n">
        <f aca="false">U1236*Q1236</f>
        <v>0</v>
      </c>
      <c r="W1236" s="19" t="n">
        <f aca="false">U1236*R1236</f>
        <v>0</v>
      </c>
      <c r="X1236" s="20" t="n">
        <f aca="false">MAX(0,K1236-C1236)</f>
        <v>47.5332882634066</v>
      </c>
      <c r="Y1236" s="17" t="n">
        <f aca="false">F1236*PARAMETER!$B$5*Q1236</f>
        <v>536376.99</v>
      </c>
      <c r="Z1236" s="21" t="n">
        <f aca="false">SUMIF($Y$2:$Y$3205,"&gt;="&amp;Y1236)/SUM($Y$2:$Y$3205)</f>
        <v>0.89439944566663</v>
      </c>
      <c r="AA1236" s="16" t="str">
        <f aca="false">IF(Z1236&lt;=PARAMETER!$B$7,"A",IF(Z1236&lt;=PARAMETER!$B$8,"B","C"))</f>
        <v>B</v>
      </c>
      <c r="AB1236" s="22" t="n">
        <f aca="false">G1236/F1236</f>
        <v>0.842602308499475</v>
      </c>
      <c r="AC1236" s="16" t="str">
        <f aca="false">IF(AB1236&lt;=PARAMETER!$B$9,"X",IF(AB1236&lt;=PARAMETER!$B$10,"Y","Z"))</f>
        <v>Z</v>
      </c>
      <c r="AD1236" s="16" t="str">
        <f aca="false">AA1236&amp;AC1236</f>
        <v>BZ</v>
      </c>
      <c r="AE1236" s="22" t="n">
        <f aca="false">DATA!I1236</f>
        <v>0.8</v>
      </c>
      <c r="AF1236" s="18" t="n">
        <f aca="false">DATA!L1236</f>
        <v>150</v>
      </c>
      <c r="AG1236" s="16" t="str">
        <f aca="false">DATA!K1236</f>
        <v>B</v>
      </c>
      <c r="AH1236" s="18" t="n">
        <f aca="false">IF(AE1236&gt;=PARAMETER!$B$12,1,0)</f>
        <v>1</v>
      </c>
      <c r="AI1236" s="18" t="n">
        <f aca="false">IF(AF1236&gt;=PARAMETER!$B$13,1,0)</f>
        <v>1</v>
      </c>
      <c r="AJ1236" s="18" t="n">
        <f aca="false">IF(AND(AH1236=1,AI1236=1),1,0)</f>
        <v>1</v>
      </c>
    </row>
    <row r="1237" customFormat="false" ht="15" hidden="false" customHeight="false" outlineLevel="0" collapsed="false">
      <c r="A1237" s="16" t="str">
        <f aca="false">DATA!A1237</f>
        <v>ITM11235</v>
      </c>
      <c r="B1237" s="16" t="str">
        <f aca="false">DATA!B1237</f>
        <v>Automotive</v>
      </c>
      <c r="C1237" s="17" t="n">
        <f aca="false">DATA!C1237</f>
        <v>172</v>
      </c>
      <c r="D1237" s="17" t="n">
        <f aca="false">DATA!D1237</f>
        <v>56</v>
      </c>
      <c r="E1237" s="18" t="n">
        <f aca="false">DATA!F1237</f>
        <v>6</v>
      </c>
      <c r="F1237" s="19" t="n">
        <f aca="false">DATA!G1237</f>
        <v>19.53</v>
      </c>
      <c r="G1237" s="19" t="n">
        <f aca="false">DATA!H1237</f>
        <v>4.28</v>
      </c>
      <c r="H1237" s="18" t="n">
        <f aca="false">DATA!E1237</f>
        <v>12</v>
      </c>
      <c r="I1237" s="20" t="n">
        <f aca="false">F1237*E1237</f>
        <v>117.18</v>
      </c>
      <c r="J1237" s="20" t="n">
        <f aca="false">PARAMETER!$B$4*G1237*SQRT(E1237)</f>
        <v>17.2443429349166</v>
      </c>
      <c r="K1237" s="20" t="n">
        <f aca="false">I1237+J1237</f>
        <v>134.424342934917</v>
      </c>
      <c r="L1237" s="20" t="n">
        <f aca="false">K1237+F1237*H1237</f>
        <v>368.784342934917</v>
      </c>
      <c r="M1237" s="16" t="str">
        <f aca="false">IF(C1237&lt;=K1237,"REORDER",IF(C1237&gt;L1237,"OVERSTOCK","OK"))</f>
        <v>OK</v>
      </c>
      <c r="N1237" s="16" t="str">
        <f aca="false">IF(C1237&lt;=D1237,"REORDER","OK")</f>
        <v>OK</v>
      </c>
      <c r="O1237" s="18" t="n">
        <f aca="false">IF(D1237&lt;I1237,1,0)</f>
        <v>1</v>
      </c>
      <c r="P1237" s="20" t="n">
        <f aca="false">C1237/F1237</f>
        <v>8.80696364567332</v>
      </c>
      <c r="Q1237" s="19" t="n">
        <f aca="false">DATA!N1237</f>
        <v>78.01</v>
      </c>
      <c r="R1237" s="19" t="n">
        <f aca="false">DATA!O1237</f>
        <v>1.96</v>
      </c>
      <c r="S1237" s="17" t="n">
        <f aca="false">C1237*Q1237</f>
        <v>13417.72</v>
      </c>
      <c r="T1237" s="19" t="n">
        <f aca="false">C1237*R1237</f>
        <v>337.12</v>
      </c>
      <c r="U1237" s="20" t="n">
        <f aca="false">MAX(0,C1237-L1237)</f>
        <v>0</v>
      </c>
      <c r="V1237" s="17" t="n">
        <f aca="false">U1237*Q1237</f>
        <v>0</v>
      </c>
      <c r="W1237" s="19" t="n">
        <f aca="false">U1237*R1237</f>
        <v>0</v>
      </c>
      <c r="X1237" s="20" t="n">
        <f aca="false">MAX(0,K1237-C1237)</f>
        <v>0</v>
      </c>
      <c r="Y1237" s="17" t="n">
        <f aca="false">F1237*PARAMETER!$B$5*Q1237</f>
        <v>556090.3845</v>
      </c>
      <c r="Z1237" s="21" t="n">
        <f aca="false">SUMIF($Y$2:$Y$3205,"&gt;="&amp;Y1237)/SUM($Y$2:$Y$3205)</f>
        <v>0.888831089633391</v>
      </c>
      <c r="AA1237" s="16" t="str">
        <f aca="false">IF(Z1237&lt;=PARAMETER!$B$7,"A",IF(Z1237&lt;=PARAMETER!$B$8,"B","C"))</f>
        <v>B</v>
      </c>
      <c r="AB1237" s="22" t="n">
        <f aca="false">G1237/F1237</f>
        <v>0.219150025601639</v>
      </c>
      <c r="AC1237" s="16" t="str">
        <f aca="false">IF(AB1237&lt;=PARAMETER!$B$9,"X",IF(AB1237&lt;=PARAMETER!$B$10,"Y","Z"))</f>
        <v>X</v>
      </c>
      <c r="AD1237" s="16" t="str">
        <f aca="false">AA1237&amp;AC1237</f>
        <v>BX</v>
      </c>
      <c r="AE1237" s="22" t="n">
        <f aca="false">DATA!I1237</f>
        <v>0.34</v>
      </c>
      <c r="AF1237" s="18" t="n">
        <f aca="false">DATA!L1237</f>
        <v>169</v>
      </c>
      <c r="AG1237" s="16" t="str">
        <f aca="false">DATA!K1237</f>
        <v>A</v>
      </c>
      <c r="AH1237" s="18" t="n">
        <f aca="false">IF(AE1237&gt;=PARAMETER!$B$12,1,0)</f>
        <v>0</v>
      </c>
      <c r="AI1237" s="18" t="n">
        <f aca="false">IF(AF1237&gt;=PARAMETER!$B$13,1,0)</f>
        <v>1</v>
      </c>
      <c r="AJ1237" s="18" t="n">
        <f aca="false">IF(AND(AH1237=1,AI1237=1),1,0)</f>
        <v>0</v>
      </c>
    </row>
    <row r="1238" customFormat="false" ht="15" hidden="false" customHeight="false" outlineLevel="0" collapsed="false">
      <c r="A1238" s="16" t="str">
        <f aca="false">DATA!A1238</f>
        <v>ITM11236</v>
      </c>
      <c r="B1238" s="16" t="str">
        <f aca="false">DATA!B1238</f>
        <v>Electronics</v>
      </c>
      <c r="C1238" s="17" t="n">
        <f aca="false">DATA!C1238</f>
        <v>296</v>
      </c>
      <c r="D1238" s="17" t="n">
        <f aca="false">DATA!D1238</f>
        <v>42</v>
      </c>
      <c r="E1238" s="18" t="n">
        <f aca="false">DATA!F1238</f>
        <v>7</v>
      </c>
      <c r="F1238" s="19" t="n">
        <f aca="false">DATA!G1238</f>
        <v>40.39</v>
      </c>
      <c r="G1238" s="19" t="n">
        <f aca="false">DATA!H1238</f>
        <v>9.83</v>
      </c>
      <c r="H1238" s="18" t="n">
        <f aca="false">DATA!E1238</f>
        <v>11</v>
      </c>
      <c r="I1238" s="20" t="n">
        <f aca="false">F1238*E1238</f>
        <v>282.73</v>
      </c>
      <c r="J1238" s="20" t="n">
        <f aca="false">PARAMETER!$B$4*G1238*SQRT(E1238)</f>
        <v>42.7789178813593</v>
      </c>
      <c r="K1238" s="20" t="n">
        <f aca="false">I1238+J1238</f>
        <v>325.508917881359</v>
      </c>
      <c r="L1238" s="20" t="n">
        <f aca="false">K1238+F1238*H1238</f>
        <v>769.798917881359</v>
      </c>
      <c r="M1238" s="16" t="str">
        <f aca="false">IF(C1238&lt;=K1238,"REORDER",IF(C1238&gt;L1238,"OVERSTOCK","OK"))</f>
        <v>REORDER</v>
      </c>
      <c r="N1238" s="16" t="str">
        <f aca="false">IF(C1238&lt;=D1238,"REORDER","OK")</f>
        <v>OK</v>
      </c>
      <c r="O1238" s="18" t="n">
        <f aca="false">IF(D1238&lt;I1238,1,0)</f>
        <v>1</v>
      </c>
      <c r="P1238" s="20" t="n">
        <f aca="false">C1238/F1238</f>
        <v>7.32854666996781</v>
      </c>
      <c r="Q1238" s="19" t="n">
        <f aca="false">DATA!N1238</f>
        <v>31.3</v>
      </c>
      <c r="R1238" s="19" t="n">
        <f aca="false">DATA!O1238</f>
        <v>0.32</v>
      </c>
      <c r="S1238" s="17" t="n">
        <f aca="false">C1238*Q1238</f>
        <v>9264.8</v>
      </c>
      <c r="T1238" s="19" t="n">
        <f aca="false">C1238*R1238</f>
        <v>94.72</v>
      </c>
      <c r="U1238" s="20" t="n">
        <f aca="false">MAX(0,C1238-L1238)</f>
        <v>0</v>
      </c>
      <c r="V1238" s="17" t="n">
        <f aca="false">U1238*Q1238</f>
        <v>0</v>
      </c>
      <c r="W1238" s="19" t="n">
        <f aca="false">U1238*R1238</f>
        <v>0</v>
      </c>
      <c r="X1238" s="20" t="n">
        <f aca="false">MAX(0,K1238-C1238)</f>
        <v>29.5089178813593</v>
      </c>
      <c r="Y1238" s="17" t="n">
        <f aca="false">F1238*PARAMETER!$B$5*Q1238</f>
        <v>461435.555</v>
      </c>
      <c r="Z1238" s="21" t="n">
        <f aca="false">SUMIF($Y$2:$Y$3205,"&gt;="&amp;Y1238)/SUM($Y$2:$Y$3205)</f>
        <v>0.917597028911641</v>
      </c>
      <c r="AA1238" s="16" t="str">
        <f aca="false">IF(Z1238&lt;=PARAMETER!$B$7,"A",IF(Z1238&lt;=PARAMETER!$B$8,"B","C"))</f>
        <v>B</v>
      </c>
      <c r="AB1238" s="22" t="n">
        <f aca="false">G1238/F1238</f>
        <v>0.243377073533053</v>
      </c>
      <c r="AC1238" s="16" t="str">
        <f aca="false">IF(AB1238&lt;=PARAMETER!$B$9,"X",IF(AB1238&lt;=PARAMETER!$B$10,"Y","Z"))</f>
        <v>X</v>
      </c>
      <c r="AD1238" s="16" t="str">
        <f aca="false">AA1238&amp;AC1238</f>
        <v>BX</v>
      </c>
      <c r="AE1238" s="22" t="n">
        <f aca="false">DATA!I1238</f>
        <v>0.39</v>
      </c>
      <c r="AF1238" s="18" t="n">
        <f aca="false">DATA!L1238</f>
        <v>164</v>
      </c>
      <c r="AG1238" s="16" t="str">
        <f aca="false">DATA!K1238</f>
        <v>A</v>
      </c>
      <c r="AH1238" s="18" t="n">
        <f aca="false">IF(AE1238&gt;=PARAMETER!$B$12,1,0)</f>
        <v>0</v>
      </c>
      <c r="AI1238" s="18" t="n">
        <f aca="false">IF(AF1238&gt;=PARAMETER!$B$13,1,0)</f>
        <v>1</v>
      </c>
      <c r="AJ1238" s="18" t="n">
        <f aca="false">IF(AND(AH1238=1,AI1238=1),1,0)</f>
        <v>0</v>
      </c>
    </row>
    <row r="1239" customFormat="false" ht="15" hidden="false" customHeight="false" outlineLevel="0" collapsed="false">
      <c r="A1239" s="16" t="str">
        <f aca="false">DATA!A1239</f>
        <v>ITM11237</v>
      </c>
      <c r="B1239" s="16" t="str">
        <f aca="false">DATA!B1239</f>
        <v>Electronics</v>
      </c>
      <c r="C1239" s="17" t="n">
        <f aca="false">DATA!C1239</f>
        <v>80</v>
      </c>
      <c r="D1239" s="17" t="n">
        <f aca="false">DATA!D1239</f>
        <v>93</v>
      </c>
      <c r="E1239" s="18" t="n">
        <f aca="false">DATA!F1239</f>
        <v>7</v>
      </c>
      <c r="F1239" s="19" t="n">
        <f aca="false">DATA!G1239</f>
        <v>40.2</v>
      </c>
      <c r="G1239" s="19" t="n">
        <f aca="false">DATA!H1239</f>
        <v>3.78</v>
      </c>
      <c r="H1239" s="18" t="n">
        <f aca="false">DATA!E1239</f>
        <v>6</v>
      </c>
      <c r="I1239" s="20" t="n">
        <f aca="false">F1239*E1239</f>
        <v>281.4</v>
      </c>
      <c r="J1239" s="20" t="n">
        <f aca="false">PARAMETER!$B$4*G1239*SQRT(E1239)</f>
        <v>16.4500823592613</v>
      </c>
      <c r="K1239" s="20" t="n">
        <f aca="false">I1239+J1239</f>
        <v>297.850082359261</v>
      </c>
      <c r="L1239" s="20" t="n">
        <f aca="false">K1239+F1239*H1239</f>
        <v>539.050082359261</v>
      </c>
      <c r="M1239" s="16" t="str">
        <f aca="false">IF(C1239&lt;=K1239,"REORDER",IF(C1239&gt;L1239,"OVERSTOCK","OK"))</f>
        <v>REORDER</v>
      </c>
      <c r="N1239" s="16" t="str">
        <f aca="false">IF(C1239&lt;=D1239,"REORDER","OK")</f>
        <v>REORDER</v>
      </c>
      <c r="O1239" s="18" t="n">
        <f aca="false">IF(D1239&lt;I1239,1,0)</f>
        <v>1</v>
      </c>
      <c r="P1239" s="20" t="n">
        <f aca="false">C1239/F1239</f>
        <v>1.99004975124378</v>
      </c>
      <c r="Q1239" s="19" t="n">
        <f aca="false">DATA!N1239</f>
        <v>161.99</v>
      </c>
      <c r="R1239" s="19" t="n">
        <f aca="false">DATA!O1239</f>
        <v>0.37</v>
      </c>
      <c r="S1239" s="17" t="n">
        <f aca="false">C1239*Q1239</f>
        <v>12959.2</v>
      </c>
      <c r="T1239" s="19" t="n">
        <f aca="false">C1239*R1239</f>
        <v>29.6</v>
      </c>
      <c r="U1239" s="20" t="n">
        <f aca="false">MAX(0,C1239-L1239)</f>
        <v>0</v>
      </c>
      <c r="V1239" s="17" t="n">
        <f aca="false">U1239*Q1239</f>
        <v>0</v>
      </c>
      <c r="W1239" s="19" t="n">
        <f aca="false">U1239*R1239</f>
        <v>0</v>
      </c>
      <c r="X1239" s="20" t="n">
        <f aca="false">MAX(0,K1239-C1239)</f>
        <v>217.850082359261</v>
      </c>
      <c r="Y1239" s="17" t="n">
        <f aca="false">F1239*PARAMETER!$B$5*Q1239</f>
        <v>2376879.27</v>
      </c>
      <c r="Z1239" s="21" t="n">
        <f aca="false">SUMIF($Y$2:$Y$3205,"&gt;="&amp;Y1239)/SUM($Y$2:$Y$3205)</f>
        <v>0.224474236239297</v>
      </c>
      <c r="AA1239" s="16" t="str">
        <f aca="false">IF(Z1239&lt;=PARAMETER!$B$7,"A",IF(Z1239&lt;=PARAMETER!$B$8,"B","C"))</f>
        <v>A</v>
      </c>
      <c r="AB1239" s="22" t="n">
        <f aca="false">G1239/F1239</f>
        <v>0.0940298507462686</v>
      </c>
      <c r="AC1239" s="16" t="str">
        <f aca="false">IF(AB1239&lt;=PARAMETER!$B$9,"X",IF(AB1239&lt;=PARAMETER!$B$10,"Y","Z"))</f>
        <v>X</v>
      </c>
      <c r="AD1239" s="16" t="str">
        <f aca="false">AA1239&amp;AC1239</f>
        <v>AX</v>
      </c>
      <c r="AE1239" s="22" t="n">
        <f aca="false">DATA!I1239</f>
        <v>0.38</v>
      </c>
      <c r="AF1239" s="18" t="n">
        <f aca="false">DATA!L1239</f>
        <v>60</v>
      </c>
      <c r="AG1239" s="16" t="str">
        <f aca="false">DATA!K1239</f>
        <v>B</v>
      </c>
      <c r="AH1239" s="18" t="n">
        <f aca="false">IF(AE1239&gt;=PARAMETER!$B$12,1,0)</f>
        <v>0</v>
      </c>
      <c r="AI1239" s="18" t="n">
        <f aca="false">IF(AF1239&gt;=PARAMETER!$B$13,1,0)</f>
        <v>0</v>
      </c>
      <c r="AJ1239" s="18" t="n">
        <f aca="false">IF(AND(AH1239=1,AI1239=1),1,0)</f>
        <v>0</v>
      </c>
    </row>
    <row r="1240" customFormat="false" ht="15" hidden="false" customHeight="false" outlineLevel="0" collapsed="false">
      <c r="A1240" s="16" t="str">
        <f aca="false">DATA!A1240</f>
        <v>ITM11238</v>
      </c>
      <c r="B1240" s="16" t="str">
        <f aca="false">DATA!B1240</f>
        <v>Electronics</v>
      </c>
      <c r="C1240" s="17" t="n">
        <f aca="false">DATA!C1240</f>
        <v>338</v>
      </c>
      <c r="D1240" s="17" t="n">
        <f aca="false">DATA!D1240</f>
        <v>44</v>
      </c>
      <c r="E1240" s="18" t="n">
        <f aca="false">DATA!F1240</f>
        <v>4</v>
      </c>
      <c r="F1240" s="19" t="n">
        <f aca="false">DATA!G1240</f>
        <v>46.85</v>
      </c>
      <c r="G1240" s="19" t="n">
        <f aca="false">DATA!H1240</f>
        <v>4.04</v>
      </c>
      <c r="H1240" s="18" t="n">
        <f aca="false">DATA!E1240</f>
        <v>5</v>
      </c>
      <c r="I1240" s="20" t="n">
        <f aca="false">F1240*E1240</f>
        <v>187.4</v>
      </c>
      <c r="J1240" s="20" t="n">
        <f aca="false">PARAMETER!$B$4*G1240*SQRT(E1240)</f>
        <v>13.2904173057679</v>
      </c>
      <c r="K1240" s="20" t="n">
        <f aca="false">I1240+J1240</f>
        <v>200.690417305768</v>
      </c>
      <c r="L1240" s="20" t="n">
        <f aca="false">K1240+F1240*H1240</f>
        <v>434.940417305768</v>
      </c>
      <c r="M1240" s="16" t="str">
        <f aca="false">IF(C1240&lt;=K1240,"REORDER",IF(C1240&gt;L1240,"OVERSTOCK","OK"))</f>
        <v>OK</v>
      </c>
      <c r="N1240" s="16" t="str">
        <f aca="false">IF(C1240&lt;=D1240,"REORDER","OK")</f>
        <v>OK</v>
      </c>
      <c r="O1240" s="18" t="n">
        <f aca="false">IF(D1240&lt;I1240,1,0)</f>
        <v>1</v>
      </c>
      <c r="P1240" s="20" t="n">
        <f aca="false">C1240/F1240</f>
        <v>7.2145144076841</v>
      </c>
      <c r="Q1240" s="19" t="n">
        <f aca="false">DATA!N1240</f>
        <v>60.36</v>
      </c>
      <c r="R1240" s="19" t="n">
        <f aca="false">DATA!O1240</f>
        <v>1.02</v>
      </c>
      <c r="S1240" s="17" t="n">
        <f aca="false">C1240*Q1240</f>
        <v>20401.68</v>
      </c>
      <c r="T1240" s="19" t="n">
        <f aca="false">C1240*R1240</f>
        <v>344.76</v>
      </c>
      <c r="U1240" s="20" t="n">
        <f aca="false">MAX(0,C1240-L1240)</f>
        <v>0</v>
      </c>
      <c r="V1240" s="17" t="n">
        <f aca="false">U1240*Q1240</f>
        <v>0</v>
      </c>
      <c r="W1240" s="19" t="n">
        <f aca="false">U1240*R1240</f>
        <v>0</v>
      </c>
      <c r="X1240" s="20" t="n">
        <f aca="false">MAX(0,K1240-C1240)</f>
        <v>0</v>
      </c>
      <c r="Y1240" s="17" t="n">
        <f aca="false">F1240*PARAMETER!$B$5*Q1240</f>
        <v>1032171.09</v>
      </c>
      <c r="Z1240" s="21" t="n">
        <f aca="false">SUMIF($Y$2:$Y$3205,"&gt;="&amp;Y1240)/SUM($Y$2:$Y$3205)</f>
        <v>0.715093079311161</v>
      </c>
      <c r="AA1240" s="16" t="str">
        <f aca="false">IF(Z1240&lt;=PARAMETER!$B$7,"A",IF(Z1240&lt;=PARAMETER!$B$8,"B","C"))</f>
        <v>A</v>
      </c>
      <c r="AB1240" s="22" t="n">
        <f aca="false">G1240/F1240</f>
        <v>0.0862326574172892</v>
      </c>
      <c r="AC1240" s="16" t="str">
        <f aca="false">IF(AB1240&lt;=PARAMETER!$B$9,"X",IF(AB1240&lt;=PARAMETER!$B$10,"Y","Z"))</f>
        <v>X</v>
      </c>
      <c r="AD1240" s="16" t="str">
        <f aca="false">AA1240&amp;AC1240</f>
        <v>AX</v>
      </c>
      <c r="AE1240" s="22" t="n">
        <f aca="false">DATA!I1240</f>
        <v>0.68</v>
      </c>
      <c r="AF1240" s="18" t="n">
        <f aca="false">DATA!L1240</f>
        <v>171</v>
      </c>
      <c r="AG1240" s="16" t="str">
        <f aca="false">DATA!K1240</f>
        <v>A</v>
      </c>
      <c r="AH1240" s="18" t="n">
        <f aca="false">IF(AE1240&gt;=PARAMETER!$B$12,1,0)</f>
        <v>0</v>
      </c>
      <c r="AI1240" s="18" t="n">
        <f aca="false">IF(AF1240&gt;=PARAMETER!$B$13,1,0)</f>
        <v>1</v>
      </c>
      <c r="AJ1240" s="18" t="n">
        <f aca="false">IF(AND(AH1240=1,AI1240=1),1,0)</f>
        <v>0</v>
      </c>
    </row>
    <row r="1241" customFormat="false" ht="15" hidden="false" customHeight="false" outlineLevel="0" collapsed="false">
      <c r="A1241" s="16" t="str">
        <f aca="false">DATA!A1241</f>
        <v>ITM11239</v>
      </c>
      <c r="B1241" s="16" t="str">
        <f aca="false">DATA!B1241</f>
        <v>Electronics</v>
      </c>
      <c r="C1241" s="17" t="n">
        <f aca="false">DATA!C1241</f>
        <v>397</v>
      </c>
      <c r="D1241" s="17" t="n">
        <f aca="false">DATA!D1241</f>
        <v>60</v>
      </c>
      <c r="E1241" s="18" t="n">
        <f aca="false">DATA!F1241</f>
        <v>9</v>
      </c>
      <c r="F1241" s="19" t="n">
        <f aca="false">DATA!G1241</f>
        <v>20.76</v>
      </c>
      <c r="G1241" s="19" t="n">
        <f aca="false">DATA!H1241</f>
        <v>6.29</v>
      </c>
      <c r="H1241" s="18" t="n">
        <f aca="false">DATA!E1241</f>
        <v>12</v>
      </c>
      <c r="I1241" s="20" t="n">
        <f aca="false">F1241*E1241</f>
        <v>186.84</v>
      </c>
      <c r="J1241" s="20" t="n">
        <f aca="false">PARAMETER!$B$4*G1241*SQRT(E1241)</f>
        <v>31.0383879405743</v>
      </c>
      <c r="K1241" s="20" t="n">
        <f aca="false">I1241+J1241</f>
        <v>217.878387940574</v>
      </c>
      <c r="L1241" s="20" t="n">
        <f aca="false">K1241+F1241*H1241</f>
        <v>466.998387940574</v>
      </c>
      <c r="M1241" s="16" t="str">
        <f aca="false">IF(C1241&lt;=K1241,"REORDER",IF(C1241&gt;L1241,"OVERSTOCK","OK"))</f>
        <v>OK</v>
      </c>
      <c r="N1241" s="16" t="str">
        <f aca="false">IF(C1241&lt;=D1241,"REORDER","OK")</f>
        <v>OK</v>
      </c>
      <c r="O1241" s="18" t="n">
        <f aca="false">IF(D1241&lt;I1241,1,0)</f>
        <v>1</v>
      </c>
      <c r="P1241" s="20" t="n">
        <f aca="false">C1241/F1241</f>
        <v>19.1233140655106</v>
      </c>
      <c r="Q1241" s="19" t="n">
        <f aca="false">DATA!N1241</f>
        <v>20.08</v>
      </c>
      <c r="R1241" s="19" t="n">
        <f aca="false">DATA!O1241</f>
        <v>1.01</v>
      </c>
      <c r="S1241" s="17" t="n">
        <f aca="false">C1241*Q1241</f>
        <v>7971.76</v>
      </c>
      <c r="T1241" s="19" t="n">
        <f aca="false">C1241*R1241</f>
        <v>400.97</v>
      </c>
      <c r="U1241" s="20" t="n">
        <f aca="false">MAX(0,C1241-L1241)</f>
        <v>0</v>
      </c>
      <c r="V1241" s="17" t="n">
        <f aca="false">U1241*Q1241</f>
        <v>0</v>
      </c>
      <c r="W1241" s="19" t="n">
        <f aca="false">U1241*R1241</f>
        <v>0</v>
      </c>
      <c r="X1241" s="20" t="n">
        <f aca="false">MAX(0,K1241-C1241)</f>
        <v>0</v>
      </c>
      <c r="Y1241" s="17" t="n">
        <f aca="false">F1241*PARAMETER!$B$5*Q1241</f>
        <v>152154.192</v>
      </c>
      <c r="Z1241" s="21" t="n">
        <f aca="false">SUMIF($Y$2:$Y$3205,"&gt;="&amp;Y1241)/SUM($Y$2:$Y$3205)</f>
        <v>0.990670329176811</v>
      </c>
      <c r="AA1241" s="16" t="str">
        <f aca="false">IF(Z1241&lt;=PARAMETER!$B$7,"A",IF(Z1241&lt;=PARAMETER!$B$8,"B","C"))</f>
        <v>C</v>
      </c>
      <c r="AB1241" s="22" t="n">
        <f aca="false">G1241/F1241</f>
        <v>0.302986512524085</v>
      </c>
      <c r="AC1241" s="16" t="str">
        <f aca="false">IF(AB1241&lt;=PARAMETER!$B$9,"X",IF(AB1241&lt;=PARAMETER!$B$10,"Y","Z"))</f>
        <v>Y</v>
      </c>
      <c r="AD1241" s="16" t="str">
        <f aca="false">AA1241&amp;AC1241</f>
        <v>CY</v>
      </c>
      <c r="AE1241" s="22" t="n">
        <f aca="false">DATA!I1241</f>
        <v>0.16</v>
      </c>
      <c r="AF1241" s="18" t="n">
        <f aca="false">DATA!L1241</f>
        <v>37</v>
      </c>
      <c r="AG1241" s="16" t="str">
        <f aca="false">DATA!K1241</f>
        <v>D</v>
      </c>
      <c r="AH1241" s="18" t="n">
        <f aca="false">IF(AE1241&gt;=PARAMETER!$B$12,1,0)</f>
        <v>0</v>
      </c>
      <c r="AI1241" s="18" t="n">
        <f aca="false">IF(AF1241&gt;=PARAMETER!$B$13,1,0)</f>
        <v>0</v>
      </c>
      <c r="AJ1241" s="18" t="n">
        <f aca="false">IF(AND(AH1241=1,AI1241=1),1,0)</f>
        <v>0</v>
      </c>
    </row>
    <row r="1242" customFormat="false" ht="15" hidden="false" customHeight="false" outlineLevel="0" collapsed="false">
      <c r="A1242" s="16" t="str">
        <f aca="false">DATA!A1242</f>
        <v>ITM11240</v>
      </c>
      <c r="B1242" s="16" t="str">
        <f aca="false">DATA!B1242</f>
        <v>Electronics</v>
      </c>
      <c r="C1242" s="17" t="n">
        <f aca="false">DATA!C1242</f>
        <v>71</v>
      </c>
      <c r="D1242" s="17" t="n">
        <f aca="false">DATA!D1242</f>
        <v>27</v>
      </c>
      <c r="E1242" s="18" t="n">
        <f aca="false">DATA!F1242</f>
        <v>5</v>
      </c>
      <c r="F1242" s="19" t="n">
        <f aca="false">DATA!G1242</f>
        <v>35.73</v>
      </c>
      <c r="G1242" s="19" t="n">
        <f aca="false">DATA!H1242</f>
        <v>3.11</v>
      </c>
      <c r="H1242" s="18" t="n">
        <f aca="false">DATA!E1242</f>
        <v>3</v>
      </c>
      <c r="I1242" s="20" t="n">
        <f aca="false">F1242*E1242</f>
        <v>178.65</v>
      </c>
      <c r="J1242" s="20" t="n">
        <f aca="false">PARAMETER!$B$4*G1242*SQRT(E1242)</f>
        <v>11.4385940662208</v>
      </c>
      <c r="K1242" s="20" t="n">
        <f aca="false">I1242+J1242</f>
        <v>190.088594066221</v>
      </c>
      <c r="L1242" s="20" t="n">
        <f aca="false">K1242+F1242*H1242</f>
        <v>297.278594066221</v>
      </c>
      <c r="M1242" s="16" t="str">
        <f aca="false">IF(C1242&lt;=K1242,"REORDER",IF(C1242&gt;L1242,"OVERSTOCK","OK"))</f>
        <v>REORDER</v>
      </c>
      <c r="N1242" s="16" t="str">
        <f aca="false">IF(C1242&lt;=D1242,"REORDER","OK")</f>
        <v>OK</v>
      </c>
      <c r="O1242" s="18" t="n">
        <f aca="false">IF(D1242&lt;I1242,1,0)</f>
        <v>1</v>
      </c>
      <c r="P1242" s="20" t="n">
        <f aca="false">C1242/F1242</f>
        <v>1.98712566470753</v>
      </c>
      <c r="Q1242" s="19" t="n">
        <f aca="false">DATA!N1242</f>
        <v>94.59</v>
      </c>
      <c r="R1242" s="19" t="n">
        <f aca="false">DATA!O1242</f>
        <v>1.85</v>
      </c>
      <c r="S1242" s="17" t="n">
        <f aca="false">C1242*Q1242</f>
        <v>6715.89</v>
      </c>
      <c r="T1242" s="19" t="n">
        <f aca="false">C1242*R1242</f>
        <v>131.35</v>
      </c>
      <c r="U1242" s="20" t="n">
        <f aca="false">MAX(0,C1242-L1242)</f>
        <v>0</v>
      </c>
      <c r="V1242" s="17" t="n">
        <f aca="false">U1242*Q1242</f>
        <v>0</v>
      </c>
      <c r="W1242" s="19" t="n">
        <f aca="false">U1242*R1242</f>
        <v>0</v>
      </c>
      <c r="X1242" s="20" t="n">
        <f aca="false">MAX(0,K1242-C1242)</f>
        <v>119.088594066221</v>
      </c>
      <c r="Y1242" s="17" t="n">
        <f aca="false">F1242*PARAMETER!$B$5*Q1242</f>
        <v>1233590.7555</v>
      </c>
      <c r="Z1242" s="21" t="n">
        <f aca="false">SUMIF($Y$2:$Y$3205,"&gt;="&amp;Y1242)/SUM($Y$2:$Y$3205)</f>
        <v>0.631246949798868</v>
      </c>
      <c r="AA1242" s="16" t="str">
        <f aca="false">IF(Z1242&lt;=PARAMETER!$B$7,"A",IF(Z1242&lt;=PARAMETER!$B$8,"B","C"))</f>
        <v>A</v>
      </c>
      <c r="AB1242" s="22" t="n">
        <f aca="false">G1242/F1242</f>
        <v>0.0870417016512734</v>
      </c>
      <c r="AC1242" s="16" t="str">
        <f aca="false">IF(AB1242&lt;=PARAMETER!$B$9,"X",IF(AB1242&lt;=PARAMETER!$B$10,"Y","Z"))</f>
        <v>X</v>
      </c>
      <c r="AD1242" s="16" t="str">
        <f aca="false">AA1242&amp;AC1242</f>
        <v>AX</v>
      </c>
      <c r="AE1242" s="22" t="n">
        <f aca="false">DATA!I1242</f>
        <v>0.54</v>
      </c>
      <c r="AF1242" s="18" t="n">
        <f aca="false">DATA!L1242</f>
        <v>82</v>
      </c>
      <c r="AG1242" s="16" t="str">
        <f aca="false">DATA!K1242</f>
        <v>D</v>
      </c>
      <c r="AH1242" s="18" t="n">
        <f aca="false">IF(AE1242&gt;=PARAMETER!$B$12,1,0)</f>
        <v>0</v>
      </c>
      <c r="AI1242" s="18" t="n">
        <f aca="false">IF(AF1242&gt;=PARAMETER!$B$13,1,0)</f>
        <v>0</v>
      </c>
      <c r="AJ1242" s="18" t="n">
        <f aca="false">IF(AND(AH1242=1,AI1242=1),1,0)</f>
        <v>0</v>
      </c>
    </row>
    <row r="1243" customFormat="false" ht="15" hidden="false" customHeight="false" outlineLevel="0" collapsed="false">
      <c r="A1243" s="16" t="str">
        <f aca="false">DATA!A1243</f>
        <v>ITM11241</v>
      </c>
      <c r="B1243" s="16" t="str">
        <f aca="false">DATA!B1243</f>
        <v>Automotive</v>
      </c>
      <c r="C1243" s="17" t="n">
        <f aca="false">DATA!C1243</f>
        <v>363</v>
      </c>
      <c r="D1243" s="17" t="n">
        <f aca="false">DATA!D1243</f>
        <v>97</v>
      </c>
      <c r="E1243" s="18" t="n">
        <f aca="false">DATA!F1243</f>
        <v>5</v>
      </c>
      <c r="F1243" s="19" t="n">
        <f aca="false">DATA!G1243</f>
        <v>25.85</v>
      </c>
      <c r="G1243" s="19" t="n">
        <f aca="false">DATA!H1243</f>
        <v>7.14</v>
      </c>
      <c r="H1243" s="18" t="n">
        <f aca="false">DATA!E1243</f>
        <v>12</v>
      </c>
      <c r="I1243" s="20" t="n">
        <f aca="false">F1243*E1243</f>
        <v>129.25</v>
      </c>
      <c r="J1243" s="20" t="n">
        <f aca="false">PARAMETER!$B$4*G1243*SQRT(E1243)</f>
        <v>26.2609522935101</v>
      </c>
      <c r="K1243" s="20" t="n">
        <f aca="false">I1243+J1243</f>
        <v>155.51095229351</v>
      </c>
      <c r="L1243" s="20" t="n">
        <f aca="false">K1243+F1243*H1243</f>
        <v>465.71095229351</v>
      </c>
      <c r="M1243" s="16" t="str">
        <f aca="false">IF(C1243&lt;=K1243,"REORDER",IF(C1243&gt;L1243,"OVERSTOCK","OK"))</f>
        <v>OK</v>
      </c>
      <c r="N1243" s="16" t="str">
        <f aca="false">IF(C1243&lt;=D1243,"REORDER","OK")</f>
        <v>OK</v>
      </c>
      <c r="O1243" s="18" t="n">
        <f aca="false">IF(D1243&lt;I1243,1,0)</f>
        <v>1</v>
      </c>
      <c r="P1243" s="20" t="n">
        <f aca="false">C1243/F1243</f>
        <v>14.0425531914894</v>
      </c>
      <c r="Q1243" s="19" t="n">
        <f aca="false">DATA!N1243</f>
        <v>150.5</v>
      </c>
      <c r="R1243" s="19" t="n">
        <f aca="false">DATA!O1243</f>
        <v>0.24</v>
      </c>
      <c r="S1243" s="17" t="n">
        <f aca="false">C1243*Q1243</f>
        <v>54631.5</v>
      </c>
      <c r="T1243" s="19" t="n">
        <f aca="false">C1243*R1243</f>
        <v>87.12</v>
      </c>
      <c r="U1243" s="20" t="n">
        <f aca="false">MAX(0,C1243-L1243)</f>
        <v>0</v>
      </c>
      <c r="V1243" s="17" t="n">
        <f aca="false">U1243*Q1243</f>
        <v>0</v>
      </c>
      <c r="W1243" s="19" t="n">
        <f aca="false">U1243*R1243</f>
        <v>0</v>
      </c>
      <c r="X1243" s="20" t="n">
        <f aca="false">MAX(0,K1243-C1243)</f>
        <v>0</v>
      </c>
      <c r="Y1243" s="17" t="n">
        <f aca="false">F1243*PARAMETER!$B$5*Q1243</f>
        <v>1420005.125</v>
      </c>
      <c r="Z1243" s="21" t="n">
        <f aca="false">SUMIF($Y$2:$Y$3205,"&gt;="&amp;Y1243)/SUM($Y$2:$Y$3205)</f>
        <v>0.561097549634559</v>
      </c>
      <c r="AA1243" s="16" t="str">
        <f aca="false">IF(Z1243&lt;=PARAMETER!$B$7,"A",IF(Z1243&lt;=PARAMETER!$B$8,"B","C"))</f>
        <v>A</v>
      </c>
      <c r="AB1243" s="22" t="n">
        <f aca="false">G1243/F1243</f>
        <v>0.276208897485493</v>
      </c>
      <c r="AC1243" s="16" t="str">
        <f aca="false">IF(AB1243&lt;=PARAMETER!$B$9,"X",IF(AB1243&lt;=PARAMETER!$B$10,"Y","Z"))</f>
        <v>Y</v>
      </c>
      <c r="AD1243" s="16" t="str">
        <f aca="false">AA1243&amp;AC1243</f>
        <v>AY</v>
      </c>
      <c r="AE1243" s="22" t="n">
        <f aca="false">DATA!I1243</f>
        <v>0.22</v>
      </c>
      <c r="AF1243" s="18" t="n">
        <f aca="false">DATA!L1243</f>
        <v>81</v>
      </c>
      <c r="AG1243" s="16" t="str">
        <f aca="false">DATA!K1243</f>
        <v>B</v>
      </c>
      <c r="AH1243" s="18" t="n">
        <f aca="false">IF(AE1243&gt;=PARAMETER!$B$12,1,0)</f>
        <v>0</v>
      </c>
      <c r="AI1243" s="18" t="n">
        <f aca="false">IF(AF1243&gt;=PARAMETER!$B$13,1,0)</f>
        <v>0</v>
      </c>
      <c r="AJ1243" s="18" t="n">
        <f aca="false">IF(AND(AH1243=1,AI1243=1),1,0)</f>
        <v>0</v>
      </c>
    </row>
    <row r="1244" customFormat="false" ht="15" hidden="false" customHeight="false" outlineLevel="0" collapsed="false">
      <c r="A1244" s="16" t="str">
        <f aca="false">DATA!A1244</f>
        <v>ITM11242</v>
      </c>
      <c r="B1244" s="16" t="str">
        <f aca="false">DATA!B1244</f>
        <v>Groceries</v>
      </c>
      <c r="C1244" s="17" t="n">
        <f aca="false">DATA!C1244</f>
        <v>172</v>
      </c>
      <c r="D1244" s="17" t="n">
        <f aca="false">DATA!D1244</f>
        <v>81</v>
      </c>
      <c r="E1244" s="18" t="n">
        <f aca="false">DATA!F1244</f>
        <v>2</v>
      </c>
      <c r="F1244" s="19" t="n">
        <f aca="false">DATA!G1244</f>
        <v>40.4</v>
      </c>
      <c r="G1244" s="19" t="n">
        <f aca="false">DATA!H1244</f>
        <v>1.95</v>
      </c>
      <c r="H1244" s="18" t="n">
        <f aca="false">DATA!E1244</f>
        <v>8</v>
      </c>
      <c r="I1244" s="20" t="n">
        <f aca="false">F1244*E1244</f>
        <v>80.8</v>
      </c>
      <c r="J1244" s="20" t="n">
        <f aca="false">PARAMETER!$B$4*G1244*SQRT(E1244)</f>
        <v>4.53603989933903</v>
      </c>
      <c r="K1244" s="20" t="n">
        <f aca="false">I1244+J1244</f>
        <v>85.336039899339</v>
      </c>
      <c r="L1244" s="20" t="n">
        <f aca="false">K1244+F1244*H1244</f>
        <v>408.536039899339</v>
      </c>
      <c r="M1244" s="16" t="str">
        <f aca="false">IF(C1244&lt;=K1244,"REORDER",IF(C1244&gt;L1244,"OVERSTOCK","OK"))</f>
        <v>OK</v>
      </c>
      <c r="N1244" s="16" t="str">
        <f aca="false">IF(C1244&lt;=D1244,"REORDER","OK")</f>
        <v>OK</v>
      </c>
      <c r="O1244" s="18" t="n">
        <f aca="false">IF(D1244&lt;I1244,1,0)</f>
        <v>0</v>
      </c>
      <c r="P1244" s="20" t="n">
        <f aca="false">C1244/F1244</f>
        <v>4.25742574257426</v>
      </c>
      <c r="Q1244" s="19" t="n">
        <f aca="false">DATA!N1244</f>
        <v>163.61</v>
      </c>
      <c r="R1244" s="19" t="n">
        <f aca="false">DATA!O1244</f>
        <v>1.92</v>
      </c>
      <c r="S1244" s="17" t="n">
        <f aca="false">C1244*Q1244</f>
        <v>28140.92</v>
      </c>
      <c r="T1244" s="19" t="n">
        <f aca="false">C1244*R1244</f>
        <v>330.24</v>
      </c>
      <c r="U1244" s="20" t="n">
        <f aca="false">MAX(0,C1244-L1244)</f>
        <v>0</v>
      </c>
      <c r="V1244" s="17" t="n">
        <f aca="false">U1244*Q1244</f>
        <v>0</v>
      </c>
      <c r="W1244" s="19" t="n">
        <f aca="false">U1244*R1244</f>
        <v>0</v>
      </c>
      <c r="X1244" s="20" t="n">
        <f aca="false">MAX(0,K1244-C1244)</f>
        <v>0</v>
      </c>
      <c r="Y1244" s="17" t="n">
        <f aca="false">F1244*PARAMETER!$B$5*Q1244</f>
        <v>2412593.06</v>
      </c>
      <c r="Z1244" s="21" t="n">
        <f aca="false">SUMIF($Y$2:$Y$3205,"&gt;="&amp;Y1244)/SUM($Y$2:$Y$3205)</f>
        <v>0.21381052147214</v>
      </c>
      <c r="AA1244" s="16" t="str">
        <f aca="false">IF(Z1244&lt;=PARAMETER!$B$7,"A",IF(Z1244&lt;=PARAMETER!$B$8,"B","C"))</f>
        <v>A</v>
      </c>
      <c r="AB1244" s="22" t="n">
        <f aca="false">G1244/F1244</f>
        <v>0.0482673267326733</v>
      </c>
      <c r="AC1244" s="16" t="str">
        <f aca="false">IF(AB1244&lt;=PARAMETER!$B$9,"X",IF(AB1244&lt;=PARAMETER!$B$10,"Y","Z"))</f>
        <v>X</v>
      </c>
      <c r="AD1244" s="16" t="str">
        <f aca="false">AA1244&amp;AC1244</f>
        <v>AX</v>
      </c>
      <c r="AE1244" s="22" t="n">
        <f aca="false">DATA!I1244</f>
        <v>0.84</v>
      </c>
      <c r="AF1244" s="18" t="n">
        <f aca="false">DATA!L1244</f>
        <v>94</v>
      </c>
      <c r="AG1244" s="16" t="str">
        <f aca="false">DATA!K1244</f>
        <v>B</v>
      </c>
      <c r="AH1244" s="18" t="n">
        <f aca="false">IF(AE1244&gt;=PARAMETER!$B$12,1,0)</f>
        <v>1</v>
      </c>
      <c r="AI1244" s="18" t="n">
        <f aca="false">IF(AF1244&gt;=PARAMETER!$B$13,1,0)</f>
        <v>0</v>
      </c>
      <c r="AJ1244" s="18" t="n">
        <f aca="false">IF(AND(AH1244=1,AI1244=1),1,0)</f>
        <v>0</v>
      </c>
    </row>
    <row r="1245" customFormat="false" ht="15" hidden="false" customHeight="false" outlineLevel="0" collapsed="false">
      <c r="A1245" s="16" t="str">
        <f aca="false">DATA!A1245</f>
        <v>ITM11243</v>
      </c>
      <c r="B1245" s="16" t="str">
        <f aca="false">DATA!B1245</f>
        <v>Apparel</v>
      </c>
      <c r="C1245" s="17" t="n">
        <f aca="false">DATA!C1245</f>
        <v>256</v>
      </c>
      <c r="D1245" s="17" t="n">
        <f aca="false">DATA!D1245</f>
        <v>39</v>
      </c>
      <c r="E1245" s="18" t="n">
        <f aca="false">DATA!F1245</f>
        <v>5</v>
      </c>
      <c r="F1245" s="19" t="n">
        <f aca="false">DATA!G1245</f>
        <v>35.91</v>
      </c>
      <c r="G1245" s="19" t="n">
        <f aca="false">DATA!H1245</f>
        <v>1.53</v>
      </c>
      <c r="H1245" s="18" t="n">
        <f aca="false">DATA!E1245</f>
        <v>9</v>
      </c>
      <c r="I1245" s="20" t="n">
        <f aca="false">F1245*E1245</f>
        <v>179.55</v>
      </c>
      <c r="J1245" s="20" t="n">
        <f aca="false">PARAMETER!$B$4*G1245*SQRT(E1245)</f>
        <v>5.62734692003787</v>
      </c>
      <c r="K1245" s="20" t="n">
        <f aca="false">I1245+J1245</f>
        <v>185.177346920038</v>
      </c>
      <c r="L1245" s="20" t="n">
        <f aca="false">K1245+F1245*H1245</f>
        <v>508.367346920038</v>
      </c>
      <c r="M1245" s="16" t="str">
        <f aca="false">IF(C1245&lt;=K1245,"REORDER",IF(C1245&gt;L1245,"OVERSTOCK","OK"))</f>
        <v>OK</v>
      </c>
      <c r="N1245" s="16" t="str">
        <f aca="false">IF(C1245&lt;=D1245,"REORDER","OK")</f>
        <v>OK</v>
      </c>
      <c r="O1245" s="18" t="n">
        <f aca="false">IF(D1245&lt;I1245,1,0)</f>
        <v>1</v>
      </c>
      <c r="P1245" s="20" t="n">
        <f aca="false">C1245/F1245</f>
        <v>7.12893344472292</v>
      </c>
      <c r="Q1245" s="19" t="n">
        <f aca="false">DATA!N1245</f>
        <v>196.62</v>
      </c>
      <c r="R1245" s="19" t="n">
        <f aca="false">DATA!O1245</f>
        <v>0.51</v>
      </c>
      <c r="S1245" s="17" t="n">
        <f aca="false">C1245*Q1245</f>
        <v>50334.72</v>
      </c>
      <c r="T1245" s="19" t="n">
        <f aca="false">C1245*R1245</f>
        <v>130.56</v>
      </c>
      <c r="U1245" s="20" t="n">
        <f aca="false">MAX(0,C1245-L1245)</f>
        <v>0</v>
      </c>
      <c r="V1245" s="17" t="n">
        <f aca="false">U1245*Q1245</f>
        <v>0</v>
      </c>
      <c r="W1245" s="19" t="n">
        <f aca="false">U1245*R1245</f>
        <v>0</v>
      </c>
      <c r="X1245" s="20" t="n">
        <f aca="false">MAX(0,K1245-C1245)</f>
        <v>0</v>
      </c>
      <c r="Y1245" s="17" t="n">
        <f aca="false">F1245*PARAMETER!$B$5*Q1245</f>
        <v>2577127.833</v>
      </c>
      <c r="Z1245" s="21" t="n">
        <f aca="false">SUMIF($Y$2:$Y$3205,"&gt;="&amp;Y1245)/SUM($Y$2:$Y$3205)</f>
        <v>0.156453763707958</v>
      </c>
      <c r="AA1245" s="16" t="str">
        <f aca="false">IF(Z1245&lt;=PARAMETER!$B$7,"A",IF(Z1245&lt;=PARAMETER!$B$8,"B","C"))</f>
        <v>A</v>
      </c>
      <c r="AB1245" s="22" t="n">
        <f aca="false">G1245/F1245</f>
        <v>0.0426065162907268</v>
      </c>
      <c r="AC1245" s="16" t="str">
        <f aca="false">IF(AB1245&lt;=PARAMETER!$B$9,"X",IF(AB1245&lt;=PARAMETER!$B$10,"Y","Z"))</f>
        <v>X</v>
      </c>
      <c r="AD1245" s="16" t="str">
        <f aca="false">AA1245&amp;AC1245</f>
        <v>AX</v>
      </c>
      <c r="AE1245" s="22" t="n">
        <f aca="false">DATA!I1245</f>
        <v>0.44</v>
      </c>
      <c r="AF1245" s="18" t="n">
        <f aca="false">DATA!L1245</f>
        <v>119</v>
      </c>
      <c r="AG1245" s="16" t="str">
        <f aca="false">DATA!K1245</f>
        <v>D</v>
      </c>
      <c r="AH1245" s="18" t="n">
        <f aca="false">IF(AE1245&gt;=PARAMETER!$B$12,1,0)</f>
        <v>0</v>
      </c>
      <c r="AI1245" s="18" t="n">
        <f aca="false">IF(AF1245&gt;=PARAMETER!$B$13,1,0)</f>
        <v>1</v>
      </c>
      <c r="AJ1245" s="18" t="n">
        <f aca="false">IF(AND(AH1245=1,AI1245=1),1,0)</f>
        <v>0</v>
      </c>
    </row>
    <row r="1246" customFormat="false" ht="15" hidden="false" customHeight="false" outlineLevel="0" collapsed="false">
      <c r="A1246" s="16" t="str">
        <f aca="false">DATA!A1246</f>
        <v>ITM11244</v>
      </c>
      <c r="B1246" s="16" t="str">
        <f aca="false">DATA!B1246</f>
        <v>Electronics</v>
      </c>
      <c r="C1246" s="17" t="n">
        <f aca="false">DATA!C1246</f>
        <v>330</v>
      </c>
      <c r="D1246" s="17" t="n">
        <f aca="false">DATA!D1246</f>
        <v>53</v>
      </c>
      <c r="E1246" s="18" t="n">
        <f aca="false">DATA!F1246</f>
        <v>2</v>
      </c>
      <c r="F1246" s="19" t="n">
        <f aca="false">DATA!G1246</f>
        <v>19.03</v>
      </c>
      <c r="G1246" s="19" t="n">
        <f aca="false">DATA!H1246</f>
        <v>5.58</v>
      </c>
      <c r="H1246" s="18" t="n">
        <f aca="false">DATA!E1246</f>
        <v>12</v>
      </c>
      <c r="I1246" s="20" t="n">
        <f aca="false">F1246*E1246</f>
        <v>38.06</v>
      </c>
      <c r="J1246" s="20" t="n">
        <f aca="false">PARAMETER!$B$4*G1246*SQRT(E1246)</f>
        <v>12.9800526350317</v>
      </c>
      <c r="K1246" s="20" t="n">
        <f aca="false">I1246+J1246</f>
        <v>51.0400526350317</v>
      </c>
      <c r="L1246" s="20" t="n">
        <f aca="false">K1246+F1246*H1246</f>
        <v>279.400052635032</v>
      </c>
      <c r="M1246" s="16" t="str">
        <f aca="false">IF(C1246&lt;=K1246,"REORDER",IF(C1246&gt;L1246,"OVERSTOCK","OK"))</f>
        <v>OVERSTOCK</v>
      </c>
      <c r="N1246" s="16" t="str">
        <f aca="false">IF(C1246&lt;=D1246,"REORDER","OK")</f>
        <v>OK</v>
      </c>
      <c r="O1246" s="18" t="n">
        <f aca="false">IF(D1246&lt;I1246,1,0)</f>
        <v>0</v>
      </c>
      <c r="P1246" s="20" t="n">
        <f aca="false">C1246/F1246</f>
        <v>17.3410404624277</v>
      </c>
      <c r="Q1246" s="19" t="n">
        <f aca="false">DATA!N1246</f>
        <v>45.99</v>
      </c>
      <c r="R1246" s="19" t="n">
        <f aca="false">DATA!O1246</f>
        <v>1.94</v>
      </c>
      <c r="S1246" s="17" t="n">
        <f aca="false">C1246*Q1246</f>
        <v>15176.7</v>
      </c>
      <c r="T1246" s="19" t="n">
        <f aca="false">C1246*R1246</f>
        <v>640.2</v>
      </c>
      <c r="U1246" s="20" t="n">
        <f aca="false">MAX(0,C1246-L1246)</f>
        <v>50.5999473649683</v>
      </c>
      <c r="V1246" s="17" t="n">
        <f aca="false">U1246*Q1246</f>
        <v>2327.09157931489</v>
      </c>
      <c r="W1246" s="19" t="n">
        <f aca="false">U1246*R1246</f>
        <v>98.1638978880386</v>
      </c>
      <c r="X1246" s="20" t="n">
        <f aca="false">MAX(0,K1246-C1246)</f>
        <v>0</v>
      </c>
      <c r="Y1246" s="17" t="n">
        <f aca="false">F1246*PARAMETER!$B$5*Q1246</f>
        <v>319444.2405</v>
      </c>
      <c r="Z1246" s="21" t="n">
        <f aca="false">SUMIF($Y$2:$Y$3205,"&gt;="&amp;Y1246)/SUM($Y$2:$Y$3205)</f>
        <v>0.955377055109798</v>
      </c>
      <c r="AA1246" s="16" t="str">
        <f aca="false">IF(Z1246&lt;=PARAMETER!$B$7,"A",IF(Z1246&lt;=PARAMETER!$B$8,"B","C"))</f>
        <v>C</v>
      </c>
      <c r="AB1246" s="22" t="n">
        <f aca="false">G1246/F1246</f>
        <v>0.293221229637415</v>
      </c>
      <c r="AC1246" s="16" t="str">
        <f aca="false">IF(AB1246&lt;=PARAMETER!$B$9,"X",IF(AB1246&lt;=PARAMETER!$B$10,"Y","Z"))</f>
        <v>Y</v>
      </c>
      <c r="AD1246" s="16" t="str">
        <f aca="false">AA1246&amp;AC1246</f>
        <v>CY</v>
      </c>
      <c r="AE1246" s="22" t="n">
        <f aca="false">DATA!I1246</f>
        <v>0.57</v>
      </c>
      <c r="AF1246" s="18" t="n">
        <f aca="false">DATA!L1246</f>
        <v>39</v>
      </c>
      <c r="AG1246" s="16" t="str">
        <f aca="false">DATA!K1246</f>
        <v>B</v>
      </c>
      <c r="AH1246" s="18" t="n">
        <f aca="false">IF(AE1246&gt;=PARAMETER!$B$12,1,0)</f>
        <v>0</v>
      </c>
      <c r="AI1246" s="18" t="n">
        <f aca="false">IF(AF1246&gt;=PARAMETER!$B$13,1,0)</f>
        <v>0</v>
      </c>
      <c r="AJ1246" s="18" t="n">
        <f aca="false">IF(AND(AH1246=1,AI1246=1),1,0)</f>
        <v>0</v>
      </c>
    </row>
    <row r="1247" customFormat="false" ht="15" hidden="false" customHeight="false" outlineLevel="0" collapsed="false">
      <c r="A1247" s="16" t="str">
        <f aca="false">DATA!A1247</f>
        <v>ITM11245</v>
      </c>
      <c r="B1247" s="16" t="str">
        <f aca="false">DATA!B1247</f>
        <v>Groceries</v>
      </c>
      <c r="C1247" s="17" t="n">
        <f aca="false">DATA!C1247</f>
        <v>321</v>
      </c>
      <c r="D1247" s="17" t="n">
        <f aca="false">DATA!D1247</f>
        <v>62</v>
      </c>
      <c r="E1247" s="18" t="n">
        <f aca="false">DATA!F1247</f>
        <v>8</v>
      </c>
      <c r="F1247" s="19" t="n">
        <f aca="false">DATA!G1247</f>
        <v>17.5</v>
      </c>
      <c r="G1247" s="19" t="n">
        <f aca="false">DATA!H1247</f>
        <v>5.78</v>
      </c>
      <c r="H1247" s="18" t="n">
        <f aca="false">DATA!E1247</f>
        <v>10</v>
      </c>
      <c r="I1247" s="20" t="n">
        <f aca="false">F1247*E1247</f>
        <v>140</v>
      </c>
      <c r="J1247" s="20" t="n">
        <f aca="false">PARAMETER!$B$4*G1247*SQRT(E1247)</f>
        <v>26.8905749930047</v>
      </c>
      <c r="K1247" s="20" t="n">
        <f aca="false">I1247+J1247</f>
        <v>166.890574993005</v>
      </c>
      <c r="L1247" s="20" t="n">
        <f aca="false">K1247+F1247*H1247</f>
        <v>341.890574993005</v>
      </c>
      <c r="M1247" s="16" t="str">
        <f aca="false">IF(C1247&lt;=K1247,"REORDER",IF(C1247&gt;L1247,"OVERSTOCK","OK"))</f>
        <v>OK</v>
      </c>
      <c r="N1247" s="16" t="str">
        <f aca="false">IF(C1247&lt;=D1247,"REORDER","OK")</f>
        <v>OK</v>
      </c>
      <c r="O1247" s="18" t="n">
        <f aca="false">IF(D1247&lt;I1247,1,0)</f>
        <v>1</v>
      </c>
      <c r="P1247" s="20" t="n">
        <f aca="false">C1247/F1247</f>
        <v>18.3428571428571</v>
      </c>
      <c r="Q1247" s="19" t="n">
        <f aca="false">DATA!N1247</f>
        <v>65.82</v>
      </c>
      <c r="R1247" s="19" t="n">
        <f aca="false">DATA!O1247</f>
        <v>1.13</v>
      </c>
      <c r="S1247" s="17" t="n">
        <f aca="false">C1247*Q1247</f>
        <v>21128.22</v>
      </c>
      <c r="T1247" s="19" t="n">
        <f aca="false">C1247*R1247</f>
        <v>362.73</v>
      </c>
      <c r="U1247" s="20" t="n">
        <f aca="false">MAX(0,C1247-L1247)</f>
        <v>0</v>
      </c>
      <c r="V1247" s="17" t="n">
        <f aca="false">U1247*Q1247</f>
        <v>0</v>
      </c>
      <c r="W1247" s="19" t="n">
        <f aca="false">U1247*R1247</f>
        <v>0</v>
      </c>
      <c r="X1247" s="20" t="n">
        <f aca="false">MAX(0,K1247-C1247)</f>
        <v>0</v>
      </c>
      <c r="Y1247" s="17" t="n">
        <f aca="false">F1247*PARAMETER!$B$5*Q1247</f>
        <v>420425.25</v>
      </c>
      <c r="Z1247" s="21" t="n">
        <f aca="false">SUMIF($Y$2:$Y$3205,"&gt;="&amp;Y1247)/SUM($Y$2:$Y$3205)</f>
        <v>0.930609437875962</v>
      </c>
      <c r="AA1247" s="16" t="str">
        <f aca="false">IF(Z1247&lt;=PARAMETER!$B$7,"A",IF(Z1247&lt;=PARAMETER!$B$8,"B","C"))</f>
        <v>B</v>
      </c>
      <c r="AB1247" s="22" t="n">
        <f aca="false">G1247/F1247</f>
        <v>0.330285714285714</v>
      </c>
      <c r="AC1247" s="16" t="str">
        <f aca="false">IF(AB1247&lt;=PARAMETER!$B$9,"X",IF(AB1247&lt;=PARAMETER!$B$10,"Y","Z"))</f>
        <v>Y</v>
      </c>
      <c r="AD1247" s="16" t="str">
        <f aca="false">AA1247&amp;AC1247</f>
        <v>BY</v>
      </c>
      <c r="AE1247" s="22" t="n">
        <f aca="false">DATA!I1247</f>
        <v>0.13</v>
      </c>
      <c r="AF1247" s="18" t="n">
        <f aca="false">DATA!L1247</f>
        <v>18</v>
      </c>
      <c r="AG1247" s="16" t="str">
        <f aca="false">DATA!K1247</f>
        <v>D</v>
      </c>
      <c r="AH1247" s="18" t="n">
        <f aca="false">IF(AE1247&gt;=PARAMETER!$B$12,1,0)</f>
        <v>0</v>
      </c>
      <c r="AI1247" s="18" t="n">
        <f aca="false">IF(AF1247&gt;=PARAMETER!$B$13,1,0)</f>
        <v>0</v>
      </c>
      <c r="AJ1247" s="18" t="n">
        <f aca="false">IF(AND(AH1247=1,AI1247=1),1,0)</f>
        <v>0</v>
      </c>
    </row>
    <row r="1248" customFormat="false" ht="15" hidden="false" customHeight="false" outlineLevel="0" collapsed="false">
      <c r="A1248" s="16" t="str">
        <f aca="false">DATA!A1248</f>
        <v>ITM11246</v>
      </c>
      <c r="B1248" s="16" t="str">
        <f aca="false">DATA!B1248</f>
        <v>Groceries</v>
      </c>
      <c r="C1248" s="17" t="n">
        <f aca="false">DATA!C1248</f>
        <v>51</v>
      </c>
      <c r="D1248" s="17" t="n">
        <f aca="false">DATA!D1248</f>
        <v>19</v>
      </c>
      <c r="E1248" s="18" t="n">
        <f aca="false">DATA!F1248</f>
        <v>6</v>
      </c>
      <c r="F1248" s="19" t="n">
        <f aca="false">DATA!G1248</f>
        <v>13.37</v>
      </c>
      <c r="G1248" s="19" t="n">
        <f aca="false">DATA!H1248</f>
        <v>1.51</v>
      </c>
      <c r="H1248" s="18" t="n">
        <f aca="false">DATA!E1248</f>
        <v>14</v>
      </c>
      <c r="I1248" s="20" t="n">
        <f aca="false">F1248*E1248</f>
        <v>80.22</v>
      </c>
      <c r="J1248" s="20" t="n">
        <f aca="false">PARAMETER!$B$4*G1248*SQRT(E1248)</f>
        <v>6.08386865227198</v>
      </c>
      <c r="K1248" s="20" t="n">
        <f aca="false">I1248+J1248</f>
        <v>86.303868652272</v>
      </c>
      <c r="L1248" s="20" t="n">
        <f aca="false">K1248+F1248*H1248</f>
        <v>273.483868652272</v>
      </c>
      <c r="M1248" s="16" t="str">
        <f aca="false">IF(C1248&lt;=K1248,"REORDER",IF(C1248&gt;L1248,"OVERSTOCK","OK"))</f>
        <v>REORDER</v>
      </c>
      <c r="N1248" s="16" t="str">
        <f aca="false">IF(C1248&lt;=D1248,"REORDER","OK")</f>
        <v>OK</v>
      </c>
      <c r="O1248" s="18" t="n">
        <f aca="false">IF(D1248&lt;I1248,1,0)</f>
        <v>1</v>
      </c>
      <c r="P1248" s="20" t="n">
        <f aca="false">C1248/F1248</f>
        <v>3.81451009723261</v>
      </c>
      <c r="Q1248" s="19" t="n">
        <f aca="false">DATA!N1248</f>
        <v>125.8</v>
      </c>
      <c r="R1248" s="19" t="n">
        <f aca="false">DATA!O1248</f>
        <v>1.34</v>
      </c>
      <c r="S1248" s="17" t="n">
        <f aca="false">C1248*Q1248</f>
        <v>6415.8</v>
      </c>
      <c r="T1248" s="19" t="n">
        <f aca="false">C1248*R1248</f>
        <v>68.34</v>
      </c>
      <c r="U1248" s="20" t="n">
        <f aca="false">MAX(0,C1248-L1248)</f>
        <v>0</v>
      </c>
      <c r="V1248" s="17" t="n">
        <f aca="false">U1248*Q1248</f>
        <v>0</v>
      </c>
      <c r="W1248" s="19" t="n">
        <f aca="false">U1248*R1248</f>
        <v>0</v>
      </c>
      <c r="X1248" s="20" t="n">
        <f aca="false">MAX(0,K1248-C1248)</f>
        <v>35.303868652272</v>
      </c>
      <c r="Y1248" s="17" t="n">
        <f aca="false">F1248*PARAMETER!$B$5*Q1248</f>
        <v>613910.29</v>
      </c>
      <c r="Z1248" s="21" t="n">
        <f aca="false">SUMIF($Y$2:$Y$3205,"&gt;="&amp;Y1248)/SUM($Y$2:$Y$3205)</f>
        <v>0.873018310770462</v>
      </c>
      <c r="AA1248" s="16" t="str">
        <f aca="false">IF(Z1248&lt;=PARAMETER!$B$7,"A",IF(Z1248&lt;=PARAMETER!$B$8,"B","C"))</f>
        <v>B</v>
      </c>
      <c r="AB1248" s="22" t="n">
        <f aca="false">G1248/F1248</f>
        <v>0.112939416604338</v>
      </c>
      <c r="AC1248" s="16" t="str">
        <f aca="false">IF(AB1248&lt;=PARAMETER!$B$9,"X",IF(AB1248&lt;=PARAMETER!$B$10,"Y","Z"))</f>
        <v>X</v>
      </c>
      <c r="AD1248" s="16" t="str">
        <f aca="false">AA1248&amp;AC1248</f>
        <v>BX</v>
      </c>
      <c r="AE1248" s="22" t="n">
        <f aca="false">DATA!I1248</f>
        <v>0.15</v>
      </c>
      <c r="AF1248" s="18" t="n">
        <f aca="false">DATA!L1248</f>
        <v>150</v>
      </c>
      <c r="AG1248" s="16" t="str">
        <f aca="false">DATA!K1248</f>
        <v>A</v>
      </c>
      <c r="AH1248" s="18" t="n">
        <f aca="false">IF(AE1248&gt;=PARAMETER!$B$12,1,0)</f>
        <v>0</v>
      </c>
      <c r="AI1248" s="18" t="n">
        <f aca="false">IF(AF1248&gt;=PARAMETER!$B$13,1,0)</f>
        <v>1</v>
      </c>
      <c r="AJ1248" s="18" t="n">
        <f aca="false">IF(AND(AH1248=1,AI1248=1),1,0)</f>
        <v>0</v>
      </c>
    </row>
    <row r="1249" customFormat="false" ht="15" hidden="false" customHeight="false" outlineLevel="0" collapsed="false">
      <c r="A1249" s="16" t="str">
        <f aca="false">DATA!A1249</f>
        <v>ITM11247</v>
      </c>
      <c r="B1249" s="16" t="str">
        <f aca="false">DATA!B1249</f>
        <v>Apparel</v>
      </c>
      <c r="C1249" s="17" t="n">
        <f aca="false">DATA!C1249</f>
        <v>74</v>
      </c>
      <c r="D1249" s="17" t="n">
        <f aca="false">DATA!D1249</f>
        <v>96</v>
      </c>
      <c r="E1249" s="18" t="n">
        <f aca="false">DATA!F1249</f>
        <v>4</v>
      </c>
      <c r="F1249" s="19" t="n">
        <f aca="false">DATA!G1249</f>
        <v>29.25</v>
      </c>
      <c r="G1249" s="19" t="n">
        <f aca="false">DATA!H1249</f>
        <v>9.66</v>
      </c>
      <c r="H1249" s="18" t="n">
        <f aca="false">DATA!E1249</f>
        <v>3</v>
      </c>
      <c r="I1249" s="20" t="n">
        <f aca="false">F1249*E1249</f>
        <v>117</v>
      </c>
      <c r="J1249" s="20" t="n">
        <f aca="false">PARAMETER!$B$4*G1249*SQRT(E1249)</f>
        <v>31.7785720727024</v>
      </c>
      <c r="K1249" s="20" t="n">
        <f aca="false">I1249+J1249</f>
        <v>148.778572072702</v>
      </c>
      <c r="L1249" s="20" t="n">
        <f aca="false">K1249+F1249*H1249</f>
        <v>236.528572072702</v>
      </c>
      <c r="M1249" s="16" t="str">
        <f aca="false">IF(C1249&lt;=K1249,"REORDER",IF(C1249&gt;L1249,"OVERSTOCK","OK"))</f>
        <v>REORDER</v>
      </c>
      <c r="N1249" s="16" t="str">
        <f aca="false">IF(C1249&lt;=D1249,"REORDER","OK")</f>
        <v>REORDER</v>
      </c>
      <c r="O1249" s="18" t="n">
        <f aca="false">IF(D1249&lt;I1249,1,0)</f>
        <v>1</v>
      </c>
      <c r="P1249" s="20" t="n">
        <f aca="false">C1249/F1249</f>
        <v>2.52991452991453</v>
      </c>
      <c r="Q1249" s="19" t="n">
        <f aca="false">DATA!N1249</f>
        <v>164.16</v>
      </c>
      <c r="R1249" s="19" t="n">
        <f aca="false">DATA!O1249</f>
        <v>0.7</v>
      </c>
      <c r="S1249" s="17" t="n">
        <f aca="false">C1249*Q1249</f>
        <v>12147.84</v>
      </c>
      <c r="T1249" s="19" t="n">
        <f aca="false">C1249*R1249</f>
        <v>51.8</v>
      </c>
      <c r="U1249" s="20" t="n">
        <f aca="false">MAX(0,C1249-L1249)</f>
        <v>0</v>
      </c>
      <c r="V1249" s="17" t="n">
        <f aca="false">U1249*Q1249</f>
        <v>0</v>
      </c>
      <c r="W1249" s="19" t="n">
        <f aca="false">U1249*R1249</f>
        <v>0</v>
      </c>
      <c r="X1249" s="20" t="n">
        <f aca="false">MAX(0,K1249-C1249)</f>
        <v>74.7785720727025</v>
      </c>
      <c r="Y1249" s="17" t="n">
        <f aca="false">F1249*PARAMETER!$B$5*Q1249</f>
        <v>1752613.2</v>
      </c>
      <c r="Z1249" s="21" t="n">
        <f aca="false">SUMIF($Y$2:$Y$3205,"&gt;="&amp;Y1249)/SUM($Y$2:$Y$3205)</f>
        <v>0.433340873882926</v>
      </c>
      <c r="AA1249" s="16" t="str">
        <f aca="false">IF(Z1249&lt;=PARAMETER!$B$7,"A",IF(Z1249&lt;=PARAMETER!$B$8,"B","C"))</f>
        <v>A</v>
      </c>
      <c r="AB1249" s="22" t="n">
        <f aca="false">G1249/F1249</f>
        <v>0.33025641025641</v>
      </c>
      <c r="AC1249" s="16" t="str">
        <f aca="false">IF(AB1249&lt;=PARAMETER!$B$9,"X",IF(AB1249&lt;=PARAMETER!$B$10,"Y","Z"))</f>
        <v>Y</v>
      </c>
      <c r="AD1249" s="16" t="str">
        <f aca="false">AA1249&amp;AC1249</f>
        <v>AY</v>
      </c>
      <c r="AE1249" s="22" t="n">
        <f aca="false">DATA!I1249</f>
        <v>0.71</v>
      </c>
      <c r="AF1249" s="18" t="n">
        <f aca="false">DATA!L1249</f>
        <v>91</v>
      </c>
      <c r="AG1249" s="16" t="str">
        <f aca="false">DATA!K1249</f>
        <v>B</v>
      </c>
      <c r="AH1249" s="18" t="n">
        <f aca="false">IF(AE1249&gt;=PARAMETER!$B$12,1,0)</f>
        <v>0</v>
      </c>
      <c r="AI1249" s="18" t="n">
        <f aca="false">IF(AF1249&gt;=PARAMETER!$B$13,1,0)</f>
        <v>0</v>
      </c>
      <c r="AJ1249" s="18" t="n">
        <f aca="false">IF(AND(AH1249=1,AI1249=1),1,0)</f>
        <v>0</v>
      </c>
    </row>
    <row r="1250" customFormat="false" ht="15" hidden="false" customHeight="false" outlineLevel="0" collapsed="false">
      <c r="A1250" s="16" t="str">
        <f aca="false">DATA!A1250</f>
        <v>ITM11248</v>
      </c>
      <c r="B1250" s="16" t="str">
        <f aca="false">DATA!B1250</f>
        <v>Automotive</v>
      </c>
      <c r="C1250" s="17" t="n">
        <f aca="false">DATA!C1250</f>
        <v>371</v>
      </c>
      <c r="D1250" s="17" t="n">
        <f aca="false">DATA!D1250</f>
        <v>61</v>
      </c>
      <c r="E1250" s="18" t="n">
        <f aca="false">DATA!F1250</f>
        <v>4</v>
      </c>
      <c r="F1250" s="19" t="n">
        <f aca="false">DATA!G1250</f>
        <v>48.23</v>
      </c>
      <c r="G1250" s="19" t="n">
        <f aca="false">DATA!H1250</f>
        <v>5.95</v>
      </c>
      <c r="H1250" s="18" t="n">
        <f aca="false">DATA!E1250</f>
        <v>14</v>
      </c>
      <c r="I1250" s="20" t="n">
        <f aca="false">F1250*E1250</f>
        <v>192.92</v>
      </c>
      <c r="J1250" s="20" t="n">
        <f aca="false">PARAMETER!$B$4*G1250*SQRT(E1250)</f>
        <v>19.5737581607225</v>
      </c>
      <c r="K1250" s="20" t="n">
        <f aca="false">I1250+J1250</f>
        <v>212.493758160723</v>
      </c>
      <c r="L1250" s="20" t="n">
        <f aca="false">K1250+F1250*H1250</f>
        <v>887.713758160722</v>
      </c>
      <c r="M1250" s="16" t="str">
        <f aca="false">IF(C1250&lt;=K1250,"REORDER",IF(C1250&gt;L1250,"OVERSTOCK","OK"))</f>
        <v>OK</v>
      </c>
      <c r="N1250" s="16" t="str">
        <f aca="false">IF(C1250&lt;=D1250,"REORDER","OK")</f>
        <v>OK</v>
      </c>
      <c r="O1250" s="18" t="n">
        <f aca="false">IF(D1250&lt;I1250,1,0)</f>
        <v>1</v>
      </c>
      <c r="P1250" s="20" t="n">
        <f aca="false">C1250/F1250</f>
        <v>7.69230769230769</v>
      </c>
      <c r="Q1250" s="19" t="n">
        <f aca="false">DATA!N1250</f>
        <v>54.47</v>
      </c>
      <c r="R1250" s="19" t="n">
        <f aca="false">DATA!O1250</f>
        <v>1.26</v>
      </c>
      <c r="S1250" s="17" t="n">
        <f aca="false">C1250*Q1250</f>
        <v>20208.37</v>
      </c>
      <c r="T1250" s="19" t="n">
        <f aca="false">C1250*R1250</f>
        <v>467.46</v>
      </c>
      <c r="U1250" s="20" t="n">
        <f aca="false">MAX(0,C1250-L1250)</f>
        <v>0</v>
      </c>
      <c r="V1250" s="17" t="n">
        <f aca="false">U1250*Q1250</f>
        <v>0</v>
      </c>
      <c r="W1250" s="19" t="n">
        <f aca="false">U1250*R1250</f>
        <v>0</v>
      </c>
      <c r="X1250" s="20" t="n">
        <f aca="false">MAX(0,K1250-C1250)</f>
        <v>0</v>
      </c>
      <c r="Y1250" s="17" t="n">
        <f aca="false">F1250*PARAMETER!$B$5*Q1250</f>
        <v>958887.1565</v>
      </c>
      <c r="Z1250" s="21" t="n">
        <f aca="false">SUMIF($Y$2:$Y$3205,"&gt;="&amp;Y1250)/SUM($Y$2:$Y$3205)</f>
        <v>0.753256764594283</v>
      </c>
      <c r="AA1250" s="16" t="str">
        <f aca="false">IF(Z1250&lt;=PARAMETER!$B$7,"A",IF(Z1250&lt;=PARAMETER!$B$8,"B","C"))</f>
        <v>A</v>
      </c>
      <c r="AB1250" s="22" t="n">
        <f aca="false">G1250/F1250</f>
        <v>0.123367198838897</v>
      </c>
      <c r="AC1250" s="16" t="str">
        <f aca="false">IF(AB1250&lt;=PARAMETER!$B$9,"X",IF(AB1250&lt;=PARAMETER!$B$10,"Y","Z"))</f>
        <v>X</v>
      </c>
      <c r="AD1250" s="16" t="str">
        <f aca="false">AA1250&amp;AC1250</f>
        <v>AX</v>
      </c>
      <c r="AE1250" s="22" t="n">
        <f aca="false">DATA!I1250</f>
        <v>0.79</v>
      </c>
      <c r="AF1250" s="18" t="n">
        <f aca="false">DATA!L1250</f>
        <v>73</v>
      </c>
      <c r="AG1250" s="16" t="str">
        <f aca="false">DATA!K1250</f>
        <v>C</v>
      </c>
      <c r="AH1250" s="18" t="n">
        <f aca="false">IF(AE1250&gt;=PARAMETER!$B$12,1,0)</f>
        <v>1</v>
      </c>
      <c r="AI1250" s="18" t="n">
        <f aca="false">IF(AF1250&gt;=PARAMETER!$B$13,1,0)</f>
        <v>0</v>
      </c>
      <c r="AJ1250" s="18" t="n">
        <f aca="false">IF(AND(AH1250=1,AI1250=1),1,0)</f>
        <v>0</v>
      </c>
    </row>
    <row r="1251" customFormat="false" ht="15" hidden="false" customHeight="false" outlineLevel="0" collapsed="false">
      <c r="A1251" s="16" t="str">
        <f aca="false">DATA!A1251</f>
        <v>ITM11249</v>
      </c>
      <c r="B1251" s="16" t="str">
        <f aca="false">DATA!B1251</f>
        <v>Pharma</v>
      </c>
      <c r="C1251" s="17" t="n">
        <f aca="false">DATA!C1251</f>
        <v>408</v>
      </c>
      <c r="D1251" s="17" t="n">
        <f aca="false">DATA!D1251</f>
        <v>58</v>
      </c>
      <c r="E1251" s="18" t="n">
        <f aca="false">DATA!F1251</f>
        <v>9</v>
      </c>
      <c r="F1251" s="19" t="n">
        <f aca="false">DATA!G1251</f>
        <v>10.8</v>
      </c>
      <c r="G1251" s="19" t="n">
        <f aca="false">DATA!H1251</f>
        <v>1.93</v>
      </c>
      <c r="H1251" s="18" t="n">
        <f aca="false">DATA!E1251</f>
        <v>6</v>
      </c>
      <c r="I1251" s="20" t="n">
        <f aca="false">F1251*E1251</f>
        <v>97.2</v>
      </c>
      <c r="J1251" s="20" t="n">
        <f aca="false">PARAMETER!$B$4*G1251*SQRT(E1251)</f>
        <v>9.52370250004902</v>
      </c>
      <c r="K1251" s="20" t="n">
        <f aca="false">I1251+J1251</f>
        <v>106.723702500049</v>
      </c>
      <c r="L1251" s="20" t="n">
        <f aca="false">K1251+F1251*H1251</f>
        <v>171.523702500049</v>
      </c>
      <c r="M1251" s="16" t="str">
        <f aca="false">IF(C1251&lt;=K1251,"REORDER",IF(C1251&gt;L1251,"OVERSTOCK","OK"))</f>
        <v>OVERSTOCK</v>
      </c>
      <c r="N1251" s="16" t="str">
        <f aca="false">IF(C1251&lt;=D1251,"REORDER","OK")</f>
        <v>OK</v>
      </c>
      <c r="O1251" s="18" t="n">
        <f aca="false">IF(D1251&lt;I1251,1,0)</f>
        <v>1</v>
      </c>
      <c r="P1251" s="20" t="n">
        <f aca="false">C1251/F1251</f>
        <v>37.7777777777778</v>
      </c>
      <c r="Q1251" s="19" t="n">
        <f aca="false">DATA!N1251</f>
        <v>87.88</v>
      </c>
      <c r="R1251" s="19" t="n">
        <f aca="false">DATA!O1251</f>
        <v>1.45</v>
      </c>
      <c r="S1251" s="17" t="n">
        <f aca="false">C1251*Q1251</f>
        <v>35855.04</v>
      </c>
      <c r="T1251" s="19" t="n">
        <f aca="false">C1251*R1251</f>
        <v>591.6</v>
      </c>
      <c r="U1251" s="20" t="n">
        <f aca="false">MAX(0,C1251-L1251)</f>
        <v>236.476297499951</v>
      </c>
      <c r="V1251" s="17" t="n">
        <f aca="false">U1251*Q1251</f>
        <v>20781.5370242957</v>
      </c>
      <c r="W1251" s="19" t="n">
        <f aca="false">U1251*R1251</f>
        <v>342.890631374929</v>
      </c>
      <c r="X1251" s="20" t="n">
        <f aca="false">MAX(0,K1251-C1251)</f>
        <v>0</v>
      </c>
      <c r="Y1251" s="17" t="n">
        <f aca="false">F1251*PARAMETER!$B$5*Q1251</f>
        <v>346422.96</v>
      </c>
      <c r="Z1251" s="21" t="n">
        <f aca="false">SUMIF($Y$2:$Y$3205,"&gt;="&amp;Y1251)/SUM($Y$2:$Y$3205)</f>
        <v>0.948891551518158</v>
      </c>
      <c r="AA1251" s="16" t="str">
        <f aca="false">IF(Z1251&lt;=PARAMETER!$B$7,"A",IF(Z1251&lt;=PARAMETER!$B$8,"B","C"))</f>
        <v>B</v>
      </c>
      <c r="AB1251" s="22" t="n">
        <f aca="false">G1251/F1251</f>
        <v>0.178703703703704</v>
      </c>
      <c r="AC1251" s="16" t="str">
        <f aca="false">IF(AB1251&lt;=PARAMETER!$B$9,"X",IF(AB1251&lt;=PARAMETER!$B$10,"Y","Z"))</f>
        <v>X</v>
      </c>
      <c r="AD1251" s="16" t="str">
        <f aca="false">AA1251&amp;AC1251</f>
        <v>BX</v>
      </c>
      <c r="AE1251" s="22" t="n">
        <f aca="false">DATA!I1251</f>
        <v>0.74</v>
      </c>
      <c r="AF1251" s="18" t="n">
        <f aca="false">DATA!L1251</f>
        <v>47</v>
      </c>
      <c r="AG1251" s="16" t="str">
        <f aca="false">DATA!K1251</f>
        <v>D</v>
      </c>
      <c r="AH1251" s="18" t="n">
        <f aca="false">IF(AE1251&gt;=PARAMETER!$B$12,1,0)</f>
        <v>0</v>
      </c>
      <c r="AI1251" s="18" t="n">
        <f aca="false">IF(AF1251&gt;=PARAMETER!$B$13,1,0)</f>
        <v>0</v>
      </c>
      <c r="AJ1251" s="18" t="n">
        <f aca="false">IF(AND(AH1251=1,AI1251=1),1,0)</f>
        <v>0</v>
      </c>
    </row>
    <row r="1252" customFormat="false" ht="15" hidden="false" customHeight="false" outlineLevel="0" collapsed="false">
      <c r="A1252" s="16" t="str">
        <f aca="false">DATA!A1252</f>
        <v>ITM11250</v>
      </c>
      <c r="B1252" s="16" t="str">
        <f aca="false">DATA!B1252</f>
        <v>Pharma</v>
      </c>
      <c r="C1252" s="17" t="n">
        <f aca="false">DATA!C1252</f>
        <v>55</v>
      </c>
      <c r="D1252" s="17" t="n">
        <f aca="false">DATA!D1252</f>
        <v>20</v>
      </c>
      <c r="E1252" s="18" t="n">
        <f aca="false">DATA!F1252</f>
        <v>9</v>
      </c>
      <c r="F1252" s="19" t="n">
        <f aca="false">DATA!G1252</f>
        <v>5.67</v>
      </c>
      <c r="G1252" s="19" t="n">
        <f aca="false">DATA!H1252</f>
        <v>3.46</v>
      </c>
      <c r="H1252" s="18" t="n">
        <f aca="false">DATA!E1252</f>
        <v>13</v>
      </c>
      <c r="I1252" s="20" t="n">
        <f aca="false">F1252*E1252</f>
        <v>51.03</v>
      </c>
      <c r="J1252" s="20" t="n">
        <f aca="false">PARAMETER!$B$4*G1252*SQRT(E1252)</f>
        <v>17.0735806477563</v>
      </c>
      <c r="K1252" s="20" t="n">
        <f aca="false">I1252+J1252</f>
        <v>68.1035806477563</v>
      </c>
      <c r="L1252" s="20" t="n">
        <f aca="false">K1252+F1252*H1252</f>
        <v>141.813580647756</v>
      </c>
      <c r="M1252" s="16" t="str">
        <f aca="false">IF(C1252&lt;=K1252,"REORDER",IF(C1252&gt;L1252,"OVERSTOCK","OK"))</f>
        <v>REORDER</v>
      </c>
      <c r="N1252" s="16" t="str">
        <f aca="false">IF(C1252&lt;=D1252,"REORDER","OK")</f>
        <v>OK</v>
      </c>
      <c r="O1252" s="18" t="n">
        <f aca="false">IF(D1252&lt;I1252,1,0)</f>
        <v>1</v>
      </c>
      <c r="P1252" s="20" t="n">
        <f aca="false">C1252/F1252</f>
        <v>9.70017636684303</v>
      </c>
      <c r="Q1252" s="19" t="n">
        <f aca="false">DATA!N1252</f>
        <v>87.6</v>
      </c>
      <c r="R1252" s="19" t="n">
        <f aca="false">DATA!O1252</f>
        <v>0.12</v>
      </c>
      <c r="S1252" s="17" t="n">
        <f aca="false">C1252*Q1252</f>
        <v>4818</v>
      </c>
      <c r="T1252" s="19" t="n">
        <f aca="false">C1252*R1252</f>
        <v>6.6</v>
      </c>
      <c r="U1252" s="20" t="n">
        <f aca="false">MAX(0,C1252-L1252)</f>
        <v>0</v>
      </c>
      <c r="V1252" s="17" t="n">
        <f aca="false">U1252*Q1252</f>
        <v>0</v>
      </c>
      <c r="W1252" s="19" t="n">
        <f aca="false">U1252*R1252</f>
        <v>0</v>
      </c>
      <c r="X1252" s="20" t="n">
        <f aca="false">MAX(0,K1252-C1252)</f>
        <v>13.1035806477563</v>
      </c>
      <c r="Y1252" s="17" t="n">
        <f aca="false">F1252*PARAMETER!$B$5*Q1252</f>
        <v>181292.58</v>
      </c>
      <c r="Z1252" s="21" t="n">
        <f aca="false">SUMIF($Y$2:$Y$3205,"&gt;="&amp;Y1252)/SUM($Y$2:$Y$3205)</f>
        <v>0.986275301752307</v>
      </c>
      <c r="AA1252" s="16" t="str">
        <f aca="false">IF(Z1252&lt;=PARAMETER!$B$7,"A",IF(Z1252&lt;=PARAMETER!$B$8,"B","C"))</f>
        <v>C</v>
      </c>
      <c r="AB1252" s="22" t="n">
        <f aca="false">G1252/F1252</f>
        <v>0.610229276895944</v>
      </c>
      <c r="AC1252" s="16" t="str">
        <f aca="false">IF(AB1252&lt;=PARAMETER!$B$9,"X",IF(AB1252&lt;=PARAMETER!$B$10,"Y","Z"))</f>
        <v>Z</v>
      </c>
      <c r="AD1252" s="16" t="str">
        <f aca="false">AA1252&amp;AC1252</f>
        <v>CZ</v>
      </c>
      <c r="AE1252" s="22" t="n">
        <f aca="false">DATA!I1252</f>
        <v>0.76</v>
      </c>
      <c r="AF1252" s="18" t="n">
        <f aca="false">DATA!L1252</f>
        <v>128</v>
      </c>
      <c r="AG1252" s="16" t="str">
        <f aca="false">DATA!K1252</f>
        <v>D</v>
      </c>
      <c r="AH1252" s="18" t="n">
        <f aca="false">IF(AE1252&gt;=PARAMETER!$B$12,1,0)</f>
        <v>1</v>
      </c>
      <c r="AI1252" s="18" t="n">
        <f aca="false">IF(AF1252&gt;=PARAMETER!$B$13,1,0)</f>
        <v>1</v>
      </c>
      <c r="AJ1252" s="18" t="n">
        <f aca="false">IF(AND(AH1252=1,AI1252=1),1,0)</f>
        <v>1</v>
      </c>
    </row>
    <row r="1253" customFormat="false" ht="15" hidden="false" customHeight="false" outlineLevel="0" collapsed="false">
      <c r="A1253" s="16" t="str">
        <f aca="false">DATA!A1253</f>
        <v>ITM11251</v>
      </c>
      <c r="B1253" s="16" t="str">
        <f aca="false">DATA!B1253</f>
        <v>Groceries</v>
      </c>
      <c r="C1253" s="17" t="n">
        <f aca="false">DATA!C1253</f>
        <v>129</v>
      </c>
      <c r="D1253" s="17" t="n">
        <f aca="false">DATA!D1253</f>
        <v>75</v>
      </c>
      <c r="E1253" s="18" t="n">
        <f aca="false">DATA!F1253</f>
        <v>6</v>
      </c>
      <c r="F1253" s="19" t="n">
        <f aca="false">DATA!G1253</f>
        <v>6.85</v>
      </c>
      <c r="G1253" s="19" t="n">
        <f aca="false">DATA!H1253</f>
        <v>8.1</v>
      </c>
      <c r="H1253" s="18" t="n">
        <f aca="false">DATA!E1253</f>
        <v>7</v>
      </c>
      <c r="I1253" s="20" t="n">
        <f aca="false">F1253*E1253</f>
        <v>41.1</v>
      </c>
      <c r="J1253" s="20" t="n">
        <f aca="false">PARAMETER!$B$4*G1253*SQRT(E1253)</f>
        <v>32.6353219095384</v>
      </c>
      <c r="K1253" s="20" t="n">
        <f aca="false">I1253+J1253</f>
        <v>73.7353219095384</v>
      </c>
      <c r="L1253" s="20" t="n">
        <f aca="false">K1253+F1253*H1253</f>
        <v>121.685321909538</v>
      </c>
      <c r="M1253" s="16" t="str">
        <f aca="false">IF(C1253&lt;=K1253,"REORDER",IF(C1253&gt;L1253,"OVERSTOCK","OK"))</f>
        <v>OVERSTOCK</v>
      </c>
      <c r="N1253" s="16" t="str">
        <f aca="false">IF(C1253&lt;=D1253,"REORDER","OK")</f>
        <v>OK</v>
      </c>
      <c r="O1253" s="18" t="n">
        <f aca="false">IF(D1253&lt;I1253,1,0)</f>
        <v>0</v>
      </c>
      <c r="P1253" s="20" t="n">
        <f aca="false">C1253/F1253</f>
        <v>18.8321167883212</v>
      </c>
      <c r="Q1253" s="19" t="n">
        <f aca="false">DATA!N1253</f>
        <v>156.86</v>
      </c>
      <c r="R1253" s="19" t="n">
        <f aca="false">DATA!O1253</f>
        <v>0.17</v>
      </c>
      <c r="S1253" s="17" t="n">
        <f aca="false">C1253*Q1253</f>
        <v>20234.94</v>
      </c>
      <c r="T1253" s="19" t="n">
        <f aca="false">C1253*R1253</f>
        <v>21.93</v>
      </c>
      <c r="U1253" s="20" t="n">
        <f aca="false">MAX(0,C1253-L1253)</f>
        <v>7.3146780904616</v>
      </c>
      <c r="V1253" s="17" t="n">
        <f aca="false">U1253*Q1253</f>
        <v>1147.38040526981</v>
      </c>
      <c r="W1253" s="19" t="n">
        <f aca="false">U1253*R1253</f>
        <v>1.24349527537847</v>
      </c>
      <c r="X1253" s="20" t="n">
        <f aca="false">MAX(0,K1253-C1253)</f>
        <v>0</v>
      </c>
      <c r="Y1253" s="17" t="n">
        <f aca="false">F1253*PARAMETER!$B$5*Q1253</f>
        <v>392189.215</v>
      </c>
      <c r="Z1253" s="21" t="n">
        <f aca="false">SUMIF($Y$2:$Y$3205,"&gt;="&amp;Y1253)/SUM($Y$2:$Y$3205)</f>
        <v>0.936811981780823</v>
      </c>
      <c r="AA1253" s="16" t="str">
        <f aca="false">IF(Z1253&lt;=PARAMETER!$B$7,"A",IF(Z1253&lt;=PARAMETER!$B$8,"B","C"))</f>
        <v>B</v>
      </c>
      <c r="AB1253" s="22" t="n">
        <f aca="false">G1253/F1253</f>
        <v>1.18248175182482</v>
      </c>
      <c r="AC1253" s="16" t="str">
        <f aca="false">IF(AB1253&lt;=PARAMETER!$B$9,"X",IF(AB1253&lt;=PARAMETER!$B$10,"Y","Z"))</f>
        <v>Z</v>
      </c>
      <c r="AD1253" s="16" t="str">
        <f aca="false">AA1253&amp;AC1253</f>
        <v>BZ</v>
      </c>
      <c r="AE1253" s="22" t="n">
        <f aca="false">DATA!I1253</f>
        <v>0.19</v>
      </c>
      <c r="AF1253" s="18" t="n">
        <f aca="false">DATA!L1253</f>
        <v>31</v>
      </c>
      <c r="AG1253" s="16" t="str">
        <f aca="false">DATA!K1253</f>
        <v>A</v>
      </c>
      <c r="AH1253" s="18" t="n">
        <f aca="false">IF(AE1253&gt;=PARAMETER!$B$12,1,0)</f>
        <v>0</v>
      </c>
      <c r="AI1253" s="18" t="n">
        <f aca="false">IF(AF1253&gt;=PARAMETER!$B$13,1,0)</f>
        <v>0</v>
      </c>
      <c r="AJ1253" s="18" t="n">
        <f aca="false">IF(AND(AH1253=1,AI1253=1),1,0)</f>
        <v>0</v>
      </c>
    </row>
    <row r="1254" customFormat="false" ht="15" hidden="false" customHeight="false" outlineLevel="0" collapsed="false">
      <c r="A1254" s="16" t="str">
        <f aca="false">DATA!A1254</f>
        <v>ITM11252</v>
      </c>
      <c r="B1254" s="16" t="str">
        <f aca="false">DATA!B1254</f>
        <v>Apparel</v>
      </c>
      <c r="C1254" s="17" t="n">
        <f aca="false">DATA!C1254</f>
        <v>196</v>
      </c>
      <c r="D1254" s="17" t="n">
        <f aca="false">DATA!D1254</f>
        <v>67</v>
      </c>
      <c r="E1254" s="18" t="n">
        <f aca="false">DATA!F1254</f>
        <v>7</v>
      </c>
      <c r="F1254" s="19" t="n">
        <f aca="false">DATA!G1254</f>
        <v>39.37</v>
      </c>
      <c r="G1254" s="19" t="n">
        <f aca="false">DATA!H1254</f>
        <v>5.47</v>
      </c>
      <c r="H1254" s="18" t="n">
        <f aca="false">DATA!E1254</f>
        <v>4</v>
      </c>
      <c r="I1254" s="20" t="n">
        <f aca="false">F1254*E1254</f>
        <v>275.59</v>
      </c>
      <c r="J1254" s="20" t="n">
        <f aca="false">PARAMETER!$B$4*G1254*SQRT(E1254)</f>
        <v>23.8047488108886</v>
      </c>
      <c r="K1254" s="20" t="n">
        <f aca="false">I1254+J1254</f>
        <v>299.394748810889</v>
      </c>
      <c r="L1254" s="20" t="n">
        <f aca="false">K1254+F1254*H1254</f>
        <v>456.874748810889</v>
      </c>
      <c r="M1254" s="16" t="str">
        <f aca="false">IF(C1254&lt;=K1254,"REORDER",IF(C1254&gt;L1254,"OVERSTOCK","OK"))</f>
        <v>REORDER</v>
      </c>
      <c r="N1254" s="16" t="str">
        <f aca="false">IF(C1254&lt;=D1254,"REORDER","OK")</f>
        <v>OK</v>
      </c>
      <c r="O1254" s="18" t="n">
        <f aca="false">IF(D1254&lt;I1254,1,0)</f>
        <v>1</v>
      </c>
      <c r="P1254" s="20" t="n">
        <f aca="false">C1254/F1254</f>
        <v>4.97840995681991</v>
      </c>
      <c r="Q1254" s="19" t="n">
        <f aca="false">DATA!N1254</f>
        <v>55.78</v>
      </c>
      <c r="R1254" s="19" t="n">
        <f aca="false">DATA!O1254</f>
        <v>1.97</v>
      </c>
      <c r="S1254" s="17" t="n">
        <f aca="false">C1254*Q1254</f>
        <v>10932.88</v>
      </c>
      <c r="T1254" s="19" t="n">
        <f aca="false">C1254*R1254</f>
        <v>386.12</v>
      </c>
      <c r="U1254" s="20" t="n">
        <f aca="false">MAX(0,C1254-L1254)</f>
        <v>0</v>
      </c>
      <c r="V1254" s="17" t="n">
        <f aca="false">U1254*Q1254</f>
        <v>0</v>
      </c>
      <c r="W1254" s="19" t="n">
        <f aca="false">U1254*R1254</f>
        <v>0</v>
      </c>
      <c r="X1254" s="20" t="n">
        <f aca="false">MAX(0,K1254-C1254)</f>
        <v>103.394748810889</v>
      </c>
      <c r="Y1254" s="17" t="n">
        <f aca="false">F1254*PARAMETER!$B$5*Q1254</f>
        <v>801561.389</v>
      </c>
      <c r="Z1254" s="21" t="n">
        <f aca="false">SUMIF($Y$2:$Y$3205,"&gt;="&amp;Y1254)/SUM($Y$2:$Y$3205)</f>
        <v>0.809937737771664</v>
      </c>
      <c r="AA1254" s="16" t="str">
        <f aca="false">IF(Z1254&lt;=PARAMETER!$B$7,"A",IF(Z1254&lt;=PARAMETER!$B$8,"B","C"))</f>
        <v>B</v>
      </c>
      <c r="AB1254" s="22" t="n">
        <f aca="false">G1254/F1254</f>
        <v>0.138938277876556</v>
      </c>
      <c r="AC1254" s="16" t="str">
        <f aca="false">IF(AB1254&lt;=PARAMETER!$B$9,"X",IF(AB1254&lt;=PARAMETER!$B$10,"Y","Z"))</f>
        <v>X</v>
      </c>
      <c r="AD1254" s="16" t="str">
        <f aca="false">AA1254&amp;AC1254</f>
        <v>BX</v>
      </c>
      <c r="AE1254" s="22" t="n">
        <f aca="false">DATA!I1254</f>
        <v>0.72</v>
      </c>
      <c r="AF1254" s="18" t="n">
        <f aca="false">DATA!L1254</f>
        <v>168</v>
      </c>
      <c r="AG1254" s="16" t="str">
        <f aca="false">DATA!K1254</f>
        <v>C</v>
      </c>
      <c r="AH1254" s="18" t="n">
        <f aca="false">IF(AE1254&gt;=PARAMETER!$B$12,1,0)</f>
        <v>0</v>
      </c>
      <c r="AI1254" s="18" t="n">
        <f aca="false">IF(AF1254&gt;=PARAMETER!$B$13,1,0)</f>
        <v>1</v>
      </c>
      <c r="AJ1254" s="18" t="n">
        <f aca="false">IF(AND(AH1254=1,AI1254=1),1,0)</f>
        <v>0</v>
      </c>
    </row>
    <row r="1255" customFormat="false" ht="15" hidden="false" customHeight="false" outlineLevel="0" collapsed="false">
      <c r="A1255" s="16" t="str">
        <f aca="false">DATA!A1255</f>
        <v>ITM11253</v>
      </c>
      <c r="B1255" s="16" t="str">
        <f aca="false">DATA!B1255</f>
        <v>Pharma</v>
      </c>
      <c r="C1255" s="17" t="n">
        <f aca="false">DATA!C1255</f>
        <v>381</v>
      </c>
      <c r="D1255" s="17" t="n">
        <f aca="false">DATA!D1255</f>
        <v>99</v>
      </c>
      <c r="E1255" s="18" t="n">
        <f aca="false">DATA!F1255</f>
        <v>9</v>
      </c>
      <c r="F1255" s="19" t="n">
        <f aca="false">DATA!G1255</f>
        <v>18.16</v>
      </c>
      <c r="G1255" s="19" t="n">
        <f aca="false">DATA!H1255</f>
        <v>2.29</v>
      </c>
      <c r="H1255" s="18" t="n">
        <f aca="false">DATA!E1255</f>
        <v>3</v>
      </c>
      <c r="I1255" s="20" t="n">
        <f aca="false">F1255*E1255</f>
        <v>163.44</v>
      </c>
      <c r="J1255" s="20" t="n">
        <f aca="false">PARAMETER!$B$4*G1255*SQRT(E1255)</f>
        <v>11.3001444171566</v>
      </c>
      <c r="K1255" s="20" t="n">
        <f aca="false">I1255+J1255</f>
        <v>174.740144417157</v>
      </c>
      <c r="L1255" s="20" t="n">
        <f aca="false">K1255+F1255*H1255</f>
        <v>229.220144417157</v>
      </c>
      <c r="M1255" s="16" t="str">
        <f aca="false">IF(C1255&lt;=K1255,"REORDER",IF(C1255&gt;L1255,"OVERSTOCK","OK"))</f>
        <v>OVERSTOCK</v>
      </c>
      <c r="N1255" s="16" t="str">
        <f aca="false">IF(C1255&lt;=D1255,"REORDER","OK")</f>
        <v>OK</v>
      </c>
      <c r="O1255" s="18" t="n">
        <f aca="false">IF(D1255&lt;I1255,1,0)</f>
        <v>1</v>
      </c>
      <c r="P1255" s="20" t="n">
        <f aca="false">C1255/F1255</f>
        <v>20.9801762114537</v>
      </c>
      <c r="Q1255" s="19" t="n">
        <f aca="false">DATA!N1255</f>
        <v>194.06</v>
      </c>
      <c r="R1255" s="19" t="n">
        <f aca="false">DATA!O1255</f>
        <v>0.97</v>
      </c>
      <c r="S1255" s="17" t="n">
        <f aca="false">C1255*Q1255</f>
        <v>73936.86</v>
      </c>
      <c r="T1255" s="19" t="n">
        <f aca="false">C1255*R1255</f>
        <v>369.57</v>
      </c>
      <c r="U1255" s="20" t="n">
        <f aca="false">MAX(0,C1255-L1255)</f>
        <v>151.779855582843</v>
      </c>
      <c r="V1255" s="17" t="n">
        <f aca="false">U1255*Q1255</f>
        <v>29454.3987744066</v>
      </c>
      <c r="W1255" s="19" t="n">
        <f aca="false">U1255*R1255</f>
        <v>147.226459915358</v>
      </c>
      <c r="X1255" s="20" t="n">
        <f aca="false">MAX(0,K1255-C1255)</f>
        <v>0</v>
      </c>
      <c r="Y1255" s="17" t="n">
        <f aca="false">F1255*PARAMETER!$B$5*Q1255</f>
        <v>1286307.304</v>
      </c>
      <c r="Z1255" s="21" t="n">
        <f aca="false">SUMIF($Y$2:$Y$3205,"&gt;="&amp;Y1255)/SUM($Y$2:$Y$3205)</f>
        <v>0.610297056678773</v>
      </c>
      <c r="AA1255" s="16" t="str">
        <f aca="false">IF(Z1255&lt;=PARAMETER!$B$7,"A",IF(Z1255&lt;=PARAMETER!$B$8,"B","C"))</f>
        <v>A</v>
      </c>
      <c r="AB1255" s="22" t="n">
        <f aca="false">G1255/F1255</f>
        <v>0.126101321585903</v>
      </c>
      <c r="AC1255" s="16" t="str">
        <f aca="false">IF(AB1255&lt;=PARAMETER!$B$9,"X",IF(AB1255&lt;=PARAMETER!$B$10,"Y","Z"))</f>
        <v>X</v>
      </c>
      <c r="AD1255" s="16" t="str">
        <f aca="false">AA1255&amp;AC1255</f>
        <v>AX</v>
      </c>
      <c r="AE1255" s="22" t="n">
        <f aca="false">DATA!I1255</f>
        <v>0.26</v>
      </c>
      <c r="AF1255" s="18" t="n">
        <f aca="false">DATA!L1255</f>
        <v>108</v>
      </c>
      <c r="AG1255" s="16" t="str">
        <f aca="false">DATA!K1255</f>
        <v>C</v>
      </c>
      <c r="AH1255" s="18" t="n">
        <f aca="false">IF(AE1255&gt;=PARAMETER!$B$12,1,0)</f>
        <v>0</v>
      </c>
      <c r="AI1255" s="18" t="n">
        <f aca="false">IF(AF1255&gt;=PARAMETER!$B$13,1,0)</f>
        <v>1</v>
      </c>
      <c r="AJ1255" s="18" t="n">
        <f aca="false">IF(AND(AH1255=1,AI1255=1),1,0)</f>
        <v>0</v>
      </c>
    </row>
    <row r="1256" customFormat="false" ht="15" hidden="false" customHeight="false" outlineLevel="0" collapsed="false">
      <c r="A1256" s="16" t="str">
        <f aca="false">DATA!A1256</f>
        <v>ITM11254</v>
      </c>
      <c r="B1256" s="16" t="str">
        <f aca="false">DATA!B1256</f>
        <v>Groceries</v>
      </c>
      <c r="C1256" s="17" t="n">
        <f aca="false">DATA!C1256</f>
        <v>333</v>
      </c>
      <c r="D1256" s="17" t="n">
        <f aca="false">DATA!D1256</f>
        <v>45</v>
      </c>
      <c r="E1256" s="18" t="n">
        <f aca="false">DATA!F1256</f>
        <v>9</v>
      </c>
      <c r="F1256" s="19" t="n">
        <f aca="false">DATA!G1256</f>
        <v>11.99</v>
      </c>
      <c r="G1256" s="19" t="n">
        <f aca="false">DATA!H1256</f>
        <v>1.48</v>
      </c>
      <c r="H1256" s="18" t="n">
        <f aca="false">DATA!E1256</f>
        <v>10</v>
      </c>
      <c r="I1256" s="20" t="n">
        <f aca="false">F1256*E1256</f>
        <v>107.91</v>
      </c>
      <c r="J1256" s="20" t="n">
        <f aca="false">PARAMETER!$B$4*G1256*SQRT(E1256)</f>
        <v>7.30315010366453</v>
      </c>
      <c r="K1256" s="20" t="n">
        <f aca="false">I1256+J1256</f>
        <v>115.213150103665</v>
      </c>
      <c r="L1256" s="20" t="n">
        <f aca="false">K1256+F1256*H1256</f>
        <v>235.113150103665</v>
      </c>
      <c r="M1256" s="16" t="str">
        <f aca="false">IF(C1256&lt;=K1256,"REORDER",IF(C1256&gt;L1256,"OVERSTOCK","OK"))</f>
        <v>OVERSTOCK</v>
      </c>
      <c r="N1256" s="16" t="str">
        <f aca="false">IF(C1256&lt;=D1256,"REORDER","OK")</f>
        <v>OK</v>
      </c>
      <c r="O1256" s="18" t="n">
        <f aca="false">IF(D1256&lt;I1256,1,0)</f>
        <v>1</v>
      </c>
      <c r="P1256" s="20" t="n">
        <f aca="false">C1256/F1256</f>
        <v>27.7731442869058</v>
      </c>
      <c r="Q1256" s="19" t="n">
        <f aca="false">DATA!N1256</f>
        <v>106.99</v>
      </c>
      <c r="R1256" s="19" t="n">
        <f aca="false">DATA!O1256</f>
        <v>1.88</v>
      </c>
      <c r="S1256" s="17" t="n">
        <f aca="false">C1256*Q1256</f>
        <v>35627.67</v>
      </c>
      <c r="T1256" s="19" t="n">
        <f aca="false">C1256*R1256</f>
        <v>626.04</v>
      </c>
      <c r="U1256" s="20" t="n">
        <f aca="false">MAX(0,C1256-L1256)</f>
        <v>97.8868498963355</v>
      </c>
      <c r="V1256" s="17" t="n">
        <f aca="false">U1256*Q1256</f>
        <v>10472.9140704089</v>
      </c>
      <c r="W1256" s="19" t="n">
        <f aca="false">U1256*R1256</f>
        <v>184.027277805111</v>
      </c>
      <c r="X1256" s="20" t="n">
        <f aca="false">MAX(0,K1256-C1256)</f>
        <v>0</v>
      </c>
      <c r="Y1256" s="17" t="n">
        <f aca="false">F1256*PARAMETER!$B$5*Q1256</f>
        <v>468225.6865</v>
      </c>
      <c r="Z1256" s="21" t="n">
        <f aca="false">SUMIF($Y$2:$Y$3205,"&gt;="&amp;Y1256)/SUM($Y$2:$Y$3205)</f>
        <v>0.91596839539777</v>
      </c>
      <c r="AA1256" s="16" t="str">
        <f aca="false">IF(Z1256&lt;=PARAMETER!$B$7,"A",IF(Z1256&lt;=PARAMETER!$B$8,"B","C"))</f>
        <v>B</v>
      </c>
      <c r="AB1256" s="22" t="n">
        <f aca="false">G1256/F1256</f>
        <v>0.123436196830692</v>
      </c>
      <c r="AC1256" s="16" t="str">
        <f aca="false">IF(AB1256&lt;=PARAMETER!$B$9,"X",IF(AB1256&lt;=PARAMETER!$B$10,"Y","Z"))</f>
        <v>X</v>
      </c>
      <c r="AD1256" s="16" t="str">
        <f aca="false">AA1256&amp;AC1256</f>
        <v>BX</v>
      </c>
      <c r="AE1256" s="22" t="n">
        <f aca="false">DATA!I1256</f>
        <v>0.19</v>
      </c>
      <c r="AF1256" s="18" t="n">
        <f aca="false">DATA!L1256</f>
        <v>179</v>
      </c>
      <c r="AG1256" s="16" t="str">
        <f aca="false">DATA!K1256</f>
        <v>C</v>
      </c>
      <c r="AH1256" s="18" t="n">
        <f aca="false">IF(AE1256&gt;=PARAMETER!$B$12,1,0)</f>
        <v>0</v>
      </c>
      <c r="AI1256" s="18" t="n">
        <f aca="false">IF(AF1256&gt;=PARAMETER!$B$13,1,0)</f>
        <v>1</v>
      </c>
      <c r="AJ1256" s="18" t="n">
        <f aca="false">IF(AND(AH1256=1,AI1256=1),1,0)</f>
        <v>0</v>
      </c>
    </row>
    <row r="1257" customFormat="false" ht="15" hidden="false" customHeight="false" outlineLevel="0" collapsed="false">
      <c r="A1257" s="16" t="str">
        <f aca="false">DATA!A1257</f>
        <v>ITM11255</v>
      </c>
      <c r="B1257" s="16" t="str">
        <f aca="false">DATA!B1257</f>
        <v>Automotive</v>
      </c>
      <c r="C1257" s="17" t="n">
        <f aca="false">DATA!C1257</f>
        <v>314</v>
      </c>
      <c r="D1257" s="17" t="n">
        <f aca="false">DATA!D1257</f>
        <v>42</v>
      </c>
      <c r="E1257" s="18" t="n">
        <f aca="false">DATA!F1257</f>
        <v>3</v>
      </c>
      <c r="F1257" s="19" t="n">
        <f aca="false">DATA!G1257</f>
        <v>18.29</v>
      </c>
      <c r="G1257" s="19" t="n">
        <f aca="false">DATA!H1257</f>
        <v>4.59</v>
      </c>
      <c r="H1257" s="18" t="n">
        <f aca="false">DATA!E1257</f>
        <v>8</v>
      </c>
      <c r="I1257" s="20" t="n">
        <f aca="false">F1257*E1257</f>
        <v>54.87</v>
      </c>
      <c r="J1257" s="20" t="n">
        <f aca="false">PARAMETER!$B$4*G1257*SQRT(E1257)</f>
        <v>13.076772542783</v>
      </c>
      <c r="K1257" s="20" t="n">
        <f aca="false">I1257+J1257</f>
        <v>67.946772542783</v>
      </c>
      <c r="L1257" s="20" t="n">
        <f aca="false">K1257+F1257*H1257</f>
        <v>214.266772542783</v>
      </c>
      <c r="M1257" s="16" t="str">
        <f aca="false">IF(C1257&lt;=K1257,"REORDER",IF(C1257&gt;L1257,"OVERSTOCK","OK"))</f>
        <v>OVERSTOCK</v>
      </c>
      <c r="N1257" s="16" t="str">
        <f aca="false">IF(C1257&lt;=D1257,"REORDER","OK")</f>
        <v>OK</v>
      </c>
      <c r="O1257" s="18" t="n">
        <f aca="false">IF(D1257&lt;I1257,1,0)</f>
        <v>1</v>
      </c>
      <c r="P1257" s="20" t="n">
        <f aca="false">C1257/F1257</f>
        <v>17.1678512848551</v>
      </c>
      <c r="Q1257" s="19" t="n">
        <f aca="false">DATA!N1257</f>
        <v>63.59</v>
      </c>
      <c r="R1257" s="19" t="n">
        <f aca="false">DATA!O1257</f>
        <v>1.49</v>
      </c>
      <c r="S1257" s="17" t="n">
        <f aca="false">C1257*Q1257</f>
        <v>19967.26</v>
      </c>
      <c r="T1257" s="19" t="n">
        <f aca="false">C1257*R1257</f>
        <v>467.86</v>
      </c>
      <c r="U1257" s="20" t="n">
        <f aca="false">MAX(0,C1257-L1257)</f>
        <v>99.733227457217</v>
      </c>
      <c r="V1257" s="17" t="n">
        <f aca="false">U1257*Q1257</f>
        <v>6342.03593400443</v>
      </c>
      <c r="W1257" s="19" t="n">
        <f aca="false">U1257*R1257</f>
        <v>148.602508911253</v>
      </c>
      <c r="X1257" s="20" t="n">
        <f aca="false">MAX(0,K1257-C1257)</f>
        <v>0</v>
      </c>
      <c r="Y1257" s="17" t="n">
        <f aca="false">F1257*PARAMETER!$B$5*Q1257</f>
        <v>424517.3015</v>
      </c>
      <c r="Z1257" s="21" t="n">
        <f aca="false">SUMIF($Y$2:$Y$3205,"&gt;="&amp;Y1257)/SUM($Y$2:$Y$3205)</f>
        <v>0.928859669886317</v>
      </c>
      <c r="AA1257" s="16" t="str">
        <f aca="false">IF(Z1257&lt;=PARAMETER!$B$7,"A",IF(Z1257&lt;=PARAMETER!$B$8,"B","C"))</f>
        <v>B</v>
      </c>
      <c r="AB1257" s="22" t="n">
        <f aca="false">G1257/F1257</f>
        <v>0.25095680699836</v>
      </c>
      <c r="AC1257" s="16" t="str">
        <f aca="false">IF(AB1257&lt;=PARAMETER!$B$9,"X",IF(AB1257&lt;=PARAMETER!$B$10,"Y","Z"))</f>
        <v>Y</v>
      </c>
      <c r="AD1257" s="16" t="str">
        <f aca="false">AA1257&amp;AC1257</f>
        <v>BY</v>
      </c>
      <c r="AE1257" s="22" t="n">
        <f aca="false">DATA!I1257</f>
        <v>0.78</v>
      </c>
      <c r="AF1257" s="18" t="n">
        <f aca="false">DATA!L1257</f>
        <v>115</v>
      </c>
      <c r="AG1257" s="16" t="str">
        <f aca="false">DATA!K1257</f>
        <v>D</v>
      </c>
      <c r="AH1257" s="18" t="n">
        <f aca="false">IF(AE1257&gt;=PARAMETER!$B$12,1,0)</f>
        <v>1</v>
      </c>
      <c r="AI1257" s="18" t="n">
        <f aca="false">IF(AF1257&gt;=PARAMETER!$B$13,1,0)</f>
        <v>1</v>
      </c>
      <c r="AJ1257" s="18" t="n">
        <f aca="false">IF(AND(AH1257=1,AI1257=1),1,0)</f>
        <v>1</v>
      </c>
    </row>
    <row r="1258" customFormat="false" ht="15" hidden="false" customHeight="false" outlineLevel="0" collapsed="false">
      <c r="A1258" s="16" t="str">
        <f aca="false">DATA!A1258</f>
        <v>ITM11256</v>
      </c>
      <c r="B1258" s="16" t="str">
        <f aca="false">DATA!B1258</f>
        <v>Pharma</v>
      </c>
      <c r="C1258" s="17" t="n">
        <f aca="false">DATA!C1258</f>
        <v>355</v>
      </c>
      <c r="D1258" s="17" t="n">
        <f aca="false">DATA!D1258</f>
        <v>56</v>
      </c>
      <c r="E1258" s="18" t="n">
        <f aca="false">DATA!F1258</f>
        <v>3</v>
      </c>
      <c r="F1258" s="19" t="n">
        <f aca="false">DATA!G1258</f>
        <v>32.62</v>
      </c>
      <c r="G1258" s="19" t="n">
        <f aca="false">DATA!H1258</f>
        <v>3.71</v>
      </c>
      <c r="H1258" s="18" t="n">
        <f aca="false">DATA!E1258</f>
        <v>7</v>
      </c>
      <c r="I1258" s="20" t="n">
        <f aca="false">F1258*E1258</f>
        <v>97.86</v>
      </c>
      <c r="J1258" s="20" t="n">
        <f aca="false">PARAMETER!$B$4*G1258*SQRT(E1258)</f>
        <v>10.5696788962363</v>
      </c>
      <c r="K1258" s="20" t="n">
        <f aca="false">I1258+J1258</f>
        <v>108.429678896236</v>
      </c>
      <c r="L1258" s="20" t="n">
        <f aca="false">K1258+F1258*H1258</f>
        <v>336.769678896236</v>
      </c>
      <c r="M1258" s="16" t="str">
        <f aca="false">IF(C1258&lt;=K1258,"REORDER",IF(C1258&gt;L1258,"OVERSTOCK","OK"))</f>
        <v>OVERSTOCK</v>
      </c>
      <c r="N1258" s="16" t="str">
        <f aca="false">IF(C1258&lt;=D1258,"REORDER","OK")</f>
        <v>OK</v>
      </c>
      <c r="O1258" s="18" t="n">
        <f aca="false">IF(D1258&lt;I1258,1,0)</f>
        <v>1</v>
      </c>
      <c r="P1258" s="20" t="n">
        <f aca="false">C1258/F1258</f>
        <v>10.8828939301042</v>
      </c>
      <c r="Q1258" s="19" t="n">
        <f aca="false">DATA!N1258</f>
        <v>64.01</v>
      </c>
      <c r="R1258" s="19" t="n">
        <f aca="false">DATA!O1258</f>
        <v>0.81</v>
      </c>
      <c r="S1258" s="17" t="n">
        <f aca="false">C1258*Q1258</f>
        <v>22723.55</v>
      </c>
      <c r="T1258" s="19" t="n">
        <f aca="false">C1258*R1258</f>
        <v>287.55</v>
      </c>
      <c r="U1258" s="20" t="n">
        <f aca="false">MAX(0,C1258-L1258)</f>
        <v>18.2303211037637</v>
      </c>
      <c r="V1258" s="17" t="n">
        <f aca="false">U1258*Q1258</f>
        <v>1166.92285385191</v>
      </c>
      <c r="W1258" s="19" t="n">
        <f aca="false">U1258*R1258</f>
        <v>14.7665600940486</v>
      </c>
      <c r="X1258" s="20" t="n">
        <f aca="false">MAX(0,K1258-C1258)</f>
        <v>0</v>
      </c>
      <c r="Y1258" s="17" t="n">
        <f aca="false">F1258*PARAMETER!$B$5*Q1258</f>
        <v>762122.263</v>
      </c>
      <c r="Z1258" s="21" t="n">
        <f aca="false">SUMIF($Y$2:$Y$3205,"&gt;="&amp;Y1258)/SUM($Y$2:$Y$3205)</f>
        <v>0.822397118364327</v>
      </c>
      <c r="AA1258" s="16" t="str">
        <f aca="false">IF(Z1258&lt;=PARAMETER!$B$7,"A",IF(Z1258&lt;=PARAMETER!$B$8,"B","C"))</f>
        <v>B</v>
      </c>
      <c r="AB1258" s="22" t="n">
        <f aca="false">G1258/F1258</f>
        <v>0.113733905579399</v>
      </c>
      <c r="AC1258" s="16" t="str">
        <f aca="false">IF(AB1258&lt;=PARAMETER!$B$9,"X",IF(AB1258&lt;=PARAMETER!$B$10,"Y","Z"))</f>
        <v>X</v>
      </c>
      <c r="AD1258" s="16" t="str">
        <f aca="false">AA1258&amp;AC1258</f>
        <v>BX</v>
      </c>
      <c r="AE1258" s="22" t="n">
        <f aca="false">DATA!I1258</f>
        <v>0.9</v>
      </c>
      <c r="AF1258" s="18" t="n">
        <f aca="false">DATA!L1258</f>
        <v>73</v>
      </c>
      <c r="AG1258" s="16" t="str">
        <f aca="false">DATA!K1258</f>
        <v>D</v>
      </c>
      <c r="AH1258" s="18" t="n">
        <f aca="false">IF(AE1258&gt;=PARAMETER!$B$12,1,0)</f>
        <v>1</v>
      </c>
      <c r="AI1258" s="18" t="n">
        <f aca="false">IF(AF1258&gt;=PARAMETER!$B$13,1,0)</f>
        <v>0</v>
      </c>
      <c r="AJ1258" s="18" t="n">
        <f aca="false">IF(AND(AH1258=1,AI1258=1),1,0)</f>
        <v>0</v>
      </c>
    </row>
    <row r="1259" customFormat="false" ht="15" hidden="false" customHeight="false" outlineLevel="0" collapsed="false">
      <c r="A1259" s="16" t="str">
        <f aca="false">DATA!A1259</f>
        <v>ITM11257</v>
      </c>
      <c r="B1259" s="16" t="str">
        <f aca="false">DATA!B1259</f>
        <v>Groceries</v>
      </c>
      <c r="C1259" s="17" t="n">
        <f aca="false">DATA!C1259</f>
        <v>116</v>
      </c>
      <c r="D1259" s="17" t="n">
        <f aca="false">DATA!D1259</f>
        <v>22</v>
      </c>
      <c r="E1259" s="18" t="n">
        <f aca="false">DATA!F1259</f>
        <v>5</v>
      </c>
      <c r="F1259" s="19" t="n">
        <f aca="false">DATA!G1259</f>
        <v>27.79</v>
      </c>
      <c r="G1259" s="19" t="n">
        <f aca="false">DATA!H1259</f>
        <v>6.73</v>
      </c>
      <c r="H1259" s="18" t="n">
        <f aca="false">DATA!E1259</f>
        <v>11</v>
      </c>
      <c r="I1259" s="20" t="n">
        <f aca="false">F1259*E1259</f>
        <v>138.95</v>
      </c>
      <c r="J1259" s="20" t="n">
        <f aca="false">PARAMETER!$B$4*G1259*SQRT(E1259)</f>
        <v>24.7529704391208</v>
      </c>
      <c r="K1259" s="20" t="n">
        <f aca="false">I1259+J1259</f>
        <v>163.702970439121</v>
      </c>
      <c r="L1259" s="20" t="n">
        <f aca="false">K1259+F1259*H1259</f>
        <v>469.392970439121</v>
      </c>
      <c r="M1259" s="16" t="str">
        <f aca="false">IF(C1259&lt;=K1259,"REORDER",IF(C1259&gt;L1259,"OVERSTOCK","OK"))</f>
        <v>REORDER</v>
      </c>
      <c r="N1259" s="16" t="str">
        <f aca="false">IF(C1259&lt;=D1259,"REORDER","OK")</f>
        <v>OK</v>
      </c>
      <c r="O1259" s="18" t="n">
        <f aca="false">IF(D1259&lt;I1259,1,0)</f>
        <v>1</v>
      </c>
      <c r="P1259" s="20" t="n">
        <f aca="false">C1259/F1259</f>
        <v>4.17416336811803</v>
      </c>
      <c r="Q1259" s="19" t="n">
        <f aca="false">DATA!N1259</f>
        <v>13.48</v>
      </c>
      <c r="R1259" s="19" t="n">
        <f aca="false">DATA!O1259</f>
        <v>0.39</v>
      </c>
      <c r="S1259" s="17" t="n">
        <f aca="false">C1259*Q1259</f>
        <v>1563.68</v>
      </c>
      <c r="T1259" s="19" t="n">
        <f aca="false">C1259*R1259</f>
        <v>45.24</v>
      </c>
      <c r="U1259" s="20" t="n">
        <f aca="false">MAX(0,C1259-L1259)</f>
        <v>0</v>
      </c>
      <c r="V1259" s="17" t="n">
        <f aca="false">U1259*Q1259</f>
        <v>0</v>
      </c>
      <c r="W1259" s="19" t="n">
        <f aca="false">U1259*R1259</f>
        <v>0</v>
      </c>
      <c r="X1259" s="20" t="n">
        <f aca="false">MAX(0,K1259-C1259)</f>
        <v>47.7029704391208</v>
      </c>
      <c r="Y1259" s="17" t="n">
        <f aca="false">F1259*PARAMETER!$B$5*Q1259</f>
        <v>136732.358</v>
      </c>
      <c r="Z1259" s="21" t="n">
        <f aca="false">SUMIF($Y$2:$Y$3205,"&gt;="&amp;Y1259)/SUM($Y$2:$Y$3205)</f>
        <v>0.992694651128853</v>
      </c>
      <c r="AA1259" s="16" t="str">
        <f aca="false">IF(Z1259&lt;=PARAMETER!$B$7,"A",IF(Z1259&lt;=PARAMETER!$B$8,"B","C"))</f>
        <v>C</v>
      </c>
      <c r="AB1259" s="22" t="n">
        <f aca="false">G1259/F1259</f>
        <v>0.242173443684779</v>
      </c>
      <c r="AC1259" s="16" t="str">
        <f aca="false">IF(AB1259&lt;=PARAMETER!$B$9,"X",IF(AB1259&lt;=PARAMETER!$B$10,"Y","Z"))</f>
        <v>X</v>
      </c>
      <c r="AD1259" s="16" t="str">
        <f aca="false">AA1259&amp;AC1259</f>
        <v>CX</v>
      </c>
      <c r="AE1259" s="22" t="n">
        <f aca="false">DATA!I1259</f>
        <v>0.75</v>
      </c>
      <c r="AF1259" s="18" t="n">
        <f aca="false">DATA!L1259</f>
        <v>18</v>
      </c>
      <c r="AG1259" s="16" t="str">
        <f aca="false">DATA!K1259</f>
        <v>C</v>
      </c>
      <c r="AH1259" s="18" t="n">
        <f aca="false">IF(AE1259&gt;=PARAMETER!$B$12,1,0)</f>
        <v>0</v>
      </c>
      <c r="AI1259" s="18" t="n">
        <f aca="false">IF(AF1259&gt;=PARAMETER!$B$13,1,0)</f>
        <v>0</v>
      </c>
      <c r="AJ1259" s="18" t="n">
        <f aca="false">IF(AND(AH1259=1,AI1259=1),1,0)</f>
        <v>0</v>
      </c>
    </row>
    <row r="1260" customFormat="false" ht="15" hidden="false" customHeight="false" outlineLevel="0" collapsed="false">
      <c r="A1260" s="16" t="str">
        <f aca="false">DATA!A1260</f>
        <v>ITM11258</v>
      </c>
      <c r="B1260" s="16" t="str">
        <f aca="false">DATA!B1260</f>
        <v>Groceries</v>
      </c>
      <c r="C1260" s="17" t="n">
        <f aca="false">DATA!C1260</f>
        <v>388</v>
      </c>
      <c r="D1260" s="17" t="n">
        <f aca="false">DATA!D1260</f>
        <v>49</v>
      </c>
      <c r="E1260" s="18" t="n">
        <f aca="false">DATA!F1260</f>
        <v>7</v>
      </c>
      <c r="F1260" s="19" t="n">
        <f aca="false">DATA!G1260</f>
        <v>37.44</v>
      </c>
      <c r="G1260" s="19" t="n">
        <f aca="false">DATA!H1260</f>
        <v>9.29</v>
      </c>
      <c r="H1260" s="18" t="n">
        <f aca="false">DATA!E1260</f>
        <v>13</v>
      </c>
      <c r="I1260" s="20" t="n">
        <f aca="false">F1260*E1260</f>
        <v>262.08</v>
      </c>
      <c r="J1260" s="20" t="n">
        <f aca="false">PARAMETER!$B$4*G1260*SQRT(E1260)</f>
        <v>40.4289061157505</v>
      </c>
      <c r="K1260" s="20" t="n">
        <f aca="false">I1260+J1260</f>
        <v>302.508906115751</v>
      </c>
      <c r="L1260" s="20" t="n">
        <f aca="false">K1260+F1260*H1260</f>
        <v>789.228906115751</v>
      </c>
      <c r="M1260" s="16" t="str">
        <f aca="false">IF(C1260&lt;=K1260,"REORDER",IF(C1260&gt;L1260,"OVERSTOCK","OK"))</f>
        <v>OK</v>
      </c>
      <c r="N1260" s="16" t="str">
        <f aca="false">IF(C1260&lt;=D1260,"REORDER","OK")</f>
        <v>OK</v>
      </c>
      <c r="O1260" s="18" t="n">
        <f aca="false">IF(D1260&lt;I1260,1,0)</f>
        <v>1</v>
      </c>
      <c r="P1260" s="20" t="n">
        <f aca="false">C1260/F1260</f>
        <v>10.3632478632479</v>
      </c>
      <c r="Q1260" s="19" t="n">
        <f aca="false">DATA!N1260</f>
        <v>141.56</v>
      </c>
      <c r="R1260" s="19" t="n">
        <f aca="false">DATA!O1260</f>
        <v>1.96</v>
      </c>
      <c r="S1260" s="17" t="n">
        <f aca="false">C1260*Q1260</f>
        <v>54925.28</v>
      </c>
      <c r="T1260" s="19" t="n">
        <f aca="false">C1260*R1260</f>
        <v>760.48</v>
      </c>
      <c r="U1260" s="20" t="n">
        <f aca="false">MAX(0,C1260-L1260)</f>
        <v>0</v>
      </c>
      <c r="V1260" s="17" t="n">
        <f aca="false">U1260*Q1260</f>
        <v>0</v>
      </c>
      <c r="W1260" s="19" t="n">
        <f aca="false">U1260*R1260</f>
        <v>0</v>
      </c>
      <c r="X1260" s="20" t="n">
        <f aca="false">MAX(0,K1260-C1260)</f>
        <v>0</v>
      </c>
      <c r="Y1260" s="17" t="n">
        <f aca="false">F1260*PARAMETER!$B$5*Q1260</f>
        <v>1934502.336</v>
      </c>
      <c r="Z1260" s="21" t="n">
        <f aca="false">SUMIF($Y$2:$Y$3205,"&gt;="&amp;Y1260)/SUM($Y$2:$Y$3205)</f>
        <v>0.36042528426246</v>
      </c>
      <c r="AA1260" s="16" t="str">
        <f aca="false">IF(Z1260&lt;=PARAMETER!$B$7,"A",IF(Z1260&lt;=PARAMETER!$B$8,"B","C"))</f>
        <v>A</v>
      </c>
      <c r="AB1260" s="22" t="n">
        <f aca="false">G1260/F1260</f>
        <v>0.248130341880342</v>
      </c>
      <c r="AC1260" s="16" t="str">
        <f aca="false">IF(AB1260&lt;=PARAMETER!$B$9,"X",IF(AB1260&lt;=PARAMETER!$B$10,"Y","Z"))</f>
        <v>X</v>
      </c>
      <c r="AD1260" s="16" t="str">
        <f aca="false">AA1260&amp;AC1260</f>
        <v>AX</v>
      </c>
      <c r="AE1260" s="22" t="n">
        <f aca="false">DATA!I1260</f>
        <v>0.83</v>
      </c>
      <c r="AF1260" s="18" t="n">
        <f aca="false">DATA!L1260</f>
        <v>135</v>
      </c>
      <c r="AG1260" s="16" t="str">
        <f aca="false">DATA!K1260</f>
        <v>B</v>
      </c>
      <c r="AH1260" s="18" t="n">
        <f aca="false">IF(AE1260&gt;=PARAMETER!$B$12,1,0)</f>
        <v>1</v>
      </c>
      <c r="AI1260" s="18" t="n">
        <f aca="false">IF(AF1260&gt;=PARAMETER!$B$13,1,0)</f>
        <v>1</v>
      </c>
      <c r="AJ1260" s="18" t="n">
        <f aca="false">IF(AND(AH1260=1,AI1260=1),1,0)</f>
        <v>1</v>
      </c>
    </row>
    <row r="1261" customFormat="false" ht="15" hidden="false" customHeight="false" outlineLevel="0" collapsed="false">
      <c r="A1261" s="16" t="str">
        <f aca="false">DATA!A1261</f>
        <v>ITM11259</v>
      </c>
      <c r="B1261" s="16" t="str">
        <f aca="false">DATA!B1261</f>
        <v>Electronics</v>
      </c>
      <c r="C1261" s="17" t="n">
        <f aca="false">DATA!C1261</f>
        <v>232</v>
      </c>
      <c r="D1261" s="17" t="n">
        <f aca="false">DATA!D1261</f>
        <v>98</v>
      </c>
      <c r="E1261" s="18" t="n">
        <f aca="false">DATA!F1261</f>
        <v>2</v>
      </c>
      <c r="F1261" s="19" t="n">
        <f aca="false">DATA!G1261</f>
        <v>17.61</v>
      </c>
      <c r="G1261" s="19" t="n">
        <f aca="false">DATA!H1261</f>
        <v>2.85</v>
      </c>
      <c r="H1261" s="18" t="n">
        <f aca="false">DATA!E1261</f>
        <v>13</v>
      </c>
      <c r="I1261" s="20" t="n">
        <f aca="false">F1261*E1261</f>
        <v>35.22</v>
      </c>
      <c r="J1261" s="20" t="n">
        <f aca="false">PARAMETER!$B$4*G1261*SQRT(E1261)</f>
        <v>6.62959677595704</v>
      </c>
      <c r="K1261" s="20" t="n">
        <f aca="false">I1261+J1261</f>
        <v>41.849596775957</v>
      </c>
      <c r="L1261" s="20" t="n">
        <f aca="false">K1261+F1261*H1261</f>
        <v>270.779596775957</v>
      </c>
      <c r="M1261" s="16" t="str">
        <f aca="false">IF(C1261&lt;=K1261,"REORDER",IF(C1261&gt;L1261,"OVERSTOCK","OK"))</f>
        <v>OK</v>
      </c>
      <c r="N1261" s="16" t="str">
        <f aca="false">IF(C1261&lt;=D1261,"REORDER","OK")</f>
        <v>OK</v>
      </c>
      <c r="O1261" s="18" t="n">
        <f aca="false">IF(D1261&lt;I1261,1,0)</f>
        <v>0</v>
      </c>
      <c r="P1261" s="20" t="n">
        <f aca="false">C1261/F1261</f>
        <v>13.1743327654742</v>
      </c>
      <c r="Q1261" s="19" t="n">
        <f aca="false">DATA!N1261</f>
        <v>157.43</v>
      </c>
      <c r="R1261" s="19" t="n">
        <f aca="false">DATA!O1261</f>
        <v>1.21</v>
      </c>
      <c r="S1261" s="17" t="n">
        <f aca="false">C1261*Q1261</f>
        <v>36523.76</v>
      </c>
      <c r="T1261" s="19" t="n">
        <f aca="false">C1261*R1261</f>
        <v>280.72</v>
      </c>
      <c r="U1261" s="20" t="n">
        <f aca="false">MAX(0,C1261-L1261)</f>
        <v>0</v>
      </c>
      <c r="V1261" s="17" t="n">
        <f aca="false">U1261*Q1261</f>
        <v>0</v>
      </c>
      <c r="W1261" s="19" t="n">
        <f aca="false">U1261*R1261</f>
        <v>0</v>
      </c>
      <c r="X1261" s="20" t="n">
        <f aca="false">MAX(0,K1261-C1261)</f>
        <v>0</v>
      </c>
      <c r="Y1261" s="17" t="n">
        <f aca="false">F1261*PARAMETER!$B$5*Q1261</f>
        <v>1011904.9395</v>
      </c>
      <c r="Z1261" s="21" t="n">
        <f aca="false">SUMIF($Y$2:$Y$3205,"&gt;="&amp;Y1261)/SUM($Y$2:$Y$3205)</f>
        <v>0.726841735470572</v>
      </c>
      <c r="AA1261" s="16" t="str">
        <f aca="false">IF(Z1261&lt;=PARAMETER!$B$7,"A",IF(Z1261&lt;=PARAMETER!$B$8,"B","C"))</f>
        <v>A</v>
      </c>
      <c r="AB1261" s="22" t="n">
        <f aca="false">G1261/F1261</f>
        <v>0.161839863713799</v>
      </c>
      <c r="AC1261" s="16" t="str">
        <f aca="false">IF(AB1261&lt;=PARAMETER!$B$9,"X",IF(AB1261&lt;=PARAMETER!$B$10,"Y","Z"))</f>
        <v>X</v>
      </c>
      <c r="AD1261" s="16" t="str">
        <f aca="false">AA1261&amp;AC1261</f>
        <v>AX</v>
      </c>
      <c r="AE1261" s="22" t="n">
        <f aca="false">DATA!I1261</f>
        <v>0.99</v>
      </c>
      <c r="AF1261" s="18" t="n">
        <f aca="false">DATA!L1261</f>
        <v>104</v>
      </c>
      <c r="AG1261" s="16" t="str">
        <f aca="false">DATA!K1261</f>
        <v>C</v>
      </c>
      <c r="AH1261" s="18" t="n">
        <f aca="false">IF(AE1261&gt;=PARAMETER!$B$12,1,0)</f>
        <v>1</v>
      </c>
      <c r="AI1261" s="18" t="n">
        <f aca="false">IF(AF1261&gt;=PARAMETER!$B$13,1,0)</f>
        <v>1</v>
      </c>
      <c r="AJ1261" s="18" t="n">
        <f aca="false">IF(AND(AH1261=1,AI1261=1),1,0)</f>
        <v>1</v>
      </c>
    </row>
    <row r="1262" customFormat="false" ht="15" hidden="false" customHeight="false" outlineLevel="0" collapsed="false">
      <c r="A1262" s="16" t="str">
        <f aca="false">DATA!A1262</f>
        <v>ITM11260</v>
      </c>
      <c r="B1262" s="16" t="str">
        <f aca="false">DATA!B1262</f>
        <v>Automotive</v>
      </c>
      <c r="C1262" s="17" t="n">
        <f aca="false">DATA!C1262</f>
        <v>336</v>
      </c>
      <c r="D1262" s="17" t="n">
        <f aca="false">DATA!D1262</f>
        <v>77</v>
      </c>
      <c r="E1262" s="18" t="n">
        <f aca="false">DATA!F1262</f>
        <v>8</v>
      </c>
      <c r="F1262" s="19" t="n">
        <f aca="false">DATA!G1262</f>
        <v>23.15</v>
      </c>
      <c r="G1262" s="19" t="n">
        <f aca="false">DATA!H1262</f>
        <v>8.62</v>
      </c>
      <c r="H1262" s="18" t="n">
        <f aca="false">DATA!E1262</f>
        <v>4</v>
      </c>
      <c r="I1262" s="20" t="n">
        <f aca="false">F1262*E1262</f>
        <v>185.2</v>
      </c>
      <c r="J1262" s="20" t="n">
        <f aca="false">PARAMETER!$B$4*G1262*SQRT(E1262)</f>
        <v>40.1032450587717</v>
      </c>
      <c r="K1262" s="20" t="n">
        <f aca="false">I1262+J1262</f>
        <v>225.303245058772</v>
      </c>
      <c r="L1262" s="20" t="n">
        <f aca="false">K1262+F1262*H1262</f>
        <v>317.903245058772</v>
      </c>
      <c r="M1262" s="16" t="str">
        <f aca="false">IF(C1262&lt;=K1262,"REORDER",IF(C1262&gt;L1262,"OVERSTOCK","OK"))</f>
        <v>OVERSTOCK</v>
      </c>
      <c r="N1262" s="16" t="str">
        <f aca="false">IF(C1262&lt;=D1262,"REORDER","OK")</f>
        <v>OK</v>
      </c>
      <c r="O1262" s="18" t="n">
        <f aca="false">IF(D1262&lt;I1262,1,0)</f>
        <v>1</v>
      </c>
      <c r="P1262" s="20" t="n">
        <f aca="false">C1262/F1262</f>
        <v>14.5140388768898</v>
      </c>
      <c r="Q1262" s="19" t="n">
        <f aca="false">DATA!N1262</f>
        <v>16.16</v>
      </c>
      <c r="R1262" s="19" t="n">
        <f aca="false">DATA!O1262</f>
        <v>0.47</v>
      </c>
      <c r="S1262" s="17" t="n">
        <f aca="false">C1262*Q1262</f>
        <v>5429.76</v>
      </c>
      <c r="T1262" s="19" t="n">
        <f aca="false">C1262*R1262</f>
        <v>157.92</v>
      </c>
      <c r="U1262" s="20" t="n">
        <f aca="false">MAX(0,C1262-L1262)</f>
        <v>18.0967549412283</v>
      </c>
      <c r="V1262" s="17" t="n">
        <f aca="false">U1262*Q1262</f>
        <v>292.44355985025</v>
      </c>
      <c r="W1262" s="19" t="n">
        <f aca="false">U1262*R1262</f>
        <v>8.50547482237731</v>
      </c>
      <c r="X1262" s="20" t="n">
        <f aca="false">MAX(0,K1262-C1262)</f>
        <v>0</v>
      </c>
      <c r="Y1262" s="17" t="n">
        <f aca="false">F1262*PARAMETER!$B$5*Q1262</f>
        <v>136547.96</v>
      </c>
      <c r="Z1262" s="21" t="n">
        <f aca="false">SUMIF($Y$2:$Y$3205,"&gt;="&amp;Y1262)/SUM($Y$2:$Y$3205)</f>
        <v>0.992738191424332</v>
      </c>
      <c r="AA1262" s="16" t="str">
        <f aca="false">IF(Z1262&lt;=PARAMETER!$B$7,"A",IF(Z1262&lt;=PARAMETER!$B$8,"B","C"))</f>
        <v>C</v>
      </c>
      <c r="AB1262" s="22" t="n">
        <f aca="false">G1262/F1262</f>
        <v>0.372354211663067</v>
      </c>
      <c r="AC1262" s="16" t="str">
        <f aca="false">IF(AB1262&lt;=PARAMETER!$B$9,"X",IF(AB1262&lt;=PARAMETER!$B$10,"Y","Z"))</f>
        <v>Y</v>
      </c>
      <c r="AD1262" s="16" t="str">
        <f aca="false">AA1262&amp;AC1262</f>
        <v>CY</v>
      </c>
      <c r="AE1262" s="22" t="n">
        <f aca="false">DATA!I1262</f>
        <v>0.22</v>
      </c>
      <c r="AF1262" s="18" t="n">
        <f aca="false">DATA!L1262</f>
        <v>177</v>
      </c>
      <c r="AG1262" s="16" t="str">
        <f aca="false">DATA!K1262</f>
        <v>A</v>
      </c>
      <c r="AH1262" s="18" t="n">
        <f aca="false">IF(AE1262&gt;=PARAMETER!$B$12,1,0)</f>
        <v>0</v>
      </c>
      <c r="AI1262" s="18" t="n">
        <f aca="false">IF(AF1262&gt;=PARAMETER!$B$13,1,0)</f>
        <v>1</v>
      </c>
      <c r="AJ1262" s="18" t="n">
        <f aca="false">IF(AND(AH1262=1,AI1262=1),1,0)</f>
        <v>0</v>
      </c>
    </row>
    <row r="1263" customFormat="false" ht="15" hidden="false" customHeight="false" outlineLevel="0" collapsed="false">
      <c r="A1263" s="16" t="str">
        <f aca="false">DATA!A1263</f>
        <v>ITM11261</v>
      </c>
      <c r="B1263" s="16" t="str">
        <f aca="false">DATA!B1263</f>
        <v>Electronics</v>
      </c>
      <c r="C1263" s="17" t="n">
        <f aca="false">DATA!C1263</f>
        <v>156</v>
      </c>
      <c r="D1263" s="17" t="n">
        <f aca="false">DATA!D1263</f>
        <v>51</v>
      </c>
      <c r="E1263" s="18" t="n">
        <f aca="false">DATA!F1263</f>
        <v>4</v>
      </c>
      <c r="F1263" s="19" t="n">
        <f aca="false">DATA!G1263</f>
        <v>6</v>
      </c>
      <c r="G1263" s="19" t="n">
        <f aca="false">DATA!H1263</f>
        <v>9.24</v>
      </c>
      <c r="H1263" s="18" t="n">
        <f aca="false">DATA!E1263</f>
        <v>12</v>
      </c>
      <c r="I1263" s="20" t="n">
        <f aca="false">F1263*E1263</f>
        <v>24</v>
      </c>
      <c r="J1263" s="20" t="n">
        <f aca="false">PARAMETER!$B$4*G1263*SQRT(E1263)</f>
        <v>30.3968950260632</v>
      </c>
      <c r="K1263" s="20" t="n">
        <f aca="false">I1263+J1263</f>
        <v>54.3968950260632</v>
      </c>
      <c r="L1263" s="20" t="n">
        <f aca="false">K1263+F1263*H1263</f>
        <v>126.396895026063</v>
      </c>
      <c r="M1263" s="16" t="str">
        <f aca="false">IF(C1263&lt;=K1263,"REORDER",IF(C1263&gt;L1263,"OVERSTOCK","OK"))</f>
        <v>OVERSTOCK</v>
      </c>
      <c r="N1263" s="16" t="str">
        <f aca="false">IF(C1263&lt;=D1263,"REORDER","OK")</f>
        <v>OK</v>
      </c>
      <c r="O1263" s="18" t="n">
        <f aca="false">IF(D1263&lt;I1263,1,0)</f>
        <v>0</v>
      </c>
      <c r="P1263" s="20" t="n">
        <f aca="false">C1263/F1263</f>
        <v>26</v>
      </c>
      <c r="Q1263" s="19" t="n">
        <f aca="false">DATA!N1263</f>
        <v>121.33</v>
      </c>
      <c r="R1263" s="19" t="n">
        <f aca="false">DATA!O1263</f>
        <v>1.4</v>
      </c>
      <c r="S1263" s="17" t="n">
        <f aca="false">C1263*Q1263</f>
        <v>18927.48</v>
      </c>
      <c r="T1263" s="19" t="n">
        <f aca="false">C1263*R1263</f>
        <v>218.4</v>
      </c>
      <c r="U1263" s="20" t="n">
        <f aca="false">MAX(0,C1263-L1263)</f>
        <v>29.6031049739368</v>
      </c>
      <c r="V1263" s="17" t="n">
        <f aca="false">U1263*Q1263</f>
        <v>3591.74472648775</v>
      </c>
      <c r="W1263" s="19" t="n">
        <f aca="false">U1263*R1263</f>
        <v>41.4443469635115</v>
      </c>
      <c r="X1263" s="20" t="n">
        <f aca="false">MAX(0,K1263-C1263)</f>
        <v>0</v>
      </c>
      <c r="Y1263" s="17" t="n">
        <f aca="false">F1263*PARAMETER!$B$5*Q1263</f>
        <v>265712.7</v>
      </c>
      <c r="Z1263" s="21" t="n">
        <f aca="false">SUMIF($Y$2:$Y$3205,"&gt;="&amp;Y1263)/SUM($Y$2:$Y$3205)</f>
        <v>0.968087575513197</v>
      </c>
      <c r="AA1263" s="16" t="str">
        <f aca="false">IF(Z1263&lt;=PARAMETER!$B$7,"A",IF(Z1263&lt;=PARAMETER!$B$8,"B","C"))</f>
        <v>C</v>
      </c>
      <c r="AB1263" s="22" t="n">
        <f aca="false">G1263/F1263</f>
        <v>1.54</v>
      </c>
      <c r="AC1263" s="16" t="str">
        <f aca="false">IF(AB1263&lt;=PARAMETER!$B$9,"X",IF(AB1263&lt;=PARAMETER!$B$10,"Y","Z"))</f>
        <v>Z</v>
      </c>
      <c r="AD1263" s="16" t="str">
        <f aca="false">AA1263&amp;AC1263</f>
        <v>CZ</v>
      </c>
      <c r="AE1263" s="22" t="n">
        <f aca="false">DATA!I1263</f>
        <v>0.97</v>
      </c>
      <c r="AF1263" s="18" t="n">
        <f aca="false">DATA!L1263</f>
        <v>97</v>
      </c>
      <c r="AG1263" s="16" t="str">
        <f aca="false">DATA!K1263</f>
        <v>C</v>
      </c>
      <c r="AH1263" s="18" t="n">
        <f aca="false">IF(AE1263&gt;=PARAMETER!$B$12,1,0)</f>
        <v>1</v>
      </c>
      <c r="AI1263" s="18" t="n">
        <f aca="false">IF(AF1263&gt;=PARAMETER!$B$13,1,0)</f>
        <v>1</v>
      </c>
      <c r="AJ1263" s="18" t="n">
        <f aca="false">IF(AND(AH1263=1,AI1263=1),1,0)</f>
        <v>1</v>
      </c>
    </row>
    <row r="1264" customFormat="false" ht="15" hidden="false" customHeight="false" outlineLevel="0" collapsed="false">
      <c r="A1264" s="16" t="str">
        <f aca="false">DATA!A1264</f>
        <v>ITM11262</v>
      </c>
      <c r="B1264" s="16" t="str">
        <f aca="false">DATA!B1264</f>
        <v>Apparel</v>
      </c>
      <c r="C1264" s="17" t="n">
        <f aca="false">DATA!C1264</f>
        <v>25</v>
      </c>
      <c r="D1264" s="17" t="n">
        <f aca="false">DATA!D1264</f>
        <v>28</v>
      </c>
      <c r="E1264" s="18" t="n">
        <f aca="false">DATA!F1264</f>
        <v>5</v>
      </c>
      <c r="F1264" s="19" t="n">
        <f aca="false">DATA!G1264</f>
        <v>4.58</v>
      </c>
      <c r="G1264" s="19" t="n">
        <f aca="false">DATA!H1264</f>
        <v>9.07</v>
      </c>
      <c r="H1264" s="18" t="n">
        <f aca="false">DATA!E1264</f>
        <v>14</v>
      </c>
      <c r="I1264" s="20" t="n">
        <f aca="false">F1264*E1264</f>
        <v>22.9</v>
      </c>
      <c r="J1264" s="20" t="n">
        <f aca="false">PARAMETER!$B$4*G1264*SQRT(E1264)</f>
        <v>33.3595010227082</v>
      </c>
      <c r="K1264" s="20" t="n">
        <f aca="false">I1264+J1264</f>
        <v>56.2595010227082</v>
      </c>
      <c r="L1264" s="20" t="n">
        <f aca="false">K1264+F1264*H1264</f>
        <v>120.379501022708</v>
      </c>
      <c r="M1264" s="16" t="str">
        <f aca="false">IF(C1264&lt;=K1264,"REORDER",IF(C1264&gt;L1264,"OVERSTOCK","OK"))</f>
        <v>REORDER</v>
      </c>
      <c r="N1264" s="16" t="str">
        <f aca="false">IF(C1264&lt;=D1264,"REORDER","OK")</f>
        <v>REORDER</v>
      </c>
      <c r="O1264" s="18" t="n">
        <f aca="false">IF(D1264&lt;I1264,1,0)</f>
        <v>0</v>
      </c>
      <c r="P1264" s="20" t="n">
        <f aca="false">C1264/F1264</f>
        <v>5.4585152838428</v>
      </c>
      <c r="Q1264" s="19" t="n">
        <f aca="false">DATA!N1264</f>
        <v>158.52</v>
      </c>
      <c r="R1264" s="19" t="n">
        <f aca="false">DATA!O1264</f>
        <v>0.27</v>
      </c>
      <c r="S1264" s="17" t="n">
        <f aca="false">C1264*Q1264</f>
        <v>3963</v>
      </c>
      <c r="T1264" s="19" t="n">
        <f aca="false">C1264*R1264</f>
        <v>6.75</v>
      </c>
      <c r="U1264" s="20" t="n">
        <f aca="false">MAX(0,C1264-L1264)</f>
        <v>0</v>
      </c>
      <c r="V1264" s="17" t="n">
        <f aca="false">U1264*Q1264</f>
        <v>0</v>
      </c>
      <c r="W1264" s="19" t="n">
        <f aca="false">U1264*R1264</f>
        <v>0</v>
      </c>
      <c r="X1264" s="20" t="n">
        <f aca="false">MAX(0,K1264-C1264)</f>
        <v>31.2595010227082</v>
      </c>
      <c r="Y1264" s="17" t="n">
        <f aca="false">F1264*PARAMETER!$B$5*Q1264</f>
        <v>264997.884</v>
      </c>
      <c r="Z1264" s="21" t="n">
        <f aca="false">SUMIF($Y$2:$Y$3205,"&gt;="&amp;Y1264)/SUM($Y$2:$Y$3205)</f>
        <v>0.968341495588228</v>
      </c>
      <c r="AA1264" s="16" t="str">
        <f aca="false">IF(Z1264&lt;=PARAMETER!$B$7,"A",IF(Z1264&lt;=PARAMETER!$B$8,"B","C"))</f>
        <v>C</v>
      </c>
      <c r="AB1264" s="22" t="n">
        <f aca="false">G1264/F1264</f>
        <v>1.98034934497817</v>
      </c>
      <c r="AC1264" s="16" t="str">
        <f aca="false">IF(AB1264&lt;=PARAMETER!$B$9,"X",IF(AB1264&lt;=PARAMETER!$B$10,"Y","Z"))</f>
        <v>Z</v>
      </c>
      <c r="AD1264" s="16" t="str">
        <f aca="false">AA1264&amp;AC1264</f>
        <v>CZ</v>
      </c>
      <c r="AE1264" s="22" t="n">
        <f aca="false">DATA!I1264</f>
        <v>0.64</v>
      </c>
      <c r="AF1264" s="18" t="n">
        <f aca="false">DATA!L1264</f>
        <v>178</v>
      </c>
      <c r="AG1264" s="16" t="str">
        <f aca="false">DATA!K1264</f>
        <v>C</v>
      </c>
      <c r="AH1264" s="18" t="n">
        <f aca="false">IF(AE1264&gt;=PARAMETER!$B$12,1,0)</f>
        <v>0</v>
      </c>
      <c r="AI1264" s="18" t="n">
        <f aca="false">IF(AF1264&gt;=PARAMETER!$B$13,1,0)</f>
        <v>1</v>
      </c>
      <c r="AJ1264" s="18" t="n">
        <f aca="false">IF(AND(AH1264=1,AI1264=1),1,0)</f>
        <v>0</v>
      </c>
    </row>
    <row r="1265" customFormat="false" ht="15" hidden="false" customHeight="false" outlineLevel="0" collapsed="false">
      <c r="A1265" s="16" t="str">
        <f aca="false">DATA!A1265</f>
        <v>ITM11263</v>
      </c>
      <c r="B1265" s="16" t="str">
        <f aca="false">DATA!B1265</f>
        <v>Electronics</v>
      </c>
      <c r="C1265" s="17" t="n">
        <f aca="false">DATA!C1265</f>
        <v>128</v>
      </c>
      <c r="D1265" s="17" t="n">
        <f aca="false">DATA!D1265</f>
        <v>91</v>
      </c>
      <c r="E1265" s="18" t="n">
        <f aca="false">DATA!F1265</f>
        <v>9</v>
      </c>
      <c r="F1265" s="19" t="n">
        <f aca="false">DATA!G1265</f>
        <v>23.65</v>
      </c>
      <c r="G1265" s="19" t="n">
        <f aca="false">DATA!H1265</f>
        <v>9.54</v>
      </c>
      <c r="H1265" s="18" t="n">
        <f aca="false">DATA!E1265</f>
        <v>10</v>
      </c>
      <c r="I1265" s="20" t="n">
        <f aca="false">F1265*E1265</f>
        <v>212.85</v>
      </c>
      <c r="J1265" s="20" t="n">
        <f aca="false">PARAMETER!$B$4*G1265*SQRT(E1265)</f>
        <v>47.0757108033511</v>
      </c>
      <c r="K1265" s="20" t="n">
        <f aca="false">I1265+J1265</f>
        <v>259.925710803351</v>
      </c>
      <c r="L1265" s="20" t="n">
        <f aca="false">K1265+F1265*H1265</f>
        <v>496.425710803351</v>
      </c>
      <c r="M1265" s="16" t="str">
        <f aca="false">IF(C1265&lt;=K1265,"REORDER",IF(C1265&gt;L1265,"OVERSTOCK","OK"))</f>
        <v>REORDER</v>
      </c>
      <c r="N1265" s="16" t="str">
        <f aca="false">IF(C1265&lt;=D1265,"REORDER","OK")</f>
        <v>OK</v>
      </c>
      <c r="O1265" s="18" t="n">
        <f aca="false">IF(D1265&lt;I1265,1,0)</f>
        <v>1</v>
      </c>
      <c r="P1265" s="20" t="n">
        <f aca="false">C1265/F1265</f>
        <v>5.4122621564482</v>
      </c>
      <c r="Q1265" s="19" t="n">
        <f aca="false">DATA!N1265</f>
        <v>81.49</v>
      </c>
      <c r="R1265" s="19" t="n">
        <f aca="false">DATA!O1265</f>
        <v>1.75</v>
      </c>
      <c r="S1265" s="17" t="n">
        <f aca="false">C1265*Q1265</f>
        <v>10430.72</v>
      </c>
      <c r="T1265" s="19" t="n">
        <f aca="false">C1265*R1265</f>
        <v>224</v>
      </c>
      <c r="U1265" s="20" t="n">
        <f aca="false">MAX(0,C1265-L1265)</f>
        <v>0</v>
      </c>
      <c r="V1265" s="17" t="n">
        <f aca="false">U1265*Q1265</f>
        <v>0</v>
      </c>
      <c r="W1265" s="19" t="n">
        <f aca="false">U1265*R1265</f>
        <v>0</v>
      </c>
      <c r="X1265" s="20" t="n">
        <f aca="false">MAX(0,K1265-C1265)</f>
        <v>131.925710803351</v>
      </c>
      <c r="Y1265" s="17" t="n">
        <f aca="false">F1265*PARAMETER!$B$5*Q1265</f>
        <v>703442.0525</v>
      </c>
      <c r="Z1265" s="21" t="n">
        <f aca="false">SUMIF($Y$2:$Y$3205,"&gt;="&amp;Y1265)/SUM($Y$2:$Y$3205)</f>
        <v>0.843439629838962</v>
      </c>
      <c r="AA1265" s="16" t="str">
        <f aca="false">IF(Z1265&lt;=PARAMETER!$B$7,"A",IF(Z1265&lt;=PARAMETER!$B$8,"B","C"))</f>
        <v>B</v>
      </c>
      <c r="AB1265" s="22" t="n">
        <f aca="false">G1265/F1265</f>
        <v>0.40338266384778</v>
      </c>
      <c r="AC1265" s="16" t="str">
        <f aca="false">IF(AB1265&lt;=PARAMETER!$B$9,"X",IF(AB1265&lt;=PARAMETER!$B$10,"Y","Z"))</f>
        <v>Y</v>
      </c>
      <c r="AD1265" s="16" t="str">
        <f aca="false">AA1265&amp;AC1265</f>
        <v>BY</v>
      </c>
      <c r="AE1265" s="22" t="n">
        <f aca="false">DATA!I1265</f>
        <v>0.83</v>
      </c>
      <c r="AF1265" s="18" t="n">
        <f aca="false">DATA!L1265</f>
        <v>122</v>
      </c>
      <c r="AG1265" s="16" t="str">
        <f aca="false">DATA!K1265</f>
        <v>C</v>
      </c>
      <c r="AH1265" s="18" t="n">
        <f aca="false">IF(AE1265&gt;=PARAMETER!$B$12,1,0)</f>
        <v>1</v>
      </c>
      <c r="AI1265" s="18" t="n">
        <f aca="false">IF(AF1265&gt;=PARAMETER!$B$13,1,0)</f>
        <v>1</v>
      </c>
      <c r="AJ1265" s="18" t="n">
        <f aca="false">IF(AND(AH1265=1,AI1265=1),1,0)</f>
        <v>1</v>
      </c>
    </row>
    <row r="1266" customFormat="false" ht="15" hidden="false" customHeight="false" outlineLevel="0" collapsed="false">
      <c r="A1266" s="16" t="str">
        <f aca="false">DATA!A1266</f>
        <v>ITM11264</v>
      </c>
      <c r="B1266" s="16" t="str">
        <f aca="false">DATA!B1266</f>
        <v>Electronics</v>
      </c>
      <c r="C1266" s="17" t="n">
        <f aca="false">DATA!C1266</f>
        <v>54</v>
      </c>
      <c r="D1266" s="17" t="n">
        <f aca="false">DATA!D1266</f>
        <v>28</v>
      </c>
      <c r="E1266" s="18" t="n">
        <f aca="false">DATA!F1266</f>
        <v>6</v>
      </c>
      <c r="F1266" s="19" t="n">
        <f aca="false">DATA!G1266</f>
        <v>15.78</v>
      </c>
      <c r="G1266" s="19" t="n">
        <f aca="false">DATA!H1266</f>
        <v>8.5</v>
      </c>
      <c r="H1266" s="18" t="n">
        <f aca="false">DATA!E1266</f>
        <v>13</v>
      </c>
      <c r="I1266" s="20" t="n">
        <f aca="false">F1266*E1266</f>
        <v>94.68</v>
      </c>
      <c r="J1266" s="20" t="n">
        <f aca="false">PARAMETER!$B$4*G1266*SQRT(E1266)</f>
        <v>34.2469427445774</v>
      </c>
      <c r="K1266" s="20" t="n">
        <f aca="false">I1266+J1266</f>
        <v>128.926942744577</v>
      </c>
      <c r="L1266" s="20" t="n">
        <f aca="false">K1266+F1266*H1266</f>
        <v>334.066942744577</v>
      </c>
      <c r="M1266" s="16" t="str">
        <f aca="false">IF(C1266&lt;=K1266,"REORDER",IF(C1266&gt;L1266,"OVERSTOCK","OK"))</f>
        <v>REORDER</v>
      </c>
      <c r="N1266" s="16" t="str">
        <f aca="false">IF(C1266&lt;=D1266,"REORDER","OK")</f>
        <v>OK</v>
      </c>
      <c r="O1266" s="18" t="n">
        <f aca="false">IF(D1266&lt;I1266,1,0)</f>
        <v>1</v>
      </c>
      <c r="P1266" s="20" t="n">
        <f aca="false">C1266/F1266</f>
        <v>3.42205323193916</v>
      </c>
      <c r="Q1266" s="19" t="n">
        <f aca="false">DATA!N1266</f>
        <v>92.22</v>
      </c>
      <c r="R1266" s="19" t="n">
        <f aca="false">DATA!O1266</f>
        <v>0.27</v>
      </c>
      <c r="S1266" s="17" t="n">
        <f aca="false">C1266*Q1266</f>
        <v>4979.88</v>
      </c>
      <c r="T1266" s="19" t="n">
        <f aca="false">C1266*R1266</f>
        <v>14.58</v>
      </c>
      <c r="U1266" s="20" t="n">
        <f aca="false">MAX(0,C1266-L1266)</f>
        <v>0</v>
      </c>
      <c r="V1266" s="17" t="n">
        <f aca="false">U1266*Q1266</f>
        <v>0</v>
      </c>
      <c r="W1266" s="19" t="n">
        <f aca="false">U1266*R1266</f>
        <v>0</v>
      </c>
      <c r="X1266" s="20" t="n">
        <f aca="false">MAX(0,K1266-C1266)</f>
        <v>74.9269427445774</v>
      </c>
      <c r="Y1266" s="17" t="n">
        <f aca="false">F1266*PARAMETER!$B$5*Q1266</f>
        <v>531159.534</v>
      </c>
      <c r="Z1266" s="21" t="n">
        <f aca="false">SUMIF($Y$2:$Y$3205,"&gt;="&amp;Y1266)/SUM($Y$2:$Y$3205)</f>
        <v>0.896100246710488</v>
      </c>
      <c r="AA1266" s="16" t="str">
        <f aca="false">IF(Z1266&lt;=PARAMETER!$B$7,"A",IF(Z1266&lt;=PARAMETER!$B$8,"B","C"))</f>
        <v>B</v>
      </c>
      <c r="AB1266" s="22" t="n">
        <f aca="false">G1266/F1266</f>
        <v>0.538656527249683</v>
      </c>
      <c r="AC1266" s="16" t="str">
        <f aca="false">IF(AB1266&lt;=PARAMETER!$B$9,"X",IF(AB1266&lt;=PARAMETER!$B$10,"Y","Z"))</f>
        <v>Z</v>
      </c>
      <c r="AD1266" s="16" t="str">
        <f aca="false">AA1266&amp;AC1266</f>
        <v>BZ</v>
      </c>
      <c r="AE1266" s="22" t="n">
        <f aca="false">DATA!I1266</f>
        <v>0.69</v>
      </c>
      <c r="AF1266" s="18" t="n">
        <f aca="false">DATA!L1266</f>
        <v>81</v>
      </c>
      <c r="AG1266" s="16" t="str">
        <f aca="false">DATA!K1266</f>
        <v>B</v>
      </c>
      <c r="AH1266" s="18" t="n">
        <f aca="false">IF(AE1266&gt;=PARAMETER!$B$12,1,0)</f>
        <v>0</v>
      </c>
      <c r="AI1266" s="18" t="n">
        <f aca="false">IF(AF1266&gt;=PARAMETER!$B$13,1,0)</f>
        <v>0</v>
      </c>
      <c r="AJ1266" s="18" t="n">
        <f aca="false">IF(AND(AH1266=1,AI1266=1),1,0)</f>
        <v>0</v>
      </c>
    </row>
    <row r="1267" customFormat="false" ht="15" hidden="false" customHeight="false" outlineLevel="0" collapsed="false">
      <c r="A1267" s="16" t="str">
        <f aca="false">DATA!A1267</f>
        <v>ITM11265</v>
      </c>
      <c r="B1267" s="16" t="str">
        <f aca="false">DATA!B1267</f>
        <v>Pharma</v>
      </c>
      <c r="C1267" s="17" t="n">
        <f aca="false">DATA!C1267</f>
        <v>58</v>
      </c>
      <c r="D1267" s="17" t="n">
        <f aca="false">DATA!D1267</f>
        <v>67</v>
      </c>
      <c r="E1267" s="18" t="n">
        <f aca="false">DATA!F1267</f>
        <v>7</v>
      </c>
      <c r="F1267" s="19" t="n">
        <f aca="false">DATA!G1267</f>
        <v>31.03</v>
      </c>
      <c r="G1267" s="19" t="n">
        <f aca="false">DATA!H1267</f>
        <v>6.14</v>
      </c>
      <c r="H1267" s="18" t="n">
        <f aca="false">DATA!E1267</f>
        <v>12</v>
      </c>
      <c r="I1267" s="20" t="n">
        <f aca="false">F1267*E1267</f>
        <v>217.21</v>
      </c>
      <c r="J1267" s="20" t="n">
        <f aca="false">PARAMETER!$B$4*G1267*SQRT(E1267)</f>
        <v>26.7205041496995</v>
      </c>
      <c r="K1267" s="20" t="n">
        <f aca="false">I1267+J1267</f>
        <v>243.9305041497</v>
      </c>
      <c r="L1267" s="20" t="n">
        <f aca="false">K1267+F1267*H1267</f>
        <v>616.2905041497</v>
      </c>
      <c r="M1267" s="16" t="str">
        <f aca="false">IF(C1267&lt;=K1267,"REORDER",IF(C1267&gt;L1267,"OVERSTOCK","OK"))</f>
        <v>REORDER</v>
      </c>
      <c r="N1267" s="16" t="str">
        <f aca="false">IF(C1267&lt;=D1267,"REORDER","OK")</f>
        <v>REORDER</v>
      </c>
      <c r="O1267" s="18" t="n">
        <f aca="false">IF(D1267&lt;I1267,1,0)</f>
        <v>1</v>
      </c>
      <c r="P1267" s="20" t="n">
        <f aca="false">C1267/F1267</f>
        <v>1.86915887850467</v>
      </c>
      <c r="Q1267" s="19" t="n">
        <f aca="false">DATA!N1267</f>
        <v>78.71</v>
      </c>
      <c r="R1267" s="19" t="n">
        <f aca="false">DATA!O1267</f>
        <v>0.55</v>
      </c>
      <c r="S1267" s="17" t="n">
        <f aca="false">C1267*Q1267</f>
        <v>4565.18</v>
      </c>
      <c r="T1267" s="19" t="n">
        <f aca="false">C1267*R1267</f>
        <v>31.9</v>
      </c>
      <c r="U1267" s="20" t="n">
        <f aca="false">MAX(0,C1267-L1267)</f>
        <v>0</v>
      </c>
      <c r="V1267" s="17" t="n">
        <f aca="false">U1267*Q1267</f>
        <v>0</v>
      </c>
      <c r="W1267" s="19" t="n">
        <f aca="false">U1267*R1267</f>
        <v>0</v>
      </c>
      <c r="X1267" s="20" t="n">
        <f aca="false">MAX(0,K1267-C1267)</f>
        <v>185.9305041497</v>
      </c>
      <c r="Y1267" s="17" t="n">
        <f aca="false">F1267*PARAMETER!$B$5*Q1267</f>
        <v>891465.5245</v>
      </c>
      <c r="Z1267" s="21" t="n">
        <f aca="false">SUMIF($Y$2:$Y$3205,"&gt;="&amp;Y1267)/SUM($Y$2:$Y$3205)</f>
        <v>0.777205618154337</v>
      </c>
      <c r="AA1267" s="16" t="str">
        <f aca="false">IF(Z1267&lt;=PARAMETER!$B$7,"A",IF(Z1267&lt;=PARAMETER!$B$8,"B","C"))</f>
        <v>A</v>
      </c>
      <c r="AB1267" s="22" t="n">
        <f aca="false">G1267/F1267</f>
        <v>0.197873026103771</v>
      </c>
      <c r="AC1267" s="16" t="str">
        <f aca="false">IF(AB1267&lt;=PARAMETER!$B$9,"X",IF(AB1267&lt;=PARAMETER!$B$10,"Y","Z"))</f>
        <v>X</v>
      </c>
      <c r="AD1267" s="16" t="str">
        <f aca="false">AA1267&amp;AC1267</f>
        <v>AX</v>
      </c>
      <c r="AE1267" s="22" t="n">
        <f aca="false">DATA!I1267</f>
        <v>0.61</v>
      </c>
      <c r="AF1267" s="18" t="n">
        <f aca="false">DATA!L1267</f>
        <v>59</v>
      </c>
      <c r="AG1267" s="16" t="str">
        <f aca="false">DATA!K1267</f>
        <v>C</v>
      </c>
      <c r="AH1267" s="18" t="n">
        <f aca="false">IF(AE1267&gt;=PARAMETER!$B$12,1,0)</f>
        <v>0</v>
      </c>
      <c r="AI1267" s="18" t="n">
        <f aca="false">IF(AF1267&gt;=PARAMETER!$B$13,1,0)</f>
        <v>0</v>
      </c>
      <c r="AJ1267" s="18" t="n">
        <f aca="false">IF(AND(AH1267=1,AI1267=1),1,0)</f>
        <v>0</v>
      </c>
    </row>
    <row r="1268" customFormat="false" ht="15" hidden="false" customHeight="false" outlineLevel="0" collapsed="false">
      <c r="A1268" s="16" t="str">
        <f aca="false">DATA!A1268</f>
        <v>ITM11266</v>
      </c>
      <c r="B1268" s="16" t="str">
        <f aca="false">DATA!B1268</f>
        <v>Groceries</v>
      </c>
      <c r="C1268" s="17" t="n">
        <f aca="false">DATA!C1268</f>
        <v>169</v>
      </c>
      <c r="D1268" s="17" t="n">
        <f aca="false">DATA!D1268</f>
        <v>32</v>
      </c>
      <c r="E1268" s="18" t="n">
        <f aca="false">DATA!F1268</f>
        <v>9</v>
      </c>
      <c r="F1268" s="19" t="n">
        <f aca="false">DATA!G1268</f>
        <v>3.11</v>
      </c>
      <c r="G1268" s="19" t="n">
        <f aca="false">DATA!H1268</f>
        <v>4.39</v>
      </c>
      <c r="H1268" s="18" t="n">
        <f aca="false">DATA!E1268</f>
        <v>11</v>
      </c>
      <c r="I1268" s="20" t="n">
        <f aca="false">F1268*E1268</f>
        <v>27.99</v>
      </c>
      <c r="J1268" s="20" t="n">
        <f aca="false">PARAMETER!$B$4*G1268*SQRT(E1268)</f>
        <v>21.6627222669509</v>
      </c>
      <c r="K1268" s="20" t="n">
        <f aca="false">I1268+J1268</f>
        <v>49.6527222669509</v>
      </c>
      <c r="L1268" s="20" t="n">
        <f aca="false">K1268+F1268*H1268</f>
        <v>83.8627222669509</v>
      </c>
      <c r="M1268" s="16" t="str">
        <f aca="false">IF(C1268&lt;=K1268,"REORDER",IF(C1268&gt;L1268,"OVERSTOCK","OK"))</f>
        <v>OVERSTOCK</v>
      </c>
      <c r="N1268" s="16" t="str">
        <f aca="false">IF(C1268&lt;=D1268,"REORDER","OK")</f>
        <v>OK</v>
      </c>
      <c r="O1268" s="18" t="n">
        <f aca="false">IF(D1268&lt;I1268,1,0)</f>
        <v>0</v>
      </c>
      <c r="P1268" s="20" t="n">
        <f aca="false">C1268/F1268</f>
        <v>54.3408360128617</v>
      </c>
      <c r="Q1268" s="19" t="n">
        <f aca="false">DATA!N1268</f>
        <v>69.97</v>
      </c>
      <c r="R1268" s="19" t="n">
        <f aca="false">DATA!O1268</f>
        <v>0.27</v>
      </c>
      <c r="S1268" s="17" t="n">
        <f aca="false">C1268*Q1268</f>
        <v>11824.93</v>
      </c>
      <c r="T1268" s="19" t="n">
        <f aca="false">C1268*R1268</f>
        <v>45.63</v>
      </c>
      <c r="U1268" s="20" t="n">
        <f aca="false">MAX(0,C1268-L1268)</f>
        <v>85.1372777330491</v>
      </c>
      <c r="V1268" s="17" t="n">
        <f aca="false">U1268*Q1268</f>
        <v>5957.05532298145</v>
      </c>
      <c r="W1268" s="19" t="n">
        <f aca="false">U1268*R1268</f>
        <v>22.9870649879233</v>
      </c>
      <c r="X1268" s="20" t="n">
        <f aca="false">MAX(0,K1268-C1268)</f>
        <v>0</v>
      </c>
      <c r="Y1268" s="17" t="n">
        <f aca="false">F1268*PARAMETER!$B$5*Q1268</f>
        <v>79426.4455</v>
      </c>
      <c r="Z1268" s="21" t="n">
        <f aca="false">SUMIF($Y$2:$Y$3205,"&gt;="&amp;Y1268)/SUM($Y$2:$Y$3205)</f>
        <v>0.997811712832779</v>
      </c>
      <c r="AA1268" s="16" t="str">
        <f aca="false">IF(Z1268&lt;=PARAMETER!$B$7,"A",IF(Z1268&lt;=PARAMETER!$B$8,"B","C"))</f>
        <v>C</v>
      </c>
      <c r="AB1268" s="22" t="n">
        <f aca="false">G1268/F1268</f>
        <v>1.41157556270096</v>
      </c>
      <c r="AC1268" s="16" t="str">
        <f aca="false">IF(AB1268&lt;=PARAMETER!$B$9,"X",IF(AB1268&lt;=PARAMETER!$B$10,"Y","Z"))</f>
        <v>Z</v>
      </c>
      <c r="AD1268" s="16" t="str">
        <f aca="false">AA1268&amp;AC1268</f>
        <v>CZ</v>
      </c>
      <c r="AE1268" s="22" t="n">
        <f aca="false">DATA!I1268</f>
        <v>0.73</v>
      </c>
      <c r="AF1268" s="18" t="n">
        <f aca="false">DATA!L1268</f>
        <v>157</v>
      </c>
      <c r="AG1268" s="16" t="str">
        <f aca="false">DATA!K1268</f>
        <v>C</v>
      </c>
      <c r="AH1268" s="18" t="n">
        <f aca="false">IF(AE1268&gt;=PARAMETER!$B$12,1,0)</f>
        <v>0</v>
      </c>
      <c r="AI1268" s="18" t="n">
        <f aca="false">IF(AF1268&gt;=PARAMETER!$B$13,1,0)</f>
        <v>1</v>
      </c>
      <c r="AJ1268" s="18" t="n">
        <f aca="false">IF(AND(AH1268=1,AI1268=1),1,0)</f>
        <v>0</v>
      </c>
    </row>
    <row r="1269" customFormat="false" ht="15" hidden="false" customHeight="false" outlineLevel="0" collapsed="false">
      <c r="A1269" s="16" t="str">
        <f aca="false">DATA!A1269</f>
        <v>ITM11267</v>
      </c>
      <c r="B1269" s="16" t="str">
        <f aca="false">DATA!B1269</f>
        <v>Automotive</v>
      </c>
      <c r="C1269" s="17" t="n">
        <f aca="false">DATA!C1269</f>
        <v>444</v>
      </c>
      <c r="D1269" s="17" t="n">
        <f aca="false">DATA!D1269</f>
        <v>63</v>
      </c>
      <c r="E1269" s="18" t="n">
        <f aca="false">DATA!F1269</f>
        <v>4</v>
      </c>
      <c r="F1269" s="19" t="n">
        <f aca="false">DATA!G1269</f>
        <v>6.97</v>
      </c>
      <c r="G1269" s="19" t="n">
        <f aca="false">DATA!H1269</f>
        <v>5.17</v>
      </c>
      <c r="H1269" s="18" t="n">
        <f aca="false">DATA!E1269</f>
        <v>3</v>
      </c>
      <c r="I1269" s="20" t="n">
        <f aca="false">F1269*E1269</f>
        <v>27.88</v>
      </c>
      <c r="J1269" s="20" t="n">
        <f aca="false">PARAMETER!$B$4*G1269*SQRT(E1269)</f>
        <v>17.0077865026782</v>
      </c>
      <c r="K1269" s="20" t="n">
        <f aca="false">I1269+J1269</f>
        <v>44.8877865026782</v>
      </c>
      <c r="L1269" s="20" t="n">
        <f aca="false">K1269+F1269*H1269</f>
        <v>65.7977865026782</v>
      </c>
      <c r="M1269" s="16" t="str">
        <f aca="false">IF(C1269&lt;=K1269,"REORDER",IF(C1269&gt;L1269,"OVERSTOCK","OK"))</f>
        <v>OVERSTOCK</v>
      </c>
      <c r="N1269" s="16" t="str">
        <f aca="false">IF(C1269&lt;=D1269,"REORDER","OK")</f>
        <v>OK</v>
      </c>
      <c r="O1269" s="18" t="n">
        <f aca="false">IF(D1269&lt;I1269,1,0)</f>
        <v>0</v>
      </c>
      <c r="P1269" s="20" t="n">
        <f aca="false">C1269/F1269</f>
        <v>63.7015781922525</v>
      </c>
      <c r="Q1269" s="19" t="n">
        <f aca="false">DATA!N1269</f>
        <v>103.32</v>
      </c>
      <c r="R1269" s="19" t="n">
        <f aca="false">DATA!O1269</f>
        <v>0.3</v>
      </c>
      <c r="S1269" s="17" t="n">
        <f aca="false">C1269*Q1269</f>
        <v>45874.08</v>
      </c>
      <c r="T1269" s="19" t="n">
        <f aca="false">C1269*R1269</f>
        <v>133.2</v>
      </c>
      <c r="U1269" s="20" t="n">
        <f aca="false">MAX(0,C1269-L1269)</f>
        <v>378.202213497322</v>
      </c>
      <c r="V1269" s="17" t="n">
        <f aca="false">U1269*Q1269</f>
        <v>39075.8526985433</v>
      </c>
      <c r="W1269" s="19" t="n">
        <f aca="false">U1269*R1269</f>
        <v>113.460664049197</v>
      </c>
      <c r="X1269" s="20" t="n">
        <f aca="false">MAX(0,K1269-C1269)</f>
        <v>0</v>
      </c>
      <c r="Y1269" s="17" t="n">
        <f aca="false">F1269*PARAMETER!$B$5*Q1269</f>
        <v>262851.246</v>
      </c>
      <c r="Z1269" s="21" t="n">
        <f aca="false">SUMIF($Y$2:$Y$3205,"&gt;="&amp;Y1269)/SUM($Y$2:$Y$3205)</f>
        <v>0.969013846603789</v>
      </c>
      <c r="AA1269" s="16" t="str">
        <f aca="false">IF(Z1269&lt;=PARAMETER!$B$7,"A",IF(Z1269&lt;=PARAMETER!$B$8,"B","C"))</f>
        <v>C</v>
      </c>
      <c r="AB1269" s="22" t="n">
        <f aca="false">G1269/F1269</f>
        <v>0.741750358680058</v>
      </c>
      <c r="AC1269" s="16" t="str">
        <f aca="false">IF(AB1269&lt;=PARAMETER!$B$9,"X",IF(AB1269&lt;=PARAMETER!$B$10,"Y","Z"))</f>
        <v>Z</v>
      </c>
      <c r="AD1269" s="16" t="str">
        <f aca="false">AA1269&amp;AC1269</f>
        <v>CZ</v>
      </c>
      <c r="AE1269" s="22" t="n">
        <f aca="false">DATA!I1269</f>
        <v>0.39</v>
      </c>
      <c r="AF1269" s="18" t="n">
        <f aca="false">DATA!L1269</f>
        <v>90</v>
      </c>
      <c r="AG1269" s="16" t="str">
        <f aca="false">DATA!K1269</f>
        <v>D</v>
      </c>
      <c r="AH1269" s="18" t="n">
        <f aca="false">IF(AE1269&gt;=PARAMETER!$B$12,1,0)</f>
        <v>0</v>
      </c>
      <c r="AI1269" s="18" t="n">
        <f aca="false">IF(AF1269&gt;=PARAMETER!$B$13,1,0)</f>
        <v>0</v>
      </c>
      <c r="AJ1269" s="18" t="n">
        <f aca="false">IF(AND(AH1269=1,AI1269=1),1,0)</f>
        <v>0</v>
      </c>
    </row>
    <row r="1270" customFormat="false" ht="15" hidden="false" customHeight="false" outlineLevel="0" collapsed="false">
      <c r="A1270" s="16" t="str">
        <f aca="false">DATA!A1270</f>
        <v>ITM11268</v>
      </c>
      <c r="B1270" s="16" t="str">
        <f aca="false">DATA!B1270</f>
        <v>Electronics</v>
      </c>
      <c r="C1270" s="17" t="n">
        <f aca="false">DATA!C1270</f>
        <v>137</v>
      </c>
      <c r="D1270" s="17" t="n">
        <f aca="false">DATA!D1270</f>
        <v>89</v>
      </c>
      <c r="E1270" s="18" t="n">
        <f aca="false">DATA!F1270</f>
        <v>2</v>
      </c>
      <c r="F1270" s="19" t="n">
        <f aca="false">DATA!G1270</f>
        <v>43.39</v>
      </c>
      <c r="G1270" s="19" t="n">
        <f aca="false">DATA!H1270</f>
        <v>8.79</v>
      </c>
      <c r="H1270" s="18" t="n">
        <f aca="false">DATA!E1270</f>
        <v>9</v>
      </c>
      <c r="I1270" s="20" t="n">
        <f aca="false">F1270*E1270</f>
        <v>86.78</v>
      </c>
      <c r="J1270" s="20" t="n">
        <f aca="false">PARAMETER!$B$4*G1270*SQRT(E1270)</f>
        <v>20.4470721616359</v>
      </c>
      <c r="K1270" s="20" t="n">
        <f aca="false">I1270+J1270</f>
        <v>107.227072161636</v>
      </c>
      <c r="L1270" s="20" t="n">
        <f aca="false">K1270+F1270*H1270</f>
        <v>497.737072161636</v>
      </c>
      <c r="M1270" s="16" t="str">
        <f aca="false">IF(C1270&lt;=K1270,"REORDER",IF(C1270&gt;L1270,"OVERSTOCK","OK"))</f>
        <v>OK</v>
      </c>
      <c r="N1270" s="16" t="str">
        <f aca="false">IF(C1270&lt;=D1270,"REORDER","OK")</f>
        <v>OK</v>
      </c>
      <c r="O1270" s="18" t="n">
        <f aca="false">IF(D1270&lt;I1270,1,0)</f>
        <v>0</v>
      </c>
      <c r="P1270" s="20" t="n">
        <f aca="false">C1270/F1270</f>
        <v>3.15740954136898</v>
      </c>
      <c r="Q1270" s="19" t="n">
        <f aca="false">DATA!N1270</f>
        <v>41.56</v>
      </c>
      <c r="R1270" s="19" t="n">
        <f aca="false">DATA!O1270</f>
        <v>1.1</v>
      </c>
      <c r="S1270" s="17" t="n">
        <f aca="false">C1270*Q1270</f>
        <v>5693.72</v>
      </c>
      <c r="T1270" s="19" t="n">
        <f aca="false">C1270*R1270</f>
        <v>150.7</v>
      </c>
      <c r="U1270" s="20" t="n">
        <f aca="false">MAX(0,C1270-L1270)</f>
        <v>0</v>
      </c>
      <c r="V1270" s="17" t="n">
        <f aca="false">U1270*Q1270</f>
        <v>0</v>
      </c>
      <c r="W1270" s="19" t="n">
        <f aca="false">U1270*R1270</f>
        <v>0</v>
      </c>
      <c r="X1270" s="20" t="n">
        <f aca="false">MAX(0,K1270-C1270)</f>
        <v>0</v>
      </c>
      <c r="Y1270" s="17" t="n">
        <f aca="false">F1270*PARAMETER!$B$5*Q1270</f>
        <v>658200.266</v>
      </c>
      <c r="Z1270" s="21" t="n">
        <f aca="false">SUMIF($Y$2:$Y$3205,"&gt;="&amp;Y1270)/SUM($Y$2:$Y$3205)</f>
        <v>0.858604456331624</v>
      </c>
      <c r="AA1270" s="16" t="str">
        <f aca="false">IF(Z1270&lt;=PARAMETER!$B$7,"A",IF(Z1270&lt;=PARAMETER!$B$8,"B","C"))</f>
        <v>B</v>
      </c>
      <c r="AB1270" s="22" t="n">
        <f aca="false">G1270/F1270</f>
        <v>0.202581239917032</v>
      </c>
      <c r="AC1270" s="16" t="str">
        <f aca="false">IF(AB1270&lt;=PARAMETER!$B$9,"X",IF(AB1270&lt;=PARAMETER!$B$10,"Y","Z"))</f>
        <v>X</v>
      </c>
      <c r="AD1270" s="16" t="str">
        <f aca="false">AA1270&amp;AC1270</f>
        <v>BX</v>
      </c>
      <c r="AE1270" s="22" t="n">
        <f aca="false">DATA!I1270</f>
        <v>0.93</v>
      </c>
      <c r="AF1270" s="18" t="n">
        <f aca="false">DATA!L1270</f>
        <v>179</v>
      </c>
      <c r="AG1270" s="16" t="str">
        <f aca="false">DATA!K1270</f>
        <v>C</v>
      </c>
      <c r="AH1270" s="18" t="n">
        <f aca="false">IF(AE1270&gt;=PARAMETER!$B$12,1,0)</f>
        <v>1</v>
      </c>
      <c r="AI1270" s="18" t="n">
        <f aca="false">IF(AF1270&gt;=PARAMETER!$B$13,1,0)</f>
        <v>1</v>
      </c>
      <c r="AJ1270" s="18" t="n">
        <f aca="false">IF(AND(AH1270=1,AI1270=1),1,0)</f>
        <v>1</v>
      </c>
    </row>
    <row r="1271" customFormat="false" ht="15" hidden="false" customHeight="false" outlineLevel="0" collapsed="false">
      <c r="A1271" s="16" t="str">
        <f aca="false">DATA!A1271</f>
        <v>ITM11269</v>
      </c>
      <c r="B1271" s="16" t="str">
        <f aca="false">DATA!B1271</f>
        <v>Automotive</v>
      </c>
      <c r="C1271" s="17" t="n">
        <f aca="false">DATA!C1271</f>
        <v>280</v>
      </c>
      <c r="D1271" s="17" t="n">
        <f aca="false">DATA!D1271</f>
        <v>74</v>
      </c>
      <c r="E1271" s="18" t="n">
        <f aca="false">DATA!F1271</f>
        <v>2</v>
      </c>
      <c r="F1271" s="19" t="n">
        <f aca="false">DATA!G1271</f>
        <v>28.75</v>
      </c>
      <c r="G1271" s="19" t="n">
        <f aca="false">DATA!H1271</f>
        <v>3.36</v>
      </c>
      <c r="H1271" s="18" t="n">
        <f aca="false">DATA!E1271</f>
        <v>10</v>
      </c>
      <c r="I1271" s="20" t="n">
        <f aca="false">F1271*E1271</f>
        <v>57.5</v>
      </c>
      <c r="J1271" s="20" t="n">
        <f aca="false">PARAMETER!$B$4*G1271*SQRT(E1271)</f>
        <v>7.81594567270725</v>
      </c>
      <c r="K1271" s="20" t="n">
        <f aca="false">I1271+J1271</f>
        <v>65.3159456727072</v>
      </c>
      <c r="L1271" s="20" t="n">
        <f aca="false">K1271+F1271*H1271</f>
        <v>352.815945672707</v>
      </c>
      <c r="M1271" s="16" t="str">
        <f aca="false">IF(C1271&lt;=K1271,"REORDER",IF(C1271&gt;L1271,"OVERSTOCK","OK"))</f>
        <v>OK</v>
      </c>
      <c r="N1271" s="16" t="str">
        <f aca="false">IF(C1271&lt;=D1271,"REORDER","OK")</f>
        <v>OK</v>
      </c>
      <c r="O1271" s="18" t="n">
        <f aca="false">IF(D1271&lt;I1271,1,0)</f>
        <v>0</v>
      </c>
      <c r="P1271" s="20" t="n">
        <f aca="false">C1271/F1271</f>
        <v>9.73913043478261</v>
      </c>
      <c r="Q1271" s="19" t="n">
        <f aca="false">DATA!N1271</f>
        <v>93.73</v>
      </c>
      <c r="R1271" s="19" t="n">
        <f aca="false">DATA!O1271</f>
        <v>1.41</v>
      </c>
      <c r="S1271" s="17" t="n">
        <f aca="false">C1271*Q1271</f>
        <v>26244.4</v>
      </c>
      <c r="T1271" s="19" t="n">
        <f aca="false">C1271*R1271</f>
        <v>394.8</v>
      </c>
      <c r="U1271" s="20" t="n">
        <f aca="false">MAX(0,C1271-L1271)</f>
        <v>0</v>
      </c>
      <c r="V1271" s="17" t="n">
        <f aca="false">U1271*Q1271</f>
        <v>0</v>
      </c>
      <c r="W1271" s="19" t="n">
        <f aca="false">U1271*R1271</f>
        <v>0</v>
      </c>
      <c r="X1271" s="20" t="n">
        <f aca="false">MAX(0,K1271-C1271)</f>
        <v>0</v>
      </c>
      <c r="Y1271" s="17" t="n">
        <f aca="false">F1271*PARAMETER!$B$5*Q1271</f>
        <v>983579.1875</v>
      </c>
      <c r="Z1271" s="21" t="n">
        <f aca="false">SUMIF($Y$2:$Y$3205,"&gt;="&amp;Y1271)/SUM($Y$2:$Y$3205)</f>
        <v>0.742120129505201</v>
      </c>
      <c r="AA1271" s="16" t="str">
        <f aca="false">IF(Z1271&lt;=PARAMETER!$B$7,"A",IF(Z1271&lt;=PARAMETER!$B$8,"B","C"))</f>
        <v>A</v>
      </c>
      <c r="AB1271" s="22" t="n">
        <f aca="false">G1271/F1271</f>
        <v>0.116869565217391</v>
      </c>
      <c r="AC1271" s="16" t="str">
        <f aca="false">IF(AB1271&lt;=PARAMETER!$B$9,"X",IF(AB1271&lt;=PARAMETER!$B$10,"Y","Z"))</f>
        <v>X</v>
      </c>
      <c r="AD1271" s="16" t="str">
        <f aca="false">AA1271&amp;AC1271</f>
        <v>AX</v>
      </c>
      <c r="AE1271" s="22" t="n">
        <f aca="false">DATA!I1271</f>
        <v>0.2</v>
      </c>
      <c r="AF1271" s="18" t="n">
        <f aca="false">DATA!L1271</f>
        <v>42</v>
      </c>
      <c r="AG1271" s="16" t="str">
        <f aca="false">DATA!K1271</f>
        <v>A</v>
      </c>
      <c r="AH1271" s="18" t="n">
        <f aca="false">IF(AE1271&gt;=PARAMETER!$B$12,1,0)</f>
        <v>0</v>
      </c>
      <c r="AI1271" s="18" t="n">
        <f aca="false">IF(AF1271&gt;=PARAMETER!$B$13,1,0)</f>
        <v>0</v>
      </c>
      <c r="AJ1271" s="18" t="n">
        <f aca="false">IF(AND(AH1271=1,AI1271=1),1,0)</f>
        <v>0</v>
      </c>
    </row>
    <row r="1272" customFormat="false" ht="15" hidden="false" customHeight="false" outlineLevel="0" collapsed="false">
      <c r="A1272" s="16" t="str">
        <f aca="false">DATA!A1272</f>
        <v>ITM11270</v>
      </c>
      <c r="B1272" s="16" t="str">
        <f aca="false">DATA!B1272</f>
        <v>Electronics</v>
      </c>
      <c r="C1272" s="17" t="n">
        <f aca="false">DATA!C1272</f>
        <v>445</v>
      </c>
      <c r="D1272" s="17" t="n">
        <f aca="false">DATA!D1272</f>
        <v>21</v>
      </c>
      <c r="E1272" s="18" t="n">
        <f aca="false">DATA!F1272</f>
        <v>3</v>
      </c>
      <c r="F1272" s="19" t="n">
        <f aca="false">DATA!G1272</f>
        <v>35.89</v>
      </c>
      <c r="G1272" s="19" t="n">
        <f aca="false">DATA!H1272</f>
        <v>2.01</v>
      </c>
      <c r="H1272" s="18" t="n">
        <f aca="false">DATA!E1272</f>
        <v>5</v>
      </c>
      <c r="I1272" s="20" t="n">
        <f aca="false">F1272*E1272</f>
        <v>107.67</v>
      </c>
      <c r="J1272" s="20" t="n">
        <f aca="false">PARAMETER!$B$4*G1272*SQRT(E1272)</f>
        <v>5.72642980631672</v>
      </c>
      <c r="K1272" s="20" t="n">
        <f aca="false">I1272+J1272</f>
        <v>113.396429806317</v>
      </c>
      <c r="L1272" s="20" t="n">
        <f aca="false">K1272+F1272*H1272</f>
        <v>292.846429806317</v>
      </c>
      <c r="M1272" s="16" t="str">
        <f aca="false">IF(C1272&lt;=K1272,"REORDER",IF(C1272&gt;L1272,"OVERSTOCK","OK"))</f>
        <v>OVERSTOCK</v>
      </c>
      <c r="N1272" s="16" t="str">
        <f aca="false">IF(C1272&lt;=D1272,"REORDER","OK")</f>
        <v>OK</v>
      </c>
      <c r="O1272" s="18" t="n">
        <f aca="false">IF(D1272&lt;I1272,1,0)</f>
        <v>1</v>
      </c>
      <c r="P1272" s="20" t="n">
        <f aca="false">C1272/F1272</f>
        <v>12.3989969350794</v>
      </c>
      <c r="Q1272" s="19" t="n">
        <f aca="false">DATA!N1272</f>
        <v>188.95</v>
      </c>
      <c r="R1272" s="19" t="n">
        <f aca="false">DATA!O1272</f>
        <v>1.6</v>
      </c>
      <c r="S1272" s="17" t="n">
        <f aca="false">C1272*Q1272</f>
        <v>84082.75</v>
      </c>
      <c r="T1272" s="19" t="n">
        <f aca="false">C1272*R1272</f>
        <v>712</v>
      </c>
      <c r="U1272" s="20" t="n">
        <f aca="false">MAX(0,C1272-L1272)</f>
        <v>152.153570193683</v>
      </c>
      <c r="V1272" s="17" t="n">
        <f aca="false">U1272*Q1272</f>
        <v>28749.4170880965</v>
      </c>
      <c r="W1272" s="19" t="n">
        <f aca="false">U1272*R1272</f>
        <v>243.445712309893</v>
      </c>
      <c r="X1272" s="20" t="n">
        <f aca="false">MAX(0,K1272-C1272)</f>
        <v>0</v>
      </c>
      <c r="Y1272" s="17" t="n">
        <f aca="false">F1272*PARAMETER!$B$5*Q1272</f>
        <v>2475216.6575</v>
      </c>
      <c r="Z1272" s="21" t="n">
        <f aca="false">SUMIF($Y$2:$Y$3205,"&gt;="&amp;Y1272)/SUM($Y$2:$Y$3205)</f>
        <v>0.193550012088557</v>
      </c>
      <c r="AA1272" s="16" t="str">
        <f aca="false">IF(Z1272&lt;=PARAMETER!$B$7,"A",IF(Z1272&lt;=PARAMETER!$B$8,"B","C"))</f>
        <v>A</v>
      </c>
      <c r="AB1272" s="22" t="n">
        <f aca="false">G1272/F1272</f>
        <v>0.0560044580663137</v>
      </c>
      <c r="AC1272" s="16" t="str">
        <f aca="false">IF(AB1272&lt;=PARAMETER!$B$9,"X",IF(AB1272&lt;=PARAMETER!$B$10,"Y","Z"))</f>
        <v>X</v>
      </c>
      <c r="AD1272" s="16" t="str">
        <f aca="false">AA1272&amp;AC1272</f>
        <v>AX</v>
      </c>
      <c r="AE1272" s="22" t="n">
        <f aca="false">DATA!I1272</f>
        <v>0.39</v>
      </c>
      <c r="AF1272" s="18" t="n">
        <f aca="false">DATA!L1272</f>
        <v>72</v>
      </c>
      <c r="AG1272" s="16" t="str">
        <f aca="false">DATA!K1272</f>
        <v>D</v>
      </c>
      <c r="AH1272" s="18" t="n">
        <f aca="false">IF(AE1272&gt;=PARAMETER!$B$12,1,0)</f>
        <v>0</v>
      </c>
      <c r="AI1272" s="18" t="n">
        <f aca="false">IF(AF1272&gt;=PARAMETER!$B$13,1,0)</f>
        <v>0</v>
      </c>
      <c r="AJ1272" s="18" t="n">
        <f aca="false">IF(AND(AH1272=1,AI1272=1),1,0)</f>
        <v>0</v>
      </c>
    </row>
    <row r="1273" customFormat="false" ht="15" hidden="false" customHeight="false" outlineLevel="0" collapsed="false">
      <c r="A1273" s="16" t="str">
        <f aca="false">DATA!A1273</f>
        <v>ITM11271</v>
      </c>
      <c r="B1273" s="16" t="str">
        <f aca="false">DATA!B1273</f>
        <v>Apparel</v>
      </c>
      <c r="C1273" s="17" t="n">
        <f aca="false">DATA!C1273</f>
        <v>106</v>
      </c>
      <c r="D1273" s="17" t="n">
        <f aca="false">DATA!D1273</f>
        <v>33</v>
      </c>
      <c r="E1273" s="18" t="n">
        <f aca="false">DATA!F1273</f>
        <v>5</v>
      </c>
      <c r="F1273" s="19" t="n">
        <f aca="false">DATA!G1273</f>
        <v>42.26</v>
      </c>
      <c r="G1273" s="19" t="n">
        <f aca="false">DATA!H1273</f>
        <v>1.84</v>
      </c>
      <c r="H1273" s="18" t="n">
        <f aca="false">DATA!E1273</f>
        <v>6</v>
      </c>
      <c r="I1273" s="20" t="n">
        <f aca="false">F1273*E1273</f>
        <v>211.3</v>
      </c>
      <c r="J1273" s="20" t="n">
        <f aca="false">PARAMETER!$B$4*G1273*SQRT(E1273)</f>
        <v>6.76752832213705</v>
      </c>
      <c r="K1273" s="20" t="n">
        <f aca="false">I1273+J1273</f>
        <v>218.067528322137</v>
      </c>
      <c r="L1273" s="20" t="n">
        <f aca="false">K1273+F1273*H1273</f>
        <v>471.627528322137</v>
      </c>
      <c r="M1273" s="16" t="str">
        <f aca="false">IF(C1273&lt;=K1273,"REORDER",IF(C1273&gt;L1273,"OVERSTOCK","OK"))</f>
        <v>REORDER</v>
      </c>
      <c r="N1273" s="16" t="str">
        <f aca="false">IF(C1273&lt;=D1273,"REORDER","OK")</f>
        <v>OK</v>
      </c>
      <c r="O1273" s="18" t="n">
        <f aca="false">IF(D1273&lt;I1273,1,0)</f>
        <v>1</v>
      </c>
      <c r="P1273" s="20" t="n">
        <f aca="false">C1273/F1273</f>
        <v>2.50828206341694</v>
      </c>
      <c r="Q1273" s="19" t="n">
        <f aca="false">DATA!N1273</f>
        <v>15.21</v>
      </c>
      <c r="R1273" s="19" t="n">
        <f aca="false">DATA!O1273</f>
        <v>1.42</v>
      </c>
      <c r="S1273" s="17" t="n">
        <f aca="false">C1273*Q1273</f>
        <v>1612.26</v>
      </c>
      <c r="T1273" s="19" t="n">
        <f aca="false">C1273*R1273</f>
        <v>150.52</v>
      </c>
      <c r="U1273" s="20" t="n">
        <f aca="false">MAX(0,C1273-L1273)</f>
        <v>0</v>
      </c>
      <c r="V1273" s="17" t="n">
        <f aca="false">U1273*Q1273</f>
        <v>0</v>
      </c>
      <c r="W1273" s="19" t="n">
        <f aca="false">U1273*R1273</f>
        <v>0</v>
      </c>
      <c r="X1273" s="20" t="n">
        <f aca="false">MAX(0,K1273-C1273)</f>
        <v>112.067528322137</v>
      </c>
      <c r="Y1273" s="17" t="n">
        <f aca="false">F1273*PARAMETER!$B$5*Q1273</f>
        <v>234612.729</v>
      </c>
      <c r="Z1273" s="21" t="n">
        <f aca="false">SUMIF($Y$2:$Y$3205,"&gt;="&amp;Y1273)/SUM($Y$2:$Y$3205)</f>
        <v>0.976124136094099</v>
      </c>
      <c r="AA1273" s="16" t="str">
        <f aca="false">IF(Z1273&lt;=PARAMETER!$B$7,"A",IF(Z1273&lt;=PARAMETER!$B$8,"B","C"))</f>
        <v>C</v>
      </c>
      <c r="AB1273" s="22" t="n">
        <f aca="false">G1273/F1273</f>
        <v>0.0435399905347847</v>
      </c>
      <c r="AC1273" s="16" t="str">
        <f aca="false">IF(AB1273&lt;=PARAMETER!$B$9,"X",IF(AB1273&lt;=PARAMETER!$B$10,"Y","Z"))</f>
        <v>X</v>
      </c>
      <c r="AD1273" s="16" t="str">
        <f aca="false">AA1273&amp;AC1273</f>
        <v>CX</v>
      </c>
      <c r="AE1273" s="22" t="n">
        <f aca="false">DATA!I1273</f>
        <v>0.13</v>
      </c>
      <c r="AF1273" s="18" t="n">
        <f aca="false">DATA!L1273</f>
        <v>114</v>
      </c>
      <c r="AG1273" s="16" t="str">
        <f aca="false">DATA!K1273</f>
        <v>B</v>
      </c>
      <c r="AH1273" s="18" t="n">
        <f aca="false">IF(AE1273&gt;=PARAMETER!$B$12,1,0)</f>
        <v>0</v>
      </c>
      <c r="AI1273" s="18" t="n">
        <f aca="false">IF(AF1273&gt;=PARAMETER!$B$13,1,0)</f>
        <v>1</v>
      </c>
      <c r="AJ1273" s="18" t="n">
        <f aca="false">IF(AND(AH1273=1,AI1273=1),1,0)</f>
        <v>0</v>
      </c>
    </row>
    <row r="1274" customFormat="false" ht="15" hidden="false" customHeight="false" outlineLevel="0" collapsed="false">
      <c r="A1274" s="16" t="str">
        <f aca="false">DATA!A1274</f>
        <v>ITM11272</v>
      </c>
      <c r="B1274" s="16" t="str">
        <f aca="false">DATA!B1274</f>
        <v>Electronics</v>
      </c>
      <c r="C1274" s="17" t="n">
        <f aca="false">DATA!C1274</f>
        <v>484</v>
      </c>
      <c r="D1274" s="17" t="n">
        <f aca="false">DATA!D1274</f>
        <v>43</v>
      </c>
      <c r="E1274" s="18" t="n">
        <f aca="false">DATA!F1274</f>
        <v>9</v>
      </c>
      <c r="F1274" s="19" t="n">
        <f aca="false">DATA!G1274</f>
        <v>23.73</v>
      </c>
      <c r="G1274" s="19" t="n">
        <f aca="false">DATA!H1274</f>
        <v>8.36</v>
      </c>
      <c r="H1274" s="18" t="n">
        <f aca="false">DATA!E1274</f>
        <v>5</v>
      </c>
      <c r="I1274" s="20" t="n">
        <f aca="false">F1274*E1274</f>
        <v>213.57</v>
      </c>
      <c r="J1274" s="20" t="n">
        <f aca="false">PARAMETER!$B$4*G1274*SQRT(E1274)</f>
        <v>41.2529289639429</v>
      </c>
      <c r="K1274" s="20" t="n">
        <f aca="false">I1274+J1274</f>
        <v>254.822928963943</v>
      </c>
      <c r="L1274" s="20" t="n">
        <f aca="false">K1274+F1274*H1274</f>
        <v>373.472928963943</v>
      </c>
      <c r="M1274" s="16" t="str">
        <f aca="false">IF(C1274&lt;=K1274,"REORDER",IF(C1274&gt;L1274,"OVERSTOCK","OK"))</f>
        <v>OVERSTOCK</v>
      </c>
      <c r="N1274" s="16" t="str">
        <f aca="false">IF(C1274&lt;=D1274,"REORDER","OK")</f>
        <v>OK</v>
      </c>
      <c r="O1274" s="18" t="n">
        <f aca="false">IF(D1274&lt;I1274,1,0)</f>
        <v>1</v>
      </c>
      <c r="P1274" s="20" t="n">
        <f aca="false">C1274/F1274</f>
        <v>20.3961230509903</v>
      </c>
      <c r="Q1274" s="19" t="n">
        <f aca="false">DATA!N1274</f>
        <v>41.3</v>
      </c>
      <c r="R1274" s="19" t="n">
        <f aca="false">DATA!O1274</f>
        <v>0.79</v>
      </c>
      <c r="S1274" s="17" t="n">
        <f aca="false">C1274*Q1274</f>
        <v>19989.2</v>
      </c>
      <c r="T1274" s="19" t="n">
        <f aca="false">C1274*R1274</f>
        <v>382.36</v>
      </c>
      <c r="U1274" s="20" t="n">
        <f aca="false">MAX(0,C1274-L1274)</f>
        <v>110.527071036057</v>
      </c>
      <c r="V1274" s="17" t="n">
        <f aca="false">U1274*Q1274</f>
        <v>4564.76803378916</v>
      </c>
      <c r="W1274" s="19" t="n">
        <f aca="false">U1274*R1274</f>
        <v>87.3163861184851</v>
      </c>
      <c r="X1274" s="20" t="n">
        <f aca="false">MAX(0,K1274-C1274)</f>
        <v>0</v>
      </c>
      <c r="Y1274" s="17" t="n">
        <f aca="false">F1274*PARAMETER!$B$5*Q1274</f>
        <v>357717.885</v>
      </c>
      <c r="Z1274" s="21" t="n">
        <f aca="false">SUMIF($Y$2:$Y$3205,"&gt;="&amp;Y1274)/SUM($Y$2:$Y$3205)</f>
        <v>0.946199338456026</v>
      </c>
      <c r="AA1274" s="16" t="str">
        <f aca="false">IF(Z1274&lt;=PARAMETER!$B$7,"A",IF(Z1274&lt;=PARAMETER!$B$8,"B","C"))</f>
        <v>B</v>
      </c>
      <c r="AB1274" s="22" t="n">
        <f aca="false">G1274/F1274</f>
        <v>0.352296670880742</v>
      </c>
      <c r="AC1274" s="16" t="str">
        <f aca="false">IF(AB1274&lt;=PARAMETER!$B$9,"X",IF(AB1274&lt;=PARAMETER!$B$10,"Y","Z"))</f>
        <v>Y</v>
      </c>
      <c r="AD1274" s="16" t="str">
        <f aca="false">AA1274&amp;AC1274</f>
        <v>BY</v>
      </c>
      <c r="AE1274" s="22" t="n">
        <f aca="false">DATA!I1274</f>
        <v>0.34</v>
      </c>
      <c r="AF1274" s="18" t="n">
        <f aca="false">DATA!L1274</f>
        <v>108</v>
      </c>
      <c r="AG1274" s="16" t="str">
        <f aca="false">DATA!K1274</f>
        <v>D</v>
      </c>
      <c r="AH1274" s="18" t="n">
        <f aca="false">IF(AE1274&gt;=PARAMETER!$B$12,1,0)</f>
        <v>0</v>
      </c>
      <c r="AI1274" s="18" t="n">
        <f aca="false">IF(AF1274&gt;=PARAMETER!$B$13,1,0)</f>
        <v>1</v>
      </c>
      <c r="AJ1274" s="18" t="n">
        <f aca="false">IF(AND(AH1274=1,AI1274=1),1,0)</f>
        <v>0</v>
      </c>
    </row>
    <row r="1275" customFormat="false" ht="15" hidden="false" customHeight="false" outlineLevel="0" collapsed="false">
      <c r="A1275" s="16" t="str">
        <f aca="false">DATA!A1275</f>
        <v>ITM11273</v>
      </c>
      <c r="B1275" s="16" t="str">
        <f aca="false">DATA!B1275</f>
        <v>Pharma</v>
      </c>
      <c r="C1275" s="17" t="n">
        <f aca="false">DATA!C1275</f>
        <v>95</v>
      </c>
      <c r="D1275" s="17" t="n">
        <f aca="false">DATA!D1275</f>
        <v>62</v>
      </c>
      <c r="E1275" s="18" t="n">
        <f aca="false">DATA!F1275</f>
        <v>6</v>
      </c>
      <c r="F1275" s="19" t="n">
        <f aca="false">DATA!G1275</f>
        <v>38.29</v>
      </c>
      <c r="G1275" s="19" t="n">
        <f aca="false">DATA!H1275</f>
        <v>7.73</v>
      </c>
      <c r="H1275" s="18" t="n">
        <f aca="false">DATA!E1275</f>
        <v>9</v>
      </c>
      <c r="I1275" s="20" t="n">
        <f aca="false">F1275*E1275</f>
        <v>229.74</v>
      </c>
      <c r="J1275" s="20" t="n">
        <f aca="false">PARAMETER!$B$4*G1275*SQRT(E1275)</f>
        <v>31.1445726371274</v>
      </c>
      <c r="K1275" s="20" t="n">
        <f aca="false">I1275+J1275</f>
        <v>260.884572637127</v>
      </c>
      <c r="L1275" s="20" t="n">
        <f aca="false">K1275+F1275*H1275</f>
        <v>605.494572637128</v>
      </c>
      <c r="M1275" s="16" t="str">
        <f aca="false">IF(C1275&lt;=K1275,"REORDER",IF(C1275&gt;L1275,"OVERSTOCK","OK"))</f>
        <v>REORDER</v>
      </c>
      <c r="N1275" s="16" t="str">
        <f aca="false">IF(C1275&lt;=D1275,"REORDER","OK")</f>
        <v>OK</v>
      </c>
      <c r="O1275" s="18" t="n">
        <f aca="false">IF(D1275&lt;I1275,1,0)</f>
        <v>1</v>
      </c>
      <c r="P1275" s="20" t="n">
        <f aca="false">C1275/F1275</f>
        <v>2.48106555236354</v>
      </c>
      <c r="Q1275" s="19" t="n">
        <f aca="false">DATA!N1275</f>
        <v>157.76</v>
      </c>
      <c r="R1275" s="19" t="n">
        <f aca="false">DATA!O1275</f>
        <v>1.16</v>
      </c>
      <c r="S1275" s="17" t="n">
        <f aca="false">C1275*Q1275</f>
        <v>14987.2</v>
      </c>
      <c r="T1275" s="19" t="n">
        <f aca="false">C1275*R1275</f>
        <v>110.2</v>
      </c>
      <c r="U1275" s="20" t="n">
        <f aca="false">MAX(0,C1275-L1275)</f>
        <v>0</v>
      </c>
      <c r="V1275" s="17" t="n">
        <f aca="false">U1275*Q1275</f>
        <v>0</v>
      </c>
      <c r="W1275" s="19" t="n">
        <f aca="false">U1275*R1275</f>
        <v>0</v>
      </c>
      <c r="X1275" s="20" t="n">
        <f aca="false">MAX(0,K1275-C1275)</f>
        <v>165.884572637127</v>
      </c>
      <c r="Y1275" s="17" t="n">
        <f aca="false">F1275*PARAMETER!$B$5*Q1275</f>
        <v>2204830.096</v>
      </c>
      <c r="Z1275" s="21" t="n">
        <f aca="false">SUMIF($Y$2:$Y$3205,"&gt;="&amp;Y1275)/SUM($Y$2:$Y$3205)</f>
        <v>0.270440888494895</v>
      </c>
      <c r="AA1275" s="16" t="str">
        <f aca="false">IF(Z1275&lt;=PARAMETER!$B$7,"A",IF(Z1275&lt;=PARAMETER!$B$8,"B","C"))</f>
        <v>A</v>
      </c>
      <c r="AB1275" s="22" t="n">
        <f aca="false">G1275/F1275</f>
        <v>0.201880386523897</v>
      </c>
      <c r="AC1275" s="16" t="str">
        <f aca="false">IF(AB1275&lt;=PARAMETER!$B$9,"X",IF(AB1275&lt;=PARAMETER!$B$10,"Y","Z"))</f>
        <v>X</v>
      </c>
      <c r="AD1275" s="16" t="str">
        <f aca="false">AA1275&amp;AC1275</f>
        <v>AX</v>
      </c>
      <c r="AE1275" s="22" t="n">
        <f aca="false">DATA!I1275</f>
        <v>0.3</v>
      </c>
      <c r="AF1275" s="18" t="n">
        <f aca="false">DATA!L1275</f>
        <v>15</v>
      </c>
      <c r="AG1275" s="16" t="str">
        <f aca="false">DATA!K1275</f>
        <v>B</v>
      </c>
      <c r="AH1275" s="18" t="n">
        <f aca="false">IF(AE1275&gt;=PARAMETER!$B$12,1,0)</f>
        <v>0</v>
      </c>
      <c r="AI1275" s="18" t="n">
        <f aca="false">IF(AF1275&gt;=PARAMETER!$B$13,1,0)</f>
        <v>0</v>
      </c>
      <c r="AJ1275" s="18" t="n">
        <f aca="false">IF(AND(AH1275=1,AI1275=1),1,0)</f>
        <v>0</v>
      </c>
    </row>
    <row r="1276" customFormat="false" ht="15" hidden="false" customHeight="false" outlineLevel="0" collapsed="false">
      <c r="A1276" s="16" t="str">
        <f aca="false">DATA!A1276</f>
        <v>ITM11274</v>
      </c>
      <c r="B1276" s="16" t="str">
        <f aca="false">DATA!B1276</f>
        <v>Groceries</v>
      </c>
      <c r="C1276" s="17" t="n">
        <f aca="false">DATA!C1276</f>
        <v>490</v>
      </c>
      <c r="D1276" s="17" t="n">
        <f aca="false">DATA!D1276</f>
        <v>17</v>
      </c>
      <c r="E1276" s="18" t="n">
        <f aca="false">DATA!F1276</f>
        <v>4</v>
      </c>
      <c r="F1276" s="19" t="n">
        <f aca="false">DATA!G1276</f>
        <v>26.7</v>
      </c>
      <c r="G1276" s="19" t="n">
        <f aca="false">DATA!H1276</f>
        <v>5.23</v>
      </c>
      <c r="H1276" s="18" t="n">
        <f aca="false">DATA!E1276</f>
        <v>11</v>
      </c>
      <c r="I1276" s="20" t="n">
        <f aca="false">F1276*E1276</f>
        <v>106.8</v>
      </c>
      <c r="J1276" s="20" t="n">
        <f aca="false">PARAMETER!$B$4*G1276*SQRT(E1276)</f>
        <v>17.2051689379124</v>
      </c>
      <c r="K1276" s="20" t="n">
        <f aca="false">I1276+J1276</f>
        <v>124.005168937912</v>
      </c>
      <c r="L1276" s="20" t="n">
        <f aca="false">K1276+F1276*H1276</f>
        <v>417.705168937912</v>
      </c>
      <c r="M1276" s="16" t="str">
        <f aca="false">IF(C1276&lt;=K1276,"REORDER",IF(C1276&gt;L1276,"OVERSTOCK","OK"))</f>
        <v>OVERSTOCK</v>
      </c>
      <c r="N1276" s="16" t="str">
        <f aca="false">IF(C1276&lt;=D1276,"REORDER","OK")</f>
        <v>OK</v>
      </c>
      <c r="O1276" s="18" t="n">
        <f aca="false">IF(D1276&lt;I1276,1,0)</f>
        <v>1</v>
      </c>
      <c r="P1276" s="20" t="n">
        <f aca="false">C1276/F1276</f>
        <v>18.3520599250936</v>
      </c>
      <c r="Q1276" s="19" t="n">
        <f aca="false">DATA!N1276</f>
        <v>35.09</v>
      </c>
      <c r="R1276" s="19" t="n">
        <f aca="false">DATA!O1276</f>
        <v>1.86</v>
      </c>
      <c r="S1276" s="17" t="n">
        <f aca="false">C1276*Q1276</f>
        <v>17194.1</v>
      </c>
      <c r="T1276" s="19" t="n">
        <f aca="false">C1276*R1276</f>
        <v>911.4</v>
      </c>
      <c r="U1276" s="20" t="n">
        <f aca="false">MAX(0,C1276-L1276)</f>
        <v>72.2948310620876</v>
      </c>
      <c r="V1276" s="17" t="n">
        <f aca="false">U1276*Q1276</f>
        <v>2536.82562196865</v>
      </c>
      <c r="W1276" s="19" t="n">
        <f aca="false">U1276*R1276</f>
        <v>134.468385775483</v>
      </c>
      <c r="X1276" s="20" t="n">
        <f aca="false">MAX(0,K1276-C1276)</f>
        <v>0</v>
      </c>
      <c r="Y1276" s="17" t="n">
        <f aca="false">F1276*PARAMETER!$B$5*Q1276</f>
        <v>341969.595</v>
      </c>
      <c r="Z1276" s="21" t="n">
        <f aca="false">SUMIF($Y$2:$Y$3205,"&gt;="&amp;Y1276)/SUM($Y$2:$Y$3205)</f>
        <v>0.94998556246299</v>
      </c>
      <c r="AA1276" s="16" t="str">
        <f aca="false">IF(Z1276&lt;=PARAMETER!$B$7,"A",IF(Z1276&lt;=PARAMETER!$B$8,"B","C"))</f>
        <v>B</v>
      </c>
      <c r="AB1276" s="22" t="n">
        <f aca="false">G1276/F1276</f>
        <v>0.195880149812734</v>
      </c>
      <c r="AC1276" s="16" t="str">
        <f aca="false">IF(AB1276&lt;=PARAMETER!$B$9,"X",IF(AB1276&lt;=PARAMETER!$B$10,"Y","Z"))</f>
        <v>X</v>
      </c>
      <c r="AD1276" s="16" t="str">
        <f aca="false">AA1276&amp;AC1276</f>
        <v>BX</v>
      </c>
      <c r="AE1276" s="22" t="n">
        <f aca="false">DATA!I1276</f>
        <v>0.14</v>
      </c>
      <c r="AF1276" s="18" t="n">
        <f aca="false">DATA!L1276</f>
        <v>144</v>
      </c>
      <c r="AG1276" s="16" t="str">
        <f aca="false">DATA!K1276</f>
        <v>B</v>
      </c>
      <c r="AH1276" s="18" t="n">
        <f aca="false">IF(AE1276&gt;=PARAMETER!$B$12,1,0)</f>
        <v>0</v>
      </c>
      <c r="AI1276" s="18" t="n">
        <f aca="false">IF(AF1276&gt;=PARAMETER!$B$13,1,0)</f>
        <v>1</v>
      </c>
      <c r="AJ1276" s="18" t="n">
        <f aca="false">IF(AND(AH1276=1,AI1276=1),1,0)</f>
        <v>0</v>
      </c>
    </row>
    <row r="1277" customFormat="false" ht="15" hidden="false" customHeight="false" outlineLevel="0" collapsed="false">
      <c r="A1277" s="16" t="str">
        <f aca="false">DATA!A1277</f>
        <v>ITM11275</v>
      </c>
      <c r="B1277" s="16" t="str">
        <f aca="false">DATA!B1277</f>
        <v>Apparel</v>
      </c>
      <c r="C1277" s="17" t="n">
        <f aca="false">DATA!C1277</f>
        <v>483</v>
      </c>
      <c r="D1277" s="17" t="n">
        <f aca="false">DATA!D1277</f>
        <v>27</v>
      </c>
      <c r="E1277" s="18" t="n">
        <f aca="false">DATA!F1277</f>
        <v>9</v>
      </c>
      <c r="F1277" s="19" t="n">
        <f aca="false">DATA!G1277</f>
        <v>11.91</v>
      </c>
      <c r="G1277" s="19" t="n">
        <f aca="false">DATA!H1277</f>
        <v>3.11</v>
      </c>
      <c r="H1277" s="18" t="n">
        <f aca="false">DATA!E1277</f>
        <v>5</v>
      </c>
      <c r="I1277" s="20" t="n">
        <f aca="false">F1277*E1277</f>
        <v>107.19</v>
      </c>
      <c r="J1277" s="20" t="n">
        <f aca="false">PARAMETER!$B$4*G1277*SQRT(E1277)</f>
        <v>15.3464843394572</v>
      </c>
      <c r="K1277" s="20" t="n">
        <f aca="false">I1277+J1277</f>
        <v>122.536484339457</v>
      </c>
      <c r="L1277" s="20" t="n">
        <f aca="false">K1277+F1277*H1277</f>
        <v>182.086484339457</v>
      </c>
      <c r="M1277" s="16" t="str">
        <f aca="false">IF(C1277&lt;=K1277,"REORDER",IF(C1277&gt;L1277,"OVERSTOCK","OK"))</f>
        <v>OVERSTOCK</v>
      </c>
      <c r="N1277" s="16" t="str">
        <f aca="false">IF(C1277&lt;=D1277,"REORDER","OK")</f>
        <v>OK</v>
      </c>
      <c r="O1277" s="18" t="n">
        <f aca="false">IF(D1277&lt;I1277,1,0)</f>
        <v>1</v>
      </c>
      <c r="P1277" s="20" t="n">
        <f aca="false">C1277/F1277</f>
        <v>40.5541561712846</v>
      </c>
      <c r="Q1277" s="19" t="n">
        <f aca="false">DATA!N1277</f>
        <v>61.54</v>
      </c>
      <c r="R1277" s="19" t="n">
        <f aca="false">DATA!O1277</f>
        <v>0.84</v>
      </c>
      <c r="S1277" s="17" t="n">
        <f aca="false">C1277*Q1277</f>
        <v>29723.82</v>
      </c>
      <c r="T1277" s="19" t="n">
        <f aca="false">C1277*R1277</f>
        <v>405.72</v>
      </c>
      <c r="U1277" s="20" t="n">
        <f aca="false">MAX(0,C1277-L1277)</f>
        <v>300.913515660543</v>
      </c>
      <c r="V1277" s="17" t="n">
        <f aca="false">U1277*Q1277</f>
        <v>18518.2177537498</v>
      </c>
      <c r="W1277" s="19" t="n">
        <f aca="false">U1277*R1277</f>
        <v>252.767353154856</v>
      </c>
      <c r="X1277" s="20" t="n">
        <f aca="false">MAX(0,K1277-C1277)</f>
        <v>0</v>
      </c>
      <c r="Y1277" s="17" t="n">
        <f aca="false">F1277*PARAMETER!$B$5*Q1277</f>
        <v>267523.611</v>
      </c>
      <c r="Z1277" s="21" t="n">
        <f aca="false">SUMIF($Y$2:$Y$3205,"&gt;="&amp;Y1277)/SUM($Y$2:$Y$3205)</f>
        <v>0.967577477891037</v>
      </c>
      <c r="AA1277" s="16" t="str">
        <f aca="false">IF(Z1277&lt;=PARAMETER!$B$7,"A",IF(Z1277&lt;=PARAMETER!$B$8,"B","C"))</f>
        <v>C</v>
      </c>
      <c r="AB1277" s="22" t="n">
        <f aca="false">G1277/F1277</f>
        <v>0.26112510495382</v>
      </c>
      <c r="AC1277" s="16" t="str">
        <f aca="false">IF(AB1277&lt;=PARAMETER!$B$9,"X",IF(AB1277&lt;=PARAMETER!$B$10,"Y","Z"))</f>
        <v>Y</v>
      </c>
      <c r="AD1277" s="16" t="str">
        <f aca="false">AA1277&amp;AC1277</f>
        <v>CY</v>
      </c>
      <c r="AE1277" s="22" t="n">
        <f aca="false">DATA!I1277</f>
        <v>0.54</v>
      </c>
      <c r="AF1277" s="18" t="n">
        <f aca="false">DATA!L1277</f>
        <v>18</v>
      </c>
      <c r="AG1277" s="16" t="str">
        <f aca="false">DATA!K1277</f>
        <v>A</v>
      </c>
      <c r="AH1277" s="18" t="n">
        <f aca="false">IF(AE1277&gt;=PARAMETER!$B$12,1,0)</f>
        <v>0</v>
      </c>
      <c r="AI1277" s="18" t="n">
        <f aca="false">IF(AF1277&gt;=PARAMETER!$B$13,1,0)</f>
        <v>0</v>
      </c>
      <c r="AJ1277" s="18" t="n">
        <f aca="false">IF(AND(AH1277=1,AI1277=1),1,0)</f>
        <v>0</v>
      </c>
    </row>
    <row r="1278" customFormat="false" ht="15" hidden="false" customHeight="false" outlineLevel="0" collapsed="false">
      <c r="A1278" s="16" t="str">
        <f aca="false">DATA!A1278</f>
        <v>ITM11276</v>
      </c>
      <c r="B1278" s="16" t="str">
        <f aca="false">DATA!B1278</f>
        <v>Electronics</v>
      </c>
      <c r="C1278" s="17" t="n">
        <f aca="false">DATA!C1278</f>
        <v>470</v>
      </c>
      <c r="D1278" s="17" t="n">
        <f aca="false">DATA!D1278</f>
        <v>66</v>
      </c>
      <c r="E1278" s="18" t="n">
        <f aca="false">DATA!F1278</f>
        <v>8</v>
      </c>
      <c r="F1278" s="19" t="n">
        <f aca="false">DATA!G1278</f>
        <v>17.55</v>
      </c>
      <c r="G1278" s="19" t="n">
        <f aca="false">DATA!H1278</f>
        <v>6.94</v>
      </c>
      <c r="H1278" s="18" t="n">
        <f aca="false">DATA!E1278</f>
        <v>8</v>
      </c>
      <c r="I1278" s="20" t="n">
        <f aca="false">F1278*E1278</f>
        <v>140.4</v>
      </c>
      <c r="J1278" s="20" t="n">
        <f aca="false">PARAMETER!$B$4*G1278*SQRT(E1278)</f>
        <v>32.2872993860645</v>
      </c>
      <c r="K1278" s="20" t="n">
        <f aca="false">I1278+J1278</f>
        <v>172.687299386064</v>
      </c>
      <c r="L1278" s="20" t="n">
        <f aca="false">K1278+F1278*H1278</f>
        <v>313.087299386065</v>
      </c>
      <c r="M1278" s="16" t="str">
        <f aca="false">IF(C1278&lt;=K1278,"REORDER",IF(C1278&gt;L1278,"OVERSTOCK","OK"))</f>
        <v>OVERSTOCK</v>
      </c>
      <c r="N1278" s="16" t="str">
        <f aca="false">IF(C1278&lt;=D1278,"REORDER","OK")</f>
        <v>OK</v>
      </c>
      <c r="O1278" s="18" t="n">
        <f aca="false">IF(D1278&lt;I1278,1,0)</f>
        <v>1</v>
      </c>
      <c r="P1278" s="20" t="n">
        <f aca="false">C1278/F1278</f>
        <v>26.7806267806268</v>
      </c>
      <c r="Q1278" s="19" t="n">
        <f aca="false">DATA!N1278</f>
        <v>96.42</v>
      </c>
      <c r="R1278" s="19" t="n">
        <f aca="false">DATA!O1278</f>
        <v>0.58</v>
      </c>
      <c r="S1278" s="17" t="n">
        <f aca="false">C1278*Q1278</f>
        <v>45317.4</v>
      </c>
      <c r="T1278" s="19" t="n">
        <f aca="false">C1278*R1278</f>
        <v>272.6</v>
      </c>
      <c r="U1278" s="20" t="n">
        <f aca="false">MAX(0,C1278-L1278)</f>
        <v>156.912700613936</v>
      </c>
      <c r="V1278" s="17" t="n">
        <f aca="false">U1278*Q1278</f>
        <v>15129.5225931957</v>
      </c>
      <c r="W1278" s="19" t="n">
        <f aca="false">U1278*R1278</f>
        <v>91.0093663560826</v>
      </c>
      <c r="X1278" s="20" t="n">
        <f aca="false">MAX(0,K1278-C1278)</f>
        <v>0</v>
      </c>
      <c r="Y1278" s="17" t="n">
        <f aca="false">F1278*PARAMETER!$B$5*Q1278</f>
        <v>617642.415</v>
      </c>
      <c r="Z1278" s="21" t="n">
        <f aca="false">SUMIF($Y$2:$Y$3205,"&gt;="&amp;Y1278)/SUM($Y$2:$Y$3205)</f>
        <v>0.871643237025272</v>
      </c>
      <c r="AA1278" s="16" t="str">
        <f aca="false">IF(Z1278&lt;=PARAMETER!$B$7,"A",IF(Z1278&lt;=PARAMETER!$B$8,"B","C"))</f>
        <v>B</v>
      </c>
      <c r="AB1278" s="22" t="n">
        <f aca="false">G1278/F1278</f>
        <v>0.395441595441595</v>
      </c>
      <c r="AC1278" s="16" t="str">
        <f aca="false">IF(AB1278&lt;=PARAMETER!$B$9,"X",IF(AB1278&lt;=PARAMETER!$B$10,"Y","Z"))</f>
        <v>Y</v>
      </c>
      <c r="AD1278" s="16" t="str">
        <f aca="false">AA1278&amp;AC1278</f>
        <v>BY</v>
      </c>
      <c r="AE1278" s="22" t="n">
        <f aca="false">DATA!I1278</f>
        <v>0.52</v>
      </c>
      <c r="AF1278" s="18" t="n">
        <f aca="false">DATA!L1278</f>
        <v>110</v>
      </c>
      <c r="AG1278" s="16" t="str">
        <f aca="false">DATA!K1278</f>
        <v>C</v>
      </c>
      <c r="AH1278" s="18" t="n">
        <f aca="false">IF(AE1278&gt;=PARAMETER!$B$12,1,0)</f>
        <v>0</v>
      </c>
      <c r="AI1278" s="18" t="n">
        <f aca="false">IF(AF1278&gt;=PARAMETER!$B$13,1,0)</f>
        <v>1</v>
      </c>
      <c r="AJ1278" s="18" t="n">
        <f aca="false">IF(AND(AH1278=1,AI1278=1),1,0)</f>
        <v>0</v>
      </c>
    </row>
    <row r="1279" customFormat="false" ht="15" hidden="false" customHeight="false" outlineLevel="0" collapsed="false">
      <c r="A1279" s="16" t="str">
        <f aca="false">DATA!A1279</f>
        <v>ITM11277</v>
      </c>
      <c r="B1279" s="16" t="str">
        <f aca="false">DATA!B1279</f>
        <v>Automotive</v>
      </c>
      <c r="C1279" s="17" t="n">
        <f aca="false">DATA!C1279</f>
        <v>433</v>
      </c>
      <c r="D1279" s="17" t="n">
        <f aca="false">DATA!D1279</f>
        <v>14</v>
      </c>
      <c r="E1279" s="18" t="n">
        <f aca="false">DATA!F1279</f>
        <v>2</v>
      </c>
      <c r="F1279" s="19" t="n">
        <f aca="false">DATA!G1279</f>
        <v>25.03</v>
      </c>
      <c r="G1279" s="19" t="n">
        <f aca="false">DATA!H1279</f>
        <v>0.87</v>
      </c>
      <c r="H1279" s="18" t="n">
        <f aca="false">DATA!E1279</f>
        <v>10</v>
      </c>
      <c r="I1279" s="20" t="n">
        <f aca="false">F1279*E1279</f>
        <v>50.06</v>
      </c>
      <c r="J1279" s="20" t="n">
        <f aca="false">PARAMETER!$B$4*G1279*SQRT(E1279)</f>
        <v>2.02377164739741</v>
      </c>
      <c r="K1279" s="20" t="n">
        <f aca="false">I1279+J1279</f>
        <v>52.0837716473974</v>
      </c>
      <c r="L1279" s="20" t="n">
        <f aca="false">K1279+F1279*H1279</f>
        <v>302.383771647397</v>
      </c>
      <c r="M1279" s="16" t="str">
        <f aca="false">IF(C1279&lt;=K1279,"REORDER",IF(C1279&gt;L1279,"OVERSTOCK","OK"))</f>
        <v>OVERSTOCK</v>
      </c>
      <c r="N1279" s="16" t="str">
        <f aca="false">IF(C1279&lt;=D1279,"REORDER","OK")</f>
        <v>OK</v>
      </c>
      <c r="O1279" s="18" t="n">
        <f aca="false">IF(D1279&lt;I1279,1,0)</f>
        <v>1</v>
      </c>
      <c r="P1279" s="20" t="n">
        <f aca="false">C1279/F1279</f>
        <v>17.2992409109069</v>
      </c>
      <c r="Q1279" s="19" t="n">
        <f aca="false">DATA!N1279</f>
        <v>189.2</v>
      </c>
      <c r="R1279" s="19" t="n">
        <f aca="false">DATA!O1279</f>
        <v>1.09</v>
      </c>
      <c r="S1279" s="17" t="n">
        <f aca="false">C1279*Q1279</f>
        <v>81923.6</v>
      </c>
      <c r="T1279" s="19" t="n">
        <f aca="false">C1279*R1279</f>
        <v>471.97</v>
      </c>
      <c r="U1279" s="20" t="n">
        <f aca="false">MAX(0,C1279-L1279)</f>
        <v>130.616228352603</v>
      </c>
      <c r="V1279" s="17" t="n">
        <f aca="false">U1279*Q1279</f>
        <v>24712.5904043124</v>
      </c>
      <c r="W1279" s="19" t="n">
        <f aca="false">U1279*R1279</f>
        <v>142.371688904337</v>
      </c>
      <c r="X1279" s="20" t="n">
        <f aca="false">MAX(0,K1279-C1279)</f>
        <v>0</v>
      </c>
      <c r="Y1279" s="17" t="n">
        <f aca="false">F1279*PARAMETER!$B$5*Q1279</f>
        <v>1728521.74</v>
      </c>
      <c r="Z1279" s="21" t="n">
        <f aca="false">SUMIF($Y$2:$Y$3205,"&gt;="&amp;Y1279)/SUM($Y$2:$Y$3205)</f>
        <v>0.446084727721382</v>
      </c>
      <c r="AA1279" s="16" t="str">
        <f aca="false">IF(Z1279&lt;=PARAMETER!$B$7,"A",IF(Z1279&lt;=PARAMETER!$B$8,"B","C"))</f>
        <v>A</v>
      </c>
      <c r="AB1279" s="22" t="n">
        <f aca="false">G1279/F1279</f>
        <v>0.0347582900519377</v>
      </c>
      <c r="AC1279" s="16" t="str">
        <f aca="false">IF(AB1279&lt;=PARAMETER!$B$9,"X",IF(AB1279&lt;=PARAMETER!$B$10,"Y","Z"))</f>
        <v>X</v>
      </c>
      <c r="AD1279" s="16" t="str">
        <f aca="false">AA1279&amp;AC1279</f>
        <v>AX</v>
      </c>
      <c r="AE1279" s="22" t="n">
        <f aca="false">DATA!I1279</f>
        <v>0.17</v>
      </c>
      <c r="AF1279" s="18" t="n">
        <f aca="false">DATA!L1279</f>
        <v>70</v>
      </c>
      <c r="AG1279" s="16" t="str">
        <f aca="false">DATA!K1279</f>
        <v>A</v>
      </c>
      <c r="AH1279" s="18" t="n">
        <f aca="false">IF(AE1279&gt;=PARAMETER!$B$12,1,0)</f>
        <v>0</v>
      </c>
      <c r="AI1279" s="18" t="n">
        <f aca="false">IF(AF1279&gt;=PARAMETER!$B$13,1,0)</f>
        <v>0</v>
      </c>
      <c r="AJ1279" s="18" t="n">
        <f aca="false">IF(AND(AH1279=1,AI1279=1),1,0)</f>
        <v>0</v>
      </c>
    </row>
    <row r="1280" customFormat="false" ht="15" hidden="false" customHeight="false" outlineLevel="0" collapsed="false">
      <c r="A1280" s="16" t="str">
        <f aca="false">DATA!A1280</f>
        <v>ITM11278</v>
      </c>
      <c r="B1280" s="16" t="str">
        <f aca="false">DATA!B1280</f>
        <v>Apparel</v>
      </c>
      <c r="C1280" s="17" t="n">
        <f aca="false">DATA!C1280</f>
        <v>332</v>
      </c>
      <c r="D1280" s="17" t="n">
        <f aca="false">DATA!D1280</f>
        <v>35</v>
      </c>
      <c r="E1280" s="18" t="n">
        <f aca="false">DATA!F1280</f>
        <v>9</v>
      </c>
      <c r="F1280" s="19" t="n">
        <f aca="false">DATA!G1280</f>
        <v>16.53</v>
      </c>
      <c r="G1280" s="19" t="n">
        <f aca="false">DATA!H1280</f>
        <v>5.9</v>
      </c>
      <c r="H1280" s="18" t="n">
        <f aca="false">DATA!E1280</f>
        <v>8</v>
      </c>
      <c r="I1280" s="20" t="n">
        <f aca="false">F1280*E1280</f>
        <v>148.77</v>
      </c>
      <c r="J1280" s="20" t="n">
        <f aca="false">PARAMETER!$B$4*G1280*SQRT(E1280)</f>
        <v>29.1139091970411</v>
      </c>
      <c r="K1280" s="20" t="n">
        <f aca="false">I1280+J1280</f>
        <v>177.883909197041</v>
      </c>
      <c r="L1280" s="20" t="n">
        <f aca="false">K1280+F1280*H1280</f>
        <v>310.123909197041</v>
      </c>
      <c r="M1280" s="16" t="str">
        <f aca="false">IF(C1280&lt;=K1280,"REORDER",IF(C1280&gt;L1280,"OVERSTOCK","OK"))</f>
        <v>OVERSTOCK</v>
      </c>
      <c r="N1280" s="16" t="str">
        <f aca="false">IF(C1280&lt;=D1280,"REORDER","OK")</f>
        <v>OK</v>
      </c>
      <c r="O1280" s="18" t="n">
        <f aca="false">IF(D1280&lt;I1280,1,0)</f>
        <v>1</v>
      </c>
      <c r="P1280" s="20" t="n">
        <f aca="false">C1280/F1280</f>
        <v>20.0846944948578</v>
      </c>
      <c r="Q1280" s="19" t="n">
        <f aca="false">DATA!N1280</f>
        <v>44.87</v>
      </c>
      <c r="R1280" s="19" t="n">
        <f aca="false">DATA!O1280</f>
        <v>0.66</v>
      </c>
      <c r="S1280" s="17" t="n">
        <f aca="false">C1280*Q1280</f>
        <v>14896.84</v>
      </c>
      <c r="T1280" s="19" t="n">
        <f aca="false">C1280*R1280</f>
        <v>219.12</v>
      </c>
      <c r="U1280" s="20" t="n">
        <f aca="false">MAX(0,C1280-L1280)</f>
        <v>21.876090802959</v>
      </c>
      <c r="V1280" s="17" t="n">
        <f aca="false">U1280*Q1280</f>
        <v>981.580194328769</v>
      </c>
      <c r="W1280" s="19" t="n">
        <f aca="false">U1280*R1280</f>
        <v>14.4382199299529</v>
      </c>
      <c r="X1280" s="20" t="n">
        <f aca="false">MAX(0,K1280-C1280)</f>
        <v>0</v>
      </c>
      <c r="Y1280" s="17" t="n">
        <f aca="false">F1280*PARAMETER!$B$5*Q1280</f>
        <v>270720.9015</v>
      </c>
      <c r="Z1280" s="21" t="n">
        <f aca="false">SUMIF($Y$2:$Y$3205,"&gt;="&amp;Y1280)/SUM($Y$2:$Y$3205)</f>
        <v>0.967148231626491</v>
      </c>
      <c r="AA1280" s="16" t="str">
        <f aca="false">IF(Z1280&lt;=PARAMETER!$B$7,"A",IF(Z1280&lt;=PARAMETER!$B$8,"B","C"))</f>
        <v>C</v>
      </c>
      <c r="AB1280" s="22" t="n">
        <f aca="false">G1280/F1280</f>
        <v>0.356926799758016</v>
      </c>
      <c r="AC1280" s="16" t="str">
        <f aca="false">IF(AB1280&lt;=PARAMETER!$B$9,"X",IF(AB1280&lt;=PARAMETER!$B$10,"Y","Z"))</f>
        <v>Y</v>
      </c>
      <c r="AD1280" s="16" t="str">
        <f aca="false">AA1280&amp;AC1280</f>
        <v>CY</v>
      </c>
      <c r="AE1280" s="22" t="n">
        <f aca="false">DATA!I1280</f>
        <v>0.34</v>
      </c>
      <c r="AF1280" s="18" t="n">
        <f aca="false">DATA!L1280</f>
        <v>171</v>
      </c>
      <c r="AG1280" s="16" t="str">
        <f aca="false">DATA!K1280</f>
        <v>D</v>
      </c>
      <c r="AH1280" s="18" t="n">
        <f aca="false">IF(AE1280&gt;=PARAMETER!$B$12,1,0)</f>
        <v>0</v>
      </c>
      <c r="AI1280" s="18" t="n">
        <f aca="false">IF(AF1280&gt;=PARAMETER!$B$13,1,0)</f>
        <v>1</v>
      </c>
      <c r="AJ1280" s="18" t="n">
        <f aca="false">IF(AND(AH1280=1,AI1280=1),1,0)</f>
        <v>0</v>
      </c>
    </row>
    <row r="1281" customFormat="false" ht="15" hidden="false" customHeight="false" outlineLevel="0" collapsed="false">
      <c r="A1281" s="16" t="str">
        <f aca="false">DATA!A1281</f>
        <v>ITM11279</v>
      </c>
      <c r="B1281" s="16" t="str">
        <f aca="false">DATA!B1281</f>
        <v>Apparel</v>
      </c>
      <c r="C1281" s="17" t="n">
        <f aca="false">DATA!C1281</f>
        <v>402</v>
      </c>
      <c r="D1281" s="17" t="n">
        <f aca="false">DATA!D1281</f>
        <v>39</v>
      </c>
      <c r="E1281" s="18" t="n">
        <f aca="false">DATA!F1281</f>
        <v>4</v>
      </c>
      <c r="F1281" s="19" t="n">
        <f aca="false">DATA!G1281</f>
        <v>17.44</v>
      </c>
      <c r="G1281" s="19" t="n">
        <f aca="false">DATA!H1281</f>
        <v>4.29</v>
      </c>
      <c r="H1281" s="18" t="n">
        <f aca="false">DATA!E1281</f>
        <v>4</v>
      </c>
      <c r="I1281" s="20" t="n">
        <f aca="false">F1281*E1281</f>
        <v>69.76</v>
      </c>
      <c r="J1281" s="20" t="n">
        <f aca="false">PARAMETER!$B$4*G1281*SQRT(E1281)</f>
        <v>14.1128441192436</v>
      </c>
      <c r="K1281" s="20" t="n">
        <f aca="false">I1281+J1281</f>
        <v>83.8728441192436</v>
      </c>
      <c r="L1281" s="20" t="n">
        <f aca="false">K1281+F1281*H1281</f>
        <v>153.632844119244</v>
      </c>
      <c r="M1281" s="16" t="str">
        <f aca="false">IF(C1281&lt;=K1281,"REORDER",IF(C1281&gt;L1281,"OVERSTOCK","OK"))</f>
        <v>OVERSTOCK</v>
      </c>
      <c r="N1281" s="16" t="str">
        <f aca="false">IF(C1281&lt;=D1281,"REORDER","OK")</f>
        <v>OK</v>
      </c>
      <c r="O1281" s="18" t="n">
        <f aca="false">IF(D1281&lt;I1281,1,0)</f>
        <v>1</v>
      </c>
      <c r="P1281" s="20" t="n">
        <f aca="false">C1281/F1281</f>
        <v>23.0504587155963</v>
      </c>
      <c r="Q1281" s="19" t="n">
        <f aca="false">DATA!N1281</f>
        <v>185.39</v>
      </c>
      <c r="R1281" s="19" t="n">
        <f aca="false">DATA!O1281</f>
        <v>0.6</v>
      </c>
      <c r="S1281" s="17" t="n">
        <f aca="false">C1281*Q1281</f>
        <v>74526.78</v>
      </c>
      <c r="T1281" s="19" t="n">
        <f aca="false">C1281*R1281</f>
        <v>241.2</v>
      </c>
      <c r="U1281" s="20" t="n">
        <f aca="false">MAX(0,C1281-L1281)</f>
        <v>248.367155880756</v>
      </c>
      <c r="V1281" s="17" t="n">
        <f aca="false">U1281*Q1281</f>
        <v>46044.7870287334</v>
      </c>
      <c r="W1281" s="19" t="n">
        <f aca="false">U1281*R1281</f>
        <v>149.020293528454</v>
      </c>
      <c r="X1281" s="20" t="n">
        <f aca="false">MAX(0,K1281-C1281)</f>
        <v>0</v>
      </c>
      <c r="Y1281" s="17" t="n">
        <f aca="false">F1281*PARAMETER!$B$5*Q1281</f>
        <v>1180118.584</v>
      </c>
      <c r="Z1281" s="21" t="n">
        <f aca="false">SUMIF($Y$2:$Y$3205,"&gt;="&amp;Y1281)/SUM($Y$2:$Y$3205)</f>
        <v>0.653932211038032</v>
      </c>
      <c r="AA1281" s="16" t="str">
        <f aca="false">IF(Z1281&lt;=PARAMETER!$B$7,"A",IF(Z1281&lt;=PARAMETER!$B$8,"B","C"))</f>
        <v>A</v>
      </c>
      <c r="AB1281" s="22" t="n">
        <f aca="false">G1281/F1281</f>
        <v>0.24598623853211</v>
      </c>
      <c r="AC1281" s="16" t="str">
        <f aca="false">IF(AB1281&lt;=PARAMETER!$B$9,"X",IF(AB1281&lt;=PARAMETER!$B$10,"Y","Z"))</f>
        <v>X</v>
      </c>
      <c r="AD1281" s="16" t="str">
        <f aca="false">AA1281&amp;AC1281</f>
        <v>AX</v>
      </c>
      <c r="AE1281" s="22" t="n">
        <f aca="false">DATA!I1281</f>
        <v>0.96</v>
      </c>
      <c r="AF1281" s="18" t="n">
        <f aca="false">DATA!L1281</f>
        <v>172</v>
      </c>
      <c r="AG1281" s="16" t="str">
        <f aca="false">DATA!K1281</f>
        <v>B</v>
      </c>
      <c r="AH1281" s="18" t="n">
        <f aca="false">IF(AE1281&gt;=PARAMETER!$B$12,1,0)</f>
        <v>1</v>
      </c>
      <c r="AI1281" s="18" t="n">
        <f aca="false">IF(AF1281&gt;=PARAMETER!$B$13,1,0)</f>
        <v>1</v>
      </c>
      <c r="AJ1281" s="18" t="n">
        <f aca="false">IF(AND(AH1281=1,AI1281=1),1,0)</f>
        <v>1</v>
      </c>
    </row>
    <row r="1282" customFormat="false" ht="15" hidden="false" customHeight="false" outlineLevel="0" collapsed="false">
      <c r="A1282" s="16" t="str">
        <f aca="false">DATA!A1282</f>
        <v>ITM11280</v>
      </c>
      <c r="B1282" s="16" t="str">
        <f aca="false">DATA!B1282</f>
        <v>Electronics</v>
      </c>
      <c r="C1282" s="17" t="n">
        <f aca="false">DATA!C1282</f>
        <v>233</v>
      </c>
      <c r="D1282" s="17" t="n">
        <f aca="false">DATA!D1282</f>
        <v>63</v>
      </c>
      <c r="E1282" s="18" t="n">
        <f aca="false">DATA!F1282</f>
        <v>6</v>
      </c>
      <c r="F1282" s="19" t="n">
        <f aca="false">DATA!G1282</f>
        <v>17.53</v>
      </c>
      <c r="G1282" s="19" t="n">
        <f aca="false">DATA!H1282</f>
        <v>9.79</v>
      </c>
      <c r="H1282" s="18" t="n">
        <f aca="false">DATA!E1282</f>
        <v>9</v>
      </c>
      <c r="I1282" s="20" t="n">
        <f aca="false">F1282*E1282</f>
        <v>105.18</v>
      </c>
      <c r="J1282" s="20" t="n">
        <f aca="false">PARAMETER!$B$4*G1282*SQRT(E1282)</f>
        <v>39.4444199375779</v>
      </c>
      <c r="K1282" s="20" t="n">
        <f aca="false">I1282+J1282</f>
        <v>144.624419937578</v>
      </c>
      <c r="L1282" s="20" t="n">
        <f aca="false">K1282+F1282*H1282</f>
        <v>302.394419937578</v>
      </c>
      <c r="M1282" s="16" t="str">
        <f aca="false">IF(C1282&lt;=K1282,"REORDER",IF(C1282&gt;L1282,"OVERSTOCK","OK"))</f>
        <v>OK</v>
      </c>
      <c r="N1282" s="16" t="str">
        <f aca="false">IF(C1282&lt;=D1282,"REORDER","OK")</f>
        <v>OK</v>
      </c>
      <c r="O1282" s="18" t="n">
        <f aca="false">IF(D1282&lt;I1282,1,0)</f>
        <v>1</v>
      </c>
      <c r="P1282" s="20" t="n">
        <f aca="false">C1282/F1282</f>
        <v>13.2915002852253</v>
      </c>
      <c r="Q1282" s="19" t="n">
        <f aca="false">DATA!N1282</f>
        <v>146.52</v>
      </c>
      <c r="R1282" s="19" t="n">
        <f aca="false">DATA!O1282</f>
        <v>1.58</v>
      </c>
      <c r="S1282" s="17" t="n">
        <f aca="false">C1282*Q1282</f>
        <v>34139.16</v>
      </c>
      <c r="T1282" s="19" t="n">
        <f aca="false">C1282*R1282</f>
        <v>368.14</v>
      </c>
      <c r="U1282" s="20" t="n">
        <f aca="false">MAX(0,C1282-L1282)</f>
        <v>0</v>
      </c>
      <c r="V1282" s="17" t="n">
        <f aca="false">U1282*Q1282</f>
        <v>0</v>
      </c>
      <c r="W1282" s="19" t="n">
        <f aca="false">U1282*R1282</f>
        <v>0</v>
      </c>
      <c r="X1282" s="20" t="n">
        <f aca="false">MAX(0,K1282-C1282)</f>
        <v>0</v>
      </c>
      <c r="Y1282" s="17" t="n">
        <f aca="false">F1282*PARAMETER!$B$5*Q1282</f>
        <v>937500.894</v>
      </c>
      <c r="Z1282" s="21" t="n">
        <f aca="false">SUMIF($Y$2:$Y$3205,"&gt;="&amp;Y1282)/SUM($Y$2:$Y$3205)</f>
        <v>0.761119551941187</v>
      </c>
      <c r="AA1282" s="16" t="str">
        <f aca="false">IF(Z1282&lt;=PARAMETER!$B$7,"A",IF(Z1282&lt;=PARAMETER!$B$8,"B","C"))</f>
        <v>A</v>
      </c>
      <c r="AB1282" s="22" t="n">
        <f aca="false">G1282/F1282</f>
        <v>0.558471192241871</v>
      </c>
      <c r="AC1282" s="16" t="str">
        <f aca="false">IF(AB1282&lt;=PARAMETER!$B$9,"X",IF(AB1282&lt;=PARAMETER!$B$10,"Y","Z"))</f>
        <v>Z</v>
      </c>
      <c r="AD1282" s="16" t="str">
        <f aca="false">AA1282&amp;AC1282</f>
        <v>AZ</v>
      </c>
      <c r="AE1282" s="22" t="n">
        <f aca="false">DATA!I1282</f>
        <v>0.2</v>
      </c>
      <c r="AF1282" s="18" t="n">
        <f aca="false">DATA!L1282</f>
        <v>108</v>
      </c>
      <c r="AG1282" s="16" t="str">
        <f aca="false">DATA!K1282</f>
        <v>D</v>
      </c>
      <c r="AH1282" s="18" t="n">
        <f aca="false">IF(AE1282&gt;=PARAMETER!$B$12,1,0)</f>
        <v>0</v>
      </c>
      <c r="AI1282" s="18" t="n">
        <f aca="false">IF(AF1282&gt;=PARAMETER!$B$13,1,0)</f>
        <v>1</v>
      </c>
      <c r="AJ1282" s="18" t="n">
        <f aca="false">IF(AND(AH1282=1,AI1282=1),1,0)</f>
        <v>0</v>
      </c>
    </row>
    <row r="1283" customFormat="false" ht="15" hidden="false" customHeight="false" outlineLevel="0" collapsed="false">
      <c r="A1283" s="16" t="str">
        <f aca="false">DATA!A1283</f>
        <v>ITM11281</v>
      </c>
      <c r="B1283" s="16" t="str">
        <f aca="false">DATA!B1283</f>
        <v>Apparel</v>
      </c>
      <c r="C1283" s="17" t="n">
        <f aca="false">DATA!C1283</f>
        <v>476</v>
      </c>
      <c r="D1283" s="17" t="n">
        <f aca="false">DATA!D1283</f>
        <v>22</v>
      </c>
      <c r="E1283" s="18" t="n">
        <f aca="false">DATA!F1283</f>
        <v>4</v>
      </c>
      <c r="F1283" s="19" t="n">
        <f aca="false">DATA!G1283</f>
        <v>7.02</v>
      </c>
      <c r="G1283" s="19" t="n">
        <f aca="false">DATA!H1283</f>
        <v>5.32</v>
      </c>
      <c r="H1283" s="18" t="n">
        <f aca="false">DATA!E1283</f>
        <v>4</v>
      </c>
      <c r="I1283" s="20" t="n">
        <f aca="false">F1283*E1283</f>
        <v>28.08</v>
      </c>
      <c r="J1283" s="20" t="n">
        <f aca="false">PARAMETER!$B$4*G1283*SQRT(E1283)</f>
        <v>17.5012425907637</v>
      </c>
      <c r="K1283" s="20" t="n">
        <f aca="false">I1283+J1283</f>
        <v>45.5812425907637</v>
      </c>
      <c r="L1283" s="20" t="n">
        <f aca="false">K1283+F1283*H1283</f>
        <v>73.6612425907637</v>
      </c>
      <c r="M1283" s="16" t="str">
        <f aca="false">IF(C1283&lt;=K1283,"REORDER",IF(C1283&gt;L1283,"OVERSTOCK","OK"))</f>
        <v>OVERSTOCK</v>
      </c>
      <c r="N1283" s="16" t="str">
        <f aca="false">IF(C1283&lt;=D1283,"REORDER","OK")</f>
        <v>OK</v>
      </c>
      <c r="O1283" s="18" t="n">
        <f aca="false">IF(D1283&lt;I1283,1,0)</f>
        <v>1</v>
      </c>
      <c r="P1283" s="20" t="n">
        <f aca="false">C1283/F1283</f>
        <v>67.8062678062678</v>
      </c>
      <c r="Q1283" s="19" t="n">
        <f aca="false">DATA!N1283</f>
        <v>137.52</v>
      </c>
      <c r="R1283" s="19" t="n">
        <f aca="false">DATA!O1283</f>
        <v>1.79</v>
      </c>
      <c r="S1283" s="17" t="n">
        <f aca="false">C1283*Q1283</f>
        <v>65459.52</v>
      </c>
      <c r="T1283" s="19" t="n">
        <f aca="false">C1283*R1283</f>
        <v>852.04</v>
      </c>
      <c r="U1283" s="20" t="n">
        <f aca="false">MAX(0,C1283-L1283)</f>
        <v>402.338757409236</v>
      </c>
      <c r="V1283" s="17" t="n">
        <f aca="false">U1283*Q1283</f>
        <v>55329.6259189182</v>
      </c>
      <c r="W1283" s="19" t="n">
        <f aca="false">U1283*R1283</f>
        <v>720.186375762533</v>
      </c>
      <c r="X1283" s="20" t="n">
        <f aca="false">MAX(0,K1283-C1283)</f>
        <v>0</v>
      </c>
      <c r="Y1283" s="17" t="n">
        <f aca="false">F1283*PARAMETER!$B$5*Q1283</f>
        <v>352367.496</v>
      </c>
      <c r="Z1283" s="21" t="n">
        <f aca="false">SUMIF($Y$2:$Y$3205,"&gt;="&amp;Y1283)/SUM($Y$2:$Y$3205)</f>
        <v>0.947669769526463</v>
      </c>
      <c r="AA1283" s="16" t="str">
        <f aca="false">IF(Z1283&lt;=PARAMETER!$B$7,"A",IF(Z1283&lt;=PARAMETER!$B$8,"B","C"))</f>
        <v>B</v>
      </c>
      <c r="AB1283" s="22" t="n">
        <f aca="false">G1283/F1283</f>
        <v>0.757834757834758</v>
      </c>
      <c r="AC1283" s="16" t="str">
        <f aca="false">IF(AB1283&lt;=PARAMETER!$B$9,"X",IF(AB1283&lt;=PARAMETER!$B$10,"Y","Z"))</f>
        <v>Z</v>
      </c>
      <c r="AD1283" s="16" t="str">
        <f aca="false">AA1283&amp;AC1283</f>
        <v>BZ</v>
      </c>
      <c r="AE1283" s="22" t="n">
        <f aca="false">DATA!I1283</f>
        <v>0.37</v>
      </c>
      <c r="AF1283" s="18" t="n">
        <f aca="false">DATA!L1283</f>
        <v>157</v>
      </c>
      <c r="AG1283" s="16" t="str">
        <f aca="false">DATA!K1283</f>
        <v>B</v>
      </c>
      <c r="AH1283" s="18" t="n">
        <f aca="false">IF(AE1283&gt;=PARAMETER!$B$12,1,0)</f>
        <v>0</v>
      </c>
      <c r="AI1283" s="18" t="n">
        <f aca="false">IF(AF1283&gt;=PARAMETER!$B$13,1,0)</f>
        <v>1</v>
      </c>
      <c r="AJ1283" s="18" t="n">
        <f aca="false">IF(AND(AH1283=1,AI1283=1),1,0)</f>
        <v>0</v>
      </c>
    </row>
    <row r="1284" customFormat="false" ht="15" hidden="false" customHeight="false" outlineLevel="0" collapsed="false">
      <c r="A1284" s="16" t="str">
        <f aca="false">DATA!A1284</f>
        <v>ITM11282</v>
      </c>
      <c r="B1284" s="16" t="str">
        <f aca="false">DATA!B1284</f>
        <v>Automotive</v>
      </c>
      <c r="C1284" s="17" t="n">
        <f aca="false">DATA!C1284</f>
        <v>304</v>
      </c>
      <c r="D1284" s="17" t="n">
        <f aca="false">DATA!D1284</f>
        <v>92</v>
      </c>
      <c r="E1284" s="18" t="n">
        <f aca="false">DATA!F1284</f>
        <v>5</v>
      </c>
      <c r="F1284" s="19" t="n">
        <f aca="false">DATA!G1284</f>
        <v>5.15</v>
      </c>
      <c r="G1284" s="19" t="n">
        <f aca="false">DATA!H1284</f>
        <v>5.75</v>
      </c>
      <c r="H1284" s="18" t="n">
        <f aca="false">DATA!E1284</f>
        <v>4</v>
      </c>
      <c r="I1284" s="20" t="n">
        <f aca="false">F1284*E1284</f>
        <v>25.75</v>
      </c>
      <c r="J1284" s="20" t="n">
        <f aca="false">PARAMETER!$B$4*G1284*SQRT(E1284)</f>
        <v>21.1485260066783</v>
      </c>
      <c r="K1284" s="20" t="n">
        <f aca="false">I1284+J1284</f>
        <v>46.8985260066783</v>
      </c>
      <c r="L1284" s="20" t="n">
        <f aca="false">K1284+F1284*H1284</f>
        <v>67.4985260066783</v>
      </c>
      <c r="M1284" s="16" t="str">
        <f aca="false">IF(C1284&lt;=K1284,"REORDER",IF(C1284&gt;L1284,"OVERSTOCK","OK"))</f>
        <v>OVERSTOCK</v>
      </c>
      <c r="N1284" s="16" t="str">
        <f aca="false">IF(C1284&lt;=D1284,"REORDER","OK")</f>
        <v>OK</v>
      </c>
      <c r="O1284" s="18" t="n">
        <f aca="false">IF(D1284&lt;I1284,1,0)</f>
        <v>0</v>
      </c>
      <c r="P1284" s="20" t="n">
        <f aca="false">C1284/F1284</f>
        <v>59.0291262135922</v>
      </c>
      <c r="Q1284" s="19" t="n">
        <f aca="false">DATA!N1284</f>
        <v>147.47</v>
      </c>
      <c r="R1284" s="19" t="n">
        <f aca="false">DATA!O1284</f>
        <v>1.05</v>
      </c>
      <c r="S1284" s="17" t="n">
        <f aca="false">C1284*Q1284</f>
        <v>44830.88</v>
      </c>
      <c r="T1284" s="19" t="n">
        <f aca="false">C1284*R1284</f>
        <v>319.2</v>
      </c>
      <c r="U1284" s="20" t="n">
        <f aca="false">MAX(0,C1284-L1284)</f>
        <v>236.501473993322</v>
      </c>
      <c r="V1284" s="17" t="n">
        <f aca="false">U1284*Q1284</f>
        <v>34876.8723697952</v>
      </c>
      <c r="W1284" s="19" t="n">
        <f aca="false">U1284*R1284</f>
        <v>248.326547692988</v>
      </c>
      <c r="X1284" s="20" t="n">
        <f aca="false">MAX(0,K1284-C1284)</f>
        <v>0</v>
      </c>
      <c r="Y1284" s="17" t="n">
        <f aca="false">F1284*PARAMETER!$B$5*Q1284</f>
        <v>277206.7325</v>
      </c>
      <c r="Z1284" s="21" t="n">
        <f aca="false">SUMIF($Y$2:$Y$3205,"&gt;="&amp;Y1284)/SUM($Y$2:$Y$3205)</f>
        <v>0.966187412501362</v>
      </c>
      <c r="AA1284" s="16" t="str">
        <f aca="false">IF(Z1284&lt;=PARAMETER!$B$7,"A",IF(Z1284&lt;=PARAMETER!$B$8,"B","C"))</f>
        <v>C</v>
      </c>
      <c r="AB1284" s="22" t="n">
        <f aca="false">G1284/F1284</f>
        <v>1.11650485436893</v>
      </c>
      <c r="AC1284" s="16" t="str">
        <f aca="false">IF(AB1284&lt;=PARAMETER!$B$9,"X",IF(AB1284&lt;=PARAMETER!$B$10,"Y","Z"))</f>
        <v>Z</v>
      </c>
      <c r="AD1284" s="16" t="str">
        <f aca="false">AA1284&amp;AC1284</f>
        <v>CZ</v>
      </c>
      <c r="AE1284" s="22" t="n">
        <f aca="false">DATA!I1284</f>
        <v>0.13</v>
      </c>
      <c r="AF1284" s="18" t="n">
        <f aca="false">DATA!L1284</f>
        <v>67</v>
      </c>
      <c r="AG1284" s="16" t="str">
        <f aca="false">DATA!K1284</f>
        <v>D</v>
      </c>
      <c r="AH1284" s="18" t="n">
        <f aca="false">IF(AE1284&gt;=PARAMETER!$B$12,1,0)</f>
        <v>0</v>
      </c>
      <c r="AI1284" s="18" t="n">
        <f aca="false">IF(AF1284&gt;=PARAMETER!$B$13,1,0)</f>
        <v>0</v>
      </c>
      <c r="AJ1284" s="18" t="n">
        <f aca="false">IF(AND(AH1284=1,AI1284=1),1,0)</f>
        <v>0</v>
      </c>
    </row>
    <row r="1285" customFormat="false" ht="15" hidden="false" customHeight="false" outlineLevel="0" collapsed="false">
      <c r="A1285" s="16" t="str">
        <f aca="false">DATA!A1285</f>
        <v>ITM11283</v>
      </c>
      <c r="B1285" s="16" t="str">
        <f aca="false">DATA!B1285</f>
        <v>Apparel</v>
      </c>
      <c r="C1285" s="17" t="n">
        <f aca="false">DATA!C1285</f>
        <v>258</v>
      </c>
      <c r="D1285" s="17" t="n">
        <f aca="false">DATA!D1285</f>
        <v>38</v>
      </c>
      <c r="E1285" s="18" t="n">
        <f aca="false">DATA!F1285</f>
        <v>3</v>
      </c>
      <c r="F1285" s="19" t="n">
        <f aca="false">DATA!G1285</f>
        <v>3.28</v>
      </c>
      <c r="G1285" s="19" t="n">
        <f aca="false">DATA!H1285</f>
        <v>7.27</v>
      </c>
      <c r="H1285" s="18" t="n">
        <f aca="false">DATA!E1285</f>
        <v>4</v>
      </c>
      <c r="I1285" s="20" t="n">
        <f aca="false">F1285*E1285</f>
        <v>9.84</v>
      </c>
      <c r="J1285" s="20" t="n">
        <f aca="false">PARAMETER!$B$4*G1285*SQRT(E1285)</f>
        <v>20.7120122845386</v>
      </c>
      <c r="K1285" s="20" t="n">
        <f aca="false">I1285+J1285</f>
        <v>30.5520122845386</v>
      </c>
      <c r="L1285" s="20" t="n">
        <f aca="false">K1285+F1285*H1285</f>
        <v>43.6720122845386</v>
      </c>
      <c r="M1285" s="16" t="str">
        <f aca="false">IF(C1285&lt;=K1285,"REORDER",IF(C1285&gt;L1285,"OVERSTOCK","OK"))</f>
        <v>OVERSTOCK</v>
      </c>
      <c r="N1285" s="16" t="str">
        <f aca="false">IF(C1285&lt;=D1285,"REORDER","OK")</f>
        <v>OK</v>
      </c>
      <c r="O1285" s="18" t="n">
        <f aca="false">IF(D1285&lt;I1285,1,0)</f>
        <v>0</v>
      </c>
      <c r="P1285" s="20" t="n">
        <f aca="false">C1285/F1285</f>
        <v>78.6585365853659</v>
      </c>
      <c r="Q1285" s="19" t="n">
        <f aca="false">DATA!N1285</f>
        <v>15.94</v>
      </c>
      <c r="R1285" s="19" t="n">
        <f aca="false">DATA!O1285</f>
        <v>1.58</v>
      </c>
      <c r="S1285" s="17" t="n">
        <f aca="false">C1285*Q1285</f>
        <v>4112.52</v>
      </c>
      <c r="T1285" s="19" t="n">
        <f aca="false">C1285*R1285</f>
        <v>407.64</v>
      </c>
      <c r="U1285" s="20" t="n">
        <f aca="false">MAX(0,C1285-L1285)</f>
        <v>214.327987715461</v>
      </c>
      <c r="V1285" s="17" t="n">
        <f aca="false">U1285*Q1285</f>
        <v>3416.38812418445</v>
      </c>
      <c r="W1285" s="19" t="n">
        <f aca="false">U1285*R1285</f>
        <v>338.638220590429</v>
      </c>
      <c r="X1285" s="20" t="n">
        <f aca="false">MAX(0,K1285-C1285)</f>
        <v>0</v>
      </c>
      <c r="Y1285" s="17" t="n">
        <f aca="false">F1285*PARAMETER!$B$5*Q1285</f>
        <v>19083.368</v>
      </c>
      <c r="Z1285" s="21" t="n">
        <f aca="false">SUMIF($Y$2:$Y$3205,"&gt;="&amp;Y1285)/SUM($Y$2:$Y$3205)</f>
        <v>0.999947302979175</v>
      </c>
      <c r="AA1285" s="16" t="str">
        <f aca="false">IF(Z1285&lt;=PARAMETER!$B$7,"A",IF(Z1285&lt;=PARAMETER!$B$8,"B","C"))</f>
        <v>C</v>
      </c>
      <c r="AB1285" s="22" t="n">
        <f aca="false">G1285/F1285</f>
        <v>2.21646341463415</v>
      </c>
      <c r="AC1285" s="16" t="str">
        <f aca="false">IF(AB1285&lt;=PARAMETER!$B$9,"X",IF(AB1285&lt;=PARAMETER!$B$10,"Y","Z"))</f>
        <v>Z</v>
      </c>
      <c r="AD1285" s="16" t="str">
        <f aca="false">AA1285&amp;AC1285</f>
        <v>CZ</v>
      </c>
      <c r="AE1285" s="22" t="n">
        <f aca="false">DATA!I1285</f>
        <v>0.23</v>
      </c>
      <c r="AF1285" s="18" t="n">
        <f aca="false">DATA!L1285</f>
        <v>69</v>
      </c>
      <c r="AG1285" s="16" t="str">
        <f aca="false">DATA!K1285</f>
        <v>B</v>
      </c>
      <c r="AH1285" s="18" t="n">
        <f aca="false">IF(AE1285&gt;=PARAMETER!$B$12,1,0)</f>
        <v>0</v>
      </c>
      <c r="AI1285" s="18" t="n">
        <f aca="false">IF(AF1285&gt;=PARAMETER!$B$13,1,0)</f>
        <v>0</v>
      </c>
      <c r="AJ1285" s="18" t="n">
        <f aca="false">IF(AND(AH1285=1,AI1285=1),1,0)</f>
        <v>0</v>
      </c>
    </row>
    <row r="1286" customFormat="false" ht="15" hidden="false" customHeight="false" outlineLevel="0" collapsed="false">
      <c r="A1286" s="16" t="str">
        <f aca="false">DATA!A1286</f>
        <v>ITM11284</v>
      </c>
      <c r="B1286" s="16" t="str">
        <f aca="false">DATA!B1286</f>
        <v>Automotive</v>
      </c>
      <c r="C1286" s="17" t="n">
        <f aca="false">DATA!C1286</f>
        <v>184</v>
      </c>
      <c r="D1286" s="17" t="n">
        <f aca="false">DATA!D1286</f>
        <v>12</v>
      </c>
      <c r="E1286" s="18" t="n">
        <f aca="false">DATA!F1286</f>
        <v>4</v>
      </c>
      <c r="F1286" s="19" t="n">
        <f aca="false">DATA!G1286</f>
        <v>6.44</v>
      </c>
      <c r="G1286" s="19" t="n">
        <f aca="false">DATA!H1286</f>
        <v>5.1</v>
      </c>
      <c r="H1286" s="18" t="n">
        <f aca="false">DATA!E1286</f>
        <v>13</v>
      </c>
      <c r="I1286" s="20" t="n">
        <f aca="false">F1286*E1286</f>
        <v>25.76</v>
      </c>
      <c r="J1286" s="20" t="n">
        <f aca="false">PARAMETER!$B$4*G1286*SQRT(E1286)</f>
        <v>16.777506994905</v>
      </c>
      <c r="K1286" s="20" t="n">
        <f aca="false">I1286+J1286</f>
        <v>42.537506994905</v>
      </c>
      <c r="L1286" s="20" t="n">
        <f aca="false">K1286+F1286*H1286</f>
        <v>126.257506994905</v>
      </c>
      <c r="M1286" s="16" t="str">
        <f aca="false">IF(C1286&lt;=K1286,"REORDER",IF(C1286&gt;L1286,"OVERSTOCK","OK"))</f>
        <v>OVERSTOCK</v>
      </c>
      <c r="N1286" s="16" t="str">
        <f aca="false">IF(C1286&lt;=D1286,"REORDER","OK")</f>
        <v>OK</v>
      </c>
      <c r="O1286" s="18" t="n">
        <f aca="false">IF(D1286&lt;I1286,1,0)</f>
        <v>1</v>
      </c>
      <c r="P1286" s="20" t="n">
        <f aca="false">C1286/F1286</f>
        <v>28.5714285714286</v>
      </c>
      <c r="Q1286" s="19" t="n">
        <f aca="false">DATA!N1286</f>
        <v>28.79</v>
      </c>
      <c r="R1286" s="19" t="n">
        <f aca="false">DATA!O1286</f>
        <v>0.46</v>
      </c>
      <c r="S1286" s="17" t="n">
        <f aca="false">C1286*Q1286</f>
        <v>5297.36</v>
      </c>
      <c r="T1286" s="19" t="n">
        <f aca="false">C1286*R1286</f>
        <v>84.64</v>
      </c>
      <c r="U1286" s="20" t="n">
        <f aca="false">MAX(0,C1286-L1286)</f>
        <v>57.742493005095</v>
      </c>
      <c r="V1286" s="17" t="n">
        <f aca="false">U1286*Q1286</f>
        <v>1662.40637361668</v>
      </c>
      <c r="W1286" s="19" t="n">
        <f aca="false">U1286*R1286</f>
        <v>26.5615467823437</v>
      </c>
      <c r="X1286" s="20" t="n">
        <f aca="false">MAX(0,K1286-C1286)</f>
        <v>0</v>
      </c>
      <c r="Y1286" s="17" t="n">
        <f aca="false">F1286*PARAMETER!$B$5*Q1286</f>
        <v>67673.774</v>
      </c>
      <c r="Z1286" s="21" t="n">
        <f aca="false">SUMIF($Y$2:$Y$3205,"&gt;="&amp;Y1286)/SUM($Y$2:$Y$3205)</f>
        <v>0.998530035612295</v>
      </c>
      <c r="AA1286" s="16" t="str">
        <f aca="false">IF(Z1286&lt;=PARAMETER!$B$7,"A",IF(Z1286&lt;=PARAMETER!$B$8,"B","C"))</f>
        <v>C</v>
      </c>
      <c r="AB1286" s="22" t="n">
        <f aca="false">G1286/F1286</f>
        <v>0.791925465838509</v>
      </c>
      <c r="AC1286" s="16" t="str">
        <f aca="false">IF(AB1286&lt;=PARAMETER!$B$9,"X",IF(AB1286&lt;=PARAMETER!$B$10,"Y","Z"))</f>
        <v>Z</v>
      </c>
      <c r="AD1286" s="16" t="str">
        <f aca="false">AA1286&amp;AC1286</f>
        <v>CZ</v>
      </c>
      <c r="AE1286" s="22" t="n">
        <f aca="false">DATA!I1286</f>
        <v>0.73</v>
      </c>
      <c r="AF1286" s="18" t="n">
        <f aca="false">DATA!L1286</f>
        <v>44</v>
      </c>
      <c r="AG1286" s="16" t="str">
        <f aca="false">DATA!K1286</f>
        <v>A</v>
      </c>
      <c r="AH1286" s="18" t="n">
        <f aca="false">IF(AE1286&gt;=PARAMETER!$B$12,1,0)</f>
        <v>0</v>
      </c>
      <c r="AI1286" s="18" t="n">
        <f aca="false">IF(AF1286&gt;=PARAMETER!$B$13,1,0)</f>
        <v>0</v>
      </c>
      <c r="AJ1286" s="18" t="n">
        <f aca="false">IF(AND(AH1286=1,AI1286=1),1,0)</f>
        <v>0</v>
      </c>
    </row>
    <row r="1287" customFormat="false" ht="15" hidden="false" customHeight="false" outlineLevel="0" collapsed="false">
      <c r="A1287" s="16" t="str">
        <f aca="false">DATA!A1287</f>
        <v>ITM11285</v>
      </c>
      <c r="B1287" s="16" t="str">
        <f aca="false">DATA!B1287</f>
        <v>Electronics</v>
      </c>
      <c r="C1287" s="17" t="n">
        <f aca="false">DATA!C1287</f>
        <v>106</v>
      </c>
      <c r="D1287" s="17" t="n">
        <f aca="false">DATA!D1287</f>
        <v>99</v>
      </c>
      <c r="E1287" s="18" t="n">
        <f aca="false">DATA!F1287</f>
        <v>7</v>
      </c>
      <c r="F1287" s="19" t="n">
        <f aca="false">DATA!G1287</f>
        <v>17.84</v>
      </c>
      <c r="G1287" s="19" t="n">
        <f aca="false">DATA!H1287</f>
        <v>2.63</v>
      </c>
      <c r="H1287" s="18" t="n">
        <f aca="false">DATA!E1287</f>
        <v>3</v>
      </c>
      <c r="I1287" s="20" t="n">
        <f aca="false">F1287*E1287</f>
        <v>124.88</v>
      </c>
      <c r="J1287" s="20" t="n">
        <f aca="false">PARAMETER!$B$4*G1287*SQRT(E1287)</f>
        <v>11.4454276732426</v>
      </c>
      <c r="K1287" s="20" t="n">
        <f aca="false">I1287+J1287</f>
        <v>136.325427673243</v>
      </c>
      <c r="L1287" s="20" t="n">
        <f aca="false">K1287+F1287*H1287</f>
        <v>189.845427673243</v>
      </c>
      <c r="M1287" s="16" t="str">
        <f aca="false">IF(C1287&lt;=K1287,"REORDER",IF(C1287&gt;L1287,"OVERSTOCK","OK"))</f>
        <v>REORDER</v>
      </c>
      <c r="N1287" s="16" t="str">
        <f aca="false">IF(C1287&lt;=D1287,"REORDER","OK")</f>
        <v>OK</v>
      </c>
      <c r="O1287" s="18" t="n">
        <f aca="false">IF(D1287&lt;I1287,1,0)</f>
        <v>1</v>
      </c>
      <c r="P1287" s="20" t="n">
        <f aca="false">C1287/F1287</f>
        <v>5.94170403587444</v>
      </c>
      <c r="Q1287" s="19" t="n">
        <f aca="false">DATA!N1287</f>
        <v>73.62</v>
      </c>
      <c r="R1287" s="19" t="n">
        <f aca="false">DATA!O1287</f>
        <v>1.14</v>
      </c>
      <c r="S1287" s="17" t="n">
        <f aca="false">C1287*Q1287</f>
        <v>7803.72</v>
      </c>
      <c r="T1287" s="19" t="n">
        <f aca="false">C1287*R1287</f>
        <v>120.84</v>
      </c>
      <c r="U1287" s="20" t="n">
        <f aca="false">MAX(0,C1287-L1287)</f>
        <v>0</v>
      </c>
      <c r="V1287" s="17" t="n">
        <f aca="false">U1287*Q1287</f>
        <v>0</v>
      </c>
      <c r="W1287" s="19" t="n">
        <f aca="false">U1287*R1287</f>
        <v>0</v>
      </c>
      <c r="X1287" s="20" t="n">
        <f aca="false">MAX(0,K1287-C1287)</f>
        <v>30.3254276732426</v>
      </c>
      <c r="Y1287" s="17" t="n">
        <f aca="false">F1287*PARAMETER!$B$5*Q1287</f>
        <v>479383.992</v>
      </c>
      <c r="Z1287" s="21" t="n">
        <f aca="false">SUMIF($Y$2:$Y$3205,"&gt;="&amp;Y1287)/SUM($Y$2:$Y$3205)</f>
        <v>0.912345850739825</v>
      </c>
      <c r="AA1287" s="16" t="str">
        <f aca="false">IF(Z1287&lt;=PARAMETER!$B$7,"A",IF(Z1287&lt;=PARAMETER!$B$8,"B","C"))</f>
        <v>B</v>
      </c>
      <c r="AB1287" s="22" t="n">
        <f aca="false">G1287/F1287</f>
        <v>0.147421524663677</v>
      </c>
      <c r="AC1287" s="16" t="str">
        <f aca="false">IF(AB1287&lt;=PARAMETER!$B$9,"X",IF(AB1287&lt;=PARAMETER!$B$10,"Y","Z"))</f>
        <v>X</v>
      </c>
      <c r="AD1287" s="16" t="str">
        <f aca="false">AA1287&amp;AC1287</f>
        <v>BX</v>
      </c>
      <c r="AE1287" s="22" t="n">
        <f aca="false">DATA!I1287</f>
        <v>0.43</v>
      </c>
      <c r="AF1287" s="18" t="n">
        <f aca="false">DATA!L1287</f>
        <v>56</v>
      </c>
      <c r="AG1287" s="16" t="str">
        <f aca="false">DATA!K1287</f>
        <v>B</v>
      </c>
      <c r="AH1287" s="18" t="n">
        <f aca="false">IF(AE1287&gt;=PARAMETER!$B$12,1,0)</f>
        <v>0</v>
      </c>
      <c r="AI1287" s="18" t="n">
        <f aca="false">IF(AF1287&gt;=PARAMETER!$B$13,1,0)</f>
        <v>0</v>
      </c>
      <c r="AJ1287" s="18" t="n">
        <f aca="false">IF(AND(AH1287=1,AI1287=1),1,0)</f>
        <v>0</v>
      </c>
    </row>
    <row r="1288" customFormat="false" ht="15" hidden="false" customHeight="false" outlineLevel="0" collapsed="false">
      <c r="A1288" s="16" t="str">
        <f aca="false">DATA!A1288</f>
        <v>ITM11286</v>
      </c>
      <c r="B1288" s="16" t="str">
        <f aca="false">DATA!B1288</f>
        <v>Groceries</v>
      </c>
      <c r="C1288" s="17" t="n">
        <f aca="false">DATA!C1288</f>
        <v>160</v>
      </c>
      <c r="D1288" s="17" t="n">
        <f aca="false">DATA!D1288</f>
        <v>67</v>
      </c>
      <c r="E1288" s="18" t="n">
        <f aca="false">DATA!F1288</f>
        <v>9</v>
      </c>
      <c r="F1288" s="19" t="n">
        <f aca="false">DATA!G1288</f>
        <v>30.1</v>
      </c>
      <c r="G1288" s="19" t="n">
        <f aca="false">DATA!H1288</f>
        <v>5.6</v>
      </c>
      <c r="H1288" s="18" t="n">
        <f aca="false">DATA!E1288</f>
        <v>13</v>
      </c>
      <c r="I1288" s="20" t="n">
        <f aca="false">F1288*E1288</f>
        <v>270.9</v>
      </c>
      <c r="J1288" s="20" t="n">
        <f aca="false">PARAMETER!$B$4*G1288*SQRT(E1288)</f>
        <v>27.6335409327847</v>
      </c>
      <c r="K1288" s="20" t="n">
        <f aca="false">I1288+J1288</f>
        <v>298.533540932785</v>
      </c>
      <c r="L1288" s="20" t="n">
        <f aca="false">K1288+F1288*H1288</f>
        <v>689.833540932785</v>
      </c>
      <c r="M1288" s="16" t="str">
        <f aca="false">IF(C1288&lt;=K1288,"REORDER",IF(C1288&gt;L1288,"OVERSTOCK","OK"))</f>
        <v>REORDER</v>
      </c>
      <c r="N1288" s="16" t="str">
        <f aca="false">IF(C1288&lt;=D1288,"REORDER","OK")</f>
        <v>OK</v>
      </c>
      <c r="O1288" s="18" t="n">
        <f aca="false">IF(D1288&lt;I1288,1,0)</f>
        <v>1</v>
      </c>
      <c r="P1288" s="20" t="n">
        <f aca="false">C1288/F1288</f>
        <v>5.3156146179402</v>
      </c>
      <c r="Q1288" s="19" t="n">
        <f aca="false">DATA!N1288</f>
        <v>24.05</v>
      </c>
      <c r="R1288" s="19" t="n">
        <f aca="false">DATA!O1288</f>
        <v>1.31</v>
      </c>
      <c r="S1288" s="17" t="n">
        <f aca="false">C1288*Q1288</f>
        <v>3848</v>
      </c>
      <c r="T1288" s="19" t="n">
        <f aca="false">C1288*R1288</f>
        <v>209.6</v>
      </c>
      <c r="U1288" s="20" t="n">
        <f aca="false">MAX(0,C1288-L1288)</f>
        <v>0</v>
      </c>
      <c r="V1288" s="17" t="n">
        <f aca="false">U1288*Q1288</f>
        <v>0</v>
      </c>
      <c r="W1288" s="19" t="n">
        <f aca="false">U1288*R1288</f>
        <v>0</v>
      </c>
      <c r="X1288" s="20" t="n">
        <f aca="false">MAX(0,K1288-C1288)</f>
        <v>138.533540932785</v>
      </c>
      <c r="Y1288" s="17" t="n">
        <f aca="false">F1288*PARAMETER!$B$5*Q1288</f>
        <v>264225.325</v>
      </c>
      <c r="Z1288" s="21" t="n">
        <f aca="false">SUMIF($Y$2:$Y$3205,"&gt;="&amp;Y1288)/SUM($Y$2:$Y$3205)</f>
        <v>0.968425747661443</v>
      </c>
      <c r="AA1288" s="16" t="str">
        <f aca="false">IF(Z1288&lt;=PARAMETER!$B$7,"A",IF(Z1288&lt;=PARAMETER!$B$8,"B","C"))</f>
        <v>C</v>
      </c>
      <c r="AB1288" s="22" t="n">
        <f aca="false">G1288/F1288</f>
        <v>0.186046511627907</v>
      </c>
      <c r="AC1288" s="16" t="str">
        <f aca="false">IF(AB1288&lt;=PARAMETER!$B$9,"X",IF(AB1288&lt;=PARAMETER!$B$10,"Y","Z"))</f>
        <v>X</v>
      </c>
      <c r="AD1288" s="16" t="str">
        <f aca="false">AA1288&amp;AC1288</f>
        <v>CX</v>
      </c>
      <c r="AE1288" s="22" t="n">
        <f aca="false">DATA!I1288</f>
        <v>0.51</v>
      </c>
      <c r="AF1288" s="18" t="n">
        <f aca="false">DATA!L1288</f>
        <v>55</v>
      </c>
      <c r="AG1288" s="16" t="str">
        <f aca="false">DATA!K1288</f>
        <v>C</v>
      </c>
      <c r="AH1288" s="18" t="n">
        <f aca="false">IF(AE1288&gt;=PARAMETER!$B$12,1,0)</f>
        <v>0</v>
      </c>
      <c r="AI1288" s="18" t="n">
        <f aca="false">IF(AF1288&gt;=PARAMETER!$B$13,1,0)</f>
        <v>0</v>
      </c>
      <c r="AJ1288" s="18" t="n">
        <f aca="false">IF(AND(AH1288=1,AI1288=1),1,0)</f>
        <v>0</v>
      </c>
    </row>
    <row r="1289" customFormat="false" ht="15" hidden="false" customHeight="false" outlineLevel="0" collapsed="false">
      <c r="A1289" s="16" t="str">
        <f aca="false">DATA!A1289</f>
        <v>ITM11287</v>
      </c>
      <c r="B1289" s="16" t="str">
        <f aca="false">DATA!B1289</f>
        <v>Apparel</v>
      </c>
      <c r="C1289" s="17" t="n">
        <f aca="false">DATA!C1289</f>
        <v>179</v>
      </c>
      <c r="D1289" s="17" t="n">
        <f aca="false">DATA!D1289</f>
        <v>85</v>
      </c>
      <c r="E1289" s="18" t="n">
        <f aca="false">DATA!F1289</f>
        <v>3</v>
      </c>
      <c r="F1289" s="19" t="n">
        <f aca="false">DATA!G1289</f>
        <v>10.22</v>
      </c>
      <c r="G1289" s="19" t="n">
        <f aca="false">DATA!H1289</f>
        <v>9.47</v>
      </c>
      <c r="H1289" s="18" t="n">
        <f aca="false">DATA!E1289</f>
        <v>3</v>
      </c>
      <c r="I1289" s="20" t="n">
        <f aca="false">F1289*E1289</f>
        <v>30.66</v>
      </c>
      <c r="J1289" s="20" t="n">
        <f aca="false">PARAMETER!$B$4*G1289*SQRT(E1289)</f>
        <v>26.9797464009052</v>
      </c>
      <c r="K1289" s="20" t="n">
        <f aca="false">I1289+J1289</f>
        <v>57.6397464009052</v>
      </c>
      <c r="L1289" s="20" t="n">
        <f aca="false">K1289+F1289*H1289</f>
        <v>88.2997464009052</v>
      </c>
      <c r="M1289" s="16" t="str">
        <f aca="false">IF(C1289&lt;=K1289,"REORDER",IF(C1289&gt;L1289,"OVERSTOCK","OK"))</f>
        <v>OVERSTOCK</v>
      </c>
      <c r="N1289" s="16" t="str">
        <f aca="false">IF(C1289&lt;=D1289,"REORDER","OK")</f>
        <v>OK</v>
      </c>
      <c r="O1289" s="18" t="n">
        <f aca="false">IF(D1289&lt;I1289,1,0)</f>
        <v>0</v>
      </c>
      <c r="P1289" s="20" t="n">
        <f aca="false">C1289/F1289</f>
        <v>17.5146771037182</v>
      </c>
      <c r="Q1289" s="19" t="n">
        <f aca="false">DATA!N1289</f>
        <v>197.64</v>
      </c>
      <c r="R1289" s="19" t="n">
        <f aca="false">DATA!O1289</f>
        <v>1.03</v>
      </c>
      <c r="S1289" s="17" t="n">
        <f aca="false">C1289*Q1289</f>
        <v>35377.56</v>
      </c>
      <c r="T1289" s="19" t="n">
        <f aca="false">C1289*R1289</f>
        <v>184.37</v>
      </c>
      <c r="U1289" s="20" t="n">
        <f aca="false">MAX(0,C1289-L1289)</f>
        <v>90.7002535990948</v>
      </c>
      <c r="V1289" s="17" t="n">
        <f aca="false">U1289*Q1289</f>
        <v>17925.9981213251</v>
      </c>
      <c r="W1289" s="19" t="n">
        <f aca="false">U1289*R1289</f>
        <v>93.4212612070677</v>
      </c>
      <c r="X1289" s="20" t="n">
        <f aca="false">MAX(0,K1289-C1289)</f>
        <v>0</v>
      </c>
      <c r="Y1289" s="17" t="n">
        <f aca="false">F1289*PARAMETER!$B$5*Q1289</f>
        <v>737256.492</v>
      </c>
      <c r="Z1289" s="21" t="n">
        <f aca="false">SUMIF($Y$2:$Y$3205,"&gt;="&amp;Y1289)/SUM($Y$2:$Y$3205)</f>
        <v>0.831952568263542</v>
      </c>
      <c r="AA1289" s="16" t="str">
        <f aca="false">IF(Z1289&lt;=PARAMETER!$B$7,"A",IF(Z1289&lt;=PARAMETER!$B$8,"B","C"))</f>
        <v>B</v>
      </c>
      <c r="AB1289" s="22" t="n">
        <f aca="false">G1289/F1289</f>
        <v>0.926614481409002</v>
      </c>
      <c r="AC1289" s="16" t="str">
        <f aca="false">IF(AB1289&lt;=PARAMETER!$B$9,"X",IF(AB1289&lt;=PARAMETER!$B$10,"Y","Z"))</f>
        <v>Z</v>
      </c>
      <c r="AD1289" s="16" t="str">
        <f aca="false">AA1289&amp;AC1289</f>
        <v>BZ</v>
      </c>
      <c r="AE1289" s="22" t="n">
        <f aca="false">DATA!I1289</f>
        <v>0.24</v>
      </c>
      <c r="AF1289" s="18" t="n">
        <f aca="false">DATA!L1289</f>
        <v>96</v>
      </c>
      <c r="AG1289" s="16" t="str">
        <f aca="false">DATA!K1289</f>
        <v>A</v>
      </c>
      <c r="AH1289" s="18" t="n">
        <f aca="false">IF(AE1289&gt;=PARAMETER!$B$12,1,0)</f>
        <v>0</v>
      </c>
      <c r="AI1289" s="18" t="n">
        <f aca="false">IF(AF1289&gt;=PARAMETER!$B$13,1,0)</f>
        <v>1</v>
      </c>
      <c r="AJ1289" s="18" t="n">
        <f aca="false">IF(AND(AH1289=1,AI1289=1),1,0)</f>
        <v>0</v>
      </c>
    </row>
    <row r="1290" customFormat="false" ht="15" hidden="false" customHeight="false" outlineLevel="0" collapsed="false">
      <c r="A1290" s="16" t="str">
        <f aca="false">DATA!A1290</f>
        <v>ITM11288</v>
      </c>
      <c r="B1290" s="16" t="str">
        <f aca="false">DATA!B1290</f>
        <v>Groceries</v>
      </c>
      <c r="C1290" s="17" t="n">
        <f aca="false">DATA!C1290</f>
        <v>65</v>
      </c>
      <c r="D1290" s="17" t="n">
        <f aca="false">DATA!D1290</f>
        <v>11</v>
      </c>
      <c r="E1290" s="18" t="n">
        <f aca="false">DATA!F1290</f>
        <v>6</v>
      </c>
      <c r="F1290" s="19" t="n">
        <f aca="false">DATA!G1290</f>
        <v>44.51</v>
      </c>
      <c r="G1290" s="19" t="n">
        <f aca="false">DATA!H1290</f>
        <v>4.39</v>
      </c>
      <c r="H1290" s="18" t="n">
        <f aca="false">DATA!E1290</f>
        <v>9</v>
      </c>
      <c r="I1290" s="20" t="n">
        <f aca="false">F1290*E1290</f>
        <v>267.06</v>
      </c>
      <c r="J1290" s="20" t="n">
        <f aca="false">PARAMETER!$B$4*G1290*SQRT(E1290)</f>
        <v>17.6875386645523</v>
      </c>
      <c r="K1290" s="20" t="n">
        <f aca="false">I1290+J1290</f>
        <v>284.747538664552</v>
      </c>
      <c r="L1290" s="20" t="n">
        <f aca="false">K1290+F1290*H1290</f>
        <v>685.337538664552</v>
      </c>
      <c r="M1290" s="16" t="str">
        <f aca="false">IF(C1290&lt;=K1290,"REORDER",IF(C1290&gt;L1290,"OVERSTOCK","OK"))</f>
        <v>REORDER</v>
      </c>
      <c r="N1290" s="16" t="str">
        <f aca="false">IF(C1290&lt;=D1290,"REORDER","OK")</f>
        <v>OK</v>
      </c>
      <c r="O1290" s="18" t="n">
        <f aca="false">IF(D1290&lt;I1290,1,0)</f>
        <v>1</v>
      </c>
      <c r="P1290" s="20" t="n">
        <f aca="false">C1290/F1290</f>
        <v>1.46034598966524</v>
      </c>
      <c r="Q1290" s="19" t="n">
        <f aca="false">DATA!N1290</f>
        <v>120.28</v>
      </c>
      <c r="R1290" s="19" t="n">
        <f aca="false">DATA!O1290</f>
        <v>0.32</v>
      </c>
      <c r="S1290" s="17" t="n">
        <f aca="false">C1290*Q1290</f>
        <v>7818.2</v>
      </c>
      <c r="T1290" s="19" t="n">
        <f aca="false">C1290*R1290</f>
        <v>20.8</v>
      </c>
      <c r="U1290" s="20" t="n">
        <f aca="false">MAX(0,C1290-L1290)</f>
        <v>0</v>
      </c>
      <c r="V1290" s="17" t="n">
        <f aca="false">U1290*Q1290</f>
        <v>0</v>
      </c>
      <c r="W1290" s="19" t="n">
        <f aca="false">U1290*R1290</f>
        <v>0</v>
      </c>
      <c r="X1290" s="20" t="n">
        <f aca="false">MAX(0,K1290-C1290)</f>
        <v>219.747538664552</v>
      </c>
      <c r="Y1290" s="17" t="n">
        <f aca="false">F1290*PARAMETER!$B$5*Q1290</f>
        <v>1954086.922</v>
      </c>
      <c r="Z1290" s="21" t="n">
        <f aca="false">SUMIF($Y$2:$Y$3205,"&gt;="&amp;Y1290)/SUM($Y$2:$Y$3205)</f>
        <v>0.351762953847908</v>
      </c>
      <c r="AA1290" s="16" t="str">
        <f aca="false">IF(Z1290&lt;=PARAMETER!$B$7,"A",IF(Z1290&lt;=PARAMETER!$B$8,"B","C"))</f>
        <v>A</v>
      </c>
      <c r="AB1290" s="22" t="n">
        <f aca="false">G1290/F1290</f>
        <v>0.0986295214558526</v>
      </c>
      <c r="AC1290" s="16" t="str">
        <f aca="false">IF(AB1290&lt;=PARAMETER!$B$9,"X",IF(AB1290&lt;=PARAMETER!$B$10,"Y","Z"))</f>
        <v>X</v>
      </c>
      <c r="AD1290" s="16" t="str">
        <f aca="false">AA1290&amp;AC1290</f>
        <v>AX</v>
      </c>
      <c r="AE1290" s="22" t="n">
        <f aca="false">DATA!I1290</f>
        <v>0.71</v>
      </c>
      <c r="AF1290" s="18" t="n">
        <f aca="false">DATA!L1290</f>
        <v>13</v>
      </c>
      <c r="AG1290" s="16" t="str">
        <f aca="false">DATA!K1290</f>
        <v>C</v>
      </c>
      <c r="AH1290" s="18" t="n">
        <f aca="false">IF(AE1290&gt;=PARAMETER!$B$12,1,0)</f>
        <v>0</v>
      </c>
      <c r="AI1290" s="18" t="n">
        <f aca="false">IF(AF1290&gt;=PARAMETER!$B$13,1,0)</f>
        <v>0</v>
      </c>
      <c r="AJ1290" s="18" t="n">
        <f aca="false">IF(AND(AH1290=1,AI1290=1),1,0)</f>
        <v>0</v>
      </c>
    </row>
    <row r="1291" customFormat="false" ht="15" hidden="false" customHeight="false" outlineLevel="0" collapsed="false">
      <c r="A1291" s="16" t="str">
        <f aca="false">DATA!A1291</f>
        <v>ITM11289</v>
      </c>
      <c r="B1291" s="16" t="str">
        <f aca="false">DATA!B1291</f>
        <v>Automotive</v>
      </c>
      <c r="C1291" s="17" t="n">
        <f aca="false">DATA!C1291</f>
        <v>391</v>
      </c>
      <c r="D1291" s="17" t="n">
        <f aca="false">DATA!D1291</f>
        <v>84</v>
      </c>
      <c r="E1291" s="18" t="n">
        <f aca="false">DATA!F1291</f>
        <v>3</v>
      </c>
      <c r="F1291" s="19" t="n">
        <f aca="false">DATA!G1291</f>
        <v>40.61</v>
      </c>
      <c r="G1291" s="19" t="n">
        <f aca="false">DATA!H1291</f>
        <v>6.96</v>
      </c>
      <c r="H1291" s="18" t="n">
        <f aca="false">DATA!E1291</f>
        <v>14</v>
      </c>
      <c r="I1291" s="20" t="n">
        <f aca="false">F1291*E1291</f>
        <v>121.83</v>
      </c>
      <c r="J1291" s="20" t="n">
        <f aca="false">PARAMETER!$B$4*G1291*SQRT(E1291)</f>
        <v>19.8288315681415</v>
      </c>
      <c r="K1291" s="20" t="n">
        <f aca="false">I1291+J1291</f>
        <v>141.658831568142</v>
      </c>
      <c r="L1291" s="20" t="n">
        <f aca="false">K1291+F1291*H1291</f>
        <v>710.198831568142</v>
      </c>
      <c r="M1291" s="16" t="str">
        <f aca="false">IF(C1291&lt;=K1291,"REORDER",IF(C1291&gt;L1291,"OVERSTOCK","OK"))</f>
        <v>OK</v>
      </c>
      <c r="N1291" s="16" t="str">
        <f aca="false">IF(C1291&lt;=D1291,"REORDER","OK")</f>
        <v>OK</v>
      </c>
      <c r="O1291" s="18" t="n">
        <f aca="false">IF(D1291&lt;I1291,1,0)</f>
        <v>1</v>
      </c>
      <c r="P1291" s="20" t="n">
        <f aca="false">C1291/F1291</f>
        <v>9.62817040137897</v>
      </c>
      <c r="Q1291" s="19" t="n">
        <f aca="false">DATA!N1291</f>
        <v>102.6</v>
      </c>
      <c r="R1291" s="19" t="n">
        <f aca="false">DATA!O1291</f>
        <v>1.49</v>
      </c>
      <c r="S1291" s="17" t="n">
        <f aca="false">C1291*Q1291</f>
        <v>40116.6</v>
      </c>
      <c r="T1291" s="19" t="n">
        <f aca="false">C1291*R1291</f>
        <v>582.59</v>
      </c>
      <c r="U1291" s="20" t="n">
        <f aca="false">MAX(0,C1291-L1291)</f>
        <v>0</v>
      </c>
      <c r="V1291" s="17" t="n">
        <f aca="false">U1291*Q1291</f>
        <v>0</v>
      </c>
      <c r="W1291" s="19" t="n">
        <f aca="false">U1291*R1291</f>
        <v>0</v>
      </c>
      <c r="X1291" s="20" t="n">
        <f aca="false">MAX(0,K1291-C1291)</f>
        <v>0</v>
      </c>
      <c r="Y1291" s="17" t="n">
        <f aca="false">F1291*PARAMETER!$B$5*Q1291</f>
        <v>1520803.89</v>
      </c>
      <c r="Z1291" s="21" t="n">
        <f aca="false">SUMIF($Y$2:$Y$3205,"&gt;="&amp;Y1291)/SUM($Y$2:$Y$3205)</f>
        <v>0.515616170408034</v>
      </c>
      <c r="AA1291" s="16" t="str">
        <f aca="false">IF(Z1291&lt;=PARAMETER!$B$7,"A",IF(Z1291&lt;=PARAMETER!$B$8,"B","C"))</f>
        <v>A</v>
      </c>
      <c r="AB1291" s="22" t="n">
        <f aca="false">G1291/F1291</f>
        <v>0.171386358039892</v>
      </c>
      <c r="AC1291" s="16" t="str">
        <f aca="false">IF(AB1291&lt;=PARAMETER!$B$9,"X",IF(AB1291&lt;=PARAMETER!$B$10,"Y","Z"))</f>
        <v>X</v>
      </c>
      <c r="AD1291" s="16" t="str">
        <f aca="false">AA1291&amp;AC1291</f>
        <v>AX</v>
      </c>
      <c r="AE1291" s="22" t="n">
        <f aca="false">DATA!I1291</f>
        <v>0.78</v>
      </c>
      <c r="AF1291" s="18" t="n">
        <f aca="false">DATA!L1291</f>
        <v>19</v>
      </c>
      <c r="AG1291" s="16" t="str">
        <f aca="false">DATA!K1291</f>
        <v>D</v>
      </c>
      <c r="AH1291" s="18" t="n">
        <f aca="false">IF(AE1291&gt;=PARAMETER!$B$12,1,0)</f>
        <v>1</v>
      </c>
      <c r="AI1291" s="18" t="n">
        <f aca="false">IF(AF1291&gt;=PARAMETER!$B$13,1,0)</f>
        <v>0</v>
      </c>
      <c r="AJ1291" s="18" t="n">
        <f aca="false">IF(AND(AH1291=1,AI1291=1),1,0)</f>
        <v>0</v>
      </c>
    </row>
    <row r="1292" customFormat="false" ht="15" hidden="false" customHeight="false" outlineLevel="0" collapsed="false">
      <c r="A1292" s="16" t="str">
        <f aca="false">DATA!A1292</f>
        <v>ITM11290</v>
      </c>
      <c r="B1292" s="16" t="str">
        <f aca="false">DATA!B1292</f>
        <v>Apparel</v>
      </c>
      <c r="C1292" s="17" t="n">
        <f aca="false">DATA!C1292</f>
        <v>131</v>
      </c>
      <c r="D1292" s="17" t="n">
        <f aca="false">DATA!D1292</f>
        <v>37</v>
      </c>
      <c r="E1292" s="18" t="n">
        <f aca="false">DATA!F1292</f>
        <v>4</v>
      </c>
      <c r="F1292" s="19" t="n">
        <f aca="false">DATA!G1292</f>
        <v>26.51</v>
      </c>
      <c r="G1292" s="19" t="n">
        <f aca="false">DATA!H1292</f>
        <v>9.79</v>
      </c>
      <c r="H1292" s="18" t="n">
        <f aca="false">DATA!E1292</f>
        <v>7</v>
      </c>
      <c r="I1292" s="20" t="n">
        <f aca="false">F1292*E1292</f>
        <v>106.04</v>
      </c>
      <c r="J1292" s="20" t="n">
        <f aca="false">PARAMETER!$B$4*G1292*SQRT(E1292)</f>
        <v>32.2062340157098</v>
      </c>
      <c r="K1292" s="20" t="n">
        <f aca="false">I1292+J1292</f>
        <v>138.24623401571</v>
      </c>
      <c r="L1292" s="20" t="n">
        <f aca="false">K1292+F1292*H1292</f>
        <v>323.81623401571</v>
      </c>
      <c r="M1292" s="16" t="str">
        <f aca="false">IF(C1292&lt;=K1292,"REORDER",IF(C1292&gt;L1292,"OVERSTOCK","OK"))</f>
        <v>REORDER</v>
      </c>
      <c r="N1292" s="16" t="str">
        <f aca="false">IF(C1292&lt;=D1292,"REORDER","OK")</f>
        <v>OK</v>
      </c>
      <c r="O1292" s="18" t="n">
        <f aca="false">IF(D1292&lt;I1292,1,0)</f>
        <v>1</v>
      </c>
      <c r="P1292" s="20" t="n">
        <f aca="false">C1292/F1292</f>
        <v>4.9415314975481</v>
      </c>
      <c r="Q1292" s="19" t="n">
        <f aca="false">DATA!N1292</f>
        <v>159.25</v>
      </c>
      <c r="R1292" s="19" t="n">
        <f aca="false">DATA!O1292</f>
        <v>1.69</v>
      </c>
      <c r="S1292" s="17" t="n">
        <f aca="false">C1292*Q1292</f>
        <v>20861.75</v>
      </c>
      <c r="T1292" s="19" t="n">
        <f aca="false">C1292*R1292</f>
        <v>221.39</v>
      </c>
      <c r="U1292" s="20" t="n">
        <f aca="false">MAX(0,C1292-L1292)</f>
        <v>0</v>
      </c>
      <c r="V1292" s="17" t="n">
        <f aca="false">U1292*Q1292</f>
        <v>0</v>
      </c>
      <c r="W1292" s="19" t="n">
        <f aca="false">U1292*R1292</f>
        <v>0</v>
      </c>
      <c r="X1292" s="20" t="n">
        <f aca="false">MAX(0,K1292-C1292)</f>
        <v>7.24623401570983</v>
      </c>
      <c r="Y1292" s="17" t="n">
        <f aca="false">F1292*PARAMETER!$B$5*Q1292</f>
        <v>1540926.8875</v>
      </c>
      <c r="Z1292" s="21" t="n">
        <f aca="false">SUMIF($Y$2:$Y$3205,"&gt;="&amp;Y1292)/SUM($Y$2:$Y$3205)</f>
        <v>0.505845474952505</v>
      </c>
      <c r="AA1292" s="16" t="str">
        <f aca="false">IF(Z1292&lt;=PARAMETER!$B$7,"A",IF(Z1292&lt;=PARAMETER!$B$8,"B","C"))</f>
        <v>A</v>
      </c>
      <c r="AB1292" s="22" t="n">
        <f aca="false">G1292/F1292</f>
        <v>0.369294605809129</v>
      </c>
      <c r="AC1292" s="16" t="str">
        <f aca="false">IF(AB1292&lt;=PARAMETER!$B$9,"X",IF(AB1292&lt;=PARAMETER!$B$10,"Y","Z"))</f>
        <v>Y</v>
      </c>
      <c r="AD1292" s="16" t="str">
        <f aca="false">AA1292&amp;AC1292</f>
        <v>AY</v>
      </c>
      <c r="AE1292" s="22" t="n">
        <f aca="false">DATA!I1292</f>
        <v>0.26</v>
      </c>
      <c r="AF1292" s="18" t="n">
        <f aca="false">DATA!L1292</f>
        <v>116</v>
      </c>
      <c r="AG1292" s="16" t="str">
        <f aca="false">DATA!K1292</f>
        <v>D</v>
      </c>
      <c r="AH1292" s="18" t="n">
        <f aca="false">IF(AE1292&gt;=PARAMETER!$B$12,1,0)</f>
        <v>0</v>
      </c>
      <c r="AI1292" s="18" t="n">
        <f aca="false">IF(AF1292&gt;=PARAMETER!$B$13,1,0)</f>
        <v>1</v>
      </c>
      <c r="AJ1292" s="18" t="n">
        <f aca="false">IF(AND(AH1292=1,AI1292=1),1,0)</f>
        <v>0</v>
      </c>
    </row>
    <row r="1293" customFormat="false" ht="15" hidden="false" customHeight="false" outlineLevel="0" collapsed="false">
      <c r="A1293" s="16" t="str">
        <f aca="false">DATA!A1293</f>
        <v>ITM11291</v>
      </c>
      <c r="B1293" s="16" t="str">
        <f aca="false">DATA!B1293</f>
        <v>Pharma</v>
      </c>
      <c r="C1293" s="17" t="n">
        <f aca="false">DATA!C1293</f>
        <v>426</v>
      </c>
      <c r="D1293" s="17" t="n">
        <f aca="false">DATA!D1293</f>
        <v>91</v>
      </c>
      <c r="E1293" s="18" t="n">
        <f aca="false">DATA!F1293</f>
        <v>4</v>
      </c>
      <c r="F1293" s="19" t="n">
        <f aca="false">DATA!G1293</f>
        <v>36.49</v>
      </c>
      <c r="G1293" s="19" t="n">
        <f aca="false">DATA!H1293</f>
        <v>8.38</v>
      </c>
      <c r="H1293" s="18" t="n">
        <f aca="false">DATA!E1293</f>
        <v>13</v>
      </c>
      <c r="I1293" s="20" t="n">
        <f aca="false">F1293*E1293</f>
        <v>145.96</v>
      </c>
      <c r="J1293" s="20" t="n">
        <f aca="false">PARAMETER!$B$4*G1293*SQRT(E1293)</f>
        <v>27.5677467877067</v>
      </c>
      <c r="K1293" s="20" t="n">
        <f aca="false">I1293+J1293</f>
        <v>173.527746787707</v>
      </c>
      <c r="L1293" s="20" t="n">
        <f aca="false">K1293+F1293*H1293</f>
        <v>647.897746787707</v>
      </c>
      <c r="M1293" s="16" t="str">
        <f aca="false">IF(C1293&lt;=K1293,"REORDER",IF(C1293&gt;L1293,"OVERSTOCK","OK"))</f>
        <v>OK</v>
      </c>
      <c r="N1293" s="16" t="str">
        <f aca="false">IF(C1293&lt;=D1293,"REORDER","OK")</f>
        <v>OK</v>
      </c>
      <c r="O1293" s="18" t="n">
        <f aca="false">IF(D1293&lt;I1293,1,0)</f>
        <v>1</v>
      </c>
      <c r="P1293" s="20" t="n">
        <f aca="false">C1293/F1293</f>
        <v>11.6744313510551</v>
      </c>
      <c r="Q1293" s="19" t="n">
        <f aca="false">DATA!N1293</f>
        <v>195.62</v>
      </c>
      <c r="R1293" s="19" t="n">
        <f aca="false">DATA!O1293</f>
        <v>1.31</v>
      </c>
      <c r="S1293" s="17" t="n">
        <f aca="false">C1293*Q1293</f>
        <v>83334.12</v>
      </c>
      <c r="T1293" s="19" t="n">
        <f aca="false">C1293*R1293</f>
        <v>558.06</v>
      </c>
      <c r="U1293" s="20" t="n">
        <f aca="false">MAX(0,C1293-L1293)</f>
        <v>0</v>
      </c>
      <c r="V1293" s="17" t="n">
        <f aca="false">U1293*Q1293</f>
        <v>0</v>
      </c>
      <c r="W1293" s="19" t="n">
        <f aca="false">U1293*R1293</f>
        <v>0</v>
      </c>
      <c r="X1293" s="20" t="n">
        <f aca="false">MAX(0,K1293-C1293)</f>
        <v>0</v>
      </c>
      <c r="Y1293" s="17" t="n">
        <f aca="false">F1293*PARAMETER!$B$5*Q1293</f>
        <v>2605433.437</v>
      </c>
      <c r="Z1293" s="21" t="n">
        <f aca="false">SUMIF($Y$2:$Y$3205,"&gt;="&amp;Y1293)/SUM($Y$2:$Y$3205)</f>
        <v>0.149864622088034</v>
      </c>
      <c r="AA1293" s="16" t="str">
        <f aca="false">IF(Z1293&lt;=PARAMETER!$B$7,"A",IF(Z1293&lt;=PARAMETER!$B$8,"B","C"))</f>
        <v>A</v>
      </c>
      <c r="AB1293" s="22" t="n">
        <f aca="false">G1293/F1293</f>
        <v>0.229651959440943</v>
      </c>
      <c r="AC1293" s="16" t="str">
        <f aca="false">IF(AB1293&lt;=PARAMETER!$B$9,"X",IF(AB1293&lt;=PARAMETER!$B$10,"Y","Z"))</f>
        <v>X</v>
      </c>
      <c r="AD1293" s="16" t="str">
        <f aca="false">AA1293&amp;AC1293</f>
        <v>AX</v>
      </c>
      <c r="AE1293" s="22" t="n">
        <f aca="false">DATA!I1293</f>
        <v>0.14</v>
      </c>
      <c r="AF1293" s="18" t="n">
        <f aca="false">DATA!L1293</f>
        <v>84</v>
      </c>
      <c r="AG1293" s="16" t="str">
        <f aca="false">DATA!K1293</f>
        <v>B</v>
      </c>
      <c r="AH1293" s="18" t="n">
        <f aca="false">IF(AE1293&gt;=PARAMETER!$B$12,1,0)</f>
        <v>0</v>
      </c>
      <c r="AI1293" s="18" t="n">
        <f aca="false">IF(AF1293&gt;=PARAMETER!$B$13,1,0)</f>
        <v>0</v>
      </c>
      <c r="AJ1293" s="18" t="n">
        <f aca="false">IF(AND(AH1293=1,AI1293=1),1,0)</f>
        <v>0</v>
      </c>
    </row>
    <row r="1294" customFormat="false" ht="15" hidden="false" customHeight="false" outlineLevel="0" collapsed="false">
      <c r="A1294" s="16" t="str">
        <f aca="false">DATA!A1294</f>
        <v>ITM11292</v>
      </c>
      <c r="B1294" s="16" t="str">
        <f aca="false">DATA!B1294</f>
        <v>Groceries</v>
      </c>
      <c r="C1294" s="17" t="n">
        <f aca="false">DATA!C1294</f>
        <v>64</v>
      </c>
      <c r="D1294" s="17" t="n">
        <f aca="false">DATA!D1294</f>
        <v>86</v>
      </c>
      <c r="E1294" s="18" t="n">
        <f aca="false">DATA!F1294</f>
        <v>7</v>
      </c>
      <c r="F1294" s="19" t="n">
        <f aca="false">DATA!G1294</f>
        <v>18.95</v>
      </c>
      <c r="G1294" s="19" t="n">
        <f aca="false">DATA!H1294</f>
        <v>6.76</v>
      </c>
      <c r="H1294" s="18" t="n">
        <f aca="false">DATA!E1294</f>
        <v>5</v>
      </c>
      <c r="I1294" s="20" t="n">
        <f aca="false">F1294*E1294</f>
        <v>132.65</v>
      </c>
      <c r="J1294" s="20" t="n">
        <f aca="false">PARAMETER!$B$4*G1294*SQRT(E1294)</f>
        <v>29.4186658065095</v>
      </c>
      <c r="K1294" s="20" t="n">
        <f aca="false">I1294+J1294</f>
        <v>162.06866580651</v>
      </c>
      <c r="L1294" s="20" t="n">
        <f aca="false">K1294+F1294*H1294</f>
        <v>256.81866580651</v>
      </c>
      <c r="M1294" s="16" t="str">
        <f aca="false">IF(C1294&lt;=K1294,"REORDER",IF(C1294&gt;L1294,"OVERSTOCK","OK"))</f>
        <v>REORDER</v>
      </c>
      <c r="N1294" s="16" t="str">
        <f aca="false">IF(C1294&lt;=D1294,"REORDER","OK")</f>
        <v>REORDER</v>
      </c>
      <c r="O1294" s="18" t="n">
        <f aca="false">IF(D1294&lt;I1294,1,0)</f>
        <v>1</v>
      </c>
      <c r="P1294" s="20" t="n">
        <f aca="false">C1294/F1294</f>
        <v>3.37730870712401</v>
      </c>
      <c r="Q1294" s="19" t="n">
        <f aca="false">DATA!N1294</f>
        <v>191.47</v>
      </c>
      <c r="R1294" s="19" t="n">
        <f aca="false">DATA!O1294</f>
        <v>0.42</v>
      </c>
      <c r="S1294" s="17" t="n">
        <f aca="false">C1294*Q1294</f>
        <v>12254.08</v>
      </c>
      <c r="T1294" s="19" t="n">
        <f aca="false">C1294*R1294</f>
        <v>26.88</v>
      </c>
      <c r="U1294" s="20" t="n">
        <f aca="false">MAX(0,C1294-L1294)</f>
        <v>0</v>
      </c>
      <c r="V1294" s="17" t="n">
        <f aca="false">U1294*Q1294</f>
        <v>0</v>
      </c>
      <c r="W1294" s="19" t="n">
        <f aca="false">U1294*R1294</f>
        <v>0</v>
      </c>
      <c r="X1294" s="20" t="n">
        <f aca="false">MAX(0,K1294-C1294)</f>
        <v>98.0686658065095</v>
      </c>
      <c r="Y1294" s="17" t="n">
        <f aca="false">F1294*PARAMETER!$B$5*Q1294</f>
        <v>1324350.1225</v>
      </c>
      <c r="Z1294" s="21" t="n">
        <f aca="false">SUMIF($Y$2:$Y$3205,"&gt;="&amp;Y1294)/SUM($Y$2:$Y$3205)</f>
        <v>0.595282688603504</v>
      </c>
      <c r="AA1294" s="16" t="str">
        <f aca="false">IF(Z1294&lt;=PARAMETER!$B$7,"A",IF(Z1294&lt;=PARAMETER!$B$8,"B","C"))</f>
        <v>A</v>
      </c>
      <c r="AB1294" s="22" t="n">
        <f aca="false">G1294/F1294</f>
        <v>0.356728232189974</v>
      </c>
      <c r="AC1294" s="16" t="str">
        <f aca="false">IF(AB1294&lt;=PARAMETER!$B$9,"X",IF(AB1294&lt;=PARAMETER!$B$10,"Y","Z"))</f>
        <v>Y</v>
      </c>
      <c r="AD1294" s="16" t="str">
        <f aca="false">AA1294&amp;AC1294</f>
        <v>AY</v>
      </c>
      <c r="AE1294" s="22" t="n">
        <f aca="false">DATA!I1294</f>
        <v>0.17</v>
      </c>
      <c r="AF1294" s="18" t="n">
        <f aca="false">DATA!L1294</f>
        <v>49</v>
      </c>
      <c r="AG1294" s="16" t="str">
        <f aca="false">DATA!K1294</f>
        <v>B</v>
      </c>
      <c r="AH1294" s="18" t="n">
        <f aca="false">IF(AE1294&gt;=PARAMETER!$B$12,1,0)</f>
        <v>0</v>
      </c>
      <c r="AI1294" s="18" t="n">
        <f aca="false">IF(AF1294&gt;=PARAMETER!$B$13,1,0)</f>
        <v>0</v>
      </c>
      <c r="AJ1294" s="18" t="n">
        <f aca="false">IF(AND(AH1294=1,AI1294=1),1,0)</f>
        <v>0</v>
      </c>
    </row>
    <row r="1295" customFormat="false" ht="15" hidden="false" customHeight="false" outlineLevel="0" collapsed="false">
      <c r="A1295" s="16" t="str">
        <f aca="false">DATA!A1295</f>
        <v>ITM11293</v>
      </c>
      <c r="B1295" s="16" t="str">
        <f aca="false">DATA!B1295</f>
        <v>Apparel</v>
      </c>
      <c r="C1295" s="17" t="n">
        <f aca="false">DATA!C1295</f>
        <v>420</v>
      </c>
      <c r="D1295" s="17" t="n">
        <f aca="false">DATA!D1295</f>
        <v>95</v>
      </c>
      <c r="E1295" s="18" t="n">
        <f aca="false">DATA!F1295</f>
        <v>2</v>
      </c>
      <c r="F1295" s="19" t="n">
        <f aca="false">DATA!G1295</f>
        <v>2.8</v>
      </c>
      <c r="G1295" s="19" t="n">
        <f aca="false">DATA!H1295</f>
        <v>7.49</v>
      </c>
      <c r="H1295" s="18" t="n">
        <f aca="false">DATA!E1295</f>
        <v>3</v>
      </c>
      <c r="I1295" s="20" t="n">
        <f aca="false">F1295*E1295</f>
        <v>5.6</v>
      </c>
      <c r="J1295" s="20" t="n">
        <f aca="false">PARAMETER!$B$4*G1295*SQRT(E1295)</f>
        <v>17.4230455620766</v>
      </c>
      <c r="K1295" s="20" t="n">
        <f aca="false">I1295+J1295</f>
        <v>23.0230455620766</v>
      </c>
      <c r="L1295" s="20" t="n">
        <f aca="false">K1295+F1295*H1295</f>
        <v>31.4230455620766</v>
      </c>
      <c r="M1295" s="16" t="str">
        <f aca="false">IF(C1295&lt;=K1295,"REORDER",IF(C1295&gt;L1295,"OVERSTOCK","OK"))</f>
        <v>OVERSTOCK</v>
      </c>
      <c r="N1295" s="16" t="str">
        <f aca="false">IF(C1295&lt;=D1295,"REORDER","OK")</f>
        <v>OK</v>
      </c>
      <c r="O1295" s="18" t="n">
        <f aca="false">IF(D1295&lt;I1295,1,0)</f>
        <v>0</v>
      </c>
      <c r="P1295" s="20" t="n">
        <f aca="false">C1295/F1295</f>
        <v>150</v>
      </c>
      <c r="Q1295" s="19" t="n">
        <f aca="false">DATA!N1295</f>
        <v>160.68</v>
      </c>
      <c r="R1295" s="19" t="n">
        <f aca="false">DATA!O1295</f>
        <v>0.24</v>
      </c>
      <c r="S1295" s="17" t="n">
        <f aca="false">C1295*Q1295</f>
        <v>67485.6</v>
      </c>
      <c r="T1295" s="19" t="n">
        <f aca="false">C1295*R1295</f>
        <v>100.8</v>
      </c>
      <c r="U1295" s="20" t="n">
        <f aca="false">MAX(0,C1295-L1295)</f>
        <v>388.576954437923</v>
      </c>
      <c r="V1295" s="17" t="n">
        <f aca="false">U1295*Q1295</f>
        <v>62436.5450390855</v>
      </c>
      <c r="W1295" s="19" t="n">
        <f aca="false">U1295*R1295</f>
        <v>93.2584690651016</v>
      </c>
      <c r="X1295" s="20" t="n">
        <f aca="false">MAX(0,K1295-C1295)</f>
        <v>0</v>
      </c>
      <c r="Y1295" s="17" t="n">
        <f aca="false">F1295*PARAMETER!$B$5*Q1295</f>
        <v>164214.96</v>
      </c>
      <c r="Z1295" s="21" t="n">
        <f aca="false">SUMIF($Y$2:$Y$3205,"&gt;="&amp;Y1295)/SUM($Y$2:$Y$3205)</f>
        <v>0.988700218095569</v>
      </c>
      <c r="AA1295" s="16" t="str">
        <f aca="false">IF(Z1295&lt;=PARAMETER!$B$7,"A",IF(Z1295&lt;=PARAMETER!$B$8,"B","C"))</f>
        <v>C</v>
      </c>
      <c r="AB1295" s="22" t="n">
        <f aca="false">G1295/F1295</f>
        <v>2.675</v>
      </c>
      <c r="AC1295" s="16" t="str">
        <f aca="false">IF(AB1295&lt;=PARAMETER!$B$9,"X",IF(AB1295&lt;=PARAMETER!$B$10,"Y","Z"))</f>
        <v>Z</v>
      </c>
      <c r="AD1295" s="16" t="str">
        <f aca="false">AA1295&amp;AC1295</f>
        <v>CZ</v>
      </c>
      <c r="AE1295" s="22" t="n">
        <f aca="false">DATA!I1295</f>
        <v>0.69</v>
      </c>
      <c r="AF1295" s="18" t="n">
        <f aca="false">DATA!L1295</f>
        <v>136</v>
      </c>
      <c r="AG1295" s="16" t="str">
        <f aca="false">DATA!K1295</f>
        <v>D</v>
      </c>
      <c r="AH1295" s="18" t="n">
        <f aca="false">IF(AE1295&gt;=PARAMETER!$B$12,1,0)</f>
        <v>0</v>
      </c>
      <c r="AI1295" s="18" t="n">
        <f aca="false">IF(AF1295&gt;=PARAMETER!$B$13,1,0)</f>
        <v>1</v>
      </c>
      <c r="AJ1295" s="18" t="n">
        <f aca="false">IF(AND(AH1295=1,AI1295=1),1,0)</f>
        <v>0</v>
      </c>
    </row>
    <row r="1296" customFormat="false" ht="15" hidden="false" customHeight="false" outlineLevel="0" collapsed="false">
      <c r="A1296" s="16" t="str">
        <f aca="false">DATA!A1296</f>
        <v>ITM11294</v>
      </c>
      <c r="B1296" s="16" t="str">
        <f aca="false">DATA!B1296</f>
        <v>Groceries</v>
      </c>
      <c r="C1296" s="17" t="n">
        <f aca="false">DATA!C1296</f>
        <v>266</v>
      </c>
      <c r="D1296" s="17" t="n">
        <f aca="false">DATA!D1296</f>
        <v>85</v>
      </c>
      <c r="E1296" s="18" t="n">
        <f aca="false">DATA!F1296</f>
        <v>9</v>
      </c>
      <c r="F1296" s="19" t="n">
        <f aca="false">DATA!G1296</f>
        <v>45.31</v>
      </c>
      <c r="G1296" s="19" t="n">
        <f aca="false">DATA!H1296</f>
        <v>9.4</v>
      </c>
      <c r="H1296" s="18" t="n">
        <f aca="false">DATA!E1296</f>
        <v>13</v>
      </c>
      <c r="I1296" s="20" t="n">
        <f aca="false">F1296*E1296</f>
        <v>407.79</v>
      </c>
      <c r="J1296" s="20" t="n">
        <f aca="false">PARAMETER!$B$4*G1296*SQRT(E1296)</f>
        <v>46.3848722800315</v>
      </c>
      <c r="K1296" s="20" t="n">
        <f aca="false">I1296+J1296</f>
        <v>454.174872280032</v>
      </c>
      <c r="L1296" s="20" t="n">
        <f aca="false">K1296+F1296*H1296</f>
        <v>1043.20487228003</v>
      </c>
      <c r="M1296" s="16" t="str">
        <f aca="false">IF(C1296&lt;=K1296,"REORDER",IF(C1296&gt;L1296,"OVERSTOCK","OK"))</f>
        <v>REORDER</v>
      </c>
      <c r="N1296" s="16" t="str">
        <f aca="false">IF(C1296&lt;=D1296,"REORDER","OK")</f>
        <v>OK</v>
      </c>
      <c r="O1296" s="18" t="n">
        <f aca="false">IF(D1296&lt;I1296,1,0)</f>
        <v>1</v>
      </c>
      <c r="P1296" s="20" t="n">
        <f aca="false">C1296/F1296</f>
        <v>5.87066872655043</v>
      </c>
      <c r="Q1296" s="19" t="n">
        <f aca="false">DATA!N1296</f>
        <v>81.66</v>
      </c>
      <c r="R1296" s="19" t="n">
        <f aca="false">DATA!O1296</f>
        <v>0.67</v>
      </c>
      <c r="S1296" s="17" t="n">
        <f aca="false">C1296*Q1296</f>
        <v>21721.56</v>
      </c>
      <c r="T1296" s="19" t="n">
        <f aca="false">C1296*R1296</f>
        <v>178.22</v>
      </c>
      <c r="U1296" s="20" t="n">
        <f aca="false">MAX(0,C1296-L1296)</f>
        <v>0</v>
      </c>
      <c r="V1296" s="17" t="n">
        <f aca="false">U1296*Q1296</f>
        <v>0</v>
      </c>
      <c r="W1296" s="19" t="n">
        <f aca="false">U1296*R1296</f>
        <v>0</v>
      </c>
      <c r="X1296" s="20" t="n">
        <f aca="false">MAX(0,K1296-C1296)</f>
        <v>188.174872280032</v>
      </c>
      <c r="Y1296" s="17" t="n">
        <f aca="false">F1296*PARAMETER!$B$5*Q1296</f>
        <v>1350505.329</v>
      </c>
      <c r="Z1296" s="21" t="n">
        <f aca="false">SUMIF($Y$2:$Y$3205,"&gt;="&amp;Y1296)/SUM($Y$2:$Y$3205)</f>
        <v>0.587188614153497</v>
      </c>
      <c r="AA1296" s="16" t="str">
        <f aca="false">IF(Z1296&lt;=PARAMETER!$B$7,"A",IF(Z1296&lt;=PARAMETER!$B$8,"B","C"))</f>
        <v>A</v>
      </c>
      <c r="AB1296" s="22" t="n">
        <f aca="false">G1296/F1296</f>
        <v>0.207459721915692</v>
      </c>
      <c r="AC1296" s="16" t="str">
        <f aca="false">IF(AB1296&lt;=PARAMETER!$B$9,"X",IF(AB1296&lt;=PARAMETER!$B$10,"Y","Z"))</f>
        <v>X</v>
      </c>
      <c r="AD1296" s="16" t="str">
        <f aca="false">AA1296&amp;AC1296</f>
        <v>AX</v>
      </c>
      <c r="AE1296" s="22" t="n">
        <f aca="false">DATA!I1296</f>
        <v>0.22</v>
      </c>
      <c r="AF1296" s="18" t="n">
        <f aca="false">DATA!L1296</f>
        <v>128</v>
      </c>
      <c r="AG1296" s="16" t="str">
        <f aca="false">DATA!K1296</f>
        <v>A</v>
      </c>
      <c r="AH1296" s="18" t="n">
        <f aca="false">IF(AE1296&gt;=PARAMETER!$B$12,1,0)</f>
        <v>0</v>
      </c>
      <c r="AI1296" s="18" t="n">
        <f aca="false">IF(AF1296&gt;=PARAMETER!$B$13,1,0)</f>
        <v>1</v>
      </c>
      <c r="AJ1296" s="18" t="n">
        <f aca="false">IF(AND(AH1296=1,AI1296=1),1,0)</f>
        <v>0</v>
      </c>
    </row>
    <row r="1297" customFormat="false" ht="15" hidden="false" customHeight="false" outlineLevel="0" collapsed="false">
      <c r="A1297" s="16" t="str">
        <f aca="false">DATA!A1297</f>
        <v>ITM11295</v>
      </c>
      <c r="B1297" s="16" t="str">
        <f aca="false">DATA!B1297</f>
        <v>Apparel</v>
      </c>
      <c r="C1297" s="17" t="n">
        <f aca="false">DATA!C1297</f>
        <v>123</v>
      </c>
      <c r="D1297" s="17" t="n">
        <f aca="false">DATA!D1297</f>
        <v>11</v>
      </c>
      <c r="E1297" s="18" t="n">
        <f aca="false">DATA!F1297</f>
        <v>7</v>
      </c>
      <c r="F1297" s="19" t="n">
        <f aca="false">DATA!G1297</f>
        <v>7.26</v>
      </c>
      <c r="G1297" s="19" t="n">
        <f aca="false">DATA!H1297</f>
        <v>9.62</v>
      </c>
      <c r="H1297" s="18" t="n">
        <f aca="false">DATA!E1297</f>
        <v>12</v>
      </c>
      <c r="I1297" s="20" t="n">
        <f aca="false">F1297*E1297</f>
        <v>50.82</v>
      </c>
      <c r="J1297" s="20" t="n">
        <f aca="false">PARAMETER!$B$4*G1297*SQRT(E1297)</f>
        <v>41.8650244169559</v>
      </c>
      <c r="K1297" s="20" t="n">
        <f aca="false">I1297+J1297</f>
        <v>92.6850244169559</v>
      </c>
      <c r="L1297" s="20" t="n">
        <f aca="false">K1297+F1297*H1297</f>
        <v>179.805024416956</v>
      </c>
      <c r="M1297" s="16" t="str">
        <f aca="false">IF(C1297&lt;=K1297,"REORDER",IF(C1297&gt;L1297,"OVERSTOCK","OK"))</f>
        <v>OK</v>
      </c>
      <c r="N1297" s="16" t="str">
        <f aca="false">IF(C1297&lt;=D1297,"REORDER","OK")</f>
        <v>OK</v>
      </c>
      <c r="O1297" s="18" t="n">
        <f aca="false">IF(D1297&lt;I1297,1,0)</f>
        <v>1</v>
      </c>
      <c r="P1297" s="20" t="n">
        <f aca="false">C1297/F1297</f>
        <v>16.9421487603306</v>
      </c>
      <c r="Q1297" s="19" t="n">
        <f aca="false">DATA!N1297</f>
        <v>22.53</v>
      </c>
      <c r="R1297" s="19" t="n">
        <f aca="false">DATA!O1297</f>
        <v>0.17</v>
      </c>
      <c r="S1297" s="17" t="n">
        <f aca="false">C1297*Q1297</f>
        <v>2771.19</v>
      </c>
      <c r="T1297" s="19" t="n">
        <f aca="false">C1297*R1297</f>
        <v>20.91</v>
      </c>
      <c r="U1297" s="20" t="n">
        <f aca="false">MAX(0,C1297-L1297)</f>
        <v>0</v>
      </c>
      <c r="V1297" s="17" t="n">
        <f aca="false">U1297*Q1297</f>
        <v>0</v>
      </c>
      <c r="W1297" s="19" t="n">
        <f aca="false">U1297*R1297</f>
        <v>0</v>
      </c>
      <c r="X1297" s="20" t="n">
        <f aca="false">MAX(0,K1297-C1297)</f>
        <v>0</v>
      </c>
      <c r="Y1297" s="17" t="n">
        <f aca="false">F1297*PARAMETER!$B$5*Q1297</f>
        <v>59702.247</v>
      </c>
      <c r="Z1297" s="21" t="n">
        <f aca="false">SUMIF($Y$2:$Y$3205,"&gt;="&amp;Y1297)/SUM($Y$2:$Y$3205)</f>
        <v>0.999038513345615</v>
      </c>
      <c r="AA1297" s="16" t="str">
        <f aca="false">IF(Z1297&lt;=PARAMETER!$B$7,"A",IF(Z1297&lt;=PARAMETER!$B$8,"B","C"))</f>
        <v>C</v>
      </c>
      <c r="AB1297" s="22" t="n">
        <f aca="false">G1297/F1297</f>
        <v>1.32506887052342</v>
      </c>
      <c r="AC1297" s="16" t="str">
        <f aca="false">IF(AB1297&lt;=PARAMETER!$B$9,"X",IF(AB1297&lt;=PARAMETER!$B$10,"Y","Z"))</f>
        <v>Z</v>
      </c>
      <c r="AD1297" s="16" t="str">
        <f aca="false">AA1297&amp;AC1297</f>
        <v>CZ</v>
      </c>
      <c r="AE1297" s="22" t="n">
        <f aca="false">DATA!I1297</f>
        <v>0.54</v>
      </c>
      <c r="AF1297" s="18" t="n">
        <f aca="false">DATA!L1297</f>
        <v>82</v>
      </c>
      <c r="AG1297" s="16" t="str">
        <f aca="false">DATA!K1297</f>
        <v>C</v>
      </c>
      <c r="AH1297" s="18" t="n">
        <f aca="false">IF(AE1297&gt;=PARAMETER!$B$12,1,0)</f>
        <v>0</v>
      </c>
      <c r="AI1297" s="18" t="n">
        <f aca="false">IF(AF1297&gt;=PARAMETER!$B$13,1,0)</f>
        <v>0</v>
      </c>
      <c r="AJ1297" s="18" t="n">
        <f aca="false">IF(AND(AH1297=1,AI1297=1),1,0)</f>
        <v>0</v>
      </c>
    </row>
    <row r="1298" customFormat="false" ht="15" hidden="false" customHeight="false" outlineLevel="0" collapsed="false">
      <c r="A1298" s="16" t="str">
        <f aca="false">DATA!A1298</f>
        <v>ITM11296</v>
      </c>
      <c r="B1298" s="16" t="str">
        <f aca="false">DATA!B1298</f>
        <v>Electronics</v>
      </c>
      <c r="C1298" s="17" t="n">
        <f aca="false">DATA!C1298</f>
        <v>104</v>
      </c>
      <c r="D1298" s="17" t="n">
        <f aca="false">DATA!D1298</f>
        <v>16</v>
      </c>
      <c r="E1298" s="18" t="n">
        <f aca="false">DATA!F1298</f>
        <v>4</v>
      </c>
      <c r="F1298" s="19" t="n">
        <f aca="false">DATA!G1298</f>
        <v>47.45</v>
      </c>
      <c r="G1298" s="19" t="n">
        <f aca="false">DATA!H1298</f>
        <v>9.71</v>
      </c>
      <c r="H1298" s="18" t="n">
        <f aca="false">DATA!E1298</f>
        <v>8</v>
      </c>
      <c r="I1298" s="20" t="n">
        <f aca="false">F1298*E1298</f>
        <v>189.8</v>
      </c>
      <c r="J1298" s="20" t="n">
        <f aca="false">PARAMETER!$B$4*G1298*SQRT(E1298)</f>
        <v>31.9430574353976</v>
      </c>
      <c r="K1298" s="20" t="n">
        <f aca="false">I1298+J1298</f>
        <v>221.743057435398</v>
      </c>
      <c r="L1298" s="20" t="n">
        <f aca="false">K1298+F1298*H1298</f>
        <v>601.343057435398</v>
      </c>
      <c r="M1298" s="16" t="str">
        <f aca="false">IF(C1298&lt;=K1298,"REORDER",IF(C1298&gt;L1298,"OVERSTOCK","OK"))</f>
        <v>REORDER</v>
      </c>
      <c r="N1298" s="16" t="str">
        <f aca="false">IF(C1298&lt;=D1298,"REORDER","OK")</f>
        <v>OK</v>
      </c>
      <c r="O1298" s="18" t="n">
        <f aca="false">IF(D1298&lt;I1298,1,0)</f>
        <v>1</v>
      </c>
      <c r="P1298" s="20" t="n">
        <f aca="false">C1298/F1298</f>
        <v>2.19178082191781</v>
      </c>
      <c r="Q1298" s="19" t="n">
        <f aca="false">DATA!N1298</f>
        <v>28.69</v>
      </c>
      <c r="R1298" s="19" t="n">
        <f aca="false">DATA!O1298</f>
        <v>1.69</v>
      </c>
      <c r="S1298" s="17" t="n">
        <f aca="false">C1298*Q1298</f>
        <v>2983.76</v>
      </c>
      <c r="T1298" s="19" t="n">
        <f aca="false">C1298*R1298</f>
        <v>175.76</v>
      </c>
      <c r="U1298" s="20" t="n">
        <f aca="false">MAX(0,C1298-L1298)</f>
        <v>0</v>
      </c>
      <c r="V1298" s="17" t="n">
        <f aca="false">U1298*Q1298</f>
        <v>0</v>
      </c>
      <c r="W1298" s="19" t="n">
        <f aca="false">U1298*R1298</f>
        <v>0</v>
      </c>
      <c r="X1298" s="20" t="n">
        <f aca="false">MAX(0,K1298-C1298)</f>
        <v>117.743057435398</v>
      </c>
      <c r="Y1298" s="17" t="n">
        <f aca="false">F1298*PARAMETER!$B$5*Q1298</f>
        <v>496889.2825</v>
      </c>
      <c r="Z1298" s="21" t="n">
        <f aca="false">SUMIF($Y$2:$Y$3205,"&gt;="&amp;Y1298)/SUM($Y$2:$Y$3205)</f>
        <v>0.906428320028185</v>
      </c>
      <c r="AA1298" s="16" t="str">
        <f aca="false">IF(Z1298&lt;=PARAMETER!$B$7,"A",IF(Z1298&lt;=PARAMETER!$B$8,"B","C"))</f>
        <v>B</v>
      </c>
      <c r="AB1298" s="22" t="n">
        <f aca="false">G1298/F1298</f>
        <v>0.20463645943098</v>
      </c>
      <c r="AC1298" s="16" t="str">
        <f aca="false">IF(AB1298&lt;=PARAMETER!$B$9,"X",IF(AB1298&lt;=PARAMETER!$B$10,"Y","Z"))</f>
        <v>X</v>
      </c>
      <c r="AD1298" s="16" t="str">
        <f aca="false">AA1298&amp;AC1298</f>
        <v>BX</v>
      </c>
      <c r="AE1298" s="22" t="n">
        <f aca="false">DATA!I1298</f>
        <v>0.24</v>
      </c>
      <c r="AF1298" s="18" t="n">
        <f aca="false">DATA!L1298</f>
        <v>49</v>
      </c>
      <c r="AG1298" s="16" t="str">
        <f aca="false">DATA!K1298</f>
        <v>D</v>
      </c>
      <c r="AH1298" s="18" t="n">
        <f aca="false">IF(AE1298&gt;=PARAMETER!$B$12,1,0)</f>
        <v>0</v>
      </c>
      <c r="AI1298" s="18" t="n">
        <f aca="false">IF(AF1298&gt;=PARAMETER!$B$13,1,0)</f>
        <v>0</v>
      </c>
      <c r="AJ1298" s="18" t="n">
        <f aca="false">IF(AND(AH1298=1,AI1298=1),1,0)</f>
        <v>0</v>
      </c>
    </row>
    <row r="1299" customFormat="false" ht="15" hidden="false" customHeight="false" outlineLevel="0" collapsed="false">
      <c r="A1299" s="16" t="str">
        <f aca="false">DATA!A1299</f>
        <v>ITM11297</v>
      </c>
      <c r="B1299" s="16" t="str">
        <f aca="false">DATA!B1299</f>
        <v>Groceries</v>
      </c>
      <c r="C1299" s="17" t="n">
        <f aca="false">DATA!C1299</f>
        <v>469</v>
      </c>
      <c r="D1299" s="17" t="n">
        <f aca="false">DATA!D1299</f>
        <v>35</v>
      </c>
      <c r="E1299" s="18" t="n">
        <f aca="false">DATA!F1299</f>
        <v>8</v>
      </c>
      <c r="F1299" s="19" t="n">
        <f aca="false">DATA!G1299</f>
        <v>29.02</v>
      </c>
      <c r="G1299" s="19" t="n">
        <f aca="false">DATA!H1299</f>
        <v>6.44</v>
      </c>
      <c r="H1299" s="18" t="n">
        <f aca="false">DATA!E1299</f>
        <v>13</v>
      </c>
      <c r="I1299" s="20" t="n">
        <f aca="false">F1299*E1299</f>
        <v>232.16</v>
      </c>
      <c r="J1299" s="20" t="n">
        <f aca="false">PARAMETER!$B$4*G1299*SQRT(E1299)</f>
        <v>29.9611250787111</v>
      </c>
      <c r="K1299" s="20" t="n">
        <f aca="false">I1299+J1299</f>
        <v>262.121125078711</v>
      </c>
      <c r="L1299" s="20" t="n">
        <f aca="false">K1299+F1299*H1299</f>
        <v>639.381125078711</v>
      </c>
      <c r="M1299" s="16" t="str">
        <f aca="false">IF(C1299&lt;=K1299,"REORDER",IF(C1299&gt;L1299,"OVERSTOCK","OK"))</f>
        <v>OK</v>
      </c>
      <c r="N1299" s="16" t="str">
        <f aca="false">IF(C1299&lt;=D1299,"REORDER","OK")</f>
        <v>OK</v>
      </c>
      <c r="O1299" s="18" t="n">
        <f aca="false">IF(D1299&lt;I1299,1,0)</f>
        <v>1</v>
      </c>
      <c r="P1299" s="20" t="n">
        <f aca="false">C1299/F1299</f>
        <v>16.1612680909717</v>
      </c>
      <c r="Q1299" s="19" t="n">
        <f aca="false">DATA!N1299</f>
        <v>10.22</v>
      </c>
      <c r="R1299" s="19" t="n">
        <f aca="false">DATA!O1299</f>
        <v>1.44</v>
      </c>
      <c r="S1299" s="17" t="n">
        <f aca="false">C1299*Q1299</f>
        <v>4793.18</v>
      </c>
      <c r="T1299" s="19" t="n">
        <f aca="false">C1299*R1299</f>
        <v>675.36</v>
      </c>
      <c r="U1299" s="20" t="n">
        <f aca="false">MAX(0,C1299-L1299)</f>
        <v>0</v>
      </c>
      <c r="V1299" s="17" t="n">
        <f aca="false">U1299*Q1299</f>
        <v>0</v>
      </c>
      <c r="W1299" s="19" t="n">
        <f aca="false">U1299*R1299</f>
        <v>0</v>
      </c>
      <c r="X1299" s="20" t="n">
        <f aca="false">MAX(0,K1299-C1299)</f>
        <v>0</v>
      </c>
      <c r="Y1299" s="17" t="n">
        <f aca="false">F1299*PARAMETER!$B$5*Q1299</f>
        <v>108253.306</v>
      </c>
      <c r="Z1299" s="21" t="n">
        <f aca="false">SUMIF($Y$2:$Y$3205,"&gt;="&amp;Y1299)/SUM($Y$2:$Y$3205)</f>
        <v>0.995273480223928</v>
      </c>
      <c r="AA1299" s="16" t="str">
        <f aca="false">IF(Z1299&lt;=PARAMETER!$B$7,"A",IF(Z1299&lt;=PARAMETER!$B$8,"B","C"))</f>
        <v>C</v>
      </c>
      <c r="AB1299" s="22" t="n">
        <f aca="false">G1299/F1299</f>
        <v>0.221915920055134</v>
      </c>
      <c r="AC1299" s="16" t="str">
        <f aca="false">IF(AB1299&lt;=PARAMETER!$B$9,"X",IF(AB1299&lt;=PARAMETER!$B$10,"Y","Z"))</f>
        <v>X</v>
      </c>
      <c r="AD1299" s="16" t="str">
        <f aca="false">AA1299&amp;AC1299</f>
        <v>CX</v>
      </c>
      <c r="AE1299" s="22" t="n">
        <f aca="false">DATA!I1299</f>
        <v>0.25</v>
      </c>
      <c r="AF1299" s="18" t="n">
        <f aca="false">DATA!L1299</f>
        <v>105</v>
      </c>
      <c r="AG1299" s="16" t="str">
        <f aca="false">DATA!K1299</f>
        <v>A</v>
      </c>
      <c r="AH1299" s="18" t="n">
        <f aca="false">IF(AE1299&gt;=PARAMETER!$B$12,1,0)</f>
        <v>0</v>
      </c>
      <c r="AI1299" s="18" t="n">
        <f aca="false">IF(AF1299&gt;=PARAMETER!$B$13,1,0)</f>
        <v>1</v>
      </c>
      <c r="AJ1299" s="18" t="n">
        <f aca="false">IF(AND(AH1299=1,AI1299=1),1,0)</f>
        <v>0</v>
      </c>
    </row>
    <row r="1300" customFormat="false" ht="15" hidden="false" customHeight="false" outlineLevel="0" collapsed="false">
      <c r="A1300" s="16" t="str">
        <f aca="false">DATA!A1300</f>
        <v>ITM11298</v>
      </c>
      <c r="B1300" s="16" t="str">
        <f aca="false">DATA!B1300</f>
        <v>Pharma</v>
      </c>
      <c r="C1300" s="17" t="n">
        <f aca="false">DATA!C1300</f>
        <v>153</v>
      </c>
      <c r="D1300" s="17" t="n">
        <f aca="false">DATA!D1300</f>
        <v>99</v>
      </c>
      <c r="E1300" s="18" t="n">
        <f aca="false">DATA!F1300</f>
        <v>3</v>
      </c>
      <c r="F1300" s="19" t="n">
        <f aca="false">DATA!G1300</f>
        <v>15.97</v>
      </c>
      <c r="G1300" s="19" t="n">
        <f aca="false">DATA!H1300</f>
        <v>4.15</v>
      </c>
      <c r="H1300" s="18" t="n">
        <f aca="false">DATA!E1300</f>
        <v>3</v>
      </c>
      <c r="I1300" s="20" t="n">
        <f aca="false">F1300*E1300</f>
        <v>47.91</v>
      </c>
      <c r="J1300" s="20" t="n">
        <f aca="false">PARAMETER!$B$4*G1300*SQRT(E1300)</f>
        <v>11.8232257195097</v>
      </c>
      <c r="K1300" s="20" t="n">
        <f aca="false">I1300+J1300</f>
        <v>59.7332257195097</v>
      </c>
      <c r="L1300" s="20" t="n">
        <f aca="false">K1300+F1300*H1300</f>
        <v>107.64322571951</v>
      </c>
      <c r="M1300" s="16" t="str">
        <f aca="false">IF(C1300&lt;=K1300,"REORDER",IF(C1300&gt;L1300,"OVERSTOCK","OK"))</f>
        <v>OVERSTOCK</v>
      </c>
      <c r="N1300" s="16" t="str">
        <f aca="false">IF(C1300&lt;=D1300,"REORDER","OK")</f>
        <v>OK</v>
      </c>
      <c r="O1300" s="18" t="n">
        <f aca="false">IF(D1300&lt;I1300,1,0)</f>
        <v>0</v>
      </c>
      <c r="P1300" s="20" t="n">
        <f aca="false">C1300/F1300</f>
        <v>9.58046336881653</v>
      </c>
      <c r="Q1300" s="19" t="n">
        <f aca="false">DATA!N1300</f>
        <v>10.36</v>
      </c>
      <c r="R1300" s="19" t="n">
        <f aca="false">DATA!O1300</f>
        <v>1.17</v>
      </c>
      <c r="S1300" s="17" t="n">
        <f aca="false">C1300*Q1300</f>
        <v>1585.08</v>
      </c>
      <c r="T1300" s="19" t="n">
        <f aca="false">C1300*R1300</f>
        <v>179.01</v>
      </c>
      <c r="U1300" s="20" t="n">
        <f aca="false">MAX(0,C1300-L1300)</f>
        <v>45.3567742804903</v>
      </c>
      <c r="V1300" s="17" t="n">
        <f aca="false">U1300*Q1300</f>
        <v>469.89618154588</v>
      </c>
      <c r="W1300" s="19" t="n">
        <f aca="false">U1300*R1300</f>
        <v>53.0674259081737</v>
      </c>
      <c r="X1300" s="20" t="n">
        <f aca="false">MAX(0,K1300-C1300)</f>
        <v>0</v>
      </c>
      <c r="Y1300" s="17" t="n">
        <f aca="false">F1300*PARAMETER!$B$5*Q1300</f>
        <v>60388.958</v>
      </c>
      <c r="Z1300" s="21" t="n">
        <f aca="false">SUMIF($Y$2:$Y$3205,"&gt;="&amp;Y1300)/SUM($Y$2:$Y$3205)</f>
        <v>0.999000408161674</v>
      </c>
      <c r="AA1300" s="16" t="str">
        <f aca="false">IF(Z1300&lt;=PARAMETER!$B$7,"A",IF(Z1300&lt;=PARAMETER!$B$8,"B","C"))</f>
        <v>C</v>
      </c>
      <c r="AB1300" s="22" t="n">
        <f aca="false">G1300/F1300</f>
        <v>0.259862241703194</v>
      </c>
      <c r="AC1300" s="16" t="str">
        <f aca="false">IF(AB1300&lt;=PARAMETER!$B$9,"X",IF(AB1300&lt;=PARAMETER!$B$10,"Y","Z"))</f>
        <v>Y</v>
      </c>
      <c r="AD1300" s="16" t="str">
        <f aca="false">AA1300&amp;AC1300</f>
        <v>CY</v>
      </c>
      <c r="AE1300" s="22" t="n">
        <f aca="false">DATA!I1300</f>
        <v>0.1</v>
      </c>
      <c r="AF1300" s="18" t="n">
        <f aca="false">DATA!L1300</f>
        <v>32</v>
      </c>
      <c r="AG1300" s="16" t="str">
        <f aca="false">DATA!K1300</f>
        <v>C</v>
      </c>
      <c r="AH1300" s="18" t="n">
        <f aca="false">IF(AE1300&gt;=PARAMETER!$B$12,1,0)</f>
        <v>0</v>
      </c>
      <c r="AI1300" s="18" t="n">
        <f aca="false">IF(AF1300&gt;=PARAMETER!$B$13,1,0)</f>
        <v>0</v>
      </c>
      <c r="AJ1300" s="18" t="n">
        <f aca="false">IF(AND(AH1300=1,AI1300=1),1,0)</f>
        <v>0</v>
      </c>
    </row>
    <row r="1301" customFormat="false" ht="15" hidden="false" customHeight="false" outlineLevel="0" collapsed="false">
      <c r="A1301" s="16" t="str">
        <f aca="false">DATA!A1301</f>
        <v>ITM11299</v>
      </c>
      <c r="B1301" s="16" t="str">
        <f aca="false">DATA!B1301</f>
        <v>Pharma</v>
      </c>
      <c r="C1301" s="17" t="n">
        <f aca="false">DATA!C1301</f>
        <v>127</v>
      </c>
      <c r="D1301" s="17" t="n">
        <f aca="false">DATA!D1301</f>
        <v>97</v>
      </c>
      <c r="E1301" s="18" t="n">
        <f aca="false">DATA!F1301</f>
        <v>7</v>
      </c>
      <c r="F1301" s="19" t="n">
        <f aca="false">DATA!G1301</f>
        <v>25.28</v>
      </c>
      <c r="G1301" s="19" t="n">
        <f aca="false">DATA!H1301</f>
        <v>1.76</v>
      </c>
      <c r="H1301" s="18" t="n">
        <f aca="false">DATA!E1301</f>
        <v>11</v>
      </c>
      <c r="I1301" s="20" t="n">
        <f aca="false">F1301*E1301</f>
        <v>176.96</v>
      </c>
      <c r="J1301" s="20" t="n">
        <f aca="false">PARAMETER!$B$4*G1301*SQRT(E1301)</f>
        <v>7.65929760642852</v>
      </c>
      <c r="K1301" s="20" t="n">
        <f aca="false">I1301+J1301</f>
        <v>184.619297606429</v>
      </c>
      <c r="L1301" s="20" t="n">
        <f aca="false">K1301+F1301*H1301</f>
        <v>462.699297606429</v>
      </c>
      <c r="M1301" s="16" t="str">
        <f aca="false">IF(C1301&lt;=K1301,"REORDER",IF(C1301&gt;L1301,"OVERSTOCK","OK"))</f>
        <v>REORDER</v>
      </c>
      <c r="N1301" s="16" t="str">
        <f aca="false">IF(C1301&lt;=D1301,"REORDER","OK")</f>
        <v>OK</v>
      </c>
      <c r="O1301" s="18" t="n">
        <f aca="false">IF(D1301&lt;I1301,1,0)</f>
        <v>1</v>
      </c>
      <c r="P1301" s="20" t="n">
        <f aca="false">C1301/F1301</f>
        <v>5.02373417721519</v>
      </c>
      <c r="Q1301" s="19" t="n">
        <f aca="false">DATA!N1301</f>
        <v>187.92</v>
      </c>
      <c r="R1301" s="19" t="n">
        <f aca="false">DATA!O1301</f>
        <v>1.79</v>
      </c>
      <c r="S1301" s="17" t="n">
        <f aca="false">C1301*Q1301</f>
        <v>23865.84</v>
      </c>
      <c r="T1301" s="19" t="n">
        <f aca="false">C1301*R1301</f>
        <v>227.33</v>
      </c>
      <c r="U1301" s="20" t="n">
        <f aca="false">MAX(0,C1301-L1301)</f>
        <v>0</v>
      </c>
      <c r="V1301" s="17" t="n">
        <f aca="false">U1301*Q1301</f>
        <v>0</v>
      </c>
      <c r="W1301" s="19" t="n">
        <f aca="false">U1301*R1301</f>
        <v>0</v>
      </c>
      <c r="X1301" s="20" t="n">
        <f aca="false">MAX(0,K1301-C1301)</f>
        <v>57.6192976064285</v>
      </c>
      <c r="Y1301" s="17" t="n">
        <f aca="false">F1301*PARAMETER!$B$5*Q1301</f>
        <v>1733975.424</v>
      </c>
      <c r="Z1301" s="21" t="n">
        <f aca="false">SUMIF($Y$2:$Y$3205,"&gt;="&amp;Y1301)/SUM($Y$2:$Y$3205)</f>
        <v>0.443325513145797</v>
      </c>
      <c r="AA1301" s="16" t="str">
        <f aca="false">IF(Z1301&lt;=PARAMETER!$B$7,"A",IF(Z1301&lt;=PARAMETER!$B$8,"B","C"))</f>
        <v>A</v>
      </c>
      <c r="AB1301" s="22" t="n">
        <f aca="false">G1301/F1301</f>
        <v>0.069620253164557</v>
      </c>
      <c r="AC1301" s="16" t="str">
        <f aca="false">IF(AB1301&lt;=PARAMETER!$B$9,"X",IF(AB1301&lt;=PARAMETER!$B$10,"Y","Z"))</f>
        <v>X</v>
      </c>
      <c r="AD1301" s="16" t="str">
        <f aca="false">AA1301&amp;AC1301</f>
        <v>AX</v>
      </c>
      <c r="AE1301" s="22" t="n">
        <f aca="false">DATA!I1301</f>
        <v>0.39</v>
      </c>
      <c r="AF1301" s="18" t="n">
        <f aca="false">DATA!L1301</f>
        <v>152</v>
      </c>
      <c r="AG1301" s="16" t="str">
        <f aca="false">DATA!K1301</f>
        <v>B</v>
      </c>
      <c r="AH1301" s="18" t="n">
        <f aca="false">IF(AE1301&gt;=PARAMETER!$B$12,1,0)</f>
        <v>0</v>
      </c>
      <c r="AI1301" s="18" t="n">
        <f aca="false">IF(AF1301&gt;=PARAMETER!$B$13,1,0)</f>
        <v>1</v>
      </c>
      <c r="AJ1301" s="18" t="n">
        <f aca="false">IF(AND(AH1301=1,AI1301=1),1,0)</f>
        <v>0</v>
      </c>
    </row>
    <row r="1302" customFormat="false" ht="15" hidden="false" customHeight="false" outlineLevel="0" collapsed="false">
      <c r="A1302" s="16" t="str">
        <f aca="false">DATA!A1302</f>
        <v>ITM11300</v>
      </c>
      <c r="B1302" s="16" t="str">
        <f aca="false">DATA!B1302</f>
        <v>Automotive</v>
      </c>
      <c r="C1302" s="17" t="n">
        <f aca="false">DATA!C1302</f>
        <v>37</v>
      </c>
      <c r="D1302" s="17" t="n">
        <f aca="false">DATA!D1302</f>
        <v>85</v>
      </c>
      <c r="E1302" s="18" t="n">
        <f aca="false">DATA!F1302</f>
        <v>7</v>
      </c>
      <c r="F1302" s="19" t="n">
        <f aca="false">DATA!G1302</f>
        <v>25.58</v>
      </c>
      <c r="G1302" s="19" t="n">
        <f aca="false">DATA!H1302</f>
        <v>4.16</v>
      </c>
      <c r="H1302" s="18" t="n">
        <f aca="false">DATA!E1302</f>
        <v>4</v>
      </c>
      <c r="I1302" s="20" t="n">
        <f aca="false">F1302*E1302</f>
        <v>179.06</v>
      </c>
      <c r="J1302" s="20" t="n">
        <f aca="false">PARAMETER!$B$4*G1302*SQRT(E1302)</f>
        <v>18.1037943424674</v>
      </c>
      <c r="K1302" s="20" t="n">
        <f aca="false">I1302+J1302</f>
        <v>197.163794342467</v>
      </c>
      <c r="L1302" s="20" t="n">
        <f aca="false">K1302+F1302*H1302</f>
        <v>299.483794342467</v>
      </c>
      <c r="M1302" s="16" t="str">
        <f aca="false">IF(C1302&lt;=K1302,"REORDER",IF(C1302&gt;L1302,"OVERSTOCK","OK"))</f>
        <v>REORDER</v>
      </c>
      <c r="N1302" s="16" t="str">
        <f aca="false">IF(C1302&lt;=D1302,"REORDER","OK")</f>
        <v>REORDER</v>
      </c>
      <c r="O1302" s="18" t="n">
        <f aca="false">IF(D1302&lt;I1302,1,0)</f>
        <v>1</v>
      </c>
      <c r="P1302" s="20" t="n">
        <f aca="false">C1302/F1302</f>
        <v>1.44644253322909</v>
      </c>
      <c r="Q1302" s="19" t="n">
        <f aca="false">DATA!N1302</f>
        <v>186.13</v>
      </c>
      <c r="R1302" s="19" t="n">
        <f aca="false">DATA!O1302</f>
        <v>0.31</v>
      </c>
      <c r="S1302" s="17" t="n">
        <f aca="false">C1302*Q1302</f>
        <v>6886.81</v>
      </c>
      <c r="T1302" s="19" t="n">
        <f aca="false">C1302*R1302</f>
        <v>11.47</v>
      </c>
      <c r="U1302" s="20" t="n">
        <f aca="false">MAX(0,C1302-L1302)</f>
        <v>0</v>
      </c>
      <c r="V1302" s="17" t="n">
        <f aca="false">U1302*Q1302</f>
        <v>0</v>
      </c>
      <c r="W1302" s="19" t="n">
        <f aca="false">U1302*R1302</f>
        <v>0</v>
      </c>
      <c r="X1302" s="20" t="n">
        <f aca="false">MAX(0,K1302-C1302)</f>
        <v>160.163794342467</v>
      </c>
      <c r="Y1302" s="17" t="n">
        <f aca="false">F1302*PARAMETER!$B$5*Q1302</f>
        <v>1737839.971</v>
      </c>
      <c r="Z1302" s="21" t="n">
        <f aca="false">SUMIF($Y$2:$Y$3205,"&gt;="&amp;Y1302)/SUM($Y$2:$Y$3205)</f>
        <v>0.4388976132428</v>
      </c>
      <c r="AA1302" s="16" t="str">
        <f aca="false">IF(Z1302&lt;=PARAMETER!$B$7,"A",IF(Z1302&lt;=PARAMETER!$B$8,"B","C"))</f>
        <v>A</v>
      </c>
      <c r="AB1302" s="22" t="n">
        <f aca="false">G1302/F1302</f>
        <v>0.162627052384676</v>
      </c>
      <c r="AC1302" s="16" t="str">
        <f aca="false">IF(AB1302&lt;=PARAMETER!$B$9,"X",IF(AB1302&lt;=PARAMETER!$B$10,"Y","Z"))</f>
        <v>X</v>
      </c>
      <c r="AD1302" s="16" t="str">
        <f aca="false">AA1302&amp;AC1302</f>
        <v>AX</v>
      </c>
      <c r="AE1302" s="22" t="n">
        <f aca="false">DATA!I1302</f>
        <v>0.18</v>
      </c>
      <c r="AF1302" s="18" t="n">
        <f aca="false">DATA!L1302</f>
        <v>124</v>
      </c>
      <c r="AG1302" s="16" t="str">
        <f aca="false">DATA!K1302</f>
        <v>A</v>
      </c>
      <c r="AH1302" s="18" t="n">
        <f aca="false">IF(AE1302&gt;=PARAMETER!$B$12,1,0)</f>
        <v>0</v>
      </c>
      <c r="AI1302" s="18" t="n">
        <f aca="false">IF(AF1302&gt;=PARAMETER!$B$13,1,0)</f>
        <v>1</v>
      </c>
      <c r="AJ1302" s="18" t="n">
        <f aca="false">IF(AND(AH1302=1,AI1302=1),1,0)</f>
        <v>0</v>
      </c>
    </row>
    <row r="1303" customFormat="false" ht="15" hidden="false" customHeight="false" outlineLevel="0" collapsed="false">
      <c r="A1303" s="16" t="str">
        <f aca="false">DATA!A1303</f>
        <v>ITM11301</v>
      </c>
      <c r="B1303" s="16" t="str">
        <f aca="false">DATA!B1303</f>
        <v>Apparel</v>
      </c>
      <c r="C1303" s="17" t="n">
        <f aca="false">DATA!C1303</f>
        <v>113</v>
      </c>
      <c r="D1303" s="17" t="n">
        <f aca="false">DATA!D1303</f>
        <v>25</v>
      </c>
      <c r="E1303" s="18" t="n">
        <f aca="false">DATA!F1303</f>
        <v>9</v>
      </c>
      <c r="F1303" s="19" t="n">
        <f aca="false">DATA!G1303</f>
        <v>2.14</v>
      </c>
      <c r="G1303" s="19" t="n">
        <f aca="false">DATA!H1303</f>
        <v>9.46</v>
      </c>
      <c r="H1303" s="18" t="n">
        <f aca="false">DATA!E1303</f>
        <v>3</v>
      </c>
      <c r="I1303" s="20" t="n">
        <f aca="false">F1303*E1303</f>
        <v>19.26</v>
      </c>
      <c r="J1303" s="20" t="n">
        <f aca="false">PARAMETER!$B$4*G1303*SQRT(E1303)</f>
        <v>46.6809459328828</v>
      </c>
      <c r="K1303" s="20" t="n">
        <f aca="false">I1303+J1303</f>
        <v>65.9409459328828</v>
      </c>
      <c r="L1303" s="20" t="n">
        <f aca="false">K1303+F1303*H1303</f>
        <v>72.3609459328828</v>
      </c>
      <c r="M1303" s="16" t="str">
        <f aca="false">IF(C1303&lt;=K1303,"REORDER",IF(C1303&gt;L1303,"OVERSTOCK","OK"))</f>
        <v>OVERSTOCK</v>
      </c>
      <c r="N1303" s="16" t="str">
        <f aca="false">IF(C1303&lt;=D1303,"REORDER","OK")</f>
        <v>OK</v>
      </c>
      <c r="O1303" s="18" t="n">
        <f aca="false">IF(D1303&lt;I1303,1,0)</f>
        <v>0</v>
      </c>
      <c r="P1303" s="20" t="n">
        <f aca="false">C1303/F1303</f>
        <v>52.803738317757</v>
      </c>
      <c r="Q1303" s="19" t="n">
        <f aca="false">DATA!N1303</f>
        <v>136.84</v>
      </c>
      <c r="R1303" s="19" t="n">
        <f aca="false">DATA!O1303</f>
        <v>1.46</v>
      </c>
      <c r="S1303" s="17" t="n">
        <f aca="false">C1303*Q1303</f>
        <v>15462.92</v>
      </c>
      <c r="T1303" s="19" t="n">
        <f aca="false">C1303*R1303</f>
        <v>164.98</v>
      </c>
      <c r="U1303" s="20" t="n">
        <f aca="false">MAX(0,C1303-L1303)</f>
        <v>40.6390540671172</v>
      </c>
      <c r="V1303" s="17" t="n">
        <f aca="false">U1303*Q1303</f>
        <v>5561.04815854432</v>
      </c>
      <c r="W1303" s="19" t="n">
        <f aca="false">U1303*R1303</f>
        <v>59.3330189379912</v>
      </c>
      <c r="X1303" s="20" t="n">
        <f aca="false">MAX(0,K1303-C1303)</f>
        <v>0</v>
      </c>
      <c r="Y1303" s="17" t="n">
        <f aca="false">F1303*PARAMETER!$B$5*Q1303</f>
        <v>106885.724</v>
      </c>
      <c r="Z1303" s="21" t="n">
        <f aca="false">SUMIF($Y$2:$Y$3205,"&gt;="&amp;Y1303)/SUM($Y$2:$Y$3205)</f>
        <v>0.995445054737249</v>
      </c>
      <c r="AA1303" s="16" t="str">
        <f aca="false">IF(Z1303&lt;=PARAMETER!$B$7,"A",IF(Z1303&lt;=PARAMETER!$B$8,"B","C"))</f>
        <v>C</v>
      </c>
      <c r="AB1303" s="22" t="n">
        <f aca="false">G1303/F1303</f>
        <v>4.42056074766355</v>
      </c>
      <c r="AC1303" s="16" t="str">
        <f aca="false">IF(AB1303&lt;=PARAMETER!$B$9,"X",IF(AB1303&lt;=PARAMETER!$B$10,"Y","Z"))</f>
        <v>Z</v>
      </c>
      <c r="AD1303" s="16" t="str">
        <f aca="false">AA1303&amp;AC1303</f>
        <v>CZ</v>
      </c>
      <c r="AE1303" s="22" t="n">
        <f aca="false">DATA!I1303</f>
        <v>0.45</v>
      </c>
      <c r="AF1303" s="18" t="n">
        <f aca="false">DATA!L1303</f>
        <v>125</v>
      </c>
      <c r="AG1303" s="16" t="str">
        <f aca="false">DATA!K1303</f>
        <v>A</v>
      </c>
      <c r="AH1303" s="18" t="n">
        <f aca="false">IF(AE1303&gt;=PARAMETER!$B$12,1,0)</f>
        <v>0</v>
      </c>
      <c r="AI1303" s="18" t="n">
        <f aca="false">IF(AF1303&gt;=PARAMETER!$B$13,1,0)</f>
        <v>1</v>
      </c>
      <c r="AJ1303" s="18" t="n">
        <f aca="false">IF(AND(AH1303=1,AI1303=1),1,0)</f>
        <v>0</v>
      </c>
    </row>
    <row r="1304" customFormat="false" ht="15" hidden="false" customHeight="false" outlineLevel="0" collapsed="false">
      <c r="A1304" s="16" t="str">
        <f aca="false">DATA!A1304</f>
        <v>ITM11302</v>
      </c>
      <c r="B1304" s="16" t="str">
        <f aca="false">DATA!B1304</f>
        <v>Groceries</v>
      </c>
      <c r="C1304" s="17" t="n">
        <f aca="false">DATA!C1304</f>
        <v>169</v>
      </c>
      <c r="D1304" s="17" t="n">
        <f aca="false">DATA!D1304</f>
        <v>32</v>
      </c>
      <c r="E1304" s="18" t="n">
        <f aca="false">DATA!F1304</f>
        <v>8</v>
      </c>
      <c r="F1304" s="19" t="n">
        <f aca="false">DATA!G1304</f>
        <v>18.42</v>
      </c>
      <c r="G1304" s="19" t="n">
        <f aca="false">DATA!H1304</f>
        <v>8.95</v>
      </c>
      <c r="H1304" s="18" t="n">
        <f aca="false">DATA!E1304</f>
        <v>14</v>
      </c>
      <c r="I1304" s="20" t="n">
        <f aca="false">F1304*E1304</f>
        <v>147.36</v>
      </c>
      <c r="J1304" s="20" t="n">
        <f aca="false">PARAMETER!$B$4*G1304*SQRT(E1304)</f>
        <v>41.6385201016249</v>
      </c>
      <c r="K1304" s="20" t="n">
        <f aca="false">I1304+J1304</f>
        <v>188.998520101625</v>
      </c>
      <c r="L1304" s="20" t="n">
        <f aca="false">K1304+F1304*H1304</f>
        <v>446.878520101625</v>
      </c>
      <c r="M1304" s="16" t="str">
        <f aca="false">IF(C1304&lt;=K1304,"REORDER",IF(C1304&gt;L1304,"OVERSTOCK","OK"))</f>
        <v>REORDER</v>
      </c>
      <c r="N1304" s="16" t="str">
        <f aca="false">IF(C1304&lt;=D1304,"REORDER","OK")</f>
        <v>OK</v>
      </c>
      <c r="O1304" s="18" t="n">
        <f aca="false">IF(D1304&lt;I1304,1,0)</f>
        <v>1</v>
      </c>
      <c r="P1304" s="20" t="n">
        <f aca="false">C1304/F1304</f>
        <v>9.17480998914224</v>
      </c>
      <c r="Q1304" s="19" t="n">
        <f aca="false">DATA!N1304</f>
        <v>148.07</v>
      </c>
      <c r="R1304" s="19" t="n">
        <f aca="false">DATA!O1304</f>
        <v>0.38</v>
      </c>
      <c r="S1304" s="17" t="n">
        <f aca="false">C1304*Q1304</f>
        <v>25023.83</v>
      </c>
      <c r="T1304" s="19" t="n">
        <f aca="false">C1304*R1304</f>
        <v>64.22</v>
      </c>
      <c r="U1304" s="20" t="n">
        <f aca="false">MAX(0,C1304-L1304)</f>
        <v>0</v>
      </c>
      <c r="V1304" s="17" t="n">
        <f aca="false">U1304*Q1304</f>
        <v>0</v>
      </c>
      <c r="W1304" s="19" t="n">
        <f aca="false">U1304*R1304</f>
        <v>0</v>
      </c>
      <c r="X1304" s="20" t="n">
        <f aca="false">MAX(0,K1304-C1304)</f>
        <v>19.9985201016249</v>
      </c>
      <c r="Y1304" s="17" t="n">
        <f aca="false">F1304*PARAMETER!$B$5*Q1304</f>
        <v>995519.031</v>
      </c>
      <c r="Z1304" s="21" t="n">
        <f aca="false">SUMIF($Y$2:$Y$3205,"&gt;="&amp;Y1304)/SUM($Y$2:$Y$3205)</f>
        <v>0.73612346114317</v>
      </c>
      <c r="AA1304" s="16" t="str">
        <f aca="false">IF(Z1304&lt;=PARAMETER!$B$7,"A",IF(Z1304&lt;=PARAMETER!$B$8,"B","C"))</f>
        <v>A</v>
      </c>
      <c r="AB1304" s="22" t="n">
        <f aca="false">G1304/F1304</f>
        <v>0.485884907709012</v>
      </c>
      <c r="AC1304" s="16" t="str">
        <f aca="false">IF(AB1304&lt;=PARAMETER!$B$9,"X",IF(AB1304&lt;=PARAMETER!$B$10,"Y","Z"))</f>
        <v>Y</v>
      </c>
      <c r="AD1304" s="16" t="str">
        <f aca="false">AA1304&amp;AC1304</f>
        <v>AY</v>
      </c>
      <c r="AE1304" s="22" t="n">
        <f aca="false">DATA!I1304</f>
        <v>0.64</v>
      </c>
      <c r="AF1304" s="18" t="n">
        <f aca="false">DATA!L1304</f>
        <v>142</v>
      </c>
      <c r="AG1304" s="16" t="str">
        <f aca="false">DATA!K1304</f>
        <v>D</v>
      </c>
      <c r="AH1304" s="18" t="n">
        <f aca="false">IF(AE1304&gt;=PARAMETER!$B$12,1,0)</f>
        <v>0</v>
      </c>
      <c r="AI1304" s="18" t="n">
        <f aca="false">IF(AF1304&gt;=PARAMETER!$B$13,1,0)</f>
        <v>1</v>
      </c>
      <c r="AJ1304" s="18" t="n">
        <f aca="false">IF(AND(AH1304=1,AI1304=1),1,0)</f>
        <v>0</v>
      </c>
    </row>
    <row r="1305" customFormat="false" ht="15" hidden="false" customHeight="false" outlineLevel="0" collapsed="false">
      <c r="A1305" s="16" t="str">
        <f aca="false">DATA!A1305</f>
        <v>ITM11303</v>
      </c>
      <c r="B1305" s="16" t="str">
        <f aca="false">DATA!B1305</f>
        <v>Automotive</v>
      </c>
      <c r="C1305" s="17" t="n">
        <f aca="false">DATA!C1305</f>
        <v>265</v>
      </c>
      <c r="D1305" s="17" t="n">
        <f aca="false">DATA!D1305</f>
        <v>49</v>
      </c>
      <c r="E1305" s="18" t="n">
        <f aca="false">DATA!F1305</f>
        <v>8</v>
      </c>
      <c r="F1305" s="19" t="n">
        <f aca="false">DATA!G1305</f>
        <v>37.25</v>
      </c>
      <c r="G1305" s="19" t="n">
        <f aca="false">DATA!H1305</f>
        <v>5.47</v>
      </c>
      <c r="H1305" s="18" t="n">
        <f aca="false">DATA!E1305</f>
        <v>9</v>
      </c>
      <c r="I1305" s="20" t="n">
        <f aca="false">F1305*E1305</f>
        <v>298</v>
      </c>
      <c r="J1305" s="20" t="n">
        <f aca="false">PARAMETER!$B$4*G1305*SQRT(E1305)</f>
        <v>25.4483469224456</v>
      </c>
      <c r="K1305" s="20" t="n">
        <f aca="false">I1305+J1305</f>
        <v>323.448346922446</v>
      </c>
      <c r="L1305" s="20" t="n">
        <f aca="false">K1305+F1305*H1305</f>
        <v>658.698346922446</v>
      </c>
      <c r="M1305" s="16" t="str">
        <f aca="false">IF(C1305&lt;=K1305,"REORDER",IF(C1305&gt;L1305,"OVERSTOCK","OK"))</f>
        <v>REORDER</v>
      </c>
      <c r="N1305" s="16" t="str">
        <f aca="false">IF(C1305&lt;=D1305,"REORDER","OK")</f>
        <v>OK</v>
      </c>
      <c r="O1305" s="18" t="n">
        <f aca="false">IF(D1305&lt;I1305,1,0)</f>
        <v>1</v>
      </c>
      <c r="P1305" s="20" t="n">
        <f aca="false">C1305/F1305</f>
        <v>7.11409395973154</v>
      </c>
      <c r="Q1305" s="19" t="n">
        <f aca="false">DATA!N1305</f>
        <v>107.51</v>
      </c>
      <c r="R1305" s="19" t="n">
        <f aca="false">DATA!O1305</f>
        <v>0.22</v>
      </c>
      <c r="S1305" s="17" t="n">
        <f aca="false">C1305*Q1305</f>
        <v>28490.15</v>
      </c>
      <c r="T1305" s="19" t="n">
        <f aca="false">C1305*R1305</f>
        <v>58.3</v>
      </c>
      <c r="U1305" s="20" t="n">
        <f aca="false">MAX(0,C1305-L1305)</f>
        <v>0</v>
      </c>
      <c r="V1305" s="17" t="n">
        <f aca="false">U1305*Q1305</f>
        <v>0</v>
      </c>
      <c r="W1305" s="19" t="n">
        <f aca="false">U1305*R1305</f>
        <v>0</v>
      </c>
      <c r="X1305" s="20" t="n">
        <f aca="false">MAX(0,K1305-C1305)</f>
        <v>58.4483469224456</v>
      </c>
      <c r="Y1305" s="17" t="n">
        <f aca="false">F1305*PARAMETER!$B$5*Q1305</f>
        <v>1461732.8375</v>
      </c>
      <c r="Z1305" s="21" t="n">
        <f aca="false">SUMIF($Y$2:$Y$3205,"&gt;="&amp;Y1305)/SUM($Y$2:$Y$3205)</f>
        <v>0.540889325360103</v>
      </c>
      <c r="AA1305" s="16" t="str">
        <f aca="false">IF(Z1305&lt;=PARAMETER!$B$7,"A",IF(Z1305&lt;=PARAMETER!$B$8,"B","C"))</f>
        <v>A</v>
      </c>
      <c r="AB1305" s="22" t="n">
        <f aca="false">G1305/F1305</f>
        <v>0.146845637583893</v>
      </c>
      <c r="AC1305" s="16" t="str">
        <f aca="false">IF(AB1305&lt;=PARAMETER!$B$9,"X",IF(AB1305&lt;=PARAMETER!$B$10,"Y","Z"))</f>
        <v>X</v>
      </c>
      <c r="AD1305" s="16" t="str">
        <f aca="false">AA1305&amp;AC1305</f>
        <v>AX</v>
      </c>
      <c r="AE1305" s="22" t="n">
        <f aca="false">DATA!I1305</f>
        <v>0.43</v>
      </c>
      <c r="AF1305" s="18" t="n">
        <f aca="false">DATA!L1305</f>
        <v>177</v>
      </c>
      <c r="AG1305" s="16" t="str">
        <f aca="false">DATA!K1305</f>
        <v>C</v>
      </c>
      <c r="AH1305" s="18" t="n">
        <f aca="false">IF(AE1305&gt;=PARAMETER!$B$12,1,0)</f>
        <v>0</v>
      </c>
      <c r="AI1305" s="18" t="n">
        <f aca="false">IF(AF1305&gt;=PARAMETER!$B$13,1,0)</f>
        <v>1</v>
      </c>
      <c r="AJ1305" s="18" t="n">
        <f aca="false">IF(AND(AH1305=1,AI1305=1),1,0)</f>
        <v>0</v>
      </c>
    </row>
    <row r="1306" customFormat="false" ht="15" hidden="false" customHeight="false" outlineLevel="0" collapsed="false">
      <c r="A1306" s="16" t="str">
        <f aca="false">DATA!A1306</f>
        <v>ITM11304</v>
      </c>
      <c r="B1306" s="16" t="str">
        <f aca="false">DATA!B1306</f>
        <v>Groceries</v>
      </c>
      <c r="C1306" s="17" t="n">
        <f aca="false">DATA!C1306</f>
        <v>308</v>
      </c>
      <c r="D1306" s="17" t="n">
        <f aca="false">DATA!D1306</f>
        <v>69</v>
      </c>
      <c r="E1306" s="18" t="n">
        <f aca="false">DATA!F1306</f>
        <v>8</v>
      </c>
      <c r="F1306" s="19" t="n">
        <f aca="false">DATA!G1306</f>
        <v>25.99</v>
      </c>
      <c r="G1306" s="19" t="n">
        <f aca="false">DATA!H1306</f>
        <v>5.6</v>
      </c>
      <c r="H1306" s="18" t="n">
        <f aca="false">DATA!E1306</f>
        <v>8</v>
      </c>
      <c r="I1306" s="20" t="n">
        <f aca="false">F1306*E1306</f>
        <v>207.92</v>
      </c>
      <c r="J1306" s="20" t="n">
        <f aca="false">PARAMETER!$B$4*G1306*SQRT(E1306)</f>
        <v>26.0531522423575</v>
      </c>
      <c r="K1306" s="20" t="n">
        <f aca="false">I1306+J1306</f>
        <v>233.973152242357</v>
      </c>
      <c r="L1306" s="20" t="n">
        <f aca="false">K1306+F1306*H1306</f>
        <v>441.893152242358</v>
      </c>
      <c r="M1306" s="16" t="str">
        <f aca="false">IF(C1306&lt;=K1306,"REORDER",IF(C1306&gt;L1306,"OVERSTOCK","OK"))</f>
        <v>OK</v>
      </c>
      <c r="N1306" s="16" t="str">
        <f aca="false">IF(C1306&lt;=D1306,"REORDER","OK")</f>
        <v>OK</v>
      </c>
      <c r="O1306" s="18" t="n">
        <f aca="false">IF(D1306&lt;I1306,1,0)</f>
        <v>1</v>
      </c>
      <c r="P1306" s="20" t="n">
        <f aca="false">C1306/F1306</f>
        <v>11.8507118122355</v>
      </c>
      <c r="Q1306" s="19" t="n">
        <f aca="false">DATA!N1306</f>
        <v>55.19</v>
      </c>
      <c r="R1306" s="19" t="n">
        <f aca="false">DATA!O1306</f>
        <v>0.35</v>
      </c>
      <c r="S1306" s="17" t="n">
        <f aca="false">C1306*Q1306</f>
        <v>16998.52</v>
      </c>
      <c r="T1306" s="19" t="n">
        <f aca="false">C1306*R1306</f>
        <v>107.8</v>
      </c>
      <c r="U1306" s="20" t="n">
        <f aca="false">MAX(0,C1306-L1306)</f>
        <v>0</v>
      </c>
      <c r="V1306" s="17" t="n">
        <f aca="false">U1306*Q1306</f>
        <v>0</v>
      </c>
      <c r="W1306" s="19" t="n">
        <f aca="false">U1306*R1306</f>
        <v>0</v>
      </c>
      <c r="X1306" s="20" t="n">
        <f aca="false">MAX(0,K1306-C1306)</f>
        <v>0</v>
      </c>
      <c r="Y1306" s="17" t="n">
        <f aca="false">F1306*PARAMETER!$B$5*Q1306</f>
        <v>523551.6565</v>
      </c>
      <c r="Z1306" s="21" t="n">
        <f aca="false">SUMIF($Y$2:$Y$3205,"&gt;="&amp;Y1306)/SUM($Y$2:$Y$3205)</f>
        <v>0.899126831258</v>
      </c>
      <c r="AA1306" s="16" t="str">
        <f aca="false">IF(Z1306&lt;=PARAMETER!$B$7,"A",IF(Z1306&lt;=PARAMETER!$B$8,"B","C"))</f>
        <v>B</v>
      </c>
      <c r="AB1306" s="22" t="n">
        <f aca="false">G1306/F1306</f>
        <v>0.21546748749519</v>
      </c>
      <c r="AC1306" s="16" t="str">
        <f aca="false">IF(AB1306&lt;=PARAMETER!$B$9,"X",IF(AB1306&lt;=PARAMETER!$B$10,"Y","Z"))</f>
        <v>X</v>
      </c>
      <c r="AD1306" s="16" t="str">
        <f aca="false">AA1306&amp;AC1306</f>
        <v>BX</v>
      </c>
      <c r="AE1306" s="22" t="n">
        <f aca="false">DATA!I1306</f>
        <v>0.73</v>
      </c>
      <c r="AF1306" s="18" t="n">
        <f aca="false">DATA!L1306</f>
        <v>155</v>
      </c>
      <c r="AG1306" s="16" t="str">
        <f aca="false">DATA!K1306</f>
        <v>D</v>
      </c>
      <c r="AH1306" s="18" t="n">
        <f aca="false">IF(AE1306&gt;=PARAMETER!$B$12,1,0)</f>
        <v>0</v>
      </c>
      <c r="AI1306" s="18" t="n">
        <f aca="false">IF(AF1306&gt;=PARAMETER!$B$13,1,0)</f>
        <v>1</v>
      </c>
      <c r="AJ1306" s="18" t="n">
        <f aca="false">IF(AND(AH1306=1,AI1306=1),1,0)</f>
        <v>0</v>
      </c>
    </row>
    <row r="1307" customFormat="false" ht="15" hidden="false" customHeight="false" outlineLevel="0" collapsed="false">
      <c r="A1307" s="16" t="str">
        <f aca="false">DATA!A1307</f>
        <v>ITM11305</v>
      </c>
      <c r="B1307" s="16" t="str">
        <f aca="false">DATA!B1307</f>
        <v>Apparel</v>
      </c>
      <c r="C1307" s="17" t="n">
        <f aca="false">DATA!C1307</f>
        <v>433</v>
      </c>
      <c r="D1307" s="17" t="n">
        <f aca="false">DATA!D1307</f>
        <v>82</v>
      </c>
      <c r="E1307" s="18" t="n">
        <f aca="false">DATA!F1307</f>
        <v>9</v>
      </c>
      <c r="F1307" s="19" t="n">
        <f aca="false">DATA!G1307</f>
        <v>12.97</v>
      </c>
      <c r="G1307" s="19" t="n">
        <f aca="false">DATA!H1307</f>
        <v>3.43</v>
      </c>
      <c r="H1307" s="18" t="n">
        <f aca="false">DATA!E1307</f>
        <v>8</v>
      </c>
      <c r="I1307" s="20" t="n">
        <f aca="false">F1307*E1307</f>
        <v>116.73</v>
      </c>
      <c r="J1307" s="20" t="n">
        <f aca="false">PARAMETER!$B$4*G1307*SQRT(E1307)</f>
        <v>16.9255438213306</v>
      </c>
      <c r="K1307" s="20" t="n">
        <f aca="false">I1307+J1307</f>
        <v>133.655543821331</v>
      </c>
      <c r="L1307" s="20" t="n">
        <f aca="false">K1307+F1307*H1307</f>
        <v>237.415543821331</v>
      </c>
      <c r="M1307" s="16" t="str">
        <f aca="false">IF(C1307&lt;=K1307,"REORDER",IF(C1307&gt;L1307,"OVERSTOCK","OK"))</f>
        <v>OVERSTOCK</v>
      </c>
      <c r="N1307" s="16" t="str">
        <f aca="false">IF(C1307&lt;=D1307,"REORDER","OK")</f>
        <v>OK</v>
      </c>
      <c r="O1307" s="18" t="n">
        <f aca="false">IF(D1307&lt;I1307,1,0)</f>
        <v>1</v>
      </c>
      <c r="P1307" s="20" t="n">
        <f aca="false">C1307/F1307</f>
        <v>33.384734001542</v>
      </c>
      <c r="Q1307" s="19" t="n">
        <f aca="false">DATA!N1307</f>
        <v>183.73</v>
      </c>
      <c r="R1307" s="19" t="n">
        <f aca="false">DATA!O1307</f>
        <v>1.91</v>
      </c>
      <c r="S1307" s="17" t="n">
        <f aca="false">C1307*Q1307</f>
        <v>79555.09</v>
      </c>
      <c r="T1307" s="19" t="n">
        <f aca="false">C1307*R1307</f>
        <v>827.03</v>
      </c>
      <c r="U1307" s="20" t="n">
        <f aca="false">MAX(0,C1307-L1307)</f>
        <v>195.584456178669</v>
      </c>
      <c r="V1307" s="17" t="n">
        <f aca="false">U1307*Q1307</f>
        <v>35934.7321337069</v>
      </c>
      <c r="W1307" s="19" t="n">
        <f aca="false">U1307*R1307</f>
        <v>373.566311301259</v>
      </c>
      <c r="X1307" s="20" t="n">
        <f aca="false">MAX(0,K1307-C1307)</f>
        <v>0</v>
      </c>
      <c r="Y1307" s="17" t="n">
        <f aca="false">F1307*PARAMETER!$B$5*Q1307</f>
        <v>869787.0065</v>
      </c>
      <c r="Z1307" s="21" t="n">
        <f aca="false">SUMIF($Y$2:$Y$3205,"&gt;="&amp;Y1307)/SUM($Y$2:$Y$3205)</f>
        <v>0.786476203263532</v>
      </c>
      <c r="AA1307" s="16" t="str">
        <f aca="false">IF(Z1307&lt;=PARAMETER!$B$7,"A",IF(Z1307&lt;=PARAMETER!$B$8,"B","C"))</f>
        <v>A</v>
      </c>
      <c r="AB1307" s="22" t="n">
        <f aca="false">G1307/F1307</f>
        <v>0.264456437933693</v>
      </c>
      <c r="AC1307" s="16" t="str">
        <f aca="false">IF(AB1307&lt;=PARAMETER!$B$9,"X",IF(AB1307&lt;=PARAMETER!$B$10,"Y","Z"))</f>
        <v>Y</v>
      </c>
      <c r="AD1307" s="16" t="str">
        <f aca="false">AA1307&amp;AC1307</f>
        <v>AY</v>
      </c>
      <c r="AE1307" s="22" t="n">
        <f aca="false">DATA!I1307</f>
        <v>0.77</v>
      </c>
      <c r="AF1307" s="18" t="n">
        <f aca="false">DATA!L1307</f>
        <v>30</v>
      </c>
      <c r="AG1307" s="16" t="str">
        <f aca="false">DATA!K1307</f>
        <v>B</v>
      </c>
      <c r="AH1307" s="18" t="n">
        <f aca="false">IF(AE1307&gt;=PARAMETER!$B$12,1,0)</f>
        <v>1</v>
      </c>
      <c r="AI1307" s="18" t="n">
        <f aca="false">IF(AF1307&gt;=PARAMETER!$B$13,1,0)</f>
        <v>0</v>
      </c>
      <c r="AJ1307" s="18" t="n">
        <f aca="false">IF(AND(AH1307=1,AI1307=1),1,0)</f>
        <v>0</v>
      </c>
    </row>
    <row r="1308" customFormat="false" ht="15" hidden="false" customHeight="false" outlineLevel="0" collapsed="false">
      <c r="A1308" s="16" t="str">
        <f aca="false">DATA!A1308</f>
        <v>ITM11306</v>
      </c>
      <c r="B1308" s="16" t="str">
        <f aca="false">DATA!B1308</f>
        <v>Pharma</v>
      </c>
      <c r="C1308" s="17" t="n">
        <f aca="false">DATA!C1308</f>
        <v>228</v>
      </c>
      <c r="D1308" s="17" t="n">
        <f aca="false">DATA!D1308</f>
        <v>41</v>
      </c>
      <c r="E1308" s="18" t="n">
        <f aca="false">DATA!F1308</f>
        <v>2</v>
      </c>
      <c r="F1308" s="19" t="n">
        <f aca="false">DATA!G1308</f>
        <v>17.42</v>
      </c>
      <c r="G1308" s="19" t="n">
        <f aca="false">DATA!H1308</f>
        <v>4.82</v>
      </c>
      <c r="H1308" s="18" t="n">
        <f aca="false">DATA!E1308</f>
        <v>7</v>
      </c>
      <c r="I1308" s="20" t="n">
        <f aca="false">F1308*E1308</f>
        <v>34.84</v>
      </c>
      <c r="J1308" s="20" t="n">
        <f aca="false">PARAMETER!$B$4*G1308*SQRT(E1308)</f>
        <v>11.2121601614431</v>
      </c>
      <c r="K1308" s="20" t="n">
        <f aca="false">I1308+J1308</f>
        <v>46.0521601614431</v>
      </c>
      <c r="L1308" s="20" t="n">
        <f aca="false">K1308+F1308*H1308</f>
        <v>167.992160161443</v>
      </c>
      <c r="M1308" s="16" t="str">
        <f aca="false">IF(C1308&lt;=K1308,"REORDER",IF(C1308&gt;L1308,"OVERSTOCK","OK"))</f>
        <v>OVERSTOCK</v>
      </c>
      <c r="N1308" s="16" t="str">
        <f aca="false">IF(C1308&lt;=D1308,"REORDER","OK")</f>
        <v>OK</v>
      </c>
      <c r="O1308" s="18" t="n">
        <f aca="false">IF(D1308&lt;I1308,1,0)</f>
        <v>0</v>
      </c>
      <c r="P1308" s="20" t="n">
        <f aca="false">C1308/F1308</f>
        <v>13.0884041331803</v>
      </c>
      <c r="Q1308" s="19" t="n">
        <f aca="false">DATA!N1308</f>
        <v>62.76</v>
      </c>
      <c r="R1308" s="19" t="n">
        <f aca="false">DATA!O1308</f>
        <v>0.94</v>
      </c>
      <c r="S1308" s="17" t="n">
        <f aca="false">C1308*Q1308</f>
        <v>14309.28</v>
      </c>
      <c r="T1308" s="19" t="n">
        <f aca="false">C1308*R1308</f>
        <v>214.32</v>
      </c>
      <c r="U1308" s="20" t="n">
        <f aca="false">MAX(0,C1308-L1308)</f>
        <v>60.0078398385569</v>
      </c>
      <c r="V1308" s="17" t="n">
        <f aca="false">U1308*Q1308</f>
        <v>3766.09202826783</v>
      </c>
      <c r="W1308" s="19" t="n">
        <f aca="false">U1308*R1308</f>
        <v>56.4073694482435</v>
      </c>
      <c r="X1308" s="20" t="n">
        <f aca="false">MAX(0,K1308-C1308)</f>
        <v>0</v>
      </c>
      <c r="Y1308" s="17" t="n">
        <f aca="false">F1308*PARAMETER!$B$5*Q1308</f>
        <v>399046.908</v>
      </c>
      <c r="Z1308" s="21" t="n">
        <f aca="false">SUMIF($Y$2:$Y$3205,"&gt;="&amp;Y1308)/SUM($Y$2:$Y$3205)</f>
        <v>0.935425365534772</v>
      </c>
      <c r="AA1308" s="16" t="str">
        <f aca="false">IF(Z1308&lt;=PARAMETER!$B$7,"A",IF(Z1308&lt;=PARAMETER!$B$8,"B","C"))</f>
        <v>B</v>
      </c>
      <c r="AB1308" s="22" t="n">
        <f aca="false">G1308/F1308</f>
        <v>0.276693455797933</v>
      </c>
      <c r="AC1308" s="16" t="str">
        <f aca="false">IF(AB1308&lt;=PARAMETER!$B$9,"X",IF(AB1308&lt;=PARAMETER!$B$10,"Y","Z"))</f>
        <v>Y</v>
      </c>
      <c r="AD1308" s="16" t="str">
        <f aca="false">AA1308&amp;AC1308</f>
        <v>BY</v>
      </c>
      <c r="AE1308" s="22" t="n">
        <f aca="false">DATA!I1308</f>
        <v>0.73</v>
      </c>
      <c r="AF1308" s="18" t="n">
        <f aca="false">DATA!L1308</f>
        <v>12</v>
      </c>
      <c r="AG1308" s="16" t="str">
        <f aca="false">DATA!K1308</f>
        <v>B</v>
      </c>
      <c r="AH1308" s="18" t="n">
        <f aca="false">IF(AE1308&gt;=PARAMETER!$B$12,1,0)</f>
        <v>0</v>
      </c>
      <c r="AI1308" s="18" t="n">
        <f aca="false">IF(AF1308&gt;=PARAMETER!$B$13,1,0)</f>
        <v>0</v>
      </c>
      <c r="AJ1308" s="18" t="n">
        <f aca="false">IF(AND(AH1308=1,AI1308=1),1,0)</f>
        <v>0</v>
      </c>
    </row>
    <row r="1309" customFormat="false" ht="15" hidden="false" customHeight="false" outlineLevel="0" collapsed="false">
      <c r="A1309" s="16" t="str">
        <f aca="false">DATA!A1309</f>
        <v>ITM11307</v>
      </c>
      <c r="B1309" s="16" t="str">
        <f aca="false">DATA!B1309</f>
        <v>Electronics</v>
      </c>
      <c r="C1309" s="17" t="n">
        <f aca="false">DATA!C1309</f>
        <v>145</v>
      </c>
      <c r="D1309" s="17" t="n">
        <f aca="false">DATA!D1309</f>
        <v>24</v>
      </c>
      <c r="E1309" s="18" t="n">
        <f aca="false">DATA!F1309</f>
        <v>4</v>
      </c>
      <c r="F1309" s="19" t="n">
        <f aca="false">DATA!G1309</f>
        <v>43.29</v>
      </c>
      <c r="G1309" s="19" t="n">
        <f aca="false">DATA!H1309</f>
        <v>7.29</v>
      </c>
      <c r="H1309" s="18" t="n">
        <f aca="false">DATA!E1309</f>
        <v>13</v>
      </c>
      <c r="I1309" s="20" t="n">
        <f aca="false">F1309*E1309</f>
        <v>173.16</v>
      </c>
      <c r="J1309" s="20" t="n">
        <f aca="false">PARAMETER!$B$4*G1309*SQRT(E1309)</f>
        <v>23.9819658809525</v>
      </c>
      <c r="K1309" s="20" t="n">
        <f aca="false">I1309+J1309</f>
        <v>197.141965880952</v>
      </c>
      <c r="L1309" s="20" t="n">
        <f aca="false">K1309+F1309*H1309</f>
        <v>759.911965880953</v>
      </c>
      <c r="M1309" s="16" t="str">
        <f aca="false">IF(C1309&lt;=K1309,"REORDER",IF(C1309&gt;L1309,"OVERSTOCK","OK"))</f>
        <v>REORDER</v>
      </c>
      <c r="N1309" s="16" t="str">
        <f aca="false">IF(C1309&lt;=D1309,"REORDER","OK")</f>
        <v>OK</v>
      </c>
      <c r="O1309" s="18" t="n">
        <f aca="false">IF(D1309&lt;I1309,1,0)</f>
        <v>1</v>
      </c>
      <c r="P1309" s="20" t="n">
        <f aca="false">C1309/F1309</f>
        <v>3.34950334950335</v>
      </c>
      <c r="Q1309" s="19" t="n">
        <f aca="false">DATA!N1309</f>
        <v>150.54</v>
      </c>
      <c r="R1309" s="19" t="n">
        <f aca="false">DATA!O1309</f>
        <v>0.19</v>
      </c>
      <c r="S1309" s="17" t="n">
        <f aca="false">C1309*Q1309</f>
        <v>21828.3</v>
      </c>
      <c r="T1309" s="19" t="n">
        <f aca="false">C1309*R1309</f>
        <v>27.55</v>
      </c>
      <c r="U1309" s="20" t="n">
        <f aca="false">MAX(0,C1309-L1309)</f>
        <v>0</v>
      </c>
      <c r="V1309" s="17" t="n">
        <f aca="false">U1309*Q1309</f>
        <v>0</v>
      </c>
      <c r="W1309" s="19" t="n">
        <f aca="false">U1309*R1309</f>
        <v>0</v>
      </c>
      <c r="X1309" s="20" t="n">
        <f aca="false">MAX(0,K1309-C1309)</f>
        <v>52.1419658809525</v>
      </c>
      <c r="Y1309" s="17" t="n">
        <f aca="false">F1309*PARAMETER!$B$5*Q1309</f>
        <v>2378659.959</v>
      </c>
      <c r="Z1309" s="21" t="n">
        <f aca="false">SUMIF($Y$2:$Y$3205,"&gt;="&amp;Y1309)/SUM($Y$2:$Y$3205)</f>
        <v>0.22219976325314</v>
      </c>
      <c r="AA1309" s="16" t="str">
        <f aca="false">IF(Z1309&lt;=PARAMETER!$B$7,"A",IF(Z1309&lt;=PARAMETER!$B$8,"B","C"))</f>
        <v>A</v>
      </c>
      <c r="AB1309" s="22" t="n">
        <f aca="false">G1309/F1309</f>
        <v>0.168399168399168</v>
      </c>
      <c r="AC1309" s="16" t="str">
        <f aca="false">IF(AB1309&lt;=PARAMETER!$B$9,"X",IF(AB1309&lt;=PARAMETER!$B$10,"Y","Z"))</f>
        <v>X</v>
      </c>
      <c r="AD1309" s="16" t="str">
        <f aca="false">AA1309&amp;AC1309</f>
        <v>AX</v>
      </c>
      <c r="AE1309" s="22" t="n">
        <f aca="false">DATA!I1309</f>
        <v>0.94</v>
      </c>
      <c r="AF1309" s="18" t="n">
        <f aca="false">DATA!L1309</f>
        <v>55</v>
      </c>
      <c r="AG1309" s="16" t="str">
        <f aca="false">DATA!K1309</f>
        <v>C</v>
      </c>
      <c r="AH1309" s="18" t="n">
        <f aca="false">IF(AE1309&gt;=PARAMETER!$B$12,1,0)</f>
        <v>1</v>
      </c>
      <c r="AI1309" s="18" t="n">
        <f aca="false">IF(AF1309&gt;=PARAMETER!$B$13,1,0)</f>
        <v>0</v>
      </c>
      <c r="AJ1309" s="18" t="n">
        <f aca="false">IF(AND(AH1309=1,AI1309=1),1,0)</f>
        <v>0</v>
      </c>
    </row>
    <row r="1310" customFormat="false" ht="15" hidden="false" customHeight="false" outlineLevel="0" collapsed="false">
      <c r="A1310" s="16" t="str">
        <f aca="false">DATA!A1310</f>
        <v>ITM11308</v>
      </c>
      <c r="B1310" s="16" t="str">
        <f aca="false">DATA!B1310</f>
        <v>Pharma</v>
      </c>
      <c r="C1310" s="17" t="n">
        <f aca="false">DATA!C1310</f>
        <v>254</v>
      </c>
      <c r="D1310" s="17" t="n">
        <f aca="false">DATA!D1310</f>
        <v>22</v>
      </c>
      <c r="E1310" s="18" t="n">
        <f aca="false">DATA!F1310</f>
        <v>4</v>
      </c>
      <c r="F1310" s="19" t="n">
        <f aca="false">DATA!G1310</f>
        <v>26.75</v>
      </c>
      <c r="G1310" s="19" t="n">
        <f aca="false">DATA!H1310</f>
        <v>4.32</v>
      </c>
      <c r="H1310" s="18" t="n">
        <f aca="false">DATA!E1310</f>
        <v>6</v>
      </c>
      <c r="I1310" s="20" t="n">
        <f aca="false">F1310*E1310</f>
        <v>107</v>
      </c>
      <c r="J1310" s="20" t="n">
        <f aca="false">PARAMETER!$B$4*G1310*SQRT(E1310)</f>
        <v>14.2115353368607</v>
      </c>
      <c r="K1310" s="20" t="n">
        <f aca="false">I1310+J1310</f>
        <v>121.211535336861</v>
      </c>
      <c r="L1310" s="20" t="n">
        <f aca="false">K1310+F1310*H1310</f>
        <v>281.711535336861</v>
      </c>
      <c r="M1310" s="16" t="str">
        <f aca="false">IF(C1310&lt;=K1310,"REORDER",IF(C1310&gt;L1310,"OVERSTOCK","OK"))</f>
        <v>OK</v>
      </c>
      <c r="N1310" s="16" t="str">
        <f aca="false">IF(C1310&lt;=D1310,"REORDER","OK")</f>
        <v>OK</v>
      </c>
      <c r="O1310" s="18" t="n">
        <f aca="false">IF(D1310&lt;I1310,1,0)</f>
        <v>1</v>
      </c>
      <c r="P1310" s="20" t="n">
        <f aca="false">C1310/F1310</f>
        <v>9.49532710280374</v>
      </c>
      <c r="Q1310" s="19" t="n">
        <f aca="false">DATA!N1310</f>
        <v>56.63</v>
      </c>
      <c r="R1310" s="19" t="n">
        <f aca="false">DATA!O1310</f>
        <v>1.21</v>
      </c>
      <c r="S1310" s="17" t="n">
        <f aca="false">C1310*Q1310</f>
        <v>14384.02</v>
      </c>
      <c r="T1310" s="19" t="n">
        <f aca="false">C1310*R1310</f>
        <v>307.34</v>
      </c>
      <c r="U1310" s="20" t="n">
        <f aca="false">MAX(0,C1310-L1310)</f>
        <v>0</v>
      </c>
      <c r="V1310" s="17" t="n">
        <f aca="false">U1310*Q1310</f>
        <v>0</v>
      </c>
      <c r="W1310" s="19" t="n">
        <f aca="false">U1310*R1310</f>
        <v>0</v>
      </c>
      <c r="X1310" s="20" t="n">
        <f aca="false">MAX(0,K1310-C1310)</f>
        <v>0</v>
      </c>
      <c r="Y1310" s="17" t="n">
        <f aca="false">F1310*PARAMETER!$B$5*Q1310</f>
        <v>552921.1625</v>
      </c>
      <c r="Z1310" s="21" t="n">
        <f aca="false">SUMIF($Y$2:$Y$3205,"&gt;="&amp;Y1310)/SUM($Y$2:$Y$3205)</f>
        <v>0.88953831614584</v>
      </c>
      <c r="AA1310" s="16" t="str">
        <f aca="false">IF(Z1310&lt;=PARAMETER!$B$7,"A",IF(Z1310&lt;=PARAMETER!$B$8,"B","C"))</f>
        <v>B</v>
      </c>
      <c r="AB1310" s="22" t="n">
        <f aca="false">G1310/F1310</f>
        <v>0.161495327102804</v>
      </c>
      <c r="AC1310" s="16" t="str">
        <f aca="false">IF(AB1310&lt;=PARAMETER!$B$9,"X",IF(AB1310&lt;=PARAMETER!$B$10,"Y","Z"))</f>
        <v>X</v>
      </c>
      <c r="AD1310" s="16" t="str">
        <f aca="false">AA1310&amp;AC1310</f>
        <v>BX</v>
      </c>
      <c r="AE1310" s="22" t="n">
        <f aca="false">DATA!I1310</f>
        <v>0.31</v>
      </c>
      <c r="AF1310" s="18" t="n">
        <f aca="false">DATA!L1310</f>
        <v>99</v>
      </c>
      <c r="AG1310" s="16" t="str">
        <f aca="false">DATA!K1310</f>
        <v>C</v>
      </c>
      <c r="AH1310" s="18" t="n">
        <f aca="false">IF(AE1310&gt;=PARAMETER!$B$12,1,0)</f>
        <v>0</v>
      </c>
      <c r="AI1310" s="18" t="n">
        <f aca="false">IF(AF1310&gt;=PARAMETER!$B$13,1,0)</f>
        <v>1</v>
      </c>
      <c r="AJ1310" s="18" t="n">
        <f aca="false">IF(AND(AH1310=1,AI1310=1),1,0)</f>
        <v>0</v>
      </c>
    </row>
    <row r="1311" customFormat="false" ht="15" hidden="false" customHeight="false" outlineLevel="0" collapsed="false">
      <c r="A1311" s="16" t="str">
        <f aca="false">DATA!A1311</f>
        <v>ITM11309</v>
      </c>
      <c r="B1311" s="16" t="str">
        <f aca="false">DATA!B1311</f>
        <v>Automotive</v>
      </c>
      <c r="C1311" s="17" t="n">
        <f aca="false">DATA!C1311</f>
        <v>435</v>
      </c>
      <c r="D1311" s="17" t="n">
        <f aca="false">DATA!D1311</f>
        <v>14</v>
      </c>
      <c r="E1311" s="18" t="n">
        <f aca="false">DATA!F1311</f>
        <v>6</v>
      </c>
      <c r="F1311" s="19" t="n">
        <f aca="false">DATA!G1311</f>
        <v>26.89</v>
      </c>
      <c r="G1311" s="19" t="n">
        <f aca="false">DATA!H1311</f>
        <v>2.29</v>
      </c>
      <c r="H1311" s="18" t="n">
        <f aca="false">DATA!E1311</f>
        <v>13</v>
      </c>
      <c r="I1311" s="20" t="n">
        <f aca="false">F1311*E1311</f>
        <v>161.34</v>
      </c>
      <c r="J1311" s="20" t="n">
        <f aca="false">PARAMETER!$B$4*G1311*SQRT(E1311)</f>
        <v>9.2265292805979</v>
      </c>
      <c r="K1311" s="20" t="n">
        <f aca="false">I1311+J1311</f>
        <v>170.566529280598</v>
      </c>
      <c r="L1311" s="20" t="n">
        <f aca="false">K1311+F1311*H1311</f>
        <v>520.136529280598</v>
      </c>
      <c r="M1311" s="16" t="str">
        <f aca="false">IF(C1311&lt;=K1311,"REORDER",IF(C1311&gt;L1311,"OVERSTOCK","OK"))</f>
        <v>OK</v>
      </c>
      <c r="N1311" s="16" t="str">
        <f aca="false">IF(C1311&lt;=D1311,"REORDER","OK")</f>
        <v>OK</v>
      </c>
      <c r="O1311" s="18" t="n">
        <f aca="false">IF(D1311&lt;I1311,1,0)</f>
        <v>1</v>
      </c>
      <c r="P1311" s="20" t="n">
        <f aca="false">C1311/F1311</f>
        <v>16.1770174786166</v>
      </c>
      <c r="Q1311" s="19" t="n">
        <f aca="false">DATA!N1311</f>
        <v>175.33</v>
      </c>
      <c r="R1311" s="19" t="n">
        <f aca="false">DATA!O1311</f>
        <v>0.48</v>
      </c>
      <c r="S1311" s="17" t="n">
        <f aca="false">C1311*Q1311</f>
        <v>76268.55</v>
      </c>
      <c r="T1311" s="19" t="n">
        <f aca="false">C1311*R1311</f>
        <v>208.8</v>
      </c>
      <c r="U1311" s="20" t="n">
        <f aca="false">MAX(0,C1311-L1311)</f>
        <v>0</v>
      </c>
      <c r="V1311" s="17" t="n">
        <f aca="false">U1311*Q1311</f>
        <v>0</v>
      </c>
      <c r="W1311" s="19" t="n">
        <f aca="false">U1311*R1311</f>
        <v>0</v>
      </c>
      <c r="X1311" s="20" t="n">
        <f aca="false">MAX(0,K1311-C1311)</f>
        <v>0</v>
      </c>
      <c r="Y1311" s="17" t="n">
        <f aca="false">F1311*PARAMETER!$B$5*Q1311</f>
        <v>1720837.6505</v>
      </c>
      <c r="Z1311" s="21" t="n">
        <f aca="false">SUMIF($Y$2:$Y$3205,"&gt;="&amp;Y1311)/SUM($Y$2:$Y$3205)</f>
        <v>0.449382619063129</v>
      </c>
      <c r="AA1311" s="16" t="str">
        <f aca="false">IF(Z1311&lt;=PARAMETER!$B$7,"A",IF(Z1311&lt;=PARAMETER!$B$8,"B","C"))</f>
        <v>A</v>
      </c>
      <c r="AB1311" s="22" t="n">
        <f aca="false">G1311/F1311</f>
        <v>0.0851617701747862</v>
      </c>
      <c r="AC1311" s="16" t="str">
        <f aca="false">IF(AB1311&lt;=PARAMETER!$B$9,"X",IF(AB1311&lt;=PARAMETER!$B$10,"Y","Z"))</f>
        <v>X</v>
      </c>
      <c r="AD1311" s="16" t="str">
        <f aca="false">AA1311&amp;AC1311</f>
        <v>AX</v>
      </c>
      <c r="AE1311" s="22" t="n">
        <f aca="false">DATA!I1311</f>
        <v>0.27</v>
      </c>
      <c r="AF1311" s="18" t="n">
        <f aca="false">DATA!L1311</f>
        <v>88</v>
      </c>
      <c r="AG1311" s="16" t="str">
        <f aca="false">DATA!K1311</f>
        <v>C</v>
      </c>
      <c r="AH1311" s="18" t="n">
        <f aca="false">IF(AE1311&gt;=PARAMETER!$B$12,1,0)</f>
        <v>0</v>
      </c>
      <c r="AI1311" s="18" t="n">
        <f aca="false">IF(AF1311&gt;=PARAMETER!$B$13,1,0)</f>
        <v>0</v>
      </c>
      <c r="AJ1311" s="18" t="n">
        <f aca="false">IF(AND(AH1311=1,AI1311=1),1,0)</f>
        <v>0</v>
      </c>
    </row>
    <row r="1312" customFormat="false" ht="15" hidden="false" customHeight="false" outlineLevel="0" collapsed="false">
      <c r="A1312" s="16" t="str">
        <f aca="false">DATA!A1312</f>
        <v>ITM11310</v>
      </c>
      <c r="B1312" s="16" t="str">
        <f aca="false">DATA!B1312</f>
        <v>Electronics</v>
      </c>
      <c r="C1312" s="17" t="n">
        <f aca="false">DATA!C1312</f>
        <v>445</v>
      </c>
      <c r="D1312" s="17" t="n">
        <f aca="false">DATA!D1312</f>
        <v>84</v>
      </c>
      <c r="E1312" s="18" t="n">
        <f aca="false">DATA!F1312</f>
        <v>9</v>
      </c>
      <c r="F1312" s="19" t="n">
        <f aca="false">DATA!G1312</f>
        <v>48.11</v>
      </c>
      <c r="G1312" s="19" t="n">
        <f aca="false">DATA!H1312</f>
        <v>5.64</v>
      </c>
      <c r="H1312" s="18" t="n">
        <f aca="false">DATA!E1312</f>
        <v>6</v>
      </c>
      <c r="I1312" s="20" t="n">
        <f aca="false">F1312*E1312</f>
        <v>432.99</v>
      </c>
      <c r="J1312" s="20" t="n">
        <f aca="false">PARAMETER!$B$4*G1312*SQRT(E1312)</f>
        <v>27.8309233680189</v>
      </c>
      <c r="K1312" s="20" t="n">
        <f aca="false">I1312+J1312</f>
        <v>460.820923368019</v>
      </c>
      <c r="L1312" s="20" t="n">
        <f aca="false">K1312+F1312*H1312</f>
        <v>749.480923368019</v>
      </c>
      <c r="M1312" s="16" t="str">
        <f aca="false">IF(C1312&lt;=K1312,"REORDER",IF(C1312&gt;L1312,"OVERSTOCK","OK"))</f>
        <v>REORDER</v>
      </c>
      <c r="N1312" s="16" t="str">
        <f aca="false">IF(C1312&lt;=D1312,"REORDER","OK")</f>
        <v>OK</v>
      </c>
      <c r="O1312" s="18" t="n">
        <f aca="false">IF(D1312&lt;I1312,1,0)</f>
        <v>1</v>
      </c>
      <c r="P1312" s="20" t="n">
        <f aca="false">C1312/F1312</f>
        <v>9.24963625025982</v>
      </c>
      <c r="Q1312" s="19" t="n">
        <f aca="false">DATA!N1312</f>
        <v>133.74</v>
      </c>
      <c r="R1312" s="19" t="n">
        <f aca="false">DATA!O1312</f>
        <v>0.11</v>
      </c>
      <c r="S1312" s="17" t="n">
        <f aca="false">C1312*Q1312</f>
        <v>59514.3</v>
      </c>
      <c r="T1312" s="19" t="n">
        <f aca="false">C1312*R1312</f>
        <v>48.95</v>
      </c>
      <c r="U1312" s="20" t="n">
        <f aca="false">MAX(0,C1312-L1312)</f>
        <v>0</v>
      </c>
      <c r="V1312" s="17" t="n">
        <f aca="false">U1312*Q1312</f>
        <v>0</v>
      </c>
      <c r="W1312" s="19" t="n">
        <f aca="false">U1312*R1312</f>
        <v>0</v>
      </c>
      <c r="X1312" s="20" t="n">
        <f aca="false">MAX(0,K1312-C1312)</f>
        <v>15.8209233680189</v>
      </c>
      <c r="Y1312" s="17" t="n">
        <f aca="false">F1312*PARAMETER!$B$5*Q1312</f>
        <v>2348494.461</v>
      </c>
      <c r="Z1312" s="21" t="n">
        <f aca="false">SUMIF($Y$2:$Y$3205,"&gt;="&amp;Y1312)/SUM($Y$2:$Y$3205)</f>
        <v>0.234272268935303</v>
      </c>
      <c r="AA1312" s="16" t="str">
        <f aca="false">IF(Z1312&lt;=PARAMETER!$B$7,"A",IF(Z1312&lt;=PARAMETER!$B$8,"B","C"))</f>
        <v>A</v>
      </c>
      <c r="AB1312" s="22" t="n">
        <f aca="false">G1312/F1312</f>
        <v>0.117231344834754</v>
      </c>
      <c r="AC1312" s="16" t="str">
        <f aca="false">IF(AB1312&lt;=PARAMETER!$B$9,"X",IF(AB1312&lt;=PARAMETER!$B$10,"Y","Z"))</f>
        <v>X</v>
      </c>
      <c r="AD1312" s="16" t="str">
        <f aca="false">AA1312&amp;AC1312</f>
        <v>AX</v>
      </c>
      <c r="AE1312" s="22" t="n">
        <f aca="false">DATA!I1312</f>
        <v>0.65</v>
      </c>
      <c r="AF1312" s="18" t="n">
        <f aca="false">DATA!L1312</f>
        <v>136</v>
      </c>
      <c r="AG1312" s="16" t="str">
        <f aca="false">DATA!K1312</f>
        <v>D</v>
      </c>
      <c r="AH1312" s="18" t="n">
        <f aca="false">IF(AE1312&gt;=PARAMETER!$B$12,1,0)</f>
        <v>0</v>
      </c>
      <c r="AI1312" s="18" t="n">
        <f aca="false">IF(AF1312&gt;=PARAMETER!$B$13,1,0)</f>
        <v>1</v>
      </c>
      <c r="AJ1312" s="18" t="n">
        <f aca="false">IF(AND(AH1312=1,AI1312=1),1,0)</f>
        <v>0</v>
      </c>
    </row>
    <row r="1313" customFormat="false" ht="15" hidden="false" customHeight="false" outlineLevel="0" collapsed="false">
      <c r="A1313" s="16" t="str">
        <f aca="false">DATA!A1313</f>
        <v>ITM11311</v>
      </c>
      <c r="B1313" s="16" t="str">
        <f aca="false">DATA!B1313</f>
        <v>Automotive</v>
      </c>
      <c r="C1313" s="17" t="n">
        <f aca="false">DATA!C1313</f>
        <v>481</v>
      </c>
      <c r="D1313" s="17" t="n">
        <f aca="false">DATA!D1313</f>
        <v>83</v>
      </c>
      <c r="E1313" s="18" t="n">
        <f aca="false">DATA!F1313</f>
        <v>2</v>
      </c>
      <c r="F1313" s="19" t="n">
        <f aca="false">DATA!G1313</f>
        <v>16.72</v>
      </c>
      <c r="G1313" s="19" t="n">
        <f aca="false">DATA!H1313</f>
        <v>2.64</v>
      </c>
      <c r="H1313" s="18" t="n">
        <f aca="false">DATA!E1313</f>
        <v>5</v>
      </c>
      <c r="I1313" s="20" t="n">
        <f aca="false">F1313*E1313</f>
        <v>33.44</v>
      </c>
      <c r="J1313" s="20" t="n">
        <f aca="false">PARAMETER!$B$4*G1313*SQRT(E1313)</f>
        <v>6.14110017141284</v>
      </c>
      <c r="K1313" s="20" t="n">
        <f aca="false">I1313+J1313</f>
        <v>39.5811001714128</v>
      </c>
      <c r="L1313" s="20" t="n">
        <f aca="false">K1313+F1313*H1313</f>
        <v>123.181100171413</v>
      </c>
      <c r="M1313" s="16" t="str">
        <f aca="false">IF(C1313&lt;=K1313,"REORDER",IF(C1313&gt;L1313,"OVERSTOCK","OK"))</f>
        <v>OVERSTOCK</v>
      </c>
      <c r="N1313" s="16" t="str">
        <f aca="false">IF(C1313&lt;=D1313,"REORDER","OK")</f>
        <v>OK</v>
      </c>
      <c r="O1313" s="18" t="n">
        <f aca="false">IF(D1313&lt;I1313,1,0)</f>
        <v>0</v>
      </c>
      <c r="P1313" s="20" t="n">
        <f aca="false">C1313/F1313</f>
        <v>28.7679425837321</v>
      </c>
      <c r="Q1313" s="19" t="n">
        <f aca="false">DATA!N1313</f>
        <v>132.11</v>
      </c>
      <c r="R1313" s="19" t="n">
        <f aca="false">DATA!O1313</f>
        <v>1.54</v>
      </c>
      <c r="S1313" s="17" t="n">
        <f aca="false">C1313*Q1313</f>
        <v>63544.91</v>
      </c>
      <c r="T1313" s="19" t="n">
        <f aca="false">C1313*R1313</f>
        <v>740.74</v>
      </c>
      <c r="U1313" s="20" t="n">
        <f aca="false">MAX(0,C1313-L1313)</f>
        <v>357.818899828587</v>
      </c>
      <c r="V1313" s="17" t="n">
        <f aca="false">U1313*Q1313</f>
        <v>47271.4548563547</v>
      </c>
      <c r="W1313" s="19" t="n">
        <f aca="false">U1313*R1313</f>
        <v>551.041105736024</v>
      </c>
      <c r="X1313" s="20" t="n">
        <f aca="false">MAX(0,K1313-C1313)</f>
        <v>0</v>
      </c>
      <c r="Y1313" s="17" t="n">
        <f aca="false">F1313*PARAMETER!$B$5*Q1313</f>
        <v>806240.908</v>
      </c>
      <c r="Z1313" s="21" t="n">
        <f aca="false">SUMIF($Y$2:$Y$3205,"&gt;="&amp;Y1313)/SUM($Y$2:$Y$3205)</f>
        <v>0.809170238983018</v>
      </c>
      <c r="AA1313" s="16" t="str">
        <f aca="false">IF(Z1313&lt;=PARAMETER!$B$7,"A",IF(Z1313&lt;=PARAMETER!$B$8,"B","C"))</f>
        <v>B</v>
      </c>
      <c r="AB1313" s="22" t="n">
        <f aca="false">G1313/F1313</f>
        <v>0.157894736842105</v>
      </c>
      <c r="AC1313" s="16" t="str">
        <f aca="false">IF(AB1313&lt;=PARAMETER!$B$9,"X",IF(AB1313&lt;=PARAMETER!$B$10,"Y","Z"))</f>
        <v>X</v>
      </c>
      <c r="AD1313" s="16" t="str">
        <f aca="false">AA1313&amp;AC1313</f>
        <v>BX</v>
      </c>
      <c r="AE1313" s="22" t="n">
        <f aca="false">DATA!I1313</f>
        <v>0.64</v>
      </c>
      <c r="AF1313" s="18" t="n">
        <f aca="false">DATA!L1313</f>
        <v>62</v>
      </c>
      <c r="AG1313" s="16" t="str">
        <f aca="false">DATA!K1313</f>
        <v>C</v>
      </c>
      <c r="AH1313" s="18" t="n">
        <f aca="false">IF(AE1313&gt;=PARAMETER!$B$12,1,0)</f>
        <v>0</v>
      </c>
      <c r="AI1313" s="18" t="n">
        <f aca="false">IF(AF1313&gt;=PARAMETER!$B$13,1,0)</f>
        <v>0</v>
      </c>
      <c r="AJ1313" s="18" t="n">
        <f aca="false">IF(AND(AH1313=1,AI1313=1),1,0)</f>
        <v>0</v>
      </c>
    </row>
    <row r="1314" customFormat="false" ht="15" hidden="false" customHeight="false" outlineLevel="0" collapsed="false">
      <c r="A1314" s="16" t="str">
        <f aca="false">DATA!A1314</f>
        <v>ITM11312</v>
      </c>
      <c r="B1314" s="16" t="str">
        <f aca="false">DATA!B1314</f>
        <v>Apparel</v>
      </c>
      <c r="C1314" s="17" t="n">
        <f aca="false">DATA!C1314</f>
        <v>141</v>
      </c>
      <c r="D1314" s="17" t="n">
        <f aca="false">DATA!D1314</f>
        <v>61</v>
      </c>
      <c r="E1314" s="18" t="n">
        <f aca="false">DATA!F1314</f>
        <v>6</v>
      </c>
      <c r="F1314" s="19" t="n">
        <f aca="false">DATA!G1314</f>
        <v>24.5</v>
      </c>
      <c r="G1314" s="19" t="n">
        <f aca="false">DATA!H1314</f>
        <v>9.76</v>
      </c>
      <c r="H1314" s="18" t="n">
        <f aca="false">DATA!E1314</f>
        <v>12</v>
      </c>
      <c r="I1314" s="20" t="n">
        <f aca="false">F1314*E1314</f>
        <v>147</v>
      </c>
      <c r="J1314" s="20" t="n">
        <f aca="false">PARAMETER!$B$4*G1314*SQRT(E1314)</f>
        <v>39.32354837495</v>
      </c>
      <c r="K1314" s="20" t="n">
        <f aca="false">I1314+J1314</f>
        <v>186.32354837495</v>
      </c>
      <c r="L1314" s="20" t="n">
        <f aca="false">K1314+F1314*H1314</f>
        <v>480.32354837495</v>
      </c>
      <c r="M1314" s="16" t="str">
        <f aca="false">IF(C1314&lt;=K1314,"REORDER",IF(C1314&gt;L1314,"OVERSTOCK","OK"))</f>
        <v>REORDER</v>
      </c>
      <c r="N1314" s="16" t="str">
        <f aca="false">IF(C1314&lt;=D1314,"REORDER","OK")</f>
        <v>OK</v>
      </c>
      <c r="O1314" s="18" t="n">
        <f aca="false">IF(D1314&lt;I1314,1,0)</f>
        <v>1</v>
      </c>
      <c r="P1314" s="20" t="n">
        <f aca="false">C1314/F1314</f>
        <v>5.75510204081633</v>
      </c>
      <c r="Q1314" s="19" t="n">
        <f aca="false">DATA!N1314</f>
        <v>28.5</v>
      </c>
      <c r="R1314" s="19" t="n">
        <f aca="false">DATA!O1314</f>
        <v>0.39</v>
      </c>
      <c r="S1314" s="17" t="n">
        <f aca="false">C1314*Q1314</f>
        <v>4018.5</v>
      </c>
      <c r="T1314" s="19" t="n">
        <f aca="false">C1314*R1314</f>
        <v>54.99</v>
      </c>
      <c r="U1314" s="20" t="n">
        <f aca="false">MAX(0,C1314-L1314)</f>
        <v>0</v>
      </c>
      <c r="V1314" s="17" t="n">
        <f aca="false">U1314*Q1314</f>
        <v>0</v>
      </c>
      <c r="W1314" s="19" t="n">
        <f aca="false">U1314*R1314</f>
        <v>0</v>
      </c>
      <c r="X1314" s="20" t="n">
        <f aca="false">MAX(0,K1314-C1314)</f>
        <v>45.32354837495</v>
      </c>
      <c r="Y1314" s="17" t="n">
        <f aca="false">F1314*PARAMETER!$B$5*Q1314</f>
        <v>254861.25</v>
      </c>
      <c r="Z1314" s="21" t="n">
        <f aca="false">SUMIF($Y$2:$Y$3205,"&gt;="&amp;Y1314)/SUM($Y$2:$Y$3205)</f>
        <v>0.971153526130657</v>
      </c>
      <c r="AA1314" s="16" t="str">
        <f aca="false">IF(Z1314&lt;=PARAMETER!$B$7,"A",IF(Z1314&lt;=PARAMETER!$B$8,"B","C"))</f>
        <v>C</v>
      </c>
      <c r="AB1314" s="22" t="n">
        <f aca="false">G1314/F1314</f>
        <v>0.398367346938776</v>
      </c>
      <c r="AC1314" s="16" t="str">
        <f aca="false">IF(AB1314&lt;=PARAMETER!$B$9,"X",IF(AB1314&lt;=PARAMETER!$B$10,"Y","Z"))</f>
        <v>Y</v>
      </c>
      <c r="AD1314" s="16" t="str">
        <f aca="false">AA1314&amp;AC1314</f>
        <v>CY</v>
      </c>
      <c r="AE1314" s="22" t="n">
        <f aca="false">DATA!I1314</f>
        <v>0.56</v>
      </c>
      <c r="AF1314" s="18" t="n">
        <f aca="false">DATA!L1314</f>
        <v>157</v>
      </c>
      <c r="AG1314" s="16" t="str">
        <f aca="false">DATA!K1314</f>
        <v>C</v>
      </c>
      <c r="AH1314" s="18" t="n">
        <f aca="false">IF(AE1314&gt;=PARAMETER!$B$12,1,0)</f>
        <v>0</v>
      </c>
      <c r="AI1314" s="18" t="n">
        <f aca="false">IF(AF1314&gt;=PARAMETER!$B$13,1,0)</f>
        <v>1</v>
      </c>
      <c r="AJ1314" s="18" t="n">
        <f aca="false">IF(AND(AH1314=1,AI1314=1),1,0)</f>
        <v>0</v>
      </c>
    </row>
    <row r="1315" customFormat="false" ht="15" hidden="false" customHeight="false" outlineLevel="0" collapsed="false">
      <c r="A1315" s="16" t="str">
        <f aca="false">DATA!A1315</f>
        <v>ITM11313</v>
      </c>
      <c r="B1315" s="16" t="str">
        <f aca="false">DATA!B1315</f>
        <v>Electronics</v>
      </c>
      <c r="C1315" s="17" t="n">
        <f aca="false">DATA!C1315</f>
        <v>157</v>
      </c>
      <c r="D1315" s="17" t="n">
        <f aca="false">DATA!D1315</f>
        <v>86</v>
      </c>
      <c r="E1315" s="18" t="n">
        <f aca="false">DATA!F1315</f>
        <v>6</v>
      </c>
      <c r="F1315" s="19" t="n">
        <f aca="false">DATA!G1315</f>
        <v>40.77</v>
      </c>
      <c r="G1315" s="19" t="n">
        <f aca="false">DATA!H1315</f>
        <v>4.21</v>
      </c>
      <c r="H1315" s="18" t="n">
        <f aca="false">DATA!E1315</f>
        <v>10</v>
      </c>
      <c r="I1315" s="20" t="n">
        <f aca="false">F1315*E1315</f>
        <v>244.62</v>
      </c>
      <c r="J1315" s="20" t="n">
        <f aca="false">PARAMETER!$B$4*G1315*SQRT(E1315)</f>
        <v>16.9623092887848</v>
      </c>
      <c r="K1315" s="20" t="n">
        <f aca="false">I1315+J1315</f>
        <v>261.582309288785</v>
      </c>
      <c r="L1315" s="20" t="n">
        <f aca="false">K1315+F1315*H1315</f>
        <v>669.282309288785</v>
      </c>
      <c r="M1315" s="16" t="str">
        <f aca="false">IF(C1315&lt;=K1315,"REORDER",IF(C1315&gt;L1315,"OVERSTOCK","OK"))</f>
        <v>REORDER</v>
      </c>
      <c r="N1315" s="16" t="str">
        <f aca="false">IF(C1315&lt;=D1315,"REORDER","OK")</f>
        <v>OK</v>
      </c>
      <c r="O1315" s="18" t="n">
        <f aca="false">IF(D1315&lt;I1315,1,0)</f>
        <v>1</v>
      </c>
      <c r="P1315" s="20" t="n">
        <f aca="false">C1315/F1315</f>
        <v>3.85087073828796</v>
      </c>
      <c r="Q1315" s="19" t="n">
        <f aca="false">DATA!N1315</f>
        <v>89.7</v>
      </c>
      <c r="R1315" s="19" t="n">
        <f aca="false">DATA!O1315</f>
        <v>1.89</v>
      </c>
      <c r="S1315" s="17" t="n">
        <f aca="false">C1315*Q1315</f>
        <v>14082.9</v>
      </c>
      <c r="T1315" s="19" t="n">
        <f aca="false">C1315*R1315</f>
        <v>296.73</v>
      </c>
      <c r="U1315" s="20" t="n">
        <f aca="false">MAX(0,C1315-L1315)</f>
        <v>0</v>
      </c>
      <c r="V1315" s="17" t="n">
        <f aca="false">U1315*Q1315</f>
        <v>0</v>
      </c>
      <c r="W1315" s="19" t="n">
        <f aca="false">U1315*R1315</f>
        <v>0</v>
      </c>
      <c r="X1315" s="20" t="n">
        <f aca="false">MAX(0,K1315-C1315)</f>
        <v>104.582309288785</v>
      </c>
      <c r="Y1315" s="17" t="n">
        <f aca="false">F1315*PARAMETER!$B$5*Q1315</f>
        <v>1334830.185</v>
      </c>
      <c r="Z1315" s="21" t="n">
        <f aca="false">SUMIF($Y$2:$Y$3205,"&gt;="&amp;Y1315)/SUM($Y$2:$Y$3205)</f>
        <v>0.591470747768638</v>
      </c>
      <c r="AA1315" s="16" t="str">
        <f aca="false">IF(Z1315&lt;=PARAMETER!$B$7,"A",IF(Z1315&lt;=PARAMETER!$B$8,"B","C"))</f>
        <v>A</v>
      </c>
      <c r="AB1315" s="22" t="n">
        <f aca="false">G1315/F1315</f>
        <v>0.103262202599951</v>
      </c>
      <c r="AC1315" s="16" t="str">
        <f aca="false">IF(AB1315&lt;=PARAMETER!$B$9,"X",IF(AB1315&lt;=PARAMETER!$B$10,"Y","Z"))</f>
        <v>X</v>
      </c>
      <c r="AD1315" s="16" t="str">
        <f aca="false">AA1315&amp;AC1315</f>
        <v>AX</v>
      </c>
      <c r="AE1315" s="22" t="n">
        <f aca="false">DATA!I1315</f>
        <v>0.1</v>
      </c>
      <c r="AF1315" s="18" t="n">
        <f aca="false">DATA!L1315</f>
        <v>30</v>
      </c>
      <c r="AG1315" s="16" t="str">
        <f aca="false">DATA!K1315</f>
        <v>D</v>
      </c>
      <c r="AH1315" s="18" t="n">
        <f aca="false">IF(AE1315&gt;=PARAMETER!$B$12,1,0)</f>
        <v>0</v>
      </c>
      <c r="AI1315" s="18" t="n">
        <f aca="false">IF(AF1315&gt;=PARAMETER!$B$13,1,0)</f>
        <v>0</v>
      </c>
      <c r="AJ1315" s="18" t="n">
        <f aca="false">IF(AND(AH1315=1,AI1315=1),1,0)</f>
        <v>0</v>
      </c>
    </row>
    <row r="1316" customFormat="false" ht="15" hidden="false" customHeight="false" outlineLevel="0" collapsed="false">
      <c r="A1316" s="16" t="str">
        <f aca="false">DATA!A1316</f>
        <v>ITM11314</v>
      </c>
      <c r="B1316" s="16" t="str">
        <f aca="false">DATA!B1316</f>
        <v>Automotive</v>
      </c>
      <c r="C1316" s="17" t="n">
        <f aca="false">DATA!C1316</f>
        <v>134</v>
      </c>
      <c r="D1316" s="17" t="n">
        <f aca="false">DATA!D1316</f>
        <v>50</v>
      </c>
      <c r="E1316" s="18" t="n">
        <f aca="false">DATA!F1316</f>
        <v>6</v>
      </c>
      <c r="F1316" s="19" t="n">
        <f aca="false">DATA!G1316</f>
        <v>38.19</v>
      </c>
      <c r="G1316" s="19" t="n">
        <f aca="false">DATA!H1316</f>
        <v>9.14</v>
      </c>
      <c r="H1316" s="18" t="n">
        <f aca="false">DATA!E1316</f>
        <v>9</v>
      </c>
      <c r="I1316" s="20" t="n">
        <f aca="false">F1316*E1316</f>
        <v>229.14</v>
      </c>
      <c r="J1316" s="20" t="n">
        <f aca="false">PARAMETER!$B$4*G1316*SQRT(E1316)</f>
        <v>36.8255360806397</v>
      </c>
      <c r="K1316" s="20" t="n">
        <f aca="false">I1316+J1316</f>
        <v>265.96553608064</v>
      </c>
      <c r="L1316" s="20" t="n">
        <f aca="false">K1316+F1316*H1316</f>
        <v>609.67553608064</v>
      </c>
      <c r="M1316" s="16" t="str">
        <f aca="false">IF(C1316&lt;=K1316,"REORDER",IF(C1316&gt;L1316,"OVERSTOCK","OK"))</f>
        <v>REORDER</v>
      </c>
      <c r="N1316" s="16" t="str">
        <f aca="false">IF(C1316&lt;=D1316,"REORDER","OK")</f>
        <v>OK</v>
      </c>
      <c r="O1316" s="18" t="n">
        <f aca="false">IF(D1316&lt;I1316,1,0)</f>
        <v>1</v>
      </c>
      <c r="P1316" s="20" t="n">
        <f aca="false">C1316/F1316</f>
        <v>3.50877192982456</v>
      </c>
      <c r="Q1316" s="19" t="n">
        <f aca="false">DATA!N1316</f>
        <v>109.73</v>
      </c>
      <c r="R1316" s="19" t="n">
        <f aca="false">DATA!O1316</f>
        <v>1.23</v>
      </c>
      <c r="S1316" s="17" t="n">
        <f aca="false">C1316*Q1316</f>
        <v>14703.82</v>
      </c>
      <c r="T1316" s="19" t="n">
        <f aca="false">C1316*R1316</f>
        <v>164.82</v>
      </c>
      <c r="U1316" s="20" t="n">
        <f aca="false">MAX(0,C1316-L1316)</f>
        <v>0</v>
      </c>
      <c r="V1316" s="17" t="n">
        <f aca="false">U1316*Q1316</f>
        <v>0</v>
      </c>
      <c r="W1316" s="19" t="n">
        <f aca="false">U1316*R1316</f>
        <v>0</v>
      </c>
      <c r="X1316" s="20" t="n">
        <f aca="false">MAX(0,K1316-C1316)</f>
        <v>131.96553608064</v>
      </c>
      <c r="Y1316" s="17" t="n">
        <f aca="false">F1316*PARAMETER!$B$5*Q1316</f>
        <v>1529564.8755</v>
      </c>
      <c r="Z1316" s="21" t="n">
        <f aca="false">SUMIF($Y$2:$Y$3205,"&gt;="&amp;Y1316)/SUM($Y$2:$Y$3205)</f>
        <v>0.512699840476498</v>
      </c>
      <c r="AA1316" s="16" t="str">
        <f aca="false">IF(Z1316&lt;=PARAMETER!$B$7,"A",IF(Z1316&lt;=PARAMETER!$B$8,"B","C"))</f>
        <v>A</v>
      </c>
      <c r="AB1316" s="22" t="n">
        <f aca="false">G1316/F1316</f>
        <v>0.239329667452213</v>
      </c>
      <c r="AC1316" s="16" t="str">
        <f aca="false">IF(AB1316&lt;=PARAMETER!$B$9,"X",IF(AB1316&lt;=PARAMETER!$B$10,"Y","Z"))</f>
        <v>X</v>
      </c>
      <c r="AD1316" s="16" t="str">
        <f aca="false">AA1316&amp;AC1316</f>
        <v>AX</v>
      </c>
      <c r="AE1316" s="22" t="n">
        <f aca="false">DATA!I1316</f>
        <v>0.6</v>
      </c>
      <c r="AF1316" s="18" t="n">
        <f aca="false">DATA!L1316</f>
        <v>99</v>
      </c>
      <c r="AG1316" s="16" t="str">
        <f aca="false">DATA!K1316</f>
        <v>B</v>
      </c>
      <c r="AH1316" s="18" t="n">
        <f aca="false">IF(AE1316&gt;=PARAMETER!$B$12,1,0)</f>
        <v>0</v>
      </c>
      <c r="AI1316" s="18" t="n">
        <f aca="false">IF(AF1316&gt;=PARAMETER!$B$13,1,0)</f>
        <v>1</v>
      </c>
      <c r="AJ1316" s="18" t="n">
        <f aca="false">IF(AND(AH1316=1,AI1316=1),1,0)</f>
        <v>0</v>
      </c>
    </row>
    <row r="1317" customFormat="false" ht="15" hidden="false" customHeight="false" outlineLevel="0" collapsed="false">
      <c r="A1317" s="16" t="str">
        <f aca="false">DATA!A1317</f>
        <v>ITM11315</v>
      </c>
      <c r="B1317" s="16" t="str">
        <f aca="false">DATA!B1317</f>
        <v>Apparel</v>
      </c>
      <c r="C1317" s="17" t="n">
        <f aca="false">DATA!C1317</f>
        <v>439</v>
      </c>
      <c r="D1317" s="17" t="n">
        <f aca="false">DATA!D1317</f>
        <v>62</v>
      </c>
      <c r="E1317" s="18" t="n">
        <f aca="false">DATA!F1317</f>
        <v>9</v>
      </c>
      <c r="F1317" s="19" t="n">
        <f aca="false">DATA!G1317</f>
        <v>14.02</v>
      </c>
      <c r="G1317" s="19" t="n">
        <f aca="false">DATA!H1317</f>
        <v>2.64</v>
      </c>
      <c r="H1317" s="18" t="n">
        <f aca="false">DATA!E1317</f>
        <v>11</v>
      </c>
      <c r="I1317" s="20" t="n">
        <f aca="false">F1317*E1317</f>
        <v>126.18</v>
      </c>
      <c r="J1317" s="20" t="n">
        <f aca="false">PARAMETER!$B$4*G1317*SQRT(E1317)</f>
        <v>13.0272407254557</v>
      </c>
      <c r="K1317" s="20" t="n">
        <f aca="false">I1317+J1317</f>
        <v>139.207240725456</v>
      </c>
      <c r="L1317" s="20" t="n">
        <f aca="false">K1317+F1317*H1317</f>
        <v>293.427240725456</v>
      </c>
      <c r="M1317" s="16" t="str">
        <f aca="false">IF(C1317&lt;=K1317,"REORDER",IF(C1317&gt;L1317,"OVERSTOCK","OK"))</f>
        <v>OVERSTOCK</v>
      </c>
      <c r="N1317" s="16" t="str">
        <f aca="false">IF(C1317&lt;=D1317,"REORDER","OK")</f>
        <v>OK</v>
      </c>
      <c r="O1317" s="18" t="n">
        <f aca="false">IF(D1317&lt;I1317,1,0)</f>
        <v>1</v>
      </c>
      <c r="P1317" s="20" t="n">
        <f aca="false">C1317/F1317</f>
        <v>31.3124108416548</v>
      </c>
      <c r="Q1317" s="19" t="n">
        <f aca="false">DATA!N1317</f>
        <v>65.87</v>
      </c>
      <c r="R1317" s="19" t="n">
        <f aca="false">DATA!O1317</f>
        <v>0.27</v>
      </c>
      <c r="S1317" s="17" t="n">
        <f aca="false">C1317*Q1317</f>
        <v>28916.93</v>
      </c>
      <c r="T1317" s="19" t="n">
        <f aca="false">C1317*R1317</f>
        <v>118.53</v>
      </c>
      <c r="U1317" s="20" t="n">
        <f aca="false">MAX(0,C1317-L1317)</f>
        <v>145.572759274544</v>
      </c>
      <c r="V1317" s="17" t="n">
        <f aca="false">U1317*Q1317</f>
        <v>9588.87765341424</v>
      </c>
      <c r="W1317" s="19" t="n">
        <f aca="false">U1317*R1317</f>
        <v>39.304645004127</v>
      </c>
      <c r="X1317" s="20" t="n">
        <f aca="false">MAX(0,K1317-C1317)</f>
        <v>0</v>
      </c>
      <c r="Y1317" s="17" t="n">
        <f aca="false">F1317*PARAMETER!$B$5*Q1317</f>
        <v>337076.551</v>
      </c>
      <c r="Z1317" s="21" t="n">
        <f aca="false">SUMIF($Y$2:$Y$3205,"&gt;="&amp;Y1317)/SUM($Y$2:$Y$3205)</f>
        <v>0.951175454619292</v>
      </c>
      <c r="AA1317" s="16" t="str">
        <f aca="false">IF(Z1317&lt;=PARAMETER!$B$7,"A",IF(Z1317&lt;=PARAMETER!$B$8,"B","C"))</f>
        <v>C</v>
      </c>
      <c r="AB1317" s="22" t="n">
        <f aca="false">G1317/F1317</f>
        <v>0.18830242510699</v>
      </c>
      <c r="AC1317" s="16" t="str">
        <f aca="false">IF(AB1317&lt;=PARAMETER!$B$9,"X",IF(AB1317&lt;=PARAMETER!$B$10,"Y","Z"))</f>
        <v>X</v>
      </c>
      <c r="AD1317" s="16" t="str">
        <f aca="false">AA1317&amp;AC1317</f>
        <v>CX</v>
      </c>
      <c r="AE1317" s="22" t="n">
        <f aca="false">DATA!I1317</f>
        <v>0.94</v>
      </c>
      <c r="AF1317" s="18" t="n">
        <f aca="false">DATA!L1317</f>
        <v>122</v>
      </c>
      <c r="AG1317" s="16" t="str">
        <f aca="false">DATA!K1317</f>
        <v>B</v>
      </c>
      <c r="AH1317" s="18" t="n">
        <f aca="false">IF(AE1317&gt;=PARAMETER!$B$12,1,0)</f>
        <v>1</v>
      </c>
      <c r="AI1317" s="18" t="n">
        <f aca="false">IF(AF1317&gt;=PARAMETER!$B$13,1,0)</f>
        <v>1</v>
      </c>
      <c r="AJ1317" s="18" t="n">
        <f aca="false">IF(AND(AH1317=1,AI1317=1),1,0)</f>
        <v>1</v>
      </c>
    </row>
    <row r="1318" customFormat="false" ht="15" hidden="false" customHeight="false" outlineLevel="0" collapsed="false">
      <c r="A1318" s="16" t="str">
        <f aca="false">DATA!A1318</f>
        <v>ITM11316</v>
      </c>
      <c r="B1318" s="16" t="str">
        <f aca="false">DATA!B1318</f>
        <v>Pharma</v>
      </c>
      <c r="C1318" s="17" t="n">
        <f aca="false">DATA!C1318</f>
        <v>181</v>
      </c>
      <c r="D1318" s="17" t="n">
        <f aca="false">DATA!D1318</f>
        <v>59</v>
      </c>
      <c r="E1318" s="18" t="n">
        <f aca="false">DATA!F1318</f>
        <v>5</v>
      </c>
      <c r="F1318" s="19" t="n">
        <f aca="false">DATA!G1318</f>
        <v>8.4</v>
      </c>
      <c r="G1318" s="19" t="n">
        <f aca="false">DATA!H1318</f>
        <v>2.3</v>
      </c>
      <c r="H1318" s="18" t="n">
        <f aca="false">DATA!E1318</f>
        <v>3</v>
      </c>
      <c r="I1318" s="20" t="n">
        <f aca="false">F1318*E1318</f>
        <v>42</v>
      </c>
      <c r="J1318" s="20" t="n">
        <f aca="false">PARAMETER!$B$4*G1318*SQRT(E1318)</f>
        <v>8.45941040267131</v>
      </c>
      <c r="K1318" s="20" t="n">
        <f aca="false">I1318+J1318</f>
        <v>50.4594104026713</v>
      </c>
      <c r="L1318" s="20" t="n">
        <f aca="false">K1318+F1318*H1318</f>
        <v>75.6594104026713</v>
      </c>
      <c r="M1318" s="16" t="str">
        <f aca="false">IF(C1318&lt;=K1318,"REORDER",IF(C1318&gt;L1318,"OVERSTOCK","OK"))</f>
        <v>OVERSTOCK</v>
      </c>
      <c r="N1318" s="16" t="str">
        <f aca="false">IF(C1318&lt;=D1318,"REORDER","OK")</f>
        <v>OK</v>
      </c>
      <c r="O1318" s="18" t="n">
        <f aca="false">IF(D1318&lt;I1318,1,0)</f>
        <v>0</v>
      </c>
      <c r="P1318" s="20" t="n">
        <f aca="false">C1318/F1318</f>
        <v>21.547619047619</v>
      </c>
      <c r="Q1318" s="19" t="n">
        <f aca="false">DATA!N1318</f>
        <v>177.39</v>
      </c>
      <c r="R1318" s="19" t="n">
        <f aca="false">DATA!O1318</f>
        <v>0.51</v>
      </c>
      <c r="S1318" s="17" t="n">
        <f aca="false">C1318*Q1318</f>
        <v>32107.59</v>
      </c>
      <c r="T1318" s="19" t="n">
        <f aca="false">C1318*R1318</f>
        <v>92.31</v>
      </c>
      <c r="U1318" s="20" t="n">
        <f aca="false">MAX(0,C1318-L1318)</f>
        <v>105.340589597329</v>
      </c>
      <c r="V1318" s="17" t="n">
        <f aca="false">U1318*Q1318</f>
        <v>18686.3671886701</v>
      </c>
      <c r="W1318" s="19" t="n">
        <f aca="false">U1318*R1318</f>
        <v>53.7237006946376</v>
      </c>
      <c r="X1318" s="20" t="n">
        <f aca="false">MAX(0,K1318-C1318)</f>
        <v>0</v>
      </c>
      <c r="Y1318" s="17" t="n">
        <f aca="false">F1318*PARAMETER!$B$5*Q1318</f>
        <v>543877.74</v>
      </c>
      <c r="Z1318" s="21" t="n">
        <f aca="false">SUMIF($Y$2:$Y$3205,"&gt;="&amp;Y1318)/SUM($Y$2:$Y$3205)</f>
        <v>0.892510204250446</v>
      </c>
      <c r="AA1318" s="16" t="str">
        <f aca="false">IF(Z1318&lt;=PARAMETER!$B$7,"A",IF(Z1318&lt;=PARAMETER!$B$8,"B","C"))</f>
        <v>B</v>
      </c>
      <c r="AB1318" s="22" t="n">
        <f aca="false">G1318/F1318</f>
        <v>0.273809523809524</v>
      </c>
      <c r="AC1318" s="16" t="str">
        <f aca="false">IF(AB1318&lt;=PARAMETER!$B$9,"X",IF(AB1318&lt;=PARAMETER!$B$10,"Y","Z"))</f>
        <v>Y</v>
      </c>
      <c r="AD1318" s="16" t="str">
        <f aca="false">AA1318&amp;AC1318</f>
        <v>BY</v>
      </c>
      <c r="AE1318" s="22" t="n">
        <f aca="false">DATA!I1318</f>
        <v>0.4</v>
      </c>
      <c r="AF1318" s="18" t="n">
        <f aca="false">DATA!L1318</f>
        <v>60</v>
      </c>
      <c r="AG1318" s="16" t="str">
        <f aca="false">DATA!K1318</f>
        <v>A</v>
      </c>
      <c r="AH1318" s="18" t="n">
        <f aca="false">IF(AE1318&gt;=PARAMETER!$B$12,1,0)</f>
        <v>0</v>
      </c>
      <c r="AI1318" s="18" t="n">
        <f aca="false">IF(AF1318&gt;=PARAMETER!$B$13,1,0)</f>
        <v>0</v>
      </c>
      <c r="AJ1318" s="18" t="n">
        <f aca="false">IF(AND(AH1318=1,AI1318=1),1,0)</f>
        <v>0</v>
      </c>
    </row>
    <row r="1319" customFormat="false" ht="15" hidden="false" customHeight="false" outlineLevel="0" collapsed="false">
      <c r="A1319" s="16" t="str">
        <f aca="false">DATA!A1319</f>
        <v>ITM11317</v>
      </c>
      <c r="B1319" s="16" t="str">
        <f aca="false">DATA!B1319</f>
        <v>Apparel</v>
      </c>
      <c r="C1319" s="17" t="n">
        <f aca="false">DATA!C1319</f>
        <v>220</v>
      </c>
      <c r="D1319" s="17" t="n">
        <f aca="false">DATA!D1319</f>
        <v>24</v>
      </c>
      <c r="E1319" s="18" t="n">
        <f aca="false">DATA!F1319</f>
        <v>6</v>
      </c>
      <c r="F1319" s="19" t="n">
        <f aca="false">DATA!G1319</f>
        <v>35.33</v>
      </c>
      <c r="G1319" s="19" t="n">
        <f aca="false">DATA!H1319</f>
        <v>6.36</v>
      </c>
      <c r="H1319" s="18" t="n">
        <f aca="false">DATA!E1319</f>
        <v>9</v>
      </c>
      <c r="I1319" s="20" t="n">
        <f aca="false">F1319*E1319</f>
        <v>211.98</v>
      </c>
      <c r="J1319" s="20" t="n">
        <f aca="false">PARAMETER!$B$4*G1319*SQRT(E1319)</f>
        <v>25.6247712771191</v>
      </c>
      <c r="K1319" s="20" t="n">
        <f aca="false">I1319+J1319</f>
        <v>237.604771277119</v>
      </c>
      <c r="L1319" s="20" t="n">
        <f aca="false">K1319+F1319*H1319</f>
        <v>555.574771277119</v>
      </c>
      <c r="M1319" s="16" t="str">
        <f aca="false">IF(C1319&lt;=K1319,"REORDER",IF(C1319&gt;L1319,"OVERSTOCK","OK"))</f>
        <v>REORDER</v>
      </c>
      <c r="N1319" s="16" t="str">
        <f aca="false">IF(C1319&lt;=D1319,"REORDER","OK")</f>
        <v>OK</v>
      </c>
      <c r="O1319" s="18" t="n">
        <f aca="false">IF(D1319&lt;I1319,1,0)</f>
        <v>1</v>
      </c>
      <c r="P1319" s="20" t="n">
        <f aca="false">C1319/F1319</f>
        <v>6.22700254741013</v>
      </c>
      <c r="Q1319" s="19" t="n">
        <f aca="false">DATA!N1319</f>
        <v>169.16</v>
      </c>
      <c r="R1319" s="19" t="n">
        <f aca="false">DATA!O1319</f>
        <v>1.26</v>
      </c>
      <c r="S1319" s="17" t="n">
        <f aca="false">C1319*Q1319</f>
        <v>37215.2</v>
      </c>
      <c r="T1319" s="19" t="n">
        <f aca="false">C1319*R1319</f>
        <v>277.2</v>
      </c>
      <c r="U1319" s="20" t="n">
        <f aca="false">MAX(0,C1319-L1319)</f>
        <v>0</v>
      </c>
      <c r="V1319" s="17" t="n">
        <f aca="false">U1319*Q1319</f>
        <v>0</v>
      </c>
      <c r="W1319" s="19" t="n">
        <f aca="false">U1319*R1319</f>
        <v>0</v>
      </c>
      <c r="X1319" s="20" t="n">
        <f aca="false">MAX(0,K1319-C1319)</f>
        <v>17.6047712771191</v>
      </c>
      <c r="Y1319" s="17" t="n">
        <f aca="false">F1319*PARAMETER!$B$5*Q1319</f>
        <v>2181394.322</v>
      </c>
      <c r="Z1319" s="21" t="n">
        <f aca="false">SUMIF($Y$2:$Y$3205,"&gt;="&amp;Y1319)/SUM($Y$2:$Y$3205)</f>
        <v>0.278128880975544</v>
      </c>
      <c r="AA1319" s="16" t="str">
        <f aca="false">IF(Z1319&lt;=PARAMETER!$B$7,"A",IF(Z1319&lt;=PARAMETER!$B$8,"B","C"))</f>
        <v>A</v>
      </c>
      <c r="AB1319" s="22" t="n">
        <f aca="false">G1319/F1319</f>
        <v>0.18001698273422</v>
      </c>
      <c r="AC1319" s="16" t="str">
        <f aca="false">IF(AB1319&lt;=PARAMETER!$B$9,"X",IF(AB1319&lt;=PARAMETER!$B$10,"Y","Z"))</f>
        <v>X</v>
      </c>
      <c r="AD1319" s="16" t="str">
        <f aca="false">AA1319&amp;AC1319</f>
        <v>AX</v>
      </c>
      <c r="AE1319" s="22" t="n">
        <f aca="false">DATA!I1319</f>
        <v>0.97</v>
      </c>
      <c r="AF1319" s="18" t="n">
        <f aca="false">DATA!L1319</f>
        <v>162</v>
      </c>
      <c r="AG1319" s="16" t="str">
        <f aca="false">DATA!K1319</f>
        <v>B</v>
      </c>
      <c r="AH1319" s="18" t="n">
        <f aca="false">IF(AE1319&gt;=PARAMETER!$B$12,1,0)</f>
        <v>1</v>
      </c>
      <c r="AI1319" s="18" t="n">
        <f aca="false">IF(AF1319&gt;=PARAMETER!$B$13,1,0)</f>
        <v>1</v>
      </c>
      <c r="AJ1319" s="18" t="n">
        <f aca="false">IF(AND(AH1319=1,AI1319=1),1,0)</f>
        <v>1</v>
      </c>
    </row>
    <row r="1320" customFormat="false" ht="15" hidden="false" customHeight="false" outlineLevel="0" collapsed="false">
      <c r="A1320" s="16" t="str">
        <f aca="false">DATA!A1320</f>
        <v>ITM11318</v>
      </c>
      <c r="B1320" s="16" t="str">
        <f aca="false">DATA!B1320</f>
        <v>Groceries</v>
      </c>
      <c r="C1320" s="17" t="n">
        <f aca="false">DATA!C1320</f>
        <v>253</v>
      </c>
      <c r="D1320" s="17" t="n">
        <f aca="false">DATA!D1320</f>
        <v>16</v>
      </c>
      <c r="E1320" s="18" t="n">
        <f aca="false">DATA!F1320</f>
        <v>7</v>
      </c>
      <c r="F1320" s="19" t="n">
        <f aca="false">DATA!G1320</f>
        <v>13.63</v>
      </c>
      <c r="G1320" s="19" t="n">
        <f aca="false">DATA!H1320</f>
        <v>7.9</v>
      </c>
      <c r="H1320" s="18" t="n">
        <f aca="false">DATA!E1320</f>
        <v>12</v>
      </c>
      <c r="I1320" s="20" t="n">
        <f aca="false">F1320*E1320</f>
        <v>95.41</v>
      </c>
      <c r="J1320" s="20" t="n">
        <f aca="false">PARAMETER!$B$4*G1320*SQRT(E1320)</f>
        <v>34.379801756128</v>
      </c>
      <c r="K1320" s="20" t="n">
        <f aca="false">I1320+J1320</f>
        <v>129.789801756128</v>
      </c>
      <c r="L1320" s="20" t="n">
        <f aca="false">K1320+F1320*H1320</f>
        <v>293.349801756128</v>
      </c>
      <c r="M1320" s="16" t="str">
        <f aca="false">IF(C1320&lt;=K1320,"REORDER",IF(C1320&gt;L1320,"OVERSTOCK","OK"))</f>
        <v>OK</v>
      </c>
      <c r="N1320" s="16" t="str">
        <f aca="false">IF(C1320&lt;=D1320,"REORDER","OK")</f>
        <v>OK</v>
      </c>
      <c r="O1320" s="18" t="n">
        <f aca="false">IF(D1320&lt;I1320,1,0)</f>
        <v>1</v>
      </c>
      <c r="P1320" s="20" t="n">
        <f aca="false">C1320/F1320</f>
        <v>18.5619955979457</v>
      </c>
      <c r="Q1320" s="19" t="n">
        <f aca="false">DATA!N1320</f>
        <v>103.79</v>
      </c>
      <c r="R1320" s="19" t="n">
        <f aca="false">DATA!O1320</f>
        <v>0.74</v>
      </c>
      <c r="S1320" s="17" t="n">
        <f aca="false">C1320*Q1320</f>
        <v>26258.87</v>
      </c>
      <c r="T1320" s="19" t="n">
        <f aca="false">C1320*R1320</f>
        <v>187.22</v>
      </c>
      <c r="U1320" s="20" t="n">
        <f aca="false">MAX(0,C1320-L1320)</f>
        <v>0</v>
      </c>
      <c r="V1320" s="17" t="n">
        <f aca="false">U1320*Q1320</f>
        <v>0</v>
      </c>
      <c r="W1320" s="19" t="n">
        <f aca="false">U1320*R1320</f>
        <v>0</v>
      </c>
      <c r="X1320" s="20" t="n">
        <f aca="false">MAX(0,K1320-C1320)</f>
        <v>0</v>
      </c>
      <c r="Y1320" s="17" t="n">
        <f aca="false">F1320*PARAMETER!$B$5*Q1320</f>
        <v>516350.0605</v>
      </c>
      <c r="Z1320" s="21" t="n">
        <f aca="false">SUMIF($Y$2:$Y$3205,"&gt;="&amp;Y1320)/SUM($Y$2:$Y$3205)</f>
        <v>0.90045142104174</v>
      </c>
      <c r="AA1320" s="16" t="str">
        <f aca="false">IF(Z1320&lt;=PARAMETER!$B$7,"A",IF(Z1320&lt;=PARAMETER!$B$8,"B","C"))</f>
        <v>B</v>
      </c>
      <c r="AB1320" s="22" t="n">
        <f aca="false">G1320/F1320</f>
        <v>0.57960381511372</v>
      </c>
      <c r="AC1320" s="16" t="str">
        <f aca="false">IF(AB1320&lt;=PARAMETER!$B$9,"X",IF(AB1320&lt;=PARAMETER!$B$10,"Y","Z"))</f>
        <v>Z</v>
      </c>
      <c r="AD1320" s="16" t="str">
        <f aca="false">AA1320&amp;AC1320</f>
        <v>BZ</v>
      </c>
      <c r="AE1320" s="22" t="n">
        <f aca="false">DATA!I1320</f>
        <v>0.42</v>
      </c>
      <c r="AF1320" s="18" t="n">
        <f aca="false">DATA!L1320</f>
        <v>77</v>
      </c>
      <c r="AG1320" s="16" t="str">
        <f aca="false">DATA!K1320</f>
        <v>C</v>
      </c>
      <c r="AH1320" s="18" t="n">
        <f aca="false">IF(AE1320&gt;=PARAMETER!$B$12,1,0)</f>
        <v>0</v>
      </c>
      <c r="AI1320" s="18" t="n">
        <f aca="false">IF(AF1320&gt;=PARAMETER!$B$13,1,0)</f>
        <v>0</v>
      </c>
      <c r="AJ1320" s="18" t="n">
        <f aca="false">IF(AND(AH1320=1,AI1320=1),1,0)</f>
        <v>0</v>
      </c>
    </row>
    <row r="1321" customFormat="false" ht="15" hidden="false" customHeight="false" outlineLevel="0" collapsed="false">
      <c r="A1321" s="16" t="str">
        <f aca="false">DATA!A1321</f>
        <v>ITM11319</v>
      </c>
      <c r="B1321" s="16" t="str">
        <f aca="false">DATA!B1321</f>
        <v>Apparel</v>
      </c>
      <c r="C1321" s="17" t="n">
        <f aca="false">DATA!C1321</f>
        <v>47</v>
      </c>
      <c r="D1321" s="17" t="n">
        <f aca="false">DATA!D1321</f>
        <v>49</v>
      </c>
      <c r="E1321" s="18" t="n">
        <f aca="false">DATA!F1321</f>
        <v>3</v>
      </c>
      <c r="F1321" s="19" t="n">
        <f aca="false">DATA!G1321</f>
        <v>46.21</v>
      </c>
      <c r="G1321" s="19" t="n">
        <f aca="false">DATA!H1321</f>
        <v>5.88</v>
      </c>
      <c r="H1321" s="18" t="n">
        <f aca="false">DATA!E1321</f>
        <v>6</v>
      </c>
      <c r="I1321" s="20" t="n">
        <f aca="false">F1321*E1321</f>
        <v>138.63</v>
      </c>
      <c r="J1321" s="20" t="n">
        <f aca="false">PARAMETER!$B$4*G1321*SQRT(E1321)</f>
        <v>16.7519439110161</v>
      </c>
      <c r="K1321" s="20" t="n">
        <f aca="false">I1321+J1321</f>
        <v>155.381943911016</v>
      </c>
      <c r="L1321" s="20" t="n">
        <f aca="false">K1321+F1321*H1321</f>
        <v>432.641943911016</v>
      </c>
      <c r="M1321" s="16" t="str">
        <f aca="false">IF(C1321&lt;=K1321,"REORDER",IF(C1321&gt;L1321,"OVERSTOCK","OK"))</f>
        <v>REORDER</v>
      </c>
      <c r="N1321" s="16" t="str">
        <f aca="false">IF(C1321&lt;=D1321,"REORDER","OK")</f>
        <v>REORDER</v>
      </c>
      <c r="O1321" s="18" t="n">
        <f aca="false">IF(D1321&lt;I1321,1,0)</f>
        <v>1</v>
      </c>
      <c r="P1321" s="20" t="n">
        <f aca="false">C1321/F1321</f>
        <v>1.01709586669552</v>
      </c>
      <c r="Q1321" s="19" t="n">
        <f aca="false">DATA!N1321</f>
        <v>74.61</v>
      </c>
      <c r="R1321" s="19" t="n">
        <f aca="false">DATA!O1321</f>
        <v>1.11</v>
      </c>
      <c r="S1321" s="17" t="n">
        <f aca="false">C1321*Q1321</f>
        <v>3506.67</v>
      </c>
      <c r="T1321" s="19" t="n">
        <f aca="false">C1321*R1321</f>
        <v>52.17</v>
      </c>
      <c r="U1321" s="20" t="n">
        <f aca="false">MAX(0,C1321-L1321)</f>
        <v>0</v>
      </c>
      <c r="V1321" s="17" t="n">
        <f aca="false">U1321*Q1321</f>
        <v>0</v>
      </c>
      <c r="W1321" s="19" t="n">
        <f aca="false">U1321*R1321</f>
        <v>0</v>
      </c>
      <c r="X1321" s="20" t="n">
        <f aca="false">MAX(0,K1321-C1321)</f>
        <v>108.381943911016</v>
      </c>
      <c r="Y1321" s="17" t="n">
        <f aca="false">F1321*PARAMETER!$B$5*Q1321</f>
        <v>1258420.7565</v>
      </c>
      <c r="Z1321" s="21" t="n">
        <f aca="false">SUMIF($Y$2:$Y$3205,"&gt;="&amp;Y1321)/SUM($Y$2:$Y$3205)</f>
        <v>0.62409827101588</v>
      </c>
      <c r="AA1321" s="16" t="str">
        <f aca="false">IF(Z1321&lt;=PARAMETER!$B$7,"A",IF(Z1321&lt;=PARAMETER!$B$8,"B","C"))</f>
        <v>A</v>
      </c>
      <c r="AB1321" s="22" t="n">
        <f aca="false">G1321/F1321</f>
        <v>0.127245185024886</v>
      </c>
      <c r="AC1321" s="16" t="str">
        <f aca="false">IF(AB1321&lt;=PARAMETER!$B$9,"X",IF(AB1321&lt;=PARAMETER!$B$10,"Y","Z"))</f>
        <v>X</v>
      </c>
      <c r="AD1321" s="16" t="str">
        <f aca="false">AA1321&amp;AC1321</f>
        <v>AX</v>
      </c>
      <c r="AE1321" s="22" t="n">
        <f aca="false">DATA!I1321</f>
        <v>0.23</v>
      </c>
      <c r="AF1321" s="18" t="n">
        <f aca="false">DATA!L1321</f>
        <v>125</v>
      </c>
      <c r="AG1321" s="16" t="str">
        <f aca="false">DATA!K1321</f>
        <v>B</v>
      </c>
      <c r="AH1321" s="18" t="n">
        <f aca="false">IF(AE1321&gt;=PARAMETER!$B$12,1,0)</f>
        <v>0</v>
      </c>
      <c r="AI1321" s="18" t="n">
        <f aca="false">IF(AF1321&gt;=PARAMETER!$B$13,1,0)</f>
        <v>1</v>
      </c>
      <c r="AJ1321" s="18" t="n">
        <f aca="false">IF(AND(AH1321=1,AI1321=1),1,0)</f>
        <v>0</v>
      </c>
    </row>
    <row r="1322" customFormat="false" ht="15" hidden="false" customHeight="false" outlineLevel="0" collapsed="false">
      <c r="A1322" s="16" t="str">
        <f aca="false">DATA!A1322</f>
        <v>ITM11320</v>
      </c>
      <c r="B1322" s="16" t="str">
        <f aca="false">DATA!B1322</f>
        <v>Apparel</v>
      </c>
      <c r="C1322" s="17" t="n">
        <f aca="false">DATA!C1322</f>
        <v>30</v>
      </c>
      <c r="D1322" s="17" t="n">
        <f aca="false">DATA!D1322</f>
        <v>37</v>
      </c>
      <c r="E1322" s="18" t="n">
        <f aca="false">DATA!F1322</f>
        <v>7</v>
      </c>
      <c r="F1322" s="19" t="n">
        <f aca="false">DATA!G1322</f>
        <v>7.33</v>
      </c>
      <c r="G1322" s="19" t="n">
        <f aca="false">DATA!H1322</f>
        <v>2.68</v>
      </c>
      <c r="H1322" s="18" t="n">
        <f aca="false">DATA!E1322</f>
        <v>9</v>
      </c>
      <c r="I1322" s="20" t="n">
        <f aca="false">F1322*E1322</f>
        <v>51.31</v>
      </c>
      <c r="J1322" s="20" t="n">
        <f aca="false">PARAMETER!$B$4*G1322*SQRT(E1322)</f>
        <v>11.6630213552434</v>
      </c>
      <c r="K1322" s="20" t="n">
        <f aca="false">I1322+J1322</f>
        <v>62.9730213552434</v>
      </c>
      <c r="L1322" s="20" t="n">
        <f aca="false">K1322+F1322*H1322</f>
        <v>128.943021355243</v>
      </c>
      <c r="M1322" s="16" t="str">
        <f aca="false">IF(C1322&lt;=K1322,"REORDER",IF(C1322&gt;L1322,"OVERSTOCK","OK"))</f>
        <v>REORDER</v>
      </c>
      <c r="N1322" s="16" t="str">
        <f aca="false">IF(C1322&lt;=D1322,"REORDER","OK")</f>
        <v>REORDER</v>
      </c>
      <c r="O1322" s="18" t="n">
        <f aca="false">IF(D1322&lt;I1322,1,0)</f>
        <v>1</v>
      </c>
      <c r="P1322" s="20" t="n">
        <f aca="false">C1322/F1322</f>
        <v>4.09276944065484</v>
      </c>
      <c r="Q1322" s="19" t="n">
        <f aca="false">DATA!N1322</f>
        <v>162.29</v>
      </c>
      <c r="R1322" s="19" t="n">
        <f aca="false">DATA!O1322</f>
        <v>1.62</v>
      </c>
      <c r="S1322" s="17" t="n">
        <f aca="false">C1322*Q1322</f>
        <v>4868.7</v>
      </c>
      <c r="T1322" s="19" t="n">
        <f aca="false">C1322*R1322</f>
        <v>48.6</v>
      </c>
      <c r="U1322" s="20" t="n">
        <f aca="false">MAX(0,C1322-L1322)</f>
        <v>0</v>
      </c>
      <c r="V1322" s="17" t="n">
        <f aca="false">U1322*Q1322</f>
        <v>0</v>
      </c>
      <c r="W1322" s="19" t="n">
        <f aca="false">U1322*R1322</f>
        <v>0</v>
      </c>
      <c r="X1322" s="20" t="n">
        <f aca="false">MAX(0,K1322-C1322)</f>
        <v>32.9730213552434</v>
      </c>
      <c r="Y1322" s="17" t="n">
        <f aca="false">F1322*PARAMETER!$B$5*Q1322</f>
        <v>434198.7805</v>
      </c>
      <c r="Z1322" s="21" t="n">
        <f aca="false">SUMIF($Y$2:$Y$3205,"&gt;="&amp;Y1322)/SUM($Y$2:$Y$3205)</f>
        <v>0.925570731502115</v>
      </c>
      <c r="AA1322" s="16" t="str">
        <f aca="false">IF(Z1322&lt;=PARAMETER!$B$7,"A",IF(Z1322&lt;=PARAMETER!$B$8,"B","C"))</f>
        <v>B</v>
      </c>
      <c r="AB1322" s="22" t="n">
        <f aca="false">G1322/F1322</f>
        <v>0.365620736698499</v>
      </c>
      <c r="AC1322" s="16" t="str">
        <f aca="false">IF(AB1322&lt;=PARAMETER!$B$9,"X",IF(AB1322&lt;=PARAMETER!$B$10,"Y","Z"))</f>
        <v>Y</v>
      </c>
      <c r="AD1322" s="16" t="str">
        <f aca="false">AA1322&amp;AC1322</f>
        <v>BY</v>
      </c>
      <c r="AE1322" s="22" t="n">
        <f aca="false">DATA!I1322</f>
        <v>0.46</v>
      </c>
      <c r="AF1322" s="18" t="n">
        <f aca="false">DATA!L1322</f>
        <v>147</v>
      </c>
      <c r="AG1322" s="16" t="str">
        <f aca="false">DATA!K1322</f>
        <v>D</v>
      </c>
      <c r="AH1322" s="18" t="n">
        <f aca="false">IF(AE1322&gt;=PARAMETER!$B$12,1,0)</f>
        <v>0</v>
      </c>
      <c r="AI1322" s="18" t="n">
        <f aca="false">IF(AF1322&gt;=PARAMETER!$B$13,1,0)</f>
        <v>1</v>
      </c>
      <c r="AJ1322" s="18" t="n">
        <f aca="false">IF(AND(AH1322=1,AI1322=1),1,0)</f>
        <v>0</v>
      </c>
    </row>
    <row r="1323" customFormat="false" ht="15" hidden="false" customHeight="false" outlineLevel="0" collapsed="false">
      <c r="A1323" s="16" t="str">
        <f aca="false">DATA!A1323</f>
        <v>ITM11321</v>
      </c>
      <c r="B1323" s="16" t="str">
        <f aca="false">DATA!B1323</f>
        <v>Groceries</v>
      </c>
      <c r="C1323" s="17" t="n">
        <f aca="false">DATA!C1323</f>
        <v>225</v>
      </c>
      <c r="D1323" s="17" t="n">
        <f aca="false">DATA!D1323</f>
        <v>41</v>
      </c>
      <c r="E1323" s="18" t="n">
        <f aca="false">DATA!F1323</f>
        <v>7</v>
      </c>
      <c r="F1323" s="19" t="n">
        <f aca="false">DATA!G1323</f>
        <v>16.6</v>
      </c>
      <c r="G1323" s="19" t="n">
        <f aca="false">DATA!H1323</f>
        <v>0.86</v>
      </c>
      <c r="H1323" s="18" t="n">
        <f aca="false">DATA!E1323</f>
        <v>14</v>
      </c>
      <c r="I1323" s="20" t="n">
        <f aca="false">F1323*E1323</f>
        <v>116.2</v>
      </c>
      <c r="J1323" s="20" t="n">
        <f aca="false">PARAMETER!$B$4*G1323*SQRT(E1323)</f>
        <v>3.74261133041393</v>
      </c>
      <c r="K1323" s="20" t="n">
        <f aca="false">I1323+J1323</f>
        <v>119.942611330414</v>
      </c>
      <c r="L1323" s="20" t="n">
        <f aca="false">K1323+F1323*H1323</f>
        <v>352.342611330414</v>
      </c>
      <c r="M1323" s="16" t="str">
        <f aca="false">IF(C1323&lt;=K1323,"REORDER",IF(C1323&gt;L1323,"OVERSTOCK","OK"))</f>
        <v>OK</v>
      </c>
      <c r="N1323" s="16" t="str">
        <f aca="false">IF(C1323&lt;=D1323,"REORDER","OK")</f>
        <v>OK</v>
      </c>
      <c r="O1323" s="18" t="n">
        <f aca="false">IF(D1323&lt;I1323,1,0)</f>
        <v>1</v>
      </c>
      <c r="P1323" s="20" t="n">
        <f aca="false">C1323/F1323</f>
        <v>13.5542168674699</v>
      </c>
      <c r="Q1323" s="19" t="n">
        <f aca="false">DATA!N1323</f>
        <v>47.41</v>
      </c>
      <c r="R1323" s="19" t="n">
        <f aca="false">DATA!O1323</f>
        <v>1.61</v>
      </c>
      <c r="S1323" s="17" t="n">
        <f aca="false">C1323*Q1323</f>
        <v>10667.25</v>
      </c>
      <c r="T1323" s="19" t="n">
        <f aca="false">C1323*R1323</f>
        <v>362.25</v>
      </c>
      <c r="U1323" s="20" t="n">
        <f aca="false">MAX(0,C1323-L1323)</f>
        <v>0</v>
      </c>
      <c r="V1323" s="17" t="n">
        <f aca="false">U1323*Q1323</f>
        <v>0</v>
      </c>
      <c r="W1323" s="19" t="n">
        <f aca="false">U1323*R1323</f>
        <v>0</v>
      </c>
      <c r="X1323" s="20" t="n">
        <f aca="false">MAX(0,K1323-C1323)</f>
        <v>0</v>
      </c>
      <c r="Y1323" s="17" t="n">
        <f aca="false">F1323*PARAMETER!$B$5*Q1323</f>
        <v>287257.19</v>
      </c>
      <c r="Z1323" s="21" t="n">
        <f aca="false">SUMIF($Y$2:$Y$3205,"&gt;="&amp;Y1323)/SUM($Y$2:$Y$3205)</f>
        <v>0.963123000780044</v>
      </c>
      <c r="AA1323" s="16" t="str">
        <f aca="false">IF(Z1323&lt;=PARAMETER!$B$7,"A",IF(Z1323&lt;=PARAMETER!$B$8,"B","C"))</f>
        <v>C</v>
      </c>
      <c r="AB1323" s="22" t="n">
        <f aca="false">G1323/F1323</f>
        <v>0.0518072289156627</v>
      </c>
      <c r="AC1323" s="16" t="str">
        <f aca="false">IF(AB1323&lt;=PARAMETER!$B$9,"X",IF(AB1323&lt;=PARAMETER!$B$10,"Y","Z"))</f>
        <v>X</v>
      </c>
      <c r="AD1323" s="16" t="str">
        <f aca="false">AA1323&amp;AC1323</f>
        <v>CX</v>
      </c>
      <c r="AE1323" s="22" t="n">
        <f aca="false">DATA!I1323</f>
        <v>0.55</v>
      </c>
      <c r="AF1323" s="18" t="n">
        <f aca="false">DATA!L1323</f>
        <v>92</v>
      </c>
      <c r="AG1323" s="16" t="str">
        <f aca="false">DATA!K1323</f>
        <v>B</v>
      </c>
      <c r="AH1323" s="18" t="n">
        <f aca="false">IF(AE1323&gt;=PARAMETER!$B$12,1,0)</f>
        <v>0</v>
      </c>
      <c r="AI1323" s="18" t="n">
        <f aca="false">IF(AF1323&gt;=PARAMETER!$B$13,1,0)</f>
        <v>0</v>
      </c>
      <c r="AJ1323" s="18" t="n">
        <f aca="false">IF(AND(AH1323=1,AI1323=1),1,0)</f>
        <v>0</v>
      </c>
    </row>
    <row r="1324" customFormat="false" ht="15" hidden="false" customHeight="false" outlineLevel="0" collapsed="false">
      <c r="A1324" s="16" t="str">
        <f aca="false">DATA!A1324</f>
        <v>ITM11322</v>
      </c>
      <c r="B1324" s="16" t="str">
        <f aca="false">DATA!B1324</f>
        <v>Automotive</v>
      </c>
      <c r="C1324" s="17" t="n">
        <f aca="false">DATA!C1324</f>
        <v>186</v>
      </c>
      <c r="D1324" s="17" t="n">
        <f aca="false">DATA!D1324</f>
        <v>24</v>
      </c>
      <c r="E1324" s="18" t="n">
        <f aca="false">DATA!F1324</f>
        <v>4</v>
      </c>
      <c r="F1324" s="19" t="n">
        <f aca="false">DATA!G1324</f>
        <v>3.68</v>
      </c>
      <c r="G1324" s="19" t="n">
        <f aca="false">DATA!H1324</f>
        <v>6.37</v>
      </c>
      <c r="H1324" s="18" t="n">
        <f aca="false">DATA!E1324</f>
        <v>3</v>
      </c>
      <c r="I1324" s="20" t="n">
        <f aca="false">F1324*E1324</f>
        <v>14.72</v>
      </c>
      <c r="J1324" s="20" t="n">
        <f aca="false">PARAMETER!$B$4*G1324*SQRT(E1324)</f>
        <v>20.9554352073618</v>
      </c>
      <c r="K1324" s="20" t="n">
        <f aca="false">I1324+J1324</f>
        <v>35.6754352073618</v>
      </c>
      <c r="L1324" s="20" t="n">
        <f aca="false">K1324+F1324*H1324</f>
        <v>46.7154352073618</v>
      </c>
      <c r="M1324" s="16" t="str">
        <f aca="false">IF(C1324&lt;=K1324,"REORDER",IF(C1324&gt;L1324,"OVERSTOCK","OK"))</f>
        <v>OVERSTOCK</v>
      </c>
      <c r="N1324" s="16" t="str">
        <f aca="false">IF(C1324&lt;=D1324,"REORDER","OK")</f>
        <v>OK</v>
      </c>
      <c r="O1324" s="18" t="n">
        <f aca="false">IF(D1324&lt;I1324,1,0)</f>
        <v>0</v>
      </c>
      <c r="P1324" s="20" t="n">
        <f aca="false">C1324/F1324</f>
        <v>50.5434782608696</v>
      </c>
      <c r="Q1324" s="19" t="n">
        <f aca="false">DATA!N1324</f>
        <v>23.59</v>
      </c>
      <c r="R1324" s="19" t="n">
        <f aca="false">DATA!O1324</f>
        <v>1.43</v>
      </c>
      <c r="S1324" s="17" t="n">
        <f aca="false">C1324*Q1324</f>
        <v>4387.74</v>
      </c>
      <c r="T1324" s="19" t="n">
        <f aca="false">C1324*R1324</f>
        <v>265.98</v>
      </c>
      <c r="U1324" s="20" t="n">
        <f aca="false">MAX(0,C1324-L1324)</f>
        <v>139.284564792638</v>
      </c>
      <c r="V1324" s="17" t="n">
        <f aca="false">U1324*Q1324</f>
        <v>3285.72288345834</v>
      </c>
      <c r="W1324" s="19" t="n">
        <f aca="false">U1324*R1324</f>
        <v>199.176927653473</v>
      </c>
      <c r="X1324" s="20" t="n">
        <f aca="false">MAX(0,K1324-C1324)</f>
        <v>0</v>
      </c>
      <c r="Y1324" s="17" t="n">
        <f aca="false">F1324*PARAMETER!$B$5*Q1324</f>
        <v>31686.088</v>
      </c>
      <c r="Z1324" s="21" t="n">
        <f aca="false">SUMIF($Y$2:$Y$3205,"&gt;="&amp;Y1324)/SUM($Y$2:$Y$3205)</f>
        <v>0.999819934044347</v>
      </c>
      <c r="AA1324" s="16" t="str">
        <f aca="false">IF(Z1324&lt;=PARAMETER!$B$7,"A",IF(Z1324&lt;=PARAMETER!$B$8,"B","C"))</f>
        <v>C</v>
      </c>
      <c r="AB1324" s="22" t="n">
        <f aca="false">G1324/F1324</f>
        <v>1.73097826086957</v>
      </c>
      <c r="AC1324" s="16" t="str">
        <f aca="false">IF(AB1324&lt;=PARAMETER!$B$9,"X",IF(AB1324&lt;=PARAMETER!$B$10,"Y","Z"))</f>
        <v>Z</v>
      </c>
      <c r="AD1324" s="16" t="str">
        <f aca="false">AA1324&amp;AC1324</f>
        <v>CZ</v>
      </c>
      <c r="AE1324" s="22" t="n">
        <f aca="false">DATA!I1324</f>
        <v>0.67</v>
      </c>
      <c r="AF1324" s="18" t="n">
        <f aca="false">DATA!L1324</f>
        <v>104</v>
      </c>
      <c r="AG1324" s="16" t="str">
        <f aca="false">DATA!K1324</f>
        <v>B</v>
      </c>
      <c r="AH1324" s="18" t="n">
        <f aca="false">IF(AE1324&gt;=PARAMETER!$B$12,1,0)</f>
        <v>0</v>
      </c>
      <c r="AI1324" s="18" t="n">
        <f aca="false">IF(AF1324&gt;=PARAMETER!$B$13,1,0)</f>
        <v>1</v>
      </c>
      <c r="AJ1324" s="18" t="n">
        <f aca="false">IF(AND(AH1324=1,AI1324=1),1,0)</f>
        <v>0</v>
      </c>
    </row>
    <row r="1325" customFormat="false" ht="15" hidden="false" customHeight="false" outlineLevel="0" collapsed="false">
      <c r="A1325" s="16" t="str">
        <f aca="false">DATA!A1325</f>
        <v>ITM11323</v>
      </c>
      <c r="B1325" s="16" t="str">
        <f aca="false">DATA!B1325</f>
        <v>Automotive</v>
      </c>
      <c r="C1325" s="17" t="n">
        <f aca="false">DATA!C1325</f>
        <v>266</v>
      </c>
      <c r="D1325" s="17" t="n">
        <f aca="false">DATA!D1325</f>
        <v>94</v>
      </c>
      <c r="E1325" s="18" t="n">
        <f aca="false">DATA!F1325</f>
        <v>5</v>
      </c>
      <c r="F1325" s="19" t="n">
        <f aca="false">DATA!G1325</f>
        <v>35.46</v>
      </c>
      <c r="G1325" s="19" t="n">
        <f aca="false">DATA!H1325</f>
        <v>1.74</v>
      </c>
      <c r="H1325" s="18" t="n">
        <f aca="false">DATA!E1325</f>
        <v>7</v>
      </c>
      <c r="I1325" s="20" t="n">
        <f aca="false">F1325*E1325</f>
        <v>177.3</v>
      </c>
      <c r="J1325" s="20" t="n">
        <f aca="false">PARAMETER!$B$4*G1325*SQRT(E1325)</f>
        <v>6.39972786984699</v>
      </c>
      <c r="K1325" s="20" t="n">
        <f aca="false">I1325+J1325</f>
        <v>183.699727869847</v>
      </c>
      <c r="L1325" s="20" t="n">
        <f aca="false">K1325+F1325*H1325</f>
        <v>431.919727869847</v>
      </c>
      <c r="M1325" s="16" t="str">
        <f aca="false">IF(C1325&lt;=K1325,"REORDER",IF(C1325&gt;L1325,"OVERSTOCK","OK"))</f>
        <v>OK</v>
      </c>
      <c r="N1325" s="16" t="str">
        <f aca="false">IF(C1325&lt;=D1325,"REORDER","OK")</f>
        <v>OK</v>
      </c>
      <c r="O1325" s="18" t="n">
        <f aca="false">IF(D1325&lt;I1325,1,0)</f>
        <v>1</v>
      </c>
      <c r="P1325" s="20" t="n">
        <f aca="false">C1325/F1325</f>
        <v>7.50141003948111</v>
      </c>
      <c r="Q1325" s="19" t="n">
        <f aca="false">DATA!N1325</f>
        <v>18.68</v>
      </c>
      <c r="R1325" s="19" t="n">
        <f aca="false">DATA!O1325</f>
        <v>1.78</v>
      </c>
      <c r="S1325" s="17" t="n">
        <f aca="false">C1325*Q1325</f>
        <v>4968.88</v>
      </c>
      <c r="T1325" s="19" t="n">
        <f aca="false">C1325*R1325</f>
        <v>473.48</v>
      </c>
      <c r="U1325" s="20" t="n">
        <f aca="false">MAX(0,C1325-L1325)</f>
        <v>0</v>
      </c>
      <c r="V1325" s="17" t="n">
        <f aca="false">U1325*Q1325</f>
        <v>0</v>
      </c>
      <c r="W1325" s="19" t="n">
        <f aca="false">U1325*R1325</f>
        <v>0</v>
      </c>
      <c r="X1325" s="20" t="n">
        <f aca="false">MAX(0,K1325-C1325)</f>
        <v>0</v>
      </c>
      <c r="Y1325" s="17" t="n">
        <f aca="false">F1325*PARAMETER!$B$5*Q1325</f>
        <v>241773.372</v>
      </c>
      <c r="Z1325" s="21" t="n">
        <f aca="false">SUMIF($Y$2:$Y$3205,"&gt;="&amp;Y1325)/SUM($Y$2:$Y$3205)</f>
        <v>0.974003869139671</v>
      </c>
      <c r="AA1325" s="16" t="str">
        <f aca="false">IF(Z1325&lt;=PARAMETER!$B$7,"A",IF(Z1325&lt;=PARAMETER!$B$8,"B","C"))</f>
        <v>C</v>
      </c>
      <c r="AB1325" s="22" t="n">
        <f aca="false">G1325/F1325</f>
        <v>0.0490693739424704</v>
      </c>
      <c r="AC1325" s="16" t="str">
        <f aca="false">IF(AB1325&lt;=PARAMETER!$B$9,"X",IF(AB1325&lt;=PARAMETER!$B$10,"Y","Z"))</f>
        <v>X</v>
      </c>
      <c r="AD1325" s="16" t="str">
        <f aca="false">AA1325&amp;AC1325</f>
        <v>CX</v>
      </c>
      <c r="AE1325" s="22" t="n">
        <f aca="false">DATA!I1325</f>
        <v>0.55</v>
      </c>
      <c r="AF1325" s="18" t="n">
        <f aca="false">DATA!L1325</f>
        <v>146</v>
      </c>
      <c r="AG1325" s="16" t="str">
        <f aca="false">DATA!K1325</f>
        <v>A</v>
      </c>
      <c r="AH1325" s="18" t="n">
        <f aca="false">IF(AE1325&gt;=PARAMETER!$B$12,1,0)</f>
        <v>0</v>
      </c>
      <c r="AI1325" s="18" t="n">
        <f aca="false">IF(AF1325&gt;=PARAMETER!$B$13,1,0)</f>
        <v>1</v>
      </c>
      <c r="AJ1325" s="18" t="n">
        <f aca="false">IF(AND(AH1325=1,AI1325=1),1,0)</f>
        <v>0</v>
      </c>
    </row>
    <row r="1326" customFormat="false" ht="15" hidden="false" customHeight="false" outlineLevel="0" collapsed="false">
      <c r="A1326" s="16" t="str">
        <f aca="false">DATA!A1326</f>
        <v>ITM11324</v>
      </c>
      <c r="B1326" s="16" t="str">
        <f aca="false">DATA!B1326</f>
        <v>Apparel</v>
      </c>
      <c r="C1326" s="17" t="n">
        <f aca="false">DATA!C1326</f>
        <v>66</v>
      </c>
      <c r="D1326" s="17" t="n">
        <f aca="false">DATA!D1326</f>
        <v>79</v>
      </c>
      <c r="E1326" s="18" t="n">
        <f aca="false">DATA!F1326</f>
        <v>9</v>
      </c>
      <c r="F1326" s="19" t="n">
        <f aca="false">DATA!G1326</f>
        <v>44.67</v>
      </c>
      <c r="G1326" s="19" t="n">
        <f aca="false">DATA!H1326</f>
        <v>3.76</v>
      </c>
      <c r="H1326" s="18" t="n">
        <f aca="false">DATA!E1326</f>
        <v>5</v>
      </c>
      <c r="I1326" s="20" t="n">
        <f aca="false">F1326*E1326</f>
        <v>402.03</v>
      </c>
      <c r="J1326" s="20" t="n">
        <f aca="false">PARAMETER!$B$4*G1326*SQRT(E1326)</f>
        <v>18.5539489120126</v>
      </c>
      <c r="K1326" s="20" t="n">
        <f aca="false">I1326+J1326</f>
        <v>420.583948912013</v>
      </c>
      <c r="L1326" s="20" t="n">
        <f aca="false">K1326+F1326*H1326</f>
        <v>643.933948912013</v>
      </c>
      <c r="M1326" s="16" t="str">
        <f aca="false">IF(C1326&lt;=K1326,"REORDER",IF(C1326&gt;L1326,"OVERSTOCK","OK"))</f>
        <v>REORDER</v>
      </c>
      <c r="N1326" s="16" t="str">
        <f aca="false">IF(C1326&lt;=D1326,"REORDER","OK")</f>
        <v>REORDER</v>
      </c>
      <c r="O1326" s="18" t="n">
        <f aca="false">IF(D1326&lt;I1326,1,0)</f>
        <v>1</v>
      </c>
      <c r="P1326" s="20" t="n">
        <f aca="false">C1326/F1326</f>
        <v>1.47750167897918</v>
      </c>
      <c r="Q1326" s="19" t="n">
        <f aca="false">DATA!N1326</f>
        <v>17.35</v>
      </c>
      <c r="R1326" s="19" t="n">
        <f aca="false">DATA!O1326</f>
        <v>0.48</v>
      </c>
      <c r="S1326" s="17" t="n">
        <f aca="false">C1326*Q1326</f>
        <v>1145.1</v>
      </c>
      <c r="T1326" s="19" t="n">
        <f aca="false">C1326*R1326</f>
        <v>31.68</v>
      </c>
      <c r="U1326" s="20" t="n">
        <f aca="false">MAX(0,C1326-L1326)</f>
        <v>0</v>
      </c>
      <c r="V1326" s="17" t="n">
        <f aca="false">U1326*Q1326</f>
        <v>0</v>
      </c>
      <c r="W1326" s="19" t="n">
        <f aca="false">U1326*R1326</f>
        <v>0</v>
      </c>
      <c r="X1326" s="20" t="n">
        <f aca="false">MAX(0,K1326-C1326)</f>
        <v>354.583948912013</v>
      </c>
      <c r="Y1326" s="17" t="n">
        <f aca="false">F1326*PARAMETER!$B$5*Q1326</f>
        <v>282883.9425</v>
      </c>
      <c r="Z1326" s="21" t="n">
        <f aca="false">SUMIF($Y$2:$Y$3205,"&gt;="&amp;Y1326)/SUM($Y$2:$Y$3205)</f>
        <v>0.964578747231046</v>
      </c>
      <c r="AA1326" s="16" t="str">
        <f aca="false">IF(Z1326&lt;=PARAMETER!$B$7,"A",IF(Z1326&lt;=PARAMETER!$B$8,"B","C"))</f>
        <v>C</v>
      </c>
      <c r="AB1326" s="22" t="n">
        <f aca="false">G1326/F1326</f>
        <v>0.0841728229236624</v>
      </c>
      <c r="AC1326" s="16" t="str">
        <f aca="false">IF(AB1326&lt;=PARAMETER!$B$9,"X",IF(AB1326&lt;=PARAMETER!$B$10,"Y","Z"))</f>
        <v>X</v>
      </c>
      <c r="AD1326" s="16" t="str">
        <f aca="false">AA1326&amp;AC1326</f>
        <v>CX</v>
      </c>
      <c r="AE1326" s="22" t="n">
        <f aca="false">DATA!I1326</f>
        <v>0.58</v>
      </c>
      <c r="AF1326" s="18" t="n">
        <f aca="false">DATA!L1326</f>
        <v>38</v>
      </c>
      <c r="AG1326" s="16" t="str">
        <f aca="false">DATA!K1326</f>
        <v>A</v>
      </c>
      <c r="AH1326" s="18" t="n">
        <f aca="false">IF(AE1326&gt;=PARAMETER!$B$12,1,0)</f>
        <v>0</v>
      </c>
      <c r="AI1326" s="18" t="n">
        <f aca="false">IF(AF1326&gt;=PARAMETER!$B$13,1,0)</f>
        <v>0</v>
      </c>
      <c r="AJ1326" s="18" t="n">
        <f aca="false">IF(AND(AH1326=1,AI1326=1),1,0)</f>
        <v>0</v>
      </c>
    </row>
    <row r="1327" customFormat="false" ht="15" hidden="false" customHeight="false" outlineLevel="0" collapsed="false">
      <c r="A1327" s="16" t="str">
        <f aca="false">DATA!A1327</f>
        <v>ITM11325</v>
      </c>
      <c r="B1327" s="16" t="str">
        <f aca="false">DATA!B1327</f>
        <v>Groceries</v>
      </c>
      <c r="C1327" s="17" t="n">
        <f aca="false">DATA!C1327</f>
        <v>265</v>
      </c>
      <c r="D1327" s="17" t="n">
        <f aca="false">DATA!D1327</f>
        <v>74</v>
      </c>
      <c r="E1327" s="18" t="n">
        <f aca="false">DATA!F1327</f>
        <v>6</v>
      </c>
      <c r="F1327" s="19" t="n">
        <f aca="false">DATA!G1327</f>
        <v>32.16</v>
      </c>
      <c r="G1327" s="19" t="n">
        <f aca="false">DATA!H1327</f>
        <v>6.92</v>
      </c>
      <c r="H1327" s="18" t="n">
        <f aca="false">DATA!E1327</f>
        <v>7</v>
      </c>
      <c r="I1327" s="20" t="n">
        <f aca="false">F1327*E1327</f>
        <v>192.96</v>
      </c>
      <c r="J1327" s="20" t="n">
        <f aca="false">PARAMETER!$B$4*G1327*SQRT(E1327)</f>
        <v>27.8810404461736</v>
      </c>
      <c r="K1327" s="20" t="n">
        <f aca="false">I1327+J1327</f>
        <v>220.841040446174</v>
      </c>
      <c r="L1327" s="20" t="n">
        <f aca="false">K1327+F1327*H1327</f>
        <v>445.961040446174</v>
      </c>
      <c r="M1327" s="16" t="str">
        <f aca="false">IF(C1327&lt;=K1327,"REORDER",IF(C1327&gt;L1327,"OVERSTOCK","OK"))</f>
        <v>OK</v>
      </c>
      <c r="N1327" s="16" t="str">
        <f aca="false">IF(C1327&lt;=D1327,"REORDER","OK")</f>
        <v>OK</v>
      </c>
      <c r="O1327" s="18" t="n">
        <f aca="false">IF(D1327&lt;I1327,1,0)</f>
        <v>1</v>
      </c>
      <c r="P1327" s="20" t="n">
        <f aca="false">C1327/F1327</f>
        <v>8.24004975124378</v>
      </c>
      <c r="Q1327" s="19" t="n">
        <f aca="false">DATA!N1327</f>
        <v>102.89</v>
      </c>
      <c r="R1327" s="19" t="n">
        <f aca="false">DATA!O1327</f>
        <v>0.44</v>
      </c>
      <c r="S1327" s="17" t="n">
        <f aca="false">C1327*Q1327</f>
        <v>27265.85</v>
      </c>
      <c r="T1327" s="19" t="n">
        <f aca="false">C1327*R1327</f>
        <v>116.6</v>
      </c>
      <c r="U1327" s="20" t="n">
        <f aca="false">MAX(0,C1327-L1327)</f>
        <v>0</v>
      </c>
      <c r="V1327" s="17" t="n">
        <f aca="false">U1327*Q1327</f>
        <v>0</v>
      </c>
      <c r="W1327" s="19" t="n">
        <f aca="false">U1327*R1327</f>
        <v>0</v>
      </c>
      <c r="X1327" s="20" t="n">
        <f aca="false">MAX(0,K1327-C1327)</f>
        <v>0</v>
      </c>
      <c r="Y1327" s="17" t="n">
        <f aca="false">F1327*PARAMETER!$B$5*Q1327</f>
        <v>1207763.976</v>
      </c>
      <c r="Z1327" s="21" t="n">
        <f aca="false">SUMIF($Y$2:$Y$3205,"&gt;="&amp;Y1327)/SUM($Y$2:$Y$3205)</f>
        <v>0.641755506163073</v>
      </c>
      <c r="AA1327" s="16" t="str">
        <f aca="false">IF(Z1327&lt;=PARAMETER!$B$7,"A",IF(Z1327&lt;=PARAMETER!$B$8,"B","C"))</f>
        <v>A</v>
      </c>
      <c r="AB1327" s="22" t="n">
        <f aca="false">G1327/F1327</f>
        <v>0.215174129353234</v>
      </c>
      <c r="AC1327" s="16" t="str">
        <f aca="false">IF(AB1327&lt;=PARAMETER!$B$9,"X",IF(AB1327&lt;=PARAMETER!$B$10,"Y","Z"))</f>
        <v>X</v>
      </c>
      <c r="AD1327" s="16" t="str">
        <f aca="false">AA1327&amp;AC1327</f>
        <v>AX</v>
      </c>
      <c r="AE1327" s="22" t="n">
        <f aca="false">DATA!I1327</f>
        <v>0.12</v>
      </c>
      <c r="AF1327" s="18" t="n">
        <f aca="false">DATA!L1327</f>
        <v>174</v>
      </c>
      <c r="AG1327" s="16" t="str">
        <f aca="false">DATA!K1327</f>
        <v>C</v>
      </c>
      <c r="AH1327" s="18" t="n">
        <f aca="false">IF(AE1327&gt;=PARAMETER!$B$12,1,0)</f>
        <v>0</v>
      </c>
      <c r="AI1327" s="18" t="n">
        <f aca="false">IF(AF1327&gt;=PARAMETER!$B$13,1,0)</f>
        <v>1</v>
      </c>
      <c r="AJ1327" s="18" t="n">
        <f aca="false">IF(AND(AH1327=1,AI1327=1),1,0)</f>
        <v>0</v>
      </c>
    </row>
    <row r="1328" customFormat="false" ht="15" hidden="false" customHeight="false" outlineLevel="0" collapsed="false">
      <c r="A1328" s="16" t="str">
        <f aca="false">DATA!A1328</f>
        <v>ITM11326</v>
      </c>
      <c r="B1328" s="16" t="str">
        <f aca="false">DATA!B1328</f>
        <v>Groceries</v>
      </c>
      <c r="C1328" s="17" t="n">
        <f aca="false">DATA!C1328</f>
        <v>146</v>
      </c>
      <c r="D1328" s="17" t="n">
        <f aca="false">DATA!D1328</f>
        <v>13</v>
      </c>
      <c r="E1328" s="18" t="n">
        <f aca="false">DATA!F1328</f>
        <v>4</v>
      </c>
      <c r="F1328" s="19" t="n">
        <f aca="false">DATA!G1328</f>
        <v>46.95</v>
      </c>
      <c r="G1328" s="19" t="n">
        <f aca="false">DATA!H1328</f>
        <v>1.43</v>
      </c>
      <c r="H1328" s="18" t="n">
        <f aca="false">DATA!E1328</f>
        <v>6</v>
      </c>
      <c r="I1328" s="20" t="n">
        <f aca="false">F1328*E1328</f>
        <v>187.8</v>
      </c>
      <c r="J1328" s="20" t="n">
        <f aca="false">PARAMETER!$B$4*G1328*SQRT(E1328)</f>
        <v>4.70428137308121</v>
      </c>
      <c r="K1328" s="20" t="n">
        <f aca="false">I1328+J1328</f>
        <v>192.504281373081</v>
      </c>
      <c r="L1328" s="20" t="n">
        <f aca="false">K1328+F1328*H1328</f>
        <v>474.204281373081</v>
      </c>
      <c r="M1328" s="16" t="str">
        <f aca="false">IF(C1328&lt;=K1328,"REORDER",IF(C1328&gt;L1328,"OVERSTOCK","OK"))</f>
        <v>REORDER</v>
      </c>
      <c r="N1328" s="16" t="str">
        <f aca="false">IF(C1328&lt;=D1328,"REORDER","OK")</f>
        <v>OK</v>
      </c>
      <c r="O1328" s="18" t="n">
        <f aca="false">IF(D1328&lt;I1328,1,0)</f>
        <v>1</v>
      </c>
      <c r="P1328" s="20" t="n">
        <f aca="false">C1328/F1328</f>
        <v>3.10969116080937</v>
      </c>
      <c r="Q1328" s="19" t="n">
        <f aca="false">DATA!N1328</f>
        <v>58.51</v>
      </c>
      <c r="R1328" s="19" t="n">
        <f aca="false">DATA!O1328</f>
        <v>1.62</v>
      </c>
      <c r="S1328" s="17" t="n">
        <f aca="false">C1328*Q1328</f>
        <v>8542.46</v>
      </c>
      <c r="T1328" s="19" t="n">
        <f aca="false">C1328*R1328</f>
        <v>236.52</v>
      </c>
      <c r="U1328" s="20" t="n">
        <f aca="false">MAX(0,C1328-L1328)</f>
        <v>0</v>
      </c>
      <c r="V1328" s="17" t="n">
        <f aca="false">U1328*Q1328</f>
        <v>0</v>
      </c>
      <c r="W1328" s="19" t="n">
        <f aca="false">U1328*R1328</f>
        <v>0</v>
      </c>
      <c r="X1328" s="20" t="n">
        <f aca="false">MAX(0,K1328-C1328)</f>
        <v>46.5042813730812</v>
      </c>
      <c r="Y1328" s="17" t="n">
        <f aca="false">F1328*PARAMETER!$B$5*Q1328</f>
        <v>1002671.2425</v>
      </c>
      <c r="Z1328" s="21" t="n">
        <f aca="false">SUMIF($Y$2:$Y$3205,"&gt;="&amp;Y1328)/SUM($Y$2:$Y$3205)</f>
        <v>0.731980184087936</v>
      </c>
      <c r="AA1328" s="16" t="str">
        <f aca="false">IF(Z1328&lt;=PARAMETER!$B$7,"A",IF(Z1328&lt;=PARAMETER!$B$8,"B","C"))</f>
        <v>A</v>
      </c>
      <c r="AB1328" s="22" t="n">
        <f aca="false">G1328/F1328</f>
        <v>0.030457933972311</v>
      </c>
      <c r="AC1328" s="16" t="str">
        <f aca="false">IF(AB1328&lt;=PARAMETER!$B$9,"X",IF(AB1328&lt;=PARAMETER!$B$10,"Y","Z"))</f>
        <v>X</v>
      </c>
      <c r="AD1328" s="16" t="str">
        <f aca="false">AA1328&amp;AC1328</f>
        <v>AX</v>
      </c>
      <c r="AE1328" s="22" t="n">
        <f aca="false">DATA!I1328</f>
        <v>0.33</v>
      </c>
      <c r="AF1328" s="18" t="n">
        <f aca="false">DATA!L1328</f>
        <v>119</v>
      </c>
      <c r="AG1328" s="16" t="str">
        <f aca="false">DATA!K1328</f>
        <v>D</v>
      </c>
      <c r="AH1328" s="18" t="n">
        <f aca="false">IF(AE1328&gt;=PARAMETER!$B$12,1,0)</f>
        <v>0</v>
      </c>
      <c r="AI1328" s="18" t="n">
        <f aca="false">IF(AF1328&gt;=PARAMETER!$B$13,1,0)</f>
        <v>1</v>
      </c>
      <c r="AJ1328" s="18" t="n">
        <f aca="false">IF(AND(AH1328=1,AI1328=1),1,0)</f>
        <v>0</v>
      </c>
    </row>
    <row r="1329" customFormat="false" ht="15" hidden="false" customHeight="false" outlineLevel="0" collapsed="false">
      <c r="A1329" s="16" t="str">
        <f aca="false">DATA!A1329</f>
        <v>ITM11327</v>
      </c>
      <c r="B1329" s="16" t="str">
        <f aca="false">DATA!B1329</f>
        <v>Pharma</v>
      </c>
      <c r="C1329" s="17" t="n">
        <f aca="false">DATA!C1329</f>
        <v>166</v>
      </c>
      <c r="D1329" s="17" t="n">
        <f aca="false">DATA!D1329</f>
        <v>20</v>
      </c>
      <c r="E1329" s="18" t="n">
        <f aca="false">DATA!F1329</f>
        <v>2</v>
      </c>
      <c r="F1329" s="19" t="n">
        <f aca="false">DATA!G1329</f>
        <v>7.3</v>
      </c>
      <c r="G1329" s="19" t="n">
        <f aca="false">DATA!H1329</f>
        <v>1.71</v>
      </c>
      <c r="H1329" s="18" t="n">
        <f aca="false">DATA!E1329</f>
        <v>4</v>
      </c>
      <c r="I1329" s="20" t="n">
        <f aca="false">F1329*E1329</f>
        <v>14.6</v>
      </c>
      <c r="J1329" s="20" t="n">
        <f aca="false">PARAMETER!$B$4*G1329*SQRT(E1329)</f>
        <v>3.97775806557422</v>
      </c>
      <c r="K1329" s="20" t="n">
        <f aca="false">I1329+J1329</f>
        <v>18.5777580655742</v>
      </c>
      <c r="L1329" s="20" t="n">
        <f aca="false">K1329+F1329*H1329</f>
        <v>47.7777580655742</v>
      </c>
      <c r="M1329" s="16" t="str">
        <f aca="false">IF(C1329&lt;=K1329,"REORDER",IF(C1329&gt;L1329,"OVERSTOCK","OK"))</f>
        <v>OVERSTOCK</v>
      </c>
      <c r="N1329" s="16" t="str">
        <f aca="false">IF(C1329&lt;=D1329,"REORDER","OK")</f>
        <v>OK</v>
      </c>
      <c r="O1329" s="18" t="n">
        <f aca="false">IF(D1329&lt;I1329,1,0)</f>
        <v>0</v>
      </c>
      <c r="P1329" s="20" t="n">
        <f aca="false">C1329/F1329</f>
        <v>22.7397260273973</v>
      </c>
      <c r="Q1329" s="19" t="n">
        <f aca="false">DATA!N1329</f>
        <v>141.17</v>
      </c>
      <c r="R1329" s="19" t="n">
        <f aca="false">DATA!O1329</f>
        <v>0.71</v>
      </c>
      <c r="S1329" s="17" t="n">
        <f aca="false">C1329*Q1329</f>
        <v>23434.22</v>
      </c>
      <c r="T1329" s="19" t="n">
        <f aca="false">C1329*R1329</f>
        <v>117.86</v>
      </c>
      <c r="U1329" s="20" t="n">
        <f aca="false">MAX(0,C1329-L1329)</f>
        <v>118.222241934426</v>
      </c>
      <c r="V1329" s="17" t="n">
        <f aca="false">U1329*Q1329</f>
        <v>16689.4338938829</v>
      </c>
      <c r="W1329" s="19" t="n">
        <f aca="false">U1329*R1329</f>
        <v>83.9377917734423</v>
      </c>
      <c r="X1329" s="20" t="n">
        <f aca="false">MAX(0,K1329-C1329)</f>
        <v>0</v>
      </c>
      <c r="Y1329" s="17" t="n">
        <f aca="false">F1329*PARAMETER!$B$5*Q1329</f>
        <v>376147.465</v>
      </c>
      <c r="Z1329" s="21" t="n">
        <f aca="false">SUMIF($Y$2:$Y$3205,"&gt;="&amp;Y1329)/SUM($Y$2:$Y$3205)</f>
        <v>0.940469419649533</v>
      </c>
      <c r="AA1329" s="16" t="str">
        <f aca="false">IF(Z1329&lt;=PARAMETER!$B$7,"A",IF(Z1329&lt;=PARAMETER!$B$8,"B","C"))</f>
        <v>B</v>
      </c>
      <c r="AB1329" s="22" t="n">
        <f aca="false">G1329/F1329</f>
        <v>0.234246575342466</v>
      </c>
      <c r="AC1329" s="16" t="str">
        <f aca="false">IF(AB1329&lt;=PARAMETER!$B$9,"X",IF(AB1329&lt;=PARAMETER!$B$10,"Y","Z"))</f>
        <v>X</v>
      </c>
      <c r="AD1329" s="16" t="str">
        <f aca="false">AA1329&amp;AC1329</f>
        <v>BX</v>
      </c>
      <c r="AE1329" s="22" t="n">
        <f aca="false">DATA!I1329</f>
        <v>0.38</v>
      </c>
      <c r="AF1329" s="18" t="n">
        <f aca="false">DATA!L1329</f>
        <v>80</v>
      </c>
      <c r="AG1329" s="16" t="str">
        <f aca="false">DATA!K1329</f>
        <v>C</v>
      </c>
      <c r="AH1329" s="18" t="n">
        <f aca="false">IF(AE1329&gt;=PARAMETER!$B$12,1,0)</f>
        <v>0</v>
      </c>
      <c r="AI1329" s="18" t="n">
        <f aca="false">IF(AF1329&gt;=PARAMETER!$B$13,1,0)</f>
        <v>0</v>
      </c>
      <c r="AJ1329" s="18" t="n">
        <f aca="false">IF(AND(AH1329=1,AI1329=1),1,0)</f>
        <v>0</v>
      </c>
    </row>
    <row r="1330" customFormat="false" ht="15" hidden="false" customHeight="false" outlineLevel="0" collapsed="false">
      <c r="A1330" s="16" t="str">
        <f aca="false">DATA!A1330</f>
        <v>ITM11328</v>
      </c>
      <c r="B1330" s="16" t="str">
        <f aca="false">DATA!B1330</f>
        <v>Automotive</v>
      </c>
      <c r="C1330" s="17" t="n">
        <f aca="false">DATA!C1330</f>
        <v>137</v>
      </c>
      <c r="D1330" s="17" t="n">
        <f aca="false">DATA!D1330</f>
        <v>35</v>
      </c>
      <c r="E1330" s="18" t="n">
        <f aca="false">DATA!F1330</f>
        <v>2</v>
      </c>
      <c r="F1330" s="19" t="n">
        <f aca="false">DATA!G1330</f>
        <v>5.3</v>
      </c>
      <c r="G1330" s="19" t="n">
        <f aca="false">DATA!H1330</f>
        <v>1.09</v>
      </c>
      <c r="H1330" s="18" t="n">
        <f aca="false">DATA!E1330</f>
        <v>13</v>
      </c>
      <c r="I1330" s="20" t="n">
        <f aca="false">F1330*E1330</f>
        <v>10.6</v>
      </c>
      <c r="J1330" s="20" t="n">
        <f aca="false">PARAMETER!$B$4*G1330*SQRT(E1330)</f>
        <v>2.53552999501515</v>
      </c>
      <c r="K1330" s="20" t="n">
        <f aca="false">I1330+J1330</f>
        <v>13.1355299950151</v>
      </c>
      <c r="L1330" s="20" t="n">
        <f aca="false">K1330+F1330*H1330</f>
        <v>82.0355299950151</v>
      </c>
      <c r="M1330" s="16" t="str">
        <f aca="false">IF(C1330&lt;=K1330,"REORDER",IF(C1330&gt;L1330,"OVERSTOCK","OK"))</f>
        <v>OVERSTOCK</v>
      </c>
      <c r="N1330" s="16" t="str">
        <f aca="false">IF(C1330&lt;=D1330,"REORDER","OK")</f>
        <v>OK</v>
      </c>
      <c r="O1330" s="18" t="n">
        <f aca="false">IF(D1330&lt;I1330,1,0)</f>
        <v>0</v>
      </c>
      <c r="P1330" s="20" t="n">
        <f aca="false">C1330/F1330</f>
        <v>25.8490566037736</v>
      </c>
      <c r="Q1330" s="19" t="n">
        <f aca="false">DATA!N1330</f>
        <v>134.24</v>
      </c>
      <c r="R1330" s="19" t="n">
        <f aca="false">DATA!O1330</f>
        <v>1.07</v>
      </c>
      <c r="S1330" s="17" t="n">
        <f aca="false">C1330*Q1330</f>
        <v>18390.88</v>
      </c>
      <c r="T1330" s="19" t="n">
        <f aca="false">C1330*R1330</f>
        <v>146.59</v>
      </c>
      <c r="U1330" s="20" t="n">
        <f aca="false">MAX(0,C1330-L1330)</f>
        <v>54.9644700049849</v>
      </c>
      <c r="V1330" s="17" t="n">
        <f aca="false">U1330*Q1330</f>
        <v>7378.43045346917</v>
      </c>
      <c r="W1330" s="19" t="n">
        <f aca="false">U1330*R1330</f>
        <v>58.8119829053338</v>
      </c>
      <c r="X1330" s="20" t="n">
        <f aca="false">MAX(0,K1330-C1330)</f>
        <v>0</v>
      </c>
      <c r="Y1330" s="17" t="n">
        <f aca="false">F1330*PARAMETER!$B$5*Q1330</f>
        <v>259687.28</v>
      </c>
      <c r="Z1330" s="21" t="n">
        <f aca="false">SUMIF($Y$2:$Y$3205,"&gt;="&amp;Y1330)/SUM($Y$2:$Y$3205)</f>
        <v>0.969595981834759</v>
      </c>
      <c r="AA1330" s="16" t="str">
        <f aca="false">IF(Z1330&lt;=PARAMETER!$B$7,"A",IF(Z1330&lt;=PARAMETER!$B$8,"B","C"))</f>
        <v>C</v>
      </c>
      <c r="AB1330" s="22" t="n">
        <f aca="false">G1330/F1330</f>
        <v>0.205660377358491</v>
      </c>
      <c r="AC1330" s="16" t="str">
        <f aca="false">IF(AB1330&lt;=PARAMETER!$B$9,"X",IF(AB1330&lt;=PARAMETER!$B$10,"Y","Z"))</f>
        <v>X</v>
      </c>
      <c r="AD1330" s="16" t="str">
        <f aca="false">AA1330&amp;AC1330</f>
        <v>CX</v>
      </c>
      <c r="AE1330" s="22" t="n">
        <f aca="false">DATA!I1330</f>
        <v>0.99</v>
      </c>
      <c r="AF1330" s="18" t="n">
        <f aca="false">DATA!L1330</f>
        <v>47</v>
      </c>
      <c r="AG1330" s="16" t="str">
        <f aca="false">DATA!K1330</f>
        <v>D</v>
      </c>
      <c r="AH1330" s="18" t="n">
        <f aca="false">IF(AE1330&gt;=PARAMETER!$B$12,1,0)</f>
        <v>1</v>
      </c>
      <c r="AI1330" s="18" t="n">
        <f aca="false">IF(AF1330&gt;=PARAMETER!$B$13,1,0)</f>
        <v>0</v>
      </c>
      <c r="AJ1330" s="18" t="n">
        <f aca="false">IF(AND(AH1330=1,AI1330=1),1,0)</f>
        <v>0</v>
      </c>
    </row>
    <row r="1331" customFormat="false" ht="15" hidden="false" customHeight="false" outlineLevel="0" collapsed="false">
      <c r="A1331" s="16" t="str">
        <f aca="false">DATA!A1331</f>
        <v>ITM11329</v>
      </c>
      <c r="B1331" s="16" t="str">
        <f aca="false">DATA!B1331</f>
        <v>Electronics</v>
      </c>
      <c r="C1331" s="17" t="n">
        <f aca="false">DATA!C1331</f>
        <v>418</v>
      </c>
      <c r="D1331" s="17" t="n">
        <f aca="false">DATA!D1331</f>
        <v>70</v>
      </c>
      <c r="E1331" s="18" t="n">
        <f aca="false">DATA!F1331</f>
        <v>9</v>
      </c>
      <c r="F1331" s="19" t="n">
        <f aca="false">DATA!G1331</f>
        <v>42.08</v>
      </c>
      <c r="G1331" s="19" t="n">
        <f aca="false">DATA!H1331</f>
        <v>9.96</v>
      </c>
      <c r="H1331" s="18" t="n">
        <f aca="false">DATA!E1331</f>
        <v>6</v>
      </c>
      <c r="I1331" s="20" t="n">
        <f aca="false">F1331*E1331</f>
        <v>378.72</v>
      </c>
      <c r="J1331" s="20" t="n">
        <f aca="false">PARAMETER!$B$4*G1331*SQRT(E1331)</f>
        <v>49.14822637331</v>
      </c>
      <c r="K1331" s="20" t="n">
        <f aca="false">I1331+J1331</f>
        <v>427.86822637331</v>
      </c>
      <c r="L1331" s="20" t="n">
        <f aca="false">K1331+F1331*H1331</f>
        <v>680.34822637331</v>
      </c>
      <c r="M1331" s="16" t="str">
        <f aca="false">IF(C1331&lt;=K1331,"REORDER",IF(C1331&gt;L1331,"OVERSTOCK","OK"))</f>
        <v>REORDER</v>
      </c>
      <c r="N1331" s="16" t="str">
        <f aca="false">IF(C1331&lt;=D1331,"REORDER","OK")</f>
        <v>OK</v>
      </c>
      <c r="O1331" s="18" t="n">
        <f aca="false">IF(D1331&lt;I1331,1,0)</f>
        <v>1</v>
      </c>
      <c r="P1331" s="20" t="n">
        <f aca="false">C1331/F1331</f>
        <v>9.93346007604563</v>
      </c>
      <c r="Q1331" s="19" t="n">
        <f aca="false">DATA!N1331</f>
        <v>112.98</v>
      </c>
      <c r="R1331" s="19" t="n">
        <f aca="false">DATA!O1331</f>
        <v>1.51</v>
      </c>
      <c r="S1331" s="17" t="n">
        <f aca="false">C1331*Q1331</f>
        <v>47225.64</v>
      </c>
      <c r="T1331" s="19" t="n">
        <f aca="false">C1331*R1331</f>
        <v>631.18</v>
      </c>
      <c r="U1331" s="20" t="n">
        <f aca="false">MAX(0,C1331-L1331)</f>
        <v>0</v>
      </c>
      <c r="V1331" s="17" t="n">
        <f aca="false">U1331*Q1331</f>
        <v>0</v>
      </c>
      <c r="W1331" s="19" t="n">
        <f aca="false">U1331*R1331</f>
        <v>0</v>
      </c>
      <c r="X1331" s="20" t="n">
        <f aca="false">MAX(0,K1331-C1331)</f>
        <v>9.86822637330994</v>
      </c>
      <c r="Y1331" s="17" t="n">
        <f aca="false">F1331*PARAMETER!$B$5*Q1331</f>
        <v>1735282.416</v>
      </c>
      <c r="Z1331" s="21" t="n">
        <f aca="false">SUMIF($Y$2:$Y$3205,"&gt;="&amp;Y1331)/SUM($Y$2:$Y$3205)</f>
        <v>0.442219595843996</v>
      </c>
      <c r="AA1331" s="16" t="str">
        <f aca="false">IF(Z1331&lt;=PARAMETER!$B$7,"A",IF(Z1331&lt;=PARAMETER!$B$8,"B","C"))</f>
        <v>A</v>
      </c>
      <c r="AB1331" s="22" t="n">
        <f aca="false">G1331/F1331</f>
        <v>0.236692015209126</v>
      </c>
      <c r="AC1331" s="16" t="str">
        <f aca="false">IF(AB1331&lt;=PARAMETER!$B$9,"X",IF(AB1331&lt;=PARAMETER!$B$10,"Y","Z"))</f>
        <v>X</v>
      </c>
      <c r="AD1331" s="16" t="str">
        <f aca="false">AA1331&amp;AC1331</f>
        <v>AX</v>
      </c>
      <c r="AE1331" s="22" t="n">
        <f aca="false">DATA!I1331</f>
        <v>0.37</v>
      </c>
      <c r="AF1331" s="18" t="n">
        <f aca="false">DATA!L1331</f>
        <v>136</v>
      </c>
      <c r="AG1331" s="16" t="str">
        <f aca="false">DATA!K1331</f>
        <v>D</v>
      </c>
      <c r="AH1331" s="18" t="n">
        <f aca="false">IF(AE1331&gt;=PARAMETER!$B$12,1,0)</f>
        <v>0</v>
      </c>
      <c r="AI1331" s="18" t="n">
        <f aca="false">IF(AF1331&gt;=PARAMETER!$B$13,1,0)</f>
        <v>1</v>
      </c>
      <c r="AJ1331" s="18" t="n">
        <f aca="false">IF(AND(AH1331=1,AI1331=1),1,0)</f>
        <v>0</v>
      </c>
    </row>
    <row r="1332" customFormat="false" ht="15" hidden="false" customHeight="false" outlineLevel="0" collapsed="false">
      <c r="A1332" s="16" t="str">
        <f aca="false">DATA!A1332</f>
        <v>ITM11330</v>
      </c>
      <c r="B1332" s="16" t="str">
        <f aca="false">DATA!B1332</f>
        <v>Automotive</v>
      </c>
      <c r="C1332" s="17" t="n">
        <f aca="false">DATA!C1332</f>
        <v>401</v>
      </c>
      <c r="D1332" s="17" t="n">
        <f aca="false">DATA!D1332</f>
        <v>46</v>
      </c>
      <c r="E1332" s="18" t="n">
        <f aca="false">DATA!F1332</f>
        <v>4</v>
      </c>
      <c r="F1332" s="19" t="n">
        <f aca="false">DATA!G1332</f>
        <v>42.92</v>
      </c>
      <c r="G1332" s="19" t="n">
        <f aca="false">DATA!H1332</f>
        <v>4.18</v>
      </c>
      <c r="H1332" s="18" t="n">
        <f aca="false">DATA!E1332</f>
        <v>5</v>
      </c>
      <c r="I1332" s="20" t="n">
        <f aca="false">F1332*E1332</f>
        <v>171.68</v>
      </c>
      <c r="J1332" s="20" t="n">
        <f aca="false">PARAMETER!$B$4*G1332*SQRT(E1332)</f>
        <v>13.7509763213143</v>
      </c>
      <c r="K1332" s="20" t="n">
        <f aca="false">I1332+J1332</f>
        <v>185.430976321314</v>
      </c>
      <c r="L1332" s="20" t="n">
        <f aca="false">K1332+F1332*H1332</f>
        <v>400.030976321314</v>
      </c>
      <c r="M1332" s="16" t="str">
        <f aca="false">IF(C1332&lt;=K1332,"REORDER",IF(C1332&gt;L1332,"OVERSTOCK","OK"))</f>
        <v>OVERSTOCK</v>
      </c>
      <c r="N1332" s="16" t="str">
        <f aca="false">IF(C1332&lt;=D1332,"REORDER","OK")</f>
        <v>OK</v>
      </c>
      <c r="O1332" s="18" t="n">
        <f aca="false">IF(D1332&lt;I1332,1,0)</f>
        <v>1</v>
      </c>
      <c r="P1332" s="20" t="n">
        <f aca="false">C1332/F1332</f>
        <v>9.34296365330848</v>
      </c>
      <c r="Q1332" s="19" t="n">
        <f aca="false">DATA!N1332</f>
        <v>77.04</v>
      </c>
      <c r="R1332" s="19" t="n">
        <f aca="false">DATA!O1332</f>
        <v>0.85</v>
      </c>
      <c r="S1332" s="17" t="n">
        <f aca="false">C1332*Q1332</f>
        <v>30893.04</v>
      </c>
      <c r="T1332" s="19" t="n">
        <f aca="false">C1332*R1332</f>
        <v>340.85</v>
      </c>
      <c r="U1332" s="20" t="n">
        <f aca="false">MAX(0,C1332-L1332)</f>
        <v>0.96902367868563</v>
      </c>
      <c r="V1332" s="17" t="n">
        <f aca="false">U1332*Q1332</f>
        <v>74.653584205941</v>
      </c>
      <c r="W1332" s="19" t="n">
        <f aca="false">U1332*R1332</f>
        <v>0.823670126882786</v>
      </c>
      <c r="X1332" s="20" t="n">
        <f aca="false">MAX(0,K1332-C1332)</f>
        <v>0</v>
      </c>
      <c r="Y1332" s="17" t="n">
        <f aca="false">F1332*PARAMETER!$B$5*Q1332</f>
        <v>1206893.232</v>
      </c>
      <c r="Z1332" s="21" t="n">
        <f aca="false">SUMIF($Y$2:$Y$3205,"&gt;="&amp;Y1332)/SUM($Y$2:$Y$3205)</f>
        <v>0.642910318833555</v>
      </c>
      <c r="AA1332" s="16" t="str">
        <f aca="false">IF(Z1332&lt;=PARAMETER!$B$7,"A",IF(Z1332&lt;=PARAMETER!$B$8,"B","C"))</f>
        <v>A</v>
      </c>
      <c r="AB1332" s="22" t="n">
        <f aca="false">G1332/F1332</f>
        <v>0.0973904939422181</v>
      </c>
      <c r="AC1332" s="16" t="str">
        <f aca="false">IF(AB1332&lt;=PARAMETER!$B$9,"X",IF(AB1332&lt;=PARAMETER!$B$10,"Y","Z"))</f>
        <v>X</v>
      </c>
      <c r="AD1332" s="16" t="str">
        <f aca="false">AA1332&amp;AC1332</f>
        <v>AX</v>
      </c>
      <c r="AE1332" s="22" t="n">
        <f aca="false">DATA!I1332</f>
        <v>0.91</v>
      </c>
      <c r="AF1332" s="18" t="n">
        <f aca="false">DATA!L1332</f>
        <v>81</v>
      </c>
      <c r="AG1332" s="16" t="str">
        <f aca="false">DATA!K1332</f>
        <v>A</v>
      </c>
      <c r="AH1332" s="18" t="n">
        <f aca="false">IF(AE1332&gt;=PARAMETER!$B$12,1,0)</f>
        <v>1</v>
      </c>
      <c r="AI1332" s="18" t="n">
        <f aca="false">IF(AF1332&gt;=PARAMETER!$B$13,1,0)</f>
        <v>0</v>
      </c>
      <c r="AJ1332" s="18" t="n">
        <f aca="false">IF(AND(AH1332=1,AI1332=1),1,0)</f>
        <v>0</v>
      </c>
    </row>
    <row r="1333" customFormat="false" ht="15" hidden="false" customHeight="false" outlineLevel="0" collapsed="false">
      <c r="A1333" s="16" t="str">
        <f aca="false">DATA!A1333</f>
        <v>ITM11331</v>
      </c>
      <c r="B1333" s="16" t="str">
        <f aca="false">DATA!B1333</f>
        <v>Automotive</v>
      </c>
      <c r="C1333" s="17" t="n">
        <f aca="false">DATA!C1333</f>
        <v>431</v>
      </c>
      <c r="D1333" s="17" t="n">
        <f aca="false">DATA!D1333</f>
        <v>32</v>
      </c>
      <c r="E1333" s="18" t="n">
        <f aca="false">DATA!F1333</f>
        <v>3</v>
      </c>
      <c r="F1333" s="19" t="n">
        <f aca="false">DATA!G1333</f>
        <v>41.72</v>
      </c>
      <c r="G1333" s="19" t="n">
        <f aca="false">DATA!H1333</f>
        <v>9.11</v>
      </c>
      <c r="H1333" s="18" t="n">
        <f aca="false">DATA!E1333</f>
        <v>3</v>
      </c>
      <c r="I1333" s="20" t="n">
        <f aca="false">F1333*E1333</f>
        <v>125.16</v>
      </c>
      <c r="J1333" s="20" t="n">
        <f aca="false">PARAMETER!$B$4*G1333*SQRT(E1333)</f>
        <v>25.9541171818634</v>
      </c>
      <c r="K1333" s="20" t="n">
        <f aca="false">I1333+J1333</f>
        <v>151.114117181863</v>
      </c>
      <c r="L1333" s="20" t="n">
        <f aca="false">K1333+F1333*H1333</f>
        <v>276.274117181863</v>
      </c>
      <c r="M1333" s="16" t="str">
        <f aca="false">IF(C1333&lt;=K1333,"REORDER",IF(C1333&gt;L1333,"OVERSTOCK","OK"))</f>
        <v>OVERSTOCK</v>
      </c>
      <c r="N1333" s="16" t="str">
        <f aca="false">IF(C1333&lt;=D1333,"REORDER","OK")</f>
        <v>OK</v>
      </c>
      <c r="O1333" s="18" t="n">
        <f aca="false">IF(D1333&lt;I1333,1,0)</f>
        <v>1</v>
      </c>
      <c r="P1333" s="20" t="n">
        <f aca="false">C1333/F1333</f>
        <v>10.3307766059444</v>
      </c>
      <c r="Q1333" s="19" t="n">
        <f aca="false">DATA!N1333</f>
        <v>171.59</v>
      </c>
      <c r="R1333" s="19" t="n">
        <f aca="false">DATA!O1333</f>
        <v>0.35</v>
      </c>
      <c r="S1333" s="17" t="n">
        <f aca="false">C1333*Q1333</f>
        <v>73955.29</v>
      </c>
      <c r="T1333" s="19" t="n">
        <f aca="false">C1333*R1333</f>
        <v>150.85</v>
      </c>
      <c r="U1333" s="20" t="n">
        <f aca="false">MAX(0,C1333-L1333)</f>
        <v>154.725882818137</v>
      </c>
      <c r="V1333" s="17" t="n">
        <f aca="false">U1333*Q1333</f>
        <v>26549.4142327641</v>
      </c>
      <c r="W1333" s="19" t="n">
        <f aca="false">U1333*R1333</f>
        <v>54.1540589863478</v>
      </c>
      <c r="X1333" s="20" t="n">
        <f aca="false">MAX(0,K1333-C1333)</f>
        <v>0</v>
      </c>
      <c r="Y1333" s="17" t="n">
        <f aca="false">F1333*PARAMETER!$B$5*Q1333</f>
        <v>2612938.202</v>
      </c>
      <c r="Z1333" s="21" t="n">
        <f aca="false">SUMIF($Y$2:$Y$3205,"&gt;="&amp;Y1333)/SUM($Y$2:$Y$3205)</f>
        <v>0.147367578472543</v>
      </c>
      <c r="AA1333" s="16" t="str">
        <f aca="false">IF(Z1333&lt;=PARAMETER!$B$7,"A",IF(Z1333&lt;=PARAMETER!$B$8,"B","C"))</f>
        <v>A</v>
      </c>
      <c r="AB1333" s="22" t="n">
        <f aca="false">G1333/F1333</f>
        <v>0.218360498561841</v>
      </c>
      <c r="AC1333" s="16" t="str">
        <f aca="false">IF(AB1333&lt;=PARAMETER!$B$9,"X",IF(AB1333&lt;=PARAMETER!$B$10,"Y","Z"))</f>
        <v>X</v>
      </c>
      <c r="AD1333" s="16" t="str">
        <f aca="false">AA1333&amp;AC1333</f>
        <v>AX</v>
      </c>
      <c r="AE1333" s="22" t="n">
        <f aca="false">DATA!I1333</f>
        <v>0.37</v>
      </c>
      <c r="AF1333" s="18" t="n">
        <f aca="false">DATA!L1333</f>
        <v>68</v>
      </c>
      <c r="AG1333" s="16" t="str">
        <f aca="false">DATA!K1333</f>
        <v>B</v>
      </c>
      <c r="AH1333" s="18" t="n">
        <f aca="false">IF(AE1333&gt;=PARAMETER!$B$12,1,0)</f>
        <v>0</v>
      </c>
      <c r="AI1333" s="18" t="n">
        <f aca="false">IF(AF1333&gt;=PARAMETER!$B$13,1,0)</f>
        <v>0</v>
      </c>
      <c r="AJ1333" s="18" t="n">
        <f aca="false">IF(AND(AH1333=1,AI1333=1),1,0)</f>
        <v>0</v>
      </c>
    </row>
    <row r="1334" customFormat="false" ht="15" hidden="false" customHeight="false" outlineLevel="0" collapsed="false">
      <c r="A1334" s="16" t="str">
        <f aca="false">DATA!A1334</f>
        <v>ITM11332</v>
      </c>
      <c r="B1334" s="16" t="str">
        <f aca="false">DATA!B1334</f>
        <v>Pharma</v>
      </c>
      <c r="C1334" s="17" t="n">
        <f aca="false">DATA!C1334</f>
        <v>171</v>
      </c>
      <c r="D1334" s="17" t="n">
        <f aca="false">DATA!D1334</f>
        <v>94</v>
      </c>
      <c r="E1334" s="18" t="n">
        <f aca="false">DATA!F1334</f>
        <v>9</v>
      </c>
      <c r="F1334" s="19" t="n">
        <f aca="false">DATA!G1334</f>
        <v>40.15</v>
      </c>
      <c r="G1334" s="19" t="n">
        <f aca="false">DATA!H1334</f>
        <v>3.29</v>
      </c>
      <c r="H1334" s="18" t="n">
        <f aca="false">DATA!E1334</f>
        <v>14</v>
      </c>
      <c r="I1334" s="20" t="n">
        <f aca="false">F1334*E1334</f>
        <v>361.35</v>
      </c>
      <c r="J1334" s="20" t="n">
        <f aca="false">PARAMETER!$B$4*G1334*SQRT(E1334)</f>
        <v>16.234705298011</v>
      </c>
      <c r="K1334" s="20" t="n">
        <f aca="false">I1334+J1334</f>
        <v>377.584705298011</v>
      </c>
      <c r="L1334" s="20" t="n">
        <f aca="false">K1334+F1334*H1334</f>
        <v>939.684705298011</v>
      </c>
      <c r="M1334" s="16" t="str">
        <f aca="false">IF(C1334&lt;=K1334,"REORDER",IF(C1334&gt;L1334,"OVERSTOCK","OK"))</f>
        <v>REORDER</v>
      </c>
      <c r="N1334" s="16" t="str">
        <f aca="false">IF(C1334&lt;=D1334,"REORDER","OK")</f>
        <v>OK</v>
      </c>
      <c r="O1334" s="18" t="n">
        <f aca="false">IF(D1334&lt;I1334,1,0)</f>
        <v>1</v>
      </c>
      <c r="P1334" s="20" t="n">
        <f aca="false">C1334/F1334</f>
        <v>4.25902864259029</v>
      </c>
      <c r="Q1334" s="19" t="n">
        <f aca="false">DATA!N1334</f>
        <v>144.84</v>
      </c>
      <c r="R1334" s="19" t="n">
        <f aca="false">DATA!O1334</f>
        <v>1.39</v>
      </c>
      <c r="S1334" s="17" t="n">
        <f aca="false">C1334*Q1334</f>
        <v>24767.64</v>
      </c>
      <c r="T1334" s="19" t="n">
        <f aca="false">C1334*R1334</f>
        <v>237.69</v>
      </c>
      <c r="U1334" s="20" t="n">
        <f aca="false">MAX(0,C1334-L1334)</f>
        <v>0</v>
      </c>
      <c r="V1334" s="17" t="n">
        <f aca="false">U1334*Q1334</f>
        <v>0</v>
      </c>
      <c r="W1334" s="19" t="n">
        <f aca="false">U1334*R1334</f>
        <v>0</v>
      </c>
      <c r="X1334" s="20" t="n">
        <f aca="false">MAX(0,K1334-C1334)</f>
        <v>206.584705298011</v>
      </c>
      <c r="Y1334" s="17" t="n">
        <f aca="false">F1334*PARAMETER!$B$5*Q1334</f>
        <v>2122593.99</v>
      </c>
      <c r="Z1334" s="21" t="n">
        <f aca="false">SUMIF($Y$2:$Y$3205,"&gt;="&amp;Y1334)/SUM($Y$2:$Y$3205)</f>
        <v>0.29734810757989</v>
      </c>
      <c r="AA1334" s="16" t="str">
        <f aca="false">IF(Z1334&lt;=PARAMETER!$B$7,"A",IF(Z1334&lt;=PARAMETER!$B$8,"B","C"))</f>
        <v>A</v>
      </c>
      <c r="AB1334" s="22" t="n">
        <f aca="false">G1334/F1334</f>
        <v>0.0819427148194272</v>
      </c>
      <c r="AC1334" s="16" t="str">
        <f aca="false">IF(AB1334&lt;=PARAMETER!$B$9,"X",IF(AB1334&lt;=PARAMETER!$B$10,"Y","Z"))</f>
        <v>X</v>
      </c>
      <c r="AD1334" s="16" t="str">
        <f aca="false">AA1334&amp;AC1334</f>
        <v>AX</v>
      </c>
      <c r="AE1334" s="22" t="n">
        <f aca="false">DATA!I1334</f>
        <v>0.19</v>
      </c>
      <c r="AF1334" s="18" t="n">
        <f aca="false">DATA!L1334</f>
        <v>37</v>
      </c>
      <c r="AG1334" s="16" t="str">
        <f aca="false">DATA!K1334</f>
        <v>B</v>
      </c>
      <c r="AH1334" s="18" t="n">
        <f aca="false">IF(AE1334&gt;=PARAMETER!$B$12,1,0)</f>
        <v>0</v>
      </c>
      <c r="AI1334" s="18" t="n">
        <f aca="false">IF(AF1334&gt;=PARAMETER!$B$13,1,0)</f>
        <v>0</v>
      </c>
      <c r="AJ1334" s="18" t="n">
        <f aca="false">IF(AND(AH1334=1,AI1334=1),1,0)</f>
        <v>0</v>
      </c>
    </row>
    <row r="1335" customFormat="false" ht="15" hidden="false" customHeight="false" outlineLevel="0" collapsed="false">
      <c r="A1335" s="16" t="str">
        <f aca="false">DATA!A1335</f>
        <v>ITM11333</v>
      </c>
      <c r="B1335" s="16" t="str">
        <f aca="false">DATA!B1335</f>
        <v>Electronics</v>
      </c>
      <c r="C1335" s="17" t="n">
        <f aca="false">DATA!C1335</f>
        <v>91</v>
      </c>
      <c r="D1335" s="17" t="n">
        <f aca="false">DATA!D1335</f>
        <v>49</v>
      </c>
      <c r="E1335" s="18" t="n">
        <f aca="false">DATA!F1335</f>
        <v>4</v>
      </c>
      <c r="F1335" s="19" t="n">
        <f aca="false">DATA!G1335</f>
        <v>18.75</v>
      </c>
      <c r="G1335" s="19" t="n">
        <f aca="false">DATA!H1335</f>
        <v>7.66</v>
      </c>
      <c r="H1335" s="18" t="n">
        <f aca="false">DATA!E1335</f>
        <v>12</v>
      </c>
      <c r="I1335" s="20" t="n">
        <f aca="false">F1335*E1335</f>
        <v>75</v>
      </c>
      <c r="J1335" s="20" t="n">
        <f aca="false">PARAMETER!$B$4*G1335*SQRT(E1335)</f>
        <v>25.1991575648965</v>
      </c>
      <c r="K1335" s="20" t="n">
        <f aca="false">I1335+J1335</f>
        <v>100.199157564897</v>
      </c>
      <c r="L1335" s="20" t="n">
        <f aca="false">K1335+F1335*H1335</f>
        <v>325.199157564897</v>
      </c>
      <c r="M1335" s="16" t="str">
        <f aca="false">IF(C1335&lt;=K1335,"REORDER",IF(C1335&gt;L1335,"OVERSTOCK","OK"))</f>
        <v>REORDER</v>
      </c>
      <c r="N1335" s="16" t="str">
        <f aca="false">IF(C1335&lt;=D1335,"REORDER","OK")</f>
        <v>OK</v>
      </c>
      <c r="O1335" s="18" t="n">
        <f aca="false">IF(D1335&lt;I1335,1,0)</f>
        <v>1</v>
      </c>
      <c r="P1335" s="20" t="n">
        <f aca="false">C1335/F1335</f>
        <v>4.85333333333333</v>
      </c>
      <c r="Q1335" s="19" t="n">
        <f aca="false">DATA!N1335</f>
        <v>61.59</v>
      </c>
      <c r="R1335" s="19" t="n">
        <f aca="false">DATA!O1335</f>
        <v>1.65</v>
      </c>
      <c r="S1335" s="17" t="n">
        <f aca="false">C1335*Q1335</f>
        <v>5604.69</v>
      </c>
      <c r="T1335" s="19" t="n">
        <f aca="false">C1335*R1335</f>
        <v>150.15</v>
      </c>
      <c r="U1335" s="20" t="n">
        <f aca="false">MAX(0,C1335-L1335)</f>
        <v>0</v>
      </c>
      <c r="V1335" s="17" t="n">
        <f aca="false">U1335*Q1335</f>
        <v>0</v>
      </c>
      <c r="W1335" s="19" t="n">
        <f aca="false">U1335*R1335</f>
        <v>0</v>
      </c>
      <c r="X1335" s="20" t="n">
        <f aca="false">MAX(0,K1335-C1335)</f>
        <v>9.19915756489655</v>
      </c>
      <c r="Y1335" s="17" t="n">
        <f aca="false">F1335*PARAMETER!$B$5*Q1335</f>
        <v>421506.5625</v>
      </c>
      <c r="Z1335" s="21" t="n">
        <f aca="false">SUMIF($Y$2:$Y$3205,"&gt;="&amp;Y1335)/SUM($Y$2:$Y$3205)</f>
        <v>0.930072446058154</v>
      </c>
      <c r="AA1335" s="16" t="str">
        <f aca="false">IF(Z1335&lt;=PARAMETER!$B$7,"A",IF(Z1335&lt;=PARAMETER!$B$8,"B","C"))</f>
        <v>B</v>
      </c>
      <c r="AB1335" s="22" t="n">
        <f aca="false">G1335/F1335</f>
        <v>0.408533333333333</v>
      </c>
      <c r="AC1335" s="16" t="str">
        <f aca="false">IF(AB1335&lt;=PARAMETER!$B$9,"X",IF(AB1335&lt;=PARAMETER!$B$10,"Y","Z"))</f>
        <v>Y</v>
      </c>
      <c r="AD1335" s="16" t="str">
        <f aca="false">AA1335&amp;AC1335</f>
        <v>BY</v>
      </c>
      <c r="AE1335" s="22" t="n">
        <f aca="false">DATA!I1335</f>
        <v>0.32</v>
      </c>
      <c r="AF1335" s="18" t="n">
        <f aca="false">DATA!L1335</f>
        <v>165</v>
      </c>
      <c r="AG1335" s="16" t="str">
        <f aca="false">DATA!K1335</f>
        <v>A</v>
      </c>
      <c r="AH1335" s="18" t="n">
        <f aca="false">IF(AE1335&gt;=PARAMETER!$B$12,1,0)</f>
        <v>0</v>
      </c>
      <c r="AI1335" s="18" t="n">
        <f aca="false">IF(AF1335&gt;=PARAMETER!$B$13,1,0)</f>
        <v>1</v>
      </c>
      <c r="AJ1335" s="18" t="n">
        <f aca="false">IF(AND(AH1335=1,AI1335=1),1,0)</f>
        <v>0</v>
      </c>
    </row>
    <row r="1336" customFormat="false" ht="15" hidden="false" customHeight="false" outlineLevel="0" collapsed="false">
      <c r="A1336" s="16" t="str">
        <f aca="false">DATA!A1336</f>
        <v>ITM11334</v>
      </c>
      <c r="B1336" s="16" t="str">
        <f aca="false">DATA!B1336</f>
        <v>Pharma</v>
      </c>
      <c r="C1336" s="17" t="n">
        <f aca="false">DATA!C1336</f>
        <v>382</v>
      </c>
      <c r="D1336" s="17" t="n">
        <f aca="false">DATA!D1336</f>
        <v>86</v>
      </c>
      <c r="E1336" s="18" t="n">
        <f aca="false">DATA!F1336</f>
        <v>4</v>
      </c>
      <c r="F1336" s="19" t="n">
        <f aca="false">DATA!G1336</f>
        <v>11.66</v>
      </c>
      <c r="G1336" s="19" t="n">
        <f aca="false">DATA!H1336</f>
        <v>2.58</v>
      </c>
      <c r="H1336" s="18" t="n">
        <f aca="false">DATA!E1336</f>
        <v>10</v>
      </c>
      <c r="I1336" s="20" t="n">
        <f aca="false">F1336*E1336</f>
        <v>46.64</v>
      </c>
      <c r="J1336" s="20" t="n">
        <f aca="false">PARAMETER!$B$4*G1336*SQRT(E1336)</f>
        <v>8.48744471506959</v>
      </c>
      <c r="K1336" s="20" t="n">
        <f aca="false">I1336+J1336</f>
        <v>55.1274447150696</v>
      </c>
      <c r="L1336" s="20" t="n">
        <f aca="false">K1336+F1336*H1336</f>
        <v>171.72744471507</v>
      </c>
      <c r="M1336" s="16" t="str">
        <f aca="false">IF(C1336&lt;=K1336,"REORDER",IF(C1336&gt;L1336,"OVERSTOCK","OK"))</f>
        <v>OVERSTOCK</v>
      </c>
      <c r="N1336" s="16" t="str">
        <f aca="false">IF(C1336&lt;=D1336,"REORDER","OK")</f>
        <v>OK</v>
      </c>
      <c r="O1336" s="18" t="n">
        <f aca="false">IF(D1336&lt;I1336,1,0)</f>
        <v>0</v>
      </c>
      <c r="P1336" s="20" t="n">
        <f aca="false">C1336/F1336</f>
        <v>32.7615780445969</v>
      </c>
      <c r="Q1336" s="19" t="n">
        <f aca="false">DATA!N1336</f>
        <v>105.32</v>
      </c>
      <c r="R1336" s="19" t="n">
        <f aca="false">DATA!O1336</f>
        <v>0.12</v>
      </c>
      <c r="S1336" s="17" t="n">
        <f aca="false">C1336*Q1336</f>
        <v>40232.24</v>
      </c>
      <c r="T1336" s="19" t="n">
        <f aca="false">C1336*R1336</f>
        <v>45.84</v>
      </c>
      <c r="U1336" s="20" t="n">
        <f aca="false">MAX(0,C1336-L1336)</f>
        <v>210.27255528493</v>
      </c>
      <c r="V1336" s="17" t="n">
        <f aca="false">U1336*Q1336</f>
        <v>22145.9055226089</v>
      </c>
      <c r="W1336" s="19" t="n">
        <f aca="false">U1336*R1336</f>
        <v>25.2327066341916</v>
      </c>
      <c r="X1336" s="20" t="n">
        <f aca="false">MAX(0,K1336-C1336)</f>
        <v>0</v>
      </c>
      <c r="Y1336" s="17" t="n">
        <f aca="false">F1336*PARAMETER!$B$5*Q1336</f>
        <v>448231.388</v>
      </c>
      <c r="Z1336" s="21" t="n">
        <f aca="false">SUMIF($Y$2:$Y$3205,"&gt;="&amp;Y1336)/SUM($Y$2:$Y$3205)</f>
        <v>0.920928006834718</v>
      </c>
      <c r="AA1336" s="16" t="str">
        <f aca="false">IF(Z1336&lt;=PARAMETER!$B$7,"A",IF(Z1336&lt;=PARAMETER!$B$8,"B","C"))</f>
        <v>B</v>
      </c>
      <c r="AB1336" s="22" t="n">
        <f aca="false">G1336/F1336</f>
        <v>0.221269296740995</v>
      </c>
      <c r="AC1336" s="16" t="str">
        <f aca="false">IF(AB1336&lt;=PARAMETER!$B$9,"X",IF(AB1336&lt;=PARAMETER!$B$10,"Y","Z"))</f>
        <v>X</v>
      </c>
      <c r="AD1336" s="16" t="str">
        <f aca="false">AA1336&amp;AC1336</f>
        <v>BX</v>
      </c>
      <c r="AE1336" s="22" t="n">
        <f aca="false">DATA!I1336</f>
        <v>0.35</v>
      </c>
      <c r="AF1336" s="18" t="n">
        <f aca="false">DATA!L1336</f>
        <v>55</v>
      </c>
      <c r="AG1336" s="16" t="str">
        <f aca="false">DATA!K1336</f>
        <v>C</v>
      </c>
      <c r="AH1336" s="18" t="n">
        <f aca="false">IF(AE1336&gt;=PARAMETER!$B$12,1,0)</f>
        <v>0</v>
      </c>
      <c r="AI1336" s="18" t="n">
        <f aca="false">IF(AF1336&gt;=PARAMETER!$B$13,1,0)</f>
        <v>0</v>
      </c>
      <c r="AJ1336" s="18" t="n">
        <f aca="false">IF(AND(AH1336=1,AI1336=1),1,0)</f>
        <v>0</v>
      </c>
    </row>
    <row r="1337" customFormat="false" ht="15" hidden="false" customHeight="false" outlineLevel="0" collapsed="false">
      <c r="A1337" s="16" t="str">
        <f aca="false">DATA!A1337</f>
        <v>ITM11335</v>
      </c>
      <c r="B1337" s="16" t="str">
        <f aca="false">DATA!B1337</f>
        <v>Electronics</v>
      </c>
      <c r="C1337" s="17" t="n">
        <f aca="false">DATA!C1337</f>
        <v>156</v>
      </c>
      <c r="D1337" s="17" t="n">
        <f aca="false">DATA!D1337</f>
        <v>32</v>
      </c>
      <c r="E1337" s="18" t="n">
        <f aca="false">DATA!F1337</f>
        <v>5</v>
      </c>
      <c r="F1337" s="19" t="n">
        <f aca="false">DATA!G1337</f>
        <v>46.51</v>
      </c>
      <c r="G1337" s="19" t="n">
        <f aca="false">DATA!H1337</f>
        <v>5.23</v>
      </c>
      <c r="H1337" s="18" t="n">
        <f aca="false">DATA!E1337</f>
        <v>7</v>
      </c>
      <c r="I1337" s="20" t="n">
        <f aca="false">F1337*E1337</f>
        <v>232.55</v>
      </c>
      <c r="J1337" s="20" t="n">
        <f aca="false">PARAMETER!$B$4*G1337*SQRT(E1337)</f>
        <v>19.23596365477</v>
      </c>
      <c r="K1337" s="20" t="n">
        <f aca="false">I1337+J1337</f>
        <v>251.78596365477</v>
      </c>
      <c r="L1337" s="20" t="n">
        <f aca="false">K1337+F1337*H1337</f>
        <v>577.35596365477</v>
      </c>
      <c r="M1337" s="16" t="str">
        <f aca="false">IF(C1337&lt;=K1337,"REORDER",IF(C1337&gt;L1337,"OVERSTOCK","OK"))</f>
        <v>REORDER</v>
      </c>
      <c r="N1337" s="16" t="str">
        <f aca="false">IF(C1337&lt;=D1337,"REORDER","OK")</f>
        <v>OK</v>
      </c>
      <c r="O1337" s="18" t="n">
        <f aca="false">IF(D1337&lt;I1337,1,0)</f>
        <v>1</v>
      </c>
      <c r="P1337" s="20" t="n">
        <f aca="false">C1337/F1337</f>
        <v>3.35411739410879</v>
      </c>
      <c r="Q1337" s="19" t="n">
        <f aca="false">DATA!N1337</f>
        <v>39.69</v>
      </c>
      <c r="R1337" s="19" t="n">
        <f aca="false">DATA!O1337</f>
        <v>1.17</v>
      </c>
      <c r="S1337" s="17" t="n">
        <f aca="false">C1337*Q1337</f>
        <v>6191.64</v>
      </c>
      <c r="T1337" s="19" t="n">
        <f aca="false">C1337*R1337</f>
        <v>182.52</v>
      </c>
      <c r="U1337" s="20" t="n">
        <f aca="false">MAX(0,C1337-L1337)</f>
        <v>0</v>
      </c>
      <c r="V1337" s="17" t="n">
        <f aca="false">U1337*Q1337</f>
        <v>0</v>
      </c>
      <c r="W1337" s="19" t="n">
        <f aca="false">U1337*R1337</f>
        <v>0</v>
      </c>
      <c r="X1337" s="20" t="n">
        <f aca="false">MAX(0,K1337-C1337)</f>
        <v>95.78596365477</v>
      </c>
      <c r="Y1337" s="17" t="n">
        <f aca="false">F1337*PARAMETER!$B$5*Q1337</f>
        <v>673783.3935</v>
      </c>
      <c r="Z1337" s="21" t="n">
        <f aca="false">SUMIF($Y$2:$Y$3205,"&gt;="&amp;Y1337)/SUM($Y$2:$Y$3205)</f>
        <v>0.852867572479136</v>
      </c>
      <c r="AA1337" s="16" t="str">
        <f aca="false">IF(Z1337&lt;=PARAMETER!$B$7,"A",IF(Z1337&lt;=PARAMETER!$B$8,"B","C"))</f>
        <v>B</v>
      </c>
      <c r="AB1337" s="22" t="n">
        <f aca="false">G1337/F1337</f>
        <v>0.11244893571275</v>
      </c>
      <c r="AC1337" s="16" t="str">
        <f aca="false">IF(AB1337&lt;=PARAMETER!$B$9,"X",IF(AB1337&lt;=PARAMETER!$B$10,"Y","Z"))</f>
        <v>X</v>
      </c>
      <c r="AD1337" s="16" t="str">
        <f aca="false">AA1337&amp;AC1337</f>
        <v>BX</v>
      </c>
      <c r="AE1337" s="22" t="n">
        <f aca="false">DATA!I1337</f>
        <v>0.98</v>
      </c>
      <c r="AF1337" s="18" t="n">
        <f aca="false">DATA!L1337</f>
        <v>80</v>
      </c>
      <c r="AG1337" s="16" t="str">
        <f aca="false">DATA!K1337</f>
        <v>B</v>
      </c>
      <c r="AH1337" s="18" t="n">
        <f aca="false">IF(AE1337&gt;=PARAMETER!$B$12,1,0)</f>
        <v>1</v>
      </c>
      <c r="AI1337" s="18" t="n">
        <f aca="false">IF(AF1337&gt;=PARAMETER!$B$13,1,0)</f>
        <v>0</v>
      </c>
      <c r="AJ1337" s="18" t="n">
        <f aca="false">IF(AND(AH1337=1,AI1337=1),1,0)</f>
        <v>0</v>
      </c>
    </row>
    <row r="1338" customFormat="false" ht="15" hidden="false" customHeight="false" outlineLevel="0" collapsed="false">
      <c r="A1338" s="16" t="str">
        <f aca="false">DATA!A1338</f>
        <v>ITM11336</v>
      </c>
      <c r="B1338" s="16" t="str">
        <f aca="false">DATA!B1338</f>
        <v>Apparel</v>
      </c>
      <c r="C1338" s="17" t="n">
        <f aca="false">DATA!C1338</f>
        <v>194</v>
      </c>
      <c r="D1338" s="17" t="n">
        <f aca="false">DATA!D1338</f>
        <v>25</v>
      </c>
      <c r="E1338" s="18" t="n">
        <f aca="false">DATA!F1338</f>
        <v>9</v>
      </c>
      <c r="F1338" s="19" t="n">
        <f aca="false">DATA!G1338</f>
        <v>16.04</v>
      </c>
      <c r="G1338" s="19" t="n">
        <f aca="false">DATA!H1338</f>
        <v>8.33</v>
      </c>
      <c r="H1338" s="18" t="n">
        <f aca="false">DATA!E1338</f>
        <v>6</v>
      </c>
      <c r="I1338" s="20" t="n">
        <f aca="false">F1338*E1338</f>
        <v>144.36</v>
      </c>
      <c r="J1338" s="20" t="n">
        <f aca="false">PARAMETER!$B$4*G1338*SQRT(E1338)</f>
        <v>41.1048921375173</v>
      </c>
      <c r="K1338" s="20" t="n">
        <f aca="false">I1338+J1338</f>
        <v>185.464892137517</v>
      </c>
      <c r="L1338" s="20" t="n">
        <f aca="false">K1338+F1338*H1338</f>
        <v>281.704892137517</v>
      </c>
      <c r="M1338" s="16" t="str">
        <f aca="false">IF(C1338&lt;=K1338,"REORDER",IF(C1338&gt;L1338,"OVERSTOCK","OK"))</f>
        <v>OK</v>
      </c>
      <c r="N1338" s="16" t="str">
        <f aca="false">IF(C1338&lt;=D1338,"REORDER","OK")</f>
        <v>OK</v>
      </c>
      <c r="O1338" s="18" t="n">
        <f aca="false">IF(D1338&lt;I1338,1,0)</f>
        <v>1</v>
      </c>
      <c r="P1338" s="20" t="n">
        <f aca="false">C1338/F1338</f>
        <v>12.0947630922693</v>
      </c>
      <c r="Q1338" s="19" t="n">
        <f aca="false">DATA!N1338</f>
        <v>72.47</v>
      </c>
      <c r="R1338" s="19" t="n">
        <f aca="false">DATA!O1338</f>
        <v>0.99</v>
      </c>
      <c r="S1338" s="17" t="n">
        <f aca="false">C1338*Q1338</f>
        <v>14059.18</v>
      </c>
      <c r="T1338" s="19" t="n">
        <f aca="false">C1338*R1338</f>
        <v>192.06</v>
      </c>
      <c r="U1338" s="20" t="n">
        <f aca="false">MAX(0,C1338-L1338)</f>
        <v>0</v>
      </c>
      <c r="V1338" s="17" t="n">
        <f aca="false">U1338*Q1338</f>
        <v>0</v>
      </c>
      <c r="W1338" s="19" t="n">
        <f aca="false">U1338*R1338</f>
        <v>0</v>
      </c>
      <c r="X1338" s="20" t="n">
        <f aca="false">MAX(0,K1338-C1338)</f>
        <v>0</v>
      </c>
      <c r="Y1338" s="17" t="n">
        <f aca="false">F1338*PARAMETER!$B$5*Q1338</f>
        <v>424282.862</v>
      </c>
      <c r="Z1338" s="21" t="n">
        <f aca="false">SUMIF($Y$2:$Y$3205,"&gt;="&amp;Y1338)/SUM($Y$2:$Y$3205)</f>
        <v>0.928994958624266</v>
      </c>
      <c r="AA1338" s="16" t="str">
        <f aca="false">IF(Z1338&lt;=PARAMETER!$B$7,"A",IF(Z1338&lt;=PARAMETER!$B$8,"B","C"))</f>
        <v>B</v>
      </c>
      <c r="AB1338" s="22" t="n">
        <f aca="false">G1338/F1338</f>
        <v>0.519326683291771</v>
      </c>
      <c r="AC1338" s="16" t="str">
        <f aca="false">IF(AB1338&lt;=PARAMETER!$B$9,"X",IF(AB1338&lt;=PARAMETER!$B$10,"Y","Z"))</f>
        <v>Z</v>
      </c>
      <c r="AD1338" s="16" t="str">
        <f aca="false">AA1338&amp;AC1338</f>
        <v>BZ</v>
      </c>
      <c r="AE1338" s="22" t="n">
        <f aca="false">DATA!I1338</f>
        <v>0.71</v>
      </c>
      <c r="AF1338" s="18" t="n">
        <f aca="false">DATA!L1338</f>
        <v>47</v>
      </c>
      <c r="AG1338" s="16" t="str">
        <f aca="false">DATA!K1338</f>
        <v>C</v>
      </c>
      <c r="AH1338" s="18" t="n">
        <f aca="false">IF(AE1338&gt;=PARAMETER!$B$12,1,0)</f>
        <v>0</v>
      </c>
      <c r="AI1338" s="18" t="n">
        <f aca="false">IF(AF1338&gt;=PARAMETER!$B$13,1,0)</f>
        <v>0</v>
      </c>
      <c r="AJ1338" s="18" t="n">
        <f aca="false">IF(AND(AH1338=1,AI1338=1),1,0)</f>
        <v>0</v>
      </c>
    </row>
    <row r="1339" customFormat="false" ht="15" hidden="false" customHeight="false" outlineLevel="0" collapsed="false">
      <c r="A1339" s="16" t="str">
        <f aca="false">DATA!A1339</f>
        <v>ITM11337</v>
      </c>
      <c r="B1339" s="16" t="str">
        <f aca="false">DATA!B1339</f>
        <v>Electronics</v>
      </c>
      <c r="C1339" s="17" t="n">
        <f aca="false">DATA!C1339</f>
        <v>308</v>
      </c>
      <c r="D1339" s="17" t="n">
        <f aca="false">DATA!D1339</f>
        <v>70</v>
      </c>
      <c r="E1339" s="18" t="n">
        <f aca="false">DATA!F1339</f>
        <v>2</v>
      </c>
      <c r="F1339" s="19" t="n">
        <f aca="false">DATA!G1339</f>
        <v>20.52</v>
      </c>
      <c r="G1339" s="19" t="n">
        <f aca="false">DATA!H1339</f>
        <v>8.26</v>
      </c>
      <c r="H1339" s="18" t="n">
        <f aca="false">DATA!E1339</f>
        <v>12</v>
      </c>
      <c r="I1339" s="20" t="n">
        <f aca="false">F1339*E1339</f>
        <v>41.04</v>
      </c>
      <c r="J1339" s="20" t="n">
        <f aca="false">PARAMETER!$B$4*G1339*SQRT(E1339)</f>
        <v>19.2141997787386</v>
      </c>
      <c r="K1339" s="20" t="n">
        <f aca="false">I1339+J1339</f>
        <v>60.2541997787386</v>
      </c>
      <c r="L1339" s="20" t="n">
        <f aca="false">K1339+F1339*H1339</f>
        <v>306.494199778739</v>
      </c>
      <c r="M1339" s="16" t="str">
        <f aca="false">IF(C1339&lt;=K1339,"REORDER",IF(C1339&gt;L1339,"OVERSTOCK","OK"))</f>
        <v>OVERSTOCK</v>
      </c>
      <c r="N1339" s="16" t="str">
        <f aca="false">IF(C1339&lt;=D1339,"REORDER","OK")</f>
        <v>OK</v>
      </c>
      <c r="O1339" s="18" t="n">
        <f aca="false">IF(D1339&lt;I1339,1,0)</f>
        <v>0</v>
      </c>
      <c r="P1339" s="20" t="n">
        <f aca="false">C1339/F1339</f>
        <v>15.009746588694</v>
      </c>
      <c r="Q1339" s="19" t="n">
        <f aca="false">DATA!N1339</f>
        <v>199.46</v>
      </c>
      <c r="R1339" s="19" t="n">
        <f aca="false">DATA!O1339</f>
        <v>0.59</v>
      </c>
      <c r="S1339" s="17" t="n">
        <f aca="false">C1339*Q1339</f>
        <v>61433.68</v>
      </c>
      <c r="T1339" s="19" t="n">
        <f aca="false">C1339*R1339</f>
        <v>181.72</v>
      </c>
      <c r="U1339" s="20" t="n">
        <f aca="false">MAX(0,C1339-L1339)</f>
        <v>1.50580022126132</v>
      </c>
      <c r="V1339" s="17" t="n">
        <f aca="false">U1339*Q1339</f>
        <v>300.346912132784</v>
      </c>
      <c r="W1339" s="19" t="n">
        <f aca="false">U1339*R1339</f>
        <v>0.888422130544182</v>
      </c>
      <c r="X1339" s="20" t="n">
        <f aca="false">MAX(0,K1339-C1339)</f>
        <v>0</v>
      </c>
      <c r="Y1339" s="17" t="n">
        <f aca="false">F1339*PARAMETER!$B$5*Q1339</f>
        <v>1493915.508</v>
      </c>
      <c r="Z1339" s="21" t="n">
        <f aca="false">SUMIF($Y$2:$Y$3205,"&gt;="&amp;Y1339)/SUM($Y$2:$Y$3205)</f>
        <v>0.530053724934525</v>
      </c>
      <c r="AA1339" s="16" t="str">
        <f aca="false">IF(Z1339&lt;=PARAMETER!$B$7,"A",IF(Z1339&lt;=PARAMETER!$B$8,"B","C"))</f>
        <v>A</v>
      </c>
      <c r="AB1339" s="22" t="n">
        <f aca="false">G1339/F1339</f>
        <v>0.402534113060429</v>
      </c>
      <c r="AC1339" s="16" t="str">
        <f aca="false">IF(AB1339&lt;=PARAMETER!$B$9,"X",IF(AB1339&lt;=PARAMETER!$B$10,"Y","Z"))</f>
        <v>Y</v>
      </c>
      <c r="AD1339" s="16" t="str">
        <f aca="false">AA1339&amp;AC1339</f>
        <v>AY</v>
      </c>
      <c r="AE1339" s="22" t="n">
        <f aca="false">DATA!I1339</f>
        <v>0.94</v>
      </c>
      <c r="AF1339" s="18" t="n">
        <f aca="false">DATA!L1339</f>
        <v>126</v>
      </c>
      <c r="AG1339" s="16" t="str">
        <f aca="false">DATA!K1339</f>
        <v>B</v>
      </c>
      <c r="AH1339" s="18" t="n">
        <f aca="false">IF(AE1339&gt;=PARAMETER!$B$12,1,0)</f>
        <v>1</v>
      </c>
      <c r="AI1339" s="18" t="n">
        <f aca="false">IF(AF1339&gt;=PARAMETER!$B$13,1,0)</f>
        <v>1</v>
      </c>
      <c r="AJ1339" s="18" t="n">
        <f aca="false">IF(AND(AH1339=1,AI1339=1),1,0)</f>
        <v>1</v>
      </c>
    </row>
    <row r="1340" customFormat="false" ht="15" hidden="false" customHeight="false" outlineLevel="0" collapsed="false">
      <c r="A1340" s="16" t="str">
        <f aca="false">DATA!A1340</f>
        <v>ITM11338</v>
      </c>
      <c r="B1340" s="16" t="str">
        <f aca="false">DATA!B1340</f>
        <v>Pharma</v>
      </c>
      <c r="C1340" s="17" t="n">
        <f aca="false">DATA!C1340</f>
        <v>465</v>
      </c>
      <c r="D1340" s="17" t="n">
        <f aca="false">DATA!D1340</f>
        <v>77</v>
      </c>
      <c r="E1340" s="18" t="n">
        <f aca="false">DATA!F1340</f>
        <v>2</v>
      </c>
      <c r="F1340" s="19" t="n">
        <f aca="false">DATA!G1340</f>
        <v>35.28</v>
      </c>
      <c r="G1340" s="19" t="n">
        <f aca="false">DATA!H1340</f>
        <v>8.05</v>
      </c>
      <c r="H1340" s="18" t="n">
        <f aca="false">DATA!E1340</f>
        <v>14</v>
      </c>
      <c r="I1340" s="20" t="n">
        <f aca="false">F1340*E1340</f>
        <v>70.56</v>
      </c>
      <c r="J1340" s="20" t="n">
        <f aca="false">PARAMETER!$B$4*G1340*SQRT(E1340)</f>
        <v>18.7257031741944</v>
      </c>
      <c r="K1340" s="20" t="n">
        <f aca="false">I1340+J1340</f>
        <v>89.2857031741945</v>
      </c>
      <c r="L1340" s="20" t="n">
        <f aca="false">K1340+F1340*H1340</f>
        <v>583.205703174195</v>
      </c>
      <c r="M1340" s="16" t="str">
        <f aca="false">IF(C1340&lt;=K1340,"REORDER",IF(C1340&gt;L1340,"OVERSTOCK","OK"))</f>
        <v>OK</v>
      </c>
      <c r="N1340" s="16" t="str">
        <f aca="false">IF(C1340&lt;=D1340,"REORDER","OK")</f>
        <v>OK</v>
      </c>
      <c r="O1340" s="18" t="n">
        <f aca="false">IF(D1340&lt;I1340,1,0)</f>
        <v>0</v>
      </c>
      <c r="P1340" s="20" t="n">
        <f aca="false">C1340/F1340</f>
        <v>13.1802721088435</v>
      </c>
      <c r="Q1340" s="19" t="n">
        <f aca="false">DATA!N1340</f>
        <v>52.53</v>
      </c>
      <c r="R1340" s="19" t="n">
        <f aca="false">DATA!O1340</f>
        <v>0.41</v>
      </c>
      <c r="S1340" s="17" t="n">
        <f aca="false">C1340*Q1340</f>
        <v>24426.45</v>
      </c>
      <c r="T1340" s="19" t="n">
        <f aca="false">C1340*R1340</f>
        <v>190.65</v>
      </c>
      <c r="U1340" s="20" t="n">
        <f aca="false">MAX(0,C1340-L1340)</f>
        <v>0</v>
      </c>
      <c r="V1340" s="17" t="n">
        <f aca="false">U1340*Q1340</f>
        <v>0</v>
      </c>
      <c r="W1340" s="19" t="n">
        <f aca="false">U1340*R1340</f>
        <v>0</v>
      </c>
      <c r="X1340" s="20" t="n">
        <f aca="false">MAX(0,K1340-C1340)</f>
        <v>0</v>
      </c>
      <c r="Y1340" s="17" t="n">
        <f aca="false">F1340*PARAMETER!$B$5*Q1340</f>
        <v>676439.316</v>
      </c>
      <c r="Z1340" s="21" t="n">
        <f aca="false">SUMIF($Y$2:$Y$3205,"&gt;="&amp;Y1340)/SUM($Y$2:$Y$3205)</f>
        <v>0.851790930527991</v>
      </c>
      <c r="AA1340" s="16" t="str">
        <f aca="false">IF(Z1340&lt;=PARAMETER!$B$7,"A",IF(Z1340&lt;=PARAMETER!$B$8,"B","C"))</f>
        <v>B</v>
      </c>
      <c r="AB1340" s="22" t="n">
        <f aca="false">G1340/F1340</f>
        <v>0.228174603174603</v>
      </c>
      <c r="AC1340" s="16" t="str">
        <f aca="false">IF(AB1340&lt;=PARAMETER!$B$9,"X",IF(AB1340&lt;=PARAMETER!$B$10,"Y","Z"))</f>
        <v>X</v>
      </c>
      <c r="AD1340" s="16" t="str">
        <f aca="false">AA1340&amp;AC1340</f>
        <v>BX</v>
      </c>
      <c r="AE1340" s="22" t="n">
        <f aca="false">DATA!I1340</f>
        <v>0.85</v>
      </c>
      <c r="AF1340" s="18" t="n">
        <f aca="false">DATA!L1340</f>
        <v>117</v>
      </c>
      <c r="AG1340" s="16" t="str">
        <f aca="false">DATA!K1340</f>
        <v>C</v>
      </c>
      <c r="AH1340" s="18" t="n">
        <f aca="false">IF(AE1340&gt;=PARAMETER!$B$12,1,0)</f>
        <v>1</v>
      </c>
      <c r="AI1340" s="18" t="n">
        <f aca="false">IF(AF1340&gt;=PARAMETER!$B$13,1,0)</f>
        <v>1</v>
      </c>
      <c r="AJ1340" s="18" t="n">
        <f aca="false">IF(AND(AH1340=1,AI1340=1),1,0)</f>
        <v>1</v>
      </c>
    </row>
    <row r="1341" customFormat="false" ht="15" hidden="false" customHeight="false" outlineLevel="0" collapsed="false">
      <c r="A1341" s="16" t="str">
        <f aca="false">DATA!A1341</f>
        <v>ITM11339</v>
      </c>
      <c r="B1341" s="16" t="str">
        <f aca="false">DATA!B1341</f>
        <v>Automotive</v>
      </c>
      <c r="C1341" s="17" t="n">
        <f aca="false">DATA!C1341</f>
        <v>38</v>
      </c>
      <c r="D1341" s="17" t="n">
        <f aca="false">DATA!D1341</f>
        <v>89</v>
      </c>
      <c r="E1341" s="18" t="n">
        <f aca="false">DATA!F1341</f>
        <v>6</v>
      </c>
      <c r="F1341" s="19" t="n">
        <f aca="false">DATA!G1341</f>
        <v>15.37</v>
      </c>
      <c r="G1341" s="19" t="n">
        <f aca="false">DATA!H1341</f>
        <v>8.33</v>
      </c>
      <c r="H1341" s="18" t="n">
        <f aca="false">DATA!E1341</f>
        <v>7</v>
      </c>
      <c r="I1341" s="20" t="n">
        <f aca="false">F1341*E1341</f>
        <v>92.22</v>
      </c>
      <c r="J1341" s="20" t="n">
        <f aca="false">PARAMETER!$B$4*G1341*SQRT(E1341)</f>
        <v>33.5620038896858</v>
      </c>
      <c r="K1341" s="20" t="n">
        <f aca="false">I1341+J1341</f>
        <v>125.782003889686</v>
      </c>
      <c r="L1341" s="20" t="n">
        <f aca="false">K1341+F1341*H1341</f>
        <v>233.372003889686</v>
      </c>
      <c r="M1341" s="16" t="str">
        <f aca="false">IF(C1341&lt;=K1341,"REORDER",IF(C1341&gt;L1341,"OVERSTOCK","OK"))</f>
        <v>REORDER</v>
      </c>
      <c r="N1341" s="16" t="str">
        <f aca="false">IF(C1341&lt;=D1341,"REORDER","OK")</f>
        <v>REORDER</v>
      </c>
      <c r="O1341" s="18" t="n">
        <f aca="false">IF(D1341&lt;I1341,1,0)</f>
        <v>1</v>
      </c>
      <c r="P1341" s="20" t="n">
        <f aca="false">C1341/F1341</f>
        <v>2.47234873129473</v>
      </c>
      <c r="Q1341" s="19" t="n">
        <f aca="false">DATA!N1341</f>
        <v>142.68</v>
      </c>
      <c r="R1341" s="19" t="n">
        <f aca="false">DATA!O1341</f>
        <v>0.46</v>
      </c>
      <c r="S1341" s="17" t="n">
        <f aca="false">C1341*Q1341</f>
        <v>5421.84</v>
      </c>
      <c r="T1341" s="19" t="n">
        <f aca="false">C1341*R1341</f>
        <v>17.48</v>
      </c>
      <c r="U1341" s="20" t="n">
        <f aca="false">MAX(0,C1341-L1341)</f>
        <v>0</v>
      </c>
      <c r="V1341" s="17" t="n">
        <f aca="false">U1341*Q1341</f>
        <v>0</v>
      </c>
      <c r="W1341" s="19" t="n">
        <f aca="false">U1341*R1341</f>
        <v>0</v>
      </c>
      <c r="X1341" s="20" t="n">
        <f aca="false">MAX(0,K1341-C1341)</f>
        <v>87.7820038896858</v>
      </c>
      <c r="Y1341" s="17" t="n">
        <f aca="false">F1341*PARAMETER!$B$5*Q1341</f>
        <v>800441.934</v>
      </c>
      <c r="Z1341" s="21" t="n">
        <f aca="false">SUMIF($Y$2:$Y$3205,"&gt;="&amp;Y1341)/SUM($Y$2:$Y$3205)</f>
        <v>0.81044850404038</v>
      </c>
      <c r="AA1341" s="16" t="str">
        <f aca="false">IF(Z1341&lt;=PARAMETER!$B$7,"A",IF(Z1341&lt;=PARAMETER!$B$8,"B","C"))</f>
        <v>B</v>
      </c>
      <c r="AB1341" s="22" t="n">
        <f aca="false">G1341/F1341</f>
        <v>0.541964866623292</v>
      </c>
      <c r="AC1341" s="16" t="str">
        <f aca="false">IF(AB1341&lt;=PARAMETER!$B$9,"X",IF(AB1341&lt;=PARAMETER!$B$10,"Y","Z"))</f>
        <v>Z</v>
      </c>
      <c r="AD1341" s="16" t="str">
        <f aca="false">AA1341&amp;AC1341</f>
        <v>BZ</v>
      </c>
      <c r="AE1341" s="22" t="n">
        <f aca="false">DATA!I1341</f>
        <v>0.62</v>
      </c>
      <c r="AF1341" s="18" t="n">
        <f aca="false">DATA!L1341</f>
        <v>155</v>
      </c>
      <c r="AG1341" s="16" t="str">
        <f aca="false">DATA!K1341</f>
        <v>D</v>
      </c>
      <c r="AH1341" s="18" t="n">
        <f aca="false">IF(AE1341&gt;=PARAMETER!$B$12,1,0)</f>
        <v>0</v>
      </c>
      <c r="AI1341" s="18" t="n">
        <f aca="false">IF(AF1341&gt;=PARAMETER!$B$13,1,0)</f>
        <v>1</v>
      </c>
      <c r="AJ1341" s="18" t="n">
        <f aca="false">IF(AND(AH1341=1,AI1341=1),1,0)</f>
        <v>0</v>
      </c>
    </row>
    <row r="1342" customFormat="false" ht="15" hidden="false" customHeight="false" outlineLevel="0" collapsed="false">
      <c r="A1342" s="16" t="str">
        <f aca="false">DATA!A1342</f>
        <v>ITM11340</v>
      </c>
      <c r="B1342" s="16" t="str">
        <f aca="false">DATA!B1342</f>
        <v>Electronics</v>
      </c>
      <c r="C1342" s="17" t="n">
        <f aca="false">DATA!C1342</f>
        <v>214</v>
      </c>
      <c r="D1342" s="17" t="n">
        <f aca="false">DATA!D1342</f>
        <v>40</v>
      </c>
      <c r="E1342" s="18" t="n">
        <f aca="false">DATA!F1342</f>
        <v>7</v>
      </c>
      <c r="F1342" s="19" t="n">
        <f aca="false">DATA!G1342</f>
        <v>41.14</v>
      </c>
      <c r="G1342" s="19" t="n">
        <f aca="false">DATA!H1342</f>
        <v>2.51</v>
      </c>
      <c r="H1342" s="18" t="n">
        <f aca="false">DATA!E1342</f>
        <v>6</v>
      </c>
      <c r="I1342" s="20" t="n">
        <f aca="false">F1342*E1342</f>
        <v>287.98</v>
      </c>
      <c r="J1342" s="20" t="n">
        <f aca="false">PARAMETER!$B$4*G1342*SQRT(E1342)</f>
        <v>10.9232028364407</v>
      </c>
      <c r="K1342" s="20" t="n">
        <f aca="false">I1342+J1342</f>
        <v>298.903202836441</v>
      </c>
      <c r="L1342" s="20" t="n">
        <f aca="false">K1342+F1342*H1342</f>
        <v>545.743202836441</v>
      </c>
      <c r="M1342" s="16" t="str">
        <f aca="false">IF(C1342&lt;=K1342,"REORDER",IF(C1342&gt;L1342,"OVERSTOCK","OK"))</f>
        <v>REORDER</v>
      </c>
      <c r="N1342" s="16" t="str">
        <f aca="false">IF(C1342&lt;=D1342,"REORDER","OK")</f>
        <v>OK</v>
      </c>
      <c r="O1342" s="18" t="n">
        <f aca="false">IF(D1342&lt;I1342,1,0)</f>
        <v>1</v>
      </c>
      <c r="P1342" s="20" t="n">
        <f aca="false">C1342/F1342</f>
        <v>5.20175012153622</v>
      </c>
      <c r="Q1342" s="19" t="n">
        <f aca="false">DATA!N1342</f>
        <v>55.3</v>
      </c>
      <c r="R1342" s="19" t="n">
        <f aca="false">DATA!O1342</f>
        <v>1.48</v>
      </c>
      <c r="S1342" s="17" t="n">
        <f aca="false">C1342*Q1342</f>
        <v>11834.2</v>
      </c>
      <c r="T1342" s="19" t="n">
        <f aca="false">C1342*R1342</f>
        <v>316.72</v>
      </c>
      <c r="U1342" s="20" t="n">
        <f aca="false">MAX(0,C1342-L1342)</f>
        <v>0</v>
      </c>
      <c r="V1342" s="17" t="n">
        <f aca="false">U1342*Q1342</f>
        <v>0</v>
      </c>
      <c r="W1342" s="19" t="n">
        <f aca="false">U1342*R1342</f>
        <v>0</v>
      </c>
      <c r="X1342" s="20" t="n">
        <f aca="false">MAX(0,K1342-C1342)</f>
        <v>84.9032028364407</v>
      </c>
      <c r="Y1342" s="17" t="n">
        <f aca="false">F1342*PARAMETER!$B$5*Q1342</f>
        <v>830390.33</v>
      </c>
      <c r="Z1342" s="21" t="n">
        <f aca="false">SUMIF($Y$2:$Y$3205,"&gt;="&amp;Y1342)/SUM($Y$2:$Y$3205)</f>
        <v>0.800026247820628</v>
      </c>
      <c r="AA1342" s="16" t="str">
        <f aca="false">IF(Z1342&lt;=PARAMETER!$B$7,"A",IF(Z1342&lt;=PARAMETER!$B$8,"B","C"))</f>
        <v>B</v>
      </c>
      <c r="AB1342" s="22" t="n">
        <f aca="false">G1342/F1342</f>
        <v>0.0610111813320369</v>
      </c>
      <c r="AC1342" s="16" t="str">
        <f aca="false">IF(AB1342&lt;=PARAMETER!$B$9,"X",IF(AB1342&lt;=PARAMETER!$B$10,"Y","Z"))</f>
        <v>X</v>
      </c>
      <c r="AD1342" s="16" t="str">
        <f aca="false">AA1342&amp;AC1342</f>
        <v>BX</v>
      </c>
      <c r="AE1342" s="22" t="n">
        <f aca="false">DATA!I1342</f>
        <v>0.71</v>
      </c>
      <c r="AF1342" s="18" t="n">
        <f aca="false">DATA!L1342</f>
        <v>104</v>
      </c>
      <c r="AG1342" s="16" t="str">
        <f aca="false">DATA!K1342</f>
        <v>D</v>
      </c>
      <c r="AH1342" s="18" t="n">
        <f aca="false">IF(AE1342&gt;=PARAMETER!$B$12,1,0)</f>
        <v>0</v>
      </c>
      <c r="AI1342" s="18" t="n">
        <f aca="false">IF(AF1342&gt;=PARAMETER!$B$13,1,0)</f>
        <v>1</v>
      </c>
      <c r="AJ1342" s="18" t="n">
        <f aca="false">IF(AND(AH1342=1,AI1342=1),1,0)</f>
        <v>0</v>
      </c>
    </row>
    <row r="1343" customFormat="false" ht="15" hidden="false" customHeight="false" outlineLevel="0" collapsed="false">
      <c r="A1343" s="16" t="str">
        <f aca="false">DATA!A1343</f>
        <v>ITM11341</v>
      </c>
      <c r="B1343" s="16" t="str">
        <f aca="false">DATA!B1343</f>
        <v>Electronics</v>
      </c>
      <c r="C1343" s="17" t="n">
        <f aca="false">DATA!C1343</f>
        <v>349</v>
      </c>
      <c r="D1343" s="17" t="n">
        <f aca="false">DATA!D1343</f>
        <v>62</v>
      </c>
      <c r="E1343" s="18" t="n">
        <f aca="false">DATA!F1343</f>
        <v>9</v>
      </c>
      <c r="F1343" s="19" t="n">
        <f aca="false">DATA!G1343</f>
        <v>4.43</v>
      </c>
      <c r="G1343" s="19" t="n">
        <f aca="false">DATA!H1343</f>
        <v>5.08</v>
      </c>
      <c r="H1343" s="18" t="n">
        <f aca="false">DATA!E1343</f>
        <v>5</v>
      </c>
      <c r="I1343" s="20" t="n">
        <f aca="false">F1343*E1343</f>
        <v>39.87</v>
      </c>
      <c r="J1343" s="20" t="n">
        <f aca="false">PARAMETER!$B$4*G1343*SQRT(E1343)</f>
        <v>25.0675692747404</v>
      </c>
      <c r="K1343" s="20" t="n">
        <f aca="false">I1343+J1343</f>
        <v>64.9375692747404</v>
      </c>
      <c r="L1343" s="20" t="n">
        <f aca="false">K1343+F1343*H1343</f>
        <v>87.0875692747404</v>
      </c>
      <c r="M1343" s="16" t="str">
        <f aca="false">IF(C1343&lt;=K1343,"REORDER",IF(C1343&gt;L1343,"OVERSTOCK","OK"))</f>
        <v>OVERSTOCK</v>
      </c>
      <c r="N1343" s="16" t="str">
        <f aca="false">IF(C1343&lt;=D1343,"REORDER","OK")</f>
        <v>OK</v>
      </c>
      <c r="O1343" s="18" t="n">
        <f aca="false">IF(D1343&lt;I1343,1,0)</f>
        <v>0</v>
      </c>
      <c r="P1343" s="20" t="n">
        <f aca="false">C1343/F1343</f>
        <v>78.7810383747178</v>
      </c>
      <c r="Q1343" s="19" t="n">
        <f aca="false">DATA!N1343</f>
        <v>188.25</v>
      </c>
      <c r="R1343" s="19" t="n">
        <f aca="false">DATA!O1343</f>
        <v>1.12</v>
      </c>
      <c r="S1343" s="17" t="n">
        <f aca="false">C1343*Q1343</f>
        <v>65699.25</v>
      </c>
      <c r="T1343" s="19" t="n">
        <f aca="false">C1343*R1343</f>
        <v>390.88</v>
      </c>
      <c r="U1343" s="20" t="n">
        <f aca="false">MAX(0,C1343-L1343)</f>
        <v>261.91243072526</v>
      </c>
      <c r="V1343" s="17" t="n">
        <f aca="false">U1343*Q1343</f>
        <v>49305.0150840301</v>
      </c>
      <c r="W1343" s="19" t="n">
        <f aca="false">U1343*R1343</f>
        <v>293.341922412291</v>
      </c>
      <c r="X1343" s="20" t="n">
        <f aca="false">MAX(0,K1343-C1343)</f>
        <v>0</v>
      </c>
      <c r="Y1343" s="17" t="n">
        <f aca="false">F1343*PARAMETER!$B$5*Q1343</f>
        <v>304390.8375</v>
      </c>
      <c r="Z1343" s="21" t="n">
        <f aca="false">SUMIF($Y$2:$Y$3205,"&gt;="&amp;Y1343)/SUM($Y$2:$Y$3205)</f>
        <v>0.95945008886043</v>
      </c>
      <c r="AA1343" s="16" t="str">
        <f aca="false">IF(Z1343&lt;=PARAMETER!$B$7,"A",IF(Z1343&lt;=PARAMETER!$B$8,"B","C"))</f>
        <v>C</v>
      </c>
      <c r="AB1343" s="22" t="n">
        <f aca="false">G1343/F1343</f>
        <v>1.14672686230248</v>
      </c>
      <c r="AC1343" s="16" t="str">
        <f aca="false">IF(AB1343&lt;=PARAMETER!$B$9,"X",IF(AB1343&lt;=PARAMETER!$B$10,"Y","Z"))</f>
        <v>Z</v>
      </c>
      <c r="AD1343" s="16" t="str">
        <f aca="false">AA1343&amp;AC1343</f>
        <v>CZ</v>
      </c>
      <c r="AE1343" s="22" t="n">
        <f aca="false">DATA!I1343</f>
        <v>0.66</v>
      </c>
      <c r="AF1343" s="18" t="n">
        <f aca="false">DATA!L1343</f>
        <v>72</v>
      </c>
      <c r="AG1343" s="16" t="str">
        <f aca="false">DATA!K1343</f>
        <v>B</v>
      </c>
      <c r="AH1343" s="18" t="n">
        <f aca="false">IF(AE1343&gt;=PARAMETER!$B$12,1,0)</f>
        <v>0</v>
      </c>
      <c r="AI1343" s="18" t="n">
        <f aca="false">IF(AF1343&gt;=PARAMETER!$B$13,1,0)</f>
        <v>0</v>
      </c>
      <c r="AJ1343" s="18" t="n">
        <f aca="false">IF(AND(AH1343=1,AI1343=1),1,0)</f>
        <v>0</v>
      </c>
    </row>
    <row r="1344" customFormat="false" ht="15" hidden="false" customHeight="false" outlineLevel="0" collapsed="false">
      <c r="A1344" s="16" t="str">
        <f aca="false">DATA!A1344</f>
        <v>ITM11342</v>
      </c>
      <c r="B1344" s="16" t="str">
        <f aca="false">DATA!B1344</f>
        <v>Groceries</v>
      </c>
      <c r="C1344" s="17" t="n">
        <f aca="false">DATA!C1344</f>
        <v>443</v>
      </c>
      <c r="D1344" s="17" t="n">
        <f aca="false">DATA!D1344</f>
        <v>34</v>
      </c>
      <c r="E1344" s="18" t="n">
        <f aca="false">DATA!F1344</f>
        <v>4</v>
      </c>
      <c r="F1344" s="19" t="n">
        <f aca="false">DATA!G1344</f>
        <v>39.77</v>
      </c>
      <c r="G1344" s="19" t="n">
        <f aca="false">DATA!H1344</f>
        <v>5.11</v>
      </c>
      <c r="H1344" s="18" t="n">
        <f aca="false">DATA!E1344</f>
        <v>7</v>
      </c>
      <c r="I1344" s="20" t="n">
        <f aca="false">F1344*E1344</f>
        <v>159.08</v>
      </c>
      <c r="J1344" s="20" t="n">
        <f aca="false">PARAMETER!$B$4*G1344*SQRT(E1344)</f>
        <v>16.810404067444</v>
      </c>
      <c r="K1344" s="20" t="n">
        <f aca="false">I1344+J1344</f>
        <v>175.890404067444</v>
      </c>
      <c r="L1344" s="20" t="n">
        <f aca="false">K1344+F1344*H1344</f>
        <v>454.280404067444</v>
      </c>
      <c r="M1344" s="16" t="str">
        <f aca="false">IF(C1344&lt;=K1344,"REORDER",IF(C1344&gt;L1344,"OVERSTOCK","OK"))</f>
        <v>OK</v>
      </c>
      <c r="N1344" s="16" t="str">
        <f aca="false">IF(C1344&lt;=D1344,"REORDER","OK")</f>
        <v>OK</v>
      </c>
      <c r="O1344" s="18" t="n">
        <f aca="false">IF(D1344&lt;I1344,1,0)</f>
        <v>1</v>
      </c>
      <c r="P1344" s="20" t="n">
        <f aca="false">C1344/F1344</f>
        <v>11.1390495348252</v>
      </c>
      <c r="Q1344" s="19" t="n">
        <f aca="false">DATA!N1344</f>
        <v>68.93</v>
      </c>
      <c r="R1344" s="19" t="n">
        <f aca="false">DATA!O1344</f>
        <v>1.96</v>
      </c>
      <c r="S1344" s="17" t="n">
        <f aca="false">C1344*Q1344</f>
        <v>30535.99</v>
      </c>
      <c r="T1344" s="19" t="n">
        <f aca="false">C1344*R1344</f>
        <v>868.28</v>
      </c>
      <c r="U1344" s="20" t="n">
        <f aca="false">MAX(0,C1344-L1344)</f>
        <v>0</v>
      </c>
      <c r="V1344" s="17" t="n">
        <f aca="false">U1344*Q1344</f>
        <v>0</v>
      </c>
      <c r="W1344" s="19" t="n">
        <f aca="false">U1344*R1344</f>
        <v>0</v>
      </c>
      <c r="X1344" s="20" t="n">
        <f aca="false">MAX(0,K1344-C1344)</f>
        <v>0</v>
      </c>
      <c r="Y1344" s="17" t="n">
        <f aca="false">F1344*PARAMETER!$B$5*Q1344</f>
        <v>1000591.3265</v>
      </c>
      <c r="Z1344" s="21" t="n">
        <f aca="false">SUMIF($Y$2:$Y$3205,"&gt;="&amp;Y1344)/SUM($Y$2:$Y$3205)</f>
        <v>0.733257296556034</v>
      </c>
      <c r="AA1344" s="16" t="str">
        <f aca="false">IF(Z1344&lt;=PARAMETER!$B$7,"A",IF(Z1344&lt;=PARAMETER!$B$8,"B","C"))</f>
        <v>A</v>
      </c>
      <c r="AB1344" s="22" t="n">
        <f aca="false">G1344/F1344</f>
        <v>0.128488810661303</v>
      </c>
      <c r="AC1344" s="16" t="str">
        <f aca="false">IF(AB1344&lt;=PARAMETER!$B$9,"X",IF(AB1344&lt;=PARAMETER!$B$10,"Y","Z"))</f>
        <v>X</v>
      </c>
      <c r="AD1344" s="16" t="str">
        <f aca="false">AA1344&amp;AC1344</f>
        <v>AX</v>
      </c>
      <c r="AE1344" s="22" t="n">
        <f aca="false">DATA!I1344</f>
        <v>0.7</v>
      </c>
      <c r="AF1344" s="18" t="n">
        <f aca="false">DATA!L1344</f>
        <v>112</v>
      </c>
      <c r="AG1344" s="16" t="str">
        <f aca="false">DATA!K1344</f>
        <v>C</v>
      </c>
      <c r="AH1344" s="18" t="n">
        <f aca="false">IF(AE1344&gt;=PARAMETER!$B$12,1,0)</f>
        <v>0</v>
      </c>
      <c r="AI1344" s="18" t="n">
        <f aca="false">IF(AF1344&gt;=PARAMETER!$B$13,1,0)</f>
        <v>1</v>
      </c>
      <c r="AJ1344" s="18" t="n">
        <f aca="false">IF(AND(AH1344=1,AI1344=1),1,0)</f>
        <v>0</v>
      </c>
    </row>
    <row r="1345" customFormat="false" ht="15" hidden="false" customHeight="false" outlineLevel="0" collapsed="false">
      <c r="A1345" s="16" t="str">
        <f aca="false">DATA!A1345</f>
        <v>ITM11343</v>
      </c>
      <c r="B1345" s="16" t="str">
        <f aca="false">DATA!B1345</f>
        <v>Automotive</v>
      </c>
      <c r="C1345" s="17" t="n">
        <f aca="false">DATA!C1345</f>
        <v>194</v>
      </c>
      <c r="D1345" s="17" t="n">
        <f aca="false">DATA!D1345</f>
        <v>53</v>
      </c>
      <c r="E1345" s="18" t="n">
        <f aca="false">DATA!F1345</f>
        <v>9</v>
      </c>
      <c r="F1345" s="19" t="n">
        <f aca="false">DATA!G1345</f>
        <v>30.49</v>
      </c>
      <c r="G1345" s="19" t="n">
        <f aca="false">DATA!H1345</f>
        <v>8.96</v>
      </c>
      <c r="H1345" s="18" t="n">
        <f aca="false">DATA!E1345</f>
        <v>6</v>
      </c>
      <c r="I1345" s="20" t="n">
        <f aca="false">F1345*E1345</f>
        <v>274.41</v>
      </c>
      <c r="J1345" s="20" t="n">
        <f aca="false">PARAMETER!$B$4*G1345*SQRT(E1345)</f>
        <v>44.2136654924556</v>
      </c>
      <c r="K1345" s="20" t="n">
        <f aca="false">I1345+J1345</f>
        <v>318.623665492456</v>
      </c>
      <c r="L1345" s="20" t="n">
        <f aca="false">K1345+F1345*H1345</f>
        <v>501.563665492456</v>
      </c>
      <c r="M1345" s="16" t="str">
        <f aca="false">IF(C1345&lt;=K1345,"REORDER",IF(C1345&gt;L1345,"OVERSTOCK","OK"))</f>
        <v>REORDER</v>
      </c>
      <c r="N1345" s="16" t="str">
        <f aca="false">IF(C1345&lt;=D1345,"REORDER","OK")</f>
        <v>OK</v>
      </c>
      <c r="O1345" s="18" t="n">
        <f aca="false">IF(D1345&lt;I1345,1,0)</f>
        <v>1</v>
      </c>
      <c r="P1345" s="20" t="n">
        <f aca="false">C1345/F1345</f>
        <v>6.36274188258445</v>
      </c>
      <c r="Q1345" s="19" t="n">
        <f aca="false">DATA!N1345</f>
        <v>75.87</v>
      </c>
      <c r="R1345" s="19" t="n">
        <f aca="false">DATA!O1345</f>
        <v>0.56</v>
      </c>
      <c r="S1345" s="17" t="n">
        <f aca="false">C1345*Q1345</f>
        <v>14718.78</v>
      </c>
      <c r="T1345" s="19" t="n">
        <f aca="false">C1345*R1345</f>
        <v>108.64</v>
      </c>
      <c r="U1345" s="20" t="n">
        <f aca="false">MAX(0,C1345-L1345)</f>
        <v>0</v>
      </c>
      <c r="V1345" s="17" t="n">
        <f aca="false">U1345*Q1345</f>
        <v>0</v>
      </c>
      <c r="W1345" s="19" t="n">
        <f aca="false">U1345*R1345</f>
        <v>0</v>
      </c>
      <c r="X1345" s="20" t="n">
        <f aca="false">MAX(0,K1345-C1345)</f>
        <v>124.623665492456</v>
      </c>
      <c r="Y1345" s="17" t="n">
        <f aca="false">F1345*PARAMETER!$B$5*Q1345</f>
        <v>844345.8495</v>
      </c>
      <c r="Z1345" s="21" t="n">
        <f aca="false">SUMIF($Y$2:$Y$3205,"&gt;="&amp;Y1345)/SUM($Y$2:$Y$3205)</f>
        <v>0.796026338091253</v>
      </c>
      <c r="AA1345" s="16" t="str">
        <f aca="false">IF(Z1345&lt;=PARAMETER!$B$7,"A",IF(Z1345&lt;=PARAMETER!$B$8,"B","C"))</f>
        <v>A</v>
      </c>
      <c r="AB1345" s="22" t="n">
        <f aca="false">G1345/F1345</f>
        <v>0.293866841587406</v>
      </c>
      <c r="AC1345" s="16" t="str">
        <f aca="false">IF(AB1345&lt;=PARAMETER!$B$9,"X",IF(AB1345&lt;=PARAMETER!$B$10,"Y","Z"))</f>
        <v>Y</v>
      </c>
      <c r="AD1345" s="16" t="str">
        <f aca="false">AA1345&amp;AC1345</f>
        <v>AY</v>
      </c>
      <c r="AE1345" s="22" t="n">
        <f aca="false">DATA!I1345</f>
        <v>0.34</v>
      </c>
      <c r="AF1345" s="18" t="n">
        <f aca="false">DATA!L1345</f>
        <v>14</v>
      </c>
      <c r="AG1345" s="16" t="str">
        <f aca="false">DATA!K1345</f>
        <v>C</v>
      </c>
      <c r="AH1345" s="18" t="n">
        <f aca="false">IF(AE1345&gt;=PARAMETER!$B$12,1,0)</f>
        <v>0</v>
      </c>
      <c r="AI1345" s="18" t="n">
        <f aca="false">IF(AF1345&gt;=PARAMETER!$B$13,1,0)</f>
        <v>0</v>
      </c>
      <c r="AJ1345" s="18" t="n">
        <f aca="false">IF(AND(AH1345=1,AI1345=1),1,0)</f>
        <v>0</v>
      </c>
    </row>
    <row r="1346" customFormat="false" ht="15" hidden="false" customHeight="false" outlineLevel="0" collapsed="false">
      <c r="A1346" s="16" t="str">
        <f aca="false">DATA!A1346</f>
        <v>ITM11344</v>
      </c>
      <c r="B1346" s="16" t="str">
        <f aca="false">DATA!B1346</f>
        <v>Apparel</v>
      </c>
      <c r="C1346" s="17" t="n">
        <f aca="false">DATA!C1346</f>
        <v>468</v>
      </c>
      <c r="D1346" s="17" t="n">
        <f aca="false">DATA!D1346</f>
        <v>21</v>
      </c>
      <c r="E1346" s="18" t="n">
        <f aca="false">DATA!F1346</f>
        <v>4</v>
      </c>
      <c r="F1346" s="19" t="n">
        <f aca="false">DATA!G1346</f>
        <v>29.08</v>
      </c>
      <c r="G1346" s="19" t="n">
        <f aca="false">DATA!H1346</f>
        <v>3.32</v>
      </c>
      <c r="H1346" s="18" t="n">
        <f aca="false">DATA!E1346</f>
        <v>3</v>
      </c>
      <c r="I1346" s="20" t="n">
        <f aca="false">F1346*E1346</f>
        <v>116.32</v>
      </c>
      <c r="J1346" s="20" t="n">
        <f aca="false">PARAMETER!$B$4*G1346*SQRT(E1346)</f>
        <v>10.9218280829578</v>
      </c>
      <c r="K1346" s="20" t="n">
        <f aca="false">I1346+J1346</f>
        <v>127.241828082958</v>
      </c>
      <c r="L1346" s="20" t="n">
        <f aca="false">K1346+F1346*H1346</f>
        <v>214.481828082958</v>
      </c>
      <c r="M1346" s="16" t="str">
        <f aca="false">IF(C1346&lt;=K1346,"REORDER",IF(C1346&gt;L1346,"OVERSTOCK","OK"))</f>
        <v>OVERSTOCK</v>
      </c>
      <c r="N1346" s="16" t="str">
        <f aca="false">IF(C1346&lt;=D1346,"REORDER","OK")</f>
        <v>OK</v>
      </c>
      <c r="O1346" s="18" t="n">
        <f aca="false">IF(D1346&lt;I1346,1,0)</f>
        <v>1</v>
      </c>
      <c r="P1346" s="20" t="n">
        <f aca="false">C1346/F1346</f>
        <v>16.0935350756534</v>
      </c>
      <c r="Q1346" s="19" t="n">
        <f aca="false">DATA!N1346</f>
        <v>122.83</v>
      </c>
      <c r="R1346" s="19" t="n">
        <f aca="false">DATA!O1346</f>
        <v>1.92</v>
      </c>
      <c r="S1346" s="17" t="n">
        <f aca="false">C1346*Q1346</f>
        <v>57484.44</v>
      </c>
      <c r="T1346" s="19" t="n">
        <f aca="false">C1346*R1346</f>
        <v>898.56</v>
      </c>
      <c r="U1346" s="20" t="n">
        <f aca="false">MAX(0,C1346-L1346)</f>
        <v>253.518171917042</v>
      </c>
      <c r="V1346" s="17" t="n">
        <f aca="false">U1346*Q1346</f>
        <v>31139.6370565703</v>
      </c>
      <c r="W1346" s="19" t="n">
        <f aca="false">U1346*R1346</f>
        <v>486.754890080721</v>
      </c>
      <c r="X1346" s="20" t="n">
        <f aca="false">MAX(0,K1346-C1346)</f>
        <v>0</v>
      </c>
      <c r="Y1346" s="17" t="n">
        <f aca="false">F1346*PARAMETER!$B$5*Q1346</f>
        <v>1303742.186</v>
      </c>
      <c r="Z1346" s="21" t="n">
        <f aca="false">SUMIF($Y$2:$Y$3205,"&gt;="&amp;Y1346)/SUM($Y$2:$Y$3205)</f>
        <v>0.60533251600003</v>
      </c>
      <c r="AA1346" s="16" t="str">
        <f aca="false">IF(Z1346&lt;=PARAMETER!$B$7,"A",IF(Z1346&lt;=PARAMETER!$B$8,"B","C"))</f>
        <v>A</v>
      </c>
      <c r="AB1346" s="22" t="n">
        <f aca="false">G1346/F1346</f>
        <v>0.114167812929849</v>
      </c>
      <c r="AC1346" s="16" t="str">
        <f aca="false">IF(AB1346&lt;=PARAMETER!$B$9,"X",IF(AB1346&lt;=PARAMETER!$B$10,"Y","Z"))</f>
        <v>X</v>
      </c>
      <c r="AD1346" s="16" t="str">
        <f aca="false">AA1346&amp;AC1346</f>
        <v>AX</v>
      </c>
      <c r="AE1346" s="22" t="n">
        <f aca="false">DATA!I1346</f>
        <v>0.47</v>
      </c>
      <c r="AF1346" s="18" t="n">
        <f aca="false">DATA!L1346</f>
        <v>166</v>
      </c>
      <c r="AG1346" s="16" t="str">
        <f aca="false">DATA!K1346</f>
        <v>D</v>
      </c>
      <c r="AH1346" s="18" t="n">
        <f aca="false">IF(AE1346&gt;=PARAMETER!$B$12,1,0)</f>
        <v>0</v>
      </c>
      <c r="AI1346" s="18" t="n">
        <f aca="false">IF(AF1346&gt;=PARAMETER!$B$13,1,0)</f>
        <v>1</v>
      </c>
      <c r="AJ1346" s="18" t="n">
        <f aca="false">IF(AND(AH1346=1,AI1346=1),1,0)</f>
        <v>0</v>
      </c>
    </row>
    <row r="1347" customFormat="false" ht="15" hidden="false" customHeight="false" outlineLevel="0" collapsed="false">
      <c r="A1347" s="16" t="str">
        <f aca="false">DATA!A1347</f>
        <v>ITM11345</v>
      </c>
      <c r="B1347" s="16" t="str">
        <f aca="false">DATA!B1347</f>
        <v>Pharma</v>
      </c>
      <c r="C1347" s="17" t="n">
        <f aca="false">DATA!C1347</f>
        <v>432</v>
      </c>
      <c r="D1347" s="17" t="n">
        <f aca="false">DATA!D1347</f>
        <v>99</v>
      </c>
      <c r="E1347" s="18" t="n">
        <f aca="false">DATA!F1347</f>
        <v>3</v>
      </c>
      <c r="F1347" s="19" t="n">
        <f aca="false">DATA!G1347</f>
        <v>23.46</v>
      </c>
      <c r="G1347" s="19" t="n">
        <f aca="false">DATA!H1347</f>
        <v>9.35</v>
      </c>
      <c r="H1347" s="18" t="n">
        <f aca="false">DATA!E1347</f>
        <v>14</v>
      </c>
      <c r="I1347" s="20" t="n">
        <f aca="false">F1347*E1347</f>
        <v>70.38</v>
      </c>
      <c r="J1347" s="20" t="n">
        <f aca="false">PARAMETER!$B$4*G1347*SQRT(E1347)</f>
        <v>26.6378699945579</v>
      </c>
      <c r="K1347" s="20" t="n">
        <f aca="false">I1347+J1347</f>
        <v>97.0178699945579</v>
      </c>
      <c r="L1347" s="20" t="n">
        <f aca="false">K1347+F1347*H1347</f>
        <v>425.457869994558</v>
      </c>
      <c r="M1347" s="16" t="str">
        <f aca="false">IF(C1347&lt;=K1347,"REORDER",IF(C1347&gt;L1347,"OVERSTOCK","OK"))</f>
        <v>OVERSTOCK</v>
      </c>
      <c r="N1347" s="16" t="str">
        <f aca="false">IF(C1347&lt;=D1347,"REORDER","OK")</f>
        <v>OK</v>
      </c>
      <c r="O1347" s="18" t="n">
        <f aca="false">IF(D1347&lt;I1347,1,0)</f>
        <v>0</v>
      </c>
      <c r="P1347" s="20" t="n">
        <f aca="false">C1347/F1347</f>
        <v>18.4143222506394</v>
      </c>
      <c r="Q1347" s="19" t="n">
        <f aca="false">DATA!N1347</f>
        <v>121.74</v>
      </c>
      <c r="R1347" s="19" t="n">
        <f aca="false">DATA!O1347</f>
        <v>1.08</v>
      </c>
      <c r="S1347" s="17" t="n">
        <f aca="false">C1347*Q1347</f>
        <v>52591.68</v>
      </c>
      <c r="T1347" s="19" t="n">
        <f aca="false">C1347*R1347</f>
        <v>466.56</v>
      </c>
      <c r="U1347" s="20" t="n">
        <f aca="false">MAX(0,C1347-L1347)</f>
        <v>6.54213000544212</v>
      </c>
      <c r="V1347" s="17" t="n">
        <f aca="false">U1347*Q1347</f>
        <v>796.438906862523</v>
      </c>
      <c r="W1347" s="19" t="n">
        <f aca="false">U1347*R1347</f>
        <v>7.06550040587749</v>
      </c>
      <c r="X1347" s="20" t="n">
        <f aca="false">MAX(0,K1347-C1347)</f>
        <v>0</v>
      </c>
      <c r="Y1347" s="17" t="n">
        <f aca="false">F1347*PARAMETER!$B$5*Q1347</f>
        <v>1042447.446</v>
      </c>
      <c r="Z1347" s="21" t="n">
        <f aca="false">SUMIF($Y$2:$Y$3205,"&gt;="&amp;Y1347)/SUM($Y$2:$Y$3205)</f>
        <v>0.710137958842984</v>
      </c>
      <c r="AA1347" s="16" t="str">
        <f aca="false">IF(Z1347&lt;=PARAMETER!$B$7,"A",IF(Z1347&lt;=PARAMETER!$B$8,"B","C"))</f>
        <v>A</v>
      </c>
      <c r="AB1347" s="22" t="n">
        <f aca="false">G1347/F1347</f>
        <v>0.398550724637681</v>
      </c>
      <c r="AC1347" s="16" t="str">
        <f aca="false">IF(AB1347&lt;=PARAMETER!$B$9,"X",IF(AB1347&lt;=PARAMETER!$B$10,"Y","Z"))</f>
        <v>Y</v>
      </c>
      <c r="AD1347" s="16" t="str">
        <f aca="false">AA1347&amp;AC1347</f>
        <v>AY</v>
      </c>
      <c r="AE1347" s="22" t="n">
        <f aca="false">DATA!I1347</f>
        <v>0.63</v>
      </c>
      <c r="AF1347" s="18" t="n">
        <f aca="false">DATA!L1347</f>
        <v>116</v>
      </c>
      <c r="AG1347" s="16" t="str">
        <f aca="false">DATA!K1347</f>
        <v>C</v>
      </c>
      <c r="AH1347" s="18" t="n">
        <f aca="false">IF(AE1347&gt;=PARAMETER!$B$12,1,0)</f>
        <v>0</v>
      </c>
      <c r="AI1347" s="18" t="n">
        <f aca="false">IF(AF1347&gt;=PARAMETER!$B$13,1,0)</f>
        <v>1</v>
      </c>
      <c r="AJ1347" s="18" t="n">
        <f aca="false">IF(AND(AH1347=1,AI1347=1),1,0)</f>
        <v>0</v>
      </c>
    </row>
    <row r="1348" customFormat="false" ht="15" hidden="false" customHeight="false" outlineLevel="0" collapsed="false">
      <c r="A1348" s="16" t="str">
        <f aca="false">DATA!A1348</f>
        <v>ITM11346</v>
      </c>
      <c r="B1348" s="16" t="str">
        <f aca="false">DATA!B1348</f>
        <v>Apparel</v>
      </c>
      <c r="C1348" s="17" t="n">
        <f aca="false">DATA!C1348</f>
        <v>453</v>
      </c>
      <c r="D1348" s="17" t="n">
        <f aca="false">DATA!D1348</f>
        <v>18</v>
      </c>
      <c r="E1348" s="18" t="n">
        <f aca="false">DATA!F1348</f>
        <v>9</v>
      </c>
      <c r="F1348" s="19" t="n">
        <f aca="false">DATA!G1348</f>
        <v>14.58</v>
      </c>
      <c r="G1348" s="19" t="n">
        <f aca="false">DATA!H1348</f>
        <v>4.78</v>
      </c>
      <c r="H1348" s="18" t="n">
        <f aca="false">DATA!E1348</f>
        <v>5</v>
      </c>
      <c r="I1348" s="20" t="n">
        <f aca="false">F1348*E1348</f>
        <v>131.22</v>
      </c>
      <c r="J1348" s="20" t="n">
        <f aca="false">PARAMETER!$B$4*G1348*SQRT(E1348)</f>
        <v>23.5872010104841</v>
      </c>
      <c r="K1348" s="20" t="n">
        <f aca="false">I1348+J1348</f>
        <v>154.807201010484</v>
      </c>
      <c r="L1348" s="20" t="n">
        <f aca="false">K1348+F1348*H1348</f>
        <v>227.707201010484</v>
      </c>
      <c r="M1348" s="16" t="str">
        <f aca="false">IF(C1348&lt;=K1348,"REORDER",IF(C1348&gt;L1348,"OVERSTOCK","OK"))</f>
        <v>OVERSTOCK</v>
      </c>
      <c r="N1348" s="16" t="str">
        <f aca="false">IF(C1348&lt;=D1348,"REORDER","OK")</f>
        <v>OK</v>
      </c>
      <c r="O1348" s="18" t="n">
        <f aca="false">IF(D1348&lt;I1348,1,0)</f>
        <v>1</v>
      </c>
      <c r="P1348" s="20" t="n">
        <f aca="false">C1348/F1348</f>
        <v>31.0699588477366</v>
      </c>
      <c r="Q1348" s="19" t="n">
        <f aca="false">DATA!N1348</f>
        <v>120.02</v>
      </c>
      <c r="R1348" s="19" t="n">
        <f aca="false">DATA!O1348</f>
        <v>0.38</v>
      </c>
      <c r="S1348" s="17" t="n">
        <f aca="false">C1348*Q1348</f>
        <v>54369.06</v>
      </c>
      <c r="T1348" s="19" t="n">
        <f aca="false">C1348*R1348</f>
        <v>172.14</v>
      </c>
      <c r="U1348" s="20" t="n">
        <f aca="false">MAX(0,C1348-L1348)</f>
        <v>225.292798989516</v>
      </c>
      <c r="V1348" s="17" t="n">
        <f aca="false">U1348*Q1348</f>
        <v>27039.6417347217</v>
      </c>
      <c r="W1348" s="19" t="n">
        <f aca="false">U1348*R1348</f>
        <v>85.611263616016</v>
      </c>
      <c r="X1348" s="20" t="n">
        <f aca="false">MAX(0,K1348-C1348)</f>
        <v>0</v>
      </c>
      <c r="Y1348" s="17" t="n">
        <f aca="false">F1348*PARAMETER!$B$5*Q1348</f>
        <v>638710.434</v>
      </c>
      <c r="Z1348" s="21" t="n">
        <f aca="false">SUMIF($Y$2:$Y$3205,"&gt;="&amp;Y1348)/SUM($Y$2:$Y$3205)</f>
        <v>0.865844127214022</v>
      </c>
      <c r="AA1348" s="16" t="str">
        <f aca="false">IF(Z1348&lt;=PARAMETER!$B$7,"A",IF(Z1348&lt;=PARAMETER!$B$8,"B","C"))</f>
        <v>B</v>
      </c>
      <c r="AB1348" s="22" t="n">
        <f aca="false">G1348/F1348</f>
        <v>0.327846364883402</v>
      </c>
      <c r="AC1348" s="16" t="str">
        <f aca="false">IF(AB1348&lt;=PARAMETER!$B$9,"X",IF(AB1348&lt;=PARAMETER!$B$10,"Y","Z"))</f>
        <v>Y</v>
      </c>
      <c r="AD1348" s="16" t="str">
        <f aca="false">AA1348&amp;AC1348</f>
        <v>BY</v>
      </c>
      <c r="AE1348" s="22" t="n">
        <f aca="false">DATA!I1348</f>
        <v>0.13</v>
      </c>
      <c r="AF1348" s="18" t="n">
        <f aca="false">DATA!L1348</f>
        <v>151</v>
      </c>
      <c r="AG1348" s="16" t="str">
        <f aca="false">DATA!K1348</f>
        <v>A</v>
      </c>
      <c r="AH1348" s="18" t="n">
        <f aca="false">IF(AE1348&gt;=PARAMETER!$B$12,1,0)</f>
        <v>0</v>
      </c>
      <c r="AI1348" s="18" t="n">
        <f aca="false">IF(AF1348&gt;=PARAMETER!$B$13,1,0)</f>
        <v>1</v>
      </c>
      <c r="AJ1348" s="18" t="n">
        <f aca="false">IF(AND(AH1348=1,AI1348=1),1,0)</f>
        <v>0</v>
      </c>
    </row>
    <row r="1349" customFormat="false" ht="15" hidden="false" customHeight="false" outlineLevel="0" collapsed="false">
      <c r="A1349" s="16" t="str">
        <f aca="false">DATA!A1349</f>
        <v>ITM11347</v>
      </c>
      <c r="B1349" s="16" t="str">
        <f aca="false">DATA!B1349</f>
        <v>Automotive</v>
      </c>
      <c r="C1349" s="17" t="n">
        <f aca="false">DATA!C1349</f>
        <v>373</v>
      </c>
      <c r="D1349" s="17" t="n">
        <f aca="false">DATA!D1349</f>
        <v>21</v>
      </c>
      <c r="E1349" s="18" t="n">
        <f aca="false">DATA!F1349</f>
        <v>8</v>
      </c>
      <c r="F1349" s="19" t="n">
        <f aca="false">DATA!G1349</f>
        <v>23.74</v>
      </c>
      <c r="G1349" s="19" t="n">
        <f aca="false">DATA!H1349</f>
        <v>6.86</v>
      </c>
      <c r="H1349" s="18" t="n">
        <f aca="false">DATA!E1349</f>
        <v>12</v>
      </c>
      <c r="I1349" s="20" t="n">
        <f aca="false">F1349*E1349</f>
        <v>189.92</v>
      </c>
      <c r="J1349" s="20" t="n">
        <f aca="false">PARAMETER!$B$4*G1349*SQRT(E1349)</f>
        <v>31.9151114968879</v>
      </c>
      <c r="K1349" s="20" t="n">
        <f aca="false">I1349+J1349</f>
        <v>221.835111496888</v>
      </c>
      <c r="L1349" s="20" t="n">
        <f aca="false">K1349+F1349*H1349</f>
        <v>506.715111496888</v>
      </c>
      <c r="M1349" s="16" t="str">
        <f aca="false">IF(C1349&lt;=K1349,"REORDER",IF(C1349&gt;L1349,"OVERSTOCK","OK"))</f>
        <v>OK</v>
      </c>
      <c r="N1349" s="16" t="str">
        <f aca="false">IF(C1349&lt;=D1349,"REORDER","OK")</f>
        <v>OK</v>
      </c>
      <c r="O1349" s="18" t="n">
        <f aca="false">IF(D1349&lt;I1349,1,0)</f>
        <v>1</v>
      </c>
      <c r="P1349" s="20" t="n">
        <f aca="false">C1349/F1349</f>
        <v>15.7118786857624</v>
      </c>
      <c r="Q1349" s="19" t="n">
        <f aca="false">DATA!N1349</f>
        <v>118.92</v>
      </c>
      <c r="R1349" s="19" t="n">
        <f aca="false">DATA!O1349</f>
        <v>0.38</v>
      </c>
      <c r="S1349" s="17" t="n">
        <f aca="false">C1349*Q1349</f>
        <v>44357.16</v>
      </c>
      <c r="T1349" s="19" t="n">
        <f aca="false">C1349*R1349</f>
        <v>141.74</v>
      </c>
      <c r="U1349" s="20" t="n">
        <f aca="false">MAX(0,C1349-L1349)</f>
        <v>0</v>
      </c>
      <c r="V1349" s="17" t="n">
        <f aca="false">U1349*Q1349</f>
        <v>0</v>
      </c>
      <c r="W1349" s="19" t="n">
        <f aca="false">U1349*R1349</f>
        <v>0</v>
      </c>
      <c r="X1349" s="20" t="n">
        <f aca="false">MAX(0,K1349-C1349)</f>
        <v>0</v>
      </c>
      <c r="Y1349" s="17" t="n">
        <f aca="false">F1349*PARAMETER!$B$5*Q1349</f>
        <v>1030453.692</v>
      </c>
      <c r="Z1349" s="21" t="n">
        <f aca="false">SUMIF($Y$2:$Y$3205,"&gt;="&amp;Y1349)/SUM($Y$2:$Y$3205)</f>
        <v>0.717066221083463</v>
      </c>
      <c r="AA1349" s="16" t="str">
        <f aca="false">IF(Z1349&lt;=PARAMETER!$B$7,"A",IF(Z1349&lt;=PARAMETER!$B$8,"B","C"))</f>
        <v>A</v>
      </c>
      <c r="AB1349" s="22" t="n">
        <f aca="false">G1349/F1349</f>
        <v>0.288963774220725</v>
      </c>
      <c r="AC1349" s="16" t="str">
        <f aca="false">IF(AB1349&lt;=PARAMETER!$B$9,"X",IF(AB1349&lt;=PARAMETER!$B$10,"Y","Z"))</f>
        <v>Y</v>
      </c>
      <c r="AD1349" s="16" t="str">
        <f aca="false">AA1349&amp;AC1349</f>
        <v>AY</v>
      </c>
      <c r="AE1349" s="22" t="n">
        <f aca="false">DATA!I1349</f>
        <v>0.53</v>
      </c>
      <c r="AF1349" s="18" t="n">
        <f aca="false">DATA!L1349</f>
        <v>67</v>
      </c>
      <c r="AG1349" s="16" t="str">
        <f aca="false">DATA!K1349</f>
        <v>C</v>
      </c>
      <c r="AH1349" s="18" t="n">
        <f aca="false">IF(AE1349&gt;=PARAMETER!$B$12,1,0)</f>
        <v>0</v>
      </c>
      <c r="AI1349" s="18" t="n">
        <f aca="false">IF(AF1349&gt;=PARAMETER!$B$13,1,0)</f>
        <v>0</v>
      </c>
      <c r="AJ1349" s="18" t="n">
        <f aca="false">IF(AND(AH1349=1,AI1349=1),1,0)</f>
        <v>0</v>
      </c>
    </row>
    <row r="1350" customFormat="false" ht="15" hidden="false" customHeight="false" outlineLevel="0" collapsed="false">
      <c r="A1350" s="16" t="str">
        <f aca="false">DATA!A1350</f>
        <v>ITM11348</v>
      </c>
      <c r="B1350" s="16" t="str">
        <f aca="false">DATA!B1350</f>
        <v>Electronics</v>
      </c>
      <c r="C1350" s="17" t="n">
        <f aca="false">DATA!C1350</f>
        <v>160</v>
      </c>
      <c r="D1350" s="17" t="n">
        <f aca="false">DATA!D1350</f>
        <v>78</v>
      </c>
      <c r="E1350" s="18" t="n">
        <f aca="false">DATA!F1350</f>
        <v>8</v>
      </c>
      <c r="F1350" s="19" t="n">
        <f aca="false">DATA!G1350</f>
        <v>23.05</v>
      </c>
      <c r="G1350" s="19" t="n">
        <f aca="false">DATA!H1350</f>
        <v>3.05</v>
      </c>
      <c r="H1350" s="18" t="n">
        <f aca="false">DATA!E1350</f>
        <v>12</v>
      </c>
      <c r="I1350" s="20" t="n">
        <f aca="false">F1350*E1350</f>
        <v>184.4</v>
      </c>
      <c r="J1350" s="20" t="n">
        <f aca="false">PARAMETER!$B$4*G1350*SQRT(E1350)</f>
        <v>14.1896632748554</v>
      </c>
      <c r="K1350" s="20" t="n">
        <f aca="false">I1350+J1350</f>
        <v>198.589663274855</v>
      </c>
      <c r="L1350" s="20" t="n">
        <f aca="false">K1350+F1350*H1350</f>
        <v>475.189663274855</v>
      </c>
      <c r="M1350" s="16" t="str">
        <f aca="false">IF(C1350&lt;=K1350,"REORDER",IF(C1350&gt;L1350,"OVERSTOCK","OK"))</f>
        <v>REORDER</v>
      </c>
      <c r="N1350" s="16" t="str">
        <f aca="false">IF(C1350&lt;=D1350,"REORDER","OK")</f>
        <v>OK</v>
      </c>
      <c r="O1350" s="18" t="n">
        <f aca="false">IF(D1350&lt;I1350,1,0)</f>
        <v>1</v>
      </c>
      <c r="P1350" s="20" t="n">
        <f aca="false">C1350/F1350</f>
        <v>6.941431670282</v>
      </c>
      <c r="Q1350" s="19" t="n">
        <f aca="false">DATA!N1350</f>
        <v>69.32</v>
      </c>
      <c r="R1350" s="19" t="n">
        <f aca="false">DATA!O1350</f>
        <v>1.26</v>
      </c>
      <c r="S1350" s="17" t="n">
        <f aca="false">C1350*Q1350</f>
        <v>11091.2</v>
      </c>
      <c r="T1350" s="19" t="n">
        <f aca="false">C1350*R1350</f>
        <v>201.6</v>
      </c>
      <c r="U1350" s="20" t="n">
        <f aca="false">MAX(0,C1350-L1350)</f>
        <v>0</v>
      </c>
      <c r="V1350" s="17" t="n">
        <f aca="false">U1350*Q1350</f>
        <v>0</v>
      </c>
      <c r="W1350" s="19" t="n">
        <f aca="false">U1350*R1350</f>
        <v>0</v>
      </c>
      <c r="X1350" s="20" t="n">
        <f aca="false">MAX(0,K1350-C1350)</f>
        <v>38.5896632748554</v>
      </c>
      <c r="Y1350" s="17" t="n">
        <f aca="false">F1350*PARAMETER!$B$5*Q1350</f>
        <v>583206.49</v>
      </c>
      <c r="Z1350" s="21" t="n">
        <f aca="false">SUMIF($Y$2:$Y$3205,"&gt;="&amp;Y1350)/SUM($Y$2:$Y$3205)</f>
        <v>0.881208015155563</v>
      </c>
      <c r="AA1350" s="16" t="str">
        <f aca="false">IF(Z1350&lt;=PARAMETER!$B$7,"A",IF(Z1350&lt;=PARAMETER!$B$8,"B","C"))</f>
        <v>B</v>
      </c>
      <c r="AB1350" s="22" t="n">
        <f aca="false">G1350/F1350</f>
        <v>0.132321041214751</v>
      </c>
      <c r="AC1350" s="16" t="str">
        <f aca="false">IF(AB1350&lt;=PARAMETER!$B$9,"X",IF(AB1350&lt;=PARAMETER!$B$10,"Y","Z"))</f>
        <v>X</v>
      </c>
      <c r="AD1350" s="16" t="str">
        <f aca="false">AA1350&amp;AC1350</f>
        <v>BX</v>
      </c>
      <c r="AE1350" s="22" t="n">
        <f aca="false">DATA!I1350</f>
        <v>0.87</v>
      </c>
      <c r="AF1350" s="18" t="n">
        <f aca="false">DATA!L1350</f>
        <v>155</v>
      </c>
      <c r="AG1350" s="16" t="str">
        <f aca="false">DATA!K1350</f>
        <v>D</v>
      </c>
      <c r="AH1350" s="18" t="n">
        <f aca="false">IF(AE1350&gt;=PARAMETER!$B$12,1,0)</f>
        <v>1</v>
      </c>
      <c r="AI1350" s="18" t="n">
        <f aca="false">IF(AF1350&gt;=PARAMETER!$B$13,1,0)</f>
        <v>1</v>
      </c>
      <c r="AJ1350" s="18" t="n">
        <f aca="false">IF(AND(AH1350=1,AI1350=1),1,0)</f>
        <v>1</v>
      </c>
    </row>
    <row r="1351" customFormat="false" ht="15" hidden="false" customHeight="false" outlineLevel="0" collapsed="false">
      <c r="A1351" s="16" t="str">
        <f aca="false">DATA!A1351</f>
        <v>ITM11349</v>
      </c>
      <c r="B1351" s="16" t="str">
        <f aca="false">DATA!B1351</f>
        <v>Electronics</v>
      </c>
      <c r="C1351" s="17" t="n">
        <f aca="false">DATA!C1351</f>
        <v>265</v>
      </c>
      <c r="D1351" s="17" t="n">
        <f aca="false">DATA!D1351</f>
        <v>63</v>
      </c>
      <c r="E1351" s="18" t="n">
        <f aca="false">DATA!F1351</f>
        <v>2</v>
      </c>
      <c r="F1351" s="19" t="n">
        <f aca="false">DATA!G1351</f>
        <v>29.6</v>
      </c>
      <c r="G1351" s="19" t="n">
        <f aca="false">DATA!H1351</f>
        <v>4.4</v>
      </c>
      <c r="H1351" s="18" t="n">
        <f aca="false">DATA!E1351</f>
        <v>10</v>
      </c>
      <c r="I1351" s="20" t="n">
        <f aca="false">F1351*E1351</f>
        <v>59.2</v>
      </c>
      <c r="J1351" s="20" t="n">
        <f aca="false">PARAMETER!$B$4*G1351*SQRT(E1351)</f>
        <v>10.2351669523547</v>
      </c>
      <c r="K1351" s="20" t="n">
        <f aca="false">I1351+J1351</f>
        <v>69.4351669523547</v>
      </c>
      <c r="L1351" s="20" t="n">
        <f aca="false">K1351+F1351*H1351</f>
        <v>365.435166952355</v>
      </c>
      <c r="M1351" s="16" t="str">
        <f aca="false">IF(C1351&lt;=K1351,"REORDER",IF(C1351&gt;L1351,"OVERSTOCK","OK"))</f>
        <v>OK</v>
      </c>
      <c r="N1351" s="16" t="str">
        <f aca="false">IF(C1351&lt;=D1351,"REORDER","OK")</f>
        <v>OK</v>
      </c>
      <c r="O1351" s="18" t="n">
        <f aca="false">IF(D1351&lt;I1351,1,0)</f>
        <v>0</v>
      </c>
      <c r="P1351" s="20" t="n">
        <f aca="false">C1351/F1351</f>
        <v>8.9527027027027</v>
      </c>
      <c r="Q1351" s="19" t="n">
        <f aca="false">DATA!N1351</f>
        <v>92.54</v>
      </c>
      <c r="R1351" s="19" t="n">
        <f aca="false">DATA!O1351</f>
        <v>1.68</v>
      </c>
      <c r="S1351" s="17" t="n">
        <f aca="false">C1351*Q1351</f>
        <v>24523.1</v>
      </c>
      <c r="T1351" s="19" t="n">
        <f aca="false">C1351*R1351</f>
        <v>445.2</v>
      </c>
      <c r="U1351" s="20" t="n">
        <f aca="false">MAX(0,C1351-L1351)</f>
        <v>0</v>
      </c>
      <c r="V1351" s="17" t="n">
        <f aca="false">U1351*Q1351</f>
        <v>0</v>
      </c>
      <c r="W1351" s="19" t="n">
        <f aca="false">U1351*R1351</f>
        <v>0</v>
      </c>
      <c r="X1351" s="20" t="n">
        <f aca="false">MAX(0,K1351-C1351)</f>
        <v>0</v>
      </c>
      <c r="Y1351" s="17" t="n">
        <f aca="false">F1351*PARAMETER!$B$5*Q1351</f>
        <v>999802.16</v>
      </c>
      <c r="Z1351" s="21" t="n">
        <f aca="false">SUMIF($Y$2:$Y$3205,"&gt;="&amp;Y1351)/SUM($Y$2:$Y$3205)</f>
        <v>0.734851793085814</v>
      </c>
      <c r="AA1351" s="16" t="str">
        <f aca="false">IF(Z1351&lt;=PARAMETER!$B$7,"A",IF(Z1351&lt;=PARAMETER!$B$8,"B","C"))</f>
        <v>A</v>
      </c>
      <c r="AB1351" s="22" t="n">
        <f aca="false">G1351/F1351</f>
        <v>0.148648648648649</v>
      </c>
      <c r="AC1351" s="16" t="str">
        <f aca="false">IF(AB1351&lt;=PARAMETER!$B$9,"X",IF(AB1351&lt;=PARAMETER!$B$10,"Y","Z"))</f>
        <v>X</v>
      </c>
      <c r="AD1351" s="16" t="str">
        <f aca="false">AA1351&amp;AC1351</f>
        <v>AX</v>
      </c>
      <c r="AE1351" s="22" t="n">
        <f aca="false">DATA!I1351</f>
        <v>0.54</v>
      </c>
      <c r="AF1351" s="18" t="n">
        <f aca="false">DATA!L1351</f>
        <v>16</v>
      </c>
      <c r="AG1351" s="16" t="str">
        <f aca="false">DATA!K1351</f>
        <v>A</v>
      </c>
      <c r="AH1351" s="18" t="n">
        <f aca="false">IF(AE1351&gt;=PARAMETER!$B$12,1,0)</f>
        <v>0</v>
      </c>
      <c r="AI1351" s="18" t="n">
        <f aca="false">IF(AF1351&gt;=PARAMETER!$B$13,1,0)</f>
        <v>0</v>
      </c>
      <c r="AJ1351" s="18" t="n">
        <f aca="false">IF(AND(AH1351=1,AI1351=1),1,0)</f>
        <v>0</v>
      </c>
    </row>
    <row r="1352" customFormat="false" ht="15" hidden="false" customHeight="false" outlineLevel="0" collapsed="false">
      <c r="A1352" s="16" t="str">
        <f aca="false">DATA!A1352</f>
        <v>ITM11350</v>
      </c>
      <c r="B1352" s="16" t="str">
        <f aca="false">DATA!B1352</f>
        <v>Automotive</v>
      </c>
      <c r="C1352" s="17" t="n">
        <f aca="false">DATA!C1352</f>
        <v>404</v>
      </c>
      <c r="D1352" s="17" t="n">
        <f aca="false">DATA!D1352</f>
        <v>63</v>
      </c>
      <c r="E1352" s="18" t="n">
        <f aca="false">DATA!F1352</f>
        <v>3</v>
      </c>
      <c r="F1352" s="19" t="n">
        <f aca="false">DATA!G1352</f>
        <v>14.8</v>
      </c>
      <c r="G1352" s="19" t="n">
        <f aca="false">DATA!H1352</f>
        <v>7.24</v>
      </c>
      <c r="H1352" s="18" t="n">
        <f aca="false">DATA!E1352</f>
        <v>9</v>
      </c>
      <c r="I1352" s="20" t="n">
        <f aca="false">F1352*E1352</f>
        <v>44.4</v>
      </c>
      <c r="J1352" s="20" t="n">
        <f aca="false">PARAMETER!$B$4*G1352*SQRT(E1352)</f>
        <v>20.6265431829518</v>
      </c>
      <c r="K1352" s="20" t="n">
        <f aca="false">I1352+J1352</f>
        <v>65.0265431829518</v>
      </c>
      <c r="L1352" s="20" t="n">
        <f aca="false">K1352+F1352*H1352</f>
        <v>198.226543182952</v>
      </c>
      <c r="M1352" s="16" t="str">
        <f aca="false">IF(C1352&lt;=K1352,"REORDER",IF(C1352&gt;L1352,"OVERSTOCK","OK"))</f>
        <v>OVERSTOCK</v>
      </c>
      <c r="N1352" s="16" t="str">
        <f aca="false">IF(C1352&lt;=D1352,"REORDER","OK")</f>
        <v>OK</v>
      </c>
      <c r="O1352" s="18" t="n">
        <f aca="false">IF(D1352&lt;I1352,1,0)</f>
        <v>0</v>
      </c>
      <c r="P1352" s="20" t="n">
        <f aca="false">C1352/F1352</f>
        <v>27.2972972972973</v>
      </c>
      <c r="Q1352" s="19" t="n">
        <f aca="false">DATA!N1352</f>
        <v>122.75</v>
      </c>
      <c r="R1352" s="19" t="n">
        <f aca="false">DATA!O1352</f>
        <v>1.52</v>
      </c>
      <c r="S1352" s="17" t="n">
        <f aca="false">C1352*Q1352</f>
        <v>49591</v>
      </c>
      <c r="T1352" s="19" t="n">
        <f aca="false">C1352*R1352</f>
        <v>614.08</v>
      </c>
      <c r="U1352" s="20" t="n">
        <f aca="false">MAX(0,C1352-L1352)</f>
        <v>205.773456817048</v>
      </c>
      <c r="V1352" s="17" t="n">
        <f aca="false">U1352*Q1352</f>
        <v>25258.6918242927</v>
      </c>
      <c r="W1352" s="19" t="n">
        <f aca="false">U1352*R1352</f>
        <v>312.775654361913</v>
      </c>
      <c r="X1352" s="20" t="n">
        <f aca="false">MAX(0,K1352-C1352)</f>
        <v>0</v>
      </c>
      <c r="Y1352" s="17" t="n">
        <f aca="false">F1352*PARAMETER!$B$5*Q1352</f>
        <v>663095.5</v>
      </c>
      <c r="Z1352" s="21" t="n">
        <f aca="false">SUMIF($Y$2:$Y$3205,"&gt;="&amp;Y1352)/SUM($Y$2:$Y$3205)</f>
        <v>0.856708159577545</v>
      </c>
      <c r="AA1352" s="16" t="str">
        <f aca="false">IF(Z1352&lt;=PARAMETER!$B$7,"A",IF(Z1352&lt;=PARAMETER!$B$8,"B","C"))</f>
        <v>B</v>
      </c>
      <c r="AB1352" s="22" t="n">
        <f aca="false">G1352/F1352</f>
        <v>0.489189189189189</v>
      </c>
      <c r="AC1352" s="16" t="str">
        <f aca="false">IF(AB1352&lt;=PARAMETER!$B$9,"X",IF(AB1352&lt;=PARAMETER!$B$10,"Y","Z"))</f>
        <v>Y</v>
      </c>
      <c r="AD1352" s="16" t="str">
        <f aca="false">AA1352&amp;AC1352</f>
        <v>BY</v>
      </c>
      <c r="AE1352" s="22" t="n">
        <f aca="false">DATA!I1352</f>
        <v>0.6</v>
      </c>
      <c r="AF1352" s="18" t="n">
        <f aca="false">DATA!L1352</f>
        <v>96</v>
      </c>
      <c r="AG1352" s="16" t="str">
        <f aca="false">DATA!K1352</f>
        <v>A</v>
      </c>
      <c r="AH1352" s="18" t="n">
        <f aca="false">IF(AE1352&gt;=PARAMETER!$B$12,1,0)</f>
        <v>0</v>
      </c>
      <c r="AI1352" s="18" t="n">
        <f aca="false">IF(AF1352&gt;=PARAMETER!$B$13,1,0)</f>
        <v>1</v>
      </c>
      <c r="AJ1352" s="18" t="n">
        <f aca="false">IF(AND(AH1352=1,AI1352=1),1,0)</f>
        <v>0</v>
      </c>
    </row>
    <row r="1353" customFormat="false" ht="15" hidden="false" customHeight="false" outlineLevel="0" collapsed="false">
      <c r="A1353" s="16" t="str">
        <f aca="false">DATA!A1353</f>
        <v>ITM11351</v>
      </c>
      <c r="B1353" s="16" t="str">
        <f aca="false">DATA!B1353</f>
        <v>Electronics</v>
      </c>
      <c r="C1353" s="17" t="n">
        <f aca="false">DATA!C1353</f>
        <v>437</v>
      </c>
      <c r="D1353" s="17" t="n">
        <f aca="false">DATA!D1353</f>
        <v>37</v>
      </c>
      <c r="E1353" s="18" t="n">
        <f aca="false">DATA!F1353</f>
        <v>5</v>
      </c>
      <c r="F1353" s="19" t="n">
        <f aca="false">DATA!G1353</f>
        <v>4.8</v>
      </c>
      <c r="G1353" s="19" t="n">
        <f aca="false">DATA!H1353</f>
        <v>5.37</v>
      </c>
      <c r="H1353" s="18" t="n">
        <f aca="false">DATA!E1353</f>
        <v>4</v>
      </c>
      <c r="I1353" s="20" t="n">
        <f aca="false">F1353*E1353</f>
        <v>24</v>
      </c>
      <c r="J1353" s="20" t="n">
        <f aca="false">PARAMETER!$B$4*G1353*SQRT(E1353)</f>
        <v>19.7508842879761</v>
      </c>
      <c r="K1353" s="20" t="n">
        <f aca="false">I1353+J1353</f>
        <v>43.7508842879761</v>
      </c>
      <c r="L1353" s="20" t="n">
        <f aca="false">K1353+F1353*H1353</f>
        <v>62.9508842879761</v>
      </c>
      <c r="M1353" s="16" t="str">
        <f aca="false">IF(C1353&lt;=K1353,"REORDER",IF(C1353&gt;L1353,"OVERSTOCK","OK"))</f>
        <v>OVERSTOCK</v>
      </c>
      <c r="N1353" s="16" t="str">
        <f aca="false">IF(C1353&lt;=D1353,"REORDER","OK")</f>
        <v>OK</v>
      </c>
      <c r="O1353" s="18" t="n">
        <f aca="false">IF(D1353&lt;I1353,1,0)</f>
        <v>0</v>
      </c>
      <c r="P1353" s="20" t="n">
        <f aca="false">C1353/F1353</f>
        <v>91.0416666666667</v>
      </c>
      <c r="Q1353" s="19" t="n">
        <f aca="false">DATA!N1353</f>
        <v>137.54</v>
      </c>
      <c r="R1353" s="19" t="n">
        <f aca="false">DATA!O1353</f>
        <v>1.35</v>
      </c>
      <c r="S1353" s="17" t="n">
        <f aca="false">C1353*Q1353</f>
        <v>60104.98</v>
      </c>
      <c r="T1353" s="19" t="n">
        <f aca="false">C1353*R1353</f>
        <v>589.95</v>
      </c>
      <c r="U1353" s="20" t="n">
        <f aca="false">MAX(0,C1353-L1353)</f>
        <v>374.049115712024</v>
      </c>
      <c r="V1353" s="17" t="n">
        <f aca="false">U1353*Q1353</f>
        <v>51446.7153750318</v>
      </c>
      <c r="W1353" s="19" t="n">
        <f aca="false">U1353*R1353</f>
        <v>504.966306211232</v>
      </c>
      <c r="X1353" s="20" t="n">
        <f aca="false">MAX(0,K1353-C1353)</f>
        <v>0</v>
      </c>
      <c r="Y1353" s="17" t="n">
        <f aca="false">F1353*PARAMETER!$B$5*Q1353</f>
        <v>240970.08</v>
      </c>
      <c r="Z1353" s="21" t="n">
        <f aca="false">SUMIF($Y$2:$Y$3205,"&gt;="&amp;Y1353)/SUM($Y$2:$Y$3205)</f>
        <v>0.974465284762758</v>
      </c>
      <c r="AA1353" s="16" t="str">
        <f aca="false">IF(Z1353&lt;=PARAMETER!$B$7,"A",IF(Z1353&lt;=PARAMETER!$B$8,"B","C"))</f>
        <v>C</v>
      </c>
      <c r="AB1353" s="22" t="n">
        <f aca="false">G1353/F1353</f>
        <v>1.11875</v>
      </c>
      <c r="AC1353" s="16" t="str">
        <f aca="false">IF(AB1353&lt;=PARAMETER!$B$9,"X",IF(AB1353&lt;=PARAMETER!$B$10,"Y","Z"))</f>
        <v>Z</v>
      </c>
      <c r="AD1353" s="16" t="str">
        <f aca="false">AA1353&amp;AC1353</f>
        <v>CZ</v>
      </c>
      <c r="AE1353" s="22" t="n">
        <f aca="false">DATA!I1353</f>
        <v>0.28</v>
      </c>
      <c r="AF1353" s="18" t="n">
        <f aca="false">DATA!L1353</f>
        <v>106</v>
      </c>
      <c r="AG1353" s="16" t="str">
        <f aca="false">DATA!K1353</f>
        <v>C</v>
      </c>
      <c r="AH1353" s="18" t="n">
        <f aca="false">IF(AE1353&gt;=PARAMETER!$B$12,1,0)</f>
        <v>0</v>
      </c>
      <c r="AI1353" s="18" t="n">
        <f aca="false">IF(AF1353&gt;=PARAMETER!$B$13,1,0)</f>
        <v>1</v>
      </c>
      <c r="AJ1353" s="18" t="n">
        <f aca="false">IF(AND(AH1353=1,AI1353=1),1,0)</f>
        <v>0</v>
      </c>
    </row>
    <row r="1354" customFormat="false" ht="15" hidden="false" customHeight="false" outlineLevel="0" collapsed="false">
      <c r="A1354" s="16" t="str">
        <f aca="false">DATA!A1354</f>
        <v>ITM11352</v>
      </c>
      <c r="B1354" s="16" t="str">
        <f aca="false">DATA!B1354</f>
        <v>Electronics</v>
      </c>
      <c r="C1354" s="17" t="n">
        <f aca="false">DATA!C1354</f>
        <v>112</v>
      </c>
      <c r="D1354" s="17" t="n">
        <f aca="false">DATA!D1354</f>
        <v>65</v>
      </c>
      <c r="E1354" s="18" t="n">
        <f aca="false">DATA!F1354</f>
        <v>6</v>
      </c>
      <c r="F1354" s="19" t="n">
        <f aca="false">DATA!G1354</f>
        <v>8.11</v>
      </c>
      <c r="G1354" s="19" t="n">
        <f aca="false">DATA!H1354</f>
        <v>9.34</v>
      </c>
      <c r="H1354" s="18" t="n">
        <f aca="false">DATA!E1354</f>
        <v>3</v>
      </c>
      <c r="I1354" s="20" t="n">
        <f aca="false">F1354*E1354</f>
        <v>48.66</v>
      </c>
      <c r="J1354" s="20" t="n">
        <f aca="false">PARAMETER!$B$4*G1354*SQRT(E1354)</f>
        <v>37.6313464981591</v>
      </c>
      <c r="K1354" s="20" t="n">
        <f aca="false">I1354+J1354</f>
        <v>86.2913464981591</v>
      </c>
      <c r="L1354" s="20" t="n">
        <f aca="false">K1354+F1354*H1354</f>
        <v>110.621346498159</v>
      </c>
      <c r="M1354" s="16" t="str">
        <f aca="false">IF(C1354&lt;=K1354,"REORDER",IF(C1354&gt;L1354,"OVERSTOCK","OK"))</f>
        <v>OVERSTOCK</v>
      </c>
      <c r="N1354" s="16" t="str">
        <f aca="false">IF(C1354&lt;=D1354,"REORDER","OK")</f>
        <v>OK</v>
      </c>
      <c r="O1354" s="18" t="n">
        <f aca="false">IF(D1354&lt;I1354,1,0)</f>
        <v>0</v>
      </c>
      <c r="P1354" s="20" t="n">
        <f aca="false">C1354/F1354</f>
        <v>13.810110974106</v>
      </c>
      <c r="Q1354" s="19" t="n">
        <f aca="false">DATA!N1354</f>
        <v>58.09</v>
      </c>
      <c r="R1354" s="19" t="n">
        <f aca="false">DATA!O1354</f>
        <v>0.43</v>
      </c>
      <c r="S1354" s="17" t="n">
        <f aca="false">C1354*Q1354</f>
        <v>6506.08</v>
      </c>
      <c r="T1354" s="19" t="n">
        <f aca="false">C1354*R1354</f>
        <v>48.16</v>
      </c>
      <c r="U1354" s="20" t="n">
        <f aca="false">MAX(0,C1354-L1354)</f>
        <v>1.37865350184087</v>
      </c>
      <c r="V1354" s="17" t="n">
        <f aca="false">U1354*Q1354</f>
        <v>80.0859819219363</v>
      </c>
      <c r="W1354" s="19" t="n">
        <f aca="false">U1354*R1354</f>
        <v>0.592821005791575</v>
      </c>
      <c r="X1354" s="20" t="n">
        <f aca="false">MAX(0,K1354-C1354)</f>
        <v>0</v>
      </c>
      <c r="Y1354" s="17" t="n">
        <f aca="false">F1354*PARAMETER!$B$5*Q1354</f>
        <v>171955.1135</v>
      </c>
      <c r="Z1354" s="21" t="n">
        <f aca="false">SUMIF($Y$2:$Y$3205,"&gt;="&amp;Y1354)/SUM($Y$2:$Y$3205)</f>
        <v>0.987576507260553</v>
      </c>
      <c r="AA1354" s="16" t="str">
        <f aca="false">IF(Z1354&lt;=PARAMETER!$B$7,"A",IF(Z1354&lt;=PARAMETER!$B$8,"B","C"))</f>
        <v>C</v>
      </c>
      <c r="AB1354" s="22" t="n">
        <f aca="false">G1354/F1354</f>
        <v>1.15166461159063</v>
      </c>
      <c r="AC1354" s="16" t="str">
        <f aca="false">IF(AB1354&lt;=PARAMETER!$B$9,"X",IF(AB1354&lt;=PARAMETER!$B$10,"Y","Z"))</f>
        <v>Z</v>
      </c>
      <c r="AD1354" s="16" t="str">
        <f aca="false">AA1354&amp;AC1354</f>
        <v>CZ</v>
      </c>
      <c r="AE1354" s="22" t="n">
        <f aca="false">DATA!I1354</f>
        <v>0.81</v>
      </c>
      <c r="AF1354" s="18" t="n">
        <f aca="false">DATA!L1354</f>
        <v>54</v>
      </c>
      <c r="AG1354" s="16" t="str">
        <f aca="false">DATA!K1354</f>
        <v>D</v>
      </c>
      <c r="AH1354" s="18" t="n">
        <f aca="false">IF(AE1354&gt;=PARAMETER!$B$12,1,0)</f>
        <v>1</v>
      </c>
      <c r="AI1354" s="18" t="n">
        <f aca="false">IF(AF1354&gt;=PARAMETER!$B$13,1,0)</f>
        <v>0</v>
      </c>
      <c r="AJ1354" s="18" t="n">
        <f aca="false">IF(AND(AH1354=1,AI1354=1),1,0)</f>
        <v>0</v>
      </c>
    </row>
    <row r="1355" customFormat="false" ht="15" hidden="false" customHeight="false" outlineLevel="0" collapsed="false">
      <c r="A1355" s="16" t="str">
        <f aca="false">DATA!A1355</f>
        <v>ITM11353</v>
      </c>
      <c r="B1355" s="16" t="str">
        <f aca="false">DATA!B1355</f>
        <v>Electronics</v>
      </c>
      <c r="C1355" s="17" t="n">
        <f aca="false">DATA!C1355</f>
        <v>451</v>
      </c>
      <c r="D1355" s="17" t="n">
        <f aca="false">DATA!D1355</f>
        <v>78</v>
      </c>
      <c r="E1355" s="18" t="n">
        <f aca="false">DATA!F1355</f>
        <v>3</v>
      </c>
      <c r="F1355" s="19" t="n">
        <f aca="false">DATA!G1355</f>
        <v>35.26</v>
      </c>
      <c r="G1355" s="19" t="n">
        <f aca="false">DATA!H1355</f>
        <v>7.5</v>
      </c>
      <c r="H1355" s="18" t="n">
        <f aca="false">DATA!E1355</f>
        <v>5</v>
      </c>
      <c r="I1355" s="20" t="n">
        <f aca="false">F1355*E1355</f>
        <v>105.78</v>
      </c>
      <c r="J1355" s="20" t="n">
        <f aca="false">PARAMETER!$B$4*G1355*SQRT(E1355)</f>
        <v>21.3672753967042</v>
      </c>
      <c r="K1355" s="20" t="n">
        <f aca="false">I1355+J1355</f>
        <v>127.147275396704</v>
      </c>
      <c r="L1355" s="20" t="n">
        <f aca="false">K1355+F1355*H1355</f>
        <v>303.447275396704</v>
      </c>
      <c r="M1355" s="16" t="str">
        <f aca="false">IF(C1355&lt;=K1355,"REORDER",IF(C1355&gt;L1355,"OVERSTOCK","OK"))</f>
        <v>OVERSTOCK</v>
      </c>
      <c r="N1355" s="16" t="str">
        <f aca="false">IF(C1355&lt;=D1355,"REORDER","OK")</f>
        <v>OK</v>
      </c>
      <c r="O1355" s="18" t="n">
        <f aca="false">IF(D1355&lt;I1355,1,0)</f>
        <v>1</v>
      </c>
      <c r="P1355" s="20" t="n">
        <f aca="false">C1355/F1355</f>
        <v>12.7906976744186</v>
      </c>
      <c r="Q1355" s="19" t="n">
        <f aca="false">DATA!N1355</f>
        <v>143.28</v>
      </c>
      <c r="R1355" s="19" t="n">
        <f aca="false">DATA!O1355</f>
        <v>0.31</v>
      </c>
      <c r="S1355" s="17" t="n">
        <f aca="false">C1355*Q1355</f>
        <v>64619.28</v>
      </c>
      <c r="T1355" s="19" t="n">
        <f aca="false">C1355*R1355</f>
        <v>139.81</v>
      </c>
      <c r="U1355" s="20" t="n">
        <f aca="false">MAX(0,C1355-L1355)</f>
        <v>147.552724603296</v>
      </c>
      <c r="V1355" s="17" t="n">
        <f aca="false">U1355*Q1355</f>
        <v>21141.3543811602</v>
      </c>
      <c r="W1355" s="19" t="n">
        <f aca="false">U1355*R1355</f>
        <v>45.7413446270217</v>
      </c>
      <c r="X1355" s="20" t="n">
        <f aca="false">MAX(0,K1355-C1355)</f>
        <v>0</v>
      </c>
      <c r="Y1355" s="17" t="n">
        <f aca="false">F1355*PARAMETER!$B$5*Q1355</f>
        <v>1843999.272</v>
      </c>
      <c r="Z1355" s="21" t="n">
        <f aca="false">SUMIF($Y$2:$Y$3205,"&gt;="&amp;Y1355)/SUM($Y$2:$Y$3205)</f>
        <v>0.398933919533685</v>
      </c>
      <c r="AA1355" s="16" t="str">
        <f aca="false">IF(Z1355&lt;=PARAMETER!$B$7,"A",IF(Z1355&lt;=PARAMETER!$B$8,"B","C"))</f>
        <v>A</v>
      </c>
      <c r="AB1355" s="22" t="n">
        <f aca="false">G1355/F1355</f>
        <v>0.212705615428247</v>
      </c>
      <c r="AC1355" s="16" t="str">
        <f aca="false">IF(AB1355&lt;=PARAMETER!$B$9,"X",IF(AB1355&lt;=PARAMETER!$B$10,"Y","Z"))</f>
        <v>X</v>
      </c>
      <c r="AD1355" s="16" t="str">
        <f aca="false">AA1355&amp;AC1355</f>
        <v>AX</v>
      </c>
      <c r="AE1355" s="22" t="n">
        <f aca="false">DATA!I1355</f>
        <v>0.42</v>
      </c>
      <c r="AF1355" s="18" t="n">
        <f aca="false">DATA!L1355</f>
        <v>25</v>
      </c>
      <c r="AG1355" s="16" t="str">
        <f aca="false">DATA!K1355</f>
        <v>D</v>
      </c>
      <c r="AH1355" s="18" t="n">
        <f aca="false">IF(AE1355&gt;=PARAMETER!$B$12,1,0)</f>
        <v>0</v>
      </c>
      <c r="AI1355" s="18" t="n">
        <f aca="false">IF(AF1355&gt;=PARAMETER!$B$13,1,0)</f>
        <v>0</v>
      </c>
      <c r="AJ1355" s="18" t="n">
        <f aca="false">IF(AND(AH1355=1,AI1355=1),1,0)</f>
        <v>0</v>
      </c>
    </row>
    <row r="1356" customFormat="false" ht="15" hidden="false" customHeight="false" outlineLevel="0" collapsed="false">
      <c r="A1356" s="16" t="str">
        <f aca="false">DATA!A1356</f>
        <v>ITM11354</v>
      </c>
      <c r="B1356" s="16" t="str">
        <f aca="false">DATA!B1356</f>
        <v>Pharma</v>
      </c>
      <c r="C1356" s="17" t="n">
        <f aca="false">DATA!C1356</f>
        <v>258</v>
      </c>
      <c r="D1356" s="17" t="n">
        <f aca="false">DATA!D1356</f>
        <v>86</v>
      </c>
      <c r="E1356" s="18" t="n">
        <f aca="false">DATA!F1356</f>
        <v>2</v>
      </c>
      <c r="F1356" s="19" t="n">
        <f aca="false">DATA!G1356</f>
        <v>2.1</v>
      </c>
      <c r="G1356" s="19" t="n">
        <f aca="false">DATA!H1356</f>
        <v>5.86</v>
      </c>
      <c r="H1356" s="18" t="n">
        <f aca="false">DATA!E1356</f>
        <v>7</v>
      </c>
      <c r="I1356" s="20" t="n">
        <f aca="false">F1356*E1356</f>
        <v>4.2</v>
      </c>
      <c r="J1356" s="20" t="n">
        <f aca="false">PARAMETER!$B$4*G1356*SQRT(E1356)</f>
        <v>13.6313814410906</v>
      </c>
      <c r="K1356" s="20" t="n">
        <f aca="false">I1356+J1356</f>
        <v>17.8313814410906</v>
      </c>
      <c r="L1356" s="20" t="n">
        <f aca="false">K1356+F1356*H1356</f>
        <v>32.5313814410906</v>
      </c>
      <c r="M1356" s="16" t="str">
        <f aca="false">IF(C1356&lt;=K1356,"REORDER",IF(C1356&gt;L1356,"OVERSTOCK","OK"))</f>
        <v>OVERSTOCK</v>
      </c>
      <c r="N1356" s="16" t="str">
        <f aca="false">IF(C1356&lt;=D1356,"REORDER","OK")</f>
        <v>OK</v>
      </c>
      <c r="O1356" s="18" t="n">
        <f aca="false">IF(D1356&lt;I1356,1,0)</f>
        <v>0</v>
      </c>
      <c r="P1356" s="20" t="n">
        <f aca="false">C1356/F1356</f>
        <v>122.857142857143</v>
      </c>
      <c r="Q1356" s="19" t="n">
        <f aca="false">DATA!N1356</f>
        <v>185.42</v>
      </c>
      <c r="R1356" s="19" t="n">
        <f aca="false">DATA!O1356</f>
        <v>0.1</v>
      </c>
      <c r="S1356" s="17" t="n">
        <f aca="false">C1356*Q1356</f>
        <v>47838.36</v>
      </c>
      <c r="T1356" s="19" t="n">
        <f aca="false">C1356*R1356</f>
        <v>25.8</v>
      </c>
      <c r="U1356" s="20" t="n">
        <f aca="false">MAX(0,C1356-L1356)</f>
        <v>225.468618558909</v>
      </c>
      <c r="V1356" s="17" t="n">
        <f aca="false">U1356*Q1356</f>
        <v>41806.391253193</v>
      </c>
      <c r="W1356" s="19" t="n">
        <f aca="false">U1356*R1356</f>
        <v>22.5468618558909</v>
      </c>
      <c r="X1356" s="20" t="n">
        <f aca="false">MAX(0,K1356-C1356)</f>
        <v>0</v>
      </c>
      <c r="Y1356" s="17" t="n">
        <f aca="false">F1356*PARAMETER!$B$5*Q1356</f>
        <v>142124.43</v>
      </c>
      <c r="Z1356" s="21" t="n">
        <f aca="false">SUMIF($Y$2:$Y$3205,"&gt;="&amp;Y1356)/SUM($Y$2:$Y$3205)</f>
        <v>0.992028141631491</v>
      </c>
      <c r="AA1356" s="16" t="str">
        <f aca="false">IF(Z1356&lt;=PARAMETER!$B$7,"A",IF(Z1356&lt;=PARAMETER!$B$8,"B","C"))</f>
        <v>C</v>
      </c>
      <c r="AB1356" s="22" t="n">
        <f aca="false">G1356/F1356</f>
        <v>2.79047619047619</v>
      </c>
      <c r="AC1356" s="16" t="str">
        <f aca="false">IF(AB1356&lt;=PARAMETER!$B$9,"X",IF(AB1356&lt;=PARAMETER!$B$10,"Y","Z"))</f>
        <v>Z</v>
      </c>
      <c r="AD1356" s="16" t="str">
        <f aca="false">AA1356&amp;AC1356</f>
        <v>CZ</v>
      </c>
      <c r="AE1356" s="22" t="n">
        <f aca="false">DATA!I1356</f>
        <v>0.96</v>
      </c>
      <c r="AF1356" s="18" t="n">
        <f aca="false">DATA!L1356</f>
        <v>73</v>
      </c>
      <c r="AG1356" s="16" t="str">
        <f aca="false">DATA!K1356</f>
        <v>D</v>
      </c>
      <c r="AH1356" s="18" t="n">
        <f aca="false">IF(AE1356&gt;=PARAMETER!$B$12,1,0)</f>
        <v>1</v>
      </c>
      <c r="AI1356" s="18" t="n">
        <f aca="false">IF(AF1356&gt;=PARAMETER!$B$13,1,0)</f>
        <v>0</v>
      </c>
      <c r="AJ1356" s="18" t="n">
        <f aca="false">IF(AND(AH1356=1,AI1356=1),1,0)</f>
        <v>0</v>
      </c>
    </row>
    <row r="1357" customFormat="false" ht="15" hidden="false" customHeight="false" outlineLevel="0" collapsed="false">
      <c r="A1357" s="16" t="str">
        <f aca="false">DATA!A1357</f>
        <v>ITM11355</v>
      </c>
      <c r="B1357" s="16" t="str">
        <f aca="false">DATA!B1357</f>
        <v>Pharma</v>
      </c>
      <c r="C1357" s="17" t="n">
        <f aca="false">DATA!C1357</f>
        <v>224</v>
      </c>
      <c r="D1357" s="17" t="n">
        <f aca="false">DATA!D1357</f>
        <v>67</v>
      </c>
      <c r="E1357" s="18" t="n">
        <f aca="false">DATA!F1357</f>
        <v>5</v>
      </c>
      <c r="F1357" s="19" t="n">
        <f aca="false">DATA!G1357</f>
        <v>42.97</v>
      </c>
      <c r="G1357" s="19" t="n">
        <f aca="false">DATA!H1357</f>
        <v>8.92</v>
      </c>
      <c r="H1357" s="18" t="n">
        <f aca="false">DATA!E1357</f>
        <v>12</v>
      </c>
      <c r="I1357" s="20" t="n">
        <f aca="false">F1357*E1357</f>
        <v>214.85</v>
      </c>
      <c r="J1357" s="20" t="n">
        <f aca="false">PARAMETER!$B$4*G1357*SQRT(E1357)</f>
        <v>32.8078003442731</v>
      </c>
      <c r="K1357" s="20" t="n">
        <f aca="false">I1357+J1357</f>
        <v>247.657800344273</v>
      </c>
      <c r="L1357" s="20" t="n">
        <f aca="false">K1357+F1357*H1357</f>
        <v>763.297800344273</v>
      </c>
      <c r="M1357" s="16" t="str">
        <f aca="false">IF(C1357&lt;=K1357,"REORDER",IF(C1357&gt;L1357,"OVERSTOCK","OK"))</f>
        <v>REORDER</v>
      </c>
      <c r="N1357" s="16" t="str">
        <f aca="false">IF(C1357&lt;=D1357,"REORDER","OK")</f>
        <v>OK</v>
      </c>
      <c r="O1357" s="18" t="n">
        <f aca="false">IF(D1357&lt;I1357,1,0)</f>
        <v>1</v>
      </c>
      <c r="P1357" s="20" t="n">
        <f aca="false">C1357/F1357</f>
        <v>5.2129392599488</v>
      </c>
      <c r="Q1357" s="19" t="n">
        <f aca="false">DATA!N1357</f>
        <v>154.01</v>
      </c>
      <c r="R1357" s="19" t="n">
        <f aca="false">DATA!O1357</f>
        <v>0.29</v>
      </c>
      <c r="S1357" s="17" t="n">
        <f aca="false">C1357*Q1357</f>
        <v>34498.24</v>
      </c>
      <c r="T1357" s="19" t="n">
        <f aca="false">C1357*R1357</f>
        <v>64.96</v>
      </c>
      <c r="U1357" s="20" t="n">
        <f aca="false">MAX(0,C1357-L1357)</f>
        <v>0</v>
      </c>
      <c r="V1357" s="17" t="n">
        <f aca="false">U1357*Q1357</f>
        <v>0</v>
      </c>
      <c r="W1357" s="19" t="n">
        <f aca="false">U1357*R1357</f>
        <v>0</v>
      </c>
      <c r="X1357" s="20" t="n">
        <f aca="false">MAX(0,K1357-C1357)</f>
        <v>23.6578003442731</v>
      </c>
      <c r="Y1357" s="17" t="n">
        <f aca="false">F1357*PARAMETER!$B$5*Q1357</f>
        <v>2415500.5405</v>
      </c>
      <c r="Z1357" s="21" t="n">
        <f aca="false">SUMIF($Y$2:$Y$3205,"&gt;="&amp;Y1357)/SUM($Y$2:$Y$3205)</f>
        <v>0.213041231219093</v>
      </c>
      <c r="AA1357" s="16" t="str">
        <f aca="false">IF(Z1357&lt;=PARAMETER!$B$7,"A",IF(Z1357&lt;=PARAMETER!$B$8,"B","C"))</f>
        <v>A</v>
      </c>
      <c r="AB1357" s="22" t="n">
        <f aca="false">G1357/F1357</f>
        <v>0.207586688387247</v>
      </c>
      <c r="AC1357" s="16" t="str">
        <f aca="false">IF(AB1357&lt;=PARAMETER!$B$9,"X",IF(AB1357&lt;=PARAMETER!$B$10,"Y","Z"))</f>
        <v>X</v>
      </c>
      <c r="AD1357" s="16" t="str">
        <f aca="false">AA1357&amp;AC1357</f>
        <v>AX</v>
      </c>
      <c r="AE1357" s="22" t="n">
        <f aca="false">DATA!I1357</f>
        <v>0.99</v>
      </c>
      <c r="AF1357" s="18" t="n">
        <f aca="false">DATA!L1357</f>
        <v>46</v>
      </c>
      <c r="AG1357" s="16" t="str">
        <f aca="false">DATA!K1357</f>
        <v>A</v>
      </c>
      <c r="AH1357" s="18" t="n">
        <f aca="false">IF(AE1357&gt;=PARAMETER!$B$12,1,0)</f>
        <v>1</v>
      </c>
      <c r="AI1357" s="18" t="n">
        <f aca="false">IF(AF1357&gt;=PARAMETER!$B$13,1,0)</f>
        <v>0</v>
      </c>
      <c r="AJ1357" s="18" t="n">
        <f aca="false">IF(AND(AH1357=1,AI1357=1),1,0)</f>
        <v>0</v>
      </c>
    </row>
    <row r="1358" customFormat="false" ht="15" hidden="false" customHeight="false" outlineLevel="0" collapsed="false">
      <c r="A1358" s="16" t="str">
        <f aca="false">DATA!A1358</f>
        <v>ITM11356</v>
      </c>
      <c r="B1358" s="16" t="str">
        <f aca="false">DATA!B1358</f>
        <v>Groceries</v>
      </c>
      <c r="C1358" s="17" t="n">
        <f aca="false">DATA!C1358</f>
        <v>67</v>
      </c>
      <c r="D1358" s="17" t="n">
        <f aca="false">DATA!D1358</f>
        <v>87</v>
      </c>
      <c r="E1358" s="18" t="n">
        <f aca="false">DATA!F1358</f>
        <v>4</v>
      </c>
      <c r="F1358" s="19" t="n">
        <f aca="false">DATA!G1358</f>
        <v>35.03</v>
      </c>
      <c r="G1358" s="19" t="n">
        <f aca="false">DATA!H1358</f>
        <v>6.82</v>
      </c>
      <c r="H1358" s="18" t="n">
        <f aca="false">DATA!E1358</f>
        <v>13</v>
      </c>
      <c r="I1358" s="20" t="n">
        <f aca="false">F1358*E1358</f>
        <v>140.12</v>
      </c>
      <c r="J1358" s="20" t="n">
        <f aca="false">PARAMETER!$B$4*G1358*SQRT(E1358)</f>
        <v>22.4358034716181</v>
      </c>
      <c r="K1358" s="20" t="n">
        <f aca="false">I1358+J1358</f>
        <v>162.555803471618</v>
      </c>
      <c r="L1358" s="20" t="n">
        <f aca="false">K1358+F1358*H1358</f>
        <v>617.945803471618</v>
      </c>
      <c r="M1358" s="16" t="str">
        <f aca="false">IF(C1358&lt;=K1358,"REORDER",IF(C1358&gt;L1358,"OVERSTOCK","OK"))</f>
        <v>REORDER</v>
      </c>
      <c r="N1358" s="16" t="str">
        <f aca="false">IF(C1358&lt;=D1358,"REORDER","OK")</f>
        <v>REORDER</v>
      </c>
      <c r="O1358" s="18" t="n">
        <f aca="false">IF(D1358&lt;I1358,1,0)</f>
        <v>1</v>
      </c>
      <c r="P1358" s="20" t="n">
        <f aca="false">C1358/F1358</f>
        <v>1.91264630316871</v>
      </c>
      <c r="Q1358" s="19" t="n">
        <f aca="false">DATA!N1358</f>
        <v>26</v>
      </c>
      <c r="R1358" s="19" t="n">
        <f aca="false">DATA!O1358</f>
        <v>1.56</v>
      </c>
      <c r="S1358" s="17" t="n">
        <f aca="false">C1358*Q1358</f>
        <v>1742</v>
      </c>
      <c r="T1358" s="19" t="n">
        <f aca="false">C1358*R1358</f>
        <v>104.52</v>
      </c>
      <c r="U1358" s="20" t="n">
        <f aca="false">MAX(0,C1358-L1358)</f>
        <v>0</v>
      </c>
      <c r="V1358" s="17" t="n">
        <f aca="false">U1358*Q1358</f>
        <v>0</v>
      </c>
      <c r="W1358" s="19" t="n">
        <f aca="false">U1358*R1358</f>
        <v>0</v>
      </c>
      <c r="X1358" s="20" t="n">
        <f aca="false">MAX(0,K1358-C1358)</f>
        <v>95.5558034716181</v>
      </c>
      <c r="Y1358" s="17" t="n">
        <f aca="false">F1358*PARAMETER!$B$5*Q1358</f>
        <v>332434.7</v>
      </c>
      <c r="Z1358" s="21" t="n">
        <f aca="false">SUMIF($Y$2:$Y$3205,"&gt;="&amp;Y1358)/SUM($Y$2:$Y$3205)</f>
        <v>0.953097270962701</v>
      </c>
      <c r="AA1358" s="16" t="str">
        <f aca="false">IF(Z1358&lt;=PARAMETER!$B$7,"A",IF(Z1358&lt;=PARAMETER!$B$8,"B","C"))</f>
        <v>C</v>
      </c>
      <c r="AB1358" s="22" t="n">
        <f aca="false">G1358/F1358</f>
        <v>0.194690265486726</v>
      </c>
      <c r="AC1358" s="16" t="str">
        <f aca="false">IF(AB1358&lt;=PARAMETER!$B$9,"X",IF(AB1358&lt;=PARAMETER!$B$10,"Y","Z"))</f>
        <v>X</v>
      </c>
      <c r="AD1358" s="16" t="str">
        <f aca="false">AA1358&amp;AC1358</f>
        <v>CX</v>
      </c>
      <c r="AE1358" s="22" t="n">
        <f aca="false">DATA!I1358</f>
        <v>0.92</v>
      </c>
      <c r="AF1358" s="18" t="n">
        <f aca="false">DATA!L1358</f>
        <v>162</v>
      </c>
      <c r="AG1358" s="16" t="str">
        <f aca="false">DATA!K1358</f>
        <v>D</v>
      </c>
      <c r="AH1358" s="18" t="n">
        <f aca="false">IF(AE1358&gt;=PARAMETER!$B$12,1,0)</f>
        <v>1</v>
      </c>
      <c r="AI1358" s="18" t="n">
        <f aca="false">IF(AF1358&gt;=PARAMETER!$B$13,1,0)</f>
        <v>1</v>
      </c>
      <c r="AJ1358" s="18" t="n">
        <f aca="false">IF(AND(AH1358=1,AI1358=1),1,0)</f>
        <v>1</v>
      </c>
    </row>
    <row r="1359" customFormat="false" ht="15" hidden="false" customHeight="false" outlineLevel="0" collapsed="false">
      <c r="A1359" s="16" t="str">
        <f aca="false">DATA!A1359</f>
        <v>ITM11357</v>
      </c>
      <c r="B1359" s="16" t="str">
        <f aca="false">DATA!B1359</f>
        <v>Apparel</v>
      </c>
      <c r="C1359" s="17" t="n">
        <f aca="false">DATA!C1359</f>
        <v>452</v>
      </c>
      <c r="D1359" s="17" t="n">
        <f aca="false">DATA!D1359</f>
        <v>84</v>
      </c>
      <c r="E1359" s="18" t="n">
        <f aca="false">DATA!F1359</f>
        <v>5</v>
      </c>
      <c r="F1359" s="19" t="n">
        <f aca="false">DATA!G1359</f>
        <v>38.64</v>
      </c>
      <c r="G1359" s="19" t="n">
        <f aca="false">DATA!H1359</f>
        <v>6.65</v>
      </c>
      <c r="H1359" s="18" t="n">
        <f aca="false">DATA!E1359</f>
        <v>14</v>
      </c>
      <c r="I1359" s="20" t="n">
        <f aca="false">F1359*E1359</f>
        <v>193.2</v>
      </c>
      <c r="J1359" s="20" t="n">
        <f aca="false">PARAMETER!$B$4*G1359*SQRT(E1359)</f>
        <v>24.4587300772888</v>
      </c>
      <c r="K1359" s="20" t="n">
        <f aca="false">I1359+J1359</f>
        <v>217.658730077289</v>
      </c>
      <c r="L1359" s="20" t="n">
        <f aca="false">K1359+F1359*H1359</f>
        <v>758.618730077289</v>
      </c>
      <c r="M1359" s="16" t="str">
        <f aca="false">IF(C1359&lt;=K1359,"REORDER",IF(C1359&gt;L1359,"OVERSTOCK","OK"))</f>
        <v>OK</v>
      </c>
      <c r="N1359" s="16" t="str">
        <f aca="false">IF(C1359&lt;=D1359,"REORDER","OK")</f>
        <v>OK</v>
      </c>
      <c r="O1359" s="18" t="n">
        <f aca="false">IF(D1359&lt;I1359,1,0)</f>
        <v>1</v>
      </c>
      <c r="P1359" s="20" t="n">
        <f aca="false">C1359/F1359</f>
        <v>11.6977225672878</v>
      </c>
      <c r="Q1359" s="19" t="n">
        <f aca="false">DATA!N1359</f>
        <v>99.13</v>
      </c>
      <c r="R1359" s="19" t="n">
        <f aca="false">DATA!O1359</f>
        <v>1.8</v>
      </c>
      <c r="S1359" s="17" t="n">
        <f aca="false">C1359*Q1359</f>
        <v>44806.76</v>
      </c>
      <c r="T1359" s="19" t="n">
        <f aca="false">C1359*R1359</f>
        <v>813.6</v>
      </c>
      <c r="U1359" s="20" t="n">
        <f aca="false">MAX(0,C1359-L1359)</f>
        <v>0</v>
      </c>
      <c r="V1359" s="17" t="n">
        <f aca="false">U1359*Q1359</f>
        <v>0</v>
      </c>
      <c r="W1359" s="19" t="n">
        <f aca="false">U1359*R1359</f>
        <v>0</v>
      </c>
      <c r="X1359" s="20" t="n">
        <f aca="false">MAX(0,K1359-C1359)</f>
        <v>0</v>
      </c>
      <c r="Y1359" s="17" t="n">
        <f aca="false">F1359*PARAMETER!$B$5*Q1359</f>
        <v>1398089.868</v>
      </c>
      <c r="Z1359" s="21" t="n">
        <f aca="false">SUMIF($Y$2:$Y$3205,"&gt;="&amp;Y1359)/SUM($Y$2:$Y$3205)</f>
        <v>0.570537192885347</v>
      </c>
      <c r="AA1359" s="16" t="str">
        <f aca="false">IF(Z1359&lt;=PARAMETER!$B$7,"A",IF(Z1359&lt;=PARAMETER!$B$8,"B","C"))</f>
        <v>A</v>
      </c>
      <c r="AB1359" s="22" t="n">
        <f aca="false">G1359/F1359</f>
        <v>0.172101449275362</v>
      </c>
      <c r="AC1359" s="16" t="str">
        <f aca="false">IF(AB1359&lt;=PARAMETER!$B$9,"X",IF(AB1359&lt;=PARAMETER!$B$10,"Y","Z"))</f>
        <v>X</v>
      </c>
      <c r="AD1359" s="16" t="str">
        <f aca="false">AA1359&amp;AC1359</f>
        <v>AX</v>
      </c>
      <c r="AE1359" s="22" t="n">
        <f aca="false">DATA!I1359</f>
        <v>0.18</v>
      </c>
      <c r="AF1359" s="18" t="n">
        <f aca="false">DATA!L1359</f>
        <v>18</v>
      </c>
      <c r="AG1359" s="16" t="str">
        <f aca="false">DATA!K1359</f>
        <v>A</v>
      </c>
      <c r="AH1359" s="18" t="n">
        <f aca="false">IF(AE1359&gt;=PARAMETER!$B$12,1,0)</f>
        <v>0</v>
      </c>
      <c r="AI1359" s="18" t="n">
        <f aca="false">IF(AF1359&gt;=PARAMETER!$B$13,1,0)</f>
        <v>0</v>
      </c>
      <c r="AJ1359" s="18" t="n">
        <f aca="false">IF(AND(AH1359=1,AI1359=1),1,0)</f>
        <v>0</v>
      </c>
    </row>
    <row r="1360" customFormat="false" ht="15" hidden="false" customHeight="false" outlineLevel="0" collapsed="false">
      <c r="A1360" s="16" t="str">
        <f aca="false">DATA!A1360</f>
        <v>ITM11358</v>
      </c>
      <c r="B1360" s="16" t="str">
        <f aca="false">DATA!B1360</f>
        <v>Automotive</v>
      </c>
      <c r="C1360" s="17" t="n">
        <f aca="false">DATA!C1360</f>
        <v>264</v>
      </c>
      <c r="D1360" s="17" t="n">
        <f aca="false">DATA!D1360</f>
        <v>51</v>
      </c>
      <c r="E1360" s="18" t="n">
        <f aca="false">DATA!F1360</f>
        <v>7</v>
      </c>
      <c r="F1360" s="19" t="n">
        <f aca="false">DATA!G1360</f>
        <v>41.96</v>
      </c>
      <c r="G1360" s="19" t="n">
        <f aca="false">DATA!H1360</f>
        <v>2.84</v>
      </c>
      <c r="H1360" s="18" t="n">
        <f aca="false">DATA!E1360</f>
        <v>3</v>
      </c>
      <c r="I1360" s="20" t="n">
        <f aca="false">F1360*E1360</f>
        <v>293.72</v>
      </c>
      <c r="J1360" s="20" t="n">
        <f aca="false">PARAMETER!$B$4*G1360*SQRT(E1360)</f>
        <v>12.359321137646</v>
      </c>
      <c r="K1360" s="20" t="n">
        <f aca="false">I1360+J1360</f>
        <v>306.079321137646</v>
      </c>
      <c r="L1360" s="20" t="n">
        <f aca="false">K1360+F1360*H1360</f>
        <v>431.959321137646</v>
      </c>
      <c r="M1360" s="16" t="str">
        <f aca="false">IF(C1360&lt;=K1360,"REORDER",IF(C1360&gt;L1360,"OVERSTOCK","OK"))</f>
        <v>REORDER</v>
      </c>
      <c r="N1360" s="16" t="str">
        <f aca="false">IF(C1360&lt;=D1360,"REORDER","OK")</f>
        <v>OK</v>
      </c>
      <c r="O1360" s="18" t="n">
        <f aca="false">IF(D1360&lt;I1360,1,0)</f>
        <v>1</v>
      </c>
      <c r="P1360" s="20" t="n">
        <f aca="false">C1360/F1360</f>
        <v>6.29170638703527</v>
      </c>
      <c r="Q1360" s="19" t="n">
        <f aca="false">DATA!N1360</f>
        <v>92.7</v>
      </c>
      <c r="R1360" s="19" t="n">
        <f aca="false">DATA!O1360</f>
        <v>0.56</v>
      </c>
      <c r="S1360" s="17" t="n">
        <f aca="false">C1360*Q1360</f>
        <v>24472.8</v>
      </c>
      <c r="T1360" s="19" t="n">
        <f aca="false">C1360*R1360</f>
        <v>147.84</v>
      </c>
      <c r="U1360" s="20" t="n">
        <f aca="false">MAX(0,C1360-L1360)</f>
        <v>0</v>
      </c>
      <c r="V1360" s="17" t="n">
        <f aca="false">U1360*Q1360</f>
        <v>0</v>
      </c>
      <c r="W1360" s="19" t="n">
        <f aca="false">U1360*R1360</f>
        <v>0</v>
      </c>
      <c r="X1360" s="20" t="n">
        <f aca="false">MAX(0,K1360-C1360)</f>
        <v>42.0793211376461</v>
      </c>
      <c r="Y1360" s="17" t="n">
        <f aca="false">F1360*PARAMETER!$B$5*Q1360</f>
        <v>1419737.58</v>
      </c>
      <c r="Z1360" s="21" t="n">
        <f aca="false">SUMIF($Y$2:$Y$3205,"&gt;="&amp;Y1360)/SUM($Y$2:$Y$3205)</f>
        <v>0.561550253532405</v>
      </c>
      <c r="AA1360" s="16" t="str">
        <f aca="false">IF(Z1360&lt;=PARAMETER!$B$7,"A",IF(Z1360&lt;=PARAMETER!$B$8,"B","C"))</f>
        <v>A</v>
      </c>
      <c r="AB1360" s="22" t="n">
        <f aca="false">G1360/F1360</f>
        <v>0.0676835081029552</v>
      </c>
      <c r="AC1360" s="16" t="str">
        <f aca="false">IF(AB1360&lt;=PARAMETER!$B$9,"X",IF(AB1360&lt;=PARAMETER!$B$10,"Y","Z"))</f>
        <v>X</v>
      </c>
      <c r="AD1360" s="16" t="str">
        <f aca="false">AA1360&amp;AC1360</f>
        <v>AX</v>
      </c>
      <c r="AE1360" s="22" t="n">
        <f aca="false">DATA!I1360</f>
        <v>0.4</v>
      </c>
      <c r="AF1360" s="18" t="n">
        <f aca="false">DATA!L1360</f>
        <v>165</v>
      </c>
      <c r="AG1360" s="16" t="str">
        <f aca="false">DATA!K1360</f>
        <v>A</v>
      </c>
      <c r="AH1360" s="18" t="n">
        <f aca="false">IF(AE1360&gt;=PARAMETER!$B$12,1,0)</f>
        <v>0</v>
      </c>
      <c r="AI1360" s="18" t="n">
        <f aca="false">IF(AF1360&gt;=PARAMETER!$B$13,1,0)</f>
        <v>1</v>
      </c>
      <c r="AJ1360" s="18" t="n">
        <f aca="false">IF(AND(AH1360=1,AI1360=1),1,0)</f>
        <v>0</v>
      </c>
    </row>
    <row r="1361" customFormat="false" ht="15" hidden="false" customHeight="false" outlineLevel="0" collapsed="false">
      <c r="A1361" s="16" t="str">
        <f aca="false">DATA!A1361</f>
        <v>ITM11359</v>
      </c>
      <c r="B1361" s="16" t="str">
        <f aca="false">DATA!B1361</f>
        <v>Automotive</v>
      </c>
      <c r="C1361" s="17" t="n">
        <f aca="false">DATA!C1361</f>
        <v>339</v>
      </c>
      <c r="D1361" s="17" t="n">
        <f aca="false">DATA!D1361</f>
        <v>47</v>
      </c>
      <c r="E1361" s="18" t="n">
        <f aca="false">DATA!F1361</f>
        <v>9</v>
      </c>
      <c r="F1361" s="19" t="n">
        <f aca="false">DATA!G1361</f>
        <v>7.01</v>
      </c>
      <c r="G1361" s="19" t="n">
        <f aca="false">DATA!H1361</f>
        <v>4.25</v>
      </c>
      <c r="H1361" s="18" t="n">
        <f aca="false">DATA!E1361</f>
        <v>5</v>
      </c>
      <c r="I1361" s="20" t="n">
        <f aca="false">F1361*E1361</f>
        <v>63.09</v>
      </c>
      <c r="J1361" s="20" t="n">
        <f aca="false">PARAMETER!$B$4*G1361*SQRT(E1361)</f>
        <v>20.9718837436313</v>
      </c>
      <c r="K1361" s="20" t="n">
        <f aca="false">I1361+J1361</f>
        <v>84.0618837436313</v>
      </c>
      <c r="L1361" s="20" t="n">
        <f aca="false">K1361+F1361*H1361</f>
        <v>119.111883743631</v>
      </c>
      <c r="M1361" s="16" t="str">
        <f aca="false">IF(C1361&lt;=K1361,"REORDER",IF(C1361&gt;L1361,"OVERSTOCK","OK"))</f>
        <v>OVERSTOCK</v>
      </c>
      <c r="N1361" s="16" t="str">
        <f aca="false">IF(C1361&lt;=D1361,"REORDER","OK")</f>
        <v>OK</v>
      </c>
      <c r="O1361" s="18" t="n">
        <f aca="false">IF(D1361&lt;I1361,1,0)</f>
        <v>1</v>
      </c>
      <c r="P1361" s="20" t="n">
        <f aca="false">C1361/F1361</f>
        <v>48.3594864479315</v>
      </c>
      <c r="Q1361" s="19" t="n">
        <f aca="false">DATA!N1361</f>
        <v>73.94</v>
      </c>
      <c r="R1361" s="19" t="n">
        <f aca="false">DATA!O1361</f>
        <v>1.61</v>
      </c>
      <c r="S1361" s="17" t="n">
        <f aca="false">C1361*Q1361</f>
        <v>25065.66</v>
      </c>
      <c r="T1361" s="19" t="n">
        <f aca="false">C1361*R1361</f>
        <v>545.79</v>
      </c>
      <c r="U1361" s="20" t="n">
        <f aca="false">MAX(0,C1361-L1361)</f>
        <v>219.888116256369</v>
      </c>
      <c r="V1361" s="17" t="n">
        <f aca="false">U1361*Q1361</f>
        <v>16258.5273159959</v>
      </c>
      <c r="W1361" s="19" t="n">
        <f aca="false">U1361*R1361</f>
        <v>354.019867172754</v>
      </c>
      <c r="X1361" s="20" t="n">
        <f aca="false">MAX(0,K1361-C1361)</f>
        <v>0</v>
      </c>
      <c r="Y1361" s="17" t="n">
        <f aca="false">F1361*PARAMETER!$B$5*Q1361</f>
        <v>189186.581</v>
      </c>
      <c r="Z1361" s="21" t="n">
        <f aca="false">SUMIF($Y$2:$Y$3205,"&gt;="&amp;Y1361)/SUM($Y$2:$Y$3205)</f>
        <v>0.984510604535741</v>
      </c>
      <c r="AA1361" s="16" t="str">
        <f aca="false">IF(Z1361&lt;=PARAMETER!$B$7,"A",IF(Z1361&lt;=PARAMETER!$B$8,"B","C"))</f>
        <v>C</v>
      </c>
      <c r="AB1361" s="22" t="n">
        <f aca="false">G1361/F1361</f>
        <v>0.606276747503566</v>
      </c>
      <c r="AC1361" s="16" t="str">
        <f aca="false">IF(AB1361&lt;=PARAMETER!$B$9,"X",IF(AB1361&lt;=PARAMETER!$B$10,"Y","Z"))</f>
        <v>Z</v>
      </c>
      <c r="AD1361" s="16" t="str">
        <f aca="false">AA1361&amp;AC1361</f>
        <v>CZ</v>
      </c>
      <c r="AE1361" s="22" t="n">
        <f aca="false">DATA!I1361</f>
        <v>0.95</v>
      </c>
      <c r="AF1361" s="18" t="n">
        <f aca="false">DATA!L1361</f>
        <v>146</v>
      </c>
      <c r="AG1361" s="16" t="str">
        <f aca="false">DATA!K1361</f>
        <v>B</v>
      </c>
      <c r="AH1361" s="18" t="n">
        <f aca="false">IF(AE1361&gt;=PARAMETER!$B$12,1,0)</f>
        <v>1</v>
      </c>
      <c r="AI1361" s="18" t="n">
        <f aca="false">IF(AF1361&gt;=PARAMETER!$B$13,1,0)</f>
        <v>1</v>
      </c>
      <c r="AJ1361" s="18" t="n">
        <f aca="false">IF(AND(AH1361=1,AI1361=1),1,0)</f>
        <v>1</v>
      </c>
    </row>
    <row r="1362" customFormat="false" ht="15" hidden="false" customHeight="false" outlineLevel="0" collapsed="false">
      <c r="A1362" s="16" t="str">
        <f aca="false">DATA!A1362</f>
        <v>ITM11360</v>
      </c>
      <c r="B1362" s="16" t="str">
        <f aca="false">DATA!B1362</f>
        <v>Automotive</v>
      </c>
      <c r="C1362" s="17" t="n">
        <f aca="false">DATA!C1362</f>
        <v>336</v>
      </c>
      <c r="D1362" s="17" t="n">
        <f aca="false">DATA!D1362</f>
        <v>77</v>
      </c>
      <c r="E1362" s="18" t="n">
        <f aca="false">DATA!F1362</f>
        <v>3</v>
      </c>
      <c r="F1362" s="19" t="n">
        <f aca="false">DATA!G1362</f>
        <v>41.3</v>
      </c>
      <c r="G1362" s="19" t="n">
        <f aca="false">DATA!H1362</f>
        <v>6.99</v>
      </c>
      <c r="H1362" s="18" t="n">
        <f aca="false">DATA!E1362</f>
        <v>5</v>
      </c>
      <c r="I1362" s="20" t="n">
        <f aca="false">F1362*E1362</f>
        <v>123.9</v>
      </c>
      <c r="J1362" s="20" t="n">
        <f aca="false">PARAMETER!$B$4*G1362*SQRT(E1362)</f>
        <v>19.9143006697283</v>
      </c>
      <c r="K1362" s="20" t="n">
        <f aca="false">I1362+J1362</f>
        <v>143.814300669728</v>
      </c>
      <c r="L1362" s="20" t="n">
        <f aca="false">K1362+F1362*H1362</f>
        <v>350.314300669728</v>
      </c>
      <c r="M1362" s="16" t="str">
        <f aca="false">IF(C1362&lt;=K1362,"REORDER",IF(C1362&gt;L1362,"OVERSTOCK","OK"))</f>
        <v>OK</v>
      </c>
      <c r="N1362" s="16" t="str">
        <f aca="false">IF(C1362&lt;=D1362,"REORDER","OK")</f>
        <v>OK</v>
      </c>
      <c r="O1362" s="18" t="n">
        <f aca="false">IF(D1362&lt;I1362,1,0)</f>
        <v>1</v>
      </c>
      <c r="P1362" s="20" t="n">
        <f aca="false">C1362/F1362</f>
        <v>8.13559322033898</v>
      </c>
      <c r="Q1362" s="19" t="n">
        <f aca="false">DATA!N1362</f>
        <v>103.35</v>
      </c>
      <c r="R1362" s="19" t="n">
        <f aca="false">DATA!O1362</f>
        <v>0.48</v>
      </c>
      <c r="S1362" s="17" t="n">
        <f aca="false">C1362*Q1362</f>
        <v>34725.6</v>
      </c>
      <c r="T1362" s="19" t="n">
        <f aca="false">C1362*R1362</f>
        <v>161.28</v>
      </c>
      <c r="U1362" s="20" t="n">
        <f aca="false">MAX(0,C1362-L1362)</f>
        <v>0</v>
      </c>
      <c r="V1362" s="17" t="n">
        <f aca="false">U1362*Q1362</f>
        <v>0</v>
      </c>
      <c r="W1362" s="19" t="n">
        <f aca="false">U1362*R1362</f>
        <v>0</v>
      </c>
      <c r="X1362" s="20" t="n">
        <f aca="false">MAX(0,K1362-C1362)</f>
        <v>0</v>
      </c>
      <c r="Y1362" s="17" t="n">
        <f aca="false">F1362*PARAMETER!$B$5*Q1362</f>
        <v>1557949.575</v>
      </c>
      <c r="Z1362" s="21" t="n">
        <f aca="false">SUMIF($Y$2:$Y$3205,"&gt;="&amp;Y1362)/SUM($Y$2:$Y$3205)</f>
        <v>0.499916283364273</v>
      </c>
      <c r="AA1362" s="16" t="str">
        <f aca="false">IF(Z1362&lt;=PARAMETER!$B$7,"A",IF(Z1362&lt;=PARAMETER!$B$8,"B","C"))</f>
        <v>A</v>
      </c>
      <c r="AB1362" s="22" t="n">
        <f aca="false">G1362/F1362</f>
        <v>0.169249394673124</v>
      </c>
      <c r="AC1362" s="16" t="str">
        <f aca="false">IF(AB1362&lt;=PARAMETER!$B$9,"X",IF(AB1362&lt;=PARAMETER!$B$10,"Y","Z"))</f>
        <v>X</v>
      </c>
      <c r="AD1362" s="16" t="str">
        <f aca="false">AA1362&amp;AC1362</f>
        <v>AX</v>
      </c>
      <c r="AE1362" s="22" t="n">
        <f aca="false">DATA!I1362</f>
        <v>0.82</v>
      </c>
      <c r="AF1362" s="18" t="n">
        <f aca="false">DATA!L1362</f>
        <v>149</v>
      </c>
      <c r="AG1362" s="16" t="str">
        <f aca="false">DATA!K1362</f>
        <v>C</v>
      </c>
      <c r="AH1362" s="18" t="n">
        <f aca="false">IF(AE1362&gt;=PARAMETER!$B$12,1,0)</f>
        <v>1</v>
      </c>
      <c r="AI1362" s="18" t="n">
        <f aca="false">IF(AF1362&gt;=PARAMETER!$B$13,1,0)</f>
        <v>1</v>
      </c>
      <c r="AJ1362" s="18" t="n">
        <f aca="false">IF(AND(AH1362=1,AI1362=1),1,0)</f>
        <v>1</v>
      </c>
    </row>
    <row r="1363" customFormat="false" ht="15" hidden="false" customHeight="false" outlineLevel="0" collapsed="false">
      <c r="A1363" s="16" t="str">
        <f aca="false">DATA!A1363</f>
        <v>ITM11361</v>
      </c>
      <c r="B1363" s="16" t="str">
        <f aca="false">DATA!B1363</f>
        <v>Groceries</v>
      </c>
      <c r="C1363" s="17" t="n">
        <f aca="false">DATA!C1363</f>
        <v>432</v>
      </c>
      <c r="D1363" s="17" t="n">
        <f aca="false">DATA!D1363</f>
        <v>62</v>
      </c>
      <c r="E1363" s="18" t="n">
        <f aca="false">DATA!F1363</f>
        <v>2</v>
      </c>
      <c r="F1363" s="19" t="n">
        <f aca="false">DATA!G1363</f>
        <v>25.73</v>
      </c>
      <c r="G1363" s="19" t="n">
        <f aca="false">DATA!H1363</f>
        <v>8.97</v>
      </c>
      <c r="H1363" s="18" t="n">
        <f aca="false">DATA!E1363</f>
        <v>7</v>
      </c>
      <c r="I1363" s="20" t="n">
        <f aca="false">F1363*E1363</f>
        <v>51.46</v>
      </c>
      <c r="J1363" s="20" t="n">
        <f aca="false">PARAMETER!$B$4*G1363*SQRT(E1363)</f>
        <v>20.8657835369595</v>
      </c>
      <c r="K1363" s="20" t="n">
        <f aca="false">I1363+J1363</f>
        <v>72.3257835369595</v>
      </c>
      <c r="L1363" s="20" t="n">
        <f aca="false">K1363+F1363*H1363</f>
        <v>252.43578353696</v>
      </c>
      <c r="M1363" s="16" t="str">
        <f aca="false">IF(C1363&lt;=K1363,"REORDER",IF(C1363&gt;L1363,"OVERSTOCK","OK"))</f>
        <v>OVERSTOCK</v>
      </c>
      <c r="N1363" s="16" t="str">
        <f aca="false">IF(C1363&lt;=D1363,"REORDER","OK")</f>
        <v>OK</v>
      </c>
      <c r="O1363" s="18" t="n">
        <f aca="false">IF(D1363&lt;I1363,1,0)</f>
        <v>0</v>
      </c>
      <c r="P1363" s="20" t="n">
        <f aca="false">C1363/F1363</f>
        <v>16.7897396035756</v>
      </c>
      <c r="Q1363" s="19" t="n">
        <f aca="false">DATA!N1363</f>
        <v>93.53</v>
      </c>
      <c r="R1363" s="19" t="n">
        <f aca="false">DATA!O1363</f>
        <v>0.57</v>
      </c>
      <c r="S1363" s="17" t="n">
        <f aca="false">C1363*Q1363</f>
        <v>40404.96</v>
      </c>
      <c r="T1363" s="19" t="n">
        <f aca="false">C1363*R1363</f>
        <v>246.24</v>
      </c>
      <c r="U1363" s="20" t="n">
        <f aca="false">MAX(0,C1363-L1363)</f>
        <v>179.56421646304</v>
      </c>
      <c r="V1363" s="17" t="n">
        <f aca="false">U1363*Q1363</f>
        <v>16794.6411657882</v>
      </c>
      <c r="W1363" s="19" t="n">
        <f aca="false">U1363*R1363</f>
        <v>102.351603383933</v>
      </c>
      <c r="X1363" s="20" t="n">
        <f aca="false">MAX(0,K1363-C1363)</f>
        <v>0</v>
      </c>
      <c r="Y1363" s="17" t="n">
        <f aca="false">F1363*PARAMETER!$B$5*Q1363</f>
        <v>878382.3185</v>
      </c>
      <c r="Z1363" s="21" t="n">
        <f aca="false">SUMIF($Y$2:$Y$3205,"&gt;="&amp;Y1363)/SUM($Y$2:$Y$3205)</f>
        <v>0.78312960272341</v>
      </c>
      <c r="AA1363" s="16" t="str">
        <f aca="false">IF(Z1363&lt;=PARAMETER!$B$7,"A",IF(Z1363&lt;=PARAMETER!$B$8,"B","C"))</f>
        <v>A</v>
      </c>
      <c r="AB1363" s="22" t="n">
        <f aca="false">G1363/F1363</f>
        <v>0.348620287602021</v>
      </c>
      <c r="AC1363" s="16" t="str">
        <f aca="false">IF(AB1363&lt;=PARAMETER!$B$9,"X",IF(AB1363&lt;=PARAMETER!$B$10,"Y","Z"))</f>
        <v>Y</v>
      </c>
      <c r="AD1363" s="16" t="str">
        <f aca="false">AA1363&amp;AC1363</f>
        <v>AY</v>
      </c>
      <c r="AE1363" s="22" t="n">
        <f aca="false">DATA!I1363</f>
        <v>0.92</v>
      </c>
      <c r="AF1363" s="18" t="n">
        <f aca="false">DATA!L1363</f>
        <v>155</v>
      </c>
      <c r="AG1363" s="16" t="str">
        <f aca="false">DATA!K1363</f>
        <v>D</v>
      </c>
      <c r="AH1363" s="18" t="n">
        <f aca="false">IF(AE1363&gt;=PARAMETER!$B$12,1,0)</f>
        <v>1</v>
      </c>
      <c r="AI1363" s="18" t="n">
        <f aca="false">IF(AF1363&gt;=PARAMETER!$B$13,1,0)</f>
        <v>1</v>
      </c>
      <c r="AJ1363" s="18" t="n">
        <f aca="false">IF(AND(AH1363=1,AI1363=1),1,0)</f>
        <v>1</v>
      </c>
    </row>
    <row r="1364" customFormat="false" ht="15" hidden="false" customHeight="false" outlineLevel="0" collapsed="false">
      <c r="A1364" s="16" t="str">
        <f aca="false">DATA!A1364</f>
        <v>ITM11362</v>
      </c>
      <c r="B1364" s="16" t="str">
        <f aca="false">DATA!B1364</f>
        <v>Pharma</v>
      </c>
      <c r="C1364" s="17" t="n">
        <f aca="false">DATA!C1364</f>
        <v>314</v>
      </c>
      <c r="D1364" s="17" t="n">
        <f aca="false">DATA!D1364</f>
        <v>42</v>
      </c>
      <c r="E1364" s="18" t="n">
        <f aca="false">DATA!F1364</f>
        <v>3</v>
      </c>
      <c r="F1364" s="19" t="n">
        <f aca="false">DATA!G1364</f>
        <v>44.39</v>
      </c>
      <c r="G1364" s="19" t="n">
        <f aca="false">DATA!H1364</f>
        <v>3.5</v>
      </c>
      <c r="H1364" s="18" t="n">
        <f aca="false">DATA!E1364</f>
        <v>5</v>
      </c>
      <c r="I1364" s="20" t="n">
        <f aca="false">F1364*E1364</f>
        <v>133.17</v>
      </c>
      <c r="J1364" s="20" t="n">
        <f aca="false">PARAMETER!$B$4*G1364*SQRT(E1364)</f>
        <v>9.97139518512863</v>
      </c>
      <c r="K1364" s="20" t="n">
        <f aca="false">I1364+J1364</f>
        <v>143.141395185129</v>
      </c>
      <c r="L1364" s="20" t="n">
        <f aca="false">K1364+F1364*H1364</f>
        <v>365.091395185129</v>
      </c>
      <c r="M1364" s="16" t="str">
        <f aca="false">IF(C1364&lt;=K1364,"REORDER",IF(C1364&gt;L1364,"OVERSTOCK","OK"))</f>
        <v>OK</v>
      </c>
      <c r="N1364" s="16" t="str">
        <f aca="false">IF(C1364&lt;=D1364,"REORDER","OK")</f>
        <v>OK</v>
      </c>
      <c r="O1364" s="18" t="n">
        <f aca="false">IF(D1364&lt;I1364,1,0)</f>
        <v>1</v>
      </c>
      <c r="P1364" s="20" t="n">
        <f aca="false">C1364/F1364</f>
        <v>7.0736652399189</v>
      </c>
      <c r="Q1364" s="19" t="n">
        <f aca="false">DATA!N1364</f>
        <v>11.17</v>
      </c>
      <c r="R1364" s="19" t="n">
        <f aca="false">DATA!O1364</f>
        <v>0.53</v>
      </c>
      <c r="S1364" s="17" t="n">
        <f aca="false">C1364*Q1364</f>
        <v>3507.38</v>
      </c>
      <c r="T1364" s="19" t="n">
        <f aca="false">C1364*R1364</f>
        <v>166.42</v>
      </c>
      <c r="U1364" s="20" t="n">
        <f aca="false">MAX(0,C1364-L1364)</f>
        <v>0</v>
      </c>
      <c r="V1364" s="17" t="n">
        <f aca="false">U1364*Q1364</f>
        <v>0</v>
      </c>
      <c r="W1364" s="19" t="n">
        <f aca="false">U1364*R1364</f>
        <v>0</v>
      </c>
      <c r="X1364" s="20" t="n">
        <f aca="false">MAX(0,K1364-C1364)</f>
        <v>0</v>
      </c>
      <c r="Y1364" s="17" t="n">
        <f aca="false">F1364*PARAMETER!$B$5*Q1364</f>
        <v>180980.2495</v>
      </c>
      <c r="Z1364" s="21" t="n">
        <f aca="false">SUMIF($Y$2:$Y$3205,"&gt;="&amp;Y1364)/SUM($Y$2:$Y$3205)</f>
        <v>0.986448484748686</v>
      </c>
      <c r="AA1364" s="16" t="str">
        <f aca="false">IF(Z1364&lt;=PARAMETER!$B$7,"A",IF(Z1364&lt;=PARAMETER!$B$8,"B","C"))</f>
        <v>C</v>
      </c>
      <c r="AB1364" s="22" t="n">
        <f aca="false">G1364/F1364</f>
        <v>0.0788465870691597</v>
      </c>
      <c r="AC1364" s="16" t="str">
        <f aca="false">IF(AB1364&lt;=PARAMETER!$B$9,"X",IF(AB1364&lt;=PARAMETER!$B$10,"Y","Z"))</f>
        <v>X</v>
      </c>
      <c r="AD1364" s="16" t="str">
        <f aca="false">AA1364&amp;AC1364</f>
        <v>CX</v>
      </c>
      <c r="AE1364" s="22" t="n">
        <f aca="false">DATA!I1364</f>
        <v>0.62</v>
      </c>
      <c r="AF1364" s="18" t="n">
        <f aca="false">DATA!L1364</f>
        <v>99</v>
      </c>
      <c r="AG1364" s="16" t="str">
        <f aca="false">DATA!K1364</f>
        <v>A</v>
      </c>
      <c r="AH1364" s="18" t="n">
        <f aca="false">IF(AE1364&gt;=PARAMETER!$B$12,1,0)</f>
        <v>0</v>
      </c>
      <c r="AI1364" s="18" t="n">
        <f aca="false">IF(AF1364&gt;=PARAMETER!$B$13,1,0)</f>
        <v>1</v>
      </c>
      <c r="AJ1364" s="18" t="n">
        <f aca="false">IF(AND(AH1364=1,AI1364=1),1,0)</f>
        <v>0</v>
      </c>
    </row>
    <row r="1365" customFormat="false" ht="15" hidden="false" customHeight="false" outlineLevel="0" collapsed="false">
      <c r="A1365" s="16" t="str">
        <f aca="false">DATA!A1365</f>
        <v>ITM11363</v>
      </c>
      <c r="B1365" s="16" t="str">
        <f aca="false">DATA!B1365</f>
        <v>Groceries</v>
      </c>
      <c r="C1365" s="17" t="n">
        <f aca="false">DATA!C1365</f>
        <v>147</v>
      </c>
      <c r="D1365" s="17" t="n">
        <f aca="false">DATA!D1365</f>
        <v>80</v>
      </c>
      <c r="E1365" s="18" t="n">
        <f aca="false">DATA!F1365</f>
        <v>4</v>
      </c>
      <c r="F1365" s="19" t="n">
        <f aca="false">DATA!G1365</f>
        <v>44.44</v>
      </c>
      <c r="G1365" s="19" t="n">
        <f aca="false">DATA!H1365</f>
        <v>2.55</v>
      </c>
      <c r="H1365" s="18" t="n">
        <f aca="false">DATA!E1365</f>
        <v>11</v>
      </c>
      <c r="I1365" s="20" t="n">
        <f aca="false">F1365*E1365</f>
        <v>177.76</v>
      </c>
      <c r="J1365" s="20" t="n">
        <f aca="false">PARAMETER!$B$4*G1365*SQRT(E1365)</f>
        <v>8.3887534974525</v>
      </c>
      <c r="K1365" s="20" t="n">
        <f aca="false">I1365+J1365</f>
        <v>186.148753497453</v>
      </c>
      <c r="L1365" s="20" t="n">
        <f aca="false">K1365+F1365*H1365</f>
        <v>674.988753497453</v>
      </c>
      <c r="M1365" s="16" t="str">
        <f aca="false">IF(C1365&lt;=K1365,"REORDER",IF(C1365&gt;L1365,"OVERSTOCK","OK"))</f>
        <v>REORDER</v>
      </c>
      <c r="N1365" s="16" t="str">
        <f aca="false">IF(C1365&lt;=D1365,"REORDER","OK")</f>
        <v>OK</v>
      </c>
      <c r="O1365" s="18" t="n">
        <f aca="false">IF(D1365&lt;I1365,1,0)</f>
        <v>1</v>
      </c>
      <c r="P1365" s="20" t="n">
        <f aca="false">C1365/F1365</f>
        <v>3.30783078307831</v>
      </c>
      <c r="Q1365" s="19" t="n">
        <f aca="false">DATA!N1365</f>
        <v>54.95</v>
      </c>
      <c r="R1365" s="19" t="n">
        <f aca="false">DATA!O1365</f>
        <v>0.2</v>
      </c>
      <c r="S1365" s="17" t="n">
        <f aca="false">C1365*Q1365</f>
        <v>8077.65</v>
      </c>
      <c r="T1365" s="19" t="n">
        <f aca="false">C1365*R1365</f>
        <v>29.4</v>
      </c>
      <c r="U1365" s="20" t="n">
        <f aca="false">MAX(0,C1365-L1365)</f>
        <v>0</v>
      </c>
      <c r="V1365" s="17" t="n">
        <f aca="false">U1365*Q1365</f>
        <v>0</v>
      </c>
      <c r="W1365" s="19" t="n">
        <f aca="false">U1365*R1365</f>
        <v>0</v>
      </c>
      <c r="X1365" s="20" t="n">
        <f aca="false">MAX(0,K1365-C1365)</f>
        <v>39.1487534974525</v>
      </c>
      <c r="Y1365" s="17" t="n">
        <f aca="false">F1365*PARAMETER!$B$5*Q1365</f>
        <v>891321.97</v>
      </c>
      <c r="Z1365" s="21" t="n">
        <f aca="false">SUMIF($Y$2:$Y$3205,"&gt;="&amp;Y1365)/SUM($Y$2:$Y$3205)</f>
        <v>0.777489829078764</v>
      </c>
      <c r="AA1365" s="16" t="str">
        <f aca="false">IF(Z1365&lt;=PARAMETER!$B$7,"A",IF(Z1365&lt;=PARAMETER!$B$8,"B","C"))</f>
        <v>A</v>
      </c>
      <c r="AB1365" s="22" t="n">
        <f aca="false">G1365/F1365</f>
        <v>0.0573807380738074</v>
      </c>
      <c r="AC1365" s="16" t="str">
        <f aca="false">IF(AB1365&lt;=PARAMETER!$B$9,"X",IF(AB1365&lt;=PARAMETER!$B$10,"Y","Z"))</f>
        <v>X</v>
      </c>
      <c r="AD1365" s="16" t="str">
        <f aca="false">AA1365&amp;AC1365</f>
        <v>AX</v>
      </c>
      <c r="AE1365" s="22" t="n">
        <f aca="false">DATA!I1365</f>
        <v>0.53</v>
      </c>
      <c r="AF1365" s="18" t="n">
        <f aca="false">DATA!L1365</f>
        <v>83</v>
      </c>
      <c r="AG1365" s="16" t="str">
        <f aca="false">DATA!K1365</f>
        <v>C</v>
      </c>
      <c r="AH1365" s="18" t="n">
        <f aca="false">IF(AE1365&gt;=PARAMETER!$B$12,1,0)</f>
        <v>0</v>
      </c>
      <c r="AI1365" s="18" t="n">
        <f aca="false">IF(AF1365&gt;=PARAMETER!$B$13,1,0)</f>
        <v>0</v>
      </c>
      <c r="AJ1365" s="18" t="n">
        <f aca="false">IF(AND(AH1365=1,AI1365=1),1,0)</f>
        <v>0</v>
      </c>
    </row>
    <row r="1366" customFormat="false" ht="15" hidden="false" customHeight="false" outlineLevel="0" collapsed="false">
      <c r="A1366" s="16" t="str">
        <f aca="false">DATA!A1366</f>
        <v>ITM11364</v>
      </c>
      <c r="B1366" s="16" t="str">
        <f aca="false">DATA!B1366</f>
        <v>Automotive</v>
      </c>
      <c r="C1366" s="17" t="n">
        <f aca="false">DATA!C1366</f>
        <v>363</v>
      </c>
      <c r="D1366" s="17" t="n">
        <f aca="false">DATA!D1366</f>
        <v>65</v>
      </c>
      <c r="E1366" s="18" t="n">
        <f aca="false">DATA!F1366</f>
        <v>8</v>
      </c>
      <c r="F1366" s="19" t="n">
        <f aca="false">DATA!G1366</f>
        <v>2.18</v>
      </c>
      <c r="G1366" s="19" t="n">
        <f aca="false">DATA!H1366</f>
        <v>6.14</v>
      </c>
      <c r="H1366" s="18" t="n">
        <f aca="false">DATA!E1366</f>
        <v>3</v>
      </c>
      <c r="I1366" s="20" t="n">
        <f aca="false">F1366*E1366</f>
        <v>17.44</v>
      </c>
      <c r="J1366" s="20" t="n">
        <f aca="false">PARAMETER!$B$4*G1366*SQRT(E1366)</f>
        <v>28.5654204942991</v>
      </c>
      <c r="K1366" s="20" t="n">
        <f aca="false">I1366+J1366</f>
        <v>46.0054204942991</v>
      </c>
      <c r="L1366" s="20" t="n">
        <f aca="false">K1366+F1366*H1366</f>
        <v>52.5454204942991</v>
      </c>
      <c r="M1366" s="16" t="str">
        <f aca="false">IF(C1366&lt;=K1366,"REORDER",IF(C1366&gt;L1366,"OVERSTOCK","OK"))</f>
        <v>OVERSTOCK</v>
      </c>
      <c r="N1366" s="16" t="str">
        <f aca="false">IF(C1366&lt;=D1366,"REORDER","OK")</f>
        <v>OK</v>
      </c>
      <c r="O1366" s="18" t="n">
        <f aca="false">IF(D1366&lt;I1366,1,0)</f>
        <v>0</v>
      </c>
      <c r="P1366" s="20" t="n">
        <f aca="false">C1366/F1366</f>
        <v>166.51376146789</v>
      </c>
      <c r="Q1366" s="19" t="n">
        <f aca="false">DATA!N1366</f>
        <v>50.62</v>
      </c>
      <c r="R1366" s="19" t="n">
        <f aca="false">DATA!O1366</f>
        <v>0.47</v>
      </c>
      <c r="S1366" s="17" t="n">
        <f aca="false">C1366*Q1366</f>
        <v>18375.06</v>
      </c>
      <c r="T1366" s="19" t="n">
        <f aca="false">C1366*R1366</f>
        <v>170.61</v>
      </c>
      <c r="U1366" s="20" t="n">
        <f aca="false">MAX(0,C1366-L1366)</f>
        <v>310.454579505701</v>
      </c>
      <c r="V1366" s="17" t="n">
        <f aca="false">U1366*Q1366</f>
        <v>15715.2108145786</v>
      </c>
      <c r="W1366" s="19" t="n">
        <f aca="false">U1366*R1366</f>
        <v>145.913652367679</v>
      </c>
      <c r="X1366" s="20" t="n">
        <f aca="false">MAX(0,K1366-C1366)</f>
        <v>0</v>
      </c>
      <c r="Y1366" s="17" t="n">
        <f aca="false">F1366*PARAMETER!$B$5*Q1366</f>
        <v>40278.334</v>
      </c>
      <c r="Z1366" s="21" t="n">
        <f aca="false">SUMIF($Y$2:$Y$3205,"&gt;="&amp;Y1366)/SUM($Y$2:$Y$3205)</f>
        <v>0.999673460016032</v>
      </c>
      <c r="AA1366" s="16" t="str">
        <f aca="false">IF(Z1366&lt;=PARAMETER!$B$7,"A",IF(Z1366&lt;=PARAMETER!$B$8,"B","C"))</f>
        <v>C</v>
      </c>
      <c r="AB1366" s="22" t="n">
        <f aca="false">G1366/F1366</f>
        <v>2.81651376146789</v>
      </c>
      <c r="AC1366" s="16" t="str">
        <f aca="false">IF(AB1366&lt;=PARAMETER!$B$9,"X",IF(AB1366&lt;=PARAMETER!$B$10,"Y","Z"))</f>
        <v>Z</v>
      </c>
      <c r="AD1366" s="16" t="str">
        <f aca="false">AA1366&amp;AC1366</f>
        <v>CZ</v>
      </c>
      <c r="AE1366" s="22" t="n">
        <f aca="false">DATA!I1366</f>
        <v>0.2</v>
      </c>
      <c r="AF1366" s="18" t="n">
        <f aca="false">DATA!L1366</f>
        <v>134</v>
      </c>
      <c r="AG1366" s="16" t="str">
        <f aca="false">DATA!K1366</f>
        <v>A</v>
      </c>
      <c r="AH1366" s="18" t="n">
        <f aca="false">IF(AE1366&gt;=PARAMETER!$B$12,1,0)</f>
        <v>0</v>
      </c>
      <c r="AI1366" s="18" t="n">
        <f aca="false">IF(AF1366&gt;=PARAMETER!$B$13,1,0)</f>
        <v>1</v>
      </c>
      <c r="AJ1366" s="18" t="n">
        <f aca="false">IF(AND(AH1366=1,AI1366=1),1,0)</f>
        <v>0</v>
      </c>
    </row>
    <row r="1367" customFormat="false" ht="15" hidden="false" customHeight="false" outlineLevel="0" collapsed="false">
      <c r="A1367" s="16" t="str">
        <f aca="false">DATA!A1367</f>
        <v>ITM11365</v>
      </c>
      <c r="B1367" s="16" t="str">
        <f aca="false">DATA!B1367</f>
        <v>Apparel</v>
      </c>
      <c r="C1367" s="17" t="n">
        <f aca="false">DATA!C1367</f>
        <v>301</v>
      </c>
      <c r="D1367" s="17" t="n">
        <f aca="false">DATA!D1367</f>
        <v>81</v>
      </c>
      <c r="E1367" s="18" t="n">
        <f aca="false">DATA!F1367</f>
        <v>4</v>
      </c>
      <c r="F1367" s="19" t="n">
        <f aca="false">DATA!G1367</f>
        <v>19.76</v>
      </c>
      <c r="G1367" s="19" t="n">
        <f aca="false">DATA!H1367</f>
        <v>1.14</v>
      </c>
      <c r="H1367" s="18" t="n">
        <f aca="false">DATA!E1367</f>
        <v>6</v>
      </c>
      <c r="I1367" s="20" t="n">
        <f aca="false">F1367*E1367</f>
        <v>79.04</v>
      </c>
      <c r="J1367" s="20" t="n">
        <f aca="false">PARAMETER!$B$4*G1367*SQRT(E1367)</f>
        <v>3.75026626944935</v>
      </c>
      <c r="K1367" s="20" t="n">
        <f aca="false">I1367+J1367</f>
        <v>82.7902662694494</v>
      </c>
      <c r="L1367" s="20" t="n">
        <f aca="false">K1367+F1367*H1367</f>
        <v>201.350266269449</v>
      </c>
      <c r="M1367" s="16" t="str">
        <f aca="false">IF(C1367&lt;=K1367,"REORDER",IF(C1367&gt;L1367,"OVERSTOCK","OK"))</f>
        <v>OVERSTOCK</v>
      </c>
      <c r="N1367" s="16" t="str">
        <f aca="false">IF(C1367&lt;=D1367,"REORDER","OK")</f>
        <v>OK</v>
      </c>
      <c r="O1367" s="18" t="n">
        <f aca="false">IF(D1367&lt;I1367,1,0)</f>
        <v>0</v>
      </c>
      <c r="P1367" s="20" t="n">
        <f aca="false">C1367/F1367</f>
        <v>15.2327935222672</v>
      </c>
      <c r="Q1367" s="19" t="n">
        <f aca="false">DATA!N1367</f>
        <v>76.36</v>
      </c>
      <c r="R1367" s="19" t="n">
        <f aca="false">DATA!O1367</f>
        <v>0.81</v>
      </c>
      <c r="S1367" s="17" t="n">
        <f aca="false">C1367*Q1367</f>
        <v>22984.36</v>
      </c>
      <c r="T1367" s="19" t="n">
        <f aca="false">C1367*R1367</f>
        <v>243.81</v>
      </c>
      <c r="U1367" s="20" t="n">
        <f aca="false">MAX(0,C1367-L1367)</f>
        <v>99.6497337305506</v>
      </c>
      <c r="V1367" s="17" t="n">
        <f aca="false">U1367*Q1367</f>
        <v>7609.25366766485</v>
      </c>
      <c r="W1367" s="19" t="n">
        <f aca="false">U1367*R1367</f>
        <v>80.716284321746</v>
      </c>
      <c r="X1367" s="20" t="n">
        <f aca="false">MAX(0,K1367-C1367)</f>
        <v>0</v>
      </c>
      <c r="Y1367" s="17" t="n">
        <f aca="false">F1367*PARAMETER!$B$5*Q1367</f>
        <v>550738.864</v>
      </c>
      <c r="Z1367" s="21" t="n">
        <f aca="false">SUMIF($Y$2:$Y$3205,"&gt;="&amp;Y1367)/SUM($Y$2:$Y$3205)</f>
        <v>0.890417752927614</v>
      </c>
      <c r="AA1367" s="16" t="str">
        <f aca="false">IF(Z1367&lt;=PARAMETER!$B$7,"A",IF(Z1367&lt;=PARAMETER!$B$8,"B","C"))</f>
        <v>B</v>
      </c>
      <c r="AB1367" s="22" t="n">
        <f aca="false">G1367/F1367</f>
        <v>0.0576923076923077</v>
      </c>
      <c r="AC1367" s="16" t="str">
        <f aca="false">IF(AB1367&lt;=PARAMETER!$B$9,"X",IF(AB1367&lt;=PARAMETER!$B$10,"Y","Z"))</f>
        <v>X</v>
      </c>
      <c r="AD1367" s="16" t="str">
        <f aca="false">AA1367&amp;AC1367</f>
        <v>BX</v>
      </c>
      <c r="AE1367" s="22" t="n">
        <f aca="false">DATA!I1367</f>
        <v>0.86</v>
      </c>
      <c r="AF1367" s="18" t="n">
        <f aca="false">DATA!L1367</f>
        <v>60</v>
      </c>
      <c r="AG1367" s="16" t="str">
        <f aca="false">DATA!K1367</f>
        <v>C</v>
      </c>
      <c r="AH1367" s="18" t="n">
        <f aca="false">IF(AE1367&gt;=PARAMETER!$B$12,1,0)</f>
        <v>1</v>
      </c>
      <c r="AI1367" s="18" t="n">
        <f aca="false">IF(AF1367&gt;=PARAMETER!$B$13,1,0)</f>
        <v>0</v>
      </c>
      <c r="AJ1367" s="18" t="n">
        <f aca="false">IF(AND(AH1367=1,AI1367=1),1,0)</f>
        <v>0</v>
      </c>
    </row>
    <row r="1368" customFormat="false" ht="15" hidden="false" customHeight="false" outlineLevel="0" collapsed="false">
      <c r="A1368" s="16" t="str">
        <f aca="false">DATA!A1368</f>
        <v>ITM11366</v>
      </c>
      <c r="B1368" s="16" t="str">
        <f aca="false">DATA!B1368</f>
        <v>Electronics</v>
      </c>
      <c r="C1368" s="17" t="n">
        <f aca="false">DATA!C1368</f>
        <v>36</v>
      </c>
      <c r="D1368" s="17" t="n">
        <f aca="false">DATA!D1368</f>
        <v>60</v>
      </c>
      <c r="E1368" s="18" t="n">
        <f aca="false">DATA!F1368</f>
        <v>2</v>
      </c>
      <c r="F1368" s="19" t="n">
        <f aca="false">DATA!G1368</f>
        <v>26.79</v>
      </c>
      <c r="G1368" s="19" t="n">
        <f aca="false">DATA!H1368</f>
        <v>7.29</v>
      </c>
      <c r="H1368" s="18" t="n">
        <f aca="false">DATA!E1368</f>
        <v>12</v>
      </c>
      <c r="I1368" s="20" t="n">
        <f aca="false">F1368*E1368</f>
        <v>53.58</v>
      </c>
      <c r="J1368" s="20" t="n">
        <f aca="false">PARAMETER!$B$4*G1368*SQRT(E1368)</f>
        <v>16.9578107006059</v>
      </c>
      <c r="K1368" s="20" t="n">
        <f aca="false">I1368+J1368</f>
        <v>70.5378107006059</v>
      </c>
      <c r="L1368" s="20" t="n">
        <f aca="false">K1368+F1368*H1368</f>
        <v>392.017810700606</v>
      </c>
      <c r="M1368" s="16" t="str">
        <f aca="false">IF(C1368&lt;=K1368,"REORDER",IF(C1368&gt;L1368,"OVERSTOCK","OK"))</f>
        <v>REORDER</v>
      </c>
      <c r="N1368" s="16" t="str">
        <f aca="false">IF(C1368&lt;=D1368,"REORDER","OK")</f>
        <v>REORDER</v>
      </c>
      <c r="O1368" s="18" t="n">
        <f aca="false">IF(D1368&lt;I1368,1,0)</f>
        <v>0</v>
      </c>
      <c r="P1368" s="20" t="n">
        <f aca="false">C1368/F1368</f>
        <v>1.3437849944009</v>
      </c>
      <c r="Q1368" s="19" t="n">
        <f aca="false">DATA!N1368</f>
        <v>43.15</v>
      </c>
      <c r="R1368" s="19" t="n">
        <f aca="false">DATA!O1368</f>
        <v>0.87</v>
      </c>
      <c r="S1368" s="17" t="n">
        <f aca="false">C1368*Q1368</f>
        <v>1553.4</v>
      </c>
      <c r="T1368" s="19" t="n">
        <f aca="false">C1368*R1368</f>
        <v>31.32</v>
      </c>
      <c r="U1368" s="20" t="n">
        <f aca="false">MAX(0,C1368-L1368)</f>
        <v>0</v>
      </c>
      <c r="V1368" s="17" t="n">
        <f aca="false">U1368*Q1368</f>
        <v>0</v>
      </c>
      <c r="W1368" s="19" t="n">
        <f aca="false">U1368*R1368</f>
        <v>0</v>
      </c>
      <c r="X1368" s="20" t="n">
        <f aca="false">MAX(0,K1368-C1368)</f>
        <v>34.5378107006059</v>
      </c>
      <c r="Y1368" s="17" t="n">
        <f aca="false">F1368*PARAMETER!$B$5*Q1368</f>
        <v>421935.8025</v>
      </c>
      <c r="Z1368" s="21" t="n">
        <f aca="false">SUMIF($Y$2:$Y$3205,"&gt;="&amp;Y1368)/SUM($Y$2:$Y$3205)</f>
        <v>0.929938042583527</v>
      </c>
      <c r="AA1368" s="16" t="str">
        <f aca="false">IF(Z1368&lt;=PARAMETER!$B$7,"A",IF(Z1368&lt;=PARAMETER!$B$8,"B","C"))</f>
        <v>B</v>
      </c>
      <c r="AB1368" s="22" t="n">
        <f aca="false">G1368/F1368</f>
        <v>0.272116461366181</v>
      </c>
      <c r="AC1368" s="16" t="str">
        <f aca="false">IF(AB1368&lt;=PARAMETER!$B$9,"X",IF(AB1368&lt;=PARAMETER!$B$10,"Y","Z"))</f>
        <v>Y</v>
      </c>
      <c r="AD1368" s="16" t="str">
        <f aca="false">AA1368&amp;AC1368</f>
        <v>BY</v>
      </c>
      <c r="AE1368" s="22" t="n">
        <f aca="false">DATA!I1368</f>
        <v>0.77</v>
      </c>
      <c r="AF1368" s="18" t="n">
        <f aca="false">DATA!L1368</f>
        <v>41</v>
      </c>
      <c r="AG1368" s="16" t="str">
        <f aca="false">DATA!K1368</f>
        <v>A</v>
      </c>
      <c r="AH1368" s="18" t="n">
        <f aca="false">IF(AE1368&gt;=PARAMETER!$B$12,1,0)</f>
        <v>1</v>
      </c>
      <c r="AI1368" s="18" t="n">
        <f aca="false">IF(AF1368&gt;=PARAMETER!$B$13,1,0)</f>
        <v>0</v>
      </c>
      <c r="AJ1368" s="18" t="n">
        <f aca="false">IF(AND(AH1368=1,AI1368=1),1,0)</f>
        <v>0</v>
      </c>
    </row>
    <row r="1369" customFormat="false" ht="15" hidden="false" customHeight="false" outlineLevel="0" collapsed="false">
      <c r="A1369" s="16" t="str">
        <f aca="false">DATA!A1369</f>
        <v>ITM11367</v>
      </c>
      <c r="B1369" s="16" t="str">
        <f aca="false">DATA!B1369</f>
        <v>Pharma</v>
      </c>
      <c r="C1369" s="17" t="n">
        <f aca="false">DATA!C1369</f>
        <v>90</v>
      </c>
      <c r="D1369" s="17" t="n">
        <f aca="false">DATA!D1369</f>
        <v>83</v>
      </c>
      <c r="E1369" s="18" t="n">
        <f aca="false">DATA!F1369</f>
        <v>7</v>
      </c>
      <c r="F1369" s="19" t="n">
        <f aca="false">DATA!G1369</f>
        <v>34.24</v>
      </c>
      <c r="G1369" s="19" t="n">
        <f aca="false">DATA!H1369</f>
        <v>7.18</v>
      </c>
      <c r="H1369" s="18" t="n">
        <f aca="false">DATA!E1369</f>
        <v>12</v>
      </c>
      <c r="I1369" s="20" t="n">
        <f aca="false">F1369*E1369</f>
        <v>239.68</v>
      </c>
      <c r="J1369" s="20" t="n">
        <f aca="false">PARAMETER!$B$4*G1369*SQRT(E1369)</f>
        <v>31.2464527353163</v>
      </c>
      <c r="K1369" s="20" t="n">
        <f aca="false">I1369+J1369</f>
        <v>270.926452735316</v>
      </c>
      <c r="L1369" s="20" t="n">
        <f aca="false">K1369+F1369*H1369</f>
        <v>681.806452735316</v>
      </c>
      <c r="M1369" s="16" t="str">
        <f aca="false">IF(C1369&lt;=K1369,"REORDER",IF(C1369&gt;L1369,"OVERSTOCK","OK"))</f>
        <v>REORDER</v>
      </c>
      <c r="N1369" s="16" t="str">
        <f aca="false">IF(C1369&lt;=D1369,"REORDER","OK")</f>
        <v>OK</v>
      </c>
      <c r="O1369" s="18" t="n">
        <f aca="false">IF(D1369&lt;I1369,1,0)</f>
        <v>1</v>
      </c>
      <c r="P1369" s="20" t="n">
        <f aca="false">C1369/F1369</f>
        <v>2.6285046728972</v>
      </c>
      <c r="Q1369" s="19" t="n">
        <f aca="false">DATA!N1369</f>
        <v>22.88</v>
      </c>
      <c r="R1369" s="19" t="n">
        <f aca="false">DATA!O1369</f>
        <v>0.69</v>
      </c>
      <c r="S1369" s="17" t="n">
        <f aca="false">C1369*Q1369</f>
        <v>2059.2</v>
      </c>
      <c r="T1369" s="19" t="n">
        <f aca="false">C1369*R1369</f>
        <v>62.1</v>
      </c>
      <c r="U1369" s="20" t="n">
        <f aca="false">MAX(0,C1369-L1369)</f>
        <v>0</v>
      </c>
      <c r="V1369" s="17" t="n">
        <f aca="false">U1369*Q1369</f>
        <v>0</v>
      </c>
      <c r="W1369" s="19" t="n">
        <f aca="false">U1369*R1369</f>
        <v>0</v>
      </c>
      <c r="X1369" s="20" t="n">
        <f aca="false">MAX(0,K1369-C1369)</f>
        <v>180.926452735316</v>
      </c>
      <c r="Y1369" s="17" t="n">
        <f aca="false">F1369*PARAMETER!$B$5*Q1369</f>
        <v>285945.088</v>
      </c>
      <c r="Z1369" s="21" t="n">
        <f aca="false">SUMIF($Y$2:$Y$3205,"&gt;="&amp;Y1369)/SUM($Y$2:$Y$3205)</f>
        <v>0.963671143310074</v>
      </c>
      <c r="AA1369" s="16" t="str">
        <f aca="false">IF(Z1369&lt;=PARAMETER!$B$7,"A",IF(Z1369&lt;=PARAMETER!$B$8,"B","C"))</f>
        <v>C</v>
      </c>
      <c r="AB1369" s="22" t="n">
        <f aca="false">G1369/F1369</f>
        <v>0.209696261682243</v>
      </c>
      <c r="AC1369" s="16" t="str">
        <f aca="false">IF(AB1369&lt;=PARAMETER!$B$9,"X",IF(AB1369&lt;=PARAMETER!$B$10,"Y","Z"))</f>
        <v>X</v>
      </c>
      <c r="AD1369" s="16" t="str">
        <f aca="false">AA1369&amp;AC1369</f>
        <v>CX</v>
      </c>
      <c r="AE1369" s="22" t="n">
        <f aca="false">DATA!I1369</f>
        <v>0.15</v>
      </c>
      <c r="AF1369" s="18" t="n">
        <f aca="false">DATA!L1369</f>
        <v>97</v>
      </c>
      <c r="AG1369" s="16" t="str">
        <f aca="false">DATA!K1369</f>
        <v>D</v>
      </c>
      <c r="AH1369" s="18" t="n">
        <f aca="false">IF(AE1369&gt;=PARAMETER!$B$12,1,0)</f>
        <v>0</v>
      </c>
      <c r="AI1369" s="18" t="n">
        <f aca="false">IF(AF1369&gt;=PARAMETER!$B$13,1,0)</f>
        <v>1</v>
      </c>
      <c r="AJ1369" s="18" t="n">
        <f aca="false">IF(AND(AH1369=1,AI1369=1),1,0)</f>
        <v>0</v>
      </c>
    </row>
    <row r="1370" customFormat="false" ht="15" hidden="false" customHeight="false" outlineLevel="0" collapsed="false">
      <c r="A1370" s="16" t="str">
        <f aca="false">DATA!A1370</f>
        <v>ITM11368</v>
      </c>
      <c r="B1370" s="16" t="str">
        <f aca="false">DATA!B1370</f>
        <v>Pharma</v>
      </c>
      <c r="C1370" s="17" t="n">
        <f aca="false">DATA!C1370</f>
        <v>288</v>
      </c>
      <c r="D1370" s="17" t="n">
        <f aca="false">DATA!D1370</f>
        <v>52</v>
      </c>
      <c r="E1370" s="18" t="n">
        <f aca="false">DATA!F1370</f>
        <v>6</v>
      </c>
      <c r="F1370" s="19" t="n">
        <f aca="false">DATA!G1370</f>
        <v>15.02</v>
      </c>
      <c r="G1370" s="19" t="n">
        <f aca="false">DATA!H1370</f>
        <v>3.87</v>
      </c>
      <c r="H1370" s="18" t="n">
        <f aca="false">DATA!E1370</f>
        <v>6</v>
      </c>
      <c r="I1370" s="20" t="n">
        <f aca="false">F1370*E1370</f>
        <v>90.12</v>
      </c>
      <c r="J1370" s="20" t="n">
        <f aca="false">PARAMETER!$B$4*G1370*SQRT(E1370)</f>
        <v>15.5924315790017</v>
      </c>
      <c r="K1370" s="20" t="n">
        <f aca="false">I1370+J1370</f>
        <v>105.712431579002</v>
      </c>
      <c r="L1370" s="20" t="n">
        <f aca="false">K1370+F1370*H1370</f>
        <v>195.832431579002</v>
      </c>
      <c r="M1370" s="16" t="str">
        <f aca="false">IF(C1370&lt;=K1370,"REORDER",IF(C1370&gt;L1370,"OVERSTOCK","OK"))</f>
        <v>OVERSTOCK</v>
      </c>
      <c r="N1370" s="16" t="str">
        <f aca="false">IF(C1370&lt;=D1370,"REORDER","OK")</f>
        <v>OK</v>
      </c>
      <c r="O1370" s="18" t="n">
        <f aca="false">IF(D1370&lt;I1370,1,0)</f>
        <v>1</v>
      </c>
      <c r="P1370" s="20" t="n">
        <f aca="false">C1370/F1370</f>
        <v>19.1744340878828</v>
      </c>
      <c r="Q1370" s="19" t="n">
        <f aca="false">DATA!N1370</f>
        <v>47.36</v>
      </c>
      <c r="R1370" s="19" t="n">
        <f aca="false">DATA!O1370</f>
        <v>1.08</v>
      </c>
      <c r="S1370" s="17" t="n">
        <f aca="false">C1370*Q1370</f>
        <v>13639.68</v>
      </c>
      <c r="T1370" s="19" t="n">
        <f aca="false">C1370*R1370</f>
        <v>311.04</v>
      </c>
      <c r="U1370" s="20" t="n">
        <f aca="false">MAX(0,C1370-L1370)</f>
        <v>92.1675684209983</v>
      </c>
      <c r="V1370" s="17" t="n">
        <f aca="false">U1370*Q1370</f>
        <v>4365.05604041848</v>
      </c>
      <c r="W1370" s="19" t="n">
        <f aca="false">U1370*R1370</f>
        <v>99.5409738946782</v>
      </c>
      <c r="X1370" s="20" t="n">
        <f aca="false">MAX(0,K1370-C1370)</f>
        <v>0</v>
      </c>
      <c r="Y1370" s="17" t="n">
        <f aca="false">F1370*PARAMETER!$B$5*Q1370</f>
        <v>259641.728</v>
      </c>
      <c r="Z1370" s="21" t="n">
        <f aca="false">SUMIF($Y$2:$Y$3205,"&gt;="&amp;Y1370)/SUM($Y$2:$Y$3205)</f>
        <v>0.96967877236166</v>
      </c>
      <c r="AA1370" s="16" t="str">
        <f aca="false">IF(Z1370&lt;=PARAMETER!$B$7,"A",IF(Z1370&lt;=PARAMETER!$B$8,"B","C"))</f>
        <v>C</v>
      </c>
      <c r="AB1370" s="22" t="n">
        <f aca="false">G1370/F1370</f>
        <v>0.257656458055925</v>
      </c>
      <c r="AC1370" s="16" t="str">
        <f aca="false">IF(AB1370&lt;=PARAMETER!$B$9,"X",IF(AB1370&lt;=PARAMETER!$B$10,"Y","Z"))</f>
        <v>Y</v>
      </c>
      <c r="AD1370" s="16" t="str">
        <f aca="false">AA1370&amp;AC1370</f>
        <v>CY</v>
      </c>
      <c r="AE1370" s="22" t="n">
        <f aca="false">DATA!I1370</f>
        <v>0.29</v>
      </c>
      <c r="AF1370" s="18" t="n">
        <f aca="false">DATA!L1370</f>
        <v>145</v>
      </c>
      <c r="AG1370" s="16" t="str">
        <f aca="false">DATA!K1370</f>
        <v>B</v>
      </c>
      <c r="AH1370" s="18" t="n">
        <f aca="false">IF(AE1370&gt;=PARAMETER!$B$12,1,0)</f>
        <v>0</v>
      </c>
      <c r="AI1370" s="18" t="n">
        <f aca="false">IF(AF1370&gt;=PARAMETER!$B$13,1,0)</f>
        <v>1</v>
      </c>
      <c r="AJ1370" s="18" t="n">
        <f aca="false">IF(AND(AH1370=1,AI1370=1),1,0)</f>
        <v>0</v>
      </c>
    </row>
    <row r="1371" customFormat="false" ht="15" hidden="false" customHeight="false" outlineLevel="0" collapsed="false">
      <c r="A1371" s="16" t="str">
        <f aca="false">DATA!A1371</f>
        <v>ITM11369</v>
      </c>
      <c r="B1371" s="16" t="str">
        <f aca="false">DATA!B1371</f>
        <v>Groceries</v>
      </c>
      <c r="C1371" s="17" t="n">
        <f aca="false">DATA!C1371</f>
        <v>344</v>
      </c>
      <c r="D1371" s="17" t="n">
        <f aca="false">DATA!D1371</f>
        <v>24</v>
      </c>
      <c r="E1371" s="18" t="n">
        <f aca="false">DATA!F1371</f>
        <v>9</v>
      </c>
      <c r="F1371" s="19" t="n">
        <f aca="false">DATA!G1371</f>
        <v>13.35</v>
      </c>
      <c r="G1371" s="19" t="n">
        <f aca="false">DATA!H1371</f>
        <v>8.98</v>
      </c>
      <c r="H1371" s="18" t="n">
        <f aca="false">DATA!E1371</f>
        <v>3</v>
      </c>
      <c r="I1371" s="20" t="n">
        <f aca="false">F1371*E1371</f>
        <v>120.15</v>
      </c>
      <c r="J1371" s="20" t="n">
        <f aca="false">PARAMETER!$B$4*G1371*SQRT(E1371)</f>
        <v>44.3123567100726</v>
      </c>
      <c r="K1371" s="20" t="n">
        <f aca="false">I1371+J1371</f>
        <v>164.462356710073</v>
      </c>
      <c r="L1371" s="20" t="n">
        <f aca="false">K1371+F1371*H1371</f>
        <v>204.512356710073</v>
      </c>
      <c r="M1371" s="16" t="str">
        <f aca="false">IF(C1371&lt;=K1371,"REORDER",IF(C1371&gt;L1371,"OVERSTOCK","OK"))</f>
        <v>OVERSTOCK</v>
      </c>
      <c r="N1371" s="16" t="str">
        <f aca="false">IF(C1371&lt;=D1371,"REORDER","OK")</f>
        <v>OK</v>
      </c>
      <c r="O1371" s="18" t="n">
        <f aca="false">IF(D1371&lt;I1371,1,0)</f>
        <v>1</v>
      </c>
      <c r="P1371" s="20" t="n">
        <f aca="false">C1371/F1371</f>
        <v>25.7677902621723</v>
      </c>
      <c r="Q1371" s="19" t="n">
        <f aca="false">DATA!N1371</f>
        <v>172.3</v>
      </c>
      <c r="R1371" s="19" t="n">
        <f aca="false">DATA!O1371</f>
        <v>0.82</v>
      </c>
      <c r="S1371" s="17" t="n">
        <f aca="false">C1371*Q1371</f>
        <v>59271.2</v>
      </c>
      <c r="T1371" s="19" t="n">
        <f aca="false">C1371*R1371</f>
        <v>282.08</v>
      </c>
      <c r="U1371" s="20" t="n">
        <f aca="false">MAX(0,C1371-L1371)</f>
        <v>139.487643289927</v>
      </c>
      <c r="V1371" s="17" t="n">
        <f aca="false">U1371*Q1371</f>
        <v>24033.7209388545</v>
      </c>
      <c r="W1371" s="19" t="n">
        <f aca="false">U1371*R1371</f>
        <v>114.37986749774</v>
      </c>
      <c r="X1371" s="20" t="n">
        <f aca="false">MAX(0,K1371-C1371)</f>
        <v>0</v>
      </c>
      <c r="Y1371" s="17" t="n">
        <f aca="false">F1371*PARAMETER!$B$5*Q1371</f>
        <v>839574.825</v>
      </c>
      <c r="Z1371" s="21" t="n">
        <f aca="false">SUMIF($Y$2:$Y$3205,"&gt;="&amp;Y1371)/SUM($Y$2:$Y$3205)</f>
        <v>0.797099366411091</v>
      </c>
      <c r="AA1371" s="16" t="str">
        <f aca="false">IF(Z1371&lt;=PARAMETER!$B$7,"A",IF(Z1371&lt;=PARAMETER!$B$8,"B","C"))</f>
        <v>A</v>
      </c>
      <c r="AB1371" s="22" t="n">
        <f aca="false">G1371/F1371</f>
        <v>0.672659176029963</v>
      </c>
      <c r="AC1371" s="16" t="str">
        <f aca="false">IF(AB1371&lt;=PARAMETER!$B$9,"X",IF(AB1371&lt;=PARAMETER!$B$10,"Y","Z"))</f>
        <v>Z</v>
      </c>
      <c r="AD1371" s="16" t="str">
        <f aca="false">AA1371&amp;AC1371</f>
        <v>AZ</v>
      </c>
      <c r="AE1371" s="22" t="n">
        <f aca="false">DATA!I1371</f>
        <v>0.6</v>
      </c>
      <c r="AF1371" s="18" t="n">
        <f aca="false">DATA!L1371</f>
        <v>167</v>
      </c>
      <c r="AG1371" s="16" t="str">
        <f aca="false">DATA!K1371</f>
        <v>B</v>
      </c>
      <c r="AH1371" s="18" t="n">
        <f aca="false">IF(AE1371&gt;=PARAMETER!$B$12,1,0)</f>
        <v>0</v>
      </c>
      <c r="AI1371" s="18" t="n">
        <f aca="false">IF(AF1371&gt;=PARAMETER!$B$13,1,0)</f>
        <v>1</v>
      </c>
      <c r="AJ1371" s="18" t="n">
        <f aca="false">IF(AND(AH1371=1,AI1371=1),1,0)</f>
        <v>0</v>
      </c>
    </row>
    <row r="1372" customFormat="false" ht="15" hidden="false" customHeight="false" outlineLevel="0" collapsed="false">
      <c r="A1372" s="16" t="str">
        <f aca="false">DATA!A1372</f>
        <v>ITM11370</v>
      </c>
      <c r="B1372" s="16" t="str">
        <f aca="false">DATA!B1372</f>
        <v>Pharma</v>
      </c>
      <c r="C1372" s="17" t="n">
        <f aca="false">DATA!C1372</f>
        <v>301</v>
      </c>
      <c r="D1372" s="17" t="n">
        <f aca="false">DATA!D1372</f>
        <v>47</v>
      </c>
      <c r="E1372" s="18" t="n">
        <f aca="false">DATA!F1372</f>
        <v>9</v>
      </c>
      <c r="F1372" s="19" t="n">
        <f aca="false">DATA!G1372</f>
        <v>19.68</v>
      </c>
      <c r="G1372" s="19" t="n">
        <f aca="false">DATA!H1372</f>
        <v>5.27</v>
      </c>
      <c r="H1372" s="18" t="n">
        <f aca="false">DATA!E1372</f>
        <v>4</v>
      </c>
      <c r="I1372" s="20" t="n">
        <f aca="false">F1372*E1372</f>
        <v>177.12</v>
      </c>
      <c r="J1372" s="20" t="n">
        <f aca="false">PARAMETER!$B$4*G1372*SQRT(E1372)</f>
        <v>26.0051358421028</v>
      </c>
      <c r="K1372" s="20" t="n">
        <f aca="false">I1372+J1372</f>
        <v>203.125135842103</v>
      </c>
      <c r="L1372" s="20" t="n">
        <f aca="false">K1372+F1372*H1372</f>
        <v>281.845135842103</v>
      </c>
      <c r="M1372" s="16" t="str">
        <f aca="false">IF(C1372&lt;=K1372,"REORDER",IF(C1372&gt;L1372,"OVERSTOCK","OK"))</f>
        <v>OVERSTOCK</v>
      </c>
      <c r="N1372" s="16" t="str">
        <f aca="false">IF(C1372&lt;=D1372,"REORDER","OK")</f>
        <v>OK</v>
      </c>
      <c r="O1372" s="18" t="n">
        <f aca="false">IF(D1372&lt;I1372,1,0)</f>
        <v>1</v>
      </c>
      <c r="P1372" s="20" t="n">
        <f aca="false">C1372/F1372</f>
        <v>15.2947154471545</v>
      </c>
      <c r="Q1372" s="19" t="n">
        <f aca="false">DATA!N1372</f>
        <v>161.44</v>
      </c>
      <c r="R1372" s="19" t="n">
        <f aca="false">DATA!O1372</f>
        <v>1.94</v>
      </c>
      <c r="S1372" s="17" t="n">
        <f aca="false">C1372*Q1372</f>
        <v>48593.44</v>
      </c>
      <c r="T1372" s="19" t="n">
        <f aca="false">C1372*R1372</f>
        <v>583.94</v>
      </c>
      <c r="U1372" s="20" t="n">
        <f aca="false">MAX(0,C1372-L1372)</f>
        <v>19.1548641578972</v>
      </c>
      <c r="V1372" s="17" t="n">
        <f aca="false">U1372*Q1372</f>
        <v>3092.36126965093</v>
      </c>
      <c r="W1372" s="19" t="n">
        <f aca="false">U1372*R1372</f>
        <v>37.1604364663206</v>
      </c>
      <c r="X1372" s="20" t="n">
        <f aca="false">MAX(0,K1372-C1372)</f>
        <v>0</v>
      </c>
      <c r="Y1372" s="17" t="n">
        <f aca="false">F1372*PARAMETER!$B$5*Q1372</f>
        <v>1159655.808</v>
      </c>
      <c r="Z1372" s="21" t="n">
        <f aca="false">SUMIF($Y$2:$Y$3205,"&gt;="&amp;Y1372)/SUM($Y$2:$Y$3205)</f>
        <v>0.662140621803042</v>
      </c>
      <c r="AA1372" s="16" t="str">
        <f aca="false">IF(Z1372&lt;=PARAMETER!$B$7,"A",IF(Z1372&lt;=PARAMETER!$B$8,"B","C"))</f>
        <v>A</v>
      </c>
      <c r="AB1372" s="22" t="n">
        <f aca="false">G1372/F1372</f>
        <v>0.267784552845528</v>
      </c>
      <c r="AC1372" s="16" t="str">
        <f aca="false">IF(AB1372&lt;=PARAMETER!$B$9,"X",IF(AB1372&lt;=PARAMETER!$B$10,"Y","Z"))</f>
        <v>Y</v>
      </c>
      <c r="AD1372" s="16" t="str">
        <f aca="false">AA1372&amp;AC1372</f>
        <v>AY</v>
      </c>
      <c r="AE1372" s="22" t="n">
        <f aca="false">DATA!I1372</f>
        <v>0.72</v>
      </c>
      <c r="AF1372" s="18" t="n">
        <f aca="false">DATA!L1372</f>
        <v>35</v>
      </c>
      <c r="AG1372" s="16" t="str">
        <f aca="false">DATA!K1372</f>
        <v>B</v>
      </c>
      <c r="AH1372" s="18" t="n">
        <f aca="false">IF(AE1372&gt;=PARAMETER!$B$12,1,0)</f>
        <v>0</v>
      </c>
      <c r="AI1372" s="18" t="n">
        <f aca="false">IF(AF1372&gt;=PARAMETER!$B$13,1,0)</f>
        <v>0</v>
      </c>
      <c r="AJ1372" s="18" t="n">
        <f aca="false">IF(AND(AH1372=1,AI1372=1),1,0)</f>
        <v>0</v>
      </c>
    </row>
    <row r="1373" customFormat="false" ht="15" hidden="false" customHeight="false" outlineLevel="0" collapsed="false">
      <c r="A1373" s="16" t="str">
        <f aca="false">DATA!A1373</f>
        <v>ITM11371</v>
      </c>
      <c r="B1373" s="16" t="str">
        <f aca="false">DATA!B1373</f>
        <v>Automotive</v>
      </c>
      <c r="C1373" s="17" t="n">
        <f aca="false">DATA!C1373</f>
        <v>324</v>
      </c>
      <c r="D1373" s="17" t="n">
        <f aca="false">DATA!D1373</f>
        <v>24</v>
      </c>
      <c r="E1373" s="18" t="n">
        <f aca="false">DATA!F1373</f>
        <v>5</v>
      </c>
      <c r="F1373" s="19" t="n">
        <f aca="false">DATA!G1373</f>
        <v>25.55</v>
      </c>
      <c r="G1373" s="19" t="n">
        <f aca="false">DATA!H1373</f>
        <v>6.63</v>
      </c>
      <c r="H1373" s="18" t="n">
        <f aca="false">DATA!E1373</f>
        <v>13</v>
      </c>
      <c r="I1373" s="20" t="n">
        <f aca="false">F1373*E1373</f>
        <v>127.75</v>
      </c>
      <c r="J1373" s="20" t="n">
        <f aca="false">PARAMETER!$B$4*G1373*SQRT(E1373)</f>
        <v>24.3851699868308</v>
      </c>
      <c r="K1373" s="20" t="n">
        <f aca="false">I1373+J1373</f>
        <v>152.135169986831</v>
      </c>
      <c r="L1373" s="20" t="n">
        <f aca="false">K1373+F1373*H1373</f>
        <v>484.285169986831</v>
      </c>
      <c r="M1373" s="16" t="str">
        <f aca="false">IF(C1373&lt;=K1373,"REORDER",IF(C1373&gt;L1373,"OVERSTOCK","OK"))</f>
        <v>OK</v>
      </c>
      <c r="N1373" s="16" t="str">
        <f aca="false">IF(C1373&lt;=D1373,"REORDER","OK")</f>
        <v>OK</v>
      </c>
      <c r="O1373" s="18" t="n">
        <f aca="false">IF(D1373&lt;I1373,1,0)</f>
        <v>1</v>
      </c>
      <c r="P1373" s="20" t="n">
        <f aca="false">C1373/F1373</f>
        <v>12.6810176125245</v>
      </c>
      <c r="Q1373" s="19" t="n">
        <f aca="false">DATA!N1373</f>
        <v>94</v>
      </c>
      <c r="R1373" s="19" t="n">
        <f aca="false">DATA!O1373</f>
        <v>1.63</v>
      </c>
      <c r="S1373" s="17" t="n">
        <f aca="false">C1373*Q1373</f>
        <v>30456</v>
      </c>
      <c r="T1373" s="19" t="n">
        <f aca="false">C1373*R1373</f>
        <v>528.12</v>
      </c>
      <c r="U1373" s="20" t="n">
        <f aca="false">MAX(0,C1373-L1373)</f>
        <v>0</v>
      </c>
      <c r="V1373" s="17" t="n">
        <f aca="false">U1373*Q1373</f>
        <v>0</v>
      </c>
      <c r="W1373" s="19" t="n">
        <f aca="false">U1373*R1373</f>
        <v>0</v>
      </c>
      <c r="X1373" s="20" t="n">
        <f aca="false">MAX(0,K1373-C1373)</f>
        <v>0</v>
      </c>
      <c r="Y1373" s="17" t="n">
        <f aca="false">F1373*PARAMETER!$B$5*Q1373</f>
        <v>876620.5</v>
      </c>
      <c r="Z1373" s="21" t="n">
        <f aca="false">SUMIF($Y$2:$Y$3205,"&gt;="&amp;Y1373)/SUM($Y$2:$Y$3205)</f>
        <v>0.784249180731233</v>
      </c>
      <c r="AA1373" s="16" t="str">
        <f aca="false">IF(Z1373&lt;=PARAMETER!$B$7,"A",IF(Z1373&lt;=PARAMETER!$B$8,"B","C"))</f>
        <v>A</v>
      </c>
      <c r="AB1373" s="22" t="n">
        <f aca="false">G1373/F1373</f>
        <v>0.259491193737769</v>
      </c>
      <c r="AC1373" s="16" t="str">
        <f aca="false">IF(AB1373&lt;=PARAMETER!$B$9,"X",IF(AB1373&lt;=PARAMETER!$B$10,"Y","Z"))</f>
        <v>Y</v>
      </c>
      <c r="AD1373" s="16" t="str">
        <f aca="false">AA1373&amp;AC1373</f>
        <v>AY</v>
      </c>
      <c r="AE1373" s="22" t="n">
        <f aca="false">DATA!I1373</f>
        <v>0.22</v>
      </c>
      <c r="AF1373" s="18" t="n">
        <f aca="false">DATA!L1373</f>
        <v>161</v>
      </c>
      <c r="AG1373" s="16" t="str">
        <f aca="false">DATA!K1373</f>
        <v>A</v>
      </c>
      <c r="AH1373" s="18" t="n">
        <f aca="false">IF(AE1373&gt;=PARAMETER!$B$12,1,0)</f>
        <v>0</v>
      </c>
      <c r="AI1373" s="18" t="n">
        <f aca="false">IF(AF1373&gt;=PARAMETER!$B$13,1,0)</f>
        <v>1</v>
      </c>
      <c r="AJ1373" s="18" t="n">
        <f aca="false">IF(AND(AH1373=1,AI1373=1),1,0)</f>
        <v>0</v>
      </c>
    </row>
    <row r="1374" customFormat="false" ht="15" hidden="false" customHeight="false" outlineLevel="0" collapsed="false">
      <c r="A1374" s="16" t="str">
        <f aca="false">DATA!A1374</f>
        <v>ITM11372</v>
      </c>
      <c r="B1374" s="16" t="str">
        <f aca="false">DATA!B1374</f>
        <v>Automotive</v>
      </c>
      <c r="C1374" s="17" t="n">
        <f aca="false">DATA!C1374</f>
        <v>470</v>
      </c>
      <c r="D1374" s="17" t="n">
        <f aca="false">DATA!D1374</f>
        <v>14</v>
      </c>
      <c r="E1374" s="18" t="n">
        <f aca="false">DATA!F1374</f>
        <v>5</v>
      </c>
      <c r="F1374" s="19" t="n">
        <f aca="false">DATA!G1374</f>
        <v>47.61</v>
      </c>
      <c r="G1374" s="19" t="n">
        <f aca="false">DATA!H1374</f>
        <v>2.49</v>
      </c>
      <c r="H1374" s="18" t="n">
        <f aca="false">DATA!E1374</f>
        <v>3</v>
      </c>
      <c r="I1374" s="20" t="n">
        <f aca="false">F1374*E1374</f>
        <v>238.05</v>
      </c>
      <c r="J1374" s="20" t="n">
        <f aca="false">PARAMETER!$B$4*G1374*SQRT(E1374)</f>
        <v>9.15823126202242</v>
      </c>
      <c r="K1374" s="20" t="n">
        <f aca="false">I1374+J1374</f>
        <v>247.208231262022</v>
      </c>
      <c r="L1374" s="20" t="n">
        <f aca="false">K1374+F1374*H1374</f>
        <v>390.038231262022</v>
      </c>
      <c r="M1374" s="16" t="str">
        <f aca="false">IF(C1374&lt;=K1374,"REORDER",IF(C1374&gt;L1374,"OVERSTOCK","OK"))</f>
        <v>OVERSTOCK</v>
      </c>
      <c r="N1374" s="16" t="str">
        <f aca="false">IF(C1374&lt;=D1374,"REORDER","OK")</f>
        <v>OK</v>
      </c>
      <c r="O1374" s="18" t="n">
        <f aca="false">IF(D1374&lt;I1374,1,0)</f>
        <v>1</v>
      </c>
      <c r="P1374" s="20" t="n">
        <f aca="false">C1374/F1374</f>
        <v>9.87187565637471</v>
      </c>
      <c r="Q1374" s="19" t="n">
        <f aca="false">DATA!N1374</f>
        <v>176.78</v>
      </c>
      <c r="R1374" s="19" t="n">
        <f aca="false">DATA!O1374</f>
        <v>1.87</v>
      </c>
      <c r="S1374" s="17" t="n">
        <f aca="false">C1374*Q1374</f>
        <v>83086.6</v>
      </c>
      <c r="T1374" s="19" t="n">
        <f aca="false">C1374*R1374</f>
        <v>878.9</v>
      </c>
      <c r="U1374" s="20" t="n">
        <f aca="false">MAX(0,C1374-L1374)</f>
        <v>79.9617687379776</v>
      </c>
      <c r="V1374" s="17" t="n">
        <f aca="false">U1374*Q1374</f>
        <v>14135.6414774997</v>
      </c>
      <c r="W1374" s="19" t="n">
        <f aca="false">U1374*R1374</f>
        <v>149.528507540018</v>
      </c>
      <c r="X1374" s="20" t="n">
        <f aca="false">MAX(0,K1374-C1374)</f>
        <v>0</v>
      </c>
      <c r="Y1374" s="17" t="n">
        <f aca="false">F1374*PARAMETER!$B$5*Q1374</f>
        <v>3072020.967</v>
      </c>
      <c r="Z1374" s="21" t="n">
        <f aca="false">SUMIF($Y$2:$Y$3205,"&gt;="&amp;Y1374)/SUM($Y$2:$Y$3205)</f>
        <v>0.0598406412478519</v>
      </c>
      <c r="AA1374" s="16" t="str">
        <f aca="false">IF(Z1374&lt;=PARAMETER!$B$7,"A",IF(Z1374&lt;=PARAMETER!$B$8,"B","C"))</f>
        <v>A</v>
      </c>
      <c r="AB1374" s="22" t="n">
        <f aca="false">G1374/F1374</f>
        <v>0.0522999369880277</v>
      </c>
      <c r="AC1374" s="16" t="str">
        <f aca="false">IF(AB1374&lt;=PARAMETER!$B$9,"X",IF(AB1374&lt;=PARAMETER!$B$10,"Y","Z"))</f>
        <v>X</v>
      </c>
      <c r="AD1374" s="16" t="str">
        <f aca="false">AA1374&amp;AC1374</f>
        <v>AX</v>
      </c>
      <c r="AE1374" s="22" t="n">
        <f aca="false">DATA!I1374</f>
        <v>0.32</v>
      </c>
      <c r="AF1374" s="18" t="n">
        <f aca="false">DATA!L1374</f>
        <v>164</v>
      </c>
      <c r="AG1374" s="16" t="str">
        <f aca="false">DATA!K1374</f>
        <v>C</v>
      </c>
      <c r="AH1374" s="18" t="n">
        <f aca="false">IF(AE1374&gt;=PARAMETER!$B$12,1,0)</f>
        <v>0</v>
      </c>
      <c r="AI1374" s="18" t="n">
        <f aca="false">IF(AF1374&gt;=PARAMETER!$B$13,1,0)</f>
        <v>1</v>
      </c>
      <c r="AJ1374" s="18" t="n">
        <f aca="false">IF(AND(AH1374=1,AI1374=1),1,0)</f>
        <v>0</v>
      </c>
    </row>
    <row r="1375" customFormat="false" ht="15" hidden="false" customHeight="false" outlineLevel="0" collapsed="false">
      <c r="A1375" s="16" t="str">
        <f aca="false">DATA!A1375</f>
        <v>ITM11373</v>
      </c>
      <c r="B1375" s="16" t="str">
        <f aca="false">DATA!B1375</f>
        <v>Groceries</v>
      </c>
      <c r="C1375" s="17" t="n">
        <f aca="false">DATA!C1375</f>
        <v>26</v>
      </c>
      <c r="D1375" s="17" t="n">
        <f aca="false">DATA!D1375</f>
        <v>92</v>
      </c>
      <c r="E1375" s="18" t="n">
        <f aca="false">DATA!F1375</f>
        <v>4</v>
      </c>
      <c r="F1375" s="19" t="n">
        <f aca="false">DATA!G1375</f>
        <v>38.34</v>
      </c>
      <c r="G1375" s="19" t="n">
        <f aca="false">DATA!H1375</f>
        <v>4.46</v>
      </c>
      <c r="H1375" s="18" t="n">
        <f aca="false">DATA!E1375</f>
        <v>8</v>
      </c>
      <c r="I1375" s="20" t="n">
        <f aca="false">F1375*E1375</f>
        <v>153.36</v>
      </c>
      <c r="J1375" s="20" t="n">
        <f aca="false">PARAMETER!$B$4*G1375*SQRT(E1375)</f>
        <v>14.6720943524071</v>
      </c>
      <c r="K1375" s="20" t="n">
        <f aca="false">I1375+J1375</f>
        <v>168.032094352407</v>
      </c>
      <c r="L1375" s="20" t="n">
        <f aca="false">K1375+F1375*H1375</f>
        <v>474.752094352407</v>
      </c>
      <c r="M1375" s="16" t="str">
        <f aca="false">IF(C1375&lt;=K1375,"REORDER",IF(C1375&gt;L1375,"OVERSTOCK","OK"))</f>
        <v>REORDER</v>
      </c>
      <c r="N1375" s="16" t="str">
        <f aca="false">IF(C1375&lt;=D1375,"REORDER","OK")</f>
        <v>REORDER</v>
      </c>
      <c r="O1375" s="18" t="n">
        <f aca="false">IF(D1375&lt;I1375,1,0)</f>
        <v>1</v>
      </c>
      <c r="P1375" s="20" t="n">
        <f aca="false">C1375/F1375</f>
        <v>0.678142931664058</v>
      </c>
      <c r="Q1375" s="19" t="n">
        <f aca="false">DATA!N1375</f>
        <v>54.21</v>
      </c>
      <c r="R1375" s="19" t="n">
        <f aca="false">DATA!O1375</f>
        <v>1.16</v>
      </c>
      <c r="S1375" s="17" t="n">
        <f aca="false">C1375*Q1375</f>
        <v>1409.46</v>
      </c>
      <c r="T1375" s="19" t="n">
        <f aca="false">C1375*R1375</f>
        <v>30.16</v>
      </c>
      <c r="U1375" s="20" t="n">
        <f aca="false">MAX(0,C1375-L1375)</f>
        <v>0</v>
      </c>
      <c r="V1375" s="17" t="n">
        <f aca="false">U1375*Q1375</f>
        <v>0</v>
      </c>
      <c r="W1375" s="19" t="n">
        <f aca="false">U1375*R1375</f>
        <v>0</v>
      </c>
      <c r="X1375" s="20" t="n">
        <f aca="false">MAX(0,K1375-C1375)</f>
        <v>142.032094352407</v>
      </c>
      <c r="Y1375" s="17" t="n">
        <f aca="false">F1375*PARAMETER!$B$5*Q1375</f>
        <v>758620.161</v>
      </c>
      <c r="Z1375" s="21" t="n">
        <f aca="false">SUMIF($Y$2:$Y$3205,"&gt;="&amp;Y1375)/SUM($Y$2:$Y$3205)</f>
        <v>0.823366436787812</v>
      </c>
      <c r="AA1375" s="16" t="str">
        <f aca="false">IF(Z1375&lt;=PARAMETER!$B$7,"A",IF(Z1375&lt;=PARAMETER!$B$8,"B","C"))</f>
        <v>B</v>
      </c>
      <c r="AB1375" s="22" t="n">
        <f aca="false">G1375/F1375</f>
        <v>0.116327595200835</v>
      </c>
      <c r="AC1375" s="16" t="str">
        <f aca="false">IF(AB1375&lt;=PARAMETER!$B$9,"X",IF(AB1375&lt;=PARAMETER!$B$10,"Y","Z"))</f>
        <v>X</v>
      </c>
      <c r="AD1375" s="16" t="str">
        <f aca="false">AA1375&amp;AC1375</f>
        <v>BX</v>
      </c>
      <c r="AE1375" s="22" t="n">
        <f aca="false">DATA!I1375</f>
        <v>0.27</v>
      </c>
      <c r="AF1375" s="18" t="n">
        <f aca="false">DATA!L1375</f>
        <v>176</v>
      </c>
      <c r="AG1375" s="16" t="str">
        <f aca="false">DATA!K1375</f>
        <v>D</v>
      </c>
      <c r="AH1375" s="18" t="n">
        <f aca="false">IF(AE1375&gt;=PARAMETER!$B$12,1,0)</f>
        <v>0</v>
      </c>
      <c r="AI1375" s="18" t="n">
        <f aca="false">IF(AF1375&gt;=PARAMETER!$B$13,1,0)</f>
        <v>1</v>
      </c>
      <c r="AJ1375" s="18" t="n">
        <f aca="false">IF(AND(AH1375=1,AI1375=1),1,0)</f>
        <v>0</v>
      </c>
    </row>
    <row r="1376" customFormat="false" ht="15" hidden="false" customHeight="false" outlineLevel="0" collapsed="false">
      <c r="A1376" s="16" t="str">
        <f aca="false">DATA!A1376</f>
        <v>ITM11374</v>
      </c>
      <c r="B1376" s="16" t="str">
        <f aca="false">DATA!B1376</f>
        <v>Automotive</v>
      </c>
      <c r="C1376" s="17" t="n">
        <f aca="false">DATA!C1376</f>
        <v>333</v>
      </c>
      <c r="D1376" s="17" t="n">
        <f aca="false">DATA!D1376</f>
        <v>63</v>
      </c>
      <c r="E1376" s="18" t="n">
        <f aca="false">DATA!F1376</f>
        <v>3</v>
      </c>
      <c r="F1376" s="19" t="n">
        <f aca="false">DATA!G1376</f>
        <v>22.04</v>
      </c>
      <c r="G1376" s="19" t="n">
        <f aca="false">DATA!H1376</f>
        <v>8.69</v>
      </c>
      <c r="H1376" s="18" t="n">
        <f aca="false">DATA!E1376</f>
        <v>5</v>
      </c>
      <c r="I1376" s="20" t="n">
        <f aca="false">F1376*E1376</f>
        <v>66.12</v>
      </c>
      <c r="J1376" s="20" t="n">
        <f aca="false">PARAMETER!$B$4*G1376*SQRT(E1376)</f>
        <v>24.7575497596479</v>
      </c>
      <c r="K1376" s="20" t="n">
        <f aca="false">I1376+J1376</f>
        <v>90.8775497596479</v>
      </c>
      <c r="L1376" s="20" t="n">
        <f aca="false">K1376+F1376*H1376</f>
        <v>201.077549759648</v>
      </c>
      <c r="M1376" s="16" t="str">
        <f aca="false">IF(C1376&lt;=K1376,"REORDER",IF(C1376&gt;L1376,"OVERSTOCK","OK"))</f>
        <v>OVERSTOCK</v>
      </c>
      <c r="N1376" s="16" t="str">
        <f aca="false">IF(C1376&lt;=D1376,"REORDER","OK")</f>
        <v>OK</v>
      </c>
      <c r="O1376" s="18" t="n">
        <f aca="false">IF(D1376&lt;I1376,1,0)</f>
        <v>1</v>
      </c>
      <c r="P1376" s="20" t="n">
        <f aca="false">C1376/F1376</f>
        <v>15.1088929219601</v>
      </c>
      <c r="Q1376" s="19" t="n">
        <f aca="false">DATA!N1376</f>
        <v>121</v>
      </c>
      <c r="R1376" s="19" t="n">
        <f aca="false">DATA!O1376</f>
        <v>1.39</v>
      </c>
      <c r="S1376" s="17" t="n">
        <f aca="false">C1376*Q1376</f>
        <v>40293</v>
      </c>
      <c r="T1376" s="19" t="n">
        <f aca="false">C1376*R1376</f>
        <v>462.87</v>
      </c>
      <c r="U1376" s="20" t="n">
        <f aca="false">MAX(0,C1376-L1376)</f>
        <v>131.922450240352</v>
      </c>
      <c r="V1376" s="17" t="n">
        <f aca="false">U1376*Q1376</f>
        <v>15962.6164790826</v>
      </c>
      <c r="W1376" s="19" t="n">
        <f aca="false">U1376*R1376</f>
        <v>183.372205834089</v>
      </c>
      <c r="X1376" s="20" t="n">
        <f aca="false">MAX(0,K1376-C1376)</f>
        <v>0</v>
      </c>
      <c r="Y1376" s="17" t="n">
        <f aca="false">F1376*PARAMETER!$B$5*Q1376</f>
        <v>973396.6</v>
      </c>
      <c r="Z1376" s="21" t="n">
        <f aca="false">SUMIF($Y$2:$Y$3205,"&gt;="&amp;Y1376)/SUM($Y$2:$Y$3205)</f>
        <v>0.746480938324435</v>
      </c>
      <c r="AA1376" s="16" t="str">
        <f aca="false">IF(Z1376&lt;=PARAMETER!$B$7,"A",IF(Z1376&lt;=PARAMETER!$B$8,"B","C"))</f>
        <v>A</v>
      </c>
      <c r="AB1376" s="22" t="n">
        <f aca="false">G1376/F1376</f>
        <v>0.394283121597096</v>
      </c>
      <c r="AC1376" s="16" t="str">
        <f aca="false">IF(AB1376&lt;=PARAMETER!$B$9,"X",IF(AB1376&lt;=PARAMETER!$B$10,"Y","Z"))</f>
        <v>Y</v>
      </c>
      <c r="AD1376" s="16" t="str">
        <f aca="false">AA1376&amp;AC1376</f>
        <v>AY</v>
      </c>
      <c r="AE1376" s="22" t="n">
        <f aca="false">DATA!I1376</f>
        <v>0.3</v>
      </c>
      <c r="AF1376" s="18" t="n">
        <f aca="false">DATA!L1376</f>
        <v>75</v>
      </c>
      <c r="AG1376" s="16" t="str">
        <f aca="false">DATA!K1376</f>
        <v>D</v>
      </c>
      <c r="AH1376" s="18" t="n">
        <f aca="false">IF(AE1376&gt;=PARAMETER!$B$12,1,0)</f>
        <v>0</v>
      </c>
      <c r="AI1376" s="18" t="n">
        <f aca="false">IF(AF1376&gt;=PARAMETER!$B$13,1,0)</f>
        <v>0</v>
      </c>
      <c r="AJ1376" s="18" t="n">
        <f aca="false">IF(AND(AH1376=1,AI1376=1),1,0)</f>
        <v>0</v>
      </c>
    </row>
    <row r="1377" customFormat="false" ht="15" hidden="false" customHeight="false" outlineLevel="0" collapsed="false">
      <c r="A1377" s="16" t="str">
        <f aca="false">DATA!A1377</f>
        <v>ITM11375</v>
      </c>
      <c r="B1377" s="16" t="str">
        <f aca="false">DATA!B1377</f>
        <v>Apparel</v>
      </c>
      <c r="C1377" s="17" t="n">
        <f aca="false">DATA!C1377</f>
        <v>324</v>
      </c>
      <c r="D1377" s="17" t="n">
        <f aca="false">DATA!D1377</f>
        <v>60</v>
      </c>
      <c r="E1377" s="18" t="n">
        <f aca="false">DATA!F1377</f>
        <v>8</v>
      </c>
      <c r="F1377" s="19" t="n">
        <f aca="false">DATA!G1377</f>
        <v>3.66</v>
      </c>
      <c r="G1377" s="19" t="n">
        <f aca="false">DATA!H1377</f>
        <v>2.52</v>
      </c>
      <c r="H1377" s="18" t="n">
        <f aca="false">DATA!E1377</f>
        <v>9</v>
      </c>
      <c r="I1377" s="20" t="n">
        <f aca="false">F1377*E1377</f>
        <v>29.28</v>
      </c>
      <c r="J1377" s="20" t="n">
        <f aca="false">PARAMETER!$B$4*G1377*SQRT(E1377)</f>
        <v>11.7239185090609</v>
      </c>
      <c r="K1377" s="20" t="n">
        <f aca="false">I1377+J1377</f>
        <v>41.0039185090609</v>
      </c>
      <c r="L1377" s="20" t="n">
        <f aca="false">K1377+F1377*H1377</f>
        <v>73.9439185090609</v>
      </c>
      <c r="M1377" s="16" t="str">
        <f aca="false">IF(C1377&lt;=K1377,"REORDER",IF(C1377&gt;L1377,"OVERSTOCK","OK"))</f>
        <v>OVERSTOCK</v>
      </c>
      <c r="N1377" s="16" t="str">
        <f aca="false">IF(C1377&lt;=D1377,"REORDER","OK")</f>
        <v>OK</v>
      </c>
      <c r="O1377" s="18" t="n">
        <f aca="false">IF(D1377&lt;I1377,1,0)</f>
        <v>0</v>
      </c>
      <c r="P1377" s="20" t="n">
        <f aca="false">C1377/F1377</f>
        <v>88.5245901639344</v>
      </c>
      <c r="Q1377" s="19" t="n">
        <f aca="false">DATA!N1377</f>
        <v>37.16</v>
      </c>
      <c r="R1377" s="19" t="n">
        <f aca="false">DATA!O1377</f>
        <v>0.42</v>
      </c>
      <c r="S1377" s="17" t="n">
        <f aca="false">C1377*Q1377</f>
        <v>12039.84</v>
      </c>
      <c r="T1377" s="19" t="n">
        <f aca="false">C1377*R1377</f>
        <v>136.08</v>
      </c>
      <c r="U1377" s="20" t="n">
        <f aca="false">MAX(0,C1377-L1377)</f>
        <v>250.056081490939</v>
      </c>
      <c r="V1377" s="17" t="n">
        <f aca="false">U1377*Q1377</f>
        <v>9292.0839882033</v>
      </c>
      <c r="W1377" s="19" t="n">
        <f aca="false">U1377*R1377</f>
        <v>105.023554226194</v>
      </c>
      <c r="X1377" s="20" t="n">
        <f aca="false">MAX(0,K1377-C1377)</f>
        <v>0</v>
      </c>
      <c r="Y1377" s="17" t="n">
        <f aca="false">F1377*PARAMETER!$B$5*Q1377</f>
        <v>49642.044</v>
      </c>
      <c r="Z1377" s="21" t="n">
        <f aca="false">SUMIF($Y$2:$Y$3205,"&gt;="&amp;Y1377)/SUM($Y$2:$Y$3205)</f>
        <v>0.999488317264999</v>
      </c>
      <c r="AA1377" s="16" t="str">
        <f aca="false">IF(Z1377&lt;=PARAMETER!$B$7,"A",IF(Z1377&lt;=PARAMETER!$B$8,"B","C"))</f>
        <v>C</v>
      </c>
      <c r="AB1377" s="22" t="n">
        <f aca="false">G1377/F1377</f>
        <v>0.688524590163934</v>
      </c>
      <c r="AC1377" s="16" t="str">
        <f aca="false">IF(AB1377&lt;=PARAMETER!$B$9,"X",IF(AB1377&lt;=PARAMETER!$B$10,"Y","Z"))</f>
        <v>Z</v>
      </c>
      <c r="AD1377" s="16" t="str">
        <f aca="false">AA1377&amp;AC1377</f>
        <v>CZ</v>
      </c>
      <c r="AE1377" s="22" t="n">
        <f aca="false">DATA!I1377</f>
        <v>0.93</v>
      </c>
      <c r="AF1377" s="18" t="n">
        <f aca="false">DATA!L1377</f>
        <v>82</v>
      </c>
      <c r="AG1377" s="16" t="str">
        <f aca="false">DATA!K1377</f>
        <v>A</v>
      </c>
      <c r="AH1377" s="18" t="n">
        <f aca="false">IF(AE1377&gt;=PARAMETER!$B$12,1,0)</f>
        <v>1</v>
      </c>
      <c r="AI1377" s="18" t="n">
        <f aca="false">IF(AF1377&gt;=PARAMETER!$B$13,1,0)</f>
        <v>0</v>
      </c>
      <c r="AJ1377" s="18" t="n">
        <f aca="false">IF(AND(AH1377=1,AI1377=1),1,0)</f>
        <v>0</v>
      </c>
    </row>
    <row r="1378" customFormat="false" ht="15" hidden="false" customHeight="false" outlineLevel="0" collapsed="false">
      <c r="A1378" s="16" t="str">
        <f aca="false">DATA!A1378</f>
        <v>ITM11376</v>
      </c>
      <c r="B1378" s="16" t="str">
        <f aca="false">DATA!B1378</f>
        <v>Groceries</v>
      </c>
      <c r="C1378" s="17" t="n">
        <f aca="false">DATA!C1378</f>
        <v>122</v>
      </c>
      <c r="D1378" s="17" t="n">
        <f aca="false">DATA!D1378</f>
        <v>19</v>
      </c>
      <c r="E1378" s="18" t="n">
        <f aca="false">DATA!F1378</f>
        <v>3</v>
      </c>
      <c r="F1378" s="19" t="n">
        <f aca="false">DATA!G1378</f>
        <v>9.26</v>
      </c>
      <c r="G1378" s="19" t="n">
        <f aca="false">DATA!H1378</f>
        <v>4.21</v>
      </c>
      <c r="H1378" s="18" t="n">
        <f aca="false">DATA!E1378</f>
        <v>7</v>
      </c>
      <c r="I1378" s="20" t="n">
        <f aca="false">F1378*E1378</f>
        <v>27.78</v>
      </c>
      <c r="J1378" s="20" t="n">
        <f aca="false">PARAMETER!$B$4*G1378*SQRT(E1378)</f>
        <v>11.9941639226833</v>
      </c>
      <c r="K1378" s="20" t="n">
        <f aca="false">I1378+J1378</f>
        <v>39.7741639226833</v>
      </c>
      <c r="L1378" s="20" t="n">
        <f aca="false">K1378+F1378*H1378</f>
        <v>104.594163922683</v>
      </c>
      <c r="M1378" s="16" t="str">
        <f aca="false">IF(C1378&lt;=K1378,"REORDER",IF(C1378&gt;L1378,"OVERSTOCK","OK"))</f>
        <v>OVERSTOCK</v>
      </c>
      <c r="N1378" s="16" t="str">
        <f aca="false">IF(C1378&lt;=D1378,"REORDER","OK")</f>
        <v>OK</v>
      </c>
      <c r="O1378" s="18" t="n">
        <f aca="false">IF(D1378&lt;I1378,1,0)</f>
        <v>1</v>
      </c>
      <c r="P1378" s="20" t="n">
        <f aca="false">C1378/F1378</f>
        <v>13.1749460043197</v>
      </c>
      <c r="Q1378" s="19" t="n">
        <f aca="false">DATA!N1378</f>
        <v>168.35</v>
      </c>
      <c r="R1378" s="19" t="n">
        <f aca="false">DATA!O1378</f>
        <v>1.53</v>
      </c>
      <c r="S1378" s="17" t="n">
        <f aca="false">C1378*Q1378</f>
        <v>20538.7</v>
      </c>
      <c r="T1378" s="19" t="n">
        <f aca="false">C1378*R1378</f>
        <v>186.66</v>
      </c>
      <c r="U1378" s="20" t="n">
        <f aca="false">MAX(0,C1378-L1378)</f>
        <v>17.4058360773167</v>
      </c>
      <c r="V1378" s="17" t="n">
        <f aca="false">U1378*Q1378</f>
        <v>2930.27250361627</v>
      </c>
      <c r="W1378" s="19" t="n">
        <f aca="false">U1378*R1378</f>
        <v>26.6309291982946</v>
      </c>
      <c r="X1378" s="20" t="n">
        <f aca="false">MAX(0,K1378-C1378)</f>
        <v>0</v>
      </c>
      <c r="Y1378" s="17" t="n">
        <f aca="false">F1378*PARAMETER!$B$5*Q1378</f>
        <v>569006.165</v>
      </c>
      <c r="Z1378" s="21" t="n">
        <f aca="false">SUMIF($Y$2:$Y$3205,"&gt;="&amp;Y1378)/SUM($Y$2:$Y$3205)</f>
        <v>0.885611412760305</v>
      </c>
      <c r="AA1378" s="16" t="str">
        <f aca="false">IF(Z1378&lt;=PARAMETER!$B$7,"A",IF(Z1378&lt;=PARAMETER!$B$8,"B","C"))</f>
        <v>B</v>
      </c>
      <c r="AB1378" s="22" t="n">
        <f aca="false">G1378/F1378</f>
        <v>0.454643628509719</v>
      </c>
      <c r="AC1378" s="16" t="str">
        <f aca="false">IF(AB1378&lt;=PARAMETER!$B$9,"X",IF(AB1378&lt;=PARAMETER!$B$10,"Y","Z"))</f>
        <v>Y</v>
      </c>
      <c r="AD1378" s="16" t="str">
        <f aca="false">AA1378&amp;AC1378</f>
        <v>BY</v>
      </c>
      <c r="AE1378" s="22" t="n">
        <f aca="false">DATA!I1378</f>
        <v>0.74</v>
      </c>
      <c r="AF1378" s="18" t="n">
        <f aca="false">DATA!L1378</f>
        <v>59</v>
      </c>
      <c r="AG1378" s="16" t="str">
        <f aca="false">DATA!K1378</f>
        <v>B</v>
      </c>
      <c r="AH1378" s="18" t="n">
        <f aca="false">IF(AE1378&gt;=PARAMETER!$B$12,1,0)</f>
        <v>0</v>
      </c>
      <c r="AI1378" s="18" t="n">
        <f aca="false">IF(AF1378&gt;=PARAMETER!$B$13,1,0)</f>
        <v>0</v>
      </c>
      <c r="AJ1378" s="18" t="n">
        <f aca="false">IF(AND(AH1378=1,AI1378=1),1,0)</f>
        <v>0</v>
      </c>
    </row>
    <row r="1379" customFormat="false" ht="15" hidden="false" customHeight="false" outlineLevel="0" collapsed="false">
      <c r="A1379" s="16" t="str">
        <f aca="false">DATA!A1379</f>
        <v>ITM11377</v>
      </c>
      <c r="B1379" s="16" t="str">
        <f aca="false">DATA!B1379</f>
        <v>Apparel</v>
      </c>
      <c r="C1379" s="17" t="n">
        <f aca="false">DATA!C1379</f>
        <v>328</v>
      </c>
      <c r="D1379" s="17" t="n">
        <f aca="false">DATA!D1379</f>
        <v>21</v>
      </c>
      <c r="E1379" s="18" t="n">
        <f aca="false">DATA!F1379</f>
        <v>7</v>
      </c>
      <c r="F1379" s="19" t="n">
        <f aca="false">DATA!G1379</f>
        <v>23.34</v>
      </c>
      <c r="G1379" s="19" t="n">
        <f aca="false">DATA!H1379</f>
        <v>3.52</v>
      </c>
      <c r="H1379" s="18" t="n">
        <f aca="false">DATA!E1379</f>
        <v>11</v>
      </c>
      <c r="I1379" s="20" t="n">
        <f aca="false">F1379*E1379</f>
        <v>163.38</v>
      </c>
      <c r="J1379" s="20" t="n">
        <f aca="false">PARAMETER!$B$4*G1379*SQRT(E1379)</f>
        <v>15.318595212857</v>
      </c>
      <c r="K1379" s="20" t="n">
        <f aca="false">I1379+J1379</f>
        <v>178.698595212857</v>
      </c>
      <c r="L1379" s="20" t="n">
        <f aca="false">K1379+F1379*H1379</f>
        <v>435.438595212857</v>
      </c>
      <c r="M1379" s="16" t="str">
        <f aca="false">IF(C1379&lt;=K1379,"REORDER",IF(C1379&gt;L1379,"OVERSTOCK","OK"))</f>
        <v>OK</v>
      </c>
      <c r="N1379" s="16" t="str">
        <f aca="false">IF(C1379&lt;=D1379,"REORDER","OK")</f>
        <v>OK</v>
      </c>
      <c r="O1379" s="18" t="n">
        <f aca="false">IF(D1379&lt;I1379,1,0)</f>
        <v>1</v>
      </c>
      <c r="P1379" s="20" t="n">
        <f aca="false">C1379/F1379</f>
        <v>14.0531276778063</v>
      </c>
      <c r="Q1379" s="19" t="n">
        <f aca="false">DATA!N1379</f>
        <v>34.81</v>
      </c>
      <c r="R1379" s="19" t="n">
        <f aca="false">DATA!O1379</f>
        <v>0.55</v>
      </c>
      <c r="S1379" s="17" t="n">
        <f aca="false">C1379*Q1379</f>
        <v>11417.68</v>
      </c>
      <c r="T1379" s="19" t="n">
        <f aca="false">C1379*R1379</f>
        <v>180.4</v>
      </c>
      <c r="U1379" s="20" t="n">
        <f aca="false">MAX(0,C1379-L1379)</f>
        <v>0</v>
      </c>
      <c r="V1379" s="17" t="n">
        <f aca="false">U1379*Q1379</f>
        <v>0</v>
      </c>
      <c r="W1379" s="19" t="n">
        <f aca="false">U1379*R1379</f>
        <v>0</v>
      </c>
      <c r="X1379" s="20" t="n">
        <f aca="false">MAX(0,K1379-C1379)</f>
        <v>0</v>
      </c>
      <c r="Y1379" s="17" t="n">
        <f aca="false">F1379*PARAMETER!$B$5*Q1379</f>
        <v>296549.871</v>
      </c>
      <c r="Z1379" s="21" t="n">
        <f aca="false">SUMIF($Y$2:$Y$3205,"&gt;="&amp;Y1379)/SUM($Y$2:$Y$3205)</f>
        <v>0.960891591013404</v>
      </c>
      <c r="AA1379" s="16" t="str">
        <f aca="false">IF(Z1379&lt;=PARAMETER!$B$7,"A",IF(Z1379&lt;=PARAMETER!$B$8,"B","C"))</f>
        <v>C</v>
      </c>
      <c r="AB1379" s="22" t="n">
        <f aca="false">G1379/F1379</f>
        <v>0.150814053127678</v>
      </c>
      <c r="AC1379" s="16" t="str">
        <f aca="false">IF(AB1379&lt;=PARAMETER!$B$9,"X",IF(AB1379&lt;=PARAMETER!$B$10,"Y","Z"))</f>
        <v>X</v>
      </c>
      <c r="AD1379" s="16" t="str">
        <f aca="false">AA1379&amp;AC1379</f>
        <v>CX</v>
      </c>
      <c r="AE1379" s="22" t="n">
        <f aca="false">DATA!I1379</f>
        <v>0.76</v>
      </c>
      <c r="AF1379" s="18" t="n">
        <f aca="false">DATA!L1379</f>
        <v>54</v>
      </c>
      <c r="AG1379" s="16" t="str">
        <f aca="false">DATA!K1379</f>
        <v>A</v>
      </c>
      <c r="AH1379" s="18" t="n">
        <f aca="false">IF(AE1379&gt;=PARAMETER!$B$12,1,0)</f>
        <v>1</v>
      </c>
      <c r="AI1379" s="18" t="n">
        <f aca="false">IF(AF1379&gt;=PARAMETER!$B$13,1,0)</f>
        <v>0</v>
      </c>
      <c r="AJ1379" s="18" t="n">
        <f aca="false">IF(AND(AH1379=1,AI1379=1),1,0)</f>
        <v>0</v>
      </c>
    </row>
    <row r="1380" customFormat="false" ht="15" hidden="false" customHeight="false" outlineLevel="0" collapsed="false">
      <c r="A1380" s="16" t="str">
        <f aca="false">DATA!A1380</f>
        <v>ITM11378</v>
      </c>
      <c r="B1380" s="16" t="str">
        <f aca="false">DATA!B1380</f>
        <v>Electronics</v>
      </c>
      <c r="C1380" s="17" t="n">
        <f aca="false">DATA!C1380</f>
        <v>212</v>
      </c>
      <c r="D1380" s="17" t="n">
        <f aca="false">DATA!D1380</f>
        <v>13</v>
      </c>
      <c r="E1380" s="18" t="n">
        <f aca="false">DATA!F1380</f>
        <v>6</v>
      </c>
      <c r="F1380" s="19" t="n">
        <f aca="false">DATA!G1380</f>
        <v>40.88</v>
      </c>
      <c r="G1380" s="19" t="n">
        <f aca="false">DATA!H1380</f>
        <v>1.94</v>
      </c>
      <c r="H1380" s="18" t="n">
        <f aca="false">DATA!E1380</f>
        <v>9</v>
      </c>
      <c r="I1380" s="20" t="n">
        <f aca="false">F1380*E1380</f>
        <v>245.28</v>
      </c>
      <c r="J1380" s="20" t="n">
        <f aca="false">PARAMETER!$B$4*G1380*SQRT(E1380)</f>
        <v>7.81636104993883</v>
      </c>
      <c r="K1380" s="20" t="n">
        <f aca="false">I1380+J1380</f>
        <v>253.096361049939</v>
      </c>
      <c r="L1380" s="20" t="n">
        <f aca="false">K1380+F1380*H1380</f>
        <v>621.016361049939</v>
      </c>
      <c r="M1380" s="16" t="str">
        <f aca="false">IF(C1380&lt;=K1380,"REORDER",IF(C1380&gt;L1380,"OVERSTOCK","OK"))</f>
        <v>REORDER</v>
      </c>
      <c r="N1380" s="16" t="str">
        <f aca="false">IF(C1380&lt;=D1380,"REORDER","OK")</f>
        <v>OK</v>
      </c>
      <c r="O1380" s="18" t="n">
        <f aca="false">IF(D1380&lt;I1380,1,0)</f>
        <v>1</v>
      </c>
      <c r="P1380" s="20" t="n">
        <f aca="false">C1380/F1380</f>
        <v>5.18590998043053</v>
      </c>
      <c r="Q1380" s="19" t="n">
        <f aca="false">DATA!N1380</f>
        <v>16.05</v>
      </c>
      <c r="R1380" s="19" t="n">
        <f aca="false">DATA!O1380</f>
        <v>0.38</v>
      </c>
      <c r="S1380" s="17" t="n">
        <f aca="false">C1380*Q1380</f>
        <v>3402.6</v>
      </c>
      <c r="T1380" s="19" t="n">
        <f aca="false">C1380*R1380</f>
        <v>80.56</v>
      </c>
      <c r="U1380" s="20" t="n">
        <f aca="false">MAX(0,C1380-L1380)</f>
        <v>0</v>
      </c>
      <c r="V1380" s="17" t="n">
        <f aca="false">U1380*Q1380</f>
        <v>0</v>
      </c>
      <c r="W1380" s="19" t="n">
        <f aca="false">U1380*R1380</f>
        <v>0</v>
      </c>
      <c r="X1380" s="20" t="n">
        <f aca="false">MAX(0,K1380-C1380)</f>
        <v>41.0963610499389</v>
      </c>
      <c r="Y1380" s="17" t="n">
        <f aca="false">F1380*PARAMETER!$B$5*Q1380</f>
        <v>239485.26</v>
      </c>
      <c r="Z1380" s="21" t="n">
        <f aca="false">SUMIF($Y$2:$Y$3205,"&gt;="&amp;Y1380)/SUM($Y$2:$Y$3205)</f>
        <v>0.974618020449427</v>
      </c>
      <c r="AA1380" s="16" t="str">
        <f aca="false">IF(Z1380&lt;=PARAMETER!$B$7,"A",IF(Z1380&lt;=PARAMETER!$B$8,"B","C"))</f>
        <v>C</v>
      </c>
      <c r="AB1380" s="22" t="n">
        <f aca="false">G1380/F1380</f>
        <v>0.0474559686888454</v>
      </c>
      <c r="AC1380" s="16" t="str">
        <f aca="false">IF(AB1380&lt;=PARAMETER!$B$9,"X",IF(AB1380&lt;=PARAMETER!$B$10,"Y","Z"))</f>
        <v>X</v>
      </c>
      <c r="AD1380" s="16" t="str">
        <f aca="false">AA1380&amp;AC1380</f>
        <v>CX</v>
      </c>
      <c r="AE1380" s="22" t="n">
        <f aca="false">DATA!I1380</f>
        <v>0.81</v>
      </c>
      <c r="AF1380" s="18" t="n">
        <f aca="false">DATA!L1380</f>
        <v>96</v>
      </c>
      <c r="AG1380" s="16" t="str">
        <f aca="false">DATA!K1380</f>
        <v>C</v>
      </c>
      <c r="AH1380" s="18" t="n">
        <f aca="false">IF(AE1380&gt;=PARAMETER!$B$12,1,0)</f>
        <v>1</v>
      </c>
      <c r="AI1380" s="18" t="n">
        <f aca="false">IF(AF1380&gt;=PARAMETER!$B$13,1,0)</f>
        <v>1</v>
      </c>
      <c r="AJ1380" s="18" t="n">
        <f aca="false">IF(AND(AH1380=1,AI1380=1),1,0)</f>
        <v>1</v>
      </c>
    </row>
    <row r="1381" customFormat="false" ht="15" hidden="false" customHeight="false" outlineLevel="0" collapsed="false">
      <c r="A1381" s="16" t="str">
        <f aca="false">DATA!A1381</f>
        <v>ITM11379</v>
      </c>
      <c r="B1381" s="16" t="str">
        <f aca="false">DATA!B1381</f>
        <v>Apparel</v>
      </c>
      <c r="C1381" s="17" t="n">
        <f aca="false">DATA!C1381</f>
        <v>260</v>
      </c>
      <c r="D1381" s="17" t="n">
        <f aca="false">DATA!D1381</f>
        <v>27</v>
      </c>
      <c r="E1381" s="18" t="n">
        <f aca="false">DATA!F1381</f>
        <v>9</v>
      </c>
      <c r="F1381" s="19" t="n">
        <f aca="false">DATA!G1381</f>
        <v>19.65</v>
      </c>
      <c r="G1381" s="19" t="n">
        <f aca="false">DATA!H1381</f>
        <v>3.25</v>
      </c>
      <c r="H1381" s="18" t="n">
        <f aca="false">DATA!E1381</f>
        <v>6</v>
      </c>
      <c r="I1381" s="20" t="n">
        <f aca="false">F1381*E1381</f>
        <v>176.85</v>
      </c>
      <c r="J1381" s="20" t="n">
        <f aca="false">PARAMETER!$B$4*G1381*SQRT(E1381)</f>
        <v>16.0373228627768</v>
      </c>
      <c r="K1381" s="20" t="n">
        <f aca="false">I1381+J1381</f>
        <v>192.887322862777</v>
      </c>
      <c r="L1381" s="20" t="n">
        <f aca="false">K1381+F1381*H1381</f>
        <v>310.787322862777</v>
      </c>
      <c r="M1381" s="16" t="str">
        <f aca="false">IF(C1381&lt;=K1381,"REORDER",IF(C1381&gt;L1381,"OVERSTOCK","OK"))</f>
        <v>OK</v>
      </c>
      <c r="N1381" s="16" t="str">
        <f aca="false">IF(C1381&lt;=D1381,"REORDER","OK")</f>
        <v>OK</v>
      </c>
      <c r="O1381" s="18" t="n">
        <f aca="false">IF(D1381&lt;I1381,1,0)</f>
        <v>1</v>
      </c>
      <c r="P1381" s="20" t="n">
        <f aca="false">C1381/F1381</f>
        <v>13.2315521628499</v>
      </c>
      <c r="Q1381" s="19" t="n">
        <f aca="false">DATA!N1381</f>
        <v>61.95</v>
      </c>
      <c r="R1381" s="19" t="n">
        <f aca="false">DATA!O1381</f>
        <v>0.18</v>
      </c>
      <c r="S1381" s="17" t="n">
        <f aca="false">C1381*Q1381</f>
        <v>16107</v>
      </c>
      <c r="T1381" s="19" t="n">
        <f aca="false">C1381*R1381</f>
        <v>46.8</v>
      </c>
      <c r="U1381" s="20" t="n">
        <f aca="false">MAX(0,C1381-L1381)</f>
        <v>0</v>
      </c>
      <c r="V1381" s="17" t="n">
        <f aca="false">U1381*Q1381</f>
        <v>0</v>
      </c>
      <c r="W1381" s="19" t="n">
        <f aca="false">U1381*R1381</f>
        <v>0</v>
      </c>
      <c r="X1381" s="20" t="n">
        <f aca="false">MAX(0,K1381-C1381)</f>
        <v>0</v>
      </c>
      <c r="Y1381" s="17" t="n">
        <f aca="false">F1381*PARAMETER!$B$5*Q1381</f>
        <v>444320.8875</v>
      </c>
      <c r="Z1381" s="21" t="n">
        <f aca="false">SUMIF($Y$2:$Y$3205,"&gt;="&amp;Y1381)/SUM($Y$2:$Y$3205)</f>
        <v>0.922491244967206</v>
      </c>
      <c r="AA1381" s="16" t="str">
        <f aca="false">IF(Z1381&lt;=PARAMETER!$B$7,"A",IF(Z1381&lt;=PARAMETER!$B$8,"B","C"))</f>
        <v>B</v>
      </c>
      <c r="AB1381" s="22" t="n">
        <f aca="false">G1381/F1381</f>
        <v>0.165394402035623</v>
      </c>
      <c r="AC1381" s="16" t="str">
        <f aca="false">IF(AB1381&lt;=PARAMETER!$B$9,"X",IF(AB1381&lt;=PARAMETER!$B$10,"Y","Z"))</f>
        <v>X</v>
      </c>
      <c r="AD1381" s="16" t="str">
        <f aca="false">AA1381&amp;AC1381</f>
        <v>BX</v>
      </c>
      <c r="AE1381" s="22" t="n">
        <f aca="false">DATA!I1381</f>
        <v>0.42</v>
      </c>
      <c r="AF1381" s="18" t="n">
        <f aca="false">DATA!L1381</f>
        <v>42</v>
      </c>
      <c r="AG1381" s="16" t="str">
        <f aca="false">DATA!K1381</f>
        <v>B</v>
      </c>
      <c r="AH1381" s="18" t="n">
        <f aca="false">IF(AE1381&gt;=PARAMETER!$B$12,1,0)</f>
        <v>0</v>
      </c>
      <c r="AI1381" s="18" t="n">
        <f aca="false">IF(AF1381&gt;=PARAMETER!$B$13,1,0)</f>
        <v>0</v>
      </c>
      <c r="AJ1381" s="18" t="n">
        <f aca="false">IF(AND(AH1381=1,AI1381=1),1,0)</f>
        <v>0</v>
      </c>
    </row>
    <row r="1382" customFormat="false" ht="15" hidden="false" customHeight="false" outlineLevel="0" collapsed="false">
      <c r="A1382" s="16" t="str">
        <f aca="false">DATA!A1382</f>
        <v>ITM11380</v>
      </c>
      <c r="B1382" s="16" t="str">
        <f aca="false">DATA!B1382</f>
        <v>Electronics</v>
      </c>
      <c r="C1382" s="17" t="n">
        <f aca="false">DATA!C1382</f>
        <v>81</v>
      </c>
      <c r="D1382" s="17" t="n">
        <f aca="false">DATA!D1382</f>
        <v>89</v>
      </c>
      <c r="E1382" s="18" t="n">
        <f aca="false">DATA!F1382</f>
        <v>3</v>
      </c>
      <c r="F1382" s="19" t="n">
        <f aca="false">DATA!G1382</f>
        <v>27.39</v>
      </c>
      <c r="G1382" s="19" t="n">
        <f aca="false">DATA!H1382</f>
        <v>2.71</v>
      </c>
      <c r="H1382" s="18" t="n">
        <f aca="false">DATA!E1382</f>
        <v>7</v>
      </c>
      <c r="I1382" s="20" t="n">
        <f aca="false">F1382*E1382</f>
        <v>82.17</v>
      </c>
      <c r="J1382" s="20" t="n">
        <f aca="false">PARAMETER!$B$4*G1382*SQRT(E1382)</f>
        <v>7.72070884334245</v>
      </c>
      <c r="K1382" s="20" t="n">
        <f aca="false">I1382+J1382</f>
        <v>89.8907088433425</v>
      </c>
      <c r="L1382" s="20" t="n">
        <f aca="false">K1382+F1382*H1382</f>
        <v>281.620708843342</v>
      </c>
      <c r="M1382" s="16" t="str">
        <f aca="false">IF(C1382&lt;=K1382,"REORDER",IF(C1382&gt;L1382,"OVERSTOCK","OK"))</f>
        <v>REORDER</v>
      </c>
      <c r="N1382" s="16" t="str">
        <f aca="false">IF(C1382&lt;=D1382,"REORDER","OK")</f>
        <v>REORDER</v>
      </c>
      <c r="O1382" s="18" t="n">
        <f aca="false">IF(D1382&lt;I1382,1,0)</f>
        <v>0</v>
      </c>
      <c r="P1382" s="20" t="n">
        <f aca="false">C1382/F1382</f>
        <v>2.95728368017525</v>
      </c>
      <c r="Q1382" s="19" t="n">
        <f aca="false">DATA!N1382</f>
        <v>181.18</v>
      </c>
      <c r="R1382" s="19" t="n">
        <f aca="false">DATA!O1382</f>
        <v>1</v>
      </c>
      <c r="S1382" s="17" t="n">
        <f aca="false">C1382*Q1382</f>
        <v>14675.58</v>
      </c>
      <c r="T1382" s="19" t="n">
        <f aca="false">C1382*R1382</f>
        <v>81</v>
      </c>
      <c r="U1382" s="20" t="n">
        <f aca="false">MAX(0,C1382-L1382)</f>
        <v>0</v>
      </c>
      <c r="V1382" s="17" t="n">
        <f aca="false">U1382*Q1382</f>
        <v>0</v>
      </c>
      <c r="W1382" s="19" t="n">
        <f aca="false">U1382*R1382</f>
        <v>0</v>
      </c>
      <c r="X1382" s="20" t="n">
        <f aca="false">MAX(0,K1382-C1382)</f>
        <v>8.89070884334245</v>
      </c>
      <c r="Y1382" s="17" t="n">
        <f aca="false">F1382*PARAMETER!$B$5*Q1382</f>
        <v>1811319.873</v>
      </c>
      <c r="Z1382" s="21" t="n">
        <f aca="false">SUMIF($Y$2:$Y$3205,"&gt;="&amp;Y1382)/SUM($Y$2:$Y$3205)</f>
        <v>0.411174024290139</v>
      </c>
      <c r="AA1382" s="16" t="str">
        <f aca="false">IF(Z1382&lt;=PARAMETER!$B$7,"A",IF(Z1382&lt;=PARAMETER!$B$8,"B","C"))</f>
        <v>A</v>
      </c>
      <c r="AB1382" s="22" t="n">
        <f aca="false">G1382/F1382</f>
        <v>0.0989412194231471</v>
      </c>
      <c r="AC1382" s="16" t="str">
        <f aca="false">IF(AB1382&lt;=PARAMETER!$B$9,"X",IF(AB1382&lt;=PARAMETER!$B$10,"Y","Z"))</f>
        <v>X</v>
      </c>
      <c r="AD1382" s="16" t="str">
        <f aca="false">AA1382&amp;AC1382</f>
        <v>AX</v>
      </c>
      <c r="AE1382" s="22" t="n">
        <f aca="false">DATA!I1382</f>
        <v>0.79</v>
      </c>
      <c r="AF1382" s="18" t="n">
        <f aca="false">DATA!L1382</f>
        <v>28</v>
      </c>
      <c r="AG1382" s="16" t="str">
        <f aca="false">DATA!K1382</f>
        <v>A</v>
      </c>
      <c r="AH1382" s="18" t="n">
        <f aca="false">IF(AE1382&gt;=PARAMETER!$B$12,1,0)</f>
        <v>1</v>
      </c>
      <c r="AI1382" s="18" t="n">
        <f aca="false">IF(AF1382&gt;=PARAMETER!$B$13,1,0)</f>
        <v>0</v>
      </c>
      <c r="AJ1382" s="18" t="n">
        <f aca="false">IF(AND(AH1382=1,AI1382=1),1,0)</f>
        <v>0</v>
      </c>
    </row>
    <row r="1383" customFormat="false" ht="15" hidden="false" customHeight="false" outlineLevel="0" collapsed="false">
      <c r="A1383" s="16" t="str">
        <f aca="false">DATA!A1383</f>
        <v>ITM11381</v>
      </c>
      <c r="B1383" s="16" t="str">
        <f aca="false">DATA!B1383</f>
        <v>Electronics</v>
      </c>
      <c r="C1383" s="17" t="n">
        <f aca="false">DATA!C1383</f>
        <v>36</v>
      </c>
      <c r="D1383" s="17" t="n">
        <f aca="false">DATA!D1383</f>
        <v>45</v>
      </c>
      <c r="E1383" s="18" t="n">
        <f aca="false">DATA!F1383</f>
        <v>9</v>
      </c>
      <c r="F1383" s="19" t="n">
        <f aca="false">DATA!G1383</f>
        <v>44.7</v>
      </c>
      <c r="G1383" s="19" t="n">
        <f aca="false">DATA!H1383</f>
        <v>9.27</v>
      </c>
      <c r="H1383" s="18" t="n">
        <f aca="false">DATA!E1383</f>
        <v>7</v>
      </c>
      <c r="I1383" s="20" t="n">
        <f aca="false">F1383*E1383</f>
        <v>402.3</v>
      </c>
      <c r="J1383" s="20" t="n">
        <f aca="false">PARAMETER!$B$4*G1383*SQRT(E1383)</f>
        <v>45.7433793655204</v>
      </c>
      <c r="K1383" s="20" t="n">
        <f aca="false">I1383+J1383</f>
        <v>448.04337936552</v>
      </c>
      <c r="L1383" s="20" t="n">
        <f aca="false">K1383+F1383*H1383</f>
        <v>760.943379365521</v>
      </c>
      <c r="M1383" s="16" t="str">
        <f aca="false">IF(C1383&lt;=K1383,"REORDER",IF(C1383&gt;L1383,"OVERSTOCK","OK"))</f>
        <v>REORDER</v>
      </c>
      <c r="N1383" s="16" t="str">
        <f aca="false">IF(C1383&lt;=D1383,"REORDER","OK")</f>
        <v>REORDER</v>
      </c>
      <c r="O1383" s="18" t="n">
        <f aca="false">IF(D1383&lt;I1383,1,0)</f>
        <v>1</v>
      </c>
      <c r="P1383" s="20" t="n">
        <f aca="false">C1383/F1383</f>
        <v>0.805369127516779</v>
      </c>
      <c r="Q1383" s="19" t="n">
        <f aca="false">DATA!N1383</f>
        <v>34.6</v>
      </c>
      <c r="R1383" s="19" t="n">
        <f aca="false">DATA!O1383</f>
        <v>0.64</v>
      </c>
      <c r="S1383" s="17" t="n">
        <f aca="false">C1383*Q1383</f>
        <v>1245.6</v>
      </c>
      <c r="T1383" s="19" t="n">
        <f aca="false">C1383*R1383</f>
        <v>23.04</v>
      </c>
      <c r="U1383" s="20" t="n">
        <f aca="false">MAX(0,C1383-L1383)</f>
        <v>0</v>
      </c>
      <c r="V1383" s="17" t="n">
        <f aca="false">U1383*Q1383</f>
        <v>0</v>
      </c>
      <c r="W1383" s="19" t="n">
        <f aca="false">U1383*R1383</f>
        <v>0</v>
      </c>
      <c r="X1383" s="20" t="n">
        <f aca="false">MAX(0,K1383-C1383)</f>
        <v>412.04337936552</v>
      </c>
      <c r="Y1383" s="17" t="n">
        <f aca="false">F1383*PARAMETER!$B$5*Q1383</f>
        <v>564516.3</v>
      </c>
      <c r="Z1383" s="21" t="n">
        <f aca="false">SUMIF($Y$2:$Y$3205,"&gt;="&amp;Y1383)/SUM($Y$2:$Y$3205)</f>
        <v>0.886512374232717</v>
      </c>
      <c r="AA1383" s="16" t="str">
        <f aca="false">IF(Z1383&lt;=PARAMETER!$B$7,"A",IF(Z1383&lt;=PARAMETER!$B$8,"B","C"))</f>
        <v>B</v>
      </c>
      <c r="AB1383" s="22" t="n">
        <f aca="false">G1383/F1383</f>
        <v>0.20738255033557</v>
      </c>
      <c r="AC1383" s="16" t="str">
        <f aca="false">IF(AB1383&lt;=PARAMETER!$B$9,"X",IF(AB1383&lt;=PARAMETER!$B$10,"Y","Z"))</f>
        <v>X</v>
      </c>
      <c r="AD1383" s="16" t="str">
        <f aca="false">AA1383&amp;AC1383</f>
        <v>BX</v>
      </c>
      <c r="AE1383" s="22" t="n">
        <f aca="false">DATA!I1383</f>
        <v>0.98</v>
      </c>
      <c r="AF1383" s="18" t="n">
        <f aca="false">DATA!L1383</f>
        <v>150</v>
      </c>
      <c r="AG1383" s="16" t="str">
        <f aca="false">DATA!K1383</f>
        <v>C</v>
      </c>
      <c r="AH1383" s="18" t="n">
        <f aca="false">IF(AE1383&gt;=PARAMETER!$B$12,1,0)</f>
        <v>1</v>
      </c>
      <c r="AI1383" s="18" t="n">
        <f aca="false">IF(AF1383&gt;=PARAMETER!$B$13,1,0)</f>
        <v>1</v>
      </c>
      <c r="AJ1383" s="18" t="n">
        <f aca="false">IF(AND(AH1383=1,AI1383=1),1,0)</f>
        <v>1</v>
      </c>
    </row>
    <row r="1384" customFormat="false" ht="15" hidden="false" customHeight="false" outlineLevel="0" collapsed="false">
      <c r="A1384" s="16" t="str">
        <f aca="false">DATA!A1384</f>
        <v>ITM11382</v>
      </c>
      <c r="B1384" s="16" t="str">
        <f aca="false">DATA!B1384</f>
        <v>Apparel</v>
      </c>
      <c r="C1384" s="17" t="n">
        <f aca="false">DATA!C1384</f>
        <v>190</v>
      </c>
      <c r="D1384" s="17" t="n">
        <f aca="false">DATA!D1384</f>
        <v>34</v>
      </c>
      <c r="E1384" s="18" t="n">
        <f aca="false">DATA!F1384</f>
        <v>5</v>
      </c>
      <c r="F1384" s="19" t="n">
        <f aca="false">DATA!G1384</f>
        <v>45.78</v>
      </c>
      <c r="G1384" s="19" t="n">
        <f aca="false">DATA!H1384</f>
        <v>7.54</v>
      </c>
      <c r="H1384" s="18" t="n">
        <f aca="false">DATA!E1384</f>
        <v>13</v>
      </c>
      <c r="I1384" s="20" t="n">
        <f aca="false">F1384*E1384</f>
        <v>228.9</v>
      </c>
      <c r="J1384" s="20" t="n">
        <f aca="false">PARAMETER!$B$4*G1384*SQRT(E1384)</f>
        <v>27.7321541026703</v>
      </c>
      <c r="K1384" s="20" t="n">
        <f aca="false">I1384+J1384</f>
        <v>256.63215410267</v>
      </c>
      <c r="L1384" s="20" t="n">
        <f aca="false">K1384+F1384*H1384</f>
        <v>851.77215410267</v>
      </c>
      <c r="M1384" s="16" t="str">
        <f aca="false">IF(C1384&lt;=K1384,"REORDER",IF(C1384&gt;L1384,"OVERSTOCK","OK"))</f>
        <v>REORDER</v>
      </c>
      <c r="N1384" s="16" t="str">
        <f aca="false">IF(C1384&lt;=D1384,"REORDER","OK")</f>
        <v>OK</v>
      </c>
      <c r="O1384" s="18" t="n">
        <f aca="false">IF(D1384&lt;I1384,1,0)</f>
        <v>1</v>
      </c>
      <c r="P1384" s="20" t="n">
        <f aca="false">C1384/F1384</f>
        <v>4.15028396679773</v>
      </c>
      <c r="Q1384" s="19" t="n">
        <f aca="false">DATA!N1384</f>
        <v>72.83</v>
      </c>
      <c r="R1384" s="19" t="n">
        <f aca="false">DATA!O1384</f>
        <v>1.97</v>
      </c>
      <c r="S1384" s="17" t="n">
        <f aca="false">C1384*Q1384</f>
        <v>13837.7</v>
      </c>
      <c r="T1384" s="19" t="n">
        <f aca="false">C1384*R1384</f>
        <v>374.3</v>
      </c>
      <c r="U1384" s="20" t="n">
        <f aca="false">MAX(0,C1384-L1384)</f>
        <v>0</v>
      </c>
      <c r="V1384" s="17" t="n">
        <f aca="false">U1384*Q1384</f>
        <v>0</v>
      </c>
      <c r="W1384" s="19" t="n">
        <f aca="false">U1384*R1384</f>
        <v>0</v>
      </c>
      <c r="X1384" s="20" t="n">
        <f aca="false">MAX(0,K1384-C1384)</f>
        <v>66.6321541026703</v>
      </c>
      <c r="Y1384" s="17" t="n">
        <f aca="false">F1384*PARAMETER!$B$5*Q1384</f>
        <v>1216967.451</v>
      </c>
      <c r="Z1384" s="21" t="n">
        <f aca="false">SUMIF($Y$2:$Y$3205,"&gt;="&amp;Y1384)/SUM($Y$2:$Y$3205)</f>
        <v>0.638666610066874</v>
      </c>
      <c r="AA1384" s="16" t="str">
        <f aca="false">IF(Z1384&lt;=PARAMETER!$B$7,"A",IF(Z1384&lt;=PARAMETER!$B$8,"B","C"))</f>
        <v>A</v>
      </c>
      <c r="AB1384" s="22" t="n">
        <f aca="false">G1384/F1384</f>
        <v>0.164700742682394</v>
      </c>
      <c r="AC1384" s="16" t="str">
        <f aca="false">IF(AB1384&lt;=PARAMETER!$B$9,"X",IF(AB1384&lt;=PARAMETER!$B$10,"Y","Z"))</f>
        <v>X</v>
      </c>
      <c r="AD1384" s="16" t="str">
        <f aca="false">AA1384&amp;AC1384</f>
        <v>AX</v>
      </c>
      <c r="AE1384" s="22" t="n">
        <f aca="false">DATA!I1384</f>
        <v>0.73</v>
      </c>
      <c r="AF1384" s="18" t="n">
        <f aca="false">DATA!L1384</f>
        <v>122</v>
      </c>
      <c r="AG1384" s="16" t="str">
        <f aca="false">DATA!K1384</f>
        <v>B</v>
      </c>
      <c r="AH1384" s="18" t="n">
        <f aca="false">IF(AE1384&gt;=PARAMETER!$B$12,1,0)</f>
        <v>0</v>
      </c>
      <c r="AI1384" s="18" t="n">
        <f aca="false">IF(AF1384&gt;=PARAMETER!$B$13,1,0)</f>
        <v>1</v>
      </c>
      <c r="AJ1384" s="18" t="n">
        <f aca="false">IF(AND(AH1384=1,AI1384=1),1,0)</f>
        <v>0</v>
      </c>
    </row>
    <row r="1385" customFormat="false" ht="15" hidden="false" customHeight="false" outlineLevel="0" collapsed="false">
      <c r="A1385" s="16" t="str">
        <f aca="false">DATA!A1385</f>
        <v>ITM11383</v>
      </c>
      <c r="B1385" s="16" t="str">
        <f aca="false">DATA!B1385</f>
        <v>Groceries</v>
      </c>
      <c r="C1385" s="17" t="n">
        <f aca="false">DATA!C1385</f>
        <v>44</v>
      </c>
      <c r="D1385" s="17" t="n">
        <f aca="false">DATA!D1385</f>
        <v>96</v>
      </c>
      <c r="E1385" s="18" t="n">
        <f aca="false">DATA!F1385</f>
        <v>9</v>
      </c>
      <c r="F1385" s="19" t="n">
        <f aca="false">DATA!G1385</f>
        <v>11.57</v>
      </c>
      <c r="G1385" s="19" t="n">
        <f aca="false">DATA!H1385</f>
        <v>3.5</v>
      </c>
      <c r="H1385" s="18" t="n">
        <f aca="false">DATA!E1385</f>
        <v>7</v>
      </c>
      <c r="I1385" s="20" t="n">
        <f aca="false">F1385*E1385</f>
        <v>104.13</v>
      </c>
      <c r="J1385" s="20" t="n">
        <f aca="false">PARAMETER!$B$4*G1385*SQRT(E1385)</f>
        <v>17.2709630829905</v>
      </c>
      <c r="K1385" s="20" t="n">
        <f aca="false">I1385+J1385</f>
        <v>121.40096308299</v>
      </c>
      <c r="L1385" s="20" t="n">
        <f aca="false">K1385+F1385*H1385</f>
        <v>202.39096308299</v>
      </c>
      <c r="M1385" s="16" t="str">
        <f aca="false">IF(C1385&lt;=K1385,"REORDER",IF(C1385&gt;L1385,"OVERSTOCK","OK"))</f>
        <v>REORDER</v>
      </c>
      <c r="N1385" s="16" t="str">
        <f aca="false">IF(C1385&lt;=D1385,"REORDER","OK")</f>
        <v>REORDER</v>
      </c>
      <c r="O1385" s="18" t="n">
        <f aca="false">IF(D1385&lt;I1385,1,0)</f>
        <v>1</v>
      </c>
      <c r="P1385" s="20" t="n">
        <f aca="false">C1385/F1385</f>
        <v>3.80293863439931</v>
      </c>
      <c r="Q1385" s="19" t="n">
        <f aca="false">DATA!N1385</f>
        <v>70.12</v>
      </c>
      <c r="R1385" s="19" t="n">
        <f aca="false">DATA!O1385</f>
        <v>0.57</v>
      </c>
      <c r="S1385" s="17" t="n">
        <f aca="false">C1385*Q1385</f>
        <v>3085.28</v>
      </c>
      <c r="T1385" s="19" t="n">
        <f aca="false">C1385*R1385</f>
        <v>25.08</v>
      </c>
      <c r="U1385" s="20" t="n">
        <f aca="false">MAX(0,C1385-L1385)</f>
        <v>0</v>
      </c>
      <c r="V1385" s="17" t="n">
        <f aca="false">U1385*Q1385</f>
        <v>0</v>
      </c>
      <c r="W1385" s="19" t="n">
        <f aca="false">U1385*R1385</f>
        <v>0</v>
      </c>
      <c r="X1385" s="20" t="n">
        <f aca="false">MAX(0,K1385-C1385)</f>
        <v>77.4009630829904</v>
      </c>
      <c r="Y1385" s="17" t="n">
        <f aca="false">F1385*PARAMETER!$B$5*Q1385</f>
        <v>296120.266</v>
      </c>
      <c r="Z1385" s="21" t="n">
        <f aca="false">SUMIF($Y$2:$Y$3205,"&gt;="&amp;Y1385)/SUM($Y$2:$Y$3205)</f>
        <v>0.960986013250681</v>
      </c>
      <c r="AA1385" s="16" t="str">
        <f aca="false">IF(Z1385&lt;=PARAMETER!$B$7,"A",IF(Z1385&lt;=PARAMETER!$B$8,"B","C"))</f>
        <v>C</v>
      </c>
      <c r="AB1385" s="22" t="n">
        <f aca="false">G1385/F1385</f>
        <v>0.302506482281763</v>
      </c>
      <c r="AC1385" s="16" t="str">
        <f aca="false">IF(AB1385&lt;=PARAMETER!$B$9,"X",IF(AB1385&lt;=PARAMETER!$B$10,"Y","Z"))</f>
        <v>Y</v>
      </c>
      <c r="AD1385" s="16" t="str">
        <f aca="false">AA1385&amp;AC1385</f>
        <v>CY</v>
      </c>
      <c r="AE1385" s="22" t="n">
        <f aca="false">DATA!I1385</f>
        <v>0.48</v>
      </c>
      <c r="AF1385" s="18" t="n">
        <f aca="false">DATA!L1385</f>
        <v>31</v>
      </c>
      <c r="AG1385" s="16" t="str">
        <f aca="false">DATA!K1385</f>
        <v>D</v>
      </c>
      <c r="AH1385" s="18" t="n">
        <f aca="false">IF(AE1385&gt;=PARAMETER!$B$12,1,0)</f>
        <v>0</v>
      </c>
      <c r="AI1385" s="18" t="n">
        <f aca="false">IF(AF1385&gt;=PARAMETER!$B$13,1,0)</f>
        <v>0</v>
      </c>
      <c r="AJ1385" s="18" t="n">
        <f aca="false">IF(AND(AH1385=1,AI1385=1),1,0)</f>
        <v>0</v>
      </c>
    </row>
    <row r="1386" customFormat="false" ht="15" hidden="false" customHeight="false" outlineLevel="0" collapsed="false">
      <c r="A1386" s="16" t="str">
        <f aca="false">DATA!A1386</f>
        <v>ITM11384</v>
      </c>
      <c r="B1386" s="16" t="str">
        <f aca="false">DATA!B1386</f>
        <v>Automotive</v>
      </c>
      <c r="C1386" s="17" t="n">
        <f aca="false">DATA!C1386</f>
        <v>270</v>
      </c>
      <c r="D1386" s="17" t="n">
        <f aca="false">DATA!D1386</f>
        <v>85</v>
      </c>
      <c r="E1386" s="18" t="n">
        <f aca="false">DATA!F1386</f>
        <v>8</v>
      </c>
      <c r="F1386" s="19" t="n">
        <f aca="false">DATA!G1386</f>
        <v>3.14</v>
      </c>
      <c r="G1386" s="19" t="n">
        <f aca="false">DATA!H1386</f>
        <v>7.75</v>
      </c>
      <c r="H1386" s="18" t="n">
        <f aca="false">DATA!E1386</f>
        <v>12</v>
      </c>
      <c r="I1386" s="20" t="n">
        <f aca="false">F1386*E1386</f>
        <v>25.12</v>
      </c>
      <c r="J1386" s="20" t="n">
        <f aca="false">PARAMETER!$B$4*G1386*SQRT(E1386)</f>
        <v>36.0557017639769</v>
      </c>
      <c r="K1386" s="20" t="n">
        <f aca="false">I1386+J1386</f>
        <v>61.1757017639769</v>
      </c>
      <c r="L1386" s="20" t="n">
        <f aca="false">K1386+F1386*H1386</f>
        <v>98.8557017639769</v>
      </c>
      <c r="M1386" s="16" t="str">
        <f aca="false">IF(C1386&lt;=K1386,"REORDER",IF(C1386&gt;L1386,"OVERSTOCK","OK"))</f>
        <v>OVERSTOCK</v>
      </c>
      <c r="N1386" s="16" t="str">
        <f aca="false">IF(C1386&lt;=D1386,"REORDER","OK")</f>
        <v>OK</v>
      </c>
      <c r="O1386" s="18" t="n">
        <f aca="false">IF(D1386&lt;I1386,1,0)</f>
        <v>0</v>
      </c>
      <c r="P1386" s="20" t="n">
        <f aca="false">C1386/F1386</f>
        <v>85.9872611464968</v>
      </c>
      <c r="Q1386" s="19" t="n">
        <f aca="false">DATA!N1386</f>
        <v>162.31</v>
      </c>
      <c r="R1386" s="19" t="n">
        <f aca="false">DATA!O1386</f>
        <v>1.75</v>
      </c>
      <c r="S1386" s="17" t="n">
        <f aca="false">C1386*Q1386</f>
        <v>43823.7</v>
      </c>
      <c r="T1386" s="19" t="n">
        <f aca="false">C1386*R1386</f>
        <v>472.5</v>
      </c>
      <c r="U1386" s="20" t="n">
        <f aca="false">MAX(0,C1386-L1386)</f>
        <v>171.144298236023</v>
      </c>
      <c r="V1386" s="17" t="n">
        <f aca="false">U1386*Q1386</f>
        <v>27778.4310466889</v>
      </c>
      <c r="W1386" s="19" t="n">
        <f aca="false">U1386*R1386</f>
        <v>299.502521913041</v>
      </c>
      <c r="X1386" s="20" t="n">
        <f aca="false">MAX(0,K1386-C1386)</f>
        <v>0</v>
      </c>
      <c r="Y1386" s="17" t="n">
        <f aca="false">F1386*PARAMETER!$B$5*Q1386</f>
        <v>186023.491</v>
      </c>
      <c r="Z1386" s="21" t="n">
        <f aca="false">SUMIF($Y$2:$Y$3205,"&gt;="&amp;Y1386)/SUM($Y$2:$Y$3205)</f>
        <v>0.985047297673341</v>
      </c>
      <c r="AA1386" s="16" t="str">
        <f aca="false">IF(Z1386&lt;=PARAMETER!$B$7,"A",IF(Z1386&lt;=PARAMETER!$B$8,"B","C"))</f>
        <v>C</v>
      </c>
      <c r="AB1386" s="22" t="n">
        <f aca="false">G1386/F1386</f>
        <v>2.46815286624204</v>
      </c>
      <c r="AC1386" s="16" t="str">
        <f aca="false">IF(AB1386&lt;=PARAMETER!$B$9,"X",IF(AB1386&lt;=PARAMETER!$B$10,"Y","Z"))</f>
        <v>Z</v>
      </c>
      <c r="AD1386" s="16" t="str">
        <f aca="false">AA1386&amp;AC1386</f>
        <v>CZ</v>
      </c>
      <c r="AE1386" s="22" t="n">
        <f aca="false">DATA!I1386</f>
        <v>0.74</v>
      </c>
      <c r="AF1386" s="18" t="n">
        <f aca="false">DATA!L1386</f>
        <v>157</v>
      </c>
      <c r="AG1386" s="16" t="str">
        <f aca="false">DATA!K1386</f>
        <v>C</v>
      </c>
      <c r="AH1386" s="18" t="n">
        <f aca="false">IF(AE1386&gt;=PARAMETER!$B$12,1,0)</f>
        <v>0</v>
      </c>
      <c r="AI1386" s="18" t="n">
        <f aca="false">IF(AF1386&gt;=PARAMETER!$B$13,1,0)</f>
        <v>1</v>
      </c>
      <c r="AJ1386" s="18" t="n">
        <f aca="false">IF(AND(AH1386=1,AI1386=1),1,0)</f>
        <v>0</v>
      </c>
    </row>
    <row r="1387" customFormat="false" ht="15" hidden="false" customHeight="false" outlineLevel="0" collapsed="false">
      <c r="A1387" s="16" t="str">
        <f aca="false">DATA!A1387</f>
        <v>ITM11385</v>
      </c>
      <c r="B1387" s="16" t="str">
        <f aca="false">DATA!B1387</f>
        <v>Automotive</v>
      </c>
      <c r="C1387" s="17" t="n">
        <f aca="false">DATA!C1387</f>
        <v>272</v>
      </c>
      <c r="D1387" s="17" t="n">
        <f aca="false">DATA!D1387</f>
        <v>45</v>
      </c>
      <c r="E1387" s="18" t="n">
        <f aca="false">DATA!F1387</f>
        <v>9</v>
      </c>
      <c r="F1387" s="19" t="n">
        <f aca="false">DATA!G1387</f>
        <v>15.97</v>
      </c>
      <c r="G1387" s="19" t="n">
        <f aca="false">DATA!H1387</f>
        <v>0.71</v>
      </c>
      <c r="H1387" s="18" t="n">
        <f aca="false">DATA!E1387</f>
        <v>11</v>
      </c>
      <c r="I1387" s="20" t="n">
        <f aca="false">F1387*E1387</f>
        <v>143.73</v>
      </c>
      <c r="J1387" s="20" t="n">
        <f aca="false">PARAMETER!$B$4*G1387*SQRT(E1387)</f>
        <v>3.50353822540663</v>
      </c>
      <c r="K1387" s="20" t="n">
        <f aca="false">I1387+J1387</f>
        <v>147.233538225407</v>
      </c>
      <c r="L1387" s="20" t="n">
        <f aca="false">K1387+F1387*H1387</f>
        <v>322.903538225407</v>
      </c>
      <c r="M1387" s="16" t="str">
        <f aca="false">IF(C1387&lt;=K1387,"REORDER",IF(C1387&gt;L1387,"OVERSTOCK","OK"))</f>
        <v>OK</v>
      </c>
      <c r="N1387" s="16" t="str">
        <f aca="false">IF(C1387&lt;=D1387,"REORDER","OK")</f>
        <v>OK</v>
      </c>
      <c r="O1387" s="18" t="n">
        <f aca="false">IF(D1387&lt;I1387,1,0)</f>
        <v>1</v>
      </c>
      <c r="P1387" s="20" t="n">
        <f aca="false">C1387/F1387</f>
        <v>17.0319348778961</v>
      </c>
      <c r="Q1387" s="19" t="n">
        <f aca="false">DATA!N1387</f>
        <v>90.09</v>
      </c>
      <c r="R1387" s="19" t="n">
        <f aca="false">DATA!O1387</f>
        <v>0.7</v>
      </c>
      <c r="S1387" s="17" t="n">
        <f aca="false">C1387*Q1387</f>
        <v>24504.48</v>
      </c>
      <c r="T1387" s="19" t="n">
        <f aca="false">C1387*R1387</f>
        <v>190.4</v>
      </c>
      <c r="U1387" s="20" t="n">
        <f aca="false">MAX(0,C1387-L1387)</f>
        <v>0</v>
      </c>
      <c r="V1387" s="17" t="n">
        <f aca="false">U1387*Q1387</f>
        <v>0</v>
      </c>
      <c r="W1387" s="19" t="n">
        <f aca="false">U1387*R1387</f>
        <v>0</v>
      </c>
      <c r="X1387" s="20" t="n">
        <f aca="false">MAX(0,K1387-C1387)</f>
        <v>0</v>
      </c>
      <c r="Y1387" s="17" t="n">
        <f aca="false">F1387*PARAMETER!$B$5*Q1387</f>
        <v>525139.1145</v>
      </c>
      <c r="Z1387" s="21" t="n">
        <f aca="false">SUMIF($Y$2:$Y$3205,"&gt;="&amp;Y1387)/SUM($Y$2:$Y$3205)</f>
        <v>0.898792732242803</v>
      </c>
      <c r="AA1387" s="16" t="str">
        <f aca="false">IF(Z1387&lt;=PARAMETER!$B$7,"A",IF(Z1387&lt;=PARAMETER!$B$8,"B","C"))</f>
        <v>B</v>
      </c>
      <c r="AB1387" s="22" t="n">
        <f aca="false">G1387/F1387</f>
        <v>0.0444583594239198</v>
      </c>
      <c r="AC1387" s="16" t="str">
        <f aca="false">IF(AB1387&lt;=PARAMETER!$B$9,"X",IF(AB1387&lt;=PARAMETER!$B$10,"Y","Z"))</f>
        <v>X</v>
      </c>
      <c r="AD1387" s="16" t="str">
        <f aca="false">AA1387&amp;AC1387</f>
        <v>BX</v>
      </c>
      <c r="AE1387" s="22" t="n">
        <f aca="false">DATA!I1387</f>
        <v>0.91</v>
      </c>
      <c r="AF1387" s="18" t="n">
        <f aca="false">DATA!L1387</f>
        <v>106</v>
      </c>
      <c r="AG1387" s="16" t="str">
        <f aca="false">DATA!K1387</f>
        <v>D</v>
      </c>
      <c r="AH1387" s="18" t="n">
        <f aca="false">IF(AE1387&gt;=PARAMETER!$B$12,1,0)</f>
        <v>1</v>
      </c>
      <c r="AI1387" s="18" t="n">
        <f aca="false">IF(AF1387&gt;=PARAMETER!$B$13,1,0)</f>
        <v>1</v>
      </c>
      <c r="AJ1387" s="18" t="n">
        <f aca="false">IF(AND(AH1387=1,AI1387=1),1,0)</f>
        <v>1</v>
      </c>
    </row>
    <row r="1388" customFormat="false" ht="15" hidden="false" customHeight="false" outlineLevel="0" collapsed="false">
      <c r="A1388" s="16" t="str">
        <f aca="false">DATA!A1388</f>
        <v>ITM11386</v>
      </c>
      <c r="B1388" s="16" t="str">
        <f aca="false">DATA!B1388</f>
        <v>Electronics</v>
      </c>
      <c r="C1388" s="17" t="n">
        <f aca="false">DATA!C1388</f>
        <v>406</v>
      </c>
      <c r="D1388" s="17" t="n">
        <f aca="false">DATA!D1388</f>
        <v>76</v>
      </c>
      <c r="E1388" s="18" t="n">
        <f aca="false">DATA!F1388</f>
        <v>3</v>
      </c>
      <c r="F1388" s="19" t="n">
        <f aca="false">DATA!G1388</f>
        <v>35.09</v>
      </c>
      <c r="G1388" s="19" t="n">
        <f aca="false">DATA!H1388</f>
        <v>5.5</v>
      </c>
      <c r="H1388" s="18" t="n">
        <f aca="false">DATA!E1388</f>
        <v>12</v>
      </c>
      <c r="I1388" s="20" t="n">
        <f aca="false">F1388*E1388</f>
        <v>105.27</v>
      </c>
      <c r="J1388" s="20" t="n">
        <f aca="false">PARAMETER!$B$4*G1388*SQRT(E1388)</f>
        <v>15.6693352909164</v>
      </c>
      <c r="K1388" s="20" t="n">
        <f aca="false">I1388+J1388</f>
        <v>120.939335290916</v>
      </c>
      <c r="L1388" s="20" t="n">
        <f aca="false">K1388+F1388*H1388</f>
        <v>542.019335290917</v>
      </c>
      <c r="M1388" s="16" t="str">
        <f aca="false">IF(C1388&lt;=K1388,"REORDER",IF(C1388&gt;L1388,"OVERSTOCK","OK"))</f>
        <v>OK</v>
      </c>
      <c r="N1388" s="16" t="str">
        <f aca="false">IF(C1388&lt;=D1388,"REORDER","OK")</f>
        <v>OK</v>
      </c>
      <c r="O1388" s="18" t="n">
        <f aca="false">IF(D1388&lt;I1388,1,0)</f>
        <v>1</v>
      </c>
      <c r="P1388" s="20" t="n">
        <f aca="false">C1388/F1388</f>
        <v>11.5702479338843</v>
      </c>
      <c r="Q1388" s="19" t="n">
        <f aca="false">DATA!N1388</f>
        <v>126.2</v>
      </c>
      <c r="R1388" s="19" t="n">
        <f aca="false">DATA!O1388</f>
        <v>1.52</v>
      </c>
      <c r="S1388" s="17" t="n">
        <f aca="false">C1388*Q1388</f>
        <v>51237.2</v>
      </c>
      <c r="T1388" s="19" t="n">
        <f aca="false">C1388*R1388</f>
        <v>617.12</v>
      </c>
      <c r="U1388" s="20" t="n">
        <f aca="false">MAX(0,C1388-L1388)</f>
        <v>0</v>
      </c>
      <c r="V1388" s="17" t="n">
        <f aca="false">U1388*Q1388</f>
        <v>0</v>
      </c>
      <c r="W1388" s="19" t="n">
        <f aca="false">U1388*R1388</f>
        <v>0</v>
      </c>
      <c r="X1388" s="20" t="n">
        <f aca="false">MAX(0,K1388-C1388)</f>
        <v>0</v>
      </c>
      <c r="Y1388" s="17" t="n">
        <f aca="false">F1388*PARAMETER!$B$5*Q1388</f>
        <v>1616350.67</v>
      </c>
      <c r="Z1388" s="21" t="n">
        <f aca="false">SUMIF($Y$2:$Y$3205,"&gt;="&amp;Y1388)/SUM($Y$2:$Y$3205)</f>
        <v>0.478193520262932</v>
      </c>
      <c r="AA1388" s="16" t="str">
        <f aca="false">IF(Z1388&lt;=PARAMETER!$B$7,"A",IF(Z1388&lt;=PARAMETER!$B$8,"B","C"))</f>
        <v>A</v>
      </c>
      <c r="AB1388" s="22" t="n">
        <f aca="false">G1388/F1388</f>
        <v>0.156739811912226</v>
      </c>
      <c r="AC1388" s="16" t="str">
        <f aca="false">IF(AB1388&lt;=PARAMETER!$B$9,"X",IF(AB1388&lt;=PARAMETER!$B$10,"Y","Z"))</f>
        <v>X</v>
      </c>
      <c r="AD1388" s="16" t="str">
        <f aca="false">AA1388&amp;AC1388</f>
        <v>AX</v>
      </c>
      <c r="AE1388" s="22" t="n">
        <f aca="false">DATA!I1388</f>
        <v>0.22</v>
      </c>
      <c r="AF1388" s="18" t="n">
        <f aca="false">DATA!L1388</f>
        <v>14</v>
      </c>
      <c r="AG1388" s="16" t="str">
        <f aca="false">DATA!K1388</f>
        <v>C</v>
      </c>
      <c r="AH1388" s="18" t="n">
        <f aca="false">IF(AE1388&gt;=PARAMETER!$B$12,1,0)</f>
        <v>0</v>
      </c>
      <c r="AI1388" s="18" t="n">
        <f aca="false">IF(AF1388&gt;=PARAMETER!$B$13,1,0)</f>
        <v>0</v>
      </c>
      <c r="AJ1388" s="18" t="n">
        <f aca="false">IF(AND(AH1388=1,AI1388=1),1,0)</f>
        <v>0</v>
      </c>
    </row>
    <row r="1389" customFormat="false" ht="15" hidden="false" customHeight="false" outlineLevel="0" collapsed="false">
      <c r="A1389" s="16" t="str">
        <f aca="false">DATA!A1389</f>
        <v>ITM11387</v>
      </c>
      <c r="B1389" s="16" t="str">
        <f aca="false">DATA!B1389</f>
        <v>Electronics</v>
      </c>
      <c r="C1389" s="17" t="n">
        <f aca="false">DATA!C1389</f>
        <v>226</v>
      </c>
      <c r="D1389" s="17" t="n">
        <f aca="false">DATA!D1389</f>
        <v>18</v>
      </c>
      <c r="E1389" s="18" t="n">
        <f aca="false">DATA!F1389</f>
        <v>8</v>
      </c>
      <c r="F1389" s="19" t="n">
        <f aca="false">DATA!G1389</f>
        <v>47.6</v>
      </c>
      <c r="G1389" s="19" t="n">
        <f aca="false">DATA!H1389</f>
        <v>2.88</v>
      </c>
      <c r="H1389" s="18" t="n">
        <f aca="false">DATA!E1389</f>
        <v>5</v>
      </c>
      <c r="I1389" s="20" t="n">
        <f aca="false">F1389*E1389</f>
        <v>380.8</v>
      </c>
      <c r="J1389" s="20" t="n">
        <f aca="false">PARAMETER!$B$4*G1389*SQRT(E1389)</f>
        <v>13.3987640103553</v>
      </c>
      <c r="K1389" s="20" t="n">
        <f aca="false">I1389+J1389</f>
        <v>394.198764010355</v>
      </c>
      <c r="L1389" s="20" t="n">
        <f aca="false">K1389+F1389*H1389</f>
        <v>632.198764010355</v>
      </c>
      <c r="M1389" s="16" t="str">
        <f aca="false">IF(C1389&lt;=K1389,"REORDER",IF(C1389&gt;L1389,"OVERSTOCK","OK"))</f>
        <v>REORDER</v>
      </c>
      <c r="N1389" s="16" t="str">
        <f aca="false">IF(C1389&lt;=D1389,"REORDER","OK")</f>
        <v>OK</v>
      </c>
      <c r="O1389" s="18" t="n">
        <f aca="false">IF(D1389&lt;I1389,1,0)</f>
        <v>1</v>
      </c>
      <c r="P1389" s="20" t="n">
        <f aca="false">C1389/F1389</f>
        <v>4.74789915966387</v>
      </c>
      <c r="Q1389" s="19" t="n">
        <f aca="false">DATA!N1389</f>
        <v>86.83</v>
      </c>
      <c r="R1389" s="19" t="n">
        <f aca="false">DATA!O1389</f>
        <v>1.35</v>
      </c>
      <c r="S1389" s="17" t="n">
        <f aca="false">C1389*Q1389</f>
        <v>19623.58</v>
      </c>
      <c r="T1389" s="19" t="n">
        <f aca="false">C1389*R1389</f>
        <v>305.1</v>
      </c>
      <c r="U1389" s="20" t="n">
        <f aca="false">MAX(0,C1389-L1389)</f>
        <v>0</v>
      </c>
      <c r="V1389" s="17" t="n">
        <f aca="false">U1389*Q1389</f>
        <v>0</v>
      </c>
      <c r="W1389" s="19" t="n">
        <f aca="false">U1389*R1389</f>
        <v>0</v>
      </c>
      <c r="X1389" s="20" t="n">
        <f aca="false">MAX(0,K1389-C1389)</f>
        <v>168.198764010355</v>
      </c>
      <c r="Y1389" s="17" t="n">
        <f aca="false">F1389*PARAMETER!$B$5*Q1389</f>
        <v>1508584.42</v>
      </c>
      <c r="Z1389" s="21" t="n">
        <f aca="false">SUMIF($Y$2:$Y$3205,"&gt;="&amp;Y1389)/SUM($Y$2:$Y$3205)</f>
        <v>0.524317081744053</v>
      </c>
      <c r="AA1389" s="16" t="str">
        <f aca="false">IF(Z1389&lt;=PARAMETER!$B$7,"A",IF(Z1389&lt;=PARAMETER!$B$8,"B","C"))</f>
        <v>A</v>
      </c>
      <c r="AB1389" s="22" t="n">
        <f aca="false">G1389/F1389</f>
        <v>0.0605042016806723</v>
      </c>
      <c r="AC1389" s="16" t="str">
        <f aca="false">IF(AB1389&lt;=PARAMETER!$B$9,"X",IF(AB1389&lt;=PARAMETER!$B$10,"Y","Z"))</f>
        <v>X</v>
      </c>
      <c r="AD1389" s="16" t="str">
        <f aca="false">AA1389&amp;AC1389</f>
        <v>AX</v>
      </c>
      <c r="AE1389" s="22" t="n">
        <f aca="false">DATA!I1389</f>
        <v>0.34</v>
      </c>
      <c r="AF1389" s="18" t="n">
        <f aca="false">DATA!L1389</f>
        <v>135</v>
      </c>
      <c r="AG1389" s="16" t="str">
        <f aca="false">DATA!K1389</f>
        <v>B</v>
      </c>
      <c r="AH1389" s="18" t="n">
        <f aca="false">IF(AE1389&gt;=PARAMETER!$B$12,1,0)</f>
        <v>0</v>
      </c>
      <c r="AI1389" s="18" t="n">
        <f aca="false">IF(AF1389&gt;=PARAMETER!$B$13,1,0)</f>
        <v>1</v>
      </c>
      <c r="AJ1389" s="18" t="n">
        <f aca="false">IF(AND(AH1389=1,AI1389=1),1,0)</f>
        <v>0</v>
      </c>
    </row>
    <row r="1390" customFormat="false" ht="15" hidden="false" customHeight="false" outlineLevel="0" collapsed="false">
      <c r="A1390" s="16" t="str">
        <f aca="false">DATA!A1390</f>
        <v>ITM11388</v>
      </c>
      <c r="B1390" s="16" t="str">
        <f aca="false">DATA!B1390</f>
        <v>Groceries</v>
      </c>
      <c r="C1390" s="17" t="n">
        <f aca="false">DATA!C1390</f>
        <v>48</v>
      </c>
      <c r="D1390" s="17" t="n">
        <f aca="false">DATA!D1390</f>
        <v>70</v>
      </c>
      <c r="E1390" s="18" t="n">
        <f aca="false">DATA!F1390</f>
        <v>9</v>
      </c>
      <c r="F1390" s="19" t="n">
        <f aca="false">DATA!G1390</f>
        <v>4.77</v>
      </c>
      <c r="G1390" s="19" t="n">
        <f aca="false">DATA!H1390</f>
        <v>1.59</v>
      </c>
      <c r="H1390" s="18" t="n">
        <f aca="false">DATA!E1390</f>
        <v>8</v>
      </c>
      <c r="I1390" s="20" t="n">
        <f aca="false">F1390*E1390</f>
        <v>42.93</v>
      </c>
      <c r="J1390" s="20" t="n">
        <f aca="false">PARAMETER!$B$4*G1390*SQRT(E1390)</f>
        <v>7.84595180055852</v>
      </c>
      <c r="K1390" s="20" t="n">
        <f aca="false">I1390+J1390</f>
        <v>50.7759518005585</v>
      </c>
      <c r="L1390" s="20" t="n">
        <f aca="false">K1390+F1390*H1390</f>
        <v>88.9359518005585</v>
      </c>
      <c r="M1390" s="16" t="str">
        <f aca="false">IF(C1390&lt;=K1390,"REORDER",IF(C1390&gt;L1390,"OVERSTOCK","OK"))</f>
        <v>REORDER</v>
      </c>
      <c r="N1390" s="16" t="str">
        <f aca="false">IF(C1390&lt;=D1390,"REORDER","OK")</f>
        <v>REORDER</v>
      </c>
      <c r="O1390" s="18" t="n">
        <f aca="false">IF(D1390&lt;I1390,1,0)</f>
        <v>0</v>
      </c>
      <c r="P1390" s="20" t="n">
        <f aca="false">C1390/F1390</f>
        <v>10.062893081761</v>
      </c>
      <c r="Q1390" s="19" t="n">
        <f aca="false">DATA!N1390</f>
        <v>114.78</v>
      </c>
      <c r="R1390" s="19" t="n">
        <f aca="false">DATA!O1390</f>
        <v>1.17</v>
      </c>
      <c r="S1390" s="17" t="n">
        <f aca="false">C1390*Q1390</f>
        <v>5509.44</v>
      </c>
      <c r="T1390" s="19" t="n">
        <f aca="false">C1390*R1390</f>
        <v>56.16</v>
      </c>
      <c r="U1390" s="20" t="n">
        <f aca="false">MAX(0,C1390-L1390)</f>
        <v>0</v>
      </c>
      <c r="V1390" s="17" t="n">
        <f aca="false">U1390*Q1390</f>
        <v>0</v>
      </c>
      <c r="W1390" s="19" t="n">
        <f aca="false">U1390*R1390</f>
        <v>0</v>
      </c>
      <c r="X1390" s="20" t="n">
        <f aca="false">MAX(0,K1390-C1390)</f>
        <v>2.77595180055852</v>
      </c>
      <c r="Y1390" s="17" t="n">
        <f aca="false">F1390*PARAMETER!$B$5*Q1390</f>
        <v>199837.719</v>
      </c>
      <c r="Z1390" s="21" t="n">
        <f aca="false">SUMIF($Y$2:$Y$3205,"&gt;="&amp;Y1390)/SUM($Y$2:$Y$3205)</f>
        <v>0.98258692470856</v>
      </c>
      <c r="AA1390" s="16" t="str">
        <f aca="false">IF(Z1390&lt;=PARAMETER!$B$7,"A",IF(Z1390&lt;=PARAMETER!$B$8,"B","C"))</f>
        <v>C</v>
      </c>
      <c r="AB1390" s="22" t="n">
        <f aca="false">G1390/F1390</f>
        <v>0.333333333333333</v>
      </c>
      <c r="AC1390" s="16" t="str">
        <f aca="false">IF(AB1390&lt;=PARAMETER!$B$9,"X",IF(AB1390&lt;=PARAMETER!$B$10,"Y","Z"))</f>
        <v>Y</v>
      </c>
      <c r="AD1390" s="16" t="str">
        <f aca="false">AA1390&amp;AC1390</f>
        <v>CY</v>
      </c>
      <c r="AE1390" s="22" t="n">
        <f aca="false">DATA!I1390</f>
        <v>0.93</v>
      </c>
      <c r="AF1390" s="18" t="n">
        <f aca="false">DATA!L1390</f>
        <v>87</v>
      </c>
      <c r="AG1390" s="16" t="str">
        <f aca="false">DATA!K1390</f>
        <v>A</v>
      </c>
      <c r="AH1390" s="18" t="n">
        <f aca="false">IF(AE1390&gt;=PARAMETER!$B$12,1,0)</f>
        <v>1</v>
      </c>
      <c r="AI1390" s="18" t="n">
        <f aca="false">IF(AF1390&gt;=PARAMETER!$B$13,1,0)</f>
        <v>0</v>
      </c>
      <c r="AJ1390" s="18" t="n">
        <f aca="false">IF(AND(AH1390=1,AI1390=1),1,0)</f>
        <v>0</v>
      </c>
    </row>
    <row r="1391" customFormat="false" ht="15" hidden="false" customHeight="false" outlineLevel="0" collapsed="false">
      <c r="A1391" s="16" t="str">
        <f aca="false">DATA!A1391</f>
        <v>ITM11389</v>
      </c>
      <c r="B1391" s="16" t="str">
        <f aca="false">DATA!B1391</f>
        <v>Pharma</v>
      </c>
      <c r="C1391" s="17" t="n">
        <f aca="false">DATA!C1391</f>
        <v>136</v>
      </c>
      <c r="D1391" s="17" t="n">
        <f aca="false">DATA!D1391</f>
        <v>62</v>
      </c>
      <c r="E1391" s="18" t="n">
        <f aca="false">DATA!F1391</f>
        <v>6</v>
      </c>
      <c r="F1391" s="19" t="n">
        <f aca="false">DATA!G1391</f>
        <v>2.4</v>
      </c>
      <c r="G1391" s="19" t="n">
        <f aca="false">DATA!H1391</f>
        <v>8.9</v>
      </c>
      <c r="H1391" s="18" t="n">
        <f aca="false">DATA!E1391</f>
        <v>10</v>
      </c>
      <c r="I1391" s="20" t="n">
        <f aca="false">F1391*E1391</f>
        <v>14.4</v>
      </c>
      <c r="J1391" s="20" t="n">
        <f aca="false">PARAMETER!$B$4*G1391*SQRT(E1391)</f>
        <v>35.8585635796163</v>
      </c>
      <c r="K1391" s="20" t="n">
        <f aca="false">I1391+J1391</f>
        <v>50.2585635796163</v>
      </c>
      <c r="L1391" s="20" t="n">
        <f aca="false">K1391+F1391*H1391</f>
        <v>74.2585635796163</v>
      </c>
      <c r="M1391" s="16" t="str">
        <f aca="false">IF(C1391&lt;=K1391,"REORDER",IF(C1391&gt;L1391,"OVERSTOCK","OK"))</f>
        <v>OVERSTOCK</v>
      </c>
      <c r="N1391" s="16" t="str">
        <f aca="false">IF(C1391&lt;=D1391,"REORDER","OK")</f>
        <v>OK</v>
      </c>
      <c r="O1391" s="18" t="n">
        <f aca="false">IF(D1391&lt;I1391,1,0)</f>
        <v>0</v>
      </c>
      <c r="P1391" s="20" t="n">
        <f aca="false">C1391/F1391</f>
        <v>56.6666666666667</v>
      </c>
      <c r="Q1391" s="19" t="n">
        <f aca="false">DATA!N1391</f>
        <v>21.86</v>
      </c>
      <c r="R1391" s="19" t="n">
        <f aca="false">DATA!O1391</f>
        <v>0.89</v>
      </c>
      <c r="S1391" s="17" t="n">
        <f aca="false">C1391*Q1391</f>
        <v>2972.96</v>
      </c>
      <c r="T1391" s="19" t="n">
        <f aca="false">C1391*R1391</f>
        <v>121.04</v>
      </c>
      <c r="U1391" s="20" t="n">
        <f aca="false">MAX(0,C1391-L1391)</f>
        <v>61.7414364203837</v>
      </c>
      <c r="V1391" s="17" t="n">
        <f aca="false">U1391*Q1391</f>
        <v>1349.66780014959</v>
      </c>
      <c r="W1391" s="19" t="n">
        <f aca="false">U1391*R1391</f>
        <v>54.9498784141415</v>
      </c>
      <c r="X1391" s="20" t="n">
        <f aca="false">MAX(0,K1391-C1391)</f>
        <v>0</v>
      </c>
      <c r="Y1391" s="17" t="n">
        <f aca="false">F1391*PARAMETER!$B$5*Q1391</f>
        <v>19149.36</v>
      </c>
      <c r="Z1391" s="21" t="n">
        <f aca="false">SUMIF($Y$2:$Y$3205,"&gt;="&amp;Y1391)/SUM($Y$2:$Y$3205)</f>
        <v>0.999941217970791</v>
      </c>
      <c r="AA1391" s="16" t="str">
        <f aca="false">IF(Z1391&lt;=PARAMETER!$B$7,"A",IF(Z1391&lt;=PARAMETER!$B$8,"B","C"))</f>
        <v>C</v>
      </c>
      <c r="AB1391" s="22" t="n">
        <f aca="false">G1391/F1391</f>
        <v>3.70833333333333</v>
      </c>
      <c r="AC1391" s="16" t="str">
        <f aca="false">IF(AB1391&lt;=PARAMETER!$B$9,"X",IF(AB1391&lt;=PARAMETER!$B$10,"Y","Z"))</f>
        <v>Z</v>
      </c>
      <c r="AD1391" s="16" t="str">
        <f aca="false">AA1391&amp;AC1391</f>
        <v>CZ</v>
      </c>
      <c r="AE1391" s="22" t="n">
        <f aca="false">DATA!I1391</f>
        <v>0.95</v>
      </c>
      <c r="AF1391" s="18" t="n">
        <f aca="false">DATA!L1391</f>
        <v>169</v>
      </c>
      <c r="AG1391" s="16" t="str">
        <f aca="false">DATA!K1391</f>
        <v>A</v>
      </c>
      <c r="AH1391" s="18" t="n">
        <f aca="false">IF(AE1391&gt;=PARAMETER!$B$12,1,0)</f>
        <v>1</v>
      </c>
      <c r="AI1391" s="18" t="n">
        <f aca="false">IF(AF1391&gt;=PARAMETER!$B$13,1,0)</f>
        <v>1</v>
      </c>
      <c r="AJ1391" s="18" t="n">
        <f aca="false">IF(AND(AH1391=1,AI1391=1),1,0)</f>
        <v>1</v>
      </c>
    </row>
    <row r="1392" customFormat="false" ht="15" hidden="false" customHeight="false" outlineLevel="0" collapsed="false">
      <c r="A1392" s="16" t="str">
        <f aca="false">DATA!A1392</f>
        <v>ITM11390</v>
      </c>
      <c r="B1392" s="16" t="str">
        <f aca="false">DATA!B1392</f>
        <v>Apparel</v>
      </c>
      <c r="C1392" s="17" t="n">
        <f aca="false">DATA!C1392</f>
        <v>435</v>
      </c>
      <c r="D1392" s="17" t="n">
        <f aca="false">DATA!D1392</f>
        <v>27</v>
      </c>
      <c r="E1392" s="18" t="n">
        <f aca="false">DATA!F1392</f>
        <v>5</v>
      </c>
      <c r="F1392" s="19" t="n">
        <f aca="false">DATA!G1392</f>
        <v>44.32</v>
      </c>
      <c r="G1392" s="19" t="n">
        <f aca="false">DATA!H1392</f>
        <v>2.39</v>
      </c>
      <c r="H1392" s="18" t="n">
        <f aca="false">DATA!E1392</f>
        <v>13</v>
      </c>
      <c r="I1392" s="20" t="n">
        <f aca="false">F1392*E1392</f>
        <v>221.6</v>
      </c>
      <c r="J1392" s="20" t="n">
        <f aca="false">PARAMETER!$B$4*G1392*SQRT(E1392)</f>
        <v>8.79043080973236</v>
      </c>
      <c r="K1392" s="20" t="n">
        <f aca="false">I1392+J1392</f>
        <v>230.390430809732</v>
      </c>
      <c r="L1392" s="20" t="n">
        <f aca="false">K1392+F1392*H1392</f>
        <v>806.550430809732</v>
      </c>
      <c r="M1392" s="16" t="str">
        <f aca="false">IF(C1392&lt;=K1392,"REORDER",IF(C1392&gt;L1392,"OVERSTOCK","OK"))</f>
        <v>OK</v>
      </c>
      <c r="N1392" s="16" t="str">
        <f aca="false">IF(C1392&lt;=D1392,"REORDER","OK")</f>
        <v>OK</v>
      </c>
      <c r="O1392" s="18" t="n">
        <f aca="false">IF(D1392&lt;I1392,1,0)</f>
        <v>1</v>
      </c>
      <c r="P1392" s="20" t="n">
        <f aca="false">C1392/F1392</f>
        <v>9.81498194945848</v>
      </c>
      <c r="Q1392" s="19" t="n">
        <f aca="false">DATA!N1392</f>
        <v>81.07</v>
      </c>
      <c r="R1392" s="19" t="n">
        <f aca="false">DATA!O1392</f>
        <v>1.38</v>
      </c>
      <c r="S1392" s="17" t="n">
        <f aca="false">C1392*Q1392</f>
        <v>35265.45</v>
      </c>
      <c r="T1392" s="19" t="n">
        <f aca="false">C1392*R1392</f>
        <v>600.3</v>
      </c>
      <c r="U1392" s="20" t="n">
        <f aca="false">MAX(0,C1392-L1392)</f>
        <v>0</v>
      </c>
      <c r="V1392" s="17" t="n">
        <f aca="false">U1392*Q1392</f>
        <v>0</v>
      </c>
      <c r="W1392" s="19" t="n">
        <f aca="false">U1392*R1392</f>
        <v>0</v>
      </c>
      <c r="X1392" s="20" t="n">
        <f aca="false">MAX(0,K1392-C1392)</f>
        <v>0</v>
      </c>
      <c r="Y1392" s="17" t="n">
        <f aca="false">F1392*PARAMETER!$B$5*Q1392</f>
        <v>1311453.176</v>
      </c>
      <c r="Z1392" s="21" t="n">
        <f aca="false">SUMIF($Y$2:$Y$3205,"&gt;="&amp;Y1392)/SUM($Y$2:$Y$3205)</f>
        <v>0.601164249887304</v>
      </c>
      <c r="AA1392" s="16" t="str">
        <f aca="false">IF(Z1392&lt;=PARAMETER!$B$7,"A",IF(Z1392&lt;=PARAMETER!$B$8,"B","C"))</f>
        <v>A</v>
      </c>
      <c r="AB1392" s="22" t="n">
        <f aca="false">G1392/F1392</f>
        <v>0.0539259927797834</v>
      </c>
      <c r="AC1392" s="16" t="str">
        <f aca="false">IF(AB1392&lt;=PARAMETER!$B$9,"X",IF(AB1392&lt;=PARAMETER!$B$10,"Y","Z"))</f>
        <v>X</v>
      </c>
      <c r="AD1392" s="16" t="str">
        <f aca="false">AA1392&amp;AC1392</f>
        <v>AX</v>
      </c>
      <c r="AE1392" s="22" t="n">
        <f aca="false">DATA!I1392</f>
        <v>0.54</v>
      </c>
      <c r="AF1392" s="18" t="n">
        <f aca="false">DATA!L1392</f>
        <v>39</v>
      </c>
      <c r="AG1392" s="16" t="str">
        <f aca="false">DATA!K1392</f>
        <v>A</v>
      </c>
      <c r="AH1392" s="18" t="n">
        <f aca="false">IF(AE1392&gt;=PARAMETER!$B$12,1,0)</f>
        <v>0</v>
      </c>
      <c r="AI1392" s="18" t="n">
        <f aca="false">IF(AF1392&gt;=PARAMETER!$B$13,1,0)</f>
        <v>0</v>
      </c>
      <c r="AJ1392" s="18" t="n">
        <f aca="false">IF(AND(AH1392=1,AI1392=1),1,0)</f>
        <v>0</v>
      </c>
    </row>
    <row r="1393" customFormat="false" ht="15" hidden="false" customHeight="false" outlineLevel="0" collapsed="false">
      <c r="A1393" s="16" t="str">
        <f aca="false">DATA!A1393</f>
        <v>ITM11391</v>
      </c>
      <c r="B1393" s="16" t="str">
        <f aca="false">DATA!B1393</f>
        <v>Electronics</v>
      </c>
      <c r="C1393" s="17" t="n">
        <f aca="false">DATA!C1393</f>
        <v>301</v>
      </c>
      <c r="D1393" s="17" t="n">
        <f aca="false">DATA!D1393</f>
        <v>52</v>
      </c>
      <c r="E1393" s="18" t="n">
        <f aca="false">DATA!F1393</f>
        <v>9</v>
      </c>
      <c r="F1393" s="19" t="n">
        <f aca="false">DATA!G1393</f>
        <v>37.66</v>
      </c>
      <c r="G1393" s="19" t="n">
        <f aca="false">DATA!H1393</f>
        <v>8.31</v>
      </c>
      <c r="H1393" s="18" t="n">
        <f aca="false">DATA!E1393</f>
        <v>11</v>
      </c>
      <c r="I1393" s="20" t="n">
        <f aca="false">F1393*E1393</f>
        <v>338.94</v>
      </c>
      <c r="J1393" s="20" t="n">
        <f aca="false">PARAMETER!$B$4*G1393*SQRT(E1393)</f>
        <v>41.0062009199002</v>
      </c>
      <c r="K1393" s="20" t="n">
        <f aca="false">I1393+J1393</f>
        <v>379.9462009199</v>
      </c>
      <c r="L1393" s="20" t="n">
        <f aca="false">K1393+F1393*H1393</f>
        <v>794.2062009199</v>
      </c>
      <c r="M1393" s="16" t="str">
        <f aca="false">IF(C1393&lt;=K1393,"REORDER",IF(C1393&gt;L1393,"OVERSTOCK","OK"))</f>
        <v>REORDER</v>
      </c>
      <c r="N1393" s="16" t="str">
        <f aca="false">IF(C1393&lt;=D1393,"REORDER","OK")</f>
        <v>OK</v>
      </c>
      <c r="O1393" s="18" t="n">
        <f aca="false">IF(D1393&lt;I1393,1,0)</f>
        <v>1</v>
      </c>
      <c r="P1393" s="20" t="n">
        <f aca="false">C1393/F1393</f>
        <v>7.99256505576208</v>
      </c>
      <c r="Q1393" s="19" t="n">
        <f aca="false">DATA!N1393</f>
        <v>172.47</v>
      </c>
      <c r="R1393" s="19" t="n">
        <f aca="false">DATA!O1393</f>
        <v>0.87</v>
      </c>
      <c r="S1393" s="17" t="n">
        <f aca="false">C1393*Q1393</f>
        <v>51913.47</v>
      </c>
      <c r="T1393" s="19" t="n">
        <f aca="false">C1393*R1393</f>
        <v>261.87</v>
      </c>
      <c r="U1393" s="20" t="n">
        <f aca="false">MAX(0,C1393-L1393)</f>
        <v>0</v>
      </c>
      <c r="V1393" s="17" t="n">
        <f aca="false">U1393*Q1393</f>
        <v>0</v>
      </c>
      <c r="W1393" s="19" t="n">
        <f aca="false">U1393*R1393</f>
        <v>0</v>
      </c>
      <c r="X1393" s="20" t="n">
        <f aca="false">MAX(0,K1393-C1393)</f>
        <v>78.9462009199002</v>
      </c>
      <c r="Y1393" s="17" t="n">
        <f aca="false">F1393*PARAMETER!$B$5*Q1393</f>
        <v>2370755.373</v>
      </c>
      <c r="Z1393" s="21" t="n">
        <f aca="false">SUMIF($Y$2:$Y$3205,"&gt;="&amp;Y1393)/SUM($Y$2:$Y$3205)</f>
        <v>0.228258157674768</v>
      </c>
      <c r="AA1393" s="16" t="str">
        <f aca="false">IF(Z1393&lt;=PARAMETER!$B$7,"A",IF(Z1393&lt;=PARAMETER!$B$8,"B","C"))</f>
        <v>A</v>
      </c>
      <c r="AB1393" s="22" t="n">
        <f aca="false">G1393/F1393</f>
        <v>0.220658523632501</v>
      </c>
      <c r="AC1393" s="16" t="str">
        <f aca="false">IF(AB1393&lt;=PARAMETER!$B$9,"X",IF(AB1393&lt;=PARAMETER!$B$10,"Y","Z"))</f>
        <v>X</v>
      </c>
      <c r="AD1393" s="16" t="str">
        <f aca="false">AA1393&amp;AC1393</f>
        <v>AX</v>
      </c>
      <c r="AE1393" s="22" t="n">
        <f aca="false">DATA!I1393</f>
        <v>0.44</v>
      </c>
      <c r="AF1393" s="18" t="n">
        <f aca="false">DATA!L1393</f>
        <v>100</v>
      </c>
      <c r="AG1393" s="16" t="str">
        <f aca="false">DATA!K1393</f>
        <v>A</v>
      </c>
      <c r="AH1393" s="18" t="n">
        <f aca="false">IF(AE1393&gt;=PARAMETER!$B$12,1,0)</f>
        <v>0</v>
      </c>
      <c r="AI1393" s="18" t="n">
        <f aca="false">IF(AF1393&gt;=PARAMETER!$B$13,1,0)</f>
        <v>1</v>
      </c>
      <c r="AJ1393" s="18" t="n">
        <f aca="false">IF(AND(AH1393=1,AI1393=1),1,0)</f>
        <v>0</v>
      </c>
    </row>
    <row r="1394" customFormat="false" ht="15" hidden="false" customHeight="false" outlineLevel="0" collapsed="false">
      <c r="A1394" s="16" t="str">
        <f aca="false">DATA!A1394</f>
        <v>ITM11392</v>
      </c>
      <c r="B1394" s="16" t="str">
        <f aca="false">DATA!B1394</f>
        <v>Automotive</v>
      </c>
      <c r="C1394" s="17" t="n">
        <f aca="false">DATA!C1394</f>
        <v>399</v>
      </c>
      <c r="D1394" s="17" t="n">
        <f aca="false">DATA!D1394</f>
        <v>44</v>
      </c>
      <c r="E1394" s="18" t="n">
        <f aca="false">DATA!F1394</f>
        <v>8</v>
      </c>
      <c r="F1394" s="19" t="n">
        <f aca="false">DATA!G1394</f>
        <v>49.62</v>
      </c>
      <c r="G1394" s="19" t="n">
        <f aca="false">DATA!H1394</f>
        <v>4.43</v>
      </c>
      <c r="H1394" s="18" t="n">
        <f aca="false">DATA!E1394</f>
        <v>9</v>
      </c>
      <c r="I1394" s="20" t="n">
        <f aca="false">F1394*E1394</f>
        <v>396.96</v>
      </c>
      <c r="J1394" s="20" t="n">
        <f aca="false">PARAMETER!$B$4*G1394*SQRT(E1394)</f>
        <v>20.6099043631506</v>
      </c>
      <c r="K1394" s="20" t="n">
        <f aca="false">I1394+J1394</f>
        <v>417.569904363151</v>
      </c>
      <c r="L1394" s="20" t="n">
        <f aca="false">K1394+F1394*H1394</f>
        <v>864.149904363151</v>
      </c>
      <c r="M1394" s="16" t="str">
        <f aca="false">IF(C1394&lt;=K1394,"REORDER",IF(C1394&gt;L1394,"OVERSTOCK","OK"))</f>
        <v>REORDER</v>
      </c>
      <c r="N1394" s="16" t="str">
        <f aca="false">IF(C1394&lt;=D1394,"REORDER","OK")</f>
        <v>OK</v>
      </c>
      <c r="O1394" s="18" t="n">
        <f aca="false">IF(D1394&lt;I1394,1,0)</f>
        <v>1</v>
      </c>
      <c r="P1394" s="20" t="n">
        <f aca="false">C1394/F1394</f>
        <v>8.04111245465538</v>
      </c>
      <c r="Q1394" s="19" t="n">
        <f aca="false">DATA!N1394</f>
        <v>141.3</v>
      </c>
      <c r="R1394" s="19" t="n">
        <f aca="false">DATA!O1394</f>
        <v>1.14</v>
      </c>
      <c r="S1394" s="17" t="n">
        <f aca="false">C1394*Q1394</f>
        <v>56378.7</v>
      </c>
      <c r="T1394" s="19" t="n">
        <f aca="false">C1394*R1394</f>
        <v>454.86</v>
      </c>
      <c r="U1394" s="20" t="n">
        <f aca="false">MAX(0,C1394-L1394)</f>
        <v>0</v>
      </c>
      <c r="V1394" s="17" t="n">
        <f aca="false">U1394*Q1394</f>
        <v>0</v>
      </c>
      <c r="W1394" s="19" t="n">
        <f aca="false">U1394*R1394</f>
        <v>0</v>
      </c>
      <c r="X1394" s="20" t="n">
        <f aca="false">MAX(0,K1394-C1394)</f>
        <v>18.5699043631506</v>
      </c>
      <c r="Y1394" s="17" t="n">
        <f aca="false">F1394*PARAMETER!$B$5*Q1394</f>
        <v>2559126.69</v>
      </c>
      <c r="Z1394" s="21" t="n">
        <f aca="false">SUMIF($Y$2:$Y$3205,"&gt;="&amp;Y1394)/SUM($Y$2:$Y$3205)</f>
        <v>0.164638871050506</v>
      </c>
      <c r="AA1394" s="16" t="str">
        <f aca="false">IF(Z1394&lt;=PARAMETER!$B$7,"A",IF(Z1394&lt;=PARAMETER!$B$8,"B","C"))</f>
        <v>A</v>
      </c>
      <c r="AB1394" s="22" t="n">
        <f aca="false">G1394/F1394</f>
        <v>0.0892785167271262</v>
      </c>
      <c r="AC1394" s="16" t="str">
        <f aca="false">IF(AB1394&lt;=PARAMETER!$B$9,"X",IF(AB1394&lt;=PARAMETER!$B$10,"Y","Z"))</f>
        <v>X</v>
      </c>
      <c r="AD1394" s="16" t="str">
        <f aca="false">AA1394&amp;AC1394</f>
        <v>AX</v>
      </c>
      <c r="AE1394" s="22" t="n">
        <f aca="false">DATA!I1394</f>
        <v>0.35</v>
      </c>
      <c r="AF1394" s="18" t="n">
        <f aca="false">DATA!L1394</f>
        <v>163</v>
      </c>
      <c r="AG1394" s="16" t="str">
        <f aca="false">DATA!K1394</f>
        <v>C</v>
      </c>
      <c r="AH1394" s="18" t="n">
        <f aca="false">IF(AE1394&gt;=PARAMETER!$B$12,1,0)</f>
        <v>0</v>
      </c>
      <c r="AI1394" s="18" t="n">
        <f aca="false">IF(AF1394&gt;=PARAMETER!$B$13,1,0)</f>
        <v>1</v>
      </c>
      <c r="AJ1394" s="18" t="n">
        <f aca="false">IF(AND(AH1394=1,AI1394=1),1,0)</f>
        <v>0</v>
      </c>
    </row>
    <row r="1395" customFormat="false" ht="15" hidden="false" customHeight="false" outlineLevel="0" collapsed="false">
      <c r="A1395" s="16" t="str">
        <f aca="false">DATA!A1395</f>
        <v>ITM11393</v>
      </c>
      <c r="B1395" s="16" t="str">
        <f aca="false">DATA!B1395</f>
        <v>Groceries</v>
      </c>
      <c r="C1395" s="17" t="n">
        <f aca="false">DATA!C1395</f>
        <v>163</v>
      </c>
      <c r="D1395" s="17" t="n">
        <f aca="false">DATA!D1395</f>
        <v>72</v>
      </c>
      <c r="E1395" s="18" t="n">
        <f aca="false">DATA!F1395</f>
        <v>3</v>
      </c>
      <c r="F1395" s="19" t="n">
        <f aca="false">DATA!G1395</f>
        <v>20.44</v>
      </c>
      <c r="G1395" s="19" t="n">
        <f aca="false">DATA!H1395</f>
        <v>0.64</v>
      </c>
      <c r="H1395" s="18" t="n">
        <f aca="false">DATA!E1395</f>
        <v>14</v>
      </c>
      <c r="I1395" s="20" t="n">
        <f aca="false">F1395*E1395</f>
        <v>61.32</v>
      </c>
      <c r="J1395" s="20" t="n">
        <f aca="false">PARAMETER!$B$4*G1395*SQRT(E1395)</f>
        <v>1.82334083385209</v>
      </c>
      <c r="K1395" s="20" t="n">
        <f aca="false">I1395+J1395</f>
        <v>63.1433408338521</v>
      </c>
      <c r="L1395" s="20" t="n">
        <f aca="false">K1395+F1395*H1395</f>
        <v>349.303340833852</v>
      </c>
      <c r="M1395" s="16" t="str">
        <f aca="false">IF(C1395&lt;=K1395,"REORDER",IF(C1395&gt;L1395,"OVERSTOCK","OK"))</f>
        <v>OK</v>
      </c>
      <c r="N1395" s="16" t="str">
        <f aca="false">IF(C1395&lt;=D1395,"REORDER","OK")</f>
        <v>OK</v>
      </c>
      <c r="O1395" s="18" t="n">
        <f aca="false">IF(D1395&lt;I1395,1,0)</f>
        <v>0</v>
      </c>
      <c r="P1395" s="20" t="n">
        <f aca="false">C1395/F1395</f>
        <v>7.97455968688845</v>
      </c>
      <c r="Q1395" s="19" t="n">
        <f aca="false">DATA!N1395</f>
        <v>196.55</v>
      </c>
      <c r="R1395" s="19" t="n">
        <f aca="false">DATA!O1395</f>
        <v>1.22</v>
      </c>
      <c r="S1395" s="17" t="n">
        <f aca="false">C1395*Q1395</f>
        <v>32037.65</v>
      </c>
      <c r="T1395" s="19" t="n">
        <f aca="false">C1395*R1395</f>
        <v>198.86</v>
      </c>
      <c r="U1395" s="20" t="n">
        <f aca="false">MAX(0,C1395-L1395)</f>
        <v>0</v>
      </c>
      <c r="V1395" s="17" t="n">
        <f aca="false">U1395*Q1395</f>
        <v>0</v>
      </c>
      <c r="W1395" s="19" t="n">
        <f aca="false">U1395*R1395</f>
        <v>0</v>
      </c>
      <c r="X1395" s="20" t="n">
        <f aca="false">MAX(0,K1395-C1395)</f>
        <v>0</v>
      </c>
      <c r="Y1395" s="17" t="n">
        <f aca="false">F1395*PARAMETER!$B$5*Q1395</f>
        <v>1466380.93</v>
      </c>
      <c r="Z1395" s="21" t="n">
        <f aca="false">SUMIF($Y$2:$Y$3205,"&gt;="&amp;Y1395)/SUM($Y$2:$Y$3205)</f>
        <v>0.539488855266229</v>
      </c>
      <c r="AA1395" s="16" t="str">
        <f aca="false">IF(Z1395&lt;=PARAMETER!$B$7,"A",IF(Z1395&lt;=PARAMETER!$B$8,"B","C"))</f>
        <v>A</v>
      </c>
      <c r="AB1395" s="22" t="n">
        <f aca="false">G1395/F1395</f>
        <v>0.0313111545988258</v>
      </c>
      <c r="AC1395" s="16" t="str">
        <f aca="false">IF(AB1395&lt;=PARAMETER!$B$9,"X",IF(AB1395&lt;=PARAMETER!$B$10,"Y","Z"))</f>
        <v>X</v>
      </c>
      <c r="AD1395" s="16" t="str">
        <f aca="false">AA1395&amp;AC1395</f>
        <v>AX</v>
      </c>
      <c r="AE1395" s="22" t="n">
        <f aca="false">DATA!I1395</f>
        <v>0.55</v>
      </c>
      <c r="AF1395" s="18" t="n">
        <f aca="false">DATA!L1395</f>
        <v>91</v>
      </c>
      <c r="AG1395" s="16" t="str">
        <f aca="false">DATA!K1395</f>
        <v>A</v>
      </c>
      <c r="AH1395" s="18" t="n">
        <f aca="false">IF(AE1395&gt;=PARAMETER!$B$12,1,0)</f>
        <v>0</v>
      </c>
      <c r="AI1395" s="18" t="n">
        <f aca="false">IF(AF1395&gt;=PARAMETER!$B$13,1,0)</f>
        <v>0</v>
      </c>
      <c r="AJ1395" s="18" t="n">
        <f aca="false">IF(AND(AH1395=1,AI1395=1),1,0)</f>
        <v>0</v>
      </c>
    </row>
    <row r="1396" customFormat="false" ht="15" hidden="false" customHeight="false" outlineLevel="0" collapsed="false">
      <c r="A1396" s="16" t="str">
        <f aca="false">DATA!A1396</f>
        <v>ITM11394</v>
      </c>
      <c r="B1396" s="16" t="str">
        <f aca="false">DATA!B1396</f>
        <v>Apparel</v>
      </c>
      <c r="C1396" s="17" t="n">
        <f aca="false">DATA!C1396</f>
        <v>44</v>
      </c>
      <c r="D1396" s="17" t="n">
        <f aca="false">DATA!D1396</f>
        <v>87</v>
      </c>
      <c r="E1396" s="18" t="n">
        <f aca="false">DATA!F1396</f>
        <v>5</v>
      </c>
      <c r="F1396" s="19" t="n">
        <f aca="false">DATA!G1396</f>
        <v>21.39</v>
      </c>
      <c r="G1396" s="19" t="n">
        <f aca="false">DATA!H1396</f>
        <v>7.46</v>
      </c>
      <c r="H1396" s="18" t="n">
        <f aca="false">DATA!E1396</f>
        <v>5</v>
      </c>
      <c r="I1396" s="20" t="n">
        <f aca="false">F1396*E1396</f>
        <v>106.95</v>
      </c>
      <c r="J1396" s="20" t="n">
        <f aca="false">PARAMETER!$B$4*G1396*SQRT(E1396)</f>
        <v>27.4379137408383</v>
      </c>
      <c r="K1396" s="20" t="n">
        <f aca="false">I1396+J1396</f>
        <v>134.387913740838</v>
      </c>
      <c r="L1396" s="20" t="n">
        <f aca="false">K1396+F1396*H1396</f>
        <v>241.337913740838</v>
      </c>
      <c r="M1396" s="16" t="str">
        <f aca="false">IF(C1396&lt;=K1396,"REORDER",IF(C1396&gt;L1396,"OVERSTOCK","OK"))</f>
        <v>REORDER</v>
      </c>
      <c r="N1396" s="16" t="str">
        <f aca="false">IF(C1396&lt;=D1396,"REORDER","OK")</f>
        <v>REORDER</v>
      </c>
      <c r="O1396" s="18" t="n">
        <f aca="false">IF(D1396&lt;I1396,1,0)</f>
        <v>1</v>
      </c>
      <c r="P1396" s="20" t="n">
        <f aca="false">C1396/F1396</f>
        <v>2.05703599812997</v>
      </c>
      <c r="Q1396" s="19" t="n">
        <f aca="false">DATA!N1396</f>
        <v>159.7</v>
      </c>
      <c r="R1396" s="19" t="n">
        <f aca="false">DATA!O1396</f>
        <v>0.61</v>
      </c>
      <c r="S1396" s="17" t="n">
        <f aca="false">C1396*Q1396</f>
        <v>7026.8</v>
      </c>
      <c r="T1396" s="19" t="n">
        <f aca="false">C1396*R1396</f>
        <v>26.84</v>
      </c>
      <c r="U1396" s="20" t="n">
        <f aca="false">MAX(0,C1396-L1396)</f>
        <v>0</v>
      </c>
      <c r="V1396" s="17" t="n">
        <f aca="false">U1396*Q1396</f>
        <v>0</v>
      </c>
      <c r="W1396" s="19" t="n">
        <f aca="false">U1396*R1396</f>
        <v>0</v>
      </c>
      <c r="X1396" s="20" t="n">
        <f aca="false">MAX(0,K1396-C1396)</f>
        <v>90.3879137408383</v>
      </c>
      <c r="Y1396" s="17" t="n">
        <f aca="false">F1396*PARAMETER!$B$5*Q1396</f>
        <v>1246833.795</v>
      </c>
      <c r="Z1396" s="21" t="n">
        <f aca="false">SUMIF($Y$2:$Y$3205,"&gt;="&amp;Y1396)/SUM($Y$2:$Y$3205)</f>
        <v>0.628487601205337</v>
      </c>
      <c r="AA1396" s="16" t="str">
        <f aca="false">IF(Z1396&lt;=PARAMETER!$B$7,"A",IF(Z1396&lt;=PARAMETER!$B$8,"B","C"))</f>
        <v>A</v>
      </c>
      <c r="AB1396" s="22" t="n">
        <f aca="false">G1396/F1396</f>
        <v>0.348761103319308</v>
      </c>
      <c r="AC1396" s="16" t="str">
        <f aca="false">IF(AB1396&lt;=PARAMETER!$B$9,"X",IF(AB1396&lt;=PARAMETER!$B$10,"Y","Z"))</f>
        <v>Y</v>
      </c>
      <c r="AD1396" s="16" t="str">
        <f aca="false">AA1396&amp;AC1396</f>
        <v>AY</v>
      </c>
      <c r="AE1396" s="22" t="n">
        <f aca="false">DATA!I1396</f>
        <v>0.94</v>
      </c>
      <c r="AF1396" s="18" t="n">
        <f aca="false">DATA!L1396</f>
        <v>97</v>
      </c>
      <c r="AG1396" s="16" t="str">
        <f aca="false">DATA!K1396</f>
        <v>A</v>
      </c>
      <c r="AH1396" s="18" t="n">
        <f aca="false">IF(AE1396&gt;=PARAMETER!$B$12,1,0)</f>
        <v>1</v>
      </c>
      <c r="AI1396" s="18" t="n">
        <f aca="false">IF(AF1396&gt;=PARAMETER!$B$13,1,0)</f>
        <v>1</v>
      </c>
      <c r="AJ1396" s="18" t="n">
        <f aca="false">IF(AND(AH1396=1,AI1396=1),1,0)</f>
        <v>1</v>
      </c>
    </row>
    <row r="1397" customFormat="false" ht="15" hidden="false" customHeight="false" outlineLevel="0" collapsed="false">
      <c r="A1397" s="16" t="str">
        <f aca="false">DATA!A1397</f>
        <v>ITM11395</v>
      </c>
      <c r="B1397" s="16" t="str">
        <f aca="false">DATA!B1397</f>
        <v>Groceries</v>
      </c>
      <c r="C1397" s="17" t="n">
        <f aca="false">DATA!C1397</f>
        <v>329</v>
      </c>
      <c r="D1397" s="17" t="n">
        <f aca="false">DATA!D1397</f>
        <v>13</v>
      </c>
      <c r="E1397" s="18" t="n">
        <f aca="false">DATA!F1397</f>
        <v>4</v>
      </c>
      <c r="F1397" s="19" t="n">
        <f aca="false">DATA!G1397</f>
        <v>9.44</v>
      </c>
      <c r="G1397" s="19" t="n">
        <f aca="false">DATA!H1397</f>
        <v>6.17</v>
      </c>
      <c r="H1397" s="18" t="n">
        <f aca="false">DATA!E1397</f>
        <v>3</v>
      </c>
      <c r="I1397" s="20" t="n">
        <f aca="false">F1397*E1397</f>
        <v>37.76</v>
      </c>
      <c r="J1397" s="20" t="n">
        <f aca="false">PARAMETER!$B$4*G1397*SQRT(E1397)</f>
        <v>20.2974937565812</v>
      </c>
      <c r="K1397" s="20" t="n">
        <f aca="false">I1397+J1397</f>
        <v>58.0574937565812</v>
      </c>
      <c r="L1397" s="20" t="n">
        <f aca="false">K1397+F1397*H1397</f>
        <v>86.3774937565812</v>
      </c>
      <c r="M1397" s="16" t="str">
        <f aca="false">IF(C1397&lt;=K1397,"REORDER",IF(C1397&gt;L1397,"OVERSTOCK","OK"))</f>
        <v>OVERSTOCK</v>
      </c>
      <c r="N1397" s="16" t="str">
        <f aca="false">IF(C1397&lt;=D1397,"REORDER","OK")</f>
        <v>OK</v>
      </c>
      <c r="O1397" s="18" t="n">
        <f aca="false">IF(D1397&lt;I1397,1,0)</f>
        <v>1</v>
      </c>
      <c r="P1397" s="20" t="n">
        <f aca="false">C1397/F1397</f>
        <v>34.8516949152542</v>
      </c>
      <c r="Q1397" s="19" t="n">
        <f aca="false">DATA!N1397</f>
        <v>95.79</v>
      </c>
      <c r="R1397" s="19" t="n">
        <f aca="false">DATA!O1397</f>
        <v>0.75</v>
      </c>
      <c r="S1397" s="17" t="n">
        <f aca="false">C1397*Q1397</f>
        <v>31514.91</v>
      </c>
      <c r="T1397" s="19" t="n">
        <f aca="false">C1397*R1397</f>
        <v>246.75</v>
      </c>
      <c r="U1397" s="20" t="n">
        <f aca="false">MAX(0,C1397-L1397)</f>
        <v>242.622506243419</v>
      </c>
      <c r="V1397" s="17" t="n">
        <f aca="false">U1397*Q1397</f>
        <v>23240.8098730571</v>
      </c>
      <c r="W1397" s="19" t="n">
        <f aca="false">U1397*R1397</f>
        <v>181.966879682564</v>
      </c>
      <c r="X1397" s="20" t="n">
        <f aca="false">MAX(0,K1397-C1397)</f>
        <v>0</v>
      </c>
      <c r="Y1397" s="17" t="n">
        <f aca="false">F1397*PARAMETER!$B$5*Q1397</f>
        <v>330054.024</v>
      </c>
      <c r="Z1397" s="21" t="n">
        <f aca="false">SUMIF($Y$2:$Y$3205,"&gt;="&amp;Y1397)/SUM($Y$2:$Y$3205)</f>
        <v>0.953519334156224</v>
      </c>
      <c r="AA1397" s="16" t="str">
        <f aca="false">IF(Z1397&lt;=PARAMETER!$B$7,"A",IF(Z1397&lt;=PARAMETER!$B$8,"B","C"))</f>
        <v>C</v>
      </c>
      <c r="AB1397" s="22" t="n">
        <f aca="false">G1397/F1397</f>
        <v>0.653601694915254</v>
      </c>
      <c r="AC1397" s="16" t="str">
        <f aca="false">IF(AB1397&lt;=PARAMETER!$B$9,"X",IF(AB1397&lt;=PARAMETER!$B$10,"Y","Z"))</f>
        <v>Z</v>
      </c>
      <c r="AD1397" s="16" t="str">
        <f aca="false">AA1397&amp;AC1397</f>
        <v>CZ</v>
      </c>
      <c r="AE1397" s="22" t="n">
        <f aca="false">DATA!I1397</f>
        <v>0.23</v>
      </c>
      <c r="AF1397" s="18" t="n">
        <f aca="false">DATA!L1397</f>
        <v>141</v>
      </c>
      <c r="AG1397" s="16" t="str">
        <f aca="false">DATA!K1397</f>
        <v>C</v>
      </c>
      <c r="AH1397" s="18" t="n">
        <f aca="false">IF(AE1397&gt;=PARAMETER!$B$12,1,0)</f>
        <v>0</v>
      </c>
      <c r="AI1397" s="18" t="n">
        <f aca="false">IF(AF1397&gt;=PARAMETER!$B$13,1,0)</f>
        <v>1</v>
      </c>
      <c r="AJ1397" s="18" t="n">
        <f aca="false">IF(AND(AH1397=1,AI1397=1),1,0)</f>
        <v>0</v>
      </c>
    </row>
    <row r="1398" customFormat="false" ht="15" hidden="false" customHeight="false" outlineLevel="0" collapsed="false">
      <c r="A1398" s="16" t="str">
        <f aca="false">DATA!A1398</f>
        <v>ITM11396</v>
      </c>
      <c r="B1398" s="16" t="str">
        <f aca="false">DATA!B1398</f>
        <v>Apparel</v>
      </c>
      <c r="C1398" s="17" t="n">
        <f aca="false">DATA!C1398</f>
        <v>175</v>
      </c>
      <c r="D1398" s="17" t="n">
        <f aca="false">DATA!D1398</f>
        <v>50</v>
      </c>
      <c r="E1398" s="18" t="n">
        <f aca="false">DATA!F1398</f>
        <v>4</v>
      </c>
      <c r="F1398" s="19" t="n">
        <f aca="false">DATA!G1398</f>
        <v>6.68</v>
      </c>
      <c r="G1398" s="19" t="n">
        <f aca="false">DATA!H1398</f>
        <v>3.77</v>
      </c>
      <c r="H1398" s="18" t="n">
        <f aca="false">DATA!E1398</f>
        <v>6</v>
      </c>
      <c r="I1398" s="20" t="n">
        <f aca="false">F1398*E1398</f>
        <v>26.72</v>
      </c>
      <c r="J1398" s="20" t="n">
        <f aca="false">PARAMETER!$B$4*G1398*SQRT(E1398)</f>
        <v>12.4021963472141</v>
      </c>
      <c r="K1398" s="20" t="n">
        <f aca="false">I1398+J1398</f>
        <v>39.1221963472141</v>
      </c>
      <c r="L1398" s="20" t="n">
        <f aca="false">K1398+F1398*H1398</f>
        <v>79.2021963472141</v>
      </c>
      <c r="M1398" s="16" t="str">
        <f aca="false">IF(C1398&lt;=K1398,"REORDER",IF(C1398&gt;L1398,"OVERSTOCK","OK"))</f>
        <v>OVERSTOCK</v>
      </c>
      <c r="N1398" s="16" t="str">
        <f aca="false">IF(C1398&lt;=D1398,"REORDER","OK")</f>
        <v>OK</v>
      </c>
      <c r="O1398" s="18" t="n">
        <f aca="false">IF(D1398&lt;I1398,1,0)</f>
        <v>0</v>
      </c>
      <c r="P1398" s="20" t="n">
        <f aca="false">C1398/F1398</f>
        <v>26.1976047904192</v>
      </c>
      <c r="Q1398" s="19" t="n">
        <f aca="false">DATA!N1398</f>
        <v>138.49</v>
      </c>
      <c r="R1398" s="19" t="n">
        <f aca="false">DATA!O1398</f>
        <v>0.13</v>
      </c>
      <c r="S1398" s="17" t="n">
        <f aca="false">C1398*Q1398</f>
        <v>24235.75</v>
      </c>
      <c r="T1398" s="19" t="n">
        <f aca="false">C1398*R1398</f>
        <v>22.75</v>
      </c>
      <c r="U1398" s="20" t="n">
        <f aca="false">MAX(0,C1398-L1398)</f>
        <v>95.7978036527859</v>
      </c>
      <c r="V1398" s="17" t="n">
        <f aca="false">U1398*Q1398</f>
        <v>13267.0378278743</v>
      </c>
      <c r="W1398" s="19" t="n">
        <f aca="false">U1398*R1398</f>
        <v>12.4537144748622</v>
      </c>
      <c r="X1398" s="20" t="n">
        <f aca="false">MAX(0,K1398-C1398)</f>
        <v>0</v>
      </c>
      <c r="Y1398" s="17" t="n">
        <f aca="false">F1398*PARAMETER!$B$5*Q1398</f>
        <v>337666.318</v>
      </c>
      <c r="Z1398" s="21" t="n">
        <f aca="false">SUMIF($Y$2:$Y$3205,"&gt;="&amp;Y1398)/SUM($Y$2:$Y$3205)</f>
        <v>0.951067972877131</v>
      </c>
      <c r="AA1398" s="16" t="str">
        <f aca="false">IF(Z1398&lt;=PARAMETER!$B$7,"A",IF(Z1398&lt;=PARAMETER!$B$8,"B","C"))</f>
        <v>C</v>
      </c>
      <c r="AB1398" s="22" t="n">
        <f aca="false">G1398/F1398</f>
        <v>0.56437125748503</v>
      </c>
      <c r="AC1398" s="16" t="str">
        <f aca="false">IF(AB1398&lt;=PARAMETER!$B$9,"X",IF(AB1398&lt;=PARAMETER!$B$10,"Y","Z"))</f>
        <v>Z</v>
      </c>
      <c r="AD1398" s="16" t="str">
        <f aca="false">AA1398&amp;AC1398</f>
        <v>CZ</v>
      </c>
      <c r="AE1398" s="22" t="n">
        <f aca="false">DATA!I1398</f>
        <v>0.48</v>
      </c>
      <c r="AF1398" s="18" t="n">
        <f aca="false">DATA!L1398</f>
        <v>114</v>
      </c>
      <c r="AG1398" s="16" t="str">
        <f aca="false">DATA!K1398</f>
        <v>C</v>
      </c>
      <c r="AH1398" s="18" t="n">
        <f aca="false">IF(AE1398&gt;=PARAMETER!$B$12,1,0)</f>
        <v>0</v>
      </c>
      <c r="AI1398" s="18" t="n">
        <f aca="false">IF(AF1398&gt;=PARAMETER!$B$13,1,0)</f>
        <v>1</v>
      </c>
      <c r="AJ1398" s="18" t="n">
        <f aca="false">IF(AND(AH1398=1,AI1398=1),1,0)</f>
        <v>0</v>
      </c>
    </row>
    <row r="1399" customFormat="false" ht="15" hidden="false" customHeight="false" outlineLevel="0" collapsed="false">
      <c r="A1399" s="16" t="str">
        <f aca="false">DATA!A1399</f>
        <v>ITM11397</v>
      </c>
      <c r="B1399" s="16" t="str">
        <f aca="false">DATA!B1399</f>
        <v>Apparel</v>
      </c>
      <c r="C1399" s="17" t="n">
        <f aca="false">DATA!C1399</f>
        <v>92</v>
      </c>
      <c r="D1399" s="17" t="n">
        <f aca="false">DATA!D1399</f>
        <v>54</v>
      </c>
      <c r="E1399" s="18" t="n">
        <f aca="false">DATA!F1399</f>
        <v>7</v>
      </c>
      <c r="F1399" s="19" t="n">
        <f aca="false">DATA!G1399</f>
        <v>29.36</v>
      </c>
      <c r="G1399" s="19" t="n">
        <f aca="false">DATA!H1399</f>
        <v>3.17</v>
      </c>
      <c r="H1399" s="18" t="n">
        <f aca="false">DATA!E1399</f>
        <v>8</v>
      </c>
      <c r="I1399" s="20" t="n">
        <f aca="false">F1399*E1399</f>
        <v>205.52</v>
      </c>
      <c r="J1399" s="20" t="n">
        <f aca="false">PARAMETER!$B$4*G1399*SQRT(E1399)</f>
        <v>13.7954394388514</v>
      </c>
      <c r="K1399" s="20" t="n">
        <f aca="false">I1399+J1399</f>
        <v>219.315439438851</v>
      </c>
      <c r="L1399" s="20" t="n">
        <f aca="false">K1399+F1399*H1399</f>
        <v>454.195439438851</v>
      </c>
      <c r="M1399" s="16" t="str">
        <f aca="false">IF(C1399&lt;=K1399,"REORDER",IF(C1399&gt;L1399,"OVERSTOCK","OK"))</f>
        <v>REORDER</v>
      </c>
      <c r="N1399" s="16" t="str">
        <f aca="false">IF(C1399&lt;=D1399,"REORDER","OK")</f>
        <v>OK</v>
      </c>
      <c r="O1399" s="18" t="n">
        <f aca="false">IF(D1399&lt;I1399,1,0)</f>
        <v>1</v>
      </c>
      <c r="P1399" s="20" t="n">
        <f aca="false">C1399/F1399</f>
        <v>3.13351498637602</v>
      </c>
      <c r="Q1399" s="19" t="n">
        <f aca="false">DATA!N1399</f>
        <v>157.42</v>
      </c>
      <c r="R1399" s="19" t="n">
        <f aca="false">DATA!O1399</f>
        <v>1.72</v>
      </c>
      <c r="S1399" s="17" t="n">
        <f aca="false">C1399*Q1399</f>
        <v>14482.64</v>
      </c>
      <c r="T1399" s="19" t="n">
        <f aca="false">C1399*R1399</f>
        <v>158.24</v>
      </c>
      <c r="U1399" s="20" t="n">
        <f aca="false">MAX(0,C1399-L1399)</f>
        <v>0</v>
      </c>
      <c r="V1399" s="17" t="n">
        <f aca="false">U1399*Q1399</f>
        <v>0</v>
      </c>
      <c r="W1399" s="19" t="n">
        <f aca="false">U1399*R1399</f>
        <v>0</v>
      </c>
      <c r="X1399" s="20" t="n">
        <f aca="false">MAX(0,K1399-C1399)</f>
        <v>127.315439438851</v>
      </c>
      <c r="Y1399" s="17" t="n">
        <f aca="false">F1399*PARAMETER!$B$5*Q1399</f>
        <v>1686975.688</v>
      </c>
      <c r="Z1399" s="21" t="n">
        <f aca="false">SUMIF($Y$2:$Y$3205,"&gt;="&amp;Y1399)/SUM($Y$2:$Y$3205)</f>
        <v>0.46187653803033</v>
      </c>
      <c r="AA1399" s="16" t="str">
        <f aca="false">IF(Z1399&lt;=PARAMETER!$B$7,"A",IF(Z1399&lt;=PARAMETER!$B$8,"B","C"))</f>
        <v>A</v>
      </c>
      <c r="AB1399" s="22" t="n">
        <f aca="false">G1399/F1399</f>
        <v>0.107970027247956</v>
      </c>
      <c r="AC1399" s="16" t="str">
        <f aca="false">IF(AB1399&lt;=PARAMETER!$B$9,"X",IF(AB1399&lt;=PARAMETER!$B$10,"Y","Z"))</f>
        <v>X</v>
      </c>
      <c r="AD1399" s="16" t="str">
        <f aca="false">AA1399&amp;AC1399</f>
        <v>AX</v>
      </c>
      <c r="AE1399" s="22" t="n">
        <f aca="false">DATA!I1399</f>
        <v>0.92</v>
      </c>
      <c r="AF1399" s="18" t="n">
        <f aca="false">DATA!L1399</f>
        <v>76</v>
      </c>
      <c r="AG1399" s="16" t="str">
        <f aca="false">DATA!K1399</f>
        <v>B</v>
      </c>
      <c r="AH1399" s="18" t="n">
        <f aca="false">IF(AE1399&gt;=PARAMETER!$B$12,1,0)</f>
        <v>1</v>
      </c>
      <c r="AI1399" s="18" t="n">
        <f aca="false">IF(AF1399&gt;=PARAMETER!$B$13,1,0)</f>
        <v>0</v>
      </c>
      <c r="AJ1399" s="18" t="n">
        <f aca="false">IF(AND(AH1399=1,AI1399=1),1,0)</f>
        <v>0</v>
      </c>
    </row>
    <row r="1400" customFormat="false" ht="15" hidden="false" customHeight="false" outlineLevel="0" collapsed="false">
      <c r="A1400" s="16" t="str">
        <f aca="false">DATA!A1400</f>
        <v>ITM11398</v>
      </c>
      <c r="B1400" s="16" t="str">
        <f aca="false">DATA!B1400</f>
        <v>Electronics</v>
      </c>
      <c r="C1400" s="17" t="n">
        <f aca="false">DATA!C1400</f>
        <v>139</v>
      </c>
      <c r="D1400" s="17" t="n">
        <f aca="false">DATA!D1400</f>
        <v>59</v>
      </c>
      <c r="E1400" s="18" t="n">
        <f aca="false">DATA!F1400</f>
        <v>4</v>
      </c>
      <c r="F1400" s="19" t="n">
        <f aca="false">DATA!G1400</f>
        <v>18.85</v>
      </c>
      <c r="G1400" s="19" t="n">
        <f aca="false">DATA!H1400</f>
        <v>1.2</v>
      </c>
      <c r="H1400" s="18" t="n">
        <f aca="false">DATA!E1400</f>
        <v>5</v>
      </c>
      <c r="I1400" s="20" t="n">
        <f aca="false">F1400*E1400</f>
        <v>75.4</v>
      </c>
      <c r="J1400" s="20" t="n">
        <f aca="false">PARAMETER!$B$4*G1400*SQRT(E1400)</f>
        <v>3.94764870468353</v>
      </c>
      <c r="K1400" s="20" t="n">
        <f aca="false">I1400+J1400</f>
        <v>79.3476487046835</v>
      </c>
      <c r="L1400" s="20" t="n">
        <f aca="false">K1400+F1400*H1400</f>
        <v>173.597648704684</v>
      </c>
      <c r="M1400" s="16" t="str">
        <f aca="false">IF(C1400&lt;=K1400,"REORDER",IF(C1400&gt;L1400,"OVERSTOCK","OK"))</f>
        <v>OK</v>
      </c>
      <c r="N1400" s="16" t="str">
        <f aca="false">IF(C1400&lt;=D1400,"REORDER","OK")</f>
        <v>OK</v>
      </c>
      <c r="O1400" s="18" t="n">
        <f aca="false">IF(D1400&lt;I1400,1,0)</f>
        <v>1</v>
      </c>
      <c r="P1400" s="20" t="n">
        <f aca="false">C1400/F1400</f>
        <v>7.37400530503979</v>
      </c>
      <c r="Q1400" s="19" t="n">
        <f aca="false">DATA!N1400</f>
        <v>61.24</v>
      </c>
      <c r="R1400" s="19" t="n">
        <f aca="false">DATA!O1400</f>
        <v>1.54</v>
      </c>
      <c r="S1400" s="17" t="n">
        <f aca="false">C1400*Q1400</f>
        <v>8512.36</v>
      </c>
      <c r="T1400" s="19" t="n">
        <f aca="false">C1400*R1400</f>
        <v>214.06</v>
      </c>
      <c r="U1400" s="20" t="n">
        <f aca="false">MAX(0,C1400-L1400)</f>
        <v>0</v>
      </c>
      <c r="V1400" s="17" t="n">
        <f aca="false">U1400*Q1400</f>
        <v>0</v>
      </c>
      <c r="W1400" s="19" t="n">
        <f aca="false">U1400*R1400</f>
        <v>0</v>
      </c>
      <c r="X1400" s="20" t="n">
        <f aca="false">MAX(0,K1400-C1400)</f>
        <v>0</v>
      </c>
      <c r="Y1400" s="17" t="n">
        <f aca="false">F1400*PARAMETER!$B$5*Q1400</f>
        <v>421346.51</v>
      </c>
      <c r="Z1400" s="21" t="n">
        <f aca="false">SUMIF($Y$2:$Y$3205,"&gt;="&amp;Y1400)/SUM($Y$2:$Y$3205)</f>
        <v>0.930341196420761</v>
      </c>
      <c r="AA1400" s="16" t="str">
        <f aca="false">IF(Z1400&lt;=PARAMETER!$B$7,"A",IF(Z1400&lt;=PARAMETER!$B$8,"B","C"))</f>
        <v>B</v>
      </c>
      <c r="AB1400" s="22" t="n">
        <f aca="false">G1400/F1400</f>
        <v>0.0636604774535809</v>
      </c>
      <c r="AC1400" s="16" t="str">
        <f aca="false">IF(AB1400&lt;=PARAMETER!$B$9,"X",IF(AB1400&lt;=PARAMETER!$B$10,"Y","Z"))</f>
        <v>X</v>
      </c>
      <c r="AD1400" s="16" t="str">
        <f aca="false">AA1400&amp;AC1400</f>
        <v>BX</v>
      </c>
      <c r="AE1400" s="22" t="n">
        <f aca="false">DATA!I1400</f>
        <v>0.41</v>
      </c>
      <c r="AF1400" s="18" t="n">
        <f aca="false">DATA!L1400</f>
        <v>127</v>
      </c>
      <c r="AG1400" s="16" t="str">
        <f aca="false">DATA!K1400</f>
        <v>C</v>
      </c>
      <c r="AH1400" s="18" t="n">
        <f aca="false">IF(AE1400&gt;=PARAMETER!$B$12,1,0)</f>
        <v>0</v>
      </c>
      <c r="AI1400" s="18" t="n">
        <f aca="false">IF(AF1400&gt;=PARAMETER!$B$13,1,0)</f>
        <v>1</v>
      </c>
      <c r="AJ1400" s="18" t="n">
        <f aca="false">IF(AND(AH1400=1,AI1400=1),1,0)</f>
        <v>0</v>
      </c>
    </row>
    <row r="1401" customFormat="false" ht="15" hidden="false" customHeight="false" outlineLevel="0" collapsed="false">
      <c r="A1401" s="16" t="str">
        <f aca="false">DATA!A1401</f>
        <v>ITM11399</v>
      </c>
      <c r="B1401" s="16" t="str">
        <f aca="false">DATA!B1401</f>
        <v>Groceries</v>
      </c>
      <c r="C1401" s="17" t="n">
        <f aca="false">DATA!C1401</f>
        <v>331</v>
      </c>
      <c r="D1401" s="17" t="n">
        <f aca="false">DATA!D1401</f>
        <v>88</v>
      </c>
      <c r="E1401" s="18" t="n">
        <f aca="false">DATA!F1401</f>
        <v>3</v>
      </c>
      <c r="F1401" s="19" t="n">
        <f aca="false">DATA!G1401</f>
        <v>4.94</v>
      </c>
      <c r="G1401" s="19" t="n">
        <f aca="false">DATA!H1401</f>
        <v>9.44</v>
      </c>
      <c r="H1401" s="18" t="n">
        <f aca="false">DATA!E1401</f>
        <v>3</v>
      </c>
      <c r="I1401" s="20" t="n">
        <f aca="false">F1401*E1401</f>
        <v>14.82</v>
      </c>
      <c r="J1401" s="20" t="n">
        <f aca="false">PARAMETER!$B$4*G1401*SQRT(E1401)</f>
        <v>26.8942772993184</v>
      </c>
      <c r="K1401" s="20" t="n">
        <f aca="false">I1401+J1401</f>
        <v>41.7142772993184</v>
      </c>
      <c r="L1401" s="20" t="n">
        <f aca="false">K1401+F1401*H1401</f>
        <v>56.5342772993184</v>
      </c>
      <c r="M1401" s="16" t="str">
        <f aca="false">IF(C1401&lt;=K1401,"REORDER",IF(C1401&gt;L1401,"OVERSTOCK","OK"))</f>
        <v>OVERSTOCK</v>
      </c>
      <c r="N1401" s="16" t="str">
        <f aca="false">IF(C1401&lt;=D1401,"REORDER","OK")</f>
        <v>OK</v>
      </c>
      <c r="O1401" s="18" t="n">
        <f aca="false">IF(D1401&lt;I1401,1,0)</f>
        <v>0</v>
      </c>
      <c r="P1401" s="20" t="n">
        <f aca="false">C1401/F1401</f>
        <v>67.004048582996</v>
      </c>
      <c r="Q1401" s="19" t="n">
        <f aca="false">DATA!N1401</f>
        <v>21.4</v>
      </c>
      <c r="R1401" s="19" t="n">
        <f aca="false">DATA!O1401</f>
        <v>0.45</v>
      </c>
      <c r="S1401" s="17" t="n">
        <f aca="false">C1401*Q1401</f>
        <v>7083.4</v>
      </c>
      <c r="T1401" s="19" t="n">
        <f aca="false">C1401*R1401</f>
        <v>148.95</v>
      </c>
      <c r="U1401" s="20" t="n">
        <f aca="false">MAX(0,C1401-L1401)</f>
        <v>274.465722700682</v>
      </c>
      <c r="V1401" s="17" t="n">
        <f aca="false">U1401*Q1401</f>
        <v>5873.56646579459</v>
      </c>
      <c r="W1401" s="19" t="n">
        <f aca="false">U1401*R1401</f>
        <v>123.509575215307</v>
      </c>
      <c r="X1401" s="20" t="n">
        <f aca="false">MAX(0,K1401-C1401)</f>
        <v>0</v>
      </c>
      <c r="Y1401" s="17" t="n">
        <f aca="false">F1401*PARAMETER!$B$5*Q1401</f>
        <v>38586.34</v>
      </c>
      <c r="Z1401" s="21" t="n">
        <f aca="false">SUMIF($Y$2:$Y$3205,"&gt;="&amp;Y1401)/SUM($Y$2:$Y$3205)</f>
        <v>0.999723276518058</v>
      </c>
      <c r="AA1401" s="16" t="str">
        <f aca="false">IF(Z1401&lt;=PARAMETER!$B$7,"A",IF(Z1401&lt;=PARAMETER!$B$8,"B","C"))</f>
        <v>C</v>
      </c>
      <c r="AB1401" s="22" t="n">
        <f aca="false">G1401/F1401</f>
        <v>1.91093117408907</v>
      </c>
      <c r="AC1401" s="16" t="str">
        <f aca="false">IF(AB1401&lt;=PARAMETER!$B$9,"X",IF(AB1401&lt;=PARAMETER!$B$10,"Y","Z"))</f>
        <v>Z</v>
      </c>
      <c r="AD1401" s="16" t="str">
        <f aca="false">AA1401&amp;AC1401</f>
        <v>CZ</v>
      </c>
      <c r="AE1401" s="22" t="n">
        <f aca="false">DATA!I1401</f>
        <v>0.79</v>
      </c>
      <c r="AF1401" s="18" t="n">
        <f aca="false">DATA!L1401</f>
        <v>39</v>
      </c>
      <c r="AG1401" s="16" t="str">
        <f aca="false">DATA!K1401</f>
        <v>D</v>
      </c>
      <c r="AH1401" s="18" t="n">
        <f aca="false">IF(AE1401&gt;=PARAMETER!$B$12,1,0)</f>
        <v>1</v>
      </c>
      <c r="AI1401" s="18" t="n">
        <f aca="false">IF(AF1401&gt;=PARAMETER!$B$13,1,0)</f>
        <v>0</v>
      </c>
      <c r="AJ1401" s="18" t="n">
        <f aca="false">IF(AND(AH1401=1,AI1401=1),1,0)</f>
        <v>0</v>
      </c>
    </row>
    <row r="1402" customFormat="false" ht="15" hidden="false" customHeight="false" outlineLevel="0" collapsed="false">
      <c r="A1402" s="16" t="str">
        <f aca="false">DATA!A1402</f>
        <v>ITM11400</v>
      </c>
      <c r="B1402" s="16" t="str">
        <f aca="false">DATA!B1402</f>
        <v>Groceries</v>
      </c>
      <c r="C1402" s="17" t="n">
        <f aca="false">DATA!C1402</f>
        <v>340</v>
      </c>
      <c r="D1402" s="17" t="n">
        <f aca="false">DATA!D1402</f>
        <v>37</v>
      </c>
      <c r="E1402" s="18" t="n">
        <f aca="false">DATA!F1402</f>
        <v>6</v>
      </c>
      <c r="F1402" s="19" t="n">
        <f aca="false">DATA!G1402</f>
        <v>44.46</v>
      </c>
      <c r="G1402" s="19" t="n">
        <f aca="false">DATA!H1402</f>
        <v>5.19</v>
      </c>
      <c r="H1402" s="18" t="n">
        <f aca="false">DATA!E1402</f>
        <v>8</v>
      </c>
      <c r="I1402" s="20" t="n">
        <f aca="false">F1402*E1402</f>
        <v>266.76</v>
      </c>
      <c r="J1402" s="20" t="n">
        <f aca="false">PARAMETER!$B$4*G1402*SQRT(E1402)</f>
        <v>20.9107803346302</v>
      </c>
      <c r="K1402" s="20" t="n">
        <f aca="false">I1402+J1402</f>
        <v>287.67078033463</v>
      </c>
      <c r="L1402" s="20" t="n">
        <f aca="false">K1402+F1402*H1402</f>
        <v>643.35078033463</v>
      </c>
      <c r="M1402" s="16" t="str">
        <f aca="false">IF(C1402&lt;=K1402,"REORDER",IF(C1402&gt;L1402,"OVERSTOCK","OK"))</f>
        <v>OK</v>
      </c>
      <c r="N1402" s="16" t="str">
        <f aca="false">IF(C1402&lt;=D1402,"REORDER","OK")</f>
        <v>OK</v>
      </c>
      <c r="O1402" s="18" t="n">
        <f aca="false">IF(D1402&lt;I1402,1,0)</f>
        <v>1</v>
      </c>
      <c r="P1402" s="20" t="n">
        <f aca="false">C1402/F1402</f>
        <v>7.64732343679712</v>
      </c>
      <c r="Q1402" s="19" t="n">
        <f aca="false">DATA!N1402</f>
        <v>87.11</v>
      </c>
      <c r="R1402" s="19" t="n">
        <f aca="false">DATA!O1402</f>
        <v>0.79</v>
      </c>
      <c r="S1402" s="17" t="n">
        <f aca="false">C1402*Q1402</f>
        <v>29617.4</v>
      </c>
      <c r="T1402" s="19" t="n">
        <f aca="false">C1402*R1402</f>
        <v>268.6</v>
      </c>
      <c r="U1402" s="20" t="n">
        <f aca="false">MAX(0,C1402-L1402)</f>
        <v>0</v>
      </c>
      <c r="V1402" s="17" t="n">
        <f aca="false">U1402*Q1402</f>
        <v>0</v>
      </c>
      <c r="W1402" s="19" t="n">
        <f aca="false">U1402*R1402</f>
        <v>0</v>
      </c>
      <c r="X1402" s="20" t="n">
        <f aca="false">MAX(0,K1402-C1402)</f>
        <v>0</v>
      </c>
      <c r="Y1402" s="17" t="n">
        <f aca="false">F1402*PARAMETER!$B$5*Q1402</f>
        <v>1413612.369</v>
      </c>
      <c r="Z1402" s="21" t="n">
        <f aca="false">SUMIF($Y$2:$Y$3205,"&gt;="&amp;Y1402)/SUM($Y$2:$Y$3205)</f>
        <v>0.564712723002786</v>
      </c>
      <c r="AA1402" s="16" t="str">
        <f aca="false">IF(Z1402&lt;=PARAMETER!$B$7,"A",IF(Z1402&lt;=PARAMETER!$B$8,"B","C"))</f>
        <v>A</v>
      </c>
      <c r="AB1402" s="22" t="n">
        <f aca="false">G1402/F1402</f>
        <v>0.116734143049933</v>
      </c>
      <c r="AC1402" s="16" t="str">
        <f aca="false">IF(AB1402&lt;=PARAMETER!$B$9,"X",IF(AB1402&lt;=PARAMETER!$B$10,"Y","Z"))</f>
        <v>X</v>
      </c>
      <c r="AD1402" s="16" t="str">
        <f aca="false">AA1402&amp;AC1402</f>
        <v>AX</v>
      </c>
      <c r="AE1402" s="22" t="n">
        <f aca="false">DATA!I1402</f>
        <v>0.45</v>
      </c>
      <c r="AF1402" s="18" t="n">
        <f aca="false">DATA!L1402</f>
        <v>120</v>
      </c>
      <c r="AG1402" s="16" t="str">
        <f aca="false">DATA!K1402</f>
        <v>B</v>
      </c>
      <c r="AH1402" s="18" t="n">
        <f aca="false">IF(AE1402&gt;=PARAMETER!$B$12,1,0)</f>
        <v>0</v>
      </c>
      <c r="AI1402" s="18" t="n">
        <f aca="false">IF(AF1402&gt;=PARAMETER!$B$13,1,0)</f>
        <v>1</v>
      </c>
      <c r="AJ1402" s="18" t="n">
        <f aca="false">IF(AND(AH1402=1,AI1402=1),1,0)</f>
        <v>0</v>
      </c>
    </row>
    <row r="1403" customFormat="false" ht="15" hidden="false" customHeight="false" outlineLevel="0" collapsed="false">
      <c r="A1403" s="16" t="str">
        <f aca="false">DATA!A1403</f>
        <v>ITM11401</v>
      </c>
      <c r="B1403" s="16" t="str">
        <f aca="false">DATA!B1403</f>
        <v>Automotive</v>
      </c>
      <c r="C1403" s="17" t="n">
        <f aca="false">DATA!C1403</f>
        <v>112</v>
      </c>
      <c r="D1403" s="17" t="n">
        <f aca="false">DATA!D1403</f>
        <v>51</v>
      </c>
      <c r="E1403" s="18" t="n">
        <f aca="false">DATA!F1403</f>
        <v>5</v>
      </c>
      <c r="F1403" s="19" t="n">
        <f aca="false">DATA!G1403</f>
        <v>10.72</v>
      </c>
      <c r="G1403" s="19" t="n">
        <f aca="false">DATA!H1403</f>
        <v>1.31</v>
      </c>
      <c r="H1403" s="18" t="n">
        <f aca="false">DATA!E1403</f>
        <v>3</v>
      </c>
      <c r="I1403" s="20" t="n">
        <f aca="false">F1403*E1403</f>
        <v>53.6</v>
      </c>
      <c r="J1403" s="20" t="n">
        <f aca="false">PARAMETER!$B$4*G1403*SQRT(E1403)</f>
        <v>4.81818592499975</v>
      </c>
      <c r="K1403" s="20" t="n">
        <f aca="false">I1403+J1403</f>
        <v>58.4181859249998</v>
      </c>
      <c r="L1403" s="20" t="n">
        <f aca="false">K1403+F1403*H1403</f>
        <v>90.5781859249998</v>
      </c>
      <c r="M1403" s="16" t="str">
        <f aca="false">IF(C1403&lt;=K1403,"REORDER",IF(C1403&gt;L1403,"OVERSTOCK","OK"))</f>
        <v>OVERSTOCK</v>
      </c>
      <c r="N1403" s="16" t="str">
        <f aca="false">IF(C1403&lt;=D1403,"REORDER","OK")</f>
        <v>OK</v>
      </c>
      <c r="O1403" s="18" t="n">
        <f aca="false">IF(D1403&lt;I1403,1,0)</f>
        <v>1</v>
      </c>
      <c r="P1403" s="20" t="n">
        <f aca="false">C1403/F1403</f>
        <v>10.4477611940299</v>
      </c>
      <c r="Q1403" s="19" t="n">
        <f aca="false">DATA!N1403</f>
        <v>37.49</v>
      </c>
      <c r="R1403" s="19" t="n">
        <f aca="false">DATA!O1403</f>
        <v>0.9</v>
      </c>
      <c r="S1403" s="17" t="n">
        <f aca="false">C1403*Q1403</f>
        <v>4198.88</v>
      </c>
      <c r="T1403" s="19" t="n">
        <f aca="false">C1403*R1403</f>
        <v>100.8</v>
      </c>
      <c r="U1403" s="20" t="n">
        <f aca="false">MAX(0,C1403-L1403)</f>
        <v>21.4218140750002</v>
      </c>
      <c r="V1403" s="17" t="n">
        <f aca="false">U1403*Q1403</f>
        <v>803.103809671759</v>
      </c>
      <c r="W1403" s="19" t="n">
        <f aca="false">U1403*R1403</f>
        <v>19.2796326675002</v>
      </c>
      <c r="X1403" s="20" t="n">
        <f aca="false">MAX(0,K1403-C1403)</f>
        <v>0</v>
      </c>
      <c r="Y1403" s="17" t="n">
        <f aca="false">F1403*PARAMETER!$B$5*Q1403</f>
        <v>146690.872</v>
      </c>
      <c r="Z1403" s="21" t="n">
        <f aca="false">SUMIF($Y$2:$Y$3205,"&gt;="&amp;Y1403)/SUM($Y$2:$Y$3205)</f>
        <v>0.991477908235263</v>
      </c>
      <c r="AA1403" s="16" t="str">
        <f aca="false">IF(Z1403&lt;=PARAMETER!$B$7,"A",IF(Z1403&lt;=PARAMETER!$B$8,"B","C"))</f>
        <v>C</v>
      </c>
      <c r="AB1403" s="22" t="n">
        <f aca="false">G1403/F1403</f>
        <v>0.122201492537313</v>
      </c>
      <c r="AC1403" s="16" t="str">
        <f aca="false">IF(AB1403&lt;=PARAMETER!$B$9,"X",IF(AB1403&lt;=PARAMETER!$B$10,"Y","Z"))</f>
        <v>X</v>
      </c>
      <c r="AD1403" s="16" t="str">
        <f aca="false">AA1403&amp;AC1403</f>
        <v>CX</v>
      </c>
      <c r="AE1403" s="22" t="n">
        <f aca="false">DATA!I1403</f>
        <v>0.82</v>
      </c>
      <c r="AF1403" s="18" t="n">
        <f aca="false">DATA!L1403</f>
        <v>153</v>
      </c>
      <c r="AG1403" s="16" t="str">
        <f aca="false">DATA!K1403</f>
        <v>B</v>
      </c>
      <c r="AH1403" s="18" t="n">
        <f aca="false">IF(AE1403&gt;=PARAMETER!$B$12,1,0)</f>
        <v>1</v>
      </c>
      <c r="AI1403" s="18" t="n">
        <f aca="false">IF(AF1403&gt;=PARAMETER!$B$13,1,0)</f>
        <v>1</v>
      </c>
      <c r="AJ1403" s="18" t="n">
        <f aca="false">IF(AND(AH1403=1,AI1403=1),1,0)</f>
        <v>1</v>
      </c>
    </row>
    <row r="1404" customFormat="false" ht="15" hidden="false" customHeight="false" outlineLevel="0" collapsed="false">
      <c r="A1404" s="16" t="str">
        <f aca="false">DATA!A1404</f>
        <v>ITM11402</v>
      </c>
      <c r="B1404" s="16" t="str">
        <f aca="false">DATA!B1404</f>
        <v>Automotive</v>
      </c>
      <c r="C1404" s="17" t="n">
        <f aca="false">DATA!C1404</f>
        <v>105</v>
      </c>
      <c r="D1404" s="17" t="n">
        <f aca="false">DATA!D1404</f>
        <v>89</v>
      </c>
      <c r="E1404" s="18" t="n">
        <f aca="false">DATA!F1404</f>
        <v>8</v>
      </c>
      <c r="F1404" s="19" t="n">
        <f aca="false">DATA!G1404</f>
        <v>37.68</v>
      </c>
      <c r="G1404" s="19" t="n">
        <f aca="false">DATA!H1404</f>
        <v>8.75</v>
      </c>
      <c r="H1404" s="18" t="n">
        <f aca="false">DATA!E1404</f>
        <v>11</v>
      </c>
      <c r="I1404" s="20" t="n">
        <f aca="false">F1404*E1404</f>
        <v>301.44</v>
      </c>
      <c r="J1404" s="20" t="n">
        <f aca="false">PARAMETER!$B$4*G1404*SQRT(E1404)</f>
        <v>40.7080503786836</v>
      </c>
      <c r="K1404" s="20" t="n">
        <f aca="false">I1404+J1404</f>
        <v>342.148050378684</v>
      </c>
      <c r="L1404" s="20" t="n">
        <f aca="false">K1404+F1404*H1404</f>
        <v>756.628050378684</v>
      </c>
      <c r="M1404" s="16" t="str">
        <f aca="false">IF(C1404&lt;=K1404,"REORDER",IF(C1404&gt;L1404,"OVERSTOCK","OK"))</f>
        <v>REORDER</v>
      </c>
      <c r="N1404" s="16" t="str">
        <f aca="false">IF(C1404&lt;=D1404,"REORDER","OK")</f>
        <v>OK</v>
      </c>
      <c r="O1404" s="18" t="n">
        <f aca="false">IF(D1404&lt;I1404,1,0)</f>
        <v>1</v>
      </c>
      <c r="P1404" s="20" t="n">
        <f aca="false">C1404/F1404</f>
        <v>2.78662420382166</v>
      </c>
      <c r="Q1404" s="19" t="n">
        <f aca="false">DATA!N1404</f>
        <v>62.68</v>
      </c>
      <c r="R1404" s="19" t="n">
        <f aca="false">DATA!O1404</f>
        <v>0.74</v>
      </c>
      <c r="S1404" s="17" t="n">
        <f aca="false">C1404*Q1404</f>
        <v>6581.4</v>
      </c>
      <c r="T1404" s="19" t="n">
        <f aca="false">C1404*R1404</f>
        <v>77.7</v>
      </c>
      <c r="U1404" s="20" t="n">
        <f aca="false">MAX(0,C1404-L1404)</f>
        <v>0</v>
      </c>
      <c r="V1404" s="17" t="n">
        <f aca="false">U1404*Q1404</f>
        <v>0</v>
      </c>
      <c r="W1404" s="19" t="n">
        <f aca="false">U1404*R1404</f>
        <v>0</v>
      </c>
      <c r="X1404" s="20" t="n">
        <f aca="false">MAX(0,K1404-C1404)</f>
        <v>237.148050378684</v>
      </c>
      <c r="Y1404" s="17" t="n">
        <f aca="false">F1404*PARAMETER!$B$5*Q1404</f>
        <v>862050.576</v>
      </c>
      <c r="Z1404" s="21" t="n">
        <f aca="false">SUMIF($Y$2:$Y$3205,"&gt;="&amp;Y1404)/SUM($Y$2:$Y$3205)</f>
        <v>0.788684686033458</v>
      </c>
      <c r="AA1404" s="16" t="str">
        <f aca="false">IF(Z1404&lt;=PARAMETER!$B$7,"A",IF(Z1404&lt;=PARAMETER!$B$8,"B","C"))</f>
        <v>A</v>
      </c>
      <c r="AB1404" s="22" t="n">
        <f aca="false">G1404/F1404</f>
        <v>0.232218683651805</v>
      </c>
      <c r="AC1404" s="16" t="str">
        <f aca="false">IF(AB1404&lt;=PARAMETER!$B$9,"X",IF(AB1404&lt;=PARAMETER!$B$10,"Y","Z"))</f>
        <v>X</v>
      </c>
      <c r="AD1404" s="16" t="str">
        <f aca="false">AA1404&amp;AC1404</f>
        <v>AX</v>
      </c>
      <c r="AE1404" s="22" t="n">
        <f aca="false">DATA!I1404</f>
        <v>0.98</v>
      </c>
      <c r="AF1404" s="18" t="n">
        <f aca="false">DATA!L1404</f>
        <v>48</v>
      </c>
      <c r="AG1404" s="16" t="str">
        <f aca="false">DATA!K1404</f>
        <v>A</v>
      </c>
      <c r="AH1404" s="18" t="n">
        <f aca="false">IF(AE1404&gt;=PARAMETER!$B$12,1,0)</f>
        <v>1</v>
      </c>
      <c r="AI1404" s="18" t="n">
        <f aca="false">IF(AF1404&gt;=PARAMETER!$B$13,1,0)</f>
        <v>0</v>
      </c>
      <c r="AJ1404" s="18" t="n">
        <f aca="false">IF(AND(AH1404=1,AI1404=1),1,0)</f>
        <v>0</v>
      </c>
    </row>
    <row r="1405" customFormat="false" ht="15" hidden="false" customHeight="false" outlineLevel="0" collapsed="false">
      <c r="A1405" s="16" t="str">
        <f aca="false">DATA!A1405</f>
        <v>ITM11403</v>
      </c>
      <c r="B1405" s="16" t="str">
        <f aca="false">DATA!B1405</f>
        <v>Electronics</v>
      </c>
      <c r="C1405" s="17" t="n">
        <f aca="false">DATA!C1405</f>
        <v>355</v>
      </c>
      <c r="D1405" s="17" t="n">
        <f aca="false">DATA!D1405</f>
        <v>85</v>
      </c>
      <c r="E1405" s="18" t="n">
        <f aca="false">DATA!F1405</f>
        <v>2</v>
      </c>
      <c r="F1405" s="19" t="n">
        <f aca="false">DATA!G1405</f>
        <v>14.83</v>
      </c>
      <c r="G1405" s="19" t="n">
        <f aca="false">DATA!H1405</f>
        <v>3.15</v>
      </c>
      <c r="H1405" s="18" t="n">
        <f aca="false">DATA!E1405</f>
        <v>13</v>
      </c>
      <c r="I1405" s="20" t="n">
        <f aca="false">F1405*E1405</f>
        <v>29.66</v>
      </c>
      <c r="J1405" s="20" t="n">
        <f aca="false">PARAMETER!$B$4*G1405*SQRT(E1405)</f>
        <v>7.32744906816304</v>
      </c>
      <c r="K1405" s="20" t="n">
        <f aca="false">I1405+J1405</f>
        <v>36.987449068163</v>
      </c>
      <c r="L1405" s="20" t="n">
        <f aca="false">K1405+F1405*H1405</f>
        <v>229.777449068163</v>
      </c>
      <c r="M1405" s="16" t="str">
        <f aca="false">IF(C1405&lt;=K1405,"REORDER",IF(C1405&gt;L1405,"OVERSTOCK","OK"))</f>
        <v>OVERSTOCK</v>
      </c>
      <c r="N1405" s="16" t="str">
        <f aca="false">IF(C1405&lt;=D1405,"REORDER","OK")</f>
        <v>OK</v>
      </c>
      <c r="O1405" s="18" t="n">
        <f aca="false">IF(D1405&lt;I1405,1,0)</f>
        <v>0</v>
      </c>
      <c r="P1405" s="20" t="n">
        <f aca="false">C1405/F1405</f>
        <v>23.937963587323</v>
      </c>
      <c r="Q1405" s="19" t="n">
        <f aca="false">DATA!N1405</f>
        <v>189.9</v>
      </c>
      <c r="R1405" s="19" t="n">
        <f aca="false">DATA!O1405</f>
        <v>1.62</v>
      </c>
      <c r="S1405" s="17" t="n">
        <f aca="false">C1405*Q1405</f>
        <v>67414.5</v>
      </c>
      <c r="T1405" s="19" t="n">
        <f aca="false">C1405*R1405</f>
        <v>575.1</v>
      </c>
      <c r="U1405" s="20" t="n">
        <f aca="false">MAX(0,C1405-L1405)</f>
        <v>125.222550931837</v>
      </c>
      <c r="V1405" s="17" t="n">
        <f aca="false">U1405*Q1405</f>
        <v>23779.7624219558</v>
      </c>
      <c r="W1405" s="19" t="n">
        <f aca="false">U1405*R1405</f>
        <v>202.860532509576</v>
      </c>
      <c r="X1405" s="20" t="n">
        <f aca="false">MAX(0,K1405-C1405)</f>
        <v>0</v>
      </c>
      <c r="Y1405" s="17" t="n">
        <f aca="false">F1405*PARAMETER!$B$5*Q1405</f>
        <v>1027919.205</v>
      </c>
      <c r="Z1405" s="21" t="n">
        <f aca="false">SUMIF($Y$2:$Y$3205,"&gt;="&amp;Y1405)/SUM($Y$2:$Y$3205)</f>
        <v>0.71772176925115</v>
      </c>
      <c r="AA1405" s="16" t="str">
        <f aca="false">IF(Z1405&lt;=PARAMETER!$B$7,"A",IF(Z1405&lt;=PARAMETER!$B$8,"B","C"))</f>
        <v>A</v>
      </c>
      <c r="AB1405" s="22" t="n">
        <f aca="false">G1405/F1405</f>
        <v>0.212407282535401</v>
      </c>
      <c r="AC1405" s="16" t="str">
        <f aca="false">IF(AB1405&lt;=PARAMETER!$B$9,"X",IF(AB1405&lt;=PARAMETER!$B$10,"Y","Z"))</f>
        <v>X</v>
      </c>
      <c r="AD1405" s="16" t="str">
        <f aca="false">AA1405&amp;AC1405</f>
        <v>AX</v>
      </c>
      <c r="AE1405" s="22" t="n">
        <f aca="false">DATA!I1405</f>
        <v>0.45</v>
      </c>
      <c r="AF1405" s="18" t="n">
        <f aca="false">DATA!L1405</f>
        <v>95</v>
      </c>
      <c r="AG1405" s="16" t="str">
        <f aca="false">DATA!K1405</f>
        <v>A</v>
      </c>
      <c r="AH1405" s="18" t="n">
        <f aca="false">IF(AE1405&gt;=PARAMETER!$B$12,1,0)</f>
        <v>0</v>
      </c>
      <c r="AI1405" s="18" t="n">
        <f aca="false">IF(AF1405&gt;=PARAMETER!$B$13,1,0)</f>
        <v>0</v>
      </c>
      <c r="AJ1405" s="18" t="n">
        <f aca="false">IF(AND(AH1405=1,AI1405=1),1,0)</f>
        <v>0</v>
      </c>
    </row>
    <row r="1406" customFormat="false" ht="15" hidden="false" customHeight="false" outlineLevel="0" collapsed="false">
      <c r="A1406" s="16" t="str">
        <f aca="false">DATA!A1406</f>
        <v>ITM11404</v>
      </c>
      <c r="B1406" s="16" t="str">
        <f aca="false">DATA!B1406</f>
        <v>Electronics</v>
      </c>
      <c r="C1406" s="17" t="n">
        <f aca="false">DATA!C1406</f>
        <v>444</v>
      </c>
      <c r="D1406" s="17" t="n">
        <f aca="false">DATA!D1406</f>
        <v>78</v>
      </c>
      <c r="E1406" s="18" t="n">
        <f aca="false">DATA!F1406</f>
        <v>4</v>
      </c>
      <c r="F1406" s="19" t="n">
        <f aca="false">DATA!G1406</f>
        <v>40.83</v>
      </c>
      <c r="G1406" s="19" t="n">
        <f aca="false">DATA!H1406</f>
        <v>2.43</v>
      </c>
      <c r="H1406" s="18" t="n">
        <f aca="false">DATA!E1406</f>
        <v>14</v>
      </c>
      <c r="I1406" s="20" t="n">
        <f aca="false">F1406*E1406</f>
        <v>163.32</v>
      </c>
      <c r="J1406" s="20" t="n">
        <f aca="false">PARAMETER!$B$4*G1406*SQRT(E1406)</f>
        <v>7.99398862698415</v>
      </c>
      <c r="K1406" s="20" t="n">
        <f aca="false">I1406+J1406</f>
        <v>171.313988626984</v>
      </c>
      <c r="L1406" s="20" t="n">
        <f aca="false">K1406+F1406*H1406</f>
        <v>742.933988626984</v>
      </c>
      <c r="M1406" s="16" t="str">
        <f aca="false">IF(C1406&lt;=K1406,"REORDER",IF(C1406&gt;L1406,"OVERSTOCK","OK"))</f>
        <v>OK</v>
      </c>
      <c r="N1406" s="16" t="str">
        <f aca="false">IF(C1406&lt;=D1406,"REORDER","OK")</f>
        <v>OK</v>
      </c>
      <c r="O1406" s="18" t="n">
        <f aca="false">IF(D1406&lt;I1406,1,0)</f>
        <v>1</v>
      </c>
      <c r="P1406" s="20" t="n">
        <f aca="false">C1406/F1406</f>
        <v>10.8743570903747</v>
      </c>
      <c r="Q1406" s="19" t="n">
        <f aca="false">DATA!N1406</f>
        <v>170.95</v>
      </c>
      <c r="R1406" s="19" t="n">
        <f aca="false">DATA!O1406</f>
        <v>1.48</v>
      </c>
      <c r="S1406" s="17" t="n">
        <f aca="false">C1406*Q1406</f>
        <v>75901.8</v>
      </c>
      <c r="T1406" s="19" t="n">
        <f aca="false">C1406*R1406</f>
        <v>657.12</v>
      </c>
      <c r="U1406" s="20" t="n">
        <f aca="false">MAX(0,C1406-L1406)</f>
        <v>0</v>
      </c>
      <c r="V1406" s="17" t="n">
        <f aca="false">U1406*Q1406</f>
        <v>0</v>
      </c>
      <c r="W1406" s="19" t="n">
        <f aca="false">U1406*R1406</f>
        <v>0</v>
      </c>
      <c r="X1406" s="20" t="n">
        <f aca="false">MAX(0,K1406-C1406)</f>
        <v>0</v>
      </c>
      <c r="Y1406" s="17" t="n">
        <f aca="false">F1406*PARAMETER!$B$5*Q1406</f>
        <v>2547659.3025</v>
      </c>
      <c r="Z1406" s="21" t="n">
        <f aca="false">SUMIF($Y$2:$Y$3205,"&gt;="&amp;Y1406)/SUM($Y$2:$Y$3205)</f>
        <v>0.170335171649807</v>
      </c>
      <c r="AA1406" s="16" t="str">
        <f aca="false">IF(Z1406&lt;=PARAMETER!$B$7,"A",IF(Z1406&lt;=PARAMETER!$B$8,"B","C"))</f>
        <v>A</v>
      </c>
      <c r="AB1406" s="22" t="n">
        <f aca="false">G1406/F1406</f>
        <v>0.0595150624540779</v>
      </c>
      <c r="AC1406" s="16" t="str">
        <f aca="false">IF(AB1406&lt;=PARAMETER!$B$9,"X",IF(AB1406&lt;=PARAMETER!$B$10,"Y","Z"))</f>
        <v>X</v>
      </c>
      <c r="AD1406" s="16" t="str">
        <f aca="false">AA1406&amp;AC1406</f>
        <v>AX</v>
      </c>
      <c r="AE1406" s="22" t="n">
        <f aca="false">DATA!I1406</f>
        <v>0.86</v>
      </c>
      <c r="AF1406" s="18" t="n">
        <f aca="false">DATA!L1406</f>
        <v>50</v>
      </c>
      <c r="AG1406" s="16" t="str">
        <f aca="false">DATA!K1406</f>
        <v>D</v>
      </c>
      <c r="AH1406" s="18" t="n">
        <f aca="false">IF(AE1406&gt;=PARAMETER!$B$12,1,0)</f>
        <v>1</v>
      </c>
      <c r="AI1406" s="18" t="n">
        <f aca="false">IF(AF1406&gt;=PARAMETER!$B$13,1,0)</f>
        <v>0</v>
      </c>
      <c r="AJ1406" s="18" t="n">
        <f aca="false">IF(AND(AH1406=1,AI1406=1),1,0)</f>
        <v>0</v>
      </c>
    </row>
    <row r="1407" customFormat="false" ht="15" hidden="false" customHeight="false" outlineLevel="0" collapsed="false">
      <c r="A1407" s="16" t="str">
        <f aca="false">DATA!A1407</f>
        <v>ITM11405</v>
      </c>
      <c r="B1407" s="16" t="str">
        <f aca="false">DATA!B1407</f>
        <v>Pharma</v>
      </c>
      <c r="C1407" s="17" t="n">
        <f aca="false">DATA!C1407</f>
        <v>383</v>
      </c>
      <c r="D1407" s="17" t="n">
        <f aca="false">DATA!D1407</f>
        <v>10</v>
      </c>
      <c r="E1407" s="18" t="n">
        <f aca="false">DATA!F1407</f>
        <v>4</v>
      </c>
      <c r="F1407" s="19" t="n">
        <f aca="false">DATA!G1407</f>
        <v>6.8</v>
      </c>
      <c r="G1407" s="19" t="n">
        <f aca="false">DATA!H1407</f>
        <v>3.17</v>
      </c>
      <c r="H1407" s="18" t="n">
        <f aca="false">DATA!E1407</f>
        <v>3</v>
      </c>
      <c r="I1407" s="20" t="n">
        <f aca="false">F1407*E1407</f>
        <v>27.2</v>
      </c>
      <c r="J1407" s="20" t="n">
        <f aca="false">PARAMETER!$B$4*G1407*SQRT(E1407)</f>
        <v>10.4283719948723</v>
      </c>
      <c r="K1407" s="20" t="n">
        <f aca="false">I1407+J1407</f>
        <v>37.6283719948723</v>
      </c>
      <c r="L1407" s="20" t="n">
        <f aca="false">K1407+F1407*H1407</f>
        <v>58.0283719948723</v>
      </c>
      <c r="M1407" s="16" t="str">
        <f aca="false">IF(C1407&lt;=K1407,"REORDER",IF(C1407&gt;L1407,"OVERSTOCK","OK"))</f>
        <v>OVERSTOCK</v>
      </c>
      <c r="N1407" s="16" t="str">
        <f aca="false">IF(C1407&lt;=D1407,"REORDER","OK")</f>
        <v>OK</v>
      </c>
      <c r="O1407" s="18" t="n">
        <f aca="false">IF(D1407&lt;I1407,1,0)</f>
        <v>1</v>
      </c>
      <c r="P1407" s="20" t="n">
        <f aca="false">C1407/F1407</f>
        <v>56.3235294117647</v>
      </c>
      <c r="Q1407" s="19" t="n">
        <f aca="false">DATA!N1407</f>
        <v>122.57</v>
      </c>
      <c r="R1407" s="19" t="n">
        <f aca="false">DATA!O1407</f>
        <v>1.56</v>
      </c>
      <c r="S1407" s="17" t="n">
        <f aca="false">C1407*Q1407</f>
        <v>46944.31</v>
      </c>
      <c r="T1407" s="19" t="n">
        <f aca="false">C1407*R1407</f>
        <v>597.48</v>
      </c>
      <c r="U1407" s="20" t="n">
        <f aca="false">MAX(0,C1407-L1407)</f>
        <v>324.971628005128</v>
      </c>
      <c r="V1407" s="17" t="n">
        <f aca="false">U1407*Q1407</f>
        <v>39831.7724445885</v>
      </c>
      <c r="W1407" s="19" t="n">
        <f aca="false">U1407*R1407</f>
        <v>506.955739687999</v>
      </c>
      <c r="X1407" s="20" t="n">
        <f aca="false">MAX(0,K1407-C1407)</f>
        <v>0</v>
      </c>
      <c r="Y1407" s="17" t="n">
        <f aca="false">F1407*PARAMETER!$B$5*Q1407</f>
        <v>304218.74</v>
      </c>
      <c r="Z1407" s="21" t="n">
        <f aca="false">SUMIF($Y$2:$Y$3205,"&gt;="&amp;Y1407)/SUM($Y$2:$Y$3205)</f>
        <v>0.95954709341348</v>
      </c>
      <c r="AA1407" s="16" t="str">
        <f aca="false">IF(Z1407&lt;=PARAMETER!$B$7,"A",IF(Z1407&lt;=PARAMETER!$B$8,"B","C"))</f>
        <v>C</v>
      </c>
      <c r="AB1407" s="22" t="n">
        <f aca="false">G1407/F1407</f>
        <v>0.466176470588235</v>
      </c>
      <c r="AC1407" s="16" t="str">
        <f aca="false">IF(AB1407&lt;=PARAMETER!$B$9,"X",IF(AB1407&lt;=PARAMETER!$B$10,"Y","Z"))</f>
        <v>Y</v>
      </c>
      <c r="AD1407" s="16" t="str">
        <f aca="false">AA1407&amp;AC1407</f>
        <v>CY</v>
      </c>
      <c r="AE1407" s="22" t="n">
        <f aca="false">DATA!I1407</f>
        <v>0.99</v>
      </c>
      <c r="AF1407" s="18" t="n">
        <f aca="false">DATA!L1407</f>
        <v>40</v>
      </c>
      <c r="AG1407" s="16" t="str">
        <f aca="false">DATA!K1407</f>
        <v>A</v>
      </c>
      <c r="AH1407" s="18" t="n">
        <f aca="false">IF(AE1407&gt;=PARAMETER!$B$12,1,0)</f>
        <v>1</v>
      </c>
      <c r="AI1407" s="18" t="n">
        <f aca="false">IF(AF1407&gt;=PARAMETER!$B$13,1,0)</f>
        <v>0</v>
      </c>
      <c r="AJ1407" s="18" t="n">
        <f aca="false">IF(AND(AH1407=1,AI1407=1),1,0)</f>
        <v>0</v>
      </c>
    </row>
    <row r="1408" customFormat="false" ht="15" hidden="false" customHeight="false" outlineLevel="0" collapsed="false">
      <c r="A1408" s="16" t="str">
        <f aca="false">DATA!A1408</f>
        <v>ITM11406</v>
      </c>
      <c r="B1408" s="16" t="str">
        <f aca="false">DATA!B1408</f>
        <v>Automotive</v>
      </c>
      <c r="C1408" s="17" t="n">
        <f aca="false">DATA!C1408</f>
        <v>454</v>
      </c>
      <c r="D1408" s="17" t="n">
        <f aca="false">DATA!D1408</f>
        <v>48</v>
      </c>
      <c r="E1408" s="18" t="n">
        <f aca="false">DATA!F1408</f>
        <v>2</v>
      </c>
      <c r="F1408" s="19" t="n">
        <f aca="false">DATA!G1408</f>
        <v>38.05</v>
      </c>
      <c r="G1408" s="19" t="n">
        <f aca="false">DATA!H1408</f>
        <v>5.86</v>
      </c>
      <c r="H1408" s="18" t="n">
        <f aca="false">DATA!E1408</f>
        <v>8</v>
      </c>
      <c r="I1408" s="20" t="n">
        <f aca="false">F1408*E1408</f>
        <v>76.1</v>
      </c>
      <c r="J1408" s="20" t="n">
        <f aca="false">PARAMETER!$B$4*G1408*SQRT(E1408)</f>
        <v>13.6313814410906</v>
      </c>
      <c r="K1408" s="20" t="n">
        <f aca="false">I1408+J1408</f>
        <v>89.7313814410906</v>
      </c>
      <c r="L1408" s="20" t="n">
        <f aca="false">K1408+F1408*H1408</f>
        <v>394.131381441091</v>
      </c>
      <c r="M1408" s="16" t="str">
        <f aca="false">IF(C1408&lt;=K1408,"REORDER",IF(C1408&gt;L1408,"OVERSTOCK","OK"))</f>
        <v>OVERSTOCK</v>
      </c>
      <c r="N1408" s="16" t="str">
        <f aca="false">IF(C1408&lt;=D1408,"REORDER","OK")</f>
        <v>OK</v>
      </c>
      <c r="O1408" s="18" t="n">
        <f aca="false">IF(D1408&lt;I1408,1,0)</f>
        <v>1</v>
      </c>
      <c r="P1408" s="20" t="n">
        <f aca="false">C1408/F1408</f>
        <v>11.9316688567674</v>
      </c>
      <c r="Q1408" s="19" t="n">
        <f aca="false">DATA!N1408</f>
        <v>86.24</v>
      </c>
      <c r="R1408" s="19" t="n">
        <f aca="false">DATA!O1408</f>
        <v>1.82</v>
      </c>
      <c r="S1408" s="17" t="n">
        <f aca="false">C1408*Q1408</f>
        <v>39152.96</v>
      </c>
      <c r="T1408" s="19" t="n">
        <f aca="false">C1408*R1408</f>
        <v>826.28</v>
      </c>
      <c r="U1408" s="20" t="n">
        <f aca="false">MAX(0,C1408-L1408)</f>
        <v>59.8686185589094</v>
      </c>
      <c r="V1408" s="17" t="n">
        <f aca="false">U1408*Q1408</f>
        <v>5163.06966452035</v>
      </c>
      <c r="W1408" s="19" t="n">
        <f aca="false">U1408*R1408</f>
        <v>108.960885777215</v>
      </c>
      <c r="X1408" s="20" t="n">
        <f aca="false">MAX(0,K1408-C1408)</f>
        <v>0</v>
      </c>
      <c r="Y1408" s="17" t="n">
        <f aca="false">F1408*PARAMETER!$B$5*Q1408</f>
        <v>1197722.68</v>
      </c>
      <c r="Z1408" s="21" t="n">
        <f aca="false">SUMIF($Y$2:$Y$3205,"&gt;="&amp;Y1408)/SUM($Y$2:$Y$3205)</f>
        <v>0.645975541273256</v>
      </c>
      <c r="AA1408" s="16" t="str">
        <f aca="false">IF(Z1408&lt;=PARAMETER!$B$7,"A",IF(Z1408&lt;=PARAMETER!$B$8,"B","C"))</f>
        <v>A</v>
      </c>
      <c r="AB1408" s="22" t="n">
        <f aca="false">G1408/F1408</f>
        <v>0.154007884362681</v>
      </c>
      <c r="AC1408" s="16" t="str">
        <f aca="false">IF(AB1408&lt;=PARAMETER!$B$9,"X",IF(AB1408&lt;=PARAMETER!$B$10,"Y","Z"))</f>
        <v>X</v>
      </c>
      <c r="AD1408" s="16" t="str">
        <f aca="false">AA1408&amp;AC1408</f>
        <v>AX</v>
      </c>
      <c r="AE1408" s="22" t="n">
        <f aca="false">DATA!I1408</f>
        <v>0.99</v>
      </c>
      <c r="AF1408" s="18" t="n">
        <f aca="false">DATA!L1408</f>
        <v>150</v>
      </c>
      <c r="AG1408" s="16" t="str">
        <f aca="false">DATA!K1408</f>
        <v>C</v>
      </c>
      <c r="AH1408" s="18" t="n">
        <f aca="false">IF(AE1408&gt;=PARAMETER!$B$12,1,0)</f>
        <v>1</v>
      </c>
      <c r="AI1408" s="18" t="n">
        <f aca="false">IF(AF1408&gt;=PARAMETER!$B$13,1,0)</f>
        <v>1</v>
      </c>
      <c r="AJ1408" s="18" t="n">
        <f aca="false">IF(AND(AH1408=1,AI1408=1),1,0)</f>
        <v>1</v>
      </c>
    </row>
    <row r="1409" customFormat="false" ht="15" hidden="false" customHeight="false" outlineLevel="0" collapsed="false">
      <c r="A1409" s="16" t="str">
        <f aca="false">DATA!A1409</f>
        <v>ITM11407</v>
      </c>
      <c r="B1409" s="16" t="str">
        <f aca="false">DATA!B1409</f>
        <v>Apparel</v>
      </c>
      <c r="C1409" s="17" t="n">
        <f aca="false">DATA!C1409</f>
        <v>137</v>
      </c>
      <c r="D1409" s="17" t="n">
        <f aca="false">DATA!D1409</f>
        <v>99</v>
      </c>
      <c r="E1409" s="18" t="n">
        <f aca="false">DATA!F1409</f>
        <v>8</v>
      </c>
      <c r="F1409" s="19" t="n">
        <f aca="false">DATA!G1409</f>
        <v>5.81</v>
      </c>
      <c r="G1409" s="19" t="n">
        <f aca="false">DATA!H1409</f>
        <v>1.2</v>
      </c>
      <c r="H1409" s="18" t="n">
        <f aca="false">DATA!E1409</f>
        <v>3</v>
      </c>
      <c r="I1409" s="20" t="n">
        <f aca="false">F1409*E1409</f>
        <v>46.48</v>
      </c>
      <c r="J1409" s="20" t="n">
        <f aca="false">PARAMETER!$B$4*G1409*SQRT(E1409)</f>
        <v>5.58281833764803</v>
      </c>
      <c r="K1409" s="20" t="n">
        <f aca="false">I1409+J1409</f>
        <v>52.062818337648</v>
      </c>
      <c r="L1409" s="20" t="n">
        <f aca="false">K1409+F1409*H1409</f>
        <v>69.492818337648</v>
      </c>
      <c r="M1409" s="16" t="str">
        <f aca="false">IF(C1409&lt;=K1409,"REORDER",IF(C1409&gt;L1409,"OVERSTOCK","OK"))</f>
        <v>OVERSTOCK</v>
      </c>
      <c r="N1409" s="16" t="str">
        <f aca="false">IF(C1409&lt;=D1409,"REORDER","OK")</f>
        <v>OK</v>
      </c>
      <c r="O1409" s="18" t="n">
        <f aca="false">IF(D1409&lt;I1409,1,0)</f>
        <v>0</v>
      </c>
      <c r="P1409" s="20" t="n">
        <f aca="false">C1409/F1409</f>
        <v>23.5800344234079</v>
      </c>
      <c r="Q1409" s="19" t="n">
        <f aca="false">DATA!N1409</f>
        <v>60.22</v>
      </c>
      <c r="R1409" s="19" t="n">
        <f aca="false">DATA!O1409</f>
        <v>1.23</v>
      </c>
      <c r="S1409" s="17" t="n">
        <f aca="false">C1409*Q1409</f>
        <v>8250.14</v>
      </c>
      <c r="T1409" s="19" t="n">
        <f aca="false">C1409*R1409</f>
        <v>168.51</v>
      </c>
      <c r="U1409" s="20" t="n">
        <f aca="false">MAX(0,C1409-L1409)</f>
        <v>67.507181662352</v>
      </c>
      <c r="V1409" s="17" t="n">
        <f aca="false">U1409*Q1409</f>
        <v>4065.28247970684</v>
      </c>
      <c r="W1409" s="19" t="n">
        <f aca="false">U1409*R1409</f>
        <v>83.0338334446929</v>
      </c>
      <c r="X1409" s="20" t="n">
        <f aca="false">MAX(0,K1409-C1409)</f>
        <v>0</v>
      </c>
      <c r="Y1409" s="17" t="n">
        <f aca="false">F1409*PARAMETER!$B$5*Q1409</f>
        <v>127705.543</v>
      </c>
      <c r="Z1409" s="21" t="n">
        <f aca="false">SUMIF($Y$2:$Y$3205,"&gt;="&amp;Y1409)/SUM($Y$2:$Y$3205)</f>
        <v>0.993455890831266</v>
      </c>
      <c r="AA1409" s="16" t="str">
        <f aca="false">IF(Z1409&lt;=PARAMETER!$B$7,"A",IF(Z1409&lt;=PARAMETER!$B$8,"B","C"))</f>
        <v>C</v>
      </c>
      <c r="AB1409" s="22" t="n">
        <f aca="false">G1409/F1409</f>
        <v>0.206540447504303</v>
      </c>
      <c r="AC1409" s="16" t="str">
        <f aca="false">IF(AB1409&lt;=PARAMETER!$B$9,"X",IF(AB1409&lt;=PARAMETER!$B$10,"Y","Z"))</f>
        <v>X</v>
      </c>
      <c r="AD1409" s="16" t="str">
        <f aca="false">AA1409&amp;AC1409</f>
        <v>CX</v>
      </c>
      <c r="AE1409" s="22" t="n">
        <f aca="false">DATA!I1409</f>
        <v>0.49</v>
      </c>
      <c r="AF1409" s="18" t="n">
        <f aca="false">DATA!L1409</f>
        <v>178</v>
      </c>
      <c r="AG1409" s="16" t="str">
        <f aca="false">DATA!K1409</f>
        <v>C</v>
      </c>
      <c r="AH1409" s="18" t="n">
        <f aca="false">IF(AE1409&gt;=PARAMETER!$B$12,1,0)</f>
        <v>0</v>
      </c>
      <c r="AI1409" s="18" t="n">
        <f aca="false">IF(AF1409&gt;=PARAMETER!$B$13,1,0)</f>
        <v>1</v>
      </c>
      <c r="AJ1409" s="18" t="n">
        <f aca="false">IF(AND(AH1409=1,AI1409=1),1,0)</f>
        <v>0</v>
      </c>
    </row>
    <row r="1410" customFormat="false" ht="15" hidden="false" customHeight="false" outlineLevel="0" collapsed="false">
      <c r="A1410" s="16" t="str">
        <f aca="false">DATA!A1410</f>
        <v>ITM11408</v>
      </c>
      <c r="B1410" s="16" t="str">
        <f aca="false">DATA!B1410</f>
        <v>Groceries</v>
      </c>
      <c r="C1410" s="17" t="n">
        <f aca="false">DATA!C1410</f>
        <v>252</v>
      </c>
      <c r="D1410" s="17" t="n">
        <f aca="false">DATA!D1410</f>
        <v>26</v>
      </c>
      <c r="E1410" s="18" t="n">
        <f aca="false">DATA!F1410</f>
        <v>8</v>
      </c>
      <c r="F1410" s="19" t="n">
        <f aca="false">DATA!G1410</f>
        <v>22.9</v>
      </c>
      <c r="G1410" s="19" t="n">
        <f aca="false">DATA!H1410</f>
        <v>5.08</v>
      </c>
      <c r="H1410" s="18" t="n">
        <f aca="false">DATA!E1410</f>
        <v>14</v>
      </c>
      <c r="I1410" s="20" t="n">
        <f aca="false">F1410*E1410</f>
        <v>183.2</v>
      </c>
      <c r="J1410" s="20" t="n">
        <f aca="false">PARAMETER!$B$4*G1410*SQRT(E1410)</f>
        <v>23.63393096271</v>
      </c>
      <c r="K1410" s="20" t="n">
        <f aca="false">I1410+J1410</f>
        <v>206.83393096271</v>
      </c>
      <c r="L1410" s="20" t="n">
        <f aca="false">K1410+F1410*H1410</f>
        <v>527.43393096271</v>
      </c>
      <c r="M1410" s="16" t="str">
        <f aca="false">IF(C1410&lt;=K1410,"REORDER",IF(C1410&gt;L1410,"OVERSTOCK","OK"))</f>
        <v>OK</v>
      </c>
      <c r="N1410" s="16" t="str">
        <f aca="false">IF(C1410&lt;=D1410,"REORDER","OK")</f>
        <v>OK</v>
      </c>
      <c r="O1410" s="18" t="n">
        <f aca="false">IF(D1410&lt;I1410,1,0)</f>
        <v>1</v>
      </c>
      <c r="P1410" s="20" t="n">
        <f aca="false">C1410/F1410</f>
        <v>11.0043668122271</v>
      </c>
      <c r="Q1410" s="19" t="n">
        <f aca="false">DATA!N1410</f>
        <v>118.58</v>
      </c>
      <c r="R1410" s="19" t="n">
        <f aca="false">DATA!O1410</f>
        <v>1.27</v>
      </c>
      <c r="S1410" s="17" t="n">
        <f aca="false">C1410*Q1410</f>
        <v>29882.16</v>
      </c>
      <c r="T1410" s="19" t="n">
        <f aca="false">C1410*R1410</f>
        <v>320.04</v>
      </c>
      <c r="U1410" s="20" t="n">
        <f aca="false">MAX(0,C1410-L1410)</f>
        <v>0</v>
      </c>
      <c r="V1410" s="17" t="n">
        <f aca="false">U1410*Q1410</f>
        <v>0</v>
      </c>
      <c r="W1410" s="19" t="n">
        <f aca="false">U1410*R1410</f>
        <v>0</v>
      </c>
      <c r="X1410" s="20" t="n">
        <f aca="false">MAX(0,K1410-C1410)</f>
        <v>0</v>
      </c>
      <c r="Y1410" s="17" t="n">
        <f aca="false">F1410*PARAMETER!$B$5*Q1410</f>
        <v>991150.93</v>
      </c>
      <c r="Z1410" s="21" t="n">
        <f aca="false">SUMIF($Y$2:$Y$3205,"&gt;="&amp;Y1410)/SUM($Y$2:$Y$3205)</f>
        <v>0.738974156800366</v>
      </c>
      <c r="AA1410" s="16" t="str">
        <f aca="false">IF(Z1410&lt;=PARAMETER!$B$7,"A",IF(Z1410&lt;=PARAMETER!$B$8,"B","C"))</f>
        <v>A</v>
      </c>
      <c r="AB1410" s="22" t="n">
        <f aca="false">G1410/F1410</f>
        <v>0.221834061135371</v>
      </c>
      <c r="AC1410" s="16" t="str">
        <f aca="false">IF(AB1410&lt;=PARAMETER!$B$9,"X",IF(AB1410&lt;=PARAMETER!$B$10,"Y","Z"))</f>
        <v>X</v>
      </c>
      <c r="AD1410" s="16" t="str">
        <f aca="false">AA1410&amp;AC1410</f>
        <v>AX</v>
      </c>
      <c r="AE1410" s="22" t="n">
        <f aca="false">DATA!I1410</f>
        <v>0.54</v>
      </c>
      <c r="AF1410" s="18" t="n">
        <f aca="false">DATA!L1410</f>
        <v>165</v>
      </c>
      <c r="AG1410" s="16" t="str">
        <f aca="false">DATA!K1410</f>
        <v>A</v>
      </c>
      <c r="AH1410" s="18" t="n">
        <f aca="false">IF(AE1410&gt;=PARAMETER!$B$12,1,0)</f>
        <v>0</v>
      </c>
      <c r="AI1410" s="18" t="n">
        <f aca="false">IF(AF1410&gt;=PARAMETER!$B$13,1,0)</f>
        <v>1</v>
      </c>
      <c r="AJ1410" s="18" t="n">
        <f aca="false">IF(AND(AH1410=1,AI1410=1),1,0)</f>
        <v>0</v>
      </c>
    </row>
    <row r="1411" customFormat="false" ht="15" hidden="false" customHeight="false" outlineLevel="0" collapsed="false">
      <c r="A1411" s="16" t="str">
        <f aca="false">DATA!A1411</f>
        <v>ITM11409</v>
      </c>
      <c r="B1411" s="16" t="str">
        <f aca="false">DATA!B1411</f>
        <v>Electronics</v>
      </c>
      <c r="C1411" s="17" t="n">
        <f aca="false">DATA!C1411</f>
        <v>218</v>
      </c>
      <c r="D1411" s="17" t="n">
        <f aca="false">DATA!D1411</f>
        <v>97</v>
      </c>
      <c r="E1411" s="18" t="n">
        <f aca="false">DATA!F1411</f>
        <v>2</v>
      </c>
      <c r="F1411" s="19" t="n">
        <f aca="false">DATA!G1411</f>
        <v>36.97</v>
      </c>
      <c r="G1411" s="19" t="n">
        <f aca="false">DATA!H1411</f>
        <v>9.01</v>
      </c>
      <c r="H1411" s="18" t="n">
        <f aca="false">DATA!E1411</f>
        <v>9</v>
      </c>
      <c r="I1411" s="20" t="n">
        <f aca="false">F1411*E1411</f>
        <v>73.94</v>
      </c>
      <c r="J1411" s="20" t="n">
        <f aca="false">PARAMETER!$B$4*G1411*SQRT(E1411)</f>
        <v>20.9588305092537</v>
      </c>
      <c r="K1411" s="20" t="n">
        <f aca="false">I1411+J1411</f>
        <v>94.8988305092537</v>
      </c>
      <c r="L1411" s="20" t="n">
        <f aca="false">K1411+F1411*H1411</f>
        <v>427.628830509254</v>
      </c>
      <c r="M1411" s="16" t="str">
        <f aca="false">IF(C1411&lt;=K1411,"REORDER",IF(C1411&gt;L1411,"OVERSTOCK","OK"))</f>
        <v>OK</v>
      </c>
      <c r="N1411" s="16" t="str">
        <f aca="false">IF(C1411&lt;=D1411,"REORDER","OK")</f>
        <v>OK</v>
      </c>
      <c r="O1411" s="18" t="n">
        <f aca="false">IF(D1411&lt;I1411,1,0)</f>
        <v>0</v>
      </c>
      <c r="P1411" s="20" t="n">
        <f aca="false">C1411/F1411</f>
        <v>5.89667297809034</v>
      </c>
      <c r="Q1411" s="19" t="n">
        <f aca="false">DATA!N1411</f>
        <v>111.3</v>
      </c>
      <c r="R1411" s="19" t="n">
        <f aca="false">DATA!O1411</f>
        <v>1.47</v>
      </c>
      <c r="S1411" s="17" t="n">
        <f aca="false">C1411*Q1411</f>
        <v>24263.4</v>
      </c>
      <c r="T1411" s="19" t="n">
        <f aca="false">C1411*R1411</f>
        <v>320.46</v>
      </c>
      <c r="U1411" s="20" t="n">
        <f aca="false">MAX(0,C1411-L1411)</f>
        <v>0</v>
      </c>
      <c r="V1411" s="17" t="n">
        <f aca="false">U1411*Q1411</f>
        <v>0</v>
      </c>
      <c r="W1411" s="19" t="n">
        <f aca="false">U1411*R1411</f>
        <v>0</v>
      </c>
      <c r="X1411" s="20" t="n">
        <f aca="false">MAX(0,K1411-C1411)</f>
        <v>0</v>
      </c>
      <c r="Y1411" s="17" t="n">
        <f aca="false">F1411*PARAMETER!$B$5*Q1411</f>
        <v>1501887.765</v>
      </c>
      <c r="Z1411" s="21" t="n">
        <f aca="false">SUMIF($Y$2:$Y$3205,"&gt;="&amp;Y1411)/SUM($Y$2:$Y$3205)</f>
        <v>0.526234412937967</v>
      </c>
      <c r="AA1411" s="16" t="str">
        <f aca="false">IF(Z1411&lt;=PARAMETER!$B$7,"A",IF(Z1411&lt;=PARAMETER!$B$8,"B","C"))</f>
        <v>A</v>
      </c>
      <c r="AB1411" s="22" t="n">
        <f aca="false">G1411/F1411</f>
        <v>0.243711117121991</v>
      </c>
      <c r="AC1411" s="16" t="str">
        <f aca="false">IF(AB1411&lt;=PARAMETER!$B$9,"X",IF(AB1411&lt;=PARAMETER!$B$10,"Y","Z"))</f>
        <v>X</v>
      </c>
      <c r="AD1411" s="16" t="str">
        <f aca="false">AA1411&amp;AC1411</f>
        <v>AX</v>
      </c>
      <c r="AE1411" s="22" t="n">
        <f aca="false">DATA!I1411</f>
        <v>0.37</v>
      </c>
      <c r="AF1411" s="18" t="n">
        <f aca="false">DATA!L1411</f>
        <v>136</v>
      </c>
      <c r="AG1411" s="16" t="str">
        <f aca="false">DATA!K1411</f>
        <v>A</v>
      </c>
      <c r="AH1411" s="18" t="n">
        <f aca="false">IF(AE1411&gt;=PARAMETER!$B$12,1,0)</f>
        <v>0</v>
      </c>
      <c r="AI1411" s="18" t="n">
        <f aca="false">IF(AF1411&gt;=PARAMETER!$B$13,1,0)</f>
        <v>1</v>
      </c>
      <c r="AJ1411" s="18" t="n">
        <f aca="false">IF(AND(AH1411=1,AI1411=1),1,0)</f>
        <v>0</v>
      </c>
    </row>
    <row r="1412" customFormat="false" ht="15" hidden="false" customHeight="false" outlineLevel="0" collapsed="false">
      <c r="A1412" s="16" t="str">
        <f aca="false">DATA!A1412</f>
        <v>ITM11410</v>
      </c>
      <c r="B1412" s="16" t="str">
        <f aca="false">DATA!B1412</f>
        <v>Groceries</v>
      </c>
      <c r="C1412" s="17" t="n">
        <f aca="false">DATA!C1412</f>
        <v>225</v>
      </c>
      <c r="D1412" s="17" t="n">
        <f aca="false">DATA!D1412</f>
        <v>44</v>
      </c>
      <c r="E1412" s="18" t="n">
        <f aca="false">DATA!F1412</f>
        <v>8</v>
      </c>
      <c r="F1412" s="19" t="n">
        <f aca="false">DATA!G1412</f>
        <v>9.49</v>
      </c>
      <c r="G1412" s="19" t="n">
        <f aca="false">DATA!H1412</f>
        <v>2.29</v>
      </c>
      <c r="H1412" s="18" t="n">
        <f aca="false">DATA!E1412</f>
        <v>5</v>
      </c>
      <c r="I1412" s="20" t="n">
        <f aca="false">F1412*E1412</f>
        <v>75.92</v>
      </c>
      <c r="J1412" s="20" t="n">
        <f aca="false">PARAMETER!$B$4*G1412*SQRT(E1412)</f>
        <v>10.6538783276783</v>
      </c>
      <c r="K1412" s="20" t="n">
        <f aca="false">I1412+J1412</f>
        <v>86.5738783276783</v>
      </c>
      <c r="L1412" s="20" t="n">
        <f aca="false">K1412+F1412*H1412</f>
        <v>134.023878327678</v>
      </c>
      <c r="M1412" s="16" t="str">
        <f aca="false">IF(C1412&lt;=K1412,"REORDER",IF(C1412&gt;L1412,"OVERSTOCK","OK"))</f>
        <v>OVERSTOCK</v>
      </c>
      <c r="N1412" s="16" t="str">
        <f aca="false">IF(C1412&lt;=D1412,"REORDER","OK")</f>
        <v>OK</v>
      </c>
      <c r="O1412" s="18" t="n">
        <f aca="false">IF(D1412&lt;I1412,1,0)</f>
        <v>1</v>
      </c>
      <c r="P1412" s="20" t="n">
        <f aca="false">C1412/F1412</f>
        <v>23.709167544784</v>
      </c>
      <c r="Q1412" s="19" t="n">
        <f aca="false">DATA!N1412</f>
        <v>158.35</v>
      </c>
      <c r="R1412" s="19" t="n">
        <f aca="false">DATA!O1412</f>
        <v>1.39</v>
      </c>
      <c r="S1412" s="17" t="n">
        <f aca="false">C1412*Q1412</f>
        <v>35628.75</v>
      </c>
      <c r="T1412" s="19" t="n">
        <f aca="false">C1412*R1412</f>
        <v>312.75</v>
      </c>
      <c r="U1412" s="20" t="n">
        <f aca="false">MAX(0,C1412-L1412)</f>
        <v>90.9761216723217</v>
      </c>
      <c r="V1412" s="17" t="n">
        <f aca="false">U1412*Q1412</f>
        <v>14406.0688668121</v>
      </c>
      <c r="W1412" s="19" t="n">
        <f aca="false">U1412*R1412</f>
        <v>126.456809124527</v>
      </c>
      <c r="X1412" s="20" t="n">
        <f aca="false">MAX(0,K1412-C1412)</f>
        <v>0</v>
      </c>
      <c r="Y1412" s="17" t="n">
        <f aca="false">F1412*PARAMETER!$B$5*Q1412</f>
        <v>548500.6475</v>
      </c>
      <c r="Z1412" s="21" t="n">
        <f aca="false">SUMIF($Y$2:$Y$3205,"&gt;="&amp;Y1412)/SUM($Y$2:$Y$3205)</f>
        <v>0.890943168632417</v>
      </c>
      <c r="AA1412" s="16" t="str">
        <f aca="false">IF(Z1412&lt;=PARAMETER!$B$7,"A",IF(Z1412&lt;=PARAMETER!$B$8,"B","C"))</f>
        <v>B</v>
      </c>
      <c r="AB1412" s="22" t="n">
        <f aca="false">G1412/F1412</f>
        <v>0.241306638566913</v>
      </c>
      <c r="AC1412" s="16" t="str">
        <f aca="false">IF(AB1412&lt;=PARAMETER!$B$9,"X",IF(AB1412&lt;=PARAMETER!$B$10,"Y","Z"))</f>
        <v>X</v>
      </c>
      <c r="AD1412" s="16" t="str">
        <f aca="false">AA1412&amp;AC1412</f>
        <v>BX</v>
      </c>
      <c r="AE1412" s="22" t="n">
        <f aca="false">DATA!I1412</f>
        <v>0.38</v>
      </c>
      <c r="AF1412" s="18" t="n">
        <f aca="false">DATA!L1412</f>
        <v>73</v>
      </c>
      <c r="AG1412" s="16" t="str">
        <f aca="false">DATA!K1412</f>
        <v>C</v>
      </c>
      <c r="AH1412" s="18" t="n">
        <f aca="false">IF(AE1412&gt;=PARAMETER!$B$12,1,0)</f>
        <v>0</v>
      </c>
      <c r="AI1412" s="18" t="n">
        <f aca="false">IF(AF1412&gt;=PARAMETER!$B$13,1,0)</f>
        <v>0</v>
      </c>
      <c r="AJ1412" s="18" t="n">
        <f aca="false">IF(AND(AH1412=1,AI1412=1),1,0)</f>
        <v>0</v>
      </c>
    </row>
    <row r="1413" customFormat="false" ht="15" hidden="false" customHeight="false" outlineLevel="0" collapsed="false">
      <c r="A1413" s="16" t="str">
        <f aca="false">DATA!A1413</f>
        <v>ITM11411</v>
      </c>
      <c r="B1413" s="16" t="str">
        <f aca="false">DATA!B1413</f>
        <v>Groceries</v>
      </c>
      <c r="C1413" s="17" t="n">
        <f aca="false">DATA!C1413</f>
        <v>432</v>
      </c>
      <c r="D1413" s="17" t="n">
        <f aca="false">DATA!D1413</f>
        <v>55</v>
      </c>
      <c r="E1413" s="18" t="n">
        <f aca="false">DATA!F1413</f>
        <v>3</v>
      </c>
      <c r="F1413" s="19" t="n">
        <f aca="false">DATA!G1413</f>
        <v>15</v>
      </c>
      <c r="G1413" s="19" t="n">
        <f aca="false">DATA!H1413</f>
        <v>3.65</v>
      </c>
      <c r="H1413" s="18" t="n">
        <f aca="false">DATA!E1413</f>
        <v>8</v>
      </c>
      <c r="I1413" s="20" t="n">
        <f aca="false">F1413*E1413</f>
        <v>45</v>
      </c>
      <c r="J1413" s="20" t="n">
        <f aca="false">PARAMETER!$B$4*G1413*SQRT(E1413)</f>
        <v>10.3987406930627</v>
      </c>
      <c r="K1413" s="20" t="n">
        <f aca="false">I1413+J1413</f>
        <v>55.3987406930627</v>
      </c>
      <c r="L1413" s="20" t="n">
        <f aca="false">K1413+F1413*H1413</f>
        <v>175.398740693063</v>
      </c>
      <c r="M1413" s="16" t="str">
        <f aca="false">IF(C1413&lt;=K1413,"REORDER",IF(C1413&gt;L1413,"OVERSTOCK","OK"))</f>
        <v>OVERSTOCK</v>
      </c>
      <c r="N1413" s="16" t="str">
        <f aca="false">IF(C1413&lt;=D1413,"REORDER","OK")</f>
        <v>OK</v>
      </c>
      <c r="O1413" s="18" t="n">
        <f aca="false">IF(D1413&lt;I1413,1,0)</f>
        <v>0</v>
      </c>
      <c r="P1413" s="20" t="n">
        <f aca="false">C1413/F1413</f>
        <v>28.8</v>
      </c>
      <c r="Q1413" s="19" t="n">
        <f aca="false">DATA!N1413</f>
        <v>186.32</v>
      </c>
      <c r="R1413" s="19" t="n">
        <f aca="false">DATA!O1413</f>
        <v>1.75</v>
      </c>
      <c r="S1413" s="17" t="n">
        <f aca="false">C1413*Q1413</f>
        <v>80490.24</v>
      </c>
      <c r="T1413" s="19" t="n">
        <f aca="false">C1413*R1413</f>
        <v>756</v>
      </c>
      <c r="U1413" s="20" t="n">
        <f aca="false">MAX(0,C1413-L1413)</f>
        <v>256.601259306937</v>
      </c>
      <c r="V1413" s="17" t="n">
        <f aca="false">U1413*Q1413</f>
        <v>47809.9466340686</v>
      </c>
      <c r="W1413" s="19" t="n">
        <f aca="false">U1413*R1413</f>
        <v>449.05220378714</v>
      </c>
      <c r="X1413" s="20" t="n">
        <f aca="false">MAX(0,K1413-C1413)</f>
        <v>0</v>
      </c>
      <c r="Y1413" s="17" t="n">
        <f aca="false">F1413*PARAMETER!$B$5*Q1413</f>
        <v>1020102</v>
      </c>
      <c r="Z1413" s="21" t="n">
        <f aca="false">SUMIF($Y$2:$Y$3205,"&gt;="&amp;Y1413)/SUM($Y$2:$Y$3205)</f>
        <v>0.723600741852888</v>
      </c>
      <c r="AA1413" s="16" t="str">
        <f aca="false">IF(Z1413&lt;=PARAMETER!$B$7,"A",IF(Z1413&lt;=PARAMETER!$B$8,"B","C"))</f>
        <v>A</v>
      </c>
      <c r="AB1413" s="22" t="n">
        <f aca="false">G1413/F1413</f>
        <v>0.243333333333333</v>
      </c>
      <c r="AC1413" s="16" t="str">
        <f aca="false">IF(AB1413&lt;=PARAMETER!$B$9,"X",IF(AB1413&lt;=PARAMETER!$B$10,"Y","Z"))</f>
        <v>X</v>
      </c>
      <c r="AD1413" s="16" t="str">
        <f aca="false">AA1413&amp;AC1413</f>
        <v>AX</v>
      </c>
      <c r="AE1413" s="22" t="n">
        <f aca="false">DATA!I1413</f>
        <v>0.54</v>
      </c>
      <c r="AF1413" s="18" t="n">
        <f aca="false">DATA!L1413</f>
        <v>126</v>
      </c>
      <c r="AG1413" s="16" t="str">
        <f aca="false">DATA!K1413</f>
        <v>B</v>
      </c>
      <c r="AH1413" s="18" t="n">
        <f aca="false">IF(AE1413&gt;=PARAMETER!$B$12,1,0)</f>
        <v>0</v>
      </c>
      <c r="AI1413" s="18" t="n">
        <f aca="false">IF(AF1413&gt;=PARAMETER!$B$13,1,0)</f>
        <v>1</v>
      </c>
      <c r="AJ1413" s="18" t="n">
        <f aca="false">IF(AND(AH1413=1,AI1413=1),1,0)</f>
        <v>0</v>
      </c>
    </row>
    <row r="1414" customFormat="false" ht="15" hidden="false" customHeight="false" outlineLevel="0" collapsed="false">
      <c r="A1414" s="16" t="str">
        <f aca="false">DATA!A1414</f>
        <v>ITM11412</v>
      </c>
      <c r="B1414" s="16" t="str">
        <f aca="false">DATA!B1414</f>
        <v>Pharma</v>
      </c>
      <c r="C1414" s="17" t="n">
        <f aca="false">DATA!C1414</f>
        <v>358</v>
      </c>
      <c r="D1414" s="17" t="n">
        <f aca="false">DATA!D1414</f>
        <v>51</v>
      </c>
      <c r="E1414" s="18" t="n">
        <f aca="false">DATA!F1414</f>
        <v>8</v>
      </c>
      <c r="F1414" s="19" t="n">
        <f aca="false">DATA!G1414</f>
        <v>43.37</v>
      </c>
      <c r="G1414" s="19" t="n">
        <f aca="false">DATA!H1414</f>
        <v>4.26</v>
      </c>
      <c r="H1414" s="18" t="n">
        <f aca="false">DATA!E1414</f>
        <v>9</v>
      </c>
      <c r="I1414" s="20" t="n">
        <f aca="false">F1414*E1414</f>
        <v>346.96</v>
      </c>
      <c r="J1414" s="20" t="n">
        <f aca="false">PARAMETER!$B$4*G1414*SQRT(E1414)</f>
        <v>19.8190050986505</v>
      </c>
      <c r="K1414" s="20" t="n">
        <f aca="false">I1414+J1414</f>
        <v>366.779005098651</v>
      </c>
      <c r="L1414" s="20" t="n">
        <f aca="false">K1414+F1414*H1414</f>
        <v>757.10900509865</v>
      </c>
      <c r="M1414" s="16" t="str">
        <f aca="false">IF(C1414&lt;=K1414,"REORDER",IF(C1414&gt;L1414,"OVERSTOCK","OK"))</f>
        <v>REORDER</v>
      </c>
      <c r="N1414" s="16" t="str">
        <f aca="false">IF(C1414&lt;=D1414,"REORDER","OK")</f>
        <v>OK</v>
      </c>
      <c r="O1414" s="18" t="n">
        <f aca="false">IF(D1414&lt;I1414,1,0)</f>
        <v>1</v>
      </c>
      <c r="P1414" s="20" t="n">
        <f aca="false">C1414/F1414</f>
        <v>8.25455383905926</v>
      </c>
      <c r="Q1414" s="19" t="n">
        <f aca="false">DATA!N1414</f>
        <v>72.5</v>
      </c>
      <c r="R1414" s="19" t="n">
        <f aca="false">DATA!O1414</f>
        <v>1.56</v>
      </c>
      <c r="S1414" s="17" t="n">
        <f aca="false">C1414*Q1414</f>
        <v>25955</v>
      </c>
      <c r="T1414" s="19" t="n">
        <f aca="false">C1414*R1414</f>
        <v>558.48</v>
      </c>
      <c r="U1414" s="20" t="n">
        <f aca="false">MAX(0,C1414-L1414)</f>
        <v>0</v>
      </c>
      <c r="V1414" s="17" t="n">
        <f aca="false">U1414*Q1414</f>
        <v>0</v>
      </c>
      <c r="W1414" s="19" t="n">
        <f aca="false">U1414*R1414</f>
        <v>0</v>
      </c>
      <c r="X1414" s="20" t="n">
        <f aca="false">MAX(0,K1414-C1414)</f>
        <v>8.77900509865049</v>
      </c>
      <c r="Y1414" s="17" t="n">
        <f aca="false">F1414*PARAMETER!$B$5*Q1414</f>
        <v>1147678.625</v>
      </c>
      <c r="Z1414" s="21" t="n">
        <f aca="false">SUMIF($Y$2:$Y$3205,"&gt;="&amp;Y1414)/SUM($Y$2:$Y$3205)</f>
        <v>0.669128123095461</v>
      </c>
      <c r="AA1414" s="16" t="str">
        <f aca="false">IF(Z1414&lt;=PARAMETER!$B$7,"A",IF(Z1414&lt;=PARAMETER!$B$8,"B","C"))</f>
        <v>A</v>
      </c>
      <c r="AB1414" s="22" t="n">
        <f aca="false">G1414/F1414</f>
        <v>0.0982245792022135</v>
      </c>
      <c r="AC1414" s="16" t="str">
        <f aca="false">IF(AB1414&lt;=PARAMETER!$B$9,"X",IF(AB1414&lt;=PARAMETER!$B$10,"Y","Z"))</f>
        <v>X</v>
      </c>
      <c r="AD1414" s="16" t="str">
        <f aca="false">AA1414&amp;AC1414</f>
        <v>AX</v>
      </c>
      <c r="AE1414" s="22" t="n">
        <f aca="false">DATA!I1414</f>
        <v>0.28</v>
      </c>
      <c r="AF1414" s="18" t="n">
        <f aca="false">DATA!L1414</f>
        <v>28</v>
      </c>
      <c r="AG1414" s="16" t="str">
        <f aca="false">DATA!K1414</f>
        <v>D</v>
      </c>
      <c r="AH1414" s="18" t="n">
        <f aca="false">IF(AE1414&gt;=PARAMETER!$B$12,1,0)</f>
        <v>0</v>
      </c>
      <c r="AI1414" s="18" t="n">
        <f aca="false">IF(AF1414&gt;=PARAMETER!$B$13,1,0)</f>
        <v>0</v>
      </c>
      <c r="AJ1414" s="18" t="n">
        <f aca="false">IF(AND(AH1414=1,AI1414=1),1,0)</f>
        <v>0</v>
      </c>
    </row>
    <row r="1415" customFormat="false" ht="15" hidden="false" customHeight="false" outlineLevel="0" collapsed="false">
      <c r="A1415" s="16" t="str">
        <f aca="false">DATA!A1415</f>
        <v>ITM11413</v>
      </c>
      <c r="B1415" s="16" t="str">
        <f aca="false">DATA!B1415</f>
        <v>Automotive</v>
      </c>
      <c r="C1415" s="17" t="n">
        <f aca="false">DATA!C1415</f>
        <v>166</v>
      </c>
      <c r="D1415" s="17" t="n">
        <f aca="false">DATA!D1415</f>
        <v>48</v>
      </c>
      <c r="E1415" s="18" t="n">
        <f aca="false">DATA!F1415</f>
        <v>5</v>
      </c>
      <c r="F1415" s="19" t="n">
        <f aca="false">DATA!G1415</f>
        <v>44.37</v>
      </c>
      <c r="G1415" s="19" t="n">
        <f aca="false">DATA!H1415</f>
        <v>6.07</v>
      </c>
      <c r="H1415" s="18" t="n">
        <f aca="false">DATA!E1415</f>
        <v>3</v>
      </c>
      <c r="I1415" s="20" t="n">
        <f aca="false">F1415*E1415</f>
        <v>221.85</v>
      </c>
      <c r="J1415" s="20" t="n">
        <f aca="false">PARAMETER!$B$4*G1415*SQRT(E1415)</f>
        <v>22.3254874540065</v>
      </c>
      <c r="K1415" s="20" t="n">
        <f aca="false">I1415+J1415</f>
        <v>244.175487454006</v>
      </c>
      <c r="L1415" s="20" t="n">
        <f aca="false">K1415+F1415*H1415</f>
        <v>377.285487454006</v>
      </c>
      <c r="M1415" s="16" t="str">
        <f aca="false">IF(C1415&lt;=K1415,"REORDER",IF(C1415&gt;L1415,"OVERSTOCK","OK"))</f>
        <v>REORDER</v>
      </c>
      <c r="N1415" s="16" t="str">
        <f aca="false">IF(C1415&lt;=D1415,"REORDER","OK")</f>
        <v>OK</v>
      </c>
      <c r="O1415" s="18" t="n">
        <f aca="false">IF(D1415&lt;I1415,1,0)</f>
        <v>1</v>
      </c>
      <c r="P1415" s="20" t="n">
        <f aca="false">C1415/F1415</f>
        <v>3.74126662159117</v>
      </c>
      <c r="Q1415" s="19" t="n">
        <f aca="false">DATA!N1415</f>
        <v>49.2</v>
      </c>
      <c r="R1415" s="19" t="n">
        <f aca="false">DATA!O1415</f>
        <v>0.33</v>
      </c>
      <c r="S1415" s="17" t="n">
        <f aca="false">C1415*Q1415</f>
        <v>8167.2</v>
      </c>
      <c r="T1415" s="19" t="n">
        <f aca="false">C1415*R1415</f>
        <v>54.78</v>
      </c>
      <c r="U1415" s="20" t="n">
        <f aca="false">MAX(0,C1415-L1415)</f>
        <v>0</v>
      </c>
      <c r="V1415" s="17" t="n">
        <f aca="false">U1415*Q1415</f>
        <v>0</v>
      </c>
      <c r="W1415" s="19" t="n">
        <f aca="false">U1415*R1415</f>
        <v>0</v>
      </c>
      <c r="X1415" s="20" t="n">
        <f aca="false">MAX(0,K1415-C1415)</f>
        <v>78.1754874540065</v>
      </c>
      <c r="Y1415" s="17" t="n">
        <f aca="false">F1415*PARAMETER!$B$5*Q1415</f>
        <v>796796.46</v>
      </c>
      <c r="Z1415" s="21" t="n">
        <f aca="false">SUMIF($Y$2:$Y$3205,"&gt;="&amp;Y1415)/SUM($Y$2:$Y$3205)</f>
        <v>0.810702574136371</v>
      </c>
      <c r="AA1415" s="16" t="str">
        <f aca="false">IF(Z1415&lt;=PARAMETER!$B$7,"A",IF(Z1415&lt;=PARAMETER!$B$8,"B","C"))</f>
        <v>B</v>
      </c>
      <c r="AB1415" s="22" t="n">
        <f aca="false">G1415/F1415</f>
        <v>0.136804146946135</v>
      </c>
      <c r="AC1415" s="16" t="str">
        <f aca="false">IF(AB1415&lt;=PARAMETER!$B$9,"X",IF(AB1415&lt;=PARAMETER!$B$10,"Y","Z"))</f>
        <v>X</v>
      </c>
      <c r="AD1415" s="16" t="str">
        <f aca="false">AA1415&amp;AC1415</f>
        <v>BX</v>
      </c>
      <c r="AE1415" s="22" t="n">
        <f aca="false">DATA!I1415</f>
        <v>0.74</v>
      </c>
      <c r="AF1415" s="18" t="n">
        <f aca="false">DATA!L1415</f>
        <v>120</v>
      </c>
      <c r="AG1415" s="16" t="str">
        <f aca="false">DATA!K1415</f>
        <v>D</v>
      </c>
      <c r="AH1415" s="18" t="n">
        <f aca="false">IF(AE1415&gt;=PARAMETER!$B$12,1,0)</f>
        <v>0</v>
      </c>
      <c r="AI1415" s="18" t="n">
        <f aca="false">IF(AF1415&gt;=PARAMETER!$B$13,1,0)</f>
        <v>1</v>
      </c>
      <c r="AJ1415" s="18" t="n">
        <f aca="false">IF(AND(AH1415=1,AI1415=1),1,0)</f>
        <v>0</v>
      </c>
    </row>
    <row r="1416" customFormat="false" ht="15" hidden="false" customHeight="false" outlineLevel="0" collapsed="false">
      <c r="A1416" s="16" t="str">
        <f aca="false">DATA!A1416</f>
        <v>ITM11414</v>
      </c>
      <c r="B1416" s="16" t="str">
        <f aca="false">DATA!B1416</f>
        <v>Electronics</v>
      </c>
      <c r="C1416" s="17" t="n">
        <f aca="false">DATA!C1416</f>
        <v>469</v>
      </c>
      <c r="D1416" s="17" t="n">
        <f aca="false">DATA!D1416</f>
        <v>99</v>
      </c>
      <c r="E1416" s="18" t="n">
        <f aca="false">DATA!F1416</f>
        <v>8</v>
      </c>
      <c r="F1416" s="19" t="n">
        <f aca="false">DATA!G1416</f>
        <v>3.2</v>
      </c>
      <c r="G1416" s="19" t="n">
        <f aca="false">DATA!H1416</f>
        <v>9.23</v>
      </c>
      <c r="H1416" s="18" t="n">
        <f aca="false">DATA!E1416</f>
        <v>3</v>
      </c>
      <c r="I1416" s="20" t="n">
        <f aca="false">F1416*E1416</f>
        <v>25.6</v>
      </c>
      <c r="J1416" s="20" t="n">
        <f aca="false">PARAMETER!$B$4*G1416*SQRT(E1416)</f>
        <v>42.9411777137428</v>
      </c>
      <c r="K1416" s="20" t="n">
        <f aca="false">I1416+J1416</f>
        <v>68.5411777137428</v>
      </c>
      <c r="L1416" s="20" t="n">
        <f aca="false">K1416+F1416*H1416</f>
        <v>78.1411777137428</v>
      </c>
      <c r="M1416" s="16" t="str">
        <f aca="false">IF(C1416&lt;=K1416,"REORDER",IF(C1416&gt;L1416,"OVERSTOCK","OK"))</f>
        <v>OVERSTOCK</v>
      </c>
      <c r="N1416" s="16" t="str">
        <f aca="false">IF(C1416&lt;=D1416,"REORDER","OK")</f>
        <v>OK</v>
      </c>
      <c r="O1416" s="18" t="n">
        <f aca="false">IF(D1416&lt;I1416,1,0)</f>
        <v>0</v>
      </c>
      <c r="P1416" s="20" t="n">
        <f aca="false">C1416/F1416</f>
        <v>146.5625</v>
      </c>
      <c r="Q1416" s="19" t="n">
        <f aca="false">DATA!N1416</f>
        <v>86.53</v>
      </c>
      <c r="R1416" s="19" t="n">
        <f aca="false">DATA!O1416</f>
        <v>1.86</v>
      </c>
      <c r="S1416" s="17" t="n">
        <f aca="false">C1416*Q1416</f>
        <v>40582.57</v>
      </c>
      <c r="T1416" s="19" t="n">
        <f aca="false">C1416*R1416</f>
        <v>872.34</v>
      </c>
      <c r="U1416" s="20" t="n">
        <f aca="false">MAX(0,C1416-L1416)</f>
        <v>390.858822286257</v>
      </c>
      <c r="V1416" s="17" t="n">
        <f aca="false">U1416*Q1416</f>
        <v>33821.0138924298</v>
      </c>
      <c r="W1416" s="19" t="n">
        <f aca="false">U1416*R1416</f>
        <v>726.997409452439</v>
      </c>
      <c r="X1416" s="20" t="n">
        <f aca="false">MAX(0,K1416-C1416)</f>
        <v>0</v>
      </c>
      <c r="Y1416" s="17" t="n">
        <f aca="false">F1416*PARAMETER!$B$5*Q1416</f>
        <v>101067.04</v>
      </c>
      <c r="Z1416" s="21" t="n">
        <f aca="false">SUMIF($Y$2:$Y$3205,"&gt;="&amp;Y1416)/SUM($Y$2:$Y$3205)</f>
        <v>0.996043251253995</v>
      </c>
      <c r="AA1416" s="16" t="str">
        <f aca="false">IF(Z1416&lt;=PARAMETER!$B$7,"A",IF(Z1416&lt;=PARAMETER!$B$8,"B","C"))</f>
        <v>C</v>
      </c>
      <c r="AB1416" s="22" t="n">
        <f aca="false">G1416/F1416</f>
        <v>2.884375</v>
      </c>
      <c r="AC1416" s="16" t="str">
        <f aca="false">IF(AB1416&lt;=PARAMETER!$B$9,"X",IF(AB1416&lt;=PARAMETER!$B$10,"Y","Z"))</f>
        <v>Z</v>
      </c>
      <c r="AD1416" s="16" t="str">
        <f aca="false">AA1416&amp;AC1416</f>
        <v>CZ</v>
      </c>
      <c r="AE1416" s="22" t="n">
        <f aca="false">DATA!I1416</f>
        <v>0.58</v>
      </c>
      <c r="AF1416" s="18" t="n">
        <f aca="false">DATA!L1416</f>
        <v>123</v>
      </c>
      <c r="AG1416" s="16" t="str">
        <f aca="false">DATA!K1416</f>
        <v>B</v>
      </c>
      <c r="AH1416" s="18" t="n">
        <f aca="false">IF(AE1416&gt;=PARAMETER!$B$12,1,0)</f>
        <v>0</v>
      </c>
      <c r="AI1416" s="18" t="n">
        <f aca="false">IF(AF1416&gt;=PARAMETER!$B$13,1,0)</f>
        <v>1</v>
      </c>
      <c r="AJ1416" s="18" t="n">
        <f aca="false">IF(AND(AH1416=1,AI1416=1),1,0)</f>
        <v>0</v>
      </c>
    </row>
    <row r="1417" customFormat="false" ht="15" hidden="false" customHeight="false" outlineLevel="0" collapsed="false">
      <c r="A1417" s="16" t="str">
        <f aca="false">DATA!A1417</f>
        <v>ITM11415</v>
      </c>
      <c r="B1417" s="16" t="str">
        <f aca="false">DATA!B1417</f>
        <v>Groceries</v>
      </c>
      <c r="C1417" s="17" t="n">
        <f aca="false">DATA!C1417</f>
        <v>444</v>
      </c>
      <c r="D1417" s="17" t="n">
        <f aca="false">DATA!D1417</f>
        <v>58</v>
      </c>
      <c r="E1417" s="18" t="n">
        <f aca="false">DATA!F1417</f>
        <v>9</v>
      </c>
      <c r="F1417" s="19" t="n">
        <f aca="false">DATA!G1417</f>
        <v>9.24</v>
      </c>
      <c r="G1417" s="19" t="n">
        <f aca="false">DATA!H1417</f>
        <v>4.25</v>
      </c>
      <c r="H1417" s="18" t="n">
        <f aca="false">DATA!E1417</f>
        <v>7</v>
      </c>
      <c r="I1417" s="20" t="n">
        <f aca="false">F1417*E1417</f>
        <v>83.16</v>
      </c>
      <c r="J1417" s="20" t="n">
        <f aca="false">PARAMETER!$B$4*G1417*SQRT(E1417)</f>
        <v>20.9718837436313</v>
      </c>
      <c r="K1417" s="20" t="n">
        <f aca="false">I1417+J1417</f>
        <v>104.131883743631</v>
      </c>
      <c r="L1417" s="20" t="n">
        <f aca="false">K1417+F1417*H1417</f>
        <v>168.811883743631</v>
      </c>
      <c r="M1417" s="16" t="str">
        <f aca="false">IF(C1417&lt;=K1417,"REORDER",IF(C1417&gt;L1417,"OVERSTOCK","OK"))</f>
        <v>OVERSTOCK</v>
      </c>
      <c r="N1417" s="16" t="str">
        <f aca="false">IF(C1417&lt;=D1417,"REORDER","OK")</f>
        <v>OK</v>
      </c>
      <c r="O1417" s="18" t="n">
        <f aca="false">IF(D1417&lt;I1417,1,0)</f>
        <v>1</v>
      </c>
      <c r="P1417" s="20" t="n">
        <f aca="false">C1417/F1417</f>
        <v>48.0519480519481</v>
      </c>
      <c r="Q1417" s="19" t="n">
        <f aca="false">DATA!N1417</f>
        <v>93.13</v>
      </c>
      <c r="R1417" s="19" t="n">
        <f aca="false">DATA!O1417</f>
        <v>1.4</v>
      </c>
      <c r="S1417" s="17" t="n">
        <f aca="false">C1417*Q1417</f>
        <v>41349.72</v>
      </c>
      <c r="T1417" s="19" t="n">
        <f aca="false">C1417*R1417</f>
        <v>621.6</v>
      </c>
      <c r="U1417" s="20" t="n">
        <f aca="false">MAX(0,C1417-L1417)</f>
        <v>275.188116256369</v>
      </c>
      <c r="V1417" s="17" t="n">
        <f aca="false">U1417*Q1417</f>
        <v>25628.2692669556</v>
      </c>
      <c r="W1417" s="19" t="n">
        <f aca="false">U1417*R1417</f>
        <v>385.263362758916</v>
      </c>
      <c r="X1417" s="20" t="n">
        <f aca="false">MAX(0,K1417-C1417)</f>
        <v>0</v>
      </c>
      <c r="Y1417" s="17" t="n">
        <f aca="false">F1417*PARAMETER!$B$5*Q1417</f>
        <v>314090.238</v>
      </c>
      <c r="Z1417" s="21" t="n">
        <f aca="false">SUMIF($Y$2:$Y$3205,"&gt;="&amp;Y1417)/SUM($Y$2:$Y$3205)</f>
        <v>0.956891131339083</v>
      </c>
      <c r="AA1417" s="16" t="str">
        <f aca="false">IF(Z1417&lt;=PARAMETER!$B$7,"A",IF(Z1417&lt;=PARAMETER!$B$8,"B","C"))</f>
        <v>C</v>
      </c>
      <c r="AB1417" s="22" t="n">
        <f aca="false">G1417/F1417</f>
        <v>0.45995670995671</v>
      </c>
      <c r="AC1417" s="16" t="str">
        <f aca="false">IF(AB1417&lt;=PARAMETER!$B$9,"X",IF(AB1417&lt;=PARAMETER!$B$10,"Y","Z"))</f>
        <v>Y</v>
      </c>
      <c r="AD1417" s="16" t="str">
        <f aca="false">AA1417&amp;AC1417</f>
        <v>CY</v>
      </c>
      <c r="AE1417" s="22" t="n">
        <f aca="false">DATA!I1417</f>
        <v>0.91</v>
      </c>
      <c r="AF1417" s="18" t="n">
        <f aca="false">DATA!L1417</f>
        <v>34</v>
      </c>
      <c r="AG1417" s="16" t="str">
        <f aca="false">DATA!K1417</f>
        <v>D</v>
      </c>
      <c r="AH1417" s="18" t="n">
        <f aca="false">IF(AE1417&gt;=PARAMETER!$B$12,1,0)</f>
        <v>1</v>
      </c>
      <c r="AI1417" s="18" t="n">
        <f aca="false">IF(AF1417&gt;=PARAMETER!$B$13,1,0)</f>
        <v>0</v>
      </c>
      <c r="AJ1417" s="18" t="n">
        <f aca="false">IF(AND(AH1417=1,AI1417=1),1,0)</f>
        <v>0</v>
      </c>
    </row>
    <row r="1418" customFormat="false" ht="15" hidden="false" customHeight="false" outlineLevel="0" collapsed="false">
      <c r="A1418" s="16" t="str">
        <f aca="false">DATA!A1418</f>
        <v>ITM11416</v>
      </c>
      <c r="B1418" s="16" t="str">
        <f aca="false">DATA!B1418</f>
        <v>Electronics</v>
      </c>
      <c r="C1418" s="17" t="n">
        <f aca="false">DATA!C1418</f>
        <v>448</v>
      </c>
      <c r="D1418" s="17" t="n">
        <f aca="false">DATA!D1418</f>
        <v>71</v>
      </c>
      <c r="E1418" s="18" t="n">
        <f aca="false">DATA!F1418</f>
        <v>9</v>
      </c>
      <c r="F1418" s="19" t="n">
        <f aca="false">DATA!G1418</f>
        <v>6.76</v>
      </c>
      <c r="G1418" s="19" t="n">
        <f aca="false">DATA!H1418</f>
        <v>1.16</v>
      </c>
      <c r="H1418" s="18" t="n">
        <f aca="false">DATA!E1418</f>
        <v>8</v>
      </c>
      <c r="I1418" s="20" t="n">
        <f aca="false">F1418*E1418</f>
        <v>60.84</v>
      </c>
      <c r="J1418" s="20" t="n">
        <f aca="false">PARAMETER!$B$4*G1418*SQRT(E1418)</f>
        <v>5.72409062179112</v>
      </c>
      <c r="K1418" s="20" t="n">
        <f aca="false">I1418+J1418</f>
        <v>66.5640906217911</v>
      </c>
      <c r="L1418" s="20" t="n">
        <f aca="false">K1418+F1418*H1418</f>
        <v>120.644090621791</v>
      </c>
      <c r="M1418" s="16" t="str">
        <f aca="false">IF(C1418&lt;=K1418,"REORDER",IF(C1418&gt;L1418,"OVERSTOCK","OK"))</f>
        <v>OVERSTOCK</v>
      </c>
      <c r="N1418" s="16" t="str">
        <f aca="false">IF(C1418&lt;=D1418,"REORDER","OK")</f>
        <v>OK</v>
      </c>
      <c r="O1418" s="18" t="n">
        <f aca="false">IF(D1418&lt;I1418,1,0)</f>
        <v>0</v>
      </c>
      <c r="P1418" s="20" t="n">
        <f aca="false">C1418/F1418</f>
        <v>66.2721893491124</v>
      </c>
      <c r="Q1418" s="19" t="n">
        <f aca="false">DATA!N1418</f>
        <v>17.58</v>
      </c>
      <c r="R1418" s="19" t="n">
        <f aca="false">DATA!O1418</f>
        <v>0.34</v>
      </c>
      <c r="S1418" s="17" t="n">
        <f aca="false">C1418*Q1418</f>
        <v>7875.84</v>
      </c>
      <c r="T1418" s="19" t="n">
        <f aca="false">C1418*R1418</f>
        <v>152.32</v>
      </c>
      <c r="U1418" s="20" t="n">
        <f aca="false">MAX(0,C1418-L1418)</f>
        <v>327.355909378209</v>
      </c>
      <c r="V1418" s="17" t="n">
        <f aca="false">U1418*Q1418</f>
        <v>5754.91688686891</v>
      </c>
      <c r="W1418" s="19" t="n">
        <f aca="false">U1418*R1418</f>
        <v>111.301009188591</v>
      </c>
      <c r="X1418" s="20" t="n">
        <f aca="false">MAX(0,K1418-C1418)</f>
        <v>0</v>
      </c>
      <c r="Y1418" s="17" t="n">
        <f aca="false">F1418*PARAMETER!$B$5*Q1418</f>
        <v>43376.892</v>
      </c>
      <c r="Z1418" s="21" t="n">
        <f aca="false">SUMIF($Y$2:$Y$3205,"&gt;="&amp;Y1418)/SUM($Y$2:$Y$3205)</f>
        <v>0.999633573260461</v>
      </c>
      <c r="AA1418" s="16" t="str">
        <f aca="false">IF(Z1418&lt;=PARAMETER!$B$7,"A",IF(Z1418&lt;=PARAMETER!$B$8,"B","C"))</f>
        <v>C</v>
      </c>
      <c r="AB1418" s="22" t="n">
        <f aca="false">G1418/F1418</f>
        <v>0.171597633136095</v>
      </c>
      <c r="AC1418" s="16" t="str">
        <f aca="false">IF(AB1418&lt;=PARAMETER!$B$9,"X",IF(AB1418&lt;=PARAMETER!$B$10,"Y","Z"))</f>
        <v>X</v>
      </c>
      <c r="AD1418" s="16" t="str">
        <f aca="false">AA1418&amp;AC1418</f>
        <v>CX</v>
      </c>
      <c r="AE1418" s="22" t="n">
        <f aca="false">DATA!I1418</f>
        <v>0.83</v>
      </c>
      <c r="AF1418" s="18" t="n">
        <f aca="false">DATA!L1418</f>
        <v>175</v>
      </c>
      <c r="AG1418" s="16" t="str">
        <f aca="false">DATA!K1418</f>
        <v>A</v>
      </c>
      <c r="AH1418" s="18" t="n">
        <f aca="false">IF(AE1418&gt;=PARAMETER!$B$12,1,0)</f>
        <v>1</v>
      </c>
      <c r="AI1418" s="18" t="n">
        <f aca="false">IF(AF1418&gt;=PARAMETER!$B$13,1,0)</f>
        <v>1</v>
      </c>
      <c r="AJ1418" s="18" t="n">
        <f aca="false">IF(AND(AH1418=1,AI1418=1),1,0)</f>
        <v>1</v>
      </c>
    </row>
    <row r="1419" customFormat="false" ht="15" hidden="false" customHeight="false" outlineLevel="0" collapsed="false">
      <c r="A1419" s="16" t="str">
        <f aca="false">DATA!A1419</f>
        <v>ITM11417</v>
      </c>
      <c r="B1419" s="16" t="str">
        <f aca="false">DATA!B1419</f>
        <v>Apparel</v>
      </c>
      <c r="C1419" s="17" t="n">
        <f aca="false">DATA!C1419</f>
        <v>290</v>
      </c>
      <c r="D1419" s="17" t="n">
        <f aca="false">DATA!D1419</f>
        <v>47</v>
      </c>
      <c r="E1419" s="18" t="n">
        <f aca="false">DATA!F1419</f>
        <v>4</v>
      </c>
      <c r="F1419" s="19" t="n">
        <f aca="false">DATA!G1419</f>
        <v>9.8</v>
      </c>
      <c r="G1419" s="19" t="n">
        <f aca="false">DATA!H1419</f>
        <v>3.81</v>
      </c>
      <c r="H1419" s="18" t="n">
        <f aca="false">DATA!E1419</f>
        <v>11</v>
      </c>
      <c r="I1419" s="20" t="n">
        <f aca="false">F1419*E1419</f>
        <v>39.2</v>
      </c>
      <c r="J1419" s="20" t="n">
        <f aca="false">PARAMETER!$B$4*G1419*SQRT(E1419)</f>
        <v>12.5337846373702</v>
      </c>
      <c r="K1419" s="20" t="n">
        <f aca="false">I1419+J1419</f>
        <v>51.7337846373702</v>
      </c>
      <c r="L1419" s="20" t="n">
        <f aca="false">K1419+F1419*H1419</f>
        <v>159.53378463737</v>
      </c>
      <c r="M1419" s="16" t="str">
        <f aca="false">IF(C1419&lt;=K1419,"REORDER",IF(C1419&gt;L1419,"OVERSTOCK","OK"))</f>
        <v>OVERSTOCK</v>
      </c>
      <c r="N1419" s="16" t="str">
        <f aca="false">IF(C1419&lt;=D1419,"REORDER","OK")</f>
        <v>OK</v>
      </c>
      <c r="O1419" s="18" t="n">
        <f aca="false">IF(D1419&lt;I1419,1,0)</f>
        <v>0</v>
      </c>
      <c r="P1419" s="20" t="n">
        <f aca="false">C1419/F1419</f>
        <v>29.5918367346939</v>
      </c>
      <c r="Q1419" s="19" t="n">
        <f aca="false">DATA!N1419</f>
        <v>173.72</v>
      </c>
      <c r="R1419" s="19" t="n">
        <f aca="false">DATA!O1419</f>
        <v>1.57</v>
      </c>
      <c r="S1419" s="17" t="n">
        <f aca="false">C1419*Q1419</f>
        <v>50378.8</v>
      </c>
      <c r="T1419" s="19" t="n">
        <f aca="false">C1419*R1419</f>
        <v>455.3</v>
      </c>
      <c r="U1419" s="20" t="n">
        <f aca="false">MAX(0,C1419-L1419)</f>
        <v>130.46621536263</v>
      </c>
      <c r="V1419" s="17" t="n">
        <f aca="false">U1419*Q1419</f>
        <v>22664.590932796</v>
      </c>
      <c r="W1419" s="19" t="n">
        <f aca="false">U1419*R1419</f>
        <v>204.831958119329</v>
      </c>
      <c r="X1419" s="20" t="n">
        <f aca="false">MAX(0,K1419-C1419)</f>
        <v>0</v>
      </c>
      <c r="Y1419" s="17" t="n">
        <f aca="false">F1419*PARAMETER!$B$5*Q1419</f>
        <v>621396.44</v>
      </c>
      <c r="Z1419" s="21" t="n">
        <f aca="false">SUMIF($Y$2:$Y$3205,"&gt;="&amp;Y1419)/SUM($Y$2:$Y$3205)</f>
        <v>0.870457226373231</v>
      </c>
      <c r="AA1419" s="16" t="str">
        <f aca="false">IF(Z1419&lt;=PARAMETER!$B$7,"A",IF(Z1419&lt;=PARAMETER!$B$8,"B","C"))</f>
        <v>B</v>
      </c>
      <c r="AB1419" s="22" t="n">
        <f aca="false">G1419/F1419</f>
        <v>0.388775510204082</v>
      </c>
      <c r="AC1419" s="16" t="str">
        <f aca="false">IF(AB1419&lt;=PARAMETER!$B$9,"X",IF(AB1419&lt;=PARAMETER!$B$10,"Y","Z"))</f>
        <v>Y</v>
      </c>
      <c r="AD1419" s="16" t="str">
        <f aca="false">AA1419&amp;AC1419</f>
        <v>BY</v>
      </c>
      <c r="AE1419" s="22" t="n">
        <f aca="false">DATA!I1419</f>
        <v>0.39</v>
      </c>
      <c r="AF1419" s="18" t="n">
        <f aca="false">DATA!L1419</f>
        <v>130</v>
      </c>
      <c r="AG1419" s="16" t="str">
        <f aca="false">DATA!K1419</f>
        <v>A</v>
      </c>
      <c r="AH1419" s="18" t="n">
        <f aca="false">IF(AE1419&gt;=PARAMETER!$B$12,1,0)</f>
        <v>0</v>
      </c>
      <c r="AI1419" s="18" t="n">
        <f aca="false">IF(AF1419&gt;=PARAMETER!$B$13,1,0)</f>
        <v>1</v>
      </c>
      <c r="AJ1419" s="18" t="n">
        <f aca="false">IF(AND(AH1419=1,AI1419=1),1,0)</f>
        <v>0</v>
      </c>
    </row>
    <row r="1420" customFormat="false" ht="15" hidden="false" customHeight="false" outlineLevel="0" collapsed="false">
      <c r="A1420" s="16" t="str">
        <f aca="false">DATA!A1420</f>
        <v>ITM11418</v>
      </c>
      <c r="B1420" s="16" t="str">
        <f aca="false">DATA!B1420</f>
        <v>Pharma</v>
      </c>
      <c r="C1420" s="17" t="n">
        <f aca="false">DATA!C1420</f>
        <v>406</v>
      </c>
      <c r="D1420" s="17" t="n">
        <f aca="false">DATA!D1420</f>
        <v>32</v>
      </c>
      <c r="E1420" s="18" t="n">
        <f aca="false">DATA!F1420</f>
        <v>6</v>
      </c>
      <c r="F1420" s="19" t="n">
        <f aca="false">DATA!G1420</f>
        <v>48.54</v>
      </c>
      <c r="G1420" s="19" t="n">
        <f aca="false">DATA!H1420</f>
        <v>2.31</v>
      </c>
      <c r="H1420" s="18" t="n">
        <f aca="false">DATA!E1420</f>
        <v>3</v>
      </c>
      <c r="I1420" s="20" t="n">
        <f aca="false">F1420*E1420</f>
        <v>291.24</v>
      </c>
      <c r="J1420" s="20" t="n">
        <f aca="false">PARAMETER!$B$4*G1420*SQRT(E1420)</f>
        <v>9.30711032234985</v>
      </c>
      <c r="K1420" s="20" t="n">
        <f aca="false">I1420+J1420</f>
        <v>300.54711032235</v>
      </c>
      <c r="L1420" s="20" t="n">
        <f aca="false">K1420+F1420*H1420</f>
        <v>446.16711032235</v>
      </c>
      <c r="M1420" s="16" t="str">
        <f aca="false">IF(C1420&lt;=K1420,"REORDER",IF(C1420&gt;L1420,"OVERSTOCK","OK"))</f>
        <v>OK</v>
      </c>
      <c r="N1420" s="16" t="str">
        <f aca="false">IF(C1420&lt;=D1420,"REORDER","OK")</f>
        <v>OK</v>
      </c>
      <c r="O1420" s="18" t="n">
        <f aca="false">IF(D1420&lt;I1420,1,0)</f>
        <v>1</v>
      </c>
      <c r="P1420" s="20" t="n">
        <f aca="false">C1420/F1420</f>
        <v>8.36423568191183</v>
      </c>
      <c r="Q1420" s="19" t="n">
        <f aca="false">DATA!N1420</f>
        <v>199.16</v>
      </c>
      <c r="R1420" s="19" t="n">
        <f aca="false">DATA!O1420</f>
        <v>0.78</v>
      </c>
      <c r="S1420" s="17" t="n">
        <f aca="false">C1420*Q1420</f>
        <v>80858.96</v>
      </c>
      <c r="T1420" s="19" t="n">
        <f aca="false">C1420*R1420</f>
        <v>316.68</v>
      </c>
      <c r="U1420" s="20" t="n">
        <f aca="false">MAX(0,C1420-L1420)</f>
        <v>0</v>
      </c>
      <c r="V1420" s="17" t="n">
        <f aca="false">U1420*Q1420</f>
        <v>0</v>
      </c>
      <c r="W1420" s="19" t="n">
        <f aca="false">U1420*R1420</f>
        <v>0</v>
      </c>
      <c r="X1420" s="20" t="n">
        <f aca="false">MAX(0,K1420-C1420)</f>
        <v>0</v>
      </c>
      <c r="Y1420" s="17" t="n">
        <f aca="false">F1420*PARAMETER!$B$5*Q1420</f>
        <v>3528537.636</v>
      </c>
      <c r="Z1420" s="21" t="n">
        <f aca="false">SUMIF($Y$2:$Y$3205,"&gt;="&amp;Y1420)/SUM($Y$2:$Y$3205)</f>
        <v>0.00570018990139374</v>
      </c>
      <c r="AA1420" s="16" t="str">
        <f aca="false">IF(Z1420&lt;=PARAMETER!$B$7,"A",IF(Z1420&lt;=PARAMETER!$B$8,"B","C"))</f>
        <v>A</v>
      </c>
      <c r="AB1420" s="22" t="n">
        <f aca="false">G1420/F1420</f>
        <v>0.0475896168108776</v>
      </c>
      <c r="AC1420" s="16" t="str">
        <f aca="false">IF(AB1420&lt;=PARAMETER!$B$9,"X",IF(AB1420&lt;=PARAMETER!$B$10,"Y","Z"))</f>
        <v>X</v>
      </c>
      <c r="AD1420" s="16" t="str">
        <f aca="false">AA1420&amp;AC1420</f>
        <v>AX</v>
      </c>
      <c r="AE1420" s="22" t="n">
        <f aca="false">DATA!I1420</f>
        <v>0.56</v>
      </c>
      <c r="AF1420" s="18" t="n">
        <f aca="false">DATA!L1420</f>
        <v>108</v>
      </c>
      <c r="AG1420" s="16" t="str">
        <f aca="false">DATA!K1420</f>
        <v>A</v>
      </c>
      <c r="AH1420" s="18" t="n">
        <f aca="false">IF(AE1420&gt;=PARAMETER!$B$12,1,0)</f>
        <v>0</v>
      </c>
      <c r="AI1420" s="18" t="n">
        <f aca="false">IF(AF1420&gt;=PARAMETER!$B$13,1,0)</f>
        <v>1</v>
      </c>
      <c r="AJ1420" s="18" t="n">
        <f aca="false">IF(AND(AH1420=1,AI1420=1),1,0)</f>
        <v>0</v>
      </c>
    </row>
    <row r="1421" customFormat="false" ht="15" hidden="false" customHeight="false" outlineLevel="0" collapsed="false">
      <c r="A1421" s="16" t="str">
        <f aca="false">DATA!A1421</f>
        <v>ITM11419</v>
      </c>
      <c r="B1421" s="16" t="str">
        <f aca="false">DATA!B1421</f>
        <v>Apparel</v>
      </c>
      <c r="C1421" s="17" t="n">
        <f aca="false">DATA!C1421</f>
        <v>158</v>
      </c>
      <c r="D1421" s="17" t="n">
        <f aca="false">DATA!D1421</f>
        <v>31</v>
      </c>
      <c r="E1421" s="18" t="n">
        <f aca="false">DATA!F1421</f>
        <v>3</v>
      </c>
      <c r="F1421" s="19" t="n">
        <f aca="false">DATA!G1421</f>
        <v>28.03</v>
      </c>
      <c r="G1421" s="19" t="n">
        <f aca="false">DATA!H1421</f>
        <v>6.69</v>
      </c>
      <c r="H1421" s="18" t="n">
        <f aca="false">DATA!E1421</f>
        <v>6</v>
      </c>
      <c r="I1421" s="20" t="n">
        <f aca="false">F1421*E1421</f>
        <v>84.09</v>
      </c>
      <c r="J1421" s="20" t="n">
        <f aca="false">PARAMETER!$B$4*G1421*SQRT(E1421)</f>
        <v>19.0596096538601</v>
      </c>
      <c r="K1421" s="20" t="n">
        <f aca="false">I1421+J1421</f>
        <v>103.14960965386</v>
      </c>
      <c r="L1421" s="20" t="n">
        <f aca="false">K1421+F1421*H1421</f>
        <v>271.32960965386</v>
      </c>
      <c r="M1421" s="16" t="str">
        <f aca="false">IF(C1421&lt;=K1421,"REORDER",IF(C1421&gt;L1421,"OVERSTOCK","OK"))</f>
        <v>OK</v>
      </c>
      <c r="N1421" s="16" t="str">
        <f aca="false">IF(C1421&lt;=D1421,"REORDER","OK")</f>
        <v>OK</v>
      </c>
      <c r="O1421" s="18" t="n">
        <f aca="false">IF(D1421&lt;I1421,1,0)</f>
        <v>1</v>
      </c>
      <c r="P1421" s="20" t="n">
        <f aca="false">C1421/F1421</f>
        <v>5.63681769532644</v>
      </c>
      <c r="Q1421" s="19" t="n">
        <f aca="false">DATA!N1421</f>
        <v>185.41</v>
      </c>
      <c r="R1421" s="19" t="n">
        <f aca="false">DATA!O1421</f>
        <v>1.63</v>
      </c>
      <c r="S1421" s="17" t="n">
        <f aca="false">C1421*Q1421</f>
        <v>29294.78</v>
      </c>
      <c r="T1421" s="19" t="n">
        <f aca="false">C1421*R1421</f>
        <v>257.54</v>
      </c>
      <c r="U1421" s="20" t="n">
        <f aca="false">MAX(0,C1421-L1421)</f>
        <v>0</v>
      </c>
      <c r="V1421" s="17" t="n">
        <f aca="false">U1421*Q1421</f>
        <v>0</v>
      </c>
      <c r="W1421" s="19" t="n">
        <f aca="false">U1421*R1421</f>
        <v>0</v>
      </c>
      <c r="X1421" s="20" t="n">
        <f aca="false">MAX(0,K1421-C1421)</f>
        <v>0</v>
      </c>
      <c r="Y1421" s="17" t="n">
        <f aca="false">F1421*PARAMETER!$B$5*Q1421</f>
        <v>1896920.4395</v>
      </c>
      <c r="Z1421" s="21" t="n">
        <f aca="false">SUMIF($Y$2:$Y$3205,"&gt;="&amp;Y1421)/SUM($Y$2:$Y$3205)</f>
        <v>0.37687606564942</v>
      </c>
      <c r="AA1421" s="16" t="str">
        <f aca="false">IF(Z1421&lt;=PARAMETER!$B$7,"A",IF(Z1421&lt;=PARAMETER!$B$8,"B","C"))</f>
        <v>A</v>
      </c>
      <c r="AB1421" s="22" t="n">
        <f aca="false">G1421/F1421</f>
        <v>0.238672850517303</v>
      </c>
      <c r="AC1421" s="16" t="str">
        <f aca="false">IF(AB1421&lt;=PARAMETER!$B$9,"X",IF(AB1421&lt;=PARAMETER!$B$10,"Y","Z"))</f>
        <v>X</v>
      </c>
      <c r="AD1421" s="16" t="str">
        <f aca="false">AA1421&amp;AC1421</f>
        <v>AX</v>
      </c>
      <c r="AE1421" s="22" t="n">
        <f aca="false">DATA!I1421</f>
        <v>0.78</v>
      </c>
      <c r="AF1421" s="18" t="n">
        <f aca="false">DATA!L1421</f>
        <v>99</v>
      </c>
      <c r="AG1421" s="16" t="str">
        <f aca="false">DATA!K1421</f>
        <v>D</v>
      </c>
      <c r="AH1421" s="18" t="n">
        <f aca="false">IF(AE1421&gt;=PARAMETER!$B$12,1,0)</f>
        <v>1</v>
      </c>
      <c r="AI1421" s="18" t="n">
        <f aca="false">IF(AF1421&gt;=PARAMETER!$B$13,1,0)</f>
        <v>1</v>
      </c>
      <c r="AJ1421" s="18" t="n">
        <f aca="false">IF(AND(AH1421=1,AI1421=1),1,0)</f>
        <v>1</v>
      </c>
    </row>
    <row r="1422" customFormat="false" ht="15" hidden="false" customHeight="false" outlineLevel="0" collapsed="false">
      <c r="A1422" s="16" t="str">
        <f aca="false">DATA!A1422</f>
        <v>ITM11420</v>
      </c>
      <c r="B1422" s="16" t="str">
        <f aca="false">DATA!B1422</f>
        <v>Electronics</v>
      </c>
      <c r="C1422" s="17" t="n">
        <f aca="false">DATA!C1422</f>
        <v>200</v>
      </c>
      <c r="D1422" s="17" t="n">
        <f aca="false">DATA!D1422</f>
        <v>13</v>
      </c>
      <c r="E1422" s="18" t="n">
        <f aca="false">DATA!F1422</f>
        <v>3</v>
      </c>
      <c r="F1422" s="19" t="n">
        <f aca="false">DATA!G1422</f>
        <v>23.94</v>
      </c>
      <c r="G1422" s="19" t="n">
        <f aca="false">DATA!H1422</f>
        <v>0.78</v>
      </c>
      <c r="H1422" s="18" t="n">
        <f aca="false">DATA!E1422</f>
        <v>12</v>
      </c>
      <c r="I1422" s="20" t="n">
        <f aca="false">F1422*E1422</f>
        <v>71.82</v>
      </c>
      <c r="J1422" s="20" t="n">
        <f aca="false">PARAMETER!$B$4*G1422*SQRT(E1422)</f>
        <v>2.22219664125724</v>
      </c>
      <c r="K1422" s="20" t="n">
        <f aca="false">I1422+J1422</f>
        <v>74.0421966412573</v>
      </c>
      <c r="L1422" s="20" t="n">
        <f aca="false">K1422+F1422*H1422</f>
        <v>361.322196641257</v>
      </c>
      <c r="M1422" s="16" t="str">
        <f aca="false">IF(C1422&lt;=K1422,"REORDER",IF(C1422&gt;L1422,"OVERSTOCK","OK"))</f>
        <v>OK</v>
      </c>
      <c r="N1422" s="16" t="str">
        <f aca="false">IF(C1422&lt;=D1422,"REORDER","OK")</f>
        <v>OK</v>
      </c>
      <c r="O1422" s="18" t="n">
        <f aca="false">IF(D1422&lt;I1422,1,0)</f>
        <v>1</v>
      </c>
      <c r="P1422" s="20" t="n">
        <f aca="false">C1422/F1422</f>
        <v>8.35421888053467</v>
      </c>
      <c r="Q1422" s="19" t="n">
        <f aca="false">DATA!N1422</f>
        <v>173.53</v>
      </c>
      <c r="R1422" s="19" t="n">
        <f aca="false">DATA!O1422</f>
        <v>1.92</v>
      </c>
      <c r="S1422" s="17" t="n">
        <f aca="false">C1422*Q1422</f>
        <v>34706</v>
      </c>
      <c r="T1422" s="19" t="n">
        <f aca="false">C1422*R1422</f>
        <v>384</v>
      </c>
      <c r="U1422" s="20" t="n">
        <f aca="false">MAX(0,C1422-L1422)</f>
        <v>0</v>
      </c>
      <c r="V1422" s="17" t="n">
        <f aca="false">U1422*Q1422</f>
        <v>0</v>
      </c>
      <c r="W1422" s="19" t="n">
        <f aca="false">U1422*R1422</f>
        <v>0</v>
      </c>
      <c r="X1422" s="20" t="n">
        <f aca="false">MAX(0,K1422-C1422)</f>
        <v>0</v>
      </c>
      <c r="Y1422" s="17" t="n">
        <f aca="false">F1422*PARAMETER!$B$5*Q1422</f>
        <v>1516322.493</v>
      </c>
      <c r="Z1422" s="21" t="n">
        <f aca="false">SUMIF($Y$2:$Y$3205,"&gt;="&amp;Y1422)/SUM($Y$2:$Y$3205)</f>
        <v>0.5204587731318</v>
      </c>
      <c r="AA1422" s="16" t="str">
        <f aca="false">IF(Z1422&lt;=PARAMETER!$B$7,"A",IF(Z1422&lt;=PARAMETER!$B$8,"B","C"))</f>
        <v>A</v>
      </c>
      <c r="AB1422" s="22" t="n">
        <f aca="false">G1422/F1422</f>
        <v>0.0325814536340852</v>
      </c>
      <c r="AC1422" s="16" t="str">
        <f aca="false">IF(AB1422&lt;=PARAMETER!$B$9,"X",IF(AB1422&lt;=PARAMETER!$B$10,"Y","Z"))</f>
        <v>X</v>
      </c>
      <c r="AD1422" s="16" t="str">
        <f aca="false">AA1422&amp;AC1422</f>
        <v>AX</v>
      </c>
      <c r="AE1422" s="22" t="n">
        <f aca="false">DATA!I1422</f>
        <v>0.27</v>
      </c>
      <c r="AF1422" s="18" t="n">
        <f aca="false">DATA!L1422</f>
        <v>12</v>
      </c>
      <c r="AG1422" s="16" t="str">
        <f aca="false">DATA!K1422</f>
        <v>B</v>
      </c>
      <c r="AH1422" s="18" t="n">
        <f aca="false">IF(AE1422&gt;=PARAMETER!$B$12,1,0)</f>
        <v>0</v>
      </c>
      <c r="AI1422" s="18" t="n">
        <f aca="false">IF(AF1422&gt;=PARAMETER!$B$13,1,0)</f>
        <v>0</v>
      </c>
      <c r="AJ1422" s="18" t="n">
        <f aca="false">IF(AND(AH1422=1,AI1422=1),1,0)</f>
        <v>0</v>
      </c>
    </row>
    <row r="1423" customFormat="false" ht="15" hidden="false" customHeight="false" outlineLevel="0" collapsed="false">
      <c r="A1423" s="16" t="str">
        <f aca="false">DATA!A1423</f>
        <v>ITM11421</v>
      </c>
      <c r="B1423" s="16" t="str">
        <f aca="false">DATA!B1423</f>
        <v>Electronics</v>
      </c>
      <c r="C1423" s="17" t="n">
        <f aca="false">DATA!C1423</f>
        <v>449</v>
      </c>
      <c r="D1423" s="17" t="n">
        <f aca="false">DATA!D1423</f>
        <v>58</v>
      </c>
      <c r="E1423" s="18" t="n">
        <f aca="false">DATA!F1423</f>
        <v>8</v>
      </c>
      <c r="F1423" s="19" t="n">
        <f aca="false">DATA!G1423</f>
        <v>49.24</v>
      </c>
      <c r="G1423" s="19" t="n">
        <f aca="false">DATA!H1423</f>
        <v>3.27</v>
      </c>
      <c r="H1423" s="18" t="n">
        <f aca="false">DATA!E1423</f>
        <v>10</v>
      </c>
      <c r="I1423" s="20" t="n">
        <f aca="false">F1423*E1423</f>
        <v>393.92</v>
      </c>
      <c r="J1423" s="20" t="n">
        <f aca="false">PARAMETER!$B$4*G1423*SQRT(E1423)</f>
        <v>15.2131799700909</v>
      </c>
      <c r="K1423" s="20" t="n">
        <f aca="false">I1423+J1423</f>
        <v>409.133179970091</v>
      </c>
      <c r="L1423" s="20" t="n">
        <f aca="false">K1423+F1423*H1423</f>
        <v>901.533179970091</v>
      </c>
      <c r="M1423" s="16" t="str">
        <f aca="false">IF(C1423&lt;=K1423,"REORDER",IF(C1423&gt;L1423,"OVERSTOCK","OK"))</f>
        <v>OK</v>
      </c>
      <c r="N1423" s="16" t="str">
        <f aca="false">IF(C1423&lt;=D1423,"REORDER","OK")</f>
        <v>OK</v>
      </c>
      <c r="O1423" s="18" t="n">
        <f aca="false">IF(D1423&lt;I1423,1,0)</f>
        <v>1</v>
      </c>
      <c r="P1423" s="20" t="n">
        <f aca="false">C1423/F1423</f>
        <v>9.11860276198213</v>
      </c>
      <c r="Q1423" s="19" t="n">
        <f aca="false">DATA!N1423</f>
        <v>198.59</v>
      </c>
      <c r="R1423" s="19" t="n">
        <f aca="false">DATA!O1423</f>
        <v>0.58</v>
      </c>
      <c r="S1423" s="17" t="n">
        <f aca="false">C1423*Q1423</f>
        <v>89166.91</v>
      </c>
      <c r="T1423" s="19" t="n">
        <f aca="false">C1423*R1423</f>
        <v>260.42</v>
      </c>
      <c r="U1423" s="20" t="n">
        <f aca="false">MAX(0,C1423-L1423)</f>
        <v>0</v>
      </c>
      <c r="V1423" s="17" t="n">
        <f aca="false">U1423*Q1423</f>
        <v>0</v>
      </c>
      <c r="W1423" s="19" t="n">
        <f aca="false">U1423*R1423</f>
        <v>0</v>
      </c>
      <c r="X1423" s="20" t="n">
        <f aca="false">MAX(0,K1423-C1423)</f>
        <v>0</v>
      </c>
      <c r="Y1423" s="17" t="n">
        <f aca="false">F1423*PARAMETER!$B$5*Q1423</f>
        <v>3569178.634</v>
      </c>
      <c r="Z1423" s="21" t="n">
        <f aca="false">SUMIF($Y$2:$Y$3205,"&gt;="&amp;Y1423)/SUM($Y$2:$Y$3205)</f>
        <v>0.00344084464933148</v>
      </c>
      <c r="AA1423" s="16" t="str">
        <f aca="false">IF(Z1423&lt;=PARAMETER!$B$7,"A",IF(Z1423&lt;=PARAMETER!$B$8,"B","C"))</f>
        <v>A</v>
      </c>
      <c r="AB1423" s="22" t="n">
        <f aca="false">G1423/F1423</f>
        <v>0.0664094232331438</v>
      </c>
      <c r="AC1423" s="16" t="str">
        <f aca="false">IF(AB1423&lt;=PARAMETER!$B$9,"X",IF(AB1423&lt;=PARAMETER!$B$10,"Y","Z"))</f>
        <v>X</v>
      </c>
      <c r="AD1423" s="16" t="str">
        <f aca="false">AA1423&amp;AC1423</f>
        <v>AX</v>
      </c>
      <c r="AE1423" s="22" t="n">
        <f aca="false">DATA!I1423</f>
        <v>0.13</v>
      </c>
      <c r="AF1423" s="18" t="n">
        <f aca="false">DATA!L1423</f>
        <v>139</v>
      </c>
      <c r="AG1423" s="16" t="str">
        <f aca="false">DATA!K1423</f>
        <v>A</v>
      </c>
      <c r="AH1423" s="18" t="n">
        <f aca="false">IF(AE1423&gt;=PARAMETER!$B$12,1,0)</f>
        <v>0</v>
      </c>
      <c r="AI1423" s="18" t="n">
        <f aca="false">IF(AF1423&gt;=PARAMETER!$B$13,1,0)</f>
        <v>1</v>
      </c>
      <c r="AJ1423" s="18" t="n">
        <f aca="false">IF(AND(AH1423=1,AI1423=1),1,0)</f>
        <v>0</v>
      </c>
    </row>
    <row r="1424" customFormat="false" ht="15" hidden="false" customHeight="false" outlineLevel="0" collapsed="false">
      <c r="A1424" s="16" t="str">
        <f aca="false">DATA!A1424</f>
        <v>ITM11422</v>
      </c>
      <c r="B1424" s="16" t="str">
        <f aca="false">DATA!B1424</f>
        <v>Automotive</v>
      </c>
      <c r="C1424" s="17" t="n">
        <f aca="false">DATA!C1424</f>
        <v>49</v>
      </c>
      <c r="D1424" s="17" t="n">
        <f aca="false">DATA!D1424</f>
        <v>68</v>
      </c>
      <c r="E1424" s="18" t="n">
        <f aca="false">DATA!F1424</f>
        <v>6</v>
      </c>
      <c r="F1424" s="19" t="n">
        <f aca="false">DATA!G1424</f>
        <v>28.29</v>
      </c>
      <c r="G1424" s="19" t="n">
        <f aca="false">DATA!H1424</f>
        <v>5.68</v>
      </c>
      <c r="H1424" s="18" t="n">
        <f aca="false">DATA!E1424</f>
        <v>12</v>
      </c>
      <c r="I1424" s="20" t="n">
        <f aca="false">F1424*E1424</f>
        <v>169.74</v>
      </c>
      <c r="J1424" s="20" t="n">
        <f aca="false">PARAMETER!$B$4*G1424*SQRT(E1424)</f>
        <v>22.8850158575529</v>
      </c>
      <c r="K1424" s="20" t="n">
        <f aca="false">I1424+J1424</f>
        <v>192.625015857553</v>
      </c>
      <c r="L1424" s="20" t="n">
        <f aca="false">K1424+F1424*H1424</f>
        <v>532.105015857553</v>
      </c>
      <c r="M1424" s="16" t="str">
        <f aca="false">IF(C1424&lt;=K1424,"REORDER",IF(C1424&gt;L1424,"OVERSTOCK","OK"))</f>
        <v>REORDER</v>
      </c>
      <c r="N1424" s="16" t="str">
        <f aca="false">IF(C1424&lt;=D1424,"REORDER","OK")</f>
        <v>REORDER</v>
      </c>
      <c r="O1424" s="18" t="n">
        <f aca="false">IF(D1424&lt;I1424,1,0)</f>
        <v>1</v>
      </c>
      <c r="P1424" s="20" t="n">
        <f aca="false">C1424/F1424</f>
        <v>1.73206079886886</v>
      </c>
      <c r="Q1424" s="19" t="n">
        <f aca="false">DATA!N1424</f>
        <v>182.48</v>
      </c>
      <c r="R1424" s="19" t="n">
        <f aca="false">DATA!O1424</f>
        <v>1.73</v>
      </c>
      <c r="S1424" s="17" t="n">
        <f aca="false">C1424*Q1424</f>
        <v>8941.52</v>
      </c>
      <c r="T1424" s="19" t="n">
        <f aca="false">C1424*R1424</f>
        <v>84.77</v>
      </c>
      <c r="U1424" s="20" t="n">
        <f aca="false">MAX(0,C1424-L1424)</f>
        <v>0</v>
      </c>
      <c r="V1424" s="17" t="n">
        <f aca="false">U1424*Q1424</f>
        <v>0</v>
      </c>
      <c r="W1424" s="19" t="n">
        <f aca="false">U1424*R1424</f>
        <v>0</v>
      </c>
      <c r="X1424" s="20" t="n">
        <f aca="false">MAX(0,K1424-C1424)</f>
        <v>143.625015857553</v>
      </c>
      <c r="Y1424" s="17" t="n">
        <f aca="false">F1424*PARAMETER!$B$5*Q1424</f>
        <v>1884261.108</v>
      </c>
      <c r="Z1424" s="21" t="n">
        <f aca="false">SUMIF($Y$2:$Y$3205,"&gt;="&amp;Y1424)/SUM($Y$2:$Y$3205)</f>
        <v>0.38350595608096</v>
      </c>
      <c r="AA1424" s="16" t="str">
        <f aca="false">IF(Z1424&lt;=PARAMETER!$B$7,"A",IF(Z1424&lt;=PARAMETER!$B$8,"B","C"))</f>
        <v>A</v>
      </c>
      <c r="AB1424" s="22" t="n">
        <f aca="false">G1424/F1424</f>
        <v>0.200777659950513</v>
      </c>
      <c r="AC1424" s="16" t="str">
        <f aca="false">IF(AB1424&lt;=PARAMETER!$B$9,"X",IF(AB1424&lt;=PARAMETER!$B$10,"Y","Z"))</f>
        <v>X</v>
      </c>
      <c r="AD1424" s="16" t="str">
        <f aca="false">AA1424&amp;AC1424</f>
        <v>AX</v>
      </c>
      <c r="AE1424" s="22" t="n">
        <f aca="false">DATA!I1424</f>
        <v>0.87</v>
      </c>
      <c r="AF1424" s="18" t="n">
        <f aca="false">DATA!L1424</f>
        <v>14</v>
      </c>
      <c r="AG1424" s="16" t="str">
        <f aca="false">DATA!K1424</f>
        <v>B</v>
      </c>
      <c r="AH1424" s="18" t="n">
        <f aca="false">IF(AE1424&gt;=PARAMETER!$B$12,1,0)</f>
        <v>1</v>
      </c>
      <c r="AI1424" s="18" t="n">
        <f aca="false">IF(AF1424&gt;=PARAMETER!$B$13,1,0)</f>
        <v>0</v>
      </c>
      <c r="AJ1424" s="18" t="n">
        <f aca="false">IF(AND(AH1424=1,AI1424=1),1,0)</f>
        <v>0</v>
      </c>
    </row>
    <row r="1425" customFormat="false" ht="15" hidden="false" customHeight="false" outlineLevel="0" collapsed="false">
      <c r="A1425" s="16" t="str">
        <f aca="false">DATA!A1425</f>
        <v>ITM11423</v>
      </c>
      <c r="B1425" s="16" t="str">
        <f aca="false">DATA!B1425</f>
        <v>Groceries</v>
      </c>
      <c r="C1425" s="17" t="n">
        <f aca="false">DATA!C1425</f>
        <v>76</v>
      </c>
      <c r="D1425" s="17" t="n">
        <f aca="false">DATA!D1425</f>
        <v>82</v>
      </c>
      <c r="E1425" s="18" t="n">
        <f aca="false">DATA!F1425</f>
        <v>6</v>
      </c>
      <c r="F1425" s="19" t="n">
        <f aca="false">DATA!G1425</f>
        <v>33.39</v>
      </c>
      <c r="G1425" s="19" t="n">
        <f aca="false">DATA!H1425</f>
        <v>3.13</v>
      </c>
      <c r="H1425" s="18" t="n">
        <f aca="false">DATA!E1425</f>
        <v>11</v>
      </c>
      <c r="I1425" s="20" t="n">
        <f aca="false">F1425*E1425</f>
        <v>200.34</v>
      </c>
      <c r="J1425" s="20" t="n">
        <f aca="false">PARAMETER!$B$4*G1425*SQRT(E1425)</f>
        <v>12.6109330341797</v>
      </c>
      <c r="K1425" s="20" t="n">
        <f aca="false">I1425+J1425</f>
        <v>212.95093303418</v>
      </c>
      <c r="L1425" s="20" t="n">
        <f aca="false">K1425+F1425*H1425</f>
        <v>580.24093303418</v>
      </c>
      <c r="M1425" s="16" t="str">
        <f aca="false">IF(C1425&lt;=K1425,"REORDER",IF(C1425&gt;L1425,"OVERSTOCK","OK"))</f>
        <v>REORDER</v>
      </c>
      <c r="N1425" s="16" t="str">
        <f aca="false">IF(C1425&lt;=D1425,"REORDER","OK")</f>
        <v>REORDER</v>
      </c>
      <c r="O1425" s="18" t="n">
        <f aca="false">IF(D1425&lt;I1425,1,0)</f>
        <v>1</v>
      </c>
      <c r="P1425" s="20" t="n">
        <f aca="false">C1425/F1425</f>
        <v>2.27613057801737</v>
      </c>
      <c r="Q1425" s="19" t="n">
        <f aca="false">DATA!N1425</f>
        <v>140.79</v>
      </c>
      <c r="R1425" s="19" t="n">
        <f aca="false">DATA!O1425</f>
        <v>1.57</v>
      </c>
      <c r="S1425" s="17" t="n">
        <f aca="false">C1425*Q1425</f>
        <v>10700.04</v>
      </c>
      <c r="T1425" s="19" t="n">
        <f aca="false">C1425*R1425</f>
        <v>119.32</v>
      </c>
      <c r="U1425" s="20" t="n">
        <f aca="false">MAX(0,C1425-L1425)</f>
        <v>0</v>
      </c>
      <c r="V1425" s="17" t="n">
        <f aca="false">U1425*Q1425</f>
        <v>0</v>
      </c>
      <c r="W1425" s="19" t="n">
        <f aca="false">U1425*R1425</f>
        <v>0</v>
      </c>
      <c r="X1425" s="20" t="n">
        <f aca="false">MAX(0,K1425-C1425)</f>
        <v>136.95093303418</v>
      </c>
      <c r="Y1425" s="17" t="n">
        <f aca="false">F1425*PARAMETER!$B$5*Q1425</f>
        <v>1715857.0065</v>
      </c>
      <c r="Z1425" s="21" t="n">
        <f aca="false">SUMIF($Y$2:$Y$3205,"&gt;="&amp;Y1425)/SUM($Y$2:$Y$3205)</f>
        <v>0.451025227547254</v>
      </c>
      <c r="AA1425" s="16" t="str">
        <f aca="false">IF(Z1425&lt;=PARAMETER!$B$7,"A",IF(Z1425&lt;=PARAMETER!$B$8,"B","C"))</f>
        <v>A</v>
      </c>
      <c r="AB1425" s="22" t="n">
        <f aca="false">G1425/F1425</f>
        <v>0.0937406409104522</v>
      </c>
      <c r="AC1425" s="16" t="str">
        <f aca="false">IF(AB1425&lt;=PARAMETER!$B$9,"X",IF(AB1425&lt;=PARAMETER!$B$10,"Y","Z"))</f>
        <v>X</v>
      </c>
      <c r="AD1425" s="16" t="str">
        <f aca="false">AA1425&amp;AC1425</f>
        <v>AX</v>
      </c>
      <c r="AE1425" s="22" t="n">
        <f aca="false">DATA!I1425</f>
        <v>0.22</v>
      </c>
      <c r="AF1425" s="18" t="n">
        <f aca="false">DATA!L1425</f>
        <v>29</v>
      </c>
      <c r="AG1425" s="16" t="str">
        <f aca="false">DATA!K1425</f>
        <v>C</v>
      </c>
      <c r="AH1425" s="18" t="n">
        <f aca="false">IF(AE1425&gt;=PARAMETER!$B$12,1,0)</f>
        <v>0</v>
      </c>
      <c r="AI1425" s="18" t="n">
        <f aca="false">IF(AF1425&gt;=PARAMETER!$B$13,1,0)</f>
        <v>0</v>
      </c>
      <c r="AJ1425" s="18" t="n">
        <f aca="false">IF(AND(AH1425=1,AI1425=1),1,0)</f>
        <v>0</v>
      </c>
    </row>
    <row r="1426" customFormat="false" ht="15" hidden="false" customHeight="false" outlineLevel="0" collapsed="false">
      <c r="A1426" s="16" t="str">
        <f aca="false">DATA!A1426</f>
        <v>ITM11424</v>
      </c>
      <c r="B1426" s="16" t="str">
        <f aca="false">DATA!B1426</f>
        <v>Groceries</v>
      </c>
      <c r="C1426" s="17" t="n">
        <f aca="false">DATA!C1426</f>
        <v>251</v>
      </c>
      <c r="D1426" s="17" t="n">
        <f aca="false">DATA!D1426</f>
        <v>77</v>
      </c>
      <c r="E1426" s="18" t="n">
        <f aca="false">DATA!F1426</f>
        <v>7</v>
      </c>
      <c r="F1426" s="19" t="n">
        <f aca="false">DATA!G1426</f>
        <v>17.31</v>
      </c>
      <c r="G1426" s="19" t="n">
        <f aca="false">DATA!H1426</f>
        <v>5.73</v>
      </c>
      <c r="H1426" s="18" t="n">
        <f aca="false">DATA!E1426</f>
        <v>5</v>
      </c>
      <c r="I1426" s="20" t="n">
        <f aca="false">F1426*E1426</f>
        <v>121.17</v>
      </c>
      <c r="J1426" s="20" t="n">
        <f aca="false">PARAMETER!$B$4*G1426*SQRT(E1426)</f>
        <v>24.9362359572928</v>
      </c>
      <c r="K1426" s="20" t="n">
        <f aca="false">I1426+J1426</f>
        <v>146.106235957293</v>
      </c>
      <c r="L1426" s="20" t="n">
        <f aca="false">K1426+F1426*H1426</f>
        <v>232.656235957293</v>
      </c>
      <c r="M1426" s="16" t="str">
        <f aca="false">IF(C1426&lt;=K1426,"REORDER",IF(C1426&gt;L1426,"OVERSTOCK","OK"))</f>
        <v>OVERSTOCK</v>
      </c>
      <c r="N1426" s="16" t="str">
        <f aca="false">IF(C1426&lt;=D1426,"REORDER","OK")</f>
        <v>OK</v>
      </c>
      <c r="O1426" s="18" t="n">
        <f aca="false">IF(D1426&lt;I1426,1,0)</f>
        <v>1</v>
      </c>
      <c r="P1426" s="20" t="n">
        <f aca="false">C1426/F1426</f>
        <v>14.5002888503755</v>
      </c>
      <c r="Q1426" s="19" t="n">
        <f aca="false">DATA!N1426</f>
        <v>41.68</v>
      </c>
      <c r="R1426" s="19" t="n">
        <f aca="false">DATA!O1426</f>
        <v>1.38</v>
      </c>
      <c r="S1426" s="17" t="n">
        <f aca="false">C1426*Q1426</f>
        <v>10461.68</v>
      </c>
      <c r="T1426" s="19" t="n">
        <f aca="false">C1426*R1426</f>
        <v>346.38</v>
      </c>
      <c r="U1426" s="20" t="n">
        <f aca="false">MAX(0,C1426-L1426)</f>
        <v>18.3437640427072</v>
      </c>
      <c r="V1426" s="17" t="n">
        <f aca="false">U1426*Q1426</f>
        <v>764.568085300035</v>
      </c>
      <c r="W1426" s="19" t="n">
        <f aca="false">U1426*R1426</f>
        <v>25.3143943789359</v>
      </c>
      <c r="X1426" s="20" t="n">
        <f aca="false">MAX(0,K1426-C1426)</f>
        <v>0</v>
      </c>
      <c r="Y1426" s="17" t="n">
        <f aca="false">F1426*PARAMETER!$B$5*Q1426</f>
        <v>263340.492</v>
      </c>
      <c r="Z1426" s="21" t="n">
        <f aca="false">SUMIF($Y$2:$Y$3205,"&gt;="&amp;Y1426)/SUM($Y$2:$Y$3205)</f>
        <v>0.968762228588154</v>
      </c>
      <c r="AA1426" s="16" t="str">
        <f aca="false">IF(Z1426&lt;=PARAMETER!$B$7,"A",IF(Z1426&lt;=PARAMETER!$B$8,"B","C"))</f>
        <v>C</v>
      </c>
      <c r="AB1426" s="22" t="n">
        <f aca="false">G1426/F1426</f>
        <v>0.331022530329289</v>
      </c>
      <c r="AC1426" s="16" t="str">
        <f aca="false">IF(AB1426&lt;=PARAMETER!$B$9,"X",IF(AB1426&lt;=PARAMETER!$B$10,"Y","Z"))</f>
        <v>Y</v>
      </c>
      <c r="AD1426" s="16" t="str">
        <f aca="false">AA1426&amp;AC1426</f>
        <v>CY</v>
      </c>
      <c r="AE1426" s="22" t="n">
        <f aca="false">DATA!I1426</f>
        <v>0.9</v>
      </c>
      <c r="AF1426" s="18" t="n">
        <f aca="false">DATA!L1426</f>
        <v>47</v>
      </c>
      <c r="AG1426" s="16" t="str">
        <f aca="false">DATA!K1426</f>
        <v>C</v>
      </c>
      <c r="AH1426" s="18" t="n">
        <f aca="false">IF(AE1426&gt;=PARAMETER!$B$12,1,0)</f>
        <v>1</v>
      </c>
      <c r="AI1426" s="18" t="n">
        <f aca="false">IF(AF1426&gt;=PARAMETER!$B$13,1,0)</f>
        <v>0</v>
      </c>
      <c r="AJ1426" s="18" t="n">
        <f aca="false">IF(AND(AH1426=1,AI1426=1),1,0)</f>
        <v>0</v>
      </c>
    </row>
    <row r="1427" customFormat="false" ht="15" hidden="false" customHeight="false" outlineLevel="0" collapsed="false">
      <c r="A1427" s="16" t="str">
        <f aca="false">DATA!A1427</f>
        <v>ITM11425</v>
      </c>
      <c r="B1427" s="16" t="str">
        <f aca="false">DATA!B1427</f>
        <v>Apparel</v>
      </c>
      <c r="C1427" s="17" t="n">
        <f aca="false">DATA!C1427</f>
        <v>165</v>
      </c>
      <c r="D1427" s="17" t="n">
        <f aca="false">DATA!D1427</f>
        <v>80</v>
      </c>
      <c r="E1427" s="18" t="n">
        <f aca="false">DATA!F1427</f>
        <v>6</v>
      </c>
      <c r="F1427" s="19" t="n">
        <f aca="false">DATA!G1427</f>
        <v>19.72</v>
      </c>
      <c r="G1427" s="19" t="n">
        <f aca="false">DATA!H1427</f>
        <v>1.59</v>
      </c>
      <c r="H1427" s="18" t="n">
        <f aca="false">DATA!E1427</f>
        <v>13</v>
      </c>
      <c r="I1427" s="20" t="n">
        <f aca="false">F1427*E1427</f>
        <v>118.32</v>
      </c>
      <c r="J1427" s="20" t="n">
        <f aca="false">PARAMETER!$B$4*G1427*SQRT(E1427)</f>
        <v>6.40619281927977</v>
      </c>
      <c r="K1427" s="20" t="n">
        <f aca="false">I1427+J1427</f>
        <v>124.72619281928</v>
      </c>
      <c r="L1427" s="20" t="n">
        <f aca="false">K1427+F1427*H1427</f>
        <v>381.08619281928</v>
      </c>
      <c r="M1427" s="16" t="str">
        <f aca="false">IF(C1427&lt;=K1427,"REORDER",IF(C1427&gt;L1427,"OVERSTOCK","OK"))</f>
        <v>OK</v>
      </c>
      <c r="N1427" s="16" t="str">
        <f aca="false">IF(C1427&lt;=D1427,"REORDER","OK")</f>
        <v>OK</v>
      </c>
      <c r="O1427" s="18" t="n">
        <f aca="false">IF(D1427&lt;I1427,1,0)</f>
        <v>1</v>
      </c>
      <c r="P1427" s="20" t="n">
        <f aca="false">C1427/F1427</f>
        <v>8.36713995943205</v>
      </c>
      <c r="Q1427" s="19" t="n">
        <f aca="false">DATA!N1427</f>
        <v>39.71</v>
      </c>
      <c r="R1427" s="19" t="n">
        <f aca="false">DATA!O1427</f>
        <v>0.83</v>
      </c>
      <c r="S1427" s="17" t="n">
        <f aca="false">C1427*Q1427</f>
        <v>6552.15</v>
      </c>
      <c r="T1427" s="19" t="n">
        <f aca="false">C1427*R1427</f>
        <v>136.95</v>
      </c>
      <c r="U1427" s="20" t="n">
        <f aca="false">MAX(0,C1427-L1427)</f>
        <v>0</v>
      </c>
      <c r="V1427" s="17" t="n">
        <f aca="false">U1427*Q1427</f>
        <v>0</v>
      </c>
      <c r="W1427" s="19" t="n">
        <f aca="false">U1427*R1427</f>
        <v>0</v>
      </c>
      <c r="X1427" s="20" t="n">
        <f aca="false">MAX(0,K1427-C1427)</f>
        <v>0</v>
      </c>
      <c r="Y1427" s="17" t="n">
        <f aca="false">F1427*PARAMETER!$B$5*Q1427</f>
        <v>285824.638</v>
      </c>
      <c r="Z1427" s="21" t="n">
        <f aca="false">SUMIF($Y$2:$Y$3205,"&gt;="&amp;Y1427)/SUM($Y$2:$Y$3205)</f>
        <v>0.963762282637191</v>
      </c>
      <c r="AA1427" s="16" t="str">
        <f aca="false">IF(Z1427&lt;=PARAMETER!$B$7,"A",IF(Z1427&lt;=PARAMETER!$B$8,"B","C"))</f>
        <v>C</v>
      </c>
      <c r="AB1427" s="22" t="n">
        <f aca="false">G1427/F1427</f>
        <v>0.0806288032454361</v>
      </c>
      <c r="AC1427" s="16" t="str">
        <f aca="false">IF(AB1427&lt;=PARAMETER!$B$9,"X",IF(AB1427&lt;=PARAMETER!$B$10,"Y","Z"))</f>
        <v>X</v>
      </c>
      <c r="AD1427" s="16" t="str">
        <f aca="false">AA1427&amp;AC1427</f>
        <v>CX</v>
      </c>
      <c r="AE1427" s="22" t="n">
        <f aca="false">DATA!I1427</f>
        <v>0.92</v>
      </c>
      <c r="AF1427" s="18" t="n">
        <f aca="false">DATA!L1427</f>
        <v>110</v>
      </c>
      <c r="AG1427" s="16" t="str">
        <f aca="false">DATA!K1427</f>
        <v>C</v>
      </c>
      <c r="AH1427" s="18" t="n">
        <f aca="false">IF(AE1427&gt;=PARAMETER!$B$12,1,0)</f>
        <v>1</v>
      </c>
      <c r="AI1427" s="18" t="n">
        <f aca="false">IF(AF1427&gt;=PARAMETER!$B$13,1,0)</f>
        <v>1</v>
      </c>
      <c r="AJ1427" s="18" t="n">
        <f aca="false">IF(AND(AH1427=1,AI1427=1),1,0)</f>
        <v>1</v>
      </c>
    </row>
    <row r="1428" customFormat="false" ht="15" hidden="false" customHeight="false" outlineLevel="0" collapsed="false">
      <c r="A1428" s="16" t="str">
        <f aca="false">DATA!A1428</f>
        <v>ITM11426</v>
      </c>
      <c r="B1428" s="16" t="str">
        <f aca="false">DATA!B1428</f>
        <v>Pharma</v>
      </c>
      <c r="C1428" s="17" t="n">
        <f aca="false">DATA!C1428</f>
        <v>454</v>
      </c>
      <c r="D1428" s="17" t="n">
        <f aca="false">DATA!D1428</f>
        <v>96</v>
      </c>
      <c r="E1428" s="18" t="n">
        <f aca="false">DATA!F1428</f>
        <v>8</v>
      </c>
      <c r="F1428" s="19" t="n">
        <f aca="false">DATA!G1428</f>
        <v>30.13</v>
      </c>
      <c r="G1428" s="19" t="n">
        <f aca="false">DATA!H1428</f>
        <v>9.46</v>
      </c>
      <c r="H1428" s="18" t="n">
        <f aca="false">DATA!E1428</f>
        <v>4</v>
      </c>
      <c r="I1428" s="20" t="n">
        <f aca="false">F1428*E1428</f>
        <v>241.04</v>
      </c>
      <c r="J1428" s="20" t="n">
        <f aca="false">PARAMETER!$B$4*G1428*SQRT(E1428)</f>
        <v>44.0112178951253</v>
      </c>
      <c r="K1428" s="20" t="n">
        <f aca="false">I1428+J1428</f>
        <v>285.051217895125</v>
      </c>
      <c r="L1428" s="20" t="n">
        <f aca="false">K1428+F1428*H1428</f>
        <v>405.571217895125</v>
      </c>
      <c r="M1428" s="16" t="str">
        <f aca="false">IF(C1428&lt;=K1428,"REORDER",IF(C1428&gt;L1428,"OVERSTOCK","OK"))</f>
        <v>OVERSTOCK</v>
      </c>
      <c r="N1428" s="16" t="str">
        <f aca="false">IF(C1428&lt;=D1428,"REORDER","OK")</f>
        <v>OK</v>
      </c>
      <c r="O1428" s="18" t="n">
        <f aca="false">IF(D1428&lt;I1428,1,0)</f>
        <v>1</v>
      </c>
      <c r="P1428" s="20" t="n">
        <f aca="false">C1428/F1428</f>
        <v>15.0680384998341</v>
      </c>
      <c r="Q1428" s="19" t="n">
        <f aca="false">DATA!N1428</f>
        <v>19.27</v>
      </c>
      <c r="R1428" s="19" t="n">
        <f aca="false">DATA!O1428</f>
        <v>0.31</v>
      </c>
      <c r="S1428" s="17" t="n">
        <f aca="false">C1428*Q1428</f>
        <v>8748.58</v>
      </c>
      <c r="T1428" s="19" t="n">
        <f aca="false">C1428*R1428</f>
        <v>140.74</v>
      </c>
      <c r="U1428" s="20" t="n">
        <f aca="false">MAX(0,C1428-L1428)</f>
        <v>48.4287821048747</v>
      </c>
      <c r="V1428" s="17" t="n">
        <f aca="false">U1428*Q1428</f>
        <v>933.222631160935</v>
      </c>
      <c r="W1428" s="19" t="n">
        <f aca="false">U1428*R1428</f>
        <v>15.0129224525112</v>
      </c>
      <c r="X1428" s="20" t="n">
        <f aca="false">MAX(0,K1428-C1428)</f>
        <v>0</v>
      </c>
      <c r="Y1428" s="17" t="n">
        <f aca="false">F1428*PARAMETER!$B$5*Q1428</f>
        <v>211920.8615</v>
      </c>
      <c r="Z1428" s="21" t="n">
        <f aca="false">SUMIF($Y$2:$Y$3205,"&gt;="&amp;Y1428)/SUM($Y$2:$Y$3205)</f>
        <v>0.981086410187758</v>
      </c>
      <c r="AA1428" s="16" t="str">
        <f aca="false">IF(Z1428&lt;=PARAMETER!$B$7,"A",IF(Z1428&lt;=PARAMETER!$B$8,"B","C"))</f>
        <v>C</v>
      </c>
      <c r="AB1428" s="22" t="n">
        <f aca="false">G1428/F1428</f>
        <v>0.313972784600066</v>
      </c>
      <c r="AC1428" s="16" t="str">
        <f aca="false">IF(AB1428&lt;=PARAMETER!$B$9,"X",IF(AB1428&lt;=PARAMETER!$B$10,"Y","Z"))</f>
        <v>Y</v>
      </c>
      <c r="AD1428" s="16" t="str">
        <f aca="false">AA1428&amp;AC1428</f>
        <v>CY</v>
      </c>
      <c r="AE1428" s="22" t="n">
        <f aca="false">DATA!I1428</f>
        <v>0.51</v>
      </c>
      <c r="AF1428" s="18" t="n">
        <f aca="false">DATA!L1428</f>
        <v>137</v>
      </c>
      <c r="AG1428" s="16" t="str">
        <f aca="false">DATA!K1428</f>
        <v>D</v>
      </c>
      <c r="AH1428" s="18" t="n">
        <f aca="false">IF(AE1428&gt;=PARAMETER!$B$12,1,0)</f>
        <v>0</v>
      </c>
      <c r="AI1428" s="18" t="n">
        <f aca="false">IF(AF1428&gt;=PARAMETER!$B$13,1,0)</f>
        <v>1</v>
      </c>
      <c r="AJ1428" s="18" t="n">
        <f aca="false">IF(AND(AH1428=1,AI1428=1),1,0)</f>
        <v>0</v>
      </c>
    </row>
    <row r="1429" customFormat="false" ht="15" hidden="false" customHeight="false" outlineLevel="0" collapsed="false">
      <c r="A1429" s="16" t="str">
        <f aca="false">DATA!A1429</f>
        <v>ITM11427</v>
      </c>
      <c r="B1429" s="16" t="str">
        <f aca="false">DATA!B1429</f>
        <v>Groceries</v>
      </c>
      <c r="C1429" s="17" t="n">
        <f aca="false">DATA!C1429</f>
        <v>403</v>
      </c>
      <c r="D1429" s="17" t="n">
        <f aca="false">DATA!D1429</f>
        <v>11</v>
      </c>
      <c r="E1429" s="18" t="n">
        <f aca="false">DATA!F1429</f>
        <v>8</v>
      </c>
      <c r="F1429" s="19" t="n">
        <f aca="false">DATA!G1429</f>
        <v>4.42</v>
      </c>
      <c r="G1429" s="19" t="n">
        <f aca="false">DATA!H1429</f>
        <v>3.26</v>
      </c>
      <c r="H1429" s="18" t="n">
        <f aca="false">DATA!E1429</f>
        <v>6</v>
      </c>
      <c r="I1429" s="20" t="n">
        <f aca="false">F1429*E1429</f>
        <v>35.36</v>
      </c>
      <c r="J1429" s="20" t="n">
        <f aca="false">PARAMETER!$B$4*G1429*SQRT(E1429)</f>
        <v>15.1666564839438</v>
      </c>
      <c r="K1429" s="20" t="n">
        <f aca="false">I1429+J1429</f>
        <v>50.5266564839438</v>
      </c>
      <c r="L1429" s="20" t="n">
        <f aca="false">K1429+F1429*H1429</f>
        <v>77.0466564839438</v>
      </c>
      <c r="M1429" s="16" t="str">
        <f aca="false">IF(C1429&lt;=K1429,"REORDER",IF(C1429&gt;L1429,"OVERSTOCK","OK"))</f>
        <v>OVERSTOCK</v>
      </c>
      <c r="N1429" s="16" t="str">
        <f aca="false">IF(C1429&lt;=D1429,"REORDER","OK")</f>
        <v>OK</v>
      </c>
      <c r="O1429" s="18" t="n">
        <f aca="false">IF(D1429&lt;I1429,1,0)</f>
        <v>1</v>
      </c>
      <c r="P1429" s="20" t="n">
        <f aca="false">C1429/F1429</f>
        <v>91.1764705882353</v>
      </c>
      <c r="Q1429" s="19" t="n">
        <f aca="false">DATA!N1429</f>
        <v>88.25</v>
      </c>
      <c r="R1429" s="19" t="n">
        <f aca="false">DATA!O1429</f>
        <v>1.02</v>
      </c>
      <c r="S1429" s="17" t="n">
        <f aca="false">C1429*Q1429</f>
        <v>35564.75</v>
      </c>
      <c r="T1429" s="19" t="n">
        <f aca="false">C1429*R1429</f>
        <v>411.06</v>
      </c>
      <c r="U1429" s="20" t="n">
        <f aca="false">MAX(0,C1429-L1429)</f>
        <v>325.953343516056</v>
      </c>
      <c r="V1429" s="17" t="n">
        <f aca="false">U1429*Q1429</f>
        <v>28765.382565292</v>
      </c>
      <c r="W1429" s="19" t="n">
        <f aca="false">U1429*R1429</f>
        <v>332.472410386377</v>
      </c>
      <c r="X1429" s="20" t="n">
        <f aca="false">MAX(0,K1429-C1429)</f>
        <v>0</v>
      </c>
      <c r="Y1429" s="17" t="n">
        <f aca="false">F1429*PARAMETER!$B$5*Q1429</f>
        <v>142373.725</v>
      </c>
      <c r="Z1429" s="21" t="n">
        <f aca="false">SUMIF($Y$2:$Y$3205,"&gt;="&amp;Y1429)/SUM($Y$2:$Y$3205)</f>
        <v>0.991982823197756</v>
      </c>
      <c r="AA1429" s="16" t="str">
        <f aca="false">IF(Z1429&lt;=PARAMETER!$B$7,"A",IF(Z1429&lt;=PARAMETER!$B$8,"B","C"))</f>
        <v>C</v>
      </c>
      <c r="AB1429" s="22" t="n">
        <f aca="false">G1429/F1429</f>
        <v>0.737556561085973</v>
      </c>
      <c r="AC1429" s="16" t="str">
        <f aca="false">IF(AB1429&lt;=PARAMETER!$B$9,"X",IF(AB1429&lt;=PARAMETER!$B$10,"Y","Z"))</f>
        <v>Z</v>
      </c>
      <c r="AD1429" s="16" t="str">
        <f aca="false">AA1429&amp;AC1429</f>
        <v>CZ</v>
      </c>
      <c r="AE1429" s="22" t="n">
        <f aca="false">DATA!I1429</f>
        <v>0.83</v>
      </c>
      <c r="AF1429" s="18" t="n">
        <f aca="false">DATA!L1429</f>
        <v>111</v>
      </c>
      <c r="AG1429" s="16" t="str">
        <f aca="false">DATA!K1429</f>
        <v>D</v>
      </c>
      <c r="AH1429" s="18" t="n">
        <f aca="false">IF(AE1429&gt;=PARAMETER!$B$12,1,0)</f>
        <v>1</v>
      </c>
      <c r="AI1429" s="18" t="n">
        <f aca="false">IF(AF1429&gt;=PARAMETER!$B$13,1,0)</f>
        <v>1</v>
      </c>
      <c r="AJ1429" s="18" t="n">
        <f aca="false">IF(AND(AH1429=1,AI1429=1),1,0)</f>
        <v>1</v>
      </c>
    </row>
    <row r="1430" customFormat="false" ht="15" hidden="false" customHeight="false" outlineLevel="0" collapsed="false">
      <c r="A1430" s="16" t="str">
        <f aca="false">DATA!A1430</f>
        <v>ITM11428</v>
      </c>
      <c r="B1430" s="16" t="str">
        <f aca="false">DATA!B1430</f>
        <v>Automotive</v>
      </c>
      <c r="C1430" s="17" t="n">
        <f aca="false">DATA!C1430</f>
        <v>67</v>
      </c>
      <c r="D1430" s="17" t="n">
        <f aca="false">DATA!D1430</f>
        <v>58</v>
      </c>
      <c r="E1430" s="18" t="n">
        <f aca="false">DATA!F1430</f>
        <v>2</v>
      </c>
      <c r="F1430" s="19" t="n">
        <f aca="false">DATA!G1430</f>
        <v>13.54</v>
      </c>
      <c r="G1430" s="19" t="n">
        <f aca="false">DATA!H1430</f>
        <v>9.27</v>
      </c>
      <c r="H1430" s="18" t="n">
        <f aca="false">DATA!E1430</f>
        <v>4</v>
      </c>
      <c r="I1430" s="20" t="n">
        <f aca="false">F1430*E1430</f>
        <v>27.08</v>
      </c>
      <c r="J1430" s="20" t="n">
        <f aca="false">PARAMETER!$B$4*G1430*SQRT(E1430)</f>
        <v>21.5636358291655</v>
      </c>
      <c r="K1430" s="20" t="n">
        <f aca="false">I1430+J1430</f>
        <v>48.6436358291655</v>
      </c>
      <c r="L1430" s="20" t="n">
        <f aca="false">K1430+F1430*H1430</f>
        <v>102.803635829166</v>
      </c>
      <c r="M1430" s="16" t="str">
        <f aca="false">IF(C1430&lt;=K1430,"REORDER",IF(C1430&gt;L1430,"OVERSTOCK","OK"))</f>
        <v>OK</v>
      </c>
      <c r="N1430" s="16" t="str">
        <f aca="false">IF(C1430&lt;=D1430,"REORDER","OK")</f>
        <v>OK</v>
      </c>
      <c r="O1430" s="18" t="n">
        <f aca="false">IF(D1430&lt;I1430,1,0)</f>
        <v>0</v>
      </c>
      <c r="P1430" s="20" t="n">
        <f aca="false">C1430/F1430</f>
        <v>4.94830132939439</v>
      </c>
      <c r="Q1430" s="19" t="n">
        <f aca="false">DATA!N1430</f>
        <v>163.68</v>
      </c>
      <c r="R1430" s="19" t="n">
        <f aca="false">DATA!O1430</f>
        <v>0.3</v>
      </c>
      <c r="S1430" s="17" t="n">
        <f aca="false">C1430*Q1430</f>
        <v>10966.56</v>
      </c>
      <c r="T1430" s="19" t="n">
        <f aca="false">C1430*R1430</f>
        <v>20.1</v>
      </c>
      <c r="U1430" s="20" t="n">
        <f aca="false">MAX(0,C1430-L1430)</f>
        <v>0</v>
      </c>
      <c r="V1430" s="17" t="n">
        <f aca="false">U1430*Q1430</f>
        <v>0</v>
      </c>
      <c r="W1430" s="19" t="n">
        <f aca="false">U1430*R1430</f>
        <v>0</v>
      </c>
      <c r="X1430" s="20" t="n">
        <f aca="false">MAX(0,K1430-C1430)</f>
        <v>0</v>
      </c>
      <c r="Y1430" s="17" t="n">
        <f aca="false">F1430*PARAMETER!$B$5*Q1430</f>
        <v>808922.928</v>
      </c>
      <c r="Z1430" s="21" t="n">
        <f aca="false">SUMIF($Y$2:$Y$3205,"&gt;="&amp;Y1430)/SUM($Y$2:$Y$3205)</f>
        <v>0.807883211735645</v>
      </c>
      <c r="AA1430" s="16" t="str">
        <f aca="false">IF(Z1430&lt;=PARAMETER!$B$7,"A",IF(Z1430&lt;=PARAMETER!$B$8,"B","C"))</f>
        <v>B</v>
      </c>
      <c r="AB1430" s="22" t="n">
        <f aca="false">G1430/F1430</f>
        <v>0.684638109305761</v>
      </c>
      <c r="AC1430" s="16" t="str">
        <f aca="false">IF(AB1430&lt;=PARAMETER!$B$9,"X",IF(AB1430&lt;=PARAMETER!$B$10,"Y","Z"))</f>
        <v>Z</v>
      </c>
      <c r="AD1430" s="16" t="str">
        <f aca="false">AA1430&amp;AC1430</f>
        <v>BZ</v>
      </c>
      <c r="AE1430" s="22" t="n">
        <f aca="false">DATA!I1430</f>
        <v>0.43</v>
      </c>
      <c r="AF1430" s="18" t="n">
        <f aca="false">DATA!L1430</f>
        <v>45</v>
      </c>
      <c r="AG1430" s="16" t="str">
        <f aca="false">DATA!K1430</f>
        <v>A</v>
      </c>
      <c r="AH1430" s="18" t="n">
        <f aca="false">IF(AE1430&gt;=PARAMETER!$B$12,1,0)</f>
        <v>0</v>
      </c>
      <c r="AI1430" s="18" t="n">
        <f aca="false">IF(AF1430&gt;=PARAMETER!$B$13,1,0)</f>
        <v>0</v>
      </c>
      <c r="AJ1430" s="18" t="n">
        <f aca="false">IF(AND(AH1430=1,AI1430=1),1,0)</f>
        <v>0</v>
      </c>
    </row>
    <row r="1431" customFormat="false" ht="15" hidden="false" customHeight="false" outlineLevel="0" collapsed="false">
      <c r="A1431" s="16" t="str">
        <f aca="false">DATA!A1431</f>
        <v>ITM11429</v>
      </c>
      <c r="B1431" s="16" t="str">
        <f aca="false">DATA!B1431</f>
        <v>Apparel</v>
      </c>
      <c r="C1431" s="17" t="n">
        <f aca="false">DATA!C1431</f>
        <v>213</v>
      </c>
      <c r="D1431" s="17" t="n">
        <f aca="false">DATA!D1431</f>
        <v>97</v>
      </c>
      <c r="E1431" s="18" t="n">
        <f aca="false">DATA!F1431</f>
        <v>4</v>
      </c>
      <c r="F1431" s="19" t="n">
        <f aca="false">DATA!G1431</f>
        <v>10.64</v>
      </c>
      <c r="G1431" s="19" t="n">
        <f aca="false">DATA!H1431</f>
        <v>3.6</v>
      </c>
      <c r="H1431" s="18" t="n">
        <f aca="false">DATA!E1431</f>
        <v>3</v>
      </c>
      <c r="I1431" s="20" t="n">
        <f aca="false">F1431*E1431</f>
        <v>42.56</v>
      </c>
      <c r="J1431" s="20" t="n">
        <f aca="false">PARAMETER!$B$4*G1431*SQRT(E1431)</f>
        <v>11.8429461140506</v>
      </c>
      <c r="K1431" s="20" t="n">
        <f aca="false">I1431+J1431</f>
        <v>54.4029461140506</v>
      </c>
      <c r="L1431" s="20" t="n">
        <f aca="false">K1431+F1431*H1431</f>
        <v>86.3229461140506</v>
      </c>
      <c r="M1431" s="16" t="str">
        <f aca="false">IF(C1431&lt;=K1431,"REORDER",IF(C1431&gt;L1431,"OVERSTOCK","OK"))</f>
        <v>OVERSTOCK</v>
      </c>
      <c r="N1431" s="16" t="str">
        <f aca="false">IF(C1431&lt;=D1431,"REORDER","OK")</f>
        <v>OK</v>
      </c>
      <c r="O1431" s="18" t="n">
        <f aca="false">IF(D1431&lt;I1431,1,0)</f>
        <v>0</v>
      </c>
      <c r="P1431" s="20" t="n">
        <f aca="false">C1431/F1431</f>
        <v>20.0187969924812</v>
      </c>
      <c r="Q1431" s="19" t="n">
        <f aca="false">DATA!N1431</f>
        <v>103.16</v>
      </c>
      <c r="R1431" s="19" t="n">
        <f aca="false">DATA!O1431</f>
        <v>1.05</v>
      </c>
      <c r="S1431" s="17" t="n">
        <f aca="false">C1431*Q1431</f>
        <v>21973.08</v>
      </c>
      <c r="T1431" s="19" t="n">
        <f aca="false">C1431*R1431</f>
        <v>223.65</v>
      </c>
      <c r="U1431" s="20" t="n">
        <f aca="false">MAX(0,C1431-L1431)</f>
        <v>126.677053885949</v>
      </c>
      <c r="V1431" s="17" t="n">
        <f aca="false">U1431*Q1431</f>
        <v>13068.0048788745</v>
      </c>
      <c r="W1431" s="19" t="n">
        <f aca="false">U1431*R1431</f>
        <v>133.010906580247</v>
      </c>
      <c r="X1431" s="20" t="n">
        <f aca="false">MAX(0,K1431-C1431)</f>
        <v>0</v>
      </c>
      <c r="Y1431" s="17" t="n">
        <f aca="false">F1431*PARAMETER!$B$5*Q1431</f>
        <v>400632.176</v>
      </c>
      <c r="Z1431" s="21" t="n">
        <f aca="false">SUMIF($Y$2:$Y$3205,"&gt;="&amp;Y1431)/SUM($Y$2:$Y$3205)</f>
        <v>0.934660436457345</v>
      </c>
      <c r="AA1431" s="16" t="str">
        <f aca="false">IF(Z1431&lt;=PARAMETER!$B$7,"A",IF(Z1431&lt;=PARAMETER!$B$8,"B","C"))</f>
        <v>B</v>
      </c>
      <c r="AB1431" s="22" t="n">
        <f aca="false">G1431/F1431</f>
        <v>0.338345864661654</v>
      </c>
      <c r="AC1431" s="16" t="str">
        <f aca="false">IF(AB1431&lt;=PARAMETER!$B$9,"X",IF(AB1431&lt;=PARAMETER!$B$10,"Y","Z"))</f>
        <v>Y</v>
      </c>
      <c r="AD1431" s="16" t="str">
        <f aca="false">AA1431&amp;AC1431</f>
        <v>BY</v>
      </c>
      <c r="AE1431" s="22" t="n">
        <f aca="false">DATA!I1431</f>
        <v>0.87</v>
      </c>
      <c r="AF1431" s="18" t="n">
        <f aca="false">DATA!L1431</f>
        <v>108</v>
      </c>
      <c r="AG1431" s="16" t="str">
        <f aca="false">DATA!K1431</f>
        <v>C</v>
      </c>
      <c r="AH1431" s="18" t="n">
        <f aca="false">IF(AE1431&gt;=PARAMETER!$B$12,1,0)</f>
        <v>1</v>
      </c>
      <c r="AI1431" s="18" t="n">
        <f aca="false">IF(AF1431&gt;=PARAMETER!$B$13,1,0)</f>
        <v>1</v>
      </c>
      <c r="AJ1431" s="18" t="n">
        <f aca="false">IF(AND(AH1431=1,AI1431=1),1,0)</f>
        <v>1</v>
      </c>
    </row>
    <row r="1432" customFormat="false" ht="15" hidden="false" customHeight="false" outlineLevel="0" collapsed="false">
      <c r="A1432" s="16" t="str">
        <f aca="false">DATA!A1432</f>
        <v>ITM11430</v>
      </c>
      <c r="B1432" s="16" t="str">
        <f aca="false">DATA!B1432</f>
        <v>Apparel</v>
      </c>
      <c r="C1432" s="17" t="n">
        <f aca="false">DATA!C1432</f>
        <v>243</v>
      </c>
      <c r="D1432" s="17" t="n">
        <f aca="false">DATA!D1432</f>
        <v>40</v>
      </c>
      <c r="E1432" s="18" t="n">
        <f aca="false">DATA!F1432</f>
        <v>9</v>
      </c>
      <c r="F1432" s="19" t="n">
        <f aca="false">DATA!G1432</f>
        <v>1.78</v>
      </c>
      <c r="G1432" s="19" t="n">
        <f aca="false">DATA!H1432</f>
        <v>7.93</v>
      </c>
      <c r="H1432" s="18" t="n">
        <f aca="false">DATA!E1432</f>
        <v>14</v>
      </c>
      <c r="I1432" s="20" t="n">
        <f aca="false">F1432*E1432</f>
        <v>16.02</v>
      </c>
      <c r="J1432" s="20" t="n">
        <f aca="false">PARAMETER!$B$4*G1432*SQRT(E1432)</f>
        <v>39.1310677851755</v>
      </c>
      <c r="K1432" s="20" t="n">
        <f aca="false">I1432+J1432</f>
        <v>55.1510677851755</v>
      </c>
      <c r="L1432" s="20" t="n">
        <f aca="false">K1432+F1432*H1432</f>
        <v>80.0710677851755</v>
      </c>
      <c r="M1432" s="16" t="str">
        <f aca="false">IF(C1432&lt;=K1432,"REORDER",IF(C1432&gt;L1432,"OVERSTOCK","OK"))</f>
        <v>OVERSTOCK</v>
      </c>
      <c r="N1432" s="16" t="str">
        <f aca="false">IF(C1432&lt;=D1432,"REORDER","OK")</f>
        <v>OK</v>
      </c>
      <c r="O1432" s="18" t="n">
        <f aca="false">IF(D1432&lt;I1432,1,0)</f>
        <v>0</v>
      </c>
      <c r="P1432" s="20" t="n">
        <f aca="false">C1432/F1432</f>
        <v>136.516853932584</v>
      </c>
      <c r="Q1432" s="19" t="n">
        <f aca="false">DATA!N1432</f>
        <v>79.6</v>
      </c>
      <c r="R1432" s="19" t="n">
        <f aca="false">DATA!O1432</f>
        <v>1.66</v>
      </c>
      <c r="S1432" s="17" t="n">
        <f aca="false">C1432*Q1432</f>
        <v>19342.8</v>
      </c>
      <c r="T1432" s="19" t="n">
        <f aca="false">C1432*R1432</f>
        <v>403.38</v>
      </c>
      <c r="U1432" s="20" t="n">
        <f aca="false">MAX(0,C1432-L1432)</f>
        <v>162.928932214825</v>
      </c>
      <c r="V1432" s="17" t="n">
        <f aca="false">U1432*Q1432</f>
        <v>12969.1430043</v>
      </c>
      <c r="W1432" s="19" t="n">
        <f aca="false">U1432*R1432</f>
        <v>270.462027476609</v>
      </c>
      <c r="X1432" s="20" t="n">
        <f aca="false">MAX(0,K1432-C1432)</f>
        <v>0</v>
      </c>
      <c r="Y1432" s="17" t="n">
        <f aca="false">F1432*PARAMETER!$B$5*Q1432</f>
        <v>51716.12</v>
      </c>
      <c r="Z1432" s="21" t="n">
        <f aca="false">SUMIF($Y$2:$Y$3205,"&gt;="&amp;Y1432)/SUM($Y$2:$Y$3205)</f>
        <v>0.999376361732571</v>
      </c>
      <c r="AA1432" s="16" t="str">
        <f aca="false">IF(Z1432&lt;=PARAMETER!$B$7,"A",IF(Z1432&lt;=PARAMETER!$B$8,"B","C"))</f>
        <v>C</v>
      </c>
      <c r="AB1432" s="22" t="n">
        <f aca="false">G1432/F1432</f>
        <v>4.45505617977528</v>
      </c>
      <c r="AC1432" s="16" t="str">
        <f aca="false">IF(AB1432&lt;=PARAMETER!$B$9,"X",IF(AB1432&lt;=PARAMETER!$B$10,"Y","Z"))</f>
        <v>Z</v>
      </c>
      <c r="AD1432" s="16" t="str">
        <f aca="false">AA1432&amp;AC1432</f>
        <v>CZ</v>
      </c>
      <c r="AE1432" s="22" t="n">
        <f aca="false">DATA!I1432</f>
        <v>0.84</v>
      </c>
      <c r="AF1432" s="18" t="n">
        <f aca="false">DATA!L1432</f>
        <v>122</v>
      </c>
      <c r="AG1432" s="16" t="str">
        <f aca="false">DATA!K1432</f>
        <v>B</v>
      </c>
      <c r="AH1432" s="18" t="n">
        <f aca="false">IF(AE1432&gt;=PARAMETER!$B$12,1,0)</f>
        <v>1</v>
      </c>
      <c r="AI1432" s="18" t="n">
        <f aca="false">IF(AF1432&gt;=PARAMETER!$B$13,1,0)</f>
        <v>1</v>
      </c>
      <c r="AJ1432" s="18" t="n">
        <f aca="false">IF(AND(AH1432=1,AI1432=1),1,0)</f>
        <v>1</v>
      </c>
    </row>
    <row r="1433" customFormat="false" ht="15" hidden="false" customHeight="false" outlineLevel="0" collapsed="false">
      <c r="A1433" s="16" t="str">
        <f aca="false">DATA!A1433</f>
        <v>ITM11431</v>
      </c>
      <c r="B1433" s="16" t="str">
        <f aca="false">DATA!B1433</f>
        <v>Automotive</v>
      </c>
      <c r="C1433" s="17" t="n">
        <f aca="false">DATA!C1433</f>
        <v>155</v>
      </c>
      <c r="D1433" s="17" t="n">
        <f aca="false">DATA!D1433</f>
        <v>49</v>
      </c>
      <c r="E1433" s="18" t="n">
        <f aca="false">DATA!F1433</f>
        <v>7</v>
      </c>
      <c r="F1433" s="19" t="n">
        <f aca="false">DATA!G1433</f>
        <v>27.31</v>
      </c>
      <c r="G1433" s="19" t="n">
        <f aca="false">DATA!H1433</f>
        <v>2.84</v>
      </c>
      <c r="H1433" s="18" t="n">
        <f aca="false">DATA!E1433</f>
        <v>5</v>
      </c>
      <c r="I1433" s="20" t="n">
        <f aca="false">F1433*E1433</f>
        <v>191.17</v>
      </c>
      <c r="J1433" s="20" t="n">
        <f aca="false">PARAMETER!$B$4*G1433*SQRT(E1433)</f>
        <v>12.359321137646</v>
      </c>
      <c r="K1433" s="20" t="n">
        <f aca="false">I1433+J1433</f>
        <v>203.529321137646</v>
      </c>
      <c r="L1433" s="20" t="n">
        <f aca="false">K1433+F1433*H1433</f>
        <v>340.079321137646</v>
      </c>
      <c r="M1433" s="16" t="str">
        <f aca="false">IF(C1433&lt;=K1433,"REORDER",IF(C1433&gt;L1433,"OVERSTOCK","OK"))</f>
        <v>REORDER</v>
      </c>
      <c r="N1433" s="16" t="str">
        <f aca="false">IF(C1433&lt;=D1433,"REORDER","OK")</f>
        <v>OK</v>
      </c>
      <c r="O1433" s="18" t="n">
        <f aca="false">IF(D1433&lt;I1433,1,0)</f>
        <v>1</v>
      </c>
      <c r="P1433" s="20" t="n">
        <f aca="false">C1433/F1433</f>
        <v>5.67557671182717</v>
      </c>
      <c r="Q1433" s="19" t="n">
        <f aca="false">DATA!N1433</f>
        <v>30.75</v>
      </c>
      <c r="R1433" s="19" t="n">
        <f aca="false">DATA!O1433</f>
        <v>2</v>
      </c>
      <c r="S1433" s="17" t="n">
        <f aca="false">C1433*Q1433</f>
        <v>4766.25</v>
      </c>
      <c r="T1433" s="19" t="n">
        <f aca="false">C1433*R1433</f>
        <v>310</v>
      </c>
      <c r="U1433" s="20" t="n">
        <f aca="false">MAX(0,C1433-L1433)</f>
        <v>0</v>
      </c>
      <c r="V1433" s="17" t="n">
        <f aca="false">U1433*Q1433</f>
        <v>0</v>
      </c>
      <c r="W1433" s="19" t="n">
        <f aca="false">U1433*R1433</f>
        <v>0</v>
      </c>
      <c r="X1433" s="20" t="n">
        <f aca="false">MAX(0,K1433-C1433)</f>
        <v>48.529321137646</v>
      </c>
      <c r="Y1433" s="17" t="n">
        <f aca="false">F1433*PARAMETER!$B$5*Q1433</f>
        <v>306520.6125</v>
      </c>
      <c r="Z1433" s="21" t="n">
        <f aca="false">SUMIF($Y$2:$Y$3205,"&gt;="&amp;Y1433)/SUM($Y$2:$Y$3205)</f>
        <v>0.958866146639229</v>
      </c>
      <c r="AA1433" s="16" t="str">
        <f aca="false">IF(Z1433&lt;=PARAMETER!$B$7,"A",IF(Z1433&lt;=PARAMETER!$B$8,"B","C"))</f>
        <v>C</v>
      </c>
      <c r="AB1433" s="22" t="n">
        <f aca="false">G1433/F1433</f>
        <v>0.103991212010253</v>
      </c>
      <c r="AC1433" s="16" t="str">
        <f aca="false">IF(AB1433&lt;=PARAMETER!$B$9,"X",IF(AB1433&lt;=PARAMETER!$B$10,"Y","Z"))</f>
        <v>X</v>
      </c>
      <c r="AD1433" s="16" t="str">
        <f aca="false">AA1433&amp;AC1433</f>
        <v>CX</v>
      </c>
      <c r="AE1433" s="22" t="n">
        <f aca="false">DATA!I1433</f>
        <v>0.17</v>
      </c>
      <c r="AF1433" s="18" t="n">
        <f aca="false">DATA!L1433</f>
        <v>46</v>
      </c>
      <c r="AG1433" s="16" t="str">
        <f aca="false">DATA!K1433</f>
        <v>D</v>
      </c>
      <c r="AH1433" s="18" t="n">
        <f aca="false">IF(AE1433&gt;=PARAMETER!$B$12,1,0)</f>
        <v>0</v>
      </c>
      <c r="AI1433" s="18" t="n">
        <f aca="false">IF(AF1433&gt;=PARAMETER!$B$13,1,0)</f>
        <v>0</v>
      </c>
      <c r="AJ1433" s="18" t="n">
        <f aca="false">IF(AND(AH1433=1,AI1433=1),1,0)</f>
        <v>0</v>
      </c>
    </row>
    <row r="1434" customFormat="false" ht="15" hidden="false" customHeight="false" outlineLevel="0" collapsed="false">
      <c r="A1434" s="16" t="str">
        <f aca="false">DATA!A1434</f>
        <v>ITM11432</v>
      </c>
      <c r="B1434" s="16" t="str">
        <f aca="false">DATA!B1434</f>
        <v>Pharma</v>
      </c>
      <c r="C1434" s="17" t="n">
        <f aca="false">DATA!C1434</f>
        <v>41</v>
      </c>
      <c r="D1434" s="17" t="n">
        <f aca="false">DATA!D1434</f>
        <v>57</v>
      </c>
      <c r="E1434" s="18" t="n">
        <f aca="false">DATA!F1434</f>
        <v>8</v>
      </c>
      <c r="F1434" s="19" t="n">
        <f aca="false">DATA!G1434</f>
        <v>28.49</v>
      </c>
      <c r="G1434" s="19" t="n">
        <f aca="false">DATA!H1434</f>
        <v>6.86</v>
      </c>
      <c r="H1434" s="18" t="n">
        <f aca="false">DATA!E1434</f>
        <v>9</v>
      </c>
      <c r="I1434" s="20" t="n">
        <f aca="false">F1434*E1434</f>
        <v>227.92</v>
      </c>
      <c r="J1434" s="20" t="n">
        <f aca="false">PARAMETER!$B$4*G1434*SQRT(E1434)</f>
        <v>31.9151114968879</v>
      </c>
      <c r="K1434" s="20" t="n">
        <f aca="false">I1434+J1434</f>
        <v>259.835111496888</v>
      </c>
      <c r="L1434" s="20" t="n">
        <f aca="false">K1434+F1434*H1434</f>
        <v>516.245111496888</v>
      </c>
      <c r="M1434" s="16" t="str">
        <f aca="false">IF(C1434&lt;=K1434,"REORDER",IF(C1434&gt;L1434,"OVERSTOCK","OK"))</f>
        <v>REORDER</v>
      </c>
      <c r="N1434" s="16" t="str">
        <f aca="false">IF(C1434&lt;=D1434,"REORDER","OK")</f>
        <v>REORDER</v>
      </c>
      <c r="O1434" s="18" t="n">
        <f aca="false">IF(D1434&lt;I1434,1,0)</f>
        <v>1</v>
      </c>
      <c r="P1434" s="20" t="n">
        <f aca="false">C1434/F1434</f>
        <v>1.43910143910144</v>
      </c>
      <c r="Q1434" s="19" t="n">
        <f aca="false">DATA!N1434</f>
        <v>19.83</v>
      </c>
      <c r="R1434" s="19" t="n">
        <f aca="false">DATA!O1434</f>
        <v>0.48</v>
      </c>
      <c r="S1434" s="17" t="n">
        <f aca="false">C1434*Q1434</f>
        <v>813.03</v>
      </c>
      <c r="T1434" s="19" t="n">
        <f aca="false">C1434*R1434</f>
        <v>19.68</v>
      </c>
      <c r="U1434" s="20" t="n">
        <f aca="false">MAX(0,C1434-L1434)</f>
        <v>0</v>
      </c>
      <c r="V1434" s="17" t="n">
        <f aca="false">U1434*Q1434</f>
        <v>0</v>
      </c>
      <c r="W1434" s="19" t="n">
        <f aca="false">U1434*R1434</f>
        <v>0</v>
      </c>
      <c r="X1434" s="20" t="n">
        <f aca="false">MAX(0,K1434-C1434)</f>
        <v>218.835111496888</v>
      </c>
      <c r="Y1434" s="17" t="n">
        <f aca="false">F1434*PARAMETER!$B$5*Q1434</f>
        <v>206209.1955</v>
      </c>
      <c r="Z1434" s="21" t="n">
        <f aca="false">SUMIF($Y$2:$Y$3205,"&gt;="&amp;Y1434)/SUM($Y$2:$Y$3205)</f>
        <v>0.98161764504146</v>
      </c>
      <c r="AA1434" s="16" t="str">
        <f aca="false">IF(Z1434&lt;=PARAMETER!$B$7,"A",IF(Z1434&lt;=PARAMETER!$B$8,"B","C"))</f>
        <v>C</v>
      </c>
      <c r="AB1434" s="22" t="n">
        <f aca="false">G1434/F1434</f>
        <v>0.240786240786241</v>
      </c>
      <c r="AC1434" s="16" t="str">
        <f aca="false">IF(AB1434&lt;=PARAMETER!$B$9,"X",IF(AB1434&lt;=PARAMETER!$B$10,"Y","Z"))</f>
        <v>X</v>
      </c>
      <c r="AD1434" s="16" t="str">
        <f aca="false">AA1434&amp;AC1434</f>
        <v>CX</v>
      </c>
      <c r="AE1434" s="22" t="n">
        <f aca="false">DATA!I1434</f>
        <v>0.62</v>
      </c>
      <c r="AF1434" s="18" t="n">
        <f aca="false">DATA!L1434</f>
        <v>63</v>
      </c>
      <c r="AG1434" s="16" t="str">
        <f aca="false">DATA!K1434</f>
        <v>B</v>
      </c>
      <c r="AH1434" s="18" t="n">
        <f aca="false">IF(AE1434&gt;=PARAMETER!$B$12,1,0)</f>
        <v>0</v>
      </c>
      <c r="AI1434" s="18" t="n">
        <f aca="false">IF(AF1434&gt;=PARAMETER!$B$13,1,0)</f>
        <v>0</v>
      </c>
      <c r="AJ1434" s="18" t="n">
        <f aca="false">IF(AND(AH1434=1,AI1434=1),1,0)</f>
        <v>0</v>
      </c>
    </row>
    <row r="1435" customFormat="false" ht="15" hidden="false" customHeight="false" outlineLevel="0" collapsed="false">
      <c r="A1435" s="16" t="str">
        <f aca="false">DATA!A1435</f>
        <v>ITM11433</v>
      </c>
      <c r="B1435" s="16" t="str">
        <f aca="false">DATA!B1435</f>
        <v>Automotive</v>
      </c>
      <c r="C1435" s="17" t="n">
        <f aca="false">DATA!C1435</f>
        <v>25</v>
      </c>
      <c r="D1435" s="17" t="n">
        <f aca="false">DATA!D1435</f>
        <v>60</v>
      </c>
      <c r="E1435" s="18" t="n">
        <f aca="false">DATA!F1435</f>
        <v>2</v>
      </c>
      <c r="F1435" s="19" t="n">
        <f aca="false">DATA!G1435</f>
        <v>19.81</v>
      </c>
      <c r="G1435" s="19" t="n">
        <f aca="false">DATA!H1435</f>
        <v>3.58</v>
      </c>
      <c r="H1435" s="18" t="n">
        <f aca="false">DATA!E1435</f>
        <v>3</v>
      </c>
      <c r="I1435" s="20" t="n">
        <f aca="false">F1435*E1435</f>
        <v>39.62</v>
      </c>
      <c r="J1435" s="20" t="n">
        <f aca="false">PARAMETER!$B$4*G1435*SQRT(E1435)</f>
        <v>8.32770402032498</v>
      </c>
      <c r="K1435" s="20" t="n">
        <f aca="false">I1435+J1435</f>
        <v>47.947704020325</v>
      </c>
      <c r="L1435" s="20" t="n">
        <f aca="false">K1435+F1435*H1435</f>
        <v>107.377704020325</v>
      </c>
      <c r="M1435" s="16" t="str">
        <f aca="false">IF(C1435&lt;=K1435,"REORDER",IF(C1435&gt;L1435,"OVERSTOCK","OK"))</f>
        <v>REORDER</v>
      </c>
      <c r="N1435" s="16" t="str">
        <f aca="false">IF(C1435&lt;=D1435,"REORDER","OK")</f>
        <v>REORDER</v>
      </c>
      <c r="O1435" s="18" t="n">
        <f aca="false">IF(D1435&lt;I1435,1,0)</f>
        <v>0</v>
      </c>
      <c r="P1435" s="20" t="n">
        <f aca="false">C1435/F1435</f>
        <v>1.26198889449773</v>
      </c>
      <c r="Q1435" s="19" t="n">
        <f aca="false">DATA!N1435</f>
        <v>85.84</v>
      </c>
      <c r="R1435" s="19" t="n">
        <f aca="false">DATA!O1435</f>
        <v>0.49</v>
      </c>
      <c r="S1435" s="17" t="n">
        <f aca="false">C1435*Q1435</f>
        <v>2146</v>
      </c>
      <c r="T1435" s="19" t="n">
        <f aca="false">C1435*R1435</f>
        <v>12.25</v>
      </c>
      <c r="U1435" s="20" t="n">
        <f aca="false">MAX(0,C1435-L1435)</f>
        <v>0</v>
      </c>
      <c r="V1435" s="17" t="n">
        <f aca="false">U1435*Q1435</f>
        <v>0</v>
      </c>
      <c r="W1435" s="19" t="n">
        <f aca="false">U1435*R1435</f>
        <v>0</v>
      </c>
      <c r="X1435" s="20" t="n">
        <f aca="false">MAX(0,K1435-C1435)</f>
        <v>22.947704020325</v>
      </c>
      <c r="Y1435" s="17" t="n">
        <f aca="false">F1435*PARAMETER!$B$5*Q1435</f>
        <v>620678.996</v>
      </c>
      <c r="Z1435" s="21" t="n">
        <f aca="false">SUMIF($Y$2:$Y$3205,"&gt;="&amp;Y1435)/SUM($Y$2:$Y$3205)</f>
        <v>0.870853134128311</v>
      </c>
      <c r="AA1435" s="16" t="str">
        <f aca="false">IF(Z1435&lt;=PARAMETER!$B$7,"A",IF(Z1435&lt;=PARAMETER!$B$8,"B","C"))</f>
        <v>B</v>
      </c>
      <c r="AB1435" s="22" t="n">
        <f aca="false">G1435/F1435</f>
        <v>0.180716809692075</v>
      </c>
      <c r="AC1435" s="16" t="str">
        <f aca="false">IF(AB1435&lt;=PARAMETER!$B$9,"X",IF(AB1435&lt;=PARAMETER!$B$10,"Y","Z"))</f>
        <v>X</v>
      </c>
      <c r="AD1435" s="16" t="str">
        <f aca="false">AA1435&amp;AC1435</f>
        <v>BX</v>
      </c>
      <c r="AE1435" s="22" t="n">
        <f aca="false">DATA!I1435</f>
        <v>0.68</v>
      </c>
      <c r="AF1435" s="18" t="n">
        <f aca="false">DATA!L1435</f>
        <v>158</v>
      </c>
      <c r="AG1435" s="16" t="str">
        <f aca="false">DATA!K1435</f>
        <v>B</v>
      </c>
      <c r="AH1435" s="18" t="n">
        <f aca="false">IF(AE1435&gt;=PARAMETER!$B$12,1,0)</f>
        <v>0</v>
      </c>
      <c r="AI1435" s="18" t="n">
        <f aca="false">IF(AF1435&gt;=PARAMETER!$B$13,1,0)</f>
        <v>1</v>
      </c>
      <c r="AJ1435" s="18" t="n">
        <f aca="false">IF(AND(AH1435=1,AI1435=1),1,0)</f>
        <v>0</v>
      </c>
    </row>
    <row r="1436" customFormat="false" ht="15" hidden="false" customHeight="false" outlineLevel="0" collapsed="false">
      <c r="A1436" s="16" t="str">
        <f aca="false">DATA!A1436</f>
        <v>ITM11434</v>
      </c>
      <c r="B1436" s="16" t="str">
        <f aca="false">DATA!B1436</f>
        <v>Pharma</v>
      </c>
      <c r="C1436" s="17" t="n">
        <f aca="false">DATA!C1436</f>
        <v>223</v>
      </c>
      <c r="D1436" s="17" t="n">
        <f aca="false">DATA!D1436</f>
        <v>52</v>
      </c>
      <c r="E1436" s="18" t="n">
        <f aca="false">DATA!F1436</f>
        <v>7</v>
      </c>
      <c r="F1436" s="19" t="n">
        <f aca="false">DATA!G1436</f>
        <v>14.17</v>
      </c>
      <c r="G1436" s="19" t="n">
        <f aca="false">DATA!H1436</f>
        <v>5.34</v>
      </c>
      <c r="H1436" s="18" t="n">
        <f aca="false">DATA!E1436</f>
        <v>4</v>
      </c>
      <c r="I1436" s="20" t="n">
        <f aca="false">F1436*E1436</f>
        <v>99.19</v>
      </c>
      <c r="J1436" s="20" t="n">
        <f aca="false">PARAMETER!$B$4*G1436*SQRT(E1436)</f>
        <v>23.2390052376865</v>
      </c>
      <c r="K1436" s="20" t="n">
        <f aca="false">I1436+J1436</f>
        <v>122.429005237687</v>
      </c>
      <c r="L1436" s="20" t="n">
        <f aca="false">K1436+F1436*H1436</f>
        <v>179.109005237687</v>
      </c>
      <c r="M1436" s="16" t="str">
        <f aca="false">IF(C1436&lt;=K1436,"REORDER",IF(C1436&gt;L1436,"OVERSTOCK","OK"))</f>
        <v>OVERSTOCK</v>
      </c>
      <c r="N1436" s="16" t="str">
        <f aca="false">IF(C1436&lt;=D1436,"REORDER","OK")</f>
        <v>OK</v>
      </c>
      <c r="O1436" s="18" t="n">
        <f aca="false">IF(D1436&lt;I1436,1,0)</f>
        <v>1</v>
      </c>
      <c r="P1436" s="20" t="n">
        <f aca="false">C1436/F1436</f>
        <v>15.7374735356387</v>
      </c>
      <c r="Q1436" s="19" t="n">
        <f aca="false">DATA!N1436</f>
        <v>28.99</v>
      </c>
      <c r="R1436" s="19" t="n">
        <f aca="false">DATA!O1436</f>
        <v>1.64</v>
      </c>
      <c r="S1436" s="17" t="n">
        <f aca="false">C1436*Q1436</f>
        <v>6464.77</v>
      </c>
      <c r="T1436" s="19" t="n">
        <f aca="false">C1436*R1436</f>
        <v>365.72</v>
      </c>
      <c r="U1436" s="20" t="n">
        <f aca="false">MAX(0,C1436-L1436)</f>
        <v>43.8909947623135</v>
      </c>
      <c r="V1436" s="17" t="n">
        <f aca="false">U1436*Q1436</f>
        <v>1272.39993815947</v>
      </c>
      <c r="W1436" s="19" t="n">
        <f aca="false">U1436*R1436</f>
        <v>71.9812314101941</v>
      </c>
      <c r="X1436" s="20" t="n">
        <f aca="false">MAX(0,K1436-C1436)</f>
        <v>0</v>
      </c>
      <c r="Y1436" s="17" t="n">
        <f aca="false">F1436*PARAMETER!$B$5*Q1436</f>
        <v>149937.7295</v>
      </c>
      <c r="Z1436" s="21" t="n">
        <f aca="false">SUMIF($Y$2:$Y$3205,"&gt;="&amp;Y1436)/SUM($Y$2:$Y$3205)</f>
        <v>0.990958733041562</v>
      </c>
      <c r="AA1436" s="16" t="str">
        <f aca="false">IF(Z1436&lt;=PARAMETER!$B$7,"A",IF(Z1436&lt;=PARAMETER!$B$8,"B","C"))</f>
        <v>C</v>
      </c>
      <c r="AB1436" s="22" t="n">
        <f aca="false">G1436/F1436</f>
        <v>0.376852505292872</v>
      </c>
      <c r="AC1436" s="16" t="str">
        <f aca="false">IF(AB1436&lt;=PARAMETER!$B$9,"X",IF(AB1436&lt;=PARAMETER!$B$10,"Y","Z"))</f>
        <v>Y</v>
      </c>
      <c r="AD1436" s="16" t="str">
        <f aca="false">AA1436&amp;AC1436</f>
        <v>CY</v>
      </c>
      <c r="AE1436" s="22" t="n">
        <f aca="false">DATA!I1436</f>
        <v>0.1</v>
      </c>
      <c r="AF1436" s="18" t="n">
        <f aca="false">DATA!L1436</f>
        <v>158</v>
      </c>
      <c r="AG1436" s="16" t="str">
        <f aca="false">DATA!K1436</f>
        <v>A</v>
      </c>
      <c r="AH1436" s="18" t="n">
        <f aca="false">IF(AE1436&gt;=PARAMETER!$B$12,1,0)</f>
        <v>0</v>
      </c>
      <c r="AI1436" s="18" t="n">
        <f aca="false">IF(AF1436&gt;=PARAMETER!$B$13,1,0)</f>
        <v>1</v>
      </c>
      <c r="AJ1436" s="18" t="n">
        <f aca="false">IF(AND(AH1436=1,AI1436=1),1,0)</f>
        <v>0</v>
      </c>
    </row>
    <row r="1437" customFormat="false" ht="15" hidden="false" customHeight="false" outlineLevel="0" collapsed="false">
      <c r="A1437" s="16" t="str">
        <f aca="false">DATA!A1437</f>
        <v>ITM11435</v>
      </c>
      <c r="B1437" s="16" t="str">
        <f aca="false">DATA!B1437</f>
        <v>Automotive</v>
      </c>
      <c r="C1437" s="17" t="n">
        <f aca="false">DATA!C1437</f>
        <v>258</v>
      </c>
      <c r="D1437" s="17" t="n">
        <f aca="false">DATA!D1437</f>
        <v>64</v>
      </c>
      <c r="E1437" s="18" t="n">
        <f aca="false">DATA!F1437</f>
        <v>4</v>
      </c>
      <c r="F1437" s="19" t="n">
        <f aca="false">DATA!G1437</f>
        <v>32.95</v>
      </c>
      <c r="G1437" s="19" t="n">
        <f aca="false">DATA!H1437</f>
        <v>6.9</v>
      </c>
      <c r="H1437" s="18" t="n">
        <f aca="false">DATA!E1437</f>
        <v>3</v>
      </c>
      <c r="I1437" s="20" t="n">
        <f aca="false">F1437*E1437</f>
        <v>131.8</v>
      </c>
      <c r="J1437" s="20" t="n">
        <f aca="false">PARAMETER!$B$4*G1437*SQRT(E1437)</f>
        <v>22.6989800519303</v>
      </c>
      <c r="K1437" s="20" t="n">
        <f aca="false">I1437+J1437</f>
        <v>154.49898005193</v>
      </c>
      <c r="L1437" s="20" t="n">
        <f aca="false">K1437+F1437*H1437</f>
        <v>253.34898005193</v>
      </c>
      <c r="M1437" s="16" t="str">
        <f aca="false">IF(C1437&lt;=K1437,"REORDER",IF(C1437&gt;L1437,"OVERSTOCK","OK"))</f>
        <v>OVERSTOCK</v>
      </c>
      <c r="N1437" s="16" t="str">
        <f aca="false">IF(C1437&lt;=D1437,"REORDER","OK")</f>
        <v>OK</v>
      </c>
      <c r="O1437" s="18" t="n">
        <f aca="false">IF(D1437&lt;I1437,1,0)</f>
        <v>1</v>
      </c>
      <c r="P1437" s="20" t="n">
        <f aca="false">C1437/F1437</f>
        <v>7.83004552352049</v>
      </c>
      <c r="Q1437" s="19" t="n">
        <f aca="false">DATA!N1437</f>
        <v>29.67</v>
      </c>
      <c r="R1437" s="19" t="n">
        <f aca="false">DATA!O1437</f>
        <v>0.99</v>
      </c>
      <c r="S1437" s="17" t="n">
        <f aca="false">C1437*Q1437</f>
        <v>7654.86</v>
      </c>
      <c r="T1437" s="19" t="n">
        <f aca="false">C1437*R1437</f>
        <v>255.42</v>
      </c>
      <c r="U1437" s="20" t="n">
        <f aca="false">MAX(0,C1437-L1437)</f>
        <v>4.65101994806969</v>
      </c>
      <c r="V1437" s="17" t="n">
        <f aca="false">U1437*Q1437</f>
        <v>137.995761859228</v>
      </c>
      <c r="W1437" s="19" t="n">
        <f aca="false">U1437*R1437</f>
        <v>4.60450974858899</v>
      </c>
      <c r="X1437" s="20" t="n">
        <f aca="false">MAX(0,K1437-C1437)</f>
        <v>0</v>
      </c>
      <c r="Y1437" s="17" t="n">
        <f aca="false">F1437*PARAMETER!$B$5*Q1437</f>
        <v>356833.6725</v>
      </c>
      <c r="Z1437" s="21" t="n">
        <f aca="false">SUMIF($Y$2:$Y$3205,"&gt;="&amp;Y1437)/SUM($Y$2:$Y$3205)</f>
        <v>0.946313120042637</v>
      </c>
      <c r="AA1437" s="16" t="str">
        <f aca="false">IF(Z1437&lt;=PARAMETER!$B$7,"A",IF(Z1437&lt;=PARAMETER!$B$8,"B","C"))</f>
        <v>B</v>
      </c>
      <c r="AB1437" s="22" t="n">
        <f aca="false">G1437/F1437</f>
        <v>0.209408194233687</v>
      </c>
      <c r="AC1437" s="16" t="str">
        <f aca="false">IF(AB1437&lt;=PARAMETER!$B$9,"X",IF(AB1437&lt;=PARAMETER!$B$10,"Y","Z"))</f>
        <v>X</v>
      </c>
      <c r="AD1437" s="16" t="str">
        <f aca="false">AA1437&amp;AC1437</f>
        <v>BX</v>
      </c>
      <c r="AE1437" s="22" t="n">
        <f aca="false">DATA!I1437</f>
        <v>0.98</v>
      </c>
      <c r="AF1437" s="18" t="n">
        <f aca="false">DATA!L1437</f>
        <v>101</v>
      </c>
      <c r="AG1437" s="16" t="str">
        <f aca="false">DATA!K1437</f>
        <v>A</v>
      </c>
      <c r="AH1437" s="18" t="n">
        <f aca="false">IF(AE1437&gt;=PARAMETER!$B$12,1,0)</f>
        <v>1</v>
      </c>
      <c r="AI1437" s="18" t="n">
        <f aca="false">IF(AF1437&gt;=PARAMETER!$B$13,1,0)</f>
        <v>1</v>
      </c>
      <c r="AJ1437" s="18" t="n">
        <f aca="false">IF(AND(AH1437=1,AI1437=1),1,0)</f>
        <v>1</v>
      </c>
    </row>
    <row r="1438" customFormat="false" ht="15" hidden="false" customHeight="false" outlineLevel="0" collapsed="false">
      <c r="A1438" s="16" t="str">
        <f aca="false">DATA!A1438</f>
        <v>ITM11436</v>
      </c>
      <c r="B1438" s="16" t="str">
        <f aca="false">DATA!B1438</f>
        <v>Automotive</v>
      </c>
      <c r="C1438" s="17" t="n">
        <f aca="false">DATA!C1438</f>
        <v>204</v>
      </c>
      <c r="D1438" s="17" t="n">
        <f aca="false">DATA!D1438</f>
        <v>97</v>
      </c>
      <c r="E1438" s="18" t="n">
        <f aca="false">DATA!F1438</f>
        <v>7</v>
      </c>
      <c r="F1438" s="19" t="n">
        <f aca="false">DATA!G1438</f>
        <v>7.6</v>
      </c>
      <c r="G1438" s="19" t="n">
        <f aca="false">DATA!H1438</f>
        <v>6.09</v>
      </c>
      <c r="H1438" s="18" t="n">
        <f aca="false">DATA!E1438</f>
        <v>10</v>
      </c>
      <c r="I1438" s="20" t="n">
        <f aca="false">F1438*E1438</f>
        <v>53.2</v>
      </c>
      <c r="J1438" s="20" t="n">
        <f aca="false">PARAMETER!$B$4*G1438*SQRT(E1438)</f>
        <v>26.5029104676987</v>
      </c>
      <c r="K1438" s="20" t="n">
        <f aca="false">I1438+J1438</f>
        <v>79.7029104676987</v>
      </c>
      <c r="L1438" s="20" t="n">
        <f aca="false">K1438+F1438*H1438</f>
        <v>155.702910467699</v>
      </c>
      <c r="M1438" s="16" t="str">
        <f aca="false">IF(C1438&lt;=K1438,"REORDER",IF(C1438&gt;L1438,"OVERSTOCK","OK"))</f>
        <v>OVERSTOCK</v>
      </c>
      <c r="N1438" s="16" t="str">
        <f aca="false">IF(C1438&lt;=D1438,"REORDER","OK")</f>
        <v>OK</v>
      </c>
      <c r="O1438" s="18" t="n">
        <f aca="false">IF(D1438&lt;I1438,1,0)</f>
        <v>0</v>
      </c>
      <c r="P1438" s="20" t="n">
        <f aca="false">C1438/F1438</f>
        <v>26.8421052631579</v>
      </c>
      <c r="Q1438" s="19" t="n">
        <f aca="false">DATA!N1438</f>
        <v>85.12</v>
      </c>
      <c r="R1438" s="19" t="n">
        <f aca="false">DATA!O1438</f>
        <v>1.84</v>
      </c>
      <c r="S1438" s="17" t="n">
        <f aca="false">C1438*Q1438</f>
        <v>17364.48</v>
      </c>
      <c r="T1438" s="19" t="n">
        <f aca="false">C1438*R1438</f>
        <v>375.36</v>
      </c>
      <c r="U1438" s="20" t="n">
        <f aca="false">MAX(0,C1438-L1438)</f>
        <v>48.2970895323013</v>
      </c>
      <c r="V1438" s="17" t="n">
        <f aca="false">U1438*Q1438</f>
        <v>4111.04826098949</v>
      </c>
      <c r="W1438" s="19" t="n">
        <f aca="false">U1438*R1438</f>
        <v>88.8666447394345</v>
      </c>
      <c r="X1438" s="20" t="n">
        <f aca="false">MAX(0,K1438-C1438)</f>
        <v>0</v>
      </c>
      <c r="Y1438" s="17" t="n">
        <f aca="false">F1438*PARAMETER!$B$5*Q1438</f>
        <v>236122.88</v>
      </c>
      <c r="Z1438" s="21" t="n">
        <f aca="false">SUMIF($Y$2:$Y$3205,"&gt;="&amp;Y1438)/SUM($Y$2:$Y$3205)</f>
        <v>0.975223907175542</v>
      </c>
      <c r="AA1438" s="16" t="str">
        <f aca="false">IF(Z1438&lt;=PARAMETER!$B$7,"A",IF(Z1438&lt;=PARAMETER!$B$8,"B","C"))</f>
        <v>C</v>
      </c>
      <c r="AB1438" s="22" t="n">
        <f aca="false">G1438/F1438</f>
        <v>0.801315789473684</v>
      </c>
      <c r="AC1438" s="16" t="str">
        <f aca="false">IF(AB1438&lt;=PARAMETER!$B$9,"X",IF(AB1438&lt;=PARAMETER!$B$10,"Y","Z"))</f>
        <v>Z</v>
      </c>
      <c r="AD1438" s="16" t="str">
        <f aca="false">AA1438&amp;AC1438</f>
        <v>CZ</v>
      </c>
      <c r="AE1438" s="22" t="n">
        <f aca="false">DATA!I1438</f>
        <v>0.47</v>
      </c>
      <c r="AF1438" s="18" t="n">
        <f aca="false">DATA!L1438</f>
        <v>79</v>
      </c>
      <c r="AG1438" s="16" t="str">
        <f aca="false">DATA!K1438</f>
        <v>B</v>
      </c>
      <c r="AH1438" s="18" t="n">
        <f aca="false">IF(AE1438&gt;=PARAMETER!$B$12,1,0)</f>
        <v>0</v>
      </c>
      <c r="AI1438" s="18" t="n">
        <f aca="false">IF(AF1438&gt;=PARAMETER!$B$13,1,0)</f>
        <v>0</v>
      </c>
      <c r="AJ1438" s="18" t="n">
        <f aca="false">IF(AND(AH1438=1,AI1438=1),1,0)</f>
        <v>0</v>
      </c>
    </row>
    <row r="1439" customFormat="false" ht="15" hidden="false" customHeight="false" outlineLevel="0" collapsed="false">
      <c r="A1439" s="16" t="str">
        <f aca="false">DATA!A1439</f>
        <v>ITM11437</v>
      </c>
      <c r="B1439" s="16" t="str">
        <f aca="false">DATA!B1439</f>
        <v>Electronics</v>
      </c>
      <c r="C1439" s="17" t="n">
        <f aca="false">DATA!C1439</f>
        <v>379</v>
      </c>
      <c r="D1439" s="17" t="n">
        <f aca="false">DATA!D1439</f>
        <v>58</v>
      </c>
      <c r="E1439" s="18" t="n">
        <f aca="false">DATA!F1439</f>
        <v>2</v>
      </c>
      <c r="F1439" s="19" t="n">
        <f aca="false">DATA!G1439</f>
        <v>26.41</v>
      </c>
      <c r="G1439" s="19" t="n">
        <f aca="false">DATA!H1439</f>
        <v>5.97</v>
      </c>
      <c r="H1439" s="18" t="n">
        <f aca="false">DATA!E1439</f>
        <v>7</v>
      </c>
      <c r="I1439" s="20" t="n">
        <f aca="false">F1439*E1439</f>
        <v>52.82</v>
      </c>
      <c r="J1439" s="20" t="n">
        <f aca="false">PARAMETER!$B$4*G1439*SQRT(E1439)</f>
        <v>13.8872606148995</v>
      </c>
      <c r="K1439" s="20" t="n">
        <f aca="false">I1439+J1439</f>
        <v>66.7072606148995</v>
      </c>
      <c r="L1439" s="20" t="n">
        <f aca="false">K1439+F1439*H1439</f>
        <v>251.5772606149</v>
      </c>
      <c r="M1439" s="16" t="str">
        <f aca="false">IF(C1439&lt;=K1439,"REORDER",IF(C1439&gt;L1439,"OVERSTOCK","OK"))</f>
        <v>OVERSTOCK</v>
      </c>
      <c r="N1439" s="16" t="str">
        <f aca="false">IF(C1439&lt;=D1439,"REORDER","OK")</f>
        <v>OK</v>
      </c>
      <c r="O1439" s="18" t="n">
        <f aca="false">IF(D1439&lt;I1439,1,0)</f>
        <v>0</v>
      </c>
      <c r="P1439" s="20" t="n">
        <f aca="false">C1439/F1439</f>
        <v>14.3506247633472</v>
      </c>
      <c r="Q1439" s="19" t="n">
        <f aca="false">DATA!N1439</f>
        <v>105.54</v>
      </c>
      <c r="R1439" s="19" t="n">
        <f aca="false">DATA!O1439</f>
        <v>1.56</v>
      </c>
      <c r="S1439" s="17" t="n">
        <f aca="false">C1439*Q1439</f>
        <v>39999.66</v>
      </c>
      <c r="T1439" s="19" t="n">
        <f aca="false">C1439*R1439</f>
        <v>591.24</v>
      </c>
      <c r="U1439" s="20" t="n">
        <f aca="false">MAX(0,C1439-L1439)</f>
        <v>127.422739385101</v>
      </c>
      <c r="V1439" s="17" t="n">
        <f aca="false">U1439*Q1439</f>
        <v>13448.1959147035</v>
      </c>
      <c r="W1439" s="19" t="n">
        <f aca="false">U1439*R1439</f>
        <v>198.779473440757</v>
      </c>
      <c r="X1439" s="20" t="n">
        <f aca="false">MAX(0,K1439-C1439)</f>
        <v>0</v>
      </c>
      <c r="Y1439" s="17" t="n">
        <f aca="false">F1439*PARAMETER!$B$5*Q1439</f>
        <v>1017368.661</v>
      </c>
      <c r="Z1439" s="21" t="n">
        <f aca="false">SUMIF($Y$2:$Y$3205,"&gt;="&amp;Y1439)/SUM($Y$2:$Y$3205)</f>
        <v>0.725224599812069</v>
      </c>
      <c r="AA1439" s="16" t="str">
        <f aca="false">IF(Z1439&lt;=PARAMETER!$B$7,"A",IF(Z1439&lt;=PARAMETER!$B$8,"B","C"))</f>
        <v>A</v>
      </c>
      <c r="AB1439" s="22" t="n">
        <f aca="false">G1439/F1439</f>
        <v>0.226050738356683</v>
      </c>
      <c r="AC1439" s="16" t="str">
        <f aca="false">IF(AB1439&lt;=PARAMETER!$B$9,"X",IF(AB1439&lt;=PARAMETER!$B$10,"Y","Z"))</f>
        <v>X</v>
      </c>
      <c r="AD1439" s="16" t="str">
        <f aca="false">AA1439&amp;AC1439</f>
        <v>AX</v>
      </c>
      <c r="AE1439" s="22" t="n">
        <f aca="false">DATA!I1439</f>
        <v>0.57</v>
      </c>
      <c r="AF1439" s="18" t="n">
        <f aca="false">DATA!L1439</f>
        <v>93</v>
      </c>
      <c r="AG1439" s="16" t="str">
        <f aca="false">DATA!K1439</f>
        <v>B</v>
      </c>
      <c r="AH1439" s="18" t="n">
        <f aca="false">IF(AE1439&gt;=PARAMETER!$B$12,1,0)</f>
        <v>0</v>
      </c>
      <c r="AI1439" s="18" t="n">
        <f aca="false">IF(AF1439&gt;=PARAMETER!$B$13,1,0)</f>
        <v>0</v>
      </c>
      <c r="AJ1439" s="18" t="n">
        <f aca="false">IF(AND(AH1439=1,AI1439=1),1,0)</f>
        <v>0</v>
      </c>
    </row>
    <row r="1440" customFormat="false" ht="15" hidden="false" customHeight="false" outlineLevel="0" collapsed="false">
      <c r="A1440" s="16" t="str">
        <f aca="false">DATA!A1440</f>
        <v>ITM11438</v>
      </c>
      <c r="B1440" s="16" t="str">
        <f aca="false">DATA!B1440</f>
        <v>Apparel</v>
      </c>
      <c r="C1440" s="17" t="n">
        <f aca="false">DATA!C1440</f>
        <v>311</v>
      </c>
      <c r="D1440" s="17" t="n">
        <f aca="false">DATA!D1440</f>
        <v>99</v>
      </c>
      <c r="E1440" s="18" t="n">
        <f aca="false">DATA!F1440</f>
        <v>5</v>
      </c>
      <c r="F1440" s="19" t="n">
        <f aca="false">DATA!G1440</f>
        <v>38.64</v>
      </c>
      <c r="G1440" s="19" t="n">
        <f aca="false">DATA!H1440</f>
        <v>1.12</v>
      </c>
      <c r="H1440" s="18" t="n">
        <f aca="false">DATA!E1440</f>
        <v>10</v>
      </c>
      <c r="I1440" s="20" t="n">
        <f aca="false">F1440*E1440</f>
        <v>193.2</v>
      </c>
      <c r="J1440" s="20" t="n">
        <f aca="false">PARAMETER!$B$4*G1440*SQRT(E1440)</f>
        <v>4.11936506564864</v>
      </c>
      <c r="K1440" s="20" t="n">
        <f aca="false">I1440+J1440</f>
        <v>197.319365065649</v>
      </c>
      <c r="L1440" s="20" t="n">
        <f aca="false">K1440+F1440*H1440</f>
        <v>583.719365065649</v>
      </c>
      <c r="M1440" s="16" t="str">
        <f aca="false">IF(C1440&lt;=K1440,"REORDER",IF(C1440&gt;L1440,"OVERSTOCK","OK"))</f>
        <v>OK</v>
      </c>
      <c r="N1440" s="16" t="str">
        <f aca="false">IF(C1440&lt;=D1440,"REORDER","OK")</f>
        <v>OK</v>
      </c>
      <c r="O1440" s="18" t="n">
        <f aca="false">IF(D1440&lt;I1440,1,0)</f>
        <v>1</v>
      </c>
      <c r="P1440" s="20" t="n">
        <f aca="false">C1440/F1440</f>
        <v>8.04865424430642</v>
      </c>
      <c r="Q1440" s="19" t="n">
        <f aca="false">DATA!N1440</f>
        <v>45.47</v>
      </c>
      <c r="R1440" s="19" t="n">
        <f aca="false">DATA!O1440</f>
        <v>1.5</v>
      </c>
      <c r="S1440" s="17" t="n">
        <f aca="false">C1440*Q1440</f>
        <v>14141.17</v>
      </c>
      <c r="T1440" s="19" t="n">
        <f aca="false">C1440*R1440</f>
        <v>466.5</v>
      </c>
      <c r="U1440" s="20" t="n">
        <f aca="false">MAX(0,C1440-L1440)</f>
        <v>0</v>
      </c>
      <c r="V1440" s="17" t="n">
        <f aca="false">U1440*Q1440</f>
        <v>0</v>
      </c>
      <c r="W1440" s="19" t="n">
        <f aca="false">U1440*R1440</f>
        <v>0</v>
      </c>
      <c r="X1440" s="20" t="n">
        <f aca="false">MAX(0,K1440-C1440)</f>
        <v>0</v>
      </c>
      <c r="Y1440" s="17" t="n">
        <f aca="false">F1440*PARAMETER!$B$5*Q1440</f>
        <v>641290.692</v>
      </c>
      <c r="Z1440" s="21" t="n">
        <f aca="false">SUMIF($Y$2:$Y$3205,"&gt;="&amp;Y1440)/SUM($Y$2:$Y$3205)</f>
        <v>0.864414660315002</v>
      </c>
      <c r="AA1440" s="16" t="str">
        <f aca="false">IF(Z1440&lt;=PARAMETER!$B$7,"A",IF(Z1440&lt;=PARAMETER!$B$8,"B","C"))</f>
        <v>B</v>
      </c>
      <c r="AB1440" s="22" t="n">
        <f aca="false">G1440/F1440</f>
        <v>0.0289855072463768</v>
      </c>
      <c r="AC1440" s="16" t="str">
        <f aca="false">IF(AB1440&lt;=PARAMETER!$B$9,"X",IF(AB1440&lt;=PARAMETER!$B$10,"Y","Z"))</f>
        <v>X</v>
      </c>
      <c r="AD1440" s="16" t="str">
        <f aca="false">AA1440&amp;AC1440</f>
        <v>BX</v>
      </c>
      <c r="AE1440" s="22" t="n">
        <f aca="false">DATA!I1440</f>
        <v>0.28</v>
      </c>
      <c r="AF1440" s="18" t="n">
        <f aca="false">DATA!L1440</f>
        <v>173</v>
      </c>
      <c r="AG1440" s="16" t="str">
        <f aca="false">DATA!K1440</f>
        <v>B</v>
      </c>
      <c r="AH1440" s="18" t="n">
        <f aca="false">IF(AE1440&gt;=PARAMETER!$B$12,1,0)</f>
        <v>0</v>
      </c>
      <c r="AI1440" s="18" t="n">
        <f aca="false">IF(AF1440&gt;=PARAMETER!$B$13,1,0)</f>
        <v>1</v>
      </c>
      <c r="AJ1440" s="18" t="n">
        <f aca="false">IF(AND(AH1440=1,AI1440=1),1,0)</f>
        <v>0</v>
      </c>
    </row>
    <row r="1441" customFormat="false" ht="15" hidden="false" customHeight="false" outlineLevel="0" collapsed="false">
      <c r="A1441" s="16" t="str">
        <f aca="false">DATA!A1441</f>
        <v>ITM11439</v>
      </c>
      <c r="B1441" s="16" t="str">
        <f aca="false">DATA!B1441</f>
        <v>Automotive</v>
      </c>
      <c r="C1441" s="17" t="n">
        <f aca="false">DATA!C1441</f>
        <v>354</v>
      </c>
      <c r="D1441" s="17" t="n">
        <f aca="false">DATA!D1441</f>
        <v>89</v>
      </c>
      <c r="E1441" s="18" t="n">
        <f aca="false">DATA!F1441</f>
        <v>9</v>
      </c>
      <c r="F1441" s="19" t="n">
        <f aca="false">DATA!G1441</f>
        <v>9.05</v>
      </c>
      <c r="G1441" s="19" t="n">
        <f aca="false">DATA!H1441</f>
        <v>2.87</v>
      </c>
      <c r="H1441" s="18" t="n">
        <f aca="false">DATA!E1441</f>
        <v>5</v>
      </c>
      <c r="I1441" s="20" t="n">
        <f aca="false">F1441*E1441</f>
        <v>81.45</v>
      </c>
      <c r="J1441" s="20" t="n">
        <f aca="false">PARAMETER!$B$4*G1441*SQRT(E1441)</f>
        <v>14.1621897280522</v>
      </c>
      <c r="K1441" s="20" t="n">
        <f aca="false">I1441+J1441</f>
        <v>95.6121897280522</v>
      </c>
      <c r="L1441" s="20" t="n">
        <f aca="false">K1441+F1441*H1441</f>
        <v>140.862189728052</v>
      </c>
      <c r="M1441" s="16" t="str">
        <f aca="false">IF(C1441&lt;=K1441,"REORDER",IF(C1441&gt;L1441,"OVERSTOCK","OK"))</f>
        <v>OVERSTOCK</v>
      </c>
      <c r="N1441" s="16" t="str">
        <f aca="false">IF(C1441&lt;=D1441,"REORDER","OK")</f>
        <v>OK</v>
      </c>
      <c r="O1441" s="18" t="n">
        <f aca="false">IF(D1441&lt;I1441,1,0)</f>
        <v>0</v>
      </c>
      <c r="P1441" s="20" t="n">
        <f aca="false">C1441/F1441</f>
        <v>39.1160220994475</v>
      </c>
      <c r="Q1441" s="19" t="n">
        <f aca="false">DATA!N1441</f>
        <v>140.08</v>
      </c>
      <c r="R1441" s="19" t="n">
        <f aca="false">DATA!O1441</f>
        <v>0.29</v>
      </c>
      <c r="S1441" s="17" t="n">
        <f aca="false">C1441*Q1441</f>
        <v>49588.32</v>
      </c>
      <c r="T1441" s="19" t="n">
        <f aca="false">C1441*R1441</f>
        <v>102.66</v>
      </c>
      <c r="U1441" s="20" t="n">
        <f aca="false">MAX(0,C1441-L1441)</f>
        <v>213.137810271948</v>
      </c>
      <c r="V1441" s="17" t="n">
        <f aca="false">U1441*Q1441</f>
        <v>29856.3444628945</v>
      </c>
      <c r="W1441" s="19" t="n">
        <f aca="false">U1441*R1441</f>
        <v>61.8099649788649</v>
      </c>
      <c r="X1441" s="20" t="n">
        <f aca="false">MAX(0,K1441-C1441)</f>
        <v>0</v>
      </c>
      <c r="Y1441" s="17" t="n">
        <f aca="false">F1441*PARAMETER!$B$5*Q1441</f>
        <v>462719.26</v>
      </c>
      <c r="Z1441" s="21" t="n">
        <f aca="false">SUMIF($Y$2:$Y$3205,"&gt;="&amp;Y1441)/SUM($Y$2:$Y$3205)</f>
        <v>0.917302536372362</v>
      </c>
      <c r="AA1441" s="16" t="str">
        <f aca="false">IF(Z1441&lt;=PARAMETER!$B$7,"A",IF(Z1441&lt;=PARAMETER!$B$8,"B","C"))</f>
        <v>B</v>
      </c>
      <c r="AB1441" s="22" t="n">
        <f aca="false">G1441/F1441</f>
        <v>0.317127071823204</v>
      </c>
      <c r="AC1441" s="16" t="str">
        <f aca="false">IF(AB1441&lt;=PARAMETER!$B$9,"X",IF(AB1441&lt;=PARAMETER!$B$10,"Y","Z"))</f>
        <v>Y</v>
      </c>
      <c r="AD1441" s="16" t="str">
        <f aca="false">AA1441&amp;AC1441</f>
        <v>BY</v>
      </c>
      <c r="AE1441" s="22" t="n">
        <f aca="false">DATA!I1441</f>
        <v>0.65</v>
      </c>
      <c r="AF1441" s="18" t="n">
        <f aca="false">DATA!L1441</f>
        <v>20</v>
      </c>
      <c r="AG1441" s="16" t="str">
        <f aca="false">DATA!K1441</f>
        <v>B</v>
      </c>
      <c r="AH1441" s="18" t="n">
        <f aca="false">IF(AE1441&gt;=PARAMETER!$B$12,1,0)</f>
        <v>0</v>
      </c>
      <c r="AI1441" s="18" t="n">
        <f aca="false">IF(AF1441&gt;=PARAMETER!$B$13,1,0)</f>
        <v>0</v>
      </c>
      <c r="AJ1441" s="18" t="n">
        <f aca="false">IF(AND(AH1441=1,AI1441=1),1,0)</f>
        <v>0</v>
      </c>
    </row>
    <row r="1442" customFormat="false" ht="15" hidden="false" customHeight="false" outlineLevel="0" collapsed="false">
      <c r="A1442" s="16" t="str">
        <f aca="false">DATA!A1442</f>
        <v>ITM11440</v>
      </c>
      <c r="B1442" s="16" t="str">
        <f aca="false">DATA!B1442</f>
        <v>Automotive</v>
      </c>
      <c r="C1442" s="17" t="n">
        <f aca="false">DATA!C1442</f>
        <v>239</v>
      </c>
      <c r="D1442" s="17" t="n">
        <f aca="false">DATA!D1442</f>
        <v>66</v>
      </c>
      <c r="E1442" s="18" t="n">
        <f aca="false">DATA!F1442</f>
        <v>8</v>
      </c>
      <c r="F1442" s="19" t="n">
        <f aca="false">DATA!G1442</f>
        <v>37.91</v>
      </c>
      <c r="G1442" s="19" t="n">
        <f aca="false">DATA!H1442</f>
        <v>5.93</v>
      </c>
      <c r="H1442" s="18" t="n">
        <f aca="false">DATA!E1442</f>
        <v>14</v>
      </c>
      <c r="I1442" s="20" t="n">
        <f aca="false">F1442*E1442</f>
        <v>303.28</v>
      </c>
      <c r="J1442" s="20" t="n">
        <f aca="false">PARAMETER!$B$4*G1442*SQRT(E1442)</f>
        <v>27.5884272852107</v>
      </c>
      <c r="K1442" s="20" t="n">
        <f aca="false">I1442+J1442</f>
        <v>330.868427285211</v>
      </c>
      <c r="L1442" s="20" t="n">
        <f aca="false">K1442+F1442*H1442</f>
        <v>861.608427285211</v>
      </c>
      <c r="M1442" s="16" t="str">
        <f aca="false">IF(C1442&lt;=K1442,"REORDER",IF(C1442&gt;L1442,"OVERSTOCK","OK"))</f>
        <v>REORDER</v>
      </c>
      <c r="N1442" s="16" t="str">
        <f aca="false">IF(C1442&lt;=D1442,"REORDER","OK")</f>
        <v>OK</v>
      </c>
      <c r="O1442" s="18" t="n">
        <f aca="false">IF(D1442&lt;I1442,1,0)</f>
        <v>1</v>
      </c>
      <c r="P1442" s="20" t="n">
        <f aca="false">C1442/F1442</f>
        <v>6.30440517013981</v>
      </c>
      <c r="Q1442" s="19" t="n">
        <f aca="false">DATA!N1442</f>
        <v>89.55</v>
      </c>
      <c r="R1442" s="19" t="n">
        <f aca="false">DATA!O1442</f>
        <v>0.17</v>
      </c>
      <c r="S1442" s="17" t="n">
        <f aca="false">C1442*Q1442</f>
        <v>21402.45</v>
      </c>
      <c r="T1442" s="19" t="n">
        <f aca="false">C1442*R1442</f>
        <v>40.63</v>
      </c>
      <c r="U1442" s="20" t="n">
        <f aca="false">MAX(0,C1442-L1442)</f>
        <v>0</v>
      </c>
      <c r="V1442" s="17" t="n">
        <f aca="false">U1442*Q1442</f>
        <v>0</v>
      </c>
      <c r="W1442" s="19" t="n">
        <f aca="false">U1442*R1442</f>
        <v>0</v>
      </c>
      <c r="X1442" s="20" t="n">
        <f aca="false">MAX(0,K1442-C1442)</f>
        <v>91.8684272852107</v>
      </c>
      <c r="Y1442" s="17" t="n">
        <f aca="false">F1442*PARAMETER!$B$5*Q1442</f>
        <v>1239116.7825</v>
      </c>
      <c r="Z1442" s="21" t="n">
        <f aca="false">SUMIF($Y$2:$Y$3205,"&gt;="&amp;Y1442)/SUM($Y$2:$Y$3205)</f>
        <v>0.629279161249239</v>
      </c>
      <c r="AA1442" s="16" t="str">
        <f aca="false">IF(Z1442&lt;=PARAMETER!$B$7,"A",IF(Z1442&lt;=PARAMETER!$B$8,"B","C"))</f>
        <v>A</v>
      </c>
      <c r="AB1442" s="22" t="n">
        <f aca="false">G1442/F1442</f>
        <v>0.156423107359536</v>
      </c>
      <c r="AC1442" s="16" t="str">
        <f aca="false">IF(AB1442&lt;=PARAMETER!$B$9,"X",IF(AB1442&lt;=PARAMETER!$B$10,"Y","Z"))</f>
        <v>X</v>
      </c>
      <c r="AD1442" s="16" t="str">
        <f aca="false">AA1442&amp;AC1442</f>
        <v>AX</v>
      </c>
      <c r="AE1442" s="22" t="n">
        <f aca="false">DATA!I1442</f>
        <v>0.83</v>
      </c>
      <c r="AF1442" s="18" t="n">
        <f aca="false">DATA!L1442</f>
        <v>97</v>
      </c>
      <c r="AG1442" s="16" t="str">
        <f aca="false">DATA!K1442</f>
        <v>C</v>
      </c>
      <c r="AH1442" s="18" t="n">
        <f aca="false">IF(AE1442&gt;=PARAMETER!$B$12,1,0)</f>
        <v>1</v>
      </c>
      <c r="AI1442" s="18" t="n">
        <f aca="false">IF(AF1442&gt;=PARAMETER!$B$13,1,0)</f>
        <v>1</v>
      </c>
      <c r="AJ1442" s="18" t="n">
        <f aca="false">IF(AND(AH1442=1,AI1442=1),1,0)</f>
        <v>1</v>
      </c>
    </row>
    <row r="1443" customFormat="false" ht="15" hidden="false" customHeight="false" outlineLevel="0" collapsed="false">
      <c r="A1443" s="16" t="str">
        <f aca="false">DATA!A1443</f>
        <v>ITM11441</v>
      </c>
      <c r="B1443" s="16" t="str">
        <f aca="false">DATA!B1443</f>
        <v>Groceries</v>
      </c>
      <c r="C1443" s="17" t="n">
        <f aca="false">DATA!C1443</f>
        <v>135</v>
      </c>
      <c r="D1443" s="17" t="n">
        <f aca="false">DATA!D1443</f>
        <v>86</v>
      </c>
      <c r="E1443" s="18" t="n">
        <f aca="false">DATA!F1443</f>
        <v>9</v>
      </c>
      <c r="F1443" s="19" t="n">
        <f aca="false">DATA!G1443</f>
        <v>38.28</v>
      </c>
      <c r="G1443" s="19" t="n">
        <f aca="false">DATA!H1443</f>
        <v>0.67</v>
      </c>
      <c r="H1443" s="18" t="n">
        <f aca="false">DATA!E1443</f>
        <v>9</v>
      </c>
      <c r="I1443" s="20" t="n">
        <f aca="false">F1443*E1443</f>
        <v>344.52</v>
      </c>
      <c r="J1443" s="20" t="n">
        <f aca="false">PARAMETER!$B$4*G1443*SQRT(E1443)</f>
        <v>3.30615579017246</v>
      </c>
      <c r="K1443" s="20" t="n">
        <f aca="false">I1443+J1443</f>
        <v>347.826155790172</v>
      </c>
      <c r="L1443" s="20" t="n">
        <f aca="false">K1443+F1443*H1443</f>
        <v>692.346155790172</v>
      </c>
      <c r="M1443" s="16" t="str">
        <f aca="false">IF(C1443&lt;=K1443,"REORDER",IF(C1443&gt;L1443,"OVERSTOCK","OK"))</f>
        <v>REORDER</v>
      </c>
      <c r="N1443" s="16" t="str">
        <f aca="false">IF(C1443&lt;=D1443,"REORDER","OK")</f>
        <v>OK</v>
      </c>
      <c r="O1443" s="18" t="n">
        <f aca="false">IF(D1443&lt;I1443,1,0)</f>
        <v>1</v>
      </c>
      <c r="P1443" s="20" t="n">
        <f aca="false">C1443/F1443</f>
        <v>3.52664576802508</v>
      </c>
      <c r="Q1443" s="19" t="n">
        <f aca="false">DATA!N1443</f>
        <v>27.47</v>
      </c>
      <c r="R1443" s="19" t="n">
        <f aca="false">DATA!O1443</f>
        <v>0.7</v>
      </c>
      <c r="S1443" s="17" t="n">
        <f aca="false">C1443*Q1443</f>
        <v>3708.45</v>
      </c>
      <c r="T1443" s="19" t="n">
        <f aca="false">C1443*R1443</f>
        <v>94.5</v>
      </c>
      <c r="U1443" s="20" t="n">
        <f aca="false">MAX(0,C1443-L1443)</f>
        <v>0</v>
      </c>
      <c r="V1443" s="17" t="n">
        <f aca="false">U1443*Q1443</f>
        <v>0</v>
      </c>
      <c r="W1443" s="19" t="n">
        <f aca="false">U1443*R1443</f>
        <v>0</v>
      </c>
      <c r="X1443" s="20" t="n">
        <f aca="false">MAX(0,K1443-C1443)</f>
        <v>212.826155790172</v>
      </c>
      <c r="Y1443" s="17" t="n">
        <f aca="false">F1443*PARAMETER!$B$5*Q1443</f>
        <v>383816.334</v>
      </c>
      <c r="Z1443" s="21" t="n">
        <f aca="false">SUMIF($Y$2:$Y$3205,"&gt;="&amp;Y1443)/SUM($Y$2:$Y$3205)</f>
        <v>0.938171081226787</v>
      </c>
      <c r="AA1443" s="16" t="str">
        <f aca="false">IF(Z1443&lt;=PARAMETER!$B$7,"A",IF(Z1443&lt;=PARAMETER!$B$8,"B","C"))</f>
        <v>B</v>
      </c>
      <c r="AB1443" s="22" t="n">
        <f aca="false">G1443/F1443</f>
        <v>0.0175026123301985</v>
      </c>
      <c r="AC1443" s="16" t="str">
        <f aca="false">IF(AB1443&lt;=PARAMETER!$B$9,"X",IF(AB1443&lt;=PARAMETER!$B$10,"Y","Z"))</f>
        <v>X</v>
      </c>
      <c r="AD1443" s="16" t="str">
        <f aca="false">AA1443&amp;AC1443</f>
        <v>BX</v>
      </c>
      <c r="AE1443" s="22" t="n">
        <f aca="false">DATA!I1443</f>
        <v>0.63</v>
      </c>
      <c r="AF1443" s="18" t="n">
        <f aca="false">DATA!L1443</f>
        <v>96</v>
      </c>
      <c r="AG1443" s="16" t="str">
        <f aca="false">DATA!K1443</f>
        <v>B</v>
      </c>
      <c r="AH1443" s="18" t="n">
        <f aca="false">IF(AE1443&gt;=PARAMETER!$B$12,1,0)</f>
        <v>0</v>
      </c>
      <c r="AI1443" s="18" t="n">
        <f aca="false">IF(AF1443&gt;=PARAMETER!$B$13,1,0)</f>
        <v>1</v>
      </c>
      <c r="AJ1443" s="18" t="n">
        <f aca="false">IF(AND(AH1443=1,AI1443=1),1,0)</f>
        <v>0</v>
      </c>
    </row>
    <row r="1444" customFormat="false" ht="15" hidden="false" customHeight="false" outlineLevel="0" collapsed="false">
      <c r="A1444" s="16" t="str">
        <f aca="false">DATA!A1444</f>
        <v>ITM11442</v>
      </c>
      <c r="B1444" s="16" t="str">
        <f aca="false">DATA!B1444</f>
        <v>Apparel</v>
      </c>
      <c r="C1444" s="17" t="n">
        <f aca="false">DATA!C1444</f>
        <v>332</v>
      </c>
      <c r="D1444" s="17" t="n">
        <f aca="false">DATA!D1444</f>
        <v>24</v>
      </c>
      <c r="E1444" s="18" t="n">
        <f aca="false">DATA!F1444</f>
        <v>4</v>
      </c>
      <c r="F1444" s="19" t="n">
        <f aca="false">DATA!G1444</f>
        <v>3.94</v>
      </c>
      <c r="G1444" s="19" t="n">
        <f aca="false">DATA!H1444</f>
        <v>2.88</v>
      </c>
      <c r="H1444" s="18" t="n">
        <f aca="false">DATA!E1444</f>
        <v>10</v>
      </c>
      <c r="I1444" s="20" t="n">
        <f aca="false">F1444*E1444</f>
        <v>15.76</v>
      </c>
      <c r="J1444" s="20" t="n">
        <f aca="false">PARAMETER!$B$4*G1444*SQRT(E1444)</f>
        <v>9.47435689124048</v>
      </c>
      <c r="K1444" s="20" t="n">
        <f aca="false">I1444+J1444</f>
        <v>25.2343568912405</v>
      </c>
      <c r="L1444" s="20" t="n">
        <f aca="false">K1444+F1444*H1444</f>
        <v>64.6343568912405</v>
      </c>
      <c r="M1444" s="16" t="str">
        <f aca="false">IF(C1444&lt;=K1444,"REORDER",IF(C1444&gt;L1444,"OVERSTOCK","OK"))</f>
        <v>OVERSTOCK</v>
      </c>
      <c r="N1444" s="16" t="str">
        <f aca="false">IF(C1444&lt;=D1444,"REORDER","OK")</f>
        <v>OK</v>
      </c>
      <c r="O1444" s="18" t="n">
        <f aca="false">IF(D1444&lt;I1444,1,0)</f>
        <v>0</v>
      </c>
      <c r="P1444" s="20" t="n">
        <f aca="false">C1444/F1444</f>
        <v>84.263959390863</v>
      </c>
      <c r="Q1444" s="19" t="n">
        <f aca="false">DATA!N1444</f>
        <v>131.04</v>
      </c>
      <c r="R1444" s="19" t="n">
        <f aca="false">DATA!O1444</f>
        <v>0.51</v>
      </c>
      <c r="S1444" s="17" t="n">
        <f aca="false">C1444*Q1444</f>
        <v>43505.28</v>
      </c>
      <c r="T1444" s="19" t="n">
        <f aca="false">C1444*R1444</f>
        <v>169.32</v>
      </c>
      <c r="U1444" s="20" t="n">
        <f aca="false">MAX(0,C1444-L1444)</f>
        <v>267.36564310876</v>
      </c>
      <c r="V1444" s="17" t="n">
        <f aca="false">U1444*Q1444</f>
        <v>35035.5938729719</v>
      </c>
      <c r="W1444" s="19" t="n">
        <f aca="false">U1444*R1444</f>
        <v>136.356477985467</v>
      </c>
      <c r="X1444" s="20" t="n">
        <f aca="false">MAX(0,K1444-C1444)</f>
        <v>0</v>
      </c>
      <c r="Y1444" s="17" t="n">
        <f aca="false">F1444*PARAMETER!$B$5*Q1444</f>
        <v>188448.624</v>
      </c>
      <c r="Z1444" s="21" t="n">
        <f aca="false">SUMIF($Y$2:$Y$3205,"&gt;="&amp;Y1444)/SUM($Y$2:$Y$3205)</f>
        <v>0.98457069410992</v>
      </c>
      <c r="AA1444" s="16" t="str">
        <f aca="false">IF(Z1444&lt;=PARAMETER!$B$7,"A",IF(Z1444&lt;=PARAMETER!$B$8,"B","C"))</f>
        <v>C</v>
      </c>
      <c r="AB1444" s="22" t="n">
        <f aca="false">G1444/F1444</f>
        <v>0.730964467005076</v>
      </c>
      <c r="AC1444" s="16" t="str">
        <f aca="false">IF(AB1444&lt;=PARAMETER!$B$9,"X",IF(AB1444&lt;=PARAMETER!$B$10,"Y","Z"))</f>
        <v>Z</v>
      </c>
      <c r="AD1444" s="16" t="str">
        <f aca="false">AA1444&amp;AC1444</f>
        <v>CZ</v>
      </c>
      <c r="AE1444" s="22" t="n">
        <f aca="false">DATA!I1444</f>
        <v>0.81</v>
      </c>
      <c r="AF1444" s="18" t="n">
        <f aca="false">DATA!L1444</f>
        <v>40</v>
      </c>
      <c r="AG1444" s="16" t="str">
        <f aca="false">DATA!K1444</f>
        <v>D</v>
      </c>
      <c r="AH1444" s="18" t="n">
        <f aca="false">IF(AE1444&gt;=PARAMETER!$B$12,1,0)</f>
        <v>1</v>
      </c>
      <c r="AI1444" s="18" t="n">
        <f aca="false">IF(AF1444&gt;=PARAMETER!$B$13,1,0)</f>
        <v>0</v>
      </c>
      <c r="AJ1444" s="18" t="n">
        <f aca="false">IF(AND(AH1444=1,AI1444=1),1,0)</f>
        <v>0</v>
      </c>
    </row>
    <row r="1445" customFormat="false" ht="15" hidden="false" customHeight="false" outlineLevel="0" collapsed="false">
      <c r="A1445" s="16" t="str">
        <f aca="false">DATA!A1445</f>
        <v>ITM11443</v>
      </c>
      <c r="B1445" s="16" t="str">
        <f aca="false">DATA!B1445</f>
        <v>Groceries</v>
      </c>
      <c r="C1445" s="17" t="n">
        <f aca="false">DATA!C1445</f>
        <v>68</v>
      </c>
      <c r="D1445" s="17" t="n">
        <f aca="false">DATA!D1445</f>
        <v>36</v>
      </c>
      <c r="E1445" s="18" t="n">
        <f aca="false">DATA!F1445</f>
        <v>3</v>
      </c>
      <c r="F1445" s="19" t="n">
        <f aca="false">DATA!G1445</f>
        <v>1.92</v>
      </c>
      <c r="G1445" s="19" t="n">
        <f aca="false">DATA!H1445</f>
        <v>2.68</v>
      </c>
      <c r="H1445" s="18" t="n">
        <f aca="false">DATA!E1445</f>
        <v>8</v>
      </c>
      <c r="I1445" s="20" t="n">
        <f aca="false">F1445*E1445</f>
        <v>5.76</v>
      </c>
      <c r="J1445" s="20" t="n">
        <f aca="false">PARAMETER!$B$4*G1445*SQRT(E1445)</f>
        <v>7.63523974175563</v>
      </c>
      <c r="K1445" s="20" t="n">
        <f aca="false">I1445+J1445</f>
        <v>13.3952397417556</v>
      </c>
      <c r="L1445" s="20" t="n">
        <f aca="false">K1445+F1445*H1445</f>
        <v>28.7552397417556</v>
      </c>
      <c r="M1445" s="16" t="str">
        <f aca="false">IF(C1445&lt;=K1445,"REORDER",IF(C1445&gt;L1445,"OVERSTOCK","OK"))</f>
        <v>OVERSTOCK</v>
      </c>
      <c r="N1445" s="16" t="str">
        <f aca="false">IF(C1445&lt;=D1445,"REORDER","OK")</f>
        <v>OK</v>
      </c>
      <c r="O1445" s="18" t="n">
        <f aca="false">IF(D1445&lt;I1445,1,0)</f>
        <v>0</v>
      </c>
      <c r="P1445" s="20" t="n">
        <f aca="false">C1445/F1445</f>
        <v>35.4166666666667</v>
      </c>
      <c r="Q1445" s="19" t="n">
        <f aca="false">DATA!N1445</f>
        <v>77.82</v>
      </c>
      <c r="R1445" s="19" t="n">
        <f aca="false">DATA!O1445</f>
        <v>1.45</v>
      </c>
      <c r="S1445" s="17" t="n">
        <f aca="false">C1445*Q1445</f>
        <v>5291.76</v>
      </c>
      <c r="T1445" s="19" t="n">
        <f aca="false">C1445*R1445</f>
        <v>98.6</v>
      </c>
      <c r="U1445" s="20" t="n">
        <f aca="false">MAX(0,C1445-L1445)</f>
        <v>39.2447602582444</v>
      </c>
      <c r="V1445" s="17" t="n">
        <f aca="false">U1445*Q1445</f>
        <v>3054.02724329658</v>
      </c>
      <c r="W1445" s="19" t="n">
        <f aca="false">U1445*R1445</f>
        <v>56.9049023744543</v>
      </c>
      <c r="X1445" s="20" t="n">
        <f aca="false">MAX(0,K1445-C1445)</f>
        <v>0</v>
      </c>
      <c r="Y1445" s="17" t="n">
        <f aca="false">F1445*PARAMETER!$B$5*Q1445</f>
        <v>54536.256</v>
      </c>
      <c r="Z1445" s="21" t="n">
        <f aca="false">SUMIF($Y$2:$Y$3205,"&gt;="&amp;Y1445)/SUM($Y$2:$Y$3205)</f>
        <v>0.999240577006012</v>
      </c>
      <c r="AA1445" s="16" t="str">
        <f aca="false">IF(Z1445&lt;=PARAMETER!$B$7,"A",IF(Z1445&lt;=PARAMETER!$B$8,"B","C"))</f>
        <v>C</v>
      </c>
      <c r="AB1445" s="22" t="n">
        <f aca="false">G1445/F1445</f>
        <v>1.39583333333333</v>
      </c>
      <c r="AC1445" s="16" t="str">
        <f aca="false">IF(AB1445&lt;=PARAMETER!$B$9,"X",IF(AB1445&lt;=PARAMETER!$B$10,"Y","Z"))</f>
        <v>Z</v>
      </c>
      <c r="AD1445" s="16" t="str">
        <f aca="false">AA1445&amp;AC1445</f>
        <v>CZ</v>
      </c>
      <c r="AE1445" s="22" t="n">
        <f aca="false">DATA!I1445</f>
        <v>0.76</v>
      </c>
      <c r="AF1445" s="18" t="n">
        <f aca="false">DATA!L1445</f>
        <v>110</v>
      </c>
      <c r="AG1445" s="16" t="str">
        <f aca="false">DATA!K1445</f>
        <v>A</v>
      </c>
      <c r="AH1445" s="18" t="n">
        <f aca="false">IF(AE1445&gt;=PARAMETER!$B$12,1,0)</f>
        <v>1</v>
      </c>
      <c r="AI1445" s="18" t="n">
        <f aca="false">IF(AF1445&gt;=PARAMETER!$B$13,1,0)</f>
        <v>1</v>
      </c>
      <c r="AJ1445" s="18" t="n">
        <f aca="false">IF(AND(AH1445=1,AI1445=1),1,0)</f>
        <v>1</v>
      </c>
    </row>
    <row r="1446" customFormat="false" ht="15" hidden="false" customHeight="false" outlineLevel="0" collapsed="false">
      <c r="A1446" s="16" t="str">
        <f aca="false">DATA!A1446</f>
        <v>ITM11444</v>
      </c>
      <c r="B1446" s="16" t="str">
        <f aca="false">DATA!B1446</f>
        <v>Apparel</v>
      </c>
      <c r="C1446" s="17" t="n">
        <f aca="false">DATA!C1446</f>
        <v>192</v>
      </c>
      <c r="D1446" s="17" t="n">
        <f aca="false">DATA!D1446</f>
        <v>77</v>
      </c>
      <c r="E1446" s="18" t="n">
        <f aca="false">DATA!F1446</f>
        <v>4</v>
      </c>
      <c r="F1446" s="19" t="n">
        <f aca="false">DATA!G1446</f>
        <v>48.72</v>
      </c>
      <c r="G1446" s="19" t="n">
        <f aca="false">DATA!H1446</f>
        <v>2.87</v>
      </c>
      <c r="H1446" s="18" t="n">
        <f aca="false">DATA!E1446</f>
        <v>9</v>
      </c>
      <c r="I1446" s="20" t="n">
        <f aca="false">F1446*E1446</f>
        <v>194.88</v>
      </c>
      <c r="J1446" s="20" t="n">
        <f aca="false">PARAMETER!$B$4*G1446*SQRT(E1446)</f>
        <v>9.44145981870145</v>
      </c>
      <c r="K1446" s="20" t="n">
        <f aca="false">I1446+J1446</f>
        <v>204.321459818701</v>
      </c>
      <c r="L1446" s="20" t="n">
        <f aca="false">K1446+F1446*H1446</f>
        <v>642.801459818702</v>
      </c>
      <c r="M1446" s="16" t="str">
        <f aca="false">IF(C1446&lt;=K1446,"REORDER",IF(C1446&gt;L1446,"OVERSTOCK","OK"))</f>
        <v>REORDER</v>
      </c>
      <c r="N1446" s="16" t="str">
        <f aca="false">IF(C1446&lt;=D1446,"REORDER","OK")</f>
        <v>OK</v>
      </c>
      <c r="O1446" s="18" t="n">
        <f aca="false">IF(D1446&lt;I1446,1,0)</f>
        <v>1</v>
      </c>
      <c r="P1446" s="20" t="n">
        <f aca="false">C1446/F1446</f>
        <v>3.94088669950739</v>
      </c>
      <c r="Q1446" s="19" t="n">
        <f aca="false">DATA!N1446</f>
        <v>19.94</v>
      </c>
      <c r="R1446" s="19" t="n">
        <f aca="false">DATA!O1446</f>
        <v>0.96</v>
      </c>
      <c r="S1446" s="17" t="n">
        <f aca="false">C1446*Q1446</f>
        <v>3828.48</v>
      </c>
      <c r="T1446" s="19" t="n">
        <f aca="false">C1446*R1446</f>
        <v>184.32</v>
      </c>
      <c r="U1446" s="20" t="n">
        <f aca="false">MAX(0,C1446-L1446)</f>
        <v>0</v>
      </c>
      <c r="V1446" s="17" t="n">
        <f aca="false">U1446*Q1446</f>
        <v>0</v>
      </c>
      <c r="W1446" s="19" t="n">
        <f aca="false">U1446*R1446</f>
        <v>0</v>
      </c>
      <c r="X1446" s="20" t="n">
        <f aca="false">MAX(0,K1446-C1446)</f>
        <v>12.3214598187014</v>
      </c>
      <c r="Y1446" s="17" t="n">
        <f aca="false">F1446*PARAMETER!$B$5*Q1446</f>
        <v>354589.032</v>
      </c>
      <c r="Z1446" s="21" t="n">
        <f aca="false">SUMIF($Y$2:$Y$3205,"&gt;="&amp;Y1446)/SUM($Y$2:$Y$3205)</f>
        <v>0.947219989559222</v>
      </c>
      <c r="AA1446" s="16" t="str">
        <f aca="false">IF(Z1446&lt;=PARAMETER!$B$7,"A",IF(Z1446&lt;=PARAMETER!$B$8,"B","C"))</f>
        <v>B</v>
      </c>
      <c r="AB1446" s="22" t="n">
        <f aca="false">G1446/F1446</f>
        <v>0.0589080459770115</v>
      </c>
      <c r="AC1446" s="16" t="str">
        <f aca="false">IF(AB1446&lt;=PARAMETER!$B$9,"X",IF(AB1446&lt;=PARAMETER!$B$10,"Y","Z"))</f>
        <v>X</v>
      </c>
      <c r="AD1446" s="16" t="str">
        <f aca="false">AA1446&amp;AC1446</f>
        <v>BX</v>
      </c>
      <c r="AE1446" s="22" t="n">
        <f aca="false">DATA!I1446</f>
        <v>0.31</v>
      </c>
      <c r="AF1446" s="18" t="n">
        <f aca="false">DATA!L1446</f>
        <v>174</v>
      </c>
      <c r="AG1446" s="16" t="str">
        <f aca="false">DATA!K1446</f>
        <v>D</v>
      </c>
      <c r="AH1446" s="18" t="n">
        <f aca="false">IF(AE1446&gt;=PARAMETER!$B$12,1,0)</f>
        <v>0</v>
      </c>
      <c r="AI1446" s="18" t="n">
        <f aca="false">IF(AF1446&gt;=PARAMETER!$B$13,1,0)</f>
        <v>1</v>
      </c>
      <c r="AJ1446" s="18" t="n">
        <f aca="false">IF(AND(AH1446=1,AI1446=1),1,0)</f>
        <v>0</v>
      </c>
    </row>
    <row r="1447" customFormat="false" ht="15" hidden="false" customHeight="false" outlineLevel="0" collapsed="false">
      <c r="A1447" s="16" t="str">
        <f aca="false">DATA!A1447</f>
        <v>ITM11445</v>
      </c>
      <c r="B1447" s="16" t="str">
        <f aca="false">DATA!B1447</f>
        <v>Groceries</v>
      </c>
      <c r="C1447" s="17" t="n">
        <f aca="false">DATA!C1447</f>
        <v>101</v>
      </c>
      <c r="D1447" s="17" t="n">
        <f aca="false">DATA!D1447</f>
        <v>89</v>
      </c>
      <c r="E1447" s="18" t="n">
        <f aca="false">DATA!F1447</f>
        <v>4</v>
      </c>
      <c r="F1447" s="19" t="n">
        <f aca="false">DATA!G1447</f>
        <v>10.48</v>
      </c>
      <c r="G1447" s="19" t="n">
        <f aca="false">DATA!H1447</f>
        <v>5.59</v>
      </c>
      <c r="H1447" s="18" t="n">
        <f aca="false">DATA!E1447</f>
        <v>14</v>
      </c>
      <c r="I1447" s="20" t="n">
        <f aca="false">F1447*E1447</f>
        <v>41.92</v>
      </c>
      <c r="J1447" s="20" t="n">
        <f aca="false">PARAMETER!$B$4*G1447*SQRT(E1447)</f>
        <v>18.3894635493175</v>
      </c>
      <c r="K1447" s="20" t="n">
        <f aca="false">I1447+J1447</f>
        <v>60.3094635493175</v>
      </c>
      <c r="L1447" s="20" t="n">
        <f aca="false">K1447+F1447*H1447</f>
        <v>207.029463549317</v>
      </c>
      <c r="M1447" s="16" t="str">
        <f aca="false">IF(C1447&lt;=K1447,"REORDER",IF(C1447&gt;L1447,"OVERSTOCK","OK"))</f>
        <v>OK</v>
      </c>
      <c r="N1447" s="16" t="str">
        <f aca="false">IF(C1447&lt;=D1447,"REORDER","OK")</f>
        <v>OK</v>
      </c>
      <c r="O1447" s="18" t="n">
        <f aca="false">IF(D1447&lt;I1447,1,0)</f>
        <v>0</v>
      </c>
      <c r="P1447" s="20" t="n">
        <f aca="false">C1447/F1447</f>
        <v>9.63740458015267</v>
      </c>
      <c r="Q1447" s="19" t="n">
        <f aca="false">DATA!N1447</f>
        <v>190.12</v>
      </c>
      <c r="R1447" s="19" t="n">
        <f aca="false">DATA!O1447</f>
        <v>1.09</v>
      </c>
      <c r="S1447" s="17" t="n">
        <f aca="false">C1447*Q1447</f>
        <v>19202.12</v>
      </c>
      <c r="T1447" s="19" t="n">
        <f aca="false">C1447*R1447</f>
        <v>110.09</v>
      </c>
      <c r="U1447" s="20" t="n">
        <f aca="false">MAX(0,C1447-L1447)</f>
        <v>0</v>
      </c>
      <c r="V1447" s="17" t="n">
        <f aca="false">U1447*Q1447</f>
        <v>0</v>
      </c>
      <c r="W1447" s="19" t="n">
        <f aca="false">U1447*R1447</f>
        <v>0</v>
      </c>
      <c r="X1447" s="20" t="n">
        <f aca="false">MAX(0,K1447-C1447)</f>
        <v>0</v>
      </c>
      <c r="Y1447" s="17" t="n">
        <f aca="false">F1447*PARAMETER!$B$5*Q1447</f>
        <v>727247.024</v>
      </c>
      <c r="Z1447" s="21" t="n">
        <f aca="false">SUMIF($Y$2:$Y$3205,"&gt;="&amp;Y1447)/SUM($Y$2:$Y$3205)</f>
        <v>0.835919083187765</v>
      </c>
      <c r="AA1447" s="16" t="str">
        <f aca="false">IF(Z1447&lt;=PARAMETER!$B$7,"A",IF(Z1447&lt;=PARAMETER!$B$8,"B","C"))</f>
        <v>B</v>
      </c>
      <c r="AB1447" s="22" t="n">
        <f aca="false">G1447/F1447</f>
        <v>0.533396946564886</v>
      </c>
      <c r="AC1447" s="16" t="str">
        <f aca="false">IF(AB1447&lt;=PARAMETER!$B$9,"X",IF(AB1447&lt;=PARAMETER!$B$10,"Y","Z"))</f>
        <v>Z</v>
      </c>
      <c r="AD1447" s="16" t="str">
        <f aca="false">AA1447&amp;AC1447</f>
        <v>BZ</v>
      </c>
      <c r="AE1447" s="22" t="n">
        <f aca="false">DATA!I1447</f>
        <v>0.49</v>
      </c>
      <c r="AF1447" s="18" t="n">
        <f aca="false">DATA!L1447</f>
        <v>69</v>
      </c>
      <c r="AG1447" s="16" t="str">
        <f aca="false">DATA!K1447</f>
        <v>A</v>
      </c>
      <c r="AH1447" s="18" t="n">
        <f aca="false">IF(AE1447&gt;=PARAMETER!$B$12,1,0)</f>
        <v>0</v>
      </c>
      <c r="AI1447" s="18" t="n">
        <f aca="false">IF(AF1447&gt;=PARAMETER!$B$13,1,0)</f>
        <v>0</v>
      </c>
      <c r="AJ1447" s="18" t="n">
        <f aca="false">IF(AND(AH1447=1,AI1447=1),1,0)</f>
        <v>0</v>
      </c>
    </row>
    <row r="1448" customFormat="false" ht="15" hidden="false" customHeight="false" outlineLevel="0" collapsed="false">
      <c r="A1448" s="16" t="str">
        <f aca="false">DATA!A1448</f>
        <v>ITM11446</v>
      </c>
      <c r="B1448" s="16" t="str">
        <f aca="false">DATA!B1448</f>
        <v>Automotive</v>
      </c>
      <c r="C1448" s="17" t="n">
        <f aca="false">DATA!C1448</f>
        <v>341</v>
      </c>
      <c r="D1448" s="17" t="n">
        <f aca="false">DATA!D1448</f>
        <v>73</v>
      </c>
      <c r="E1448" s="18" t="n">
        <f aca="false">DATA!F1448</f>
        <v>4</v>
      </c>
      <c r="F1448" s="19" t="n">
        <f aca="false">DATA!G1448</f>
        <v>41.28</v>
      </c>
      <c r="G1448" s="19" t="n">
        <f aca="false">DATA!H1448</f>
        <v>6.03</v>
      </c>
      <c r="H1448" s="18" t="n">
        <f aca="false">DATA!E1448</f>
        <v>4</v>
      </c>
      <c r="I1448" s="20" t="n">
        <f aca="false">F1448*E1448</f>
        <v>165.12</v>
      </c>
      <c r="J1448" s="20" t="n">
        <f aca="false">PARAMETER!$B$4*G1448*SQRT(E1448)</f>
        <v>19.8369347410347</v>
      </c>
      <c r="K1448" s="20" t="n">
        <f aca="false">I1448+J1448</f>
        <v>184.956934741035</v>
      </c>
      <c r="L1448" s="20" t="n">
        <f aca="false">K1448+F1448*H1448</f>
        <v>350.076934741035</v>
      </c>
      <c r="M1448" s="16" t="str">
        <f aca="false">IF(C1448&lt;=K1448,"REORDER",IF(C1448&gt;L1448,"OVERSTOCK","OK"))</f>
        <v>OK</v>
      </c>
      <c r="N1448" s="16" t="str">
        <f aca="false">IF(C1448&lt;=D1448,"REORDER","OK")</f>
        <v>OK</v>
      </c>
      <c r="O1448" s="18" t="n">
        <f aca="false">IF(D1448&lt;I1448,1,0)</f>
        <v>1</v>
      </c>
      <c r="P1448" s="20" t="n">
        <f aca="false">C1448/F1448</f>
        <v>8.26065891472868</v>
      </c>
      <c r="Q1448" s="19" t="n">
        <f aca="false">DATA!N1448</f>
        <v>118.53</v>
      </c>
      <c r="R1448" s="19" t="n">
        <f aca="false">DATA!O1448</f>
        <v>1.65</v>
      </c>
      <c r="S1448" s="17" t="n">
        <f aca="false">C1448*Q1448</f>
        <v>40418.73</v>
      </c>
      <c r="T1448" s="19" t="n">
        <f aca="false">C1448*R1448</f>
        <v>562.65</v>
      </c>
      <c r="U1448" s="20" t="n">
        <f aca="false">MAX(0,C1448-L1448)</f>
        <v>0</v>
      </c>
      <c r="V1448" s="17" t="n">
        <f aca="false">U1448*Q1448</f>
        <v>0</v>
      </c>
      <c r="W1448" s="19" t="n">
        <f aca="false">U1448*R1448</f>
        <v>0</v>
      </c>
      <c r="X1448" s="20" t="n">
        <f aca="false">MAX(0,K1448-C1448)</f>
        <v>0</v>
      </c>
      <c r="Y1448" s="17" t="n">
        <f aca="false">F1448*PARAMETER!$B$5*Q1448</f>
        <v>1785915.216</v>
      </c>
      <c r="Z1448" s="21" t="n">
        <f aca="false">SUMIF($Y$2:$Y$3205,"&gt;="&amp;Y1448)/SUM($Y$2:$Y$3205)</f>
        <v>0.420357326413926</v>
      </c>
      <c r="AA1448" s="16" t="str">
        <f aca="false">IF(Z1448&lt;=PARAMETER!$B$7,"A",IF(Z1448&lt;=PARAMETER!$B$8,"B","C"))</f>
        <v>A</v>
      </c>
      <c r="AB1448" s="22" t="n">
        <f aca="false">G1448/F1448</f>
        <v>0.146075581395349</v>
      </c>
      <c r="AC1448" s="16" t="str">
        <f aca="false">IF(AB1448&lt;=PARAMETER!$B$9,"X",IF(AB1448&lt;=PARAMETER!$B$10,"Y","Z"))</f>
        <v>X</v>
      </c>
      <c r="AD1448" s="16" t="str">
        <f aca="false">AA1448&amp;AC1448</f>
        <v>AX</v>
      </c>
      <c r="AE1448" s="22" t="n">
        <f aca="false">DATA!I1448</f>
        <v>0.23</v>
      </c>
      <c r="AF1448" s="18" t="n">
        <f aca="false">DATA!L1448</f>
        <v>70</v>
      </c>
      <c r="AG1448" s="16" t="str">
        <f aca="false">DATA!K1448</f>
        <v>A</v>
      </c>
      <c r="AH1448" s="18" t="n">
        <f aca="false">IF(AE1448&gt;=PARAMETER!$B$12,1,0)</f>
        <v>0</v>
      </c>
      <c r="AI1448" s="18" t="n">
        <f aca="false">IF(AF1448&gt;=PARAMETER!$B$13,1,0)</f>
        <v>0</v>
      </c>
      <c r="AJ1448" s="18" t="n">
        <f aca="false">IF(AND(AH1448=1,AI1448=1),1,0)</f>
        <v>0</v>
      </c>
    </row>
    <row r="1449" customFormat="false" ht="15" hidden="false" customHeight="false" outlineLevel="0" collapsed="false">
      <c r="A1449" s="16" t="str">
        <f aca="false">DATA!A1449</f>
        <v>ITM11447</v>
      </c>
      <c r="B1449" s="16" t="str">
        <f aca="false">DATA!B1449</f>
        <v>Automotive</v>
      </c>
      <c r="C1449" s="17" t="n">
        <f aca="false">DATA!C1449</f>
        <v>352</v>
      </c>
      <c r="D1449" s="17" t="n">
        <f aca="false">DATA!D1449</f>
        <v>39</v>
      </c>
      <c r="E1449" s="18" t="n">
        <f aca="false">DATA!F1449</f>
        <v>5</v>
      </c>
      <c r="F1449" s="19" t="n">
        <f aca="false">DATA!G1449</f>
        <v>28.53</v>
      </c>
      <c r="G1449" s="19" t="n">
        <f aca="false">DATA!H1449</f>
        <v>9.14</v>
      </c>
      <c r="H1449" s="18" t="n">
        <f aca="false">DATA!E1449</f>
        <v>10</v>
      </c>
      <c r="I1449" s="20" t="n">
        <f aca="false">F1449*E1449</f>
        <v>142.65</v>
      </c>
      <c r="J1449" s="20" t="n">
        <f aca="false">PARAMETER!$B$4*G1449*SQRT(E1449)</f>
        <v>33.6169613393112</v>
      </c>
      <c r="K1449" s="20" t="n">
        <f aca="false">I1449+J1449</f>
        <v>176.266961339311</v>
      </c>
      <c r="L1449" s="20" t="n">
        <f aca="false">K1449+F1449*H1449</f>
        <v>461.566961339311</v>
      </c>
      <c r="M1449" s="16" t="str">
        <f aca="false">IF(C1449&lt;=K1449,"REORDER",IF(C1449&gt;L1449,"OVERSTOCK","OK"))</f>
        <v>OK</v>
      </c>
      <c r="N1449" s="16" t="str">
        <f aca="false">IF(C1449&lt;=D1449,"REORDER","OK")</f>
        <v>OK</v>
      </c>
      <c r="O1449" s="18" t="n">
        <f aca="false">IF(D1449&lt;I1449,1,0)</f>
        <v>1</v>
      </c>
      <c r="P1449" s="20" t="n">
        <f aca="false">C1449/F1449</f>
        <v>12.3378899404136</v>
      </c>
      <c r="Q1449" s="19" t="n">
        <f aca="false">DATA!N1449</f>
        <v>100.77</v>
      </c>
      <c r="R1449" s="19" t="n">
        <f aca="false">DATA!O1449</f>
        <v>1.01</v>
      </c>
      <c r="S1449" s="17" t="n">
        <f aca="false">C1449*Q1449</f>
        <v>35471.04</v>
      </c>
      <c r="T1449" s="19" t="n">
        <f aca="false">C1449*R1449</f>
        <v>355.52</v>
      </c>
      <c r="U1449" s="20" t="n">
        <f aca="false">MAX(0,C1449-L1449)</f>
        <v>0</v>
      </c>
      <c r="V1449" s="17" t="n">
        <f aca="false">U1449*Q1449</f>
        <v>0</v>
      </c>
      <c r="W1449" s="19" t="n">
        <f aca="false">U1449*R1449</f>
        <v>0</v>
      </c>
      <c r="X1449" s="20" t="n">
        <f aca="false">MAX(0,K1449-C1449)</f>
        <v>0</v>
      </c>
      <c r="Y1449" s="17" t="n">
        <f aca="false">F1449*PARAMETER!$B$5*Q1449</f>
        <v>1049363.3565</v>
      </c>
      <c r="Z1449" s="21" t="n">
        <f aca="false">SUMIF($Y$2:$Y$3205,"&gt;="&amp;Y1449)/SUM($Y$2:$Y$3205)</f>
        <v>0.707141864815897</v>
      </c>
      <c r="AA1449" s="16" t="str">
        <f aca="false">IF(Z1449&lt;=PARAMETER!$B$7,"A",IF(Z1449&lt;=PARAMETER!$B$8,"B","C"))</f>
        <v>A</v>
      </c>
      <c r="AB1449" s="22" t="n">
        <f aca="false">G1449/F1449</f>
        <v>0.320364528566421</v>
      </c>
      <c r="AC1449" s="16" t="str">
        <f aca="false">IF(AB1449&lt;=PARAMETER!$B$9,"X",IF(AB1449&lt;=PARAMETER!$B$10,"Y","Z"))</f>
        <v>Y</v>
      </c>
      <c r="AD1449" s="16" t="str">
        <f aca="false">AA1449&amp;AC1449</f>
        <v>AY</v>
      </c>
      <c r="AE1449" s="22" t="n">
        <f aca="false">DATA!I1449</f>
        <v>0.14</v>
      </c>
      <c r="AF1449" s="18" t="n">
        <f aca="false">DATA!L1449</f>
        <v>76</v>
      </c>
      <c r="AG1449" s="16" t="str">
        <f aca="false">DATA!K1449</f>
        <v>A</v>
      </c>
      <c r="AH1449" s="18" t="n">
        <f aca="false">IF(AE1449&gt;=PARAMETER!$B$12,1,0)</f>
        <v>0</v>
      </c>
      <c r="AI1449" s="18" t="n">
        <f aca="false">IF(AF1449&gt;=PARAMETER!$B$13,1,0)</f>
        <v>0</v>
      </c>
      <c r="AJ1449" s="18" t="n">
        <f aca="false">IF(AND(AH1449=1,AI1449=1),1,0)</f>
        <v>0</v>
      </c>
    </row>
    <row r="1450" customFormat="false" ht="15" hidden="false" customHeight="false" outlineLevel="0" collapsed="false">
      <c r="A1450" s="16" t="str">
        <f aca="false">DATA!A1450</f>
        <v>ITM11448</v>
      </c>
      <c r="B1450" s="16" t="str">
        <f aca="false">DATA!B1450</f>
        <v>Electronics</v>
      </c>
      <c r="C1450" s="17" t="n">
        <f aca="false">DATA!C1450</f>
        <v>64</v>
      </c>
      <c r="D1450" s="17" t="n">
        <f aca="false">DATA!D1450</f>
        <v>45</v>
      </c>
      <c r="E1450" s="18" t="n">
        <f aca="false">DATA!F1450</f>
        <v>8</v>
      </c>
      <c r="F1450" s="19" t="n">
        <f aca="false">DATA!G1450</f>
        <v>13.96</v>
      </c>
      <c r="G1450" s="19" t="n">
        <f aca="false">DATA!H1450</f>
        <v>4.17</v>
      </c>
      <c r="H1450" s="18" t="n">
        <f aca="false">DATA!E1450</f>
        <v>7</v>
      </c>
      <c r="I1450" s="20" t="n">
        <f aca="false">F1450*E1450</f>
        <v>111.68</v>
      </c>
      <c r="J1450" s="20" t="n">
        <f aca="false">PARAMETER!$B$4*G1450*SQRT(E1450)</f>
        <v>19.4002937233269</v>
      </c>
      <c r="K1450" s="20" t="n">
        <f aca="false">I1450+J1450</f>
        <v>131.080293723327</v>
      </c>
      <c r="L1450" s="20" t="n">
        <f aca="false">K1450+F1450*H1450</f>
        <v>228.800293723327</v>
      </c>
      <c r="M1450" s="16" t="str">
        <f aca="false">IF(C1450&lt;=K1450,"REORDER",IF(C1450&gt;L1450,"OVERSTOCK","OK"))</f>
        <v>REORDER</v>
      </c>
      <c r="N1450" s="16" t="str">
        <f aca="false">IF(C1450&lt;=D1450,"REORDER","OK")</f>
        <v>OK</v>
      </c>
      <c r="O1450" s="18" t="n">
        <f aca="false">IF(D1450&lt;I1450,1,0)</f>
        <v>1</v>
      </c>
      <c r="P1450" s="20" t="n">
        <f aca="false">C1450/F1450</f>
        <v>4.58452722063037</v>
      </c>
      <c r="Q1450" s="19" t="n">
        <f aca="false">DATA!N1450</f>
        <v>173.24</v>
      </c>
      <c r="R1450" s="19" t="n">
        <f aca="false">DATA!O1450</f>
        <v>1.14</v>
      </c>
      <c r="S1450" s="17" t="n">
        <f aca="false">C1450*Q1450</f>
        <v>11087.36</v>
      </c>
      <c r="T1450" s="19" t="n">
        <f aca="false">C1450*R1450</f>
        <v>72.96</v>
      </c>
      <c r="U1450" s="20" t="n">
        <f aca="false">MAX(0,C1450-L1450)</f>
        <v>0</v>
      </c>
      <c r="V1450" s="17" t="n">
        <f aca="false">U1450*Q1450</f>
        <v>0</v>
      </c>
      <c r="W1450" s="19" t="n">
        <f aca="false">U1450*R1450</f>
        <v>0</v>
      </c>
      <c r="X1450" s="20" t="n">
        <f aca="false">MAX(0,K1450-C1450)</f>
        <v>67.0802937233269</v>
      </c>
      <c r="Y1450" s="17" t="n">
        <f aca="false">F1450*PARAMETER!$B$5*Q1450</f>
        <v>882727.096</v>
      </c>
      <c r="Z1450" s="21" t="n">
        <f aca="false">SUMIF($Y$2:$Y$3205,"&gt;="&amp;Y1450)/SUM($Y$2:$Y$3205)</f>
        <v>0.780883505986347</v>
      </c>
      <c r="AA1450" s="16" t="str">
        <f aca="false">IF(Z1450&lt;=PARAMETER!$B$7,"A",IF(Z1450&lt;=PARAMETER!$B$8,"B","C"))</f>
        <v>A</v>
      </c>
      <c r="AB1450" s="22" t="n">
        <f aca="false">G1450/F1450</f>
        <v>0.298710601719198</v>
      </c>
      <c r="AC1450" s="16" t="str">
        <f aca="false">IF(AB1450&lt;=PARAMETER!$B$9,"X",IF(AB1450&lt;=PARAMETER!$B$10,"Y","Z"))</f>
        <v>Y</v>
      </c>
      <c r="AD1450" s="16" t="str">
        <f aca="false">AA1450&amp;AC1450</f>
        <v>AY</v>
      </c>
      <c r="AE1450" s="22" t="n">
        <f aca="false">DATA!I1450</f>
        <v>0.16</v>
      </c>
      <c r="AF1450" s="18" t="n">
        <f aca="false">DATA!L1450</f>
        <v>166</v>
      </c>
      <c r="AG1450" s="16" t="str">
        <f aca="false">DATA!K1450</f>
        <v>D</v>
      </c>
      <c r="AH1450" s="18" t="n">
        <f aca="false">IF(AE1450&gt;=PARAMETER!$B$12,1,0)</f>
        <v>0</v>
      </c>
      <c r="AI1450" s="18" t="n">
        <f aca="false">IF(AF1450&gt;=PARAMETER!$B$13,1,0)</f>
        <v>1</v>
      </c>
      <c r="AJ1450" s="18" t="n">
        <f aca="false">IF(AND(AH1450=1,AI1450=1),1,0)</f>
        <v>0</v>
      </c>
    </row>
    <row r="1451" customFormat="false" ht="15" hidden="false" customHeight="false" outlineLevel="0" collapsed="false">
      <c r="A1451" s="16" t="str">
        <f aca="false">DATA!A1451</f>
        <v>ITM11449</v>
      </c>
      <c r="B1451" s="16" t="str">
        <f aca="false">DATA!B1451</f>
        <v>Groceries</v>
      </c>
      <c r="C1451" s="17" t="n">
        <f aca="false">DATA!C1451</f>
        <v>354</v>
      </c>
      <c r="D1451" s="17" t="n">
        <f aca="false">DATA!D1451</f>
        <v>76</v>
      </c>
      <c r="E1451" s="18" t="n">
        <f aca="false">DATA!F1451</f>
        <v>2</v>
      </c>
      <c r="F1451" s="19" t="n">
        <f aca="false">DATA!G1451</f>
        <v>7.37</v>
      </c>
      <c r="G1451" s="19" t="n">
        <f aca="false">DATA!H1451</f>
        <v>9.3</v>
      </c>
      <c r="H1451" s="18" t="n">
        <f aca="false">DATA!E1451</f>
        <v>9</v>
      </c>
      <c r="I1451" s="20" t="n">
        <f aca="false">F1451*E1451</f>
        <v>14.74</v>
      </c>
      <c r="J1451" s="20" t="n">
        <f aca="false">PARAMETER!$B$4*G1451*SQRT(E1451)</f>
        <v>21.6334210583861</v>
      </c>
      <c r="K1451" s="20" t="n">
        <f aca="false">I1451+J1451</f>
        <v>36.3734210583861</v>
      </c>
      <c r="L1451" s="20" t="n">
        <f aca="false">K1451+F1451*H1451</f>
        <v>102.703421058386</v>
      </c>
      <c r="M1451" s="16" t="str">
        <f aca="false">IF(C1451&lt;=K1451,"REORDER",IF(C1451&gt;L1451,"OVERSTOCK","OK"))</f>
        <v>OVERSTOCK</v>
      </c>
      <c r="N1451" s="16" t="str">
        <f aca="false">IF(C1451&lt;=D1451,"REORDER","OK")</f>
        <v>OK</v>
      </c>
      <c r="O1451" s="18" t="n">
        <f aca="false">IF(D1451&lt;I1451,1,0)</f>
        <v>0</v>
      </c>
      <c r="P1451" s="20" t="n">
        <f aca="false">C1451/F1451</f>
        <v>48.0325644504749</v>
      </c>
      <c r="Q1451" s="19" t="n">
        <f aca="false">DATA!N1451</f>
        <v>187.98</v>
      </c>
      <c r="R1451" s="19" t="n">
        <f aca="false">DATA!O1451</f>
        <v>1.7</v>
      </c>
      <c r="S1451" s="17" t="n">
        <f aca="false">C1451*Q1451</f>
        <v>66544.92</v>
      </c>
      <c r="T1451" s="19" t="n">
        <f aca="false">C1451*R1451</f>
        <v>601.8</v>
      </c>
      <c r="U1451" s="20" t="n">
        <f aca="false">MAX(0,C1451-L1451)</f>
        <v>251.296578941614</v>
      </c>
      <c r="V1451" s="17" t="n">
        <f aca="false">U1451*Q1451</f>
        <v>47238.7309094446</v>
      </c>
      <c r="W1451" s="19" t="n">
        <f aca="false">U1451*R1451</f>
        <v>427.204184200744</v>
      </c>
      <c r="X1451" s="20" t="n">
        <f aca="false">MAX(0,K1451-C1451)</f>
        <v>0</v>
      </c>
      <c r="Y1451" s="17" t="n">
        <f aca="false">F1451*PARAMETER!$B$5*Q1451</f>
        <v>505675.599</v>
      </c>
      <c r="Z1451" s="21" t="n">
        <f aca="false">SUMIF($Y$2:$Y$3205,"&gt;="&amp;Y1451)/SUM($Y$2:$Y$3205)</f>
        <v>0.90402584030281</v>
      </c>
      <c r="AA1451" s="16" t="str">
        <f aca="false">IF(Z1451&lt;=PARAMETER!$B$7,"A",IF(Z1451&lt;=PARAMETER!$B$8,"B","C"))</f>
        <v>B</v>
      </c>
      <c r="AB1451" s="22" t="n">
        <f aca="false">G1451/F1451</f>
        <v>1.26187245590231</v>
      </c>
      <c r="AC1451" s="16" t="str">
        <f aca="false">IF(AB1451&lt;=PARAMETER!$B$9,"X",IF(AB1451&lt;=PARAMETER!$B$10,"Y","Z"))</f>
        <v>Z</v>
      </c>
      <c r="AD1451" s="16" t="str">
        <f aca="false">AA1451&amp;AC1451</f>
        <v>BZ</v>
      </c>
      <c r="AE1451" s="22" t="n">
        <f aca="false">DATA!I1451</f>
        <v>0.95</v>
      </c>
      <c r="AF1451" s="18" t="n">
        <f aca="false">DATA!L1451</f>
        <v>88</v>
      </c>
      <c r="AG1451" s="16" t="str">
        <f aca="false">DATA!K1451</f>
        <v>A</v>
      </c>
      <c r="AH1451" s="18" t="n">
        <f aca="false">IF(AE1451&gt;=PARAMETER!$B$12,1,0)</f>
        <v>1</v>
      </c>
      <c r="AI1451" s="18" t="n">
        <f aca="false">IF(AF1451&gt;=PARAMETER!$B$13,1,0)</f>
        <v>0</v>
      </c>
      <c r="AJ1451" s="18" t="n">
        <f aca="false">IF(AND(AH1451=1,AI1451=1),1,0)</f>
        <v>0</v>
      </c>
    </row>
    <row r="1452" customFormat="false" ht="15" hidden="false" customHeight="false" outlineLevel="0" collapsed="false">
      <c r="A1452" s="16" t="str">
        <f aca="false">DATA!A1452</f>
        <v>ITM11450</v>
      </c>
      <c r="B1452" s="16" t="str">
        <f aca="false">DATA!B1452</f>
        <v>Pharma</v>
      </c>
      <c r="C1452" s="17" t="n">
        <f aca="false">DATA!C1452</f>
        <v>39</v>
      </c>
      <c r="D1452" s="17" t="n">
        <f aca="false">DATA!D1452</f>
        <v>95</v>
      </c>
      <c r="E1452" s="18" t="n">
        <f aca="false">DATA!F1452</f>
        <v>8</v>
      </c>
      <c r="F1452" s="19" t="n">
        <f aca="false">DATA!G1452</f>
        <v>25.34</v>
      </c>
      <c r="G1452" s="19" t="n">
        <f aca="false">DATA!H1452</f>
        <v>6.69</v>
      </c>
      <c r="H1452" s="18" t="n">
        <f aca="false">DATA!E1452</f>
        <v>3</v>
      </c>
      <c r="I1452" s="20" t="n">
        <f aca="false">F1452*E1452</f>
        <v>202.72</v>
      </c>
      <c r="J1452" s="20" t="n">
        <f aca="false">PARAMETER!$B$4*G1452*SQRT(E1452)</f>
        <v>31.1242122323878</v>
      </c>
      <c r="K1452" s="20" t="n">
        <f aca="false">I1452+J1452</f>
        <v>233.844212232388</v>
      </c>
      <c r="L1452" s="20" t="n">
        <f aca="false">K1452+F1452*H1452</f>
        <v>309.864212232388</v>
      </c>
      <c r="M1452" s="16" t="str">
        <f aca="false">IF(C1452&lt;=K1452,"REORDER",IF(C1452&gt;L1452,"OVERSTOCK","OK"))</f>
        <v>REORDER</v>
      </c>
      <c r="N1452" s="16" t="str">
        <f aca="false">IF(C1452&lt;=D1452,"REORDER","OK")</f>
        <v>REORDER</v>
      </c>
      <c r="O1452" s="18" t="n">
        <f aca="false">IF(D1452&lt;I1452,1,0)</f>
        <v>1</v>
      </c>
      <c r="P1452" s="20" t="n">
        <f aca="false">C1452/F1452</f>
        <v>1.53906866614049</v>
      </c>
      <c r="Q1452" s="19" t="n">
        <f aca="false">DATA!N1452</f>
        <v>51.86</v>
      </c>
      <c r="R1452" s="19" t="n">
        <f aca="false">DATA!O1452</f>
        <v>0.92</v>
      </c>
      <c r="S1452" s="17" t="n">
        <f aca="false">C1452*Q1452</f>
        <v>2022.54</v>
      </c>
      <c r="T1452" s="19" t="n">
        <f aca="false">C1452*R1452</f>
        <v>35.88</v>
      </c>
      <c r="U1452" s="20" t="n">
        <f aca="false">MAX(0,C1452-L1452)</f>
        <v>0</v>
      </c>
      <c r="V1452" s="17" t="n">
        <f aca="false">U1452*Q1452</f>
        <v>0</v>
      </c>
      <c r="W1452" s="19" t="n">
        <f aca="false">U1452*R1452</f>
        <v>0</v>
      </c>
      <c r="X1452" s="20" t="n">
        <f aca="false">MAX(0,K1452-C1452)</f>
        <v>194.844212232388</v>
      </c>
      <c r="Y1452" s="17" t="n">
        <f aca="false">F1452*PARAMETER!$B$5*Q1452</f>
        <v>479658.326</v>
      </c>
      <c r="Z1452" s="21" t="n">
        <f aca="false">SUMIF($Y$2:$Y$3205,"&gt;="&amp;Y1452)/SUM($Y$2:$Y$3205)</f>
        <v>0.91219299220822</v>
      </c>
      <c r="AA1452" s="16" t="str">
        <f aca="false">IF(Z1452&lt;=PARAMETER!$B$7,"A",IF(Z1452&lt;=PARAMETER!$B$8,"B","C"))</f>
        <v>B</v>
      </c>
      <c r="AB1452" s="22" t="n">
        <f aca="false">G1452/F1452</f>
        <v>0.264009471191792</v>
      </c>
      <c r="AC1452" s="16" t="str">
        <f aca="false">IF(AB1452&lt;=PARAMETER!$B$9,"X",IF(AB1452&lt;=PARAMETER!$B$10,"Y","Z"))</f>
        <v>Y</v>
      </c>
      <c r="AD1452" s="16" t="str">
        <f aca="false">AA1452&amp;AC1452</f>
        <v>BY</v>
      </c>
      <c r="AE1452" s="22" t="n">
        <f aca="false">DATA!I1452</f>
        <v>0.99</v>
      </c>
      <c r="AF1452" s="18" t="n">
        <f aca="false">DATA!L1452</f>
        <v>80</v>
      </c>
      <c r="AG1452" s="16" t="str">
        <f aca="false">DATA!K1452</f>
        <v>B</v>
      </c>
      <c r="AH1452" s="18" t="n">
        <f aca="false">IF(AE1452&gt;=PARAMETER!$B$12,1,0)</f>
        <v>1</v>
      </c>
      <c r="AI1452" s="18" t="n">
        <f aca="false">IF(AF1452&gt;=PARAMETER!$B$13,1,0)</f>
        <v>0</v>
      </c>
      <c r="AJ1452" s="18" t="n">
        <f aca="false">IF(AND(AH1452=1,AI1452=1),1,0)</f>
        <v>0</v>
      </c>
    </row>
    <row r="1453" customFormat="false" ht="15" hidden="false" customHeight="false" outlineLevel="0" collapsed="false">
      <c r="A1453" s="16" t="str">
        <f aca="false">DATA!A1453</f>
        <v>ITM11451</v>
      </c>
      <c r="B1453" s="16" t="str">
        <f aca="false">DATA!B1453</f>
        <v>Electronics</v>
      </c>
      <c r="C1453" s="17" t="n">
        <f aca="false">DATA!C1453</f>
        <v>467</v>
      </c>
      <c r="D1453" s="17" t="n">
        <f aca="false">DATA!D1453</f>
        <v>95</v>
      </c>
      <c r="E1453" s="18" t="n">
        <f aca="false">DATA!F1453</f>
        <v>3</v>
      </c>
      <c r="F1453" s="19" t="n">
        <f aca="false">DATA!G1453</f>
        <v>20.96</v>
      </c>
      <c r="G1453" s="19" t="n">
        <f aca="false">DATA!H1453</f>
        <v>9.17</v>
      </c>
      <c r="H1453" s="18" t="n">
        <f aca="false">DATA!E1453</f>
        <v>7</v>
      </c>
      <c r="I1453" s="20" t="n">
        <f aca="false">F1453*E1453</f>
        <v>62.88</v>
      </c>
      <c r="J1453" s="20" t="n">
        <f aca="false">PARAMETER!$B$4*G1453*SQRT(E1453)</f>
        <v>26.125055385037</v>
      </c>
      <c r="K1453" s="20" t="n">
        <f aca="false">I1453+J1453</f>
        <v>89.005055385037</v>
      </c>
      <c r="L1453" s="20" t="n">
        <f aca="false">K1453+F1453*H1453</f>
        <v>235.725055385037</v>
      </c>
      <c r="M1453" s="16" t="str">
        <f aca="false">IF(C1453&lt;=K1453,"REORDER",IF(C1453&gt;L1453,"OVERSTOCK","OK"))</f>
        <v>OVERSTOCK</v>
      </c>
      <c r="N1453" s="16" t="str">
        <f aca="false">IF(C1453&lt;=D1453,"REORDER","OK")</f>
        <v>OK</v>
      </c>
      <c r="O1453" s="18" t="n">
        <f aca="false">IF(D1453&lt;I1453,1,0)</f>
        <v>0</v>
      </c>
      <c r="P1453" s="20" t="n">
        <f aca="false">C1453/F1453</f>
        <v>22.280534351145</v>
      </c>
      <c r="Q1453" s="19" t="n">
        <f aca="false">DATA!N1453</f>
        <v>163.93</v>
      </c>
      <c r="R1453" s="19" t="n">
        <f aca="false">DATA!O1453</f>
        <v>0.26</v>
      </c>
      <c r="S1453" s="17" t="n">
        <f aca="false">C1453*Q1453</f>
        <v>76555.31</v>
      </c>
      <c r="T1453" s="19" t="n">
        <f aca="false">C1453*R1453</f>
        <v>121.42</v>
      </c>
      <c r="U1453" s="20" t="n">
        <f aca="false">MAX(0,C1453-L1453)</f>
        <v>231.274944614963</v>
      </c>
      <c r="V1453" s="17" t="n">
        <f aca="false">U1453*Q1453</f>
        <v>37912.9016707309</v>
      </c>
      <c r="W1453" s="19" t="n">
        <f aca="false">U1453*R1453</f>
        <v>60.1314855998904</v>
      </c>
      <c r="X1453" s="20" t="n">
        <f aca="false">MAX(0,K1453-C1453)</f>
        <v>0</v>
      </c>
      <c r="Y1453" s="17" t="n">
        <f aca="false">F1453*PARAMETER!$B$5*Q1453</f>
        <v>1254130.072</v>
      </c>
      <c r="Z1453" s="21" t="n">
        <f aca="false">SUMIF($Y$2:$Y$3205,"&gt;="&amp;Y1453)/SUM($Y$2:$Y$3205)</f>
        <v>0.625299225384842</v>
      </c>
      <c r="AA1453" s="16" t="str">
        <f aca="false">IF(Z1453&lt;=PARAMETER!$B$7,"A",IF(Z1453&lt;=PARAMETER!$B$8,"B","C"))</f>
        <v>A</v>
      </c>
      <c r="AB1453" s="22" t="n">
        <f aca="false">G1453/F1453</f>
        <v>0.4375</v>
      </c>
      <c r="AC1453" s="16" t="str">
        <f aca="false">IF(AB1453&lt;=PARAMETER!$B$9,"X",IF(AB1453&lt;=PARAMETER!$B$10,"Y","Z"))</f>
        <v>Y</v>
      </c>
      <c r="AD1453" s="16" t="str">
        <f aca="false">AA1453&amp;AC1453</f>
        <v>AY</v>
      </c>
      <c r="AE1453" s="22" t="n">
        <f aca="false">DATA!I1453</f>
        <v>0.19</v>
      </c>
      <c r="AF1453" s="18" t="n">
        <f aca="false">DATA!L1453</f>
        <v>76</v>
      </c>
      <c r="AG1453" s="16" t="str">
        <f aca="false">DATA!K1453</f>
        <v>B</v>
      </c>
      <c r="AH1453" s="18" t="n">
        <f aca="false">IF(AE1453&gt;=PARAMETER!$B$12,1,0)</f>
        <v>0</v>
      </c>
      <c r="AI1453" s="18" t="n">
        <f aca="false">IF(AF1453&gt;=PARAMETER!$B$13,1,0)</f>
        <v>0</v>
      </c>
      <c r="AJ1453" s="18" t="n">
        <f aca="false">IF(AND(AH1453=1,AI1453=1),1,0)</f>
        <v>0</v>
      </c>
    </row>
    <row r="1454" customFormat="false" ht="15" hidden="false" customHeight="false" outlineLevel="0" collapsed="false">
      <c r="A1454" s="16" t="str">
        <f aca="false">DATA!A1454</f>
        <v>ITM11452</v>
      </c>
      <c r="B1454" s="16" t="str">
        <f aca="false">DATA!B1454</f>
        <v>Groceries</v>
      </c>
      <c r="C1454" s="17" t="n">
        <f aca="false">DATA!C1454</f>
        <v>240</v>
      </c>
      <c r="D1454" s="17" t="n">
        <f aca="false">DATA!D1454</f>
        <v>58</v>
      </c>
      <c r="E1454" s="18" t="n">
        <f aca="false">DATA!F1454</f>
        <v>2</v>
      </c>
      <c r="F1454" s="19" t="n">
        <f aca="false">DATA!G1454</f>
        <v>35.25</v>
      </c>
      <c r="G1454" s="19" t="n">
        <f aca="false">DATA!H1454</f>
        <v>8.42</v>
      </c>
      <c r="H1454" s="18" t="n">
        <f aca="false">DATA!E1454</f>
        <v>3</v>
      </c>
      <c r="I1454" s="20" t="n">
        <f aca="false">F1454*E1454</f>
        <v>70.5</v>
      </c>
      <c r="J1454" s="20" t="n">
        <f aca="false">PARAMETER!$B$4*G1454*SQRT(E1454)</f>
        <v>19.5863876679152</v>
      </c>
      <c r="K1454" s="20" t="n">
        <f aca="false">I1454+J1454</f>
        <v>90.0863876679152</v>
      </c>
      <c r="L1454" s="20" t="n">
        <f aca="false">K1454+F1454*H1454</f>
        <v>195.836387667915</v>
      </c>
      <c r="M1454" s="16" t="str">
        <f aca="false">IF(C1454&lt;=K1454,"REORDER",IF(C1454&gt;L1454,"OVERSTOCK","OK"))</f>
        <v>OVERSTOCK</v>
      </c>
      <c r="N1454" s="16" t="str">
        <f aca="false">IF(C1454&lt;=D1454,"REORDER","OK")</f>
        <v>OK</v>
      </c>
      <c r="O1454" s="18" t="n">
        <f aca="false">IF(D1454&lt;I1454,1,0)</f>
        <v>1</v>
      </c>
      <c r="P1454" s="20" t="n">
        <f aca="false">C1454/F1454</f>
        <v>6.80851063829787</v>
      </c>
      <c r="Q1454" s="19" t="n">
        <f aca="false">DATA!N1454</f>
        <v>167.91</v>
      </c>
      <c r="R1454" s="19" t="n">
        <f aca="false">DATA!O1454</f>
        <v>1.09</v>
      </c>
      <c r="S1454" s="17" t="n">
        <f aca="false">C1454*Q1454</f>
        <v>40298.4</v>
      </c>
      <c r="T1454" s="19" t="n">
        <f aca="false">C1454*R1454</f>
        <v>261.6</v>
      </c>
      <c r="U1454" s="20" t="n">
        <f aca="false">MAX(0,C1454-L1454)</f>
        <v>44.1636123320848</v>
      </c>
      <c r="V1454" s="17" t="n">
        <f aca="false">U1454*Q1454</f>
        <v>7415.51214668036</v>
      </c>
      <c r="W1454" s="19" t="n">
        <f aca="false">U1454*R1454</f>
        <v>48.1383374419725</v>
      </c>
      <c r="X1454" s="20" t="n">
        <f aca="false">MAX(0,K1454-C1454)</f>
        <v>0</v>
      </c>
      <c r="Y1454" s="17" t="n">
        <f aca="false">F1454*PARAMETER!$B$5*Q1454</f>
        <v>2160372.0375</v>
      </c>
      <c r="Z1454" s="21" t="n">
        <f aca="false">SUMIF($Y$2:$Y$3205,"&gt;="&amp;Y1454)/SUM($Y$2:$Y$3205)</f>
        <v>0.28505698935434</v>
      </c>
      <c r="AA1454" s="16" t="str">
        <f aca="false">IF(Z1454&lt;=PARAMETER!$B$7,"A",IF(Z1454&lt;=PARAMETER!$B$8,"B","C"))</f>
        <v>A</v>
      </c>
      <c r="AB1454" s="22" t="n">
        <f aca="false">G1454/F1454</f>
        <v>0.23886524822695</v>
      </c>
      <c r="AC1454" s="16" t="str">
        <f aca="false">IF(AB1454&lt;=PARAMETER!$B$9,"X",IF(AB1454&lt;=PARAMETER!$B$10,"Y","Z"))</f>
        <v>X</v>
      </c>
      <c r="AD1454" s="16" t="str">
        <f aca="false">AA1454&amp;AC1454</f>
        <v>AX</v>
      </c>
      <c r="AE1454" s="22" t="n">
        <f aca="false">DATA!I1454</f>
        <v>0.4</v>
      </c>
      <c r="AF1454" s="18" t="n">
        <f aca="false">DATA!L1454</f>
        <v>137</v>
      </c>
      <c r="AG1454" s="16" t="str">
        <f aca="false">DATA!K1454</f>
        <v>C</v>
      </c>
      <c r="AH1454" s="18" t="n">
        <f aca="false">IF(AE1454&gt;=PARAMETER!$B$12,1,0)</f>
        <v>0</v>
      </c>
      <c r="AI1454" s="18" t="n">
        <f aca="false">IF(AF1454&gt;=PARAMETER!$B$13,1,0)</f>
        <v>1</v>
      </c>
      <c r="AJ1454" s="18" t="n">
        <f aca="false">IF(AND(AH1454=1,AI1454=1),1,0)</f>
        <v>0</v>
      </c>
    </row>
    <row r="1455" customFormat="false" ht="15" hidden="false" customHeight="false" outlineLevel="0" collapsed="false">
      <c r="A1455" s="16" t="str">
        <f aca="false">DATA!A1455</f>
        <v>ITM11453</v>
      </c>
      <c r="B1455" s="16" t="str">
        <f aca="false">DATA!B1455</f>
        <v>Groceries</v>
      </c>
      <c r="C1455" s="17" t="n">
        <f aca="false">DATA!C1455</f>
        <v>142</v>
      </c>
      <c r="D1455" s="17" t="n">
        <f aca="false">DATA!D1455</f>
        <v>85</v>
      </c>
      <c r="E1455" s="18" t="n">
        <f aca="false">DATA!F1455</f>
        <v>7</v>
      </c>
      <c r="F1455" s="19" t="n">
        <f aca="false">DATA!G1455</f>
        <v>45.3</v>
      </c>
      <c r="G1455" s="19" t="n">
        <f aca="false">DATA!H1455</f>
        <v>7.03</v>
      </c>
      <c r="H1455" s="18" t="n">
        <f aca="false">DATA!E1455</f>
        <v>14</v>
      </c>
      <c r="I1455" s="20" t="n">
        <f aca="false">F1455*E1455</f>
        <v>317.1</v>
      </c>
      <c r="J1455" s="20" t="n">
        <f aca="false">PARAMETER!$B$4*G1455*SQRT(E1455)</f>
        <v>30.5936716893139</v>
      </c>
      <c r="K1455" s="20" t="n">
        <f aca="false">I1455+J1455</f>
        <v>347.693671689314</v>
      </c>
      <c r="L1455" s="20" t="n">
        <f aca="false">K1455+F1455*H1455</f>
        <v>981.893671689314</v>
      </c>
      <c r="M1455" s="16" t="str">
        <f aca="false">IF(C1455&lt;=K1455,"REORDER",IF(C1455&gt;L1455,"OVERSTOCK","OK"))</f>
        <v>REORDER</v>
      </c>
      <c r="N1455" s="16" t="str">
        <f aca="false">IF(C1455&lt;=D1455,"REORDER","OK")</f>
        <v>OK</v>
      </c>
      <c r="O1455" s="18" t="n">
        <f aca="false">IF(D1455&lt;I1455,1,0)</f>
        <v>1</v>
      </c>
      <c r="P1455" s="20" t="n">
        <f aca="false">C1455/F1455</f>
        <v>3.13465783664459</v>
      </c>
      <c r="Q1455" s="19" t="n">
        <f aca="false">DATA!N1455</f>
        <v>20.34</v>
      </c>
      <c r="R1455" s="19" t="n">
        <f aca="false">DATA!O1455</f>
        <v>1.2</v>
      </c>
      <c r="S1455" s="17" t="n">
        <f aca="false">C1455*Q1455</f>
        <v>2888.28</v>
      </c>
      <c r="T1455" s="19" t="n">
        <f aca="false">C1455*R1455</f>
        <v>170.4</v>
      </c>
      <c r="U1455" s="20" t="n">
        <f aca="false">MAX(0,C1455-L1455)</f>
        <v>0</v>
      </c>
      <c r="V1455" s="17" t="n">
        <f aca="false">U1455*Q1455</f>
        <v>0</v>
      </c>
      <c r="W1455" s="19" t="n">
        <f aca="false">U1455*R1455</f>
        <v>0</v>
      </c>
      <c r="X1455" s="20" t="n">
        <f aca="false">MAX(0,K1455-C1455)</f>
        <v>205.693671689314</v>
      </c>
      <c r="Y1455" s="17" t="n">
        <f aca="false">F1455*PARAMETER!$B$5*Q1455</f>
        <v>336311.73</v>
      </c>
      <c r="Z1455" s="21" t="n">
        <f aca="false">SUMIF($Y$2:$Y$3205,"&gt;="&amp;Y1455)/SUM($Y$2:$Y$3205)</f>
        <v>0.951497300809409</v>
      </c>
      <c r="AA1455" s="16" t="str">
        <f aca="false">IF(Z1455&lt;=PARAMETER!$B$7,"A",IF(Z1455&lt;=PARAMETER!$B$8,"B","C"))</f>
        <v>C</v>
      </c>
      <c r="AB1455" s="22" t="n">
        <f aca="false">G1455/F1455</f>
        <v>0.155187637969095</v>
      </c>
      <c r="AC1455" s="16" t="str">
        <f aca="false">IF(AB1455&lt;=PARAMETER!$B$9,"X",IF(AB1455&lt;=PARAMETER!$B$10,"Y","Z"))</f>
        <v>X</v>
      </c>
      <c r="AD1455" s="16" t="str">
        <f aca="false">AA1455&amp;AC1455</f>
        <v>CX</v>
      </c>
      <c r="AE1455" s="22" t="n">
        <f aca="false">DATA!I1455</f>
        <v>0.2</v>
      </c>
      <c r="AF1455" s="18" t="n">
        <f aca="false">DATA!L1455</f>
        <v>120</v>
      </c>
      <c r="AG1455" s="16" t="str">
        <f aca="false">DATA!K1455</f>
        <v>C</v>
      </c>
      <c r="AH1455" s="18" t="n">
        <f aca="false">IF(AE1455&gt;=PARAMETER!$B$12,1,0)</f>
        <v>0</v>
      </c>
      <c r="AI1455" s="18" t="n">
        <f aca="false">IF(AF1455&gt;=PARAMETER!$B$13,1,0)</f>
        <v>1</v>
      </c>
      <c r="AJ1455" s="18" t="n">
        <f aca="false">IF(AND(AH1455=1,AI1455=1),1,0)</f>
        <v>0</v>
      </c>
    </row>
    <row r="1456" customFormat="false" ht="15" hidden="false" customHeight="false" outlineLevel="0" collapsed="false">
      <c r="A1456" s="16" t="str">
        <f aca="false">DATA!A1456</f>
        <v>ITM11454</v>
      </c>
      <c r="B1456" s="16" t="str">
        <f aca="false">DATA!B1456</f>
        <v>Electronics</v>
      </c>
      <c r="C1456" s="17" t="n">
        <f aca="false">DATA!C1456</f>
        <v>253</v>
      </c>
      <c r="D1456" s="17" t="n">
        <f aca="false">DATA!D1456</f>
        <v>64</v>
      </c>
      <c r="E1456" s="18" t="n">
        <f aca="false">DATA!F1456</f>
        <v>7</v>
      </c>
      <c r="F1456" s="19" t="n">
        <f aca="false">DATA!G1456</f>
        <v>40.46</v>
      </c>
      <c r="G1456" s="19" t="n">
        <f aca="false">DATA!H1456</f>
        <v>3.88</v>
      </c>
      <c r="H1456" s="18" t="n">
        <f aca="false">DATA!E1456</f>
        <v>10</v>
      </c>
      <c r="I1456" s="20" t="n">
        <f aca="false">F1456*E1456</f>
        <v>283.22</v>
      </c>
      <c r="J1456" s="20" t="n">
        <f aca="false">PARAMETER!$B$4*G1456*SQRT(E1456)</f>
        <v>16.8852697232629</v>
      </c>
      <c r="K1456" s="20" t="n">
        <f aca="false">I1456+J1456</f>
        <v>300.105269723263</v>
      </c>
      <c r="L1456" s="20" t="n">
        <f aca="false">K1456+F1456*H1456</f>
        <v>704.705269723263</v>
      </c>
      <c r="M1456" s="16" t="str">
        <f aca="false">IF(C1456&lt;=K1456,"REORDER",IF(C1456&gt;L1456,"OVERSTOCK","OK"))</f>
        <v>REORDER</v>
      </c>
      <c r="N1456" s="16" t="str">
        <f aca="false">IF(C1456&lt;=D1456,"REORDER","OK")</f>
        <v>OK</v>
      </c>
      <c r="O1456" s="18" t="n">
        <f aca="false">IF(D1456&lt;I1456,1,0)</f>
        <v>1</v>
      </c>
      <c r="P1456" s="20" t="n">
        <f aca="false">C1456/F1456</f>
        <v>6.25308947108255</v>
      </c>
      <c r="Q1456" s="19" t="n">
        <f aca="false">DATA!N1456</f>
        <v>145.27</v>
      </c>
      <c r="R1456" s="19" t="n">
        <f aca="false">DATA!O1456</f>
        <v>1.07</v>
      </c>
      <c r="S1456" s="17" t="n">
        <f aca="false">C1456*Q1456</f>
        <v>36753.31</v>
      </c>
      <c r="T1456" s="19" t="n">
        <f aca="false">C1456*R1456</f>
        <v>270.71</v>
      </c>
      <c r="U1456" s="20" t="n">
        <f aca="false">MAX(0,C1456-L1456)</f>
        <v>0</v>
      </c>
      <c r="V1456" s="17" t="n">
        <f aca="false">U1456*Q1456</f>
        <v>0</v>
      </c>
      <c r="W1456" s="19" t="n">
        <f aca="false">U1456*R1456</f>
        <v>0</v>
      </c>
      <c r="X1456" s="20" t="n">
        <f aca="false">MAX(0,K1456-C1456)</f>
        <v>47.1052697232629</v>
      </c>
      <c r="Y1456" s="17" t="n">
        <f aca="false">F1456*PARAMETER!$B$5*Q1456</f>
        <v>2145332.833</v>
      </c>
      <c r="Z1456" s="21" t="n">
        <f aca="false">SUMIF($Y$2:$Y$3205,"&gt;="&amp;Y1456)/SUM($Y$2:$Y$3205)</f>
        <v>0.290552605624815</v>
      </c>
      <c r="AA1456" s="16" t="str">
        <f aca="false">IF(Z1456&lt;=PARAMETER!$B$7,"A",IF(Z1456&lt;=PARAMETER!$B$8,"B","C"))</f>
        <v>A</v>
      </c>
      <c r="AB1456" s="22" t="n">
        <f aca="false">G1456/F1456</f>
        <v>0.0958971824023727</v>
      </c>
      <c r="AC1456" s="16" t="str">
        <f aca="false">IF(AB1456&lt;=PARAMETER!$B$9,"X",IF(AB1456&lt;=PARAMETER!$B$10,"Y","Z"))</f>
        <v>X</v>
      </c>
      <c r="AD1456" s="16" t="str">
        <f aca="false">AA1456&amp;AC1456</f>
        <v>AX</v>
      </c>
      <c r="AE1456" s="22" t="n">
        <f aca="false">DATA!I1456</f>
        <v>0.85</v>
      </c>
      <c r="AF1456" s="18" t="n">
        <f aca="false">DATA!L1456</f>
        <v>25</v>
      </c>
      <c r="AG1456" s="16" t="str">
        <f aca="false">DATA!K1456</f>
        <v>C</v>
      </c>
      <c r="AH1456" s="18" t="n">
        <f aca="false">IF(AE1456&gt;=PARAMETER!$B$12,1,0)</f>
        <v>1</v>
      </c>
      <c r="AI1456" s="18" t="n">
        <f aca="false">IF(AF1456&gt;=PARAMETER!$B$13,1,0)</f>
        <v>0</v>
      </c>
      <c r="AJ1456" s="18" t="n">
        <f aca="false">IF(AND(AH1456=1,AI1456=1),1,0)</f>
        <v>0</v>
      </c>
    </row>
    <row r="1457" customFormat="false" ht="15" hidden="false" customHeight="false" outlineLevel="0" collapsed="false">
      <c r="A1457" s="16" t="str">
        <f aca="false">DATA!A1457</f>
        <v>ITM11455</v>
      </c>
      <c r="B1457" s="16" t="str">
        <f aca="false">DATA!B1457</f>
        <v>Automotive</v>
      </c>
      <c r="C1457" s="17" t="n">
        <f aca="false">DATA!C1457</f>
        <v>240</v>
      </c>
      <c r="D1457" s="17" t="n">
        <f aca="false">DATA!D1457</f>
        <v>94</v>
      </c>
      <c r="E1457" s="18" t="n">
        <f aca="false">DATA!F1457</f>
        <v>7</v>
      </c>
      <c r="F1457" s="19" t="n">
        <f aca="false">DATA!G1457</f>
        <v>14.45</v>
      </c>
      <c r="G1457" s="19" t="n">
        <f aca="false">DATA!H1457</f>
        <v>2.79</v>
      </c>
      <c r="H1457" s="18" t="n">
        <f aca="false">DATA!E1457</f>
        <v>6</v>
      </c>
      <c r="I1457" s="20" t="n">
        <f aca="false">F1457*E1457</f>
        <v>101.15</v>
      </c>
      <c r="J1457" s="20" t="n">
        <f aca="false">PARAMETER!$B$4*G1457*SQRT(E1457)</f>
        <v>12.1417274556452</v>
      </c>
      <c r="K1457" s="20" t="n">
        <f aca="false">I1457+J1457</f>
        <v>113.291727455645</v>
      </c>
      <c r="L1457" s="20" t="n">
        <f aca="false">K1457+F1457*H1457</f>
        <v>199.991727455645</v>
      </c>
      <c r="M1457" s="16" t="str">
        <f aca="false">IF(C1457&lt;=K1457,"REORDER",IF(C1457&gt;L1457,"OVERSTOCK","OK"))</f>
        <v>OVERSTOCK</v>
      </c>
      <c r="N1457" s="16" t="str">
        <f aca="false">IF(C1457&lt;=D1457,"REORDER","OK")</f>
        <v>OK</v>
      </c>
      <c r="O1457" s="18" t="n">
        <f aca="false">IF(D1457&lt;I1457,1,0)</f>
        <v>1</v>
      </c>
      <c r="P1457" s="20" t="n">
        <f aca="false">C1457/F1457</f>
        <v>16.6089965397924</v>
      </c>
      <c r="Q1457" s="19" t="n">
        <f aca="false">DATA!N1457</f>
        <v>21.96</v>
      </c>
      <c r="R1457" s="19" t="n">
        <f aca="false">DATA!O1457</f>
        <v>0.59</v>
      </c>
      <c r="S1457" s="17" t="n">
        <f aca="false">C1457*Q1457</f>
        <v>5270.4</v>
      </c>
      <c r="T1457" s="19" t="n">
        <f aca="false">C1457*R1457</f>
        <v>141.6</v>
      </c>
      <c r="U1457" s="20" t="n">
        <f aca="false">MAX(0,C1457-L1457)</f>
        <v>40.0082725443548</v>
      </c>
      <c r="V1457" s="17" t="n">
        <f aca="false">U1457*Q1457</f>
        <v>878.581665074032</v>
      </c>
      <c r="W1457" s="19" t="n">
        <f aca="false">U1457*R1457</f>
        <v>23.6048808011693</v>
      </c>
      <c r="X1457" s="20" t="n">
        <f aca="false">MAX(0,K1457-C1457)</f>
        <v>0</v>
      </c>
      <c r="Y1457" s="17" t="n">
        <f aca="false">F1457*PARAMETER!$B$5*Q1457</f>
        <v>115822.53</v>
      </c>
      <c r="Z1457" s="21" t="n">
        <f aca="false">SUMIF($Y$2:$Y$3205,"&gt;="&amp;Y1457)/SUM($Y$2:$Y$3205)</f>
        <v>0.994627996344377</v>
      </c>
      <c r="AA1457" s="16" t="str">
        <f aca="false">IF(Z1457&lt;=PARAMETER!$B$7,"A",IF(Z1457&lt;=PARAMETER!$B$8,"B","C"))</f>
        <v>C</v>
      </c>
      <c r="AB1457" s="22" t="n">
        <f aca="false">G1457/F1457</f>
        <v>0.193079584775087</v>
      </c>
      <c r="AC1457" s="16" t="str">
        <f aca="false">IF(AB1457&lt;=PARAMETER!$B$9,"X",IF(AB1457&lt;=PARAMETER!$B$10,"Y","Z"))</f>
        <v>X</v>
      </c>
      <c r="AD1457" s="16" t="str">
        <f aca="false">AA1457&amp;AC1457</f>
        <v>CX</v>
      </c>
      <c r="AE1457" s="22" t="n">
        <f aca="false">DATA!I1457</f>
        <v>0.55</v>
      </c>
      <c r="AF1457" s="18" t="n">
        <f aca="false">DATA!L1457</f>
        <v>54</v>
      </c>
      <c r="AG1457" s="16" t="str">
        <f aca="false">DATA!K1457</f>
        <v>B</v>
      </c>
      <c r="AH1457" s="18" t="n">
        <f aca="false">IF(AE1457&gt;=PARAMETER!$B$12,1,0)</f>
        <v>0</v>
      </c>
      <c r="AI1457" s="18" t="n">
        <f aca="false">IF(AF1457&gt;=PARAMETER!$B$13,1,0)</f>
        <v>0</v>
      </c>
      <c r="AJ1457" s="18" t="n">
        <f aca="false">IF(AND(AH1457=1,AI1457=1),1,0)</f>
        <v>0</v>
      </c>
    </row>
    <row r="1458" customFormat="false" ht="15" hidden="false" customHeight="false" outlineLevel="0" collapsed="false">
      <c r="A1458" s="16" t="str">
        <f aca="false">DATA!A1458</f>
        <v>ITM11456</v>
      </c>
      <c r="B1458" s="16" t="str">
        <f aca="false">DATA!B1458</f>
        <v>Groceries</v>
      </c>
      <c r="C1458" s="17" t="n">
        <f aca="false">DATA!C1458</f>
        <v>342</v>
      </c>
      <c r="D1458" s="17" t="n">
        <f aca="false">DATA!D1458</f>
        <v>65</v>
      </c>
      <c r="E1458" s="18" t="n">
        <f aca="false">DATA!F1458</f>
        <v>2</v>
      </c>
      <c r="F1458" s="19" t="n">
        <f aca="false">DATA!G1458</f>
        <v>44.07</v>
      </c>
      <c r="G1458" s="19" t="n">
        <f aca="false">DATA!H1458</f>
        <v>2.61</v>
      </c>
      <c r="H1458" s="18" t="n">
        <f aca="false">DATA!E1458</f>
        <v>6</v>
      </c>
      <c r="I1458" s="20" t="n">
        <f aca="false">F1458*E1458</f>
        <v>88.14</v>
      </c>
      <c r="J1458" s="20" t="n">
        <f aca="false">PARAMETER!$B$4*G1458*SQRT(E1458)</f>
        <v>6.07131494219223</v>
      </c>
      <c r="K1458" s="20" t="n">
        <f aca="false">I1458+J1458</f>
        <v>94.2113149421922</v>
      </c>
      <c r="L1458" s="20" t="n">
        <f aca="false">K1458+F1458*H1458</f>
        <v>358.631314942192</v>
      </c>
      <c r="M1458" s="16" t="str">
        <f aca="false">IF(C1458&lt;=K1458,"REORDER",IF(C1458&gt;L1458,"OVERSTOCK","OK"))</f>
        <v>OK</v>
      </c>
      <c r="N1458" s="16" t="str">
        <f aca="false">IF(C1458&lt;=D1458,"REORDER","OK")</f>
        <v>OK</v>
      </c>
      <c r="O1458" s="18" t="n">
        <f aca="false">IF(D1458&lt;I1458,1,0)</f>
        <v>1</v>
      </c>
      <c r="P1458" s="20" t="n">
        <f aca="false">C1458/F1458</f>
        <v>7.76038121170865</v>
      </c>
      <c r="Q1458" s="19" t="n">
        <f aca="false">DATA!N1458</f>
        <v>122.99</v>
      </c>
      <c r="R1458" s="19" t="n">
        <f aca="false">DATA!O1458</f>
        <v>0.53</v>
      </c>
      <c r="S1458" s="17" t="n">
        <f aca="false">C1458*Q1458</f>
        <v>42062.58</v>
      </c>
      <c r="T1458" s="19" t="n">
        <f aca="false">C1458*R1458</f>
        <v>181.26</v>
      </c>
      <c r="U1458" s="20" t="n">
        <f aca="false">MAX(0,C1458-L1458)</f>
        <v>0</v>
      </c>
      <c r="V1458" s="17" t="n">
        <f aca="false">U1458*Q1458</f>
        <v>0</v>
      </c>
      <c r="W1458" s="19" t="n">
        <f aca="false">U1458*R1458</f>
        <v>0</v>
      </c>
      <c r="X1458" s="20" t="n">
        <f aca="false">MAX(0,K1458-C1458)</f>
        <v>0</v>
      </c>
      <c r="Y1458" s="17" t="n">
        <f aca="false">F1458*PARAMETER!$B$5*Q1458</f>
        <v>1978361.7945</v>
      </c>
      <c r="Z1458" s="21" t="n">
        <f aca="false">SUMIF($Y$2:$Y$3205,"&gt;="&amp;Y1458)/SUM($Y$2:$Y$3205)</f>
        <v>0.342358610319294</v>
      </c>
      <c r="AA1458" s="16" t="str">
        <f aca="false">IF(Z1458&lt;=PARAMETER!$B$7,"A",IF(Z1458&lt;=PARAMETER!$B$8,"B","C"))</f>
        <v>A</v>
      </c>
      <c r="AB1458" s="22" t="n">
        <f aca="false">G1458/F1458</f>
        <v>0.0592239618788291</v>
      </c>
      <c r="AC1458" s="16" t="str">
        <f aca="false">IF(AB1458&lt;=PARAMETER!$B$9,"X",IF(AB1458&lt;=PARAMETER!$B$10,"Y","Z"))</f>
        <v>X</v>
      </c>
      <c r="AD1458" s="16" t="str">
        <f aca="false">AA1458&amp;AC1458</f>
        <v>AX</v>
      </c>
      <c r="AE1458" s="22" t="n">
        <f aca="false">DATA!I1458</f>
        <v>0.66</v>
      </c>
      <c r="AF1458" s="18" t="n">
        <f aca="false">DATA!L1458</f>
        <v>43</v>
      </c>
      <c r="AG1458" s="16" t="str">
        <f aca="false">DATA!K1458</f>
        <v>D</v>
      </c>
      <c r="AH1458" s="18" t="n">
        <f aca="false">IF(AE1458&gt;=PARAMETER!$B$12,1,0)</f>
        <v>0</v>
      </c>
      <c r="AI1458" s="18" t="n">
        <f aca="false">IF(AF1458&gt;=PARAMETER!$B$13,1,0)</f>
        <v>0</v>
      </c>
      <c r="AJ1458" s="18" t="n">
        <f aca="false">IF(AND(AH1458=1,AI1458=1),1,0)</f>
        <v>0</v>
      </c>
    </row>
    <row r="1459" customFormat="false" ht="15" hidden="false" customHeight="false" outlineLevel="0" collapsed="false">
      <c r="A1459" s="16" t="str">
        <f aca="false">DATA!A1459</f>
        <v>ITM11457</v>
      </c>
      <c r="B1459" s="16" t="str">
        <f aca="false">DATA!B1459</f>
        <v>Automotive</v>
      </c>
      <c r="C1459" s="17" t="n">
        <f aca="false">DATA!C1459</f>
        <v>358</v>
      </c>
      <c r="D1459" s="17" t="n">
        <f aca="false">DATA!D1459</f>
        <v>77</v>
      </c>
      <c r="E1459" s="18" t="n">
        <f aca="false">DATA!F1459</f>
        <v>6</v>
      </c>
      <c r="F1459" s="19" t="n">
        <f aca="false">DATA!G1459</f>
        <v>41.84</v>
      </c>
      <c r="G1459" s="19" t="n">
        <f aca="false">DATA!H1459</f>
        <v>9.55</v>
      </c>
      <c r="H1459" s="18" t="n">
        <f aca="false">DATA!E1459</f>
        <v>4</v>
      </c>
      <c r="I1459" s="20" t="n">
        <f aca="false">F1459*E1459</f>
        <v>251.04</v>
      </c>
      <c r="J1459" s="20" t="n">
        <f aca="false">PARAMETER!$B$4*G1459*SQRT(E1459)</f>
        <v>38.4774474365546</v>
      </c>
      <c r="K1459" s="20" t="n">
        <f aca="false">I1459+J1459</f>
        <v>289.517447436555</v>
      </c>
      <c r="L1459" s="20" t="n">
        <f aca="false">K1459+F1459*H1459</f>
        <v>456.877447436555</v>
      </c>
      <c r="M1459" s="16" t="str">
        <f aca="false">IF(C1459&lt;=K1459,"REORDER",IF(C1459&gt;L1459,"OVERSTOCK","OK"))</f>
        <v>OK</v>
      </c>
      <c r="N1459" s="16" t="str">
        <f aca="false">IF(C1459&lt;=D1459,"REORDER","OK")</f>
        <v>OK</v>
      </c>
      <c r="O1459" s="18" t="n">
        <f aca="false">IF(D1459&lt;I1459,1,0)</f>
        <v>1</v>
      </c>
      <c r="P1459" s="20" t="n">
        <f aca="false">C1459/F1459</f>
        <v>8.55640535372849</v>
      </c>
      <c r="Q1459" s="19" t="n">
        <f aca="false">DATA!N1459</f>
        <v>137.15</v>
      </c>
      <c r="R1459" s="19" t="n">
        <f aca="false">DATA!O1459</f>
        <v>0.8</v>
      </c>
      <c r="S1459" s="17" t="n">
        <f aca="false">C1459*Q1459</f>
        <v>49099.7</v>
      </c>
      <c r="T1459" s="19" t="n">
        <f aca="false">C1459*R1459</f>
        <v>286.4</v>
      </c>
      <c r="U1459" s="20" t="n">
        <f aca="false">MAX(0,C1459-L1459)</f>
        <v>0</v>
      </c>
      <c r="V1459" s="17" t="n">
        <f aca="false">U1459*Q1459</f>
        <v>0</v>
      </c>
      <c r="W1459" s="19" t="n">
        <f aca="false">U1459*R1459</f>
        <v>0</v>
      </c>
      <c r="X1459" s="20" t="n">
        <f aca="false">MAX(0,K1459-C1459)</f>
        <v>0</v>
      </c>
      <c r="Y1459" s="17" t="n">
        <f aca="false">F1459*PARAMETER!$B$5*Q1459</f>
        <v>2094499.94</v>
      </c>
      <c r="Z1459" s="21" t="n">
        <f aca="false">SUMIF($Y$2:$Y$3205,"&gt;="&amp;Y1459)/SUM($Y$2:$Y$3205)</f>
        <v>0.30608528105338</v>
      </c>
      <c r="AA1459" s="16" t="str">
        <f aca="false">IF(Z1459&lt;=PARAMETER!$B$7,"A",IF(Z1459&lt;=PARAMETER!$B$8,"B","C"))</f>
        <v>A</v>
      </c>
      <c r="AB1459" s="22" t="n">
        <f aca="false">G1459/F1459</f>
        <v>0.228250478011472</v>
      </c>
      <c r="AC1459" s="16" t="str">
        <f aca="false">IF(AB1459&lt;=PARAMETER!$B$9,"X",IF(AB1459&lt;=PARAMETER!$B$10,"Y","Z"))</f>
        <v>X</v>
      </c>
      <c r="AD1459" s="16" t="str">
        <f aca="false">AA1459&amp;AC1459</f>
        <v>AX</v>
      </c>
      <c r="AE1459" s="22" t="n">
        <f aca="false">DATA!I1459</f>
        <v>0.59</v>
      </c>
      <c r="AF1459" s="18" t="n">
        <f aca="false">DATA!L1459</f>
        <v>53</v>
      </c>
      <c r="AG1459" s="16" t="str">
        <f aca="false">DATA!K1459</f>
        <v>C</v>
      </c>
      <c r="AH1459" s="18" t="n">
        <f aca="false">IF(AE1459&gt;=PARAMETER!$B$12,1,0)</f>
        <v>0</v>
      </c>
      <c r="AI1459" s="18" t="n">
        <f aca="false">IF(AF1459&gt;=PARAMETER!$B$13,1,0)</f>
        <v>0</v>
      </c>
      <c r="AJ1459" s="18" t="n">
        <f aca="false">IF(AND(AH1459=1,AI1459=1),1,0)</f>
        <v>0</v>
      </c>
    </row>
    <row r="1460" customFormat="false" ht="15" hidden="false" customHeight="false" outlineLevel="0" collapsed="false">
      <c r="A1460" s="16" t="str">
        <f aca="false">DATA!A1460</f>
        <v>ITM11458</v>
      </c>
      <c r="B1460" s="16" t="str">
        <f aca="false">DATA!B1460</f>
        <v>Electronics</v>
      </c>
      <c r="C1460" s="17" t="n">
        <f aca="false">DATA!C1460</f>
        <v>22</v>
      </c>
      <c r="D1460" s="17" t="n">
        <f aca="false">DATA!D1460</f>
        <v>53</v>
      </c>
      <c r="E1460" s="18" t="n">
        <f aca="false">DATA!F1460</f>
        <v>5</v>
      </c>
      <c r="F1460" s="19" t="n">
        <f aca="false">DATA!G1460</f>
        <v>46.53</v>
      </c>
      <c r="G1460" s="19" t="n">
        <f aca="false">DATA!H1460</f>
        <v>9.61</v>
      </c>
      <c r="H1460" s="18" t="n">
        <f aca="false">DATA!E1460</f>
        <v>7</v>
      </c>
      <c r="I1460" s="20" t="n">
        <f aca="false">F1460*E1460</f>
        <v>232.65</v>
      </c>
      <c r="J1460" s="20" t="n">
        <f aca="false">PARAMETER!$B$4*G1460*SQRT(E1460)</f>
        <v>35.3456234650745</v>
      </c>
      <c r="K1460" s="20" t="n">
        <f aca="false">I1460+J1460</f>
        <v>267.995623465074</v>
      </c>
      <c r="L1460" s="20" t="n">
        <f aca="false">K1460+F1460*H1460</f>
        <v>593.705623465075</v>
      </c>
      <c r="M1460" s="16" t="str">
        <f aca="false">IF(C1460&lt;=K1460,"REORDER",IF(C1460&gt;L1460,"OVERSTOCK","OK"))</f>
        <v>REORDER</v>
      </c>
      <c r="N1460" s="16" t="str">
        <f aca="false">IF(C1460&lt;=D1460,"REORDER","OK")</f>
        <v>REORDER</v>
      </c>
      <c r="O1460" s="18" t="n">
        <f aca="false">IF(D1460&lt;I1460,1,0)</f>
        <v>1</v>
      </c>
      <c r="P1460" s="20" t="n">
        <f aca="false">C1460/F1460</f>
        <v>0.472813238770686</v>
      </c>
      <c r="Q1460" s="19" t="n">
        <f aca="false">DATA!N1460</f>
        <v>79.74</v>
      </c>
      <c r="R1460" s="19" t="n">
        <f aca="false">DATA!O1460</f>
        <v>0.42</v>
      </c>
      <c r="S1460" s="17" t="n">
        <f aca="false">C1460*Q1460</f>
        <v>1754.28</v>
      </c>
      <c r="T1460" s="19" t="n">
        <f aca="false">C1460*R1460</f>
        <v>9.24</v>
      </c>
      <c r="U1460" s="20" t="n">
        <f aca="false">MAX(0,C1460-L1460)</f>
        <v>0</v>
      </c>
      <c r="V1460" s="17" t="n">
        <f aca="false">U1460*Q1460</f>
        <v>0</v>
      </c>
      <c r="W1460" s="19" t="n">
        <f aca="false">U1460*R1460</f>
        <v>0</v>
      </c>
      <c r="X1460" s="20" t="n">
        <f aca="false">MAX(0,K1460-C1460)</f>
        <v>245.995623465074</v>
      </c>
      <c r="Y1460" s="17" t="n">
        <f aca="false">F1460*PARAMETER!$B$5*Q1460</f>
        <v>1354260.303</v>
      </c>
      <c r="Z1460" s="21" t="n">
        <f aca="false">SUMIF($Y$2:$Y$3205,"&gt;="&amp;Y1460)/SUM($Y$2:$Y$3205)</f>
        <v>0.585031366450731</v>
      </c>
      <c r="AA1460" s="16" t="str">
        <f aca="false">IF(Z1460&lt;=PARAMETER!$B$7,"A",IF(Z1460&lt;=PARAMETER!$B$8,"B","C"))</f>
        <v>A</v>
      </c>
      <c r="AB1460" s="22" t="n">
        <f aca="false">G1460/F1460</f>
        <v>0.206533419299377</v>
      </c>
      <c r="AC1460" s="16" t="str">
        <f aca="false">IF(AB1460&lt;=PARAMETER!$B$9,"X",IF(AB1460&lt;=PARAMETER!$B$10,"Y","Z"))</f>
        <v>X</v>
      </c>
      <c r="AD1460" s="16" t="str">
        <f aca="false">AA1460&amp;AC1460</f>
        <v>AX</v>
      </c>
      <c r="AE1460" s="22" t="n">
        <f aca="false">DATA!I1460</f>
        <v>0.74</v>
      </c>
      <c r="AF1460" s="18" t="n">
        <f aca="false">DATA!L1460</f>
        <v>126</v>
      </c>
      <c r="AG1460" s="16" t="str">
        <f aca="false">DATA!K1460</f>
        <v>B</v>
      </c>
      <c r="AH1460" s="18" t="n">
        <f aca="false">IF(AE1460&gt;=PARAMETER!$B$12,1,0)</f>
        <v>0</v>
      </c>
      <c r="AI1460" s="18" t="n">
        <f aca="false">IF(AF1460&gt;=PARAMETER!$B$13,1,0)</f>
        <v>1</v>
      </c>
      <c r="AJ1460" s="18" t="n">
        <f aca="false">IF(AND(AH1460=1,AI1460=1),1,0)</f>
        <v>0</v>
      </c>
    </row>
    <row r="1461" customFormat="false" ht="15" hidden="false" customHeight="false" outlineLevel="0" collapsed="false">
      <c r="A1461" s="16" t="str">
        <f aca="false">DATA!A1461</f>
        <v>ITM11459</v>
      </c>
      <c r="B1461" s="16" t="str">
        <f aca="false">DATA!B1461</f>
        <v>Automotive</v>
      </c>
      <c r="C1461" s="17" t="n">
        <f aca="false">DATA!C1461</f>
        <v>201</v>
      </c>
      <c r="D1461" s="17" t="n">
        <f aca="false">DATA!D1461</f>
        <v>40</v>
      </c>
      <c r="E1461" s="18" t="n">
        <f aca="false">DATA!F1461</f>
        <v>6</v>
      </c>
      <c r="F1461" s="19" t="n">
        <f aca="false">DATA!G1461</f>
        <v>23.47</v>
      </c>
      <c r="G1461" s="19" t="n">
        <f aca="false">DATA!H1461</f>
        <v>7.39</v>
      </c>
      <c r="H1461" s="18" t="n">
        <f aca="false">DATA!E1461</f>
        <v>3</v>
      </c>
      <c r="I1461" s="20" t="n">
        <f aca="false">F1461*E1461</f>
        <v>140.82</v>
      </c>
      <c r="J1461" s="20" t="n">
        <f aca="false">PARAMETER!$B$4*G1461*SQRT(E1461)</f>
        <v>29.7746949273443</v>
      </c>
      <c r="K1461" s="20" t="n">
        <f aca="false">I1461+J1461</f>
        <v>170.594694927344</v>
      </c>
      <c r="L1461" s="20" t="n">
        <f aca="false">K1461+F1461*H1461</f>
        <v>241.004694927344</v>
      </c>
      <c r="M1461" s="16" t="str">
        <f aca="false">IF(C1461&lt;=K1461,"REORDER",IF(C1461&gt;L1461,"OVERSTOCK","OK"))</f>
        <v>OK</v>
      </c>
      <c r="N1461" s="16" t="str">
        <f aca="false">IF(C1461&lt;=D1461,"REORDER","OK")</f>
        <v>OK</v>
      </c>
      <c r="O1461" s="18" t="n">
        <f aca="false">IF(D1461&lt;I1461,1,0)</f>
        <v>1</v>
      </c>
      <c r="P1461" s="20" t="n">
        <f aca="false">C1461/F1461</f>
        <v>8.56412441414572</v>
      </c>
      <c r="Q1461" s="19" t="n">
        <f aca="false">DATA!N1461</f>
        <v>177.35</v>
      </c>
      <c r="R1461" s="19" t="n">
        <f aca="false">DATA!O1461</f>
        <v>1.37</v>
      </c>
      <c r="S1461" s="17" t="n">
        <f aca="false">C1461*Q1461</f>
        <v>35647.35</v>
      </c>
      <c r="T1461" s="19" t="n">
        <f aca="false">C1461*R1461</f>
        <v>275.37</v>
      </c>
      <c r="U1461" s="20" t="n">
        <f aca="false">MAX(0,C1461-L1461)</f>
        <v>0</v>
      </c>
      <c r="V1461" s="17" t="n">
        <f aca="false">U1461*Q1461</f>
        <v>0</v>
      </c>
      <c r="W1461" s="19" t="n">
        <f aca="false">U1461*R1461</f>
        <v>0</v>
      </c>
      <c r="X1461" s="20" t="n">
        <f aca="false">MAX(0,K1461-C1461)</f>
        <v>0</v>
      </c>
      <c r="Y1461" s="17" t="n">
        <f aca="false">F1461*PARAMETER!$B$5*Q1461</f>
        <v>1519277.6425</v>
      </c>
      <c r="Z1461" s="21" t="n">
        <f aca="false">SUMIF($Y$2:$Y$3205,"&gt;="&amp;Y1461)/SUM($Y$2:$Y$3205)</f>
        <v>0.518039943519428</v>
      </c>
      <c r="AA1461" s="16" t="str">
        <f aca="false">IF(Z1461&lt;=PARAMETER!$B$7,"A",IF(Z1461&lt;=PARAMETER!$B$8,"B","C"))</f>
        <v>A</v>
      </c>
      <c r="AB1461" s="22" t="n">
        <f aca="false">G1461/F1461</f>
        <v>0.314870046868343</v>
      </c>
      <c r="AC1461" s="16" t="str">
        <f aca="false">IF(AB1461&lt;=PARAMETER!$B$9,"X",IF(AB1461&lt;=PARAMETER!$B$10,"Y","Z"))</f>
        <v>Y</v>
      </c>
      <c r="AD1461" s="16" t="str">
        <f aca="false">AA1461&amp;AC1461</f>
        <v>AY</v>
      </c>
      <c r="AE1461" s="22" t="n">
        <f aca="false">DATA!I1461</f>
        <v>0.39</v>
      </c>
      <c r="AF1461" s="18" t="n">
        <f aca="false">DATA!L1461</f>
        <v>134</v>
      </c>
      <c r="AG1461" s="16" t="str">
        <f aca="false">DATA!K1461</f>
        <v>A</v>
      </c>
      <c r="AH1461" s="18" t="n">
        <f aca="false">IF(AE1461&gt;=PARAMETER!$B$12,1,0)</f>
        <v>0</v>
      </c>
      <c r="AI1461" s="18" t="n">
        <f aca="false">IF(AF1461&gt;=PARAMETER!$B$13,1,0)</f>
        <v>1</v>
      </c>
      <c r="AJ1461" s="18" t="n">
        <f aca="false">IF(AND(AH1461=1,AI1461=1),1,0)</f>
        <v>0</v>
      </c>
    </row>
    <row r="1462" customFormat="false" ht="15" hidden="false" customHeight="false" outlineLevel="0" collapsed="false">
      <c r="A1462" s="16" t="str">
        <f aca="false">DATA!A1462</f>
        <v>ITM11460</v>
      </c>
      <c r="B1462" s="16" t="str">
        <f aca="false">DATA!B1462</f>
        <v>Apparel</v>
      </c>
      <c r="C1462" s="17" t="n">
        <f aca="false">DATA!C1462</f>
        <v>225</v>
      </c>
      <c r="D1462" s="17" t="n">
        <f aca="false">DATA!D1462</f>
        <v>67</v>
      </c>
      <c r="E1462" s="18" t="n">
        <f aca="false">DATA!F1462</f>
        <v>8</v>
      </c>
      <c r="F1462" s="19" t="n">
        <f aca="false">DATA!G1462</f>
        <v>38.66</v>
      </c>
      <c r="G1462" s="19" t="n">
        <f aca="false">DATA!H1462</f>
        <v>8.9</v>
      </c>
      <c r="H1462" s="18" t="n">
        <f aca="false">DATA!E1462</f>
        <v>11</v>
      </c>
      <c r="I1462" s="20" t="n">
        <f aca="false">F1462*E1462</f>
        <v>309.28</v>
      </c>
      <c r="J1462" s="20" t="n">
        <f aca="false">PARAMETER!$B$4*G1462*SQRT(E1462)</f>
        <v>41.4059026708896</v>
      </c>
      <c r="K1462" s="20" t="n">
        <f aca="false">I1462+J1462</f>
        <v>350.68590267089</v>
      </c>
      <c r="L1462" s="20" t="n">
        <f aca="false">K1462+F1462*H1462</f>
        <v>775.94590267089</v>
      </c>
      <c r="M1462" s="16" t="str">
        <f aca="false">IF(C1462&lt;=K1462,"REORDER",IF(C1462&gt;L1462,"OVERSTOCK","OK"))</f>
        <v>REORDER</v>
      </c>
      <c r="N1462" s="16" t="str">
        <f aca="false">IF(C1462&lt;=D1462,"REORDER","OK")</f>
        <v>OK</v>
      </c>
      <c r="O1462" s="18" t="n">
        <f aca="false">IF(D1462&lt;I1462,1,0)</f>
        <v>1</v>
      </c>
      <c r="P1462" s="20" t="n">
        <f aca="false">C1462/F1462</f>
        <v>5.81996896016555</v>
      </c>
      <c r="Q1462" s="19" t="n">
        <f aca="false">DATA!N1462</f>
        <v>162.1</v>
      </c>
      <c r="R1462" s="19" t="n">
        <f aca="false">DATA!O1462</f>
        <v>1.27</v>
      </c>
      <c r="S1462" s="17" t="n">
        <f aca="false">C1462*Q1462</f>
        <v>36472.5</v>
      </c>
      <c r="T1462" s="19" t="n">
        <f aca="false">C1462*R1462</f>
        <v>285.75</v>
      </c>
      <c r="U1462" s="20" t="n">
        <f aca="false">MAX(0,C1462-L1462)</f>
        <v>0</v>
      </c>
      <c r="V1462" s="17" t="n">
        <f aca="false">U1462*Q1462</f>
        <v>0</v>
      </c>
      <c r="W1462" s="19" t="n">
        <f aca="false">U1462*R1462</f>
        <v>0</v>
      </c>
      <c r="X1462" s="20" t="n">
        <f aca="false">MAX(0,K1462-C1462)</f>
        <v>125.68590267089</v>
      </c>
      <c r="Y1462" s="17" t="n">
        <f aca="false">F1462*PARAMETER!$B$5*Q1462</f>
        <v>2287376.89</v>
      </c>
      <c r="Z1462" s="21" t="n">
        <f aca="false">SUMIF($Y$2:$Y$3205,"&gt;="&amp;Y1462)/SUM($Y$2:$Y$3205)</f>
        <v>0.245304470268174</v>
      </c>
      <c r="AA1462" s="16" t="str">
        <f aca="false">IF(Z1462&lt;=PARAMETER!$B$7,"A",IF(Z1462&lt;=PARAMETER!$B$8,"B","C"))</f>
        <v>A</v>
      </c>
      <c r="AB1462" s="22" t="n">
        <f aca="false">G1462/F1462</f>
        <v>0.230212105535437</v>
      </c>
      <c r="AC1462" s="16" t="str">
        <f aca="false">IF(AB1462&lt;=PARAMETER!$B$9,"X",IF(AB1462&lt;=PARAMETER!$B$10,"Y","Z"))</f>
        <v>X</v>
      </c>
      <c r="AD1462" s="16" t="str">
        <f aca="false">AA1462&amp;AC1462</f>
        <v>AX</v>
      </c>
      <c r="AE1462" s="22" t="n">
        <f aca="false">DATA!I1462</f>
        <v>0.22</v>
      </c>
      <c r="AF1462" s="18" t="n">
        <f aca="false">DATA!L1462</f>
        <v>112</v>
      </c>
      <c r="AG1462" s="16" t="str">
        <f aca="false">DATA!K1462</f>
        <v>D</v>
      </c>
      <c r="AH1462" s="18" t="n">
        <f aca="false">IF(AE1462&gt;=PARAMETER!$B$12,1,0)</f>
        <v>0</v>
      </c>
      <c r="AI1462" s="18" t="n">
        <f aca="false">IF(AF1462&gt;=PARAMETER!$B$13,1,0)</f>
        <v>1</v>
      </c>
      <c r="AJ1462" s="18" t="n">
        <f aca="false">IF(AND(AH1462=1,AI1462=1),1,0)</f>
        <v>0</v>
      </c>
    </row>
    <row r="1463" customFormat="false" ht="15" hidden="false" customHeight="false" outlineLevel="0" collapsed="false">
      <c r="A1463" s="16" t="str">
        <f aca="false">DATA!A1463</f>
        <v>ITM11461</v>
      </c>
      <c r="B1463" s="16" t="str">
        <f aca="false">DATA!B1463</f>
        <v>Pharma</v>
      </c>
      <c r="C1463" s="17" t="n">
        <f aca="false">DATA!C1463</f>
        <v>339</v>
      </c>
      <c r="D1463" s="17" t="n">
        <f aca="false">DATA!D1463</f>
        <v>96</v>
      </c>
      <c r="E1463" s="18" t="n">
        <f aca="false">DATA!F1463</f>
        <v>7</v>
      </c>
      <c r="F1463" s="19" t="n">
        <f aca="false">DATA!G1463</f>
        <v>29.99</v>
      </c>
      <c r="G1463" s="19" t="n">
        <f aca="false">DATA!H1463</f>
        <v>9.23</v>
      </c>
      <c r="H1463" s="18" t="n">
        <f aca="false">DATA!E1463</f>
        <v>7</v>
      </c>
      <c r="I1463" s="20" t="n">
        <f aca="false">F1463*E1463</f>
        <v>209.93</v>
      </c>
      <c r="J1463" s="20" t="n">
        <f aca="false">PARAMETER!$B$4*G1463*SQRT(E1463)</f>
        <v>40.1677936973496</v>
      </c>
      <c r="K1463" s="20" t="n">
        <f aca="false">I1463+J1463</f>
        <v>250.09779369735</v>
      </c>
      <c r="L1463" s="20" t="n">
        <f aca="false">K1463+F1463*H1463</f>
        <v>460.027793697349</v>
      </c>
      <c r="M1463" s="16" t="str">
        <f aca="false">IF(C1463&lt;=K1463,"REORDER",IF(C1463&gt;L1463,"OVERSTOCK","OK"))</f>
        <v>OK</v>
      </c>
      <c r="N1463" s="16" t="str">
        <f aca="false">IF(C1463&lt;=D1463,"REORDER","OK")</f>
        <v>OK</v>
      </c>
      <c r="O1463" s="18" t="n">
        <f aca="false">IF(D1463&lt;I1463,1,0)</f>
        <v>1</v>
      </c>
      <c r="P1463" s="20" t="n">
        <f aca="false">C1463/F1463</f>
        <v>11.3037679226409</v>
      </c>
      <c r="Q1463" s="19" t="n">
        <f aca="false">DATA!N1463</f>
        <v>185.93</v>
      </c>
      <c r="R1463" s="19" t="n">
        <f aca="false">DATA!O1463</f>
        <v>1.3</v>
      </c>
      <c r="S1463" s="17" t="n">
        <f aca="false">C1463*Q1463</f>
        <v>63030.27</v>
      </c>
      <c r="T1463" s="19" t="n">
        <f aca="false">C1463*R1463</f>
        <v>440.7</v>
      </c>
      <c r="U1463" s="20" t="n">
        <f aca="false">MAX(0,C1463-L1463)</f>
        <v>0</v>
      </c>
      <c r="V1463" s="17" t="n">
        <f aca="false">U1463*Q1463</f>
        <v>0</v>
      </c>
      <c r="W1463" s="19" t="n">
        <f aca="false">U1463*R1463</f>
        <v>0</v>
      </c>
      <c r="X1463" s="20" t="n">
        <f aca="false">MAX(0,K1463-C1463)</f>
        <v>0</v>
      </c>
      <c r="Y1463" s="17" t="n">
        <f aca="false">F1463*PARAMETER!$B$5*Q1463</f>
        <v>2035254.8555</v>
      </c>
      <c r="Z1463" s="21" t="n">
        <f aca="false">SUMIF($Y$2:$Y$3205,"&gt;="&amp;Y1463)/SUM($Y$2:$Y$3205)</f>
        <v>0.3225391386847</v>
      </c>
      <c r="AA1463" s="16" t="str">
        <f aca="false">IF(Z1463&lt;=PARAMETER!$B$7,"A",IF(Z1463&lt;=PARAMETER!$B$8,"B","C"))</f>
        <v>A</v>
      </c>
      <c r="AB1463" s="22" t="n">
        <f aca="false">G1463/F1463</f>
        <v>0.307769256418806</v>
      </c>
      <c r="AC1463" s="16" t="str">
        <f aca="false">IF(AB1463&lt;=PARAMETER!$B$9,"X",IF(AB1463&lt;=PARAMETER!$B$10,"Y","Z"))</f>
        <v>Y</v>
      </c>
      <c r="AD1463" s="16" t="str">
        <f aca="false">AA1463&amp;AC1463</f>
        <v>AY</v>
      </c>
      <c r="AE1463" s="22" t="n">
        <f aca="false">DATA!I1463</f>
        <v>0.12</v>
      </c>
      <c r="AF1463" s="18" t="n">
        <f aca="false">DATA!L1463</f>
        <v>129</v>
      </c>
      <c r="AG1463" s="16" t="str">
        <f aca="false">DATA!K1463</f>
        <v>D</v>
      </c>
      <c r="AH1463" s="18" t="n">
        <f aca="false">IF(AE1463&gt;=PARAMETER!$B$12,1,0)</f>
        <v>0</v>
      </c>
      <c r="AI1463" s="18" t="n">
        <f aca="false">IF(AF1463&gt;=PARAMETER!$B$13,1,0)</f>
        <v>1</v>
      </c>
      <c r="AJ1463" s="18" t="n">
        <f aca="false">IF(AND(AH1463=1,AI1463=1),1,0)</f>
        <v>0</v>
      </c>
    </row>
    <row r="1464" customFormat="false" ht="15" hidden="false" customHeight="false" outlineLevel="0" collapsed="false">
      <c r="A1464" s="16" t="str">
        <f aca="false">DATA!A1464</f>
        <v>ITM11462</v>
      </c>
      <c r="B1464" s="16" t="str">
        <f aca="false">DATA!B1464</f>
        <v>Groceries</v>
      </c>
      <c r="C1464" s="17" t="n">
        <f aca="false">DATA!C1464</f>
        <v>59</v>
      </c>
      <c r="D1464" s="17" t="n">
        <f aca="false">DATA!D1464</f>
        <v>62</v>
      </c>
      <c r="E1464" s="18" t="n">
        <f aca="false">DATA!F1464</f>
        <v>5</v>
      </c>
      <c r="F1464" s="19" t="n">
        <f aca="false">DATA!G1464</f>
        <v>16.21</v>
      </c>
      <c r="G1464" s="19" t="n">
        <f aca="false">DATA!H1464</f>
        <v>5.36</v>
      </c>
      <c r="H1464" s="18" t="n">
        <f aca="false">DATA!E1464</f>
        <v>8</v>
      </c>
      <c r="I1464" s="20" t="n">
        <f aca="false">F1464*E1464</f>
        <v>81.05</v>
      </c>
      <c r="J1464" s="20" t="n">
        <f aca="false">PARAMETER!$B$4*G1464*SQRT(E1464)</f>
        <v>19.7141042427471</v>
      </c>
      <c r="K1464" s="20" t="n">
        <f aca="false">I1464+J1464</f>
        <v>100.764104242747</v>
      </c>
      <c r="L1464" s="20" t="n">
        <f aca="false">K1464+F1464*H1464</f>
        <v>230.444104242747</v>
      </c>
      <c r="M1464" s="16" t="str">
        <f aca="false">IF(C1464&lt;=K1464,"REORDER",IF(C1464&gt;L1464,"OVERSTOCK","OK"))</f>
        <v>REORDER</v>
      </c>
      <c r="N1464" s="16" t="str">
        <f aca="false">IF(C1464&lt;=D1464,"REORDER","OK")</f>
        <v>REORDER</v>
      </c>
      <c r="O1464" s="18" t="n">
        <f aca="false">IF(D1464&lt;I1464,1,0)</f>
        <v>1</v>
      </c>
      <c r="P1464" s="20" t="n">
        <f aca="false">C1464/F1464</f>
        <v>3.63972856261567</v>
      </c>
      <c r="Q1464" s="19" t="n">
        <f aca="false">DATA!N1464</f>
        <v>69.83</v>
      </c>
      <c r="R1464" s="19" t="n">
        <f aca="false">DATA!O1464</f>
        <v>0.53</v>
      </c>
      <c r="S1464" s="17" t="n">
        <f aca="false">C1464*Q1464</f>
        <v>4119.97</v>
      </c>
      <c r="T1464" s="19" t="n">
        <f aca="false">C1464*R1464</f>
        <v>31.27</v>
      </c>
      <c r="U1464" s="20" t="n">
        <f aca="false">MAX(0,C1464-L1464)</f>
        <v>0</v>
      </c>
      <c r="V1464" s="17" t="n">
        <f aca="false">U1464*Q1464</f>
        <v>0</v>
      </c>
      <c r="W1464" s="19" t="n">
        <f aca="false">U1464*R1464</f>
        <v>0</v>
      </c>
      <c r="X1464" s="20" t="n">
        <f aca="false">MAX(0,K1464-C1464)</f>
        <v>41.7641042427471</v>
      </c>
      <c r="Y1464" s="17" t="n">
        <f aca="false">F1464*PARAMETER!$B$5*Q1464</f>
        <v>413159.6695</v>
      </c>
      <c r="Z1464" s="21" t="n">
        <f aca="false">SUMIF($Y$2:$Y$3205,"&gt;="&amp;Y1464)/SUM($Y$2:$Y$3205)</f>
        <v>0.931936149414622</v>
      </c>
      <c r="AA1464" s="16" t="str">
        <f aca="false">IF(Z1464&lt;=PARAMETER!$B$7,"A",IF(Z1464&lt;=PARAMETER!$B$8,"B","C"))</f>
        <v>B</v>
      </c>
      <c r="AB1464" s="22" t="n">
        <f aca="false">G1464/F1464</f>
        <v>0.33066008636644</v>
      </c>
      <c r="AC1464" s="16" t="str">
        <f aca="false">IF(AB1464&lt;=PARAMETER!$B$9,"X",IF(AB1464&lt;=PARAMETER!$B$10,"Y","Z"))</f>
        <v>Y</v>
      </c>
      <c r="AD1464" s="16" t="str">
        <f aca="false">AA1464&amp;AC1464</f>
        <v>BY</v>
      </c>
      <c r="AE1464" s="22" t="n">
        <f aca="false">DATA!I1464</f>
        <v>0.5</v>
      </c>
      <c r="AF1464" s="18" t="n">
        <f aca="false">DATA!L1464</f>
        <v>179</v>
      </c>
      <c r="AG1464" s="16" t="str">
        <f aca="false">DATA!K1464</f>
        <v>B</v>
      </c>
      <c r="AH1464" s="18" t="n">
        <f aca="false">IF(AE1464&gt;=PARAMETER!$B$12,1,0)</f>
        <v>0</v>
      </c>
      <c r="AI1464" s="18" t="n">
        <f aca="false">IF(AF1464&gt;=PARAMETER!$B$13,1,0)</f>
        <v>1</v>
      </c>
      <c r="AJ1464" s="18" t="n">
        <f aca="false">IF(AND(AH1464=1,AI1464=1),1,0)</f>
        <v>0</v>
      </c>
    </row>
    <row r="1465" customFormat="false" ht="15" hidden="false" customHeight="false" outlineLevel="0" collapsed="false">
      <c r="A1465" s="16" t="str">
        <f aca="false">DATA!A1465</f>
        <v>ITM11463</v>
      </c>
      <c r="B1465" s="16" t="str">
        <f aca="false">DATA!B1465</f>
        <v>Pharma</v>
      </c>
      <c r="C1465" s="17" t="n">
        <f aca="false">DATA!C1465</f>
        <v>78</v>
      </c>
      <c r="D1465" s="17" t="n">
        <f aca="false">DATA!D1465</f>
        <v>93</v>
      </c>
      <c r="E1465" s="18" t="n">
        <f aca="false">DATA!F1465</f>
        <v>2</v>
      </c>
      <c r="F1465" s="19" t="n">
        <f aca="false">DATA!G1465</f>
        <v>49.73</v>
      </c>
      <c r="G1465" s="19" t="n">
        <f aca="false">DATA!H1465</f>
        <v>6.48</v>
      </c>
      <c r="H1465" s="18" t="n">
        <f aca="false">DATA!E1465</f>
        <v>4</v>
      </c>
      <c r="I1465" s="20" t="n">
        <f aca="false">F1465*E1465</f>
        <v>99.46</v>
      </c>
      <c r="J1465" s="20" t="n">
        <f aca="false">PARAMETER!$B$4*G1465*SQRT(E1465)</f>
        <v>15.0736095116497</v>
      </c>
      <c r="K1465" s="20" t="n">
        <f aca="false">I1465+J1465</f>
        <v>114.53360951165</v>
      </c>
      <c r="L1465" s="20" t="n">
        <f aca="false">K1465+F1465*H1465</f>
        <v>313.45360951165</v>
      </c>
      <c r="M1465" s="16" t="str">
        <f aca="false">IF(C1465&lt;=K1465,"REORDER",IF(C1465&gt;L1465,"OVERSTOCK","OK"))</f>
        <v>REORDER</v>
      </c>
      <c r="N1465" s="16" t="str">
        <f aca="false">IF(C1465&lt;=D1465,"REORDER","OK")</f>
        <v>REORDER</v>
      </c>
      <c r="O1465" s="18" t="n">
        <f aca="false">IF(D1465&lt;I1465,1,0)</f>
        <v>1</v>
      </c>
      <c r="P1465" s="20" t="n">
        <f aca="false">C1465/F1465</f>
        <v>1.56846973657752</v>
      </c>
      <c r="Q1465" s="19" t="n">
        <f aca="false">DATA!N1465</f>
        <v>14.09</v>
      </c>
      <c r="R1465" s="19" t="n">
        <f aca="false">DATA!O1465</f>
        <v>0.57</v>
      </c>
      <c r="S1465" s="17" t="n">
        <f aca="false">C1465*Q1465</f>
        <v>1099.02</v>
      </c>
      <c r="T1465" s="19" t="n">
        <f aca="false">C1465*R1465</f>
        <v>44.46</v>
      </c>
      <c r="U1465" s="20" t="n">
        <f aca="false">MAX(0,C1465-L1465)</f>
        <v>0</v>
      </c>
      <c r="V1465" s="17" t="n">
        <f aca="false">U1465*Q1465</f>
        <v>0</v>
      </c>
      <c r="W1465" s="19" t="n">
        <f aca="false">U1465*R1465</f>
        <v>0</v>
      </c>
      <c r="X1465" s="20" t="n">
        <f aca="false">MAX(0,K1465-C1465)</f>
        <v>36.5336095116497</v>
      </c>
      <c r="Y1465" s="17" t="n">
        <f aca="false">F1465*PARAMETER!$B$5*Q1465</f>
        <v>255753.9305</v>
      </c>
      <c r="Z1465" s="21" t="n">
        <f aca="false">SUMIF($Y$2:$Y$3205,"&gt;="&amp;Y1465)/SUM($Y$2:$Y$3205)</f>
        <v>0.970746676936192</v>
      </c>
      <c r="AA1465" s="16" t="str">
        <f aca="false">IF(Z1465&lt;=PARAMETER!$B$7,"A",IF(Z1465&lt;=PARAMETER!$B$8,"B","C"))</f>
        <v>C</v>
      </c>
      <c r="AB1465" s="22" t="n">
        <f aca="false">G1465/F1465</f>
        <v>0.130303639654132</v>
      </c>
      <c r="AC1465" s="16" t="str">
        <f aca="false">IF(AB1465&lt;=PARAMETER!$B$9,"X",IF(AB1465&lt;=PARAMETER!$B$10,"Y","Z"))</f>
        <v>X</v>
      </c>
      <c r="AD1465" s="16" t="str">
        <f aca="false">AA1465&amp;AC1465</f>
        <v>CX</v>
      </c>
      <c r="AE1465" s="22" t="n">
        <f aca="false">DATA!I1465</f>
        <v>0.92</v>
      </c>
      <c r="AF1465" s="18" t="n">
        <f aca="false">DATA!L1465</f>
        <v>44</v>
      </c>
      <c r="AG1465" s="16" t="str">
        <f aca="false">DATA!K1465</f>
        <v>B</v>
      </c>
      <c r="AH1465" s="18" t="n">
        <f aca="false">IF(AE1465&gt;=PARAMETER!$B$12,1,0)</f>
        <v>1</v>
      </c>
      <c r="AI1465" s="18" t="n">
        <f aca="false">IF(AF1465&gt;=PARAMETER!$B$13,1,0)</f>
        <v>0</v>
      </c>
      <c r="AJ1465" s="18" t="n">
        <f aca="false">IF(AND(AH1465=1,AI1465=1),1,0)</f>
        <v>0</v>
      </c>
    </row>
    <row r="1466" customFormat="false" ht="15" hidden="false" customHeight="false" outlineLevel="0" collapsed="false">
      <c r="A1466" s="16" t="str">
        <f aca="false">DATA!A1466</f>
        <v>ITM11464</v>
      </c>
      <c r="B1466" s="16" t="str">
        <f aca="false">DATA!B1466</f>
        <v>Automotive</v>
      </c>
      <c r="C1466" s="17" t="n">
        <f aca="false">DATA!C1466</f>
        <v>458</v>
      </c>
      <c r="D1466" s="17" t="n">
        <f aca="false">DATA!D1466</f>
        <v>88</v>
      </c>
      <c r="E1466" s="18" t="n">
        <f aca="false">DATA!F1466</f>
        <v>7</v>
      </c>
      <c r="F1466" s="19" t="n">
        <f aca="false">DATA!G1466</f>
        <v>2.88</v>
      </c>
      <c r="G1466" s="19" t="n">
        <f aca="false">DATA!H1466</f>
        <v>4.48</v>
      </c>
      <c r="H1466" s="18" t="n">
        <f aca="false">DATA!E1466</f>
        <v>12</v>
      </c>
      <c r="I1466" s="20" t="n">
        <f aca="false">F1466*E1466</f>
        <v>20.16</v>
      </c>
      <c r="J1466" s="20" t="n">
        <f aca="false">PARAMETER!$B$4*G1466*SQRT(E1466)</f>
        <v>19.4963939072726</v>
      </c>
      <c r="K1466" s="20" t="n">
        <f aca="false">I1466+J1466</f>
        <v>39.6563939072726</v>
      </c>
      <c r="L1466" s="20" t="n">
        <f aca="false">K1466+F1466*H1466</f>
        <v>74.2163939072726</v>
      </c>
      <c r="M1466" s="16" t="str">
        <f aca="false">IF(C1466&lt;=K1466,"REORDER",IF(C1466&gt;L1466,"OVERSTOCK","OK"))</f>
        <v>OVERSTOCK</v>
      </c>
      <c r="N1466" s="16" t="str">
        <f aca="false">IF(C1466&lt;=D1466,"REORDER","OK")</f>
        <v>OK</v>
      </c>
      <c r="O1466" s="18" t="n">
        <f aca="false">IF(D1466&lt;I1466,1,0)</f>
        <v>0</v>
      </c>
      <c r="P1466" s="20" t="n">
        <f aca="false">C1466/F1466</f>
        <v>159.027777777778</v>
      </c>
      <c r="Q1466" s="19" t="n">
        <f aca="false">DATA!N1466</f>
        <v>164.18</v>
      </c>
      <c r="R1466" s="19" t="n">
        <f aca="false">DATA!O1466</f>
        <v>1.6</v>
      </c>
      <c r="S1466" s="17" t="n">
        <f aca="false">C1466*Q1466</f>
        <v>75194.44</v>
      </c>
      <c r="T1466" s="19" t="n">
        <f aca="false">C1466*R1466</f>
        <v>732.8</v>
      </c>
      <c r="U1466" s="20" t="n">
        <f aca="false">MAX(0,C1466-L1466)</f>
        <v>383.783606092727</v>
      </c>
      <c r="V1466" s="17" t="n">
        <f aca="false">U1466*Q1466</f>
        <v>63009.592448304</v>
      </c>
      <c r="W1466" s="19" t="n">
        <f aca="false">U1466*R1466</f>
        <v>614.053769748364</v>
      </c>
      <c r="X1466" s="20" t="n">
        <f aca="false">MAX(0,K1466-C1466)</f>
        <v>0</v>
      </c>
      <c r="Y1466" s="17" t="n">
        <f aca="false">F1466*PARAMETER!$B$5*Q1466</f>
        <v>172586.016</v>
      </c>
      <c r="Z1466" s="21" t="n">
        <f aca="false">SUMIF($Y$2:$Y$3205,"&gt;="&amp;Y1466)/SUM($Y$2:$Y$3205)</f>
        <v>0.987521676881169</v>
      </c>
      <c r="AA1466" s="16" t="str">
        <f aca="false">IF(Z1466&lt;=PARAMETER!$B$7,"A",IF(Z1466&lt;=PARAMETER!$B$8,"B","C"))</f>
        <v>C</v>
      </c>
      <c r="AB1466" s="22" t="n">
        <f aca="false">G1466/F1466</f>
        <v>1.55555555555556</v>
      </c>
      <c r="AC1466" s="16" t="str">
        <f aca="false">IF(AB1466&lt;=PARAMETER!$B$9,"X",IF(AB1466&lt;=PARAMETER!$B$10,"Y","Z"))</f>
        <v>Z</v>
      </c>
      <c r="AD1466" s="16" t="str">
        <f aca="false">AA1466&amp;AC1466</f>
        <v>CZ</v>
      </c>
      <c r="AE1466" s="22" t="n">
        <f aca="false">DATA!I1466</f>
        <v>0.37</v>
      </c>
      <c r="AF1466" s="18" t="n">
        <f aca="false">DATA!L1466</f>
        <v>135</v>
      </c>
      <c r="AG1466" s="16" t="str">
        <f aca="false">DATA!K1466</f>
        <v>A</v>
      </c>
      <c r="AH1466" s="18" t="n">
        <f aca="false">IF(AE1466&gt;=PARAMETER!$B$12,1,0)</f>
        <v>0</v>
      </c>
      <c r="AI1466" s="18" t="n">
        <f aca="false">IF(AF1466&gt;=PARAMETER!$B$13,1,0)</f>
        <v>1</v>
      </c>
      <c r="AJ1466" s="18" t="n">
        <f aca="false">IF(AND(AH1466=1,AI1466=1),1,0)</f>
        <v>0</v>
      </c>
    </row>
    <row r="1467" customFormat="false" ht="15" hidden="false" customHeight="false" outlineLevel="0" collapsed="false">
      <c r="A1467" s="16" t="str">
        <f aca="false">DATA!A1467</f>
        <v>ITM11465</v>
      </c>
      <c r="B1467" s="16" t="str">
        <f aca="false">DATA!B1467</f>
        <v>Groceries</v>
      </c>
      <c r="C1467" s="17" t="n">
        <f aca="false">DATA!C1467</f>
        <v>81</v>
      </c>
      <c r="D1467" s="17" t="n">
        <f aca="false">DATA!D1467</f>
        <v>32</v>
      </c>
      <c r="E1467" s="18" t="n">
        <f aca="false">DATA!F1467</f>
        <v>2</v>
      </c>
      <c r="F1467" s="19" t="n">
        <f aca="false">DATA!G1467</f>
        <v>8.95</v>
      </c>
      <c r="G1467" s="19" t="n">
        <f aca="false">DATA!H1467</f>
        <v>4.48</v>
      </c>
      <c r="H1467" s="18" t="n">
        <f aca="false">DATA!E1467</f>
        <v>12</v>
      </c>
      <c r="I1467" s="20" t="n">
        <f aca="false">F1467*E1467</f>
        <v>17.9</v>
      </c>
      <c r="J1467" s="20" t="n">
        <f aca="false">PARAMETER!$B$4*G1467*SQRT(E1467)</f>
        <v>10.421260896943</v>
      </c>
      <c r="K1467" s="20" t="n">
        <f aca="false">I1467+J1467</f>
        <v>28.321260896943</v>
      </c>
      <c r="L1467" s="20" t="n">
        <f aca="false">K1467+F1467*H1467</f>
        <v>135.721260896943</v>
      </c>
      <c r="M1467" s="16" t="str">
        <f aca="false">IF(C1467&lt;=K1467,"REORDER",IF(C1467&gt;L1467,"OVERSTOCK","OK"))</f>
        <v>OK</v>
      </c>
      <c r="N1467" s="16" t="str">
        <f aca="false">IF(C1467&lt;=D1467,"REORDER","OK")</f>
        <v>OK</v>
      </c>
      <c r="O1467" s="18" t="n">
        <f aca="false">IF(D1467&lt;I1467,1,0)</f>
        <v>0</v>
      </c>
      <c r="P1467" s="20" t="n">
        <f aca="false">C1467/F1467</f>
        <v>9.05027932960894</v>
      </c>
      <c r="Q1467" s="19" t="n">
        <f aca="false">DATA!N1467</f>
        <v>52.37</v>
      </c>
      <c r="R1467" s="19" t="n">
        <f aca="false">DATA!O1467</f>
        <v>1.41</v>
      </c>
      <c r="S1467" s="17" t="n">
        <f aca="false">C1467*Q1467</f>
        <v>4241.97</v>
      </c>
      <c r="T1467" s="19" t="n">
        <f aca="false">C1467*R1467</f>
        <v>114.21</v>
      </c>
      <c r="U1467" s="20" t="n">
        <f aca="false">MAX(0,C1467-L1467)</f>
        <v>0</v>
      </c>
      <c r="V1467" s="17" t="n">
        <f aca="false">U1467*Q1467</f>
        <v>0</v>
      </c>
      <c r="W1467" s="19" t="n">
        <f aca="false">U1467*R1467</f>
        <v>0</v>
      </c>
      <c r="X1467" s="20" t="n">
        <f aca="false">MAX(0,K1467-C1467)</f>
        <v>0</v>
      </c>
      <c r="Y1467" s="17" t="n">
        <f aca="false">F1467*PARAMETER!$B$5*Q1467</f>
        <v>171079.6975</v>
      </c>
      <c r="Z1467" s="21" t="n">
        <f aca="false">SUMIF($Y$2:$Y$3205,"&gt;="&amp;Y1467)/SUM($Y$2:$Y$3205)</f>
        <v>0.987740438689009</v>
      </c>
      <c r="AA1467" s="16" t="str">
        <f aca="false">IF(Z1467&lt;=PARAMETER!$B$7,"A",IF(Z1467&lt;=PARAMETER!$B$8,"B","C"))</f>
        <v>C</v>
      </c>
      <c r="AB1467" s="22" t="n">
        <f aca="false">G1467/F1467</f>
        <v>0.500558659217877</v>
      </c>
      <c r="AC1467" s="16" t="str">
        <f aca="false">IF(AB1467&lt;=PARAMETER!$B$9,"X",IF(AB1467&lt;=PARAMETER!$B$10,"Y","Z"))</f>
        <v>Z</v>
      </c>
      <c r="AD1467" s="16" t="str">
        <f aca="false">AA1467&amp;AC1467</f>
        <v>CZ</v>
      </c>
      <c r="AE1467" s="22" t="n">
        <f aca="false">DATA!I1467</f>
        <v>0.28</v>
      </c>
      <c r="AF1467" s="18" t="n">
        <f aca="false">DATA!L1467</f>
        <v>84</v>
      </c>
      <c r="AG1467" s="16" t="str">
        <f aca="false">DATA!K1467</f>
        <v>A</v>
      </c>
      <c r="AH1467" s="18" t="n">
        <f aca="false">IF(AE1467&gt;=PARAMETER!$B$12,1,0)</f>
        <v>0</v>
      </c>
      <c r="AI1467" s="18" t="n">
        <f aca="false">IF(AF1467&gt;=PARAMETER!$B$13,1,0)</f>
        <v>0</v>
      </c>
      <c r="AJ1467" s="18" t="n">
        <f aca="false">IF(AND(AH1467=1,AI1467=1),1,0)</f>
        <v>0</v>
      </c>
    </row>
    <row r="1468" customFormat="false" ht="15" hidden="false" customHeight="false" outlineLevel="0" collapsed="false">
      <c r="A1468" s="16" t="str">
        <f aca="false">DATA!A1468</f>
        <v>ITM11466</v>
      </c>
      <c r="B1468" s="16" t="str">
        <f aca="false">DATA!B1468</f>
        <v>Automotive</v>
      </c>
      <c r="C1468" s="17" t="n">
        <f aca="false">DATA!C1468</f>
        <v>151</v>
      </c>
      <c r="D1468" s="17" t="n">
        <f aca="false">DATA!D1468</f>
        <v>37</v>
      </c>
      <c r="E1468" s="18" t="n">
        <f aca="false">DATA!F1468</f>
        <v>5</v>
      </c>
      <c r="F1468" s="19" t="n">
        <f aca="false">DATA!G1468</f>
        <v>44.73</v>
      </c>
      <c r="G1468" s="19" t="n">
        <f aca="false">DATA!H1468</f>
        <v>0.87</v>
      </c>
      <c r="H1468" s="18" t="n">
        <f aca="false">DATA!E1468</f>
        <v>3</v>
      </c>
      <c r="I1468" s="20" t="n">
        <f aca="false">F1468*E1468</f>
        <v>223.65</v>
      </c>
      <c r="J1468" s="20" t="n">
        <f aca="false">PARAMETER!$B$4*G1468*SQRT(E1468)</f>
        <v>3.1998639349235</v>
      </c>
      <c r="K1468" s="20" t="n">
        <f aca="false">I1468+J1468</f>
        <v>226.849863934923</v>
      </c>
      <c r="L1468" s="20" t="n">
        <f aca="false">K1468+F1468*H1468</f>
        <v>361.039863934923</v>
      </c>
      <c r="M1468" s="16" t="str">
        <f aca="false">IF(C1468&lt;=K1468,"REORDER",IF(C1468&gt;L1468,"OVERSTOCK","OK"))</f>
        <v>REORDER</v>
      </c>
      <c r="N1468" s="16" t="str">
        <f aca="false">IF(C1468&lt;=D1468,"REORDER","OK")</f>
        <v>OK</v>
      </c>
      <c r="O1468" s="18" t="n">
        <f aca="false">IF(D1468&lt;I1468,1,0)</f>
        <v>1</v>
      </c>
      <c r="P1468" s="20" t="n">
        <f aca="false">C1468/F1468</f>
        <v>3.37581041806394</v>
      </c>
      <c r="Q1468" s="19" t="n">
        <f aca="false">DATA!N1468</f>
        <v>98.76</v>
      </c>
      <c r="R1468" s="19" t="n">
        <f aca="false">DATA!O1468</f>
        <v>1.76</v>
      </c>
      <c r="S1468" s="17" t="n">
        <f aca="false">C1468*Q1468</f>
        <v>14912.76</v>
      </c>
      <c r="T1468" s="19" t="n">
        <f aca="false">C1468*R1468</f>
        <v>265.76</v>
      </c>
      <c r="U1468" s="20" t="n">
        <f aca="false">MAX(0,C1468-L1468)</f>
        <v>0</v>
      </c>
      <c r="V1468" s="17" t="n">
        <f aca="false">U1468*Q1468</f>
        <v>0</v>
      </c>
      <c r="W1468" s="19" t="n">
        <f aca="false">U1468*R1468</f>
        <v>0</v>
      </c>
      <c r="X1468" s="20" t="n">
        <f aca="false">MAX(0,K1468-C1468)</f>
        <v>75.8498639349235</v>
      </c>
      <c r="Y1468" s="17" t="n">
        <f aca="false">F1468*PARAMETER!$B$5*Q1468</f>
        <v>1612400.202</v>
      </c>
      <c r="Z1468" s="21" t="n">
        <f aca="false">SUMIF($Y$2:$Y$3205,"&gt;="&amp;Y1468)/SUM($Y$2:$Y$3205)</f>
        <v>0.480766911860566</v>
      </c>
      <c r="AA1468" s="16" t="str">
        <f aca="false">IF(Z1468&lt;=PARAMETER!$B$7,"A",IF(Z1468&lt;=PARAMETER!$B$8,"B","C"))</f>
        <v>A</v>
      </c>
      <c r="AB1468" s="22" t="n">
        <f aca="false">G1468/F1468</f>
        <v>0.0194500335345406</v>
      </c>
      <c r="AC1468" s="16" t="str">
        <f aca="false">IF(AB1468&lt;=PARAMETER!$B$9,"X",IF(AB1468&lt;=PARAMETER!$B$10,"Y","Z"))</f>
        <v>X</v>
      </c>
      <c r="AD1468" s="16" t="str">
        <f aca="false">AA1468&amp;AC1468</f>
        <v>AX</v>
      </c>
      <c r="AE1468" s="22" t="n">
        <f aca="false">DATA!I1468</f>
        <v>0.93</v>
      </c>
      <c r="AF1468" s="18" t="n">
        <f aca="false">DATA!L1468</f>
        <v>93</v>
      </c>
      <c r="AG1468" s="16" t="str">
        <f aca="false">DATA!K1468</f>
        <v>A</v>
      </c>
      <c r="AH1468" s="18" t="n">
        <f aca="false">IF(AE1468&gt;=PARAMETER!$B$12,1,0)</f>
        <v>1</v>
      </c>
      <c r="AI1468" s="18" t="n">
        <f aca="false">IF(AF1468&gt;=PARAMETER!$B$13,1,0)</f>
        <v>0</v>
      </c>
      <c r="AJ1468" s="18" t="n">
        <f aca="false">IF(AND(AH1468=1,AI1468=1),1,0)</f>
        <v>0</v>
      </c>
    </row>
    <row r="1469" customFormat="false" ht="15" hidden="false" customHeight="false" outlineLevel="0" collapsed="false">
      <c r="A1469" s="16" t="str">
        <f aca="false">DATA!A1469</f>
        <v>ITM11467</v>
      </c>
      <c r="B1469" s="16" t="str">
        <f aca="false">DATA!B1469</f>
        <v>Apparel</v>
      </c>
      <c r="C1469" s="17" t="n">
        <f aca="false">DATA!C1469</f>
        <v>79</v>
      </c>
      <c r="D1469" s="17" t="n">
        <f aca="false">DATA!D1469</f>
        <v>25</v>
      </c>
      <c r="E1469" s="18" t="n">
        <f aca="false">DATA!F1469</f>
        <v>2</v>
      </c>
      <c r="F1469" s="19" t="n">
        <f aca="false">DATA!G1469</f>
        <v>3.97</v>
      </c>
      <c r="G1469" s="19" t="n">
        <f aca="false">DATA!H1469</f>
        <v>4.62</v>
      </c>
      <c r="H1469" s="18" t="n">
        <f aca="false">DATA!E1469</f>
        <v>6</v>
      </c>
      <c r="I1469" s="20" t="n">
        <f aca="false">F1469*E1469</f>
        <v>7.94</v>
      </c>
      <c r="J1469" s="20" t="n">
        <f aca="false">PARAMETER!$B$4*G1469*SQRT(E1469)</f>
        <v>10.7469252999725</v>
      </c>
      <c r="K1469" s="20" t="n">
        <f aca="false">I1469+J1469</f>
        <v>18.6869252999725</v>
      </c>
      <c r="L1469" s="20" t="n">
        <f aca="false">K1469+F1469*H1469</f>
        <v>42.5069252999725</v>
      </c>
      <c r="M1469" s="16" t="str">
        <f aca="false">IF(C1469&lt;=K1469,"REORDER",IF(C1469&gt;L1469,"OVERSTOCK","OK"))</f>
        <v>OVERSTOCK</v>
      </c>
      <c r="N1469" s="16" t="str">
        <f aca="false">IF(C1469&lt;=D1469,"REORDER","OK")</f>
        <v>OK</v>
      </c>
      <c r="O1469" s="18" t="n">
        <f aca="false">IF(D1469&lt;I1469,1,0)</f>
        <v>0</v>
      </c>
      <c r="P1469" s="20" t="n">
        <f aca="false">C1469/F1469</f>
        <v>19.8992443324937</v>
      </c>
      <c r="Q1469" s="19" t="n">
        <f aca="false">DATA!N1469</f>
        <v>165.29</v>
      </c>
      <c r="R1469" s="19" t="n">
        <f aca="false">DATA!O1469</f>
        <v>0.87</v>
      </c>
      <c r="S1469" s="17" t="n">
        <f aca="false">C1469*Q1469</f>
        <v>13057.91</v>
      </c>
      <c r="T1469" s="19" t="n">
        <f aca="false">C1469*R1469</f>
        <v>68.73</v>
      </c>
      <c r="U1469" s="20" t="n">
        <f aca="false">MAX(0,C1469-L1469)</f>
        <v>36.4930747000275</v>
      </c>
      <c r="V1469" s="17" t="n">
        <f aca="false">U1469*Q1469</f>
        <v>6031.94031716755</v>
      </c>
      <c r="W1469" s="19" t="n">
        <f aca="false">U1469*R1469</f>
        <v>31.748974989024</v>
      </c>
      <c r="X1469" s="20" t="n">
        <f aca="false">MAX(0,K1469-C1469)</f>
        <v>0</v>
      </c>
      <c r="Y1469" s="17" t="n">
        <f aca="false">F1469*PARAMETER!$B$5*Q1469</f>
        <v>239513.4745</v>
      </c>
      <c r="Z1469" s="21" t="n">
        <f aca="false">SUMIF($Y$2:$Y$3205,"&gt;="&amp;Y1469)/SUM($Y$2:$Y$3205)</f>
        <v>0.974541657104393</v>
      </c>
      <c r="AA1469" s="16" t="str">
        <f aca="false">IF(Z1469&lt;=PARAMETER!$B$7,"A",IF(Z1469&lt;=PARAMETER!$B$8,"B","C"))</f>
        <v>C</v>
      </c>
      <c r="AB1469" s="22" t="n">
        <f aca="false">G1469/F1469</f>
        <v>1.16372795969773</v>
      </c>
      <c r="AC1469" s="16" t="str">
        <f aca="false">IF(AB1469&lt;=PARAMETER!$B$9,"X",IF(AB1469&lt;=PARAMETER!$B$10,"Y","Z"))</f>
        <v>Z</v>
      </c>
      <c r="AD1469" s="16" t="str">
        <f aca="false">AA1469&amp;AC1469</f>
        <v>CZ</v>
      </c>
      <c r="AE1469" s="22" t="n">
        <f aca="false">DATA!I1469</f>
        <v>0.19</v>
      </c>
      <c r="AF1469" s="18" t="n">
        <f aca="false">DATA!L1469</f>
        <v>167</v>
      </c>
      <c r="AG1469" s="16" t="str">
        <f aca="false">DATA!K1469</f>
        <v>D</v>
      </c>
      <c r="AH1469" s="18" t="n">
        <f aca="false">IF(AE1469&gt;=PARAMETER!$B$12,1,0)</f>
        <v>0</v>
      </c>
      <c r="AI1469" s="18" t="n">
        <f aca="false">IF(AF1469&gt;=PARAMETER!$B$13,1,0)</f>
        <v>1</v>
      </c>
      <c r="AJ1469" s="18" t="n">
        <f aca="false">IF(AND(AH1469=1,AI1469=1),1,0)</f>
        <v>0</v>
      </c>
    </row>
    <row r="1470" customFormat="false" ht="15" hidden="false" customHeight="false" outlineLevel="0" collapsed="false">
      <c r="A1470" s="16" t="str">
        <f aca="false">DATA!A1470</f>
        <v>ITM11468</v>
      </c>
      <c r="B1470" s="16" t="str">
        <f aca="false">DATA!B1470</f>
        <v>Electronics</v>
      </c>
      <c r="C1470" s="17" t="n">
        <f aca="false">DATA!C1470</f>
        <v>391</v>
      </c>
      <c r="D1470" s="17" t="n">
        <f aca="false">DATA!D1470</f>
        <v>46</v>
      </c>
      <c r="E1470" s="18" t="n">
        <f aca="false">DATA!F1470</f>
        <v>2</v>
      </c>
      <c r="F1470" s="19" t="n">
        <f aca="false">DATA!G1470</f>
        <v>44.45</v>
      </c>
      <c r="G1470" s="19" t="n">
        <f aca="false">DATA!H1470</f>
        <v>6.9</v>
      </c>
      <c r="H1470" s="18" t="n">
        <f aca="false">DATA!E1470</f>
        <v>9</v>
      </c>
      <c r="I1470" s="20" t="n">
        <f aca="false">F1470*E1470</f>
        <v>88.9</v>
      </c>
      <c r="J1470" s="20" t="n">
        <f aca="false">PARAMETER!$B$4*G1470*SQRT(E1470)</f>
        <v>16.0506027207381</v>
      </c>
      <c r="K1470" s="20" t="n">
        <f aca="false">I1470+J1470</f>
        <v>104.950602720738</v>
      </c>
      <c r="L1470" s="20" t="n">
        <f aca="false">K1470+F1470*H1470</f>
        <v>505.000602720738</v>
      </c>
      <c r="M1470" s="16" t="str">
        <f aca="false">IF(C1470&lt;=K1470,"REORDER",IF(C1470&gt;L1470,"OVERSTOCK","OK"))</f>
        <v>OK</v>
      </c>
      <c r="N1470" s="16" t="str">
        <f aca="false">IF(C1470&lt;=D1470,"REORDER","OK")</f>
        <v>OK</v>
      </c>
      <c r="O1470" s="18" t="n">
        <f aca="false">IF(D1470&lt;I1470,1,0)</f>
        <v>1</v>
      </c>
      <c r="P1470" s="20" t="n">
        <f aca="false">C1470/F1470</f>
        <v>8.79640044994376</v>
      </c>
      <c r="Q1470" s="19" t="n">
        <f aca="false">DATA!N1470</f>
        <v>51.07</v>
      </c>
      <c r="R1470" s="19" t="n">
        <f aca="false">DATA!O1470</f>
        <v>1.14</v>
      </c>
      <c r="S1470" s="17" t="n">
        <f aca="false">C1470*Q1470</f>
        <v>19968.37</v>
      </c>
      <c r="T1470" s="19" t="n">
        <f aca="false">C1470*R1470</f>
        <v>445.74</v>
      </c>
      <c r="U1470" s="20" t="n">
        <f aca="false">MAX(0,C1470-L1470)</f>
        <v>0</v>
      </c>
      <c r="V1470" s="17" t="n">
        <f aca="false">U1470*Q1470</f>
        <v>0</v>
      </c>
      <c r="W1470" s="19" t="n">
        <f aca="false">U1470*R1470</f>
        <v>0</v>
      </c>
      <c r="X1470" s="20" t="n">
        <f aca="false">MAX(0,K1470-C1470)</f>
        <v>0</v>
      </c>
      <c r="Y1470" s="17" t="n">
        <f aca="false">F1470*PARAMETER!$B$5*Q1470</f>
        <v>828572.4475</v>
      </c>
      <c r="Z1470" s="21" t="n">
        <f aca="false">SUMIF($Y$2:$Y$3205,"&gt;="&amp;Y1470)/SUM($Y$2:$Y$3205)</f>
        <v>0.801083955613726</v>
      </c>
      <c r="AA1470" s="16" t="str">
        <f aca="false">IF(Z1470&lt;=PARAMETER!$B$7,"A",IF(Z1470&lt;=PARAMETER!$B$8,"B","C"))</f>
        <v>B</v>
      </c>
      <c r="AB1470" s="22" t="n">
        <f aca="false">G1470/F1470</f>
        <v>0.155230596175478</v>
      </c>
      <c r="AC1470" s="16" t="str">
        <f aca="false">IF(AB1470&lt;=PARAMETER!$B$9,"X",IF(AB1470&lt;=PARAMETER!$B$10,"Y","Z"))</f>
        <v>X</v>
      </c>
      <c r="AD1470" s="16" t="str">
        <f aca="false">AA1470&amp;AC1470</f>
        <v>BX</v>
      </c>
      <c r="AE1470" s="22" t="n">
        <f aca="false">DATA!I1470</f>
        <v>0.15</v>
      </c>
      <c r="AF1470" s="18" t="n">
        <f aca="false">DATA!L1470</f>
        <v>62</v>
      </c>
      <c r="AG1470" s="16" t="str">
        <f aca="false">DATA!K1470</f>
        <v>D</v>
      </c>
      <c r="AH1470" s="18" t="n">
        <f aca="false">IF(AE1470&gt;=PARAMETER!$B$12,1,0)</f>
        <v>0</v>
      </c>
      <c r="AI1470" s="18" t="n">
        <f aca="false">IF(AF1470&gt;=PARAMETER!$B$13,1,0)</f>
        <v>0</v>
      </c>
      <c r="AJ1470" s="18" t="n">
        <f aca="false">IF(AND(AH1470=1,AI1470=1),1,0)</f>
        <v>0</v>
      </c>
    </row>
    <row r="1471" customFormat="false" ht="15" hidden="false" customHeight="false" outlineLevel="0" collapsed="false">
      <c r="A1471" s="16" t="str">
        <f aca="false">DATA!A1471</f>
        <v>ITM11469</v>
      </c>
      <c r="B1471" s="16" t="str">
        <f aca="false">DATA!B1471</f>
        <v>Groceries</v>
      </c>
      <c r="C1471" s="17" t="n">
        <f aca="false">DATA!C1471</f>
        <v>350</v>
      </c>
      <c r="D1471" s="17" t="n">
        <f aca="false">DATA!D1471</f>
        <v>30</v>
      </c>
      <c r="E1471" s="18" t="n">
        <f aca="false">DATA!F1471</f>
        <v>3</v>
      </c>
      <c r="F1471" s="19" t="n">
        <f aca="false">DATA!G1471</f>
        <v>36.05</v>
      </c>
      <c r="G1471" s="19" t="n">
        <f aca="false">DATA!H1471</f>
        <v>4.51</v>
      </c>
      <c r="H1471" s="18" t="n">
        <f aca="false">DATA!E1471</f>
        <v>8</v>
      </c>
      <c r="I1471" s="20" t="n">
        <f aca="false">F1471*E1471</f>
        <v>108.15</v>
      </c>
      <c r="J1471" s="20" t="n">
        <f aca="false">PARAMETER!$B$4*G1471*SQRT(E1471)</f>
        <v>12.8488549385515</v>
      </c>
      <c r="K1471" s="20" t="n">
        <f aca="false">I1471+J1471</f>
        <v>120.998854938551</v>
      </c>
      <c r="L1471" s="20" t="n">
        <f aca="false">K1471+F1471*H1471</f>
        <v>409.398854938551</v>
      </c>
      <c r="M1471" s="16" t="str">
        <f aca="false">IF(C1471&lt;=K1471,"REORDER",IF(C1471&gt;L1471,"OVERSTOCK","OK"))</f>
        <v>OK</v>
      </c>
      <c r="N1471" s="16" t="str">
        <f aca="false">IF(C1471&lt;=D1471,"REORDER","OK")</f>
        <v>OK</v>
      </c>
      <c r="O1471" s="18" t="n">
        <f aca="false">IF(D1471&lt;I1471,1,0)</f>
        <v>1</v>
      </c>
      <c r="P1471" s="20" t="n">
        <f aca="false">C1471/F1471</f>
        <v>9.70873786407767</v>
      </c>
      <c r="Q1471" s="19" t="n">
        <f aca="false">DATA!N1471</f>
        <v>69.26</v>
      </c>
      <c r="R1471" s="19" t="n">
        <f aca="false">DATA!O1471</f>
        <v>1.5</v>
      </c>
      <c r="S1471" s="17" t="n">
        <f aca="false">C1471*Q1471</f>
        <v>24241</v>
      </c>
      <c r="T1471" s="19" t="n">
        <f aca="false">C1471*R1471</f>
        <v>525</v>
      </c>
      <c r="U1471" s="20" t="n">
        <f aca="false">MAX(0,C1471-L1471)</f>
        <v>0</v>
      </c>
      <c r="V1471" s="17" t="n">
        <f aca="false">U1471*Q1471</f>
        <v>0</v>
      </c>
      <c r="W1471" s="19" t="n">
        <f aca="false">U1471*R1471</f>
        <v>0</v>
      </c>
      <c r="X1471" s="20" t="n">
        <f aca="false">MAX(0,K1471-C1471)</f>
        <v>0</v>
      </c>
      <c r="Y1471" s="17" t="n">
        <f aca="false">F1471*PARAMETER!$B$5*Q1471</f>
        <v>911340.395</v>
      </c>
      <c r="Z1471" s="21" t="n">
        <f aca="false">SUMIF($Y$2:$Y$3205,"&gt;="&amp;Y1471)/SUM($Y$2:$Y$3205)</f>
        <v>0.771461233509944</v>
      </c>
      <c r="AA1471" s="16" t="str">
        <f aca="false">IF(Z1471&lt;=PARAMETER!$B$7,"A",IF(Z1471&lt;=PARAMETER!$B$8,"B","C"))</f>
        <v>A</v>
      </c>
      <c r="AB1471" s="22" t="n">
        <f aca="false">G1471/F1471</f>
        <v>0.125104022191401</v>
      </c>
      <c r="AC1471" s="16" t="str">
        <f aca="false">IF(AB1471&lt;=PARAMETER!$B$9,"X",IF(AB1471&lt;=PARAMETER!$B$10,"Y","Z"))</f>
        <v>X</v>
      </c>
      <c r="AD1471" s="16" t="str">
        <f aca="false">AA1471&amp;AC1471</f>
        <v>AX</v>
      </c>
      <c r="AE1471" s="22" t="n">
        <f aca="false">DATA!I1471</f>
        <v>0.89</v>
      </c>
      <c r="AF1471" s="18" t="n">
        <f aca="false">DATA!L1471</f>
        <v>67</v>
      </c>
      <c r="AG1471" s="16" t="str">
        <f aca="false">DATA!K1471</f>
        <v>C</v>
      </c>
      <c r="AH1471" s="18" t="n">
        <f aca="false">IF(AE1471&gt;=PARAMETER!$B$12,1,0)</f>
        <v>1</v>
      </c>
      <c r="AI1471" s="18" t="n">
        <f aca="false">IF(AF1471&gt;=PARAMETER!$B$13,1,0)</f>
        <v>0</v>
      </c>
      <c r="AJ1471" s="18" t="n">
        <f aca="false">IF(AND(AH1471=1,AI1471=1),1,0)</f>
        <v>0</v>
      </c>
    </row>
    <row r="1472" customFormat="false" ht="15" hidden="false" customHeight="false" outlineLevel="0" collapsed="false">
      <c r="A1472" s="16" t="str">
        <f aca="false">DATA!A1472</f>
        <v>ITM11470</v>
      </c>
      <c r="B1472" s="16" t="str">
        <f aca="false">DATA!B1472</f>
        <v>Apparel</v>
      </c>
      <c r="C1472" s="17" t="n">
        <f aca="false">DATA!C1472</f>
        <v>141</v>
      </c>
      <c r="D1472" s="17" t="n">
        <f aca="false">DATA!D1472</f>
        <v>88</v>
      </c>
      <c r="E1472" s="18" t="n">
        <f aca="false">DATA!F1472</f>
        <v>8</v>
      </c>
      <c r="F1472" s="19" t="n">
        <f aca="false">DATA!G1472</f>
        <v>2.8</v>
      </c>
      <c r="G1472" s="19" t="n">
        <f aca="false">DATA!H1472</f>
        <v>8.79</v>
      </c>
      <c r="H1472" s="18" t="n">
        <f aca="false">DATA!E1472</f>
        <v>12</v>
      </c>
      <c r="I1472" s="20" t="n">
        <f aca="false">F1472*E1472</f>
        <v>22.4</v>
      </c>
      <c r="J1472" s="20" t="n">
        <f aca="false">PARAMETER!$B$4*G1472*SQRT(E1472)</f>
        <v>40.8941443232718</v>
      </c>
      <c r="K1472" s="20" t="n">
        <f aca="false">I1472+J1472</f>
        <v>63.2941443232718</v>
      </c>
      <c r="L1472" s="20" t="n">
        <f aca="false">K1472+F1472*H1472</f>
        <v>96.8941443232718</v>
      </c>
      <c r="M1472" s="16" t="str">
        <f aca="false">IF(C1472&lt;=K1472,"REORDER",IF(C1472&gt;L1472,"OVERSTOCK","OK"))</f>
        <v>OVERSTOCK</v>
      </c>
      <c r="N1472" s="16" t="str">
        <f aca="false">IF(C1472&lt;=D1472,"REORDER","OK")</f>
        <v>OK</v>
      </c>
      <c r="O1472" s="18" t="n">
        <f aca="false">IF(D1472&lt;I1472,1,0)</f>
        <v>0</v>
      </c>
      <c r="P1472" s="20" t="n">
        <f aca="false">C1472/F1472</f>
        <v>50.3571428571429</v>
      </c>
      <c r="Q1472" s="19" t="n">
        <f aca="false">DATA!N1472</f>
        <v>93.43</v>
      </c>
      <c r="R1472" s="19" t="n">
        <f aca="false">DATA!O1472</f>
        <v>1.95</v>
      </c>
      <c r="S1472" s="17" t="n">
        <f aca="false">C1472*Q1472</f>
        <v>13173.63</v>
      </c>
      <c r="T1472" s="19" t="n">
        <f aca="false">C1472*R1472</f>
        <v>274.95</v>
      </c>
      <c r="U1472" s="20" t="n">
        <f aca="false">MAX(0,C1472-L1472)</f>
        <v>44.1058556767282</v>
      </c>
      <c r="V1472" s="17" t="n">
        <f aca="false">U1472*Q1472</f>
        <v>4120.81009587671</v>
      </c>
      <c r="W1472" s="19" t="n">
        <f aca="false">U1472*R1472</f>
        <v>86.0064185696199</v>
      </c>
      <c r="X1472" s="20" t="n">
        <f aca="false">MAX(0,K1472-C1472)</f>
        <v>0</v>
      </c>
      <c r="Y1472" s="17" t="n">
        <f aca="false">F1472*PARAMETER!$B$5*Q1472</f>
        <v>95485.46</v>
      </c>
      <c r="Z1472" s="21" t="n">
        <f aca="false">SUMIF($Y$2:$Y$3205,"&gt;="&amp;Y1472)/SUM($Y$2:$Y$3205)</f>
        <v>0.996637111524904</v>
      </c>
      <c r="AA1472" s="16" t="str">
        <f aca="false">IF(Z1472&lt;=PARAMETER!$B$7,"A",IF(Z1472&lt;=PARAMETER!$B$8,"B","C"))</f>
        <v>C</v>
      </c>
      <c r="AB1472" s="22" t="n">
        <f aca="false">G1472/F1472</f>
        <v>3.13928571428571</v>
      </c>
      <c r="AC1472" s="16" t="str">
        <f aca="false">IF(AB1472&lt;=PARAMETER!$B$9,"X",IF(AB1472&lt;=PARAMETER!$B$10,"Y","Z"))</f>
        <v>Z</v>
      </c>
      <c r="AD1472" s="16" t="str">
        <f aca="false">AA1472&amp;AC1472</f>
        <v>CZ</v>
      </c>
      <c r="AE1472" s="22" t="n">
        <f aca="false">DATA!I1472</f>
        <v>0.73</v>
      </c>
      <c r="AF1472" s="18" t="n">
        <f aca="false">DATA!L1472</f>
        <v>165</v>
      </c>
      <c r="AG1472" s="16" t="str">
        <f aca="false">DATA!K1472</f>
        <v>C</v>
      </c>
      <c r="AH1472" s="18" t="n">
        <f aca="false">IF(AE1472&gt;=PARAMETER!$B$12,1,0)</f>
        <v>0</v>
      </c>
      <c r="AI1472" s="18" t="n">
        <f aca="false">IF(AF1472&gt;=PARAMETER!$B$13,1,0)</f>
        <v>1</v>
      </c>
      <c r="AJ1472" s="18" t="n">
        <f aca="false">IF(AND(AH1472=1,AI1472=1),1,0)</f>
        <v>0</v>
      </c>
    </row>
    <row r="1473" customFormat="false" ht="15" hidden="false" customHeight="false" outlineLevel="0" collapsed="false">
      <c r="A1473" s="16" t="str">
        <f aca="false">DATA!A1473</f>
        <v>ITM11471</v>
      </c>
      <c r="B1473" s="16" t="str">
        <f aca="false">DATA!B1473</f>
        <v>Apparel</v>
      </c>
      <c r="C1473" s="17" t="n">
        <f aca="false">DATA!C1473</f>
        <v>498</v>
      </c>
      <c r="D1473" s="17" t="n">
        <f aca="false">DATA!D1473</f>
        <v>26</v>
      </c>
      <c r="E1473" s="18" t="n">
        <f aca="false">DATA!F1473</f>
        <v>6</v>
      </c>
      <c r="F1473" s="19" t="n">
        <f aca="false">DATA!G1473</f>
        <v>22.04</v>
      </c>
      <c r="G1473" s="19" t="n">
        <f aca="false">DATA!H1473</f>
        <v>3.66</v>
      </c>
      <c r="H1473" s="18" t="n">
        <f aca="false">DATA!E1473</f>
        <v>3</v>
      </c>
      <c r="I1473" s="20" t="n">
        <f aca="false">F1473*E1473</f>
        <v>132.24</v>
      </c>
      <c r="J1473" s="20" t="n">
        <f aca="false">PARAMETER!$B$4*G1473*SQRT(E1473)</f>
        <v>14.7463306406063</v>
      </c>
      <c r="K1473" s="20" t="n">
        <f aca="false">I1473+J1473</f>
        <v>146.986330640606</v>
      </c>
      <c r="L1473" s="20" t="n">
        <f aca="false">K1473+F1473*H1473</f>
        <v>213.106330640606</v>
      </c>
      <c r="M1473" s="16" t="str">
        <f aca="false">IF(C1473&lt;=K1473,"REORDER",IF(C1473&gt;L1473,"OVERSTOCK","OK"))</f>
        <v>OVERSTOCK</v>
      </c>
      <c r="N1473" s="16" t="str">
        <f aca="false">IF(C1473&lt;=D1473,"REORDER","OK")</f>
        <v>OK</v>
      </c>
      <c r="O1473" s="18" t="n">
        <f aca="false">IF(D1473&lt;I1473,1,0)</f>
        <v>1</v>
      </c>
      <c r="P1473" s="20" t="n">
        <f aca="false">C1473/F1473</f>
        <v>22.5952813067151</v>
      </c>
      <c r="Q1473" s="19" t="n">
        <f aca="false">DATA!N1473</f>
        <v>61.65</v>
      </c>
      <c r="R1473" s="19" t="n">
        <f aca="false">DATA!O1473</f>
        <v>1.98</v>
      </c>
      <c r="S1473" s="17" t="n">
        <f aca="false">C1473*Q1473</f>
        <v>30701.7</v>
      </c>
      <c r="T1473" s="19" t="n">
        <f aca="false">C1473*R1473</f>
        <v>986.04</v>
      </c>
      <c r="U1473" s="20" t="n">
        <f aca="false">MAX(0,C1473-L1473)</f>
        <v>284.893669359394</v>
      </c>
      <c r="V1473" s="17" t="n">
        <f aca="false">U1473*Q1473</f>
        <v>17563.6947160066</v>
      </c>
      <c r="W1473" s="19" t="n">
        <f aca="false">U1473*R1473</f>
        <v>564.0894653316</v>
      </c>
      <c r="X1473" s="20" t="n">
        <f aca="false">MAX(0,K1473-C1473)</f>
        <v>0</v>
      </c>
      <c r="Y1473" s="17" t="n">
        <f aca="false">F1473*PARAMETER!$B$5*Q1473</f>
        <v>495949.59</v>
      </c>
      <c r="Z1473" s="21" t="n">
        <f aca="false">SUMIF($Y$2:$Y$3205,"&gt;="&amp;Y1473)/SUM($Y$2:$Y$3205)</f>
        <v>0.906903307322356</v>
      </c>
      <c r="AA1473" s="16" t="str">
        <f aca="false">IF(Z1473&lt;=PARAMETER!$B$7,"A",IF(Z1473&lt;=PARAMETER!$B$8,"B","C"))</f>
        <v>B</v>
      </c>
      <c r="AB1473" s="22" t="n">
        <f aca="false">G1473/F1473</f>
        <v>0.166061705989111</v>
      </c>
      <c r="AC1473" s="16" t="str">
        <f aca="false">IF(AB1473&lt;=PARAMETER!$B$9,"X",IF(AB1473&lt;=PARAMETER!$B$10,"Y","Z"))</f>
        <v>X</v>
      </c>
      <c r="AD1473" s="16" t="str">
        <f aca="false">AA1473&amp;AC1473</f>
        <v>BX</v>
      </c>
      <c r="AE1473" s="22" t="n">
        <f aca="false">DATA!I1473</f>
        <v>0.48</v>
      </c>
      <c r="AF1473" s="18" t="n">
        <f aca="false">DATA!L1473</f>
        <v>152</v>
      </c>
      <c r="AG1473" s="16" t="str">
        <f aca="false">DATA!K1473</f>
        <v>C</v>
      </c>
      <c r="AH1473" s="18" t="n">
        <f aca="false">IF(AE1473&gt;=PARAMETER!$B$12,1,0)</f>
        <v>0</v>
      </c>
      <c r="AI1473" s="18" t="n">
        <f aca="false">IF(AF1473&gt;=PARAMETER!$B$13,1,0)</f>
        <v>1</v>
      </c>
      <c r="AJ1473" s="18" t="n">
        <f aca="false">IF(AND(AH1473=1,AI1473=1),1,0)</f>
        <v>0</v>
      </c>
    </row>
    <row r="1474" customFormat="false" ht="15" hidden="false" customHeight="false" outlineLevel="0" collapsed="false">
      <c r="A1474" s="16" t="str">
        <f aca="false">DATA!A1474</f>
        <v>ITM11472</v>
      </c>
      <c r="B1474" s="16" t="str">
        <f aca="false">DATA!B1474</f>
        <v>Groceries</v>
      </c>
      <c r="C1474" s="17" t="n">
        <f aca="false">DATA!C1474</f>
        <v>126</v>
      </c>
      <c r="D1474" s="17" t="n">
        <f aca="false">DATA!D1474</f>
        <v>46</v>
      </c>
      <c r="E1474" s="18" t="n">
        <f aca="false">DATA!F1474</f>
        <v>9</v>
      </c>
      <c r="F1474" s="19" t="n">
        <f aca="false">DATA!G1474</f>
        <v>37.97</v>
      </c>
      <c r="G1474" s="19" t="n">
        <f aca="false">DATA!H1474</f>
        <v>1.76</v>
      </c>
      <c r="H1474" s="18" t="n">
        <f aca="false">DATA!E1474</f>
        <v>3</v>
      </c>
      <c r="I1474" s="20" t="n">
        <f aca="false">F1474*E1474</f>
        <v>341.73</v>
      </c>
      <c r="J1474" s="20" t="n">
        <f aca="false">PARAMETER!$B$4*G1474*SQRT(E1474)</f>
        <v>8.68482715030377</v>
      </c>
      <c r="K1474" s="20" t="n">
        <f aca="false">I1474+J1474</f>
        <v>350.414827150304</v>
      </c>
      <c r="L1474" s="20" t="n">
        <f aca="false">K1474+F1474*H1474</f>
        <v>464.324827150304</v>
      </c>
      <c r="M1474" s="16" t="str">
        <f aca="false">IF(C1474&lt;=K1474,"REORDER",IF(C1474&gt;L1474,"OVERSTOCK","OK"))</f>
        <v>REORDER</v>
      </c>
      <c r="N1474" s="16" t="str">
        <f aca="false">IF(C1474&lt;=D1474,"REORDER","OK")</f>
        <v>OK</v>
      </c>
      <c r="O1474" s="18" t="n">
        <f aca="false">IF(D1474&lt;I1474,1,0)</f>
        <v>1</v>
      </c>
      <c r="P1474" s="20" t="n">
        <f aca="false">C1474/F1474</f>
        <v>3.31840927047669</v>
      </c>
      <c r="Q1474" s="19" t="n">
        <f aca="false">DATA!N1474</f>
        <v>97.65</v>
      </c>
      <c r="R1474" s="19" t="n">
        <f aca="false">DATA!O1474</f>
        <v>2</v>
      </c>
      <c r="S1474" s="17" t="n">
        <f aca="false">C1474*Q1474</f>
        <v>12303.9</v>
      </c>
      <c r="T1474" s="19" t="n">
        <f aca="false">C1474*R1474</f>
        <v>252</v>
      </c>
      <c r="U1474" s="20" t="n">
        <f aca="false">MAX(0,C1474-L1474)</f>
        <v>0</v>
      </c>
      <c r="V1474" s="17" t="n">
        <f aca="false">U1474*Q1474</f>
        <v>0</v>
      </c>
      <c r="W1474" s="19" t="n">
        <f aca="false">U1474*R1474</f>
        <v>0</v>
      </c>
      <c r="X1474" s="20" t="n">
        <f aca="false">MAX(0,K1474-C1474)</f>
        <v>224.414827150304</v>
      </c>
      <c r="Y1474" s="17" t="n">
        <f aca="false">F1474*PARAMETER!$B$5*Q1474</f>
        <v>1353336.2325</v>
      </c>
      <c r="Z1474" s="21" t="n">
        <f aca="false">SUMIF($Y$2:$Y$3205,"&gt;="&amp;Y1474)/SUM($Y$2:$Y$3205)</f>
        <v>0.586757985961983</v>
      </c>
      <c r="AA1474" s="16" t="str">
        <f aca="false">IF(Z1474&lt;=PARAMETER!$B$7,"A",IF(Z1474&lt;=PARAMETER!$B$8,"B","C"))</f>
        <v>A</v>
      </c>
      <c r="AB1474" s="22" t="n">
        <f aca="false">G1474/F1474</f>
        <v>0.0463523834606268</v>
      </c>
      <c r="AC1474" s="16" t="str">
        <f aca="false">IF(AB1474&lt;=PARAMETER!$B$9,"X",IF(AB1474&lt;=PARAMETER!$B$10,"Y","Z"))</f>
        <v>X</v>
      </c>
      <c r="AD1474" s="16" t="str">
        <f aca="false">AA1474&amp;AC1474</f>
        <v>AX</v>
      </c>
      <c r="AE1474" s="22" t="n">
        <f aca="false">DATA!I1474</f>
        <v>0.78</v>
      </c>
      <c r="AF1474" s="18" t="n">
        <f aca="false">DATA!L1474</f>
        <v>175</v>
      </c>
      <c r="AG1474" s="16" t="str">
        <f aca="false">DATA!K1474</f>
        <v>D</v>
      </c>
      <c r="AH1474" s="18" t="n">
        <f aca="false">IF(AE1474&gt;=PARAMETER!$B$12,1,0)</f>
        <v>1</v>
      </c>
      <c r="AI1474" s="18" t="n">
        <f aca="false">IF(AF1474&gt;=PARAMETER!$B$13,1,0)</f>
        <v>1</v>
      </c>
      <c r="AJ1474" s="18" t="n">
        <f aca="false">IF(AND(AH1474=1,AI1474=1),1,0)</f>
        <v>1</v>
      </c>
    </row>
    <row r="1475" customFormat="false" ht="15" hidden="false" customHeight="false" outlineLevel="0" collapsed="false">
      <c r="A1475" s="16" t="str">
        <f aca="false">DATA!A1475</f>
        <v>ITM11473</v>
      </c>
      <c r="B1475" s="16" t="str">
        <f aca="false">DATA!B1475</f>
        <v>Automotive</v>
      </c>
      <c r="C1475" s="17" t="n">
        <f aca="false">DATA!C1475</f>
        <v>115</v>
      </c>
      <c r="D1475" s="17" t="n">
        <f aca="false">DATA!D1475</f>
        <v>86</v>
      </c>
      <c r="E1475" s="18" t="n">
        <f aca="false">DATA!F1475</f>
        <v>6</v>
      </c>
      <c r="F1475" s="19" t="n">
        <f aca="false">DATA!G1475</f>
        <v>29.57</v>
      </c>
      <c r="G1475" s="19" t="n">
        <f aca="false">DATA!H1475</f>
        <v>8.21</v>
      </c>
      <c r="H1475" s="18" t="n">
        <f aca="false">DATA!E1475</f>
        <v>10</v>
      </c>
      <c r="I1475" s="20" t="n">
        <f aca="false">F1475*E1475</f>
        <v>177.42</v>
      </c>
      <c r="J1475" s="20" t="n">
        <f aca="false">PARAMETER!$B$4*G1475*SQRT(E1475)</f>
        <v>33.0785176391741</v>
      </c>
      <c r="K1475" s="20" t="n">
        <f aca="false">I1475+J1475</f>
        <v>210.498517639174</v>
      </c>
      <c r="L1475" s="20" t="n">
        <f aca="false">K1475+F1475*H1475</f>
        <v>506.198517639174</v>
      </c>
      <c r="M1475" s="16" t="str">
        <f aca="false">IF(C1475&lt;=K1475,"REORDER",IF(C1475&gt;L1475,"OVERSTOCK","OK"))</f>
        <v>REORDER</v>
      </c>
      <c r="N1475" s="16" t="str">
        <f aca="false">IF(C1475&lt;=D1475,"REORDER","OK")</f>
        <v>OK</v>
      </c>
      <c r="O1475" s="18" t="n">
        <f aca="false">IF(D1475&lt;I1475,1,0)</f>
        <v>1</v>
      </c>
      <c r="P1475" s="20" t="n">
        <f aca="false">C1475/F1475</f>
        <v>3.88907676699357</v>
      </c>
      <c r="Q1475" s="19" t="n">
        <f aca="false">DATA!N1475</f>
        <v>11.82</v>
      </c>
      <c r="R1475" s="19" t="n">
        <f aca="false">DATA!O1475</f>
        <v>1.79</v>
      </c>
      <c r="S1475" s="17" t="n">
        <f aca="false">C1475*Q1475</f>
        <v>1359.3</v>
      </c>
      <c r="T1475" s="19" t="n">
        <f aca="false">C1475*R1475</f>
        <v>205.85</v>
      </c>
      <c r="U1475" s="20" t="n">
        <f aca="false">MAX(0,C1475-L1475)</f>
        <v>0</v>
      </c>
      <c r="V1475" s="17" t="n">
        <f aca="false">U1475*Q1475</f>
        <v>0</v>
      </c>
      <c r="W1475" s="19" t="n">
        <f aca="false">U1475*R1475</f>
        <v>0</v>
      </c>
      <c r="X1475" s="20" t="n">
        <f aca="false">MAX(0,K1475-C1475)</f>
        <v>95.4985176391742</v>
      </c>
      <c r="Y1475" s="17" t="n">
        <f aca="false">F1475*PARAMETER!$B$5*Q1475</f>
        <v>127573.851</v>
      </c>
      <c r="Z1475" s="21" t="n">
        <f aca="false">SUMIF($Y$2:$Y$3205,"&gt;="&amp;Y1475)/SUM($Y$2:$Y$3205)</f>
        <v>0.993537258510043</v>
      </c>
      <c r="AA1475" s="16" t="str">
        <f aca="false">IF(Z1475&lt;=PARAMETER!$B$7,"A",IF(Z1475&lt;=PARAMETER!$B$8,"B","C"))</f>
        <v>C</v>
      </c>
      <c r="AB1475" s="22" t="n">
        <f aca="false">G1475/F1475</f>
        <v>0.277646263104498</v>
      </c>
      <c r="AC1475" s="16" t="str">
        <f aca="false">IF(AB1475&lt;=PARAMETER!$B$9,"X",IF(AB1475&lt;=PARAMETER!$B$10,"Y","Z"))</f>
        <v>Y</v>
      </c>
      <c r="AD1475" s="16" t="str">
        <f aca="false">AA1475&amp;AC1475</f>
        <v>CY</v>
      </c>
      <c r="AE1475" s="22" t="n">
        <f aca="false">DATA!I1475</f>
        <v>0.77</v>
      </c>
      <c r="AF1475" s="18" t="n">
        <f aca="false">DATA!L1475</f>
        <v>59</v>
      </c>
      <c r="AG1475" s="16" t="str">
        <f aca="false">DATA!K1475</f>
        <v>A</v>
      </c>
      <c r="AH1475" s="18" t="n">
        <f aca="false">IF(AE1475&gt;=PARAMETER!$B$12,1,0)</f>
        <v>1</v>
      </c>
      <c r="AI1475" s="18" t="n">
        <f aca="false">IF(AF1475&gt;=PARAMETER!$B$13,1,0)</f>
        <v>0</v>
      </c>
      <c r="AJ1475" s="18" t="n">
        <f aca="false">IF(AND(AH1475=1,AI1475=1),1,0)</f>
        <v>0</v>
      </c>
    </row>
    <row r="1476" customFormat="false" ht="15" hidden="false" customHeight="false" outlineLevel="0" collapsed="false">
      <c r="A1476" s="16" t="str">
        <f aca="false">DATA!A1476</f>
        <v>ITM11474</v>
      </c>
      <c r="B1476" s="16" t="str">
        <f aca="false">DATA!B1476</f>
        <v>Apparel</v>
      </c>
      <c r="C1476" s="17" t="n">
        <f aca="false">DATA!C1476</f>
        <v>366</v>
      </c>
      <c r="D1476" s="17" t="n">
        <f aca="false">DATA!D1476</f>
        <v>28</v>
      </c>
      <c r="E1476" s="18" t="n">
        <f aca="false">DATA!F1476</f>
        <v>6</v>
      </c>
      <c r="F1476" s="19" t="n">
        <f aca="false">DATA!G1476</f>
        <v>46.86</v>
      </c>
      <c r="G1476" s="19" t="n">
        <f aca="false">DATA!H1476</f>
        <v>6.9</v>
      </c>
      <c r="H1476" s="18" t="n">
        <f aca="false">DATA!E1476</f>
        <v>6</v>
      </c>
      <c r="I1476" s="20" t="n">
        <f aca="false">F1476*E1476</f>
        <v>281.16</v>
      </c>
      <c r="J1476" s="20" t="n">
        <f aca="false">PARAMETER!$B$4*G1476*SQRT(E1476)</f>
        <v>27.8004594044216</v>
      </c>
      <c r="K1476" s="20" t="n">
        <f aca="false">I1476+J1476</f>
        <v>308.960459404422</v>
      </c>
      <c r="L1476" s="20" t="n">
        <f aca="false">K1476+F1476*H1476</f>
        <v>590.120459404422</v>
      </c>
      <c r="M1476" s="16" t="str">
        <f aca="false">IF(C1476&lt;=K1476,"REORDER",IF(C1476&gt;L1476,"OVERSTOCK","OK"))</f>
        <v>OK</v>
      </c>
      <c r="N1476" s="16" t="str">
        <f aca="false">IF(C1476&lt;=D1476,"REORDER","OK")</f>
        <v>OK</v>
      </c>
      <c r="O1476" s="18" t="n">
        <f aca="false">IF(D1476&lt;I1476,1,0)</f>
        <v>1</v>
      </c>
      <c r="P1476" s="20" t="n">
        <f aca="false">C1476/F1476</f>
        <v>7.81049935979513</v>
      </c>
      <c r="Q1476" s="19" t="n">
        <f aca="false">DATA!N1476</f>
        <v>50.32</v>
      </c>
      <c r="R1476" s="19" t="n">
        <f aca="false">DATA!O1476</f>
        <v>1.32</v>
      </c>
      <c r="S1476" s="17" t="n">
        <f aca="false">C1476*Q1476</f>
        <v>18417.12</v>
      </c>
      <c r="T1476" s="19" t="n">
        <f aca="false">C1476*R1476</f>
        <v>483.12</v>
      </c>
      <c r="U1476" s="20" t="n">
        <f aca="false">MAX(0,C1476-L1476)</f>
        <v>0</v>
      </c>
      <c r="V1476" s="17" t="n">
        <f aca="false">U1476*Q1476</f>
        <v>0</v>
      </c>
      <c r="W1476" s="19" t="n">
        <f aca="false">U1476*R1476</f>
        <v>0</v>
      </c>
      <c r="X1476" s="20" t="n">
        <f aca="false">MAX(0,K1476-C1476)</f>
        <v>0</v>
      </c>
      <c r="Y1476" s="17" t="n">
        <f aca="false">F1476*PARAMETER!$B$5*Q1476</f>
        <v>860668.248</v>
      </c>
      <c r="Z1476" s="21" t="n">
        <f aca="false">SUMIF($Y$2:$Y$3205,"&gt;="&amp;Y1476)/SUM($Y$2:$Y$3205)</f>
        <v>0.789233642331172</v>
      </c>
      <c r="AA1476" s="16" t="str">
        <f aca="false">IF(Z1476&lt;=PARAMETER!$B$7,"A",IF(Z1476&lt;=PARAMETER!$B$8,"B","C"))</f>
        <v>A</v>
      </c>
      <c r="AB1476" s="22" t="n">
        <f aca="false">G1476/F1476</f>
        <v>0.147247119078105</v>
      </c>
      <c r="AC1476" s="16" t="str">
        <f aca="false">IF(AB1476&lt;=PARAMETER!$B$9,"X",IF(AB1476&lt;=PARAMETER!$B$10,"Y","Z"))</f>
        <v>X</v>
      </c>
      <c r="AD1476" s="16" t="str">
        <f aca="false">AA1476&amp;AC1476</f>
        <v>AX</v>
      </c>
      <c r="AE1476" s="22" t="n">
        <f aca="false">DATA!I1476</f>
        <v>0.14</v>
      </c>
      <c r="AF1476" s="18" t="n">
        <f aca="false">DATA!L1476</f>
        <v>150</v>
      </c>
      <c r="AG1476" s="16" t="str">
        <f aca="false">DATA!K1476</f>
        <v>C</v>
      </c>
      <c r="AH1476" s="18" t="n">
        <f aca="false">IF(AE1476&gt;=PARAMETER!$B$12,1,0)</f>
        <v>0</v>
      </c>
      <c r="AI1476" s="18" t="n">
        <f aca="false">IF(AF1476&gt;=PARAMETER!$B$13,1,0)</f>
        <v>1</v>
      </c>
      <c r="AJ1476" s="18" t="n">
        <f aca="false">IF(AND(AH1476=1,AI1476=1),1,0)</f>
        <v>0</v>
      </c>
    </row>
    <row r="1477" customFormat="false" ht="15" hidden="false" customHeight="false" outlineLevel="0" collapsed="false">
      <c r="A1477" s="16" t="str">
        <f aca="false">DATA!A1477</f>
        <v>ITM11475</v>
      </c>
      <c r="B1477" s="16" t="str">
        <f aca="false">DATA!B1477</f>
        <v>Pharma</v>
      </c>
      <c r="C1477" s="17" t="n">
        <f aca="false">DATA!C1477</f>
        <v>433</v>
      </c>
      <c r="D1477" s="17" t="n">
        <f aca="false">DATA!D1477</f>
        <v>39</v>
      </c>
      <c r="E1477" s="18" t="n">
        <f aca="false">DATA!F1477</f>
        <v>4</v>
      </c>
      <c r="F1477" s="19" t="n">
        <f aca="false">DATA!G1477</f>
        <v>43.51</v>
      </c>
      <c r="G1477" s="19" t="n">
        <f aca="false">DATA!H1477</f>
        <v>2.8</v>
      </c>
      <c r="H1477" s="18" t="n">
        <f aca="false">DATA!E1477</f>
        <v>7</v>
      </c>
      <c r="I1477" s="20" t="n">
        <f aca="false">F1477*E1477</f>
        <v>174.04</v>
      </c>
      <c r="J1477" s="20" t="n">
        <f aca="false">PARAMETER!$B$4*G1477*SQRT(E1477)</f>
        <v>9.21118031092824</v>
      </c>
      <c r="K1477" s="20" t="n">
        <f aca="false">I1477+J1477</f>
        <v>183.251180310928</v>
      </c>
      <c r="L1477" s="20" t="n">
        <f aca="false">K1477+F1477*H1477</f>
        <v>487.821180310928</v>
      </c>
      <c r="M1477" s="16" t="str">
        <f aca="false">IF(C1477&lt;=K1477,"REORDER",IF(C1477&gt;L1477,"OVERSTOCK","OK"))</f>
        <v>OK</v>
      </c>
      <c r="N1477" s="16" t="str">
        <f aca="false">IF(C1477&lt;=D1477,"REORDER","OK")</f>
        <v>OK</v>
      </c>
      <c r="O1477" s="18" t="n">
        <f aca="false">IF(D1477&lt;I1477,1,0)</f>
        <v>1</v>
      </c>
      <c r="P1477" s="20" t="n">
        <f aca="false">C1477/F1477</f>
        <v>9.95173523327971</v>
      </c>
      <c r="Q1477" s="19" t="n">
        <f aca="false">DATA!N1477</f>
        <v>168.19</v>
      </c>
      <c r="R1477" s="19" t="n">
        <f aca="false">DATA!O1477</f>
        <v>0.11</v>
      </c>
      <c r="S1477" s="17" t="n">
        <f aca="false">C1477*Q1477</f>
        <v>72826.27</v>
      </c>
      <c r="T1477" s="19" t="n">
        <f aca="false">C1477*R1477</f>
        <v>47.63</v>
      </c>
      <c r="U1477" s="20" t="n">
        <f aca="false">MAX(0,C1477-L1477)</f>
        <v>0</v>
      </c>
      <c r="V1477" s="17" t="n">
        <f aca="false">U1477*Q1477</f>
        <v>0</v>
      </c>
      <c r="W1477" s="19" t="n">
        <f aca="false">U1477*R1477</f>
        <v>0</v>
      </c>
      <c r="X1477" s="20" t="n">
        <f aca="false">MAX(0,K1477-C1477)</f>
        <v>0</v>
      </c>
      <c r="Y1477" s="17" t="n">
        <f aca="false">F1477*PARAMETER!$B$5*Q1477</f>
        <v>2671050.6185</v>
      </c>
      <c r="Z1477" s="21" t="n">
        <f aca="false">SUMIF($Y$2:$Y$3205,"&gt;="&amp;Y1477)/SUM($Y$2:$Y$3205)</f>
        <v>0.133913854016783</v>
      </c>
      <c r="AA1477" s="16" t="str">
        <f aca="false">IF(Z1477&lt;=PARAMETER!$B$7,"A",IF(Z1477&lt;=PARAMETER!$B$8,"B","C"))</f>
        <v>A</v>
      </c>
      <c r="AB1477" s="22" t="n">
        <f aca="false">G1477/F1477</f>
        <v>0.0643530222937256</v>
      </c>
      <c r="AC1477" s="16" t="str">
        <f aca="false">IF(AB1477&lt;=PARAMETER!$B$9,"X",IF(AB1477&lt;=PARAMETER!$B$10,"Y","Z"))</f>
        <v>X</v>
      </c>
      <c r="AD1477" s="16" t="str">
        <f aca="false">AA1477&amp;AC1477</f>
        <v>AX</v>
      </c>
      <c r="AE1477" s="22" t="n">
        <f aca="false">DATA!I1477</f>
        <v>0.71</v>
      </c>
      <c r="AF1477" s="18" t="n">
        <f aca="false">DATA!L1477</f>
        <v>120</v>
      </c>
      <c r="AG1477" s="16" t="str">
        <f aca="false">DATA!K1477</f>
        <v>A</v>
      </c>
      <c r="AH1477" s="18" t="n">
        <f aca="false">IF(AE1477&gt;=PARAMETER!$B$12,1,0)</f>
        <v>0</v>
      </c>
      <c r="AI1477" s="18" t="n">
        <f aca="false">IF(AF1477&gt;=PARAMETER!$B$13,1,0)</f>
        <v>1</v>
      </c>
      <c r="AJ1477" s="18" t="n">
        <f aca="false">IF(AND(AH1477=1,AI1477=1),1,0)</f>
        <v>0</v>
      </c>
    </row>
    <row r="1478" customFormat="false" ht="15" hidden="false" customHeight="false" outlineLevel="0" collapsed="false">
      <c r="A1478" s="16" t="str">
        <f aca="false">DATA!A1478</f>
        <v>ITM11476</v>
      </c>
      <c r="B1478" s="16" t="str">
        <f aca="false">DATA!B1478</f>
        <v>Apparel</v>
      </c>
      <c r="C1478" s="17" t="n">
        <f aca="false">DATA!C1478</f>
        <v>254</v>
      </c>
      <c r="D1478" s="17" t="n">
        <f aca="false">DATA!D1478</f>
        <v>54</v>
      </c>
      <c r="E1478" s="18" t="n">
        <f aca="false">DATA!F1478</f>
        <v>3</v>
      </c>
      <c r="F1478" s="19" t="n">
        <f aca="false">DATA!G1478</f>
        <v>17.3</v>
      </c>
      <c r="G1478" s="19" t="n">
        <f aca="false">DATA!H1478</f>
        <v>5.6</v>
      </c>
      <c r="H1478" s="18" t="n">
        <f aca="false">DATA!E1478</f>
        <v>9</v>
      </c>
      <c r="I1478" s="20" t="n">
        <f aca="false">F1478*E1478</f>
        <v>51.9</v>
      </c>
      <c r="J1478" s="20" t="n">
        <f aca="false">PARAMETER!$B$4*G1478*SQRT(E1478)</f>
        <v>15.9542322962058</v>
      </c>
      <c r="K1478" s="20" t="n">
        <f aca="false">I1478+J1478</f>
        <v>67.8542322962058</v>
      </c>
      <c r="L1478" s="20" t="n">
        <f aca="false">K1478+F1478*H1478</f>
        <v>223.554232296206</v>
      </c>
      <c r="M1478" s="16" t="str">
        <f aca="false">IF(C1478&lt;=K1478,"REORDER",IF(C1478&gt;L1478,"OVERSTOCK","OK"))</f>
        <v>OVERSTOCK</v>
      </c>
      <c r="N1478" s="16" t="str">
        <f aca="false">IF(C1478&lt;=D1478,"REORDER","OK")</f>
        <v>OK</v>
      </c>
      <c r="O1478" s="18" t="n">
        <f aca="false">IF(D1478&lt;I1478,1,0)</f>
        <v>0</v>
      </c>
      <c r="P1478" s="20" t="n">
        <f aca="false">C1478/F1478</f>
        <v>14.6820809248555</v>
      </c>
      <c r="Q1478" s="19" t="n">
        <f aca="false">DATA!N1478</f>
        <v>88.56</v>
      </c>
      <c r="R1478" s="19" t="n">
        <f aca="false">DATA!O1478</f>
        <v>1.43</v>
      </c>
      <c r="S1478" s="17" t="n">
        <f aca="false">C1478*Q1478</f>
        <v>22494.24</v>
      </c>
      <c r="T1478" s="19" t="n">
        <f aca="false">C1478*R1478</f>
        <v>363.22</v>
      </c>
      <c r="U1478" s="20" t="n">
        <f aca="false">MAX(0,C1478-L1478)</f>
        <v>30.4457677037942</v>
      </c>
      <c r="V1478" s="17" t="n">
        <f aca="false">U1478*Q1478</f>
        <v>2696.27718784801</v>
      </c>
      <c r="W1478" s="19" t="n">
        <f aca="false">U1478*R1478</f>
        <v>43.5374478164257</v>
      </c>
      <c r="X1478" s="20" t="n">
        <f aca="false">MAX(0,K1478-C1478)</f>
        <v>0</v>
      </c>
      <c r="Y1478" s="17" t="n">
        <f aca="false">F1478*PARAMETER!$B$5*Q1478</f>
        <v>559212.12</v>
      </c>
      <c r="Z1478" s="21" t="n">
        <f aca="false">SUMIF($Y$2:$Y$3205,"&gt;="&amp;Y1478)/SUM($Y$2:$Y$3205)</f>
        <v>0.887943051343483</v>
      </c>
      <c r="AA1478" s="16" t="str">
        <f aca="false">IF(Z1478&lt;=PARAMETER!$B$7,"A",IF(Z1478&lt;=PARAMETER!$B$8,"B","C"))</f>
        <v>B</v>
      </c>
      <c r="AB1478" s="22" t="n">
        <f aca="false">G1478/F1478</f>
        <v>0.323699421965318</v>
      </c>
      <c r="AC1478" s="16" t="str">
        <f aca="false">IF(AB1478&lt;=PARAMETER!$B$9,"X",IF(AB1478&lt;=PARAMETER!$B$10,"Y","Z"))</f>
        <v>Y</v>
      </c>
      <c r="AD1478" s="16" t="str">
        <f aca="false">AA1478&amp;AC1478</f>
        <v>BY</v>
      </c>
      <c r="AE1478" s="22" t="n">
        <f aca="false">DATA!I1478</f>
        <v>0.68</v>
      </c>
      <c r="AF1478" s="18" t="n">
        <f aca="false">DATA!L1478</f>
        <v>172</v>
      </c>
      <c r="AG1478" s="16" t="str">
        <f aca="false">DATA!K1478</f>
        <v>A</v>
      </c>
      <c r="AH1478" s="18" t="n">
        <f aca="false">IF(AE1478&gt;=PARAMETER!$B$12,1,0)</f>
        <v>0</v>
      </c>
      <c r="AI1478" s="18" t="n">
        <f aca="false">IF(AF1478&gt;=PARAMETER!$B$13,1,0)</f>
        <v>1</v>
      </c>
      <c r="AJ1478" s="18" t="n">
        <f aca="false">IF(AND(AH1478=1,AI1478=1),1,0)</f>
        <v>0</v>
      </c>
    </row>
    <row r="1479" customFormat="false" ht="15" hidden="false" customHeight="false" outlineLevel="0" collapsed="false">
      <c r="A1479" s="16" t="str">
        <f aca="false">DATA!A1479</f>
        <v>ITM11477</v>
      </c>
      <c r="B1479" s="16" t="str">
        <f aca="false">DATA!B1479</f>
        <v>Automotive</v>
      </c>
      <c r="C1479" s="17" t="n">
        <f aca="false">DATA!C1479</f>
        <v>405</v>
      </c>
      <c r="D1479" s="17" t="n">
        <f aca="false">DATA!D1479</f>
        <v>27</v>
      </c>
      <c r="E1479" s="18" t="n">
        <f aca="false">DATA!F1479</f>
        <v>9</v>
      </c>
      <c r="F1479" s="19" t="n">
        <f aca="false">DATA!G1479</f>
        <v>5.15</v>
      </c>
      <c r="G1479" s="19" t="n">
        <f aca="false">DATA!H1479</f>
        <v>4.32</v>
      </c>
      <c r="H1479" s="18" t="n">
        <f aca="false">DATA!E1479</f>
        <v>10</v>
      </c>
      <c r="I1479" s="20" t="n">
        <f aca="false">F1479*E1479</f>
        <v>46.35</v>
      </c>
      <c r="J1479" s="20" t="n">
        <f aca="false">PARAMETER!$B$4*G1479*SQRT(E1479)</f>
        <v>21.3173030052911</v>
      </c>
      <c r="K1479" s="20" t="n">
        <f aca="false">I1479+J1479</f>
        <v>67.6673030052911</v>
      </c>
      <c r="L1479" s="20" t="n">
        <f aca="false">K1479+F1479*H1479</f>
        <v>119.167303005291</v>
      </c>
      <c r="M1479" s="16" t="str">
        <f aca="false">IF(C1479&lt;=K1479,"REORDER",IF(C1479&gt;L1479,"OVERSTOCK","OK"))</f>
        <v>OVERSTOCK</v>
      </c>
      <c r="N1479" s="16" t="str">
        <f aca="false">IF(C1479&lt;=D1479,"REORDER","OK")</f>
        <v>OK</v>
      </c>
      <c r="O1479" s="18" t="n">
        <f aca="false">IF(D1479&lt;I1479,1,0)</f>
        <v>1</v>
      </c>
      <c r="P1479" s="20" t="n">
        <f aca="false">C1479/F1479</f>
        <v>78.6407766990291</v>
      </c>
      <c r="Q1479" s="19" t="n">
        <f aca="false">DATA!N1479</f>
        <v>130.92</v>
      </c>
      <c r="R1479" s="19" t="n">
        <f aca="false">DATA!O1479</f>
        <v>0.55</v>
      </c>
      <c r="S1479" s="17" t="n">
        <f aca="false">C1479*Q1479</f>
        <v>53022.6</v>
      </c>
      <c r="T1479" s="19" t="n">
        <f aca="false">C1479*R1479</f>
        <v>222.75</v>
      </c>
      <c r="U1479" s="20" t="n">
        <f aca="false">MAX(0,C1479-L1479)</f>
        <v>285.832696994709</v>
      </c>
      <c r="V1479" s="17" t="n">
        <f aca="false">U1479*Q1479</f>
        <v>37421.2166905473</v>
      </c>
      <c r="W1479" s="19" t="n">
        <f aca="false">U1479*R1479</f>
        <v>157.20798334709</v>
      </c>
      <c r="X1479" s="20" t="n">
        <f aca="false">MAX(0,K1479-C1479)</f>
        <v>0</v>
      </c>
      <c r="Y1479" s="17" t="n">
        <f aca="false">F1479*PARAMETER!$B$5*Q1479</f>
        <v>246096.87</v>
      </c>
      <c r="Z1479" s="21" t="n">
        <f aca="false">SUMIF($Y$2:$Y$3205,"&gt;="&amp;Y1479)/SUM($Y$2:$Y$3205)</f>
        <v>0.973149971942264</v>
      </c>
      <c r="AA1479" s="16" t="str">
        <f aca="false">IF(Z1479&lt;=PARAMETER!$B$7,"A",IF(Z1479&lt;=PARAMETER!$B$8,"B","C"))</f>
        <v>C</v>
      </c>
      <c r="AB1479" s="22" t="n">
        <f aca="false">G1479/F1479</f>
        <v>0.838834951456311</v>
      </c>
      <c r="AC1479" s="16" t="str">
        <f aca="false">IF(AB1479&lt;=PARAMETER!$B$9,"X",IF(AB1479&lt;=PARAMETER!$B$10,"Y","Z"))</f>
        <v>Z</v>
      </c>
      <c r="AD1479" s="16" t="str">
        <f aca="false">AA1479&amp;AC1479</f>
        <v>CZ</v>
      </c>
      <c r="AE1479" s="22" t="n">
        <f aca="false">DATA!I1479</f>
        <v>0.97</v>
      </c>
      <c r="AF1479" s="18" t="n">
        <f aca="false">DATA!L1479</f>
        <v>120</v>
      </c>
      <c r="AG1479" s="16" t="str">
        <f aca="false">DATA!K1479</f>
        <v>A</v>
      </c>
      <c r="AH1479" s="18" t="n">
        <f aca="false">IF(AE1479&gt;=PARAMETER!$B$12,1,0)</f>
        <v>1</v>
      </c>
      <c r="AI1479" s="18" t="n">
        <f aca="false">IF(AF1479&gt;=PARAMETER!$B$13,1,0)</f>
        <v>1</v>
      </c>
      <c r="AJ1479" s="18" t="n">
        <f aca="false">IF(AND(AH1479=1,AI1479=1),1,0)</f>
        <v>1</v>
      </c>
    </row>
    <row r="1480" customFormat="false" ht="15" hidden="false" customHeight="false" outlineLevel="0" collapsed="false">
      <c r="A1480" s="16" t="str">
        <f aca="false">DATA!A1480</f>
        <v>ITM11478</v>
      </c>
      <c r="B1480" s="16" t="str">
        <f aca="false">DATA!B1480</f>
        <v>Automotive</v>
      </c>
      <c r="C1480" s="17" t="n">
        <f aca="false">DATA!C1480</f>
        <v>81</v>
      </c>
      <c r="D1480" s="17" t="n">
        <f aca="false">DATA!D1480</f>
        <v>87</v>
      </c>
      <c r="E1480" s="18" t="n">
        <f aca="false">DATA!F1480</f>
        <v>7</v>
      </c>
      <c r="F1480" s="19" t="n">
        <f aca="false">DATA!G1480</f>
        <v>47.27</v>
      </c>
      <c r="G1480" s="19" t="n">
        <f aca="false">DATA!H1480</f>
        <v>9.42</v>
      </c>
      <c r="H1480" s="18" t="n">
        <f aca="false">DATA!E1480</f>
        <v>12</v>
      </c>
      <c r="I1480" s="20" t="n">
        <f aca="false">F1480*E1480</f>
        <v>330.89</v>
      </c>
      <c r="J1480" s="20" t="n">
        <f aca="false">PARAMETER!$B$4*G1480*SQRT(E1480)</f>
        <v>40.9946496889526</v>
      </c>
      <c r="K1480" s="20" t="n">
        <f aca="false">I1480+J1480</f>
        <v>371.884649688953</v>
      </c>
      <c r="L1480" s="20" t="n">
        <f aca="false">K1480+F1480*H1480</f>
        <v>939.124649688953</v>
      </c>
      <c r="M1480" s="16" t="str">
        <f aca="false">IF(C1480&lt;=K1480,"REORDER",IF(C1480&gt;L1480,"OVERSTOCK","OK"))</f>
        <v>REORDER</v>
      </c>
      <c r="N1480" s="16" t="str">
        <f aca="false">IF(C1480&lt;=D1480,"REORDER","OK")</f>
        <v>REORDER</v>
      </c>
      <c r="O1480" s="18" t="n">
        <f aca="false">IF(D1480&lt;I1480,1,0)</f>
        <v>1</v>
      </c>
      <c r="P1480" s="20" t="n">
        <f aca="false">C1480/F1480</f>
        <v>1.71356039771525</v>
      </c>
      <c r="Q1480" s="19" t="n">
        <f aca="false">DATA!N1480</f>
        <v>54.13</v>
      </c>
      <c r="R1480" s="19" t="n">
        <f aca="false">DATA!O1480</f>
        <v>0.21</v>
      </c>
      <c r="S1480" s="17" t="n">
        <f aca="false">C1480*Q1480</f>
        <v>4384.53</v>
      </c>
      <c r="T1480" s="19" t="n">
        <f aca="false">C1480*R1480</f>
        <v>17.01</v>
      </c>
      <c r="U1480" s="20" t="n">
        <f aca="false">MAX(0,C1480-L1480)</f>
        <v>0</v>
      </c>
      <c r="V1480" s="17" t="n">
        <f aca="false">U1480*Q1480</f>
        <v>0</v>
      </c>
      <c r="W1480" s="19" t="n">
        <f aca="false">U1480*R1480</f>
        <v>0</v>
      </c>
      <c r="X1480" s="20" t="n">
        <f aca="false">MAX(0,K1480-C1480)</f>
        <v>290.884649688953</v>
      </c>
      <c r="Y1480" s="17" t="n">
        <f aca="false">F1480*PARAMETER!$B$5*Q1480</f>
        <v>933934.6615</v>
      </c>
      <c r="Z1480" s="21" t="n">
        <f aca="false">SUMIF($Y$2:$Y$3205,"&gt;="&amp;Y1480)/SUM($Y$2:$Y$3205)</f>
        <v>0.762611355179014</v>
      </c>
      <c r="AA1480" s="16" t="str">
        <f aca="false">IF(Z1480&lt;=PARAMETER!$B$7,"A",IF(Z1480&lt;=PARAMETER!$B$8,"B","C"))</f>
        <v>A</v>
      </c>
      <c r="AB1480" s="22" t="n">
        <f aca="false">G1480/F1480</f>
        <v>0.199280727734292</v>
      </c>
      <c r="AC1480" s="16" t="str">
        <f aca="false">IF(AB1480&lt;=PARAMETER!$B$9,"X",IF(AB1480&lt;=PARAMETER!$B$10,"Y","Z"))</f>
        <v>X</v>
      </c>
      <c r="AD1480" s="16" t="str">
        <f aca="false">AA1480&amp;AC1480</f>
        <v>AX</v>
      </c>
      <c r="AE1480" s="22" t="n">
        <f aca="false">DATA!I1480</f>
        <v>0.97</v>
      </c>
      <c r="AF1480" s="18" t="n">
        <f aca="false">DATA!L1480</f>
        <v>161</v>
      </c>
      <c r="AG1480" s="16" t="str">
        <f aca="false">DATA!K1480</f>
        <v>C</v>
      </c>
      <c r="AH1480" s="18" t="n">
        <f aca="false">IF(AE1480&gt;=PARAMETER!$B$12,1,0)</f>
        <v>1</v>
      </c>
      <c r="AI1480" s="18" t="n">
        <f aca="false">IF(AF1480&gt;=PARAMETER!$B$13,1,0)</f>
        <v>1</v>
      </c>
      <c r="AJ1480" s="18" t="n">
        <f aca="false">IF(AND(AH1480=1,AI1480=1),1,0)</f>
        <v>1</v>
      </c>
    </row>
    <row r="1481" customFormat="false" ht="15" hidden="false" customHeight="false" outlineLevel="0" collapsed="false">
      <c r="A1481" s="16" t="str">
        <f aca="false">DATA!A1481</f>
        <v>ITM11479</v>
      </c>
      <c r="B1481" s="16" t="str">
        <f aca="false">DATA!B1481</f>
        <v>Pharma</v>
      </c>
      <c r="C1481" s="17" t="n">
        <f aca="false">DATA!C1481</f>
        <v>275</v>
      </c>
      <c r="D1481" s="17" t="n">
        <f aca="false">DATA!D1481</f>
        <v>71</v>
      </c>
      <c r="E1481" s="18" t="n">
        <f aca="false">DATA!F1481</f>
        <v>7</v>
      </c>
      <c r="F1481" s="19" t="n">
        <f aca="false">DATA!G1481</f>
        <v>26.35</v>
      </c>
      <c r="G1481" s="19" t="n">
        <f aca="false">DATA!H1481</f>
        <v>6.27</v>
      </c>
      <c r="H1481" s="18" t="n">
        <f aca="false">DATA!E1481</f>
        <v>9</v>
      </c>
      <c r="I1481" s="20" t="n">
        <f aca="false">F1481*E1481</f>
        <v>184.45</v>
      </c>
      <c r="J1481" s="20" t="n">
        <f aca="false">PARAMETER!$B$4*G1481*SQRT(E1481)</f>
        <v>27.2862477229016</v>
      </c>
      <c r="K1481" s="20" t="n">
        <f aca="false">I1481+J1481</f>
        <v>211.736247722902</v>
      </c>
      <c r="L1481" s="20" t="n">
        <f aca="false">K1481+F1481*H1481</f>
        <v>448.886247722902</v>
      </c>
      <c r="M1481" s="16" t="str">
        <f aca="false">IF(C1481&lt;=K1481,"REORDER",IF(C1481&gt;L1481,"OVERSTOCK","OK"))</f>
        <v>OK</v>
      </c>
      <c r="N1481" s="16" t="str">
        <f aca="false">IF(C1481&lt;=D1481,"REORDER","OK")</f>
        <v>OK</v>
      </c>
      <c r="O1481" s="18" t="n">
        <f aca="false">IF(D1481&lt;I1481,1,0)</f>
        <v>1</v>
      </c>
      <c r="P1481" s="20" t="n">
        <f aca="false">C1481/F1481</f>
        <v>10.4364326375712</v>
      </c>
      <c r="Q1481" s="19" t="n">
        <f aca="false">DATA!N1481</f>
        <v>133.48</v>
      </c>
      <c r="R1481" s="19" t="n">
        <f aca="false">DATA!O1481</f>
        <v>1.42</v>
      </c>
      <c r="S1481" s="17" t="n">
        <f aca="false">C1481*Q1481</f>
        <v>36707</v>
      </c>
      <c r="T1481" s="19" t="n">
        <f aca="false">C1481*R1481</f>
        <v>390.5</v>
      </c>
      <c r="U1481" s="20" t="n">
        <f aca="false">MAX(0,C1481-L1481)</f>
        <v>0</v>
      </c>
      <c r="V1481" s="17" t="n">
        <f aca="false">U1481*Q1481</f>
        <v>0</v>
      </c>
      <c r="W1481" s="19" t="n">
        <f aca="false">U1481*R1481</f>
        <v>0</v>
      </c>
      <c r="X1481" s="20" t="n">
        <f aca="false">MAX(0,K1481-C1481)</f>
        <v>0</v>
      </c>
      <c r="Y1481" s="17" t="n">
        <f aca="false">F1481*PARAMETER!$B$5*Q1481</f>
        <v>1283777.27</v>
      </c>
      <c r="Z1481" s="21" t="n">
        <f aca="false">SUMIF($Y$2:$Y$3205,"&gt;="&amp;Y1481)/SUM($Y$2:$Y$3205)</f>
        <v>0.613165560044943</v>
      </c>
      <c r="AA1481" s="16" t="str">
        <f aca="false">IF(Z1481&lt;=PARAMETER!$B$7,"A",IF(Z1481&lt;=PARAMETER!$B$8,"B","C"))</f>
        <v>A</v>
      </c>
      <c r="AB1481" s="22" t="n">
        <f aca="false">G1481/F1481</f>
        <v>0.237950664136622</v>
      </c>
      <c r="AC1481" s="16" t="str">
        <f aca="false">IF(AB1481&lt;=PARAMETER!$B$9,"X",IF(AB1481&lt;=PARAMETER!$B$10,"Y","Z"))</f>
        <v>X</v>
      </c>
      <c r="AD1481" s="16" t="str">
        <f aca="false">AA1481&amp;AC1481</f>
        <v>AX</v>
      </c>
      <c r="AE1481" s="22" t="n">
        <f aca="false">DATA!I1481</f>
        <v>0.44</v>
      </c>
      <c r="AF1481" s="18" t="n">
        <f aca="false">DATA!L1481</f>
        <v>129</v>
      </c>
      <c r="AG1481" s="16" t="str">
        <f aca="false">DATA!K1481</f>
        <v>C</v>
      </c>
      <c r="AH1481" s="18" t="n">
        <f aca="false">IF(AE1481&gt;=PARAMETER!$B$12,1,0)</f>
        <v>0</v>
      </c>
      <c r="AI1481" s="18" t="n">
        <f aca="false">IF(AF1481&gt;=PARAMETER!$B$13,1,0)</f>
        <v>1</v>
      </c>
      <c r="AJ1481" s="18" t="n">
        <f aca="false">IF(AND(AH1481=1,AI1481=1),1,0)</f>
        <v>0</v>
      </c>
    </row>
    <row r="1482" customFormat="false" ht="15" hidden="false" customHeight="false" outlineLevel="0" collapsed="false">
      <c r="A1482" s="16" t="str">
        <f aca="false">DATA!A1482</f>
        <v>ITM11480</v>
      </c>
      <c r="B1482" s="16" t="str">
        <f aca="false">DATA!B1482</f>
        <v>Apparel</v>
      </c>
      <c r="C1482" s="17" t="n">
        <f aca="false">DATA!C1482</f>
        <v>68</v>
      </c>
      <c r="D1482" s="17" t="n">
        <f aca="false">DATA!D1482</f>
        <v>45</v>
      </c>
      <c r="E1482" s="18" t="n">
        <f aca="false">DATA!F1482</f>
        <v>7</v>
      </c>
      <c r="F1482" s="19" t="n">
        <f aca="false">DATA!G1482</f>
        <v>4.65</v>
      </c>
      <c r="G1482" s="19" t="n">
        <f aca="false">DATA!H1482</f>
        <v>2</v>
      </c>
      <c r="H1482" s="18" t="n">
        <f aca="false">DATA!E1482</f>
        <v>4</v>
      </c>
      <c r="I1482" s="20" t="n">
        <f aca="false">F1482*E1482</f>
        <v>32.55</v>
      </c>
      <c r="J1482" s="20" t="n">
        <f aca="false">PARAMETER!$B$4*G1482*SQRT(E1482)</f>
        <v>8.70374728003241</v>
      </c>
      <c r="K1482" s="20" t="n">
        <f aca="false">I1482+J1482</f>
        <v>41.2537472800324</v>
      </c>
      <c r="L1482" s="20" t="n">
        <f aca="false">K1482+F1482*H1482</f>
        <v>59.8537472800324</v>
      </c>
      <c r="M1482" s="16" t="str">
        <f aca="false">IF(C1482&lt;=K1482,"REORDER",IF(C1482&gt;L1482,"OVERSTOCK","OK"))</f>
        <v>OVERSTOCK</v>
      </c>
      <c r="N1482" s="16" t="str">
        <f aca="false">IF(C1482&lt;=D1482,"REORDER","OK")</f>
        <v>OK</v>
      </c>
      <c r="O1482" s="18" t="n">
        <f aca="false">IF(D1482&lt;I1482,1,0)</f>
        <v>0</v>
      </c>
      <c r="P1482" s="20" t="n">
        <f aca="false">C1482/F1482</f>
        <v>14.6236559139785</v>
      </c>
      <c r="Q1482" s="19" t="n">
        <f aca="false">DATA!N1482</f>
        <v>200</v>
      </c>
      <c r="R1482" s="19" t="n">
        <f aca="false">DATA!O1482</f>
        <v>1.54</v>
      </c>
      <c r="S1482" s="17" t="n">
        <f aca="false">C1482*Q1482</f>
        <v>13600</v>
      </c>
      <c r="T1482" s="19" t="n">
        <f aca="false">C1482*R1482</f>
        <v>104.72</v>
      </c>
      <c r="U1482" s="20" t="n">
        <f aca="false">MAX(0,C1482-L1482)</f>
        <v>8.14625271996759</v>
      </c>
      <c r="V1482" s="17" t="n">
        <f aca="false">U1482*Q1482</f>
        <v>1629.25054399352</v>
      </c>
      <c r="W1482" s="19" t="n">
        <f aca="false">U1482*R1482</f>
        <v>12.5452291887501</v>
      </c>
      <c r="X1482" s="20" t="n">
        <f aca="false">MAX(0,K1482-C1482)</f>
        <v>0</v>
      </c>
      <c r="Y1482" s="17" t="n">
        <f aca="false">F1482*PARAMETER!$B$5*Q1482</f>
        <v>339450</v>
      </c>
      <c r="Z1482" s="21" t="n">
        <f aca="false">SUMIF($Y$2:$Y$3205,"&gt;="&amp;Y1482)/SUM($Y$2:$Y$3205)</f>
        <v>0.950528905113751</v>
      </c>
      <c r="AA1482" s="16" t="str">
        <f aca="false">IF(Z1482&lt;=PARAMETER!$B$7,"A",IF(Z1482&lt;=PARAMETER!$B$8,"B","C"))</f>
        <v>C</v>
      </c>
      <c r="AB1482" s="22" t="n">
        <f aca="false">G1482/F1482</f>
        <v>0.43010752688172</v>
      </c>
      <c r="AC1482" s="16" t="str">
        <f aca="false">IF(AB1482&lt;=PARAMETER!$B$9,"X",IF(AB1482&lt;=PARAMETER!$B$10,"Y","Z"))</f>
        <v>Y</v>
      </c>
      <c r="AD1482" s="16" t="str">
        <f aca="false">AA1482&amp;AC1482</f>
        <v>CY</v>
      </c>
      <c r="AE1482" s="22" t="n">
        <f aca="false">DATA!I1482</f>
        <v>0.63</v>
      </c>
      <c r="AF1482" s="18" t="n">
        <f aca="false">DATA!L1482</f>
        <v>74</v>
      </c>
      <c r="AG1482" s="16" t="str">
        <f aca="false">DATA!K1482</f>
        <v>A</v>
      </c>
      <c r="AH1482" s="18" t="n">
        <f aca="false">IF(AE1482&gt;=PARAMETER!$B$12,1,0)</f>
        <v>0</v>
      </c>
      <c r="AI1482" s="18" t="n">
        <f aca="false">IF(AF1482&gt;=PARAMETER!$B$13,1,0)</f>
        <v>0</v>
      </c>
      <c r="AJ1482" s="18" t="n">
        <f aca="false">IF(AND(AH1482=1,AI1482=1),1,0)</f>
        <v>0</v>
      </c>
    </row>
    <row r="1483" customFormat="false" ht="15" hidden="false" customHeight="false" outlineLevel="0" collapsed="false">
      <c r="A1483" s="16" t="str">
        <f aca="false">DATA!A1483</f>
        <v>ITM11481</v>
      </c>
      <c r="B1483" s="16" t="str">
        <f aca="false">DATA!B1483</f>
        <v>Automotive</v>
      </c>
      <c r="C1483" s="17" t="n">
        <f aca="false">DATA!C1483</f>
        <v>412</v>
      </c>
      <c r="D1483" s="17" t="n">
        <f aca="false">DATA!D1483</f>
        <v>93</v>
      </c>
      <c r="E1483" s="18" t="n">
        <f aca="false">DATA!F1483</f>
        <v>6</v>
      </c>
      <c r="F1483" s="19" t="n">
        <f aca="false">DATA!G1483</f>
        <v>41.01</v>
      </c>
      <c r="G1483" s="19" t="n">
        <f aca="false">DATA!H1483</f>
        <v>5.27</v>
      </c>
      <c r="H1483" s="18" t="n">
        <f aca="false">DATA!E1483</f>
        <v>6</v>
      </c>
      <c r="I1483" s="20" t="n">
        <f aca="false">F1483*E1483</f>
        <v>246.06</v>
      </c>
      <c r="J1483" s="20" t="n">
        <f aca="false">PARAMETER!$B$4*G1483*SQRT(E1483)</f>
        <v>21.233104501638</v>
      </c>
      <c r="K1483" s="20" t="n">
        <f aca="false">I1483+J1483</f>
        <v>267.293104501638</v>
      </c>
      <c r="L1483" s="20" t="n">
        <f aca="false">K1483+F1483*H1483</f>
        <v>513.353104501638</v>
      </c>
      <c r="M1483" s="16" t="str">
        <f aca="false">IF(C1483&lt;=K1483,"REORDER",IF(C1483&gt;L1483,"OVERSTOCK","OK"))</f>
        <v>OK</v>
      </c>
      <c r="N1483" s="16" t="str">
        <f aca="false">IF(C1483&lt;=D1483,"REORDER","OK")</f>
        <v>OK</v>
      </c>
      <c r="O1483" s="18" t="n">
        <f aca="false">IF(D1483&lt;I1483,1,0)</f>
        <v>1</v>
      </c>
      <c r="P1483" s="20" t="n">
        <f aca="false">C1483/F1483</f>
        <v>10.0463301633748</v>
      </c>
      <c r="Q1483" s="19" t="n">
        <f aca="false">DATA!N1483</f>
        <v>123.1</v>
      </c>
      <c r="R1483" s="19" t="n">
        <f aca="false">DATA!O1483</f>
        <v>1.35</v>
      </c>
      <c r="S1483" s="17" t="n">
        <f aca="false">C1483*Q1483</f>
        <v>50717.2</v>
      </c>
      <c r="T1483" s="19" t="n">
        <f aca="false">C1483*R1483</f>
        <v>556.2</v>
      </c>
      <c r="U1483" s="20" t="n">
        <f aca="false">MAX(0,C1483-L1483)</f>
        <v>0</v>
      </c>
      <c r="V1483" s="17" t="n">
        <f aca="false">U1483*Q1483</f>
        <v>0</v>
      </c>
      <c r="W1483" s="19" t="n">
        <f aca="false">U1483*R1483</f>
        <v>0</v>
      </c>
      <c r="X1483" s="20" t="n">
        <f aca="false">MAX(0,K1483-C1483)</f>
        <v>0</v>
      </c>
      <c r="Y1483" s="17" t="n">
        <f aca="false">F1483*PARAMETER!$B$5*Q1483</f>
        <v>1842640.815</v>
      </c>
      <c r="Z1483" s="21" t="n">
        <f aca="false">SUMIF($Y$2:$Y$3205,"&gt;="&amp;Y1483)/SUM($Y$2:$Y$3205)</f>
        <v>0.399521472255421</v>
      </c>
      <c r="AA1483" s="16" t="str">
        <f aca="false">IF(Z1483&lt;=PARAMETER!$B$7,"A",IF(Z1483&lt;=PARAMETER!$B$8,"B","C"))</f>
        <v>A</v>
      </c>
      <c r="AB1483" s="22" t="n">
        <f aca="false">G1483/F1483</f>
        <v>0.12850524262375</v>
      </c>
      <c r="AC1483" s="16" t="str">
        <f aca="false">IF(AB1483&lt;=PARAMETER!$B$9,"X",IF(AB1483&lt;=PARAMETER!$B$10,"Y","Z"))</f>
        <v>X</v>
      </c>
      <c r="AD1483" s="16" t="str">
        <f aca="false">AA1483&amp;AC1483</f>
        <v>AX</v>
      </c>
      <c r="AE1483" s="22" t="n">
        <f aca="false">DATA!I1483</f>
        <v>0.23</v>
      </c>
      <c r="AF1483" s="18" t="n">
        <f aca="false">DATA!L1483</f>
        <v>115</v>
      </c>
      <c r="AG1483" s="16" t="str">
        <f aca="false">DATA!K1483</f>
        <v>C</v>
      </c>
      <c r="AH1483" s="18" t="n">
        <f aca="false">IF(AE1483&gt;=PARAMETER!$B$12,1,0)</f>
        <v>0</v>
      </c>
      <c r="AI1483" s="18" t="n">
        <f aca="false">IF(AF1483&gt;=PARAMETER!$B$13,1,0)</f>
        <v>1</v>
      </c>
      <c r="AJ1483" s="18" t="n">
        <f aca="false">IF(AND(AH1483=1,AI1483=1),1,0)</f>
        <v>0</v>
      </c>
    </row>
    <row r="1484" customFormat="false" ht="15" hidden="false" customHeight="false" outlineLevel="0" collapsed="false">
      <c r="A1484" s="16" t="str">
        <f aca="false">DATA!A1484</f>
        <v>ITM11482</v>
      </c>
      <c r="B1484" s="16" t="str">
        <f aca="false">DATA!B1484</f>
        <v>Groceries</v>
      </c>
      <c r="C1484" s="17" t="n">
        <f aca="false">DATA!C1484</f>
        <v>367</v>
      </c>
      <c r="D1484" s="17" t="n">
        <f aca="false">DATA!D1484</f>
        <v>61</v>
      </c>
      <c r="E1484" s="18" t="n">
        <f aca="false">DATA!F1484</f>
        <v>8</v>
      </c>
      <c r="F1484" s="19" t="n">
        <f aca="false">DATA!G1484</f>
        <v>43.56</v>
      </c>
      <c r="G1484" s="19" t="n">
        <f aca="false">DATA!H1484</f>
        <v>8.69</v>
      </c>
      <c r="H1484" s="18" t="n">
        <f aca="false">DATA!E1484</f>
        <v>12</v>
      </c>
      <c r="I1484" s="20" t="n">
        <f aca="false">F1484*E1484</f>
        <v>348.48</v>
      </c>
      <c r="J1484" s="20" t="n">
        <f aca="false">PARAMETER!$B$4*G1484*SQRT(E1484)</f>
        <v>40.4289094618012</v>
      </c>
      <c r="K1484" s="20" t="n">
        <f aca="false">I1484+J1484</f>
        <v>388.908909461801</v>
      </c>
      <c r="L1484" s="20" t="n">
        <f aca="false">K1484+F1484*H1484</f>
        <v>911.628909461801</v>
      </c>
      <c r="M1484" s="16" t="str">
        <f aca="false">IF(C1484&lt;=K1484,"REORDER",IF(C1484&gt;L1484,"OVERSTOCK","OK"))</f>
        <v>REORDER</v>
      </c>
      <c r="N1484" s="16" t="str">
        <f aca="false">IF(C1484&lt;=D1484,"REORDER","OK")</f>
        <v>OK</v>
      </c>
      <c r="O1484" s="18" t="n">
        <f aca="false">IF(D1484&lt;I1484,1,0)</f>
        <v>1</v>
      </c>
      <c r="P1484" s="20" t="n">
        <f aca="false">C1484/F1484</f>
        <v>8.42516069788797</v>
      </c>
      <c r="Q1484" s="19" t="n">
        <f aca="false">DATA!N1484</f>
        <v>129.39</v>
      </c>
      <c r="R1484" s="19" t="n">
        <f aca="false">DATA!O1484</f>
        <v>0.79</v>
      </c>
      <c r="S1484" s="17" t="n">
        <f aca="false">C1484*Q1484</f>
        <v>47486.13</v>
      </c>
      <c r="T1484" s="19" t="n">
        <f aca="false">C1484*R1484</f>
        <v>289.93</v>
      </c>
      <c r="U1484" s="20" t="n">
        <f aca="false">MAX(0,C1484-L1484)</f>
        <v>0</v>
      </c>
      <c r="V1484" s="17" t="n">
        <f aca="false">U1484*Q1484</f>
        <v>0</v>
      </c>
      <c r="W1484" s="19" t="n">
        <f aca="false">U1484*R1484</f>
        <v>0</v>
      </c>
      <c r="X1484" s="20" t="n">
        <f aca="false">MAX(0,K1484-C1484)</f>
        <v>21.9089094618012</v>
      </c>
      <c r="Y1484" s="17" t="n">
        <f aca="false">F1484*PARAMETER!$B$5*Q1484</f>
        <v>2057223.366</v>
      </c>
      <c r="Z1484" s="21" t="n">
        <f aca="false">SUMIF($Y$2:$Y$3205,"&gt;="&amp;Y1484)/SUM($Y$2:$Y$3205)</f>
        <v>0.316672282248142</v>
      </c>
      <c r="AA1484" s="16" t="str">
        <f aca="false">IF(Z1484&lt;=PARAMETER!$B$7,"A",IF(Z1484&lt;=PARAMETER!$B$8,"B","C"))</f>
        <v>A</v>
      </c>
      <c r="AB1484" s="22" t="n">
        <f aca="false">G1484/F1484</f>
        <v>0.199494949494949</v>
      </c>
      <c r="AC1484" s="16" t="str">
        <f aca="false">IF(AB1484&lt;=PARAMETER!$B$9,"X",IF(AB1484&lt;=PARAMETER!$B$10,"Y","Z"))</f>
        <v>X</v>
      </c>
      <c r="AD1484" s="16" t="str">
        <f aca="false">AA1484&amp;AC1484</f>
        <v>AX</v>
      </c>
      <c r="AE1484" s="22" t="n">
        <f aca="false">DATA!I1484</f>
        <v>0.16</v>
      </c>
      <c r="AF1484" s="18" t="n">
        <f aca="false">DATA!L1484</f>
        <v>100</v>
      </c>
      <c r="AG1484" s="16" t="str">
        <f aca="false">DATA!K1484</f>
        <v>B</v>
      </c>
      <c r="AH1484" s="18" t="n">
        <f aca="false">IF(AE1484&gt;=PARAMETER!$B$12,1,0)</f>
        <v>0</v>
      </c>
      <c r="AI1484" s="18" t="n">
        <f aca="false">IF(AF1484&gt;=PARAMETER!$B$13,1,0)</f>
        <v>1</v>
      </c>
      <c r="AJ1484" s="18" t="n">
        <f aca="false">IF(AND(AH1484=1,AI1484=1),1,0)</f>
        <v>0</v>
      </c>
    </row>
    <row r="1485" customFormat="false" ht="15" hidden="false" customHeight="false" outlineLevel="0" collapsed="false">
      <c r="A1485" s="16" t="str">
        <f aca="false">DATA!A1485</f>
        <v>ITM11483</v>
      </c>
      <c r="B1485" s="16" t="str">
        <f aca="false">DATA!B1485</f>
        <v>Electronics</v>
      </c>
      <c r="C1485" s="17" t="n">
        <f aca="false">DATA!C1485</f>
        <v>178</v>
      </c>
      <c r="D1485" s="17" t="n">
        <f aca="false">DATA!D1485</f>
        <v>28</v>
      </c>
      <c r="E1485" s="18" t="n">
        <f aca="false">DATA!F1485</f>
        <v>6</v>
      </c>
      <c r="F1485" s="19" t="n">
        <f aca="false">DATA!G1485</f>
        <v>32.33</v>
      </c>
      <c r="G1485" s="19" t="n">
        <f aca="false">DATA!H1485</f>
        <v>6.88</v>
      </c>
      <c r="H1485" s="18" t="n">
        <f aca="false">DATA!E1485</f>
        <v>14</v>
      </c>
      <c r="I1485" s="20" t="n">
        <f aca="false">F1485*E1485</f>
        <v>193.98</v>
      </c>
      <c r="J1485" s="20" t="n">
        <f aca="false">PARAMETER!$B$4*G1485*SQRT(E1485)</f>
        <v>27.7198783626697</v>
      </c>
      <c r="K1485" s="20" t="n">
        <f aca="false">I1485+J1485</f>
        <v>221.69987836267</v>
      </c>
      <c r="L1485" s="20" t="n">
        <f aca="false">K1485+F1485*H1485</f>
        <v>674.31987836267</v>
      </c>
      <c r="M1485" s="16" t="str">
        <f aca="false">IF(C1485&lt;=K1485,"REORDER",IF(C1485&gt;L1485,"OVERSTOCK","OK"))</f>
        <v>REORDER</v>
      </c>
      <c r="N1485" s="16" t="str">
        <f aca="false">IF(C1485&lt;=D1485,"REORDER","OK")</f>
        <v>OK</v>
      </c>
      <c r="O1485" s="18" t="n">
        <f aca="false">IF(D1485&lt;I1485,1,0)</f>
        <v>1</v>
      </c>
      <c r="P1485" s="20" t="n">
        <f aca="false">C1485/F1485</f>
        <v>5.50572223940613</v>
      </c>
      <c r="Q1485" s="19" t="n">
        <f aca="false">DATA!N1485</f>
        <v>31.19</v>
      </c>
      <c r="R1485" s="19" t="n">
        <f aca="false">DATA!O1485</f>
        <v>1.07</v>
      </c>
      <c r="S1485" s="17" t="n">
        <f aca="false">C1485*Q1485</f>
        <v>5551.82</v>
      </c>
      <c r="T1485" s="19" t="n">
        <f aca="false">C1485*R1485</f>
        <v>190.46</v>
      </c>
      <c r="U1485" s="20" t="n">
        <f aca="false">MAX(0,C1485-L1485)</f>
        <v>0</v>
      </c>
      <c r="V1485" s="17" t="n">
        <f aca="false">U1485*Q1485</f>
        <v>0</v>
      </c>
      <c r="W1485" s="19" t="n">
        <f aca="false">U1485*R1485</f>
        <v>0</v>
      </c>
      <c r="X1485" s="20" t="n">
        <f aca="false">MAX(0,K1485-C1485)</f>
        <v>43.6998783626697</v>
      </c>
      <c r="Y1485" s="17" t="n">
        <f aca="false">F1485*PARAMETER!$B$5*Q1485</f>
        <v>368056.0355</v>
      </c>
      <c r="Z1485" s="21" t="n">
        <f aca="false">SUMIF($Y$2:$Y$3205,"&gt;="&amp;Y1485)/SUM($Y$2:$Y$3205)</f>
        <v>0.942960468013167</v>
      </c>
      <c r="AA1485" s="16" t="str">
        <f aca="false">IF(Z1485&lt;=PARAMETER!$B$7,"A",IF(Z1485&lt;=PARAMETER!$B$8,"B","C"))</f>
        <v>B</v>
      </c>
      <c r="AB1485" s="22" t="n">
        <f aca="false">G1485/F1485</f>
        <v>0.212805443860192</v>
      </c>
      <c r="AC1485" s="16" t="str">
        <f aca="false">IF(AB1485&lt;=PARAMETER!$B$9,"X",IF(AB1485&lt;=PARAMETER!$B$10,"Y","Z"))</f>
        <v>X</v>
      </c>
      <c r="AD1485" s="16" t="str">
        <f aca="false">AA1485&amp;AC1485</f>
        <v>BX</v>
      </c>
      <c r="AE1485" s="22" t="n">
        <f aca="false">DATA!I1485</f>
        <v>0.49</v>
      </c>
      <c r="AF1485" s="18" t="n">
        <f aca="false">DATA!L1485</f>
        <v>155</v>
      </c>
      <c r="AG1485" s="16" t="str">
        <f aca="false">DATA!K1485</f>
        <v>C</v>
      </c>
      <c r="AH1485" s="18" t="n">
        <f aca="false">IF(AE1485&gt;=PARAMETER!$B$12,1,0)</f>
        <v>0</v>
      </c>
      <c r="AI1485" s="18" t="n">
        <f aca="false">IF(AF1485&gt;=PARAMETER!$B$13,1,0)</f>
        <v>1</v>
      </c>
      <c r="AJ1485" s="18" t="n">
        <f aca="false">IF(AND(AH1485=1,AI1485=1),1,0)</f>
        <v>0</v>
      </c>
    </row>
    <row r="1486" customFormat="false" ht="15" hidden="false" customHeight="false" outlineLevel="0" collapsed="false">
      <c r="A1486" s="16" t="str">
        <f aca="false">DATA!A1486</f>
        <v>ITM11484</v>
      </c>
      <c r="B1486" s="16" t="str">
        <f aca="false">DATA!B1486</f>
        <v>Electronics</v>
      </c>
      <c r="C1486" s="17" t="n">
        <f aca="false">DATA!C1486</f>
        <v>143</v>
      </c>
      <c r="D1486" s="17" t="n">
        <f aca="false">DATA!D1486</f>
        <v>53</v>
      </c>
      <c r="E1486" s="18" t="n">
        <f aca="false">DATA!F1486</f>
        <v>9</v>
      </c>
      <c r="F1486" s="19" t="n">
        <f aca="false">DATA!G1486</f>
        <v>22.93</v>
      </c>
      <c r="G1486" s="19" t="n">
        <f aca="false">DATA!H1486</f>
        <v>8.5</v>
      </c>
      <c r="H1486" s="18" t="n">
        <f aca="false">DATA!E1486</f>
        <v>3</v>
      </c>
      <c r="I1486" s="20" t="n">
        <f aca="false">F1486*E1486</f>
        <v>206.37</v>
      </c>
      <c r="J1486" s="20" t="n">
        <f aca="false">PARAMETER!$B$4*G1486*SQRT(E1486)</f>
        <v>41.9437674872625</v>
      </c>
      <c r="K1486" s="20" t="n">
        <f aca="false">I1486+J1486</f>
        <v>248.313767487263</v>
      </c>
      <c r="L1486" s="20" t="n">
        <f aca="false">K1486+F1486*H1486</f>
        <v>317.103767487263</v>
      </c>
      <c r="M1486" s="16" t="str">
        <f aca="false">IF(C1486&lt;=K1486,"REORDER",IF(C1486&gt;L1486,"OVERSTOCK","OK"))</f>
        <v>REORDER</v>
      </c>
      <c r="N1486" s="16" t="str">
        <f aca="false">IF(C1486&lt;=D1486,"REORDER","OK")</f>
        <v>OK</v>
      </c>
      <c r="O1486" s="18" t="n">
        <f aca="false">IF(D1486&lt;I1486,1,0)</f>
        <v>1</v>
      </c>
      <c r="P1486" s="20" t="n">
        <f aca="false">C1486/F1486</f>
        <v>6.23637156563454</v>
      </c>
      <c r="Q1486" s="19" t="n">
        <f aca="false">DATA!N1486</f>
        <v>86.64</v>
      </c>
      <c r="R1486" s="19" t="n">
        <f aca="false">DATA!O1486</f>
        <v>1.88</v>
      </c>
      <c r="S1486" s="17" t="n">
        <f aca="false">C1486*Q1486</f>
        <v>12389.52</v>
      </c>
      <c r="T1486" s="19" t="n">
        <f aca="false">C1486*R1486</f>
        <v>268.84</v>
      </c>
      <c r="U1486" s="20" t="n">
        <f aca="false">MAX(0,C1486-L1486)</f>
        <v>0</v>
      </c>
      <c r="V1486" s="17" t="n">
        <f aca="false">U1486*Q1486</f>
        <v>0</v>
      </c>
      <c r="W1486" s="19" t="n">
        <f aca="false">U1486*R1486</f>
        <v>0</v>
      </c>
      <c r="X1486" s="20" t="n">
        <f aca="false">MAX(0,K1486-C1486)</f>
        <v>105.313767487263</v>
      </c>
      <c r="Y1486" s="17" t="n">
        <f aca="false">F1486*PARAMETER!$B$5*Q1486</f>
        <v>725129.148</v>
      </c>
      <c r="Z1486" s="21" t="n">
        <f aca="false">SUMIF($Y$2:$Y$3205,"&gt;="&amp;Y1486)/SUM($Y$2:$Y$3205)</f>
        <v>0.837076394655758</v>
      </c>
      <c r="AA1486" s="16" t="str">
        <f aca="false">IF(Z1486&lt;=PARAMETER!$B$7,"A",IF(Z1486&lt;=PARAMETER!$B$8,"B","C"))</f>
        <v>B</v>
      </c>
      <c r="AB1486" s="22" t="n">
        <f aca="false">G1486/F1486</f>
        <v>0.370693414740515</v>
      </c>
      <c r="AC1486" s="16" t="str">
        <f aca="false">IF(AB1486&lt;=PARAMETER!$B$9,"X",IF(AB1486&lt;=PARAMETER!$B$10,"Y","Z"))</f>
        <v>Y</v>
      </c>
      <c r="AD1486" s="16" t="str">
        <f aca="false">AA1486&amp;AC1486</f>
        <v>BY</v>
      </c>
      <c r="AE1486" s="22" t="n">
        <f aca="false">DATA!I1486</f>
        <v>0.72</v>
      </c>
      <c r="AF1486" s="18" t="n">
        <f aca="false">DATA!L1486</f>
        <v>35</v>
      </c>
      <c r="AG1486" s="16" t="str">
        <f aca="false">DATA!K1486</f>
        <v>A</v>
      </c>
      <c r="AH1486" s="18" t="n">
        <f aca="false">IF(AE1486&gt;=PARAMETER!$B$12,1,0)</f>
        <v>0</v>
      </c>
      <c r="AI1486" s="18" t="n">
        <f aca="false">IF(AF1486&gt;=PARAMETER!$B$13,1,0)</f>
        <v>0</v>
      </c>
      <c r="AJ1486" s="18" t="n">
        <f aca="false">IF(AND(AH1486=1,AI1486=1),1,0)</f>
        <v>0</v>
      </c>
    </row>
    <row r="1487" customFormat="false" ht="15" hidden="false" customHeight="false" outlineLevel="0" collapsed="false">
      <c r="A1487" s="16" t="str">
        <f aca="false">DATA!A1487</f>
        <v>ITM11485</v>
      </c>
      <c r="B1487" s="16" t="str">
        <f aca="false">DATA!B1487</f>
        <v>Electronics</v>
      </c>
      <c r="C1487" s="17" t="n">
        <f aca="false">DATA!C1487</f>
        <v>336</v>
      </c>
      <c r="D1487" s="17" t="n">
        <f aca="false">DATA!D1487</f>
        <v>16</v>
      </c>
      <c r="E1487" s="18" t="n">
        <f aca="false">DATA!F1487</f>
        <v>8</v>
      </c>
      <c r="F1487" s="19" t="n">
        <f aca="false">DATA!G1487</f>
        <v>33.45</v>
      </c>
      <c r="G1487" s="19" t="n">
        <f aca="false">DATA!H1487</f>
        <v>2.88</v>
      </c>
      <c r="H1487" s="18" t="n">
        <f aca="false">DATA!E1487</f>
        <v>12</v>
      </c>
      <c r="I1487" s="20" t="n">
        <f aca="false">F1487*E1487</f>
        <v>267.6</v>
      </c>
      <c r="J1487" s="20" t="n">
        <f aca="false">PARAMETER!$B$4*G1487*SQRT(E1487)</f>
        <v>13.3987640103553</v>
      </c>
      <c r="K1487" s="20" t="n">
        <f aca="false">I1487+J1487</f>
        <v>280.998764010355</v>
      </c>
      <c r="L1487" s="20" t="n">
        <f aca="false">K1487+F1487*H1487</f>
        <v>682.398764010355</v>
      </c>
      <c r="M1487" s="16" t="str">
        <f aca="false">IF(C1487&lt;=K1487,"REORDER",IF(C1487&gt;L1487,"OVERSTOCK","OK"))</f>
        <v>OK</v>
      </c>
      <c r="N1487" s="16" t="str">
        <f aca="false">IF(C1487&lt;=D1487,"REORDER","OK")</f>
        <v>OK</v>
      </c>
      <c r="O1487" s="18" t="n">
        <f aca="false">IF(D1487&lt;I1487,1,0)</f>
        <v>1</v>
      </c>
      <c r="P1487" s="20" t="n">
        <f aca="false">C1487/F1487</f>
        <v>10.0448430493274</v>
      </c>
      <c r="Q1487" s="19" t="n">
        <f aca="false">DATA!N1487</f>
        <v>173.54</v>
      </c>
      <c r="R1487" s="19" t="n">
        <f aca="false">DATA!O1487</f>
        <v>1.49</v>
      </c>
      <c r="S1487" s="17" t="n">
        <f aca="false">C1487*Q1487</f>
        <v>58309.44</v>
      </c>
      <c r="T1487" s="19" t="n">
        <f aca="false">C1487*R1487</f>
        <v>500.64</v>
      </c>
      <c r="U1487" s="20" t="n">
        <f aca="false">MAX(0,C1487-L1487)</f>
        <v>0</v>
      </c>
      <c r="V1487" s="17" t="n">
        <f aca="false">U1487*Q1487</f>
        <v>0</v>
      </c>
      <c r="W1487" s="19" t="n">
        <f aca="false">U1487*R1487</f>
        <v>0</v>
      </c>
      <c r="X1487" s="20" t="n">
        <f aca="false">MAX(0,K1487-C1487)</f>
        <v>0</v>
      </c>
      <c r="Y1487" s="17" t="n">
        <f aca="false">F1487*PARAMETER!$B$5*Q1487</f>
        <v>2118793.245</v>
      </c>
      <c r="Z1487" s="21" t="n">
        <f aca="false">SUMIF($Y$2:$Y$3205,"&gt;="&amp;Y1487)/SUM($Y$2:$Y$3205)</f>
        <v>0.300052750256734</v>
      </c>
      <c r="AA1487" s="16" t="str">
        <f aca="false">IF(Z1487&lt;=PARAMETER!$B$7,"A",IF(Z1487&lt;=PARAMETER!$B$8,"B","C"))</f>
        <v>A</v>
      </c>
      <c r="AB1487" s="22" t="n">
        <f aca="false">G1487/F1487</f>
        <v>0.0860986547085202</v>
      </c>
      <c r="AC1487" s="16" t="str">
        <f aca="false">IF(AB1487&lt;=PARAMETER!$B$9,"X",IF(AB1487&lt;=PARAMETER!$B$10,"Y","Z"))</f>
        <v>X</v>
      </c>
      <c r="AD1487" s="16" t="str">
        <f aca="false">AA1487&amp;AC1487</f>
        <v>AX</v>
      </c>
      <c r="AE1487" s="22" t="n">
        <f aca="false">DATA!I1487</f>
        <v>0.61</v>
      </c>
      <c r="AF1487" s="18" t="n">
        <f aca="false">DATA!L1487</f>
        <v>166</v>
      </c>
      <c r="AG1487" s="16" t="str">
        <f aca="false">DATA!K1487</f>
        <v>A</v>
      </c>
      <c r="AH1487" s="18" t="n">
        <f aca="false">IF(AE1487&gt;=PARAMETER!$B$12,1,0)</f>
        <v>0</v>
      </c>
      <c r="AI1487" s="18" t="n">
        <f aca="false">IF(AF1487&gt;=PARAMETER!$B$13,1,0)</f>
        <v>1</v>
      </c>
      <c r="AJ1487" s="18" t="n">
        <f aca="false">IF(AND(AH1487=1,AI1487=1),1,0)</f>
        <v>0</v>
      </c>
    </row>
    <row r="1488" customFormat="false" ht="15" hidden="false" customHeight="false" outlineLevel="0" collapsed="false">
      <c r="A1488" s="16" t="str">
        <f aca="false">DATA!A1488</f>
        <v>ITM11486</v>
      </c>
      <c r="B1488" s="16" t="str">
        <f aca="false">DATA!B1488</f>
        <v>Apparel</v>
      </c>
      <c r="C1488" s="17" t="n">
        <f aca="false">DATA!C1488</f>
        <v>226</v>
      </c>
      <c r="D1488" s="17" t="n">
        <f aca="false">DATA!D1488</f>
        <v>53</v>
      </c>
      <c r="E1488" s="18" t="n">
        <f aca="false">DATA!F1488</f>
        <v>3</v>
      </c>
      <c r="F1488" s="19" t="n">
        <f aca="false">DATA!G1488</f>
        <v>35.63</v>
      </c>
      <c r="G1488" s="19" t="n">
        <f aca="false">DATA!H1488</f>
        <v>8.94</v>
      </c>
      <c r="H1488" s="18" t="n">
        <f aca="false">DATA!E1488</f>
        <v>11</v>
      </c>
      <c r="I1488" s="20" t="n">
        <f aca="false">F1488*E1488</f>
        <v>106.89</v>
      </c>
      <c r="J1488" s="20" t="n">
        <f aca="false">PARAMETER!$B$4*G1488*SQRT(E1488)</f>
        <v>25.4697922728714</v>
      </c>
      <c r="K1488" s="20" t="n">
        <f aca="false">I1488+J1488</f>
        <v>132.359792272871</v>
      </c>
      <c r="L1488" s="20" t="n">
        <f aca="false">K1488+F1488*H1488</f>
        <v>524.289792272871</v>
      </c>
      <c r="M1488" s="16" t="str">
        <f aca="false">IF(C1488&lt;=K1488,"REORDER",IF(C1488&gt;L1488,"OVERSTOCK","OK"))</f>
        <v>OK</v>
      </c>
      <c r="N1488" s="16" t="str">
        <f aca="false">IF(C1488&lt;=D1488,"REORDER","OK")</f>
        <v>OK</v>
      </c>
      <c r="O1488" s="18" t="n">
        <f aca="false">IF(D1488&lt;I1488,1,0)</f>
        <v>1</v>
      </c>
      <c r="P1488" s="20" t="n">
        <f aca="false">C1488/F1488</f>
        <v>6.34296940780241</v>
      </c>
      <c r="Q1488" s="19" t="n">
        <f aca="false">DATA!N1488</f>
        <v>168.51</v>
      </c>
      <c r="R1488" s="19" t="n">
        <f aca="false">DATA!O1488</f>
        <v>1.06</v>
      </c>
      <c r="S1488" s="17" t="n">
        <f aca="false">C1488*Q1488</f>
        <v>38083.26</v>
      </c>
      <c r="T1488" s="19" t="n">
        <f aca="false">C1488*R1488</f>
        <v>239.56</v>
      </c>
      <c r="U1488" s="20" t="n">
        <f aca="false">MAX(0,C1488-L1488)</f>
        <v>0</v>
      </c>
      <c r="V1488" s="17" t="n">
        <f aca="false">U1488*Q1488</f>
        <v>0</v>
      </c>
      <c r="W1488" s="19" t="n">
        <f aca="false">U1488*R1488</f>
        <v>0</v>
      </c>
      <c r="X1488" s="20" t="n">
        <f aca="false">MAX(0,K1488-C1488)</f>
        <v>0</v>
      </c>
      <c r="Y1488" s="17" t="n">
        <f aca="false">F1488*PARAMETER!$B$5*Q1488</f>
        <v>2191464.1245</v>
      </c>
      <c r="Z1488" s="21" t="n">
        <f aca="false">SUMIF($Y$2:$Y$3205,"&gt;="&amp;Y1488)/SUM($Y$2:$Y$3205)</f>
        <v>0.275341797719837</v>
      </c>
      <c r="AA1488" s="16" t="str">
        <f aca="false">IF(Z1488&lt;=PARAMETER!$B$7,"A",IF(Z1488&lt;=PARAMETER!$B$8,"B","C"))</f>
        <v>A</v>
      </c>
      <c r="AB1488" s="22" t="n">
        <f aca="false">G1488/F1488</f>
        <v>0.250912152680326</v>
      </c>
      <c r="AC1488" s="16" t="str">
        <f aca="false">IF(AB1488&lt;=PARAMETER!$B$9,"X",IF(AB1488&lt;=PARAMETER!$B$10,"Y","Z"))</f>
        <v>Y</v>
      </c>
      <c r="AD1488" s="16" t="str">
        <f aca="false">AA1488&amp;AC1488</f>
        <v>AY</v>
      </c>
      <c r="AE1488" s="22" t="n">
        <f aca="false">DATA!I1488</f>
        <v>0.49</v>
      </c>
      <c r="AF1488" s="18" t="n">
        <f aca="false">DATA!L1488</f>
        <v>81</v>
      </c>
      <c r="AG1488" s="16" t="str">
        <f aca="false">DATA!K1488</f>
        <v>D</v>
      </c>
      <c r="AH1488" s="18" t="n">
        <f aca="false">IF(AE1488&gt;=PARAMETER!$B$12,1,0)</f>
        <v>0</v>
      </c>
      <c r="AI1488" s="18" t="n">
        <f aca="false">IF(AF1488&gt;=PARAMETER!$B$13,1,0)</f>
        <v>0</v>
      </c>
      <c r="AJ1488" s="18" t="n">
        <f aca="false">IF(AND(AH1488=1,AI1488=1),1,0)</f>
        <v>0</v>
      </c>
    </row>
    <row r="1489" customFormat="false" ht="15" hidden="false" customHeight="false" outlineLevel="0" collapsed="false">
      <c r="A1489" s="16" t="str">
        <f aca="false">DATA!A1489</f>
        <v>ITM11487</v>
      </c>
      <c r="B1489" s="16" t="str">
        <f aca="false">DATA!B1489</f>
        <v>Pharma</v>
      </c>
      <c r="C1489" s="17" t="n">
        <f aca="false">DATA!C1489</f>
        <v>67</v>
      </c>
      <c r="D1489" s="17" t="n">
        <f aca="false">DATA!D1489</f>
        <v>77</v>
      </c>
      <c r="E1489" s="18" t="n">
        <f aca="false">DATA!F1489</f>
        <v>8</v>
      </c>
      <c r="F1489" s="19" t="n">
        <f aca="false">DATA!G1489</f>
        <v>44.76</v>
      </c>
      <c r="G1489" s="19" t="n">
        <f aca="false">DATA!H1489</f>
        <v>7.68</v>
      </c>
      <c r="H1489" s="18" t="n">
        <f aca="false">DATA!E1489</f>
        <v>5</v>
      </c>
      <c r="I1489" s="20" t="n">
        <f aca="false">F1489*E1489</f>
        <v>358.08</v>
      </c>
      <c r="J1489" s="20" t="n">
        <f aca="false">PARAMETER!$B$4*G1489*SQRT(E1489)</f>
        <v>35.7300373609474</v>
      </c>
      <c r="K1489" s="20" t="n">
        <f aca="false">I1489+J1489</f>
        <v>393.810037360947</v>
      </c>
      <c r="L1489" s="20" t="n">
        <f aca="false">K1489+F1489*H1489</f>
        <v>617.610037360947</v>
      </c>
      <c r="M1489" s="16" t="str">
        <f aca="false">IF(C1489&lt;=K1489,"REORDER",IF(C1489&gt;L1489,"OVERSTOCK","OK"))</f>
        <v>REORDER</v>
      </c>
      <c r="N1489" s="16" t="str">
        <f aca="false">IF(C1489&lt;=D1489,"REORDER","OK")</f>
        <v>REORDER</v>
      </c>
      <c r="O1489" s="18" t="n">
        <f aca="false">IF(D1489&lt;I1489,1,0)</f>
        <v>1</v>
      </c>
      <c r="P1489" s="20" t="n">
        <f aca="false">C1489/F1489</f>
        <v>1.49687220732797</v>
      </c>
      <c r="Q1489" s="19" t="n">
        <f aca="false">DATA!N1489</f>
        <v>109.26</v>
      </c>
      <c r="R1489" s="19" t="n">
        <f aca="false">DATA!O1489</f>
        <v>1.23</v>
      </c>
      <c r="S1489" s="17" t="n">
        <f aca="false">C1489*Q1489</f>
        <v>7320.42</v>
      </c>
      <c r="T1489" s="19" t="n">
        <f aca="false">C1489*R1489</f>
        <v>82.41</v>
      </c>
      <c r="U1489" s="20" t="n">
        <f aca="false">MAX(0,C1489-L1489)</f>
        <v>0</v>
      </c>
      <c r="V1489" s="17" t="n">
        <f aca="false">U1489*Q1489</f>
        <v>0</v>
      </c>
      <c r="W1489" s="19" t="n">
        <f aca="false">U1489*R1489</f>
        <v>0</v>
      </c>
      <c r="X1489" s="20" t="n">
        <f aca="false">MAX(0,K1489-C1489)</f>
        <v>326.810037360947</v>
      </c>
      <c r="Y1489" s="17" t="n">
        <f aca="false">F1489*PARAMETER!$B$5*Q1489</f>
        <v>1785024.324</v>
      </c>
      <c r="Z1489" s="21" t="n">
        <f aca="false">SUMIF($Y$2:$Y$3205,"&gt;="&amp;Y1489)/SUM($Y$2:$Y$3205)</f>
        <v>0.422065044064117</v>
      </c>
      <c r="AA1489" s="16" t="str">
        <f aca="false">IF(Z1489&lt;=PARAMETER!$B$7,"A",IF(Z1489&lt;=PARAMETER!$B$8,"B","C"))</f>
        <v>A</v>
      </c>
      <c r="AB1489" s="22" t="n">
        <f aca="false">G1489/F1489</f>
        <v>0.171581769436997</v>
      </c>
      <c r="AC1489" s="16" t="str">
        <f aca="false">IF(AB1489&lt;=PARAMETER!$B$9,"X",IF(AB1489&lt;=PARAMETER!$B$10,"Y","Z"))</f>
        <v>X</v>
      </c>
      <c r="AD1489" s="16" t="str">
        <f aca="false">AA1489&amp;AC1489</f>
        <v>AX</v>
      </c>
      <c r="AE1489" s="22" t="n">
        <f aca="false">DATA!I1489</f>
        <v>0.84</v>
      </c>
      <c r="AF1489" s="18" t="n">
        <f aca="false">DATA!L1489</f>
        <v>53</v>
      </c>
      <c r="AG1489" s="16" t="str">
        <f aca="false">DATA!K1489</f>
        <v>D</v>
      </c>
      <c r="AH1489" s="18" t="n">
        <f aca="false">IF(AE1489&gt;=PARAMETER!$B$12,1,0)</f>
        <v>1</v>
      </c>
      <c r="AI1489" s="18" t="n">
        <f aca="false">IF(AF1489&gt;=PARAMETER!$B$13,1,0)</f>
        <v>0</v>
      </c>
      <c r="AJ1489" s="18" t="n">
        <f aca="false">IF(AND(AH1489=1,AI1489=1),1,0)</f>
        <v>0</v>
      </c>
    </row>
    <row r="1490" customFormat="false" ht="15" hidden="false" customHeight="false" outlineLevel="0" collapsed="false">
      <c r="A1490" s="16" t="str">
        <f aca="false">DATA!A1490</f>
        <v>ITM11488</v>
      </c>
      <c r="B1490" s="16" t="str">
        <f aca="false">DATA!B1490</f>
        <v>Automotive</v>
      </c>
      <c r="C1490" s="17" t="n">
        <f aca="false">DATA!C1490</f>
        <v>428</v>
      </c>
      <c r="D1490" s="17" t="n">
        <f aca="false">DATA!D1490</f>
        <v>43</v>
      </c>
      <c r="E1490" s="18" t="n">
        <f aca="false">DATA!F1490</f>
        <v>9</v>
      </c>
      <c r="F1490" s="19" t="n">
        <f aca="false">DATA!G1490</f>
        <v>47.84</v>
      </c>
      <c r="G1490" s="19" t="n">
        <f aca="false">DATA!H1490</f>
        <v>7.42</v>
      </c>
      <c r="H1490" s="18" t="n">
        <f aca="false">DATA!E1490</f>
        <v>14</v>
      </c>
      <c r="I1490" s="20" t="n">
        <f aca="false">F1490*E1490</f>
        <v>430.56</v>
      </c>
      <c r="J1490" s="20" t="n">
        <f aca="false">PARAMETER!$B$4*G1490*SQRT(E1490)</f>
        <v>36.6144417359398</v>
      </c>
      <c r="K1490" s="20" t="n">
        <f aca="false">I1490+J1490</f>
        <v>467.17444173594</v>
      </c>
      <c r="L1490" s="20" t="n">
        <f aca="false">K1490+F1490*H1490</f>
        <v>1136.93444173594</v>
      </c>
      <c r="M1490" s="16" t="str">
        <f aca="false">IF(C1490&lt;=K1490,"REORDER",IF(C1490&gt;L1490,"OVERSTOCK","OK"))</f>
        <v>REORDER</v>
      </c>
      <c r="N1490" s="16" t="str">
        <f aca="false">IF(C1490&lt;=D1490,"REORDER","OK")</f>
        <v>OK</v>
      </c>
      <c r="O1490" s="18" t="n">
        <f aca="false">IF(D1490&lt;I1490,1,0)</f>
        <v>1</v>
      </c>
      <c r="P1490" s="20" t="n">
        <f aca="false">C1490/F1490</f>
        <v>8.94648829431438</v>
      </c>
      <c r="Q1490" s="19" t="n">
        <f aca="false">DATA!N1490</f>
        <v>181.66</v>
      </c>
      <c r="R1490" s="19" t="n">
        <f aca="false">DATA!O1490</f>
        <v>1.86</v>
      </c>
      <c r="S1490" s="17" t="n">
        <f aca="false">C1490*Q1490</f>
        <v>77750.48</v>
      </c>
      <c r="T1490" s="19" t="n">
        <f aca="false">C1490*R1490</f>
        <v>796.08</v>
      </c>
      <c r="U1490" s="20" t="n">
        <f aca="false">MAX(0,C1490-L1490)</f>
        <v>0</v>
      </c>
      <c r="V1490" s="17" t="n">
        <f aca="false">U1490*Q1490</f>
        <v>0</v>
      </c>
      <c r="W1490" s="19" t="n">
        <f aca="false">U1490*R1490</f>
        <v>0</v>
      </c>
      <c r="X1490" s="20" t="n">
        <f aca="false">MAX(0,K1490-C1490)</f>
        <v>39.1744417359398</v>
      </c>
      <c r="Y1490" s="17" t="n">
        <f aca="false">F1490*PARAMETER!$B$5*Q1490</f>
        <v>3172074.256</v>
      </c>
      <c r="Z1490" s="21" t="n">
        <f aca="false">SUMIF($Y$2:$Y$3205,"&gt;="&amp;Y1490)/SUM($Y$2:$Y$3205)</f>
        <v>0.0449288077961302</v>
      </c>
      <c r="AA1490" s="16" t="str">
        <f aca="false">IF(Z1490&lt;=PARAMETER!$B$7,"A",IF(Z1490&lt;=PARAMETER!$B$8,"B","C"))</f>
        <v>A</v>
      </c>
      <c r="AB1490" s="22" t="n">
        <f aca="false">G1490/F1490</f>
        <v>0.155100334448161</v>
      </c>
      <c r="AC1490" s="16" t="str">
        <f aca="false">IF(AB1490&lt;=PARAMETER!$B$9,"X",IF(AB1490&lt;=PARAMETER!$B$10,"Y","Z"))</f>
        <v>X</v>
      </c>
      <c r="AD1490" s="16" t="str">
        <f aca="false">AA1490&amp;AC1490</f>
        <v>AX</v>
      </c>
      <c r="AE1490" s="22" t="n">
        <f aca="false">DATA!I1490</f>
        <v>0.81</v>
      </c>
      <c r="AF1490" s="18" t="n">
        <f aca="false">DATA!L1490</f>
        <v>99</v>
      </c>
      <c r="AG1490" s="16" t="str">
        <f aca="false">DATA!K1490</f>
        <v>A</v>
      </c>
      <c r="AH1490" s="18" t="n">
        <f aca="false">IF(AE1490&gt;=PARAMETER!$B$12,1,0)</f>
        <v>1</v>
      </c>
      <c r="AI1490" s="18" t="n">
        <f aca="false">IF(AF1490&gt;=PARAMETER!$B$13,1,0)</f>
        <v>1</v>
      </c>
      <c r="AJ1490" s="18" t="n">
        <f aca="false">IF(AND(AH1490=1,AI1490=1),1,0)</f>
        <v>1</v>
      </c>
    </row>
    <row r="1491" customFormat="false" ht="15" hidden="false" customHeight="false" outlineLevel="0" collapsed="false">
      <c r="A1491" s="16" t="str">
        <f aca="false">DATA!A1491</f>
        <v>ITM11489</v>
      </c>
      <c r="B1491" s="16" t="str">
        <f aca="false">DATA!B1491</f>
        <v>Groceries</v>
      </c>
      <c r="C1491" s="17" t="n">
        <f aca="false">DATA!C1491</f>
        <v>439</v>
      </c>
      <c r="D1491" s="17" t="n">
        <f aca="false">DATA!D1491</f>
        <v>75</v>
      </c>
      <c r="E1491" s="18" t="n">
        <f aca="false">DATA!F1491</f>
        <v>2</v>
      </c>
      <c r="F1491" s="19" t="n">
        <f aca="false">DATA!G1491</f>
        <v>26.2</v>
      </c>
      <c r="G1491" s="19" t="n">
        <f aca="false">DATA!H1491</f>
        <v>3.79</v>
      </c>
      <c r="H1491" s="18" t="n">
        <f aca="false">DATA!E1491</f>
        <v>5</v>
      </c>
      <c r="I1491" s="20" t="n">
        <f aca="false">F1491*E1491</f>
        <v>52.4</v>
      </c>
      <c r="J1491" s="20" t="n">
        <f aca="false">PARAMETER!$B$4*G1491*SQRT(E1491)</f>
        <v>8.81620062486918</v>
      </c>
      <c r="K1491" s="20" t="n">
        <f aca="false">I1491+J1491</f>
        <v>61.2162006248692</v>
      </c>
      <c r="L1491" s="20" t="n">
        <f aca="false">K1491+F1491*H1491</f>
        <v>192.216200624869</v>
      </c>
      <c r="M1491" s="16" t="str">
        <f aca="false">IF(C1491&lt;=K1491,"REORDER",IF(C1491&gt;L1491,"OVERSTOCK","OK"))</f>
        <v>OVERSTOCK</v>
      </c>
      <c r="N1491" s="16" t="str">
        <f aca="false">IF(C1491&lt;=D1491,"REORDER","OK")</f>
        <v>OK</v>
      </c>
      <c r="O1491" s="18" t="n">
        <f aca="false">IF(D1491&lt;I1491,1,0)</f>
        <v>0</v>
      </c>
      <c r="P1491" s="20" t="n">
        <f aca="false">C1491/F1491</f>
        <v>16.7557251908397</v>
      </c>
      <c r="Q1491" s="19" t="n">
        <f aca="false">DATA!N1491</f>
        <v>37.16</v>
      </c>
      <c r="R1491" s="19" t="n">
        <f aca="false">DATA!O1491</f>
        <v>0.85</v>
      </c>
      <c r="S1491" s="17" t="n">
        <f aca="false">C1491*Q1491</f>
        <v>16313.24</v>
      </c>
      <c r="T1491" s="19" t="n">
        <f aca="false">C1491*R1491</f>
        <v>373.15</v>
      </c>
      <c r="U1491" s="20" t="n">
        <f aca="false">MAX(0,C1491-L1491)</f>
        <v>246.783799375131</v>
      </c>
      <c r="V1491" s="17" t="n">
        <f aca="false">U1491*Q1491</f>
        <v>9170.48598477986</v>
      </c>
      <c r="W1491" s="19" t="n">
        <f aca="false">U1491*R1491</f>
        <v>209.766229468861</v>
      </c>
      <c r="X1491" s="20" t="n">
        <f aca="false">MAX(0,K1491-C1491)</f>
        <v>0</v>
      </c>
      <c r="Y1491" s="17" t="n">
        <f aca="false">F1491*PARAMETER!$B$5*Q1491</f>
        <v>355361.08</v>
      </c>
      <c r="Z1491" s="21" t="n">
        <f aca="false">SUMIF($Y$2:$Y$3205,"&gt;="&amp;Y1491)/SUM($Y$2:$Y$3205)</f>
        <v>0.946880475415886</v>
      </c>
      <c r="AA1491" s="16" t="str">
        <f aca="false">IF(Z1491&lt;=PARAMETER!$B$7,"A",IF(Z1491&lt;=PARAMETER!$B$8,"B","C"))</f>
        <v>B</v>
      </c>
      <c r="AB1491" s="22" t="n">
        <f aca="false">G1491/F1491</f>
        <v>0.144656488549618</v>
      </c>
      <c r="AC1491" s="16" t="str">
        <f aca="false">IF(AB1491&lt;=PARAMETER!$B$9,"X",IF(AB1491&lt;=PARAMETER!$B$10,"Y","Z"))</f>
        <v>X</v>
      </c>
      <c r="AD1491" s="16" t="str">
        <f aca="false">AA1491&amp;AC1491</f>
        <v>BX</v>
      </c>
      <c r="AE1491" s="22" t="n">
        <f aca="false">DATA!I1491</f>
        <v>0.76</v>
      </c>
      <c r="AF1491" s="18" t="n">
        <f aca="false">DATA!L1491</f>
        <v>142</v>
      </c>
      <c r="AG1491" s="16" t="str">
        <f aca="false">DATA!K1491</f>
        <v>B</v>
      </c>
      <c r="AH1491" s="18" t="n">
        <f aca="false">IF(AE1491&gt;=PARAMETER!$B$12,1,0)</f>
        <v>1</v>
      </c>
      <c r="AI1491" s="18" t="n">
        <f aca="false">IF(AF1491&gt;=PARAMETER!$B$13,1,0)</f>
        <v>1</v>
      </c>
      <c r="AJ1491" s="18" t="n">
        <f aca="false">IF(AND(AH1491=1,AI1491=1),1,0)</f>
        <v>1</v>
      </c>
    </row>
    <row r="1492" customFormat="false" ht="15" hidden="false" customHeight="false" outlineLevel="0" collapsed="false">
      <c r="A1492" s="16" t="str">
        <f aca="false">DATA!A1492</f>
        <v>ITM11490</v>
      </c>
      <c r="B1492" s="16" t="str">
        <f aca="false">DATA!B1492</f>
        <v>Groceries</v>
      </c>
      <c r="C1492" s="17" t="n">
        <f aca="false">DATA!C1492</f>
        <v>155</v>
      </c>
      <c r="D1492" s="17" t="n">
        <f aca="false">DATA!D1492</f>
        <v>78</v>
      </c>
      <c r="E1492" s="18" t="n">
        <f aca="false">DATA!F1492</f>
        <v>6</v>
      </c>
      <c r="F1492" s="19" t="n">
        <f aca="false">DATA!G1492</f>
        <v>40.13</v>
      </c>
      <c r="G1492" s="19" t="n">
        <f aca="false">DATA!H1492</f>
        <v>8.93</v>
      </c>
      <c r="H1492" s="18" t="n">
        <f aca="false">DATA!E1492</f>
        <v>12</v>
      </c>
      <c r="I1492" s="20" t="n">
        <f aca="false">F1492*E1492</f>
        <v>240.78</v>
      </c>
      <c r="J1492" s="20" t="n">
        <f aca="false">PARAMETER!$B$4*G1492*SQRT(E1492)</f>
        <v>35.9794351422442</v>
      </c>
      <c r="K1492" s="20" t="n">
        <f aca="false">I1492+J1492</f>
        <v>276.759435142244</v>
      </c>
      <c r="L1492" s="20" t="n">
        <f aca="false">K1492+F1492*H1492</f>
        <v>758.319435142244</v>
      </c>
      <c r="M1492" s="16" t="str">
        <f aca="false">IF(C1492&lt;=K1492,"REORDER",IF(C1492&gt;L1492,"OVERSTOCK","OK"))</f>
        <v>REORDER</v>
      </c>
      <c r="N1492" s="16" t="str">
        <f aca="false">IF(C1492&lt;=D1492,"REORDER","OK")</f>
        <v>OK</v>
      </c>
      <c r="O1492" s="18" t="n">
        <f aca="false">IF(D1492&lt;I1492,1,0)</f>
        <v>1</v>
      </c>
      <c r="P1492" s="20" t="n">
        <f aca="false">C1492/F1492</f>
        <v>3.86244704709693</v>
      </c>
      <c r="Q1492" s="19" t="n">
        <f aca="false">DATA!N1492</f>
        <v>135.06</v>
      </c>
      <c r="R1492" s="19" t="n">
        <f aca="false">DATA!O1492</f>
        <v>0.29</v>
      </c>
      <c r="S1492" s="17" t="n">
        <f aca="false">C1492*Q1492</f>
        <v>20934.3</v>
      </c>
      <c r="T1492" s="19" t="n">
        <f aca="false">C1492*R1492</f>
        <v>44.95</v>
      </c>
      <c r="U1492" s="20" t="n">
        <f aca="false">MAX(0,C1492-L1492)</f>
        <v>0</v>
      </c>
      <c r="V1492" s="17" t="n">
        <f aca="false">U1492*Q1492</f>
        <v>0</v>
      </c>
      <c r="W1492" s="19" t="n">
        <f aca="false">U1492*R1492</f>
        <v>0</v>
      </c>
      <c r="X1492" s="20" t="n">
        <f aca="false">MAX(0,K1492-C1492)</f>
        <v>121.759435142244</v>
      </c>
      <c r="Y1492" s="17" t="n">
        <f aca="false">F1492*PARAMETER!$B$5*Q1492</f>
        <v>1978284.597</v>
      </c>
      <c r="Z1492" s="21" t="n">
        <f aca="false">SUMIF($Y$2:$Y$3205,"&gt;="&amp;Y1492)/SUM($Y$2:$Y$3205)</f>
        <v>0.342989415026253</v>
      </c>
      <c r="AA1492" s="16" t="str">
        <f aca="false">IF(Z1492&lt;=PARAMETER!$B$7,"A",IF(Z1492&lt;=PARAMETER!$B$8,"B","C"))</f>
        <v>A</v>
      </c>
      <c r="AB1492" s="22" t="n">
        <f aca="false">G1492/F1492</f>
        <v>0.222526787939198</v>
      </c>
      <c r="AC1492" s="16" t="str">
        <f aca="false">IF(AB1492&lt;=PARAMETER!$B$9,"X",IF(AB1492&lt;=PARAMETER!$B$10,"Y","Z"))</f>
        <v>X</v>
      </c>
      <c r="AD1492" s="16" t="str">
        <f aca="false">AA1492&amp;AC1492</f>
        <v>AX</v>
      </c>
      <c r="AE1492" s="22" t="n">
        <f aca="false">DATA!I1492</f>
        <v>0.17</v>
      </c>
      <c r="AF1492" s="18" t="n">
        <f aca="false">DATA!L1492</f>
        <v>170</v>
      </c>
      <c r="AG1492" s="16" t="str">
        <f aca="false">DATA!K1492</f>
        <v>D</v>
      </c>
      <c r="AH1492" s="18" t="n">
        <f aca="false">IF(AE1492&gt;=PARAMETER!$B$12,1,0)</f>
        <v>0</v>
      </c>
      <c r="AI1492" s="18" t="n">
        <f aca="false">IF(AF1492&gt;=PARAMETER!$B$13,1,0)</f>
        <v>1</v>
      </c>
      <c r="AJ1492" s="18" t="n">
        <f aca="false">IF(AND(AH1492=1,AI1492=1),1,0)</f>
        <v>0</v>
      </c>
    </row>
    <row r="1493" customFormat="false" ht="15" hidden="false" customHeight="false" outlineLevel="0" collapsed="false">
      <c r="A1493" s="16" t="str">
        <f aca="false">DATA!A1493</f>
        <v>ITM11491</v>
      </c>
      <c r="B1493" s="16" t="str">
        <f aca="false">DATA!B1493</f>
        <v>Apparel</v>
      </c>
      <c r="C1493" s="17" t="n">
        <f aca="false">DATA!C1493</f>
        <v>220</v>
      </c>
      <c r="D1493" s="17" t="n">
        <f aca="false">DATA!D1493</f>
        <v>64</v>
      </c>
      <c r="E1493" s="18" t="n">
        <f aca="false">DATA!F1493</f>
        <v>7</v>
      </c>
      <c r="F1493" s="19" t="n">
        <f aca="false">DATA!G1493</f>
        <v>48.26</v>
      </c>
      <c r="G1493" s="19" t="n">
        <f aca="false">DATA!H1493</f>
        <v>6.56</v>
      </c>
      <c r="H1493" s="18" t="n">
        <f aca="false">DATA!E1493</f>
        <v>11</v>
      </c>
      <c r="I1493" s="20" t="n">
        <f aca="false">F1493*E1493</f>
        <v>337.82</v>
      </c>
      <c r="J1493" s="20" t="n">
        <f aca="false">PARAMETER!$B$4*G1493*SQRT(E1493)</f>
        <v>28.5482910785063</v>
      </c>
      <c r="K1493" s="20" t="n">
        <f aca="false">I1493+J1493</f>
        <v>366.368291078506</v>
      </c>
      <c r="L1493" s="20" t="n">
        <f aca="false">K1493+F1493*H1493</f>
        <v>897.228291078506</v>
      </c>
      <c r="M1493" s="16" t="str">
        <f aca="false">IF(C1493&lt;=K1493,"REORDER",IF(C1493&gt;L1493,"OVERSTOCK","OK"))</f>
        <v>REORDER</v>
      </c>
      <c r="N1493" s="16" t="str">
        <f aca="false">IF(C1493&lt;=D1493,"REORDER","OK")</f>
        <v>OK</v>
      </c>
      <c r="O1493" s="18" t="n">
        <f aca="false">IF(D1493&lt;I1493,1,0)</f>
        <v>1</v>
      </c>
      <c r="P1493" s="20" t="n">
        <f aca="false">C1493/F1493</f>
        <v>4.55864069622876</v>
      </c>
      <c r="Q1493" s="19" t="n">
        <f aca="false">DATA!N1493</f>
        <v>57.29</v>
      </c>
      <c r="R1493" s="19" t="n">
        <f aca="false">DATA!O1493</f>
        <v>0.72</v>
      </c>
      <c r="S1493" s="17" t="n">
        <f aca="false">C1493*Q1493</f>
        <v>12603.8</v>
      </c>
      <c r="T1493" s="19" t="n">
        <f aca="false">C1493*R1493</f>
        <v>158.4</v>
      </c>
      <c r="U1493" s="20" t="n">
        <f aca="false">MAX(0,C1493-L1493)</f>
        <v>0</v>
      </c>
      <c r="V1493" s="17" t="n">
        <f aca="false">U1493*Q1493</f>
        <v>0</v>
      </c>
      <c r="W1493" s="19" t="n">
        <f aca="false">U1493*R1493</f>
        <v>0</v>
      </c>
      <c r="X1493" s="20" t="n">
        <f aca="false">MAX(0,K1493-C1493)</f>
        <v>146.368291078506</v>
      </c>
      <c r="Y1493" s="17" t="n">
        <f aca="false">F1493*PARAMETER!$B$5*Q1493</f>
        <v>1009157.621</v>
      </c>
      <c r="Z1493" s="21" t="n">
        <f aca="false">SUMIF($Y$2:$Y$3205,"&gt;="&amp;Y1493)/SUM($Y$2:$Y$3205)</f>
        <v>0.728774584604376</v>
      </c>
      <c r="AA1493" s="16" t="str">
        <f aca="false">IF(Z1493&lt;=PARAMETER!$B$7,"A",IF(Z1493&lt;=PARAMETER!$B$8,"B","C"))</f>
        <v>A</v>
      </c>
      <c r="AB1493" s="22" t="n">
        <f aca="false">G1493/F1493</f>
        <v>0.135930377123912</v>
      </c>
      <c r="AC1493" s="16" t="str">
        <f aca="false">IF(AB1493&lt;=PARAMETER!$B$9,"X",IF(AB1493&lt;=PARAMETER!$B$10,"Y","Z"))</f>
        <v>X</v>
      </c>
      <c r="AD1493" s="16" t="str">
        <f aca="false">AA1493&amp;AC1493</f>
        <v>AX</v>
      </c>
      <c r="AE1493" s="22" t="n">
        <f aca="false">DATA!I1493</f>
        <v>0.82</v>
      </c>
      <c r="AF1493" s="18" t="n">
        <f aca="false">DATA!L1493</f>
        <v>133</v>
      </c>
      <c r="AG1493" s="16" t="str">
        <f aca="false">DATA!K1493</f>
        <v>A</v>
      </c>
      <c r="AH1493" s="18" t="n">
        <f aca="false">IF(AE1493&gt;=PARAMETER!$B$12,1,0)</f>
        <v>1</v>
      </c>
      <c r="AI1493" s="18" t="n">
        <f aca="false">IF(AF1493&gt;=PARAMETER!$B$13,1,0)</f>
        <v>1</v>
      </c>
      <c r="AJ1493" s="18" t="n">
        <f aca="false">IF(AND(AH1493=1,AI1493=1),1,0)</f>
        <v>1</v>
      </c>
    </row>
    <row r="1494" customFormat="false" ht="15" hidden="false" customHeight="false" outlineLevel="0" collapsed="false">
      <c r="A1494" s="16" t="str">
        <f aca="false">DATA!A1494</f>
        <v>ITM11492</v>
      </c>
      <c r="B1494" s="16" t="str">
        <f aca="false">DATA!B1494</f>
        <v>Electronics</v>
      </c>
      <c r="C1494" s="17" t="n">
        <f aca="false">DATA!C1494</f>
        <v>269</v>
      </c>
      <c r="D1494" s="17" t="n">
        <f aca="false">DATA!D1494</f>
        <v>19</v>
      </c>
      <c r="E1494" s="18" t="n">
        <f aca="false">DATA!F1494</f>
        <v>2</v>
      </c>
      <c r="F1494" s="19" t="n">
        <f aca="false">DATA!G1494</f>
        <v>8.41</v>
      </c>
      <c r="G1494" s="19" t="n">
        <f aca="false">DATA!H1494</f>
        <v>8.59</v>
      </c>
      <c r="H1494" s="18" t="n">
        <f aca="false">DATA!E1494</f>
        <v>12</v>
      </c>
      <c r="I1494" s="20" t="n">
        <f aca="false">F1494*E1494</f>
        <v>16.82</v>
      </c>
      <c r="J1494" s="20" t="n">
        <f aca="false">PARAMETER!$B$4*G1494*SQRT(E1494)</f>
        <v>19.9818373001652</v>
      </c>
      <c r="K1494" s="20" t="n">
        <f aca="false">I1494+J1494</f>
        <v>36.8018373001652</v>
      </c>
      <c r="L1494" s="20" t="n">
        <f aca="false">K1494+F1494*H1494</f>
        <v>137.721837300165</v>
      </c>
      <c r="M1494" s="16" t="str">
        <f aca="false">IF(C1494&lt;=K1494,"REORDER",IF(C1494&gt;L1494,"OVERSTOCK","OK"))</f>
        <v>OVERSTOCK</v>
      </c>
      <c r="N1494" s="16" t="str">
        <f aca="false">IF(C1494&lt;=D1494,"REORDER","OK")</f>
        <v>OK</v>
      </c>
      <c r="O1494" s="18" t="n">
        <f aca="false">IF(D1494&lt;I1494,1,0)</f>
        <v>0</v>
      </c>
      <c r="P1494" s="20" t="n">
        <f aca="false">C1494/F1494</f>
        <v>31.9857312722949</v>
      </c>
      <c r="Q1494" s="19" t="n">
        <f aca="false">DATA!N1494</f>
        <v>132.66</v>
      </c>
      <c r="R1494" s="19" t="n">
        <f aca="false">DATA!O1494</f>
        <v>0.89</v>
      </c>
      <c r="S1494" s="17" t="n">
        <f aca="false">C1494*Q1494</f>
        <v>35685.54</v>
      </c>
      <c r="T1494" s="19" t="n">
        <f aca="false">C1494*R1494</f>
        <v>239.41</v>
      </c>
      <c r="U1494" s="20" t="n">
        <f aca="false">MAX(0,C1494-L1494)</f>
        <v>131.278162699835</v>
      </c>
      <c r="V1494" s="17" t="n">
        <f aca="false">U1494*Q1494</f>
        <v>17415.3610637601</v>
      </c>
      <c r="W1494" s="19" t="n">
        <f aca="false">U1494*R1494</f>
        <v>116.837564802853</v>
      </c>
      <c r="X1494" s="20" t="n">
        <f aca="false">MAX(0,K1494-C1494)</f>
        <v>0</v>
      </c>
      <c r="Y1494" s="17" t="n">
        <f aca="false">F1494*PARAMETER!$B$5*Q1494</f>
        <v>407219.769</v>
      </c>
      <c r="Z1494" s="21" t="n">
        <f aca="false">SUMIF($Y$2:$Y$3205,"&gt;="&amp;Y1494)/SUM($Y$2:$Y$3205)</f>
        <v>0.93337323338634</v>
      </c>
      <c r="AA1494" s="16" t="str">
        <f aca="false">IF(Z1494&lt;=PARAMETER!$B$7,"A",IF(Z1494&lt;=PARAMETER!$B$8,"B","C"))</f>
        <v>B</v>
      </c>
      <c r="AB1494" s="22" t="n">
        <f aca="false">G1494/F1494</f>
        <v>1.02140309155767</v>
      </c>
      <c r="AC1494" s="16" t="str">
        <f aca="false">IF(AB1494&lt;=PARAMETER!$B$9,"X",IF(AB1494&lt;=PARAMETER!$B$10,"Y","Z"))</f>
        <v>Z</v>
      </c>
      <c r="AD1494" s="16" t="str">
        <f aca="false">AA1494&amp;AC1494</f>
        <v>BZ</v>
      </c>
      <c r="AE1494" s="22" t="n">
        <f aca="false">DATA!I1494</f>
        <v>0.93</v>
      </c>
      <c r="AF1494" s="18" t="n">
        <f aca="false">DATA!L1494</f>
        <v>14</v>
      </c>
      <c r="AG1494" s="16" t="str">
        <f aca="false">DATA!K1494</f>
        <v>D</v>
      </c>
      <c r="AH1494" s="18" t="n">
        <f aca="false">IF(AE1494&gt;=PARAMETER!$B$12,1,0)</f>
        <v>1</v>
      </c>
      <c r="AI1494" s="18" t="n">
        <f aca="false">IF(AF1494&gt;=PARAMETER!$B$13,1,0)</f>
        <v>0</v>
      </c>
      <c r="AJ1494" s="18" t="n">
        <f aca="false">IF(AND(AH1494=1,AI1494=1),1,0)</f>
        <v>0</v>
      </c>
    </row>
    <row r="1495" customFormat="false" ht="15" hidden="false" customHeight="false" outlineLevel="0" collapsed="false">
      <c r="A1495" s="16" t="str">
        <f aca="false">DATA!A1495</f>
        <v>ITM11493</v>
      </c>
      <c r="B1495" s="16" t="str">
        <f aca="false">DATA!B1495</f>
        <v>Apparel</v>
      </c>
      <c r="C1495" s="17" t="n">
        <f aca="false">DATA!C1495</f>
        <v>333</v>
      </c>
      <c r="D1495" s="17" t="n">
        <f aca="false">DATA!D1495</f>
        <v>51</v>
      </c>
      <c r="E1495" s="18" t="n">
        <f aca="false">DATA!F1495</f>
        <v>6</v>
      </c>
      <c r="F1495" s="19" t="n">
        <f aca="false">DATA!G1495</f>
        <v>1.9</v>
      </c>
      <c r="G1495" s="19" t="n">
        <f aca="false">DATA!H1495</f>
        <v>3.93</v>
      </c>
      <c r="H1495" s="18" t="n">
        <f aca="false">DATA!E1495</f>
        <v>5</v>
      </c>
      <c r="I1495" s="20" t="n">
        <f aca="false">F1495*E1495</f>
        <v>11.4</v>
      </c>
      <c r="J1495" s="20" t="n">
        <f aca="false">PARAMETER!$B$4*G1495*SQRT(E1495)</f>
        <v>15.8341747042575</v>
      </c>
      <c r="K1495" s="20" t="n">
        <f aca="false">I1495+J1495</f>
        <v>27.2341747042575</v>
      </c>
      <c r="L1495" s="20" t="n">
        <f aca="false">K1495+F1495*H1495</f>
        <v>36.7341747042575</v>
      </c>
      <c r="M1495" s="16" t="str">
        <f aca="false">IF(C1495&lt;=K1495,"REORDER",IF(C1495&gt;L1495,"OVERSTOCK","OK"))</f>
        <v>OVERSTOCK</v>
      </c>
      <c r="N1495" s="16" t="str">
        <f aca="false">IF(C1495&lt;=D1495,"REORDER","OK")</f>
        <v>OK</v>
      </c>
      <c r="O1495" s="18" t="n">
        <f aca="false">IF(D1495&lt;I1495,1,0)</f>
        <v>0</v>
      </c>
      <c r="P1495" s="20" t="n">
        <f aca="false">C1495/F1495</f>
        <v>175.263157894737</v>
      </c>
      <c r="Q1495" s="19" t="n">
        <f aca="false">DATA!N1495</f>
        <v>26.61</v>
      </c>
      <c r="R1495" s="19" t="n">
        <f aca="false">DATA!O1495</f>
        <v>0.62</v>
      </c>
      <c r="S1495" s="17" t="n">
        <f aca="false">C1495*Q1495</f>
        <v>8861.13</v>
      </c>
      <c r="T1495" s="19" t="n">
        <f aca="false">C1495*R1495</f>
        <v>206.46</v>
      </c>
      <c r="U1495" s="20" t="n">
        <f aca="false">MAX(0,C1495-L1495)</f>
        <v>296.265825295742</v>
      </c>
      <c r="V1495" s="17" t="n">
        <f aca="false">U1495*Q1495</f>
        <v>7883.63361111971</v>
      </c>
      <c r="W1495" s="19" t="n">
        <f aca="false">U1495*R1495</f>
        <v>183.68481168336</v>
      </c>
      <c r="X1495" s="20" t="n">
        <f aca="false">MAX(0,K1495-C1495)</f>
        <v>0</v>
      </c>
      <c r="Y1495" s="17" t="n">
        <f aca="false">F1495*PARAMETER!$B$5*Q1495</f>
        <v>18454.035</v>
      </c>
      <c r="Z1495" s="21" t="n">
        <f aca="false">SUMIF($Y$2:$Y$3205,"&gt;="&amp;Y1495)/SUM($Y$2:$Y$3205)</f>
        <v>0.999953187315614</v>
      </c>
      <c r="AA1495" s="16" t="str">
        <f aca="false">IF(Z1495&lt;=PARAMETER!$B$7,"A",IF(Z1495&lt;=PARAMETER!$B$8,"B","C"))</f>
        <v>C</v>
      </c>
      <c r="AB1495" s="22" t="n">
        <f aca="false">G1495/F1495</f>
        <v>2.06842105263158</v>
      </c>
      <c r="AC1495" s="16" t="str">
        <f aca="false">IF(AB1495&lt;=PARAMETER!$B$9,"X",IF(AB1495&lt;=PARAMETER!$B$10,"Y","Z"))</f>
        <v>Z</v>
      </c>
      <c r="AD1495" s="16" t="str">
        <f aca="false">AA1495&amp;AC1495</f>
        <v>CZ</v>
      </c>
      <c r="AE1495" s="22" t="n">
        <f aca="false">DATA!I1495</f>
        <v>0.15</v>
      </c>
      <c r="AF1495" s="18" t="n">
        <f aca="false">DATA!L1495</f>
        <v>136</v>
      </c>
      <c r="AG1495" s="16" t="str">
        <f aca="false">DATA!K1495</f>
        <v>D</v>
      </c>
      <c r="AH1495" s="18" t="n">
        <f aca="false">IF(AE1495&gt;=PARAMETER!$B$12,1,0)</f>
        <v>0</v>
      </c>
      <c r="AI1495" s="18" t="n">
        <f aca="false">IF(AF1495&gt;=PARAMETER!$B$13,1,0)</f>
        <v>1</v>
      </c>
      <c r="AJ1495" s="18" t="n">
        <f aca="false">IF(AND(AH1495=1,AI1495=1),1,0)</f>
        <v>0</v>
      </c>
    </row>
    <row r="1496" customFormat="false" ht="15" hidden="false" customHeight="false" outlineLevel="0" collapsed="false">
      <c r="A1496" s="16" t="str">
        <f aca="false">DATA!A1496</f>
        <v>ITM11494</v>
      </c>
      <c r="B1496" s="16" t="str">
        <f aca="false">DATA!B1496</f>
        <v>Pharma</v>
      </c>
      <c r="C1496" s="17" t="n">
        <f aca="false">DATA!C1496</f>
        <v>376</v>
      </c>
      <c r="D1496" s="17" t="n">
        <f aca="false">DATA!D1496</f>
        <v>50</v>
      </c>
      <c r="E1496" s="18" t="n">
        <f aca="false">DATA!F1496</f>
        <v>5</v>
      </c>
      <c r="F1496" s="19" t="n">
        <f aca="false">DATA!G1496</f>
        <v>43.58</v>
      </c>
      <c r="G1496" s="19" t="n">
        <f aca="false">DATA!H1496</f>
        <v>1.88</v>
      </c>
      <c r="H1496" s="18" t="n">
        <f aca="false">DATA!E1496</f>
        <v>10</v>
      </c>
      <c r="I1496" s="20" t="n">
        <f aca="false">F1496*E1496</f>
        <v>217.9</v>
      </c>
      <c r="J1496" s="20" t="n">
        <f aca="false">PARAMETER!$B$4*G1496*SQRT(E1496)</f>
        <v>6.91464850305307</v>
      </c>
      <c r="K1496" s="20" t="n">
        <f aca="false">I1496+J1496</f>
        <v>224.814648503053</v>
      </c>
      <c r="L1496" s="20" t="n">
        <f aca="false">K1496+F1496*H1496</f>
        <v>660.614648503053</v>
      </c>
      <c r="M1496" s="16" t="str">
        <f aca="false">IF(C1496&lt;=K1496,"REORDER",IF(C1496&gt;L1496,"OVERSTOCK","OK"))</f>
        <v>OK</v>
      </c>
      <c r="N1496" s="16" t="str">
        <f aca="false">IF(C1496&lt;=D1496,"REORDER","OK")</f>
        <v>OK</v>
      </c>
      <c r="O1496" s="18" t="n">
        <f aca="false">IF(D1496&lt;I1496,1,0)</f>
        <v>1</v>
      </c>
      <c r="P1496" s="20" t="n">
        <f aca="false">C1496/F1496</f>
        <v>8.62781092244149</v>
      </c>
      <c r="Q1496" s="19" t="n">
        <f aca="false">DATA!N1496</f>
        <v>189.29</v>
      </c>
      <c r="R1496" s="19" t="n">
        <f aca="false">DATA!O1496</f>
        <v>1.11</v>
      </c>
      <c r="S1496" s="17" t="n">
        <f aca="false">C1496*Q1496</f>
        <v>71173.04</v>
      </c>
      <c r="T1496" s="19" t="n">
        <f aca="false">C1496*R1496</f>
        <v>417.36</v>
      </c>
      <c r="U1496" s="20" t="n">
        <f aca="false">MAX(0,C1496-L1496)</f>
        <v>0</v>
      </c>
      <c r="V1496" s="17" t="n">
        <f aca="false">U1496*Q1496</f>
        <v>0</v>
      </c>
      <c r="W1496" s="19" t="n">
        <f aca="false">U1496*R1496</f>
        <v>0</v>
      </c>
      <c r="X1496" s="20" t="n">
        <f aca="false">MAX(0,K1496-C1496)</f>
        <v>0</v>
      </c>
      <c r="Y1496" s="17" t="n">
        <f aca="false">F1496*PARAMETER!$B$5*Q1496</f>
        <v>3010979.243</v>
      </c>
      <c r="Z1496" s="21" t="n">
        <f aca="false">SUMIF($Y$2:$Y$3205,"&gt;="&amp;Y1496)/SUM($Y$2:$Y$3205)</f>
        <v>0.0734028186481753</v>
      </c>
      <c r="AA1496" s="16" t="str">
        <f aca="false">IF(Z1496&lt;=PARAMETER!$B$7,"A",IF(Z1496&lt;=PARAMETER!$B$8,"B","C"))</f>
        <v>A</v>
      </c>
      <c r="AB1496" s="22" t="n">
        <f aca="false">G1496/F1496</f>
        <v>0.0431390546122074</v>
      </c>
      <c r="AC1496" s="16" t="str">
        <f aca="false">IF(AB1496&lt;=PARAMETER!$B$9,"X",IF(AB1496&lt;=PARAMETER!$B$10,"Y","Z"))</f>
        <v>X</v>
      </c>
      <c r="AD1496" s="16" t="str">
        <f aca="false">AA1496&amp;AC1496</f>
        <v>AX</v>
      </c>
      <c r="AE1496" s="22" t="n">
        <f aca="false">DATA!I1496</f>
        <v>0.46</v>
      </c>
      <c r="AF1496" s="18" t="n">
        <f aca="false">DATA!L1496</f>
        <v>122</v>
      </c>
      <c r="AG1496" s="16" t="str">
        <f aca="false">DATA!K1496</f>
        <v>A</v>
      </c>
      <c r="AH1496" s="18" t="n">
        <f aca="false">IF(AE1496&gt;=PARAMETER!$B$12,1,0)</f>
        <v>0</v>
      </c>
      <c r="AI1496" s="18" t="n">
        <f aca="false">IF(AF1496&gt;=PARAMETER!$B$13,1,0)</f>
        <v>1</v>
      </c>
      <c r="AJ1496" s="18" t="n">
        <f aca="false">IF(AND(AH1496=1,AI1496=1),1,0)</f>
        <v>0</v>
      </c>
    </row>
    <row r="1497" customFormat="false" ht="15" hidden="false" customHeight="false" outlineLevel="0" collapsed="false">
      <c r="A1497" s="16" t="str">
        <f aca="false">DATA!A1497</f>
        <v>ITM11495</v>
      </c>
      <c r="B1497" s="16" t="str">
        <f aca="false">DATA!B1497</f>
        <v>Pharma</v>
      </c>
      <c r="C1497" s="17" t="n">
        <f aca="false">DATA!C1497</f>
        <v>387</v>
      </c>
      <c r="D1497" s="17" t="n">
        <f aca="false">DATA!D1497</f>
        <v>86</v>
      </c>
      <c r="E1497" s="18" t="n">
        <f aca="false">DATA!F1497</f>
        <v>4</v>
      </c>
      <c r="F1497" s="19" t="n">
        <f aca="false">DATA!G1497</f>
        <v>10.57</v>
      </c>
      <c r="G1497" s="19" t="n">
        <f aca="false">DATA!H1497</f>
        <v>3.66</v>
      </c>
      <c r="H1497" s="18" t="n">
        <f aca="false">DATA!E1497</f>
        <v>4</v>
      </c>
      <c r="I1497" s="20" t="n">
        <f aca="false">F1497*E1497</f>
        <v>42.28</v>
      </c>
      <c r="J1497" s="20" t="n">
        <f aca="false">PARAMETER!$B$4*G1497*SQRT(E1497)</f>
        <v>12.0403285492848</v>
      </c>
      <c r="K1497" s="20" t="n">
        <f aca="false">I1497+J1497</f>
        <v>54.3203285492848</v>
      </c>
      <c r="L1497" s="20" t="n">
        <f aca="false">K1497+F1497*H1497</f>
        <v>96.6003285492848</v>
      </c>
      <c r="M1497" s="16" t="str">
        <f aca="false">IF(C1497&lt;=K1497,"REORDER",IF(C1497&gt;L1497,"OVERSTOCK","OK"))</f>
        <v>OVERSTOCK</v>
      </c>
      <c r="N1497" s="16" t="str">
        <f aca="false">IF(C1497&lt;=D1497,"REORDER","OK")</f>
        <v>OK</v>
      </c>
      <c r="O1497" s="18" t="n">
        <f aca="false">IF(D1497&lt;I1497,1,0)</f>
        <v>0</v>
      </c>
      <c r="P1497" s="20" t="n">
        <f aca="false">C1497/F1497</f>
        <v>36.6130558183538</v>
      </c>
      <c r="Q1497" s="19" t="n">
        <f aca="false">DATA!N1497</f>
        <v>159.4</v>
      </c>
      <c r="R1497" s="19" t="n">
        <f aca="false">DATA!O1497</f>
        <v>0.68</v>
      </c>
      <c r="S1497" s="17" t="n">
        <f aca="false">C1497*Q1497</f>
        <v>61687.8</v>
      </c>
      <c r="T1497" s="19" t="n">
        <f aca="false">C1497*R1497</f>
        <v>263.16</v>
      </c>
      <c r="U1497" s="20" t="n">
        <f aca="false">MAX(0,C1497-L1497)</f>
        <v>290.399671450715</v>
      </c>
      <c r="V1497" s="17" t="n">
        <f aca="false">U1497*Q1497</f>
        <v>46289.707629244</v>
      </c>
      <c r="W1497" s="19" t="n">
        <f aca="false">U1497*R1497</f>
        <v>197.471776586486</v>
      </c>
      <c r="X1497" s="20" t="n">
        <f aca="false">MAX(0,K1497-C1497)</f>
        <v>0</v>
      </c>
      <c r="Y1497" s="17" t="n">
        <f aca="false">F1497*PARAMETER!$B$5*Q1497</f>
        <v>614973.17</v>
      </c>
      <c r="Z1497" s="21" t="n">
        <f aca="false">SUMIF($Y$2:$Y$3205,"&gt;="&amp;Y1497)/SUM($Y$2:$Y$3205)</f>
        <v>0.872626660130692</v>
      </c>
      <c r="AA1497" s="16" t="str">
        <f aca="false">IF(Z1497&lt;=PARAMETER!$B$7,"A",IF(Z1497&lt;=PARAMETER!$B$8,"B","C"))</f>
        <v>B</v>
      </c>
      <c r="AB1497" s="22" t="n">
        <f aca="false">G1497/F1497</f>
        <v>0.346263008514664</v>
      </c>
      <c r="AC1497" s="16" t="str">
        <f aca="false">IF(AB1497&lt;=PARAMETER!$B$9,"X",IF(AB1497&lt;=PARAMETER!$B$10,"Y","Z"))</f>
        <v>Y</v>
      </c>
      <c r="AD1497" s="16" t="str">
        <f aca="false">AA1497&amp;AC1497</f>
        <v>BY</v>
      </c>
      <c r="AE1497" s="22" t="n">
        <f aca="false">DATA!I1497</f>
        <v>0.99</v>
      </c>
      <c r="AF1497" s="18" t="n">
        <f aca="false">DATA!L1497</f>
        <v>120</v>
      </c>
      <c r="AG1497" s="16" t="str">
        <f aca="false">DATA!K1497</f>
        <v>C</v>
      </c>
      <c r="AH1497" s="18" t="n">
        <f aca="false">IF(AE1497&gt;=PARAMETER!$B$12,1,0)</f>
        <v>1</v>
      </c>
      <c r="AI1497" s="18" t="n">
        <f aca="false">IF(AF1497&gt;=PARAMETER!$B$13,1,0)</f>
        <v>1</v>
      </c>
      <c r="AJ1497" s="18" t="n">
        <f aca="false">IF(AND(AH1497=1,AI1497=1),1,0)</f>
        <v>1</v>
      </c>
    </row>
    <row r="1498" customFormat="false" ht="15" hidden="false" customHeight="false" outlineLevel="0" collapsed="false">
      <c r="A1498" s="16" t="str">
        <f aca="false">DATA!A1498</f>
        <v>ITM11496</v>
      </c>
      <c r="B1498" s="16" t="str">
        <f aca="false">DATA!B1498</f>
        <v>Automotive</v>
      </c>
      <c r="C1498" s="17" t="n">
        <f aca="false">DATA!C1498</f>
        <v>448</v>
      </c>
      <c r="D1498" s="17" t="n">
        <f aca="false">DATA!D1498</f>
        <v>78</v>
      </c>
      <c r="E1498" s="18" t="n">
        <f aca="false">DATA!F1498</f>
        <v>6</v>
      </c>
      <c r="F1498" s="19" t="n">
        <f aca="false">DATA!G1498</f>
        <v>3.08</v>
      </c>
      <c r="G1498" s="19" t="n">
        <f aca="false">DATA!H1498</f>
        <v>4.83</v>
      </c>
      <c r="H1498" s="18" t="n">
        <f aca="false">DATA!E1498</f>
        <v>5</v>
      </c>
      <c r="I1498" s="20" t="n">
        <f aca="false">F1498*E1498</f>
        <v>18.48</v>
      </c>
      <c r="J1498" s="20" t="n">
        <f aca="false">PARAMETER!$B$4*G1498*SQRT(E1498)</f>
        <v>19.4603215830951</v>
      </c>
      <c r="K1498" s="20" t="n">
        <f aca="false">I1498+J1498</f>
        <v>37.9403215830951</v>
      </c>
      <c r="L1498" s="20" t="n">
        <f aca="false">K1498+F1498*H1498</f>
        <v>53.3403215830951</v>
      </c>
      <c r="M1498" s="16" t="str">
        <f aca="false">IF(C1498&lt;=K1498,"REORDER",IF(C1498&gt;L1498,"OVERSTOCK","OK"))</f>
        <v>OVERSTOCK</v>
      </c>
      <c r="N1498" s="16" t="str">
        <f aca="false">IF(C1498&lt;=D1498,"REORDER","OK")</f>
        <v>OK</v>
      </c>
      <c r="O1498" s="18" t="n">
        <f aca="false">IF(D1498&lt;I1498,1,0)</f>
        <v>0</v>
      </c>
      <c r="P1498" s="20" t="n">
        <f aca="false">C1498/F1498</f>
        <v>145.454545454545</v>
      </c>
      <c r="Q1498" s="19" t="n">
        <f aca="false">DATA!N1498</f>
        <v>48.18</v>
      </c>
      <c r="R1498" s="19" t="n">
        <f aca="false">DATA!O1498</f>
        <v>0.3</v>
      </c>
      <c r="S1498" s="17" t="n">
        <f aca="false">C1498*Q1498</f>
        <v>21584.64</v>
      </c>
      <c r="T1498" s="19" t="n">
        <f aca="false">C1498*R1498</f>
        <v>134.4</v>
      </c>
      <c r="U1498" s="20" t="n">
        <f aca="false">MAX(0,C1498-L1498)</f>
        <v>394.659678416905</v>
      </c>
      <c r="V1498" s="17" t="n">
        <f aca="false">U1498*Q1498</f>
        <v>19014.7033061265</v>
      </c>
      <c r="W1498" s="19" t="n">
        <f aca="false">U1498*R1498</f>
        <v>118.397903525071</v>
      </c>
      <c r="X1498" s="20" t="n">
        <f aca="false">MAX(0,K1498-C1498)</f>
        <v>0</v>
      </c>
      <c r="Y1498" s="17" t="n">
        <f aca="false">F1498*PARAMETER!$B$5*Q1498</f>
        <v>54163.956</v>
      </c>
      <c r="Z1498" s="21" t="n">
        <f aca="false">SUMIF($Y$2:$Y$3205,"&gt;="&amp;Y1498)/SUM($Y$2:$Y$3205)</f>
        <v>0.999275126192765</v>
      </c>
      <c r="AA1498" s="16" t="str">
        <f aca="false">IF(Z1498&lt;=PARAMETER!$B$7,"A",IF(Z1498&lt;=PARAMETER!$B$8,"B","C"))</f>
        <v>C</v>
      </c>
      <c r="AB1498" s="22" t="n">
        <f aca="false">G1498/F1498</f>
        <v>1.56818181818182</v>
      </c>
      <c r="AC1498" s="16" t="str">
        <f aca="false">IF(AB1498&lt;=PARAMETER!$B$9,"X",IF(AB1498&lt;=PARAMETER!$B$10,"Y","Z"))</f>
        <v>Z</v>
      </c>
      <c r="AD1498" s="16" t="str">
        <f aca="false">AA1498&amp;AC1498</f>
        <v>CZ</v>
      </c>
      <c r="AE1498" s="22" t="n">
        <f aca="false">DATA!I1498</f>
        <v>0.64</v>
      </c>
      <c r="AF1498" s="18" t="n">
        <f aca="false">DATA!L1498</f>
        <v>173</v>
      </c>
      <c r="AG1498" s="16" t="str">
        <f aca="false">DATA!K1498</f>
        <v>B</v>
      </c>
      <c r="AH1498" s="18" t="n">
        <f aca="false">IF(AE1498&gt;=PARAMETER!$B$12,1,0)</f>
        <v>0</v>
      </c>
      <c r="AI1498" s="18" t="n">
        <f aca="false">IF(AF1498&gt;=PARAMETER!$B$13,1,0)</f>
        <v>1</v>
      </c>
      <c r="AJ1498" s="18" t="n">
        <f aca="false">IF(AND(AH1498=1,AI1498=1),1,0)</f>
        <v>0</v>
      </c>
    </row>
    <row r="1499" customFormat="false" ht="15" hidden="false" customHeight="false" outlineLevel="0" collapsed="false">
      <c r="A1499" s="16" t="str">
        <f aca="false">DATA!A1499</f>
        <v>ITM11497</v>
      </c>
      <c r="B1499" s="16" t="str">
        <f aca="false">DATA!B1499</f>
        <v>Automotive</v>
      </c>
      <c r="C1499" s="17" t="n">
        <f aca="false">DATA!C1499</f>
        <v>337</v>
      </c>
      <c r="D1499" s="17" t="n">
        <f aca="false">DATA!D1499</f>
        <v>19</v>
      </c>
      <c r="E1499" s="18" t="n">
        <f aca="false">DATA!F1499</f>
        <v>5</v>
      </c>
      <c r="F1499" s="19" t="n">
        <f aca="false">DATA!G1499</f>
        <v>8.84</v>
      </c>
      <c r="G1499" s="19" t="n">
        <f aca="false">DATA!H1499</f>
        <v>5.57</v>
      </c>
      <c r="H1499" s="18" t="n">
        <f aca="false">DATA!E1499</f>
        <v>4</v>
      </c>
      <c r="I1499" s="20" t="n">
        <f aca="false">F1499*E1499</f>
        <v>44.2</v>
      </c>
      <c r="J1499" s="20" t="n">
        <f aca="false">PARAMETER!$B$4*G1499*SQRT(E1499)</f>
        <v>20.4864851925562</v>
      </c>
      <c r="K1499" s="20" t="n">
        <f aca="false">I1499+J1499</f>
        <v>64.6864851925562</v>
      </c>
      <c r="L1499" s="20" t="n">
        <f aca="false">K1499+F1499*H1499</f>
        <v>100.046485192556</v>
      </c>
      <c r="M1499" s="16" t="str">
        <f aca="false">IF(C1499&lt;=K1499,"REORDER",IF(C1499&gt;L1499,"OVERSTOCK","OK"))</f>
        <v>OVERSTOCK</v>
      </c>
      <c r="N1499" s="16" t="str">
        <f aca="false">IF(C1499&lt;=D1499,"REORDER","OK")</f>
        <v>OK</v>
      </c>
      <c r="O1499" s="18" t="n">
        <f aca="false">IF(D1499&lt;I1499,1,0)</f>
        <v>1</v>
      </c>
      <c r="P1499" s="20" t="n">
        <f aca="false">C1499/F1499</f>
        <v>38.1221719457014</v>
      </c>
      <c r="Q1499" s="19" t="n">
        <f aca="false">DATA!N1499</f>
        <v>131.08</v>
      </c>
      <c r="R1499" s="19" t="n">
        <f aca="false">DATA!O1499</f>
        <v>0.46</v>
      </c>
      <c r="S1499" s="17" t="n">
        <f aca="false">C1499*Q1499</f>
        <v>44173.96</v>
      </c>
      <c r="T1499" s="19" t="n">
        <f aca="false">C1499*R1499</f>
        <v>155.02</v>
      </c>
      <c r="U1499" s="20" t="n">
        <f aca="false">MAX(0,C1499-L1499)</f>
        <v>236.953514807444</v>
      </c>
      <c r="V1499" s="17" t="n">
        <f aca="false">U1499*Q1499</f>
        <v>31059.8667209597</v>
      </c>
      <c r="W1499" s="19" t="n">
        <f aca="false">U1499*R1499</f>
        <v>108.998616811424</v>
      </c>
      <c r="X1499" s="20" t="n">
        <f aca="false">MAX(0,K1499-C1499)</f>
        <v>0</v>
      </c>
      <c r="Y1499" s="17" t="n">
        <f aca="false">F1499*PARAMETER!$B$5*Q1499</f>
        <v>422942.728</v>
      </c>
      <c r="Z1499" s="21" t="n">
        <f aca="false">SUMIF($Y$2:$Y$3205,"&gt;="&amp;Y1499)/SUM($Y$2:$Y$3205)</f>
        <v>0.92939960173085</v>
      </c>
      <c r="AA1499" s="16" t="str">
        <f aca="false">IF(Z1499&lt;=PARAMETER!$B$7,"A",IF(Z1499&lt;=PARAMETER!$B$8,"B","C"))</f>
        <v>B</v>
      </c>
      <c r="AB1499" s="22" t="n">
        <f aca="false">G1499/F1499</f>
        <v>0.630090497737557</v>
      </c>
      <c r="AC1499" s="16" t="str">
        <f aca="false">IF(AB1499&lt;=PARAMETER!$B$9,"X",IF(AB1499&lt;=PARAMETER!$B$10,"Y","Z"))</f>
        <v>Z</v>
      </c>
      <c r="AD1499" s="16" t="str">
        <f aca="false">AA1499&amp;AC1499</f>
        <v>BZ</v>
      </c>
      <c r="AE1499" s="22" t="n">
        <f aca="false">DATA!I1499</f>
        <v>0.56</v>
      </c>
      <c r="AF1499" s="18" t="n">
        <f aca="false">DATA!L1499</f>
        <v>86</v>
      </c>
      <c r="AG1499" s="16" t="str">
        <f aca="false">DATA!K1499</f>
        <v>C</v>
      </c>
      <c r="AH1499" s="18" t="n">
        <f aca="false">IF(AE1499&gt;=PARAMETER!$B$12,1,0)</f>
        <v>0</v>
      </c>
      <c r="AI1499" s="18" t="n">
        <f aca="false">IF(AF1499&gt;=PARAMETER!$B$13,1,0)</f>
        <v>0</v>
      </c>
      <c r="AJ1499" s="18" t="n">
        <f aca="false">IF(AND(AH1499=1,AI1499=1),1,0)</f>
        <v>0</v>
      </c>
    </row>
    <row r="1500" customFormat="false" ht="15" hidden="false" customHeight="false" outlineLevel="0" collapsed="false">
      <c r="A1500" s="16" t="str">
        <f aca="false">DATA!A1500</f>
        <v>ITM11498</v>
      </c>
      <c r="B1500" s="16" t="str">
        <f aca="false">DATA!B1500</f>
        <v>Pharma</v>
      </c>
      <c r="C1500" s="17" t="n">
        <f aca="false">DATA!C1500</f>
        <v>314</v>
      </c>
      <c r="D1500" s="17" t="n">
        <f aca="false">DATA!D1500</f>
        <v>19</v>
      </c>
      <c r="E1500" s="18" t="n">
        <f aca="false">DATA!F1500</f>
        <v>9</v>
      </c>
      <c r="F1500" s="19" t="n">
        <f aca="false">DATA!G1500</f>
        <v>19.82</v>
      </c>
      <c r="G1500" s="19" t="n">
        <f aca="false">DATA!H1500</f>
        <v>5.35</v>
      </c>
      <c r="H1500" s="18" t="n">
        <f aca="false">DATA!E1500</f>
        <v>3</v>
      </c>
      <c r="I1500" s="20" t="n">
        <f aca="false">F1500*E1500</f>
        <v>178.38</v>
      </c>
      <c r="J1500" s="20" t="n">
        <f aca="false">PARAMETER!$B$4*G1500*SQRT(E1500)</f>
        <v>26.3999007125711</v>
      </c>
      <c r="K1500" s="20" t="n">
        <f aca="false">I1500+J1500</f>
        <v>204.779900712571</v>
      </c>
      <c r="L1500" s="20" t="n">
        <f aca="false">K1500+F1500*H1500</f>
        <v>264.239900712571</v>
      </c>
      <c r="M1500" s="16" t="str">
        <f aca="false">IF(C1500&lt;=K1500,"REORDER",IF(C1500&gt;L1500,"OVERSTOCK","OK"))</f>
        <v>OVERSTOCK</v>
      </c>
      <c r="N1500" s="16" t="str">
        <f aca="false">IF(C1500&lt;=D1500,"REORDER","OK")</f>
        <v>OK</v>
      </c>
      <c r="O1500" s="18" t="n">
        <f aca="false">IF(D1500&lt;I1500,1,0)</f>
        <v>1</v>
      </c>
      <c r="P1500" s="20" t="n">
        <f aca="false">C1500/F1500</f>
        <v>15.8425832492432</v>
      </c>
      <c r="Q1500" s="19" t="n">
        <f aca="false">DATA!N1500</f>
        <v>154.24</v>
      </c>
      <c r="R1500" s="19" t="n">
        <f aca="false">DATA!O1500</f>
        <v>1.84</v>
      </c>
      <c r="S1500" s="17" t="n">
        <f aca="false">C1500*Q1500</f>
        <v>48431.36</v>
      </c>
      <c r="T1500" s="19" t="n">
        <f aca="false">C1500*R1500</f>
        <v>577.76</v>
      </c>
      <c r="U1500" s="20" t="n">
        <f aca="false">MAX(0,C1500-L1500)</f>
        <v>49.7600992874289</v>
      </c>
      <c r="V1500" s="17" t="n">
        <f aca="false">U1500*Q1500</f>
        <v>7674.99771409303</v>
      </c>
      <c r="W1500" s="19" t="n">
        <f aca="false">U1500*R1500</f>
        <v>91.5585826888692</v>
      </c>
      <c r="X1500" s="20" t="n">
        <f aca="false">MAX(0,K1500-C1500)</f>
        <v>0</v>
      </c>
      <c r="Y1500" s="17" t="n">
        <f aca="false">F1500*PARAMETER!$B$5*Q1500</f>
        <v>1115818.432</v>
      </c>
      <c r="Z1500" s="21" t="n">
        <f aca="false">SUMIF($Y$2:$Y$3205,"&gt;="&amp;Y1500)/SUM($Y$2:$Y$3205)</f>
        <v>0.681020929168731</v>
      </c>
      <c r="AA1500" s="16" t="str">
        <f aca="false">IF(Z1500&lt;=PARAMETER!$B$7,"A",IF(Z1500&lt;=PARAMETER!$B$8,"B","C"))</f>
        <v>A</v>
      </c>
      <c r="AB1500" s="22" t="n">
        <f aca="false">G1500/F1500</f>
        <v>0.269929364278507</v>
      </c>
      <c r="AC1500" s="16" t="str">
        <f aca="false">IF(AB1500&lt;=PARAMETER!$B$9,"X",IF(AB1500&lt;=PARAMETER!$B$10,"Y","Z"))</f>
        <v>Y</v>
      </c>
      <c r="AD1500" s="16" t="str">
        <f aca="false">AA1500&amp;AC1500</f>
        <v>AY</v>
      </c>
      <c r="AE1500" s="22" t="n">
        <f aca="false">DATA!I1500</f>
        <v>0.26</v>
      </c>
      <c r="AF1500" s="18" t="n">
        <f aca="false">DATA!L1500</f>
        <v>22</v>
      </c>
      <c r="AG1500" s="16" t="str">
        <f aca="false">DATA!K1500</f>
        <v>A</v>
      </c>
      <c r="AH1500" s="18" t="n">
        <f aca="false">IF(AE1500&gt;=PARAMETER!$B$12,1,0)</f>
        <v>0</v>
      </c>
      <c r="AI1500" s="18" t="n">
        <f aca="false">IF(AF1500&gt;=PARAMETER!$B$13,1,0)</f>
        <v>0</v>
      </c>
      <c r="AJ1500" s="18" t="n">
        <f aca="false">IF(AND(AH1500=1,AI1500=1),1,0)</f>
        <v>0</v>
      </c>
    </row>
    <row r="1501" customFormat="false" ht="15" hidden="false" customHeight="false" outlineLevel="0" collapsed="false">
      <c r="A1501" s="16" t="str">
        <f aca="false">DATA!A1501</f>
        <v>ITM11499</v>
      </c>
      <c r="B1501" s="16" t="str">
        <f aca="false">DATA!B1501</f>
        <v>Pharma</v>
      </c>
      <c r="C1501" s="17" t="n">
        <f aca="false">DATA!C1501</f>
        <v>499</v>
      </c>
      <c r="D1501" s="17" t="n">
        <f aca="false">DATA!D1501</f>
        <v>69</v>
      </c>
      <c r="E1501" s="18" t="n">
        <f aca="false">DATA!F1501</f>
        <v>3</v>
      </c>
      <c r="F1501" s="19" t="n">
        <f aca="false">DATA!G1501</f>
        <v>11.74</v>
      </c>
      <c r="G1501" s="19" t="n">
        <f aca="false">DATA!H1501</f>
        <v>5.69</v>
      </c>
      <c r="H1501" s="18" t="n">
        <f aca="false">DATA!E1501</f>
        <v>4</v>
      </c>
      <c r="I1501" s="20" t="n">
        <f aca="false">F1501*E1501</f>
        <v>35.22</v>
      </c>
      <c r="J1501" s="20" t="n">
        <f aca="false">PARAMETER!$B$4*G1501*SQRT(E1501)</f>
        <v>16.2106396009663</v>
      </c>
      <c r="K1501" s="20" t="n">
        <f aca="false">I1501+J1501</f>
        <v>51.4306396009662</v>
      </c>
      <c r="L1501" s="20" t="n">
        <f aca="false">K1501+F1501*H1501</f>
        <v>98.3906396009662</v>
      </c>
      <c r="M1501" s="16" t="str">
        <f aca="false">IF(C1501&lt;=K1501,"REORDER",IF(C1501&gt;L1501,"OVERSTOCK","OK"))</f>
        <v>OVERSTOCK</v>
      </c>
      <c r="N1501" s="16" t="str">
        <f aca="false">IF(C1501&lt;=D1501,"REORDER","OK")</f>
        <v>OK</v>
      </c>
      <c r="O1501" s="18" t="n">
        <f aca="false">IF(D1501&lt;I1501,1,0)</f>
        <v>0</v>
      </c>
      <c r="P1501" s="20" t="n">
        <f aca="false">C1501/F1501</f>
        <v>42.5042589437819</v>
      </c>
      <c r="Q1501" s="19" t="n">
        <f aca="false">DATA!N1501</f>
        <v>49.79</v>
      </c>
      <c r="R1501" s="19" t="n">
        <f aca="false">DATA!O1501</f>
        <v>1.3</v>
      </c>
      <c r="S1501" s="17" t="n">
        <f aca="false">C1501*Q1501</f>
        <v>24845.21</v>
      </c>
      <c r="T1501" s="19" t="n">
        <f aca="false">C1501*R1501</f>
        <v>648.7</v>
      </c>
      <c r="U1501" s="20" t="n">
        <f aca="false">MAX(0,C1501-L1501)</f>
        <v>400.609360399034</v>
      </c>
      <c r="V1501" s="17" t="n">
        <f aca="false">U1501*Q1501</f>
        <v>19946.3400542679</v>
      </c>
      <c r="W1501" s="19" t="n">
        <f aca="false">U1501*R1501</f>
        <v>520.792168518744</v>
      </c>
      <c r="X1501" s="20" t="n">
        <f aca="false">MAX(0,K1501-C1501)</f>
        <v>0</v>
      </c>
      <c r="Y1501" s="17" t="n">
        <f aca="false">F1501*PARAMETER!$B$5*Q1501</f>
        <v>213355.129</v>
      </c>
      <c r="Z1501" s="21" t="n">
        <f aca="false">SUMIF($Y$2:$Y$3205,"&gt;="&amp;Y1501)/SUM($Y$2:$Y$3205)</f>
        <v>0.980747629494446</v>
      </c>
      <c r="AA1501" s="16" t="str">
        <f aca="false">IF(Z1501&lt;=PARAMETER!$B$7,"A",IF(Z1501&lt;=PARAMETER!$B$8,"B","C"))</f>
        <v>C</v>
      </c>
      <c r="AB1501" s="22" t="n">
        <f aca="false">G1501/F1501</f>
        <v>0.484667802385009</v>
      </c>
      <c r="AC1501" s="16" t="str">
        <f aca="false">IF(AB1501&lt;=PARAMETER!$B$9,"X",IF(AB1501&lt;=PARAMETER!$B$10,"Y","Z"))</f>
        <v>Y</v>
      </c>
      <c r="AD1501" s="16" t="str">
        <f aca="false">AA1501&amp;AC1501</f>
        <v>CY</v>
      </c>
      <c r="AE1501" s="22" t="n">
        <f aca="false">DATA!I1501</f>
        <v>0.61</v>
      </c>
      <c r="AF1501" s="18" t="n">
        <f aca="false">DATA!L1501</f>
        <v>162</v>
      </c>
      <c r="AG1501" s="16" t="str">
        <f aca="false">DATA!K1501</f>
        <v>A</v>
      </c>
      <c r="AH1501" s="18" t="n">
        <f aca="false">IF(AE1501&gt;=PARAMETER!$B$12,1,0)</f>
        <v>0</v>
      </c>
      <c r="AI1501" s="18" t="n">
        <f aca="false">IF(AF1501&gt;=PARAMETER!$B$13,1,0)</f>
        <v>1</v>
      </c>
      <c r="AJ1501" s="18" t="n">
        <f aca="false">IF(AND(AH1501=1,AI1501=1),1,0)</f>
        <v>0</v>
      </c>
    </row>
    <row r="1502" customFormat="false" ht="15" hidden="false" customHeight="false" outlineLevel="0" collapsed="false">
      <c r="A1502" s="16" t="str">
        <f aca="false">DATA!A1502</f>
        <v>ITM11500</v>
      </c>
      <c r="B1502" s="16" t="str">
        <f aca="false">DATA!B1502</f>
        <v>Pharma</v>
      </c>
      <c r="C1502" s="17" t="n">
        <f aca="false">DATA!C1502</f>
        <v>333</v>
      </c>
      <c r="D1502" s="17" t="n">
        <f aca="false">DATA!D1502</f>
        <v>60</v>
      </c>
      <c r="E1502" s="18" t="n">
        <f aca="false">DATA!F1502</f>
        <v>5</v>
      </c>
      <c r="F1502" s="19" t="n">
        <f aca="false">DATA!G1502</f>
        <v>15.96</v>
      </c>
      <c r="G1502" s="19" t="n">
        <f aca="false">DATA!H1502</f>
        <v>8.5</v>
      </c>
      <c r="H1502" s="18" t="n">
        <f aca="false">DATA!E1502</f>
        <v>10</v>
      </c>
      <c r="I1502" s="20" t="n">
        <f aca="false">F1502*E1502</f>
        <v>79.8</v>
      </c>
      <c r="J1502" s="20" t="n">
        <f aca="false">PARAMETER!$B$4*G1502*SQRT(E1502)</f>
        <v>31.2630384446549</v>
      </c>
      <c r="K1502" s="20" t="n">
        <f aca="false">I1502+J1502</f>
        <v>111.063038444655</v>
      </c>
      <c r="L1502" s="20" t="n">
        <f aca="false">K1502+F1502*H1502</f>
        <v>270.663038444655</v>
      </c>
      <c r="M1502" s="16" t="str">
        <f aca="false">IF(C1502&lt;=K1502,"REORDER",IF(C1502&gt;L1502,"OVERSTOCK","OK"))</f>
        <v>OVERSTOCK</v>
      </c>
      <c r="N1502" s="16" t="str">
        <f aca="false">IF(C1502&lt;=D1502,"REORDER","OK")</f>
        <v>OK</v>
      </c>
      <c r="O1502" s="18" t="n">
        <f aca="false">IF(D1502&lt;I1502,1,0)</f>
        <v>1</v>
      </c>
      <c r="P1502" s="20" t="n">
        <f aca="false">C1502/F1502</f>
        <v>20.8646616541353</v>
      </c>
      <c r="Q1502" s="19" t="n">
        <f aca="false">DATA!N1502</f>
        <v>27.73</v>
      </c>
      <c r="R1502" s="19" t="n">
        <f aca="false">DATA!O1502</f>
        <v>0.7</v>
      </c>
      <c r="S1502" s="17" t="n">
        <f aca="false">C1502*Q1502</f>
        <v>9234.09</v>
      </c>
      <c r="T1502" s="19" t="n">
        <f aca="false">C1502*R1502</f>
        <v>233.1</v>
      </c>
      <c r="U1502" s="20" t="n">
        <f aca="false">MAX(0,C1502-L1502)</f>
        <v>62.3369615553451</v>
      </c>
      <c r="V1502" s="17" t="n">
        <f aca="false">U1502*Q1502</f>
        <v>1728.60394392972</v>
      </c>
      <c r="W1502" s="19" t="n">
        <f aca="false">U1502*R1502</f>
        <v>43.6358730887416</v>
      </c>
      <c r="X1502" s="20" t="n">
        <f aca="false">MAX(0,K1502-C1502)</f>
        <v>0</v>
      </c>
      <c r="Y1502" s="17" t="n">
        <f aca="false">F1502*PARAMETER!$B$5*Q1502</f>
        <v>161538.342</v>
      </c>
      <c r="Z1502" s="21" t="n">
        <f aca="false">SUMIF($Y$2:$Y$3205,"&gt;="&amp;Y1502)/SUM($Y$2:$Y$3205)</f>
        <v>0.9893226918093</v>
      </c>
      <c r="AA1502" s="16" t="str">
        <f aca="false">IF(Z1502&lt;=PARAMETER!$B$7,"A",IF(Z1502&lt;=PARAMETER!$B$8,"B","C"))</f>
        <v>C</v>
      </c>
      <c r="AB1502" s="22" t="n">
        <f aca="false">G1502/F1502</f>
        <v>0.532581453634085</v>
      </c>
      <c r="AC1502" s="16" t="str">
        <f aca="false">IF(AB1502&lt;=PARAMETER!$B$9,"X",IF(AB1502&lt;=PARAMETER!$B$10,"Y","Z"))</f>
        <v>Z</v>
      </c>
      <c r="AD1502" s="16" t="str">
        <f aca="false">AA1502&amp;AC1502</f>
        <v>CZ</v>
      </c>
      <c r="AE1502" s="22" t="n">
        <f aca="false">DATA!I1502</f>
        <v>0.5</v>
      </c>
      <c r="AF1502" s="18" t="n">
        <f aca="false">DATA!L1502</f>
        <v>67</v>
      </c>
      <c r="AG1502" s="16" t="str">
        <f aca="false">DATA!K1502</f>
        <v>B</v>
      </c>
      <c r="AH1502" s="18" t="n">
        <f aca="false">IF(AE1502&gt;=PARAMETER!$B$12,1,0)</f>
        <v>0</v>
      </c>
      <c r="AI1502" s="18" t="n">
        <f aca="false">IF(AF1502&gt;=PARAMETER!$B$13,1,0)</f>
        <v>0</v>
      </c>
      <c r="AJ1502" s="18" t="n">
        <f aca="false">IF(AND(AH1502=1,AI1502=1),1,0)</f>
        <v>0</v>
      </c>
    </row>
    <row r="1503" customFormat="false" ht="15" hidden="false" customHeight="false" outlineLevel="0" collapsed="false">
      <c r="A1503" s="16" t="str">
        <f aca="false">DATA!A1503</f>
        <v>ITM11501</v>
      </c>
      <c r="B1503" s="16" t="str">
        <f aca="false">DATA!B1503</f>
        <v>Apparel</v>
      </c>
      <c r="C1503" s="17" t="n">
        <f aca="false">DATA!C1503</f>
        <v>228</v>
      </c>
      <c r="D1503" s="17" t="n">
        <f aca="false">DATA!D1503</f>
        <v>30</v>
      </c>
      <c r="E1503" s="18" t="n">
        <f aca="false">DATA!F1503</f>
        <v>3</v>
      </c>
      <c r="F1503" s="19" t="n">
        <f aca="false">DATA!G1503</f>
        <v>48.79</v>
      </c>
      <c r="G1503" s="19" t="n">
        <f aca="false">DATA!H1503</f>
        <v>2.12</v>
      </c>
      <c r="H1503" s="18" t="n">
        <f aca="false">DATA!E1503</f>
        <v>11</v>
      </c>
      <c r="I1503" s="20" t="n">
        <f aca="false">F1503*E1503</f>
        <v>146.37</v>
      </c>
      <c r="J1503" s="20" t="n">
        <f aca="false">PARAMETER!$B$4*G1503*SQRT(E1503)</f>
        <v>6.03981651213505</v>
      </c>
      <c r="K1503" s="20" t="n">
        <f aca="false">I1503+J1503</f>
        <v>152.409816512135</v>
      </c>
      <c r="L1503" s="20" t="n">
        <f aca="false">K1503+F1503*H1503</f>
        <v>689.099816512135</v>
      </c>
      <c r="M1503" s="16" t="str">
        <f aca="false">IF(C1503&lt;=K1503,"REORDER",IF(C1503&gt;L1503,"OVERSTOCK","OK"))</f>
        <v>OK</v>
      </c>
      <c r="N1503" s="16" t="str">
        <f aca="false">IF(C1503&lt;=D1503,"REORDER","OK")</f>
        <v>OK</v>
      </c>
      <c r="O1503" s="18" t="n">
        <f aca="false">IF(D1503&lt;I1503,1,0)</f>
        <v>1</v>
      </c>
      <c r="P1503" s="20" t="n">
        <f aca="false">C1503/F1503</f>
        <v>4.6730887476942</v>
      </c>
      <c r="Q1503" s="19" t="n">
        <f aca="false">DATA!N1503</f>
        <v>76.84</v>
      </c>
      <c r="R1503" s="19" t="n">
        <f aca="false">DATA!O1503</f>
        <v>0.8</v>
      </c>
      <c r="S1503" s="17" t="n">
        <f aca="false">C1503*Q1503</f>
        <v>17519.52</v>
      </c>
      <c r="T1503" s="19" t="n">
        <f aca="false">C1503*R1503</f>
        <v>182.4</v>
      </c>
      <c r="U1503" s="20" t="n">
        <f aca="false">MAX(0,C1503-L1503)</f>
        <v>0</v>
      </c>
      <c r="V1503" s="17" t="n">
        <f aca="false">U1503*Q1503</f>
        <v>0</v>
      </c>
      <c r="W1503" s="19" t="n">
        <f aca="false">U1503*R1503</f>
        <v>0</v>
      </c>
      <c r="X1503" s="20" t="n">
        <f aca="false">MAX(0,K1503-C1503)</f>
        <v>0</v>
      </c>
      <c r="Y1503" s="17" t="n">
        <f aca="false">F1503*PARAMETER!$B$5*Q1503</f>
        <v>1368393.614</v>
      </c>
      <c r="Z1503" s="21" t="n">
        <f aca="false">SUMIF($Y$2:$Y$3205,"&gt;="&amp;Y1503)/SUM($Y$2:$Y$3205)</f>
        <v>0.581996589699746</v>
      </c>
      <c r="AA1503" s="16" t="str">
        <f aca="false">IF(Z1503&lt;=PARAMETER!$B$7,"A",IF(Z1503&lt;=PARAMETER!$B$8,"B","C"))</f>
        <v>A</v>
      </c>
      <c r="AB1503" s="22" t="n">
        <f aca="false">G1503/F1503</f>
        <v>0.0434515269522443</v>
      </c>
      <c r="AC1503" s="16" t="str">
        <f aca="false">IF(AB1503&lt;=PARAMETER!$B$9,"X",IF(AB1503&lt;=PARAMETER!$B$10,"Y","Z"))</f>
        <v>X</v>
      </c>
      <c r="AD1503" s="16" t="str">
        <f aca="false">AA1503&amp;AC1503</f>
        <v>AX</v>
      </c>
      <c r="AE1503" s="22" t="n">
        <f aca="false">DATA!I1503</f>
        <v>0.21</v>
      </c>
      <c r="AF1503" s="18" t="n">
        <f aca="false">DATA!L1503</f>
        <v>139</v>
      </c>
      <c r="AG1503" s="16" t="str">
        <f aca="false">DATA!K1503</f>
        <v>A</v>
      </c>
      <c r="AH1503" s="18" t="n">
        <f aca="false">IF(AE1503&gt;=PARAMETER!$B$12,1,0)</f>
        <v>0</v>
      </c>
      <c r="AI1503" s="18" t="n">
        <f aca="false">IF(AF1503&gt;=PARAMETER!$B$13,1,0)</f>
        <v>1</v>
      </c>
      <c r="AJ1503" s="18" t="n">
        <f aca="false">IF(AND(AH1503=1,AI1503=1),1,0)</f>
        <v>0</v>
      </c>
    </row>
    <row r="1504" customFormat="false" ht="15" hidden="false" customHeight="false" outlineLevel="0" collapsed="false">
      <c r="A1504" s="16" t="str">
        <f aca="false">DATA!A1504</f>
        <v>ITM11502</v>
      </c>
      <c r="B1504" s="16" t="str">
        <f aca="false">DATA!B1504</f>
        <v>Pharma</v>
      </c>
      <c r="C1504" s="17" t="n">
        <f aca="false">DATA!C1504</f>
        <v>374</v>
      </c>
      <c r="D1504" s="17" t="n">
        <f aca="false">DATA!D1504</f>
        <v>17</v>
      </c>
      <c r="E1504" s="18" t="n">
        <f aca="false">DATA!F1504</f>
        <v>6</v>
      </c>
      <c r="F1504" s="19" t="n">
        <f aca="false">DATA!G1504</f>
        <v>35.52</v>
      </c>
      <c r="G1504" s="19" t="n">
        <f aca="false">DATA!H1504</f>
        <v>3.5</v>
      </c>
      <c r="H1504" s="18" t="n">
        <f aca="false">DATA!E1504</f>
        <v>4</v>
      </c>
      <c r="I1504" s="20" t="n">
        <f aca="false">F1504*E1504</f>
        <v>213.12</v>
      </c>
      <c r="J1504" s="20" t="n">
        <f aca="false">PARAMETER!$B$4*G1504*SQRT(E1504)</f>
        <v>14.1016823065907</v>
      </c>
      <c r="K1504" s="20" t="n">
        <f aca="false">I1504+J1504</f>
        <v>227.221682306591</v>
      </c>
      <c r="L1504" s="20" t="n">
        <f aca="false">K1504+F1504*H1504</f>
        <v>369.301682306591</v>
      </c>
      <c r="M1504" s="16" t="str">
        <f aca="false">IF(C1504&lt;=K1504,"REORDER",IF(C1504&gt;L1504,"OVERSTOCK","OK"))</f>
        <v>OVERSTOCK</v>
      </c>
      <c r="N1504" s="16" t="str">
        <f aca="false">IF(C1504&lt;=D1504,"REORDER","OK")</f>
        <v>OK</v>
      </c>
      <c r="O1504" s="18" t="n">
        <f aca="false">IF(D1504&lt;I1504,1,0)</f>
        <v>1</v>
      </c>
      <c r="P1504" s="20" t="n">
        <f aca="false">C1504/F1504</f>
        <v>10.5292792792793</v>
      </c>
      <c r="Q1504" s="19" t="n">
        <f aca="false">DATA!N1504</f>
        <v>35.79</v>
      </c>
      <c r="R1504" s="19" t="n">
        <f aca="false">DATA!O1504</f>
        <v>1.04</v>
      </c>
      <c r="S1504" s="17" t="n">
        <f aca="false">C1504*Q1504</f>
        <v>13385.46</v>
      </c>
      <c r="T1504" s="19" t="n">
        <f aca="false">C1504*R1504</f>
        <v>388.96</v>
      </c>
      <c r="U1504" s="20" t="n">
        <f aca="false">MAX(0,C1504-L1504)</f>
        <v>4.69831769340931</v>
      </c>
      <c r="V1504" s="17" t="n">
        <f aca="false">U1504*Q1504</f>
        <v>168.152790247119</v>
      </c>
      <c r="W1504" s="19" t="n">
        <f aca="false">U1504*R1504</f>
        <v>4.88625040114568</v>
      </c>
      <c r="X1504" s="20" t="n">
        <f aca="false">MAX(0,K1504-C1504)</f>
        <v>0</v>
      </c>
      <c r="Y1504" s="17" t="n">
        <f aca="false">F1504*PARAMETER!$B$5*Q1504</f>
        <v>464010.192</v>
      </c>
      <c r="Z1504" s="21" t="n">
        <f aca="false">SUMIF($Y$2:$Y$3205,"&gt;="&amp;Y1504)/SUM($Y$2:$Y$3205)</f>
        <v>0.916859530555556</v>
      </c>
      <c r="AA1504" s="16" t="str">
        <f aca="false">IF(Z1504&lt;=PARAMETER!$B$7,"A",IF(Z1504&lt;=PARAMETER!$B$8,"B","C"))</f>
        <v>B</v>
      </c>
      <c r="AB1504" s="22" t="n">
        <f aca="false">G1504/F1504</f>
        <v>0.098536036036036</v>
      </c>
      <c r="AC1504" s="16" t="str">
        <f aca="false">IF(AB1504&lt;=PARAMETER!$B$9,"X",IF(AB1504&lt;=PARAMETER!$B$10,"Y","Z"))</f>
        <v>X</v>
      </c>
      <c r="AD1504" s="16" t="str">
        <f aca="false">AA1504&amp;AC1504</f>
        <v>BX</v>
      </c>
      <c r="AE1504" s="22" t="n">
        <f aca="false">DATA!I1504</f>
        <v>0.52</v>
      </c>
      <c r="AF1504" s="18" t="n">
        <f aca="false">DATA!L1504</f>
        <v>97</v>
      </c>
      <c r="AG1504" s="16" t="str">
        <f aca="false">DATA!K1504</f>
        <v>D</v>
      </c>
      <c r="AH1504" s="18" t="n">
        <f aca="false">IF(AE1504&gt;=PARAMETER!$B$12,1,0)</f>
        <v>0</v>
      </c>
      <c r="AI1504" s="18" t="n">
        <f aca="false">IF(AF1504&gt;=PARAMETER!$B$13,1,0)</f>
        <v>1</v>
      </c>
      <c r="AJ1504" s="18" t="n">
        <f aca="false">IF(AND(AH1504=1,AI1504=1),1,0)</f>
        <v>0</v>
      </c>
    </row>
    <row r="1505" customFormat="false" ht="15" hidden="false" customHeight="false" outlineLevel="0" collapsed="false">
      <c r="A1505" s="16" t="str">
        <f aca="false">DATA!A1505</f>
        <v>ITM11503</v>
      </c>
      <c r="B1505" s="16" t="str">
        <f aca="false">DATA!B1505</f>
        <v>Groceries</v>
      </c>
      <c r="C1505" s="17" t="n">
        <f aca="false">DATA!C1505</f>
        <v>230</v>
      </c>
      <c r="D1505" s="17" t="n">
        <f aca="false">DATA!D1505</f>
        <v>74</v>
      </c>
      <c r="E1505" s="18" t="n">
        <f aca="false">DATA!F1505</f>
        <v>3</v>
      </c>
      <c r="F1505" s="19" t="n">
        <f aca="false">DATA!G1505</f>
        <v>35.9</v>
      </c>
      <c r="G1505" s="19" t="n">
        <f aca="false">DATA!H1505</f>
        <v>8.94</v>
      </c>
      <c r="H1505" s="18" t="n">
        <f aca="false">DATA!E1505</f>
        <v>9</v>
      </c>
      <c r="I1505" s="20" t="n">
        <f aca="false">F1505*E1505</f>
        <v>107.7</v>
      </c>
      <c r="J1505" s="20" t="n">
        <f aca="false">PARAMETER!$B$4*G1505*SQRT(E1505)</f>
        <v>25.4697922728714</v>
      </c>
      <c r="K1505" s="20" t="n">
        <f aca="false">I1505+J1505</f>
        <v>133.169792272871</v>
      </c>
      <c r="L1505" s="20" t="n">
        <f aca="false">K1505+F1505*H1505</f>
        <v>456.269792272871</v>
      </c>
      <c r="M1505" s="16" t="str">
        <f aca="false">IF(C1505&lt;=K1505,"REORDER",IF(C1505&gt;L1505,"OVERSTOCK","OK"))</f>
        <v>OK</v>
      </c>
      <c r="N1505" s="16" t="str">
        <f aca="false">IF(C1505&lt;=D1505,"REORDER","OK")</f>
        <v>OK</v>
      </c>
      <c r="O1505" s="18" t="n">
        <f aca="false">IF(D1505&lt;I1505,1,0)</f>
        <v>1</v>
      </c>
      <c r="P1505" s="20" t="n">
        <f aca="false">C1505/F1505</f>
        <v>6.4066852367688</v>
      </c>
      <c r="Q1505" s="19" t="n">
        <f aca="false">DATA!N1505</f>
        <v>117.49</v>
      </c>
      <c r="R1505" s="19" t="n">
        <f aca="false">DATA!O1505</f>
        <v>1.38</v>
      </c>
      <c r="S1505" s="17" t="n">
        <f aca="false">C1505*Q1505</f>
        <v>27022.7</v>
      </c>
      <c r="T1505" s="19" t="n">
        <f aca="false">C1505*R1505</f>
        <v>317.4</v>
      </c>
      <c r="U1505" s="20" t="n">
        <f aca="false">MAX(0,C1505-L1505)</f>
        <v>0</v>
      </c>
      <c r="V1505" s="17" t="n">
        <f aca="false">U1505*Q1505</f>
        <v>0</v>
      </c>
      <c r="W1505" s="19" t="n">
        <f aca="false">U1505*R1505</f>
        <v>0</v>
      </c>
      <c r="X1505" s="20" t="n">
        <f aca="false">MAX(0,K1505-C1505)</f>
        <v>0</v>
      </c>
      <c r="Y1505" s="17" t="n">
        <f aca="false">F1505*PARAMETER!$B$5*Q1505</f>
        <v>1539530.215</v>
      </c>
      <c r="Z1505" s="21" t="n">
        <f aca="false">SUMIF($Y$2:$Y$3205,"&gt;="&amp;Y1505)/SUM($Y$2:$Y$3205)</f>
        <v>0.50682745011708</v>
      </c>
      <c r="AA1505" s="16" t="str">
        <f aca="false">IF(Z1505&lt;=PARAMETER!$B$7,"A",IF(Z1505&lt;=PARAMETER!$B$8,"B","C"))</f>
        <v>A</v>
      </c>
      <c r="AB1505" s="22" t="n">
        <f aca="false">G1505/F1505</f>
        <v>0.249025069637883</v>
      </c>
      <c r="AC1505" s="16" t="str">
        <f aca="false">IF(AB1505&lt;=PARAMETER!$B$9,"X",IF(AB1505&lt;=PARAMETER!$B$10,"Y","Z"))</f>
        <v>X</v>
      </c>
      <c r="AD1505" s="16" t="str">
        <f aca="false">AA1505&amp;AC1505</f>
        <v>AX</v>
      </c>
      <c r="AE1505" s="22" t="n">
        <f aca="false">DATA!I1505</f>
        <v>0.25</v>
      </c>
      <c r="AF1505" s="18" t="n">
        <f aca="false">DATA!L1505</f>
        <v>45</v>
      </c>
      <c r="AG1505" s="16" t="str">
        <f aca="false">DATA!K1505</f>
        <v>B</v>
      </c>
      <c r="AH1505" s="18" t="n">
        <f aca="false">IF(AE1505&gt;=PARAMETER!$B$12,1,0)</f>
        <v>0</v>
      </c>
      <c r="AI1505" s="18" t="n">
        <f aca="false">IF(AF1505&gt;=PARAMETER!$B$13,1,0)</f>
        <v>0</v>
      </c>
      <c r="AJ1505" s="18" t="n">
        <f aca="false">IF(AND(AH1505=1,AI1505=1),1,0)</f>
        <v>0</v>
      </c>
    </row>
    <row r="1506" customFormat="false" ht="15" hidden="false" customHeight="false" outlineLevel="0" collapsed="false">
      <c r="A1506" s="16" t="str">
        <f aca="false">DATA!A1506</f>
        <v>ITM11504</v>
      </c>
      <c r="B1506" s="16" t="str">
        <f aca="false">DATA!B1506</f>
        <v>Electronics</v>
      </c>
      <c r="C1506" s="17" t="n">
        <f aca="false">DATA!C1506</f>
        <v>211</v>
      </c>
      <c r="D1506" s="17" t="n">
        <f aca="false">DATA!D1506</f>
        <v>87</v>
      </c>
      <c r="E1506" s="18" t="n">
        <f aca="false">DATA!F1506</f>
        <v>5</v>
      </c>
      <c r="F1506" s="19" t="n">
        <f aca="false">DATA!G1506</f>
        <v>5.64</v>
      </c>
      <c r="G1506" s="19" t="n">
        <f aca="false">DATA!H1506</f>
        <v>5.82</v>
      </c>
      <c r="H1506" s="18" t="n">
        <f aca="false">DATA!E1506</f>
        <v>7</v>
      </c>
      <c r="I1506" s="20" t="n">
        <f aca="false">F1506*E1506</f>
        <v>28.2</v>
      </c>
      <c r="J1506" s="20" t="n">
        <f aca="false">PARAMETER!$B$4*G1506*SQRT(E1506)</f>
        <v>21.4059863232813</v>
      </c>
      <c r="K1506" s="20" t="n">
        <f aca="false">I1506+J1506</f>
        <v>49.6059863232813</v>
      </c>
      <c r="L1506" s="20" t="n">
        <f aca="false">K1506+F1506*H1506</f>
        <v>89.0859863232813</v>
      </c>
      <c r="M1506" s="16" t="str">
        <f aca="false">IF(C1506&lt;=K1506,"REORDER",IF(C1506&gt;L1506,"OVERSTOCK","OK"))</f>
        <v>OVERSTOCK</v>
      </c>
      <c r="N1506" s="16" t="str">
        <f aca="false">IF(C1506&lt;=D1506,"REORDER","OK")</f>
        <v>OK</v>
      </c>
      <c r="O1506" s="18" t="n">
        <f aca="false">IF(D1506&lt;I1506,1,0)</f>
        <v>0</v>
      </c>
      <c r="P1506" s="20" t="n">
        <f aca="false">C1506/F1506</f>
        <v>37.4113475177305</v>
      </c>
      <c r="Q1506" s="19" t="n">
        <f aca="false">DATA!N1506</f>
        <v>90.58</v>
      </c>
      <c r="R1506" s="19" t="n">
        <f aca="false">DATA!O1506</f>
        <v>1.21</v>
      </c>
      <c r="S1506" s="17" t="n">
        <f aca="false">C1506*Q1506</f>
        <v>19112.38</v>
      </c>
      <c r="T1506" s="19" t="n">
        <f aca="false">C1506*R1506</f>
        <v>255.31</v>
      </c>
      <c r="U1506" s="20" t="n">
        <f aca="false">MAX(0,C1506-L1506)</f>
        <v>121.914013676719</v>
      </c>
      <c r="V1506" s="17" t="n">
        <f aca="false">U1506*Q1506</f>
        <v>11042.9713588372</v>
      </c>
      <c r="W1506" s="19" t="n">
        <f aca="false">U1506*R1506</f>
        <v>147.51595654883</v>
      </c>
      <c r="X1506" s="20" t="n">
        <f aca="false">MAX(0,K1506-C1506)</f>
        <v>0</v>
      </c>
      <c r="Y1506" s="17" t="n">
        <f aca="false">F1506*PARAMETER!$B$5*Q1506</f>
        <v>186467.988</v>
      </c>
      <c r="Z1506" s="21" t="n">
        <f aca="false">SUMIF($Y$2:$Y$3205,"&gt;="&amp;Y1506)/SUM($Y$2:$Y$3205)</f>
        <v>0.984869160784711</v>
      </c>
      <c r="AA1506" s="16" t="str">
        <f aca="false">IF(Z1506&lt;=PARAMETER!$B$7,"A",IF(Z1506&lt;=PARAMETER!$B$8,"B","C"))</f>
        <v>C</v>
      </c>
      <c r="AB1506" s="22" t="n">
        <f aca="false">G1506/F1506</f>
        <v>1.03191489361702</v>
      </c>
      <c r="AC1506" s="16" t="str">
        <f aca="false">IF(AB1506&lt;=PARAMETER!$B$9,"X",IF(AB1506&lt;=PARAMETER!$B$10,"Y","Z"))</f>
        <v>Z</v>
      </c>
      <c r="AD1506" s="16" t="str">
        <f aca="false">AA1506&amp;AC1506</f>
        <v>CZ</v>
      </c>
      <c r="AE1506" s="22" t="n">
        <f aca="false">DATA!I1506</f>
        <v>0.76</v>
      </c>
      <c r="AF1506" s="18" t="n">
        <f aca="false">DATA!L1506</f>
        <v>34</v>
      </c>
      <c r="AG1506" s="16" t="str">
        <f aca="false">DATA!K1506</f>
        <v>C</v>
      </c>
      <c r="AH1506" s="18" t="n">
        <f aca="false">IF(AE1506&gt;=PARAMETER!$B$12,1,0)</f>
        <v>1</v>
      </c>
      <c r="AI1506" s="18" t="n">
        <f aca="false">IF(AF1506&gt;=PARAMETER!$B$13,1,0)</f>
        <v>0</v>
      </c>
      <c r="AJ1506" s="18" t="n">
        <f aca="false">IF(AND(AH1506=1,AI1506=1),1,0)</f>
        <v>0</v>
      </c>
    </row>
    <row r="1507" customFormat="false" ht="15" hidden="false" customHeight="false" outlineLevel="0" collapsed="false">
      <c r="A1507" s="16" t="str">
        <f aca="false">DATA!A1507</f>
        <v>ITM11505</v>
      </c>
      <c r="B1507" s="16" t="str">
        <f aca="false">DATA!B1507</f>
        <v>Pharma</v>
      </c>
      <c r="C1507" s="17" t="n">
        <f aca="false">DATA!C1507</f>
        <v>63</v>
      </c>
      <c r="D1507" s="17" t="n">
        <f aca="false">DATA!D1507</f>
        <v>94</v>
      </c>
      <c r="E1507" s="18" t="n">
        <f aca="false">DATA!F1507</f>
        <v>8</v>
      </c>
      <c r="F1507" s="19" t="n">
        <f aca="false">DATA!G1507</f>
        <v>36.87</v>
      </c>
      <c r="G1507" s="19" t="n">
        <f aca="false">DATA!H1507</f>
        <v>6.04</v>
      </c>
      <c r="H1507" s="18" t="n">
        <f aca="false">DATA!E1507</f>
        <v>5</v>
      </c>
      <c r="I1507" s="20" t="n">
        <f aca="false">F1507*E1507</f>
        <v>294.96</v>
      </c>
      <c r="J1507" s="20" t="n">
        <f aca="false">PARAMETER!$B$4*G1507*SQRT(E1507)</f>
        <v>28.1001856328284</v>
      </c>
      <c r="K1507" s="20" t="n">
        <f aca="false">I1507+J1507</f>
        <v>323.060185632828</v>
      </c>
      <c r="L1507" s="20" t="n">
        <f aca="false">K1507+F1507*H1507</f>
        <v>507.410185632828</v>
      </c>
      <c r="M1507" s="16" t="str">
        <f aca="false">IF(C1507&lt;=K1507,"REORDER",IF(C1507&gt;L1507,"OVERSTOCK","OK"))</f>
        <v>REORDER</v>
      </c>
      <c r="N1507" s="16" t="str">
        <f aca="false">IF(C1507&lt;=D1507,"REORDER","OK")</f>
        <v>REORDER</v>
      </c>
      <c r="O1507" s="18" t="n">
        <f aca="false">IF(D1507&lt;I1507,1,0)</f>
        <v>1</v>
      </c>
      <c r="P1507" s="20" t="n">
        <f aca="false">C1507/F1507</f>
        <v>1.70870626525631</v>
      </c>
      <c r="Q1507" s="19" t="n">
        <f aca="false">DATA!N1507</f>
        <v>97.86</v>
      </c>
      <c r="R1507" s="19" t="n">
        <f aca="false">DATA!O1507</f>
        <v>1.87</v>
      </c>
      <c r="S1507" s="17" t="n">
        <f aca="false">C1507*Q1507</f>
        <v>6165.18</v>
      </c>
      <c r="T1507" s="19" t="n">
        <f aca="false">C1507*R1507</f>
        <v>117.81</v>
      </c>
      <c r="U1507" s="20" t="n">
        <f aca="false">MAX(0,C1507-L1507)</f>
        <v>0</v>
      </c>
      <c r="V1507" s="17" t="n">
        <f aca="false">U1507*Q1507</f>
        <v>0</v>
      </c>
      <c r="W1507" s="19" t="n">
        <f aca="false">U1507*R1507</f>
        <v>0</v>
      </c>
      <c r="X1507" s="20" t="n">
        <f aca="false">MAX(0,K1507-C1507)</f>
        <v>260.060185632828</v>
      </c>
      <c r="Y1507" s="17" t="n">
        <f aca="false">F1507*PARAMETER!$B$5*Q1507</f>
        <v>1316955.843</v>
      </c>
      <c r="Z1507" s="21" t="n">
        <f aca="false">SUMIF($Y$2:$Y$3205,"&gt;="&amp;Y1507)/SUM($Y$2:$Y$3205)</f>
        <v>0.598230390454785</v>
      </c>
      <c r="AA1507" s="16" t="str">
        <f aca="false">IF(Z1507&lt;=PARAMETER!$B$7,"A",IF(Z1507&lt;=PARAMETER!$B$8,"B","C"))</f>
        <v>A</v>
      </c>
      <c r="AB1507" s="22" t="n">
        <f aca="false">G1507/F1507</f>
        <v>0.16381882289124</v>
      </c>
      <c r="AC1507" s="16" t="str">
        <f aca="false">IF(AB1507&lt;=PARAMETER!$B$9,"X",IF(AB1507&lt;=PARAMETER!$B$10,"Y","Z"))</f>
        <v>X</v>
      </c>
      <c r="AD1507" s="16" t="str">
        <f aca="false">AA1507&amp;AC1507</f>
        <v>AX</v>
      </c>
      <c r="AE1507" s="22" t="n">
        <f aca="false">DATA!I1507</f>
        <v>0.98</v>
      </c>
      <c r="AF1507" s="18" t="n">
        <f aca="false">DATA!L1507</f>
        <v>43</v>
      </c>
      <c r="AG1507" s="16" t="str">
        <f aca="false">DATA!K1507</f>
        <v>B</v>
      </c>
      <c r="AH1507" s="18" t="n">
        <f aca="false">IF(AE1507&gt;=PARAMETER!$B$12,1,0)</f>
        <v>1</v>
      </c>
      <c r="AI1507" s="18" t="n">
        <f aca="false">IF(AF1507&gt;=PARAMETER!$B$13,1,0)</f>
        <v>0</v>
      </c>
      <c r="AJ1507" s="18" t="n">
        <f aca="false">IF(AND(AH1507=1,AI1507=1),1,0)</f>
        <v>0</v>
      </c>
    </row>
    <row r="1508" customFormat="false" ht="15" hidden="false" customHeight="false" outlineLevel="0" collapsed="false">
      <c r="A1508" s="16" t="str">
        <f aca="false">DATA!A1508</f>
        <v>ITM11506</v>
      </c>
      <c r="B1508" s="16" t="str">
        <f aca="false">DATA!B1508</f>
        <v>Electronics</v>
      </c>
      <c r="C1508" s="17" t="n">
        <f aca="false">DATA!C1508</f>
        <v>48</v>
      </c>
      <c r="D1508" s="17" t="n">
        <f aca="false">DATA!D1508</f>
        <v>39</v>
      </c>
      <c r="E1508" s="18" t="n">
        <f aca="false">DATA!F1508</f>
        <v>4</v>
      </c>
      <c r="F1508" s="19" t="n">
        <f aca="false">DATA!G1508</f>
        <v>37.23</v>
      </c>
      <c r="G1508" s="19" t="n">
        <f aca="false">DATA!H1508</f>
        <v>5.04</v>
      </c>
      <c r="H1508" s="18" t="n">
        <f aca="false">DATA!E1508</f>
        <v>11</v>
      </c>
      <c r="I1508" s="20" t="n">
        <f aca="false">F1508*E1508</f>
        <v>148.92</v>
      </c>
      <c r="J1508" s="20" t="n">
        <f aca="false">PARAMETER!$B$4*G1508*SQRT(E1508)</f>
        <v>16.5801245596708</v>
      </c>
      <c r="K1508" s="20" t="n">
        <f aca="false">I1508+J1508</f>
        <v>165.500124559671</v>
      </c>
      <c r="L1508" s="20" t="n">
        <f aca="false">K1508+F1508*H1508</f>
        <v>575.030124559671</v>
      </c>
      <c r="M1508" s="16" t="str">
        <f aca="false">IF(C1508&lt;=K1508,"REORDER",IF(C1508&gt;L1508,"OVERSTOCK","OK"))</f>
        <v>REORDER</v>
      </c>
      <c r="N1508" s="16" t="str">
        <f aca="false">IF(C1508&lt;=D1508,"REORDER","OK")</f>
        <v>OK</v>
      </c>
      <c r="O1508" s="18" t="n">
        <f aca="false">IF(D1508&lt;I1508,1,0)</f>
        <v>1</v>
      </c>
      <c r="P1508" s="20" t="n">
        <f aca="false">C1508/F1508</f>
        <v>1.28928283642224</v>
      </c>
      <c r="Q1508" s="19" t="n">
        <f aca="false">DATA!N1508</f>
        <v>113.14</v>
      </c>
      <c r="R1508" s="19" t="n">
        <f aca="false">DATA!O1508</f>
        <v>1.29</v>
      </c>
      <c r="S1508" s="17" t="n">
        <f aca="false">C1508*Q1508</f>
        <v>5430.72</v>
      </c>
      <c r="T1508" s="19" t="n">
        <f aca="false">C1508*R1508</f>
        <v>61.92</v>
      </c>
      <c r="U1508" s="20" t="n">
        <f aca="false">MAX(0,C1508-L1508)</f>
        <v>0</v>
      </c>
      <c r="V1508" s="17" t="n">
        <f aca="false">U1508*Q1508</f>
        <v>0</v>
      </c>
      <c r="W1508" s="19" t="n">
        <f aca="false">U1508*R1508</f>
        <v>0</v>
      </c>
      <c r="X1508" s="20" t="n">
        <f aca="false">MAX(0,K1508-C1508)</f>
        <v>117.500124559671</v>
      </c>
      <c r="Y1508" s="17" t="n">
        <f aca="false">F1508*PARAMETER!$B$5*Q1508</f>
        <v>1537453.803</v>
      </c>
      <c r="Z1508" s="21" t="n">
        <f aca="false">SUMIF($Y$2:$Y$3205,"&gt;="&amp;Y1508)/SUM($Y$2:$Y$3205)</f>
        <v>0.508299349437639</v>
      </c>
      <c r="AA1508" s="16" t="str">
        <f aca="false">IF(Z1508&lt;=PARAMETER!$B$7,"A",IF(Z1508&lt;=PARAMETER!$B$8,"B","C"))</f>
        <v>A</v>
      </c>
      <c r="AB1508" s="22" t="n">
        <f aca="false">G1508/F1508</f>
        <v>0.135374697824335</v>
      </c>
      <c r="AC1508" s="16" t="str">
        <f aca="false">IF(AB1508&lt;=PARAMETER!$B$9,"X",IF(AB1508&lt;=PARAMETER!$B$10,"Y","Z"))</f>
        <v>X</v>
      </c>
      <c r="AD1508" s="16" t="str">
        <f aca="false">AA1508&amp;AC1508</f>
        <v>AX</v>
      </c>
      <c r="AE1508" s="22" t="n">
        <f aca="false">DATA!I1508</f>
        <v>0.52</v>
      </c>
      <c r="AF1508" s="18" t="n">
        <f aca="false">DATA!L1508</f>
        <v>149</v>
      </c>
      <c r="AG1508" s="16" t="str">
        <f aca="false">DATA!K1508</f>
        <v>C</v>
      </c>
      <c r="AH1508" s="18" t="n">
        <f aca="false">IF(AE1508&gt;=PARAMETER!$B$12,1,0)</f>
        <v>0</v>
      </c>
      <c r="AI1508" s="18" t="n">
        <f aca="false">IF(AF1508&gt;=PARAMETER!$B$13,1,0)</f>
        <v>1</v>
      </c>
      <c r="AJ1508" s="18" t="n">
        <f aca="false">IF(AND(AH1508=1,AI1508=1),1,0)</f>
        <v>0</v>
      </c>
    </row>
    <row r="1509" customFormat="false" ht="15" hidden="false" customHeight="false" outlineLevel="0" collapsed="false">
      <c r="A1509" s="16" t="str">
        <f aca="false">DATA!A1509</f>
        <v>ITM11507</v>
      </c>
      <c r="B1509" s="16" t="str">
        <f aca="false">DATA!B1509</f>
        <v>Apparel</v>
      </c>
      <c r="C1509" s="17" t="n">
        <f aca="false">DATA!C1509</f>
        <v>78</v>
      </c>
      <c r="D1509" s="17" t="n">
        <f aca="false">DATA!D1509</f>
        <v>94</v>
      </c>
      <c r="E1509" s="18" t="n">
        <f aca="false">DATA!F1509</f>
        <v>2</v>
      </c>
      <c r="F1509" s="19" t="n">
        <f aca="false">DATA!G1509</f>
        <v>33.33</v>
      </c>
      <c r="G1509" s="19" t="n">
        <f aca="false">DATA!H1509</f>
        <v>5.72</v>
      </c>
      <c r="H1509" s="18" t="n">
        <f aca="false">DATA!E1509</f>
        <v>8</v>
      </c>
      <c r="I1509" s="20" t="n">
        <f aca="false">F1509*E1509</f>
        <v>66.66</v>
      </c>
      <c r="J1509" s="20" t="n">
        <f aca="false">PARAMETER!$B$4*G1509*SQRT(E1509)</f>
        <v>13.3057170380611</v>
      </c>
      <c r="K1509" s="20" t="n">
        <f aca="false">I1509+J1509</f>
        <v>79.9657170380611</v>
      </c>
      <c r="L1509" s="20" t="n">
        <f aca="false">K1509+F1509*H1509</f>
        <v>346.605717038061</v>
      </c>
      <c r="M1509" s="16" t="str">
        <f aca="false">IF(C1509&lt;=K1509,"REORDER",IF(C1509&gt;L1509,"OVERSTOCK","OK"))</f>
        <v>REORDER</v>
      </c>
      <c r="N1509" s="16" t="str">
        <f aca="false">IF(C1509&lt;=D1509,"REORDER","OK")</f>
        <v>REORDER</v>
      </c>
      <c r="O1509" s="18" t="n">
        <f aca="false">IF(D1509&lt;I1509,1,0)</f>
        <v>0</v>
      </c>
      <c r="P1509" s="20" t="n">
        <f aca="false">C1509/F1509</f>
        <v>2.34023402340234</v>
      </c>
      <c r="Q1509" s="19" t="n">
        <f aca="false">DATA!N1509</f>
        <v>196.59</v>
      </c>
      <c r="R1509" s="19" t="n">
        <f aca="false">DATA!O1509</f>
        <v>1.83</v>
      </c>
      <c r="S1509" s="17" t="n">
        <f aca="false">C1509*Q1509</f>
        <v>15334.02</v>
      </c>
      <c r="T1509" s="19" t="n">
        <f aca="false">C1509*R1509</f>
        <v>142.74</v>
      </c>
      <c r="U1509" s="20" t="n">
        <f aca="false">MAX(0,C1509-L1509)</f>
        <v>0</v>
      </c>
      <c r="V1509" s="17" t="n">
        <f aca="false">U1509*Q1509</f>
        <v>0</v>
      </c>
      <c r="W1509" s="19" t="n">
        <f aca="false">U1509*R1509</f>
        <v>0</v>
      </c>
      <c r="X1509" s="20" t="n">
        <f aca="false">MAX(0,K1509-C1509)</f>
        <v>1.96571703806114</v>
      </c>
      <c r="Y1509" s="17" t="n">
        <f aca="false">F1509*PARAMETER!$B$5*Q1509</f>
        <v>2391605.8155</v>
      </c>
      <c r="Z1509" s="21" t="n">
        <f aca="false">SUMIF($Y$2:$Y$3205,"&gt;="&amp;Y1509)/SUM($Y$2:$Y$3205)</f>
        <v>0.219160316986327</v>
      </c>
      <c r="AA1509" s="16" t="str">
        <f aca="false">IF(Z1509&lt;=PARAMETER!$B$7,"A",IF(Z1509&lt;=PARAMETER!$B$8,"B","C"))</f>
        <v>A</v>
      </c>
      <c r="AB1509" s="22" t="n">
        <f aca="false">G1509/F1509</f>
        <v>0.171617161716172</v>
      </c>
      <c r="AC1509" s="16" t="str">
        <f aca="false">IF(AB1509&lt;=PARAMETER!$B$9,"X",IF(AB1509&lt;=PARAMETER!$B$10,"Y","Z"))</f>
        <v>X</v>
      </c>
      <c r="AD1509" s="16" t="str">
        <f aca="false">AA1509&amp;AC1509</f>
        <v>AX</v>
      </c>
      <c r="AE1509" s="22" t="n">
        <f aca="false">DATA!I1509</f>
        <v>0.67</v>
      </c>
      <c r="AF1509" s="18" t="n">
        <f aca="false">DATA!L1509</f>
        <v>28</v>
      </c>
      <c r="AG1509" s="16" t="str">
        <f aca="false">DATA!K1509</f>
        <v>A</v>
      </c>
      <c r="AH1509" s="18" t="n">
        <f aca="false">IF(AE1509&gt;=PARAMETER!$B$12,1,0)</f>
        <v>0</v>
      </c>
      <c r="AI1509" s="18" t="n">
        <f aca="false">IF(AF1509&gt;=PARAMETER!$B$13,1,0)</f>
        <v>0</v>
      </c>
      <c r="AJ1509" s="18" t="n">
        <f aca="false">IF(AND(AH1509=1,AI1509=1),1,0)</f>
        <v>0</v>
      </c>
    </row>
    <row r="1510" customFormat="false" ht="15" hidden="false" customHeight="false" outlineLevel="0" collapsed="false">
      <c r="A1510" s="16" t="str">
        <f aca="false">DATA!A1510</f>
        <v>ITM11508</v>
      </c>
      <c r="B1510" s="16" t="str">
        <f aca="false">DATA!B1510</f>
        <v>Electronics</v>
      </c>
      <c r="C1510" s="17" t="n">
        <f aca="false">DATA!C1510</f>
        <v>90</v>
      </c>
      <c r="D1510" s="17" t="n">
        <f aca="false">DATA!D1510</f>
        <v>58</v>
      </c>
      <c r="E1510" s="18" t="n">
        <f aca="false">DATA!F1510</f>
        <v>2</v>
      </c>
      <c r="F1510" s="19" t="n">
        <f aca="false">DATA!G1510</f>
        <v>12.19</v>
      </c>
      <c r="G1510" s="19" t="n">
        <f aca="false">DATA!H1510</f>
        <v>2.38</v>
      </c>
      <c r="H1510" s="18" t="n">
        <f aca="false">DATA!E1510</f>
        <v>13</v>
      </c>
      <c r="I1510" s="20" t="n">
        <f aca="false">F1510*E1510</f>
        <v>24.38</v>
      </c>
      <c r="J1510" s="20" t="n">
        <f aca="false">PARAMETER!$B$4*G1510*SQRT(E1510)</f>
        <v>5.53629485150097</v>
      </c>
      <c r="K1510" s="20" t="n">
        <f aca="false">I1510+J1510</f>
        <v>29.916294851501</v>
      </c>
      <c r="L1510" s="20" t="n">
        <f aca="false">K1510+F1510*H1510</f>
        <v>188.386294851501</v>
      </c>
      <c r="M1510" s="16" t="str">
        <f aca="false">IF(C1510&lt;=K1510,"REORDER",IF(C1510&gt;L1510,"OVERSTOCK","OK"))</f>
        <v>OK</v>
      </c>
      <c r="N1510" s="16" t="str">
        <f aca="false">IF(C1510&lt;=D1510,"REORDER","OK")</f>
        <v>OK</v>
      </c>
      <c r="O1510" s="18" t="n">
        <f aca="false">IF(D1510&lt;I1510,1,0)</f>
        <v>0</v>
      </c>
      <c r="P1510" s="20" t="n">
        <f aca="false">C1510/F1510</f>
        <v>7.383100902379</v>
      </c>
      <c r="Q1510" s="19" t="n">
        <f aca="false">DATA!N1510</f>
        <v>160.6</v>
      </c>
      <c r="R1510" s="19" t="n">
        <f aca="false">DATA!O1510</f>
        <v>0.11</v>
      </c>
      <c r="S1510" s="17" t="n">
        <f aca="false">C1510*Q1510</f>
        <v>14454</v>
      </c>
      <c r="T1510" s="19" t="n">
        <f aca="false">C1510*R1510</f>
        <v>9.9</v>
      </c>
      <c r="U1510" s="20" t="n">
        <f aca="false">MAX(0,C1510-L1510)</f>
        <v>0</v>
      </c>
      <c r="V1510" s="17" t="n">
        <f aca="false">U1510*Q1510</f>
        <v>0</v>
      </c>
      <c r="W1510" s="19" t="n">
        <f aca="false">U1510*R1510</f>
        <v>0</v>
      </c>
      <c r="X1510" s="20" t="n">
        <f aca="false">MAX(0,K1510-C1510)</f>
        <v>0</v>
      </c>
      <c r="Y1510" s="17" t="n">
        <f aca="false">F1510*PARAMETER!$B$5*Q1510</f>
        <v>714565.61</v>
      </c>
      <c r="Z1510" s="21" t="n">
        <f aca="false">SUMIF($Y$2:$Y$3205,"&gt;="&amp;Y1510)/SUM($Y$2:$Y$3205)</f>
        <v>0.840283764293526</v>
      </c>
      <c r="AA1510" s="16" t="str">
        <f aca="false">IF(Z1510&lt;=PARAMETER!$B$7,"A",IF(Z1510&lt;=PARAMETER!$B$8,"B","C"))</f>
        <v>B</v>
      </c>
      <c r="AB1510" s="22" t="n">
        <f aca="false">G1510/F1510</f>
        <v>0.195242001640689</v>
      </c>
      <c r="AC1510" s="16" t="str">
        <f aca="false">IF(AB1510&lt;=PARAMETER!$B$9,"X",IF(AB1510&lt;=PARAMETER!$B$10,"Y","Z"))</f>
        <v>X</v>
      </c>
      <c r="AD1510" s="16" t="str">
        <f aca="false">AA1510&amp;AC1510</f>
        <v>BX</v>
      </c>
      <c r="AE1510" s="22" t="n">
        <f aca="false">DATA!I1510</f>
        <v>0.49</v>
      </c>
      <c r="AF1510" s="18" t="n">
        <f aca="false">DATA!L1510</f>
        <v>123</v>
      </c>
      <c r="AG1510" s="16" t="str">
        <f aca="false">DATA!K1510</f>
        <v>C</v>
      </c>
      <c r="AH1510" s="18" t="n">
        <f aca="false">IF(AE1510&gt;=PARAMETER!$B$12,1,0)</f>
        <v>0</v>
      </c>
      <c r="AI1510" s="18" t="n">
        <f aca="false">IF(AF1510&gt;=PARAMETER!$B$13,1,0)</f>
        <v>1</v>
      </c>
      <c r="AJ1510" s="18" t="n">
        <f aca="false">IF(AND(AH1510=1,AI1510=1),1,0)</f>
        <v>0</v>
      </c>
    </row>
    <row r="1511" customFormat="false" ht="15" hidden="false" customHeight="false" outlineLevel="0" collapsed="false">
      <c r="A1511" s="16" t="str">
        <f aca="false">DATA!A1511</f>
        <v>ITM11509</v>
      </c>
      <c r="B1511" s="16" t="str">
        <f aca="false">DATA!B1511</f>
        <v>Apparel</v>
      </c>
      <c r="C1511" s="17" t="n">
        <f aca="false">DATA!C1511</f>
        <v>111</v>
      </c>
      <c r="D1511" s="17" t="n">
        <f aca="false">DATA!D1511</f>
        <v>18</v>
      </c>
      <c r="E1511" s="18" t="n">
        <f aca="false">DATA!F1511</f>
        <v>4</v>
      </c>
      <c r="F1511" s="19" t="n">
        <f aca="false">DATA!G1511</f>
        <v>21.73</v>
      </c>
      <c r="G1511" s="19" t="n">
        <f aca="false">DATA!H1511</f>
        <v>5.7</v>
      </c>
      <c r="H1511" s="18" t="n">
        <f aca="false">DATA!E1511</f>
        <v>3</v>
      </c>
      <c r="I1511" s="20" t="n">
        <f aca="false">F1511*E1511</f>
        <v>86.92</v>
      </c>
      <c r="J1511" s="20" t="n">
        <f aca="false">PARAMETER!$B$4*G1511*SQRT(E1511)</f>
        <v>18.7513313472468</v>
      </c>
      <c r="K1511" s="20" t="n">
        <f aca="false">I1511+J1511</f>
        <v>105.671331347247</v>
      </c>
      <c r="L1511" s="20" t="n">
        <f aca="false">K1511+F1511*H1511</f>
        <v>170.861331347247</v>
      </c>
      <c r="M1511" s="16" t="str">
        <f aca="false">IF(C1511&lt;=K1511,"REORDER",IF(C1511&gt;L1511,"OVERSTOCK","OK"))</f>
        <v>OK</v>
      </c>
      <c r="N1511" s="16" t="str">
        <f aca="false">IF(C1511&lt;=D1511,"REORDER","OK")</f>
        <v>OK</v>
      </c>
      <c r="O1511" s="18" t="n">
        <f aca="false">IF(D1511&lt;I1511,1,0)</f>
        <v>1</v>
      </c>
      <c r="P1511" s="20" t="n">
        <f aca="false">C1511/F1511</f>
        <v>5.10814542107685</v>
      </c>
      <c r="Q1511" s="19" t="n">
        <f aca="false">DATA!N1511</f>
        <v>129.6</v>
      </c>
      <c r="R1511" s="19" t="n">
        <f aca="false">DATA!O1511</f>
        <v>1.79</v>
      </c>
      <c r="S1511" s="17" t="n">
        <f aca="false">C1511*Q1511</f>
        <v>14385.6</v>
      </c>
      <c r="T1511" s="19" t="n">
        <f aca="false">C1511*R1511</f>
        <v>198.69</v>
      </c>
      <c r="U1511" s="20" t="n">
        <f aca="false">MAX(0,C1511-L1511)</f>
        <v>0</v>
      </c>
      <c r="V1511" s="17" t="n">
        <f aca="false">U1511*Q1511</f>
        <v>0</v>
      </c>
      <c r="W1511" s="19" t="n">
        <f aca="false">U1511*R1511</f>
        <v>0</v>
      </c>
      <c r="X1511" s="20" t="n">
        <f aca="false">MAX(0,K1511-C1511)</f>
        <v>0</v>
      </c>
      <c r="Y1511" s="17" t="n">
        <f aca="false">F1511*PARAMETER!$B$5*Q1511</f>
        <v>1027915.92</v>
      </c>
      <c r="Z1511" s="21" t="n">
        <f aca="false">SUMIF($Y$2:$Y$3205,"&gt;="&amp;Y1511)/SUM($Y$2:$Y$3205)</f>
        <v>0.718049535135633</v>
      </c>
      <c r="AA1511" s="16" t="str">
        <f aca="false">IF(Z1511&lt;=PARAMETER!$B$7,"A",IF(Z1511&lt;=PARAMETER!$B$8,"B","C"))</f>
        <v>A</v>
      </c>
      <c r="AB1511" s="22" t="n">
        <f aca="false">G1511/F1511</f>
        <v>0.262310170271514</v>
      </c>
      <c r="AC1511" s="16" t="str">
        <f aca="false">IF(AB1511&lt;=PARAMETER!$B$9,"X",IF(AB1511&lt;=PARAMETER!$B$10,"Y","Z"))</f>
        <v>Y</v>
      </c>
      <c r="AD1511" s="16" t="str">
        <f aca="false">AA1511&amp;AC1511</f>
        <v>AY</v>
      </c>
      <c r="AE1511" s="22" t="n">
        <f aca="false">DATA!I1511</f>
        <v>0.22</v>
      </c>
      <c r="AF1511" s="18" t="n">
        <f aca="false">DATA!L1511</f>
        <v>115</v>
      </c>
      <c r="AG1511" s="16" t="str">
        <f aca="false">DATA!K1511</f>
        <v>C</v>
      </c>
      <c r="AH1511" s="18" t="n">
        <f aca="false">IF(AE1511&gt;=PARAMETER!$B$12,1,0)</f>
        <v>0</v>
      </c>
      <c r="AI1511" s="18" t="n">
        <f aca="false">IF(AF1511&gt;=PARAMETER!$B$13,1,0)</f>
        <v>1</v>
      </c>
      <c r="AJ1511" s="18" t="n">
        <f aca="false">IF(AND(AH1511=1,AI1511=1),1,0)</f>
        <v>0</v>
      </c>
    </row>
    <row r="1512" customFormat="false" ht="15" hidden="false" customHeight="false" outlineLevel="0" collapsed="false">
      <c r="A1512" s="16" t="str">
        <f aca="false">DATA!A1512</f>
        <v>ITM11510</v>
      </c>
      <c r="B1512" s="16" t="str">
        <f aca="false">DATA!B1512</f>
        <v>Groceries</v>
      </c>
      <c r="C1512" s="17" t="n">
        <f aca="false">DATA!C1512</f>
        <v>284</v>
      </c>
      <c r="D1512" s="17" t="n">
        <f aca="false">DATA!D1512</f>
        <v>26</v>
      </c>
      <c r="E1512" s="18" t="n">
        <f aca="false">DATA!F1512</f>
        <v>7</v>
      </c>
      <c r="F1512" s="19" t="n">
        <f aca="false">DATA!G1512</f>
        <v>42.47</v>
      </c>
      <c r="G1512" s="19" t="n">
        <f aca="false">DATA!H1512</f>
        <v>9.97</v>
      </c>
      <c r="H1512" s="18" t="n">
        <f aca="false">DATA!E1512</f>
        <v>7</v>
      </c>
      <c r="I1512" s="20" t="n">
        <f aca="false">F1512*E1512</f>
        <v>297.29</v>
      </c>
      <c r="J1512" s="20" t="n">
        <f aca="false">PARAMETER!$B$4*G1512*SQRT(E1512)</f>
        <v>43.3881801909615</v>
      </c>
      <c r="K1512" s="20" t="n">
        <f aca="false">I1512+J1512</f>
        <v>340.678180190962</v>
      </c>
      <c r="L1512" s="20" t="n">
        <f aca="false">K1512+F1512*H1512</f>
        <v>637.968180190961</v>
      </c>
      <c r="M1512" s="16" t="str">
        <f aca="false">IF(C1512&lt;=K1512,"REORDER",IF(C1512&gt;L1512,"OVERSTOCK","OK"))</f>
        <v>REORDER</v>
      </c>
      <c r="N1512" s="16" t="str">
        <f aca="false">IF(C1512&lt;=D1512,"REORDER","OK")</f>
        <v>OK</v>
      </c>
      <c r="O1512" s="18" t="n">
        <f aca="false">IF(D1512&lt;I1512,1,0)</f>
        <v>1</v>
      </c>
      <c r="P1512" s="20" t="n">
        <f aca="false">C1512/F1512</f>
        <v>6.68707322816106</v>
      </c>
      <c r="Q1512" s="19" t="n">
        <f aca="false">DATA!N1512</f>
        <v>79.1</v>
      </c>
      <c r="R1512" s="19" t="n">
        <f aca="false">DATA!O1512</f>
        <v>1.47</v>
      </c>
      <c r="S1512" s="17" t="n">
        <f aca="false">C1512*Q1512</f>
        <v>22464.4</v>
      </c>
      <c r="T1512" s="19" t="n">
        <f aca="false">C1512*R1512</f>
        <v>417.48</v>
      </c>
      <c r="U1512" s="20" t="n">
        <f aca="false">MAX(0,C1512-L1512)</f>
        <v>0</v>
      </c>
      <c r="V1512" s="17" t="n">
        <f aca="false">U1512*Q1512</f>
        <v>0</v>
      </c>
      <c r="W1512" s="19" t="n">
        <f aca="false">U1512*R1512</f>
        <v>0</v>
      </c>
      <c r="X1512" s="20" t="n">
        <f aca="false">MAX(0,K1512-C1512)</f>
        <v>56.6781801909615</v>
      </c>
      <c r="Y1512" s="17" t="n">
        <f aca="false">F1512*PARAMETER!$B$5*Q1512</f>
        <v>1226172.605</v>
      </c>
      <c r="Z1512" s="21" t="n">
        <f aca="false">SUMIF($Y$2:$Y$3205,"&gt;="&amp;Y1512)/SUM($Y$2:$Y$3205)</f>
        <v>0.634774982742334</v>
      </c>
      <c r="AA1512" s="16" t="str">
        <f aca="false">IF(Z1512&lt;=PARAMETER!$B$7,"A",IF(Z1512&lt;=PARAMETER!$B$8,"B","C"))</f>
        <v>A</v>
      </c>
      <c r="AB1512" s="22" t="n">
        <f aca="false">G1512/F1512</f>
        <v>0.234753943960443</v>
      </c>
      <c r="AC1512" s="16" t="str">
        <f aca="false">IF(AB1512&lt;=PARAMETER!$B$9,"X",IF(AB1512&lt;=PARAMETER!$B$10,"Y","Z"))</f>
        <v>X</v>
      </c>
      <c r="AD1512" s="16" t="str">
        <f aca="false">AA1512&amp;AC1512</f>
        <v>AX</v>
      </c>
      <c r="AE1512" s="22" t="n">
        <f aca="false">DATA!I1512</f>
        <v>0.97</v>
      </c>
      <c r="AF1512" s="18" t="n">
        <f aca="false">DATA!L1512</f>
        <v>46</v>
      </c>
      <c r="AG1512" s="16" t="str">
        <f aca="false">DATA!K1512</f>
        <v>C</v>
      </c>
      <c r="AH1512" s="18" t="n">
        <f aca="false">IF(AE1512&gt;=PARAMETER!$B$12,1,0)</f>
        <v>1</v>
      </c>
      <c r="AI1512" s="18" t="n">
        <f aca="false">IF(AF1512&gt;=PARAMETER!$B$13,1,0)</f>
        <v>0</v>
      </c>
      <c r="AJ1512" s="18" t="n">
        <f aca="false">IF(AND(AH1512=1,AI1512=1),1,0)</f>
        <v>0</v>
      </c>
    </row>
    <row r="1513" customFormat="false" ht="15" hidden="false" customHeight="false" outlineLevel="0" collapsed="false">
      <c r="A1513" s="16" t="str">
        <f aca="false">DATA!A1513</f>
        <v>ITM11511</v>
      </c>
      <c r="B1513" s="16" t="str">
        <f aca="false">DATA!B1513</f>
        <v>Apparel</v>
      </c>
      <c r="C1513" s="17" t="n">
        <f aca="false">DATA!C1513</f>
        <v>402</v>
      </c>
      <c r="D1513" s="17" t="n">
        <f aca="false">DATA!D1513</f>
        <v>78</v>
      </c>
      <c r="E1513" s="18" t="n">
        <f aca="false">DATA!F1513</f>
        <v>2</v>
      </c>
      <c r="F1513" s="19" t="n">
        <f aca="false">DATA!G1513</f>
        <v>33.84</v>
      </c>
      <c r="G1513" s="19" t="n">
        <f aca="false">DATA!H1513</f>
        <v>5.88</v>
      </c>
      <c r="H1513" s="18" t="n">
        <f aca="false">DATA!E1513</f>
        <v>9</v>
      </c>
      <c r="I1513" s="20" t="n">
        <f aca="false">F1513*E1513</f>
        <v>67.68</v>
      </c>
      <c r="J1513" s="20" t="n">
        <f aca="false">PARAMETER!$B$4*G1513*SQRT(E1513)</f>
        <v>13.6779049272377</v>
      </c>
      <c r="K1513" s="20" t="n">
        <f aca="false">I1513+J1513</f>
        <v>81.3579049272377</v>
      </c>
      <c r="L1513" s="20" t="n">
        <f aca="false">K1513+F1513*H1513</f>
        <v>385.917904927238</v>
      </c>
      <c r="M1513" s="16" t="str">
        <f aca="false">IF(C1513&lt;=K1513,"REORDER",IF(C1513&gt;L1513,"OVERSTOCK","OK"))</f>
        <v>OVERSTOCK</v>
      </c>
      <c r="N1513" s="16" t="str">
        <f aca="false">IF(C1513&lt;=D1513,"REORDER","OK")</f>
        <v>OK</v>
      </c>
      <c r="O1513" s="18" t="n">
        <f aca="false">IF(D1513&lt;I1513,1,0)</f>
        <v>0</v>
      </c>
      <c r="P1513" s="20" t="n">
        <f aca="false">C1513/F1513</f>
        <v>11.8794326241135</v>
      </c>
      <c r="Q1513" s="19" t="n">
        <f aca="false">DATA!N1513</f>
        <v>15.14</v>
      </c>
      <c r="R1513" s="19" t="n">
        <f aca="false">DATA!O1513</f>
        <v>0.43</v>
      </c>
      <c r="S1513" s="17" t="n">
        <f aca="false">C1513*Q1513</f>
        <v>6086.28</v>
      </c>
      <c r="T1513" s="19" t="n">
        <f aca="false">C1513*R1513</f>
        <v>172.86</v>
      </c>
      <c r="U1513" s="20" t="n">
        <f aca="false">MAX(0,C1513-L1513)</f>
        <v>16.0820950727623</v>
      </c>
      <c r="V1513" s="17" t="n">
        <f aca="false">U1513*Q1513</f>
        <v>243.482919401621</v>
      </c>
      <c r="W1513" s="19" t="n">
        <f aca="false">U1513*R1513</f>
        <v>6.91530088128778</v>
      </c>
      <c r="X1513" s="20" t="n">
        <f aca="false">MAX(0,K1513-C1513)</f>
        <v>0</v>
      </c>
      <c r="Y1513" s="17" t="n">
        <f aca="false">F1513*PARAMETER!$B$5*Q1513</f>
        <v>187003.224</v>
      </c>
      <c r="Z1513" s="21" t="n">
        <f aca="false">SUMIF($Y$2:$Y$3205,"&gt;="&amp;Y1513)/SUM($Y$2:$Y$3205)</f>
        <v>0.984750154558171</v>
      </c>
      <c r="AA1513" s="16" t="str">
        <f aca="false">IF(Z1513&lt;=PARAMETER!$B$7,"A",IF(Z1513&lt;=PARAMETER!$B$8,"B","C"))</f>
        <v>C</v>
      </c>
      <c r="AB1513" s="22" t="n">
        <f aca="false">G1513/F1513</f>
        <v>0.173758865248227</v>
      </c>
      <c r="AC1513" s="16" t="str">
        <f aca="false">IF(AB1513&lt;=PARAMETER!$B$9,"X",IF(AB1513&lt;=PARAMETER!$B$10,"Y","Z"))</f>
        <v>X</v>
      </c>
      <c r="AD1513" s="16" t="str">
        <f aca="false">AA1513&amp;AC1513</f>
        <v>CX</v>
      </c>
      <c r="AE1513" s="22" t="n">
        <f aca="false">DATA!I1513</f>
        <v>0.22</v>
      </c>
      <c r="AF1513" s="18" t="n">
        <f aca="false">DATA!L1513</f>
        <v>116</v>
      </c>
      <c r="AG1513" s="16" t="str">
        <f aca="false">DATA!K1513</f>
        <v>B</v>
      </c>
      <c r="AH1513" s="18" t="n">
        <f aca="false">IF(AE1513&gt;=PARAMETER!$B$12,1,0)</f>
        <v>0</v>
      </c>
      <c r="AI1513" s="18" t="n">
        <f aca="false">IF(AF1513&gt;=PARAMETER!$B$13,1,0)</f>
        <v>1</v>
      </c>
      <c r="AJ1513" s="18" t="n">
        <f aca="false">IF(AND(AH1513=1,AI1513=1),1,0)</f>
        <v>0</v>
      </c>
    </row>
    <row r="1514" customFormat="false" ht="15" hidden="false" customHeight="false" outlineLevel="0" collapsed="false">
      <c r="A1514" s="16" t="str">
        <f aca="false">DATA!A1514</f>
        <v>ITM11512</v>
      </c>
      <c r="B1514" s="16" t="str">
        <f aca="false">DATA!B1514</f>
        <v>Apparel</v>
      </c>
      <c r="C1514" s="17" t="n">
        <f aca="false">DATA!C1514</f>
        <v>239</v>
      </c>
      <c r="D1514" s="17" t="n">
        <f aca="false">DATA!D1514</f>
        <v>67</v>
      </c>
      <c r="E1514" s="18" t="n">
        <f aca="false">DATA!F1514</f>
        <v>9</v>
      </c>
      <c r="F1514" s="19" t="n">
        <f aca="false">DATA!G1514</f>
        <v>36.91</v>
      </c>
      <c r="G1514" s="19" t="n">
        <f aca="false">DATA!H1514</f>
        <v>0.92</v>
      </c>
      <c r="H1514" s="18" t="n">
        <f aca="false">DATA!E1514</f>
        <v>6</v>
      </c>
      <c r="I1514" s="20" t="n">
        <f aca="false">F1514*E1514</f>
        <v>332.19</v>
      </c>
      <c r="J1514" s="20" t="n">
        <f aca="false">PARAMETER!$B$4*G1514*SQRT(E1514)</f>
        <v>4.53979601038606</v>
      </c>
      <c r="K1514" s="20" t="n">
        <f aca="false">I1514+J1514</f>
        <v>336.729796010386</v>
      </c>
      <c r="L1514" s="20" t="n">
        <f aca="false">K1514+F1514*H1514</f>
        <v>558.189796010386</v>
      </c>
      <c r="M1514" s="16" t="str">
        <f aca="false">IF(C1514&lt;=K1514,"REORDER",IF(C1514&gt;L1514,"OVERSTOCK","OK"))</f>
        <v>REORDER</v>
      </c>
      <c r="N1514" s="16" t="str">
        <f aca="false">IF(C1514&lt;=D1514,"REORDER","OK")</f>
        <v>OK</v>
      </c>
      <c r="O1514" s="18" t="n">
        <f aca="false">IF(D1514&lt;I1514,1,0)</f>
        <v>1</v>
      </c>
      <c r="P1514" s="20" t="n">
        <f aca="false">C1514/F1514</f>
        <v>6.47520997019778</v>
      </c>
      <c r="Q1514" s="19" t="n">
        <f aca="false">DATA!N1514</f>
        <v>32.14</v>
      </c>
      <c r="R1514" s="19" t="n">
        <f aca="false">DATA!O1514</f>
        <v>0.6</v>
      </c>
      <c r="S1514" s="17" t="n">
        <f aca="false">C1514*Q1514</f>
        <v>7681.46</v>
      </c>
      <c r="T1514" s="19" t="n">
        <f aca="false">C1514*R1514</f>
        <v>143.4</v>
      </c>
      <c r="U1514" s="20" t="n">
        <f aca="false">MAX(0,C1514-L1514)</f>
        <v>0</v>
      </c>
      <c r="V1514" s="17" t="n">
        <f aca="false">U1514*Q1514</f>
        <v>0</v>
      </c>
      <c r="W1514" s="19" t="n">
        <f aca="false">U1514*R1514</f>
        <v>0</v>
      </c>
      <c r="X1514" s="20" t="n">
        <f aca="false">MAX(0,K1514-C1514)</f>
        <v>97.729796010386</v>
      </c>
      <c r="Y1514" s="17" t="n">
        <f aca="false">F1514*PARAMETER!$B$5*Q1514</f>
        <v>432994.901</v>
      </c>
      <c r="Z1514" s="21" t="n">
        <f aca="false">SUMIF($Y$2:$Y$3205,"&gt;="&amp;Y1514)/SUM($Y$2:$Y$3205)</f>
        <v>0.926261494372342</v>
      </c>
      <c r="AA1514" s="16" t="str">
        <f aca="false">IF(Z1514&lt;=PARAMETER!$B$7,"A",IF(Z1514&lt;=PARAMETER!$B$8,"B","C"))</f>
        <v>B</v>
      </c>
      <c r="AB1514" s="22" t="n">
        <f aca="false">G1514/F1514</f>
        <v>0.0249254944459496</v>
      </c>
      <c r="AC1514" s="16" t="str">
        <f aca="false">IF(AB1514&lt;=PARAMETER!$B$9,"X",IF(AB1514&lt;=PARAMETER!$B$10,"Y","Z"))</f>
        <v>X</v>
      </c>
      <c r="AD1514" s="16" t="str">
        <f aca="false">AA1514&amp;AC1514</f>
        <v>BX</v>
      </c>
      <c r="AE1514" s="22" t="n">
        <f aca="false">DATA!I1514</f>
        <v>0.2</v>
      </c>
      <c r="AF1514" s="18" t="n">
        <f aca="false">DATA!L1514</f>
        <v>138</v>
      </c>
      <c r="AG1514" s="16" t="str">
        <f aca="false">DATA!K1514</f>
        <v>D</v>
      </c>
      <c r="AH1514" s="18" t="n">
        <f aca="false">IF(AE1514&gt;=PARAMETER!$B$12,1,0)</f>
        <v>0</v>
      </c>
      <c r="AI1514" s="18" t="n">
        <f aca="false">IF(AF1514&gt;=PARAMETER!$B$13,1,0)</f>
        <v>1</v>
      </c>
      <c r="AJ1514" s="18" t="n">
        <f aca="false">IF(AND(AH1514=1,AI1514=1),1,0)</f>
        <v>0</v>
      </c>
    </row>
    <row r="1515" customFormat="false" ht="15" hidden="false" customHeight="false" outlineLevel="0" collapsed="false">
      <c r="A1515" s="16" t="str">
        <f aca="false">DATA!A1515</f>
        <v>ITM11513</v>
      </c>
      <c r="B1515" s="16" t="str">
        <f aca="false">DATA!B1515</f>
        <v>Automotive</v>
      </c>
      <c r="C1515" s="17" t="n">
        <f aca="false">DATA!C1515</f>
        <v>409</v>
      </c>
      <c r="D1515" s="17" t="n">
        <f aca="false">DATA!D1515</f>
        <v>66</v>
      </c>
      <c r="E1515" s="18" t="n">
        <f aca="false">DATA!F1515</f>
        <v>6</v>
      </c>
      <c r="F1515" s="19" t="n">
        <f aca="false">DATA!G1515</f>
        <v>29.78</v>
      </c>
      <c r="G1515" s="19" t="n">
        <f aca="false">DATA!H1515</f>
        <v>8.07</v>
      </c>
      <c r="H1515" s="18" t="n">
        <f aca="false">DATA!E1515</f>
        <v>10</v>
      </c>
      <c r="I1515" s="20" t="n">
        <f aca="false">F1515*E1515</f>
        <v>178.68</v>
      </c>
      <c r="J1515" s="20" t="n">
        <f aca="false">PARAMETER!$B$4*G1515*SQRT(E1515)</f>
        <v>32.5144503469105</v>
      </c>
      <c r="K1515" s="20" t="n">
        <f aca="false">I1515+J1515</f>
        <v>211.194450346911</v>
      </c>
      <c r="L1515" s="20" t="n">
        <f aca="false">K1515+F1515*H1515</f>
        <v>508.994450346911</v>
      </c>
      <c r="M1515" s="16" t="str">
        <f aca="false">IF(C1515&lt;=K1515,"REORDER",IF(C1515&gt;L1515,"OVERSTOCK","OK"))</f>
        <v>OK</v>
      </c>
      <c r="N1515" s="16" t="str">
        <f aca="false">IF(C1515&lt;=D1515,"REORDER","OK")</f>
        <v>OK</v>
      </c>
      <c r="O1515" s="18" t="n">
        <f aca="false">IF(D1515&lt;I1515,1,0)</f>
        <v>1</v>
      </c>
      <c r="P1515" s="20" t="n">
        <f aca="false">C1515/F1515</f>
        <v>13.7340496977837</v>
      </c>
      <c r="Q1515" s="19" t="n">
        <f aca="false">DATA!N1515</f>
        <v>148.86</v>
      </c>
      <c r="R1515" s="19" t="n">
        <f aca="false">DATA!O1515</f>
        <v>1.13</v>
      </c>
      <c r="S1515" s="17" t="n">
        <f aca="false">C1515*Q1515</f>
        <v>60883.74</v>
      </c>
      <c r="T1515" s="19" t="n">
        <f aca="false">C1515*R1515</f>
        <v>462.17</v>
      </c>
      <c r="U1515" s="20" t="n">
        <f aca="false">MAX(0,C1515-L1515)</f>
        <v>0</v>
      </c>
      <c r="V1515" s="17" t="n">
        <f aca="false">U1515*Q1515</f>
        <v>0</v>
      </c>
      <c r="W1515" s="19" t="n">
        <f aca="false">U1515*R1515</f>
        <v>0</v>
      </c>
      <c r="X1515" s="20" t="n">
        <f aca="false">MAX(0,K1515-C1515)</f>
        <v>0</v>
      </c>
      <c r="Y1515" s="17" t="n">
        <f aca="false">F1515*PARAMETER!$B$5*Q1515</f>
        <v>1618063.542</v>
      </c>
      <c r="Z1515" s="21" t="n">
        <f aca="false">SUMIF($Y$2:$Y$3205,"&gt;="&amp;Y1515)/SUM($Y$2:$Y$3205)</f>
        <v>0.477162567468378</v>
      </c>
      <c r="AA1515" s="16" t="str">
        <f aca="false">IF(Z1515&lt;=PARAMETER!$B$7,"A",IF(Z1515&lt;=PARAMETER!$B$8,"B","C"))</f>
        <v>A</v>
      </c>
      <c r="AB1515" s="22" t="n">
        <f aca="false">G1515/F1515</f>
        <v>0.270987239758227</v>
      </c>
      <c r="AC1515" s="16" t="str">
        <f aca="false">IF(AB1515&lt;=PARAMETER!$B$9,"X",IF(AB1515&lt;=PARAMETER!$B$10,"Y","Z"))</f>
        <v>Y</v>
      </c>
      <c r="AD1515" s="16" t="str">
        <f aca="false">AA1515&amp;AC1515</f>
        <v>AY</v>
      </c>
      <c r="AE1515" s="22" t="n">
        <f aca="false">DATA!I1515</f>
        <v>0.51</v>
      </c>
      <c r="AF1515" s="18" t="n">
        <f aca="false">DATA!L1515</f>
        <v>69</v>
      </c>
      <c r="AG1515" s="16" t="str">
        <f aca="false">DATA!K1515</f>
        <v>C</v>
      </c>
      <c r="AH1515" s="18" t="n">
        <f aca="false">IF(AE1515&gt;=PARAMETER!$B$12,1,0)</f>
        <v>0</v>
      </c>
      <c r="AI1515" s="18" t="n">
        <f aca="false">IF(AF1515&gt;=PARAMETER!$B$13,1,0)</f>
        <v>0</v>
      </c>
      <c r="AJ1515" s="18" t="n">
        <f aca="false">IF(AND(AH1515=1,AI1515=1),1,0)</f>
        <v>0</v>
      </c>
    </row>
    <row r="1516" customFormat="false" ht="15" hidden="false" customHeight="false" outlineLevel="0" collapsed="false">
      <c r="A1516" s="16" t="str">
        <f aca="false">DATA!A1516</f>
        <v>ITM11514</v>
      </c>
      <c r="B1516" s="16" t="str">
        <f aca="false">DATA!B1516</f>
        <v>Pharma</v>
      </c>
      <c r="C1516" s="17" t="n">
        <f aca="false">DATA!C1516</f>
        <v>432</v>
      </c>
      <c r="D1516" s="17" t="n">
        <f aca="false">DATA!D1516</f>
        <v>71</v>
      </c>
      <c r="E1516" s="18" t="n">
        <f aca="false">DATA!F1516</f>
        <v>7</v>
      </c>
      <c r="F1516" s="19" t="n">
        <f aca="false">DATA!G1516</f>
        <v>23.03</v>
      </c>
      <c r="G1516" s="19" t="n">
        <f aca="false">DATA!H1516</f>
        <v>4.27</v>
      </c>
      <c r="H1516" s="18" t="n">
        <f aca="false">DATA!E1516</f>
        <v>12</v>
      </c>
      <c r="I1516" s="20" t="n">
        <f aca="false">F1516*E1516</f>
        <v>161.21</v>
      </c>
      <c r="J1516" s="20" t="n">
        <f aca="false">PARAMETER!$B$4*G1516*SQRT(E1516)</f>
        <v>18.5825004428692</v>
      </c>
      <c r="K1516" s="20" t="n">
        <f aca="false">I1516+J1516</f>
        <v>179.792500442869</v>
      </c>
      <c r="L1516" s="20" t="n">
        <f aca="false">K1516+F1516*H1516</f>
        <v>456.152500442869</v>
      </c>
      <c r="M1516" s="16" t="str">
        <f aca="false">IF(C1516&lt;=K1516,"REORDER",IF(C1516&gt;L1516,"OVERSTOCK","OK"))</f>
        <v>OK</v>
      </c>
      <c r="N1516" s="16" t="str">
        <f aca="false">IF(C1516&lt;=D1516,"REORDER","OK")</f>
        <v>OK</v>
      </c>
      <c r="O1516" s="18" t="n">
        <f aca="false">IF(D1516&lt;I1516,1,0)</f>
        <v>1</v>
      </c>
      <c r="P1516" s="20" t="n">
        <f aca="false">C1516/F1516</f>
        <v>18.7581415544941</v>
      </c>
      <c r="Q1516" s="19" t="n">
        <f aca="false">DATA!N1516</f>
        <v>80.15</v>
      </c>
      <c r="R1516" s="19" t="n">
        <f aca="false">DATA!O1516</f>
        <v>0.34</v>
      </c>
      <c r="S1516" s="17" t="n">
        <f aca="false">C1516*Q1516</f>
        <v>34624.8</v>
      </c>
      <c r="T1516" s="19" t="n">
        <f aca="false">C1516*R1516</f>
        <v>146.88</v>
      </c>
      <c r="U1516" s="20" t="n">
        <f aca="false">MAX(0,C1516-L1516)</f>
        <v>0</v>
      </c>
      <c r="V1516" s="17" t="n">
        <f aca="false">U1516*Q1516</f>
        <v>0</v>
      </c>
      <c r="W1516" s="19" t="n">
        <f aca="false">U1516*R1516</f>
        <v>0</v>
      </c>
      <c r="X1516" s="20" t="n">
        <f aca="false">MAX(0,K1516-C1516)</f>
        <v>0</v>
      </c>
      <c r="Y1516" s="17" t="n">
        <f aca="false">F1516*PARAMETER!$B$5*Q1516</f>
        <v>673736.8925</v>
      </c>
      <c r="Z1516" s="21" t="n">
        <f aca="false">SUMIF($Y$2:$Y$3205,"&gt;="&amp;Y1516)/SUM($Y$2:$Y$3205)</f>
        <v>0.853082403249029</v>
      </c>
      <c r="AA1516" s="16" t="str">
        <f aca="false">IF(Z1516&lt;=PARAMETER!$B$7,"A",IF(Z1516&lt;=PARAMETER!$B$8,"B","C"))</f>
        <v>B</v>
      </c>
      <c r="AB1516" s="22" t="n">
        <f aca="false">G1516/F1516</f>
        <v>0.185410334346505</v>
      </c>
      <c r="AC1516" s="16" t="str">
        <f aca="false">IF(AB1516&lt;=PARAMETER!$B$9,"X",IF(AB1516&lt;=PARAMETER!$B$10,"Y","Z"))</f>
        <v>X</v>
      </c>
      <c r="AD1516" s="16" t="str">
        <f aca="false">AA1516&amp;AC1516</f>
        <v>BX</v>
      </c>
      <c r="AE1516" s="22" t="n">
        <f aca="false">DATA!I1516</f>
        <v>0.69</v>
      </c>
      <c r="AF1516" s="18" t="n">
        <f aca="false">DATA!L1516</f>
        <v>76</v>
      </c>
      <c r="AG1516" s="16" t="str">
        <f aca="false">DATA!K1516</f>
        <v>B</v>
      </c>
      <c r="AH1516" s="18" t="n">
        <f aca="false">IF(AE1516&gt;=PARAMETER!$B$12,1,0)</f>
        <v>0</v>
      </c>
      <c r="AI1516" s="18" t="n">
        <f aca="false">IF(AF1516&gt;=PARAMETER!$B$13,1,0)</f>
        <v>0</v>
      </c>
      <c r="AJ1516" s="18" t="n">
        <f aca="false">IF(AND(AH1516=1,AI1516=1),1,0)</f>
        <v>0</v>
      </c>
    </row>
    <row r="1517" customFormat="false" ht="15" hidden="false" customHeight="false" outlineLevel="0" collapsed="false">
      <c r="A1517" s="16" t="str">
        <f aca="false">DATA!A1517</f>
        <v>ITM11515</v>
      </c>
      <c r="B1517" s="16" t="str">
        <f aca="false">DATA!B1517</f>
        <v>Pharma</v>
      </c>
      <c r="C1517" s="17" t="n">
        <f aca="false">DATA!C1517</f>
        <v>461</v>
      </c>
      <c r="D1517" s="17" t="n">
        <f aca="false">DATA!D1517</f>
        <v>61</v>
      </c>
      <c r="E1517" s="18" t="n">
        <f aca="false">DATA!F1517</f>
        <v>6</v>
      </c>
      <c r="F1517" s="19" t="n">
        <f aca="false">DATA!G1517</f>
        <v>38.19</v>
      </c>
      <c r="G1517" s="19" t="n">
        <f aca="false">DATA!H1517</f>
        <v>1.96</v>
      </c>
      <c r="H1517" s="18" t="n">
        <f aca="false">DATA!E1517</f>
        <v>7</v>
      </c>
      <c r="I1517" s="20" t="n">
        <f aca="false">F1517*E1517</f>
        <v>229.14</v>
      </c>
      <c r="J1517" s="20" t="n">
        <f aca="false">PARAMETER!$B$4*G1517*SQRT(E1517)</f>
        <v>7.89694209169078</v>
      </c>
      <c r="K1517" s="20" t="n">
        <f aca="false">I1517+J1517</f>
        <v>237.036942091691</v>
      </c>
      <c r="L1517" s="20" t="n">
        <f aca="false">K1517+F1517*H1517</f>
        <v>504.366942091691</v>
      </c>
      <c r="M1517" s="16" t="str">
        <f aca="false">IF(C1517&lt;=K1517,"REORDER",IF(C1517&gt;L1517,"OVERSTOCK","OK"))</f>
        <v>OK</v>
      </c>
      <c r="N1517" s="16" t="str">
        <f aca="false">IF(C1517&lt;=D1517,"REORDER","OK")</f>
        <v>OK</v>
      </c>
      <c r="O1517" s="18" t="n">
        <f aca="false">IF(D1517&lt;I1517,1,0)</f>
        <v>1</v>
      </c>
      <c r="P1517" s="20" t="n">
        <f aca="false">C1517/F1517</f>
        <v>12.0712228332024</v>
      </c>
      <c r="Q1517" s="19" t="n">
        <f aca="false">DATA!N1517</f>
        <v>73.54</v>
      </c>
      <c r="R1517" s="19" t="n">
        <f aca="false">DATA!O1517</f>
        <v>1.59</v>
      </c>
      <c r="S1517" s="17" t="n">
        <f aca="false">C1517*Q1517</f>
        <v>33901.94</v>
      </c>
      <c r="T1517" s="19" t="n">
        <f aca="false">C1517*R1517</f>
        <v>732.99</v>
      </c>
      <c r="U1517" s="20" t="n">
        <f aca="false">MAX(0,C1517-L1517)</f>
        <v>0</v>
      </c>
      <c r="V1517" s="17" t="n">
        <f aca="false">U1517*Q1517</f>
        <v>0</v>
      </c>
      <c r="W1517" s="19" t="n">
        <f aca="false">U1517*R1517</f>
        <v>0</v>
      </c>
      <c r="X1517" s="20" t="n">
        <f aca="false">MAX(0,K1517-C1517)</f>
        <v>0</v>
      </c>
      <c r="Y1517" s="17" t="n">
        <f aca="false">F1517*PARAMETER!$B$5*Q1517</f>
        <v>1025099.799</v>
      </c>
      <c r="Z1517" s="21" t="n">
        <f aca="false">SUMIF($Y$2:$Y$3205,"&gt;="&amp;Y1517)/SUM($Y$2:$Y$3205)</f>
        <v>0.720340685191813</v>
      </c>
      <c r="AA1517" s="16" t="str">
        <f aca="false">IF(Z1517&lt;=PARAMETER!$B$7,"A",IF(Z1517&lt;=PARAMETER!$B$8,"B","C"))</f>
        <v>A</v>
      </c>
      <c r="AB1517" s="22" t="n">
        <f aca="false">G1517/F1517</f>
        <v>0.0513223356899712</v>
      </c>
      <c r="AC1517" s="16" t="str">
        <f aca="false">IF(AB1517&lt;=PARAMETER!$B$9,"X",IF(AB1517&lt;=PARAMETER!$B$10,"Y","Z"))</f>
        <v>X</v>
      </c>
      <c r="AD1517" s="16" t="str">
        <f aca="false">AA1517&amp;AC1517</f>
        <v>AX</v>
      </c>
      <c r="AE1517" s="22" t="n">
        <f aca="false">DATA!I1517</f>
        <v>0.42</v>
      </c>
      <c r="AF1517" s="18" t="n">
        <f aca="false">DATA!L1517</f>
        <v>88</v>
      </c>
      <c r="AG1517" s="16" t="str">
        <f aca="false">DATA!K1517</f>
        <v>B</v>
      </c>
      <c r="AH1517" s="18" t="n">
        <f aca="false">IF(AE1517&gt;=PARAMETER!$B$12,1,0)</f>
        <v>0</v>
      </c>
      <c r="AI1517" s="18" t="n">
        <f aca="false">IF(AF1517&gt;=PARAMETER!$B$13,1,0)</f>
        <v>0</v>
      </c>
      <c r="AJ1517" s="18" t="n">
        <f aca="false">IF(AND(AH1517=1,AI1517=1),1,0)</f>
        <v>0</v>
      </c>
    </row>
    <row r="1518" customFormat="false" ht="15" hidden="false" customHeight="false" outlineLevel="0" collapsed="false">
      <c r="A1518" s="16" t="str">
        <f aca="false">DATA!A1518</f>
        <v>ITM11516</v>
      </c>
      <c r="B1518" s="16" t="str">
        <f aca="false">DATA!B1518</f>
        <v>Groceries</v>
      </c>
      <c r="C1518" s="17" t="n">
        <f aca="false">DATA!C1518</f>
        <v>420</v>
      </c>
      <c r="D1518" s="17" t="n">
        <f aca="false">DATA!D1518</f>
        <v>70</v>
      </c>
      <c r="E1518" s="18" t="n">
        <f aca="false">DATA!F1518</f>
        <v>5</v>
      </c>
      <c r="F1518" s="19" t="n">
        <f aca="false">DATA!G1518</f>
        <v>4.33</v>
      </c>
      <c r="G1518" s="19" t="n">
        <f aca="false">DATA!H1518</f>
        <v>8.69</v>
      </c>
      <c r="H1518" s="18" t="n">
        <f aca="false">DATA!E1518</f>
        <v>11</v>
      </c>
      <c r="I1518" s="20" t="n">
        <f aca="false">F1518*E1518</f>
        <v>21.65</v>
      </c>
      <c r="J1518" s="20" t="n">
        <f aca="false">PARAMETER!$B$4*G1518*SQRT(E1518)</f>
        <v>31.961859304006</v>
      </c>
      <c r="K1518" s="20" t="n">
        <f aca="false">I1518+J1518</f>
        <v>53.611859304006</v>
      </c>
      <c r="L1518" s="20" t="n">
        <f aca="false">K1518+F1518*H1518</f>
        <v>101.241859304006</v>
      </c>
      <c r="M1518" s="16" t="str">
        <f aca="false">IF(C1518&lt;=K1518,"REORDER",IF(C1518&gt;L1518,"OVERSTOCK","OK"))</f>
        <v>OVERSTOCK</v>
      </c>
      <c r="N1518" s="16" t="str">
        <f aca="false">IF(C1518&lt;=D1518,"REORDER","OK")</f>
        <v>OK</v>
      </c>
      <c r="O1518" s="18" t="n">
        <f aca="false">IF(D1518&lt;I1518,1,0)</f>
        <v>0</v>
      </c>
      <c r="P1518" s="20" t="n">
        <f aca="false">C1518/F1518</f>
        <v>96.9976905311778</v>
      </c>
      <c r="Q1518" s="19" t="n">
        <f aca="false">DATA!N1518</f>
        <v>178.91</v>
      </c>
      <c r="R1518" s="19" t="n">
        <f aca="false">DATA!O1518</f>
        <v>1.6</v>
      </c>
      <c r="S1518" s="17" t="n">
        <f aca="false">C1518*Q1518</f>
        <v>75142.2</v>
      </c>
      <c r="T1518" s="19" t="n">
        <f aca="false">C1518*R1518</f>
        <v>672</v>
      </c>
      <c r="U1518" s="20" t="n">
        <f aca="false">MAX(0,C1518-L1518)</f>
        <v>318.758140695994</v>
      </c>
      <c r="V1518" s="17" t="n">
        <f aca="false">U1518*Q1518</f>
        <v>57029.0189519203</v>
      </c>
      <c r="W1518" s="19" t="n">
        <f aca="false">U1518*R1518</f>
        <v>510.01302511359</v>
      </c>
      <c r="X1518" s="20" t="n">
        <f aca="false">MAX(0,K1518-C1518)</f>
        <v>0</v>
      </c>
      <c r="Y1518" s="17" t="n">
        <f aca="false">F1518*PARAMETER!$B$5*Q1518</f>
        <v>282758.3095</v>
      </c>
      <c r="Z1518" s="21" t="n">
        <f aca="false">SUMIF($Y$2:$Y$3205,"&gt;="&amp;Y1518)/SUM($Y$2:$Y$3205)</f>
        <v>0.964759074041606</v>
      </c>
      <c r="AA1518" s="16" t="str">
        <f aca="false">IF(Z1518&lt;=PARAMETER!$B$7,"A",IF(Z1518&lt;=PARAMETER!$B$8,"B","C"))</f>
        <v>C</v>
      </c>
      <c r="AB1518" s="22" t="n">
        <f aca="false">G1518/F1518</f>
        <v>2.00692840646651</v>
      </c>
      <c r="AC1518" s="16" t="str">
        <f aca="false">IF(AB1518&lt;=PARAMETER!$B$9,"X",IF(AB1518&lt;=PARAMETER!$B$10,"Y","Z"))</f>
        <v>Z</v>
      </c>
      <c r="AD1518" s="16" t="str">
        <f aca="false">AA1518&amp;AC1518</f>
        <v>CZ</v>
      </c>
      <c r="AE1518" s="22" t="n">
        <f aca="false">DATA!I1518</f>
        <v>0.27</v>
      </c>
      <c r="AF1518" s="18" t="n">
        <f aca="false">DATA!L1518</f>
        <v>120</v>
      </c>
      <c r="AG1518" s="16" t="str">
        <f aca="false">DATA!K1518</f>
        <v>D</v>
      </c>
      <c r="AH1518" s="18" t="n">
        <f aca="false">IF(AE1518&gt;=PARAMETER!$B$12,1,0)</f>
        <v>0</v>
      </c>
      <c r="AI1518" s="18" t="n">
        <f aca="false">IF(AF1518&gt;=PARAMETER!$B$13,1,0)</f>
        <v>1</v>
      </c>
      <c r="AJ1518" s="18" t="n">
        <f aca="false">IF(AND(AH1518=1,AI1518=1),1,0)</f>
        <v>0</v>
      </c>
    </row>
    <row r="1519" customFormat="false" ht="15" hidden="false" customHeight="false" outlineLevel="0" collapsed="false">
      <c r="A1519" s="16" t="str">
        <f aca="false">DATA!A1519</f>
        <v>ITM11517</v>
      </c>
      <c r="B1519" s="16" t="str">
        <f aca="false">DATA!B1519</f>
        <v>Groceries</v>
      </c>
      <c r="C1519" s="17" t="n">
        <f aca="false">DATA!C1519</f>
        <v>419</v>
      </c>
      <c r="D1519" s="17" t="n">
        <f aca="false">DATA!D1519</f>
        <v>49</v>
      </c>
      <c r="E1519" s="18" t="n">
        <f aca="false">DATA!F1519</f>
        <v>9</v>
      </c>
      <c r="F1519" s="19" t="n">
        <f aca="false">DATA!G1519</f>
        <v>33.98</v>
      </c>
      <c r="G1519" s="19" t="n">
        <f aca="false">DATA!H1519</f>
        <v>2.38</v>
      </c>
      <c r="H1519" s="18" t="n">
        <f aca="false">DATA!E1519</f>
        <v>11</v>
      </c>
      <c r="I1519" s="20" t="n">
        <f aca="false">F1519*E1519</f>
        <v>305.82</v>
      </c>
      <c r="J1519" s="20" t="n">
        <f aca="false">PARAMETER!$B$4*G1519*SQRT(E1519)</f>
        <v>11.7442548964335</v>
      </c>
      <c r="K1519" s="20" t="n">
        <f aca="false">I1519+J1519</f>
        <v>317.564254896434</v>
      </c>
      <c r="L1519" s="20" t="n">
        <f aca="false">K1519+F1519*H1519</f>
        <v>691.344254896434</v>
      </c>
      <c r="M1519" s="16" t="str">
        <f aca="false">IF(C1519&lt;=K1519,"REORDER",IF(C1519&gt;L1519,"OVERSTOCK","OK"))</f>
        <v>OK</v>
      </c>
      <c r="N1519" s="16" t="str">
        <f aca="false">IF(C1519&lt;=D1519,"REORDER","OK")</f>
        <v>OK</v>
      </c>
      <c r="O1519" s="18" t="n">
        <f aca="false">IF(D1519&lt;I1519,1,0)</f>
        <v>1</v>
      </c>
      <c r="P1519" s="20" t="n">
        <f aca="false">C1519/F1519</f>
        <v>12.3307828134197</v>
      </c>
      <c r="Q1519" s="19" t="n">
        <f aca="false">DATA!N1519</f>
        <v>102.06</v>
      </c>
      <c r="R1519" s="19" t="n">
        <f aca="false">DATA!O1519</f>
        <v>0.67</v>
      </c>
      <c r="S1519" s="17" t="n">
        <f aca="false">C1519*Q1519</f>
        <v>42763.14</v>
      </c>
      <c r="T1519" s="19" t="n">
        <f aca="false">C1519*R1519</f>
        <v>280.73</v>
      </c>
      <c r="U1519" s="20" t="n">
        <f aca="false">MAX(0,C1519-L1519)</f>
        <v>0</v>
      </c>
      <c r="V1519" s="17" t="n">
        <f aca="false">U1519*Q1519</f>
        <v>0</v>
      </c>
      <c r="W1519" s="19" t="n">
        <f aca="false">U1519*R1519</f>
        <v>0</v>
      </c>
      <c r="X1519" s="20" t="n">
        <f aca="false">MAX(0,K1519-C1519)</f>
        <v>0</v>
      </c>
      <c r="Y1519" s="17" t="n">
        <f aca="false">F1519*PARAMETER!$B$5*Q1519</f>
        <v>1265819.562</v>
      </c>
      <c r="Z1519" s="21" t="n">
        <f aca="false">SUMIF($Y$2:$Y$3205,"&gt;="&amp;Y1519)/SUM($Y$2:$Y$3205)</f>
        <v>0.620479092379009</v>
      </c>
      <c r="AA1519" s="16" t="str">
        <f aca="false">IF(Z1519&lt;=PARAMETER!$B$7,"A",IF(Z1519&lt;=PARAMETER!$B$8,"B","C"))</f>
        <v>A</v>
      </c>
      <c r="AB1519" s="22" t="n">
        <f aca="false">G1519/F1519</f>
        <v>0.0700412007062978</v>
      </c>
      <c r="AC1519" s="16" t="str">
        <f aca="false">IF(AB1519&lt;=PARAMETER!$B$9,"X",IF(AB1519&lt;=PARAMETER!$B$10,"Y","Z"))</f>
        <v>X</v>
      </c>
      <c r="AD1519" s="16" t="str">
        <f aca="false">AA1519&amp;AC1519</f>
        <v>AX</v>
      </c>
      <c r="AE1519" s="22" t="n">
        <f aca="false">DATA!I1519</f>
        <v>0.84</v>
      </c>
      <c r="AF1519" s="18" t="n">
        <f aca="false">DATA!L1519</f>
        <v>57</v>
      </c>
      <c r="AG1519" s="16" t="str">
        <f aca="false">DATA!K1519</f>
        <v>B</v>
      </c>
      <c r="AH1519" s="18" t="n">
        <f aca="false">IF(AE1519&gt;=PARAMETER!$B$12,1,0)</f>
        <v>1</v>
      </c>
      <c r="AI1519" s="18" t="n">
        <f aca="false">IF(AF1519&gt;=PARAMETER!$B$13,1,0)</f>
        <v>0</v>
      </c>
      <c r="AJ1519" s="18" t="n">
        <f aca="false">IF(AND(AH1519=1,AI1519=1),1,0)</f>
        <v>0</v>
      </c>
    </row>
    <row r="1520" customFormat="false" ht="15" hidden="false" customHeight="false" outlineLevel="0" collapsed="false">
      <c r="A1520" s="16" t="str">
        <f aca="false">DATA!A1520</f>
        <v>ITM11518</v>
      </c>
      <c r="B1520" s="16" t="str">
        <f aca="false">DATA!B1520</f>
        <v>Pharma</v>
      </c>
      <c r="C1520" s="17" t="n">
        <f aca="false">DATA!C1520</f>
        <v>234</v>
      </c>
      <c r="D1520" s="17" t="n">
        <f aca="false">DATA!D1520</f>
        <v>47</v>
      </c>
      <c r="E1520" s="18" t="n">
        <f aca="false">DATA!F1520</f>
        <v>5</v>
      </c>
      <c r="F1520" s="19" t="n">
        <f aca="false">DATA!G1520</f>
        <v>49.86</v>
      </c>
      <c r="G1520" s="19" t="n">
        <f aca="false">DATA!H1520</f>
        <v>9.25</v>
      </c>
      <c r="H1520" s="18" t="n">
        <f aca="false">DATA!E1520</f>
        <v>11</v>
      </c>
      <c r="I1520" s="20" t="n">
        <f aca="false">F1520*E1520</f>
        <v>249.3</v>
      </c>
      <c r="J1520" s="20" t="n">
        <f aca="false">PARAMETER!$B$4*G1520*SQRT(E1520)</f>
        <v>34.0215418368303</v>
      </c>
      <c r="K1520" s="20" t="n">
        <f aca="false">I1520+J1520</f>
        <v>283.32154183683</v>
      </c>
      <c r="L1520" s="20" t="n">
        <f aca="false">K1520+F1520*H1520</f>
        <v>831.78154183683</v>
      </c>
      <c r="M1520" s="16" t="str">
        <f aca="false">IF(C1520&lt;=K1520,"REORDER",IF(C1520&gt;L1520,"OVERSTOCK","OK"))</f>
        <v>REORDER</v>
      </c>
      <c r="N1520" s="16" t="str">
        <f aca="false">IF(C1520&lt;=D1520,"REORDER","OK")</f>
        <v>OK</v>
      </c>
      <c r="O1520" s="18" t="n">
        <f aca="false">IF(D1520&lt;I1520,1,0)</f>
        <v>1</v>
      </c>
      <c r="P1520" s="20" t="n">
        <f aca="false">C1520/F1520</f>
        <v>4.69314079422383</v>
      </c>
      <c r="Q1520" s="19" t="n">
        <f aca="false">DATA!N1520</f>
        <v>180.92</v>
      </c>
      <c r="R1520" s="19" t="n">
        <f aca="false">DATA!O1520</f>
        <v>0.23</v>
      </c>
      <c r="S1520" s="17" t="n">
        <f aca="false">C1520*Q1520</f>
        <v>42335.28</v>
      </c>
      <c r="T1520" s="19" t="n">
        <f aca="false">C1520*R1520</f>
        <v>53.82</v>
      </c>
      <c r="U1520" s="20" t="n">
        <f aca="false">MAX(0,C1520-L1520)</f>
        <v>0</v>
      </c>
      <c r="V1520" s="17" t="n">
        <f aca="false">U1520*Q1520</f>
        <v>0</v>
      </c>
      <c r="W1520" s="19" t="n">
        <f aca="false">U1520*R1520</f>
        <v>0</v>
      </c>
      <c r="X1520" s="20" t="n">
        <f aca="false">MAX(0,K1520-C1520)</f>
        <v>49.3215418368303</v>
      </c>
      <c r="Y1520" s="17" t="n">
        <f aca="false">F1520*PARAMETER!$B$5*Q1520</f>
        <v>3292544.988</v>
      </c>
      <c r="Z1520" s="21" t="n">
        <f aca="false">SUMIF($Y$2:$Y$3205,"&gt;="&amp;Y1520)/SUM($Y$2:$Y$3205)</f>
        <v>0.0284532256402021</v>
      </c>
      <c r="AA1520" s="16" t="str">
        <f aca="false">IF(Z1520&lt;=PARAMETER!$B$7,"A",IF(Z1520&lt;=PARAMETER!$B$8,"B","C"))</f>
        <v>A</v>
      </c>
      <c r="AB1520" s="22" t="n">
        <f aca="false">G1520/F1520</f>
        <v>0.185519454472523</v>
      </c>
      <c r="AC1520" s="16" t="str">
        <f aca="false">IF(AB1520&lt;=PARAMETER!$B$9,"X",IF(AB1520&lt;=PARAMETER!$B$10,"Y","Z"))</f>
        <v>X</v>
      </c>
      <c r="AD1520" s="16" t="str">
        <f aca="false">AA1520&amp;AC1520</f>
        <v>AX</v>
      </c>
      <c r="AE1520" s="22" t="n">
        <f aca="false">DATA!I1520</f>
        <v>0.43</v>
      </c>
      <c r="AF1520" s="18" t="n">
        <f aca="false">DATA!L1520</f>
        <v>156</v>
      </c>
      <c r="AG1520" s="16" t="str">
        <f aca="false">DATA!K1520</f>
        <v>A</v>
      </c>
      <c r="AH1520" s="18" t="n">
        <f aca="false">IF(AE1520&gt;=PARAMETER!$B$12,1,0)</f>
        <v>0</v>
      </c>
      <c r="AI1520" s="18" t="n">
        <f aca="false">IF(AF1520&gt;=PARAMETER!$B$13,1,0)</f>
        <v>1</v>
      </c>
      <c r="AJ1520" s="18" t="n">
        <f aca="false">IF(AND(AH1520=1,AI1520=1),1,0)</f>
        <v>0</v>
      </c>
    </row>
    <row r="1521" customFormat="false" ht="15" hidden="false" customHeight="false" outlineLevel="0" collapsed="false">
      <c r="A1521" s="16" t="str">
        <f aca="false">DATA!A1521</f>
        <v>ITM11519</v>
      </c>
      <c r="B1521" s="16" t="str">
        <f aca="false">DATA!B1521</f>
        <v>Automotive</v>
      </c>
      <c r="C1521" s="17" t="n">
        <f aca="false">DATA!C1521</f>
        <v>498</v>
      </c>
      <c r="D1521" s="17" t="n">
        <f aca="false">DATA!D1521</f>
        <v>52</v>
      </c>
      <c r="E1521" s="18" t="n">
        <f aca="false">DATA!F1521</f>
        <v>7</v>
      </c>
      <c r="F1521" s="19" t="n">
        <f aca="false">DATA!G1521</f>
        <v>39.23</v>
      </c>
      <c r="G1521" s="19" t="n">
        <f aca="false">DATA!H1521</f>
        <v>4.7</v>
      </c>
      <c r="H1521" s="18" t="n">
        <f aca="false">DATA!E1521</f>
        <v>3</v>
      </c>
      <c r="I1521" s="20" t="n">
        <f aca="false">F1521*E1521</f>
        <v>274.61</v>
      </c>
      <c r="J1521" s="20" t="n">
        <f aca="false">PARAMETER!$B$4*G1521*SQRT(E1521)</f>
        <v>20.4538061080762</v>
      </c>
      <c r="K1521" s="20" t="n">
        <f aca="false">I1521+J1521</f>
        <v>295.063806108076</v>
      </c>
      <c r="L1521" s="20" t="n">
        <f aca="false">K1521+F1521*H1521</f>
        <v>412.753806108076</v>
      </c>
      <c r="M1521" s="16" t="str">
        <f aca="false">IF(C1521&lt;=K1521,"REORDER",IF(C1521&gt;L1521,"OVERSTOCK","OK"))</f>
        <v>OVERSTOCK</v>
      </c>
      <c r="N1521" s="16" t="str">
        <f aca="false">IF(C1521&lt;=D1521,"REORDER","OK")</f>
        <v>OK</v>
      </c>
      <c r="O1521" s="18" t="n">
        <f aca="false">IF(D1521&lt;I1521,1,0)</f>
        <v>1</v>
      </c>
      <c r="P1521" s="20" t="n">
        <f aca="false">C1521/F1521</f>
        <v>12.694366556207</v>
      </c>
      <c r="Q1521" s="19" t="n">
        <f aca="false">DATA!N1521</f>
        <v>178.46</v>
      </c>
      <c r="R1521" s="19" t="n">
        <f aca="false">DATA!O1521</f>
        <v>1.98</v>
      </c>
      <c r="S1521" s="17" t="n">
        <f aca="false">C1521*Q1521</f>
        <v>88873.08</v>
      </c>
      <c r="T1521" s="19" t="n">
        <f aca="false">C1521*R1521</f>
        <v>986.04</v>
      </c>
      <c r="U1521" s="20" t="n">
        <f aca="false">MAX(0,C1521-L1521)</f>
        <v>85.2461938919239</v>
      </c>
      <c r="V1521" s="17" t="n">
        <f aca="false">U1521*Q1521</f>
        <v>15213.0357619527</v>
      </c>
      <c r="W1521" s="19" t="n">
        <f aca="false">U1521*R1521</f>
        <v>168.787463906009</v>
      </c>
      <c r="X1521" s="20" t="n">
        <f aca="false">MAX(0,K1521-C1521)</f>
        <v>0</v>
      </c>
      <c r="Y1521" s="17" t="n">
        <f aca="false">F1521*PARAMETER!$B$5*Q1521</f>
        <v>2555359.817</v>
      </c>
      <c r="Z1521" s="21" t="n">
        <f aca="false">SUMIF($Y$2:$Y$3205,"&gt;="&amp;Y1521)/SUM($Y$2:$Y$3205)</f>
        <v>0.166268933580934</v>
      </c>
      <c r="AA1521" s="16" t="str">
        <f aca="false">IF(Z1521&lt;=PARAMETER!$B$7,"A",IF(Z1521&lt;=PARAMETER!$B$8,"B","C"))</f>
        <v>A</v>
      </c>
      <c r="AB1521" s="22" t="n">
        <f aca="false">G1521/F1521</f>
        <v>0.11980627071119</v>
      </c>
      <c r="AC1521" s="16" t="str">
        <f aca="false">IF(AB1521&lt;=PARAMETER!$B$9,"X",IF(AB1521&lt;=PARAMETER!$B$10,"Y","Z"))</f>
        <v>X</v>
      </c>
      <c r="AD1521" s="16" t="str">
        <f aca="false">AA1521&amp;AC1521</f>
        <v>AX</v>
      </c>
      <c r="AE1521" s="22" t="n">
        <f aca="false">DATA!I1521</f>
        <v>0.27</v>
      </c>
      <c r="AF1521" s="18" t="n">
        <f aca="false">DATA!L1521</f>
        <v>97</v>
      </c>
      <c r="AG1521" s="16" t="str">
        <f aca="false">DATA!K1521</f>
        <v>A</v>
      </c>
      <c r="AH1521" s="18" t="n">
        <f aca="false">IF(AE1521&gt;=PARAMETER!$B$12,1,0)</f>
        <v>0</v>
      </c>
      <c r="AI1521" s="18" t="n">
        <f aca="false">IF(AF1521&gt;=PARAMETER!$B$13,1,0)</f>
        <v>1</v>
      </c>
      <c r="AJ1521" s="18" t="n">
        <f aca="false">IF(AND(AH1521=1,AI1521=1),1,0)</f>
        <v>0</v>
      </c>
    </row>
    <row r="1522" customFormat="false" ht="15" hidden="false" customHeight="false" outlineLevel="0" collapsed="false">
      <c r="A1522" s="16" t="str">
        <f aca="false">DATA!A1522</f>
        <v>ITM11520</v>
      </c>
      <c r="B1522" s="16" t="str">
        <f aca="false">DATA!B1522</f>
        <v>Pharma</v>
      </c>
      <c r="C1522" s="17" t="n">
        <f aca="false">DATA!C1522</f>
        <v>406</v>
      </c>
      <c r="D1522" s="17" t="n">
        <f aca="false">DATA!D1522</f>
        <v>72</v>
      </c>
      <c r="E1522" s="18" t="n">
        <f aca="false">DATA!F1522</f>
        <v>7</v>
      </c>
      <c r="F1522" s="19" t="n">
        <f aca="false">DATA!G1522</f>
        <v>15.24</v>
      </c>
      <c r="G1522" s="19" t="n">
        <f aca="false">DATA!H1522</f>
        <v>7.56</v>
      </c>
      <c r="H1522" s="18" t="n">
        <f aca="false">DATA!E1522</f>
        <v>4</v>
      </c>
      <c r="I1522" s="20" t="n">
        <f aca="false">F1522*E1522</f>
        <v>106.68</v>
      </c>
      <c r="J1522" s="20" t="n">
        <f aca="false">PARAMETER!$B$4*G1522*SQRT(E1522)</f>
        <v>32.9001647185225</v>
      </c>
      <c r="K1522" s="20" t="n">
        <f aca="false">I1522+J1522</f>
        <v>139.580164718523</v>
      </c>
      <c r="L1522" s="20" t="n">
        <f aca="false">K1522+F1522*H1522</f>
        <v>200.540164718523</v>
      </c>
      <c r="M1522" s="16" t="str">
        <f aca="false">IF(C1522&lt;=K1522,"REORDER",IF(C1522&gt;L1522,"OVERSTOCK","OK"))</f>
        <v>OVERSTOCK</v>
      </c>
      <c r="N1522" s="16" t="str">
        <f aca="false">IF(C1522&lt;=D1522,"REORDER","OK")</f>
        <v>OK</v>
      </c>
      <c r="O1522" s="18" t="n">
        <f aca="false">IF(D1522&lt;I1522,1,0)</f>
        <v>1</v>
      </c>
      <c r="P1522" s="20" t="n">
        <f aca="false">C1522/F1522</f>
        <v>26.6404199475066</v>
      </c>
      <c r="Q1522" s="19" t="n">
        <f aca="false">DATA!N1522</f>
        <v>25.23</v>
      </c>
      <c r="R1522" s="19" t="n">
        <f aca="false">DATA!O1522</f>
        <v>0.58</v>
      </c>
      <c r="S1522" s="17" t="n">
        <f aca="false">C1522*Q1522</f>
        <v>10243.38</v>
      </c>
      <c r="T1522" s="19" t="n">
        <f aca="false">C1522*R1522</f>
        <v>235.48</v>
      </c>
      <c r="U1522" s="20" t="n">
        <f aca="false">MAX(0,C1522-L1522)</f>
        <v>205.459835281478</v>
      </c>
      <c r="V1522" s="17" t="n">
        <f aca="false">U1522*Q1522</f>
        <v>5183.75164415168</v>
      </c>
      <c r="W1522" s="19" t="n">
        <f aca="false">U1522*R1522</f>
        <v>119.166704463257</v>
      </c>
      <c r="X1522" s="20" t="n">
        <f aca="false">MAX(0,K1522-C1522)</f>
        <v>0</v>
      </c>
      <c r="Y1522" s="17" t="n">
        <f aca="false">F1522*PARAMETER!$B$5*Q1522</f>
        <v>140344.398</v>
      </c>
      <c r="Z1522" s="21" t="n">
        <f aca="false">SUMIF($Y$2:$Y$3205,"&gt;="&amp;Y1522)/SUM($Y$2:$Y$3205)</f>
        <v>0.992387465315064</v>
      </c>
      <c r="AA1522" s="16" t="str">
        <f aca="false">IF(Z1522&lt;=PARAMETER!$B$7,"A",IF(Z1522&lt;=PARAMETER!$B$8,"B","C"))</f>
        <v>C</v>
      </c>
      <c r="AB1522" s="22" t="n">
        <f aca="false">G1522/F1522</f>
        <v>0.496062992125984</v>
      </c>
      <c r="AC1522" s="16" t="str">
        <f aca="false">IF(AB1522&lt;=PARAMETER!$B$9,"X",IF(AB1522&lt;=PARAMETER!$B$10,"Y","Z"))</f>
        <v>Y</v>
      </c>
      <c r="AD1522" s="16" t="str">
        <f aca="false">AA1522&amp;AC1522</f>
        <v>CY</v>
      </c>
      <c r="AE1522" s="22" t="n">
        <f aca="false">DATA!I1522</f>
        <v>0.43</v>
      </c>
      <c r="AF1522" s="18" t="n">
        <f aca="false">DATA!L1522</f>
        <v>49</v>
      </c>
      <c r="AG1522" s="16" t="str">
        <f aca="false">DATA!K1522</f>
        <v>A</v>
      </c>
      <c r="AH1522" s="18" t="n">
        <f aca="false">IF(AE1522&gt;=PARAMETER!$B$12,1,0)</f>
        <v>0</v>
      </c>
      <c r="AI1522" s="18" t="n">
        <f aca="false">IF(AF1522&gt;=PARAMETER!$B$13,1,0)</f>
        <v>0</v>
      </c>
      <c r="AJ1522" s="18" t="n">
        <f aca="false">IF(AND(AH1522=1,AI1522=1),1,0)</f>
        <v>0</v>
      </c>
    </row>
    <row r="1523" customFormat="false" ht="15" hidden="false" customHeight="false" outlineLevel="0" collapsed="false">
      <c r="A1523" s="16" t="str">
        <f aca="false">DATA!A1523</f>
        <v>ITM11521</v>
      </c>
      <c r="B1523" s="16" t="str">
        <f aca="false">DATA!B1523</f>
        <v>Automotive</v>
      </c>
      <c r="C1523" s="17" t="n">
        <f aca="false">DATA!C1523</f>
        <v>296</v>
      </c>
      <c r="D1523" s="17" t="n">
        <f aca="false">DATA!D1523</f>
        <v>28</v>
      </c>
      <c r="E1523" s="18" t="n">
        <f aca="false">DATA!F1523</f>
        <v>9</v>
      </c>
      <c r="F1523" s="19" t="n">
        <f aca="false">DATA!G1523</f>
        <v>14.61</v>
      </c>
      <c r="G1523" s="19" t="n">
        <f aca="false">DATA!H1523</f>
        <v>5.7</v>
      </c>
      <c r="H1523" s="18" t="n">
        <f aca="false">DATA!E1523</f>
        <v>5</v>
      </c>
      <c r="I1523" s="20" t="n">
        <f aca="false">F1523*E1523</f>
        <v>131.49</v>
      </c>
      <c r="J1523" s="20" t="n">
        <f aca="false">PARAMETER!$B$4*G1523*SQRT(E1523)</f>
        <v>28.1269970208702</v>
      </c>
      <c r="K1523" s="20" t="n">
        <f aca="false">I1523+J1523</f>
        <v>159.61699702087</v>
      </c>
      <c r="L1523" s="20" t="n">
        <f aca="false">K1523+F1523*H1523</f>
        <v>232.66699702087</v>
      </c>
      <c r="M1523" s="16" t="str">
        <f aca="false">IF(C1523&lt;=K1523,"REORDER",IF(C1523&gt;L1523,"OVERSTOCK","OK"))</f>
        <v>OVERSTOCK</v>
      </c>
      <c r="N1523" s="16" t="str">
        <f aca="false">IF(C1523&lt;=D1523,"REORDER","OK")</f>
        <v>OK</v>
      </c>
      <c r="O1523" s="18" t="n">
        <f aca="false">IF(D1523&lt;I1523,1,0)</f>
        <v>1</v>
      </c>
      <c r="P1523" s="20" t="n">
        <f aca="false">C1523/F1523</f>
        <v>20.2600958247776</v>
      </c>
      <c r="Q1523" s="19" t="n">
        <f aca="false">DATA!N1523</f>
        <v>189.62</v>
      </c>
      <c r="R1523" s="19" t="n">
        <f aca="false">DATA!O1523</f>
        <v>0.23</v>
      </c>
      <c r="S1523" s="17" t="n">
        <f aca="false">C1523*Q1523</f>
        <v>56127.52</v>
      </c>
      <c r="T1523" s="19" t="n">
        <f aca="false">C1523*R1523</f>
        <v>68.08</v>
      </c>
      <c r="U1523" s="20" t="n">
        <f aca="false">MAX(0,C1523-L1523)</f>
        <v>63.3330029791298</v>
      </c>
      <c r="V1523" s="17" t="n">
        <f aca="false">U1523*Q1523</f>
        <v>12009.2040249026</v>
      </c>
      <c r="W1523" s="19" t="n">
        <f aca="false">U1523*R1523</f>
        <v>14.5665906851999</v>
      </c>
      <c r="X1523" s="20" t="n">
        <f aca="false">MAX(0,K1523-C1523)</f>
        <v>0</v>
      </c>
      <c r="Y1523" s="17" t="n">
        <f aca="false">F1523*PARAMETER!$B$5*Q1523</f>
        <v>1011177.093</v>
      </c>
      <c r="Z1523" s="21" t="n">
        <f aca="false">SUMIF($Y$2:$Y$3205,"&gt;="&amp;Y1523)/SUM($Y$2:$Y$3205)</f>
        <v>0.727486702109513</v>
      </c>
      <c r="AA1523" s="16" t="str">
        <f aca="false">IF(Z1523&lt;=PARAMETER!$B$7,"A",IF(Z1523&lt;=PARAMETER!$B$8,"B","C"))</f>
        <v>A</v>
      </c>
      <c r="AB1523" s="22" t="n">
        <f aca="false">G1523/F1523</f>
        <v>0.390143737166324</v>
      </c>
      <c r="AC1523" s="16" t="str">
        <f aca="false">IF(AB1523&lt;=PARAMETER!$B$9,"X",IF(AB1523&lt;=PARAMETER!$B$10,"Y","Z"))</f>
        <v>Y</v>
      </c>
      <c r="AD1523" s="16" t="str">
        <f aca="false">AA1523&amp;AC1523</f>
        <v>AY</v>
      </c>
      <c r="AE1523" s="22" t="n">
        <f aca="false">DATA!I1523</f>
        <v>0.29</v>
      </c>
      <c r="AF1523" s="18" t="n">
        <f aca="false">DATA!L1523</f>
        <v>143</v>
      </c>
      <c r="AG1523" s="16" t="str">
        <f aca="false">DATA!K1523</f>
        <v>D</v>
      </c>
      <c r="AH1523" s="18" t="n">
        <f aca="false">IF(AE1523&gt;=PARAMETER!$B$12,1,0)</f>
        <v>0</v>
      </c>
      <c r="AI1523" s="18" t="n">
        <f aca="false">IF(AF1523&gt;=PARAMETER!$B$13,1,0)</f>
        <v>1</v>
      </c>
      <c r="AJ1523" s="18" t="n">
        <f aca="false">IF(AND(AH1523=1,AI1523=1),1,0)</f>
        <v>0</v>
      </c>
    </row>
    <row r="1524" customFormat="false" ht="15" hidden="false" customHeight="false" outlineLevel="0" collapsed="false">
      <c r="A1524" s="16" t="str">
        <f aca="false">DATA!A1524</f>
        <v>ITM11522</v>
      </c>
      <c r="B1524" s="16" t="str">
        <f aca="false">DATA!B1524</f>
        <v>Groceries</v>
      </c>
      <c r="C1524" s="17" t="n">
        <f aca="false">DATA!C1524</f>
        <v>83</v>
      </c>
      <c r="D1524" s="17" t="n">
        <f aca="false">DATA!D1524</f>
        <v>59</v>
      </c>
      <c r="E1524" s="18" t="n">
        <f aca="false">DATA!F1524</f>
        <v>9</v>
      </c>
      <c r="F1524" s="19" t="n">
        <f aca="false">DATA!G1524</f>
        <v>33.69</v>
      </c>
      <c r="G1524" s="19" t="n">
        <f aca="false">DATA!H1524</f>
        <v>2.94</v>
      </c>
      <c r="H1524" s="18" t="n">
        <f aca="false">DATA!E1524</f>
        <v>6</v>
      </c>
      <c r="I1524" s="20" t="n">
        <f aca="false">F1524*E1524</f>
        <v>303.21</v>
      </c>
      <c r="J1524" s="20" t="n">
        <f aca="false">PARAMETER!$B$4*G1524*SQRT(E1524)</f>
        <v>14.507608989712</v>
      </c>
      <c r="K1524" s="20" t="n">
        <f aca="false">I1524+J1524</f>
        <v>317.717608989712</v>
      </c>
      <c r="L1524" s="20" t="n">
        <f aca="false">K1524+F1524*H1524</f>
        <v>519.857608989712</v>
      </c>
      <c r="M1524" s="16" t="str">
        <f aca="false">IF(C1524&lt;=K1524,"REORDER",IF(C1524&gt;L1524,"OVERSTOCK","OK"))</f>
        <v>REORDER</v>
      </c>
      <c r="N1524" s="16" t="str">
        <f aca="false">IF(C1524&lt;=D1524,"REORDER","OK")</f>
        <v>OK</v>
      </c>
      <c r="O1524" s="18" t="n">
        <f aca="false">IF(D1524&lt;I1524,1,0)</f>
        <v>1</v>
      </c>
      <c r="P1524" s="20" t="n">
        <f aca="false">C1524/F1524</f>
        <v>2.46363906203621</v>
      </c>
      <c r="Q1524" s="19" t="n">
        <f aca="false">DATA!N1524</f>
        <v>24.62</v>
      </c>
      <c r="R1524" s="19" t="n">
        <f aca="false">DATA!O1524</f>
        <v>0.73</v>
      </c>
      <c r="S1524" s="17" t="n">
        <f aca="false">C1524*Q1524</f>
        <v>2043.46</v>
      </c>
      <c r="T1524" s="19" t="n">
        <f aca="false">C1524*R1524</f>
        <v>60.59</v>
      </c>
      <c r="U1524" s="20" t="n">
        <f aca="false">MAX(0,C1524-L1524)</f>
        <v>0</v>
      </c>
      <c r="V1524" s="17" t="n">
        <f aca="false">U1524*Q1524</f>
        <v>0</v>
      </c>
      <c r="W1524" s="19" t="n">
        <f aca="false">U1524*R1524</f>
        <v>0</v>
      </c>
      <c r="X1524" s="20" t="n">
        <f aca="false">MAX(0,K1524-C1524)</f>
        <v>234.717608989712</v>
      </c>
      <c r="Y1524" s="17" t="n">
        <f aca="false">F1524*PARAMETER!$B$5*Q1524</f>
        <v>302748.447</v>
      </c>
      <c r="Z1524" s="21" t="n">
        <f aca="false">SUMIF($Y$2:$Y$3205,"&gt;="&amp;Y1524)/SUM($Y$2:$Y$3205)</f>
        <v>0.960030319186015</v>
      </c>
      <c r="AA1524" s="16" t="str">
        <f aca="false">IF(Z1524&lt;=PARAMETER!$B$7,"A",IF(Z1524&lt;=PARAMETER!$B$8,"B","C"))</f>
        <v>C</v>
      </c>
      <c r="AB1524" s="22" t="n">
        <f aca="false">G1524/F1524</f>
        <v>0.0872662511130899</v>
      </c>
      <c r="AC1524" s="16" t="str">
        <f aca="false">IF(AB1524&lt;=PARAMETER!$B$9,"X",IF(AB1524&lt;=PARAMETER!$B$10,"Y","Z"))</f>
        <v>X</v>
      </c>
      <c r="AD1524" s="16" t="str">
        <f aca="false">AA1524&amp;AC1524</f>
        <v>CX</v>
      </c>
      <c r="AE1524" s="22" t="n">
        <f aca="false">DATA!I1524</f>
        <v>0.57</v>
      </c>
      <c r="AF1524" s="18" t="n">
        <f aca="false">DATA!L1524</f>
        <v>105</v>
      </c>
      <c r="AG1524" s="16" t="str">
        <f aca="false">DATA!K1524</f>
        <v>B</v>
      </c>
      <c r="AH1524" s="18" t="n">
        <f aca="false">IF(AE1524&gt;=PARAMETER!$B$12,1,0)</f>
        <v>0</v>
      </c>
      <c r="AI1524" s="18" t="n">
        <f aca="false">IF(AF1524&gt;=PARAMETER!$B$13,1,0)</f>
        <v>1</v>
      </c>
      <c r="AJ1524" s="18" t="n">
        <f aca="false">IF(AND(AH1524=1,AI1524=1),1,0)</f>
        <v>0</v>
      </c>
    </row>
    <row r="1525" customFormat="false" ht="15" hidden="false" customHeight="false" outlineLevel="0" collapsed="false">
      <c r="A1525" s="16" t="str">
        <f aca="false">DATA!A1525</f>
        <v>ITM11523</v>
      </c>
      <c r="B1525" s="16" t="str">
        <f aca="false">DATA!B1525</f>
        <v>Electronics</v>
      </c>
      <c r="C1525" s="17" t="n">
        <f aca="false">DATA!C1525</f>
        <v>365</v>
      </c>
      <c r="D1525" s="17" t="n">
        <f aca="false">DATA!D1525</f>
        <v>42</v>
      </c>
      <c r="E1525" s="18" t="n">
        <f aca="false">DATA!F1525</f>
        <v>7</v>
      </c>
      <c r="F1525" s="19" t="n">
        <f aca="false">DATA!G1525</f>
        <v>44.9</v>
      </c>
      <c r="G1525" s="19" t="n">
        <f aca="false">DATA!H1525</f>
        <v>6.88</v>
      </c>
      <c r="H1525" s="18" t="n">
        <f aca="false">DATA!E1525</f>
        <v>12</v>
      </c>
      <c r="I1525" s="20" t="n">
        <f aca="false">F1525*E1525</f>
        <v>314.3</v>
      </c>
      <c r="J1525" s="20" t="n">
        <f aca="false">PARAMETER!$B$4*G1525*SQRT(E1525)</f>
        <v>29.9408906433115</v>
      </c>
      <c r="K1525" s="20" t="n">
        <f aca="false">I1525+J1525</f>
        <v>344.240890643312</v>
      </c>
      <c r="L1525" s="20" t="n">
        <f aca="false">K1525+F1525*H1525</f>
        <v>883.040890643312</v>
      </c>
      <c r="M1525" s="16" t="str">
        <f aca="false">IF(C1525&lt;=K1525,"REORDER",IF(C1525&gt;L1525,"OVERSTOCK","OK"))</f>
        <v>OK</v>
      </c>
      <c r="N1525" s="16" t="str">
        <f aca="false">IF(C1525&lt;=D1525,"REORDER","OK")</f>
        <v>OK</v>
      </c>
      <c r="O1525" s="18" t="n">
        <f aca="false">IF(D1525&lt;I1525,1,0)</f>
        <v>1</v>
      </c>
      <c r="P1525" s="20" t="n">
        <f aca="false">C1525/F1525</f>
        <v>8.12917594654788</v>
      </c>
      <c r="Q1525" s="19" t="n">
        <f aca="false">DATA!N1525</f>
        <v>193.07</v>
      </c>
      <c r="R1525" s="19" t="n">
        <f aca="false">DATA!O1525</f>
        <v>1.94</v>
      </c>
      <c r="S1525" s="17" t="n">
        <f aca="false">C1525*Q1525</f>
        <v>70470.55</v>
      </c>
      <c r="T1525" s="19" t="n">
        <f aca="false">C1525*R1525</f>
        <v>708.1</v>
      </c>
      <c r="U1525" s="20" t="n">
        <f aca="false">MAX(0,C1525-L1525)</f>
        <v>0</v>
      </c>
      <c r="V1525" s="17" t="n">
        <f aca="false">U1525*Q1525</f>
        <v>0</v>
      </c>
      <c r="W1525" s="19" t="n">
        <f aca="false">U1525*R1525</f>
        <v>0</v>
      </c>
      <c r="X1525" s="20" t="n">
        <f aca="false">MAX(0,K1525-C1525)</f>
        <v>0</v>
      </c>
      <c r="Y1525" s="17" t="n">
        <f aca="false">F1525*PARAMETER!$B$5*Q1525</f>
        <v>3164127.695</v>
      </c>
      <c r="Z1525" s="21" t="n">
        <f aca="false">SUMIF($Y$2:$Y$3205,"&gt;="&amp;Y1525)/SUM($Y$2:$Y$3205)</f>
        <v>0.0459377357564714</v>
      </c>
      <c r="AA1525" s="16" t="str">
        <f aca="false">IF(Z1525&lt;=PARAMETER!$B$7,"A",IF(Z1525&lt;=PARAMETER!$B$8,"B","C"))</f>
        <v>A</v>
      </c>
      <c r="AB1525" s="22" t="n">
        <f aca="false">G1525/F1525</f>
        <v>0.153229398663697</v>
      </c>
      <c r="AC1525" s="16" t="str">
        <f aca="false">IF(AB1525&lt;=PARAMETER!$B$9,"X",IF(AB1525&lt;=PARAMETER!$B$10,"Y","Z"))</f>
        <v>X</v>
      </c>
      <c r="AD1525" s="16" t="str">
        <f aca="false">AA1525&amp;AC1525</f>
        <v>AX</v>
      </c>
      <c r="AE1525" s="22" t="n">
        <f aca="false">DATA!I1525</f>
        <v>0.7</v>
      </c>
      <c r="AF1525" s="18" t="n">
        <f aca="false">DATA!L1525</f>
        <v>172</v>
      </c>
      <c r="AG1525" s="16" t="str">
        <f aca="false">DATA!K1525</f>
        <v>A</v>
      </c>
      <c r="AH1525" s="18" t="n">
        <f aca="false">IF(AE1525&gt;=PARAMETER!$B$12,1,0)</f>
        <v>0</v>
      </c>
      <c r="AI1525" s="18" t="n">
        <f aca="false">IF(AF1525&gt;=PARAMETER!$B$13,1,0)</f>
        <v>1</v>
      </c>
      <c r="AJ1525" s="18" t="n">
        <f aca="false">IF(AND(AH1525=1,AI1525=1),1,0)</f>
        <v>0</v>
      </c>
    </row>
    <row r="1526" customFormat="false" ht="15" hidden="false" customHeight="false" outlineLevel="0" collapsed="false">
      <c r="A1526" s="16" t="str">
        <f aca="false">DATA!A1526</f>
        <v>ITM11524</v>
      </c>
      <c r="B1526" s="16" t="str">
        <f aca="false">DATA!B1526</f>
        <v>Groceries</v>
      </c>
      <c r="C1526" s="17" t="n">
        <f aca="false">DATA!C1526</f>
        <v>311</v>
      </c>
      <c r="D1526" s="17" t="n">
        <f aca="false">DATA!D1526</f>
        <v>22</v>
      </c>
      <c r="E1526" s="18" t="n">
        <f aca="false">DATA!F1526</f>
        <v>7</v>
      </c>
      <c r="F1526" s="19" t="n">
        <f aca="false">DATA!G1526</f>
        <v>29.32</v>
      </c>
      <c r="G1526" s="19" t="n">
        <f aca="false">DATA!H1526</f>
        <v>9.6</v>
      </c>
      <c r="H1526" s="18" t="n">
        <f aca="false">DATA!E1526</f>
        <v>11</v>
      </c>
      <c r="I1526" s="20" t="n">
        <f aca="false">F1526*E1526</f>
        <v>205.24</v>
      </c>
      <c r="J1526" s="20" t="n">
        <f aca="false">PARAMETER!$B$4*G1526*SQRT(E1526)</f>
        <v>41.7779869441556</v>
      </c>
      <c r="K1526" s="20" t="n">
        <f aca="false">I1526+J1526</f>
        <v>247.017986944156</v>
      </c>
      <c r="L1526" s="20" t="n">
        <f aca="false">K1526+F1526*H1526</f>
        <v>569.537986944156</v>
      </c>
      <c r="M1526" s="16" t="str">
        <f aca="false">IF(C1526&lt;=K1526,"REORDER",IF(C1526&gt;L1526,"OVERSTOCK","OK"))</f>
        <v>OK</v>
      </c>
      <c r="N1526" s="16" t="str">
        <f aca="false">IF(C1526&lt;=D1526,"REORDER","OK")</f>
        <v>OK</v>
      </c>
      <c r="O1526" s="18" t="n">
        <f aca="false">IF(D1526&lt;I1526,1,0)</f>
        <v>1</v>
      </c>
      <c r="P1526" s="20" t="n">
        <f aca="false">C1526/F1526</f>
        <v>10.6070941336971</v>
      </c>
      <c r="Q1526" s="19" t="n">
        <f aca="false">DATA!N1526</f>
        <v>96</v>
      </c>
      <c r="R1526" s="19" t="n">
        <f aca="false">DATA!O1526</f>
        <v>1.61</v>
      </c>
      <c r="S1526" s="17" t="n">
        <f aca="false">C1526*Q1526</f>
        <v>29856</v>
      </c>
      <c r="T1526" s="19" t="n">
        <f aca="false">C1526*R1526</f>
        <v>500.71</v>
      </c>
      <c r="U1526" s="20" t="n">
        <f aca="false">MAX(0,C1526-L1526)</f>
        <v>0</v>
      </c>
      <c r="V1526" s="17" t="n">
        <f aca="false">U1526*Q1526</f>
        <v>0</v>
      </c>
      <c r="W1526" s="19" t="n">
        <f aca="false">U1526*R1526</f>
        <v>0</v>
      </c>
      <c r="X1526" s="20" t="n">
        <f aca="false">MAX(0,K1526-C1526)</f>
        <v>0</v>
      </c>
      <c r="Y1526" s="17" t="n">
        <f aca="false">F1526*PARAMETER!$B$5*Q1526</f>
        <v>1027372.8</v>
      </c>
      <c r="Z1526" s="21" t="n">
        <f aca="false">SUMIF($Y$2:$Y$3205,"&gt;="&amp;Y1526)/SUM($Y$2:$Y$3205)</f>
        <v>0.718704841395979</v>
      </c>
      <c r="AA1526" s="16" t="str">
        <f aca="false">IF(Z1526&lt;=PARAMETER!$B$7,"A",IF(Z1526&lt;=PARAMETER!$B$8,"B","C"))</f>
        <v>A</v>
      </c>
      <c r="AB1526" s="22" t="n">
        <f aca="false">G1526/F1526</f>
        <v>0.327421555252387</v>
      </c>
      <c r="AC1526" s="16" t="str">
        <f aca="false">IF(AB1526&lt;=PARAMETER!$B$9,"X",IF(AB1526&lt;=PARAMETER!$B$10,"Y","Z"))</f>
        <v>Y</v>
      </c>
      <c r="AD1526" s="16" t="str">
        <f aca="false">AA1526&amp;AC1526</f>
        <v>AY</v>
      </c>
      <c r="AE1526" s="22" t="n">
        <f aca="false">DATA!I1526</f>
        <v>0.82</v>
      </c>
      <c r="AF1526" s="18" t="n">
        <f aca="false">DATA!L1526</f>
        <v>70</v>
      </c>
      <c r="AG1526" s="16" t="str">
        <f aca="false">DATA!K1526</f>
        <v>C</v>
      </c>
      <c r="AH1526" s="18" t="n">
        <f aca="false">IF(AE1526&gt;=PARAMETER!$B$12,1,0)</f>
        <v>1</v>
      </c>
      <c r="AI1526" s="18" t="n">
        <f aca="false">IF(AF1526&gt;=PARAMETER!$B$13,1,0)</f>
        <v>0</v>
      </c>
      <c r="AJ1526" s="18" t="n">
        <f aca="false">IF(AND(AH1526=1,AI1526=1),1,0)</f>
        <v>0</v>
      </c>
    </row>
    <row r="1527" customFormat="false" ht="15" hidden="false" customHeight="false" outlineLevel="0" collapsed="false">
      <c r="A1527" s="16" t="str">
        <f aca="false">DATA!A1527</f>
        <v>ITM11525</v>
      </c>
      <c r="B1527" s="16" t="str">
        <f aca="false">DATA!B1527</f>
        <v>Groceries</v>
      </c>
      <c r="C1527" s="17" t="n">
        <f aca="false">DATA!C1527</f>
        <v>264</v>
      </c>
      <c r="D1527" s="17" t="n">
        <f aca="false">DATA!D1527</f>
        <v>87</v>
      </c>
      <c r="E1527" s="18" t="n">
        <f aca="false">DATA!F1527</f>
        <v>3</v>
      </c>
      <c r="F1527" s="19" t="n">
        <f aca="false">DATA!G1527</f>
        <v>26.84</v>
      </c>
      <c r="G1527" s="19" t="n">
        <f aca="false">DATA!H1527</f>
        <v>7.81</v>
      </c>
      <c r="H1527" s="18" t="n">
        <f aca="false">DATA!E1527</f>
        <v>12</v>
      </c>
      <c r="I1527" s="20" t="n">
        <f aca="false">F1527*E1527</f>
        <v>80.52</v>
      </c>
      <c r="J1527" s="20" t="n">
        <f aca="false">PARAMETER!$B$4*G1527*SQRT(E1527)</f>
        <v>22.2504561131013</v>
      </c>
      <c r="K1527" s="20" t="n">
        <f aca="false">I1527+J1527</f>
        <v>102.770456113101</v>
      </c>
      <c r="L1527" s="20" t="n">
        <f aca="false">K1527+F1527*H1527</f>
        <v>424.850456113101</v>
      </c>
      <c r="M1527" s="16" t="str">
        <f aca="false">IF(C1527&lt;=K1527,"REORDER",IF(C1527&gt;L1527,"OVERSTOCK","OK"))</f>
        <v>OK</v>
      </c>
      <c r="N1527" s="16" t="str">
        <f aca="false">IF(C1527&lt;=D1527,"REORDER","OK")</f>
        <v>OK</v>
      </c>
      <c r="O1527" s="18" t="n">
        <f aca="false">IF(D1527&lt;I1527,1,0)</f>
        <v>0</v>
      </c>
      <c r="P1527" s="20" t="n">
        <f aca="false">C1527/F1527</f>
        <v>9.83606557377049</v>
      </c>
      <c r="Q1527" s="19" t="n">
        <f aca="false">DATA!N1527</f>
        <v>154.56</v>
      </c>
      <c r="R1527" s="19" t="n">
        <f aca="false">DATA!O1527</f>
        <v>1.01</v>
      </c>
      <c r="S1527" s="17" t="n">
        <f aca="false">C1527*Q1527</f>
        <v>40803.84</v>
      </c>
      <c r="T1527" s="19" t="n">
        <f aca="false">C1527*R1527</f>
        <v>266.64</v>
      </c>
      <c r="U1527" s="20" t="n">
        <f aca="false">MAX(0,C1527-L1527)</f>
        <v>0</v>
      </c>
      <c r="V1527" s="17" t="n">
        <f aca="false">U1527*Q1527</f>
        <v>0</v>
      </c>
      <c r="W1527" s="19" t="n">
        <f aca="false">U1527*R1527</f>
        <v>0</v>
      </c>
      <c r="X1527" s="20" t="n">
        <f aca="false">MAX(0,K1527-C1527)</f>
        <v>0</v>
      </c>
      <c r="Y1527" s="17" t="n">
        <f aca="false">F1527*PARAMETER!$B$5*Q1527</f>
        <v>1514162.496</v>
      </c>
      <c r="Z1527" s="21" t="n">
        <f aca="false">SUMIF($Y$2:$Y$3205,"&gt;="&amp;Y1527)/SUM($Y$2:$Y$3205)</f>
        <v>0.521908067215104</v>
      </c>
      <c r="AA1527" s="16" t="str">
        <f aca="false">IF(Z1527&lt;=PARAMETER!$B$7,"A",IF(Z1527&lt;=PARAMETER!$B$8,"B","C"))</f>
        <v>A</v>
      </c>
      <c r="AB1527" s="22" t="n">
        <f aca="false">G1527/F1527</f>
        <v>0.290983606557377</v>
      </c>
      <c r="AC1527" s="16" t="str">
        <f aca="false">IF(AB1527&lt;=PARAMETER!$B$9,"X",IF(AB1527&lt;=PARAMETER!$B$10,"Y","Z"))</f>
        <v>Y</v>
      </c>
      <c r="AD1527" s="16" t="str">
        <f aca="false">AA1527&amp;AC1527</f>
        <v>AY</v>
      </c>
      <c r="AE1527" s="22" t="n">
        <f aca="false">DATA!I1527</f>
        <v>0.3</v>
      </c>
      <c r="AF1527" s="18" t="n">
        <f aca="false">DATA!L1527</f>
        <v>14</v>
      </c>
      <c r="AG1527" s="16" t="str">
        <f aca="false">DATA!K1527</f>
        <v>B</v>
      </c>
      <c r="AH1527" s="18" t="n">
        <f aca="false">IF(AE1527&gt;=PARAMETER!$B$12,1,0)</f>
        <v>0</v>
      </c>
      <c r="AI1527" s="18" t="n">
        <f aca="false">IF(AF1527&gt;=PARAMETER!$B$13,1,0)</f>
        <v>0</v>
      </c>
      <c r="AJ1527" s="18" t="n">
        <f aca="false">IF(AND(AH1527=1,AI1527=1),1,0)</f>
        <v>0</v>
      </c>
    </row>
    <row r="1528" customFormat="false" ht="15" hidden="false" customHeight="false" outlineLevel="0" collapsed="false">
      <c r="A1528" s="16" t="str">
        <f aca="false">DATA!A1528</f>
        <v>ITM11526</v>
      </c>
      <c r="B1528" s="16" t="str">
        <f aca="false">DATA!B1528</f>
        <v>Apparel</v>
      </c>
      <c r="C1528" s="17" t="n">
        <f aca="false">DATA!C1528</f>
        <v>489</v>
      </c>
      <c r="D1528" s="17" t="n">
        <f aca="false">DATA!D1528</f>
        <v>71</v>
      </c>
      <c r="E1528" s="18" t="n">
        <f aca="false">DATA!F1528</f>
        <v>8</v>
      </c>
      <c r="F1528" s="19" t="n">
        <f aca="false">DATA!G1528</f>
        <v>8.86</v>
      </c>
      <c r="G1528" s="19" t="n">
        <f aca="false">DATA!H1528</f>
        <v>6.24</v>
      </c>
      <c r="H1528" s="18" t="n">
        <f aca="false">DATA!E1528</f>
        <v>8</v>
      </c>
      <c r="I1528" s="20" t="n">
        <f aca="false">F1528*E1528</f>
        <v>70.88</v>
      </c>
      <c r="J1528" s="20" t="n">
        <f aca="false">PARAMETER!$B$4*G1528*SQRT(E1528)</f>
        <v>29.0306553557698</v>
      </c>
      <c r="K1528" s="20" t="n">
        <f aca="false">I1528+J1528</f>
        <v>99.9106553557698</v>
      </c>
      <c r="L1528" s="20" t="n">
        <f aca="false">K1528+F1528*H1528</f>
        <v>170.79065535577</v>
      </c>
      <c r="M1528" s="16" t="str">
        <f aca="false">IF(C1528&lt;=K1528,"REORDER",IF(C1528&gt;L1528,"OVERSTOCK","OK"))</f>
        <v>OVERSTOCK</v>
      </c>
      <c r="N1528" s="16" t="str">
        <f aca="false">IF(C1528&lt;=D1528,"REORDER","OK")</f>
        <v>OK</v>
      </c>
      <c r="O1528" s="18" t="n">
        <f aca="false">IF(D1528&lt;I1528,1,0)</f>
        <v>0</v>
      </c>
      <c r="P1528" s="20" t="n">
        <f aca="false">C1528/F1528</f>
        <v>55.1918735891648</v>
      </c>
      <c r="Q1528" s="19" t="n">
        <f aca="false">DATA!N1528</f>
        <v>144.17</v>
      </c>
      <c r="R1528" s="19" t="n">
        <f aca="false">DATA!O1528</f>
        <v>0.68</v>
      </c>
      <c r="S1528" s="17" t="n">
        <f aca="false">C1528*Q1528</f>
        <v>70499.13</v>
      </c>
      <c r="T1528" s="19" t="n">
        <f aca="false">C1528*R1528</f>
        <v>332.52</v>
      </c>
      <c r="U1528" s="20" t="n">
        <f aca="false">MAX(0,C1528-L1528)</f>
        <v>318.20934464423</v>
      </c>
      <c r="V1528" s="17" t="n">
        <f aca="false">U1528*Q1528</f>
        <v>45876.2412173587</v>
      </c>
      <c r="W1528" s="19" t="n">
        <f aca="false">U1528*R1528</f>
        <v>216.382354358077</v>
      </c>
      <c r="X1528" s="20" t="n">
        <f aca="false">MAX(0,K1528-C1528)</f>
        <v>0</v>
      </c>
      <c r="Y1528" s="17" t="n">
        <f aca="false">F1528*PARAMETER!$B$5*Q1528</f>
        <v>466231.363</v>
      </c>
      <c r="Z1528" s="21" t="n">
        <f aca="false">SUMIF($Y$2:$Y$3205,"&gt;="&amp;Y1528)/SUM($Y$2:$Y$3205)</f>
        <v>0.916415407716906</v>
      </c>
      <c r="AA1528" s="16" t="str">
        <f aca="false">IF(Z1528&lt;=PARAMETER!$B$7,"A",IF(Z1528&lt;=PARAMETER!$B$8,"B","C"))</f>
        <v>B</v>
      </c>
      <c r="AB1528" s="22" t="n">
        <f aca="false">G1528/F1528</f>
        <v>0.704288939051919</v>
      </c>
      <c r="AC1528" s="16" t="str">
        <f aca="false">IF(AB1528&lt;=PARAMETER!$B$9,"X",IF(AB1528&lt;=PARAMETER!$B$10,"Y","Z"))</f>
        <v>Z</v>
      </c>
      <c r="AD1528" s="16" t="str">
        <f aca="false">AA1528&amp;AC1528</f>
        <v>BZ</v>
      </c>
      <c r="AE1528" s="22" t="n">
        <f aca="false">DATA!I1528</f>
        <v>0.25</v>
      </c>
      <c r="AF1528" s="18" t="n">
        <f aca="false">DATA!L1528</f>
        <v>46</v>
      </c>
      <c r="AG1528" s="16" t="str">
        <f aca="false">DATA!K1528</f>
        <v>A</v>
      </c>
      <c r="AH1528" s="18" t="n">
        <f aca="false">IF(AE1528&gt;=PARAMETER!$B$12,1,0)</f>
        <v>0</v>
      </c>
      <c r="AI1528" s="18" t="n">
        <f aca="false">IF(AF1528&gt;=PARAMETER!$B$13,1,0)</f>
        <v>0</v>
      </c>
      <c r="AJ1528" s="18" t="n">
        <f aca="false">IF(AND(AH1528=1,AI1528=1),1,0)</f>
        <v>0</v>
      </c>
    </row>
    <row r="1529" customFormat="false" ht="15" hidden="false" customHeight="false" outlineLevel="0" collapsed="false">
      <c r="A1529" s="16" t="str">
        <f aca="false">DATA!A1529</f>
        <v>ITM11527</v>
      </c>
      <c r="B1529" s="16" t="str">
        <f aca="false">DATA!B1529</f>
        <v>Apparel</v>
      </c>
      <c r="C1529" s="17" t="n">
        <f aca="false">DATA!C1529</f>
        <v>81</v>
      </c>
      <c r="D1529" s="17" t="n">
        <f aca="false">DATA!D1529</f>
        <v>52</v>
      </c>
      <c r="E1529" s="18" t="n">
        <f aca="false">DATA!F1529</f>
        <v>7</v>
      </c>
      <c r="F1529" s="19" t="n">
        <f aca="false">DATA!G1529</f>
        <v>36.06</v>
      </c>
      <c r="G1529" s="19" t="n">
        <f aca="false">DATA!H1529</f>
        <v>9.91</v>
      </c>
      <c r="H1529" s="18" t="n">
        <f aca="false">DATA!E1529</f>
        <v>3</v>
      </c>
      <c r="I1529" s="20" t="n">
        <f aca="false">F1529*E1529</f>
        <v>252.42</v>
      </c>
      <c r="J1529" s="20" t="n">
        <f aca="false">PARAMETER!$B$4*G1529*SQRT(E1529)</f>
        <v>43.1270677725606</v>
      </c>
      <c r="K1529" s="20" t="n">
        <f aca="false">I1529+J1529</f>
        <v>295.547067772561</v>
      </c>
      <c r="L1529" s="20" t="n">
        <f aca="false">K1529+F1529*H1529</f>
        <v>403.727067772561</v>
      </c>
      <c r="M1529" s="16" t="str">
        <f aca="false">IF(C1529&lt;=K1529,"REORDER",IF(C1529&gt;L1529,"OVERSTOCK","OK"))</f>
        <v>REORDER</v>
      </c>
      <c r="N1529" s="16" t="str">
        <f aca="false">IF(C1529&lt;=D1529,"REORDER","OK")</f>
        <v>OK</v>
      </c>
      <c r="O1529" s="18" t="n">
        <f aca="false">IF(D1529&lt;I1529,1,0)</f>
        <v>1</v>
      </c>
      <c r="P1529" s="20" t="n">
        <f aca="false">C1529/F1529</f>
        <v>2.24625623960067</v>
      </c>
      <c r="Q1529" s="19" t="n">
        <f aca="false">DATA!N1529</f>
        <v>108.51</v>
      </c>
      <c r="R1529" s="19" t="n">
        <f aca="false">DATA!O1529</f>
        <v>0.9</v>
      </c>
      <c r="S1529" s="17" t="n">
        <f aca="false">C1529*Q1529</f>
        <v>8789.31</v>
      </c>
      <c r="T1529" s="19" t="n">
        <f aca="false">C1529*R1529</f>
        <v>72.9</v>
      </c>
      <c r="U1529" s="20" t="n">
        <f aca="false">MAX(0,C1529-L1529)</f>
        <v>0</v>
      </c>
      <c r="V1529" s="17" t="n">
        <f aca="false">U1529*Q1529</f>
        <v>0</v>
      </c>
      <c r="W1529" s="19" t="n">
        <f aca="false">U1529*R1529</f>
        <v>0</v>
      </c>
      <c r="X1529" s="20" t="n">
        <f aca="false">MAX(0,K1529-C1529)</f>
        <v>214.547067772561</v>
      </c>
      <c r="Y1529" s="17" t="n">
        <f aca="false">F1529*PARAMETER!$B$5*Q1529</f>
        <v>1428197.769</v>
      </c>
      <c r="Z1529" s="21" t="n">
        <f aca="false">SUMIF($Y$2:$Y$3205,"&gt;="&amp;Y1529)/SUM($Y$2:$Y$3205)</f>
        <v>0.556555540857178</v>
      </c>
      <c r="AA1529" s="16" t="str">
        <f aca="false">IF(Z1529&lt;=PARAMETER!$B$7,"A",IF(Z1529&lt;=PARAMETER!$B$8,"B","C"))</f>
        <v>A</v>
      </c>
      <c r="AB1529" s="22" t="n">
        <f aca="false">G1529/F1529</f>
        <v>0.274819744869662</v>
      </c>
      <c r="AC1529" s="16" t="str">
        <f aca="false">IF(AB1529&lt;=PARAMETER!$B$9,"X",IF(AB1529&lt;=PARAMETER!$B$10,"Y","Z"))</f>
        <v>Y</v>
      </c>
      <c r="AD1529" s="16" t="str">
        <f aca="false">AA1529&amp;AC1529</f>
        <v>AY</v>
      </c>
      <c r="AE1529" s="22" t="n">
        <f aca="false">DATA!I1529</f>
        <v>0.12</v>
      </c>
      <c r="AF1529" s="18" t="n">
        <f aca="false">DATA!L1529</f>
        <v>148</v>
      </c>
      <c r="AG1529" s="16" t="str">
        <f aca="false">DATA!K1529</f>
        <v>B</v>
      </c>
      <c r="AH1529" s="18" t="n">
        <f aca="false">IF(AE1529&gt;=PARAMETER!$B$12,1,0)</f>
        <v>0</v>
      </c>
      <c r="AI1529" s="18" t="n">
        <f aca="false">IF(AF1529&gt;=PARAMETER!$B$13,1,0)</f>
        <v>1</v>
      </c>
      <c r="AJ1529" s="18" t="n">
        <f aca="false">IF(AND(AH1529=1,AI1529=1),1,0)</f>
        <v>0</v>
      </c>
    </row>
    <row r="1530" customFormat="false" ht="15" hidden="false" customHeight="false" outlineLevel="0" collapsed="false">
      <c r="A1530" s="16" t="str">
        <f aca="false">DATA!A1530</f>
        <v>ITM11528</v>
      </c>
      <c r="B1530" s="16" t="str">
        <f aca="false">DATA!B1530</f>
        <v>Apparel</v>
      </c>
      <c r="C1530" s="17" t="n">
        <f aca="false">DATA!C1530</f>
        <v>445</v>
      </c>
      <c r="D1530" s="17" t="n">
        <f aca="false">DATA!D1530</f>
        <v>58</v>
      </c>
      <c r="E1530" s="18" t="n">
        <f aca="false">DATA!F1530</f>
        <v>9</v>
      </c>
      <c r="F1530" s="19" t="n">
        <f aca="false">DATA!G1530</f>
        <v>35.41</v>
      </c>
      <c r="G1530" s="19" t="n">
        <f aca="false">DATA!H1530</f>
        <v>3.02</v>
      </c>
      <c r="H1530" s="18" t="n">
        <f aca="false">DATA!E1530</f>
        <v>14</v>
      </c>
      <c r="I1530" s="20" t="n">
        <f aca="false">F1530*E1530</f>
        <v>318.69</v>
      </c>
      <c r="J1530" s="20" t="n">
        <f aca="false">PARAMETER!$B$4*G1530*SQRT(E1530)</f>
        <v>14.9023738601803</v>
      </c>
      <c r="K1530" s="20" t="n">
        <f aca="false">I1530+J1530</f>
        <v>333.59237386018</v>
      </c>
      <c r="L1530" s="20" t="n">
        <f aca="false">K1530+F1530*H1530</f>
        <v>829.33237386018</v>
      </c>
      <c r="M1530" s="16" t="str">
        <f aca="false">IF(C1530&lt;=K1530,"REORDER",IF(C1530&gt;L1530,"OVERSTOCK","OK"))</f>
        <v>OK</v>
      </c>
      <c r="N1530" s="16" t="str">
        <f aca="false">IF(C1530&lt;=D1530,"REORDER","OK")</f>
        <v>OK</v>
      </c>
      <c r="O1530" s="18" t="n">
        <f aca="false">IF(D1530&lt;I1530,1,0)</f>
        <v>1</v>
      </c>
      <c r="P1530" s="20" t="n">
        <f aca="false">C1530/F1530</f>
        <v>12.5670714487433</v>
      </c>
      <c r="Q1530" s="19" t="n">
        <f aca="false">DATA!N1530</f>
        <v>127.7</v>
      </c>
      <c r="R1530" s="19" t="n">
        <f aca="false">DATA!O1530</f>
        <v>0.13</v>
      </c>
      <c r="S1530" s="17" t="n">
        <f aca="false">C1530*Q1530</f>
        <v>56826.5</v>
      </c>
      <c r="T1530" s="19" t="n">
        <f aca="false">C1530*R1530</f>
        <v>57.85</v>
      </c>
      <c r="U1530" s="20" t="n">
        <f aca="false">MAX(0,C1530-L1530)</f>
        <v>0</v>
      </c>
      <c r="V1530" s="17" t="n">
        <f aca="false">U1530*Q1530</f>
        <v>0</v>
      </c>
      <c r="W1530" s="19" t="n">
        <f aca="false">U1530*R1530</f>
        <v>0</v>
      </c>
      <c r="X1530" s="20" t="n">
        <f aca="false">MAX(0,K1530-C1530)</f>
        <v>0</v>
      </c>
      <c r="Y1530" s="17" t="n">
        <f aca="false">F1530*PARAMETER!$B$5*Q1530</f>
        <v>1650477.805</v>
      </c>
      <c r="Z1530" s="21" t="n">
        <f aca="false">SUMIF($Y$2:$Y$3205,"&gt;="&amp;Y1530)/SUM($Y$2:$Y$3205)</f>
        <v>0.470380784994022</v>
      </c>
      <c r="AA1530" s="16" t="str">
        <f aca="false">IF(Z1530&lt;=PARAMETER!$B$7,"A",IF(Z1530&lt;=PARAMETER!$B$8,"B","C"))</f>
        <v>A</v>
      </c>
      <c r="AB1530" s="22" t="n">
        <f aca="false">G1530/F1530</f>
        <v>0.0852866421914714</v>
      </c>
      <c r="AC1530" s="16" t="str">
        <f aca="false">IF(AB1530&lt;=PARAMETER!$B$9,"X",IF(AB1530&lt;=PARAMETER!$B$10,"Y","Z"))</f>
        <v>X</v>
      </c>
      <c r="AD1530" s="16" t="str">
        <f aca="false">AA1530&amp;AC1530</f>
        <v>AX</v>
      </c>
      <c r="AE1530" s="22" t="n">
        <f aca="false">DATA!I1530</f>
        <v>0.31</v>
      </c>
      <c r="AF1530" s="18" t="n">
        <f aca="false">DATA!L1530</f>
        <v>115</v>
      </c>
      <c r="AG1530" s="16" t="str">
        <f aca="false">DATA!K1530</f>
        <v>A</v>
      </c>
      <c r="AH1530" s="18" t="n">
        <f aca="false">IF(AE1530&gt;=PARAMETER!$B$12,1,0)</f>
        <v>0</v>
      </c>
      <c r="AI1530" s="18" t="n">
        <f aca="false">IF(AF1530&gt;=PARAMETER!$B$13,1,0)</f>
        <v>1</v>
      </c>
      <c r="AJ1530" s="18" t="n">
        <f aca="false">IF(AND(AH1530=1,AI1530=1),1,0)</f>
        <v>0</v>
      </c>
    </row>
    <row r="1531" customFormat="false" ht="15" hidden="false" customHeight="false" outlineLevel="0" collapsed="false">
      <c r="A1531" s="16" t="str">
        <f aca="false">DATA!A1531</f>
        <v>ITM11529</v>
      </c>
      <c r="B1531" s="16" t="str">
        <f aca="false">DATA!B1531</f>
        <v>Apparel</v>
      </c>
      <c r="C1531" s="17" t="n">
        <f aca="false">DATA!C1531</f>
        <v>351</v>
      </c>
      <c r="D1531" s="17" t="n">
        <f aca="false">DATA!D1531</f>
        <v>45</v>
      </c>
      <c r="E1531" s="18" t="n">
        <f aca="false">DATA!F1531</f>
        <v>8</v>
      </c>
      <c r="F1531" s="19" t="n">
        <f aca="false">DATA!G1531</f>
        <v>48.38</v>
      </c>
      <c r="G1531" s="19" t="n">
        <f aca="false">DATA!H1531</f>
        <v>1.09</v>
      </c>
      <c r="H1531" s="18" t="n">
        <f aca="false">DATA!E1531</f>
        <v>11</v>
      </c>
      <c r="I1531" s="20" t="n">
        <f aca="false">F1531*E1531</f>
        <v>387.04</v>
      </c>
      <c r="J1531" s="20" t="n">
        <f aca="false">PARAMETER!$B$4*G1531*SQRT(E1531)</f>
        <v>5.0710599900303</v>
      </c>
      <c r="K1531" s="20" t="n">
        <f aca="false">I1531+J1531</f>
        <v>392.11105999003</v>
      </c>
      <c r="L1531" s="20" t="n">
        <f aca="false">K1531+F1531*H1531</f>
        <v>924.29105999003</v>
      </c>
      <c r="M1531" s="16" t="str">
        <f aca="false">IF(C1531&lt;=K1531,"REORDER",IF(C1531&gt;L1531,"OVERSTOCK","OK"))</f>
        <v>REORDER</v>
      </c>
      <c r="N1531" s="16" t="str">
        <f aca="false">IF(C1531&lt;=D1531,"REORDER","OK")</f>
        <v>OK</v>
      </c>
      <c r="O1531" s="18" t="n">
        <f aca="false">IF(D1531&lt;I1531,1,0)</f>
        <v>1</v>
      </c>
      <c r="P1531" s="20" t="n">
        <f aca="false">C1531/F1531</f>
        <v>7.25506407606449</v>
      </c>
      <c r="Q1531" s="19" t="n">
        <f aca="false">DATA!N1531</f>
        <v>190.48</v>
      </c>
      <c r="R1531" s="19" t="n">
        <f aca="false">DATA!O1531</f>
        <v>1.46</v>
      </c>
      <c r="S1531" s="17" t="n">
        <f aca="false">C1531*Q1531</f>
        <v>66858.48</v>
      </c>
      <c r="T1531" s="19" t="n">
        <f aca="false">C1531*R1531</f>
        <v>512.46</v>
      </c>
      <c r="U1531" s="20" t="n">
        <f aca="false">MAX(0,C1531-L1531)</f>
        <v>0</v>
      </c>
      <c r="V1531" s="17" t="n">
        <f aca="false">U1531*Q1531</f>
        <v>0</v>
      </c>
      <c r="W1531" s="19" t="n">
        <f aca="false">U1531*R1531</f>
        <v>0</v>
      </c>
      <c r="X1531" s="20" t="n">
        <f aca="false">MAX(0,K1531-C1531)</f>
        <v>41.1110599900303</v>
      </c>
      <c r="Y1531" s="17" t="n">
        <f aca="false">F1531*PARAMETER!$B$5*Q1531</f>
        <v>3363629.176</v>
      </c>
      <c r="Z1531" s="21" t="n">
        <f aca="false">SUMIF($Y$2:$Y$3205,"&gt;="&amp;Y1531)/SUM($Y$2:$Y$3205)</f>
        <v>0.023150424709359</v>
      </c>
      <c r="AA1531" s="16" t="str">
        <f aca="false">IF(Z1531&lt;=PARAMETER!$B$7,"A",IF(Z1531&lt;=PARAMETER!$B$8,"B","C"))</f>
        <v>A</v>
      </c>
      <c r="AB1531" s="22" t="n">
        <f aca="false">G1531/F1531</f>
        <v>0.0225299710624225</v>
      </c>
      <c r="AC1531" s="16" t="str">
        <f aca="false">IF(AB1531&lt;=PARAMETER!$B$9,"X",IF(AB1531&lt;=PARAMETER!$B$10,"Y","Z"))</f>
        <v>X</v>
      </c>
      <c r="AD1531" s="16" t="str">
        <f aca="false">AA1531&amp;AC1531</f>
        <v>AX</v>
      </c>
      <c r="AE1531" s="22" t="n">
        <f aca="false">DATA!I1531</f>
        <v>0.12</v>
      </c>
      <c r="AF1531" s="18" t="n">
        <f aca="false">DATA!L1531</f>
        <v>108</v>
      </c>
      <c r="AG1531" s="16" t="str">
        <f aca="false">DATA!K1531</f>
        <v>C</v>
      </c>
      <c r="AH1531" s="18" t="n">
        <f aca="false">IF(AE1531&gt;=PARAMETER!$B$12,1,0)</f>
        <v>0</v>
      </c>
      <c r="AI1531" s="18" t="n">
        <f aca="false">IF(AF1531&gt;=PARAMETER!$B$13,1,0)</f>
        <v>1</v>
      </c>
      <c r="AJ1531" s="18" t="n">
        <f aca="false">IF(AND(AH1531=1,AI1531=1),1,0)</f>
        <v>0</v>
      </c>
    </row>
    <row r="1532" customFormat="false" ht="15" hidden="false" customHeight="false" outlineLevel="0" collapsed="false">
      <c r="A1532" s="16" t="str">
        <f aca="false">DATA!A1532</f>
        <v>ITM11530</v>
      </c>
      <c r="B1532" s="16" t="str">
        <f aca="false">DATA!B1532</f>
        <v>Automotive</v>
      </c>
      <c r="C1532" s="17" t="n">
        <f aca="false">DATA!C1532</f>
        <v>189</v>
      </c>
      <c r="D1532" s="17" t="n">
        <f aca="false">DATA!D1532</f>
        <v>19</v>
      </c>
      <c r="E1532" s="18" t="n">
        <f aca="false">DATA!F1532</f>
        <v>7</v>
      </c>
      <c r="F1532" s="19" t="n">
        <f aca="false">DATA!G1532</f>
        <v>15.71</v>
      </c>
      <c r="G1532" s="19" t="n">
        <f aca="false">DATA!H1532</f>
        <v>0.81</v>
      </c>
      <c r="H1532" s="18" t="n">
        <f aca="false">DATA!E1532</f>
        <v>8</v>
      </c>
      <c r="I1532" s="20" t="n">
        <f aca="false">F1532*E1532</f>
        <v>109.97</v>
      </c>
      <c r="J1532" s="20" t="n">
        <f aca="false">PARAMETER!$B$4*G1532*SQRT(E1532)</f>
        <v>3.52501764841312</v>
      </c>
      <c r="K1532" s="20" t="n">
        <f aca="false">I1532+J1532</f>
        <v>113.495017648413</v>
      </c>
      <c r="L1532" s="20" t="n">
        <f aca="false">K1532+F1532*H1532</f>
        <v>239.175017648413</v>
      </c>
      <c r="M1532" s="16" t="str">
        <f aca="false">IF(C1532&lt;=K1532,"REORDER",IF(C1532&gt;L1532,"OVERSTOCK","OK"))</f>
        <v>OK</v>
      </c>
      <c r="N1532" s="16" t="str">
        <f aca="false">IF(C1532&lt;=D1532,"REORDER","OK")</f>
        <v>OK</v>
      </c>
      <c r="O1532" s="18" t="n">
        <f aca="false">IF(D1532&lt;I1532,1,0)</f>
        <v>1</v>
      </c>
      <c r="P1532" s="20" t="n">
        <f aca="false">C1532/F1532</f>
        <v>12.0305537873966</v>
      </c>
      <c r="Q1532" s="19" t="n">
        <f aca="false">DATA!N1532</f>
        <v>186.2</v>
      </c>
      <c r="R1532" s="19" t="n">
        <f aca="false">DATA!O1532</f>
        <v>0.29</v>
      </c>
      <c r="S1532" s="17" t="n">
        <f aca="false">C1532*Q1532</f>
        <v>35191.8</v>
      </c>
      <c r="T1532" s="19" t="n">
        <f aca="false">C1532*R1532</f>
        <v>54.81</v>
      </c>
      <c r="U1532" s="20" t="n">
        <f aca="false">MAX(0,C1532-L1532)</f>
        <v>0</v>
      </c>
      <c r="V1532" s="17" t="n">
        <f aca="false">U1532*Q1532</f>
        <v>0</v>
      </c>
      <c r="W1532" s="19" t="n">
        <f aca="false">U1532*R1532</f>
        <v>0</v>
      </c>
      <c r="X1532" s="20" t="n">
        <f aca="false">MAX(0,K1532-C1532)</f>
        <v>0</v>
      </c>
      <c r="Y1532" s="17" t="n">
        <f aca="false">F1532*PARAMETER!$B$5*Q1532</f>
        <v>1067698.73</v>
      </c>
      <c r="Z1532" s="21" t="n">
        <f aca="false">SUMIF($Y$2:$Y$3205,"&gt;="&amp;Y1532)/SUM($Y$2:$Y$3205)</f>
        <v>0.698024123562091</v>
      </c>
      <c r="AA1532" s="16" t="str">
        <f aca="false">IF(Z1532&lt;=PARAMETER!$B$7,"A",IF(Z1532&lt;=PARAMETER!$B$8,"B","C"))</f>
        <v>A</v>
      </c>
      <c r="AB1532" s="22" t="n">
        <f aca="false">G1532/F1532</f>
        <v>0.0515595162316996</v>
      </c>
      <c r="AC1532" s="16" t="str">
        <f aca="false">IF(AB1532&lt;=PARAMETER!$B$9,"X",IF(AB1532&lt;=PARAMETER!$B$10,"Y","Z"))</f>
        <v>X</v>
      </c>
      <c r="AD1532" s="16" t="str">
        <f aca="false">AA1532&amp;AC1532</f>
        <v>AX</v>
      </c>
      <c r="AE1532" s="22" t="n">
        <f aca="false">DATA!I1532</f>
        <v>0.41</v>
      </c>
      <c r="AF1532" s="18" t="n">
        <f aca="false">DATA!L1532</f>
        <v>177</v>
      </c>
      <c r="AG1532" s="16" t="str">
        <f aca="false">DATA!K1532</f>
        <v>B</v>
      </c>
      <c r="AH1532" s="18" t="n">
        <f aca="false">IF(AE1532&gt;=PARAMETER!$B$12,1,0)</f>
        <v>0</v>
      </c>
      <c r="AI1532" s="18" t="n">
        <f aca="false">IF(AF1532&gt;=PARAMETER!$B$13,1,0)</f>
        <v>1</v>
      </c>
      <c r="AJ1532" s="18" t="n">
        <f aca="false">IF(AND(AH1532=1,AI1532=1),1,0)</f>
        <v>0</v>
      </c>
    </row>
    <row r="1533" customFormat="false" ht="15" hidden="false" customHeight="false" outlineLevel="0" collapsed="false">
      <c r="A1533" s="16" t="str">
        <f aca="false">DATA!A1533</f>
        <v>ITM11531</v>
      </c>
      <c r="B1533" s="16" t="str">
        <f aca="false">DATA!B1533</f>
        <v>Pharma</v>
      </c>
      <c r="C1533" s="17" t="n">
        <f aca="false">DATA!C1533</f>
        <v>464</v>
      </c>
      <c r="D1533" s="17" t="n">
        <f aca="false">DATA!D1533</f>
        <v>15</v>
      </c>
      <c r="E1533" s="18" t="n">
        <f aca="false">DATA!F1533</f>
        <v>5</v>
      </c>
      <c r="F1533" s="19" t="n">
        <f aca="false">DATA!G1533</f>
        <v>38.07</v>
      </c>
      <c r="G1533" s="19" t="n">
        <f aca="false">DATA!H1533</f>
        <v>7.25</v>
      </c>
      <c r="H1533" s="18" t="n">
        <f aca="false">DATA!E1533</f>
        <v>6</v>
      </c>
      <c r="I1533" s="20" t="n">
        <f aca="false">F1533*E1533</f>
        <v>190.35</v>
      </c>
      <c r="J1533" s="20" t="n">
        <f aca="false">PARAMETER!$B$4*G1533*SQRT(E1533)</f>
        <v>26.6655327910291</v>
      </c>
      <c r="K1533" s="20" t="n">
        <f aca="false">I1533+J1533</f>
        <v>217.015532791029</v>
      </c>
      <c r="L1533" s="20" t="n">
        <f aca="false">K1533+F1533*H1533</f>
        <v>445.435532791029</v>
      </c>
      <c r="M1533" s="16" t="str">
        <f aca="false">IF(C1533&lt;=K1533,"REORDER",IF(C1533&gt;L1533,"OVERSTOCK","OK"))</f>
        <v>OVERSTOCK</v>
      </c>
      <c r="N1533" s="16" t="str">
        <f aca="false">IF(C1533&lt;=D1533,"REORDER","OK")</f>
        <v>OK</v>
      </c>
      <c r="O1533" s="18" t="n">
        <f aca="false">IF(D1533&lt;I1533,1,0)</f>
        <v>1</v>
      </c>
      <c r="P1533" s="20" t="n">
        <f aca="false">C1533/F1533</f>
        <v>12.1880745994221</v>
      </c>
      <c r="Q1533" s="19" t="n">
        <f aca="false">DATA!N1533</f>
        <v>134.32</v>
      </c>
      <c r="R1533" s="19" t="n">
        <f aca="false">DATA!O1533</f>
        <v>1.09</v>
      </c>
      <c r="S1533" s="17" t="n">
        <f aca="false">C1533*Q1533</f>
        <v>62324.48</v>
      </c>
      <c r="T1533" s="19" t="n">
        <f aca="false">C1533*R1533</f>
        <v>505.76</v>
      </c>
      <c r="U1533" s="20" t="n">
        <f aca="false">MAX(0,C1533-L1533)</f>
        <v>18.5644672089709</v>
      </c>
      <c r="V1533" s="17" t="n">
        <f aca="false">U1533*Q1533</f>
        <v>2493.57923550897</v>
      </c>
      <c r="W1533" s="19" t="n">
        <f aca="false">U1533*R1533</f>
        <v>20.2352692577783</v>
      </c>
      <c r="X1533" s="20" t="n">
        <f aca="false">MAX(0,K1533-C1533)</f>
        <v>0</v>
      </c>
      <c r="Y1533" s="17" t="n">
        <f aca="false">F1533*PARAMETER!$B$5*Q1533</f>
        <v>1866450.276</v>
      </c>
      <c r="Z1533" s="21" t="n">
        <f aca="false">SUMIF($Y$2:$Y$3205,"&gt;="&amp;Y1533)/SUM($Y$2:$Y$3205)</f>
        <v>0.388281009057194</v>
      </c>
      <c r="AA1533" s="16" t="str">
        <f aca="false">IF(Z1533&lt;=PARAMETER!$B$7,"A",IF(Z1533&lt;=PARAMETER!$B$8,"B","C"))</f>
        <v>A</v>
      </c>
      <c r="AB1533" s="22" t="n">
        <f aca="false">G1533/F1533</f>
        <v>0.190438665615971</v>
      </c>
      <c r="AC1533" s="16" t="str">
        <f aca="false">IF(AB1533&lt;=PARAMETER!$B$9,"X",IF(AB1533&lt;=PARAMETER!$B$10,"Y","Z"))</f>
        <v>X</v>
      </c>
      <c r="AD1533" s="16" t="str">
        <f aca="false">AA1533&amp;AC1533</f>
        <v>AX</v>
      </c>
      <c r="AE1533" s="22" t="n">
        <f aca="false">DATA!I1533</f>
        <v>0.23</v>
      </c>
      <c r="AF1533" s="18" t="n">
        <f aca="false">DATA!L1533</f>
        <v>17</v>
      </c>
      <c r="AG1533" s="16" t="str">
        <f aca="false">DATA!K1533</f>
        <v>A</v>
      </c>
      <c r="AH1533" s="18" t="n">
        <f aca="false">IF(AE1533&gt;=PARAMETER!$B$12,1,0)</f>
        <v>0</v>
      </c>
      <c r="AI1533" s="18" t="n">
        <f aca="false">IF(AF1533&gt;=PARAMETER!$B$13,1,0)</f>
        <v>0</v>
      </c>
      <c r="AJ1533" s="18" t="n">
        <f aca="false">IF(AND(AH1533=1,AI1533=1),1,0)</f>
        <v>0</v>
      </c>
    </row>
    <row r="1534" customFormat="false" ht="15" hidden="false" customHeight="false" outlineLevel="0" collapsed="false">
      <c r="A1534" s="16" t="str">
        <f aca="false">DATA!A1534</f>
        <v>ITM11532</v>
      </c>
      <c r="B1534" s="16" t="str">
        <f aca="false">DATA!B1534</f>
        <v>Electronics</v>
      </c>
      <c r="C1534" s="17" t="n">
        <f aca="false">DATA!C1534</f>
        <v>288</v>
      </c>
      <c r="D1534" s="17" t="n">
        <f aca="false">DATA!D1534</f>
        <v>66</v>
      </c>
      <c r="E1534" s="18" t="n">
        <f aca="false">DATA!F1534</f>
        <v>6</v>
      </c>
      <c r="F1534" s="19" t="n">
        <f aca="false">DATA!G1534</f>
        <v>22.27</v>
      </c>
      <c r="G1534" s="19" t="n">
        <f aca="false">DATA!H1534</f>
        <v>8.39</v>
      </c>
      <c r="H1534" s="18" t="n">
        <f aca="false">DATA!E1534</f>
        <v>6</v>
      </c>
      <c r="I1534" s="20" t="n">
        <f aca="false">F1534*E1534</f>
        <v>133.62</v>
      </c>
      <c r="J1534" s="20" t="n">
        <f aca="false">PARAMETER!$B$4*G1534*SQRT(E1534)</f>
        <v>33.8037470149417</v>
      </c>
      <c r="K1534" s="20" t="n">
        <f aca="false">I1534+J1534</f>
        <v>167.423747014942</v>
      </c>
      <c r="L1534" s="20" t="n">
        <f aca="false">K1534+F1534*H1534</f>
        <v>301.043747014942</v>
      </c>
      <c r="M1534" s="16" t="str">
        <f aca="false">IF(C1534&lt;=K1534,"REORDER",IF(C1534&gt;L1534,"OVERSTOCK","OK"))</f>
        <v>OK</v>
      </c>
      <c r="N1534" s="16" t="str">
        <f aca="false">IF(C1534&lt;=D1534,"REORDER","OK")</f>
        <v>OK</v>
      </c>
      <c r="O1534" s="18" t="n">
        <f aca="false">IF(D1534&lt;I1534,1,0)</f>
        <v>1</v>
      </c>
      <c r="P1534" s="20" t="n">
        <f aca="false">C1534/F1534</f>
        <v>12.932195779075</v>
      </c>
      <c r="Q1534" s="19" t="n">
        <f aca="false">DATA!N1534</f>
        <v>134.97</v>
      </c>
      <c r="R1534" s="19" t="n">
        <f aca="false">DATA!O1534</f>
        <v>1.18</v>
      </c>
      <c r="S1534" s="17" t="n">
        <f aca="false">C1534*Q1534</f>
        <v>38871.36</v>
      </c>
      <c r="T1534" s="19" t="n">
        <f aca="false">C1534*R1534</f>
        <v>339.84</v>
      </c>
      <c r="U1534" s="20" t="n">
        <f aca="false">MAX(0,C1534-L1534)</f>
        <v>0</v>
      </c>
      <c r="V1534" s="17" t="n">
        <f aca="false">U1534*Q1534</f>
        <v>0</v>
      </c>
      <c r="W1534" s="19" t="n">
        <f aca="false">U1534*R1534</f>
        <v>0</v>
      </c>
      <c r="X1534" s="20" t="n">
        <f aca="false">MAX(0,K1534-C1534)</f>
        <v>0</v>
      </c>
      <c r="Y1534" s="17" t="n">
        <f aca="false">F1534*PARAMETER!$B$5*Q1534</f>
        <v>1097110.3935</v>
      </c>
      <c r="Z1534" s="21" t="n">
        <f aca="false">SUMIF($Y$2:$Y$3205,"&gt;="&amp;Y1534)/SUM($Y$2:$Y$3205)</f>
        <v>0.685600610804332</v>
      </c>
      <c r="AA1534" s="16" t="str">
        <f aca="false">IF(Z1534&lt;=PARAMETER!$B$7,"A",IF(Z1534&lt;=PARAMETER!$B$8,"B","C"))</f>
        <v>A</v>
      </c>
      <c r="AB1534" s="22" t="n">
        <f aca="false">G1534/F1534</f>
        <v>0.376740008980692</v>
      </c>
      <c r="AC1534" s="16" t="str">
        <f aca="false">IF(AB1534&lt;=PARAMETER!$B$9,"X",IF(AB1534&lt;=PARAMETER!$B$10,"Y","Z"))</f>
        <v>Y</v>
      </c>
      <c r="AD1534" s="16" t="str">
        <f aca="false">AA1534&amp;AC1534</f>
        <v>AY</v>
      </c>
      <c r="AE1534" s="22" t="n">
        <f aca="false">DATA!I1534</f>
        <v>0.62</v>
      </c>
      <c r="AF1534" s="18" t="n">
        <f aca="false">DATA!L1534</f>
        <v>96</v>
      </c>
      <c r="AG1534" s="16" t="str">
        <f aca="false">DATA!K1534</f>
        <v>A</v>
      </c>
      <c r="AH1534" s="18" t="n">
        <f aca="false">IF(AE1534&gt;=PARAMETER!$B$12,1,0)</f>
        <v>0</v>
      </c>
      <c r="AI1534" s="18" t="n">
        <f aca="false">IF(AF1534&gt;=PARAMETER!$B$13,1,0)</f>
        <v>1</v>
      </c>
      <c r="AJ1534" s="18" t="n">
        <f aca="false">IF(AND(AH1534=1,AI1534=1),1,0)</f>
        <v>0</v>
      </c>
    </row>
    <row r="1535" customFormat="false" ht="15" hidden="false" customHeight="false" outlineLevel="0" collapsed="false">
      <c r="A1535" s="16" t="str">
        <f aca="false">DATA!A1535</f>
        <v>ITM11533</v>
      </c>
      <c r="B1535" s="16" t="str">
        <f aca="false">DATA!B1535</f>
        <v>Groceries</v>
      </c>
      <c r="C1535" s="17" t="n">
        <f aca="false">DATA!C1535</f>
        <v>286</v>
      </c>
      <c r="D1535" s="17" t="n">
        <f aca="false">DATA!D1535</f>
        <v>10</v>
      </c>
      <c r="E1535" s="18" t="n">
        <f aca="false">DATA!F1535</f>
        <v>8</v>
      </c>
      <c r="F1535" s="19" t="n">
        <f aca="false">DATA!G1535</f>
        <v>28.37</v>
      </c>
      <c r="G1535" s="19" t="n">
        <f aca="false">DATA!H1535</f>
        <v>6.53</v>
      </c>
      <c r="H1535" s="18" t="n">
        <f aca="false">DATA!E1535</f>
        <v>5</v>
      </c>
      <c r="I1535" s="20" t="n">
        <f aca="false">F1535*E1535</f>
        <v>226.96</v>
      </c>
      <c r="J1535" s="20" t="n">
        <f aca="false">PARAMETER!$B$4*G1535*SQRT(E1535)</f>
        <v>30.3798364540347</v>
      </c>
      <c r="K1535" s="20" t="n">
        <f aca="false">I1535+J1535</f>
        <v>257.339836454035</v>
      </c>
      <c r="L1535" s="20" t="n">
        <f aca="false">K1535+F1535*H1535</f>
        <v>399.189836454035</v>
      </c>
      <c r="M1535" s="16" t="str">
        <f aca="false">IF(C1535&lt;=K1535,"REORDER",IF(C1535&gt;L1535,"OVERSTOCK","OK"))</f>
        <v>OK</v>
      </c>
      <c r="N1535" s="16" t="str">
        <f aca="false">IF(C1535&lt;=D1535,"REORDER","OK")</f>
        <v>OK</v>
      </c>
      <c r="O1535" s="18" t="n">
        <f aca="false">IF(D1535&lt;I1535,1,0)</f>
        <v>1</v>
      </c>
      <c r="P1535" s="20" t="n">
        <f aca="false">C1535/F1535</f>
        <v>10.0810715544589</v>
      </c>
      <c r="Q1535" s="19" t="n">
        <f aca="false">DATA!N1535</f>
        <v>56.92</v>
      </c>
      <c r="R1535" s="19" t="n">
        <f aca="false">DATA!O1535</f>
        <v>0.1</v>
      </c>
      <c r="S1535" s="17" t="n">
        <f aca="false">C1535*Q1535</f>
        <v>16279.12</v>
      </c>
      <c r="T1535" s="19" t="n">
        <f aca="false">C1535*R1535</f>
        <v>28.6</v>
      </c>
      <c r="U1535" s="20" t="n">
        <f aca="false">MAX(0,C1535-L1535)</f>
        <v>0</v>
      </c>
      <c r="V1535" s="17" t="n">
        <f aca="false">U1535*Q1535</f>
        <v>0</v>
      </c>
      <c r="W1535" s="19" t="n">
        <f aca="false">U1535*R1535</f>
        <v>0</v>
      </c>
      <c r="X1535" s="20" t="n">
        <f aca="false">MAX(0,K1535-C1535)</f>
        <v>0</v>
      </c>
      <c r="Y1535" s="17" t="n">
        <f aca="false">F1535*PARAMETER!$B$5*Q1535</f>
        <v>589409.446</v>
      </c>
      <c r="Z1535" s="21" t="n">
        <f aca="false">SUMIF($Y$2:$Y$3205,"&gt;="&amp;Y1535)/SUM($Y$2:$Y$3205)</f>
        <v>0.879524506861225</v>
      </c>
      <c r="AA1535" s="16" t="str">
        <f aca="false">IF(Z1535&lt;=PARAMETER!$B$7,"A",IF(Z1535&lt;=PARAMETER!$B$8,"B","C"))</f>
        <v>B</v>
      </c>
      <c r="AB1535" s="22" t="n">
        <f aca="false">G1535/F1535</f>
        <v>0.230172717659499</v>
      </c>
      <c r="AC1535" s="16" t="str">
        <f aca="false">IF(AB1535&lt;=PARAMETER!$B$9,"X",IF(AB1535&lt;=PARAMETER!$B$10,"Y","Z"))</f>
        <v>X</v>
      </c>
      <c r="AD1535" s="16" t="str">
        <f aca="false">AA1535&amp;AC1535</f>
        <v>BX</v>
      </c>
      <c r="AE1535" s="22" t="n">
        <f aca="false">DATA!I1535</f>
        <v>0.45</v>
      </c>
      <c r="AF1535" s="18" t="n">
        <f aca="false">DATA!L1535</f>
        <v>93</v>
      </c>
      <c r="AG1535" s="16" t="str">
        <f aca="false">DATA!K1535</f>
        <v>C</v>
      </c>
      <c r="AH1535" s="18" t="n">
        <f aca="false">IF(AE1535&gt;=PARAMETER!$B$12,1,0)</f>
        <v>0</v>
      </c>
      <c r="AI1535" s="18" t="n">
        <f aca="false">IF(AF1535&gt;=PARAMETER!$B$13,1,0)</f>
        <v>0</v>
      </c>
      <c r="AJ1535" s="18" t="n">
        <f aca="false">IF(AND(AH1535=1,AI1535=1),1,0)</f>
        <v>0</v>
      </c>
    </row>
    <row r="1536" customFormat="false" ht="15" hidden="false" customHeight="false" outlineLevel="0" collapsed="false">
      <c r="A1536" s="16" t="str">
        <f aca="false">DATA!A1536</f>
        <v>ITM11534</v>
      </c>
      <c r="B1536" s="16" t="str">
        <f aca="false">DATA!B1536</f>
        <v>Automotive</v>
      </c>
      <c r="C1536" s="17" t="n">
        <f aca="false">DATA!C1536</f>
        <v>73</v>
      </c>
      <c r="D1536" s="17" t="n">
        <f aca="false">DATA!D1536</f>
        <v>80</v>
      </c>
      <c r="E1536" s="18" t="n">
        <f aca="false">DATA!F1536</f>
        <v>5</v>
      </c>
      <c r="F1536" s="19" t="n">
        <f aca="false">DATA!G1536</f>
        <v>41.01</v>
      </c>
      <c r="G1536" s="19" t="n">
        <f aca="false">DATA!H1536</f>
        <v>9.1</v>
      </c>
      <c r="H1536" s="18" t="n">
        <f aca="false">DATA!E1536</f>
        <v>9</v>
      </c>
      <c r="I1536" s="20" t="n">
        <f aca="false">F1536*E1536</f>
        <v>205.05</v>
      </c>
      <c r="J1536" s="20" t="n">
        <f aca="false">PARAMETER!$B$4*G1536*SQRT(E1536)</f>
        <v>33.4698411583952</v>
      </c>
      <c r="K1536" s="20" t="n">
        <f aca="false">I1536+J1536</f>
        <v>238.519841158395</v>
      </c>
      <c r="L1536" s="20" t="n">
        <f aca="false">K1536+F1536*H1536</f>
        <v>607.609841158395</v>
      </c>
      <c r="M1536" s="16" t="str">
        <f aca="false">IF(C1536&lt;=K1536,"REORDER",IF(C1536&gt;L1536,"OVERSTOCK","OK"))</f>
        <v>REORDER</v>
      </c>
      <c r="N1536" s="16" t="str">
        <f aca="false">IF(C1536&lt;=D1536,"REORDER","OK")</f>
        <v>REORDER</v>
      </c>
      <c r="O1536" s="18" t="n">
        <f aca="false">IF(D1536&lt;I1536,1,0)</f>
        <v>1</v>
      </c>
      <c r="P1536" s="20" t="n">
        <f aca="false">C1536/F1536</f>
        <v>1.78005364545233</v>
      </c>
      <c r="Q1536" s="19" t="n">
        <f aca="false">DATA!N1536</f>
        <v>167.44</v>
      </c>
      <c r="R1536" s="19" t="n">
        <f aca="false">DATA!O1536</f>
        <v>1.96</v>
      </c>
      <c r="S1536" s="17" t="n">
        <f aca="false">C1536*Q1536</f>
        <v>12223.12</v>
      </c>
      <c r="T1536" s="19" t="n">
        <f aca="false">C1536*R1536</f>
        <v>143.08</v>
      </c>
      <c r="U1536" s="20" t="n">
        <f aca="false">MAX(0,C1536-L1536)</f>
        <v>0</v>
      </c>
      <c r="V1536" s="17" t="n">
        <f aca="false">U1536*Q1536</f>
        <v>0</v>
      </c>
      <c r="W1536" s="19" t="n">
        <f aca="false">U1536*R1536</f>
        <v>0</v>
      </c>
      <c r="X1536" s="20" t="n">
        <f aca="false">MAX(0,K1536-C1536)</f>
        <v>165.519841158395</v>
      </c>
      <c r="Y1536" s="17" t="n">
        <f aca="false">F1536*PARAMETER!$B$5*Q1536</f>
        <v>2506350.756</v>
      </c>
      <c r="Z1536" s="21" t="n">
        <f aca="false">SUMIF($Y$2:$Y$3205,"&gt;="&amp;Y1536)/SUM($Y$2:$Y$3205)</f>
        <v>0.184829770534503</v>
      </c>
      <c r="AA1536" s="16" t="str">
        <f aca="false">IF(Z1536&lt;=PARAMETER!$B$7,"A",IF(Z1536&lt;=PARAMETER!$B$8,"B","C"))</f>
        <v>A</v>
      </c>
      <c r="AB1536" s="22" t="n">
        <f aca="false">G1536/F1536</f>
        <v>0.221897098268715</v>
      </c>
      <c r="AC1536" s="16" t="str">
        <f aca="false">IF(AB1536&lt;=PARAMETER!$B$9,"X",IF(AB1536&lt;=PARAMETER!$B$10,"Y","Z"))</f>
        <v>X</v>
      </c>
      <c r="AD1536" s="16" t="str">
        <f aca="false">AA1536&amp;AC1536</f>
        <v>AX</v>
      </c>
      <c r="AE1536" s="22" t="n">
        <f aca="false">DATA!I1536</f>
        <v>0.18</v>
      </c>
      <c r="AF1536" s="18" t="n">
        <f aca="false">DATA!L1536</f>
        <v>20</v>
      </c>
      <c r="AG1536" s="16" t="str">
        <f aca="false">DATA!K1536</f>
        <v>C</v>
      </c>
      <c r="AH1536" s="18" t="n">
        <f aca="false">IF(AE1536&gt;=PARAMETER!$B$12,1,0)</f>
        <v>0</v>
      </c>
      <c r="AI1536" s="18" t="n">
        <f aca="false">IF(AF1536&gt;=PARAMETER!$B$13,1,0)</f>
        <v>0</v>
      </c>
      <c r="AJ1536" s="18" t="n">
        <f aca="false">IF(AND(AH1536=1,AI1536=1),1,0)</f>
        <v>0</v>
      </c>
    </row>
    <row r="1537" customFormat="false" ht="15" hidden="false" customHeight="false" outlineLevel="0" collapsed="false">
      <c r="A1537" s="16" t="str">
        <f aca="false">DATA!A1537</f>
        <v>ITM11535</v>
      </c>
      <c r="B1537" s="16" t="str">
        <f aca="false">DATA!B1537</f>
        <v>Electronics</v>
      </c>
      <c r="C1537" s="17" t="n">
        <f aca="false">DATA!C1537</f>
        <v>35</v>
      </c>
      <c r="D1537" s="17" t="n">
        <f aca="false">DATA!D1537</f>
        <v>67</v>
      </c>
      <c r="E1537" s="18" t="n">
        <f aca="false">DATA!F1537</f>
        <v>2</v>
      </c>
      <c r="F1537" s="19" t="n">
        <f aca="false">DATA!G1537</f>
        <v>11.88</v>
      </c>
      <c r="G1537" s="19" t="n">
        <f aca="false">DATA!H1537</f>
        <v>7.13</v>
      </c>
      <c r="H1537" s="18" t="n">
        <f aca="false">DATA!E1537</f>
        <v>5</v>
      </c>
      <c r="I1537" s="20" t="n">
        <f aca="false">F1537*E1537</f>
        <v>23.76</v>
      </c>
      <c r="J1537" s="20" t="n">
        <f aca="false">PARAMETER!$B$4*G1537*SQRT(E1537)</f>
        <v>16.5856228114294</v>
      </c>
      <c r="K1537" s="20" t="n">
        <f aca="false">I1537+J1537</f>
        <v>40.3456228114294</v>
      </c>
      <c r="L1537" s="20" t="n">
        <f aca="false">K1537+F1537*H1537</f>
        <v>99.7456228114294</v>
      </c>
      <c r="M1537" s="16" t="str">
        <f aca="false">IF(C1537&lt;=K1537,"REORDER",IF(C1537&gt;L1537,"OVERSTOCK","OK"))</f>
        <v>REORDER</v>
      </c>
      <c r="N1537" s="16" t="str">
        <f aca="false">IF(C1537&lt;=D1537,"REORDER","OK")</f>
        <v>REORDER</v>
      </c>
      <c r="O1537" s="18" t="n">
        <f aca="false">IF(D1537&lt;I1537,1,0)</f>
        <v>0</v>
      </c>
      <c r="P1537" s="20" t="n">
        <f aca="false">C1537/F1537</f>
        <v>2.94612794612795</v>
      </c>
      <c r="Q1537" s="19" t="n">
        <f aca="false">DATA!N1537</f>
        <v>130.19</v>
      </c>
      <c r="R1537" s="19" t="n">
        <f aca="false">DATA!O1537</f>
        <v>0.67</v>
      </c>
      <c r="S1537" s="17" t="n">
        <f aca="false">C1537*Q1537</f>
        <v>4556.65</v>
      </c>
      <c r="T1537" s="19" t="n">
        <f aca="false">C1537*R1537</f>
        <v>23.45</v>
      </c>
      <c r="U1537" s="20" t="n">
        <f aca="false">MAX(0,C1537-L1537)</f>
        <v>0</v>
      </c>
      <c r="V1537" s="17" t="n">
        <f aca="false">U1537*Q1537</f>
        <v>0</v>
      </c>
      <c r="W1537" s="19" t="n">
        <f aca="false">U1537*R1537</f>
        <v>0</v>
      </c>
      <c r="X1537" s="20" t="n">
        <f aca="false">MAX(0,K1537-C1537)</f>
        <v>5.34562281142937</v>
      </c>
      <c r="Y1537" s="17" t="n">
        <f aca="false">F1537*PARAMETER!$B$5*Q1537</f>
        <v>564529.878</v>
      </c>
      <c r="Z1537" s="21" t="n">
        <f aca="false">SUMIF($Y$2:$Y$3205,"&gt;="&amp;Y1537)/SUM($Y$2:$Y$3205)</f>
        <v>0.886332370031231</v>
      </c>
      <c r="AA1537" s="16" t="str">
        <f aca="false">IF(Z1537&lt;=PARAMETER!$B$7,"A",IF(Z1537&lt;=PARAMETER!$B$8,"B","C"))</f>
        <v>B</v>
      </c>
      <c r="AB1537" s="22" t="n">
        <f aca="false">G1537/F1537</f>
        <v>0.60016835016835</v>
      </c>
      <c r="AC1537" s="16" t="str">
        <f aca="false">IF(AB1537&lt;=PARAMETER!$B$9,"X",IF(AB1537&lt;=PARAMETER!$B$10,"Y","Z"))</f>
        <v>Z</v>
      </c>
      <c r="AD1537" s="16" t="str">
        <f aca="false">AA1537&amp;AC1537</f>
        <v>BZ</v>
      </c>
      <c r="AE1537" s="22" t="n">
        <f aca="false">DATA!I1537</f>
        <v>0.46</v>
      </c>
      <c r="AF1537" s="18" t="n">
        <f aca="false">DATA!L1537</f>
        <v>80</v>
      </c>
      <c r="AG1537" s="16" t="str">
        <f aca="false">DATA!K1537</f>
        <v>A</v>
      </c>
      <c r="AH1537" s="18" t="n">
        <f aca="false">IF(AE1537&gt;=PARAMETER!$B$12,1,0)</f>
        <v>0</v>
      </c>
      <c r="AI1537" s="18" t="n">
        <f aca="false">IF(AF1537&gt;=PARAMETER!$B$13,1,0)</f>
        <v>0</v>
      </c>
      <c r="AJ1537" s="18" t="n">
        <f aca="false">IF(AND(AH1537=1,AI1537=1),1,0)</f>
        <v>0</v>
      </c>
    </row>
    <row r="1538" customFormat="false" ht="15" hidden="false" customHeight="false" outlineLevel="0" collapsed="false">
      <c r="A1538" s="16" t="str">
        <f aca="false">DATA!A1538</f>
        <v>ITM11536</v>
      </c>
      <c r="B1538" s="16" t="str">
        <f aca="false">DATA!B1538</f>
        <v>Automotive</v>
      </c>
      <c r="C1538" s="17" t="n">
        <f aca="false">DATA!C1538</f>
        <v>27</v>
      </c>
      <c r="D1538" s="17" t="n">
        <f aca="false">DATA!D1538</f>
        <v>30</v>
      </c>
      <c r="E1538" s="18" t="n">
        <f aca="false">DATA!F1538</f>
        <v>9</v>
      </c>
      <c r="F1538" s="19" t="n">
        <f aca="false">DATA!G1538</f>
        <v>17.8</v>
      </c>
      <c r="G1538" s="19" t="n">
        <f aca="false">DATA!H1538</f>
        <v>4.02</v>
      </c>
      <c r="H1538" s="18" t="n">
        <f aca="false">DATA!E1538</f>
        <v>4</v>
      </c>
      <c r="I1538" s="20" t="n">
        <f aca="false">F1538*E1538</f>
        <v>160.2</v>
      </c>
      <c r="J1538" s="20" t="n">
        <f aca="false">PARAMETER!$B$4*G1538*SQRT(E1538)</f>
        <v>19.8369347410347</v>
      </c>
      <c r="K1538" s="20" t="n">
        <f aca="false">I1538+J1538</f>
        <v>180.036934741035</v>
      </c>
      <c r="L1538" s="20" t="n">
        <f aca="false">K1538+F1538*H1538</f>
        <v>251.236934741035</v>
      </c>
      <c r="M1538" s="16" t="str">
        <f aca="false">IF(C1538&lt;=K1538,"REORDER",IF(C1538&gt;L1538,"OVERSTOCK","OK"))</f>
        <v>REORDER</v>
      </c>
      <c r="N1538" s="16" t="str">
        <f aca="false">IF(C1538&lt;=D1538,"REORDER","OK")</f>
        <v>REORDER</v>
      </c>
      <c r="O1538" s="18" t="n">
        <f aca="false">IF(D1538&lt;I1538,1,0)</f>
        <v>1</v>
      </c>
      <c r="P1538" s="20" t="n">
        <f aca="false">C1538/F1538</f>
        <v>1.51685393258427</v>
      </c>
      <c r="Q1538" s="19" t="n">
        <f aca="false">DATA!N1538</f>
        <v>166.99</v>
      </c>
      <c r="R1538" s="19" t="n">
        <f aca="false">DATA!O1538</f>
        <v>0.25</v>
      </c>
      <c r="S1538" s="17" t="n">
        <f aca="false">C1538*Q1538</f>
        <v>4508.73</v>
      </c>
      <c r="T1538" s="19" t="n">
        <f aca="false">C1538*R1538</f>
        <v>6.75</v>
      </c>
      <c r="U1538" s="20" t="n">
        <f aca="false">MAX(0,C1538-L1538)</f>
        <v>0</v>
      </c>
      <c r="V1538" s="17" t="n">
        <f aca="false">U1538*Q1538</f>
        <v>0</v>
      </c>
      <c r="W1538" s="19" t="n">
        <f aca="false">U1538*R1538</f>
        <v>0</v>
      </c>
      <c r="X1538" s="20" t="n">
        <f aca="false">MAX(0,K1538-C1538)</f>
        <v>153.036934741035</v>
      </c>
      <c r="Y1538" s="17" t="n">
        <f aca="false">F1538*PARAMETER!$B$5*Q1538</f>
        <v>1084934.03</v>
      </c>
      <c r="Z1538" s="21" t="n">
        <f aca="false">SUMIF($Y$2:$Y$3205,"&gt;="&amp;Y1538)/SUM($Y$2:$Y$3205)</f>
        <v>0.692200482367841</v>
      </c>
      <c r="AA1538" s="16" t="str">
        <f aca="false">IF(Z1538&lt;=PARAMETER!$B$7,"A",IF(Z1538&lt;=PARAMETER!$B$8,"B","C"))</f>
        <v>A</v>
      </c>
      <c r="AB1538" s="22" t="n">
        <f aca="false">G1538/F1538</f>
        <v>0.225842696629213</v>
      </c>
      <c r="AC1538" s="16" t="str">
        <f aca="false">IF(AB1538&lt;=PARAMETER!$B$9,"X",IF(AB1538&lt;=PARAMETER!$B$10,"Y","Z"))</f>
        <v>X</v>
      </c>
      <c r="AD1538" s="16" t="str">
        <f aca="false">AA1538&amp;AC1538</f>
        <v>AX</v>
      </c>
      <c r="AE1538" s="22" t="n">
        <f aca="false">DATA!I1538</f>
        <v>0.29</v>
      </c>
      <c r="AF1538" s="18" t="n">
        <f aca="false">DATA!L1538</f>
        <v>103</v>
      </c>
      <c r="AG1538" s="16" t="str">
        <f aca="false">DATA!K1538</f>
        <v>A</v>
      </c>
      <c r="AH1538" s="18" t="n">
        <f aca="false">IF(AE1538&gt;=PARAMETER!$B$12,1,0)</f>
        <v>0</v>
      </c>
      <c r="AI1538" s="18" t="n">
        <f aca="false">IF(AF1538&gt;=PARAMETER!$B$13,1,0)</f>
        <v>1</v>
      </c>
      <c r="AJ1538" s="18" t="n">
        <f aca="false">IF(AND(AH1538=1,AI1538=1),1,0)</f>
        <v>0</v>
      </c>
    </row>
    <row r="1539" customFormat="false" ht="15" hidden="false" customHeight="false" outlineLevel="0" collapsed="false">
      <c r="A1539" s="16" t="str">
        <f aca="false">DATA!A1539</f>
        <v>ITM11537</v>
      </c>
      <c r="B1539" s="16" t="str">
        <f aca="false">DATA!B1539</f>
        <v>Automotive</v>
      </c>
      <c r="C1539" s="17" t="n">
        <f aca="false">DATA!C1539</f>
        <v>123</v>
      </c>
      <c r="D1539" s="17" t="n">
        <f aca="false">DATA!D1539</f>
        <v>89</v>
      </c>
      <c r="E1539" s="18" t="n">
        <f aca="false">DATA!F1539</f>
        <v>3</v>
      </c>
      <c r="F1539" s="19" t="n">
        <f aca="false">DATA!G1539</f>
        <v>38.89</v>
      </c>
      <c r="G1539" s="19" t="n">
        <f aca="false">DATA!H1539</f>
        <v>2.22</v>
      </c>
      <c r="H1539" s="18" t="n">
        <f aca="false">DATA!E1539</f>
        <v>12</v>
      </c>
      <c r="I1539" s="20" t="n">
        <f aca="false">F1539*E1539</f>
        <v>116.67</v>
      </c>
      <c r="J1539" s="20" t="n">
        <f aca="false">PARAMETER!$B$4*G1539*SQRT(E1539)</f>
        <v>6.32471351742444</v>
      </c>
      <c r="K1539" s="20" t="n">
        <f aca="false">I1539+J1539</f>
        <v>122.994713517424</v>
      </c>
      <c r="L1539" s="20" t="n">
        <f aca="false">K1539+F1539*H1539</f>
        <v>589.674713517425</v>
      </c>
      <c r="M1539" s="16" t="str">
        <f aca="false">IF(C1539&lt;=K1539,"REORDER",IF(C1539&gt;L1539,"OVERSTOCK","OK"))</f>
        <v>OK</v>
      </c>
      <c r="N1539" s="16" t="str">
        <f aca="false">IF(C1539&lt;=D1539,"REORDER","OK")</f>
        <v>OK</v>
      </c>
      <c r="O1539" s="18" t="n">
        <f aca="false">IF(D1539&lt;I1539,1,0)</f>
        <v>1</v>
      </c>
      <c r="P1539" s="20" t="n">
        <f aca="false">C1539/F1539</f>
        <v>3.16276677809205</v>
      </c>
      <c r="Q1539" s="19" t="n">
        <f aca="false">DATA!N1539</f>
        <v>134.99</v>
      </c>
      <c r="R1539" s="19" t="n">
        <f aca="false">DATA!O1539</f>
        <v>1.72</v>
      </c>
      <c r="S1539" s="17" t="n">
        <f aca="false">C1539*Q1539</f>
        <v>16603.77</v>
      </c>
      <c r="T1539" s="19" t="n">
        <f aca="false">C1539*R1539</f>
        <v>211.56</v>
      </c>
      <c r="U1539" s="20" t="n">
        <f aca="false">MAX(0,C1539-L1539)</f>
        <v>0</v>
      </c>
      <c r="V1539" s="17" t="n">
        <f aca="false">U1539*Q1539</f>
        <v>0</v>
      </c>
      <c r="W1539" s="19" t="n">
        <f aca="false">U1539*R1539</f>
        <v>0</v>
      </c>
      <c r="X1539" s="20" t="n">
        <f aca="false">MAX(0,K1539-C1539)</f>
        <v>0</v>
      </c>
      <c r="Y1539" s="17" t="n">
        <f aca="false">F1539*PARAMETER!$B$5*Q1539</f>
        <v>1916162.8015</v>
      </c>
      <c r="Z1539" s="21" t="n">
        <f aca="false">SUMIF($Y$2:$Y$3205,"&gt;="&amp;Y1539)/SUM($Y$2:$Y$3205)</f>
        <v>0.366555026382703</v>
      </c>
      <c r="AA1539" s="16" t="str">
        <f aca="false">IF(Z1539&lt;=PARAMETER!$B$7,"A",IF(Z1539&lt;=PARAMETER!$B$8,"B","C"))</f>
        <v>A</v>
      </c>
      <c r="AB1539" s="22" t="n">
        <f aca="false">G1539/F1539</f>
        <v>0.0570840833119054</v>
      </c>
      <c r="AC1539" s="16" t="str">
        <f aca="false">IF(AB1539&lt;=PARAMETER!$B$9,"X",IF(AB1539&lt;=PARAMETER!$B$10,"Y","Z"))</f>
        <v>X</v>
      </c>
      <c r="AD1539" s="16" t="str">
        <f aca="false">AA1539&amp;AC1539</f>
        <v>AX</v>
      </c>
      <c r="AE1539" s="22" t="n">
        <f aca="false">DATA!I1539</f>
        <v>0.71</v>
      </c>
      <c r="AF1539" s="18" t="n">
        <f aca="false">DATA!L1539</f>
        <v>132</v>
      </c>
      <c r="AG1539" s="16" t="str">
        <f aca="false">DATA!K1539</f>
        <v>D</v>
      </c>
      <c r="AH1539" s="18" t="n">
        <f aca="false">IF(AE1539&gt;=PARAMETER!$B$12,1,0)</f>
        <v>0</v>
      </c>
      <c r="AI1539" s="18" t="n">
        <f aca="false">IF(AF1539&gt;=PARAMETER!$B$13,1,0)</f>
        <v>1</v>
      </c>
      <c r="AJ1539" s="18" t="n">
        <f aca="false">IF(AND(AH1539=1,AI1539=1),1,0)</f>
        <v>0</v>
      </c>
    </row>
    <row r="1540" customFormat="false" ht="15" hidden="false" customHeight="false" outlineLevel="0" collapsed="false">
      <c r="A1540" s="16" t="str">
        <f aca="false">DATA!A1540</f>
        <v>ITM11538</v>
      </c>
      <c r="B1540" s="16" t="str">
        <f aca="false">DATA!B1540</f>
        <v>Groceries</v>
      </c>
      <c r="C1540" s="17" t="n">
        <f aca="false">DATA!C1540</f>
        <v>78</v>
      </c>
      <c r="D1540" s="17" t="n">
        <f aca="false">DATA!D1540</f>
        <v>65</v>
      </c>
      <c r="E1540" s="18" t="n">
        <f aca="false">DATA!F1540</f>
        <v>3</v>
      </c>
      <c r="F1540" s="19" t="n">
        <f aca="false">DATA!G1540</f>
        <v>28.95</v>
      </c>
      <c r="G1540" s="19" t="n">
        <f aca="false">DATA!H1540</f>
        <v>9.28</v>
      </c>
      <c r="H1540" s="18" t="n">
        <f aca="false">DATA!E1540</f>
        <v>10</v>
      </c>
      <c r="I1540" s="20" t="n">
        <f aca="false">F1540*E1540</f>
        <v>86.85</v>
      </c>
      <c r="J1540" s="20" t="n">
        <f aca="false">PARAMETER!$B$4*G1540*SQRT(E1540)</f>
        <v>26.4384420908553</v>
      </c>
      <c r="K1540" s="20" t="n">
        <f aca="false">I1540+J1540</f>
        <v>113.288442090855</v>
      </c>
      <c r="L1540" s="20" t="n">
        <f aca="false">K1540+F1540*H1540</f>
        <v>402.788442090855</v>
      </c>
      <c r="M1540" s="16" t="str">
        <f aca="false">IF(C1540&lt;=K1540,"REORDER",IF(C1540&gt;L1540,"OVERSTOCK","OK"))</f>
        <v>REORDER</v>
      </c>
      <c r="N1540" s="16" t="str">
        <f aca="false">IF(C1540&lt;=D1540,"REORDER","OK")</f>
        <v>OK</v>
      </c>
      <c r="O1540" s="18" t="n">
        <f aca="false">IF(D1540&lt;I1540,1,0)</f>
        <v>1</v>
      </c>
      <c r="P1540" s="20" t="n">
        <f aca="false">C1540/F1540</f>
        <v>2.69430051813472</v>
      </c>
      <c r="Q1540" s="19" t="n">
        <f aca="false">DATA!N1540</f>
        <v>66.87</v>
      </c>
      <c r="R1540" s="19" t="n">
        <f aca="false">DATA!O1540</f>
        <v>0.39</v>
      </c>
      <c r="S1540" s="17" t="n">
        <f aca="false">C1540*Q1540</f>
        <v>5215.86</v>
      </c>
      <c r="T1540" s="19" t="n">
        <f aca="false">C1540*R1540</f>
        <v>30.42</v>
      </c>
      <c r="U1540" s="20" t="n">
        <f aca="false">MAX(0,C1540-L1540)</f>
        <v>0</v>
      </c>
      <c r="V1540" s="17" t="n">
        <f aca="false">U1540*Q1540</f>
        <v>0</v>
      </c>
      <c r="W1540" s="19" t="n">
        <f aca="false">U1540*R1540</f>
        <v>0</v>
      </c>
      <c r="X1540" s="20" t="n">
        <f aca="false">MAX(0,K1540-C1540)</f>
        <v>35.2884420908553</v>
      </c>
      <c r="Y1540" s="17" t="n">
        <f aca="false">F1540*PARAMETER!$B$5*Q1540</f>
        <v>706598.5725</v>
      </c>
      <c r="Z1540" s="21" t="n">
        <f aca="false">SUMIF($Y$2:$Y$3205,"&gt;="&amp;Y1540)/SUM($Y$2:$Y$3205)</f>
        <v>0.841866728063915</v>
      </c>
      <c r="AA1540" s="16" t="str">
        <f aca="false">IF(Z1540&lt;=PARAMETER!$B$7,"A",IF(Z1540&lt;=PARAMETER!$B$8,"B","C"))</f>
        <v>B</v>
      </c>
      <c r="AB1540" s="22" t="n">
        <f aca="false">G1540/F1540</f>
        <v>0.320552677029361</v>
      </c>
      <c r="AC1540" s="16" t="str">
        <f aca="false">IF(AB1540&lt;=PARAMETER!$B$9,"X",IF(AB1540&lt;=PARAMETER!$B$10,"Y","Z"))</f>
        <v>Y</v>
      </c>
      <c r="AD1540" s="16" t="str">
        <f aca="false">AA1540&amp;AC1540</f>
        <v>BY</v>
      </c>
      <c r="AE1540" s="22" t="n">
        <f aca="false">DATA!I1540</f>
        <v>0.43</v>
      </c>
      <c r="AF1540" s="18" t="n">
        <f aca="false">DATA!L1540</f>
        <v>150</v>
      </c>
      <c r="AG1540" s="16" t="str">
        <f aca="false">DATA!K1540</f>
        <v>D</v>
      </c>
      <c r="AH1540" s="18" t="n">
        <f aca="false">IF(AE1540&gt;=PARAMETER!$B$12,1,0)</f>
        <v>0</v>
      </c>
      <c r="AI1540" s="18" t="n">
        <f aca="false">IF(AF1540&gt;=PARAMETER!$B$13,1,0)</f>
        <v>1</v>
      </c>
      <c r="AJ1540" s="18" t="n">
        <f aca="false">IF(AND(AH1540=1,AI1540=1),1,0)</f>
        <v>0</v>
      </c>
    </row>
    <row r="1541" customFormat="false" ht="15" hidden="false" customHeight="false" outlineLevel="0" collapsed="false">
      <c r="A1541" s="16" t="str">
        <f aca="false">DATA!A1541</f>
        <v>ITM11539</v>
      </c>
      <c r="B1541" s="16" t="str">
        <f aca="false">DATA!B1541</f>
        <v>Pharma</v>
      </c>
      <c r="C1541" s="17" t="n">
        <f aca="false">DATA!C1541</f>
        <v>332</v>
      </c>
      <c r="D1541" s="17" t="n">
        <f aca="false">DATA!D1541</f>
        <v>96</v>
      </c>
      <c r="E1541" s="18" t="n">
        <f aca="false">DATA!F1541</f>
        <v>6</v>
      </c>
      <c r="F1541" s="19" t="n">
        <f aca="false">DATA!G1541</f>
        <v>5.53</v>
      </c>
      <c r="G1541" s="19" t="n">
        <f aca="false">DATA!H1541</f>
        <v>1.48</v>
      </c>
      <c r="H1541" s="18" t="n">
        <f aca="false">DATA!E1541</f>
        <v>6</v>
      </c>
      <c r="I1541" s="20" t="n">
        <f aca="false">F1541*E1541</f>
        <v>33.18</v>
      </c>
      <c r="J1541" s="20" t="n">
        <f aca="false">PARAMETER!$B$4*G1541*SQRT(E1541)</f>
        <v>5.96299708964406</v>
      </c>
      <c r="K1541" s="20" t="n">
        <f aca="false">I1541+J1541</f>
        <v>39.1429970896441</v>
      </c>
      <c r="L1541" s="20" t="n">
        <f aca="false">K1541+F1541*H1541</f>
        <v>72.3229970896441</v>
      </c>
      <c r="M1541" s="16" t="str">
        <f aca="false">IF(C1541&lt;=K1541,"REORDER",IF(C1541&gt;L1541,"OVERSTOCK","OK"))</f>
        <v>OVERSTOCK</v>
      </c>
      <c r="N1541" s="16" t="str">
        <f aca="false">IF(C1541&lt;=D1541,"REORDER","OK")</f>
        <v>OK</v>
      </c>
      <c r="O1541" s="18" t="n">
        <f aca="false">IF(D1541&lt;I1541,1,0)</f>
        <v>0</v>
      </c>
      <c r="P1541" s="20" t="n">
        <f aca="false">C1541/F1541</f>
        <v>60.0361663652803</v>
      </c>
      <c r="Q1541" s="19" t="n">
        <f aca="false">DATA!N1541</f>
        <v>46</v>
      </c>
      <c r="R1541" s="19" t="n">
        <f aca="false">DATA!O1541</f>
        <v>0.15</v>
      </c>
      <c r="S1541" s="17" t="n">
        <f aca="false">C1541*Q1541</f>
        <v>15272</v>
      </c>
      <c r="T1541" s="19" t="n">
        <f aca="false">C1541*R1541</f>
        <v>49.8</v>
      </c>
      <c r="U1541" s="20" t="n">
        <f aca="false">MAX(0,C1541-L1541)</f>
        <v>259.677002910356</v>
      </c>
      <c r="V1541" s="17" t="n">
        <f aca="false">U1541*Q1541</f>
        <v>11945.1421338764</v>
      </c>
      <c r="W1541" s="19" t="n">
        <f aca="false">U1541*R1541</f>
        <v>38.9515504365534</v>
      </c>
      <c r="X1541" s="20" t="n">
        <f aca="false">MAX(0,K1541-C1541)</f>
        <v>0</v>
      </c>
      <c r="Y1541" s="17" t="n">
        <f aca="false">F1541*PARAMETER!$B$5*Q1541</f>
        <v>92848.7</v>
      </c>
      <c r="Z1541" s="21" t="n">
        <f aca="false">SUMIF($Y$2:$Y$3205,"&gt;="&amp;Y1541)/SUM($Y$2:$Y$3205)</f>
        <v>0.996787786652169</v>
      </c>
      <c r="AA1541" s="16" t="str">
        <f aca="false">IF(Z1541&lt;=PARAMETER!$B$7,"A",IF(Z1541&lt;=PARAMETER!$B$8,"B","C"))</f>
        <v>C</v>
      </c>
      <c r="AB1541" s="22" t="n">
        <f aca="false">G1541/F1541</f>
        <v>0.267631103074141</v>
      </c>
      <c r="AC1541" s="16" t="str">
        <f aca="false">IF(AB1541&lt;=PARAMETER!$B$9,"X",IF(AB1541&lt;=PARAMETER!$B$10,"Y","Z"))</f>
        <v>Y</v>
      </c>
      <c r="AD1541" s="16" t="str">
        <f aca="false">AA1541&amp;AC1541</f>
        <v>CY</v>
      </c>
      <c r="AE1541" s="22" t="n">
        <f aca="false">DATA!I1541</f>
        <v>0.23</v>
      </c>
      <c r="AF1541" s="18" t="n">
        <f aca="false">DATA!L1541</f>
        <v>115</v>
      </c>
      <c r="AG1541" s="16" t="str">
        <f aca="false">DATA!K1541</f>
        <v>B</v>
      </c>
      <c r="AH1541" s="18" t="n">
        <f aca="false">IF(AE1541&gt;=PARAMETER!$B$12,1,0)</f>
        <v>0</v>
      </c>
      <c r="AI1541" s="18" t="n">
        <f aca="false">IF(AF1541&gt;=PARAMETER!$B$13,1,0)</f>
        <v>1</v>
      </c>
      <c r="AJ1541" s="18" t="n">
        <f aca="false">IF(AND(AH1541=1,AI1541=1),1,0)</f>
        <v>0</v>
      </c>
    </row>
    <row r="1542" customFormat="false" ht="15" hidden="false" customHeight="false" outlineLevel="0" collapsed="false">
      <c r="A1542" s="16" t="str">
        <f aca="false">DATA!A1542</f>
        <v>ITM11540</v>
      </c>
      <c r="B1542" s="16" t="str">
        <f aca="false">DATA!B1542</f>
        <v>Apparel</v>
      </c>
      <c r="C1542" s="17" t="n">
        <f aca="false">DATA!C1542</f>
        <v>59</v>
      </c>
      <c r="D1542" s="17" t="n">
        <f aca="false">DATA!D1542</f>
        <v>29</v>
      </c>
      <c r="E1542" s="18" t="n">
        <f aca="false">DATA!F1542</f>
        <v>7</v>
      </c>
      <c r="F1542" s="19" t="n">
        <f aca="false">DATA!G1542</f>
        <v>22.08</v>
      </c>
      <c r="G1542" s="19" t="n">
        <f aca="false">DATA!H1542</f>
        <v>5.66</v>
      </c>
      <c r="H1542" s="18" t="n">
        <f aca="false">DATA!E1542</f>
        <v>10</v>
      </c>
      <c r="I1542" s="20" t="n">
        <f aca="false">F1542*E1542</f>
        <v>154.56</v>
      </c>
      <c r="J1542" s="20" t="n">
        <f aca="false">PARAMETER!$B$4*G1542*SQRT(E1542)</f>
        <v>24.6316048024917</v>
      </c>
      <c r="K1542" s="20" t="n">
        <f aca="false">I1542+J1542</f>
        <v>179.191604802492</v>
      </c>
      <c r="L1542" s="20" t="n">
        <f aca="false">K1542+F1542*H1542</f>
        <v>399.991604802492</v>
      </c>
      <c r="M1542" s="16" t="str">
        <f aca="false">IF(C1542&lt;=K1542,"REORDER",IF(C1542&gt;L1542,"OVERSTOCK","OK"))</f>
        <v>REORDER</v>
      </c>
      <c r="N1542" s="16" t="str">
        <f aca="false">IF(C1542&lt;=D1542,"REORDER","OK")</f>
        <v>OK</v>
      </c>
      <c r="O1542" s="18" t="n">
        <f aca="false">IF(D1542&lt;I1542,1,0)</f>
        <v>1</v>
      </c>
      <c r="P1542" s="20" t="n">
        <f aca="false">C1542/F1542</f>
        <v>2.67210144927536</v>
      </c>
      <c r="Q1542" s="19" t="n">
        <f aca="false">DATA!N1542</f>
        <v>24.62</v>
      </c>
      <c r="R1542" s="19" t="n">
        <f aca="false">DATA!O1542</f>
        <v>1.04</v>
      </c>
      <c r="S1542" s="17" t="n">
        <f aca="false">C1542*Q1542</f>
        <v>1452.58</v>
      </c>
      <c r="T1542" s="19" t="n">
        <f aca="false">C1542*R1542</f>
        <v>61.36</v>
      </c>
      <c r="U1542" s="20" t="n">
        <f aca="false">MAX(0,C1542-L1542)</f>
        <v>0</v>
      </c>
      <c r="V1542" s="17" t="n">
        <f aca="false">U1542*Q1542</f>
        <v>0</v>
      </c>
      <c r="W1542" s="19" t="n">
        <f aca="false">U1542*R1542</f>
        <v>0</v>
      </c>
      <c r="X1542" s="20" t="n">
        <f aca="false">MAX(0,K1542-C1542)</f>
        <v>120.191604802492</v>
      </c>
      <c r="Y1542" s="17" t="n">
        <f aca="false">F1542*PARAMETER!$B$5*Q1542</f>
        <v>198417.504</v>
      </c>
      <c r="Z1542" s="21" t="n">
        <f aca="false">SUMIF($Y$2:$Y$3205,"&gt;="&amp;Y1542)/SUM($Y$2:$Y$3205)</f>
        <v>0.98284096639484</v>
      </c>
      <c r="AA1542" s="16" t="str">
        <f aca="false">IF(Z1542&lt;=PARAMETER!$B$7,"A",IF(Z1542&lt;=PARAMETER!$B$8,"B","C"))</f>
        <v>C</v>
      </c>
      <c r="AB1542" s="22" t="n">
        <f aca="false">G1542/F1542</f>
        <v>0.256340579710145</v>
      </c>
      <c r="AC1542" s="16" t="str">
        <f aca="false">IF(AB1542&lt;=PARAMETER!$B$9,"X",IF(AB1542&lt;=PARAMETER!$B$10,"Y","Z"))</f>
        <v>Y</v>
      </c>
      <c r="AD1542" s="16" t="str">
        <f aca="false">AA1542&amp;AC1542</f>
        <v>CY</v>
      </c>
      <c r="AE1542" s="22" t="n">
        <f aca="false">DATA!I1542</f>
        <v>0.41</v>
      </c>
      <c r="AF1542" s="18" t="n">
        <f aca="false">DATA!L1542</f>
        <v>58</v>
      </c>
      <c r="AG1542" s="16" t="str">
        <f aca="false">DATA!K1542</f>
        <v>B</v>
      </c>
      <c r="AH1542" s="18" t="n">
        <f aca="false">IF(AE1542&gt;=PARAMETER!$B$12,1,0)</f>
        <v>0</v>
      </c>
      <c r="AI1542" s="18" t="n">
        <f aca="false">IF(AF1542&gt;=PARAMETER!$B$13,1,0)</f>
        <v>0</v>
      </c>
      <c r="AJ1542" s="18" t="n">
        <f aca="false">IF(AND(AH1542=1,AI1542=1),1,0)</f>
        <v>0</v>
      </c>
    </row>
    <row r="1543" customFormat="false" ht="15" hidden="false" customHeight="false" outlineLevel="0" collapsed="false">
      <c r="A1543" s="16" t="str">
        <f aca="false">DATA!A1543</f>
        <v>ITM11541</v>
      </c>
      <c r="B1543" s="16" t="str">
        <f aca="false">DATA!B1543</f>
        <v>Pharma</v>
      </c>
      <c r="C1543" s="17" t="n">
        <f aca="false">DATA!C1543</f>
        <v>256</v>
      </c>
      <c r="D1543" s="17" t="n">
        <f aca="false">DATA!D1543</f>
        <v>63</v>
      </c>
      <c r="E1543" s="18" t="n">
        <f aca="false">DATA!F1543</f>
        <v>5</v>
      </c>
      <c r="F1543" s="19" t="n">
        <f aca="false">DATA!G1543</f>
        <v>29.75</v>
      </c>
      <c r="G1543" s="19" t="n">
        <f aca="false">DATA!H1543</f>
        <v>3.48</v>
      </c>
      <c r="H1543" s="18" t="n">
        <f aca="false">DATA!E1543</f>
        <v>3</v>
      </c>
      <c r="I1543" s="20" t="n">
        <f aca="false">F1543*E1543</f>
        <v>148.75</v>
      </c>
      <c r="J1543" s="20" t="n">
        <f aca="false">PARAMETER!$B$4*G1543*SQRT(E1543)</f>
        <v>12.799455739694</v>
      </c>
      <c r="K1543" s="20" t="n">
        <f aca="false">I1543+J1543</f>
        <v>161.549455739694</v>
      </c>
      <c r="L1543" s="20" t="n">
        <f aca="false">K1543+F1543*H1543</f>
        <v>250.799455739694</v>
      </c>
      <c r="M1543" s="16" t="str">
        <f aca="false">IF(C1543&lt;=K1543,"REORDER",IF(C1543&gt;L1543,"OVERSTOCK","OK"))</f>
        <v>OVERSTOCK</v>
      </c>
      <c r="N1543" s="16" t="str">
        <f aca="false">IF(C1543&lt;=D1543,"REORDER","OK")</f>
        <v>OK</v>
      </c>
      <c r="O1543" s="18" t="n">
        <f aca="false">IF(D1543&lt;I1543,1,0)</f>
        <v>1</v>
      </c>
      <c r="P1543" s="20" t="n">
        <f aca="false">C1543/F1543</f>
        <v>8.60504201680672</v>
      </c>
      <c r="Q1543" s="19" t="n">
        <f aca="false">DATA!N1543</f>
        <v>121.34</v>
      </c>
      <c r="R1543" s="19" t="n">
        <f aca="false">DATA!O1543</f>
        <v>0.35</v>
      </c>
      <c r="S1543" s="17" t="n">
        <f aca="false">C1543*Q1543</f>
        <v>31063.04</v>
      </c>
      <c r="T1543" s="19" t="n">
        <f aca="false">C1543*R1543</f>
        <v>89.6</v>
      </c>
      <c r="U1543" s="20" t="n">
        <f aca="false">MAX(0,C1543-L1543)</f>
        <v>5.200544260306</v>
      </c>
      <c r="V1543" s="17" t="n">
        <f aca="false">U1543*Q1543</f>
        <v>631.034040545531</v>
      </c>
      <c r="W1543" s="19" t="n">
        <f aca="false">U1543*R1543</f>
        <v>1.8201904911071</v>
      </c>
      <c r="X1543" s="20" t="n">
        <f aca="false">MAX(0,K1543-C1543)</f>
        <v>0</v>
      </c>
      <c r="Y1543" s="17" t="n">
        <f aca="false">F1543*PARAMETER!$B$5*Q1543</f>
        <v>1317600.725</v>
      </c>
      <c r="Z1543" s="21" t="n">
        <f aca="false">SUMIF($Y$2:$Y$3205,"&gt;="&amp;Y1543)/SUM($Y$2:$Y$3205)</f>
        <v>0.597810460002978</v>
      </c>
      <c r="AA1543" s="16" t="str">
        <f aca="false">IF(Z1543&lt;=PARAMETER!$B$7,"A",IF(Z1543&lt;=PARAMETER!$B$8,"B","C"))</f>
        <v>A</v>
      </c>
      <c r="AB1543" s="22" t="n">
        <f aca="false">G1543/F1543</f>
        <v>0.116974789915966</v>
      </c>
      <c r="AC1543" s="16" t="str">
        <f aca="false">IF(AB1543&lt;=PARAMETER!$B$9,"X",IF(AB1543&lt;=PARAMETER!$B$10,"Y","Z"))</f>
        <v>X</v>
      </c>
      <c r="AD1543" s="16" t="str">
        <f aca="false">AA1543&amp;AC1543</f>
        <v>AX</v>
      </c>
      <c r="AE1543" s="22" t="n">
        <f aca="false">DATA!I1543</f>
        <v>0.3</v>
      </c>
      <c r="AF1543" s="18" t="n">
        <f aca="false">DATA!L1543</f>
        <v>16</v>
      </c>
      <c r="AG1543" s="16" t="str">
        <f aca="false">DATA!K1543</f>
        <v>D</v>
      </c>
      <c r="AH1543" s="18" t="n">
        <f aca="false">IF(AE1543&gt;=PARAMETER!$B$12,1,0)</f>
        <v>0</v>
      </c>
      <c r="AI1543" s="18" t="n">
        <f aca="false">IF(AF1543&gt;=PARAMETER!$B$13,1,0)</f>
        <v>0</v>
      </c>
      <c r="AJ1543" s="18" t="n">
        <f aca="false">IF(AND(AH1543=1,AI1543=1),1,0)</f>
        <v>0</v>
      </c>
    </row>
    <row r="1544" customFormat="false" ht="15" hidden="false" customHeight="false" outlineLevel="0" collapsed="false">
      <c r="A1544" s="16" t="str">
        <f aca="false">DATA!A1544</f>
        <v>ITM11542</v>
      </c>
      <c r="B1544" s="16" t="str">
        <f aca="false">DATA!B1544</f>
        <v>Groceries</v>
      </c>
      <c r="C1544" s="17" t="n">
        <f aca="false">DATA!C1544</f>
        <v>462</v>
      </c>
      <c r="D1544" s="17" t="n">
        <f aca="false">DATA!D1544</f>
        <v>34</v>
      </c>
      <c r="E1544" s="18" t="n">
        <f aca="false">DATA!F1544</f>
        <v>2</v>
      </c>
      <c r="F1544" s="19" t="n">
        <f aca="false">DATA!G1544</f>
        <v>45.57</v>
      </c>
      <c r="G1544" s="19" t="n">
        <f aca="false">DATA!H1544</f>
        <v>3.08</v>
      </c>
      <c r="H1544" s="18" t="n">
        <f aca="false">DATA!E1544</f>
        <v>7</v>
      </c>
      <c r="I1544" s="20" t="n">
        <f aca="false">F1544*E1544</f>
        <v>91.14</v>
      </c>
      <c r="J1544" s="20" t="n">
        <f aca="false">PARAMETER!$B$4*G1544*SQRT(E1544)</f>
        <v>7.16461686664831</v>
      </c>
      <c r="K1544" s="20" t="n">
        <f aca="false">I1544+J1544</f>
        <v>98.3046168666483</v>
      </c>
      <c r="L1544" s="20" t="n">
        <f aca="false">K1544+F1544*H1544</f>
        <v>417.294616866648</v>
      </c>
      <c r="M1544" s="16" t="str">
        <f aca="false">IF(C1544&lt;=K1544,"REORDER",IF(C1544&gt;L1544,"OVERSTOCK","OK"))</f>
        <v>OVERSTOCK</v>
      </c>
      <c r="N1544" s="16" t="str">
        <f aca="false">IF(C1544&lt;=D1544,"REORDER","OK")</f>
        <v>OK</v>
      </c>
      <c r="O1544" s="18" t="n">
        <f aca="false">IF(D1544&lt;I1544,1,0)</f>
        <v>1</v>
      </c>
      <c r="P1544" s="20" t="n">
        <f aca="false">C1544/F1544</f>
        <v>10.1382488479263</v>
      </c>
      <c r="Q1544" s="19" t="n">
        <f aca="false">DATA!N1544</f>
        <v>63.97</v>
      </c>
      <c r="R1544" s="19" t="n">
        <f aca="false">DATA!O1544</f>
        <v>1.97</v>
      </c>
      <c r="S1544" s="17" t="n">
        <f aca="false">C1544*Q1544</f>
        <v>29554.14</v>
      </c>
      <c r="T1544" s="19" t="n">
        <f aca="false">C1544*R1544</f>
        <v>910.14</v>
      </c>
      <c r="U1544" s="20" t="n">
        <f aca="false">MAX(0,C1544-L1544)</f>
        <v>44.7053831333517</v>
      </c>
      <c r="V1544" s="17" t="n">
        <f aca="false">U1544*Q1544</f>
        <v>2859.80335904051</v>
      </c>
      <c r="W1544" s="19" t="n">
        <f aca="false">U1544*R1544</f>
        <v>88.0696047727028</v>
      </c>
      <c r="X1544" s="20" t="n">
        <f aca="false">MAX(0,K1544-C1544)</f>
        <v>0</v>
      </c>
      <c r="Y1544" s="17" t="n">
        <f aca="false">F1544*PARAMETER!$B$5*Q1544</f>
        <v>1064016.2085</v>
      </c>
      <c r="Z1544" s="21" t="n">
        <f aca="false">SUMIF($Y$2:$Y$3205,"&gt;="&amp;Y1544)/SUM($Y$2:$Y$3205)</f>
        <v>0.700401808931342</v>
      </c>
      <c r="AA1544" s="16" t="str">
        <f aca="false">IF(Z1544&lt;=PARAMETER!$B$7,"A",IF(Z1544&lt;=PARAMETER!$B$8,"B","C"))</f>
        <v>A</v>
      </c>
      <c r="AB1544" s="22" t="n">
        <f aca="false">G1544/F1544</f>
        <v>0.0675883256528418</v>
      </c>
      <c r="AC1544" s="16" t="str">
        <f aca="false">IF(AB1544&lt;=PARAMETER!$B$9,"X",IF(AB1544&lt;=PARAMETER!$B$10,"Y","Z"))</f>
        <v>X</v>
      </c>
      <c r="AD1544" s="16" t="str">
        <f aca="false">AA1544&amp;AC1544</f>
        <v>AX</v>
      </c>
      <c r="AE1544" s="22" t="n">
        <f aca="false">DATA!I1544</f>
        <v>0.82</v>
      </c>
      <c r="AF1544" s="18" t="n">
        <f aca="false">DATA!L1544</f>
        <v>110</v>
      </c>
      <c r="AG1544" s="16" t="str">
        <f aca="false">DATA!K1544</f>
        <v>A</v>
      </c>
      <c r="AH1544" s="18" t="n">
        <f aca="false">IF(AE1544&gt;=PARAMETER!$B$12,1,0)</f>
        <v>1</v>
      </c>
      <c r="AI1544" s="18" t="n">
        <f aca="false">IF(AF1544&gt;=PARAMETER!$B$13,1,0)</f>
        <v>1</v>
      </c>
      <c r="AJ1544" s="18" t="n">
        <f aca="false">IF(AND(AH1544=1,AI1544=1),1,0)</f>
        <v>1</v>
      </c>
    </row>
    <row r="1545" customFormat="false" ht="15" hidden="false" customHeight="false" outlineLevel="0" collapsed="false">
      <c r="A1545" s="16" t="str">
        <f aca="false">DATA!A1545</f>
        <v>ITM11543</v>
      </c>
      <c r="B1545" s="16" t="str">
        <f aca="false">DATA!B1545</f>
        <v>Groceries</v>
      </c>
      <c r="C1545" s="17" t="n">
        <f aca="false">DATA!C1545</f>
        <v>405</v>
      </c>
      <c r="D1545" s="17" t="n">
        <f aca="false">DATA!D1545</f>
        <v>37</v>
      </c>
      <c r="E1545" s="18" t="n">
        <f aca="false">DATA!F1545</f>
        <v>5</v>
      </c>
      <c r="F1545" s="19" t="n">
        <f aca="false">DATA!G1545</f>
        <v>10.24</v>
      </c>
      <c r="G1545" s="19" t="n">
        <f aca="false">DATA!H1545</f>
        <v>6.64</v>
      </c>
      <c r="H1545" s="18" t="n">
        <f aca="false">DATA!E1545</f>
        <v>11</v>
      </c>
      <c r="I1545" s="20" t="n">
        <f aca="false">F1545*E1545</f>
        <v>51.2</v>
      </c>
      <c r="J1545" s="20" t="n">
        <f aca="false">PARAMETER!$B$4*G1545*SQRT(E1545)</f>
        <v>24.4219500320598</v>
      </c>
      <c r="K1545" s="20" t="n">
        <f aca="false">I1545+J1545</f>
        <v>75.6219500320598</v>
      </c>
      <c r="L1545" s="20" t="n">
        <f aca="false">K1545+F1545*H1545</f>
        <v>188.26195003206</v>
      </c>
      <c r="M1545" s="16" t="str">
        <f aca="false">IF(C1545&lt;=K1545,"REORDER",IF(C1545&gt;L1545,"OVERSTOCK","OK"))</f>
        <v>OVERSTOCK</v>
      </c>
      <c r="N1545" s="16" t="str">
        <f aca="false">IF(C1545&lt;=D1545,"REORDER","OK")</f>
        <v>OK</v>
      </c>
      <c r="O1545" s="18" t="n">
        <f aca="false">IF(D1545&lt;I1545,1,0)</f>
        <v>1</v>
      </c>
      <c r="P1545" s="20" t="n">
        <f aca="false">C1545/F1545</f>
        <v>39.55078125</v>
      </c>
      <c r="Q1545" s="19" t="n">
        <f aca="false">DATA!N1545</f>
        <v>129.8</v>
      </c>
      <c r="R1545" s="19" t="n">
        <f aca="false">DATA!O1545</f>
        <v>0.12</v>
      </c>
      <c r="S1545" s="17" t="n">
        <f aca="false">C1545*Q1545</f>
        <v>52569</v>
      </c>
      <c r="T1545" s="19" t="n">
        <f aca="false">C1545*R1545</f>
        <v>48.6</v>
      </c>
      <c r="U1545" s="20" t="n">
        <f aca="false">MAX(0,C1545-L1545)</f>
        <v>216.73804996794</v>
      </c>
      <c r="V1545" s="17" t="n">
        <f aca="false">U1545*Q1545</f>
        <v>28132.5988858386</v>
      </c>
      <c r="W1545" s="19" t="n">
        <f aca="false">U1545*R1545</f>
        <v>26.0085659961528</v>
      </c>
      <c r="X1545" s="20" t="n">
        <f aca="false">MAX(0,K1545-C1545)</f>
        <v>0</v>
      </c>
      <c r="Y1545" s="17" t="n">
        <f aca="false">F1545*PARAMETER!$B$5*Q1545</f>
        <v>485140.48</v>
      </c>
      <c r="Z1545" s="21" t="n">
        <f aca="false">SUMIF($Y$2:$Y$3205,"&gt;="&amp;Y1545)/SUM($Y$2:$Y$3205)</f>
        <v>0.910499588058897</v>
      </c>
      <c r="AA1545" s="16" t="str">
        <f aca="false">IF(Z1545&lt;=PARAMETER!$B$7,"A",IF(Z1545&lt;=PARAMETER!$B$8,"B","C"))</f>
        <v>B</v>
      </c>
      <c r="AB1545" s="22" t="n">
        <f aca="false">G1545/F1545</f>
        <v>0.6484375</v>
      </c>
      <c r="AC1545" s="16" t="str">
        <f aca="false">IF(AB1545&lt;=PARAMETER!$B$9,"X",IF(AB1545&lt;=PARAMETER!$B$10,"Y","Z"))</f>
        <v>Z</v>
      </c>
      <c r="AD1545" s="16" t="str">
        <f aca="false">AA1545&amp;AC1545</f>
        <v>BZ</v>
      </c>
      <c r="AE1545" s="22" t="n">
        <f aca="false">DATA!I1545</f>
        <v>0.99</v>
      </c>
      <c r="AF1545" s="18" t="n">
        <f aca="false">DATA!L1545</f>
        <v>162</v>
      </c>
      <c r="AG1545" s="16" t="str">
        <f aca="false">DATA!K1545</f>
        <v>C</v>
      </c>
      <c r="AH1545" s="18" t="n">
        <f aca="false">IF(AE1545&gt;=PARAMETER!$B$12,1,0)</f>
        <v>1</v>
      </c>
      <c r="AI1545" s="18" t="n">
        <f aca="false">IF(AF1545&gt;=PARAMETER!$B$13,1,0)</f>
        <v>1</v>
      </c>
      <c r="AJ1545" s="18" t="n">
        <f aca="false">IF(AND(AH1545=1,AI1545=1),1,0)</f>
        <v>1</v>
      </c>
    </row>
    <row r="1546" customFormat="false" ht="15" hidden="false" customHeight="false" outlineLevel="0" collapsed="false">
      <c r="A1546" s="16" t="str">
        <f aca="false">DATA!A1546</f>
        <v>ITM11544</v>
      </c>
      <c r="B1546" s="16" t="str">
        <f aca="false">DATA!B1546</f>
        <v>Groceries</v>
      </c>
      <c r="C1546" s="17" t="n">
        <f aca="false">DATA!C1546</f>
        <v>113</v>
      </c>
      <c r="D1546" s="17" t="n">
        <f aca="false">DATA!D1546</f>
        <v>14</v>
      </c>
      <c r="E1546" s="18" t="n">
        <f aca="false">DATA!F1546</f>
        <v>9</v>
      </c>
      <c r="F1546" s="19" t="n">
        <f aca="false">DATA!G1546</f>
        <v>40.49</v>
      </c>
      <c r="G1546" s="19" t="n">
        <f aca="false">DATA!H1546</f>
        <v>2.7</v>
      </c>
      <c r="H1546" s="18" t="n">
        <f aca="false">DATA!E1546</f>
        <v>3</v>
      </c>
      <c r="I1546" s="20" t="n">
        <f aca="false">F1546*E1546</f>
        <v>364.41</v>
      </c>
      <c r="J1546" s="20" t="n">
        <f aca="false">PARAMETER!$B$4*G1546*SQRT(E1546)</f>
        <v>13.3233143783069</v>
      </c>
      <c r="K1546" s="20" t="n">
        <f aca="false">I1546+J1546</f>
        <v>377.733314378307</v>
      </c>
      <c r="L1546" s="20" t="n">
        <f aca="false">K1546+F1546*H1546</f>
        <v>499.203314378307</v>
      </c>
      <c r="M1546" s="16" t="str">
        <f aca="false">IF(C1546&lt;=K1546,"REORDER",IF(C1546&gt;L1546,"OVERSTOCK","OK"))</f>
        <v>REORDER</v>
      </c>
      <c r="N1546" s="16" t="str">
        <f aca="false">IF(C1546&lt;=D1546,"REORDER","OK")</f>
        <v>OK</v>
      </c>
      <c r="O1546" s="18" t="n">
        <f aca="false">IF(D1546&lt;I1546,1,0)</f>
        <v>1</v>
      </c>
      <c r="P1546" s="20" t="n">
        <f aca="false">C1546/F1546</f>
        <v>2.79081254630773</v>
      </c>
      <c r="Q1546" s="19" t="n">
        <f aca="false">DATA!N1546</f>
        <v>21.14</v>
      </c>
      <c r="R1546" s="19" t="n">
        <f aca="false">DATA!O1546</f>
        <v>0.2</v>
      </c>
      <c r="S1546" s="17" t="n">
        <f aca="false">C1546*Q1546</f>
        <v>2388.82</v>
      </c>
      <c r="T1546" s="19" t="n">
        <f aca="false">C1546*R1546</f>
        <v>22.6</v>
      </c>
      <c r="U1546" s="20" t="n">
        <f aca="false">MAX(0,C1546-L1546)</f>
        <v>0</v>
      </c>
      <c r="V1546" s="17" t="n">
        <f aca="false">U1546*Q1546</f>
        <v>0</v>
      </c>
      <c r="W1546" s="19" t="n">
        <f aca="false">U1546*R1546</f>
        <v>0</v>
      </c>
      <c r="X1546" s="20" t="n">
        <f aca="false">MAX(0,K1546-C1546)</f>
        <v>264.733314378307</v>
      </c>
      <c r="Y1546" s="17" t="n">
        <f aca="false">F1546*PARAMETER!$B$5*Q1546</f>
        <v>312424.889</v>
      </c>
      <c r="Z1546" s="21" t="n">
        <f aca="false">SUMIF($Y$2:$Y$3205,"&gt;="&amp;Y1546)/SUM($Y$2:$Y$3205)</f>
        <v>0.957190281185346</v>
      </c>
      <c r="AA1546" s="16" t="str">
        <f aca="false">IF(Z1546&lt;=PARAMETER!$B$7,"A",IF(Z1546&lt;=PARAMETER!$B$8,"B","C"))</f>
        <v>C</v>
      </c>
      <c r="AB1546" s="22" t="n">
        <f aca="false">G1546/F1546</f>
        <v>0.0666831316374413</v>
      </c>
      <c r="AC1546" s="16" t="str">
        <f aca="false">IF(AB1546&lt;=PARAMETER!$B$9,"X",IF(AB1546&lt;=PARAMETER!$B$10,"Y","Z"))</f>
        <v>X</v>
      </c>
      <c r="AD1546" s="16" t="str">
        <f aca="false">AA1546&amp;AC1546</f>
        <v>CX</v>
      </c>
      <c r="AE1546" s="22" t="n">
        <f aca="false">DATA!I1546</f>
        <v>0.12</v>
      </c>
      <c r="AF1546" s="18" t="n">
        <f aca="false">DATA!L1546</f>
        <v>160</v>
      </c>
      <c r="AG1546" s="16" t="str">
        <f aca="false">DATA!K1546</f>
        <v>B</v>
      </c>
      <c r="AH1546" s="18" t="n">
        <f aca="false">IF(AE1546&gt;=PARAMETER!$B$12,1,0)</f>
        <v>0</v>
      </c>
      <c r="AI1546" s="18" t="n">
        <f aca="false">IF(AF1546&gt;=PARAMETER!$B$13,1,0)</f>
        <v>1</v>
      </c>
      <c r="AJ1546" s="18" t="n">
        <f aca="false">IF(AND(AH1546=1,AI1546=1),1,0)</f>
        <v>0</v>
      </c>
    </row>
    <row r="1547" customFormat="false" ht="15" hidden="false" customHeight="false" outlineLevel="0" collapsed="false">
      <c r="A1547" s="16" t="str">
        <f aca="false">DATA!A1547</f>
        <v>ITM11545</v>
      </c>
      <c r="B1547" s="16" t="str">
        <f aca="false">DATA!B1547</f>
        <v>Electronics</v>
      </c>
      <c r="C1547" s="17" t="n">
        <f aca="false">DATA!C1547</f>
        <v>241</v>
      </c>
      <c r="D1547" s="17" t="n">
        <f aca="false">DATA!D1547</f>
        <v>30</v>
      </c>
      <c r="E1547" s="18" t="n">
        <f aca="false">DATA!F1547</f>
        <v>9</v>
      </c>
      <c r="F1547" s="19" t="n">
        <f aca="false">DATA!G1547</f>
        <v>7.4</v>
      </c>
      <c r="G1547" s="19" t="n">
        <f aca="false">DATA!H1547</f>
        <v>9.21</v>
      </c>
      <c r="H1547" s="18" t="n">
        <f aca="false">DATA!E1547</f>
        <v>13</v>
      </c>
      <c r="I1547" s="20" t="n">
        <f aca="false">F1547*E1547</f>
        <v>66.6</v>
      </c>
      <c r="J1547" s="20" t="n">
        <f aca="false">PARAMETER!$B$4*G1547*SQRT(E1547)</f>
        <v>45.4473057126692</v>
      </c>
      <c r="K1547" s="20" t="n">
        <f aca="false">I1547+J1547</f>
        <v>112.047305712669</v>
      </c>
      <c r="L1547" s="20" t="n">
        <f aca="false">K1547+F1547*H1547</f>
        <v>208.247305712669</v>
      </c>
      <c r="M1547" s="16" t="str">
        <f aca="false">IF(C1547&lt;=K1547,"REORDER",IF(C1547&gt;L1547,"OVERSTOCK","OK"))</f>
        <v>OVERSTOCK</v>
      </c>
      <c r="N1547" s="16" t="str">
        <f aca="false">IF(C1547&lt;=D1547,"REORDER","OK")</f>
        <v>OK</v>
      </c>
      <c r="O1547" s="18" t="n">
        <f aca="false">IF(D1547&lt;I1547,1,0)</f>
        <v>1</v>
      </c>
      <c r="P1547" s="20" t="n">
        <f aca="false">C1547/F1547</f>
        <v>32.5675675675676</v>
      </c>
      <c r="Q1547" s="19" t="n">
        <f aca="false">DATA!N1547</f>
        <v>81.38</v>
      </c>
      <c r="R1547" s="19" t="n">
        <f aca="false">DATA!O1547</f>
        <v>1.68</v>
      </c>
      <c r="S1547" s="17" t="n">
        <f aca="false">C1547*Q1547</f>
        <v>19612.58</v>
      </c>
      <c r="T1547" s="19" t="n">
        <f aca="false">C1547*R1547</f>
        <v>404.88</v>
      </c>
      <c r="U1547" s="20" t="n">
        <f aca="false">MAX(0,C1547-L1547)</f>
        <v>32.7526942873308</v>
      </c>
      <c r="V1547" s="17" t="n">
        <f aca="false">U1547*Q1547</f>
        <v>2665.41426110298</v>
      </c>
      <c r="W1547" s="19" t="n">
        <f aca="false">U1547*R1547</f>
        <v>55.0245264027158</v>
      </c>
      <c r="X1547" s="20" t="n">
        <f aca="false">MAX(0,K1547-C1547)</f>
        <v>0</v>
      </c>
      <c r="Y1547" s="17" t="n">
        <f aca="false">F1547*PARAMETER!$B$5*Q1547</f>
        <v>219807.38</v>
      </c>
      <c r="Z1547" s="21" t="n">
        <f aca="false">SUMIF($Y$2:$Y$3205,"&gt;="&amp;Y1547)/SUM($Y$2:$Y$3205)</f>
        <v>0.979161012032848</v>
      </c>
      <c r="AA1547" s="16" t="str">
        <f aca="false">IF(Z1547&lt;=PARAMETER!$B$7,"A",IF(Z1547&lt;=PARAMETER!$B$8,"B","C"))</f>
        <v>C</v>
      </c>
      <c r="AB1547" s="22" t="n">
        <f aca="false">G1547/F1547</f>
        <v>1.24459459459459</v>
      </c>
      <c r="AC1547" s="16" t="str">
        <f aca="false">IF(AB1547&lt;=PARAMETER!$B$9,"X",IF(AB1547&lt;=PARAMETER!$B$10,"Y","Z"))</f>
        <v>Z</v>
      </c>
      <c r="AD1547" s="16" t="str">
        <f aca="false">AA1547&amp;AC1547</f>
        <v>CZ</v>
      </c>
      <c r="AE1547" s="22" t="n">
        <f aca="false">DATA!I1547</f>
        <v>0.72</v>
      </c>
      <c r="AF1547" s="18" t="n">
        <f aca="false">DATA!L1547</f>
        <v>60</v>
      </c>
      <c r="AG1547" s="16" t="str">
        <f aca="false">DATA!K1547</f>
        <v>A</v>
      </c>
      <c r="AH1547" s="18" t="n">
        <f aca="false">IF(AE1547&gt;=PARAMETER!$B$12,1,0)</f>
        <v>0</v>
      </c>
      <c r="AI1547" s="18" t="n">
        <f aca="false">IF(AF1547&gt;=PARAMETER!$B$13,1,0)</f>
        <v>0</v>
      </c>
      <c r="AJ1547" s="18" t="n">
        <f aca="false">IF(AND(AH1547=1,AI1547=1),1,0)</f>
        <v>0</v>
      </c>
    </row>
    <row r="1548" customFormat="false" ht="15" hidden="false" customHeight="false" outlineLevel="0" collapsed="false">
      <c r="A1548" s="16" t="str">
        <f aca="false">DATA!A1548</f>
        <v>ITM11546</v>
      </c>
      <c r="B1548" s="16" t="str">
        <f aca="false">DATA!B1548</f>
        <v>Pharma</v>
      </c>
      <c r="C1548" s="17" t="n">
        <f aca="false">DATA!C1548</f>
        <v>223</v>
      </c>
      <c r="D1548" s="17" t="n">
        <f aca="false">DATA!D1548</f>
        <v>27</v>
      </c>
      <c r="E1548" s="18" t="n">
        <f aca="false">DATA!F1548</f>
        <v>7</v>
      </c>
      <c r="F1548" s="19" t="n">
        <f aca="false">DATA!G1548</f>
        <v>12.87</v>
      </c>
      <c r="G1548" s="19" t="n">
        <f aca="false">DATA!H1548</f>
        <v>4.36</v>
      </c>
      <c r="H1548" s="18" t="n">
        <f aca="false">DATA!E1548</f>
        <v>6</v>
      </c>
      <c r="I1548" s="20" t="n">
        <f aca="false">F1548*E1548</f>
        <v>90.09</v>
      </c>
      <c r="J1548" s="20" t="n">
        <f aca="false">PARAMETER!$B$4*G1548*SQRT(E1548)</f>
        <v>18.9741690704706</v>
      </c>
      <c r="K1548" s="20" t="n">
        <f aca="false">I1548+J1548</f>
        <v>109.064169070471</v>
      </c>
      <c r="L1548" s="20" t="n">
        <f aca="false">K1548+F1548*H1548</f>
        <v>186.284169070471</v>
      </c>
      <c r="M1548" s="16" t="str">
        <f aca="false">IF(C1548&lt;=K1548,"REORDER",IF(C1548&gt;L1548,"OVERSTOCK","OK"))</f>
        <v>OVERSTOCK</v>
      </c>
      <c r="N1548" s="16" t="str">
        <f aca="false">IF(C1548&lt;=D1548,"REORDER","OK")</f>
        <v>OK</v>
      </c>
      <c r="O1548" s="18" t="n">
        <f aca="false">IF(D1548&lt;I1548,1,0)</f>
        <v>1</v>
      </c>
      <c r="P1548" s="20" t="n">
        <f aca="false">C1548/F1548</f>
        <v>17.3271173271173</v>
      </c>
      <c r="Q1548" s="19" t="n">
        <f aca="false">DATA!N1548</f>
        <v>59.51</v>
      </c>
      <c r="R1548" s="19" t="n">
        <f aca="false">DATA!O1548</f>
        <v>0.56</v>
      </c>
      <c r="S1548" s="17" t="n">
        <f aca="false">C1548*Q1548</f>
        <v>13270.73</v>
      </c>
      <c r="T1548" s="19" t="n">
        <f aca="false">C1548*R1548</f>
        <v>124.88</v>
      </c>
      <c r="U1548" s="20" t="n">
        <f aca="false">MAX(0,C1548-L1548)</f>
        <v>36.7158309295294</v>
      </c>
      <c r="V1548" s="17" t="n">
        <f aca="false">U1548*Q1548</f>
        <v>2184.95909861629</v>
      </c>
      <c r="W1548" s="19" t="n">
        <f aca="false">U1548*R1548</f>
        <v>20.5608653205365</v>
      </c>
      <c r="X1548" s="20" t="n">
        <f aca="false">MAX(0,K1548-C1548)</f>
        <v>0</v>
      </c>
      <c r="Y1548" s="17" t="n">
        <f aca="false">F1548*PARAMETER!$B$5*Q1548</f>
        <v>279551.2005</v>
      </c>
      <c r="Z1548" s="21" t="n">
        <f aca="false">SUMIF($Y$2:$Y$3205,"&gt;="&amp;Y1548)/SUM($Y$2:$Y$3205)</f>
        <v>0.965654752471825</v>
      </c>
      <c r="AA1548" s="16" t="str">
        <f aca="false">IF(Z1548&lt;=PARAMETER!$B$7,"A",IF(Z1548&lt;=PARAMETER!$B$8,"B","C"))</f>
        <v>C</v>
      </c>
      <c r="AB1548" s="22" t="n">
        <f aca="false">G1548/F1548</f>
        <v>0.338772338772339</v>
      </c>
      <c r="AC1548" s="16" t="str">
        <f aca="false">IF(AB1548&lt;=PARAMETER!$B$9,"X",IF(AB1548&lt;=PARAMETER!$B$10,"Y","Z"))</f>
        <v>Y</v>
      </c>
      <c r="AD1548" s="16" t="str">
        <f aca="false">AA1548&amp;AC1548</f>
        <v>CY</v>
      </c>
      <c r="AE1548" s="22" t="n">
        <f aca="false">DATA!I1548</f>
        <v>0.34</v>
      </c>
      <c r="AF1548" s="18" t="n">
        <f aca="false">DATA!L1548</f>
        <v>14</v>
      </c>
      <c r="AG1548" s="16" t="str">
        <f aca="false">DATA!K1548</f>
        <v>C</v>
      </c>
      <c r="AH1548" s="18" t="n">
        <f aca="false">IF(AE1548&gt;=PARAMETER!$B$12,1,0)</f>
        <v>0</v>
      </c>
      <c r="AI1548" s="18" t="n">
        <f aca="false">IF(AF1548&gt;=PARAMETER!$B$13,1,0)</f>
        <v>0</v>
      </c>
      <c r="AJ1548" s="18" t="n">
        <f aca="false">IF(AND(AH1548=1,AI1548=1),1,0)</f>
        <v>0</v>
      </c>
    </row>
    <row r="1549" customFormat="false" ht="15" hidden="false" customHeight="false" outlineLevel="0" collapsed="false">
      <c r="A1549" s="16" t="str">
        <f aca="false">DATA!A1549</f>
        <v>ITM11547</v>
      </c>
      <c r="B1549" s="16" t="str">
        <f aca="false">DATA!B1549</f>
        <v>Pharma</v>
      </c>
      <c r="C1549" s="17" t="n">
        <f aca="false">DATA!C1549</f>
        <v>157</v>
      </c>
      <c r="D1549" s="17" t="n">
        <f aca="false">DATA!D1549</f>
        <v>56</v>
      </c>
      <c r="E1549" s="18" t="n">
        <f aca="false">DATA!F1549</f>
        <v>7</v>
      </c>
      <c r="F1549" s="19" t="n">
        <f aca="false">DATA!G1549</f>
        <v>12.92</v>
      </c>
      <c r="G1549" s="19" t="n">
        <f aca="false">DATA!H1549</f>
        <v>6.94</v>
      </c>
      <c r="H1549" s="18" t="n">
        <f aca="false">DATA!E1549</f>
        <v>8</v>
      </c>
      <c r="I1549" s="20" t="n">
        <f aca="false">F1549*E1549</f>
        <v>90.44</v>
      </c>
      <c r="J1549" s="20" t="n">
        <f aca="false">PARAMETER!$B$4*G1549*SQRT(E1549)</f>
        <v>30.2020030617125</v>
      </c>
      <c r="K1549" s="20" t="n">
        <f aca="false">I1549+J1549</f>
        <v>120.642003061712</v>
      </c>
      <c r="L1549" s="20" t="n">
        <f aca="false">K1549+F1549*H1549</f>
        <v>224.002003061712</v>
      </c>
      <c r="M1549" s="16" t="str">
        <f aca="false">IF(C1549&lt;=K1549,"REORDER",IF(C1549&gt;L1549,"OVERSTOCK","OK"))</f>
        <v>OK</v>
      </c>
      <c r="N1549" s="16" t="str">
        <f aca="false">IF(C1549&lt;=D1549,"REORDER","OK")</f>
        <v>OK</v>
      </c>
      <c r="O1549" s="18" t="n">
        <f aca="false">IF(D1549&lt;I1549,1,0)</f>
        <v>1</v>
      </c>
      <c r="P1549" s="20" t="n">
        <f aca="false">C1549/F1549</f>
        <v>12.1517027863777</v>
      </c>
      <c r="Q1549" s="19" t="n">
        <f aca="false">DATA!N1549</f>
        <v>80.36</v>
      </c>
      <c r="R1549" s="19" t="n">
        <f aca="false">DATA!O1549</f>
        <v>1.83</v>
      </c>
      <c r="S1549" s="17" t="n">
        <f aca="false">C1549*Q1549</f>
        <v>12616.52</v>
      </c>
      <c r="T1549" s="19" t="n">
        <f aca="false">C1549*R1549</f>
        <v>287.31</v>
      </c>
      <c r="U1549" s="20" t="n">
        <f aca="false">MAX(0,C1549-L1549)</f>
        <v>0</v>
      </c>
      <c r="V1549" s="17" t="n">
        <f aca="false">U1549*Q1549</f>
        <v>0</v>
      </c>
      <c r="W1549" s="19" t="n">
        <f aca="false">U1549*R1549</f>
        <v>0</v>
      </c>
      <c r="X1549" s="20" t="n">
        <f aca="false">MAX(0,K1549-C1549)</f>
        <v>0</v>
      </c>
      <c r="Y1549" s="17" t="n">
        <f aca="false">F1549*PARAMETER!$B$5*Q1549</f>
        <v>378961.688</v>
      </c>
      <c r="Z1549" s="21" t="n">
        <f aca="false">SUMIF($Y$2:$Y$3205,"&gt;="&amp;Y1549)/SUM($Y$2:$Y$3205)</f>
        <v>0.939386443287434</v>
      </c>
      <c r="AA1549" s="16" t="str">
        <f aca="false">IF(Z1549&lt;=PARAMETER!$B$7,"A",IF(Z1549&lt;=PARAMETER!$B$8,"B","C"))</f>
        <v>B</v>
      </c>
      <c r="AB1549" s="22" t="n">
        <f aca="false">G1549/F1549</f>
        <v>0.537151702786378</v>
      </c>
      <c r="AC1549" s="16" t="str">
        <f aca="false">IF(AB1549&lt;=PARAMETER!$B$9,"X",IF(AB1549&lt;=PARAMETER!$B$10,"Y","Z"))</f>
        <v>Z</v>
      </c>
      <c r="AD1549" s="16" t="str">
        <f aca="false">AA1549&amp;AC1549</f>
        <v>BZ</v>
      </c>
      <c r="AE1549" s="22" t="n">
        <f aca="false">DATA!I1549</f>
        <v>0.16</v>
      </c>
      <c r="AF1549" s="18" t="n">
        <f aca="false">DATA!L1549</f>
        <v>22</v>
      </c>
      <c r="AG1549" s="16" t="str">
        <f aca="false">DATA!K1549</f>
        <v>C</v>
      </c>
      <c r="AH1549" s="18" t="n">
        <f aca="false">IF(AE1549&gt;=PARAMETER!$B$12,1,0)</f>
        <v>0</v>
      </c>
      <c r="AI1549" s="18" t="n">
        <f aca="false">IF(AF1549&gt;=PARAMETER!$B$13,1,0)</f>
        <v>0</v>
      </c>
      <c r="AJ1549" s="18" t="n">
        <f aca="false">IF(AND(AH1549=1,AI1549=1),1,0)</f>
        <v>0</v>
      </c>
    </row>
    <row r="1550" customFormat="false" ht="15" hidden="false" customHeight="false" outlineLevel="0" collapsed="false">
      <c r="A1550" s="16" t="str">
        <f aca="false">DATA!A1550</f>
        <v>ITM11548</v>
      </c>
      <c r="B1550" s="16" t="str">
        <f aca="false">DATA!B1550</f>
        <v>Automotive</v>
      </c>
      <c r="C1550" s="17" t="n">
        <f aca="false">DATA!C1550</f>
        <v>319</v>
      </c>
      <c r="D1550" s="17" t="n">
        <f aca="false">DATA!D1550</f>
        <v>79</v>
      </c>
      <c r="E1550" s="18" t="n">
        <f aca="false">DATA!F1550</f>
        <v>9</v>
      </c>
      <c r="F1550" s="19" t="n">
        <f aca="false">DATA!G1550</f>
        <v>44</v>
      </c>
      <c r="G1550" s="19" t="n">
        <f aca="false">DATA!H1550</f>
        <v>7.41</v>
      </c>
      <c r="H1550" s="18" t="n">
        <f aca="false">DATA!E1550</f>
        <v>12</v>
      </c>
      <c r="I1550" s="20" t="n">
        <f aca="false">F1550*E1550</f>
        <v>396</v>
      </c>
      <c r="J1550" s="20" t="n">
        <f aca="false">PARAMETER!$B$4*G1550*SQRT(E1550)</f>
        <v>36.5650961271312</v>
      </c>
      <c r="K1550" s="20" t="n">
        <f aca="false">I1550+J1550</f>
        <v>432.565096127131</v>
      </c>
      <c r="L1550" s="20" t="n">
        <f aca="false">K1550+F1550*H1550</f>
        <v>960.565096127131</v>
      </c>
      <c r="M1550" s="16" t="str">
        <f aca="false">IF(C1550&lt;=K1550,"REORDER",IF(C1550&gt;L1550,"OVERSTOCK","OK"))</f>
        <v>REORDER</v>
      </c>
      <c r="N1550" s="16" t="str">
        <f aca="false">IF(C1550&lt;=D1550,"REORDER","OK")</f>
        <v>OK</v>
      </c>
      <c r="O1550" s="18" t="n">
        <f aca="false">IF(D1550&lt;I1550,1,0)</f>
        <v>1</v>
      </c>
      <c r="P1550" s="20" t="n">
        <f aca="false">C1550/F1550</f>
        <v>7.25</v>
      </c>
      <c r="Q1550" s="19" t="n">
        <f aca="false">DATA!N1550</f>
        <v>20.31</v>
      </c>
      <c r="R1550" s="19" t="n">
        <f aca="false">DATA!O1550</f>
        <v>0.69</v>
      </c>
      <c r="S1550" s="17" t="n">
        <f aca="false">C1550*Q1550</f>
        <v>6478.89</v>
      </c>
      <c r="T1550" s="19" t="n">
        <f aca="false">C1550*R1550</f>
        <v>220.11</v>
      </c>
      <c r="U1550" s="20" t="n">
        <f aca="false">MAX(0,C1550-L1550)</f>
        <v>0</v>
      </c>
      <c r="V1550" s="17" t="n">
        <f aca="false">U1550*Q1550</f>
        <v>0</v>
      </c>
      <c r="W1550" s="19" t="n">
        <f aca="false">U1550*R1550</f>
        <v>0</v>
      </c>
      <c r="X1550" s="20" t="n">
        <f aca="false">MAX(0,K1550-C1550)</f>
        <v>113.565096127131</v>
      </c>
      <c r="Y1550" s="17" t="n">
        <f aca="false">F1550*PARAMETER!$B$5*Q1550</f>
        <v>326178.6</v>
      </c>
      <c r="Z1550" s="21" t="n">
        <f aca="false">SUMIF($Y$2:$Y$3205,"&gt;="&amp;Y1550)/SUM($Y$2:$Y$3205)</f>
        <v>0.954041576283441</v>
      </c>
      <c r="AA1550" s="16" t="str">
        <f aca="false">IF(Z1550&lt;=PARAMETER!$B$7,"A",IF(Z1550&lt;=PARAMETER!$B$8,"B","C"))</f>
        <v>C</v>
      </c>
      <c r="AB1550" s="22" t="n">
        <f aca="false">G1550/F1550</f>
        <v>0.168409090909091</v>
      </c>
      <c r="AC1550" s="16" t="str">
        <f aca="false">IF(AB1550&lt;=PARAMETER!$B$9,"X",IF(AB1550&lt;=PARAMETER!$B$10,"Y","Z"))</f>
        <v>X</v>
      </c>
      <c r="AD1550" s="16" t="str">
        <f aca="false">AA1550&amp;AC1550</f>
        <v>CX</v>
      </c>
      <c r="AE1550" s="22" t="n">
        <f aca="false">DATA!I1550</f>
        <v>0.11</v>
      </c>
      <c r="AF1550" s="18" t="n">
        <f aca="false">DATA!L1550</f>
        <v>51</v>
      </c>
      <c r="AG1550" s="16" t="str">
        <f aca="false">DATA!K1550</f>
        <v>A</v>
      </c>
      <c r="AH1550" s="18" t="n">
        <f aca="false">IF(AE1550&gt;=PARAMETER!$B$12,1,0)</f>
        <v>0</v>
      </c>
      <c r="AI1550" s="18" t="n">
        <f aca="false">IF(AF1550&gt;=PARAMETER!$B$13,1,0)</f>
        <v>0</v>
      </c>
      <c r="AJ1550" s="18" t="n">
        <f aca="false">IF(AND(AH1550=1,AI1550=1),1,0)</f>
        <v>0</v>
      </c>
    </row>
    <row r="1551" customFormat="false" ht="15" hidden="false" customHeight="false" outlineLevel="0" collapsed="false">
      <c r="A1551" s="16" t="str">
        <f aca="false">DATA!A1551</f>
        <v>ITM11549</v>
      </c>
      <c r="B1551" s="16" t="str">
        <f aca="false">DATA!B1551</f>
        <v>Automotive</v>
      </c>
      <c r="C1551" s="17" t="n">
        <f aca="false">DATA!C1551</f>
        <v>414</v>
      </c>
      <c r="D1551" s="17" t="n">
        <f aca="false">DATA!D1551</f>
        <v>66</v>
      </c>
      <c r="E1551" s="18" t="n">
        <f aca="false">DATA!F1551</f>
        <v>4</v>
      </c>
      <c r="F1551" s="19" t="n">
        <f aca="false">DATA!G1551</f>
        <v>10.75</v>
      </c>
      <c r="G1551" s="19" t="n">
        <f aca="false">DATA!H1551</f>
        <v>6.99</v>
      </c>
      <c r="H1551" s="18" t="n">
        <f aca="false">DATA!E1551</f>
        <v>10</v>
      </c>
      <c r="I1551" s="20" t="n">
        <f aca="false">F1551*E1551</f>
        <v>43</v>
      </c>
      <c r="J1551" s="20" t="n">
        <f aca="false">PARAMETER!$B$4*G1551*SQRT(E1551)</f>
        <v>22.9950537047816</v>
      </c>
      <c r="K1551" s="20" t="n">
        <f aca="false">I1551+J1551</f>
        <v>65.9950537047816</v>
      </c>
      <c r="L1551" s="20" t="n">
        <f aca="false">K1551+F1551*H1551</f>
        <v>173.495053704782</v>
      </c>
      <c r="M1551" s="16" t="str">
        <f aca="false">IF(C1551&lt;=K1551,"REORDER",IF(C1551&gt;L1551,"OVERSTOCK","OK"))</f>
        <v>OVERSTOCK</v>
      </c>
      <c r="N1551" s="16" t="str">
        <f aca="false">IF(C1551&lt;=D1551,"REORDER","OK")</f>
        <v>OK</v>
      </c>
      <c r="O1551" s="18" t="n">
        <f aca="false">IF(D1551&lt;I1551,1,0)</f>
        <v>0</v>
      </c>
      <c r="P1551" s="20" t="n">
        <f aca="false">C1551/F1551</f>
        <v>38.5116279069767</v>
      </c>
      <c r="Q1551" s="19" t="n">
        <f aca="false">DATA!N1551</f>
        <v>147.59</v>
      </c>
      <c r="R1551" s="19" t="n">
        <f aca="false">DATA!O1551</f>
        <v>0.23</v>
      </c>
      <c r="S1551" s="17" t="n">
        <f aca="false">C1551*Q1551</f>
        <v>61102.26</v>
      </c>
      <c r="T1551" s="19" t="n">
        <f aca="false">C1551*R1551</f>
        <v>95.22</v>
      </c>
      <c r="U1551" s="20" t="n">
        <f aca="false">MAX(0,C1551-L1551)</f>
        <v>240.504946295218</v>
      </c>
      <c r="V1551" s="17" t="n">
        <f aca="false">U1551*Q1551</f>
        <v>35496.1250237113</v>
      </c>
      <c r="W1551" s="19" t="n">
        <f aca="false">U1551*R1551</f>
        <v>55.3161376479002</v>
      </c>
      <c r="X1551" s="20" t="n">
        <f aca="false">MAX(0,K1551-C1551)</f>
        <v>0</v>
      </c>
      <c r="Y1551" s="17" t="n">
        <f aca="false">F1551*PARAMETER!$B$5*Q1551</f>
        <v>579106.2625</v>
      </c>
      <c r="Z1551" s="21" t="n">
        <f aca="false">SUMIF($Y$2:$Y$3205,"&gt;="&amp;Y1551)/SUM($Y$2:$Y$3205)</f>
        <v>0.881949107182834</v>
      </c>
      <c r="AA1551" s="16" t="str">
        <f aca="false">IF(Z1551&lt;=PARAMETER!$B$7,"A",IF(Z1551&lt;=PARAMETER!$B$8,"B","C"))</f>
        <v>B</v>
      </c>
      <c r="AB1551" s="22" t="n">
        <f aca="false">G1551/F1551</f>
        <v>0.650232558139535</v>
      </c>
      <c r="AC1551" s="16" t="str">
        <f aca="false">IF(AB1551&lt;=PARAMETER!$B$9,"X",IF(AB1551&lt;=PARAMETER!$B$10,"Y","Z"))</f>
        <v>Z</v>
      </c>
      <c r="AD1551" s="16" t="str">
        <f aca="false">AA1551&amp;AC1551</f>
        <v>BZ</v>
      </c>
      <c r="AE1551" s="22" t="n">
        <f aca="false">DATA!I1551</f>
        <v>0.89</v>
      </c>
      <c r="AF1551" s="18" t="n">
        <f aca="false">DATA!L1551</f>
        <v>134</v>
      </c>
      <c r="AG1551" s="16" t="str">
        <f aca="false">DATA!K1551</f>
        <v>A</v>
      </c>
      <c r="AH1551" s="18" t="n">
        <f aca="false">IF(AE1551&gt;=PARAMETER!$B$12,1,0)</f>
        <v>1</v>
      </c>
      <c r="AI1551" s="18" t="n">
        <f aca="false">IF(AF1551&gt;=PARAMETER!$B$13,1,0)</f>
        <v>1</v>
      </c>
      <c r="AJ1551" s="18" t="n">
        <f aca="false">IF(AND(AH1551=1,AI1551=1),1,0)</f>
        <v>1</v>
      </c>
    </row>
    <row r="1552" customFormat="false" ht="15" hidden="false" customHeight="false" outlineLevel="0" collapsed="false">
      <c r="A1552" s="16" t="str">
        <f aca="false">DATA!A1552</f>
        <v>ITM11550</v>
      </c>
      <c r="B1552" s="16" t="str">
        <f aca="false">DATA!B1552</f>
        <v>Automotive</v>
      </c>
      <c r="C1552" s="17" t="n">
        <f aca="false">DATA!C1552</f>
        <v>226</v>
      </c>
      <c r="D1552" s="17" t="n">
        <f aca="false">DATA!D1552</f>
        <v>28</v>
      </c>
      <c r="E1552" s="18" t="n">
        <f aca="false">DATA!F1552</f>
        <v>9</v>
      </c>
      <c r="F1552" s="19" t="n">
        <f aca="false">DATA!G1552</f>
        <v>39.56</v>
      </c>
      <c r="G1552" s="19" t="n">
        <f aca="false">DATA!H1552</f>
        <v>9.08</v>
      </c>
      <c r="H1552" s="18" t="n">
        <f aca="false">DATA!E1552</f>
        <v>5</v>
      </c>
      <c r="I1552" s="20" t="n">
        <f aca="false">F1552*E1552</f>
        <v>356.04</v>
      </c>
      <c r="J1552" s="20" t="n">
        <f aca="false">PARAMETER!$B$4*G1552*SQRT(E1552)</f>
        <v>44.8058127981581</v>
      </c>
      <c r="K1552" s="20" t="n">
        <f aca="false">I1552+J1552</f>
        <v>400.845812798158</v>
      </c>
      <c r="L1552" s="20" t="n">
        <f aca="false">K1552+F1552*H1552</f>
        <v>598.645812798158</v>
      </c>
      <c r="M1552" s="16" t="str">
        <f aca="false">IF(C1552&lt;=K1552,"REORDER",IF(C1552&gt;L1552,"OVERSTOCK","OK"))</f>
        <v>REORDER</v>
      </c>
      <c r="N1552" s="16" t="str">
        <f aca="false">IF(C1552&lt;=D1552,"REORDER","OK")</f>
        <v>OK</v>
      </c>
      <c r="O1552" s="18" t="n">
        <f aca="false">IF(D1552&lt;I1552,1,0)</f>
        <v>1</v>
      </c>
      <c r="P1552" s="20" t="n">
        <f aca="false">C1552/F1552</f>
        <v>5.71284125379171</v>
      </c>
      <c r="Q1552" s="19" t="n">
        <f aca="false">DATA!N1552</f>
        <v>32.17</v>
      </c>
      <c r="R1552" s="19" t="n">
        <f aca="false">DATA!O1552</f>
        <v>0.12</v>
      </c>
      <c r="S1552" s="17" t="n">
        <f aca="false">C1552*Q1552</f>
        <v>7270.42</v>
      </c>
      <c r="T1552" s="19" t="n">
        <f aca="false">C1552*R1552</f>
        <v>27.12</v>
      </c>
      <c r="U1552" s="20" t="n">
        <f aca="false">MAX(0,C1552-L1552)</f>
        <v>0</v>
      </c>
      <c r="V1552" s="17" t="n">
        <f aca="false">U1552*Q1552</f>
        <v>0</v>
      </c>
      <c r="W1552" s="19" t="n">
        <f aca="false">U1552*R1552</f>
        <v>0</v>
      </c>
      <c r="X1552" s="20" t="n">
        <f aca="false">MAX(0,K1552-C1552)</f>
        <v>174.845812798158</v>
      </c>
      <c r="Y1552" s="17" t="n">
        <f aca="false">F1552*PARAMETER!$B$5*Q1552</f>
        <v>464515.498</v>
      </c>
      <c r="Z1552" s="21" t="n">
        <f aca="false">SUMIF($Y$2:$Y$3205,"&gt;="&amp;Y1552)/SUM($Y$2:$Y$3205)</f>
        <v>0.91656352521377</v>
      </c>
      <c r="AA1552" s="16" t="str">
        <f aca="false">IF(Z1552&lt;=PARAMETER!$B$7,"A",IF(Z1552&lt;=PARAMETER!$B$8,"B","C"))</f>
        <v>B</v>
      </c>
      <c r="AB1552" s="22" t="n">
        <f aca="false">G1552/F1552</f>
        <v>0.229524772497472</v>
      </c>
      <c r="AC1552" s="16" t="str">
        <f aca="false">IF(AB1552&lt;=PARAMETER!$B$9,"X",IF(AB1552&lt;=PARAMETER!$B$10,"Y","Z"))</f>
        <v>X</v>
      </c>
      <c r="AD1552" s="16" t="str">
        <f aca="false">AA1552&amp;AC1552</f>
        <v>BX</v>
      </c>
      <c r="AE1552" s="22" t="n">
        <f aca="false">DATA!I1552</f>
        <v>0.42</v>
      </c>
      <c r="AF1552" s="18" t="n">
        <f aca="false">DATA!L1552</f>
        <v>142</v>
      </c>
      <c r="AG1552" s="16" t="str">
        <f aca="false">DATA!K1552</f>
        <v>B</v>
      </c>
      <c r="AH1552" s="18" t="n">
        <f aca="false">IF(AE1552&gt;=PARAMETER!$B$12,1,0)</f>
        <v>0</v>
      </c>
      <c r="AI1552" s="18" t="n">
        <f aca="false">IF(AF1552&gt;=PARAMETER!$B$13,1,0)</f>
        <v>1</v>
      </c>
      <c r="AJ1552" s="18" t="n">
        <f aca="false">IF(AND(AH1552=1,AI1552=1),1,0)</f>
        <v>0</v>
      </c>
    </row>
    <row r="1553" customFormat="false" ht="15" hidden="false" customHeight="false" outlineLevel="0" collapsed="false">
      <c r="A1553" s="16" t="str">
        <f aca="false">DATA!A1553</f>
        <v>ITM11551</v>
      </c>
      <c r="B1553" s="16" t="str">
        <f aca="false">DATA!B1553</f>
        <v>Groceries</v>
      </c>
      <c r="C1553" s="17" t="n">
        <f aca="false">DATA!C1553</f>
        <v>355</v>
      </c>
      <c r="D1553" s="17" t="n">
        <f aca="false">DATA!D1553</f>
        <v>74</v>
      </c>
      <c r="E1553" s="18" t="n">
        <f aca="false">DATA!F1553</f>
        <v>5</v>
      </c>
      <c r="F1553" s="19" t="n">
        <f aca="false">DATA!G1553</f>
        <v>23.63</v>
      </c>
      <c r="G1553" s="19" t="n">
        <f aca="false">DATA!H1553</f>
        <v>2.7</v>
      </c>
      <c r="H1553" s="18" t="n">
        <f aca="false">DATA!E1553</f>
        <v>7</v>
      </c>
      <c r="I1553" s="20" t="n">
        <f aca="false">F1553*E1553</f>
        <v>118.15</v>
      </c>
      <c r="J1553" s="20" t="n">
        <f aca="false">PARAMETER!$B$4*G1553*SQRT(E1553)</f>
        <v>9.93061221183154</v>
      </c>
      <c r="K1553" s="20" t="n">
        <f aca="false">I1553+J1553</f>
        <v>128.080612211832</v>
      </c>
      <c r="L1553" s="20" t="n">
        <f aca="false">K1553+F1553*H1553</f>
        <v>293.490612211832</v>
      </c>
      <c r="M1553" s="16" t="str">
        <f aca="false">IF(C1553&lt;=K1553,"REORDER",IF(C1553&gt;L1553,"OVERSTOCK","OK"))</f>
        <v>OVERSTOCK</v>
      </c>
      <c r="N1553" s="16" t="str">
        <f aca="false">IF(C1553&lt;=D1553,"REORDER","OK")</f>
        <v>OK</v>
      </c>
      <c r="O1553" s="18" t="n">
        <f aca="false">IF(D1553&lt;I1553,1,0)</f>
        <v>1</v>
      </c>
      <c r="P1553" s="20" t="n">
        <f aca="false">C1553/F1553</f>
        <v>15.0232754972493</v>
      </c>
      <c r="Q1553" s="19" t="n">
        <f aca="false">DATA!N1553</f>
        <v>12.74</v>
      </c>
      <c r="R1553" s="19" t="n">
        <f aca="false">DATA!O1553</f>
        <v>0.64</v>
      </c>
      <c r="S1553" s="17" t="n">
        <f aca="false">C1553*Q1553</f>
        <v>4522.7</v>
      </c>
      <c r="T1553" s="19" t="n">
        <f aca="false">C1553*R1553</f>
        <v>227.2</v>
      </c>
      <c r="U1553" s="20" t="n">
        <f aca="false">MAX(0,C1553-L1553)</f>
        <v>61.5093877881685</v>
      </c>
      <c r="V1553" s="17" t="n">
        <f aca="false">U1553*Q1553</f>
        <v>783.629600421267</v>
      </c>
      <c r="W1553" s="19" t="n">
        <f aca="false">U1553*R1553</f>
        <v>39.3660081844279</v>
      </c>
      <c r="X1553" s="20" t="n">
        <f aca="false">MAX(0,K1553-C1553)</f>
        <v>0</v>
      </c>
      <c r="Y1553" s="17" t="n">
        <f aca="false">F1553*PARAMETER!$B$5*Q1553</f>
        <v>109881.863</v>
      </c>
      <c r="Z1553" s="21" t="n">
        <f aca="false">SUMIF($Y$2:$Y$3205,"&gt;="&amp;Y1553)/SUM($Y$2:$Y$3205)</f>
        <v>0.995238962088836</v>
      </c>
      <c r="AA1553" s="16" t="str">
        <f aca="false">IF(Z1553&lt;=PARAMETER!$B$7,"A",IF(Z1553&lt;=PARAMETER!$B$8,"B","C"))</f>
        <v>C</v>
      </c>
      <c r="AB1553" s="22" t="n">
        <f aca="false">G1553/F1553</f>
        <v>0.11426153195091</v>
      </c>
      <c r="AC1553" s="16" t="str">
        <f aca="false">IF(AB1553&lt;=PARAMETER!$B$9,"X",IF(AB1553&lt;=PARAMETER!$B$10,"Y","Z"))</f>
        <v>X</v>
      </c>
      <c r="AD1553" s="16" t="str">
        <f aca="false">AA1553&amp;AC1553</f>
        <v>CX</v>
      </c>
      <c r="AE1553" s="22" t="n">
        <f aca="false">DATA!I1553</f>
        <v>1</v>
      </c>
      <c r="AF1553" s="18" t="n">
        <f aca="false">DATA!L1553</f>
        <v>160</v>
      </c>
      <c r="AG1553" s="16" t="str">
        <f aca="false">DATA!K1553</f>
        <v>D</v>
      </c>
      <c r="AH1553" s="18" t="n">
        <f aca="false">IF(AE1553&gt;=PARAMETER!$B$12,1,0)</f>
        <v>1</v>
      </c>
      <c r="AI1553" s="18" t="n">
        <f aca="false">IF(AF1553&gt;=PARAMETER!$B$13,1,0)</f>
        <v>1</v>
      </c>
      <c r="AJ1553" s="18" t="n">
        <f aca="false">IF(AND(AH1553=1,AI1553=1),1,0)</f>
        <v>1</v>
      </c>
    </row>
    <row r="1554" customFormat="false" ht="15" hidden="false" customHeight="false" outlineLevel="0" collapsed="false">
      <c r="A1554" s="16" t="str">
        <f aca="false">DATA!A1554</f>
        <v>ITM11552</v>
      </c>
      <c r="B1554" s="16" t="str">
        <f aca="false">DATA!B1554</f>
        <v>Pharma</v>
      </c>
      <c r="C1554" s="17" t="n">
        <f aca="false">DATA!C1554</f>
        <v>100</v>
      </c>
      <c r="D1554" s="17" t="n">
        <f aca="false">DATA!D1554</f>
        <v>12</v>
      </c>
      <c r="E1554" s="18" t="n">
        <f aca="false">DATA!F1554</f>
        <v>6</v>
      </c>
      <c r="F1554" s="19" t="n">
        <f aca="false">DATA!G1554</f>
        <v>49.96</v>
      </c>
      <c r="G1554" s="19" t="n">
        <f aca="false">DATA!H1554</f>
        <v>1.32</v>
      </c>
      <c r="H1554" s="18" t="n">
        <f aca="false">DATA!E1554</f>
        <v>9</v>
      </c>
      <c r="I1554" s="20" t="n">
        <f aca="false">F1554*E1554</f>
        <v>299.76</v>
      </c>
      <c r="J1554" s="20" t="n">
        <f aca="false">PARAMETER!$B$4*G1554*SQRT(E1554)</f>
        <v>5.31834875562849</v>
      </c>
      <c r="K1554" s="20" t="n">
        <f aca="false">I1554+J1554</f>
        <v>305.078348755629</v>
      </c>
      <c r="L1554" s="20" t="n">
        <f aca="false">K1554+F1554*H1554</f>
        <v>754.718348755629</v>
      </c>
      <c r="M1554" s="16" t="str">
        <f aca="false">IF(C1554&lt;=K1554,"REORDER",IF(C1554&gt;L1554,"OVERSTOCK","OK"))</f>
        <v>REORDER</v>
      </c>
      <c r="N1554" s="16" t="str">
        <f aca="false">IF(C1554&lt;=D1554,"REORDER","OK")</f>
        <v>OK</v>
      </c>
      <c r="O1554" s="18" t="n">
        <f aca="false">IF(D1554&lt;I1554,1,0)</f>
        <v>1</v>
      </c>
      <c r="P1554" s="20" t="n">
        <f aca="false">C1554/F1554</f>
        <v>2.00160128102482</v>
      </c>
      <c r="Q1554" s="19" t="n">
        <f aca="false">DATA!N1554</f>
        <v>189.79</v>
      </c>
      <c r="R1554" s="19" t="n">
        <f aca="false">DATA!O1554</f>
        <v>1</v>
      </c>
      <c r="S1554" s="17" t="n">
        <f aca="false">C1554*Q1554</f>
        <v>18979</v>
      </c>
      <c r="T1554" s="19" t="n">
        <f aca="false">C1554*R1554</f>
        <v>100</v>
      </c>
      <c r="U1554" s="20" t="n">
        <f aca="false">MAX(0,C1554-L1554)</f>
        <v>0</v>
      </c>
      <c r="V1554" s="17" t="n">
        <f aca="false">U1554*Q1554</f>
        <v>0</v>
      </c>
      <c r="W1554" s="19" t="n">
        <f aca="false">U1554*R1554</f>
        <v>0</v>
      </c>
      <c r="X1554" s="20" t="n">
        <f aca="false">MAX(0,K1554-C1554)</f>
        <v>205.078348755629</v>
      </c>
      <c r="Y1554" s="17" t="n">
        <f aca="false">F1554*PARAMETER!$B$5*Q1554</f>
        <v>3460896.566</v>
      </c>
      <c r="Z1554" s="21" t="n">
        <f aca="false">SUMIF($Y$2:$Y$3205,"&gt;="&amp;Y1554)/SUM($Y$2:$Y$3205)</f>
        <v>0.0112695262500225</v>
      </c>
      <c r="AA1554" s="16" t="str">
        <f aca="false">IF(Z1554&lt;=PARAMETER!$B$7,"A",IF(Z1554&lt;=PARAMETER!$B$8,"B","C"))</f>
        <v>A</v>
      </c>
      <c r="AB1554" s="22" t="n">
        <f aca="false">G1554/F1554</f>
        <v>0.0264211369095276</v>
      </c>
      <c r="AC1554" s="16" t="str">
        <f aca="false">IF(AB1554&lt;=PARAMETER!$B$9,"X",IF(AB1554&lt;=PARAMETER!$B$10,"Y","Z"))</f>
        <v>X</v>
      </c>
      <c r="AD1554" s="16" t="str">
        <f aca="false">AA1554&amp;AC1554</f>
        <v>AX</v>
      </c>
      <c r="AE1554" s="22" t="n">
        <f aca="false">DATA!I1554</f>
        <v>0.5</v>
      </c>
      <c r="AF1554" s="18" t="n">
        <f aca="false">DATA!L1554</f>
        <v>71</v>
      </c>
      <c r="AG1554" s="16" t="str">
        <f aca="false">DATA!K1554</f>
        <v>A</v>
      </c>
      <c r="AH1554" s="18" t="n">
        <f aca="false">IF(AE1554&gt;=PARAMETER!$B$12,1,0)</f>
        <v>0</v>
      </c>
      <c r="AI1554" s="18" t="n">
        <f aca="false">IF(AF1554&gt;=PARAMETER!$B$13,1,0)</f>
        <v>0</v>
      </c>
      <c r="AJ1554" s="18" t="n">
        <f aca="false">IF(AND(AH1554=1,AI1554=1),1,0)</f>
        <v>0</v>
      </c>
    </row>
    <row r="1555" customFormat="false" ht="15" hidden="false" customHeight="false" outlineLevel="0" collapsed="false">
      <c r="A1555" s="16" t="str">
        <f aca="false">DATA!A1555</f>
        <v>ITM11553</v>
      </c>
      <c r="B1555" s="16" t="str">
        <f aca="false">DATA!B1555</f>
        <v>Groceries</v>
      </c>
      <c r="C1555" s="17" t="n">
        <f aca="false">DATA!C1555</f>
        <v>237</v>
      </c>
      <c r="D1555" s="17" t="n">
        <f aca="false">DATA!D1555</f>
        <v>51</v>
      </c>
      <c r="E1555" s="18" t="n">
        <f aca="false">DATA!F1555</f>
        <v>5</v>
      </c>
      <c r="F1555" s="19" t="n">
        <f aca="false">DATA!G1555</f>
        <v>42.12</v>
      </c>
      <c r="G1555" s="19" t="n">
        <f aca="false">DATA!H1555</f>
        <v>1.03</v>
      </c>
      <c r="H1555" s="18" t="n">
        <f aca="false">DATA!E1555</f>
        <v>3</v>
      </c>
      <c r="I1555" s="20" t="n">
        <f aca="false">F1555*E1555</f>
        <v>210.6</v>
      </c>
      <c r="J1555" s="20" t="n">
        <f aca="false">PARAMETER!$B$4*G1555*SQRT(E1555)</f>
        <v>3.78834465858759</v>
      </c>
      <c r="K1555" s="20" t="n">
        <f aca="false">I1555+J1555</f>
        <v>214.388344658588</v>
      </c>
      <c r="L1555" s="20" t="n">
        <f aca="false">K1555+F1555*H1555</f>
        <v>340.748344658588</v>
      </c>
      <c r="M1555" s="16" t="str">
        <f aca="false">IF(C1555&lt;=K1555,"REORDER",IF(C1555&gt;L1555,"OVERSTOCK","OK"))</f>
        <v>OK</v>
      </c>
      <c r="N1555" s="16" t="str">
        <f aca="false">IF(C1555&lt;=D1555,"REORDER","OK")</f>
        <v>OK</v>
      </c>
      <c r="O1555" s="18" t="n">
        <f aca="false">IF(D1555&lt;I1555,1,0)</f>
        <v>1</v>
      </c>
      <c r="P1555" s="20" t="n">
        <f aca="false">C1555/F1555</f>
        <v>5.62678062678063</v>
      </c>
      <c r="Q1555" s="19" t="n">
        <f aca="false">DATA!N1555</f>
        <v>46.65</v>
      </c>
      <c r="R1555" s="19" t="n">
        <f aca="false">DATA!O1555</f>
        <v>0.1</v>
      </c>
      <c r="S1555" s="17" t="n">
        <f aca="false">C1555*Q1555</f>
        <v>11056.05</v>
      </c>
      <c r="T1555" s="19" t="n">
        <f aca="false">C1555*R1555</f>
        <v>23.7</v>
      </c>
      <c r="U1555" s="20" t="n">
        <f aca="false">MAX(0,C1555-L1555)</f>
        <v>0</v>
      </c>
      <c r="V1555" s="17" t="n">
        <f aca="false">U1555*Q1555</f>
        <v>0</v>
      </c>
      <c r="W1555" s="19" t="n">
        <f aca="false">U1555*R1555</f>
        <v>0</v>
      </c>
      <c r="X1555" s="20" t="n">
        <f aca="false">MAX(0,K1555-C1555)</f>
        <v>0</v>
      </c>
      <c r="Y1555" s="17" t="n">
        <f aca="false">F1555*PARAMETER!$B$5*Q1555</f>
        <v>717187.77</v>
      </c>
      <c r="Z1555" s="21" t="n">
        <f aca="false">SUMIF($Y$2:$Y$3205,"&gt;="&amp;Y1555)/SUM($Y$2:$Y$3205)</f>
        <v>0.839142986904283</v>
      </c>
      <c r="AA1555" s="16" t="str">
        <f aca="false">IF(Z1555&lt;=PARAMETER!$B$7,"A",IF(Z1555&lt;=PARAMETER!$B$8,"B","C"))</f>
        <v>B</v>
      </c>
      <c r="AB1555" s="22" t="n">
        <f aca="false">G1555/F1555</f>
        <v>0.0244539411206078</v>
      </c>
      <c r="AC1555" s="16" t="str">
        <f aca="false">IF(AB1555&lt;=PARAMETER!$B$9,"X",IF(AB1555&lt;=PARAMETER!$B$10,"Y","Z"))</f>
        <v>X</v>
      </c>
      <c r="AD1555" s="16" t="str">
        <f aca="false">AA1555&amp;AC1555</f>
        <v>BX</v>
      </c>
      <c r="AE1555" s="22" t="n">
        <f aca="false">DATA!I1555</f>
        <v>0.27</v>
      </c>
      <c r="AF1555" s="18" t="n">
        <f aca="false">DATA!L1555</f>
        <v>138</v>
      </c>
      <c r="AG1555" s="16" t="str">
        <f aca="false">DATA!K1555</f>
        <v>D</v>
      </c>
      <c r="AH1555" s="18" t="n">
        <f aca="false">IF(AE1555&gt;=PARAMETER!$B$12,1,0)</f>
        <v>0</v>
      </c>
      <c r="AI1555" s="18" t="n">
        <f aca="false">IF(AF1555&gt;=PARAMETER!$B$13,1,0)</f>
        <v>1</v>
      </c>
      <c r="AJ1555" s="18" t="n">
        <f aca="false">IF(AND(AH1555=1,AI1555=1),1,0)</f>
        <v>0</v>
      </c>
    </row>
    <row r="1556" customFormat="false" ht="15" hidden="false" customHeight="false" outlineLevel="0" collapsed="false">
      <c r="A1556" s="16" t="str">
        <f aca="false">DATA!A1556</f>
        <v>ITM11554</v>
      </c>
      <c r="B1556" s="16" t="str">
        <f aca="false">DATA!B1556</f>
        <v>Electronics</v>
      </c>
      <c r="C1556" s="17" t="n">
        <f aca="false">DATA!C1556</f>
        <v>21</v>
      </c>
      <c r="D1556" s="17" t="n">
        <f aca="false">DATA!D1556</f>
        <v>30</v>
      </c>
      <c r="E1556" s="18" t="n">
        <f aca="false">DATA!F1556</f>
        <v>3</v>
      </c>
      <c r="F1556" s="19" t="n">
        <f aca="false">DATA!G1556</f>
        <v>37.25</v>
      </c>
      <c r="G1556" s="19" t="n">
        <f aca="false">DATA!H1556</f>
        <v>8.84</v>
      </c>
      <c r="H1556" s="18" t="n">
        <f aca="false">DATA!E1556</f>
        <v>9</v>
      </c>
      <c r="I1556" s="20" t="n">
        <f aca="false">F1556*E1556</f>
        <v>111.75</v>
      </c>
      <c r="J1556" s="20" t="n">
        <f aca="false">PARAMETER!$B$4*G1556*SQRT(E1556)</f>
        <v>25.184895267582</v>
      </c>
      <c r="K1556" s="20" t="n">
        <f aca="false">I1556+J1556</f>
        <v>136.934895267582</v>
      </c>
      <c r="L1556" s="20" t="n">
        <f aca="false">K1556+F1556*H1556</f>
        <v>472.184895267582</v>
      </c>
      <c r="M1556" s="16" t="str">
        <f aca="false">IF(C1556&lt;=K1556,"REORDER",IF(C1556&gt;L1556,"OVERSTOCK","OK"))</f>
        <v>REORDER</v>
      </c>
      <c r="N1556" s="16" t="str">
        <f aca="false">IF(C1556&lt;=D1556,"REORDER","OK")</f>
        <v>REORDER</v>
      </c>
      <c r="O1556" s="18" t="n">
        <f aca="false">IF(D1556&lt;I1556,1,0)</f>
        <v>1</v>
      </c>
      <c r="P1556" s="20" t="n">
        <f aca="false">C1556/F1556</f>
        <v>0.563758389261745</v>
      </c>
      <c r="Q1556" s="19" t="n">
        <f aca="false">DATA!N1556</f>
        <v>167.33</v>
      </c>
      <c r="R1556" s="19" t="n">
        <f aca="false">DATA!O1556</f>
        <v>1.2</v>
      </c>
      <c r="S1556" s="17" t="n">
        <f aca="false">C1556*Q1556</f>
        <v>3513.93</v>
      </c>
      <c r="T1556" s="19" t="n">
        <f aca="false">C1556*R1556</f>
        <v>25.2</v>
      </c>
      <c r="U1556" s="20" t="n">
        <f aca="false">MAX(0,C1556-L1556)</f>
        <v>0</v>
      </c>
      <c r="V1556" s="17" t="n">
        <f aca="false">U1556*Q1556</f>
        <v>0</v>
      </c>
      <c r="W1556" s="19" t="n">
        <f aca="false">U1556*R1556</f>
        <v>0</v>
      </c>
      <c r="X1556" s="20" t="n">
        <f aca="false">MAX(0,K1556-C1556)</f>
        <v>115.934895267582</v>
      </c>
      <c r="Y1556" s="17" t="n">
        <f aca="false">F1556*PARAMETER!$B$5*Q1556</f>
        <v>2275060.5125</v>
      </c>
      <c r="Z1556" s="21" t="n">
        <f aca="false">SUMIF($Y$2:$Y$3205,"&gt;="&amp;Y1556)/SUM($Y$2:$Y$3205)</f>
        <v>0.2525839215414</v>
      </c>
      <c r="AA1556" s="16" t="str">
        <f aca="false">IF(Z1556&lt;=PARAMETER!$B$7,"A",IF(Z1556&lt;=PARAMETER!$B$8,"B","C"))</f>
        <v>A</v>
      </c>
      <c r="AB1556" s="22" t="n">
        <f aca="false">G1556/F1556</f>
        <v>0.237315436241611</v>
      </c>
      <c r="AC1556" s="16" t="str">
        <f aca="false">IF(AB1556&lt;=PARAMETER!$B$9,"X",IF(AB1556&lt;=PARAMETER!$B$10,"Y","Z"))</f>
        <v>X</v>
      </c>
      <c r="AD1556" s="16" t="str">
        <f aca="false">AA1556&amp;AC1556</f>
        <v>AX</v>
      </c>
      <c r="AE1556" s="22" t="n">
        <f aca="false">DATA!I1556</f>
        <v>0.8</v>
      </c>
      <c r="AF1556" s="18" t="n">
        <f aca="false">DATA!L1556</f>
        <v>83</v>
      </c>
      <c r="AG1556" s="16" t="str">
        <f aca="false">DATA!K1556</f>
        <v>B</v>
      </c>
      <c r="AH1556" s="18" t="n">
        <f aca="false">IF(AE1556&gt;=PARAMETER!$B$12,1,0)</f>
        <v>1</v>
      </c>
      <c r="AI1556" s="18" t="n">
        <f aca="false">IF(AF1556&gt;=PARAMETER!$B$13,1,0)</f>
        <v>0</v>
      </c>
      <c r="AJ1556" s="18" t="n">
        <f aca="false">IF(AND(AH1556=1,AI1556=1),1,0)</f>
        <v>0</v>
      </c>
    </row>
    <row r="1557" customFormat="false" ht="15" hidden="false" customHeight="false" outlineLevel="0" collapsed="false">
      <c r="A1557" s="16" t="str">
        <f aca="false">DATA!A1557</f>
        <v>ITM11555</v>
      </c>
      <c r="B1557" s="16" t="str">
        <f aca="false">DATA!B1557</f>
        <v>Automotive</v>
      </c>
      <c r="C1557" s="17" t="n">
        <f aca="false">DATA!C1557</f>
        <v>197</v>
      </c>
      <c r="D1557" s="17" t="n">
        <f aca="false">DATA!D1557</f>
        <v>49</v>
      </c>
      <c r="E1557" s="18" t="n">
        <f aca="false">DATA!F1557</f>
        <v>2</v>
      </c>
      <c r="F1557" s="19" t="n">
        <f aca="false">DATA!G1557</f>
        <v>43.67</v>
      </c>
      <c r="G1557" s="19" t="n">
        <f aca="false">DATA!H1557</f>
        <v>9.75</v>
      </c>
      <c r="H1557" s="18" t="n">
        <f aca="false">DATA!E1557</f>
        <v>14</v>
      </c>
      <c r="I1557" s="20" t="n">
        <f aca="false">F1557*E1557</f>
        <v>87.34</v>
      </c>
      <c r="J1557" s="20" t="n">
        <f aca="false">PARAMETER!$B$4*G1557*SQRT(E1557)</f>
        <v>22.6801994966951</v>
      </c>
      <c r="K1557" s="20" t="n">
        <f aca="false">I1557+J1557</f>
        <v>110.020199496695</v>
      </c>
      <c r="L1557" s="20" t="n">
        <f aca="false">K1557+F1557*H1557</f>
        <v>721.400199496695</v>
      </c>
      <c r="M1557" s="16" t="str">
        <f aca="false">IF(C1557&lt;=K1557,"REORDER",IF(C1557&gt;L1557,"OVERSTOCK","OK"))</f>
        <v>OK</v>
      </c>
      <c r="N1557" s="16" t="str">
        <f aca="false">IF(C1557&lt;=D1557,"REORDER","OK")</f>
        <v>OK</v>
      </c>
      <c r="O1557" s="18" t="n">
        <f aca="false">IF(D1557&lt;I1557,1,0)</f>
        <v>1</v>
      </c>
      <c r="P1557" s="20" t="n">
        <f aca="false">C1557/F1557</f>
        <v>4.51110602244104</v>
      </c>
      <c r="Q1557" s="19" t="n">
        <f aca="false">DATA!N1557</f>
        <v>193.25</v>
      </c>
      <c r="R1557" s="19" t="n">
        <f aca="false">DATA!O1557</f>
        <v>0.73</v>
      </c>
      <c r="S1557" s="17" t="n">
        <f aca="false">C1557*Q1557</f>
        <v>38070.25</v>
      </c>
      <c r="T1557" s="19" t="n">
        <f aca="false">C1557*R1557</f>
        <v>143.81</v>
      </c>
      <c r="U1557" s="20" t="n">
        <f aca="false">MAX(0,C1557-L1557)</f>
        <v>0</v>
      </c>
      <c r="V1557" s="17" t="n">
        <f aca="false">U1557*Q1557</f>
        <v>0</v>
      </c>
      <c r="W1557" s="19" t="n">
        <f aca="false">U1557*R1557</f>
        <v>0</v>
      </c>
      <c r="X1557" s="20" t="n">
        <f aca="false">MAX(0,K1557-C1557)</f>
        <v>0</v>
      </c>
      <c r="Y1557" s="17" t="n">
        <f aca="false">F1557*PARAMETER!$B$5*Q1557</f>
        <v>3080318.0375</v>
      </c>
      <c r="Z1557" s="21" t="n">
        <f aca="false">SUMIF($Y$2:$Y$3205,"&gt;="&amp;Y1557)/SUM($Y$2:$Y$3205)</f>
        <v>0.057881205211137</v>
      </c>
      <c r="AA1557" s="16" t="str">
        <f aca="false">IF(Z1557&lt;=PARAMETER!$B$7,"A",IF(Z1557&lt;=PARAMETER!$B$8,"B","C"))</f>
        <v>A</v>
      </c>
      <c r="AB1557" s="22" t="n">
        <f aca="false">G1557/F1557</f>
        <v>0.223265399587818</v>
      </c>
      <c r="AC1557" s="16" t="str">
        <f aca="false">IF(AB1557&lt;=PARAMETER!$B$9,"X",IF(AB1557&lt;=PARAMETER!$B$10,"Y","Z"))</f>
        <v>X</v>
      </c>
      <c r="AD1557" s="16" t="str">
        <f aca="false">AA1557&amp;AC1557</f>
        <v>AX</v>
      </c>
      <c r="AE1557" s="22" t="n">
        <f aca="false">DATA!I1557</f>
        <v>0.93</v>
      </c>
      <c r="AF1557" s="18" t="n">
        <f aca="false">DATA!L1557</f>
        <v>123</v>
      </c>
      <c r="AG1557" s="16" t="str">
        <f aca="false">DATA!K1557</f>
        <v>D</v>
      </c>
      <c r="AH1557" s="18" t="n">
        <f aca="false">IF(AE1557&gt;=PARAMETER!$B$12,1,0)</f>
        <v>1</v>
      </c>
      <c r="AI1557" s="18" t="n">
        <f aca="false">IF(AF1557&gt;=PARAMETER!$B$13,1,0)</f>
        <v>1</v>
      </c>
      <c r="AJ1557" s="18" t="n">
        <f aca="false">IF(AND(AH1557=1,AI1557=1),1,0)</f>
        <v>1</v>
      </c>
    </row>
    <row r="1558" customFormat="false" ht="15" hidden="false" customHeight="false" outlineLevel="0" collapsed="false">
      <c r="A1558" s="16" t="str">
        <f aca="false">DATA!A1558</f>
        <v>ITM11556</v>
      </c>
      <c r="B1558" s="16" t="str">
        <f aca="false">DATA!B1558</f>
        <v>Groceries</v>
      </c>
      <c r="C1558" s="17" t="n">
        <f aca="false">DATA!C1558</f>
        <v>415</v>
      </c>
      <c r="D1558" s="17" t="n">
        <f aca="false">DATA!D1558</f>
        <v>76</v>
      </c>
      <c r="E1558" s="18" t="n">
        <f aca="false">DATA!F1558</f>
        <v>8</v>
      </c>
      <c r="F1558" s="19" t="n">
        <f aca="false">DATA!G1558</f>
        <v>32.07</v>
      </c>
      <c r="G1558" s="19" t="n">
        <f aca="false">DATA!H1558</f>
        <v>3.37</v>
      </c>
      <c r="H1558" s="18" t="n">
        <f aca="false">DATA!E1558</f>
        <v>13</v>
      </c>
      <c r="I1558" s="20" t="n">
        <f aca="false">F1558*E1558</f>
        <v>256.56</v>
      </c>
      <c r="J1558" s="20" t="n">
        <f aca="false">PARAMETER!$B$4*G1558*SQRT(E1558)</f>
        <v>15.6784148315616</v>
      </c>
      <c r="K1558" s="20" t="n">
        <f aca="false">I1558+J1558</f>
        <v>272.238414831562</v>
      </c>
      <c r="L1558" s="20" t="n">
        <f aca="false">K1558+F1558*H1558</f>
        <v>689.148414831562</v>
      </c>
      <c r="M1558" s="16" t="str">
        <f aca="false">IF(C1558&lt;=K1558,"REORDER",IF(C1558&gt;L1558,"OVERSTOCK","OK"))</f>
        <v>OK</v>
      </c>
      <c r="N1558" s="16" t="str">
        <f aca="false">IF(C1558&lt;=D1558,"REORDER","OK")</f>
        <v>OK</v>
      </c>
      <c r="O1558" s="18" t="n">
        <f aca="false">IF(D1558&lt;I1558,1,0)</f>
        <v>1</v>
      </c>
      <c r="P1558" s="20" t="n">
        <f aca="false">C1558/F1558</f>
        <v>12.9404427814157</v>
      </c>
      <c r="Q1558" s="19" t="n">
        <f aca="false">DATA!N1558</f>
        <v>111.48</v>
      </c>
      <c r="R1558" s="19" t="n">
        <f aca="false">DATA!O1558</f>
        <v>0.84</v>
      </c>
      <c r="S1558" s="17" t="n">
        <f aca="false">C1558*Q1558</f>
        <v>46264.2</v>
      </c>
      <c r="T1558" s="19" t="n">
        <f aca="false">C1558*R1558</f>
        <v>348.6</v>
      </c>
      <c r="U1558" s="20" t="n">
        <f aca="false">MAX(0,C1558-L1558)</f>
        <v>0</v>
      </c>
      <c r="V1558" s="17" t="n">
        <f aca="false">U1558*Q1558</f>
        <v>0</v>
      </c>
      <c r="W1558" s="19" t="n">
        <f aca="false">U1558*R1558</f>
        <v>0</v>
      </c>
      <c r="X1558" s="20" t="n">
        <f aca="false">MAX(0,K1558-C1558)</f>
        <v>0</v>
      </c>
      <c r="Y1558" s="17" t="n">
        <f aca="false">F1558*PARAMETER!$B$5*Q1558</f>
        <v>1304934.714</v>
      </c>
      <c r="Z1558" s="21" t="n">
        <f aca="false">SUMIF($Y$2:$Y$3205,"&gt;="&amp;Y1558)/SUM($Y$2:$Y$3205)</f>
        <v>0.604500892108321</v>
      </c>
      <c r="AA1558" s="16" t="str">
        <f aca="false">IF(Z1558&lt;=PARAMETER!$B$7,"A",IF(Z1558&lt;=PARAMETER!$B$8,"B","C"))</f>
        <v>A</v>
      </c>
      <c r="AB1558" s="22" t="n">
        <f aca="false">G1558/F1558</f>
        <v>0.105082631743062</v>
      </c>
      <c r="AC1558" s="16" t="str">
        <f aca="false">IF(AB1558&lt;=PARAMETER!$B$9,"X",IF(AB1558&lt;=PARAMETER!$B$10,"Y","Z"))</f>
        <v>X</v>
      </c>
      <c r="AD1558" s="16" t="str">
        <f aca="false">AA1558&amp;AC1558</f>
        <v>AX</v>
      </c>
      <c r="AE1558" s="22" t="n">
        <f aca="false">DATA!I1558</f>
        <v>0.83</v>
      </c>
      <c r="AF1558" s="18" t="n">
        <f aca="false">DATA!L1558</f>
        <v>63</v>
      </c>
      <c r="AG1558" s="16" t="str">
        <f aca="false">DATA!K1558</f>
        <v>D</v>
      </c>
      <c r="AH1558" s="18" t="n">
        <f aca="false">IF(AE1558&gt;=PARAMETER!$B$12,1,0)</f>
        <v>1</v>
      </c>
      <c r="AI1558" s="18" t="n">
        <f aca="false">IF(AF1558&gt;=PARAMETER!$B$13,1,0)</f>
        <v>0</v>
      </c>
      <c r="AJ1558" s="18" t="n">
        <f aca="false">IF(AND(AH1558=1,AI1558=1),1,0)</f>
        <v>0</v>
      </c>
    </row>
    <row r="1559" customFormat="false" ht="15" hidden="false" customHeight="false" outlineLevel="0" collapsed="false">
      <c r="A1559" s="16" t="str">
        <f aca="false">DATA!A1559</f>
        <v>ITM11557</v>
      </c>
      <c r="B1559" s="16" t="str">
        <f aca="false">DATA!B1559</f>
        <v>Groceries</v>
      </c>
      <c r="C1559" s="17" t="n">
        <f aca="false">DATA!C1559</f>
        <v>390</v>
      </c>
      <c r="D1559" s="17" t="n">
        <f aca="false">DATA!D1559</f>
        <v>34</v>
      </c>
      <c r="E1559" s="18" t="n">
        <f aca="false">DATA!F1559</f>
        <v>6</v>
      </c>
      <c r="F1559" s="19" t="n">
        <f aca="false">DATA!G1559</f>
        <v>42.34</v>
      </c>
      <c r="G1559" s="19" t="n">
        <f aca="false">DATA!H1559</f>
        <v>7.09</v>
      </c>
      <c r="H1559" s="18" t="n">
        <f aca="false">DATA!E1559</f>
        <v>10</v>
      </c>
      <c r="I1559" s="20" t="n">
        <f aca="false">F1559*E1559</f>
        <v>254.04</v>
      </c>
      <c r="J1559" s="20" t="n">
        <f aca="false">PARAMETER!$B$4*G1559*SQRT(E1559)</f>
        <v>28.5659793010651</v>
      </c>
      <c r="K1559" s="20" t="n">
        <f aca="false">I1559+J1559</f>
        <v>282.605979301065</v>
      </c>
      <c r="L1559" s="20" t="n">
        <f aca="false">K1559+F1559*H1559</f>
        <v>706.005979301065</v>
      </c>
      <c r="M1559" s="16" t="str">
        <f aca="false">IF(C1559&lt;=K1559,"REORDER",IF(C1559&gt;L1559,"OVERSTOCK","OK"))</f>
        <v>OK</v>
      </c>
      <c r="N1559" s="16" t="str">
        <f aca="false">IF(C1559&lt;=D1559,"REORDER","OK")</f>
        <v>OK</v>
      </c>
      <c r="O1559" s="18" t="n">
        <f aca="false">IF(D1559&lt;I1559,1,0)</f>
        <v>1</v>
      </c>
      <c r="P1559" s="20" t="n">
        <f aca="false">C1559/F1559</f>
        <v>9.21114785073217</v>
      </c>
      <c r="Q1559" s="19" t="n">
        <f aca="false">DATA!N1559</f>
        <v>109.96</v>
      </c>
      <c r="R1559" s="19" t="n">
        <f aca="false">DATA!O1559</f>
        <v>0.6</v>
      </c>
      <c r="S1559" s="17" t="n">
        <f aca="false">C1559*Q1559</f>
        <v>42884.4</v>
      </c>
      <c r="T1559" s="19" t="n">
        <f aca="false">C1559*R1559</f>
        <v>234</v>
      </c>
      <c r="U1559" s="20" t="n">
        <f aca="false">MAX(0,C1559-L1559)</f>
        <v>0</v>
      </c>
      <c r="V1559" s="17" t="n">
        <f aca="false">U1559*Q1559</f>
        <v>0</v>
      </c>
      <c r="W1559" s="19" t="n">
        <f aca="false">U1559*R1559</f>
        <v>0</v>
      </c>
      <c r="X1559" s="20" t="n">
        <f aca="false">MAX(0,K1559-C1559)</f>
        <v>0</v>
      </c>
      <c r="Y1559" s="17" t="n">
        <f aca="false">F1559*PARAMETER!$B$5*Q1559</f>
        <v>1699332.836</v>
      </c>
      <c r="Z1559" s="21" t="n">
        <f aca="false">SUMIF($Y$2:$Y$3205,"&gt;="&amp;Y1559)/SUM($Y$2:$Y$3205)</f>
        <v>0.457020622814434</v>
      </c>
      <c r="AA1559" s="16" t="str">
        <f aca="false">IF(Z1559&lt;=PARAMETER!$B$7,"A",IF(Z1559&lt;=PARAMETER!$B$8,"B","C"))</f>
        <v>A</v>
      </c>
      <c r="AB1559" s="22" t="n">
        <f aca="false">G1559/F1559</f>
        <v>0.167453944260746</v>
      </c>
      <c r="AC1559" s="16" t="str">
        <f aca="false">IF(AB1559&lt;=PARAMETER!$B$9,"X",IF(AB1559&lt;=PARAMETER!$B$10,"Y","Z"))</f>
        <v>X</v>
      </c>
      <c r="AD1559" s="16" t="str">
        <f aca="false">AA1559&amp;AC1559</f>
        <v>AX</v>
      </c>
      <c r="AE1559" s="22" t="n">
        <f aca="false">DATA!I1559</f>
        <v>0.77</v>
      </c>
      <c r="AF1559" s="18" t="n">
        <f aca="false">DATA!L1559</f>
        <v>125</v>
      </c>
      <c r="AG1559" s="16" t="str">
        <f aca="false">DATA!K1559</f>
        <v>C</v>
      </c>
      <c r="AH1559" s="18" t="n">
        <f aca="false">IF(AE1559&gt;=PARAMETER!$B$12,1,0)</f>
        <v>1</v>
      </c>
      <c r="AI1559" s="18" t="n">
        <f aca="false">IF(AF1559&gt;=PARAMETER!$B$13,1,0)</f>
        <v>1</v>
      </c>
      <c r="AJ1559" s="18" t="n">
        <f aca="false">IF(AND(AH1559=1,AI1559=1),1,0)</f>
        <v>1</v>
      </c>
    </row>
    <row r="1560" customFormat="false" ht="15" hidden="false" customHeight="false" outlineLevel="0" collapsed="false">
      <c r="A1560" s="16" t="str">
        <f aca="false">DATA!A1560</f>
        <v>ITM11558</v>
      </c>
      <c r="B1560" s="16" t="str">
        <f aca="false">DATA!B1560</f>
        <v>Electronics</v>
      </c>
      <c r="C1560" s="17" t="n">
        <f aca="false">DATA!C1560</f>
        <v>365</v>
      </c>
      <c r="D1560" s="17" t="n">
        <f aca="false">DATA!D1560</f>
        <v>64</v>
      </c>
      <c r="E1560" s="18" t="n">
        <f aca="false">DATA!F1560</f>
        <v>4</v>
      </c>
      <c r="F1560" s="19" t="n">
        <f aca="false">DATA!G1560</f>
        <v>13.8</v>
      </c>
      <c r="G1560" s="19" t="n">
        <f aca="false">DATA!H1560</f>
        <v>0.58</v>
      </c>
      <c r="H1560" s="18" t="n">
        <f aca="false">DATA!E1560</f>
        <v>10</v>
      </c>
      <c r="I1560" s="20" t="n">
        <f aca="false">F1560*E1560</f>
        <v>55.2</v>
      </c>
      <c r="J1560" s="20" t="n">
        <f aca="false">PARAMETER!$B$4*G1560*SQRT(E1560)</f>
        <v>1.90803020726371</v>
      </c>
      <c r="K1560" s="20" t="n">
        <f aca="false">I1560+J1560</f>
        <v>57.1080302072637</v>
      </c>
      <c r="L1560" s="20" t="n">
        <f aca="false">K1560+F1560*H1560</f>
        <v>195.108030207264</v>
      </c>
      <c r="M1560" s="16" t="str">
        <f aca="false">IF(C1560&lt;=K1560,"REORDER",IF(C1560&gt;L1560,"OVERSTOCK","OK"))</f>
        <v>OVERSTOCK</v>
      </c>
      <c r="N1560" s="16" t="str">
        <f aca="false">IF(C1560&lt;=D1560,"REORDER","OK")</f>
        <v>OK</v>
      </c>
      <c r="O1560" s="18" t="n">
        <f aca="false">IF(D1560&lt;I1560,1,0)</f>
        <v>0</v>
      </c>
      <c r="P1560" s="20" t="n">
        <f aca="false">C1560/F1560</f>
        <v>26.4492753623188</v>
      </c>
      <c r="Q1560" s="19" t="n">
        <f aca="false">DATA!N1560</f>
        <v>79.81</v>
      </c>
      <c r="R1560" s="19" t="n">
        <f aca="false">DATA!O1560</f>
        <v>1.11</v>
      </c>
      <c r="S1560" s="17" t="n">
        <f aca="false">C1560*Q1560</f>
        <v>29130.65</v>
      </c>
      <c r="T1560" s="19" t="n">
        <f aca="false">C1560*R1560</f>
        <v>405.15</v>
      </c>
      <c r="U1560" s="20" t="n">
        <f aca="false">MAX(0,C1560-L1560)</f>
        <v>169.891969792736</v>
      </c>
      <c r="V1560" s="17" t="n">
        <f aca="false">U1560*Q1560</f>
        <v>13559.0781091583</v>
      </c>
      <c r="W1560" s="19" t="n">
        <f aca="false">U1560*R1560</f>
        <v>188.580086469937</v>
      </c>
      <c r="X1560" s="20" t="n">
        <f aca="false">MAX(0,K1560-C1560)</f>
        <v>0</v>
      </c>
      <c r="Y1560" s="17" t="n">
        <f aca="false">F1560*PARAMETER!$B$5*Q1560</f>
        <v>402002.97</v>
      </c>
      <c r="Z1560" s="21" t="n">
        <f aca="false">SUMIF($Y$2:$Y$3205,"&gt;="&amp;Y1560)/SUM($Y$2:$Y$3205)</f>
        <v>0.934404777372875</v>
      </c>
      <c r="AA1560" s="16" t="str">
        <f aca="false">IF(Z1560&lt;=PARAMETER!$B$7,"A",IF(Z1560&lt;=PARAMETER!$B$8,"B","C"))</f>
        <v>B</v>
      </c>
      <c r="AB1560" s="22" t="n">
        <f aca="false">G1560/F1560</f>
        <v>0.0420289855072464</v>
      </c>
      <c r="AC1560" s="16" t="str">
        <f aca="false">IF(AB1560&lt;=PARAMETER!$B$9,"X",IF(AB1560&lt;=PARAMETER!$B$10,"Y","Z"))</f>
        <v>X</v>
      </c>
      <c r="AD1560" s="16" t="str">
        <f aca="false">AA1560&amp;AC1560</f>
        <v>BX</v>
      </c>
      <c r="AE1560" s="22" t="n">
        <f aca="false">DATA!I1560</f>
        <v>0.4</v>
      </c>
      <c r="AF1560" s="18" t="n">
        <f aca="false">DATA!L1560</f>
        <v>140</v>
      </c>
      <c r="AG1560" s="16" t="str">
        <f aca="false">DATA!K1560</f>
        <v>B</v>
      </c>
      <c r="AH1560" s="18" t="n">
        <f aca="false">IF(AE1560&gt;=PARAMETER!$B$12,1,0)</f>
        <v>0</v>
      </c>
      <c r="AI1560" s="18" t="n">
        <f aca="false">IF(AF1560&gt;=PARAMETER!$B$13,1,0)</f>
        <v>1</v>
      </c>
      <c r="AJ1560" s="18" t="n">
        <f aca="false">IF(AND(AH1560=1,AI1560=1),1,0)</f>
        <v>0</v>
      </c>
    </row>
    <row r="1561" customFormat="false" ht="15" hidden="false" customHeight="false" outlineLevel="0" collapsed="false">
      <c r="A1561" s="16" t="str">
        <f aca="false">DATA!A1561</f>
        <v>ITM11559</v>
      </c>
      <c r="B1561" s="16" t="str">
        <f aca="false">DATA!B1561</f>
        <v>Apparel</v>
      </c>
      <c r="C1561" s="17" t="n">
        <f aca="false">DATA!C1561</f>
        <v>298</v>
      </c>
      <c r="D1561" s="17" t="n">
        <f aca="false">DATA!D1561</f>
        <v>93</v>
      </c>
      <c r="E1561" s="18" t="n">
        <f aca="false">DATA!F1561</f>
        <v>2</v>
      </c>
      <c r="F1561" s="19" t="n">
        <f aca="false">DATA!G1561</f>
        <v>5.79</v>
      </c>
      <c r="G1561" s="19" t="n">
        <f aca="false">DATA!H1561</f>
        <v>2.29</v>
      </c>
      <c r="H1561" s="18" t="n">
        <f aca="false">DATA!E1561</f>
        <v>11</v>
      </c>
      <c r="I1561" s="20" t="n">
        <f aca="false">F1561*E1561</f>
        <v>11.58</v>
      </c>
      <c r="J1561" s="20" t="n">
        <f aca="false">PARAMETER!$B$4*G1561*SQRT(E1561)</f>
        <v>5.32693916383916</v>
      </c>
      <c r="K1561" s="20" t="n">
        <f aca="false">I1561+J1561</f>
        <v>16.9069391638392</v>
      </c>
      <c r="L1561" s="20" t="n">
        <f aca="false">K1561+F1561*H1561</f>
        <v>80.5969391638392</v>
      </c>
      <c r="M1561" s="16" t="str">
        <f aca="false">IF(C1561&lt;=K1561,"REORDER",IF(C1561&gt;L1561,"OVERSTOCK","OK"))</f>
        <v>OVERSTOCK</v>
      </c>
      <c r="N1561" s="16" t="str">
        <f aca="false">IF(C1561&lt;=D1561,"REORDER","OK")</f>
        <v>OK</v>
      </c>
      <c r="O1561" s="18" t="n">
        <f aca="false">IF(D1561&lt;I1561,1,0)</f>
        <v>0</v>
      </c>
      <c r="P1561" s="20" t="n">
        <f aca="false">C1561/F1561</f>
        <v>51.4680483592401</v>
      </c>
      <c r="Q1561" s="19" t="n">
        <f aca="false">DATA!N1561</f>
        <v>90.86</v>
      </c>
      <c r="R1561" s="19" t="n">
        <f aca="false">DATA!O1561</f>
        <v>0.54</v>
      </c>
      <c r="S1561" s="17" t="n">
        <f aca="false">C1561*Q1561</f>
        <v>27076.28</v>
      </c>
      <c r="T1561" s="19" t="n">
        <f aca="false">C1561*R1561</f>
        <v>160.92</v>
      </c>
      <c r="U1561" s="20" t="n">
        <f aca="false">MAX(0,C1561-L1561)</f>
        <v>217.403060836161</v>
      </c>
      <c r="V1561" s="17" t="n">
        <f aca="false">U1561*Q1561</f>
        <v>19753.2421075736</v>
      </c>
      <c r="W1561" s="19" t="n">
        <f aca="false">U1561*R1561</f>
        <v>117.397652851527</v>
      </c>
      <c r="X1561" s="20" t="n">
        <f aca="false">MAX(0,K1561-C1561)</f>
        <v>0</v>
      </c>
      <c r="Y1561" s="17" t="n">
        <f aca="false">F1561*PARAMETER!$B$5*Q1561</f>
        <v>192018.981</v>
      </c>
      <c r="Z1561" s="21" t="n">
        <f aca="false">SUMIF($Y$2:$Y$3205,"&gt;="&amp;Y1561)/SUM($Y$2:$Y$3205)</f>
        <v>0.983964224222426</v>
      </c>
      <c r="AA1561" s="16" t="str">
        <f aca="false">IF(Z1561&lt;=PARAMETER!$B$7,"A",IF(Z1561&lt;=PARAMETER!$B$8,"B","C"))</f>
        <v>C</v>
      </c>
      <c r="AB1561" s="22" t="n">
        <f aca="false">G1561/F1561</f>
        <v>0.395509499136442</v>
      </c>
      <c r="AC1561" s="16" t="str">
        <f aca="false">IF(AB1561&lt;=PARAMETER!$B$9,"X",IF(AB1561&lt;=PARAMETER!$B$10,"Y","Z"))</f>
        <v>Y</v>
      </c>
      <c r="AD1561" s="16" t="str">
        <f aca="false">AA1561&amp;AC1561</f>
        <v>CY</v>
      </c>
      <c r="AE1561" s="22" t="n">
        <f aca="false">DATA!I1561</f>
        <v>0.16</v>
      </c>
      <c r="AF1561" s="18" t="n">
        <f aca="false">DATA!L1561</f>
        <v>92</v>
      </c>
      <c r="AG1561" s="16" t="str">
        <f aca="false">DATA!K1561</f>
        <v>A</v>
      </c>
      <c r="AH1561" s="18" t="n">
        <f aca="false">IF(AE1561&gt;=PARAMETER!$B$12,1,0)</f>
        <v>0</v>
      </c>
      <c r="AI1561" s="18" t="n">
        <f aca="false">IF(AF1561&gt;=PARAMETER!$B$13,1,0)</f>
        <v>0</v>
      </c>
      <c r="AJ1561" s="18" t="n">
        <f aca="false">IF(AND(AH1561=1,AI1561=1),1,0)</f>
        <v>0</v>
      </c>
    </row>
    <row r="1562" customFormat="false" ht="15" hidden="false" customHeight="false" outlineLevel="0" collapsed="false">
      <c r="A1562" s="16" t="str">
        <f aca="false">DATA!A1562</f>
        <v>ITM11560</v>
      </c>
      <c r="B1562" s="16" t="str">
        <f aca="false">DATA!B1562</f>
        <v>Pharma</v>
      </c>
      <c r="C1562" s="17" t="n">
        <f aca="false">DATA!C1562</f>
        <v>165</v>
      </c>
      <c r="D1562" s="17" t="n">
        <f aca="false">DATA!D1562</f>
        <v>61</v>
      </c>
      <c r="E1562" s="18" t="n">
        <f aca="false">DATA!F1562</f>
        <v>2</v>
      </c>
      <c r="F1562" s="19" t="n">
        <f aca="false">DATA!G1562</f>
        <v>31.18</v>
      </c>
      <c r="G1562" s="19" t="n">
        <f aca="false">DATA!H1562</f>
        <v>7.05</v>
      </c>
      <c r="H1562" s="18" t="n">
        <f aca="false">DATA!E1562</f>
        <v>8</v>
      </c>
      <c r="I1562" s="20" t="n">
        <f aca="false">F1562*E1562</f>
        <v>62.36</v>
      </c>
      <c r="J1562" s="20" t="n">
        <f aca="false">PARAMETER!$B$4*G1562*SQRT(E1562)</f>
        <v>16.3995288668411</v>
      </c>
      <c r="K1562" s="20" t="n">
        <f aca="false">I1562+J1562</f>
        <v>78.7595288668411</v>
      </c>
      <c r="L1562" s="20" t="n">
        <f aca="false">K1562+F1562*H1562</f>
        <v>328.199528866841</v>
      </c>
      <c r="M1562" s="16" t="str">
        <f aca="false">IF(C1562&lt;=K1562,"REORDER",IF(C1562&gt;L1562,"OVERSTOCK","OK"))</f>
        <v>OK</v>
      </c>
      <c r="N1562" s="16" t="str">
        <f aca="false">IF(C1562&lt;=D1562,"REORDER","OK")</f>
        <v>OK</v>
      </c>
      <c r="O1562" s="18" t="n">
        <f aca="false">IF(D1562&lt;I1562,1,0)</f>
        <v>1</v>
      </c>
      <c r="P1562" s="20" t="n">
        <f aca="false">C1562/F1562</f>
        <v>5.29185375240539</v>
      </c>
      <c r="Q1562" s="19" t="n">
        <f aca="false">DATA!N1562</f>
        <v>101.59</v>
      </c>
      <c r="R1562" s="19" t="n">
        <f aca="false">DATA!O1562</f>
        <v>0.36</v>
      </c>
      <c r="S1562" s="17" t="n">
        <f aca="false">C1562*Q1562</f>
        <v>16762.35</v>
      </c>
      <c r="T1562" s="19" t="n">
        <f aca="false">C1562*R1562</f>
        <v>59.4</v>
      </c>
      <c r="U1562" s="20" t="n">
        <f aca="false">MAX(0,C1562-L1562)</f>
        <v>0</v>
      </c>
      <c r="V1562" s="17" t="n">
        <f aca="false">U1562*Q1562</f>
        <v>0</v>
      </c>
      <c r="W1562" s="19" t="n">
        <f aca="false">U1562*R1562</f>
        <v>0</v>
      </c>
      <c r="X1562" s="20" t="n">
        <f aca="false">MAX(0,K1562-C1562)</f>
        <v>0</v>
      </c>
      <c r="Y1562" s="17" t="n">
        <f aca="false">F1562*PARAMETER!$B$5*Q1562</f>
        <v>1156165.313</v>
      </c>
      <c r="Z1562" s="21" t="n">
        <f aca="false">SUMIF($Y$2:$Y$3205,"&gt;="&amp;Y1562)/SUM($Y$2:$Y$3205)</f>
        <v>0.664355417324574</v>
      </c>
      <c r="AA1562" s="16" t="str">
        <f aca="false">IF(Z1562&lt;=PARAMETER!$B$7,"A",IF(Z1562&lt;=PARAMETER!$B$8,"B","C"))</f>
        <v>A</v>
      </c>
      <c r="AB1562" s="22" t="n">
        <f aca="false">G1562/F1562</f>
        <v>0.226106478511867</v>
      </c>
      <c r="AC1562" s="16" t="str">
        <f aca="false">IF(AB1562&lt;=PARAMETER!$B$9,"X",IF(AB1562&lt;=PARAMETER!$B$10,"Y","Z"))</f>
        <v>X</v>
      </c>
      <c r="AD1562" s="16" t="str">
        <f aca="false">AA1562&amp;AC1562</f>
        <v>AX</v>
      </c>
      <c r="AE1562" s="22" t="n">
        <f aca="false">DATA!I1562</f>
        <v>0.28</v>
      </c>
      <c r="AF1562" s="18" t="n">
        <f aca="false">DATA!L1562</f>
        <v>139</v>
      </c>
      <c r="AG1562" s="16" t="str">
        <f aca="false">DATA!K1562</f>
        <v>D</v>
      </c>
      <c r="AH1562" s="18" t="n">
        <f aca="false">IF(AE1562&gt;=PARAMETER!$B$12,1,0)</f>
        <v>0</v>
      </c>
      <c r="AI1562" s="18" t="n">
        <f aca="false">IF(AF1562&gt;=PARAMETER!$B$13,1,0)</f>
        <v>1</v>
      </c>
      <c r="AJ1562" s="18" t="n">
        <f aca="false">IF(AND(AH1562=1,AI1562=1),1,0)</f>
        <v>0</v>
      </c>
    </row>
    <row r="1563" customFormat="false" ht="15" hidden="false" customHeight="false" outlineLevel="0" collapsed="false">
      <c r="A1563" s="16" t="str">
        <f aca="false">DATA!A1563</f>
        <v>ITM11561</v>
      </c>
      <c r="B1563" s="16" t="str">
        <f aca="false">DATA!B1563</f>
        <v>Apparel</v>
      </c>
      <c r="C1563" s="17" t="n">
        <f aca="false">DATA!C1563</f>
        <v>337</v>
      </c>
      <c r="D1563" s="17" t="n">
        <f aca="false">DATA!D1563</f>
        <v>53</v>
      </c>
      <c r="E1563" s="18" t="n">
        <f aca="false">DATA!F1563</f>
        <v>8</v>
      </c>
      <c r="F1563" s="19" t="n">
        <f aca="false">DATA!G1563</f>
        <v>22.3</v>
      </c>
      <c r="G1563" s="19" t="n">
        <f aca="false">DATA!H1563</f>
        <v>1.13</v>
      </c>
      <c r="H1563" s="18" t="n">
        <f aca="false">DATA!E1563</f>
        <v>14</v>
      </c>
      <c r="I1563" s="20" t="n">
        <f aca="false">F1563*E1563</f>
        <v>178.4</v>
      </c>
      <c r="J1563" s="20" t="n">
        <f aca="false">PARAMETER!$B$4*G1563*SQRT(E1563)</f>
        <v>5.25715393461856</v>
      </c>
      <c r="K1563" s="20" t="n">
        <f aca="false">I1563+J1563</f>
        <v>183.657153934619</v>
      </c>
      <c r="L1563" s="20" t="n">
        <f aca="false">K1563+F1563*H1563</f>
        <v>495.857153934619</v>
      </c>
      <c r="M1563" s="16" t="str">
        <f aca="false">IF(C1563&lt;=K1563,"REORDER",IF(C1563&gt;L1563,"OVERSTOCK","OK"))</f>
        <v>OK</v>
      </c>
      <c r="N1563" s="16" t="str">
        <f aca="false">IF(C1563&lt;=D1563,"REORDER","OK")</f>
        <v>OK</v>
      </c>
      <c r="O1563" s="18" t="n">
        <f aca="false">IF(D1563&lt;I1563,1,0)</f>
        <v>1</v>
      </c>
      <c r="P1563" s="20" t="n">
        <f aca="false">C1563/F1563</f>
        <v>15.1121076233184</v>
      </c>
      <c r="Q1563" s="19" t="n">
        <f aca="false">DATA!N1563</f>
        <v>38.9</v>
      </c>
      <c r="R1563" s="19" t="n">
        <f aca="false">DATA!O1563</f>
        <v>1.79</v>
      </c>
      <c r="S1563" s="17" t="n">
        <f aca="false">C1563*Q1563</f>
        <v>13109.3</v>
      </c>
      <c r="T1563" s="19" t="n">
        <f aca="false">C1563*R1563</f>
        <v>603.23</v>
      </c>
      <c r="U1563" s="20" t="n">
        <f aca="false">MAX(0,C1563-L1563)</f>
        <v>0</v>
      </c>
      <c r="V1563" s="17" t="n">
        <f aca="false">U1563*Q1563</f>
        <v>0</v>
      </c>
      <c r="W1563" s="19" t="n">
        <f aca="false">U1563*R1563</f>
        <v>0</v>
      </c>
      <c r="X1563" s="20" t="n">
        <f aca="false">MAX(0,K1563-C1563)</f>
        <v>0</v>
      </c>
      <c r="Y1563" s="17" t="n">
        <f aca="false">F1563*PARAMETER!$B$5*Q1563</f>
        <v>316626.55</v>
      </c>
      <c r="Z1563" s="21" t="n">
        <f aca="false">SUMIF($Y$2:$Y$3205,"&gt;="&amp;Y1563)/SUM($Y$2:$Y$3205)</f>
        <v>0.956086725264651</v>
      </c>
      <c r="AA1563" s="16" t="str">
        <f aca="false">IF(Z1563&lt;=PARAMETER!$B$7,"A",IF(Z1563&lt;=PARAMETER!$B$8,"B","C"))</f>
        <v>C</v>
      </c>
      <c r="AB1563" s="22" t="n">
        <f aca="false">G1563/F1563</f>
        <v>0.0506726457399103</v>
      </c>
      <c r="AC1563" s="16" t="str">
        <f aca="false">IF(AB1563&lt;=PARAMETER!$B$9,"X",IF(AB1563&lt;=PARAMETER!$B$10,"Y","Z"))</f>
        <v>X</v>
      </c>
      <c r="AD1563" s="16" t="str">
        <f aca="false">AA1563&amp;AC1563</f>
        <v>CX</v>
      </c>
      <c r="AE1563" s="22" t="n">
        <f aca="false">DATA!I1563</f>
        <v>0.5</v>
      </c>
      <c r="AF1563" s="18" t="n">
        <f aca="false">DATA!L1563</f>
        <v>58</v>
      </c>
      <c r="AG1563" s="16" t="str">
        <f aca="false">DATA!K1563</f>
        <v>B</v>
      </c>
      <c r="AH1563" s="18" t="n">
        <f aca="false">IF(AE1563&gt;=PARAMETER!$B$12,1,0)</f>
        <v>0</v>
      </c>
      <c r="AI1563" s="18" t="n">
        <f aca="false">IF(AF1563&gt;=PARAMETER!$B$13,1,0)</f>
        <v>0</v>
      </c>
      <c r="AJ1563" s="18" t="n">
        <f aca="false">IF(AND(AH1563=1,AI1563=1),1,0)</f>
        <v>0</v>
      </c>
    </row>
    <row r="1564" customFormat="false" ht="15" hidden="false" customHeight="false" outlineLevel="0" collapsed="false">
      <c r="A1564" s="16" t="str">
        <f aca="false">DATA!A1564</f>
        <v>ITM11562</v>
      </c>
      <c r="B1564" s="16" t="str">
        <f aca="false">DATA!B1564</f>
        <v>Automotive</v>
      </c>
      <c r="C1564" s="17" t="n">
        <f aca="false">DATA!C1564</f>
        <v>243</v>
      </c>
      <c r="D1564" s="17" t="n">
        <f aca="false">DATA!D1564</f>
        <v>94</v>
      </c>
      <c r="E1564" s="18" t="n">
        <f aca="false">DATA!F1564</f>
        <v>3</v>
      </c>
      <c r="F1564" s="19" t="n">
        <f aca="false">DATA!G1564</f>
        <v>21.9</v>
      </c>
      <c r="G1564" s="19" t="n">
        <f aca="false">DATA!H1564</f>
        <v>4.95</v>
      </c>
      <c r="H1564" s="18" t="n">
        <f aca="false">DATA!E1564</f>
        <v>8</v>
      </c>
      <c r="I1564" s="20" t="n">
        <f aca="false">F1564*E1564</f>
        <v>65.7</v>
      </c>
      <c r="J1564" s="20" t="n">
        <f aca="false">PARAMETER!$B$4*G1564*SQRT(E1564)</f>
        <v>14.1024017618248</v>
      </c>
      <c r="K1564" s="20" t="n">
        <f aca="false">I1564+J1564</f>
        <v>79.8024017618248</v>
      </c>
      <c r="L1564" s="20" t="n">
        <f aca="false">K1564+F1564*H1564</f>
        <v>255.002401761825</v>
      </c>
      <c r="M1564" s="16" t="str">
        <f aca="false">IF(C1564&lt;=K1564,"REORDER",IF(C1564&gt;L1564,"OVERSTOCK","OK"))</f>
        <v>OK</v>
      </c>
      <c r="N1564" s="16" t="str">
        <f aca="false">IF(C1564&lt;=D1564,"REORDER","OK")</f>
        <v>OK</v>
      </c>
      <c r="O1564" s="18" t="n">
        <f aca="false">IF(D1564&lt;I1564,1,0)</f>
        <v>0</v>
      </c>
      <c r="P1564" s="20" t="n">
        <f aca="false">C1564/F1564</f>
        <v>11.0958904109589</v>
      </c>
      <c r="Q1564" s="19" t="n">
        <f aca="false">DATA!N1564</f>
        <v>79.3</v>
      </c>
      <c r="R1564" s="19" t="n">
        <f aca="false">DATA!O1564</f>
        <v>0.84</v>
      </c>
      <c r="S1564" s="17" t="n">
        <f aca="false">C1564*Q1564</f>
        <v>19269.9</v>
      </c>
      <c r="T1564" s="19" t="n">
        <f aca="false">C1564*R1564</f>
        <v>204.12</v>
      </c>
      <c r="U1564" s="20" t="n">
        <f aca="false">MAX(0,C1564-L1564)</f>
        <v>0</v>
      </c>
      <c r="V1564" s="17" t="n">
        <f aca="false">U1564*Q1564</f>
        <v>0</v>
      </c>
      <c r="W1564" s="19" t="n">
        <f aca="false">U1564*R1564</f>
        <v>0</v>
      </c>
      <c r="X1564" s="20" t="n">
        <f aca="false">MAX(0,K1564-C1564)</f>
        <v>0</v>
      </c>
      <c r="Y1564" s="17" t="n">
        <f aca="false">F1564*PARAMETER!$B$5*Q1564</f>
        <v>633884.55</v>
      </c>
      <c r="Z1564" s="21" t="n">
        <f aca="false">SUMIF($Y$2:$Y$3205,"&gt;="&amp;Y1564)/SUM($Y$2:$Y$3205)</f>
        <v>0.866654460396579</v>
      </c>
      <c r="AA1564" s="16" t="str">
        <f aca="false">IF(Z1564&lt;=PARAMETER!$B$7,"A",IF(Z1564&lt;=PARAMETER!$B$8,"B","C"))</f>
        <v>B</v>
      </c>
      <c r="AB1564" s="22" t="n">
        <f aca="false">G1564/F1564</f>
        <v>0.226027397260274</v>
      </c>
      <c r="AC1564" s="16" t="str">
        <f aca="false">IF(AB1564&lt;=PARAMETER!$B$9,"X",IF(AB1564&lt;=PARAMETER!$B$10,"Y","Z"))</f>
        <v>X</v>
      </c>
      <c r="AD1564" s="16" t="str">
        <f aca="false">AA1564&amp;AC1564</f>
        <v>BX</v>
      </c>
      <c r="AE1564" s="22" t="n">
        <f aca="false">DATA!I1564</f>
        <v>0.96</v>
      </c>
      <c r="AF1564" s="18" t="n">
        <f aca="false">DATA!L1564</f>
        <v>40</v>
      </c>
      <c r="AG1564" s="16" t="str">
        <f aca="false">DATA!K1564</f>
        <v>C</v>
      </c>
      <c r="AH1564" s="18" t="n">
        <f aca="false">IF(AE1564&gt;=PARAMETER!$B$12,1,0)</f>
        <v>1</v>
      </c>
      <c r="AI1564" s="18" t="n">
        <f aca="false">IF(AF1564&gt;=PARAMETER!$B$13,1,0)</f>
        <v>0</v>
      </c>
      <c r="AJ1564" s="18" t="n">
        <f aca="false">IF(AND(AH1564=1,AI1564=1),1,0)</f>
        <v>0</v>
      </c>
    </row>
    <row r="1565" customFormat="false" ht="15" hidden="false" customHeight="false" outlineLevel="0" collapsed="false">
      <c r="A1565" s="16" t="str">
        <f aca="false">DATA!A1565</f>
        <v>ITM11563</v>
      </c>
      <c r="B1565" s="16" t="str">
        <f aca="false">DATA!B1565</f>
        <v>Groceries</v>
      </c>
      <c r="C1565" s="17" t="n">
        <f aca="false">DATA!C1565</f>
        <v>388</v>
      </c>
      <c r="D1565" s="17" t="n">
        <f aca="false">DATA!D1565</f>
        <v>65</v>
      </c>
      <c r="E1565" s="18" t="n">
        <f aca="false">DATA!F1565</f>
        <v>3</v>
      </c>
      <c r="F1565" s="19" t="n">
        <f aca="false">DATA!G1565</f>
        <v>26.81</v>
      </c>
      <c r="G1565" s="19" t="n">
        <f aca="false">DATA!H1565</f>
        <v>6.79</v>
      </c>
      <c r="H1565" s="18" t="n">
        <f aca="false">DATA!E1565</f>
        <v>4</v>
      </c>
      <c r="I1565" s="20" t="n">
        <f aca="false">F1565*E1565</f>
        <v>80.43</v>
      </c>
      <c r="J1565" s="20" t="n">
        <f aca="false">PARAMETER!$B$4*G1565*SQRT(E1565)</f>
        <v>19.3445066591495</v>
      </c>
      <c r="K1565" s="20" t="n">
        <f aca="false">I1565+J1565</f>
        <v>99.7745066591495</v>
      </c>
      <c r="L1565" s="20" t="n">
        <f aca="false">K1565+F1565*H1565</f>
        <v>207.01450665915</v>
      </c>
      <c r="M1565" s="16" t="str">
        <f aca="false">IF(C1565&lt;=K1565,"REORDER",IF(C1565&gt;L1565,"OVERSTOCK","OK"))</f>
        <v>OVERSTOCK</v>
      </c>
      <c r="N1565" s="16" t="str">
        <f aca="false">IF(C1565&lt;=D1565,"REORDER","OK")</f>
        <v>OK</v>
      </c>
      <c r="O1565" s="18" t="n">
        <f aca="false">IF(D1565&lt;I1565,1,0)</f>
        <v>1</v>
      </c>
      <c r="P1565" s="20" t="n">
        <f aca="false">C1565/F1565</f>
        <v>14.4722118612458</v>
      </c>
      <c r="Q1565" s="19" t="n">
        <f aca="false">DATA!N1565</f>
        <v>165.06</v>
      </c>
      <c r="R1565" s="19" t="n">
        <f aca="false">DATA!O1565</f>
        <v>0.25</v>
      </c>
      <c r="S1565" s="17" t="n">
        <f aca="false">C1565*Q1565</f>
        <v>64043.28</v>
      </c>
      <c r="T1565" s="19" t="n">
        <f aca="false">C1565*R1565</f>
        <v>97</v>
      </c>
      <c r="U1565" s="20" t="n">
        <f aca="false">MAX(0,C1565-L1565)</f>
        <v>180.985493340851</v>
      </c>
      <c r="V1565" s="17" t="n">
        <f aca="false">U1565*Q1565</f>
        <v>29873.4655308408</v>
      </c>
      <c r="W1565" s="19" t="n">
        <f aca="false">U1565*R1565</f>
        <v>45.2463733352126</v>
      </c>
      <c r="X1565" s="20" t="n">
        <f aca="false">MAX(0,K1565-C1565)</f>
        <v>0</v>
      </c>
      <c r="Y1565" s="17" t="n">
        <f aca="false">F1565*PARAMETER!$B$5*Q1565</f>
        <v>1615219.389</v>
      </c>
      <c r="Z1565" s="21" t="n">
        <f aca="false">SUMIF($Y$2:$Y$3205,"&gt;="&amp;Y1565)/SUM($Y$2:$Y$3205)</f>
        <v>0.479223845192422</v>
      </c>
      <c r="AA1565" s="16" t="str">
        <f aca="false">IF(Z1565&lt;=PARAMETER!$B$7,"A",IF(Z1565&lt;=PARAMETER!$B$8,"B","C"))</f>
        <v>A</v>
      </c>
      <c r="AB1565" s="22" t="n">
        <f aca="false">G1565/F1565</f>
        <v>0.253263707571802</v>
      </c>
      <c r="AC1565" s="16" t="str">
        <f aca="false">IF(AB1565&lt;=PARAMETER!$B$9,"X",IF(AB1565&lt;=PARAMETER!$B$10,"Y","Z"))</f>
        <v>Y</v>
      </c>
      <c r="AD1565" s="16" t="str">
        <f aca="false">AA1565&amp;AC1565</f>
        <v>AY</v>
      </c>
      <c r="AE1565" s="22" t="n">
        <f aca="false">DATA!I1565</f>
        <v>0.75</v>
      </c>
      <c r="AF1565" s="18" t="n">
        <f aca="false">DATA!L1565</f>
        <v>83</v>
      </c>
      <c r="AG1565" s="16" t="str">
        <f aca="false">DATA!K1565</f>
        <v>C</v>
      </c>
      <c r="AH1565" s="18" t="n">
        <f aca="false">IF(AE1565&gt;=PARAMETER!$B$12,1,0)</f>
        <v>0</v>
      </c>
      <c r="AI1565" s="18" t="n">
        <f aca="false">IF(AF1565&gt;=PARAMETER!$B$13,1,0)</f>
        <v>0</v>
      </c>
      <c r="AJ1565" s="18" t="n">
        <f aca="false">IF(AND(AH1565=1,AI1565=1),1,0)</f>
        <v>0</v>
      </c>
    </row>
    <row r="1566" customFormat="false" ht="15" hidden="false" customHeight="false" outlineLevel="0" collapsed="false">
      <c r="A1566" s="16" t="str">
        <f aca="false">DATA!A1566</f>
        <v>ITM11564</v>
      </c>
      <c r="B1566" s="16" t="str">
        <f aca="false">DATA!B1566</f>
        <v>Electronics</v>
      </c>
      <c r="C1566" s="17" t="n">
        <f aca="false">DATA!C1566</f>
        <v>403</v>
      </c>
      <c r="D1566" s="17" t="n">
        <f aca="false">DATA!D1566</f>
        <v>64</v>
      </c>
      <c r="E1566" s="18" t="n">
        <f aca="false">DATA!F1566</f>
        <v>3</v>
      </c>
      <c r="F1566" s="19" t="n">
        <f aca="false">DATA!G1566</f>
        <v>18.71</v>
      </c>
      <c r="G1566" s="19" t="n">
        <f aca="false">DATA!H1566</f>
        <v>7.78</v>
      </c>
      <c r="H1566" s="18" t="n">
        <f aca="false">DATA!E1566</f>
        <v>5</v>
      </c>
      <c r="I1566" s="20" t="n">
        <f aca="false">F1566*E1566</f>
        <v>56.13</v>
      </c>
      <c r="J1566" s="20" t="n">
        <f aca="false">PARAMETER!$B$4*G1566*SQRT(E1566)</f>
        <v>22.1649870115145</v>
      </c>
      <c r="K1566" s="20" t="n">
        <f aca="false">I1566+J1566</f>
        <v>78.2949870115145</v>
      </c>
      <c r="L1566" s="20" t="n">
        <f aca="false">K1566+F1566*H1566</f>
        <v>171.844987011515</v>
      </c>
      <c r="M1566" s="16" t="str">
        <f aca="false">IF(C1566&lt;=K1566,"REORDER",IF(C1566&gt;L1566,"OVERSTOCK","OK"))</f>
        <v>OVERSTOCK</v>
      </c>
      <c r="N1566" s="16" t="str">
        <f aca="false">IF(C1566&lt;=D1566,"REORDER","OK")</f>
        <v>OK</v>
      </c>
      <c r="O1566" s="18" t="n">
        <f aca="false">IF(D1566&lt;I1566,1,0)</f>
        <v>0</v>
      </c>
      <c r="P1566" s="20" t="n">
        <f aca="false">C1566/F1566</f>
        <v>21.5392838054516</v>
      </c>
      <c r="Q1566" s="19" t="n">
        <f aca="false">DATA!N1566</f>
        <v>44.66</v>
      </c>
      <c r="R1566" s="19" t="n">
        <f aca="false">DATA!O1566</f>
        <v>0.54</v>
      </c>
      <c r="S1566" s="17" t="n">
        <f aca="false">C1566*Q1566</f>
        <v>17997.98</v>
      </c>
      <c r="T1566" s="19" t="n">
        <f aca="false">C1566*R1566</f>
        <v>217.62</v>
      </c>
      <c r="U1566" s="20" t="n">
        <f aca="false">MAX(0,C1566-L1566)</f>
        <v>231.155012988486</v>
      </c>
      <c r="V1566" s="17" t="n">
        <f aca="false">U1566*Q1566</f>
        <v>10323.3828800658</v>
      </c>
      <c r="W1566" s="19" t="n">
        <f aca="false">U1566*R1566</f>
        <v>124.823707013782</v>
      </c>
      <c r="X1566" s="20" t="n">
        <f aca="false">MAX(0,K1566-C1566)</f>
        <v>0</v>
      </c>
      <c r="Y1566" s="17" t="n">
        <f aca="false">F1566*PARAMETER!$B$5*Q1566</f>
        <v>304989.839</v>
      </c>
      <c r="Z1566" s="21" t="n">
        <f aca="false">SUMIF($Y$2:$Y$3205,"&gt;="&amp;Y1566)/SUM($Y$2:$Y$3205)</f>
        <v>0.959158667211776</v>
      </c>
      <c r="AA1566" s="16" t="str">
        <f aca="false">IF(Z1566&lt;=PARAMETER!$B$7,"A",IF(Z1566&lt;=PARAMETER!$B$8,"B","C"))</f>
        <v>C</v>
      </c>
      <c r="AB1566" s="22" t="n">
        <f aca="false">G1566/F1566</f>
        <v>0.415820416889364</v>
      </c>
      <c r="AC1566" s="16" t="str">
        <f aca="false">IF(AB1566&lt;=PARAMETER!$B$9,"X",IF(AB1566&lt;=PARAMETER!$B$10,"Y","Z"))</f>
        <v>Y</v>
      </c>
      <c r="AD1566" s="16" t="str">
        <f aca="false">AA1566&amp;AC1566</f>
        <v>CY</v>
      </c>
      <c r="AE1566" s="22" t="n">
        <f aca="false">DATA!I1566</f>
        <v>0.85</v>
      </c>
      <c r="AF1566" s="18" t="n">
        <f aca="false">DATA!L1566</f>
        <v>126</v>
      </c>
      <c r="AG1566" s="16" t="str">
        <f aca="false">DATA!K1566</f>
        <v>D</v>
      </c>
      <c r="AH1566" s="18" t="n">
        <f aca="false">IF(AE1566&gt;=PARAMETER!$B$12,1,0)</f>
        <v>1</v>
      </c>
      <c r="AI1566" s="18" t="n">
        <f aca="false">IF(AF1566&gt;=PARAMETER!$B$13,1,0)</f>
        <v>1</v>
      </c>
      <c r="AJ1566" s="18" t="n">
        <f aca="false">IF(AND(AH1566=1,AI1566=1),1,0)</f>
        <v>1</v>
      </c>
    </row>
    <row r="1567" customFormat="false" ht="15" hidden="false" customHeight="false" outlineLevel="0" collapsed="false">
      <c r="A1567" s="16" t="str">
        <f aca="false">DATA!A1567</f>
        <v>ITM11565</v>
      </c>
      <c r="B1567" s="16" t="str">
        <f aca="false">DATA!B1567</f>
        <v>Electronics</v>
      </c>
      <c r="C1567" s="17" t="n">
        <f aca="false">DATA!C1567</f>
        <v>81</v>
      </c>
      <c r="D1567" s="17" t="n">
        <f aca="false">DATA!D1567</f>
        <v>96</v>
      </c>
      <c r="E1567" s="18" t="n">
        <f aca="false">DATA!F1567</f>
        <v>6</v>
      </c>
      <c r="F1567" s="19" t="n">
        <f aca="false">DATA!G1567</f>
        <v>31.68</v>
      </c>
      <c r="G1567" s="19" t="n">
        <f aca="false">DATA!H1567</f>
        <v>4.81</v>
      </c>
      <c r="H1567" s="18" t="n">
        <f aca="false">DATA!E1567</f>
        <v>6</v>
      </c>
      <c r="I1567" s="20" t="n">
        <f aca="false">F1567*E1567</f>
        <v>190.08</v>
      </c>
      <c r="J1567" s="20" t="n">
        <f aca="false">PARAMETER!$B$4*G1567*SQRT(E1567)</f>
        <v>19.3797405413432</v>
      </c>
      <c r="K1567" s="20" t="n">
        <f aca="false">I1567+J1567</f>
        <v>209.459740541343</v>
      </c>
      <c r="L1567" s="20" t="n">
        <f aca="false">K1567+F1567*H1567</f>
        <v>399.539740541343</v>
      </c>
      <c r="M1567" s="16" t="str">
        <f aca="false">IF(C1567&lt;=K1567,"REORDER",IF(C1567&gt;L1567,"OVERSTOCK","OK"))</f>
        <v>REORDER</v>
      </c>
      <c r="N1567" s="16" t="str">
        <f aca="false">IF(C1567&lt;=D1567,"REORDER","OK")</f>
        <v>REORDER</v>
      </c>
      <c r="O1567" s="18" t="n">
        <f aca="false">IF(D1567&lt;I1567,1,0)</f>
        <v>1</v>
      </c>
      <c r="P1567" s="20" t="n">
        <f aca="false">C1567/F1567</f>
        <v>2.55681818181818</v>
      </c>
      <c r="Q1567" s="19" t="n">
        <f aca="false">DATA!N1567</f>
        <v>148.67</v>
      </c>
      <c r="R1567" s="19" t="n">
        <f aca="false">DATA!O1567</f>
        <v>0.69</v>
      </c>
      <c r="S1567" s="17" t="n">
        <f aca="false">C1567*Q1567</f>
        <v>12042.27</v>
      </c>
      <c r="T1567" s="19" t="n">
        <f aca="false">C1567*R1567</f>
        <v>55.89</v>
      </c>
      <c r="U1567" s="20" t="n">
        <f aca="false">MAX(0,C1567-L1567)</f>
        <v>0</v>
      </c>
      <c r="V1567" s="17" t="n">
        <f aca="false">U1567*Q1567</f>
        <v>0</v>
      </c>
      <c r="W1567" s="19" t="n">
        <f aca="false">U1567*R1567</f>
        <v>0</v>
      </c>
      <c r="X1567" s="20" t="n">
        <f aca="false">MAX(0,K1567-C1567)</f>
        <v>128.459740541343</v>
      </c>
      <c r="Y1567" s="17" t="n">
        <f aca="false">F1567*PARAMETER!$B$5*Q1567</f>
        <v>1719100.944</v>
      </c>
      <c r="Z1567" s="21" t="n">
        <f aca="false">SUMIF($Y$2:$Y$3205,"&gt;="&amp;Y1567)/SUM($Y$2:$Y$3205)</f>
        <v>0.449930779307038</v>
      </c>
      <c r="AA1567" s="16" t="str">
        <f aca="false">IF(Z1567&lt;=PARAMETER!$B$7,"A",IF(Z1567&lt;=PARAMETER!$B$8,"B","C"))</f>
        <v>A</v>
      </c>
      <c r="AB1567" s="22" t="n">
        <f aca="false">G1567/F1567</f>
        <v>0.151830808080808</v>
      </c>
      <c r="AC1567" s="16" t="str">
        <f aca="false">IF(AB1567&lt;=PARAMETER!$B$9,"X",IF(AB1567&lt;=PARAMETER!$B$10,"Y","Z"))</f>
        <v>X</v>
      </c>
      <c r="AD1567" s="16" t="str">
        <f aca="false">AA1567&amp;AC1567</f>
        <v>AX</v>
      </c>
      <c r="AE1567" s="22" t="n">
        <f aca="false">DATA!I1567</f>
        <v>0.35</v>
      </c>
      <c r="AF1567" s="18" t="n">
        <f aca="false">DATA!L1567</f>
        <v>12</v>
      </c>
      <c r="AG1567" s="16" t="str">
        <f aca="false">DATA!K1567</f>
        <v>D</v>
      </c>
      <c r="AH1567" s="18" t="n">
        <f aca="false">IF(AE1567&gt;=PARAMETER!$B$12,1,0)</f>
        <v>0</v>
      </c>
      <c r="AI1567" s="18" t="n">
        <f aca="false">IF(AF1567&gt;=PARAMETER!$B$13,1,0)</f>
        <v>0</v>
      </c>
      <c r="AJ1567" s="18" t="n">
        <f aca="false">IF(AND(AH1567=1,AI1567=1),1,0)</f>
        <v>0</v>
      </c>
    </row>
    <row r="1568" customFormat="false" ht="15" hidden="false" customHeight="false" outlineLevel="0" collapsed="false">
      <c r="A1568" s="16" t="str">
        <f aca="false">DATA!A1568</f>
        <v>ITM11566</v>
      </c>
      <c r="B1568" s="16" t="str">
        <f aca="false">DATA!B1568</f>
        <v>Pharma</v>
      </c>
      <c r="C1568" s="17" t="n">
        <f aca="false">DATA!C1568</f>
        <v>313</v>
      </c>
      <c r="D1568" s="17" t="n">
        <f aca="false">DATA!D1568</f>
        <v>79</v>
      </c>
      <c r="E1568" s="18" t="n">
        <f aca="false">DATA!F1568</f>
        <v>5</v>
      </c>
      <c r="F1568" s="19" t="n">
        <f aca="false">DATA!G1568</f>
        <v>2.5</v>
      </c>
      <c r="G1568" s="19" t="n">
        <f aca="false">DATA!H1568</f>
        <v>6.49</v>
      </c>
      <c r="H1568" s="18" t="n">
        <f aca="false">DATA!E1568</f>
        <v>6</v>
      </c>
      <c r="I1568" s="20" t="n">
        <f aca="false">F1568*E1568</f>
        <v>12.5</v>
      </c>
      <c r="J1568" s="20" t="n">
        <f aca="false">PARAMETER!$B$4*G1568*SQRT(E1568)</f>
        <v>23.8702493536247</v>
      </c>
      <c r="K1568" s="20" t="n">
        <f aca="false">I1568+J1568</f>
        <v>36.3702493536247</v>
      </c>
      <c r="L1568" s="20" t="n">
        <f aca="false">K1568+F1568*H1568</f>
        <v>51.3702493536247</v>
      </c>
      <c r="M1568" s="16" t="str">
        <f aca="false">IF(C1568&lt;=K1568,"REORDER",IF(C1568&gt;L1568,"OVERSTOCK","OK"))</f>
        <v>OVERSTOCK</v>
      </c>
      <c r="N1568" s="16" t="str">
        <f aca="false">IF(C1568&lt;=D1568,"REORDER","OK")</f>
        <v>OK</v>
      </c>
      <c r="O1568" s="18" t="n">
        <f aca="false">IF(D1568&lt;I1568,1,0)</f>
        <v>0</v>
      </c>
      <c r="P1568" s="20" t="n">
        <f aca="false">C1568/F1568</f>
        <v>125.2</v>
      </c>
      <c r="Q1568" s="19" t="n">
        <f aca="false">DATA!N1568</f>
        <v>133.8</v>
      </c>
      <c r="R1568" s="19" t="n">
        <f aca="false">DATA!O1568</f>
        <v>1.56</v>
      </c>
      <c r="S1568" s="17" t="n">
        <f aca="false">C1568*Q1568</f>
        <v>41879.4</v>
      </c>
      <c r="T1568" s="19" t="n">
        <f aca="false">C1568*R1568</f>
        <v>488.28</v>
      </c>
      <c r="U1568" s="20" t="n">
        <f aca="false">MAX(0,C1568-L1568)</f>
        <v>261.629750646375</v>
      </c>
      <c r="V1568" s="17" t="n">
        <f aca="false">U1568*Q1568</f>
        <v>35006.060636485</v>
      </c>
      <c r="W1568" s="19" t="n">
        <f aca="false">U1568*R1568</f>
        <v>408.142411008345</v>
      </c>
      <c r="X1568" s="20" t="n">
        <f aca="false">MAX(0,K1568-C1568)</f>
        <v>0</v>
      </c>
      <c r="Y1568" s="17" t="n">
        <f aca="false">F1568*PARAMETER!$B$5*Q1568</f>
        <v>122092.5</v>
      </c>
      <c r="Z1568" s="21" t="n">
        <f aca="false">SUMIF($Y$2:$Y$3205,"&gt;="&amp;Y1568)/SUM($Y$2:$Y$3205)</f>
        <v>0.994173646010149</v>
      </c>
      <c r="AA1568" s="16" t="str">
        <f aca="false">IF(Z1568&lt;=PARAMETER!$B$7,"A",IF(Z1568&lt;=PARAMETER!$B$8,"B","C"))</f>
        <v>C</v>
      </c>
      <c r="AB1568" s="22" t="n">
        <f aca="false">G1568/F1568</f>
        <v>2.596</v>
      </c>
      <c r="AC1568" s="16" t="str">
        <f aca="false">IF(AB1568&lt;=PARAMETER!$B$9,"X",IF(AB1568&lt;=PARAMETER!$B$10,"Y","Z"))</f>
        <v>Z</v>
      </c>
      <c r="AD1568" s="16" t="str">
        <f aca="false">AA1568&amp;AC1568</f>
        <v>CZ</v>
      </c>
      <c r="AE1568" s="22" t="n">
        <f aca="false">DATA!I1568</f>
        <v>0.72</v>
      </c>
      <c r="AF1568" s="18" t="n">
        <f aca="false">DATA!L1568</f>
        <v>133</v>
      </c>
      <c r="AG1568" s="16" t="str">
        <f aca="false">DATA!K1568</f>
        <v>A</v>
      </c>
      <c r="AH1568" s="18" t="n">
        <f aca="false">IF(AE1568&gt;=PARAMETER!$B$12,1,0)</f>
        <v>0</v>
      </c>
      <c r="AI1568" s="18" t="n">
        <f aca="false">IF(AF1568&gt;=PARAMETER!$B$13,1,0)</f>
        <v>1</v>
      </c>
      <c r="AJ1568" s="18" t="n">
        <f aca="false">IF(AND(AH1568=1,AI1568=1),1,0)</f>
        <v>0</v>
      </c>
    </row>
    <row r="1569" customFormat="false" ht="15" hidden="false" customHeight="false" outlineLevel="0" collapsed="false">
      <c r="A1569" s="16" t="str">
        <f aca="false">DATA!A1569</f>
        <v>ITM11567</v>
      </c>
      <c r="B1569" s="16" t="str">
        <f aca="false">DATA!B1569</f>
        <v>Apparel</v>
      </c>
      <c r="C1569" s="17" t="n">
        <f aca="false">DATA!C1569</f>
        <v>258</v>
      </c>
      <c r="D1569" s="17" t="n">
        <f aca="false">DATA!D1569</f>
        <v>86</v>
      </c>
      <c r="E1569" s="18" t="n">
        <f aca="false">DATA!F1569</f>
        <v>2</v>
      </c>
      <c r="F1569" s="19" t="n">
        <f aca="false">DATA!G1569</f>
        <v>48.52</v>
      </c>
      <c r="G1569" s="19" t="n">
        <f aca="false">DATA!H1569</f>
        <v>5.63</v>
      </c>
      <c r="H1569" s="18" t="n">
        <f aca="false">DATA!E1569</f>
        <v>10</v>
      </c>
      <c r="I1569" s="20" t="n">
        <f aca="false">F1569*E1569</f>
        <v>97.04</v>
      </c>
      <c r="J1569" s="20" t="n">
        <f aca="false">PARAMETER!$B$4*G1569*SQRT(E1569)</f>
        <v>13.0963613503993</v>
      </c>
      <c r="K1569" s="20" t="n">
        <f aca="false">I1569+J1569</f>
        <v>110.136361350399</v>
      </c>
      <c r="L1569" s="20" t="n">
        <f aca="false">K1569+F1569*H1569</f>
        <v>595.336361350399</v>
      </c>
      <c r="M1569" s="16" t="str">
        <f aca="false">IF(C1569&lt;=K1569,"REORDER",IF(C1569&gt;L1569,"OVERSTOCK","OK"))</f>
        <v>OK</v>
      </c>
      <c r="N1569" s="16" t="str">
        <f aca="false">IF(C1569&lt;=D1569,"REORDER","OK")</f>
        <v>OK</v>
      </c>
      <c r="O1569" s="18" t="n">
        <f aca="false">IF(D1569&lt;I1569,1,0)</f>
        <v>1</v>
      </c>
      <c r="P1569" s="20" t="n">
        <f aca="false">C1569/F1569</f>
        <v>5.31739488870569</v>
      </c>
      <c r="Q1569" s="19" t="n">
        <f aca="false">DATA!N1569</f>
        <v>20.89</v>
      </c>
      <c r="R1569" s="19" t="n">
        <f aca="false">DATA!O1569</f>
        <v>0.14</v>
      </c>
      <c r="S1569" s="17" t="n">
        <f aca="false">C1569*Q1569</f>
        <v>5389.62</v>
      </c>
      <c r="T1569" s="19" t="n">
        <f aca="false">C1569*R1569</f>
        <v>36.12</v>
      </c>
      <c r="U1569" s="20" t="n">
        <f aca="false">MAX(0,C1569-L1569)</f>
        <v>0</v>
      </c>
      <c r="V1569" s="17" t="n">
        <f aca="false">U1569*Q1569</f>
        <v>0</v>
      </c>
      <c r="W1569" s="19" t="n">
        <f aca="false">U1569*R1569</f>
        <v>0</v>
      </c>
      <c r="X1569" s="20" t="n">
        <f aca="false">MAX(0,K1569-C1569)</f>
        <v>0</v>
      </c>
      <c r="Y1569" s="17" t="n">
        <f aca="false">F1569*PARAMETER!$B$5*Q1569</f>
        <v>369957.722</v>
      </c>
      <c r="Z1569" s="21" t="n">
        <f aca="false">SUMIF($Y$2:$Y$3205,"&gt;="&amp;Y1569)/SUM($Y$2:$Y$3205)</f>
        <v>0.942255461659611</v>
      </c>
      <c r="AA1569" s="16" t="str">
        <f aca="false">IF(Z1569&lt;=PARAMETER!$B$7,"A",IF(Z1569&lt;=PARAMETER!$B$8,"B","C"))</f>
        <v>B</v>
      </c>
      <c r="AB1569" s="22" t="n">
        <f aca="false">G1569/F1569</f>
        <v>0.11603462489695</v>
      </c>
      <c r="AC1569" s="16" t="str">
        <f aca="false">IF(AB1569&lt;=PARAMETER!$B$9,"X",IF(AB1569&lt;=PARAMETER!$B$10,"Y","Z"))</f>
        <v>X</v>
      </c>
      <c r="AD1569" s="16" t="str">
        <f aca="false">AA1569&amp;AC1569</f>
        <v>BX</v>
      </c>
      <c r="AE1569" s="22" t="n">
        <f aca="false">DATA!I1569</f>
        <v>0.88</v>
      </c>
      <c r="AF1569" s="18" t="n">
        <f aca="false">DATA!L1569</f>
        <v>172</v>
      </c>
      <c r="AG1569" s="16" t="str">
        <f aca="false">DATA!K1569</f>
        <v>B</v>
      </c>
      <c r="AH1569" s="18" t="n">
        <f aca="false">IF(AE1569&gt;=PARAMETER!$B$12,1,0)</f>
        <v>1</v>
      </c>
      <c r="AI1569" s="18" t="n">
        <f aca="false">IF(AF1569&gt;=PARAMETER!$B$13,1,0)</f>
        <v>1</v>
      </c>
      <c r="AJ1569" s="18" t="n">
        <f aca="false">IF(AND(AH1569=1,AI1569=1),1,0)</f>
        <v>1</v>
      </c>
    </row>
    <row r="1570" customFormat="false" ht="15" hidden="false" customHeight="false" outlineLevel="0" collapsed="false">
      <c r="A1570" s="16" t="str">
        <f aca="false">DATA!A1570</f>
        <v>ITM11568</v>
      </c>
      <c r="B1570" s="16" t="str">
        <f aca="false">DATA!B1570</f>
        <v>Pharma</v>
      </c>
      <c r="C1570" s="17" t="n">
        <f aca="false">DATA!C1570</f>
        <v>214</v>
      </c>
      <c r="D1570" s="17" t="n">
        <f aca="false">DATA!D1570</f>
        <v>96</v>
      </c>
      <c r="E1570" s="18" t="n">
        <f aca="false">DATA!F1570</f>
        <v>5</v>
      </c>
      <c r="F1570" s="19" t="n">
        <f aca="false">DATA!G1570</f>
        <v>46.31</v>
      </c>
      <c r="G1570" s="19" t="n">
        <f aca="false">DATA!H1570</f>
        <v>1</v>
      </c>
      <c r="H1570" s="18" t="n">
        <f aca="false">DATA!E1570</f>
        <v>3</v>
      </c>
      <c r="I1570" s="20" t="n">
        <f aca="false">F1570*E1570</f>
        <v>231.55</v>
      </c>
      <c r="J1570" s="20" t="n">
        <f aca="false">PARAMETER!$B$4*G1570*SQRT(E1570)</f>
        <v>3.67800452290057</v>
      </c>
      <c r="K1570" s="20" t="n">
        <f aca="false">I1570+J1570</f>
        <v>235.228004522901</v>
      </c>
      <c r="L1570" s="20" t="n">
        <f aca="false">K1570+F1570*H1570</f>
        <v>374.158004522901</v>
      </c>
      <c r="M1570" s="16" t="str">
        <f aca="false">IF(C1570&lt;=K1570,"REORDER",IF(C1570&gt;L1570,"OVERSTOCK","OK"))</f>
        <v>REORDER</v>
      </c>
      <c r="N1570" s="16" t="str">
        <f aca="false">IF(C1570&lt;=D1570,"REORDER","OK")</f>
        <v>OK</v>
      </c>
      <c r="O1570" s="18" t="n">
        <f aca="false">IF(D1570&lt;I1570,1,0)</f>
        <v>1</v>
      </c>
      <c r="P1570" s="20" t="n">
        <f aca="false">C1570/F1570</f>
        <v>4.62103217447636</v>
      </c>
      <c r="Q1570" s="19" t="n">
        <f aca="false">DATA!N1570</f>
        <v>14.26</v>
      </c>
      <c r="R1570" s="19" t="n">
        <f aca="false">DATA!O1570</f>
        <v>1.01</v>
      </c>
      <c r="S1570" s="17" t="n">
        <f aca="false">C1570*Q1570</f>
        <v>3051.64</v>
      </c>
      <c r="T1570" s="19" t="n">
        <f aca="false">C1570*R1570</f>
        <v>216.14</v>
      </c>
      <c r="U1570" s="20" t="n">
        <f aca="false">MAX(0,C1570-L1570)</f>
        <v>0</v>
      </c>
      <c r="V1570" s="17" t="n">
        <f aca="false">U1570*Q1570</f>
        <v>0</v>
      </c>
      <c r="W1570" s="19" t="n">
        <f aca="false">U1570*R1570</f>
        <v>0</v>
      </c>
      <c r="X1570" s="20" t="n">
        <f aca="false">MAX(0,K1570-C1570)</f>
        <v>21.2280045229006</v>
      </c>
      <c r="Y1570" s="17" t="n">
        <f aca="false">F1570*PARAMETER!$B$5*Q1570</f>
        <v>241038.919</v>
      </c>
      <c r="Z1570" s="21" t="n">
        <f aca="false">SUMIF($Y$2:$Y$3205,"&gt;="&amp;Y1570)/SUM($Y$2:$Y$3205)</f>
        <v>0.97431159932354</v>
      </c>
      <c r="AA1570" s="16" t="str">
        <f aca="false">IF(Z1570&lt;=PARAMETER!$B$7,"A",IF(Z1570&lt;=PARAMETER!$B$8,"B","C"))</f>
        <v>C</v>
      </c>
      <c r="AB1570" s="22" t="n">
        <f aca="false">G1570/F1570</f>
        <v>0.0215936082919456</v>
      </c>
      <c r="AC1570" s="16" t="str">
        <f aca="false">IF(AB1570&lt;=PARAMETER!$B$9,"X",IF(AB1570&lt;=PARAMETER!$B$10,"Y","Z"))</f>
        <v>X</v>
      </c>
      <c r="AD1570" s="16" t="str">
        <f aca="false">AA1570&amp;AC1570</f>
        <v>CX</v>
      </c>
      <c r="AE1570" s="22" t="n">
        <f aca="false">DATA!I1570</f>
        <v>0.53</v>
      </c>
      <c r="AF1570" s="18" t="n">
        <f aca="false">DATA!L1570</f>
        <v>94</v>
      </c>
      <c r="AG1570" s="16" t="str">
        <f aca="false">DATA!K1570</f>
        <v>A</v>
      </c>
      <c r="AH1570" s="18" t="n">
        <f aca="false">IF(AE1570&gt;=PARAMETER!$B$12,1,0)</f>
        <v>0</v>
      </c>
      <c r="AI1570" s="18" t="n">
        <f aca="false">IF(AF1570&gt;=PARAMETER!$B$13,1,0)</f>
        <v>0</v>
      </c>
      <c r="AJ1570" s="18" t="n">
        <f aca="false">IF(AND(AH1570=1,AI1570=1),1,0)</f>
        <v>0</v>
      </c>
    </row>
    <row r="1571" customFormat="false" ht="15" hidden="false" customHeight="false" outlineLevel="0" collapsed="false">
      <c r="A1571" s="16" t="str">
        <f aca="false">DATA!A1571</f>
        <v>ITM11569</v>
      </c>
      <c r="B1571" s="16" t="str">
        <f aca="false">DATA!B1571</f>
        <v>Groceries</v>
      </c>
      <c r="C1571" s="17" t="n">
        <f aca="false">DATA!C1571</f>
        <v>185</v>
      </c>
      <c r="D1571" s="17" t="n">
        <f aca="false">DATA!D1571</f>
        <v>82</v>
      </c>
      <c r="E1571" s="18" t="n">
        <f aca="false">DATA!F1571</f>
        <v>5</v>
      </c>
      <c r="F1571" s="19" t="n">
        <f aca="false">DATA!G1571</f>
        <v>46.83</v>
      </c>
      <c r="G1571" s="19" t="n">
        <f aca="false">DATA!H1571</f>
        <v>7.56</v>
      </c>
      <c r="H1571" s="18" t="n">
        <f aca="false">DATA!E1571</f>
        <v>12</v>
      </c>
      <c r="I1571" s="20" t="n">
        <f aca="false">F1571*E1571</f>
        <v>234.15</v>
      </c>
      <c r="J1571" s="20" t="n">
        <f aca="false">PARAMETER!$B$4*G1571*SQRT(E1571)</f>
        <v>27.8057141931283</v>
      </c>
      <c r="K1571" s="20" t="n">
        <f aca="false">I1571+J1571</f>
        <v>261.955714193128</v>
      </c>
      <c r="L1571" s="20" t="n">
        <f aca="false">K1571+F1571*H1571</f>
        <v>823.915714193128</v>
      </c>
      <c r="M1571" s="16" t="str">
        <f aca="false">IF(C1571&lt;=K1571,"REORDER",IF(C1571&gt;L1571,"OVERSTOCK","OK"))</f>
        <v>REORDER</v>
      </c>
      <c r="N1571" s="16" t="str">
        <f aca="false">IF(C1571&lt;=D1571,"REORDER","OK")</f>
        <v>OK</v>
      </c>
      <c r="O1571" s="18" t="n">
        <f aca="false">IF(D1571&lt;I1571,1,0)</f>
        <v>1</v>
      </c>
      <c r="P1571" s="20" t="n">
        <f aca="false">C1571/F1571</f>
        <v>3.95045910740978</v>
      </c>
      <c r="Q1571" s="19" t="n">
        <f aca="false">DATA!N1571</f>
        <v>76.98</v>
      </c>
      <c r="R1571" s="19" t="n">
        <f aca="false">DATA!O1571</f>
        <v>0.87</v>
      </c>
      <c r="S1571" s="17" t="n">
        <f aca="false">C1571*Q1571</f>
        <v>14241.3</v>
      </c>
      <c r="T1571" s="19" t="n">
        <f aca="false">C1571*R1571</f>
        <v>160.95</v>
      </c>
      <c r="U1571" s="20" t="n">
        <f aca="false">MAX(0,C1571-L1571)</f>
        <v>0</v>
      </c>
      <c r="V1571" s="17" t="n">
        <f aca="false">U1571*Q1571</f>
        <v>0</v>
      </c>
      <c r="W1571" s="19" t="n">
        <f aca="false">U1571*R1571</f>
        <v>0</v>
      </c>
      <c r="X1571" s="20" t="n">
        <f aca="false">MAX(0,K1571-C1571)</f>
        <v>76.9557141931283</v>
      </c>
      <c r="Y1571" s="17" t="n">
        <f aca="false">F1571*PARAMETER!$B$5*Q1571</f>
        <v>1315815.291</v>
      </c>
      <c r="Z1571" s="21" t="n">
        <f aca="false">SUMIF($Y$2:$Y$3205,"&gt;="&amp;Y1571)/SUM($Y$2:$Y$3205)</f>
        <v>0.599069852737931</v>
      </c>
      <c r="AA1571" s="16" t="str">
        <f aca="false">IF(Z1571&lt;=PARAMETER!$B$7,"A",IF(Z1571&lt;=PARAMETER!$B$8,"B","C"))</f>
        <v>A</v>
      </c>
      <c r="AB1571" s="22" t="n">
        <f aca="false">G1571/F1571</f>
        <v>0.161434977578475</v>
      </c>
      <c r="AC1571" s="16" t="str">
        <f aca="false">IF(AB1571&lt;=PARAMETER!$B$9,"X",IF(AB1571&lt;=PARAMETER!$B$10,"Y","Z"))</f>
        <v>X</v>
      </c>
      <c r="AD1571" s="16" t="str">
        <f aca="false">AA1571&amp;AC1571</f>
        <v>AX</v>
      </c>
      <c r="AE1571" s="22" t="n">
        <f aca="false">DATA!I1571</f>
        <v>0.49</v>
      </c>
      <c r="AF1571" s="18" t="n">
        <f aca="false">DATA!L1571</f>
        <v>173</v>
      </c>
      <c r="AG1571" s="16" t="str">
        <f aca="false">DATA!K1571</f>
        <v>A</v>
      </c>
      <c r="AH1571" s="18" t="n">
        <f aca="false">IF(AE1571&gt;=PARAMETER!$B$12,1,0)</f>
        <v>0</v>
      </c>
      <c r="AI1571" s="18" t="n">
        <f aca="false">IF(AF1571&gt;=PARAMETER!$B$13,1,0)</f>
        <v>1</v>
      </c>
      <c r="AJ1571" s="18" t="n">
        <f aca="false">IF(AND(AH1571=1,AI1571=1),1,0)</f>
        <v>0</v>
      </c>
    </row>
    <row r="1572" customFormat="false" ht="15" hidden="false" customHeight="false" outlineLevel="0" collapsed="false">
      <c r="A1572" s="16" t="str">
        <f aca="false">DATA!A1572</f>
        <v>ITM11570</v>
      </c>
      <c r="B1572" s="16" t="str">
        <f aca="false">DATA!B1572</f>
        <v>Pharma</v>
      </c>
      <c r="C1572" s="17" t="n">
        <f aca="false">DATA!C1572</f>
        <v>470</v>
      </c>
      <c r="D1572" s="17" t="n">
        <f aca="false">DATA!D1572</f>
        <v>90</v>
      </c>
      <c r="E1572" s="18" t="n">
        <f aca="false">DATA!F1572</f>
        <v>3</v>
      </c>
      <c r="F1572" s="19" t="n">
        <f aca="false">DATA!G1572</f>
        <v>18.89</v>
      </c>
      <c r="G1572" s="19" t="n">
        <f aca="false">DATA!H1572</f>
        <v>2.14</v>
      </c>
      <c r="H1572" s="18" t="n">
        <f aca="false">DATA!E1572</f>
        <v>6</v>
      </c>
      <c r="I1572" s="20" t="n">
        <f aca="false">F1572*E1572</f>
        <v>56.67</v>
      </c>
      <c r="J1572" s="20" t="n">
        <f aca="false">PARAMETER!$B$4*G1572*SQRT(E1572)</f>
        <v>6.09679591319293</v>
      </c>
      <c r="K1572" s="20" t="n">
        <f aca="false">I1572+J1572</f>
        <v>62.7667959131929</v>
      </c>
      <c r="L1572" s="20" t="n">
        <f aca="false">K1572+F1572*H1572</f>
        <v>176.106795913193</v>
      </c>
      <c r="M1572" s="16" t="str">
        <f aca="false">IF(C1572&lt;=K1572,"REORDER",IF(C1572&gt;L1572,"OVERSTOCK","OK"))</f>
        <v>OVERSTOCK</v>
      </c>
      <c r="N1572" s="16" t="str">
        <f aca="false">IF(C1572&lt;=D1572,"REORDER","OK")</f>
        <v>OK</v>
      </c>
      <c r="O1572" s="18" t="n">
        <f aca="false">IF(D1572&lt;I1572,1,0)</f>
        <v>0</v>
      </c>
      <c r="P1572" s="20" t="n">
        <f aca="false">C1572/F1572</f>
        <v>24.8808893594494</v>
      </c>
      <c r="Q1572" s="19" t="n">
        <f aca="false">DATA!N1572</f>
        <v>141.51</v>
      </c>
      <c r="R1572" s="19" t="n">
        <f aca="false">DATA!O1572</f>
        <v>1.94</v>
      </c>
      <c r="S1572" s="17" t="n">
        <f aca="false">C1572*Q1572</f>
        <v>66509.7</v>
      </c>
      <c r="T1572" s="19" t="n">
        <f aca="false">C1572*R1572</f>
        <v>911.8</v>
      </c>
      <c r="U1572" s="20" t="n">
        <f aca="false">MAX(0,C1572-L1572)</f>
        <v>293.893204086807</v>
      </c>
      <c r="V1572" s="17" t="n">
        <f aca="false">U1572*Q1572</f>
        <v>41588.8273103241</v>
      </c>
      <c r="W1572" s="19" t="n">
        <f aca="false">U1572*R1572</f>
        <v>570.152815928406</v>
      </c>
      <c r="X1572" s="20" t="n">
        <f aca="false">MAX(0,K1572-C1572)</f>
        <v>0</v>
      </c>
      <c r="Y1572" s="17" t="n">
        <f aca="false">F1572*PARAMETER!$B$5*Q1572</f>
        <v>975690.2235</v>
      </c>
      <c r="Z1572" s="21" t="n">
        <f aca="false">SUMIF($Y$2:$Y$3205,"&gt;="&amp;Y1572)/SUM($Y$2:$Y$3205)</f>
        <v>0.745548597751289</v>
      </c>
      <c r="AA1572" s="16" t="str">
        <f aca="false">IF(Z1572&lt;=PARAMETER!$B$7,"A",IF(Z1572&lt;=PARAMETER!$B$8,"B","C"))</f>
        <v>A</v>
      </c>
      <c r="AB1572" s="22" t="n">
        <f aca="false">G1572/F1572</f>
        <v>0.113287453679195</v>
      </c>
      <c r="AC1572" s="16" t="str">
        <f aca="false">IF(AB1572&lt;=PARAMETER!$B$9,"X",IF(AB1572&lt;=PARAMETER!$B$10,"Y","Z"))</f>
        <v>X</v>
      </c>
      <c r="AD1572" s="16" t="str">
        <f aca="false">AA1572&amp;AC1572</f>
        <v>AX</v>
      </c>
      <c r="AE1572" s="22" t="n">
        <f aca="false">DATA!I1572</f>
        <v>0.75</v>
      </c>
      <c r="AF1572" s="18" t="n">
        <f aca="false">DATA!L1572</f>
        <v>73</v>
      </c>
      <c r="AG1572" s="16" t="str">
        <f aca="false">DATA!K1572</f>
        <v>C</v>
      </c>
      <c r="AH1572" s="18" t="n">
        <f aca="false">IF(AE1572&gt;=PARAMETER!$B$12,1,0)</f>
        <v>0</v>
      </c>
      <c r="AI1572" s="18" t="n">
        <f aca="false">IF(AF1572&gt;=PARAMETER!$B$13,1,0)</f>
        <v>0</v>
      </c>
      <c r="AJ1572" s="18" t="n">
        <f aca="false">IF(AND(AH1572=1,AI1572=1),1,0)</f>
        <v>0</v>
      </c>
    </row>
    <row r="1573" customFormat="false" ht="15" hidden="false" customHeight="false" outlineLevel="0" collapsed="false">
      <c r="A1573" s="16" t="str">
        <f aca="false">DATA!A1573</f>
        <v>ITM11571</v>
      </c>
      <c r="B1573" s="16" t="str">
        <f aca="false">DATA!B1573</f>
        <v>Electronics</v>
      </c>
      <c r="C1573" s="17" t="n">
        <f aca="false">DATA!C1573</f>
        <v>241</v>
      </c>
      <c r="D1573" s="17" t="n">
        <f aca="false">DATA!D1573</f>
        <v>75</v>
      </c>
      <c r="E1573" s="18" t="n">
        <f aca="false">DATA!F1573</f>
        <v>5</v>
      </c>
      <c r="F1573" s="19" t="n">
        <f aca="false">DATA!G1573</f>
        <v>27.06</v>
      </c>
      <c r="G1573" s="19" t="n">
        <f aca="false">DATA!H1573</f>
        <v>0.8</v>
      </c>
      <c r="H1573" s="18" t="n">
        <f aca="false">DATA!E1573</f>
        <v>13</v>
      </c>
      <c r="I1573" s="20" t="n">
        <f aca="false">F1573*E1573</f>
        <v>135.3</v>
      </c>
      <c r="J1573" s="20" t="n">
        <f aca="false">PARAMETER!$B$4*G1573*SQRT(E1573)</f>
        <v>2.94240361832046</v>
      </c>
      <c r="K1573" s="20" t="n">
        <f aca="false">I1573+J1573</f>
        <v>138.24240361832</v>
      </c>
      <c r="L1573" s="20" t="n">
        <f aca="false">K1573+F1573*H1573</f>
        <v>490.02240361832</v>
      </c>
      <c r="M1573" s="16" t="str">
        <f aca="false">IF(C1573&lt;=K1573,"REORDER",IF(C1573&gt;L1573,"OVERSTOCK","OK"))</f>
        <v>OK</v>
      </c>
      <c r="N1573" s="16" t="str">
        <f aca="false">IF(C1573&lt;=D1573,"REORDER","OK")</f>
        <v>OK</v>
      </c>
      <c r="O1573" s="18" t="n">
        <f aca="false">IF(D1573&lt;I1573,1,0)</f>
        <v>1</v>
      </c>
      <c r="P1573" s="20" t="n">
        <f aca="false">C1573/F1573</f>
        <v>8.90613451589061</v>
      </c>
      <c r="Q1573" s="19" t="n">
        <f aca="false">DATA!N1573</f>
        <v>72.78</v>
      </c>
      <c r="R1573" s="19" t="n">
        <f aca="false">DATA!O1573</f>
        <v>0.44</v>
      </c>
      <c r="S1573" s="17" t="n">
        <f aca="false">C1573*Q1573</f>
        <v>17539.98</v>
      </c>
      <c r="T1573" s="19" t="n">
        <f aca="false">C1573*R1573</f>
        <v>106.04</v>
      </c>
      <c r="U1573" s="20" t="n">
        <f aca="false">MAX(0,C1573-L1573)</f>
        <v>0</v>
      </c>
      <c r="V1573" s="17" t="n">
        <f aca="false">U1573*Q1573</f>
        <v>0</v>
      </c>
      <c r="W1573" s="19" t="n">
        <f aca="false">U1573*R1573</f>
        <v>0</v>
      </c>
      <c r="X1573" s="20" t="n">
        <f aca="false">MAX(0,K1573-C1573)</f>
        <v>0</v>
      </c>
      <c r="Y1573" s="17" t="n">
        <f aca="false">F1573*PARAMETER!$B$5*Q1573</f>
        <v>718840.782</v>
      </c>
      <c r="Z1573" s="21" t="n">
        <f aca="false">SUMIF($Y$2:$Y$3205,"&gt;="&amp;Y1573)/SUM($Y$2:$Y$3205)</f>
        <v>0.838456063045957</v>
      </c>
      <c r="AA1573" s="16" t="str">
        <f aca="false">IF(Z1573&lt;=PARAMETER!$B$7,"A",IF(Z1573&lt;=PARAMETER!$B$8,"B","C"))</f>
        <v>B</v>
      </c>
      <c r="AB1573" s="22" t="n">
        <f aca="false">G1573/F1573</f>
        <v>0.0295639320029564</v>
      </c>
      <c r="AC1573" s="16" t="str">
        <f aca="false">IF(AB1573&lt;=PARAMETER!$B$9,"X",IF(AB1573&lt;=PARAMETER!$B$10,"Y","Z"))</f>
        <v>X</v>
      </c>
      <c r="AD1573" s="16" t="str">
        <f aca="false">AA1573&amp;AC1573</f>
        <v>BX</v>
      </c>
      <c r="AE1573" s="22" t="n">
        <f aca="false">DATA!I1573</f>
        <v>0.6</v>
      </c>
      <c r="AF1573" s="18" t="n">
        <f aca="false">DATA!L1573</f>
        <v>169</v>
      </c>
      <c r="AG1573" s="16" t="str">
        <f aca="false">DATA!K1573</f>
        <v>B</v>
      </c>
      <c r="AH1573" s="18" t="n">
        <f aca="false">IF(AE1573&gt;=PARAMETER!$B$12,1,0)</f>
        <v>0</v>
      </c>
      <c r="AI1573" s="18" t="n">
        <f aca="false">IF(AF1573&gt;=PARAMETER!$B$13,1,0)</f>
        <v>1</v>
      </c>
      <c r="AJ1573" s="18" t="n">
        <f aca="false">IF(AND(AH1573=1,AI1573=1),1,0)</f>
        <v>0</v>
      </c>
    </row>
    <row r="1574" customFormat="false" ht="15" hidden="false" customHeight="false" outlineLevel="0" collapsed="false">
      <c r="A1574" s="16" t="str">
        <f aca="false">DATA!A1574</f>
        <v>ITM11572</v>
      </c>
      <c r="B1574" s="16" t="str">
        <f aca="false">DATA!B1574</f>
        <v>Electronics</v>
      </c>
      <c r="C1574" s="17" t="n">
        <f aca="false">DATA!C1574</f>
        <v>80</v>
      </c>
      <c r="D1574" s="17" t="n">
        <f aca="false">DATA!D1574</f>
        <v>28</v>
      </c>
      <c r="E1574" s="18" t="n">
        <f aca="false">DATA!F1574</f>
        <v>2</v>
      </c>
      <c r="F1574" s="19" t="n">
        <f aca="false">DATA!G1574</f>
        <v>47.75</v>
      </c>
      <c r="G1574" s="19" t="n">
        <f aca="false">DATA!H1574</f>
        <v>4.79</v>
      </c>
      <c r="H1574" s="18" t="n">
        <f aca="false">DATA!E1574</f>
        <v>14</v>
      </c>
      <c r="I1574" s="20" t="n">
        <f aca="false">F1574*E1574</f>
        <v>95.5</v>
      </c>
      <c r="J1574" s="20" t="n">
        <f aca="false">PARAMETER!$B$4*G1574*SQRT(E1574)</f>
        <v>11.1423749322225</v>
      </c>
      <c r="K1574" s="20" t="n">
        <f aca="false">I1574+J1574</f>
        <v>106.642374932223</v>
      </c>
      <c r="L1574" s="20" t="n">
        <f aca="false">K1574+F1574*H1574</f>
        <v>775.142374932223</v>
      </c>
      <c r="M1574" s="16" t="str">
        <f aca="false">IF(C1574&lt;=K1574,"REORDER",IF(C1574&gt;L1574,"OVERSTOCK","OK"))</f>
        <v>REORDER</v>
      </c>
      <c r="N1574" s="16" t="str">
        <f aca="false">IF(C1574&lt;=D1574,"REORDER","OK")</f>
        <v>OK</v>
      </c>
      <c r="O1574" s="18" t="n">
        <f aca="false">IF(D1574&lt;I1574,1,0)</f>
        <v>1</v>
      </c>
      <c r="P1574" s="20" t="n">
        <f aca="false">C1574/F1574</f>
        <v>1.67539267015707</v>
      </c>
      <c r="Q1574" s="19" t="n">
        <f aca="false">DATA!N1574</f>
        <v>136.87</v>
      </c>
      <c r="R1574" s="19" t="n">
        <f aca="false">DATA!O1574</f>
        <v>1.29</v>
      </c>
      <c r="S1574" s="17" t="n">
        <f aca="false">C1574*Q1574</f>
        <v>10949.6</v>
      </c>
      <c r="T1574" s="19" t="n">
        <f aca="false">C1574*R1574</f>
        <v>103.2</v>
      </c>
      <c r="U1574" s="20" t="n">
        <f aca="false">MAX(0,C1574-L1574)</f>
        <v>0</v>
      </c>
      <c r="V1574" s="17" t="n">
        <f aca="false">U1574*Q1574</f>
        <v>0</v>
      </c>
      <c r="W1574" s="19" t="n">
        <f aca="false">U1574*R1574</f>
        <v>0</v>
      </c>
      <c r="X1574" s="20" t="n">
        <f aca="false">MAX(0,K1574-C1574)</f>
        <v>26.6423749322225</v>
      </c>
      <c r="Y1574" s="17" t="n">
        <f aca="false">F1574*PARAMETER!$B$5*Q1574</f>
        <v>2385473.0125</v>
      </c>
      <c r="Z1574" s="21" t="n">
        <f aca="false">SUMIF($Y$2:$Y$3205,"&gt;="&amp;Y1574)/SUM($Y$2:$Y$3205)</f>
        <v>0.219920959619288</v>
      </c>
      <c r="AA1574" s="16" t="str">
        <f aca="false">IF(Z1574&lt;=PARAMETER!$B$7,"A",IF(Z1574&lt;=PARAMETER!$B$8,"B","C"))</f>
        <v>A</v>
      </c>
      <c r="AB1574" s="22" t="n">
        <f aca="false">G1574/F1574</f>
        <v>0.100314136125654</v>
      </c>
      <c r="AC1574" s="16" t="str">
        <f aca="false">IF(AB1574&lt;=PARAMETER!$B$9,"X",IF(AB1574&lt;=PARAMETER!$B$10,"Y","Z"))</f>
        <v>X</v>
      </c>
      <c r="AD1574" s="16" t="str">
        <f aca="false">AA1574&amp;AC1574</f>
        <v>AX</v>
      </c>
      <c r="AE1574" s="22" t="n">
        <f aca="false">DATA!I1574</f>
        <v>0.99</v>
      </c>
      <c r="AF1574" s="18" t="n">
        <f aca="false">DATA!L1574</f>
        <v>27</v>
      </c>
      <c r="AG1574" s="16" t="str">
        <f aca="false">DATA!K1574</f>
        <v>A</v>
      </c>
      <c r="AH1574" s="18" t="n">
        <f aca="false">IF(AE1574&gt;=PARAMETER!$B$12,1,0)</f>
        <v>1</v>
      </c>
      <c r="AI1574" s="18" t="n">
        <f aca="false">IF(AF1574&gt;=PARAMETER!$B$13,1,0)</f>
        <v>0</v>
      </c>
      <c r="AJ1574" s="18" t="n">
        <f aca="false">IF(AND(AH1574=1,AI1574=1),1,0)</f>
        <v>0</v>
      </c>
    </row>
    <row r="1575" customFormat="false" ht="15" hidden="false" customHeight="false" outlineLevel="0" collapsed="false">
      <c r="A1575" s="16" t="str">
        <f aca="false">DATA!A1575</f>
        <v>ITM11573</v>
      </c>
      <c r="B1575" s="16" t="str">
        <f aca="false">DATA!B1575</f>
        <v>Automotive</v>
      </c>
      <c r="C1575" s="17" t="n">
        <f aca="false">DATA!C1575</f>
        <v>148</v>
      </c>
      <c r="D1575" s="17" t="n">
        <f aca="false">DATA!D1575</f>
        <v>92</v>
      </c>
      <c r="E1575" s="18" t="n">
        <f aca="false">DATA!F1575</f>
        <v>2</v>
      </c>
      <c r="F1575" s="19" t="n">
        <f aca="false">DATA!G1575</f>
        <v>45.21</v>
      </c>
      <c r="G1575" s="19" t="n">
        <f aca="false">DATA!H1575</f>
        <v>8.72</v>
      </c>
      <c r="H1575" s="18" t="n">
        <f aca="false">DATA!E1575</f>
        <v>13</v>
      </c>
      <c r="I1575" s="20" t="n">
        <f aca="false">F1575*E1575</f>
        <v>90.42</v>
      </c>
      <c r="J1575" s="20" t="n">
        <f aca="false">PARAMETER!$B$4*G1575*SQRT(E1575)</f>
        <v>20.2842399601212</v>
      </c>
      <c r="K1575" s="20" t="n">
        <f aca="false">I1575+J1575</f>
        <v>110.704239960121</v>
      </c>
      <c r="L1575" s="20" t="n">
        <f aca="false">K1575+F1575*H1575</f>
        <v>698.434239960121</v>
      </c>
      <c r="M1575" s="16" t="str">
        <f aca="false">IF(C1575&lt;=K1575,"REORDER",IF(C1575&gt;L1575,"OVERSTOCK","OK"))</f>
        <v>OK</v>
      </c>
      <c r="N1575" s="16" t="str">
        <f aca="false">IF(C1575&lt;=D1575,"REORDER","OK")</f>
        <v>OK</v>
      </c>
      <c r="O1575" s="18" t="n">
        <f aca="false">IF(D1575&lt;I1575,1,0)</f>
        <v>0</v>
      </c>
      <c r="P1575" s="20" t="n">
        <f aca="false">C1575/F1575</f>
        <v>3.27361203273612</v>
      </c>
      <c r="Q1575" s="19" t="n">
        <f aca="false">DATA!N1575</f>
        <v>136.44</v>
      </c>
      <c r="R1575" s="19" t="n">
        <f aca="false">DATA!O1575</f>
        <v>0.48</v>
      </c>
      <c r="S1575" s="17" t="n">
        <f aca="false">C1575*Q1575</f>
        <v>20193.12</v>
      </c>
      <c r="T1575" s="19" t="n">
        <f aca="false">C1575*R1575</f>
        <v>71.04</v>
      </c>
      <c r="U1575" s="20" t="n">
        <f aca="false">MAX(0,C1575-L1575)</f>
        <v>0</v>
      </c>
      <c r="V1575" s="17" t="n">
        <f aca="false">U1575*Q1575</f>
        <v>0</v>
      </c>
      <c r="W1575" s="19" t="n">
        <f aca="false">U1575*R1575</f>
        <v>0</v>
      </c>
      <c r="X1575" s="20" t="n">
        <f aca="false">MAX(0,K1575-C1575)</f>
        <v>0</v>
      </c>
      <c r="Y1575" s="17" t="n">
        <f aca="false">F1575*PARAMETER!$B$5*Q1575</f>
        <v>2251485.126</v>
      </c>
      <c r="Z1575" s="21" t="n">
        <f aca="false">SUMIF($Y$2:$Y$3205,"&gt;="&amp;Y1575)/SUM($Y$2:$Y$3205)</f>
        <v>0.259784014892965</v>
      </c>
      <c r="AA1575" s="16" t="str">
        <f aca="false">IF(Z1575&lt;=PARAMETER!$B$7,"A",IF(Z1575&lt;=PARAMETER!$B$8,"B","C"))</f>
        <v>A</v>
      </c>
      <c r="AB1575" s="22" t="n">
        <f aca="false">G1575/F1575</f>
        <v>0.192877681928777</v>
      </c>
      <c r="AC1575" s="16" t="str">
        <f aca="false">IF(AB1575&lt;=PARAMETER!$B$9,"X",IF(AB1575&lt;=PARAMETER!$B$10,"Y","Z"))</f>
        <v>X</v>
      </c>
      <c r="AD1575" s="16" t="str">
        <f aca="false">AA1575&amp;AC1575</f>
        <v>AX</v>
      </c>
      <c r="AE1575" s="22" t="n">
        <f aca="false">DATA!I1575</f>
        <v>0.48</v>
      </c>
      <c r="AF1575" s="18" t="n">
        <f aca="false">DATA!L1575</f>
        <v>43</v>
      </c>
      <c r="AG1575" s="16" t="str">
        <f aca="false">DATA!K1575</f>
        <v>C</v>
      </c>
      <c r="AH1575" s="18" t="n">
        <f aca="false">IF(AE1575&gt;=PARAMETER!$B$12,1,0)</f>
        <v>0</v>
      </c>
      <c r="AI1575" s="18" t="n">
        <f aca="false">IF(AF1575&gt;=PARAMETER!$B$13,1,0)</f>
        <v>0</v>
      </c>
      <c r="AJ1575" s="18" t="n">
        <f aca="false">IF(AND(AH1575=1,AI1575=1),1,0)</f>
        <v>0</v>
      </c>
    </row>
    <row r="1576" customFormat="false" ht="15" hidden="false" customHeight="false" outlineLevel="0" collapsed="false">
      <c r="A1576" s="16" t="str">
        <f aca="false">DATA!A1576</f>
        <v>ITM11574</v>
      </c>
      <c r="B1576" s="16" t="str">
        <f aca="false">DATA!B1576</f>
        <v>Automotive</v>
      </c>
      <c r="C1576" s="17" t="n">
        <f aca="false">DATA!C1576</f>
        <v>497</v>
      </c>
      <c r="D1576" s="17" t="n">
        <f aca="false">DATA!D1576</f>
        <v>16</v>
      </c>
      <c r="E1576" s="18" t="n">
        <f aca="false">DATA!F1576</f>
        <v>7</v>
      </c>
      <c r="F1576" s="19" t="n">
        <f aca="false">DATA!G1576</f>
        <v>39.72</v>
      </c>
      <c r="G1576" s="19" t="n">
        <f aca="false">DATA!H1576</f>
        <v>1.93</v>
      </c>
      <c r="H1576" s="18" t="n">
        <f aca="false">DATA!E1576</f>
        <v>13</v>
      </c>
      <c r="I1576" s="20" t="n">
        <f aca="false">F1576*E1576</f>
        <v>278.04</v>
      </c>
      <c r="J1576" s="20" t="n">
        <f aca="false">PARAMETER!$B$4*G1576*SQRT(E1576)</f>
        <v>8.39911612523127</v>
      </c>
      <c r="K1576" s="20" t="n">
        <f aca="false">I1576+J1576</f>
        <v>286.439116125231</v>
      </c>
      <c r="L1576" s="20" t="n">
        <f aca="false">K1576+F1576*H1576</f>
        <v>802.799116125231</v>
      </c>
      <c r="M1576" s="16" t="str">
        <f aca="false">IF(C1576&lt;=K1576,"REORDER",IF(C1576&gt;L1576,"OVERSTOCK","OK"))</f>
        <v>OK</v>
      </c>
      <c r="N1576" s="16" t="str">
        <f aca="false">IF(C1576&lt;=D1576,"REORDER","OK")</f>
        <v>OK</v>
      </c>
      <c r="O1576" s="18" t="n">
        <f aca="false">IF(D1576&lt;I1576,1,0)</f>
        <v>1</v>
      </c>
      <c r="P1576" s="20" t="n">
        <f aca="false">C1576/F1576</f>
        <v>12.5125881168177</v>
      </c>
      <c r="Q1576" s="19" t="n">
        <f aca="false">DATA!N1576</f>
        <v>163.25</v>
      </c>
      <c r="R1576" s="19" t="n">
        <f aca="false">DATA!O1576</f>
        <v>1.14</v>
      </c>
      <c r="S1576" s="17" t="n">
        <f aca="false">C1576*Q1576</f>
        <v>81135.25</v>
      </c>
      <c r="T1576" s="19" t="n">
        <f aca="false">C1576*R1576</f>
        <v>566.58</v>
      </c>
      <c r="U1576" s="20" t="n">
        <f aca="false">MAX(0,C1576-L1576)</f>
        <v>0</v>
      </c>
      <c r="V1576" s="17" t="n">
        <f aca="false">U1576*Q1576</f>
        <v>0</v>
      </c>
      <c r="W1576" s="19" t="n">
        <f aca="false">U1576*R1576</f>
        <v>0</v>
      </c>
      <c r="X1576" s="20" t="n">
        <f aca="false">MAX(0,K1576-C1576)</f>
        <v>0</v>
      </c>
      <c r="Y1576" s="17" t="n">
        <f aca="false">F1576*PARAMETER!$B$5*Q1576</f>
        <v>2366765.85</v>
      </c>
      <c r="Z1576" s="21" t="n">
        <f aca="false">SUMIF($Y$2:$Y$3205,"&gt;="&amp;Y1576)/SUM($Y$2:$Y$3205)</f>
        <v>0.229012835257919</v>
      </c>
      <c r="AA1576" s="16" t="str">
        <f aca="false">IF(Z1576&lt;=PARAMETER!$B$7,"A",IF(Z1576&lt;=PARAMETER!$B$8,"B","C"))</f>
        <v>A</v>
      </c>
      <c r="AB1576" s="22" t="n">
        <f aca="false">G1576/F1576</f>
        <v>0.0485901309164149</v>
      </c>
      <c r="AC1576" s="16" t="str">
        <f aca="false">IF(AB1576&lt;=PARAMETER!$B$9,"X",IF(AB1576&lt;=PARAMETER!$B$10,"Y","Z"))</f>
        <v>X</v>
      </c>
      <c r="AD1576" s="16" t="str">
        <f aca="false">AA1576&amp;AC1576</f>
        <v>AX</v>
      </c>
      <c r="AE1576" s="22" t="n">
        <f aca="false">DATA!I1576</f>
        <v>0.26</v>
      </c>
      <c r="AF1576" s="18" t="n">
        <f aca="false">DATA!L1576</f>
        <v>65</v>
      </c>
      <c r="AG1576" s="16" t="str">
        <f aca="false">DATA!K1576</f>
        <v>D</v>
      </c>
      <c r="AH1576" s="18" t="n">
        <f aca="false">IF(AE1576&gt;=PARAMETER!$B$12,1,0)</f>
        <v>0</v>
      </c>
      <c r="AI1576" s="18" t="n">
        <f aca="false">IF(AF1576&gt;=PARAMETER!$B$13,1,0)</f>
        <v>0</v>
      </c>
      <c r="AJ1576" s="18" t="n">
        <f aca="false">IF(AND(AH1576=1,AI1576=1),1,0)</f>
        <v>0</v>
      </c>
    </row>
    <row r="1577" customFormat="false" ht="15" hidden="false" customHeight="false" outlineLevel="0" collapsed="false">
      <c r="A1577" s="16" t="str">
        <f aca="false">DATA!A1577</f>
        <v>ITM11575</v>
      </c>
      <c r="B1577" s="16" t="str">
        <f aca="false">DATA!B1577</f>
        <v>Groceries</v>
      </c>
      <c r="C1577" s="17" t="n">
        <f aca="false">DATA!C1577</f>
        <v>192</v>
      </c>
      <c r="D1577" s="17" t="n">
        <f aca="false">DATA!D1577</f>
        <v>72</v>
      </c>
      <c r="E1577" s="18" t="n">
        <f aca="false">DATA!F1577</f>
        <v>4</v>
      </c>
      <c r="F1577" s="19" t="n">
        <f aca="false">DATA!G1577</f>
        <v>20.96</v>
      </c>
      <c r="G1577" s="19" t="n">
        <f aca="false">DATA!H1577</f>
        <v>0.62</v>
      </c>
      <c r="H1577" s="18" t="n">
        <f aca="false">DATA!E1577</f>
        <v>6</v>
      </c>
      <c r="I1577" s="20" t="n">
        <f aca="false">F1577*E1577</f>
        <v>83.84</v>
      </c>
      <c r="J1577" s="20" t="n">
        <f aca="false">PARAMETER!$B$4*G1577*SQRT(E1577)</f>
        <v>2.03961849741983</v>
      </c>
      <c r="K1577" s="20" t="n">
        <f aca="false">I1577+J1577</f>
        <v>85.8796184974198</v>
      </c>
      <c r="L1577" s="20" t="n">
        <f aca="false">K1577+F1577*H1577</f>
        <v>211.63961849742</v>
      </c>
      <c r="M1577" s="16" t="str">
        <f aca="false">IF(C1577&lt;=K1577,"REORDER",IF(C1577&gt;L1577,"OVERSTOCK","OK"))</f>
        <v>OK</v>
      </c>
      <c r="N1577" s="16" t="str">
        <f aca="false">IF(C1577&lt;=D1577,"REORDER","OK")</f>
        <v>OK</v>
      </c>
      <c r="O1577" s="18" t="n">
        <f aca="false">IF(D1577&lt;I1577,1,0)</f>
        <v>1</v>
      </c>
      <c r="P1577" s="20" t="n">
        <f aca="false">C1577/F1577</f>
        <v>9.16030534351145</v>
      </c>
      <c r="Q1577" s="19" t="n">
        <f aca="false">DATA!N1577</f>
        <v>28.9</v>
      </c>
      <c r="R1577" s="19" t="n">
        <f aca="false">DATA!O1577</f>
        <v>1.15</v>
      </c>
      <c r="S1577" s="17" t="n">
        <f aca="false">C1577*Q1577</f>
        <v>5548.8</v>
      </c>
      <c r="T1577" s="19" t="n">
        <f aca="false">C1577*R1577</f>
        <v>220.8</v>
      </c>
      <c r="U1577" s="20" t="n">
        <f aca="false">MAX(0,C1577-L1577)</f>
        <v>0</v>
      </c>
      <c r="V1577" s="17" t="n">
        <f aca="false">U1577*Q1577</f>
        <v>0</v>
      </c>
      <c r="W1577" s="19" t="n">
        <f aca="false">U1577*R1577</f>
        <v>0</v>
      </c>
      <c r="X1577" s="20" t="n">
        <f aca="false">MAX(0,K1577-C1577)</f>
        <v>0</v>
      </c>
      <c r="Y1577" s="17" t="n">
        <f aca="false">F1577*PARAMETER!$B$5*Q1577</f>
        <v>221096.56</v>
      </c>
      <c r="Z1577" s="21" t="n">
        <f aca="false">SUMIF($Y$2:$Y$3205,"&gt;="&amp;Y1577)/SUM($Y$2:$Y$3205)</f>
        <v>0.978599019018537</v>
      </c>
      <c r="AA1577" s="16" t="str">
        <f aca="false">IF(Z1577&lt;=PARAMETER!$B$7,"A",IF(Z1577&lt;=PARAMETER!$B$8,"B","C"))</f>
        <v>C</v>
      </c>
      <c r="AB1577" s="22" t="n">
        <f aca="false">G1577/F1577</f>
        <v>0.0295801526717557</v>
      </c>
      <c r="AC1577" s="16" t="str">
        <f aca="false">IF(AB1577&lt;=PARAMETER!$B$9,"X",IF(AB1577&lt;=PARAMETER!$B$10,"Y","Z"))</f>
        <v>X</v>
      </c>
      <c r="AD1577" s="16" t="str">
        <f aca="false">AA1577&amp;AC1577</f>
        <v>CX</v>
      </c>
      <c r="AE1577" s="22" t="n">
        <f aca="false">DATA!I1577</f>
        <v>0.52</v>
      </c>
      <c r="AF1577" s="18" t="n">
        <f aca="false">DATA!L1577</f>
        <v>76</v>
      </c>
      <c r="AG1577" s="16" t="str">
        <f aca="false">DATA!K1577</f>
        <v>A</v>
      </c>
      <c r="AH1577" s="18" t="n">
        <f aca="false">IF(AE1577&gt;=PARAMETER!$B$12,1,0)</f>
        <v>0</v>
      </c>
      <c r="AI1577" s="18" t="n">
        <f aca="false">IF(AF1577&gt;=PARAMETER!$B$13,1,0)</f>
        <v>0</v>
      </c>
      <c r="AJ1577" s="18" t="n">
        <f aca="false">IF(AND(AH1577=1,AI1577=1),1,0)</f>
        <v>0</v>
      </c>
    </row>
    <row r="1578" customFormat="false" ht="15" hidden="false" customHeight="false" outlineLevel="0" collapsed="false">
      <c r="A1578" s="16" t="str">
        <f aca="false">DATA!A1578</f>
        <v>ITM11576</v>
      </c>
      <c r="B1578" s="16" t="str">
        <f aca="false">DATA!B1578</f>
        <v>Apparel</v>
      </c>
      <c r="C1578" s="17" t="n">
        <f aca="false">DATA!C1578</f>
        <v>499</v>
      </c>
      <c r="D1578" s="17" t="n">
        <f aca="false">DATA!D1578</f>
        <v>51</v>
      </c>
      <c r="E1578" s="18" t="n">
        <f aca="false">DATA!F1578</f>
        <v>6</v>
      </c>
      <c r="F1578" s="19" t="n">
        <f aca="false">DATA!G1578</f>
        <v>28.65</v>
      </c>
      <c r="G1578" s="19" t="n">
        <f aca="false">DATA!H1578</f>
        <v>1.54</v>
      </c>
      <c r="H1578" s="18" t="n">
        <f aca="false">DATA!E1578</f>
        <v>3</v>
      </c>
      <c r="I1578" s="20" t="n">
        <f aca="false">F1578*E1578</f>
        <v>171.9</v>
      </c>
      <c r="J1578" s="20" t="n">
        <f aca="false">PARAMETER!$B$4*G1578*SQRT(E1578)</f>
        <v>6.2047402148999</v>
      </c>
      <c r="K1578" s="20" t="n">
        <f aca="false">I1578+J1578</f>
        <v>178.1047402149</v>
      </c>
      <c r="L1578" s="20" t="n">
        <f aca="false">K1578+F1578*H1578</f>
        <v>264.0547402149</v>
      </c>
      <c r="M1578" s="16" t="str">
        <f aca="false">IF(C1578&lt;=K1578,"REORDER",IF(C1578&gt;L1578,"OVERSTOCK","OK"))</f>
        <v>OVERSTOCK</v>
      </c>
      <c r="N1578" s="16" t="str">
        <f aca="false">IF(C1578&lt;=D1578,"REORDER","OK")</f>
        <v>OK</v>
      </c>
      <c r="O1578" s="18" t="n">
        <f aca="false">IF(D1578&lt;I1578,1,0)</f>
        <v>1</v>
      </c>
      <c r="P1578" s="20" t="n">
        <f aca="false">C1578/F1578</f>
        <v>17.4171029668412</v>
      </c>
      <c r="Q1578" s="19" t="n">
        <f aca="false">DATA!N1578</f>
        <v>119.65</v>
      </c>
      <c r="R1578" s="19" t="n">
        <f aca="false">DATA!O1578</f>
        <v>0.24</v>
      </c>
      <c r="S1578" s="17" t="n">
        <f aca="false">C1578*Q1578</f>
        <v>59705.35</v>
      </c>
      <c r="T1578" s="19" t="n">
        <f aca="false">C1578*R1578</f>
        <v>119.76</v>
      </c>
      <c r="U1578" s="20" t="n">
        <f aca="false">MAX(0,C1578-L1578)</f>
        <v>234.9452597851</v>
      </c>
      <c r="V1578" s="17" t="n">
        <f aca="false">U1578*Q1578</f>
        <v>28111.2003332872</v>
      </c>
      <c r="W1578" s="19" t="n">
        <f aca="false">U1578*R1578</f>
        <v>56.386862348424</v>
      </c>
      <c r="X1578" s="20" t="n">
        <f aca="false">MAX(0,K1578-C1578)</f>
        <v>0</v>
      </c>
      <c r="Y1578" s="17" t="n">
        <f aca="false">F1578*PARAMETER!$B$5*Q1578</f>
        <v>1251209.9625</v>
      </c>
      <c r="Z1578" s="21" t="n">
        <f aca="false">SUMIF($Y$2:$Y$3205,"&gt;="&amp;Y1578)/SUM($Y$2:$Y$3205)</f>
        <v>0.626896162205122</v>
      </c>
      <c r="AA1578" s="16" t="str">
        <f aca="false">IF(Z1578&lt;=PARAMETER!$B$7,"A",IF(Z1578&lt;=PARAMETER!$B$8,"B","C"))</f>
        <v>A</v>
      </c>
      <c r="AB1578" s="22" t="n">
        <f aca="false">G1578/F1578</f>
        <v>0.0537521815008726</v>
      </c>
      <c r="AC1578" s="16" t="str">
        <f aca="false">IF(AB1578&lt;=PARAMETER!$B$9,"X",IF(AB1578&lt;=PARAMETER!$B$10,"Y","Z"))</f>
        <v>X</v>
      </c>
      <c r="AD1578" s="16" t="str">
        <f aca="false">AA1578&amp;AC1578</f>
        <v>AX</v>
      </c>
      <c r="AE1578" s="22" t="n">
        <f aca="false">DATA!I1578</f>
        <v>0.31</v>
      </c>
      <c r="AF1578" s="18" t="n">
        <f aca="false">DATA!L1578</f>
        <v>100</v>
      </c>
      <c r="AG1578" s="16" t="str">
        <f aca="false">DATA!K1578</f>
        <v>D</v>
      </c>
      <c r="AH1578" s="18" t="n">
        <f aca="false">IF(AE1578&gt;=PARAMETER!$B$12,1,0)</f>
        <v>0</v>
      </c>
      <c r="AI1578" s="18" t="n">
        <f aca="false">IF(AF1578&gt;=PARAMETER!$B$13,1,0)</f>
        <v>1</v>
      </c>
      <c r="AJ1578" s="18" t="n">
        <f aca="false">IF(AND(AH1578=1,AI1578=1),1,0)</f>
        <v>0</v>
      </c>
    </row>
    <row r="1579" customFormat="false" ht="15" hidden="false" customHeight="false" outlineLevel="0" collapsed="false">
      <c r="A1579" s="16" t="str">
        <f aca="false">DATA!A1579</f>
        <v>ITM11577</v>
      </c>
      <c r="B1579" s="16" t="str">
        <f aca="false">DATA!B1579</f>
        <v>Pharma</v>
      </c>
      <c r="C1579" s="17" t="n">
        <f aca="false">DATA!C1579</f>
        <v>175</v>
      </c>
      <c r="D1579" s="17" t="n">
        <f aca="false">DATA!D1579</f>
        <v>51</v>
      </c>
      <c r="E1579" s="18" t="n">
        <f aca="false">DATA!F1579</f>
        <v>5</v>
      </c>
      <c r="F1579" s="19" t="n">
        <f aca="false">DATA!G1579</f>
        <v>39.85</v>
      </c>
      <c r="G1579" s="19" t="n">
        <f aca="false">DATA!H1579</f>
        <v>3.95</v>
      </c>
      <c r="H1579" s="18" t="n">
        <f aca="false">DATA!E1579</f>
        <v>5</v>
      </c>
      <c r="I1579" s="20" t="n">
        <f aca="false">F1579*E1579</f>
        <v>199.25</v>
      </c>
      <c r="J1579" s="20" t="n">
        <f aca="false">PARAMETER!$B$4*G1579*SQRT(E1579)</f>
        <v>14.5281178654573</v>
      </c>
      <c r="K1579" s="20" t="n">
        <f aca="false">I1579+J1579</f>
        <v>213.778117865457</v>
      </c>
      <c r="L1579" s="20" t="n">
        <f aca="false">K1579+F1579*H1579</f>
        <v>413.028117865457</v>
      </c>
      <c r="M1579" s="16" t="str">
        <f aca="false">IF(C1579&lt;=K1579,"REORDER",IF(C1579&gt;L1579,"OVERSTOCK","OK"))</f>
        <v>REORDER</v>
      </c>
      <c r="N1579" s="16" t="str">
        <f aca="false">IF(C1579&lt;=D1579,"REORDER","OK")</f>
        <v>OK</v>
      </c>
      <c r="O1579" s="18" t="n">
        <f aca="false">IF(D1579&lt;I1579,1,0)</f>
        <v>1</v>
      </c>
      <c r="P1579" s="20" t="n">
        <f aca="false">C1579/F1579</f>
        <v>4.39146800501882</v>
      </c>
      <c r="Q1579" s="19" t="n">
        <f aca="false">DATA!N1579</f>
        <v>21.87</v>
      </c>
      <c r="R1579" s="19" t="n">
        <f aca="false">DATA!O1579</f>
        <v>0.97</v>
      </c>
      <c r="S1579" s="17" t="n">
        <f aca="false">C1579*Q1579</f>
        <v>3827.25</v>
      </c>
      <c r="T1579" s="19" t="n">
        <f aca="false">C1579*R1579</f>
        <v>169.75</v>
      </c>
      <c r="U1579" s="20" t="n">
        <f aca="false">MAX(0,C1579-L1579)</f>
        <v>0</v>
      </c>
      <c r="V1579" s="17" t="n">
        <f aca="false">U1579*Q1579</f>
        <v>0</v>
      </c>
      <c r="W1579" s="19" t="n">
        <f aca="false">U1579*R1579</f>
        <v>0</v>
      </c>
      <c r="X1579" s="20" t="n">
        <f aca="false">MAX(0,K1579-C1579)</f>
        <v>38.7781178654573</v>
      </c>
      <c r="Y1579" s="17" t="n">
        <f aca="false">F1579*PARAMETER!$B$5*Q1579</f>
        <v>318104.6175</v>
      </c>
      <c r="Z1579" s="21" t="n">
        <f aca="false">SUMIF($Y$2:$Y$3205,"&gt;="&amp;Y1579)/SUM($Y$2:$Y$3205)</f>
        <v>0.95578340576681</v>
      </c>
      <c r="AA1579" s="16" t="str">
        <f aca="false">IF(Z1579&lt;=PARAMETER!$B$7,"A",IF(Z1579&lt;=PARAMETER!$B$8,"B","C"))</f>
        <v>C</v>
      </c>
      <c r="AB1579" s="22" t="n">
        <f aca="false">G1579/F1579</f>
        <v>0.0991217063989962</v>
      </c>
      <c r="AC1579" s="16" t="str">
        <f aca="false">IF(AB1579&lt;=PARAMETER!$B$9,"X",IF(AB1579&lt;=PARAMETER!$B$10,"Y","Z"))</f>
        <v>X</v>
      </c>
      <c r="AD1579" s="16" t="str">
        <f aca="false">AA1579&amp;AC1579</f>
        <v>CX</v>
      </c>
      <c r="AE1579" s="22" t="n">
        <f aca="false">DATA!I1579</f>
        <v>0.61</v>
      </c>
      <c r="AF1579" s="18" t="n">
        <f aca="false">DATA!L1579</f>
        <v>76</v>
      </c>
      <c r="AG1579" s="16" t="str">
        <f aca="false">DATA!K1579</f>
        <v>B</v>
      </c>
      <c r="AH1579" s="18" t="n">
        <f aca="false">IF(AE1579&gt;=PARAMETER!$B$12,1,0)</f>
        <v>0</v>
      </c>
      <c r="AI1579" s="18" t="n">
        <f aca="false">IF(AF1579&gt;=PARAMETER!$B$13,1,0)</f>
        <v>0</v>
      </c>
      <c r="AJ1579" s="18" t="n">
        <f aca="false">IF(AND(AH1579=1,AI1579=1),1,0)</f>
        <v>0</v>
      </c>
    </row>
    <row r="1580" customFormat="false" ht="15" hidden="false" customHeight="false" outlineLevel="0" collapsed="false">
      <c r="A1580" s="16" t="str">
        <f aca="false">DATA!A1580</f>
        <v>ITM11578</v>
      </c>
      <c r="B1580" s="16" t="str">
        <f aca="false">DATA!B1580</f>
        <v>Groceries</v>
      </c>
      <c r="C1580" s="17" t="n">
        <f aca="false">DATA!C1580</f>
        <v>424</v>
      </c>
      <c r="D1580" s="17" t="n">
        <f aca="false">DATA!D1580</f>
        <v>68</v>
      </c>
      <c r="E1580" s="18" t="n">
        <f aca="false">DATA!F1580</f>
        <v>6</v>
      </c>
      <c r="F1580" s="19" t="n">
        <f aca="false">DATA!G1580</f>
        <v>14.38</v>
      </c>
      <c r="G1580" s="19" t="n">
        <f aca="false">DATA!H1580</f>
        <v>6.01</v>
      </c>
      <c r="H1580" s="18" t="n">
        <f aca="false">DATA!E1580</f>
        <v>7</v>
      </c>
      <c r="I1580" s="20" t="n">
        <f aca="false">F1580*E1580</f>
        <v>86.28</v>
      </c>
      <c r="J1580" s="20" t="n">
        <f aca="false">PARAMETER!$B$4*G1580*SQRT(E1580)</f>
        <v>24.21460304646</v>
      </c>
      <c r="K1580" s="20" t="n">
        <f aca="false">I1580+J1580</f>
        <v>110.49460304646</v>
      </c>
      <c r="L1580" s="20" t="n">
        <f aca="false">K1580+F1580*H1580</f>
        <v>211.15460304646</v>
      </c>
      <c r="M1580" s="16" t="str">
        <f aca="false">IF(C1580&lt;=K1580,"REORDER",IF(C1580&gt;L1580,"OVERSTOCK","OK"))</f>
        <v>OVERSTOCK</v>
      </c>
      <c r="N1580" s="16" t="str">
        <f aca="false">IF(C1580&lt;=D1580,"REORDER","OK")</f>
        <v>OK</v>
      </c>
      <c r="O1580" s="18" t="n">
        <f aca="false">IF(D1580&lt;I1580,1,0)</f>
        <v>1</v>
      </c>
      <c r="P1580" s="20" t="n">
        <f aca="false">C1580/F1580</f>
        <v>29.4853963838665</v>
      </c>
      <c r="Q1580" s="19" t="n">
        <f aca="false">DATA!N1580</f>
        <v>43.43</v>
      </c>
      <c r="R1580" s="19" t="n">
        <f aca="false">DATA!O1580</f>
        <v>0.98</v>
      </c>
      <c r="S1580" s="17" t="n">
        <f aca="false">C1580*Q1580</f>
        <v>18414.32</v>
      </c>
      <c r="T1580" s="19" t="n">
        <f aca="false">C1580*R1580</f>
        <v>415.52</v>
      </c>
      <c r="U1580" s="20" t="n">
        <f aca="false">MAX(0,C1580-L1580)</f>
        <v>212.84539695354</v>
      </c>
      <c r="V1580" s="17" t="n">
        <f aca="false">U1580*Q1580</f>
        <v>9243.87558969224</v>
      </c>
      <c r="W1580" s="19" t="n">
        <f aca="false">U1580*R1580</f>
        <v>208.588489014469</v>
      </c>
      <c r="X1580" s="20" t="n">
        <f aca="false">MAX(0,K1580-C1580)</f>
        <v>0</v>
      </c>
      <c r="Y1580" s="17" t="n">
        <f aca="false">F1580*PARAMETER!$B$5*Q1580</f>
        <v>227951.041</v>
      </c>
      <c r="Z1580" s="21" t="n">
        <f aca="false">SUMIF($Y$2:$Y$3205,"&gt;="&amp;Y1580)/SUM($Y$2:$Y$3205)</f>
        <v>0.977451711748828</v>
      </c>
      <c r="AA1580" s="16" t="str">
        <f aca="false">IF(Z1580&lt;=PARAMETER!$B$7,"A",IF(Z1580&lt;=PARAMETER!$B$8,"B","C"))</f>
        <v>C</v>
      </c>
      <c r="AB1580" s="22" t="n">
        <f aca="false">G1580/F1580</f>
        <v>0.417941585535466</v>
      </c>
      <c r="AC1580" s="16" t="str">
        <f aca="false">IF(AB1580&lt;=PARAMETER!$B$9,"X",IF(AB1580&lt;=PARAMETER!$B$10,"Y","Z"))</f>
        <v>Y</v>
      </c>
      <c r="AD1580" s="16" t="str">
        <f aca="false">AA1580&amp;AC1580</f>
        <v>CY</v>
      </c>
      <c r="AE1580" s="22" t="n">
        <f aca="false">DATA!I1580</f>
        <v>0.21</v>
      </c>
      <c r="AF1580" s="18" t="n">
        <f aca="false">DATA!L1580</f>
        <v>119</v>
      </c>
      <c r="AG1580" s="16" t="str">
        <f aca="false">DATA!K1580</f>
        <v>A</v>
      </c>
      <c r="AH1580" s="18" t="n">
        <f aca="false">IF(AE1580&gt;=PARAMETER!$B$12,1,0)</f>
        <v>0</v>
      </c>
      <c r="AI1580" s="18" t="n">
        <f aca="false">IF(AF1580&gt;=PARAMETER!$B$13,1,0)</f>
        <v>1</v>
      </c>
      <c r="AJ1580" s="18" t="n">
        <f aca="false">IF(AND(AH1580=1,AI1580=1),1,0)</f>
        <v>0</v>
      </c>
    </row>
    <row r="1581" customFormat="false" ht="15" hidden="false" customHeight="false" outlineLevel="0" collapsed="false">
      <c r="A1581" s="16" t="str">
        <f aca="false">DATA!A1581</f>
        <v>ITM11579</v>
      </c>
      <c r="B1581" s="16" t="str">
        <f aca="false">DATA!B1581</f>
        <v>Automotive</v>
      </c>
      <c r="C1581" s="17" t="n">
        <f aca="false">DATA!C1581</f>
        <v>397</v>
      </c>
      <c r="D1581" s="17" t="n">
        <f aca="false">DATA!D1581</f>
        <v>29</v>
      </c>
      <c r="E1581" s="18" t="n">
        <f aca="false">DATA!F1581</f>
        <v>6</v>
      </c>
      <c r="F1581" s="19" t="n">
        <f aca="false">DATA!G1581</f>
        <v>31.7</v>
      </c>
      <c r="G1581" s="19" t="n">
        <f aca="false">DATA!H1581</f>
        <v>2.33</v>
      </c>
      <c r="H1581" s="18" t="n">
        <f aca="false">DATA!E1581</f>
        <v>8</v>
      </c>
      <c r="I1581" s="20" t="n">
        <f aca="false">F1581*E1581</f>
        <v>190.2</v>
      </c>
      <c r="J1581" s="20" t="n">
        <f aca="false">PARAMETER!$B$4*G1581*SQRT(E1581)</f>
        <v>9.3876913641018</v>
      </c>
      <c r="K1581" s="20" t="n">
        <f aca="false">I1581+J1581</f>
        <v>199.587691364102</v>
      </c>
      <c r="L1581" s="20" t="n">
        <f aca="false">K1581+F1581*H1581</f>
        <v>453.187691364102</v>
      </c>
      <c r="M1581" s="16" t="str">
        <f aca="false">IF(C1581&lt;=K1581,"REORDER",IF(C1581&gt;L1581,"OVERSTOCK","OK"))</f>
        <v>OK</v>
      </c>
      <c r="N1581" s="16" t="str">
        <f aca="false">IF(C1581&lt;=D1581,"REORDER","OK")</f>
        <v>OK</v>
      </c>
      <c r="O1581" s="18" t="n">
        <f aca="false">IF(D1581&lt;I1581,1,0)</f>
        <v>1</v>
      </c>
      <c r="P1581" s="20" t="n">
        <f aca="false">C1581/F1581</f>
        <v>12.5236593059937</v>
      </c>
      <c r="Q1581" s="19" t="n">
        <f aca="false">DATA!N1581</f>
        <v>71.85</v>
      </c>
      <c r="R1581" s="19" t="n">
        <f aca="false">DATA!O1581</f>
        <v>0.71</v>
      </c>
      <c r="S1581" s="17" t="n">
        <f aca="false">C1581*Q1581</f>
        <v>28524.45</v>
      </c>
      <c r="T1581" s="19" t="n">
        <f aca="false">C1581*R1581</f>
        <v>281.87</v>
      </c>
      <c r="U1581" s="20" t="n">
        <f aca="false">MAX(0,C1581-L1581)</f>
        <v>0</v>
      </c>
      <c r="V1581" s="17" t="n">
        <f aca="false">U1581*Q1581</f>
        <v>0</v>
      </c>
      <c r="W1581" s="19" t="n">
        <f aca="false">U1581*R1581</f>
        <v>0</v>
      </c>
      <c r="X1581" s="20" t="n">
        <f aca="false">MAX(0,K1581-C1581)</f>
        <v>0</v>
      </c>
      <c r="Y1581" s="17" t="n">
        <f aca="false">F1581*PARAMETER!$B$5*Q1581</f>
        <v>831340.425</v>
      </c>
      <c r="Z1581" s="21" t="n">
        <f aca="false">SUMIF($Y$2:$Y$3205,"&gt;="&amp;Y1581)/SUM($Y$2:$Y$3205)</f>
        <v>0.799496637522826</v>
      </c>
      <c r="AA1581" s="16" t="str">
        <f aca="false">IF(Z1581&lt;=PARAMETER!$B$7,"A",IF(Z1581&lt;=PARAMETER!$B$8,"B","C"))</f>
        <v>A</v>
      </c>
      <c r="AB1581" s="22" t="n">
        <f aca="false">G1581/F1581</f>
        <v>0.0735015772870662</v>
      </c>
      <c r="AC1581" s="16" t="str">
        <f aca="false">IF(AB1581&lt;=PARAMETER!$B$9,"X",IF(AB1581&lt;=PARAMETER!$B$10,"Y","Z"))</f>
        <v>X</v>
      </c>
      <c r="AD1581" s="16" t="str">
        <f aca="false">AA1581&amp;AC1581</f>
        <v>AX</v>
      </c>
      <c r="AE1581" s="22" t="n">
        <f aca="false">DATA!I1581</f>
        <v>0.95</v>
      </c>
      <c r="AF1581" s="18" t="n">
        <f aca="false">DATA!L1581</f>
        <v>176</v>
      </c>
      <c r="AG1581" s="16" t="str">
        <f aca="false">DATA!K1581</f>
        <v>D</v>
      </c>
      <c r="AH1581" s="18" t="n">
        <f aca="false">IF(AE1581&gt;=PARAMETER!$B$12,1,0)</f>
        <v>1</v>
      </c>
      <c r="AI1581" s="18" t="n">
        <f aca="false">IF(AF1581&gt;=PARAMETER!$B$13,1,0)</f>
        <v>1</v>
      </c>
      <c r="AJ1581" s="18" t="n">
        <f aca="false">IF(AND(AH1581=1,AI1581=1),1,0)</f>
        <v>1</v>
      </c>
    </row>
    <row r="1582" customFormat="false" ht="15" hidden="false" customHeight="false" outlineLevel="0" collapsed="false">
      <c r="A1582" s="16" t="str">
        <f aca="false">DATA!A1582</f>
        <v>ITM11580</v>
      </c>
      <c r="B1582" s="16" t="str">
        <f aca="false">DATA!B1582</f>
        <v>Pharma</v>
      </c>
      <c r="C1582" s="17" t="n">
        <f aca="false">DATA!C1582</f>
        <v>129</v>
      </c>
      <c r="D1582" s="17" t="n">
        <f aca="false">DATA!D1582</f>
        <v>82</v>
      </c>
      <c r="E1582" s="18" t="n">
        <f aca="false">DATA!F1582</f>
        <v>6</v>
      </c>
      <c r="F1582" s="19" t="n">
        <f aca="false">DATA!G1582</f>
        <v>41.57</v>
      </c>
      <c r="G1582" s="19" t="n">
        <f aca="false">DATA!H1582</f>
        <v>8.12</v>
      </c>
      <c r="H1582" s="18" t="n">
        <f aca="false">DATA!E1582</f>
        <v>11</v>
      </c>
      <c r="I1582" s="20" t="n">
        <f aca="false">F1582*E1582</f>
        <v>249.42</v>
      </c>
      <c r="J1582" s="20" t="n">
        <f aca="false">PARAMETER!$B$4*G1582*SQRT(E1582)</f>
        <v>32.7159029512904</v>
      </c>
      <c r="K1582" s="20" t="n">
        <f aca="false">I1582+J1582</f>
        <v>282.13590295129</v>
      </c>
      <c r="L1582" s="20" t="n">
        <f aca="false">K1582+F1582*H1582</f>
        <v>739.40590295129</v>
      </c>
      <c r="M1582" s="16" t="str">
        <f aca="false">IF(C1582&lt;=K1582,"REORDER",IF(C1582&gt;L1582,"OVERSTOCK","OK"))</f>
        <v>REORDER</v>
      </c>
      <c r="N1582" s="16" t="str">
        <f aca="false">IF(C1582&lt;=D1582,"REORDER","OK")</f>
        <v>OK</v>
      </c>
      <c r="O1582" s="18" t="n">
        <f aca="false">IF(D1582&lt;I1582,1,0)</f>
        <v>1</v>
      </c>
      <c r="P1582" s="20" t="n">
        <f aca="false">C1582/F1582</f>
        <v>3.10319942266057</v>
      </c>
      <c r="Q1582" s="19" t="n">
        <f aca="false">DATA!N1582</f>
        <v>144.4</v>
      </c>
      <c r="R1582" s="19" t="n">
        <f aca="false">DATA!O1582</f>
        <v>0.63</v>
      </c>
      <c r="S1582" s="17" t="n">
        <f aca="false">C1582*Q1582</f>
        <v>18627.6</v>
      </c>
      <c r="T1582" s="19" t="n">
        <f aca="false">C1582*R1582</f>
        <v>81.27</v>
      </c>
      <c r="U1582" s="20" t="n">
        <f aca="false">MAX(0,C1582-L1582)</f>
        <v>0</v>
      </c>
      <c r="V1582" s="17" t="n">
        <f aca="false">U1582*Q1582</f>
        <v>0</v>
      </c>
      <c r="W1582" s="19" t="n">
        <f aca="false">U1582*R1582</f>
        <v>0</v>
      </c>
      <c r="X1582" s="20" t="n">
        <f aca="false">MAX(0,K1582-C1582)</f>
        <v>153.13590295129</v>
      </c>
      <c r="Y1582" s="17" t="n">
        <f aca="false">F1582*PARAMETER!$B$5*Q1582</f>
        <v>2190988.42</v>
      </c>
      <c r="Z1582" s="21" t="n">
        <f aca="false">SUMIF($Y$2:$Y$3205,"&gt;="&amp;Y1582)/SUM($Y$2:$Y$3205)</f>
        <v>0.276040426122608</v>
      </c>
      <c r="AA1582" s="16" t="str">
        <f aca="false">IF(Z1582&lt;=PARAMETER!$B$7,"A",IF(Z1582&lt;=PARAMETER!$B$8,"B","C"))</f>
        <v>A</v>
      </c>
      <c r="AB1582" s="22" t="n">
        <f aca="false">G1582/F1582</f>
        <v>0.19533317296127</v>
      </c>
      <c r="AC1582" s="16" t="str">
        <f aca="false">IF(AB1582&lt;=PARAMETER!$B$9,"X",IF(AB1582&lt;=PARAMETER!$B$10,"Y","Z"))</f>
        <v>X</v>
      </c>
      <c r="AD1582" s="16" t="str">
        <f aca="false">AA1582&amp;AC1582</f>
        <v>AX</v>
      </c>
      <c r="AE1582" s="22" t="n">
        <f aca="false">DATA!I1582</f>
        <v>0.87</v>
      </c>
      <c r="AF1582" s="18" t="n">
        <f aca="false">DATA!L1582</f>
        <v>175</v>
      </c>
      <c r="AG1582" s="16" t="str">
        <f aca="false">DATA!K1582</f>
        <v>D</v>
      </c>
      <c r="AH1582" s="18" t="n">
        <f aca="false">IF(AE1582&gt;=PARAMETER!$B$12,1,0)</f>
        <v>1</v>
      </c>
      <c r="AI1582" s="18" t="n">
        <f aca="false">IF(AF1582&gt;=PARAMETER!$B$13,1,0)</f>
        <v>1</v>
      </c>
      <c r="AJ1582" s="18" t="n">
        <f aca="false">IF(AND(AH1582=1,AI1582=1),1,0)</f>
        <v>1</v>
      </c>
    </row>
    <row r="1583" customFormat="false" ht="15" hidden="false" customHeight="false" outlineLevel="0" collapsed="false">
      <c r="A1583" s="16" t="str">
        <f aca="false">DATA!A1583</f>
        <v>ITM11581</v>
      </c>
      <c r="B1583" s="16" t="str">
        <f aca="false">DATA!B1583</f>
        <v>Automotive</v>
      </c>
      <c r="C1583" s="17" t="n">
        <f aca="false">DATA!C1583</f>
        <v>288</v>
      </c>
      <c r="D1583" s="17" t="n">
        <f aca="false">DATA!D1583</f>
        <v>26</v>
      </c>
      <c r="E1583" s="18" t="n">
        <f aca="false">DATA!F1583</f>
        <v>8</v>
      </c>
      <c r="F1583" s="19" t="n">
        <f aca="false">DATA!G1583</f>
        <v>35.67</v>
      </c>
      <c r="G1583" s="19" t="n">
        <f aca="false">DATA!H1583</f>
        <v>7.66</v>
      </c>
      <c r="H1583" s="18" t="n">
        <f aca="false">DATA!E1583</f>
        <v>11</v>
      </c>
      <c r="I1583" s="20" t="n">
        <f aca="false">F1583*E1583</f>
        <v>285.36</v>
      </c>
      <c r="J1583" s="20" t="n">
        <f aca="false">PARAMETER!$B$4*G1583*SQRT(E1583)</f>
        <v>35.6369903886533</v>
      </c>
      <c r="K1583" s="20" t="n">
        <f aca="false">I1583+J1583</f>
        <v>320.996990388653</v>
      </c>
      <c r="L1583" s="20" t="n">
        <f aca="false">K1583+F1583*H1583</f>
        <v>713.366990388653</v>
      </c>
      <c r="M1583" s="16" t="str">
        <f aca="false">IF(C1583&lt;=K1583,"REORDER",IF(C1583&gt;L1583,"OVERSTOCK","OK"))</f>
        <v>REORDER</v>
      </c>
      <c r="N1583" s="16" t="str">
        <f aca="false">IF(C1583&lt;=D1583,"REORDER","OK")</f>
        <v>OK</v>
      </c>
      <c r="O1583" s="18" t="n">
        <f aca="false">IF(D1583&lt;I1583,1,0)</f>
        <v>1</v>
      </c>
      <c r="P1583" s="20" t="n">
        <f aca="false">C1583/F1583</f>
        <v>8.07401177460051</v>
      </c>
      <c r="Q1583" s="19" t="n">
        <f aca="false">DATA!N1583</f>
        <v>195.04</v>
      </c>
      <c r="R1583" s="19" t="n">
        <f aca="false">DATA!O1583</f>
        <v>0.53</v>
      </c>
      <c r="S1583" s="17" t="n">
        <f aca="false">C1583*Q1583</f>
        <v>56171.52</v>
      </c>
      <c r="T1583" s="19" t="n">
        <f aca="false">C1583*R1583</f>
        <v>152.64</v>
      </c>
      <c r="U1583" s="20" t="n">
        <f aca="false">MAX(0,C1583-L1583)</f>
        <v>0</v>
      </c>
      <c r="V1583" s="17" t="n">
        <f aca="false">U1583*Q1583</f>
        <v>0</v>
      </c>
      <c r="W1583" s="19" t="n">
        <f aca="false">U1583*R1583</f>
        <v>0</v>
      </c>
      <c r="X1583" s="20" t="n">
        <f aca="false">MAX(0,K1583-C1583)</f>
        <v>32.9969903886533</v>
      </c>
      <c r="Y1583" s="17" t="n">
        <f aca="false">F1583*PARAMETER!$B$5*Q1583</f>
        <v>2539333.032</v>
      </c>
      <c r="Z1583" s="21" t="n">
        <f aca="false">SUMIF($Y$2:$Y$3205,"&gt;="&amp;Y1583)/SUM($Y$2:$Y$3205)</f>
        <v>0.173578098105405</v>
      </c>
      <c r="AA1583" s="16" t="str">
        <f aca="false">IF(Z1583&lt;=PARAMETER!$B$7,"A",IF(Z1583&lt;=PARAMETER!$B$8,"B","C"))</f>
        <v>A</v>
      </c>
      <c r="AB1583" s="22" t="n">
        <f aca="false">G1583/F1583</f>
        <v>0.214746285393888</v>
      </c>
      <c r="AC1583" s="16" t="str">
        <f aca="false">IF(AB1583&lt;=PARAMETER!$B$9,"X",IF(AB1583&lt;=PARAMETER!$B$10,"Y","Z"))</f>
        <v>X</v>
      </c>
      <c r="AD1583" s="16" t="str">
        <f aca="false">AA1583&amp;AC1583</f>
        <v>AX</v>
      </c>
      <c r="AE1583" s="22" t="n">
        <f aca="false">DATA!I1583</f>
        <v>0.24</v>
      </c>
      <c r="AF1583" s="18" t="n">
        <f aca="false">DATA!L1583</f>
        <v>49</v>
      </c>
      <c r="AG1583" s="16" t="str">
        <f aca="false">DATA!K1583</f>
        <v>B</v>
      </c>
      <c r="AH1583" s="18" t="n">
        <f aca="false">IF(AE1583&gt;=PARAMETER!$B$12,1,0)</f>
        <v>0</v>
      </c>
      <c r="AI1583" s="18" t="n">
        <f aca="false">IF(AF1583&gt;=PARAMETER!$B$13,1,0)</f>
        <v>0</v>
      </c>
      <c r="AJ1583" s="18" t="n">
        <f aca="false">IF(AND(AH1583=1,AI1583=1),1,0)</f>
        <v>0</v>
      </c>
    </row>
    <row r="1584" customFormat="false" ht="15" hidden="false" customHeight="false" outlineLevel="0" collapsed="false">
      <c r="A1584" s="16" t="str">
        <f aca="false">DATA!A1584</f>
        <v>ITM11582</v>
      </c>
      <c r="B1584" s="16" t="str">
        <f aca="false">DATA!B1584</f>
        <v>Pharma</v>
      </c>
      <c r="C1584" s="17" t="n">
        <f aca="false">DATA!C1584</f>
        <v>430</v>
      </c>
      <c r="D1584" s="17" t="n">
        <f aca="false">DATA!D1584</f>
        <v>36</v>
      </c>
      <c r="E1584" s="18" t="n">
        <f aca="false">DATA!F1584</f>
        <v>9</v>
      </c>
      <c r="F1584" s="19" t="n">
        <f aca="false">DATA!G1584</f>
        <v>24.49</v>
      </c>
      <c r="G1584" s="19" t="n">
        <f aca="false">DATA!H1584</f>
        <v>7.11</v>
      </c>
      <c r="H1584" s="18" t="n">
        <f aca="false">DATA!E1584</f>
        <v>11</v>
      </c>
      <c r="I1584" s="20" t="n">
        <f aca="false">F1584*E1584</f>
        <v>220.41</v>
      </c>
      <c r="J1584" s="20" t="n">
        <f aca="false">PARAMETER!$B$4*G1584*SQRT(E1584)</f>
        <v>35.0847278628749</v>
      </c>
      <c r="K1584" s="20" t="n">
        <f aca="false">I1584+J1584</f>
        <v>255.494727862875</v>
      </c>
      <c r="L1584" s="20" t="n">
        <f aca="false">K1584+F1584*H1584</f>
        <v>524.884727862875</v>
      </c>
      <c r="M1584" s="16" t="str">
        <f aca="false">IF(C1584&lt;=K1584,"REORDER",IF(C1584&gt;L1584,"OVERSTOCK","OK"))</f>
        <v>OK</v>
      </c>
      <c r="N1584" s="16" t="str">
        <f aca="false">IF(C1584&lt;=D1584,"REORDER","OK")</f>
        <v>OK</v>
      </c>
      <c r="O1584" s="18" t="n">
        <f aca="false">IF(D1584&lt;I1584,1,0)</f>
        <v>1</v>
      </c>
      <c r="P1584" s="20" t="n">
        <f aca="false">C1584/F1584</f>
        <v>17.5581870151082</v>
      </c>
      <c r="Q1584" s="19" t="n">
        <f aca="false">DATA!N1584</f>
        <v>75.08</v>
      </c>
      <c r="R1584" s="19" t="n">
        <f aca="false">DATA!O1584</f>
        <v>0.11</v>
      </c>
      <c r="S1584" s="17" t="n">
        <f aca="false">C1584*Q1584</f>
        <v>32284.4</v>
      </c>
      <c r="T1584" s="19" t="n">
        <f aca="false">C1584*R1584</f>
        <v>47.3</v>
      </c>
      <c r="U1584" s="20" t="n">
        <f aca="false">MAX(0,C1584-L1584)</f>
        <v>0</v>
      </c>
      <c r="V1584" s="17" t="n">
        <f aca="false">U1584*Q1584</f>
        <v>0</v>
      </c>
      <c r="W1584" s="19" t="n">
        <f aca="false">U1584*R1584</f>
        <v>0</v>
      </c>
      <c r="X1584" s="20" t="n">
        <f aca="false">MAX(0,K1584-C1584)</f>
        <v>0</v>
      </c>
      <c r="Y1584" s="17" t="n">
        <f aca="false">F1584*PARAMETER!$B$5*Q1584</f>
        <v>671128.858</v>
      </c>
      <c r="Z1584" s="21" t="n">
        <f aca="false">SUMIF($Y$2:$Y$3205,"&gt;="&amp;Y1584)/SUM($Y$2:$Y$3205)</f>
        <v>0.854368072719432</v>
      </c>
      <c r="AA1584" s="16" t="str">
        <f aca="false">IF(Z1584&lt;=PARAMETER!$B$7,"A",IF(Z1584&lt;=PARAMETER!$B$8,"B","C"))</f>
        <v>B</v>
      </c>
      <c r="AB1584" s="22" t="n">
        <f aca="false">G1584/F1584</f>
        <v>0.290322580645161</v>
      </c>
      <c r="AC1584" s="16" t="str">
        <f aca="false">IF(AB1584&lt;=PARAMETER!$B$9,"X",IF(AB1584&lt;=PARAMETER!$B$10,"Y","Z"))</f>
        <v>Y</v>
      </c>
      <c r="AD1584" s="16" t="str">
        <f aca="false">AA1584&amp;AC1584</f>
        <v>BY</v>
      </c>
      <c r="AE1584" s="22" t="n">
        <f aca="false">DATA!I1584</f>
        <v>0.26</v>
      </c>
      <c r="AF1584" s="18" t="n">
        <f aca="false">DATA!L1584</f>
        <v>156</v>
      </c>
      <c r="AG1584" s="16" t="str">
        <f aca="false">DATA!K1584</f>
        <v>C</v>
      </c>
      <c r="AH1584" s="18" t="n">
        <f aca="false">IF(AE1584&gt;=PARAMETER!$B$12,1,0)</f>
        <v>0</v>
      </c>
      <c r="AI1584" s="18" t="n">
        <f aca="false">IF(AF1584&gt;=PARAMETER!$B$13,1,0)</f>
        <v>1</v>
      </c>
      <c r="AJ1584" s="18" t="n">
        <f aca="false">IF(AND(AH1584=1,AI1584=1),1,0)</f>
        <v>0</v>
      </c>
    </row>
    <row r="1585" customFormat="false" ht="15" hidden="false" customHeight="false" outlineLevel="0" collapsed="false">
      <c r="A1585" s="16" t="str">
        <f aca="false">DATA!A1585</f>
        <v>ITM11583</v>
      </c>
      <c r="B1585" s="16" t="str">
        <f aca="false">DATA!B1585</f>
        <v>Apparel</v>
      </c>
      <c r="C1585" s="17" t="n">
        <f aca="false">DATA!C1585</f>
        <v>375</v>
      </c>
      <c r="D1585" s="17" t="n">
        <f aca="false">DATA!D1585</f>
        <v>56</v>
      </c>
      <c r="E1585" s="18" t="n">
        <f aca="false">DATA!F1585</f>
        <v>7</v>
      </c>
      <c r="F1585" s="19" t="n">
        <f aca="false">DATA!G1585</f>
        <v>29.65</v>
      </c>
      <c r="G1585" s="19" t="n">
        <f aca="false">DATA!H1585</f>
        <v>5.13</v>
      </c>
      <c r="H1585" s="18" t="n">
        <f aca="false">DATA!E1585</f>
        <v>13</v>
      </c>
      <c r="I1585" s="20" t="n">
        <f aca="false">F1585*E1585</f>
        <v>207.55</v>
      </c>
      <c r="J1585" s="20" t="n">
        <f aca="false">PARAMETER!$B$4*G1585*SQRT(E1585)</f>
        <v>22.3251117732831</v>
      </c>
      <c r="K1585" s="20" t="n">
        <f aca="false">I1585+J1585</f>
        <v>229.875111773283</v>
      </c>
      <c r="L1585" s="20" t="n">
        <f aca="false">K1585+F1585*H1585</f>
        <v>615.325111773283</v>
      </c>
      <c r="M1585" s="16" t="str">
        <f aca="false">IF(C1585&lt;=K1585,"REORDER",IF(C1585&gt;L1585,"OVERSTOCK","OK"))</f>
        <v>OK</v>
      </c>
      <c r="N1585" s="16" t="str">
        <f aca="false">IF(C1585&lt;=D1585,"REORDER","OK")</f>
        <v>OK</v>
      </c>
      <c r="O1585" s="18" t="n">
        <f aca="false">IF(D1585&lt;I1585,1,0)</f>
        <v>1</v>
      </c>
      <c r="P1585" s="20" t="n">
        <f aca="false">C1585/F1585</f>
        <v>12.6475548060708</v>
      </c>
      <c r="Q1585" s="19" t="n">
        <f aca="false">DATA!N1585</f>
        <v>109.02</v>
      </c>
      <c r="R1585" s="19" t="n">
        <f aca="false">DATA!O1585</f>
        <v>0.1</v>
      </c>
      <c r="S1585" s="17" t="n">
        <f aca="false">C1585*Q1585</f>
        <v>40882.5</v>
      </c>
      <c r="T1585" s="19" t="n">
        <f aca="false">C1585*R1585</f>
        <v>37.5</v>
      </c>
      <c r="U1585" s="20" t="n">
        <f aca="false">MAX(0,C1585-L1585)</f>
        <v>0</v>
      </c>
      <c r="V1585" s="17" t="n">
        <f aca="false">U1585*Q1585</f>
        <v>0</v>
      </c>
      <c r="W1585" s="19" t="n">
        <f aca="false">U1585*R1585</f>
        <v>0</v>
      </c>
      <c r="X1585" s="20" t="n">
        <f aca="false">MAX(0,K1585-C1585)</f>
        <v>0</v>
      </c>
      <c r="Y1585" s="17" t="n">
        <f aca="false">F1585*PARAMETER!$B$5*Q1585</f>
        <v>1179841.695</v>
      </c>
      <c r="Z1585" s="21" t="n">
        <f aca="false">SUMIF($Y$2:$Y$3205,"&gt;="&amp;Y1585)/SUM($Y$2:$Y$3205)</f>
        <v>0.654684638655954</v>
      </c>
      <c r="AA1585" s="16" t="str">
        <f aca="false">IF(Z1585&lt;=PARAMETER!$B$7,"A",IF(Z1585&lt;=PARAMETER!$B$8,"B","C"))</f>
        <v>A</v>
      </c>
      <c r="AB1585" s="22" t="n">
        <f aca="false">G1585/F1585</f>
        <v>0.173018549747049</v>
      </c>
      <c r="AC1585" s="16" t="str">
        <f aca="false">IF(AB1585&lt;=PARAMETER!$B$9,"X",IF(AB1585&lt;=PARAMETER!$B$10,"Y","Z"))</f>
        <v>X</v>
      </c>
      <c r="AD1585" s="16" t="str">
        <f aca="false">AA1585&amp;AC1585</f>
        <v>AX</v>
      </c>
      <c r="AE1585" s="22" t="n">
        <f aca="false">DATA!I1585</f>
        <v>0.56</v>
      </c>
      <c r="AF1585" s="18" t="n">
        <f aca="false">DATA!L1585</f>
        <v>142</v>
      </c>
      <c r="AG1585" s="16" t="str">
        <f aca="false">DATA!K1585</f>
        <v>C</v>
      </c>
      <c r="AH1585" s="18" t="n">
        <f aca="false">IF(AE1585&gt;=PARAMETER!$B$12,1,0)</f>
        <v>0</v>
      </c>
      <c r="AI1585" s="18" t="n">
        <f aca="false">IF(AF1585&gt;=PARAMETER!$B$13,1,0)</f>
        <v>1</v>
      </c>
      <c r="AJ1585" s="18" t="n">
        <f aca="false">IF(AND(AH1585=1,AI1585=1),1,0)</f>
        <v>0</v>
      </c>
    </row>
    <row r="1586" customFormat="false" ht="15" hidden="false" customHeight="false" outlineLevel="0" collapsed="false">
      <c r="A1586" s="16" t="str">
        <f aca="false">DATA!A1586</f>
        <v>ITM11584</v>
      </c>
      <c r="B1586" s="16" t="str">
        <f aca="false">DATA!B1586</f>
        <v>Groceries</v>
      </c>
      <c r="C1586" s="17" t="n">
        <f aca="false">DATA!C1586</f>
        <v>410</v>
      </c>
      <c r="D1586" s="17" t="n">
        <f aca="false">DATA!D1586</f>
        <v>11</v>
      </c>
      <c r="E1586" s="18" t="n">
        <f aca="false">DATA!F1586</f>
        <v>6</v>
      </c>
      <c r="F1586" s="19" t="n">
        <f aca="false">DATA!G1586</f>
        <v>49.45</v>
      </c>
      <c r="G1586" s="19" t="n">
        <f aca="false">DATA!H1586</f>
        <v>3.97</v>
      </c>
      <c r="H1586" s="18" t="n">
        <f aca="false">DATA!E1586</f>
        <v>3</v>
      </c>
      <c r="I1586" s="20" t="n">
        <f aca="false">F1586*E1586</f>
        <v>296.7</v>
      </c>
      <c r="J1586" s="20" t="n">
        <f aca="false">PARAMETER!$B$4*G1586*SQRT(E1586)</f>
        <v>15.9953367877614</v>
      </c>
      <c r="K1586" s="20" t="n">
        <f aca="false">I1586+J1586</f>
        <v>312.695336787761</v>
      </c>
      <c r="L1586" s="20" t="n">
        <f aca="false">K1586+F1586*H1586</f>
        <v>461.045336787761</v>
      </c>
      <c r="M1586" s="16" t="str">
        <f aca="false">IF(C1586&lt;=K1586,"REORDER",IF(C1586&gt;L1586,"OVERSTOCK","OK"))</f>
        <v>OK</v>
      </c>
      <c r="N1586" s="16" t="str">
        <f aca="false">IF(C1586&lt;=D1586,"REORDER","OK")</f>
        <v>OK</v>
      </c>
      <c r="O1586" s="18" t="n">
        <f aca="false">IF(D1586&lt;I1586,1,0)</f>
        <v>1</v>
      </c>
      <c r="P1586" s="20" t="n">
        <f aca="false">C1586/F1586</f>
        <v>8.29120323559151</v>
      </c>
      <c r="Q1586" s="19" t="n">
        <f aca="false">DATA!N1586</f>
        <v>59.22</v>
      </c>
      <c r="R1586" s="19" t="n">
        <f aca="false">DATA!O1586</f>
        <v>1.22</v>
      </c>
      <c r="S1586" s="17" t="n">
        <f aca="false">C1586*Q1586</f>
        <v>24280.2</v>
      </c>
      <c r="T1586" s="19" t="n">
        <f aca="false">C1586*R1586</f>
        <v>500.2</v>
      </c>
      <c r="U1586" s="20" t="n">
        <f aca="false">MAX(0,C1586-L1586)</f>
        <v>0</v>
      </c>
      <c r="V1586" s="17" t="n">
        <f aca="false">U1586*Q1586</f>
        <v>0</v>
      </c>
      <c r="W1586" s="19" t="n">
        <f aca="false">U1586*R1586</f>
        <v>0</v>
      </c>
      <c r="X1586" s="20" t="n">
        <f aca="false">MAX(0,K1586-C1586)</f>
        <v>0</v>
      </c>
      <c r="Y1586" s="17" t="n">
        <f aca="false">F1586*PARAMETER!$B$5*Q1586</f>
        <v>1068876.585</v>
      </c>
      <c r="Z1586" s="21" t="n">
        <f aca="false">SUMIF($Y$2:$Y$3205,"&gt;="&amp;Y1586)/SUM($Y$2:$Y$3205)</f>
        <v>0.697002257777946</v>
      </c>
      <c r="AA1586" s="16" t="str">
        <f aca="false">IF(Z1586&lt;=PARAMETER!$B$7,"A",IF(Z1586&lt;=PARAMETER!$B$8,"B","C"))</f>
        <v>A</v>
      </c>
      <c r="AB1586" s="22" t="n">
        <f aca="false">G1586/F1586</f>
        <v>0.0802831142568251</v>
      </c>
      <c r="AC1586" s="16" t="str">
        <f aca="false">IF(AB1586&lt;=PARAMETER!$B$9,"X",IF(AB1586&lt;=PARAMETER!$B$10,"Y","Z"))</f>
        <v>X</v>
      </c>
      <c r="AD1586" s="16" t="str">
        <f aca="false">AA1586&amp;AC1586</f>
        <v>AX</v>
      </c>
      <c r="AE1586" s="22" t="n">
        <f aca="false">DATA!I1586</f>
        <v>0.8</v>
      </c>
      <c r="AF1586" s="18" t="n">
        <f aca="false">DATA!L1586</f>
        <v>151</v>
      </c>
      <c r="AG1586" s="16" t="str">
        <f aca="false">DATA!K1586</f>
        <v>A</v>
      </c>
      <c r="AH1586" s="18" t="n">
        <f aca="false">IF(AE1586&gt;=PARAMETER!$B$12,1,0)</f>
        <v>1</v>
      </c>
      <c r="AI1586" s="18" t="n">
        <f aca="false">IF(AF1586&gt;=PARAMETER!$B$13,1,0)</f>
        <v>1</v>
      </c>
      <c r="AJ1586" s="18" t="n">
        <f aca="false">IF(AND(AH1586=1,AI1586=1),1,0)</f>
        <v>1</v>
      </c>
    </row>
    <row r="1587" customFormat="false" ht="15" hidden="false" customHeight="false" outlineLevel="0" collapsed="false">
      <c r="A1587" s="16" t="str">
        <f aca="false">DATA!A1587</f>
        <v>ITM11585</v>
      </c>
      <c r="B1587" s="16" t="str">
        <f aca="false">DATA!B1587</f>
        <v>Pharma</v>
      </c>
      <c r="C1587" s="17" t="n">
        <f aca="false">DATA!C1587</f>
        <v>297</v>
      </c>
      <c r="D1587" s="17" t="n">
        <f aca="false">DATA!D1587</f>
        <v>72</v>
      </c>
      <c r="E1587" s="18" t="n">
        <f aca="false">DATA!F1587</f>
        <v>9</v>
      </c>
      <c r="F1587" s="19" t="n">
        <f aca="false">DATA!G1587</f>
        <v>30.5</v>
      </c>
      <c r="G1587" s="19" t="n">
        <f aca="false">DATA!H1587</f>
        <v>4.07</v>
      </c>
      <c r="H1587" s="18" t="n">
        <f aca="false">DATA!E1587</f>
        <v>14</v>
      </c>
      <c r="I1587" s="20" t="n">
        <f aca="false">F1587*E1587</f>
        <v>274.5</v>
      </c>
      <c r="J1587" s="20" t="n">
        <f aca="false">PARAMETER!$B$4*G1587*SQRT(E1587)</f>
        <v>20.0836627850775</v>
      </c>
      <c r="K1587" s="20" t="n">
        <f aca="false">I1587+J1587</f>
        <v>294.583662785078</v>
      </c>
      <c r="L1587" s="20" t="n">
        <f aca="false">K1587+F1587*H1587</f>
        <v>721.583662785077</v>
      </c>
      <c r="M1587" s="16" t="str">
        <f aca="false">IF(C1587&lt;=K1587,"REORDER",IF(C1587&gt;L1587,"OVERSTOCK","OK"))</f>
        <v>OK</v>
      </c>
      <c r="N1587" s="16" t="str">
        <f aca="false">IF(C1587&lt;=D1587,"REORDER","OK")</f>
        <v>OK</v>
      </c>
      <c r="O1587" s="18" t="n">
        <f aca="false">IF(D1587&lt;I1587,1,0)</f>
        <v>1</v>
      </c>
      <c r="P1587" s="20" t="n">
        <f aca="false">C1587/F1587</f>
        <v>9.73770491803279</v>
      </c>
      <c r="Q1587" s="19" t="n">
        <f aca="false">DATA!N1587</f>
        <v>138.34</v>
      </c>
      <c r="R1587" s="19" t="n">
        <f aca="false">DATA!O1587</f>
        <v>0.65</v>
      </c>
      <c r="S1587" s="17" t="n">
        <f aca="false">C1587*Q1587</f>
        <v>41086.98</v>
      </c>
      <c r="T1587" s="19" t="n">
        <f aca="false">C1587*R1587</f>
        <v>193.05</v>
      </c>
      <c r="U1587" s="20" t="n">
        <f aca="false">MAX(0,C1587-L1587)</f>
        <v>0</v>
      </c>
      <c r="V1587" s="17" t="n">
        <f aca="false">U1587*Q1587</f>
        <v>0</v>
      </c>
      <c r="W1587" s="19" t="n">
        <f aca="false">U1587*R1587</f>
        <v>0</v>
      </c>
      <c r="X1587" s="20" t="n">
        <f aca="false">MAX(0,K1587-C1587)</f>
        <v>0</v>
      </c>
      <c r="Y1587" s="17" t="n">
        <f aca="false">F1587*PARAMETER!$B$5*Q1587</f>
        <v>1540070.05</v>
      </c>
      <c r="Z1587" s="21" t="n">
        <f aca="false">SUMIF($Y$2:$Y$3205,"&gt;="&amp;Y1587)/SUM($Y$2:$Y$3205)</f>
        <v>0.506336548601899</v>
      </c>
      <c r="AA1587" s="16" t="str">
        <f aca="false">IF(Z1587&lt;=PARAMETER!$B$7,"A",IF(Z1587&lt;=PARAMETER!$B$8,"B","C"))</f>
        <v>A</v>
      </c>
      <c r="AB1587" s="22" t="n">
        <f aca="false">G1587/F1587</f>
        <v>0.13344262295082</v>
      </c>
      <c r="AC1587" s="16" t="str">
        <f aca="false">IF(AB1587&lt;=PARAMETER!$B$9,"X",IF(AB1587&lt;=PARAMETER!$B$10,"Y","Z"))</f>
        <v>X</v>
      </c>
      <c r="AD1587" s="16" t="str">
        <f aca="false">AA1587&amp;AC1587</f>
        <v>AX</v>
      </c>
      <c r="AE1587" s="22" t="n">
        <f aca="false">DATA!I1587</f>
        <v>0.3</v>
      </c>
      <c r="AF1587" s="18" t="n">
        <f aca="false">DATA!L1587</f>
        <v>100</v>
      </c>
      <c r="AG1587" s="16" t="str">
        <f aca="false">DATA!K1587</f>
        <v>D</v>
      </c>
      <c r="AH1587" s="18" t="n">
        <f aca="false">IF(AE1587&gt;=PARAMETER!$B$12,1,0)</f>
        <v>0</v>
      </c>
      <c r="AI1587" s="18" t="n">
        <f aca="false">IF(AF1587&gt;=PARAMETER!$B$13,1,0)</f>
        <v>1</v>
      </c>
      <c r="AJ1587" s="18" t="n">
        <f aca="false">IF(AND(AH1587=1,AI1587=1),1,0)</f>
        <v>0</v>
      </c>
    </row>
    <row r="1588" customFormat="false" ht="15" hidden="false" customHeight="false" outlineLevel="0" collapsed="false">
      <c r="A1588" s="16" t="str">
        <f aca="false">DATA!A1588</f>
        <v>ITM11586</v>
      </c>
      <c r="B1588" s="16" t="str">
        <f aca="false">DATA!B1588</f>
        <v>Electronics</v>
      </c>
      <c r="C1588" s="17" t="n">
        <f aca="false">DATA!C1588</f>
        <v>93</v>
      </c>
      <c r="D1588" s="17" t="n">
        <f aca="false">DATA!D1588</f>
        <v>71</v>
      </c>
      <c r="E1588" s="18" t="n">
        <f aca="false">DATA!F1588</f>
        <v>9</v>
      </c>
      <c r="F1588" s="19" t="n">
        <f aca="false">DATA!G1588</f>
        <v>39.5</v>
      </c>
      <c r="G1588" s="19" t="n">
        <f aca="false">DATA!H1588</f>
        <v>5.28</v>
      </c>
      <c r="H1588" s="18" t="n">
        <f aca="false">DATA!E1588</f>
        <v>11</v>
      </c>
      <c r="I1588" s="20" t="n">
        <f aca="false">F1588*E1588</f>
        <v>355.5</v>
      </c>
      <c r="J1588" s="20" t="n">
        <f aca="false">PARAMETER!$B$4*G1588*SQRT(E1588)</f>
        <v>26.0544814509113</v>
      </c>
      <c r="K1588" s="20" t="n">
        <f aca="false">I1588+J1588</f>
        <v>381.554481450911</v>
      </c>
      <c r="L1588" s="20" t="n">
        <f aca="false">K1588+F1588*H1588</f>
        <v>816.054481450911</v>
      </c>
      <c r="M1588" s="16" t="str">
        <f aca="false">IF(C1588&lt;=K1588,"REORDER",IF(C1588&gt;L1588,"OVERSTOCK","OK"))</f>
        <v>REORDER</v>
      </c>
      <c r="N1588" s="16" t="str">
        <f aca="false">IF(C1588&lt;=D1588,"REORDER","OK")</f>
        <v>OK</v>
      </c>
      <c r="O1588" s="18" t="n">
        <f aca="false">IF(D1588&lt;I1588,1,0)</f>
        <v>1</v>
      </c>
      <c r="P1588" s="20" t="n">
        <f aca="false">C1588/F1588</f>
        <v>2.35443037974684</v>
      </c>
      <c r="Q1588" s="19" t="n">
        <f aca="false">DATA!N1588</f>
        <v>79.65</v>
      </c>
      <c r="R1588" s="19" t="n">
        <f aca="false">DATA!O1588</f>
        <v>0.42</v>
      </c>
      <c r="S1588" s="17" t="n">
        <f aca="false">C1588*Q1588</f>
        <v>7407.45</v>
      </c>
      <c r="T1588" s="19" t="n">
        <f aca="false">C1588*R1588</f>
        <v>39.06</v>
      </c>
      <c r="U1588" s="20" t="n">
        <f aca="false">MAX(0,C1588-L1588)</f>
        <v>0</v>
      </c>
      <c r="V1588" s="17" t="n">
        <f aca="false">U1588*Q1588</f>
        <v>0</v>
      </c>
      <c r="W1588" s="19" t="n">
        <f aca="false">U1588*R1588</f>
        <v>0</v>
      </c>
      <c r="X1588" s="20" t="n">
        <f aca="false">MAX(0,K1588-C1588)</f>
        <v>288.554481450911</v>
      </c>
      <c r="Y1588" s="17" t="n">
        <f aca="false">F1588*PARAMETER!$B$5*Q1588</f>
        <v>1148353.875</v>
      </c>
      <c r="Z1588" s="21" t="n">
        <f aca="false">SUMIF($Y$2:$Y$3205,"&gt;="&amp;Y1588)/SUM($Y$2:$Y$3205)</f>
        <v>0.668396202609415</v>
      </c>
      <c r="AA1588" s="16" t="str">
        <f aca="false">IF(Z1588&lt;=PARAMETER!$B$7,"A",IF(Z1588&lt;=PARAMETER!$B$8,"B","C"))</f>
        <v>A</v>
      </c>
      <c r="AB1588" s="22" t="n">
        <f aca="false">G1588/F1588</f>
        <v>0.133670886075949</v>
      </c>
      <c r="AC1588" s="16" t="str">
        <f aca="false">IF(AB1588&lt;=PARAMETER!$B$9,"X",IF(AB1588&lt;=PARAMETER!$B$10,"Y","Z"))</f>
        <v>X</v>
      </c>
      <c r="AD1588" s="16" t="str">
        <f aca="false">AA1588&amp;AC1588</f>
        <v>AX</v>
      </c>
      <c r="AE1588" s="22" t="n">
        <f aca="false">DATA!I1588</f>
        <v>0.15</v>
      </c>
      <c r="AF1588" s="18" t="n">
        <f aca="false">DATA!L1588</f>
        <v>58</v>
      </c>
      <c r="AG1588" s="16" t="str">
        <f aca="false">DATA!K1588</f>
        <v>C</v>
      </c>
      <c r="AH1588" s="18" t="n">
        <f aca="false">IF(AE1588&gt;=PARAMETER!$B$12,1,0)</f>
        <v>0</v>
      </c>
      <c r="AI1588" s="18" t="n">
        <f aca="false">IF(AF1588&gt;=PARAMETER!$B$13,1,0)</f>
        <v>0</v>
      </c>
      <c r="AJ1588" s="18" t="n">
        <f aca="false">IF(AND(AH1588=1,AI1588=1),1,0)</f>
        <v>0</v>
      </c>
    </row>
    <row r="1589" customFormat="false" ht="15" hidden="false" customHeight="false" outlineLevel="0" collapsed="false">
      <c r="A1589" s="16" t="str">
        <f aca="false">DATA!A1589</f>
        <v>ITM11587</v>
      </c>
      <c r="B1589" s="16" t="str">
        <f aca="false">DATA!B1589</f>
        <v>Electronics</v>
      </c>
      <c r="C1589" s="17" t="n">
        <f aca="false">DATA!C1589</f>
        <v>456</v>
      </c>
      <c r="D1589" s="17" t="n">
        <f aca="false">DATA!D1589</f>
        <v>28</v>
      </c>
      <c r="E1589" s="18" t="n">
        <f aca="false">DATA!F1589</f>
        <v>7</v>
      </c>
      <c r="F1589" s="19" t="n">
        <f aca="false">DATA!G1589</f>
        <v>36.6</v>
      </c>
      <c r="G1589" s="19" t="n">
        <f aca="false">DATA!H1589</f>
        <v>1.23</v>
      </c>
      <c r="H1589" s="18" t="n">
        <f aca="false">DATA!E1589</f>
        <v>10</v>
      </c>
      <c r="I1589" s="20" t="n">
        <f aca="false">F1589*E1589</f>
        <v>256.2</v>
      </c>
      <c r="J1589" s="20" t="n">
        <f aca="false">PARAMETER!$B$4*G1589*SQRT(E1589)</f>
        <v>5.35280457721993</v>
      </c>
      <c r="K1589" s="20" t="n">
        <f aca="false">I1589+J1589</f>
        <v>261.55280457722</v>
      </c>
      <c r="L1589" s="20" t="n">
        <f aca="false">K1589+F1589*H1589</f>
        <v>627.55280457722</v>
      </c>
      <c r="M1589" s="16" t="str">
        <f aca="false">IF(C1589&lt;=K1589,"REORDER",IF(C1589&gt;L1589,"OVERSTOCK","OK"))</f>
        <v>OK</v>
      </c>
      <c r="N1589" s="16" t="str">
        <f aca="false">IF(C1589&lt;=D1589,"REORDER","OK")</f>
        <v>OK</v>
      </c>
      <c r="O1589" s="18" t="n">
        <f aca="false">IF(D1589&lt;I1589,1,0)</f>
        <v>1</v>
      </c>
      <c r="P1589" s="20" t="n">
        <f aca="false">C1589/F1589</f>
        <v>12.4590163934426</v>
      </c>
      <c r="Q1589" s="19" t="n">
        <f aca="false">DATA!N1589</f>
        <v>101.5</v>
      </c>
      <c r="R1589" s="19" t="n">
        <f aca="false">DATA!O1589</f>
        <v>1.4</v>
      </c>
      <c r="S1589" s="17" t="n">
        <f aca="false">C1589*Q1589</f>
        <v>46284</v>
      </c>
      <c r="T1589" s="19" t="n">
        <f aca="false">C1589*R1589</f>
        <v>638.4</v>
      </c>
      <c r="U1589" s="20" t="n">
        <f aca="false">MAX(0,C1589-L1589)</f>
        <v>0</v>
      </c>
      <c r="V1589" s="17" t="n">
        <f aca="false">U1589*Q1589</f>
        <v>0</v>
      </c>
      <c r="W1589" s="19" t="n">
        <f aca="false">U1589*R1589</f>
        <v>0</v>
      </c>
      <c r="X1589" s="20" t="n">
        <f aca="false">MAX(0,K1589-C1589)</f>
        <v>0</v>
      </c>
      <c r="Y1589" s="17" t="n">
        <f aca="false">F1589*PARAMETER!$B$5*Q1589</f>
        <v>1355938.5</v>
      </c>
      <c r="Z1589" s="21" t="n">
        <f aca="false">SUMIF($Y$2:$Y$3205,"&gt;="&amp;Y1589)/SUM($Y$2:$Y$3205)</f>
        <v>0.584599540931352</v>
      </c>
      <c r="AA1589" s="16" t="str">
        <f aca="false">IF(Z1589&lt;=PARAMETER!$B$7,"A",IF(Z1589&lt;=PARAMETER!$B$8,"B","C"))</f>
        <v>A</v>
      </c>
      <c r="AB1589" s="22" t="n">
        <f aca="false">G1589/F1589</f>
        <v>0.0336065573770492</v>
      </c>
      <c r="AC1589" s="16" t="str">
        <f aca="false">IF(AB1589&lt;=PARAMETER!$B$9,"X",IF(AB1589&lt;=PARAMETER!$B$10,"Y","Z"))</f>
        <v>X</v>
      </c>
      <c r="AD1589" s="16" t="str">
        <f aca="false">AA1589&amp;AC1589</f>
        <v>AX</v>
      </c>
      <c r="AE1589" s="22" t="n">
        <f aca="false">DATA!I1589</f>
        <v>0.59</v>
      </c>
      <c r="AF1589" s="18" t="n">
        <f aca="false">DATA!L1589</f>
        <v>73</v>
      </c>
      <c r="AG1589" s="16" t="str">
        <f aca="false">DATA!K1589</f>
        <v>A</v>
      </c>
      <c r="AH1589" s="18" t="n">
        <f aca="false">IF(AE1589&gt;=PARAMETER!$B$12,1,0)</f>
        <v>0</v>
      </c>
      <c r="AI1589" s="18" t="n">
        <f aca="false">IF(AF1589&gt;=PARAMETER!$B$13,1,0)</f>
        <v>0</v>
      </c>
      <c r="AJ1589" s="18" t="n">
        <f aca="false">IF(AND(AH1589=1,AI1589=1),1,0)</f>
        <v>0</v>
      </c>
    </row>
    <row r="1590" customFormat="false" ht="15" hidden="false" customHeight="false" outlineLevel="0" collapsed="false">
      <c r="A1590" s="16" t="str">
        <f aca="false">DATA!A1590</f>
        <v>ITM11588</v>
      </c>
      <c r="B1590" s="16" t="str">
        <f aca="false">DATA!B1590</f>
        <v>Pharma</v>
      </c>
      <c r="C1590" s="17" t="n">
        <f aca="false">DATA!C1590</f>
        <v>482</v>
      </c>
      <c r="D1590" s="17" t="n">
        <f aca="false">DATA!D1590</f>
        <v>26</v>
      </c>
      <c r="E1590" s="18" t="n">
        <f aca="false">DATA!F1590</f>
        <v>2</v>
      </c>
      <c r="F1590" s="19" t="n">
        <f aca="false">DATA!G1590</f>
        <v>35.37</v>
      </c>
      <c r="G1590" s="19" t="n">
        <f aca="false">DATA!H1590</f>
        <v>6.98</v>
      </c>
      <c r="H1590" s="18" t="n">
        <f aca="false">DATA!E1590</f>
        <v>4</v>
      </c>
      <c r="I1590" s="20" t="n">
        <f aca="false">F1590*E1590</f>
        <v>70.74</v>
      </c>
      <c r="J1590" s="20" t="n">
        <f aca="false">PARAMETER!$B$4*G1590*SQRT(E1590)</f>
        <v>16.2366966653264</v>
      </c>
      <c r="K1590" s="20" t="n">
        <f aca="false">I1590+J1590</f>
        <v>86.9766966653264</v>
      </c>
      <c r="L1590" s="20" t="n">
        <f aca="false">K1590+F1590*H1590</f>
        <v>228.456696665326</v>
      </c>
      <c r="M1590" s="16" t="str">
        <f aca="false">IF(C1590&lt;=K1590,"REORDER",IF(C1590&gt;L1590,"OVERSTOCK","OK"))</f>
        <v>OVERSTOCK</v>
      </c>
      <c r="N1590" s="16" t="str">
        <f aca="false">IF(C1590&lt;=D1590,"REORDER","OK")</f>
        <v>OK</v>
      </c>
      <c r="O1590" s="18" t="n">
        <f aca="false">IF(D1590&lt;I1590,1,0)</f>
        <v>1</v>
      </c>
      <c r="P1590" s="20" t="n">
        <f aca="false">C1590/F1590</f>
        <v>13.6273678258411</v>
      </c>
      <c r="Q1590" s="19" t="n">
        <f aca="false">DATA!N1590</f>
        <v>117.88</v>
      </c>
      <c r="R1590" s="19" t="n">
        <f aca="false">DATA!O1590</f>
        <v>1.1</v>
      </c>
      <c r="S1590" s="17" t="n">
        <f aca="false">C1590*Q1590</f>
        <v>56818.16</v>
      </c>
      <c r="T1590" s="19" t="n">
        <f aca="false">C1590*R1590</f>
        <v>530.2</v>
      </c>
      <c r="U1590" s="20" t="n">
        <f aca="false">MAX(0,C1590-L1590)</f>
        <v>253.543303334674</v>
      </c>
      <c r="V1590" s="17" t="n">
        <f aca="false">U1590*Q1590</f>
        <v>29887.6845970913</v>
      </c>
      <c r="W1590" s="19" t="n">
        <f aca="false">U1590*R1590</f>
        <v>278.897633668141</v>
      </c>
      <c r="X1590" s="20" t="n">
        <f aca="false">MAX(0,K1590-C1590)</f>
        <v>0</v>
      </c>
      <c r="Y1590" s="17" t="n">
        <f aca="false">F1590*PARAMETER!$B$5*Q1590</f>
        <v>1521836.694</v>
      </c>
      <c r="Z1590" s="21" t="n">
        <f aca="false">SUMIF($Y$2:$Y$3205,"&gt;="&amp;Y1590)/SUM($Y$2:$Y$3205)</f>
        <v>0.515131240052902</v>
      </c>
      <c r="AA1590" s="16" t="str">
        <f aca="false">IF(Z1590&lt;=PARAMETER!$B$7,"A",IF(Z1590&lt;=PARAMETER!$B$8,"B","C"))</f>
        <v>A</v>
      </c>
      <c r="AB1590" s="22" t="n">
        <f aca="false">G1590/F1590</f>
        <v>0.197342380548487</v>
      </c>
      <c r="AC1590" s="16" t="str">
        <f aca="false">IF(AB1590&lt;=PARAMETER!$B$9,"X",IF(AB1590&lt;=PARAMETER!$B$10,"Y","Z"))</f>
        <v>X</v>
      </c>
      <c r="AD1590" s="16" t="str">
        <f aca="false">AA1590&amp;AC1590</f>
        <v>AX</v>
      </c>
      <c r="AE1590" s="22" t="n">
        <f aca="false">DATA!I1590</f>
        <v>0.72</v>
      </c>
      <c r="AF1590" s="18" t="n">
        <f aca="false">DATA!L1590</f>
        <v>121</v>
      </c>
      <c r="AG1590" s="16" t="str">
        <f aca="false">DATA!K1590</f>
        <v>D</v>
      </c>
      <c r="AH1590" s="18" t="n">
        <f aca="false">IF(AE1590&gt;=PARAMETER!$B$12,1,0)</f>
        <v>0</v>
      </c>
      <c r="AI1590" s="18" t="n">
        <f aca="false">IF(AF1590&gt;=PARAMETER!$B$13,1,0)</f>
        <v>1</v>
      </c>
      <c r="AJ1590" s="18" t="n">
        <f aca="false">IF(AND(AH1590=1,AI1590=1),1,0)</f>
        <v>0</v>
      </c>
    </row>
    <row r="1591" customFormat="false" ht="15" hidden="false" customHeight="false" outlineLevel="0" collapsed="false">
      <c r="A1591" s="16" t="str">
        <f aca="false">DATA!A1591</f>
        <v>ITM11589</v>
      </c>
      <c r="B1591" s="16" t="str">
        <f aca="false">DATA!B1591</f>
        <v>Pharma</v>
      </c>
      <c r="C1591" s="17" t="n">
        <f aca="false">DATA!C1591</f>
        <v>226</v>
      </c>
      <c r="D1591" s="17" t="n">
        <f aca="false">DATA!D1591</f>
        <v>78</v>
      </c>
      <c r="E1591" s="18" t="n">
        <f aca="false">DATA!F1591</f>
        <v>8</v>
      </c>
      <c r="F1591" s="19" t="n">
        <f aca="false">DATA!G1591</f>
        <v>36.1</v>
      </c>
      <c r="G1591" s="19" t="n">
        <f aca="false">DATA!H1591</f>
        <v>3.84</v>
      </c>
      <c r="H1591" s="18" t="n">
        <f aca="false">DATA!E1591</f>
        <v>13</v>
      </c>
      <c r="I1591" s="20" t="n">
        <f aca="false">F1591*E1591</f>
        <v>288.8</v>
      </c>
      <c r="J1591" s="20" t="n">
        <f aca="false">PARAMETER!$B$4*G1591*SQRT(E1591)</f>
        <v>17.8650186804737</v>
      </c>
      <c r="K1591" s="20" t="n">
        <f aca="false">I1591+J1591</f>
        <v>306.665018680474</v>
      </c>
      <c r="L1591" s="20" t="n">
        <f aca="false">K1591+F1591*H1591</f>
        <v>775.965018680474</v>
      </c>
      <c r="M1591" s="16" t="str">
        <f aca="false">IF(C1591&lt;=K1591,"REORDER",IF(C1591&gt;L1591,"OVERSTOCK","OK"))</f>
        <v>REORDER</v>
      </c>
      <c r="N1591" s="16" t="str">
        <f aca="false">IF(C1591&lt;=D1591,"REORDER","OK")</f>
        <v>OK</v>
      </c>
      <c r="O1591" s="18" t="n">
        <f aca="false">IF(D1591&lt;I1591,1,0)</f>
        <v>1</v>
      </c>
      <c r="P1591" s="20" t="n">
        <f aca="false">C1591/F1591</f>
        <v>6.26038781163435</v>
      </c>
      <c r="Q1591" s="19" t="n">
        <f aca="false">DATA!N1591</f>
        <v>140.39</v>
      </c>
      <c r="R1591" s="19" t="n">
        <f aca="false">DATA!O1591</f>
        <v>1.84</v>
      </c>
      <c r="S1591" s="17" t="n">
        <f aca="false">C1591*Q1591</f>
        <v>31728.14</v>
      </c>
      <c r="T1591" s="19" t="n">
        <f aca="false">C1591*R1591</f>
        <v>415.84</v>
      </c>
      <c r="U1591" s="20" t="n">
        <f aca="false">MAX(0,C1591-L1591)</f>
        <v>0</v>
      </c>
      <c r="V1591" s="17" t="n">
        <f aca="false">U1591*Q1591</f>
        <v>0</v>
      </c>
      <c r="W1591" s="19" t="n">
        <f aca="false">U1591*R1591</f>
        <v>0</v>
      </c>
      <c r="X1591" s="20" t="n">
        <f aca="false">MAX(0,K1591-C1591)</f>
        <v>80.6650186804737</v>
      </c>
      <c r="Y1591" s="17" t="n">
        <f aca="false">F1591*PARAMETER!$B$5*Q1591</f>
        <v>1849848.835</v>
      </c>
      <c r="Z1591" s="21" t="n">
        <f aca="false">SUMIF($Y$2:$Y$3205,"&gt;="&amp;Y1591)/SUM($Y$2:$Y$3205)</f>
        <v>0.395992516072033</v>
      </c>
      <c r="AA1591" s="16" t="str">
        <f aca="false">IF(Z1591&lt;=PARAMETER!$B$7,"A",IF(Z1591&lt;=PARAMETER!$B$8,"B","C"))</f>
        <v>A</v>
      </c>
      <c r="AB1591" s="22" t="n">
        <f aca="false">G1591/F1591</f>
        <v>0.106371191135734</v>
      </c>
      <c r="AC1591" s="16" t="str">
        <f aca="false">IF(AB1591&lt;=PARAMETER!$B$9,"X",IF(AB1591&lt;=PARAMETER!$B$10,"Y","Z"))</f>
        <v>X</v>
      </c>
      <c r="AD1591" s="16" t="str">
        <f aca="false">AA1591&amp;AC1591</f>
        <v>AX</v>
      </c>
      <c r="AE1591" s="22" t="n">
        <f aca="false">DATA!I1591</f>
        <v>0.32</v>
      </c>
      <c r="AF1591" s="18" t="n">
        <f aca="false">DATA!L1591</f>
        <v>109</v>
      </c>
      <c r="AG1591" s="16" t="str">
        <f aca="false">DATA!K1591</f>
        <v>A</v>
      </c>
      <c r="AH1591" s="18" t="n">
        <f aca="false">IF(AE1591&gt;=PARAMETER!$B$12,1,0)</f>
        <v>0</v>
      </c>
      <c r="AI1591" s="18" t="n">
        <f aca="false">IF(AF1591&gt;=PARAMETER!$B$13,1,0)</f>
        <v>1</v>
      </c>
      <c r="AJ1591" s="18" t="n">
        <f aca="false">IF(AND(AH1591=1,AI1591=1),1,0)</f>
        <v>0</v>
      </c>
    </row>
    <row r="1592" customFormat="false" ht="15" hidden="false" customHeight="false" outlineLevel="0" collapsed="false">
      <c r="A1592" s="16" t="str">
        <f aca="false">DATA!A1592</f>
        <v>ITM11590</v>
      </c>
      <c r="B1592" s="16" t="str">
        <f aca="false">DATA!B1592</f>
        <v>Pharma</v>
      </c>
      <c r="C1592" s="17" t="n">
        <f aca="false">DATA!C1592</f>
        <v>407</v>
      </c>
      <c r="D1592" s="17" t="n">
        <f aca="false">DATA!D1592</f>
        <v>48</v>
      </c>
      <c r="E1592" s="18" t="n">
        <f aca="false">DATA!F1592</f>
        <v>5</v>
      </c>
      <c r="F1592" s="19" t="n">
        <f aca="false">DATA!G1592</f>
        <v>23.27</v>
      </c>
      <c r="G1592" s="19" t="n">
        <f aca="false">DATA!H1592</f>
        <v>2.64</v>
      </c>
      <c r="H1592" s="18" t="n">
        <f aca="false">DATA!E1592</f>
        <v>3</v>
      </c>
      <c r="I1592" s="20" t="n">
        <f aca="false">F1592*E1592</f>
        <v>116.35</v>
      </c>
      <c r="J1592" s="20" t="n">
        <f aca="false">PARAMETER!$B$4*G1592*SQRT(E1592)</f>
        <v>9.70993194045751</v>
      </c>
      <c r="K1592" s="20" t="n">
        <f aca="false">I1592+J1592</f>
        <v>126.059931940458</v>
      </c>
      <c r="L1592" s="20" t="n">
        <f aca="false">K1592+F1592*H1592</f>
        <v>195.869931940458</v>
      </c>
      <c r="M1592" s="16" t="str">
        <f aca="false">IF(C1592&lt;=K1592,"REORDER",IF(C1592&gt;L1592,"OVERSTOCK","OK"))</f>
        <v>OVERSTOCK</v>
      </c>
      <c r="N1592" s="16" t="str">
        <f aca="false">IF(C1592&lt;=D1592,"REORDER","OK")</f>
        <v>OK</v>
      </c>
      <c r="O1592" s="18" t="n">
        <f aca="false">IF(D1592&lt;I1592,1,0)</f>
        <v>1</v>
      </c>
      <c r="P1592" s="20" t="n">
        <f aca="false">C1592/F1592</f>
        <v>17.4903308981521</v>
      </c>
      <c r="Q1592" s="19" t="n">
        <f aca="false">DATA!N1592</f>
        <v>21.41</v>
      </c>
      <c r="R1592" s="19" t="n">
        <f aca="false">DATA!O1592</f>
        <v>1.68</v>
      </c>
      <c r="S1592" s="17" t="n">
        <f aca="false">C1592*Q1592</f>
        <v>8713.87</v>
      </c>
      <c r="T1592" s="19" t="n">
        <f aca="false">C1592*R1592</f>
        <v>683.76</v>
      </c>
      <c r="U1592" s="20" t="n">
        <f aca="false">MAX(0,C1592-L1592)</f>
        <v>211.130068059543</v>
      </c>
      <c r="V1592" s="17" t="n">
        <f aca="false">U1592*Q1592</f>
        <v>4520.29475715481</v>
      </c>
      <c r="W1592" s="19" t="n">
        <f aca="false">U1592*R1592</f>
        <v>354.698514340031</v>
      </c>
      <c r="X1592" s="20" t="n">
        <f aca="false">MAX(0,K1592-C1592)</f>
        <v>0</v>
      </c>
      <c r="Y1592" s="17" t="n">
        <f aca="false">F1592*PARAMETER!$B$5*Q1592</f>
        <v>181846.9055</v>
      </c>
      <c r="Z1592" s="21" t="n">
        <f aca="false">SUMIF($Y$2:$Y$3205,"&gt;="&amp;Y1592)/SUM($Y$2:$Y$3205)</f>
        <v>0.986159527005158</v>
      </c>
      <c r="AA1592" s="16" t="str">
        <f aca="false">IF(Z1592&lt;=PARAMETER!$B$7,"A",IF(Z1592&lt;=PARAMETER!$B$8,"B","C"))</f>
        <v>C</v>
      </c>
      <c r="AB1592" s="22" t="n">
        <f aca="false">G1592/F1592</f>
        <v>0.113450795015041</v>
      </c>
      <c r="AC1592" s="16" t="str">
        <f aca="false">IF(AB1592&lt;=PARAMETER!$B$9,"X",IF(AB1592&lt;=PARAMETER!$B$10,"Y","Z"))</f>
        <v>X</v>
      </c>
      <c r="AD1592" s="16" t="str">
        <f aca="false">AA1592&amp;AC1592</f>
        <v>CX</v>
      </c>
      <c r="AE1592" s="22" t="n">
        <f aca="false">DATA!I1592</f>
        <v>0.77</v>
      </c>
      <c r="AF1592" s="18" t="n">
        <f aca="false">DATA!L1592</f>
        <v>113</v>
      </c>
      <c r="AG1592" s="16" t="str">
        <f aca="false">DATA!K1592</f>
        <v>B</v>
      </c>
      <c r="AH1592" s="18" t="n">
        <f aca="false">IF(AE1592&gt;=PARAMETER!$B$12,1,0)</f>
        <v>1</v>
      </c>
      <c r="AI1592" s="18" t="n">
        <f aca="false">IF(AF1592&gt;=PARAMETER!$B$13,1,0)</f>
        <v>1</v>
      </c>
      <c r="AJ1592" s="18" t="n">
        <f aca="false">IF(AND(AH1592=1,AI1592=1),1,0)</f>
        <v>1</v>
      </c>
    </row>
    <row r="1593" customFormat="false" ht="15" hidden="false" customHeight="false" outlineLevel="0" collapsed="false">
      <c r="A1593" s="16" t="str">
        <f aca="false">DATA!A1593</f>
        <v>ITM11591</v>
      </c>
      <c r="B1593" s="16" t="str">
        <f aca="false">DATA!B1593</f>
        <v>Electronics</v>
      </c>
      <c r="C1593" s="17" t="n">
        <f aca="false">DATA!C1593</f>
        <v>499</v>
      </c>
      <c r="D1593" s="17" t="n">
        <f aca="false">DATA!D1593</f>
        <v>91</v>
      </c>
      <c r="E1593" s="18" t="n">
        <f aca="false">DATA!F1593</f>
        <v>7</v>
      </c>
      <c r="F1593" s="19" t="n">
        <f aca="false">DATA!G1593</f>
        <v>24.23</v>
      </c>
      <c r="G1593" s="19" t="n">
        <f aca="false">DATA!H1593</f>
        <v>3.14</v>
      </c>
      <c r="H1593" s="18" t="n">
        <f aca="false">DATA!E1593</f>
        <v>3</v>
      </c>
      <c r="I1593" s="20" t="n">
        <f aca="false">F1593*E1593</f>
        <v>169.61</v>
      </c>
      <c r="J1593" s="20" t="n">
        <f aca="false">PARAMETER!$B$4*G1593*SQRT(E1593)</f>
        <v>13.6648832296509</v>
      </c>
      <c r="K1593" s="20" t="n">
        <f aca="false">I1593+J1593</f>
        <v>183.274883229651</v>
      </c>
      <c r="L1593" s="20" t="n">
        <f aca="false">K1593+F1593*H1593</f>
        <v>255.964883229651</v>
      </c>
      <c r="M1593" s="16" t="str">
        <f aca="false">IF(C1593&lt;=K1593,"REORDER",IF(C1593&gt;L1593,"OVERSTOCK","OK"))</f>
        <v>OVERSTOCK</v>
      </c>
      <c r="N1593" s="16" t="str">
        <f aca="false">IF(C1593&lt;=D1593,"REORDER","OK")</f>
        <v>OK</v>
      </c>
      <c r="O1593" s="18" t="n">
        <f aca="false">IF(D1593&lt;I1593,1,0)</f>
        <v>1</v>
      </c>
      <c r="P1593" s="20" t="n">
        <f aca="false">C1593/F1593</f>
        <v>20.5943045810978</v>
      </c>
      <c r="Q1593" s="19" t="n">
        <f aca="false">DATA!N1593</f>
        <v>115.43</v>
      </c>
      <c r="R1593" s="19" t="n">
        <f aca="false">DATA!O1593</f>
        <v>1.48</v>
      </c>
      <c r="S1593" s="17" t="n">
        <f aca="false">C1593*Q1593</f>
        <v>57599.57</v>
      </c>
      <c r="T1593" s="19" t="n">
        <f aca="false">C1593*R1593</f>
        <v>738.52</v>
      </c>
      <c r="U1593" s="20" t="n">
        <f aca="false">MAX(0,C1593-L1593)</f>
        <v>243.035116770349</v>
      </c>
      <c r="V1593" s="17" t="n">
        <f aca="false">U1593*Q1593</f>
        <v>28053.5435288014</v>
      </c>
      <c r="W1593" s="19" t="n">
        <f aca="false">U1593*R1593</f>
        <v>359.691972820117</v>
      </c>
      <c r="X1593" s="20" t="n">
        <f aca="false">MAX(0,K1593-C1593)</f>
        <v>0</v>
      </c>
      <c r="Y1593" s="17" t="n">
        <f aca="false">F1593*PARAMETER!$B$5*Q1593</f>
        <v>1020857.1485</v>
      </c>
      <c r="Z1593" s="21" t="n">
        <f aca="false">SUMIF($Y$2:$Y$3205,"&gt;="&amp;Y1593)/SUM($Y$2:$Y$3205)</f>
        <v>0.723275467550013</v>
      </c>
      <c r="AA1593" s="16" t="str">
        <f aca="false">IF(Z1593&lt;=PARAMETER!$B$7,"A",IF(Z1593&lt;=PARAMETER!$B$8,"B","C"))</f>
        <v>A</v>
      </c>
      <c r="AB1593" s="22" t="n">
        <f aca="false">G1593/F1593</f>
        <v>0.129591415600495</v>
      </c>
      <c r="AC1593" s="16" t="str">
        <f aca="false">IF(AB1593&lt;=PARAMETER!$B$9,"X",IF(AB1593&lt;=PARAMETER!$B$10,"Y","Z"))</f>
        <v>X</v>
      </c>
      <c r="AD1593" s="16" t="str">
        <f aca="false">AA1593&amp;AC1593</f>
        <v>AX</v>
      </c>
      <c r="AE1593" s="22" t="n">
        <f aca="false">DATA!I1593</f>
        <v>0.96</v>
      </c>
      <c r="AF1593" s="18" t="n">
        <f aca="false">DATA!L1593</f>
        <v>172</v>
      </c>
      <c r="AG1593" s="16" t="str">
        <f aca="false">DATA!K1593</f>
        <v>A</v>
      </c>
      <c r="AH1593" s="18" t="n">
        <f aca="false">IF(AE1593&gt;=PARAMETER!$B$12,1,0)</f>
        <v>1</v>
      </c>
      <c r="AI1593" s="18" t="n">
        <f aca="false">IF(AF1593&gt;=PARAMETER!$B$13,1,0)</f>
        <v>1</v>
      </c>
      <c r="AJ1593" s="18" t="n">
        <f aca="false">IF(AND(AH1593=1,AI1593=1),1,0)</f>
        <v>1</v>
      </c>
    </row>
    <row r="1594" customFormat="false" ht="15" hidden="false" customHeight="false" outlineLevel="0" collapsed="false">
      <c r="A1594" s="16" t="str">
        <f aca="false">DATA!A1594</f>
        <v>ITM11592</v>
      </c>
      <c r="B1594" s="16" t="str">
        <f aca="false">DATA!B1594</f>
        <v>Electronics</v>
      </c>
      <c r="C1594" s="17" t="n">
        <f aca="false">DATA!C1594</f>
        <v>298</v>
      </c>
      <c r="D1594" s="17" t="n">
        <f aca="false">DATA!D1594</f>
        <v>80</v>
      </c>
      <c r="E1594" s="18" t="n">
        <f aca="false">DATA!F1594</f>
        <v>4</v>
      </c>
      <c r="F1594" s="19" t="n">
        <f aca="false">DATA!G1594</f>
        <v>23.93</v>
      </c>
      <c r="G1594" s="19" t="n">
        <f aca="false">DATA!H1594</f>
        <v>2.21</v>
      </c>
      <c r="H1594" s="18" t="n">
        <f aca="false">DATA!E1594</f>
        <v>14</v>
      </c>
      <c r="I1594" s="20" t="n">
        <f aca="false">F1594*E1594</f>
        <v>95.72</v>
      </c>
      <c r="J1594" s="20" t="n">
        <f aca="false">PARAMETER!$B$4*G1594*SQRT(E1594)</f>
        <v>7.2702530311255</v>
      </c>
      <c r="K1594" s="20" t="n">
        <f aca="false">I1594+J1594</f>
        <v>102.990253031126</v>
      </c>
      <c r="L1594" s="20" t="n">
        <f aca="false">K1594+F1594*H1594</f>
        <v>438.010253031126</v>
      </c>
      <c r="M1594" s="16" t="str">
        <f aca="false">IF(C1594&lt;=K1594,"REORDER",IF(C1594&gt;L1594,"OVERSTOCK","OK"))</f>
        <v>OK</v>
      </c>
      <c r="N1594" s="16" t="str">
        <f aca="false">IF(C1594&lt;=D1594,"REORDER","OK")</f>
        <v>OK</v>
      </c>
      <c r="O1594" s="18" t="n">
        <f aca="false">IF(D1594&lt;I1594,1,0)</f>
        <v>1</v>
      </c>
      <c r="P1594" s="20" t="n">
        <f aca="false">C1594/F1594</f>
        <v>12.4529878813205</v>
      </c>
      <c r="Q1594" s="19" t="n">
        <f aca="false">DATA!N1594</f>
        <v>91.92</v>
      </c>
      <c r="R1594" s="19" t="n">
        <f aca="false">DATA!O1594</f>
        <v>0.34</v>
      </c>
      <c r="S1594" s="17" t="n">
        <f aca="false">C1594*Q1594</f>
        <v>27392.16</v>
      </c>
      <c r="T1594" s="19" t="n">
        <f aca="false">C1594*R1594</f>
        <v>101.32</v>
      </c>
      <c r="U1594" s="20" t="n">
        <f aca="false">MAX(0,C1594-L1594)</f>
        <v>0</v>
      </c>
      <c r="V1594" s="17" t="n">
        <f aca="false">U1594*Q1594</f>
        <v>0</v>
      </c>
      <c r="W1594" s="19" t="n">
        <f aca="false">U1594*R1594</f>
        <v>0</v>
      </c>
      <c r="X1594" s="20" t="n">
        <f aca="false">MAX(0,K1594-C1594)</f>
        <v>0</v>
      </c>
      <c r="Y1594" s="17" t="n">
        <f aca="false">F1594*PARAMETER!$B$5*Q1594</f>
        <v>802870.644</v>
      </c>
      <c r="Z1594" s="21" t="n">
        <f aca="false">SUMIF($Y$2:$Y$3205,"&gt;="&amp;Y1594)/SUM($Y$2:$Y$3205)</f>
        <v>0.809426245920585</v>
      </c>
      <c r="AA1594" s="16" t="str">
        <f aca="false">IF(Z1594&lt;=PARAMETER!$B$7,"A",IF(Z1594&lt;=PARAMETER!$B$8,"B","C"))</f>
        <v>B</v>
      </c>
      <c r="AB1594" s="22" t="n">
        <f aca="false">G1594/F1594</f>
        <v>0.092352695361471</v>
      </c>
      <c r="AC1594" s="16" t="str">
        <f aca="false">IF(AB1594&lt;=PARAMETER!$B$9,"X",IF(AB1594&lt;=PARAMETER!$B$10,"Y","Z"))</f>
        <v>X</v>
      </c>
      <c r="AD1594" s="16" t="str">
        <f aca="false">AA1594&amp;AC1594</f>
        <v>BX</v>
      </c>
      <c r="AE1594" s="22" t="n">
        <f aca="false">DATA!I1594</f>
        <v>0.22</v>
      </c>
      <c r="AF1594" s="18" t="n">
        <f aca="false">DATA!L1594</f>
        <v>14</v>
      </c>
      <c r="AG1594" s="16" t="str">
        <f aca="false">DATA!K1594</f>
        <v>B</v>
      </c>
      <c r="AH1594" s="18" t="n">
        <f aca="false">IF(AE1594&gt;=PARAMETER!$B$12,1,0)</f>
        <v>0</v>
      </c>
      <c r="AI1594" s="18" t="n">
        <f aca="false">IF(AF1594&gt;=PARAMETER!$B$13,1,0)</f>
        <v>0</v>
      </c>
      <c r="AJ1594" s="18" t="n">
        <f aca="false">IF(AND(AH1594=1,AI1594=1),1,0)</f>
        <v>0</v>
      </c>
    </row>
    <row r="1595" customFormat="false" ht="15" hidden="false" customHeight="false" outlineLevel="0" collapsed="false">
      <c r="A1595" s="16" t="str">
        <f aca="false">DATA!A1595</f>
        <v>ITM11593</v>
      </c>
      <c r="B1595" s="16" t="str">
        <f aca="false">DATA!B1595</f>
        <v>Pharma</v>
      </c>
      <c r="C1595" s="17" t="n">
        <f aca="false">DATA!C1595</f>
        <v>394</v>
      </c>
      <c r="D1595" s="17" t="n">
        <f aca="false">DATA!D1595</f>
        <v>90</v>
      </c>
      <c r="E1595" s="18" t="n">
        <f aca="false">DATA!F1595</f>
        <v>9</v>
      </c>
      <c r="F1595" s="19" t="n">
        <f aca="false">DATA!G1595</f>
        <v>2.63</v>
      </c>
      <c r="G1595" s="19" t="n">
        <f aca="false">DATA!H1595</f>
        <v>9.06</v>
      </c>
      <c r="H1595" s="18" t="n">
        <f aca="false">DATA!E1595</f>
        <v>8</v>
      </c>
      <c r="I1595" s="20" t="n">
        <f aca="false">F1595*E1595</f>
        <v>23.67</v>
      </c>
      <c r="J1595" s="20" t="n">
        <f aca="false">PARAMETER!$B$4*G1595*SQRT(E1595)</f>
        <v>44.707121580541</v>
      </c>
      <c r="K1595" s="20" t="n">
        <f aca="false">I1595+J1595</f>
        <v>68.377121580541</v>
      </c>
      <c r="L1595" s="20" t="n">
        <f aca="false">K1595+F1595*H1595</f>
        <v>89.417121580541</v>
      </c>
      <c r="M1595" s="16" t="str">
        <f aca="false">IF(C1595&lt;=K1595,"REORDER",IF(C1595&gt;L1595,"OVERSTOCK","OK"))</f>
        <v>OVERSTOCK</v>
      </c>
      <c r="N1595" s="16" t="str">
        <f aca="false">IF(C1595&lt;=D1595,"REORDER","OK")</f>
        <v>OK</v>
      </c>
      <c r="O1595" s="18" t="n">
        <f aca="false">IF(D1595&lt;I1595,1,0)</f>
        <v>0</v>
      </c>
      <c r="P1595" s="20" t="n">
        <f aca="false">C1595/F1595</f>
        <v>149.809885931559</v>
      </c>
      <c r="Q1595" s="19" t="n">
        <f aca="false">DATA!N1595</f>
        <v>35.42</v>
      </c>
      <c r="R1595" s="19" t="n">
        <f aca="false">DATA!O1595</f>
        <v>1.37</v>
      </c>
      <c r="S1595" s="17" t="n">
        <f aca="false">C1595*Q1595</f>
        <v>13955.48</v>
      </c>
      <c r="T1595" s="19" t="n">
        <f aca="false">C1595*R1595</f>
        <v>539.78</v>
      </c>
      <c r="U1595" s="20" t="n">
        <f aca="false">MAX(0,C1595-L1595)</f>
        <v>304.582878419459</v>
      </c>
      <c r="V1595" s="17" t="n">
        <f aca="false">U1595*Q1595</f>
        <v>10788.3255536172</v>
      </c>
      <c r="W1595" s="19" t="n">
        <f aca="false">U1595*R1595</f>
        <v>417.278543434659</v>
      </c>
      <c r="X1595" s="20" t="n">
        <f aca="false">MAX(0,K1595-C1595)</f>
        <v>0</v>
      </c>
      <c r="Y1595" s="17" t="n">
        <f aca="false">F1595*PARAMETER!$B$5*Q1595</f>
        <v>34001.429</v>
      </c>
      <c r="Z1595" s="21" t="n">
        <f aca="false">SUMIF($Y$2:$Y$3205,"&gt;="&amp;Y1595)/SUM($Y$2:$Y$3205)</f>
        <v>0.999745507855131</v>
      </c>
      <c r="AA1595" s="16" t="str">
        <f aca="false">IF(Z1595&lt;=PARAMETER!$B$7,"A",IF(Z1595&lt;=PARAMETER!$B$8,"B","C"))</f>
        <v>C</v>
      </c>
      <c r="AB1595" s="22" t="n">
        <f aca="false">G1595/F1595</f>
        <v>3.44486692015209</v>
      </c>
      <c r="AC1595" s="16" t="str">
        <f aca="false">IF(AB1595&lt;=PARAMETER!$B$9,"X",IF(AB1595&lt;=PARAMETER!$B$10,"Y","Z"))</f>
        <v>Z</v>
      </c>
      <c r="AD1595" s="16" t="str">
        <f aca="false">AA1595&amp;AC1595</f>
        <v>CZ</v>
      </c>
      <c r="AE1595" s="22" t="n">
        <f aca="false">DATA!I1595</f>
        <v>0.56</v>
      </c>
      <c r="AF1595" s="18" t="n">
        <f aca="false">DATA!L1595</f>
        <v>128</v>
      </c>
      <c r="AG1595" s="16" t="str">
        <f aca="false">DATA!K1595</f>
        <v>D</v>
      </c>
      <c r="AH1595" s="18" t="n">
        <f aca="false">IF(AE1595&gt;=PARAMETER!$B$12,1,0)</f>
        <v>0</v>
      </c>
      <c r="AI1595" s="18" t="n">
        <f aca="false">IF(AF1595&gt;=PARAMETER!$B$13,1,0)</f>
        <v>1</v>
      </c>
      <c r="AJ1595" s="18" t="n">
        <f aca="false">IF(AND(AH1595=1,AI1595=1),1,0)</f>
        <v>0</v>
      </c>
    </row>
    <row r="1596" customFormat="false" ht="15" hidden="false" customHeight="false" outlineLevel="0" collapsed="false">
      <c r="A1596" s="16" t="str">
        <f aca="false">DATA!A1596</f>
        <v>ITM11594</v>
      </c>
      <c r="B1596" s="16" t="str">
        <f aca="false">DATA!B1596</f>
        <v>Automotive</v>
      </c>
      <c r="C1596" s="17" t="n">
        <f aca="false">DATA!C1596</f>
        <v>345</v>
      </c>
      <c r="D1596" s="17" t="n">
        <f aca="false">DATA!D1596</f>
        <v>48</v>
      </c>
      <c r="E1596" s="18" t="n">
        <f aca="false">DATA!F1596</f>
        <v>6</v>
      </c>
      <c r="F1596" s="19" t="n">
        <f aca="false">DATA!G1596</f>
        <v>12.81</v>
      </c>
      <c r="G1596" s="19" t="n">
        <f aca="false">DATA!H1596</f>
        <v>2.11</v>
      </c>
      <c r="H1596" s="18" t="n">
        <f aca="false">DATA!E1596</f>
        <v>11</v>
      </c>
      <c r="I1596" s="20" t="n">
        <f aca="false">F1596*E1596</f>
        <v>76.86</v>
      </c>
      <c r="J1596" s="20" t="n">
        <f aca="false">PARAMETER!$B$4*G1596*SQRT(E1596)</f>
        <v>8.50129990483038</v>
      </c>
      <c r="K1596" s="20" t="n">
        <f aca="false">I1596+J1596</f>
        <v>85.3612999048304</v>
      </c>
      <c r="L1596" s="20" t="n">
        <f aca="false">K1596+F1596*H1596</f>
        <v>226.27129990483</v>
      </c>
      <c r="M1596" s="16" t="str">
        <f aca="false">IF(C1596&lt;=K1596,"REORDER",IF(C1596&gt;L1596,"OVERSTOCK","OK"))</f>
        <v>OVERSTOCK</v>
      </c>
      <c r="N1596" s="16" t="str">
        <f aca="false">IF(C1596&lt;=D1596,"REORDER","OK")</f>
        <v>OK</v>
      </c>
      <c r="O1596" s="18" t="n">
        <f aca="false">IF(D1596&lt;I1596,1,0)</f>
        <v>1</v>
      </c>
      <c r="P1596" s="20" t="n">
        <f aca="false">C1596/F1596</f>
        <v>26.9320843091335</v>
      </c>
      <c r="Q1596" s="19" t="n">
        <f aca="false">DATA!N1596</f>
        <v>49.53</v>
      </c>
      <c r="R1596" s="19" t="n">
        <f aca="false">DATA!O1596</f>
        <v>1.42</v>
      </c>
      <c r="S1596" s="17" t="n">
        <f aca="false">C1596*Q1596</f>
        <v>17087.85</v>
      </c>
      <c r="T1596" s="19" t="n">
        <f aca="false">C1596*R1596</f>
        <v>489.9</v>
      </c>
      <c r="U1596" s="20" t="n">
        <f aca="false">MAX(0,C1596-L1596)</f>
        <v>118.72870009517</v>
      </c>
      <c r="V1596" s="17" t="n">
        <f aca="false">U1596*Q1596</f>
        <v>5880.63251571375</v>
      </c>
      <c r="W1596" s="19" t="n">
        <f aca="false">U1596*R1596</f>
        <v>168.594754135141</v>
      </c>
      <c r="X1596" s="20" t="n">
        <f aca="false">MAX(0,K1596-C1596)</f>
        <v>0</v>
      </c>
      <c r="Y1596" s="17" t="n">
        <f aca="false">F1596*PARAMETER!$B$5*Q1596</f>
        <v>231584.9445</v>
      </c>
      <c r="Z1596" s="21" t="n">
        <f aca="false">SUMIF($Y$2:$Y$3205,"&gt;="&amp;Y1596)/SUM($Y$2:$Y$3205)</f>
        <v>0.976792954249917</v>
      </c>
      <c r="AA1596" s="16" t="str">
        <f aca="false">IF(Z1596&lt;=PARAMETER!$B$7,"A",IF(Z1596&lt;=PARAMETER!$B$8,"B","C"))</f>
        <v>C</v>
      </c>
      <c r="AB1596" s="22" t="n">
        <f aca="false">G1596/F1596</f>
        <v>0.164715066354411</v>
      </c>
      <c r="AC1596" s="16" t="str">
        <f aca="false">IF(AB1596&lt;=PARAMETER!$B$9,"X",IF(AB1596&lt;=PARAMETER!$B$10,"Y","Z"))</f>
        <v>X</v>
      </c>
      <c r="AD1596" s="16" t="str">
        <f aca="false">AA1596&amp;AC1596</f>
        <v>CX</v>
      </c>
      <c r="AE1596" s="22" t="n">
        <f aca="false">DATA!I1596</f>
        <v>0.15</v>
      </c>
      <c r="AF1596" s="18" t="n">
        <f aca="false">DATA!L1596</f>
        <v>97</v>
      </c>
      <c r="AG1596" s="16" t="str">
        <f aca="false">DATA!K1596</f>
        <v>D</v>
      </c>
      <c r="AH1596" s="18" t="n">
        <f aca="false">IF(AE1596&gt;=PARAMETER!$B$12,1,0)</f>
        <v>0</v>
      </c>
      <c r="AI1596" s="18" t="n">
        <f aca="false">IF(AF1596&gt;=PARAMETER!$B$13,1,0)</f>
        <v>1</v>
      </c>
      <c r="AJ1596" s="18" t="n">
        <f aca="false">IF(AND(AH1596=1,AI1596=1),1,0)</f>
        <v>0</v>
      </c>
    </row>
    <row r="1597" customFormat="false" ht="15" hidden="false" customHeight="false" outlineLevel="0" collapsed="false">
      <c r="A1597" s="16" t="str">
        <f aca="false">DATA!A1597</f>
        <v>ITM11595</v>
      </c>
      <c r="B1597" s="16" t="str">
        <f aca="false">DATA!B1597</f>
        <v>Automotive</v>
      </c>
      <c r="C1597" s="17" t="n">
        <f aca="false">DATA!C1597</f>
        <v>491</v>
      </c>
      <c r="D1597" s="17" t="n">
        <f aca="false">DATA!D1597</f>
        <v>45</v>
      </c>
      <c r="E1597" s="18" t="n">
        <f aca="false">DATA!F1597</f>
        <v>9</v>
      </c>
      <c r="F1597" s="19" t="n">
        <f aca="false">DATA!G1597</f>
        <v>8.57</v>
      </c>
      <c r="G1597" s="19" t="n">
        <f aca="false">DATA!H1597</f>
        <v>8.89</v>
      </c>
      <c r="H1597" s="18" t="n">
        <f aca="false">DATA!E1597</f>
        <v>9</v>
      </c>
      <c r="I1597" s="20" t="n">
        <f aca="false">F1597*E1597</f>
        <v>77.13</v>
      </c>
      <c r="J1597" s="20" t="n">
        <f aca="false">PARAMETER!$B$4*G1597*SQRT(E1597)</f>
        <v>43.8682462307958</v>
      </c>
      <c r="K1597" s="20" t="n">
        <f aca="false">I1597+J1597</f>
        <v>120.998246230796</v>
      </c>
      <c r="L1597" s="20" t="n">
        <f aca="false">K1597+F1597*H1597</f>
        <v>198.128246230796</v>
      </c>
      <c r="M1597" s="16" t="str">
        <f aca="false">IF(C1597&lt;=K1597,"REORDER",IF(C1597&gt;L1597,"OVERSTOCK","OK"))</f>
        <v>OVERSTOCK</v>
      </c>
      <c r="N1597" s="16" t="str">
        <f aca="false">IF(C1597&lt;=D1597,"REORDER","OK")</f>
        <v>OK</v>
      </c>
      <c r="O1597" s="18" t="n">
        <f aca="false">IF(D1597&lt;I1597,1,0)</f>
        <v>1</v>
      </c>
      <c r="P1597" s="20" t="n">
        <f aca="false">C1597/F1597</f>
        <v>57.2928821470245</v>
      </c>
      <c r="Q1597" s="19" t="n">
        <f aca="false">DATA!N1597</f>
        <v>177.94</v>
      </c>
      <c r="R1597" s="19" t="n">
        <f aca="false">DATA!O1597</f>
        <v>1.55</v>
      </c>
      <c r="S1597" s="17" t="n">
        <f aca="false">C1597*Q1597</f>
        <v>87368.54</v>
      </c>
      <c r="T1597" s="19" t="n">
        <f aca="false">C1597*R1597</f>
        <v>761.05</v>
      </c>
      <c r="U1597" s="20" t="n">
        <f aca="false">MAX(0,C1597-L1597)</f>
        <v>292.871753769204</v>
      </c>
      <c r="V1597" s="17" t="n">
        <f aca="false">U1597*Q1597</f>
        <v>52113.5998656922</v>
      </c>
      <c r="W1597" s="19" t="n">
        <f aca="false">U1597*R1597</f>
        <v>453.951218342267</v>
      </c>
      <c r="X1597" s="20" t="n">
        <f aca="false">MAX(0,K1597-C1597)</f>
        <v>0</v>
      </c>
      <c r="Y1597" s="17" t="n">
        <f aca="false">F1597*PARAMETER!$B$5*Q1597</f>
        <v>556605.217</v>
      </c>
      <c r="Z1597" s="21" t="n">
        <f aca="false">SUMIF($Y$2:$Y$3205,"&gt;="&amp;Y1597)/SUM($Y$2:$Y$3205)</f>
        <v>0.888653772157145</v>
      </c>
      <c r="AA1597" s="16" t="str">
        <f aca="false">IF(Z1597&lt;=PARAMETER!$B$7,"A",IF(Z1597&lt;=PARAMETER!$B$8,"B","C"))</f>
        <v>B</v>
      </c>
      <c r="AB1597" s="22" t="n">
        <f aca="false">G1597/F1597</f>
        <v>1.03733955659277</v>
      </c>
      <c r="AC1597" s="16" t="str">
        <f aca="false">IF(AB1597&lt;=PARAMETER!$B$9,"X",IF(AB1597&lt;=PARAMETER!$B$10,"Y","Z"))</f>
        <v>Z</v>
      </c>
      <c r="AD1597" s="16" t="str">
        <f aca="false">AA1597&amp;AC1597</f>
        <v>BZ</v>
      </c>
      <c r="AE1597" s="22" t="n">
        <f aca="false">DATA!I1597</f>
        <v>0.29</v>
      </c>
      <c r="AF1597" s="18" t="n">
        <f aca="false">DATA!L1597</f>
        <v>176</v>
      </c>
      <c r="AG1597" s="16" t="str">
        <f aca="false">DATA!K1597</f>
        <v>D</v>
      </c>
      <c r="AH1597" s="18" t="n">
        <f aca="false">IF(AE1597&gt;=PARAMETER!$B$12,1,0)</f>
        <v>0</v>
      </c>
      <c r="AI1597" s="18" t="n">
        <f aca="false">IF(AF1597&gt;=PARAMETER!$B$13,1,0)</f>
        <v>1</v>
      </c>
      <c r="AJ1597" s="18" t="n">
        <f aca="false">IF(AND(AH1597=1,AI1597=1),1,0)</f>
        <v>0</v>
      </c>
    </row>
    <row r="1598" customFormat="false" ht="15" hidden="false" customHeight="false" outlineLevel="0" collapsed="false">
      <c r="A1598" s="16" t="str">
        <f aca="false">DATA!A1598</f>
        <v>ITM11596</v>
      </c>
      <c r="B1598" s="16" t="str">
        <f aca="false">DATA!B1598</f>
        <v>Apparel</v>
      </c>
      <c r="C1598" s="17" t="n">
        <f aca="false">DATA!C1598</f>
        <v>359</v>
      </c>
      <c r="D1598" s="17" t="n">
        <f aca="false">DATA!D1598</f>
        <v>49</v>
      </c>
      <c r="E1598" s="18" t="n">
        <f aca="false">DATA!F1598</f>
        <v>8</v>
      </c>
      <c r="F1598" s="19" t="n">
        <f aca="false">DATA!G1598</f>
        <v>44.44</v>
      </c>
      <c r="G1598" s="19" t="n">
        <f aca="false">DATA!H1598</f>
        <v>5.94</v>
      </c>
      <c r="H1598" s="18" t="n">
        <f aca="false">DATA!E1598</f>
        <v>7</v>
      </c>
      <c r="I1598" s="20" t="n">
        <f aca="false">F1598*E1598</f>
        <v>355.52</v>
      </c>
      <c r="J1598" s="20" t="n">
        <f aca="false">PARAMETER!$B$4*G1598*SQRT(E1598)</f>
        <v>27.6349507713578</v>
      </c>
      <c r="K1598" s="20" t="n">
        <f aca="false">I1598+J1598</f>
        <v>383.154950771358</v>
      </c>
      <c r="L1598" s="20" t="n">
        <f aca="false">K1598+F1598*H1598</f>
        <v>694.234950771358</v>
      </c>
      <c r="M1598" s="16" t="str">
        <f aca="false">IF(C1598&lt;=K1598,"REORDER",IF(C1598&gt;L1598,"OVERSTOCK","OK"))</f>
        <v>REORDER</v>
      </c>
      <c r="N1598" s="16" t="str">
        <f aca="false">IF(C1598&lt;=D1598,"REORDER","OK")</f>
        <v>OK</v>
      </c>
      <c r="O1598" s="18" t="n">
        <f aca="false">IF(D1598&lt;I1598,1,0)</f>
        <v>1</v>
      </c>
      <c r="P1598" s="20" t="n">
        <f aca="false">C1598/F1598</f>
        <v>8.07830783078308</v>
      </c>
      <c r="Q1598" s="19" t="n">
        <f aca="false">DATA!N1598</f>
        <v>175.64</v>
      </c>
      <c r="R1598" s="19" t="n">
        <f aca="false">DATA!O1598</f>
        <v>0.6</v>
      </c>
      <c r="S1598" s="17" t="n">
        <f aca="false">C1598*Q1598</f>
        <v>63054.76</v>
      </c>
      <c r="T1598" s="19" t="n">
        <f aca="false">C1598*R1598</f>
        <v>215.4</v>
      </c>
      <c r="U1598" s="20" t="n">
        <f aca="false">MAX(0,C1598-L1598)</f>
        <v>0</v>
      </c>
      <c r="V1598" s="17" t="n">
        <f aca="false">U1598*Q1598</f>
        <v>0</v>
      </c>
      <c r="W1598" s="19" t="n">
        <f aca="false">U1598*R1598</f>
        <v>0</v>
      </c>
      <c r="X1598" s="20" t="n">
        <f aca="false">MAX(0,K1598-C1598)</f>
        <v>24.1549507713577</v>
      </c>
      <c r="Y1598" s="17" t="n">
        <f aca="false">F1598*PARAMETER!$B$5*Q1598</f>
        <v>2848986.184</v>
      </c>
      <c r="Z1598" s="21" t="n">
        <f aca="false">SUMIF($Y$2:$Y$3205,"&gt;="&amp;Y1598)/SUM($Y$2:$Y$3205)</f>
        <v>0.100442187471678</v>
      </c>
      <c r="AA1598" s="16" t="str">
        <f aca="false">IF(Z1598&lt;=PARAMETER!$B$7,"A",IF(Z1598&lt;=PARAMETER!$B$8,"B","C"))</f>
        <v>A</v>
      </c>
      <c r="AB1598" s="22" t="n">
        <f aca="false">G1598/F1598</f>
        <v>0.133663366336634</v>
      </c>
      <c r="AC1598" s="16" t="str">
        <f aca="false">IF(AB1598&lt;=PARAMETER!$B$9,"X",IF(AB1598&lt;=PARAMETER!$B$10,"Y","Z"))</f>
        <v>X</v>
      </c>
      <c r="AD1598" s="16" t="str">
        <f aca="false">AA1598&amp;AC1598</f>
        <v>AX</v>
      </c>
      <c r="AE1598" s="22" t="n">
        <f aca="false">DATA!I1598</f>
        <v>0.18</v>
      </c>
      <c r="AF1598" s="18" t="n">
        <f aca="false">DATA!L1598</f>
        <v>136</v>
      </c>
      <c r="AG1598" s="16" t="str">
        <f aca="false">DATA!K1598</f>
        <v>A</v>
      </c>
      <c r="AH1598" s="18" t="n">
        <f aca="false">IF(AE1598&gt;=PARAMETER!$B$12,1,0)</f>
        <v>0</v>
      </c>
      <c r="AI1598" s="18" t="n">
        <f aca="false">IF(AF1598&gt;=PARAMETER!$B$13,1,0)</f>
        <v>1</v>
      </c>
      <c r="AJ1598" s="18" t="n">
        <f aca="false">IF(AND(AH1598=1,AI1598=1),1,0)</f>
        <v>0</v>
      </c>
    </row>
    <row r="1599" customFormat="false" ht="15" hidden="false" customHeight="false" outlineLevel="0" collapsed="false">
      <c r="A1599" s="16" t="str">
        <f aca="false">DATA!A1599</f>
        <v>ITM11597</v>
      </c>
      <c r="B1599" s="16" t="str">
        <f aca="false">DATA!B1599</f>
        <v>Groceries</v>
      </c>
      <c r="C1599" s="17" t="n">
        <f aca="false">DATA!C1599</f>
        <v>376</v>
      </c>
      <c r="D1599" s="17" t="n">
        <f aca="false">DATA!D1599</f>
        <v>54</v>
      </c>
      <c r="E1599" s="18" t="n">
        <f aca="false">DATA!F1599</f>
        <v>4</v>
      </c>
      <c r="F1599" s="19" t="n">
        <f aca="false">DATA!G1599</f>
        <v>14.47</v>
      </c>
      <c r="G1599" s="19" t="n">
        <f aca="false">DATA!H1599</f>
        <v>8.74</v>
      </c>
      <c r="H1599" s="18" t="n">
        <f aca="false">DATA!E1599</f>
        <v>13</v>
      </c>
      <c r="I1599" s="20" t="n">
        <f aca="false">F1599*E1599</f>
        <v>57.88</v>
      </c>
      <c r="J1599" s="20" t="n">
        <f aca="false">PARAMETER!$B$4*G1599*SQRT(E1599)</f>
        <v>28.7520413991117</v>
      </c>
      <c r="K1599" s="20" t="n">
        <f aca="false">I1599+J1599</f>
        <v>86.6320413991117</v>
      </c>
      <c r="L1599" s="20" t="n">
        <f aca="false">K1599+F1599*H1599</f>
        <v>274.742041399112</v>
      </c>
      <c r="M1599" s="16" t="str">
        <f aca="false">IF(C1599&lt;=K1599,"REORDER",IF(C1599&gt;L1599,"OVERSTOCK","OK"))</f>
        <v>OVERSTOCK</v>
      </c>
      <c r="N1599" s="16" t="str">
        <f aca="false">IF(C1599&lt;=D1599,"REORDER","OK")</f>
        <v>OK</v>
      </c>
      <c r="O1599" s="18" t="n">
        <f aca="false">IF(D1599&lt;I1599,1,0)</f>
        <v>1</v>
      </c>
      <c r="P1599" s="20" t="n">
        <f aca="false">C1599/F1599</f>
        <v>25.984796129924</v>
      </c>
      <c r="Q1599" s="19" t="n">
        <f aca="false">DATA!N1599</f>
        <v>16.33</v>
      </c>
      <c r="R1599" s="19" t="n">
        <f aca="false">DATA!O1599</f>
        <v>1.32</v>
      </c>
      <c r="S1599" s="17" t="n">
        <f aca="false">C1599*Q1599</f>
        <v>6140.08</v>
      </c>
      <c r="T1599" s="19" t="n">
        <f aca="false">C1599*R1599</f>
        <v>496.32</v>
      </c>
      <c r="U1599" s="20" t="n">
        <f aca="false">MAX(0,C1599-L1599)</f>
        <v>101.257958600888</v>
      </c>
      <c r="V1599" s="17" t="n">
        <f aca="false">U1599*Q1599</f>
        <v>1653.54246395251</v>
      </c>
      <c r="W1599" s="19" t="n">
        <f aca="false">U1599*R1599</f>
        <v>133.660505353173</v>
      </c>
      <c r="X1599" s="20" t="n">
        <f aca="false">MAX(0,K1599-C1599)</f>
        <v>0</v>
      </c>
      <c r="Y1599" s="17" t="n">
        <f aca="false">F1599*PARAMETER!$B$5*Q1599</f>
        <v>86247.7115</v>
      </c>
      <c r="Z1599" s="21" t="n">
        <f aca="false">SUMIF($Y$2:$Y$3205,"&gt;="&amp;Y1599)/SUM($Y$2:$Y$3205)</f>
        <v>0.997415706021968</v>
      </c>
      <c r="AA1599" s="16" t="str">
        <f aca="false">IF(Z1599&lt;=PARAMETER!$B$7,"A",IF(Z1599&lt;=PARAMETER!$B$8,"B","C"))</f>
        <v>C</v>
      </c>
      <c r="AB1599" s="22" t="n">
        <f aca="false">G1599/F1599</f>
        <v>0.604008293020041</v>
      </c>
      <c r="AC1599" s="16" t="str">
        <f aca="false">IF(AB1599&lt;=PARAMETER!$B$9,"X",IF(AB1599&lt;=PARAMETER!$B$10,"Y","Z"))</f>
        <v>Z</v>
      </c>
      <c r="AD1599" s="16" t="str">
        <f aca="false">AA1599&amp;AC1599</f>
        <v>CZ</v>
      </c>
      <c r="AE1599" s="22" t="n">
        <f aca="false">DATA!I1599</f>
        <v>0.46</v>
      </c>
      <c r="AF1599" s="18" t="n">
        <f aca="false">DATA!L1599</f>
        <v>33</v>
      </c>
      <c r="AG1599" s="16" t="str">
        <f aca="false">DATA!K1599</f>
        <v>D</v>
      </c>
      <c r="AH1599" s="18" t="n">
        <f aca="false">IF(AE1599&gt;=PARAMETER!$B$12,1,0)</f>
        <v>0</v>
      </c>
      <c r="AI1599" s="18" t="n">
        <f aca="false">IF(AF1599&gt;=PARAMETER!$B$13,1,0)</f>
        <v>0</v>
      </c>
      <c r="AJ1599" s="18" t="n">
        <f aca="false">IF(AND(AH1599=1,AI1599=1),1,0)</f>
        <v>0</v>
      </c>
    </row>
    <row r="1600" customFormat="false" ht="15" hidden="false" customHeight="false" outlineLevel="0" collapsed="false">
      <c r="A1600" s="16" t="str">
        <f aca="false">DATA!A1600</f>
        <v>ITM11598</v>
      </c>
      <c r="B1600" s="16" t="str">
        <f aca="false">DATA!B1600</f>
        <v>Automotive</v>
      </c>
      <c r="C1600" s="17" t="n">
        <f aca="false">DATA!C1600</f>
        <v>359</v>
      </c>
      <c r="D1600" s="17" t="n">
        <f aca="false">DATA!D1600</f>
        <v>13</v>
      </c>
      <c r="E1600" s="18" t="n">
        <f aca="false">DATA!F1600</f>
        <v>2</v>
      </c>
      <c r="F1600" s="19" t="n">
        <f aca="false">DATA!G1600</f>
        <v>7.78</v>
      </c>
      <c r="G1600" s="19" t="n">
        <f aca="false">DATA!H1600</f>
        <v>5</v>
      </c>
      <c r="H1600" s="18" t="n">
        <f aca="false">DATA!E1600</f>
        <v>4</v>
      </c>
      <c r="I1600" s="20" t="n">
        <f aca="false">F1600*E1600</f>
        <v>15.56</v>
      </c>
      <c r="J1600" s="20" t="n">
        <f aca="false">PARAMETER!$B$4*G1600*SQRT(E1600)</f>
        <v>11.6308715367667</v>
      </c>
      <c r="K1600" s="20" t="n">
        <f aca="false">I1600+J1600</f>
        <v>27.1908715367667</v>
      </c>
      <c r="L1600" s="20" t="n">
        <f aca="false">K1600+F1600*H1600</f>
        <v>58.3108715367667</v>
      </c>
      <c r="M1600" s="16" t="str">
        <f aca="false">IF(C1600&lt;=K1600,"REORDER",IF(C1600&gt;L1600,"OVERSTOCK","OK"))</f>
        <v>OVERSTOCK</v>
      </c>
      <c r="N1600" s="16" t="str">
        <f aca="false">IF(C1600&lt;=D1600,"REORDER","OK")</f>
        <v>OK</v>
      </c>
      <c r="O1600" s="18" t="n">
        <f aca="false">IF(D1600&lt;I1600,1,0)</f>
        <v>1</v>
      </c>
      <c r="P1600" s="20" t="n">
        <f aca="false">C1600/F1600</f>
        <v>46.1439588688946</v>
      </c>
      <c r="Q1600" s="19" t="n">
        <f aca="false">DATA!N1600</f>
        <v>140.99</v>
      </c>
      <c r="R1600" s="19" t="n">
        <f aca="false">DATA!O1600</f>
        <v>1.27</v>
      </c>
      <c r="S1600" s="17" t="n">
        <f aca="false">C1600*Q1600</f>
        <v>50615.41</v>
      </c>
      <c r="T1600" s="19" t="n">
        <f aca="false">C1600*R1600</f>
        <v>455.93</v>
      </c>
      <c r="U1600" s="20" t="n">
        <f aca="false">MAX(0,C1600-L1600)</f>
        <v>300.689128463233</v>
      </c>
      <c r="V1600" s="17" t="n">
        <f aca="false">U1600*Q1600</f>
        <v>42394.1602220313</v>
      </c>
      <c r="W1600" s="19" t="n">
        <f aca="false">U1600*R1600</f>
        <v>381.875193148306</v>
      </c>
      <c r="X1600" s="20" t="n">
        <f aca="false">MAX(0,K1600-C1600)</f>
        <v>0</v>
      </c>
      <c r="Y1600" s="17" t="n">
        <f aca="false">F1600*PARAMETER!$B$5*Q1600</f>
        <v>400369.303</v>
      </c>
      <c r="Z1600" s="21" t="n">
        <f aca="false">SUMIF($Y$2:$Y$3205,"&gt;="&amp;Y1600)/SUM($Y$2:$Y$3205)</f>
        <v>0.934788100010525</v>
      </c>
      <c r="AA1600" s="16" t="str">
        <f aca="false">IF(Z1600&lt;=PARAMETER!$B$7,"A",IF(Z1600&lt;=PARAMETER!$B$8,"B","C"))</f>
        <v>B</v>
      </c>
      <c r="AB1600" s="22" t="n">
        <f aca="false">G1600/F1600</f>
        <v>0.6426735218509</v>
      </c>
      <c r="AC1600" s="16" t="str">
        <f aca="false">IF(AB1600&lt;=PARAMETER!$B$9,"X",IF(AB1600&lt;=PARAMETER!$B$10,"Y","Z"))</f>
        <v>Z</v>
      </c>
      <c r="AD1600" s="16" t="str">
        <f aca="false">AA1600&amp;AC1600</f>
        <v>BZ</v>
      </c>
      <c r="AE1600" s="22" t="n">
        <f aca="false">DATA!I1600</f>
        <v>0.84</v>
      </c>
      <c r="AF1600" s="18" t="n">
        <f aca="false">DATA!L1600</f>
        <v>177</v>
      </c>
      <c r="AG1600" s="16" t="str">
        <f aca="false">DATA!K1600</f>
        <v>D</v>
      </c>
      <c r="AH1600" s="18" t="n">
        <f aca="false">IF(AE1600&gt;=PARAMETER!$B$12,1,0)</f>
        <v>1</v>
      </c>
      <c r="AI1600" s="18" t="n">
        <f aca="false">IF(AF1600&gt;=PARAMETER!$B$13,1,0)</f>
        <v>1</v>
      </c>
      <c r="AJ1600" s="18" t="n">
        <f aca="false">IF(AND(AH1600=1,AI1600=1),1,0)</f>
        <v>1</v>
      </c>
    </row>
    <row r="1601" customFormat="false" ht="15" hidden="false" customHeight="false" outlineLevel="0" collapsed="false">
      <c r="A1601" s="16" t="str">
        <f aca="false">DATA!A1601</f>
        <v>ITM11599</v>
      </c>
      <c r="B1601" s="16" t="str">
        <f aca="false">DATA!B1601</f>
        <v>Electronics</v>
      </c>
      <c r="C1601" s="17" t="n">
        <f aca="false">DATA!C1601</f>
        <v>223</v>
      </c>
      <c r="D1601" s="17" t="n">
        <f aca="false">DATA!D1601</f>
        <v>34</v>
      </c>
      <c r="E1601" s="18" t="n">
        <f aca="false">DATA!F1601</f>
        <v>2</v>
      </c>
      <c r="F1601" s="19" t="n">
        <f aca="false">DATA!G1601</f>
        <v>6.87</v>
      </c>
      <c r="G1601" s="19" t="n">
        <f aca="false">DATA!H1601</f>
        <v>9.31</v>
      </c>
      <c r="H1601" s="18" t="n">
        <f aca="false">DATA!E1601</f>
        <v>3</v>
      </c>
      <c r="I1601" s="20" t="n">
        <f aca="false">F1601*E1601</f>
        <v>13.74</v>
      </c>
      <c r="J1601" s="20" t="n">
        <f aca="false">PARAMETER!$B$4*G1601*SQRT(E1601)</f>
        <v>21.6566828014597</v>
      </c>
      <c r="K1601" s="20" t="n">
        <f aca="false">I1601+J1601</f>
        <v>35.3966828014597</v>
      </c>
      <c r="L1601" s="20" t="n">
        <f aca="false">K1601+F1601*H1601</f>
        <v>56.0066828014597</v>
      </c>
      <c r="M1601" s="16" t="str">
        <f aca="false">IF(C1601&lt;=K1601,"REORDER",IF(C1601&gt;L1601,"OVERSTOCK","OK"))</f>
        <v>OVERSTOCK</v>
      </c>
      <c r="N1601" s="16" t="str">
        <f aca="false">IF(C1601&lt;=D1601,"REORDER","OK")</f>
        <v>OK</v>
      </c>
      <c r="O1601" s="18" t="n">
        <f aca="false">IF(D1601&lt;I1601,1,0)</f>
        <v>0</v>
      </c>
      <c r="P1601" s="20" t="n">
        <f aca="false">C1601/F1601</f>
        <v>32.4599708879185</v>
      </c>
      <c r="Q1601" s="19" t="n">
        <f aca="false">DATA!N1601</f>
        <v>115.3</v>
      </c>
      <c r="R1601" s="19" t="n">
        <f aca="false">DATA!O1601</f>
        <v>0.83</v>
      </c>
      <c r="S1601" s="17" t="n">
        <f aca="false">C1601*Q1601</f>
        <v>25711.9</v>
      </c>
      <c r="T1601" s="19" t="n">
        <f aca="false">C1601*R1601</f>
        <v>185.09</v>
      </c>
      <c r="U1601" s="20" t="n">
        <f aca="false">MAX(0,C1601-L1601)</f>
        <v>166.99331719854</v>
      </c>
      <c r="V1601" s="17" t="n">
        <f aca="false">U1601*Q1601</f>
        <v>19254.3294729917</v>
      </c>
      <c r="W1601" s="19" t="n">
        <f aca="false">U1601*R1601</f>
        <v>138.604453274788</v>
      </c>
      <c r="X1601" s="20" t="n">
        <f aca="false">MAX(0,K1601-C1601)</f>
        <v>0</v>
      </c>
      <c r="Y1601" s="17" t="n">
        <f aca="false">F1601*PARAMETER!$B$5*Q1601</f>
        <v>289120.515</v>
      </c>
      <c r="Z1601" s="21" t="n">
        <f aca="false">SUMIF($Y$2:$Y$3205,"&gt;="&amp;Y1601)/SUM($Y$2:$Y$3205)</f>
        <v>0.962387584922037</v>
      </c>
      <c r="AA1601" s="16" t="str">
        <f aca="false">IF(Z1601&lt;=PARAMETER!$B$7,"A",IF(Z1601&lt;=PARAMETER!$B$8,"B","C"))</f>
        <v>C</v>
      </c>
      <c r="AB1601" s="22" t="n">
        <f aca="false">G1601/F1601</f>
        <v>1.3551673944687</v>
      </c>
      <c r="AC1601" s="16" t="str">
        <f aca="false">IF(AB1601&lt;=PARAMETER!$B$9,"X",IF(AB1601&lt;=PARAMETER!$B$10,"Y","Z"))</f>
        <v>Z</v>
      </c>
      <c r="AD1601" s="16" t="str">
        <f aca="false">AA1601&amp;AC1601</f>
        <v>CZ</v>
      </c>
      <c r="AE1601" s="22" t="n">
        <f aca="false">DATA!I1601</f>
        <v>0.62</v>
      </c>
      <c r="AF1601" s="18" t="n">
        <f aca="false">DATA!L1601</f>
        <v>116</v>
      </c>
      <c r="AG1601" s="16" t="str">
        <f aca="false">DATA!K1601</f>
        <v>B</v>
      </c>
      <c r="AH1601" s="18" t="n">
        <f aca="false">IF(AE1601&gt;=PARAMETER!$B$12,1,0)</f>
        <v>0</v>
      </c>
      <c r="AI1601" s="18" t="n">
        <f aca="false">IF(AF1601&gt;=PARAMETER!$B$13,1,0)</f>
        <v>1</v>
      </c>
      <c r="AJ1601" s="18" t="n">
        <f aca="false">IF(AND(AH1601=1,AI1601=1),1,0)</f>
        <v>0</v>
      </c>
    </row>
    <row r="1602" customFormat="false" ht="15" hidden="false" customHeight="false" outlineLevel="0" collapsed="false">
      <c r="A1602" s="16" t="str">
        <f aca="false">DATA!A1602</f>
        <v>ITM11600</v>
      </c>
      <c r="B1602" s="16" t="str">
        <f aca="false">DATA!B1602</f>
        <v>Automotive</v>
      </c>
      <c r="C1602" s="17" t="n">
        <f aca="false">DATA!C1602</f>
        <v>180</v>
      </c>
      <c r="D1602" s="17" t="n">
        <f aca="false">DATA!D1602</f>
        <v>78</v>
      </c>
      <c r="E1602" s="18" t="n">
        <f aca="false">DATA!F1602</f>
        <v>3</v>
      </c>
      <c r="F1602" s="19" t="n">
        <f aca="false">DATA!G1602</f>
        <v>35.3</v>
      </c>
      <c r="G1602" s="19" t="n">
        <f aca="false">DATA!H1602</f>
        <v>2.51</v>
      </c>
      <c r="H1602" s="18" t="n">
        <f aca="false">DATA!E1602</f>
        <v>4</v>
      </c>
      <c r="I1602" s="20" t="n">
        <f aca="false">F1602*E1602</f>
        <v>105.9</v>
      </c>
      <c r="J1602" s="20" t="n">
        <f aca="false">PARAMETER!$B$4*G1602*SQRT(E1602)</f>
        <v>7.15091483276367</v>
      </c>
      <c r="K1602" s="20" t="n">
        <f aca="false">I1602+J1602</f>
        <v>113.050914832764</v>
      </c>
      <c r="L1602" s="20" t="n">
        <f aca="false">K1602+F1602*H1602</f>
        <v>254.250914832764</v>
      </c>
      <c r="M1602" s="16" t="str">
        <f aca="false">IF(C1602&lt;=K1602,"REORDER",IF(C1602&gt;L1602,"OVERSTOCK","OK"))</f>
        <v>OK</v>
      </c>
      <c r="N1602" s="16" t="str">
        <f aca="false">IF(C1602&lt;=D1602,"REORDER","OK")</f>
        <v>OK</v>
      </c>
      <c r="O1602" s="18" t="n">
        <f aca="false">IF(D1602&lt;I1602,1,0)</f>
        <v>1</v>
      </c>
      <c r="P1602" s="20" t="n">
        <f aca="false">C1602/F1602</f>
        <v>5.09915014164306</v>
      </c>
      <c r="Q1602" s="19" t="n">
        <f aca="false">DATA!N1602</f>
        <v>188.57</v>
      </c>
      <c r="R1602" s="19" t="n">
        <f aca="false">DATA!O1602</f>
        <v>1.36</v>
      </c>
      <c r="S1602" s="17" t="n">
        <f aca="false">C1602*Q1602</f>
        <v>33942.6</v>
      </c>
      <c r="T1602" s="19" t="n">
        <f aca="false">C1602*R1602</f>
        <v>244.8</v>
      </c>
      <c r="U1602" s="20" t="n">
        <f aca="false">MAX(0,C1602-L1602)</f>
        <v>0</v>
      </c>
      <c r="V1602" s="17" t="n">
        <f aca="false">U1602*Q1602</f>
        <v>0</v>
      </c>
      <c r="W1602" s="19" t="n">
        <f aca="false">U1602*R1602</f>
        <v>0</v>
      </c>
      <c r="X1602" s="20" t="n">
        <f aca="false">MAX(0,K1602-C1602)</f>
        <v>0</v>
      </c>
      <c r="Y1602" s="17" t="n">
        <f aca="false">F1602*PARAMETER!$B$5*Q1602</f>
        <v>2429630.165</v>
      </c>
      <c r="Z1602" s="21" t="n">
        <f aca="false">SUMIF($Y$2:$Y$3205,"&gt;="&amp;Y1602)/SUM($Y$2:$Y$3205)</f>
        <v>0.210725210841947</v>
      </c>
      <c r="AA1602" s="16" t="str">
        <f aca="false">IF(Z1602&lt;=PARAMETER!$B$7,"A",IF(Z1602&lt;=PARAMETER!$B$8,"B","C"))</f>
        <v>A</v>
      </c>
      <c r="AB1602" s="22" t="n">
        <f aca="false">G1602/F1602</f>
        <v>0.0711048158640227</v>
      </c>
      <c r="AC1602" s="16" t="str">
        <f aca="false">IF(AB1602&lt;=PARAMETER!$B$9,"X",IF(AB1602&lt;=PARAMETER!$B$10,"Y","Z"))</f>
        <v>X</v>
      </c>
      <c r="AD1602" s="16" t="str">
        <f aca="false">AA1602&amp;AC1602</f>
        <v>AX</v>
      </c>
      <c r="AE1602" s="22" t="n">
        <f aca="false">DATA!I1602</f>
        <v>0.3</v>
      </c>
      <c r="AF1602" s="18" t="n">
        <f aca="false">DATA!L1602</f>
        <v>59</v>
      </c>
      <c r="AG1602" s="16" t="str">
        <f aca="false">DATA!K1602</f>
        <v>D</v>
      </c>
      <c r="AH1602" s="18" t="n">
        <f aca="false">IF(AE1602&gt;=PARAMETER!$B$12,1,0)</f>
        <v>0</v>
      </c>
      <c r="AI1602" s="18" t="n">
        <f aca="false">IF(AF1602&gt;=PARAMETER!$B$13,1,0)</f>
        <v>0</v>
      </c>
      <c r="AJ1602" s="18" t="n">
        <f aca="false">IF(AND(AH1602=1,AI1602=1),1,0)</f>
        <v>0</v>
      </c>
    </row>
    <row r="1603" customFormat="false" ht="15" hidden="false" customHeight="false" outlineLevel="0" collapsed="false">
      <c r="A1603" s="16" t="str">
        <f aca="false">DATA!A1603</f>
        <v>ITM11601</v>
      </c>
      <c r="B1603" s="16" t="str">
        <f aca="false">DATA!B1603</f>
        <v>Apparel</v>
      </c>
      <c r="C1603" s="17" t="n">
        <f aca="false">DATA!C1603</f>
        <v>47</v>
      </c>
      <c r="D1603" s="17" t="n">
        <f aca="false">DATA!D1603</f>
        <v>39</v>
      </c>
      <c r="E1603" s="18" t="n">
        <f aca="false">DATA!F1603</f>
        <v>6</v>
      </c>
      <c r="F1603" s="19" t="n">
        <f aca="false">DATA!G1603</f>
        <v>1.3</v>
      </c>
      <c r="G1603" s="19" t="n">
        <f aca="false">DATA!H1603</f>
        <v>5.77</v>
      </c>
      <c r="H1603" s="18" t="n">
        <f aca="false">DATA!E1603</f>
        <v>3</v>
      </c>
      <c r="I1603" s="20" t="n">
        <f aca="false">F1603*E1603</f>
        <v>7.8</v>
      </c>
      <c r="J1603" s="20" t="n">
        <f aca="false">PARAMETER!$B$4*G1603*SQRT(E1603)</f>
        <v>23.2476305454366</v>
      </c>
      <c r="K1603" s="20" t="n">
        <f aca="false">I1603+J1603</f>
        <v>31.0476305454366</v>
      </c>
      <c r="L1603" s="20" t="n">
        <f aca="false">K1603+F1603*H1603</f>
        <v>34.9476305454366</v>
      </c>
      <c r="M1603" s="16" t="str">
        <f aca="false">IF(C1603&lt;=K1603,"REORDER",IF(C1603&gt;L1603,"OVERSTOCK","OK"))</f>
        <v>OVERSTOCK</v>
      </c>
      <c r="N1603" s="16" t="str">
        <f aca="false">IF(C1603&lt;=D1603,"REORDER","OK")</f>
        <v>OK</v>
      </c>
      <c r="O1603" s="18" t="n">
        <f aca="false">IF(D1603&lt;I1603,1,0)</f>
        <v>0</v>
      </c>
      <c r="P1603" s="20" t="n">
        <f aca="false">C1603/F1603</f>
        <v>36.1538461538462</v>
      </c>
      <c r="Q1603" s="19" t="n">
        <f aca="false">DATA!N1603</f>
        <v>182.52</v>
      </c>
      <c r="R1603" s="19" t="n">
        <f aca="false">DATA!O1603</f>
        <v>0.26</v>
      </c>
      <c r="S1603" s="17" t="n">
        <f aca="false">C1603*Q1603</f>
        <v>8578.44</v>
      </c>
      <c r="T1603" s="19" t="n">
        <f aca="false">C1603*R1603</f>
        <v>12.22</v>
      </c>
      <c r="U1603" s="20" t="n">
        <f aca="false">MAX(0,C1603-L1603)</f>
        <v>12.0523694545634</v>
      </c>
      <c r="V1603" s="17" t="n">
        <f aca="false">U1603*Q1603</f>
        <v>2199.79847284691</v>
      </c>
      <c r="W1603" s="19" t="n">
        <f aca="false">U1603*R1603</f>
        <v>3.13361605818647</v>
      </c>
      <c r="X1603" s="20" t="n">
        <f aca="false">MAX(0,K1603-C1603)</f>
        <v>0</v>
      </c>
      <c r="Y1603" s="17" t="n">
        <f aca="false">F1603*PARAMETER!$B$5*Q1603</f>
        <v>86605.74</v>
      </c>
      <c r="Z1603" s="21" t="n">
        <f aca="false">SUMIF($Y$2:$Y$3205,"&gt;="&amp;Y1603)/SUM($Y$2:$Y$3205)</f>
        <v>0.99738820468952</v>
      </c>
      <c r="AA1603" s="16" t="str">
        <f aca="false">IF(Z1603&lt;=PARAMETER!$B$7,"A",IF(Z1603&lt;=PARAMETER!$B$8,"B","C"))</f>
        <v>C</v>
      </c>
      <c r="AB1603" s="22" t="n">
        <f aca="false">G1603/F1603</f>
        <v>4.43846153846154</v>
      </c>
      <c r="AC1603" s="16" t="str">
        <f aca="false">IF(AB1603&lt;=PARAMETER!$B$9,"X",IF(AB1603&lt;=PARAMETER!$B$10,"Y","Z"))</f>
        <v>Z</v>
      </c>
      <c r="AD1603" s="16" t="str">
        <f aca="false">AA1603&amp;AC1603</f>
        <v>CZ</v>
      </c>
      <c r="AE1603" s="22" t="n">
        <f aca="false">DATA!I1603</f>
        <v>0.14</v>
      </c>
      <c r="AF1603" s="18" t="n">
        <f aca="false">DATA!L1603</f>
        <v>67</v>
      </c>
      <c r="AG1603" s="16" t="str">
        <f aca="false">DATA!K1603</f>
        <v>D</v>
      </c>
      <c r="AH1603" s="18" t="n">
        <f aca="false">IF(AE1603&gt;=PARAMETER!$B$12,1,0)</f>
        <v>0</v>
      </c>
      <c r="AI1603" s="18" t="n">
        <f aca="false">IF(AF1603&gt;=PARAMETER!$B$13,1,0)</f>
        <v>0</v>
      </c>
      <c r="AJ1603" s="18" t="n">
        <f aca="false">IF(AND(AH1603=1,AI1603=1),1,0)</f>
        <v>0</v>
      </c>
    </row>
    <row r="1604" customFormat="false" ht="15" hidden="false" customHeight="false" outlineLevel="0" collapsed="false">
      <c r="A1604" s="16" t="str">
        <f aca="false">DATA!A1604</f>
        <v>ITM11602</v>
      </c>
      <c r="B1604" s="16" t="str">
        <f aca="false">DATA!B1604</f>
        <v>Apparel</v>
      </c>
      <c r="C1604" s="17" t="n">
        <f aca="false">DATA!C1604</f>
        <v>411</v>
      </c>
      <c r="D1604" s="17" t="n">
        <f aca="false">DATA!D1604</f>
        <v>85</v>
      </c>
      <c r="E1604" s="18" t="n">
        <f aca="false">DATA!F1604</f>
        <v>3</v>
      </c>
      <c r="F1604" s="19" t="n">
        <f aca="false">DATA!G1604</f>
        <v>24.09</v>
      </c>
      <c r="G1604" s="19" t="n">
        <f aca="false">DATA!H1604</f>
        <v>1.7</v>
      </c>
      <c r="H1604" s="18" t="n">
        <f aca="false">DATA!E1604</f>
        <v>5</v>
      </c>
      <c r="I1604" s="20" t="n">
        <f aca="false">F1604*E1604</f>
        <v>72.27</v>
      </c>
      <c r="J1604" s="20" t="n">
        <f aca="false">PARAMETER!$B$4*G1604*SQRT(E1604)</f>
        <v>4.84324908991962</v>
      </c>
      <c r="K1604" s="20" t="n">
        <f aca="false">I1604+J1604</f>
        <v>77.1132490899196</v>
      </c>
      <c r="L1604" s="20" t="n">
        <f aca="false">K1604+F1604*H1604</f>
        <v>197.56324908992</v>
      </c>
      <c r="M1604" s="16" t="str">
        <f aca="false">IF(C1604&lt;=K1604,"REORDER",IF(C1604&gt;L1604,"OVERSTOCK","OK"))</f>
        <v>OVERSTOCK</v>
      </c>
      <c r="N1604" s="16" t="str">
        <f aca="false">IF(C1604&lt;=D1604,"REORDER","OK")</f>
        <v>OK</v>
      </c>
      <c r="O1604" s="18" t="n">
        <f aca="false">IF(D1604&lt;I1604,1,0)</f>
        <v>0</v>
      </c>
      <c r="P1604" s="20" t="n">
        <f aca="false">C1604/F1604</f>
        <v>17.0610211706102</v>
      </c>
      <c r="Q1604" s="19" t="n">
        <f aca="false">DATA!N1604</f>
        <v>120.12</v>
      </c>
      <c r="R1604" s="19" t="n">
        <f aca="false">DATA!O1604</f>
        <v>1.32</v>
      </c>
      <c r="S1604" s="17" t="n">
        <f aca="false">C1604*Q1604</f>
        <v>49369.32</v>
      </c>
      <c r="T1604" s="19" t="n">
        <f aca="false">C1604*R1604</f>
        <v>542.52</v>
      </c>
      <c r="U1604" s="20" t="n">
        <f aca="false">MAX(0,C1604-L1604)</f>
        <v>213.43675091008</v>
      </c>
      <c r="V1604" s="17" t="n">
        <f aca="false">U1604*Q1604</f>
        <v>25638.0225193189</v>
      </c>
      <c r="W1604" s="19" t="n">
        <f aca="false">U1604*R1604</f>
        <v>281.736511201306</v>
      </c>
      <c r="X1604" s="20" t="n">
        <f aca="false">MAX(0,K1604-C1604)</f>
        <v>0</v>
      </c>
      <c r="Y1604" s="17" t="n">
        <f aca="false">F1604*PARAMETER!$B$5*Q1604</f>
        <v>1056197.142</v>
      </c>
      <c r="Z1604" s="21" t="n">
        <f aca="false">SUMIF($Y$2:$Y$3205,"&gt;="&amp;Y1604)/SUM($Y$2:$Y$3205)</f>
        <v>0.704459630161013</v>
      </c>
      <c r="AA1604" s="16" t="str">
        <f aca="false">IF(Z1604&lt;=PARAMETER!$B$7,"A",IF(Z1604&lt;=PARAMETER!$B$8,"B","C"))</f>
        <v>A</v>
      </c>
      <c r="AB1604" s="22" t="n">
        <f aca="false">G1604/F1604</f>
        <v>0.070568700705687</v>
      </c>
      <c r="AC1604" s="16" t="str">
        <f aca="false">IF(AB1604&lt;=PARAMETER!$B$9,"X",IF(AB1604&lt;=PARAMETER!$B$10,"Y","Z"))</f>
        <v>X</v>
      </c>
      <c r="AD1604" s="16" t="str">
        <f aca="false">AA1604&amp;AC1604</f>
        <v>AX</v>
      </c>
      <c r="AE1604" s="22" t="n">
        <f aca="false">DATA!I1604</f>
        <v>0.6</v>
      </c>
      <c r="AF1604" s="18" t="n">
        <f aca="false">DATA!L1604</f>
        <v>10</v>
      </c>
      <c r="AG1604" s="16" t="str">
        <f aca="false">DATA!K1604</f>
        <v>D</v>
      </c>
      <c r="AH1604" s="18" t="n">
        <f aca="false">IF(AE1604&gt;=PARAMETER!$B$12,1,0)</f>
        <v>0</v>
      </c>
      <c r="AI1604" s="18" t="n">
        <f aca="false">IF(AF1604&gt;=PARAMETER!$B$13,1,0)</f>
        <v>0</v>
      </c>
      <c r="AJ1604" s="18" t="n">
        <f aca="false">IF(AND(AH1604=1,AI1604=1),1,0)</f>
        <v>0</v>
      </c>
    </row>
    <row r="1605" customFormat="false" ht="15" hidden="false" customHeight="false" outlineLevel="0" collapsed="false">
      <c r="A1605" s="16" t="str">
        <f aca="false">DATA!A1605</f>
        <v>ITM11603</v>
      </c>
      <c r="B1605" s="16" t="str">
        <f aca="false">DATA!B1605</f>
        <v>Groceries</v>
      </c>
      <c r="C1605" s="17" t="n">
        <f aca="false">DATA!C1605</f>
        <v>276</v>
      </c>
      <c r="D1605" s="17" t="n">
        <f aca="false">DATA!D1605</f>
        <v>77</v>
      </c>
      <c r="E1605" s="18" t="n">
        <f aca="false">DATA!F1605</f>
        <v>8</v>
      </c>
      <c r="F1605" s="19" t="n">
        <f aca="false">DATA!G1605</f>
        <v>6.82</v>
      </c>
      <c r="G1605" s="19" t="n">
        <f aca="false">DATA!H1605</f>
        <v>4.75</v>
      </c>
      <c r="H1605" s="18" t="n">
        <f aca="false">DATA!E1605</f>
        <v>8</v>
      </c>
      <c r="I1605" s="20" t="n">
        <f aca="false">F1605*E1605</f>
        <v>54.56</v>
      </c>
      <c r="J1605" s="20" t="n">
        <f aca="false">PARAMETER!$B$4*G1605*SQRT(E1605)</f>
        <v>22.0986559198568</v>
      </c>
      <c r="K1605" s="20" t="n">
        <f aca="false">I1605+J1605</f>
        <v>76.6586559198568</v>
      </c>
      <c r="L1605" s="20" t="n">
        <f aca="false">K1605+F1605*H1605</f>
        <v>131.218655919857</v>
      </c>
      <c r="M1605" s="16" t="str">
        <f aca="false">IF(C1605&lt;=K1605,"REORDER",IF(C1605&gt;L1605,"OVERSTOCK","OK"))</f>
        <v>OVERSTOCK</v>
      </c>
      <c r="N1605" s="16" t="str">
        <f aca="false">IF(C1605&lt;=D1605,"REORDER","OK")</f>
        <v>OK</v>
      </c>
      <c r="O1605" s="18" t="n">
        <f aca="false">IF(D1605&lt;I1605,1,0)</f>
        <v>0</v>
      </c>
      <c r="P1605" s="20" t="n">
        <f aca="false">C1605/F1605</f>
        <v>40.4692082111437</v>
      </c>
      <c r="Q1605" s="19" t="n">
        <f aca="false">DATA!N1605</f>
        <v>36.4</v>
      </c>
      <c r="R1605" s="19" t="n">
        <f aca="false">DATA!O1605</f>
        <v>1.25</v>
      </c>
      <c r="S1605" s="17" t="n">
        <f aca="false">C1605*Q1605</f>
        <v>10046.4</v>
      </c>
      <c r="T1605" s="19" t="n">
        <f aca="false">C1605*R1605</f>
        <v>345</v>
      </c>
      <c r="U1605" s="20" t="n">
        <f aca="false">MAX(0,C1605-L1605)</f>
        <v>144.781344080143</v>
      </c>
      <c r="V1605" s="17" t="n">
        <f aca="false">U1605*Q1605</f>
        <v>5270.04092451721</v>
      </c>
      <c r="W1605" s="19" t="n">
        <f aca="false">U1605*R1605</f>
        <v>180.976680100179</v>
      </c>
      <c r="X1605" s="20" t="n">
        <f aca="false">MAX(0,K1605-C1605)</f>
        <v>0</v>
      </c>
      <c r="Y1605" s="17" t="n">
        <f aca="false">F1605*PARAMETER!$B$5*Q1605</f>
        <v>90610.52</v>
      </c>
      <c r="Z1605" s="21" t="n">
        <f aca="false">SUMIF($Y$2:$Y$3205,"&gt;="&amp;Y1605)/SUM($Y$2:$Y$3205)</f>
        <v>0.997050310597962</v>
      </c>
      <c r="AA1605" s="16" t="str">
        <f aca="false">IF(Z1605&lt;=PARAMETER!$B$7,"A",IF(Z1605&lt;=PARAMETER!$B$8,"B","C"))</f>
        <v>C</v>
      </c>
      <c r="AB1605" s="22" t="n">
        <f aca="false">G1605/F1605</f>
        <v>0.696480938416422</v>
      </c>
      <c r="AC1605" s="16" t="str">
        <f aca="false">IF(AB1605&lt;=PARAMETER!$B$9,"X",IF(AB1605&lt;=PARAMETER!$B$10,"Y","Z"))</f>
        <v>Z</v>
      </c>
      <c r="AD1605" s="16" t="str">
        <f aca="false">AA1605&amp;AC1605</f>
        <v>CZ</v>
      </c>
      <c r="AE1605" s="22" t="n">
        <f aca="false">DATA!I1605</f>
        <v>0.22</v>
      </c>
      <c r="AF1605" s="18" t="n">
        <f aca="false">DATA!L1605</f>
        <v>176</v>
      </c>
      <c r="AG1605" s="16" t="str">
        <f aca="false">DATA!K1605</f>
        <v>C</v>
      </c>
      <c r="AH1605" s="18" t="n">
        <f aca="false">IF(AE1605&gt;=PARAMETER!$B$12,1,0)</f>
        <v>0</v>
      </c>
      <c r="AI1605" s="18" t="n">
        <f aca="false">IF(AF1605&gt;=PARAMETER!$B$13,1,0)</f>
        <v>1</v>
      </c>
      <c r="AJ1605" s="18" t="n">
        <f aca="false">IF(AND(AH1605=1,AI1605=1),1,0)</f>
        <v>0</v>
      </c>
    </row>
    <row r="1606" customFormat="false" ht="15" hidden="false" customHeight="false" outlineLevel="0" collapsed="false">
      <c r="A1606" s="16" t="str">
        <f aca="false">DATA!A1606</f>
        <v>ITM11604</v>
      </c>
      <c r="B1606" s="16" t="str">
        <f aca="false">DATA!B1606</f>
        <v>Automotive</v>
      </c>
      <c r="C1606" s="17" t="n">
        <f aca="false">DATA!C1606</f>
        <v>184</v>
      </c>
      <c r="D1606" s="17" t="n">
        <f aca="false">DATA!D1606</f>
        <v>97</v>
      </c>
      <c r="E1606" s="18" t="n">
        <f aca="false">DATA!F1606</f>
        <v>4</v>
      </c>
      <c r="F1606" s="19" t="n">
        <f aca="false">DATA!G1606</f>
        <v>42.63</v>
      </c>
      <c r="G1606" s="19" t="n">
        <f aca="false">DATA!H1606</f>
        <v>5.91</v>
      </c>
      <c r="H1606" s="18" t="n">
        <f aca="false">DATA!E1606</f>
        <v>10</v>
      </c>
      <c r="I1606" s="20" t="n">
        <f aca="false">F1606*E1606</f>
        <v>170.52</v>
      </c>
      <c r="J1606" s="20" t="n">
        <f aca="false">PARAMETER!$B$4*G1606*SQRT(E1606)</f>
        <v>19.4421698705664</v>
      </c>
      <c r="K1606" s="20" t="n">
        <f aca="false">I1606+J1606</f>
        <v>189.962169870566</v>
      </c>
      <c r="L1606" s="20" t="n">
        <f aca="false">K1606+F1606*H1606</f>
        <v>616.262169870566</v>
      </c>
      <c r="M1606" s="16" t="str">
        <f aca="false">IF(C1606&lt;=K1606,"REORDER",IF(C1606&gt;L1606,"OVERSTOCK","OK"))</f>
        <v>REORDER</v>
      </c>
      <c r="N1606" s="16" t="str">
        <f aca="false">IF(C1606&lt;=D1606,"REORDER","OK")</f>
        <v>OK</v>
      </c>
      <c r="O1606" s="18" t="n">
        <f aca="false">IF(D1606&lt;I1606,1,0)</f>
        <v>1</v>
      </c>
      <c r="P1606" s="20" t="n">
        <f aca="false">C1606/F1606</f>
        <v>4.31620924231762</v>
      </c>
      <c r="Q1606" s="19" t="n">
        <f aca="false">DATA!N1606</f>
        <v>97.36</v>
      </c>
      <c r="R1606" s="19" t="n">
        <f aca="false">DATA!O1606</f>
        <v>0.5</v>
      </c>
      <c r="S1606" s="17" t="n">
        <f aca="false">C1606*Q1606</f>
        <v>17914.24</v>
      </c>
      <c r="T1606" s="19" t="n">
        <f aca="false">C1606*R1606</f>
        <v>92</v>
      </c>
      <c r="U1606" s="20" t="n">
        <f aca="false">MAX(0,C1606-L1606)</f>
        <v>0</v>
      </c>
      <c r="V1606" s="17" t="n">
        <f aca="false">U1606*Q1606</f>
        <v>0</v>
      </c>
      <c r="W1606" s="19" t="n">
        <f aca="false">U1606*R1606</f>
        <v>0</v>
      </c>
      <c r="X1606" s="20" t="n">
        <f aca="false">MAX(0,K1606-C1606)</f>
        <v>5.96216987056641</v>
      </c>
      <c r="Y1606" s="17" t="n">
        <f aca="false">F1606*PARAMETER!$B$5*Q1606</f>
        <v>1514916.732</v>
      </c>
      <c r="Z1606" s="21" t="n">
        <f aca="false">SUMIF($Y$2:$Y$3205,"&gt;="&amp;Y1606)/SUM($Y$2:$Y$3205)</f>
        <v>0.521425254564676</v>
      </c>
      <c r="AA1606" s="16" t="str">
        <f aca="false">IF(Z1606&lt;=PARAMETER!$B$7,"A",IF(Z1606&lt;=PARAMETER!$B$8,"B","C"))</f>
        <v>A</v>
      </c>
      <c r="AB1606" s="22" t="n">
        <f aca="false">G1606/F1606</f>
        <v>0.138634764250528</v>
      </c>
      <c r="AC1606" s="16" t="str">
        <f aca="false">IF(AB1606&lt;=PARAMETER!$B$9,"X",IF(AB1606&lt;=PARAMETER!$B$10,"Y","Z"))</f>
        <v>X</v>
      </c>
      <c r="AD1606" s="16" t="str">
        <f aca="false">AA1606&amp;AC1606</f>
        <v>AX</v>
      </c>
      <c r="AE1606" s="22" t="n">
        <f aca="false">DATA!I1606</f>
        <v>0.41</v>
      </c>
      <c r="AF1606" s="18" t="n">
        <f aca="false">DATA!L1606</f>
        <v>147</v>
      </c>
      <c r="AG1606" s="16" t="str">
        <f aca="false">DATA!K1606</f>
        <v>D</v>
      </c>
      <c r="AH1606" s="18" t="n">
        <f aca="false">IF(AE1606&gt;=PARAMETER!$B$12,1,0)</f>
        <v>0</v>
      </c>
      <c r="AI1606" s="18" t="n">
        <f aca="false">IF(AF1606&gt;=PARAMETER!$B$13,1,0)</f>
        <v>1</v>
      </c>
      <c r="AJ1606" s="18" t="n">
        <f aca="false">IF(AND(AH1606=1,AI1606=1),1,0)</f>
        <v>0</v>
      </c>
    </row>
    <row r="1607" customFormat="false" ht="15" hidden="false" customHeight="false" outlineLevel="0" collapsed="false">
      <c r="A1607" s="16" t="str">
        <f aca="false">DATA!A1607</f>
        <v>ITM11605</v>
      </c>
      <c r="B1607" s="16" t="str">
        <f aca="false">DATA!B1607</f>
        <v>Electronics</v>
      </c>
      <c r="C1607" s="17" t="n">
        <f aca="false">DATA!C1607</f>
        <v>82</v>
      </c>
      <c r="D1607" s="17" t="n">
        <f aca="false">DATA!D1607</f>
        <v>38</v>
      </c>
      <c r="E1607" s="18" t="n">
        <f aca="false">DATA!F1607</f>
        <v>9</v>
      </c>
      <c r="F1607" s="19" t="n">
        <f aca="false">DATA!G1607</f>
        <v>47.96</v>
      </c>
      <c r="G1607" s="19" t="n">
        <f aca="false">DATA!H1607</f>
        <v>6.25</v>
      </c>
      <c r="H1607" s="18" t="n">
        <f aca="false">DATA!E1607</f>
        <v>5</v>
      </c>
      <c r="I1607" s="20" t="n">
        <f aca="false">F1607*E1607</f>
        <v>431.64</v>
      </c>
      <c r="J1607" s="20" t="n">
        <f aca="false">PARAMETER!$B$4*G1607*SQRT(E1607)</f>
        <v>30.8410055053401</v>
      </c>
      <c r="K1607" s="20" t="n">
        <f aca="false">I1607+J1607</f>
        <v>462.48100550534</v>
      </c>
      <c r="L1607" s="20" t="n">
        <f aca="false">K1607+F1607*H1607</f>
        <v>702.28100550534</v>
      </c>
      <c r="M1607" s="16" t="str">
        <f aca="false">IF(C1607&lt;=K1607,"REORDER",IF(C1607&gt;L1607,"OVERSTOCK","OK"))</f>
        <v>REORDER</v>
      </c>
      <c r="N1607" s="16" t="str">
        <f aca="false">IF(C1607&lt;=D1607,"REORDER","OK")</f>
        <v>OK</v>
      </c>
      <c r="O1607" s="18" t="n">
        <f aca="false">IF(D1607&lt;I1607,1,0)</f>
        <v>1</v>
      </c>
      <c r="P1607" s="20" t="n">
        <f aca="false">C1607/F1607</f>
        <v>1.70975813177648</v>
      </c>
      <c r="Q1607" s="19" t="n">
        <f aca="false">DATA!N1607</f>
        <v>147.78</v>
      </c>
      <c r="R1607" s="19" t="n">
        <f aca="false">DATA!O1607</f>
        <v>1.65</v>
      </c>
      <c r="S1607" s="17" t="n">
        <f aca="false">C1607*Q1607</f>
        <v>12117.96</v>
      </c>
      <c r="T1607" s="19" t="n">
        <f aca="false">C1607*R1607</f>
        <v>135.3</v>
      </c>
      <c r="U1607" s="20" t="n">
        <f aca="false">MAX(0,C1607-L1607)</f>
        <v>0</v>
      </c>
      <c r="V1607" s="17" t="n">
        <f aca="false">U1607*Q1607</f>
        <v>0</v>
      </c>
      <c r="W1607" s="19" t="n">
        <f aca="false">U1607*R1607</f>
        <v>0</v>
      </c>
      <c r="X1607" s="20" t="n">
        <f aca="false">MAX(0,K1607-C1607)</f>
        <v>380.48100550534</v>
      </c>
      <c r="Y1607" s="17" t="n">
        <f aca="false">F1607*PARAMETER!$B$5*Q1607</f>
        <v>2586948.012</v>
      </c>
      <c r="Z1607" s="21" t="n">
        <f aca="false">SUMIF($Y$2:$Y$3205,"&gt;="&amp;Y1607)/SUM($Y$2:$Y$3205)</f>
        <v>0.151516630042822</v>
      </c>
      <c r="AA1607" s="16" t="str">
        <f aca="false">IF(Z1607&lt;=PARAMETER!$B$7,"A",IF(Z1607&lt;=PARAMETER!$B$8,"B","C"))</f>
        <v>A</v>
      </c>
      <c r="AB1607" s="22" t="n">
        <f aca="false">G1607/F1607</f>
        <v>0.130316930775646</v>
      </c>
      <c r="AC1607" s="16" t="str">
        <f aca="false">IF(AB1607&lt;=PARAMETER!$B$9,"X",IF(AB1607&lt;=PARAMETER!$B$10,"Y","Z"))</f>
        <v>X</v>
      </c>
      <c r="AD1607" s="16" t="str">
        <f aca="false">AA1607&amp;AC1607</f>
        <v>AX</v>
      </c>
      <c r="AE1607" s="22" t="n">
        <f aca="false">DATA!I1607</f>
        <v>0.56</v>
      </c>
      <c r="AF1607" s="18" t="n">
        <f aca="false">DATA!L1607</f>
        <v>11</v>
      </c>
      <c r="AG1607" s="16" t="str">
        <f aca="false">DATA!K1607</f>
        <v>A</v>
      </c>
      <c r="AH1607" s="18" t="n">
        <f aca="false">IF(AE1607&gt;=PARAMETER!$B$12,1,0)</f>
        <v>0</v>
      </c>
      <c r="AI1607" s="18" t="n">
        <f aca="false">IF(AF1607&gt;=PARAMETER!$B$13,1,0)</f>
        <v>0</v>
      </c>
      <c r="AJ1607" s="18" t="n">
        <f aca="false">IF(AND(AH1607=1,AI1607=1),1,0)</f>
        <v>0</v>
      </c>
    </row>
    <row r="1608" customFormat="false" ht="15" hidden="false" customHeight="false" outlineLevel="0" collapsed="false">
      <c r="A1608" s="16" t="str">
        <f aca="false">DATA!A1608</f>
        <v>ITM11606</v>
      </c>
      <c r="B1608" s="16" t="str">
        <f aca="false">DATA!B1608</f>
        <v>Electronics</v>
      </c>
      <c r="C1608" s="17" t="n">
        <f aca="false">DATA!C1608</f>
        <v>41</v>
      </c>
      <c r="D1608" s="17" t="n">
        <f aca="false">DATA!D1608</f>
        <v>82</v>
      </c>
      <c r="E1608" s="18" t="n">
        <f aca="false">DATA!F1608</f>
        <v>5</v>
      </c>
      <c r="F1608" s="19" t="n">
        <f aca="false">DATA!G1608</f>
        <v>47.98</v>
      </c>
      <c r="G1608" s="19" t="n">
        <f aca="false">DATA!H1608</f>
        <v>3.97</v>
      </c>
      <c r="H1608" s="18" t="n">
        <f aca="false">DATA!E1608</f>
        <v>12</v>
      </c>
      <c r="I1608" s="20" t="n">
        <f aca="false">F1608*E1608</f>
        <v>239.9</v>
      </c>
      <c r="J1608" s="20" t="n">
        <f aca="false">PARAMETER!$B$4*G1608*SQRT(E1608)</f>
        <v>14.6016779559153</v>
      </c>
      <c r="K1608" s="20" t="n">
        <f aca="false">I1608+J1608</f>
        <v>254.501677955915</v>
      </c>
      <c r="L1608" s="20" t="n">
        <f aca="false">K1608+F1608*H1608</f>
        <v>830.261677955915</v>
      </c>
      <c r="M1608" s="16" t="str">
        <f aca="false">IF(C1608&lt;=K1608,"REORDER",IF(C1608&gt;L1608,"OVERSTOCK","OK"))</f>
        <v>REORDER</v>
      </c>
      <c r="N1608" s="16" t="str">
        <f aca="false">IF(C1608&lt;=D1608,"REORDER","OK")</f>
        <v>REORDER</v>
      </c>
      <c r="O1608" s="18" t="n">
        <f aca="false">IF(D1608&lt;I1608,1,0)</f>
        <v>1</v>
      </c>
      <c r="P1608" s="20" t="n">
        <f aca="false">C1608/F1608</f>
        <v>0.854522717799083</v>
      </c>
      <c r="Q1608" s="19" t="n">
        <f aca="false">DATA!N1608</f>
        <v>190.83</v>
      </c>
      <c r="R1608" s="19" t="n">
        <f aca="false">DATA!O1608</f>
        <v>1.76</v>
      </c>
      <c r="S1608" s="17" t="n">
        <f aca="false">C1608*Q1608</f>
        <v>7824.03</v>
      </c>
      <c r="T1608" s="19" t="n">
        <f aca="false">C1608*R1608</f>
        <v>72.16</v>
      </c>
      <c r="U1608" s="20" t="n">
        <f aca="false">MAX(0,C1608-L1608)</f>
        <v>0</v>
      </c>
      <c r="V1608" s="17" t="n">
        <f aca="false">U1608*Q1608</f>
        <v>0</v>
      </c>
      <c r="W1608" s="19" t="n">
        <f aca="false">U1608*R1608</f>
        <v>0</v>
      </c>
      <c r="X1608" s="20" t="n">
        <f aca="false">MAX(0,K1608-C1608)</f>
        <v>213.501677955915</v>
      </c>
      <c r="Y1608" s="17" t="n">
        <f aca="false">F1608*PARAMETER!$B$5*Q1608</f>
        <v>3341948.541</v>
      </c>
      <c r="Z1608" s="21" t="n">
        <f aca="false">SUMIF($Y$2:$Y$3205,"&gt;="&amp;Y1608)/SUM($Y$2:$Y$3205)</f>
        <v>0.0263526650967848</v>
      </c>
      <c r="AA1608" s="16" t="str">
        <f aca="false">IF(Z1608&lt;=PARAMETER!$B$7,"A",IF(Z1608&lt;=PARAMETER!$B$8,"B","C"))</f>
        <v>A</v>
      </c>
      <c r="AB1608" s="22" t="n">
        <f aca="false">G1608/F1608</f>
        <v>0.08274280950396</v>
      </c>
      <c r="AC1608" s="16" t="str">
        <f aca="false">IF(AB1608&lt;=PARAMETER!$B$9,"X",IF(AB1608&lt;=PARAMETER!$B$10,"Y","Z"))</f>
        <v>X</v>
      </c>
      <c r="AD1608" s="16" t="str">
        <f aca="false">AA1608&amp;AC1608</f>
        <v>AX</v>
      </c>
      <c r="AE1608" s="22" t="n">
        <f aca="false">DATA!I1608</f>
        <v>0.91</v>
      </c>
      <c r="AF1608" s="18" t="n">
        <f aca="false">DATA!L1608</f>
        <v>72</v>
      </c>
      <c r="AG1608" s="16" t="str">
        <f aca="false">DATA!K1608</f>
        <v>B</v>
      </c>
      <c r="AH1608" s="18" t="n">
        <f aca="false">IF(AE1608&gt;=PARAMETER!$B$12,1,0)</f>
        <v>1</v>
      </c>
      <c r="AI1608" s="18" t="n">
        <f aca="false">IF(AF1608&gt;=PARAMETER!$B$13,1,0)</f>
        <v>0</v>
      </c>
      <c r="AJ1608" s="18" t="n">
        <f aca="false">IF(AND(AH1608=1,AI1608=1),1,0)</f>
        <v>0</v>
      </c>
    </row>
    <row r="1609" customFormat="false" ht="15" hidden="false" customHeight="false" outlineLevel="0" collapsed="false">
      <c r="A1609" s="16" t="str">
        <f aca="false">DATA!A1609</f>
        <v>ITM11607</v>
      </c>
      <c r="B1609" s="16" t="str">
        <f aca="false">DATA!B1609</f>
        <v>Pharma</v>
      </c>
      <c r="C1609" s="17" t="n">
        <f aca="false">DATA!C1609</f>
        <v>89</v>
      </c>
      <c r="D1609" s="17" t="n">
        <f aca="false">DATA!D1609</f>
        <v>77</v>
      </c>
      <c r="E1609" s="18" t="n">
        <f aca="false">DATA!F1609</f>
        <v>3</v>
      </c>
      <c r="F1609" s="19" t="n">
        <f aca="false">DATA!G1609</f>
        <v>22.66</v>
      </c>
      <c r="G1609" s="19" t="n">
        <f aca="false">DATA!H1609</f>
        <v>1.23</v>
      </c>
      <c r="H1609" s="18" t="n">
        <f aca="false">DATA!E1609</f>
        <v>11</v>
      </c>
      <c r="I1609" s="20" t="n">
        <f aca="false">F1609*E1609</f>
        <v>67.98</v>
      </c>
      <c r="J1609" s="20" t="n">
        <f aca="false">PARAMETER!$B$4*G1609*SQRT(E1609)</f>
        <v>3.50423316505949</v>
      </c>
      <c r="K1609" s="20" t="n">
        <f aca="false">I1609+J1609</f>
        <v>71.4842331650595</v>
      </c>
      <c r="L1609" s="20" t="n">
        <f aca="false">K1609+F1609*H1609</f>
        <v>320.74423316506</v>
      </c>
      <c r="M1609" s="16" t="str">
        <f aca="false">IF(C1609&lt;=K1609,"REORDER",IF(C1609&gt;L1609,"OVERSTOCK","OK"))</f>
        <v>OK</v>
      </c>
      <c r="N1609" s="16" t="str">
        <f aca="false">IF(C1609&lt;=D1609,"REORDER","OK")</f>
        <v>OK</v>
      </c>
      <c r="O1609" s="18" t="n">
        <f aca="false">IF(D1609&lt;I1609,1,0)</f>
        <v>0</v>
      </c>
      <c r="P1609" s="20" t="n">
        <f aca="false">C1609/F1609</f>
        <v>3.92762577228597</v>
      </c>
      <c r="Q1609" s="19" t="n">
        <f aca="false">DATA!N1609</f>
        <v>79.13</v>
      </c>
      <c r="R1609" s="19" t="n">
        <f aca="false">DATA!O1609</f>
        <v>0.5</v>
      </c>
      <c r="S1609" s="17" t="n">
        <f aca="false">C1609*Q1609</f>
        <v>7042.57</v>
      </c>
      <c r="T1609" s="19" t="n">
        <f aca="false">C1609*R1609</f>
        <v>44.5</v>
      </c>
      <c r="U1609" s="20" t="n">
        <f aca="false">MAX(0,C1609-L1609)</f>
        <v>0</v>
      </c>
      <c r="V1609" s="17" t="n">
        <f aca="false">U1609*Q1609</f>
        <v>0</v>
      </c>
      <c r="W1609" s="19" t="n">
        <f aca="false">U1609*R1609</f>
        <v>0</v>
      </c>
      <c r="X1609" s="20" t="n">
        <f aca="false">MAX(0,K1609-C1609)</f>
        <v>0</v>
      </c>
      <c r="Y1609" s="17" t="n">
        <f aca="false">F1609*PARAMETER!$B$5*Q1609</f>
        <v>654476.317</v>
      </c>
      <c r="Z1609" s="21" t="n">
        <f aca="false">SUMIF($Y$2:$Y$3205,"&gt;="&amp;Y1609)/SUM($Y$2:$Y$3205)</f>
        <v>0.860695641938448</v>
      </c>
      <c r="AA1609" s="16" t="str">
        <f aca="false">IF(Z1609&lt;=PARAMETER!$B$7,"A",IF(Z1609&lt;=PARAMETER!$B$8,"B","C"))</f>
        <v>B</v>
      </c>
      <c r="AB1609" s="22" t="n">
        <f aca="false">G1609/F1609</f>
        <v>0.0542806707855252</v>
      </c>
      <c r="AC1609" s="16" t="str">
        <f aca="false">IF(AB1609&lt;=PARAMETER!$B$9,"X",IF(AB1609&lt;=PARAMETER!$B$10,"Y","Z"))</f>
        <v>X</v>
      </c>
      <c r="AD1609" s="16" t="str">
        <f aca="false">AA1609&amp;AC1609</f>
        <v>BX</v>
      </c>
      <c r="AE1609" s="22" t="n">
        <f aca="false">DATA!I1609</f>
        <v>0.17</v>
      </c>
      <c r="AF1609" s="18" t="n">
        <f aca="false">DATA!L1609</f>
        <v>25</v>
      </c>
      <c r="AG1609" s="16" t="str">
        <f aca="false">DATA!K1609</f>
        <v>D</v>
      </c>
      <c r="AH1609" s="18" t="n">
        <f aca="false">IF(AE1609&gt;=PARAMETER!$B$12,1,0)</f>
        <v>0</v>
      </c>
      <c r="AI1609" s="18" t="n">
        <f aca="false">IF(AF1609&gt;=PARAMETER!$B$13,1,0)</f>
        <v>0</v>
      </c>
      <c r="AJ1609" s="18" t="n">
        <f aca="false">IF(AND(AH1609=1,AI1609=1),1,0)</f>
        <v>0</v>
      </c>
    </row>
    <row r="1610" customFormat="false" ht="15" hidden="false" customHeight="false" outlineLevel="0" collapsed="false">
      <c r="A1610" s="16" t="str">
        <f aca="false">DATA!A1610</f>
        <v>ITM11608</v>
      </c>
      <c r="B1610" s="16" t="str">
        <f aca="false">DATA!B1610</f>
        <v>Electronics</v>
      </c>
      <c r="C1610" s="17" t="n">
        <f aca="false">DATA!C1610</f>
        <v>400</v>
      </c>
      <c r="D1610" s="17" t="n">
        <f aca="false">DATA!D1610</f>
        <v>60</v>
      </c>
      <c r="E1610" s="18" t="n">
        <f aca="false">DATA!F1610</f>
        <v>2</v>
      </c>
      <c r="F1610" s="19" t="n">
        <f aca="false">DATA!G1610</f>
        <v>32.58</v>
      </c>
      <c r="G1610" s="19" t="n">
        <f aca="false">DATA!H1610</f>
        <v>6.73</v>
      </c>
      <c r="H1610" s="18" t="n">
        <f aca="false">DATA!E1610</f>
        <v>12</v>
      </c>
      <c r="I1610" s="20" t="n">
        <f aca="false">F1610*E1610</f>
        <v>65.16</v>
      </c>
      <c r="J1610" s="20" t="n">
        <f aca="false">PARAMETER!$B$4*G1610*SQRT(E1610)</f>
        <v>15.655153088488</v>
      </c>
      <c r="K1610" s="20" t="n">
        <f aca="false">I1610+J1610</f>
        <v>80.815153088488</v>
      </c>
      <c r="L1610" s="20" t="n">
        <f aca="false">K1610+F1610*H1610</f>
        <v>471.775153088488</v>
      </c>
      <c r="M1610" s="16" t="str">
        <f aca="false">IF(C1610&lt;=K1610,"REORDER",IF(C1610&gt;L1610,"OVERSTOCK","OK"))</f>
        <v>OK</v>
      </c>
      <c r="N1610" s="16" t="str">
        <f aca="false">IF(C1610&lt;=D1610,"REORDER","OK")</f>
        <v>OK</v>
      </c>
      <c r="O1610" s="18" t="n">
        <f aca="false">IF(D1610&lt;I1610,1,0)</f>
        <v>1</v>
      </c>
      <c r="P1610" s="20" t="n">
        <f aca="false">C1610/F1610</f>
        <v>12.2774708410068</v>
      </c>
      <c r="Q1610" s="19" t="n">
        <f aca="false">DATA!N1610</f>
        <v>159.09</v>
      </c>
      <c r="R1610" s="19" t="n">
        <f aca="false">DATA!O1610</f>
        <v>0.24</v>
      </c>
      <c r="S1610" s="17" t="n">
        <f aca="false">C1610*Q1610</f>
        <v>63636</v>
      </c>
      <c r="T1610" s="19" t="n">
        <f aca="false">C1610*R1610</f>
        <v>96</v>
      </c>
      <c r="U1610" s="20" t="n">
        <f aca="false">MAX(0,C1610-L1610)</f>
        <v>0</v>
      </c>
      <c r="V1610" s="17" t="n">
        <f aca="false">U1610*Q1610</f>
        <v>0</v>
      </c>
      <c r="W1610" s="19" t="n">
        <f aca="false">U1610*R1610</f>
        <v>0</v>
      </c>
      <c r="X1610" s="20" t="n">
        <f aca="false">MAX(0,K1610-C1610)</f>
        <v>0</v>
      </c>
      <c r="Y1610" s="17" t="n">
        <f aca="false">F1610*PARAMETER!$B$5*Q1610</f>
        <v>1891850.553</v>
      </c>
      <c r="Z1610" s="21" t="n">
        <f aca="false">SUMIF($Y$2:$Y$3205,"&gt;="&amp;Y1610)/SUM($Y$2:$Y$3205)</f>
        <v>0.379291680565195</v>
      </c>
      <c r="AA1610" s="16" t="str">
        <f aca="false">IF(Z1610&lt;=PARAMETER!$B$7,"A",IF(Z1610&lt;=PARAMETER!$B$8,"B","C"))</f>
        <v>A</v>
      </c>
      <c r="AB1610" s="22" t="n">
        <f aca="false">G1610/F1610</f>
        <v>0.206568446899939</v>
      </c>
      <c r="AC1610" s="16" t="str">
        <f aca="false">IF(AB1610&lt;=PARAMETER!$B$9,"X",IF(AB1610&lt;=PARAMETER!$B$10,"Y","Z"))</f>
        <v>X</v>
      </c>
      <c r="AD1610" s="16" t="str">
        <f aca="false">AA1610&amp;AC1610</f>
        <v>AX</v>
      </c>
      <c r="AE1610" s="22" t="n">
        <f aca="false">DATA!I1610</f>
        <v>0.7</v>
      </c>
      <c r="AF1610" s="18" t="n">
        <f aca="false">DATA!L1610</f>
        <v>46</v>
      </c>
      <c r="AG1610" s="16" t="str">
        <f aca="false">DATA!K1610</f>
        <v>A</v>
      </c>
      <c r="AH1610" s="18" t="n">
        <f aca="false">IF(AE1610&gt;=PARAMETER!$B$12,1,0)</f>
        <v>0</v>
      </c>
      <c r="AI1610" s="18" t="n">
        <f aca="false">IF(AF1610&gt;=PARAMETER!$B$13,1,0)</f>
        <v>0</v>
      </c>
      <c r="AJ1610" s="18" t="n">
        <f aca="false">IF(AND(AH1610=1,AI1610=1),1,0)</f>
        <v>0</v>
      </c>
    </row>
    <row r="1611" customFormat="false" ht="15" hidden="false" customHeight="false" outlineLevel="0" collapsed="false">
      <c r="A1611" s="16" t="str">
        <f aca="false">DATA!A1611</f>
        <v>ITM11609</v>
      </c>
      <c r="B1611" s="16" t="str">
        <f aca="false">DATA!B1611</f>
        <v>Groceries</v>
      </c>
      <c r="C1611" s="17" t="n">
        <f aca="false">DATA!C1611</f>
        <v>424</v>
      </c>
      <c r="D1611" s="17" t="n">
        <f aca="false">DATA!D1611</f>
        <v>33</v>
      </c>
      <c r="E1611" s="18" t="n">
        <f aca="false">DATA!F1611</f>
        <v>6</v>
      </c>
      <c r="F1611" s="19" t="n">
        <f aca="false">DATA!G1611</f>
        <v>30.39</v>
      </c>
      <c r="G1611" s="19" t="n">
        <f aca="false">DATA!H1611</f>
        <v>5.14</v>
      </c>
      <c r="H1611" s="18" t="n">
        <f aca="false">DATA!E1611</f>
        <v>7</v>
      </c>
      <c r="I1611" s="20" t="n">
        <f aca="false">F1611*E1611</f>
        <v>182.34</v>
      </c>
      <c r="J1611" s="20" t="n">
        <f aca="false">PARAMETER!$B$4*G1611*SQRT(E1611)</f>
        <v>20.7093277302503</v>
      </c>
      <c r="K1611" s="20" t="n">
        <f aca="false">I1611+J1611</f>
        <v>203.04932773025</v>
      </c>
      <c r="L1611" s="20" t="n">
        <f aca="false">K1611+F1611*H1611</f>
        <v>415.77932773025</v>
      </c>
      <c r="M1611" s="16" t="str">
        <f aca="false">IF(C1611&lt;=K1611,"REORDER",IF(C1611&gt;L1611,"OVERSTOCK","OK"))</f>
        <v>OVERSTOCK</v>
      </c>
      <c r="N1611" s="16" t="str">
        <f aca="false">IF(C1611&lt;=D1611,"REORDER","OK")</f>
        <v>OK</v>
      </c>
      <c r="O1611" s="18" t="n">
        <f aca="false">IF(D1611&lt;I1611,1,0)</f>
        <v>1</v>
      </c>
      <c r="P1611" s="20" t="n">
        <f aca="false">C1611/F1611</f>
        <v>13.9519578808819</v>
      </c>
      <c r="Q1611" s="19" t="n">
        <f aca="false">DATA!N1611</f>
        <v>139.83</v>
      </c>
      <c r="R1611" s="19" t="n">
        <f aca="false">DATA!O1611</f>
        <v>1.25</v>
      </c>
      <c r="S1611" s="17" t="n">
        <f aca="false">C1611*Q1611</f>
        <v>59287.92</v>
      </c>
      <c r="T1611" s="19" t="n">
        <f aca="false">C1611*R1611</f>
        <v>530</v>
      </c>
      <c r="U1611" s="20" t="n">
        <f aca="false">MAX(0,C1611-L1611)</f>
        <v>8.22067226974968</v>
      </c>
      <c r="V1611" s="17" t="n">
        <f aca="false">U1611*Q1611</f>
        <v>1149.4966034791</v>
      </c>
      <c r="W1611" s="19" t="n">
        <f aca="false">U1611*R1611</f>
        <v>10.2758403371871</v>
      </c>
      <c r="X1611" s="20" t="n">
        <f aca="false">MAX(0,K1611-C1611)</f>
        <v>0</v>
      </c>
      <c r="Y1611" s="17" t="n">
        <f aca="false">F1611*PARAMETER!$B$5*Q1611</f>
        <v>1551043.3005</v>
      </c>
      <c r="Z1611" s="21" t="n">
        <f aca="false">SUMIF($Y$2:$Y$3205,"&gt;="&amp;Y1611)/SUM($Y$2:$Y$3205)</f>
        <v>0.503385042898786</v>
      </c>
      <c r="AA1611" s="16" t="str">
        <f aca="false">IF(Z1611&lt;=PARAMETER!$B$7,"A",IF(Z1611&lt;=PARAMETER!$B$8,"B","C"))</f>
        <v>A</v>
      </c>
      <c r="AB1611" s="22" t="n">
        <f aca="false">G1611/F1611</f>
        <v>0.169134583744653</v>
      </c>
      <c r="AC1611" s="16" t="str">
        <f aca="false">IF(AB1611&lt;=PARAMETER!$B$9,"X",IF(AB1611&lt;=PARAMETER!$B$10,"Y","Z"))</f>
        <v>X</v>
      </c>
      <c r="AD1611" s="16" t="str">
        <f aca="false">AA1611&amp;AC1611</f>
        <v>AX</v>
      </c>
      <c r="AE1611" s="22" t="n">
        <f aca="false">DATA!I1611</f>
        <v>0.11</v>
      </c>
      <c r="AF1611" s="18" t="n">
        <f aca="false">DATA!L1611</f>
        <v>25</v>
      </c>
      <c r="AG1611" s="16" t="str">
        <f aca="false">DATA!K1611</f>
        <v>B</v>
      </c>
      <c r="AH1611" s="18" t="n">
        <f aca="false">IF(AE1611&gt;=PARAMETER!$B$12,1,0)</f>
        <v>0</v>
      </c>
      <c r="AI1611" s="18" t="n">
        <f aca="false">IF(AF1611&gt;=PARAMETER!$B$13,1,0)</f>
        <v>0</v>
      </c>
      <c r="AJ1611" s="18" t="n">
        <f aca="false">IF(AND(AH1611=1,AI1611=1),1,0)</f>
        <v>0</v>
      </c>
    </row>
    <row r="1612" customFormat="false" ht="15" hidden="false" customHeight="false" outlineLevel="0" collapsed="false">
      <c r="A1612" s="16" t="str">
        <f aca="false">DATA!A1612</f>
        <v>ITM11610</v>
      </c>
      <c r="B1612" s="16" t="str">
        <f aca="false">DATA!B1612</f>
        <v>Groceries</v>
      </c>
      <c r="C1612" s="17" t="n">
        <f aca="false">DATA!C1612</f>
        <v>115</v>
      </c>
      <c r="D1612" s="17" t="n">
        <f aca="false">DATA!D1612</f>
        <v>23</v>
      </c>
      <c r="E1612" s="18" t="n">
        <f aca="false">DATA!F1612</f>
        <v>9</v>
      </c>
      <c r="F1612" s="19" t="n">
        <f aca="false">DATA!G1612</f>
        <v>18.15</v>
      </c>
      <c r="G1612" s="19" t="n">
        <f aca="false">DATA!H1612</f>
        <v>1.8</v>
      </c>
      <c r="H1612" s="18" t="n">
        <f aca="false">DATA!E1612</f>
        <v>9</v>
      </c>
      <c r="I1612" s="20" t="n">
        <f aca="false">F1612*E1612</f>
        <v>163.35</v>
      </c>
      <c r="J1612" s="20" t="n">
        <f aca="false">PARAMETER!$B$4*G1612*SQRT(E1612)</f>
        <v>8.88220958553795</v>
      </c>
      <c r="K1612" s="20" t="n">
        <f aca="false">I1612+J1612</f>
        <v>172.232209585538</v>
      </c>
      <c r="L1612" s="20" t="n">
        <f aca="false">K1612+F1612*H1612</f>
        <v>335.582209585538</v>
      </c>
      <c r="M1612" s="16" t="str">
        <f aca="false">IF(C1612&lt;=K1612,"REORDER",IF(C1612&gt;L1612,"OVERSTOCK","OK"))</f>
        <v>REORDER</v>
      </c>
      <c r="N1612" s="16" t="str">
        <f aca="false">IF(C1612&lt;=D1612,"REORDER","OK")</f>
        <v>OK</v>
      </c>
      <c r="O1612" s="18" t="n">
        <f aca="false">IF(D1612&lt;I1612,1,0)</f>
        <v>1</v>
      </c>
      <c r="P1612" s="20" t="n">
        <f aca="false">C1612/F1612</f>
        <v>6.33608815426997</v>
      </c>
      <c r="Q1612" s="19" t="n">
        <f aca="false">DATA!N1612</f>
        <v>24.88</v>
      </c>
      <c r="R1612" s="19" t="n">
        <f aca="false">DATA!O1612</f>
        <v>1.01</v>
      </c>
      <c r="S1612" s="17" t="n">
        <f aca="false">C1612*Q1612</f>
        <v>2861.2</v>
      </c>
      <c r="T1612" s="19" t="n">
        <f aca="false">C1612*R1612</f>
        <v>116.15</v>
      </c>
      <c r="U1612" s="20" t="n">
        <f aca="false">MAX(0,C1612-L1612)</f>
        <v>0</v>
      </c>
      <c r="V1612" s="17" t="n">
        <f aca="false">U1612*Q1612</f>
        <v>0</v>
      </c>
      <c r="W1612" s="19" t="n">
        <f aca="false">U1612*R1612</f>
        <v>0</v>
      </c>
      <c r="X1612" s="20" t="n">
        <f aca="false">MAX(0,K1612-C1612)</f>
        <v>57.2322095855379</v>
      </c>
      <c r="Y1612" s="17" t="n">
        <f aca="false">F1612*PARAMETER!$B$5*Q1612</f>
        <v>164823.78</v>
      </c>
      <c r="Z1612" s="21" t="n">
        <f aca="false">SUMIF($Y$2:$Y$3205,"&gt;="&amp;Y1612)/SUM($Y$2:$Y$3205)</f>
        <v>0.988490475433731</v>
      </c>
      <c r="AA1612" s="16" t="str">
        <f aca="false">IF(Z1612&lt;=PARAMETER!$B$7,"A",IF(Z1612&lt;=PARAMETER!$B$8,"B","C"))</f>
        <v>C</v>
      </c>
      <c r="AB1612" s="22" t="n">
        <f aca="false">G1612/F1612</f>
        <v>0.0991735537190083</v>
      </c>
      <c r="AC1612" s="16" t="str">
        <f aca="false">IF(AB1612&lt;=PARAMETER!$B$9,"X",IF(AB1612&lt;=PARAMETER!$B$10,"Y","Z"))</f>
        <v>X</v>
      </c>
      <c r="AD1612" s="16" t="str">
        <f aca="false">AA1612&amp;AC1612</f>
        <v>CX</v>
      </c>
      <c r="AE1612" s="22" t="n">
        <f aca="false">DATA!I1612</f>
        <v>0.67</v>
      </c>
      <c r="AF1612" s="18" t="n">
        <f aca="false">DATA!L1612</f>
        <v>96</v>
      </c>
      <c r="AG1612" s="16" t="str">
        <f aca="false">DATA!K1612</f>
        <v>B</v>
      </c>
      <c r="AH1612" s="18" t="n">
        <f aca="false">IF(AE1612&gt;=PARAMETER!$B$12,1,0)</f>
        <v>0</v>
      </c>
      <c r="AI1612" s="18" t="n">
        <f aca="false">IF(AF1612&gt;=PARAMETER!$B$13,1,0)</f>
        <v>1</v>
      </c>
      <c r="AJ1612" s="18" t="n">
        <f aca="false">IF(AND(AH1612=1,AI1612=1),1,0)</f>
        <v>0</v>
      </c>
    </row>
    <row r="1613" customFormat="false" ht="15" hidden="false" customHeight="false" outlineLevel="0" collapsed="false">
      <c r="A1613" s="16" t="str">
        <f aca="false">DATA!A1613</f>
        <v>ITM11611</v>
      </c>
      <c r="B1613" s="16" t="str">
        <f aca="false">DATA!B1613</f>
        <v>Electronics</v>
      </c>
      <c r="C1613" s="17" t="n">
        <f aca="false">DATA!C1613</f>
        <v>182</v>
      </c>
      <c r="D1613" s="17" t="n">
        <f aca="false">DATA!D1613</f>
        <v>78</v>
      </c>
      <c r="E1613" s="18" t="n">
        <f aca="false">DATA!F1613</f>
        <v>4</v>
      </c>
      <c r="F1613" s="19" t="n">
        <f aca="false">DATA!G1613</f>
        <v>22.76</v>
      </c>
      <c r="G1613" s="19" t="n">
        <f aca="false">DATA!H1613</f>
        <v>9.39</v>
      </c>
      <c r="H1613" s="18" t="n">
        <f aca="false">DATA!E1613</f>
        <v>10</v>
      </c>
      <c r="I1613" s="20" t="n">
        <f aca="false">F1613*E1613</f>
        <v>91.04</v>
      </c>
      <c r="J1613" s="20" t="n">
        <f aca="false">PARAMETER!$B$4*G1613*SQRT(E1613)</f>
        <v>30.8903511141486</v>
      </c>
      <c r="K1613" s="20" t="n">
        <f aca="false">I1613+J1613</f>
        <v>121.930351114149</v>
      </c>
      <c r="L1613" s="20" t="n">
        <f aca="false">K1613+F1613*H1613</f>
        <v>349.530351114149</v>
      </c>
      <c r="M1613" s="16" t="str">
        <f aca="false">IF(C1613&lt;=K1613,"REORDER",IF(C1613&gt;L1613,"OVERSTOCK","OK"))</f>
        <v>OK</v>
      </c>
      <c r="N1613" s="16" t="str">
        <f aca="false">IF(C1613&lt;=D1613,"REORDER","OK")</f>
        <v>OK</v>
      </c>
      <c r="O1613" s="18" t="n">
        <f aca="false">IF(D1613&lt;I1613,1,0)</f>
        <v>1</v>
      </c>
      <c r="P1613" s="20" t="n">
        <f aca="false">C1613/F1613</f>
        <v>7.99648506151142</v>
      </c>
      <c r="Q1613" s="19" t="n">
        <f aca="false">DATA!N1613</f>
        <v>116.02</v>
      </c>
      <c r="R1613" s="19" t="n">
        <f aca="false">DATA!O1613</f>
        <v>0.91</v>
      </c>
      <c r="S1613" s="17" t="n">
        <f aca="false">C1613*Q1613</f>
        <v>21115.64</v>
      </c>
      <c r="T1613" s="19" t="n">
        <f aca="false">C1613*R1613</f>
        <v>165.62</v>
      </c>
      <c r="U1613" s="20" t="n">
        <f aca="false">MAX(0,C1613-L1613)</f>
        <v>0</v>
      </c>
      <c r="V1613" s="17" t="n">
        <f aca="false">U1613*Q1613</f>
        <v>0</v>
      </c>
      <c r="W1613" s="19" t="n">
        <f aca="false">U1613*R1613</f>
        <v>0</v>
      </c>
      <c r="X1613" s="20" t="n">
        <f aca="false">MAX(0,K1613-C1613)</f>
        <v>0</v>
      </c>
      <c r="Y1613" s="17" t="n">
        <f aca="false">F1613*PARAMETER!$B$5*Q1613</f>
        <v>963824.548</v>
      </c>
      <c r="Z1613" s="21" t="n">
        <f aca="false">SUMIF($Y$2:$Y$3205,"&gt;="&amp;Y1613)/SUM($Y$2:$Y$3205)</f>
        <v>0.751112594028811</v>
      </c>
      <c r="AA1613" s="16" t="str">
        <f aca="false">IF(Z1613&lt;=PARAMETER!$B$7,"A",IF(Z1613&lt;=PARAMETER!$B$8,"B","C"))</f>
        <v>A</v>
      </c>
      <c r="AB1613" s="22" t="n">
        <f aca="false">G1613/F1613</f>
        <v>0.412565905096661</v>
      </c>
      <c r="AC1613" s="16" t="str">
        <f aca="false">IF(AB1613&lt;=PARAMETER!$B$9,"X",IF(AB1613&lt;=PARAMETER!$B$10,"Y","Z"))</f>
        <v>Y</v>
      </c>
      <c r="AD1613" s="16" t="str">
        <f aca="false">AA1613&amp;AC1613</f>
        <v>AY</v>
      </c>
      <c r="AE1613" s="22" t="n">
        <f aca="false">DATA!I1613</f>
        <v>0.6</v>
      </c>
      <c r="AF1613" s="18" t="n">
        <f aca="false">DATA!L1613</f>
        <v>99</v>
      </c>
      <c r="AG1613" s="16" t="str">
        <f aca="false">DATA!K1613</f>
        <v>A</v>
      </c>
      <c r="AH1613" s="18" t="n">
        <f aca="false">IF(AE1613&gt;=PARAMETER!$B$12,1,0)</f>
        <v>0</v>
      </c>
      <c r="AI1613" s="18" t="n">
        <f aca="false">IF(AF1613&gt;=PARAMETER!$B$13,1,0)</f>
        <v>1</v>
      </c>
      <c r="AJ1613" s="18" t="n">
        <f aca="false">IF(AND(AH1613=1,AI1613=1),1,0)</f>
        <v>0</v>
      </c>
    </row>
    <row r="1614" customFormat="false" ht="15" hidden="false" customHeight="false" outlineLevel="0" collapsed="false">
      <c r="A1614" s="16" t="str">
        <f aca="false">DATA!A1614</f>
        <v>ITM11612</v>
      </c>
      <c r="B1614" s="16" t="str">
        <f aca="false">DATA!B1614</f>
        <v>Electronics</v>
      </c>
      <c r="C1614" s="17" t="n">
        <f aca="false">DATA!C1614</f>
        <v>98</v>
      </c>
      <c r="D1614" s="17" t="n">
        <f aca="false">DATA!D1614</f>
        <v>27</v>
      </c>
      <c r="E1614" s="18" t="n">
        <f aca="false">DATA!F1614</f>
        <v>7</v>
      </c>
      <c r="F1614" s="19" t="n">
        <f aca="false">DATA!G1614</f>
        <v>4.15</v>
      </c>
      <c r="G1614" s="19" t="n">
        <f aca="false">DATA!H1614</f>
        <v>9.58</v>
      </c>
      <c r="H1614" s="18" t="n">
        <f aca="false">DATA!E1614</f>
        <v>5</v>
      </c>
      <c r="I1614" s="20" t="n">
        <f aca="false">F1614*E1614</f>
        <v>29.05</v>
      </c>
      <c r="J1614" s="20" t="n">
        <f aca="false">PARAMETER!$B$4*G1614*SQRT(E1614)</f>
        <v>41.6909494713552</v>
      </c>
      <c r="K1614" s="20" t="n">
        <f aca="false">I1614+J1614</f>
        <v>70.7409494713552</v>
      </c>
      <c r="L1614" s="20" t="n">
        <f aca="false">K1614+F1614*H1614</f>
        <v>91.4909494713552</v>
      </c>
      <c r="M1614" s="16" t="str">
        <f aca="false">IF(C1614&lt;=K1614,"REORDER",IF(C1614&gt;L1614,"OVERSTOCK","OK"))</f>
        <v>OVERSTOCK</v>
      </c>
      <c r="N1614" s="16" t="str">
        <f aca="false">IF(C1614&lt;=D1614,"REORDER","OK")</f>
        <v>OK</v>
      </c>
      <c r="O1614" s="18" t="n">
        <f aca="false">IF(D1614&lt;I1614,1,0)</f>
        <v>1</v>
      </c>
      <c r="P1614" s="20" t="n">
        <f aca="false">C1614/F1614</f>
        <v>23.6144578313253</v>
      </c>
      <c r="Q1614" s="19" t="n">
        <f aca="false">DATA!N1614</f>
        <v>44.87</v>
      </c>
      <c r="R1614" s="19" t="n">
        <f aca="false">DATA!O1614</f>
        <v>1.55</v>
      </c>
      <c r="S1614" s="17" t="n">
        <f aca="false">C1614*Q1614</f>
        <v>4397.26</v>
      </c>
      <c r="T1614" s="19" t="n">
        <f aca="false">C1614*R1614</f>
        <v>151.9</v>
      </c>
      <c r="U1614" s="20" t="n">
        <f aca="false">MAX(0,C1614-L1614)</f>
        <v>6.50905052864476</v>
      </c>
      <c r="V1614" s="17" t="n">
        <f aca="false">U1614*Q1614</f>
        <v>292.061097220291</v>
      </c>
      <c r="W1614" s="19" t="n">
        <f aca="false">U1614*R1614</f>
        <v>10.0890283193994</v>
      </c>
      <c r="X1614" s="20" t="n">
        <f aca="false">MAX(0,K1614-C1614)</f>
        <v>0</v>
      </c>
      <c r="Y1614" s="17" t="n">
        <f aca="false">F1614*PARAMETER!$B$5*Q1614</f>
        <v>67966.8325</v>
      </c>
      <c r="Z1614" s="21" t="n">
        <f aca="false">SUMIF($Y$2:$Y$3205,"&gt;="&amp;Y1614)/SUM($Y$2:$Y$3205)</f>
        <v>0.998486859184564</v>
      </c>
      <c r="AA1614" s="16" t="str">
        <f aca="false">IF(Z1614&lt;=PARAMETER!$B$7,"A",IF(Z1614&lt;=PARAMETER!$B$8,"B","C"))</f>
        <v>C</v>
      </c>
      <c r="AB1614" s="22" t="n">
        <f aca="false">G1614/F1614</f>
        <v>2.30843373493976</v>
      </c>
      <c r="AC1614" s="16" t="str">
        <f aca="false">IF(AB1614&lt;=PARAMETER!$B$9,"X",IF(AB1614&lt;=PARAMETER!$B$10,"Y","Z"))</f>
        <v>Z</v>
      </c>
      <c r="AD1614" s="16" t="str">
        <f aca="false">AA1614&amp;AC1614</f>
        <v>CZ</v>
      </c>
      <c r="AE1614" s="22" t="n">
        <f aca="false">DATA!I1614</f>
        <v>0.83</v>
      </c>
      <c r="AF1614" s="18" t="n">
        <f aca="false">DATA!L1614</f>
        <v>89</v>
      </c>
      <c r="AG1614" s="16" t="str">
        <f aca="false">DATA!K1614</f>
        <v>A</v>
      </c>
      <c r="AH1614" s="18" t="n">
        <f aca="false">IF(AE1614&gt;=PARAMETER!$B$12,1,0)</f>
        <v>1</v>
      </c>
      <c r="AI1614" s="18" t="n">
        <f aca="false">IF(AF1614&gt;=PARAMETER!$B$13,1,0)</f>
        <v>0</v>
      </c>
      <c r="AJ1614" s="18" t="n">
        <f aca="false">IF(AND(AH1614=1,AI1614=1),1,0)</f>
        <v>0</v>
      </c>
    </row>
    <row r="1615" customFormat="false" ht="15" hidden="false" customHeight="false" outlineLevel="0" collapsed="false">
      <c r="A1615" s="16" t="str">
        <f aca="false">DATA!A1615</f>
        <v>ITM11613</v>
      </c>
      <c r="B1615" s="16" t="str">
        <f aca="false">DATA!B1615</f>
        <v>Pharma</v>
      </c>
      <c r="C1615" s="17" t="n">
        <f aca="false">DATA!C1615</f>
        <v>24</v>
      </c>
      <c r="D1615" s="17" t="n">
        <f aca="false">DATA!D1615</f>
        <v>51</v>
      </c>
      <c r="E1615" s="18" t="n">
        <f aca="false">DATA!F1615</f>
        <v>8</v>
      </c>
      <c r="F1615" s="19" t="n">
        <f aca="false">DATA!G1615</f>
        <v>39.99</v>
      </c>
      <c r="G1615" s="19" t="n">
        <f aca="false">DATA!H1615</f>
        <v>8.64</v>
      </c>
      <c r="H1615" s="18" t="n">
        <f aca="false">DATA!E1615</f>
        <v>4</v>
      </c>
      <c r="I1615" s="20" t="n">
        <f aca="false">F1615*E1615</f>
        <v>319.92</v>
      </c>
      <c r="J1615" s="20" t="n">
        <f aca="false">PARAMETER!$B$4*G1615*SQRT(E1615)</f>
        <v>40.1962920310658</v>
      </c>
      <c r="K1615" s="20" t="n">
        <f aca="false">I1615+J1615</f>
        <v>360.116292031066</v>
      </c>
      <c r="L1615" s="20" t="n">
        <f aca="false">K1615+F1615*H1615</f>
        <v>520.076292031066</v>
      </c>
      <c r="M1615" s="16" t="str">
        <f aca="false">IF(C1615&lt;=K1615,"REORDER",IF(C1615&gt;L1615,"OVERSTOCK","OK"))</f>
        <v>REORDER</v>
      </c>
      <c r="N1615" s="16" t="str">
        <f aca="false">IF(C1615&lt;=D1615,"REORDER","OK")</f>
        <v>REORDER</v>
      </c>
      <c r="O1615" s="18" t="n">
        <f aca="false">IF(D1615&lt;I1615,1,0)</f>
        <v>1</v>
      </c>
      <c r="P1615" s="20" t="n">
        <f aca="false">C1615/F1615</f>
        <v>0.600150037509377</v>
      </c>
      <c r="Q1615" s="19" t="n">
        <f aca="false">DATA!N1615</f>
        <v>139.87</v>
      </c>
      <c r="R1615" s="19" t="n">
        <f aca="false">DATA!O1615</f>
        <v>1.94</v>
      </c>
      <c r="S1615" s="17" t="n">
        <f aca="false">C1615*Q1615</f>
        <v>3356.88</v>
      </c>
      <c r="T1615" s="19" t="n">
        <f aca="false">C1615*R1615</f>
        <v>46.56</v>
      </c>
      <c r="U1615" s="20" t="n">
        <f aca="false">MAX(0,C1615-L1615)</f>
        <v>0</v>
      </c>
      <c r="V1615" s="17" t="n">
        <f aca="false">U1615*Q1615</f>
        <v>0</v>
      </c>
      <c r="W1615" s="19" t="n">
        <f aca="false">U1615*R1615</f>
        <v>0</v>
      </c>
      <c r="X1615" s="20" t="n">
        <f aca="false">MAX(0,K1615-C1615)</f>
        <v>336.116292031066</v>
      </c>
      <c r="Y1615" s="17" t="n">
        <f aca="false">F1615*PARAMETER!$B$5*Q1615</f>
        <v>2041591.4745</v>
      </c>
      <c r="Z1615" s="21" t="n">
        <f aca="false">SUMIF($Y$2:$Y$3205,"&gt;="&amp;Y1615)/SUM($Y$2:$Y$3205)</f>
        <v>0.321241195346712</v>
      </c>
      <c r="AA1615" s="16" t="str">
        <f aca="false">IF(Z1615&lt;=PARAMETER!$B$7,"A",IF(Z1615&lt;=PARAMETER!$B$8,"B","C"))</f>
        <v>A</v>
      </c>
      <c r="AB1615" s="22" t="n">
        <f aca="false">G1615/F1615</f>
        <v>0.216054013503376</v>
      </c>
      <c r="AC1615" s="16" t="str">
        <f aca="false">IF(AB1615&lt;=PARAMETER!$B$9,"X",IF(AB1615&lt;=PARAMETER!$B$10,"Y","Z"))</f>
        <v>X</v>
      </c>
      <c r="AD1615" s="16" t="str">
        <f aca="false">AA1615&amp;AC1615</f>
        <v>AX</v>
      </c>
      <c r="AE1615" s="22" t="n">
        <f aca="false">DATA!I1615</f>
        <v>0.58</v>
      </c>
      <c r="AF1615" s="18" t="n">
        <f aca="false">DATA!L1615</f>
        <v>36</v>
      </c>
      <c r="AG1615" s="16" t="str">
        <f aca="false">DATA!K1615</f>
        <v>C</v>
      </c>
      <c r="AH1615" s="18" t="n">
        <f aca="false">IF(AE1615&gt;=PARAMETER!$B$12,1,0)</f>
        <v>0</v>
      </c>
      <c r="AI1615" s="18" t="n">
        <f aca="false">IF(AF1615&gt;=PARAMETER!$B$13,1,0)</f>
        <v>0</v>
      </c>
      <c r="AJ1615" s="18" t="n">
        <f aca="false">IF(AND(AH1615=1,AI1615=1),1,0)</f>
        <v>0</v>
      </c>
    </row>
    <row r="1616" customFormat="false" ht="15" hidden="false" customHeight="false" outlineLevel="0" collapsed="false">
      <c r="A1616" s="16" t="str">
        <f aca="false">DATA!A1616</f>
        <v>ITM11614</v>
      </c>
      <c r="B1616" s="16" t="str">
        <f aca="false">DATA!B1616</f>
        <v>Electronics</v>
      </c>
      <c r="C1616" s="17" t="n">
        <f aca="false">DATA!C1616</f>
        <v>335</v>
      </c>
      <c r="D1616" s="17" t="n">
        <f aca="false">DATA!D1616</f>
        <v>66</v>
      </c>
      <c r="E1616" s="18" t="n">
        <f aca="false">DATA!F1616</f>
        <v>8</v>
      </c>
      <c r="F1616" s="19" t="n">
        <f aca="false">DATA!G1616</f>
        <v>12.8</v>
      </c>
      <c r="G1616" s="19" t="n">
        <f aca="false">DATA!H1616</f>
        <v>8.52</v>
      </c>
      <c r="H1616" s="18" t="n">
        <f aca="false">DATA!E1616</f>
        <v>4</v>
      </c>
      <c r="I1616" s="20" t="n">
        <f aca="false">F1616*E1616</f>
        <v>102.4</v>
      </c>
      <c r="J1616" s="20" t="n">
        <f aca="false">PARAMETER!$B$4*G1616*SQRT(E1616)</f>
        <v>39.638010197301</v>
      </c>
      <c r="K1616" s="20" t="n">
        <f aca="false">I1616+J1616</f>
        <v>142.038010197301</v>
      </c>
      <c r="L1616" s="20" t="n">
        <f aca="false">K1616+F1616*H1616</f>
        <v>193.238010197301</v>
      </c>
      <c r="M1616" s="16" t="str">
        <f aca="false">IF(C1616&lt;=K1616,"REORDER",IF(C1616&gt;L1616,"OVERSTOCK","OK"))</f>
        <v>OVERSTOCK</v>
      </c>
      <c r="N1616" s="16" t="str">
        <f aca="false">IF(C1616&lt;=D1616,"REORDER","OK")</f>
        <v>OK</v>
      </c>
      <c r="O1616" s="18" t="n">
        <f aca="false">IF(D1616&lt;I1616,1,0)</f>
        <v>1</v>
      </c>
      <c r="P1616" s="20" t="n">
        <f aca="false">C1616/F1616</f>
        <v>26.171875</v>
      </c>
      <c r="Q1616" s="19" t="n">
        <f aca="false">DATA!N1616</f>
        <v>125.92</v>
      </c>
      <c r="R1616" s="19" t="n">
        <f aca="false">DATA!O1616</f>
        <v>1.01</v>
      </c>
      <c r="S1616" s="17" t="n">
        <f aca="false">C1616*Q1616</f>
        <v>42183.2</v>
      </c>
      <c r="T1616" s="19" t="n">
        <f aca="false">C1616*R1616</f>
        <v>338.35</v>
      </c>
      <c r="U1616" s="20" t="n">
        <f aca="false">MAX(0,C1616-L1616)</f>
        <v>141.761989802699</v>
      </c>
      <c r="V1616" s="17" t="n">
        <f aca="false">U1616*Q1616</f>
        <v>17850.6697559559</v>
      </c>
      <c r="W1616" s="19" t="n">
        <f aca="false">U1616*R1616</f>
        <v>143.179609700726</v>
      </c>
      <c r="X1616" s="20" t="n">
        <f aca="false">MAX(0,K1616-C1616)</f>
        <v>0</v>
      </c>
      <c r="Y1616" s="17" t="n">
        <f aca="false">F1616*PARAMETER!$B$5*Q1616</f>
        <v>588298.24</v>
      </c>
      <c r="Z1616" s="21" t="n">
        <f aca="false">SUMIF($Y$2:$Y$3205,"&gt;="&amp;Y1616)/SUM($Y$2:$Y$3205)</f>
        <v>0.879712094278855</v>
      </c>
      <c r="AA1616" s="16" t="str">
        <f aca="false">IF(Z1616&lt;=PARAMETER!$B$7,"A",IF(Z1616&lt;=PARAMETER!$B$8,"B","C"))</f>
        <v>B</v>
      </c>
      <c r="AB1616" s="22" t="n">
        <f aca="false">G1616/F1616</f>
        <v>0.665625</v>
      </c>
      <c r="AC1616" s="16" t="str">
        <f aca="false">IF(AB1616&lt;=PARAMETER!$B$9,"X",IF(AB1616&lt;=PARAMETER!$B$10,"Y","Z"))</f>
        <v>Z</v>
      </c>
      <c r="AD1616" s="16" t="str">
        <f aca="false">AA1616&amp;AC1616</f>
        <v>BZ</v>
      </c>
      <c r="AE1616" s="22" t="n">
        <f aca="false">DATA!I1616</f>
        <v>0.42</v>
      </c>
      <c r="AF1616" s="18" t="n">
        <f aca="false">DATA!L1616</f>
        <v>120</v>
      </c>
      <c r="AG1616" s="16" t="str">
        <f aca="false">DATA!K1616</f>
        <v>C</v>
      </c>
      <c r="AH1616" s="18" t="n">
        <f aca="false">IF(AE1616&gt;=PARAMETER!$B$12,1,0)</f>
        <v>0</v>
      </c>
      <c r="AI1616" s="18" t="n">
        <f aca="false">IF(AF1616&gt;=PARAMETER!$B$13,1,0)</f>
        <v>1</v>
      </c>
      <c r="AJ1616" s="18" t="n">
        <f aca="false">IF(AND(AH1616=1,AI1616=1),1,0)</f>
        <v>0</v>
      </c>
    </row>
    <row r="1617" customFormat="false" ht="15" hidden="false" customHeight="false" outlineLevel="0" collapsed="false">
      <c r="A1617" s="16" t="str">
        <f aca="false">DATA!A1617</f>
        <v>ITM11615</v>
      </c>
      <c r="B1617" s="16" t="str">
        <f aca="false">DATA!B1617</f>
        <v>Pharma</v>
      </c>
      <c r="C1617" s="17" t="n">
        <f aca="false">DATA!C1617</f>
        <v>139</v>
      </c>
      <c r="D1617" s="17" t="n">
        <f aca="false">DATA!D1617</f>
        <v>92</v>
      </c>
      <c r="E1617" s="18" t="n">
        <f aca="false">DATA!F1617</f>
        <v>2</v>
      </c>
      <c r="F1617" s="19" t="n">
        <f aca="false">DATA!G1617</f>
        <v>23.57</v>
      </c>
      <c r="G1617" s="19" t="n">
        <f aca="false">DATA!H1617</f>
        <v>1.44</v>
      </c>
      <c r="H1617" s="18" t="n">
        <f aca="false">DATA!E1617</f>
        <v>7</v>
      </c>
      <c r="I1617" s="20" t="n">
        <f aca="false">F1617*E1617</f>
        <v>47.14</v>
      </c>
      <c r="J1617" s="20" t="n">
        <f aca="false">PARAMETER!$B$4*G1617*SQRT(E1617)</f>
        <v>3.34969100258882</v>
      </c>
      <c r="K1617" s="20" t="n">
        <f aca="false">I1617+J1617</f>
        <v>50.4896910025888</v>
      </c>
      <c r="L1617" s="20" t="n">
        <f aca="false">K1617+F1617*H1617</f>
        <v>215.479691002589</v>
      </c>
      <c r="M1617" s="16" t="str">
        <f aca="false">IF(C1617&lt;=K1617,"REORDER",IF(C1617&gt;L1617,"OVERSTOCK","OK"))</f>
        <v>OK</v>
      </c>
      <c r="N1617" s="16" t="str">
        <f aca="false">IF(C1617&lt;=D1617,"REORDER","OK")</f>
        <v>OK</v>
      </c>
      <c r="O1617" s="18" t="n">
        <f aca="false">IF(D1617&lt;I1617,1,0)</f>
        <v>0</v>
      </c>
      <c r="P1617" s="20" t="n">
        <f aca="false">C1617/F1617</f>
        <v>5.89732711073398</v>
      </c>
      <c r="Q1617" s="19" t="n">
        <f aca="false">DATA!N1617</f>
        <v>194.88</v>
      </c>
      <c r="R1617" s="19" t="n">
        <f aca="false">DATA!O1617</f>
        <v>0.11</v>
      </c>
      <c r="S1617" s="17" t="n">
        <f aca="false">C1617*Q1617</f>
        <v>27088.32</v>
      </c>
      <c r="T1617" s="19" t="n">
        <f aca="false">C1617*R1617</f>
        <v>15.29</v>
      </c>
      <c r="U1617" s="20" t="n">
        <f aca="false">MAX(0,C1617-L1617)</f>
        <v>0</v>
      </c>
      <c r="V1617" s="17" t="n">
        <f aca="false">U1617*Q1617</f>
        <v>0</v>
      </c>
      <c r="W1617" s="19" t="n">
        <f aca="false">U1617*R1617</f>
        <v>0</v>
      </c>
      <c r="X1617" s="20" t="n">
        <f aca="false">MAX(0,K1617-C1617)</f>
        <v>0</v>
      </c>
      <c r="Y1617" s="17" t="n">
        <f aca="false">F1617*PARAMETER!$B$5*Q1617</f>
        <v>1676562.384</v>
      </c>
      <c r="Z1617" s="21" t="n">
        <f aca="false">SUMIF($Y$2:$Y$3205,"&gt;="&amp;Y1617)/SUM($Y$2:$Y$3205)</f>
        <v>0.464557919090397</v>
      </c>
      <c r="AA1617" s="16" t="str">
        <f aca="false">IF(Z1617&lt;=PARAMETER!$B$7,"A",IF(Z1617&lt;=PARAMETER!$B$8,"B","C"))</f>
        <v>A</v>
      </c>
      <c r="AB1617" s="22" t="n">
        <f aca="false">G1617/F1617</f>
        <v>0.0610946117946542</v>
      </c>
      <c r="AC1617" s="16" t="str">
        <f aca="false">IF(AB1617&lt;=PARAMETER!$B$9,"X",IF(AB1617&lt;=PARAMETER!$B$10,"Y","Z"))</f>
        <v>X</v>
      </c>
      <c r="AD1617" s="16" t="str">
        <f aca="false">AA1617&amp;AC1617</f>
        <v>AX</v>
      </c>
      <c r="AE1617" s="22" t="n">
        <f aca="false">DATA!I1617</f>
        <v>0.32</v>
      </c>
      <c r="AF1617" s="18" t="n">
        <f aca="false">DATA!L1617</f>
        <v>73</v>
      </c>
      <c r="AG1617" s="16" t="str">
        <f aca="false">DATA!K1617</f>
        <v>D</v>
      </c>
      <c r="AH1617" s="18" t="n">
        <f aca="false">IF(AE1617&gt;=PARAMETER!$B$12,1,0)</f>
        <v>0</v>
      </c>
      <c r="AI1617" s="18" t="n">
        <f aca="false">IF(AF1617&gt;=PARAMETER!$B$13,1,0)</f>
        <v>0</v>
      </c>
      <c r="AJ1617" s="18" t="n">
        <f aca="false">IF(AND(AH1617=1,AI1617=1),1,0)</f>
        <v>0</v>
      </c>
    </row>
    <row r="1618" customFormat="false" ht="15" hidden="false" customHeight="false" outlineLevel="0" collapsed="false">
      <c r="A1618" s="16" t="str">
        <f aca="false">DATA!A1618</f>
        <v>ITM11616</v>
      </c>
      <c r="B1618" s="16" t="str">
        <f aca="false">DATA!B1618</f>
        <v>Pharma</v>
      </c>
      <c r="C1618" s="17" t="n">
        <f aca="false">DATA!C1618</f>
        <v>321</v>
      </c>
      <c r="D1618" s="17" t="n">
        <f aca="false">DATA!D1618</f>
        <v>21</v>
      </c>
      <c r="E1618" s="18" t="n">
        <f aca="false">DATA!F1618</f>
        <v>7</v>
      </c>
      <c r="F1618" s="19" t="n">
        <f aca="false">DATA!G1618</f>
        <v>24.55</v>
      </c>
      <c r="G1618" s="19" t="n">
        <f aca="false">DATA!H1618</f>
        <v>9.94</v>
      </c>
      <c r="H1618" s="18" t="n">
        <f aca="false">DATA!E1618</f>
        <v>3</v>
      </c>
      <c r="I1618" s="20" t="n">
        <f aca="false">F1618*E1618</f>
        <v>171.85</v>
      </c>
      <c r="J1618" s="20" t="n">
        <f aca="false">PARAMETER!$B$4*G1618*SQRT(E1618)</f>
        <v>43.2576239817611</v>
      </c>
      <c r="K1618" s="20" t="n">
        <f aca="false">I1618+J1618</f>
        <v>215.107623981761</v>
      </c>
      <c r="L1618" s="20" t="n">
        <f aca="false">K1618+F1618*H1618</f>
        <v>288.757623981761</v>
      </c>
      <c r="M1618" s="16" t="str">
        <f aca="false">IF(C1618&lt;=K1618,"REORDER",IF(C1618&gt;L1618,"OVERSTOCK","OK"))</f>
        <v>OVERSTOCK</v>
      </c>
      <c r="N1618" s="16" t="str">
        <f aca="false">IF(C1618&lt;=D1618,"REORDER","OK")</f>
        <v>OK</v>
      </c>
      <c r="O1618" s="18" t="n">
        <f aca="false">IF(D1618&lt;I1618,1,0)</f>
        <v>1</v>
      </c>
      <c r="P1618" s="20" t="n">
        <f aca="false">C1618/F1618</f>
        <v>13.0753564154786</v>
      </c>
      <c r="Q1618" s="19" t="n">
        <f aca="false">DATA!N1618</f>
        <v>187.72</v>
      </c>
      <c r="R1618" s="19" t="n">
        <f aca="false">DATA!O1618</f>
        <v>1.23</v>
      </c>
      <c r="S1618" s="17" t="n">
        <f aca="false">C1618*Q1618</f>
        <v>60258.12</v>
      </c>
      <c r="T1618" s="19" t="n">
        <f aca="false">C1618*R1618</f>
        <v>394.83</v>
      </c>
      <c r="U1618" s="20" t="n">
        <f aca="false">MAX(0,C1618-L1618)</f>
        <v>32.2423760182389</v>
      </c>
      <c r="V1618" s="17" t="n">
        <f aca="false">U1618*Q1618</f>
        <v>6052.53882614381</v>
      </c>
      <c r="W1618" s="19" t="n">
        <f aca="false">U1618*R1618</f>
        <v>39.6581225024339</v>
      </c>
      <c r="X1618" s="20" t="n">
        <f aca="false">MAX(0,K1618-C1618)</f>
        <v>0</v>
      </c>
      <c r="Y1618" s="17" t="n">
        <f aca="false">F1618*PARAMETER!$B$5*Q1618</f>
        <v>1682111.99</v>
      </c>
      <c r="Z1618" s="21" t="n">
        <f aca="false">SUMIF($Y$2:$Y$3205,"&gt;="&amp;Y1618)/SUM($Y$2:$Y$3205)</f>
        <v>0.463487146392126</v>
      </c>
      <c r="AA1618" s="16" t="str">
        <f aca="false">IF(Z1618&lt;=PARAMETER!$B$7,"A",IF(Z1618&lt;=PARAMETER!$B$8,"B","C"))</f>
        <v>A</v>
      </c>
      <c r="AB1618" s="22" t="n">
        <f aca="false">G1618/F1618</f>
        <v>0.404887983706721</v>
      </c>
      <c r="AC1618" s="16" t="str">
        <f aca="false">IF(AB1618&lt;=PARAMETER!$B$9,"X",IF(AB1618&lt;=PARAMETER!$B$10,"Y","Z"))</f>
        <v>Y</v>
      </c>
      <c r="AD1618" s="16" t="str">
        <f aca="false">AA1618&amp;AC1618</f>
        <v>AY</v>
      </c>
      <c r="AE1618" s="22" t="n">
        <f aca="false">DATA!I1618</f>
        <v>0.18</v>
      </c>
      <c r="AF1618" s="18" t="n">
        <f aca="false">DATA!L1618</f>
        <v>106</v>
      </c>
      <c r="AG1618" s="16" t="str">
        <f aca="false">DATA!K1618</f>
        <v>C</v>
      </c>
      <c r="AH1618" s="18" t="n">
        <f aca="false">IF(AE1618&gt;=PARAMETER!$B$12,1,0)</f>
        <v>0</v>
      </c>
      <c r="AI1618" s="18" t="n">
        <f aca="false">IF(AF1618&gt;=PARAMETER!$B$13,1,0)</f>
        <v>1</v>
      </c>
      <c r="AJ1618" s="18" t="n">
        <f aca="false">IF(AND(AH1618=1,AI1618=1),1,0)</f>
        <v>0</v>
      </c>
    </row>
    <row r="1619" customFormat="false" ht="15" hidden="false" customHeight="false" outlineLevel="0" collapsed="false">
      <c r="A1619" s="16" t="str">
        <f aca="false">DATA!A1619</f>
        <v>ITM11617</v>
      </c>
      <c r="B1619" s="16" t="str">
        <f aca="false">DATA!B1619</f>
        <v>Electronics</v>
      </c>
      <c r="C1619" s="17" t="n">
        <f aca="false">DATA!C1619</f>
        <v>197</v>
      </c>
      <c r="D1619" s="17" t="n">
        <f aca="false">DATA!D1619</f>
        <v>91</v>
      </c>
      <c r="E1619" s="18" t="n">
        <f aca="false">DATA!F1619</f>
        <v>8</v>
      </c>
      <c r="F1619" s="19" t="n">
        <f aca="false">DATA!G1619</f>
        <v>28.47</v>
      </c>
      <c r="G1619" s="19" t="n">
        <f aca="false">DATA!H1619</f>
        <v>4.3</v>
      </c>
      <c r="H1619" s="18" t="n">
        <f aca="false">DATA!E1619</f>
        <v>4</v>
      </c>
      <c r="I1619" s="20" t="n">
        <f aca="false">F1619*E1619</f>
        <v>227.76</v>
      </c>
      <c r="J1619" s="20" t="n">
        <f aca="false">PARAMETER!$B$4*G1619*SQRT(E1619)</f>
        <v>20.0050990432388</v>
      </c>
      <c r="K1619" s="20" t="n">
        <f aca="false">I1619+J1619</f>
        <v>247.765099043239</v>
      </c>
      <c r="L1619" s="20" t="n">
        <f aca="false">K1619+F1619*H1619</f>
        <v>361.645099043239</v>
      </c>
      <c r="M1619" s="16" t="str">
        <f aca="false">IF(C1619&lt;=K1619,"REORDER",IF(C1619&gt;L1619,"OVERSTOCK","OK"))</f>
        <v>REORDER</v>
      </c>
      <c r="N1619" s="16" t="str">
        <f aca="false">IF(C1619&lt;=D1619,"REORDER","OK")</f>
        <v>OK</v>
      </c>
      <c r="O1619" s="18" t="n">
        <f aca="false">IF(D1619&lt;I1619,1,0)</f>
        <v>1</v>
      </c>
      <c r="P1619" s="20" t="n">
        <f aca="false">C1619/F1619</f>
        <v>6.91956445381103</v>
      </c>
      <c r="Q1619" s="19" t="n">
        <f aca="false">DATA!N1619</f>
        <v>11.78</v>
      </c>
      <c r="R1619" s="19" t="n">
        <f aca="false">DATA!O1619</f>
        <v>1.34</v>
      </c>
      <c r="S1619" s="17" t="n">
        <f aca="false">C1619*Q1619</f>
        <v>2320.66</v>
      </c>
      <c r="T1619" s="19" t="n">
        <f aca="false">C1619*R1619</f>
        <v>263.98</v>
      </c>
      <c r="U1619" s="20" t="n">
        <f aca="false">MAX(0,C1619-L1619)</f>
        <v>0</v>
      </c>
      <c r="V1619" s="17" t="n">
        <f aca="false">U1619*Q1619</f>
        <v>0</v>
      </c>
      <c r="W1619" s="19" t="n">
        <f aca="false">U1619*R1619</f>
        <v>0</v>
      </c>
      <c r="X1619" s="20" t="n">
        <f aca="false">MAX(0,K1619-C1619)</f>
        <v>50.7650990432388</v>
      </c>
      <c r="Y1619" s="17" t="n">
        <f aca="false">F1619*PARAMETER!$B$5*Q1619</f>
        <v>122412.459</v>
      </c>
      <c r="Z1619" s="21" t="n">
        <f aca="false">SUMIF($Y$2:$Y$3205,"&gt;="&amp;Y1619)/SUM($Y$2:$Y$3205)</f>
        <v>0.994134715047536</v>
      </c>
      <c r="AA1619" s="16" t="str">
        <f aca="false">IF(Z1619&lt;=PARAMETER!$B$7,"A",IF(Z1619&lt;=PARAMETER!$B$8,"B","C"))</f>
        <v>C</v>
      </c>
      <c r="AB1619" s="22" t="n">
        <f aca="false">G1619/F1619</f>
        <v>0.151036178433439</v>
      </c>
      <c r="AC1619" s="16" t="str">
        <f aca="false">IF(AB1619&lt;=PARAMETER!$B$9,"X",IF(AB1619&lt;=PARAMETER!$B$10,"Y","Z"))</f>
        <v>X</v>
      </c>
      <c r="AD1619" s="16" t="str">
        <f aca="false">AA1619&amp;AC1619</f>
        <v>CX</v>
      </c>
      <c r="AE1619" s="22" t="n">
        <f aca="false">DATA!I1619</f>
        <v>0.58</v>
      </c>
      <c r="AF1619" s="18" t="n">
        <f aca="false">DATA!L1619</f>
        <v>169</v>
      </c>
      <c r="AG1619" s="16" t="str">
        <f aca="false">DATA!K1619</f>
        <v>A</v>
      </c>
      <c r="AH1619" s="18" t="n">
        <f aca="false">IF(AE1619&gt;=PARAMETER!$B$12,1,0)</f>
        <v>0</v>
      </c>
      <c r="AI1619" s="18" t="n">
        <f aca="false">IF(AF1619&gt;=PARAMETER!$B$13,1,0)</f>
        <v>1</v>
      </c>
      <c r="AJ1619" s="18" t="n">
        <f aca="false">IF(AND(AH1619=1,AI1619=1),1,0)</f>
        <v>0</v>
      </c>
    </row>
    <row r="1620" customFormat="false" ht="15" hidden="false" customHeight="false" outlineLevel="0" collapsed="false">
      <c r="A1620" s="16" t="str">
        <f aca="false">DATA!A1620</f>
        <v>ITM11618</v>
      </c>
      <c r="B1620" s="16" t="str">
        <f aca="false">DATA!B1620</f>
        <v>Apparel</v>
      </c>
      <c r="C1620" s="17" t="n">
        <f aca="false">DATA!C1620</f>
        <v>195</v>
      </c>
      <c r="D1620" s="17" t="n">
        <f aca="false">DATA!D1620</f>
        <v>26</v>
      </c>
      <c r="E1620" s="18" t="n">
        <f aca="false">DATA!F1620</f>
        <v>5</v>
      </c>
      <c r="F1620" s="19" t="n">
        <f aca="false">DATA!G1620</f>
        <v>41.08</v>
      </c>
      <c r="G1620" s="19" t="n">
        <f aca="false">DATA!H1620</f>
        <v>2.05</v>
      </c>
      <c r="H1620" s="18" t="n">
        <f aca="false">DATA!E1620</f>
        <v>11</v>
      </c>
      <c r="I1620" s="20" t="n">
        <f aca="false">F1620*E1620</f>
        <v>205.4</v>
      </c>
      <c r="J1620" s="20" t="n">
        <f aca="false">PARAMETER!$B$4*G1620*SQRT(E1620)</f>
        <v>7.53990927194617</v>
      </c>
      <c r="K1620" s="20" t="n">
        <f aca="false">I1620+J1620</f>
        <v>212.939909271946</v>
      </c>
      <c r="L1620" s="20" t="n">
        <f aca="false">K1620+F1620*H1620</f>
        <v>664.819909271946</v>
      </c>
      <c r="M1620" s="16" t="str">
        <f aca="false">IF(C1620&lt;=K1620,"REORDER",IF(C1620&gt;L1620,"OVERSTOCK","OK"))</f>
        <v>REORDER</v>
      </c>
      <c r="N1620" s="16" t="str">
        <f aca="false">IF(C1620&lt;=D1620,"REORDER","OK")</f>
        <v>OK</v>
      </c>
      <c r="O1620" s="18" t="n">
        <f aca="false">IF(D1620&lt;I1620,1,0)</f>
        <v>1</v>
      </c>
      <c r="P1620" s="20" t="n">
        <f aca="false">C1620/F1620</f>
        <v>4.74683544303798</v>
      </c>
      <c r="Q1620" s="19" t="n">
        <f aca="false">DATA!N1620</f>
        <v>25.21</v>
      </c>
      <c r="R1620" s="19" t="n">
        <f aca="false">DATA!O1620</f>
        <v>1.67</v>
      </c>
      <c r="S1620" s="17" t="n">
        <f aca="false">C1620*Q1620</f>
        <v>4915.95</v>
      </c>
      <c r="T1620" s="19" t="n">
        <f aca="false">C1620*R1620</f>
        <v>325.65</v>
      </c>
      <c r="U1620" s="20" t="n">
        <f aca="false">MAX(0,C1620-L1620)</f>
        <v>0</v>
      </c>
      <c r="V1620" s="17" t="n">
        <f aca="false">U1620*Q1620</f>
        <v>0</v>
      </c>
      <c r="W1620" s="19" t="n">
        <f aca="false">U1620*R1620</f>
        <v>0</v>
      </c>
      <c r="X1620" s="20" t="n">
        <f aca="false">MAX(0,K1620-C1620)</f>
        <v>17.9399092719461</v>
      </c>
      <c r="Y1620" s="17" t="n">
        <f aca="false">F1620*PARAMETER!$B$5*Q1620</f>
        <v>378003.782</v>
      </c>
      <c r="Z1620" s="21" t="n">
        <f aca="false">SUMIF($Y$2:$Y$3205,"&gt;="&amp;Y1620)/SUM($Y$2:$Y$3205)</f>
        <v>0.939868949902088</v>
      </c>
      <c r="AA1620" s="16" t="str">
        <f aca="false">IF(Z1620&lt;=PARAMETER!$B$7,"A",IF(Z1620&lt;=PARAMETER!$B$8,"B","C"))</f>
        <v>B</v>
      </c>
      <c r="AB1620" s="22" t="n">
        <f aca="false">G1620/F1620</f>
        <v>0.0499026290165531</v>
      </c>
      <c r="AC1620" s="16" t="str">
        <f aca="false">IF(AB1620&lt;=PARAMETER!$B$9,"X",IF(AB1620&lt;=PARAMETER!$B$10,"Y","Z"))</f>
        <v>X</v>
      </c>
      <c r="AD1620" s="16" t="str">
        <f aca="false">AA1620&amp;AC1620</f>
        <v>BX</v>
      </c>
      <c r="AE1620" s="22" t="n">
        <f aca="false">DATA!I1620</f>
        <v>0.9</v>
      </c>
      <c r="AF1620" s="18" t="n">
        <f aca="false">DATA!L1620</f>
        <v>146</v>
      </c>
      <c r="AG1620" s="16" t="str">
        <f aca="false">DATA!K1620</f>
        <v>C</v>
      </c>
      <c r="AH1620" s="18" t="n">
        <f aca="false">IF(AE1620&gt;=PARAMETER!$B$12,1,0)</f>
        <v>1</v>
      </c>
      <c r="AI1620" s="18" t="n">
        <f aca="false">IF(AF1620&gt;=PARAMETER!$B$13,1,0)</f>
        <v>1</v>
      </c>
      <c r="AJ1620" s="18" t="n">
        <f aca="false">IF(AND(AH1620=1,AI1620=1),1,0)</f>
        <v>1</v>
      </c>
    </row>
    <row r="1621" customFormat="false" ht="15" hidden="false" customHeight="false" outlineLevel="0" collapsed="false">
      <c r="A1621" s="16" t="str">
        <f aca="false">DATA!A1621</f>
        <v>ITM11619</v>
      </c>
      <c r="B1621" s="16" t="str">
        <f aca="false">DATA!B1621</f>
        <v>Apparel</v>
      </c>
      <c r="C1621" s="17" t="n">
        <f aca="false">DATA!C1621</f>
        <v>409</v>
      </c>
      <c r="D1621" s="17" t="n">
        <f aca="false">DATA!D1621</f>
        <v>39</v>
      </c>
      <c r="E1621" s="18" t="n">
        <f aca="false">DATA!F1621</f>
        <v>9</v>
      </c>
      <c r="F1621" s="19" t="n">
        <f aca="false">DATA!G1621</f>
        <v>34.9</v>
      </c>
      <c r="G1621" s="19" t="n">
        <f aca="false">DATA!H1621</f>
        <v>8.21</v>
      </c>
      <c r="H1621" s="18" t="n">
        <f aca="false">DATA!E1621</f>
        <v>9</v>
      </c>
      <c r="I1621" s="20" t="n">
        <f aca="false">F1621*E1621</f>
        <v>314.1</v>
      </c>
      <c r="J1621" s="20" t="n">
        <f aca="false">PARAMETER!$B$4*G1621*SQRT(E1621)</f>
        <v>40.5127448318147</v>
      </c>
      <c r="K1621" s="20" t="n">
        <f aca="false">I1621+J1621</f>
        <v>354.612744831815</v>
      </c>
      <c r="L1621" s="20" t="n">
        <f aca="false">K1621+F1621*H1621</f>
        <v>668.712744831815</v>
      </c>
      <c r="M1621" s="16" t="str">
        <f aca="false">IF(C1621&lt;=K1621,"REORDER",IF(C1621&gt;L1621,"OVERSTOCK","OK"))</f>
        <v>OK</v>
      </c>
      <c r="N1621" s="16" t="str">
        <f aca="false">IF(C1621&lt;=D1621,"REORDER","OK")</f>
        <v>OK</v>
      </c>
      <c r="O1621" s="18" t="n">
        <f aca="false">IF(D1621&lt;I1621,1,0)</f>
        <v>1</v>
      </c>
      <c r="P1621" s="20" t="n">
        <f aca="false">C1621/F1621</f>
        <v>11.7191977077364</v>
      </c>
      <c r="Q1621" s="19" t="n">
        <f aca="false">DATA!N1621</f>
        <v>156.14</v>
      </c>
      <c r="R1621" s="19" t="n">
        <f aca="false">DATA!O1621</f>
        <v>0.48</v>
      </c>
      <c r="S1621" s="17" t="n">
        <f aca="false">C1621*Q1621</f>
        <v>63861.26</v>
      </c>
      <c r="T1621" s="19" t="n">
        <f aca="false">C1621*R1621</f>
        <v>196.32</v>
      </c>
      <c r="U1621" s="20" t="n">
        <f aca="false">MAX(0,C1621-L1621)</f>
        <v>0</v>
      </c>
      <c r="V1621" s="17" t="n">
        <f aca="false">U1621*Q1621</f>
        <v>0</v>
      </c>
      <c r="W1621" s="19" t="n">
        <f aca="false">U1621*R1621</f>
        <v>0</v>
      </c>
      <c r="X1621" s="20" t="n">
        <f aca="false">MAX(0,K1621-C1621)</f>
        <v>0</v>
      </c>
      <c r="Y1621" s="17" t="n">
        <f aca="false">F1621*PARAMETER!$B$5*Q1621</f>
        <v>1988989.39</v>
      </c>
      <c r="Z1621" s="21" t="n">
        <f aca="false">SUMIF($Y$2:$Y$3205,"&gt;="&amp;Y1621)/SUM($Y$2:$Y$3205)</f>
        <v>0.339196817037252</v>
      </c>
      <c r="AA1621" s="16" t="str">
        <f aca="false">IF(Z1621&lt;=PARAMETER!$B$7,"A",IF(Z1621&lt;=PARAMETER!$B$8,"B","C"))</f>
        <v>A</v>
      </c>
      <c r="AB1621" s="22" t="n">
        <f aca="false">G1621/F1621</f>
        <v>0.235243553008596</v>
      </c>
      <c r="AC1621" s="16" t="str">
        <f aca="false">IF(AB1621&lt;=PARAMETER!$B$9,"X",IF(AB1621&lt;=PARAMETER!$B$10,"Y","Z"))</f>
        <v>X</v>
      </c>
      <c r="AD1621" s="16" t="str">
        <f aca="false">AA1621&amp;AC1621</f>
        <v>AX</v>
      </c>
      <c r="AE1621" s="22" t="n">
        <f aca="false">DATA!I1621</f>
        <v>0.56</v>
      </c>
      <c r="AF1621" s="18" t="n">
        <f aca="false">DATA!L1621</f>
        <v>20</v>
      </c>
      <c r="AG1621" s="16" t="str">
        <f aca="false">DATA!K1621</f>
        <v>B</v>
      </c>
      <c r="AH1621" s="18" t="n">
        <f aca="false">IF(AE1621&gt;=PARAMETER!$B$12,1,0)</f>
        <v>0</v>
      </c>
      <c r="AI1621" s="18" t="n">
        <f aca="false">IF(AF1621&gt;=PARAMETER!$B$13,1,0)</f>
        <v>0</v>
      </c>
      <c r="AJ1621" s="18" t="n">
        <f aca="false">IF(AND(AH1621=1,AI1621=1),1,0)</f>
        <v>0</v>
      </c>
    </row>
    <row r="1622" customFormat="false" ht="15" hidden="false" customHeight="false" outlineLevel="0" collapsed="false">
      <c r="A1622" s="16" t="str">
        <f aca="false">DATA!A1622</f>
        <v>ITM11620</v>
      </c>
      <c r="B1622" s="16" t="str">
        <f aca="false">DATA!B1622</f>
        <v>Pharma</v>
      </c>
      <c r="C1622" s="17" t="n">
        <f aca="false">DATA!C1622</f>
        <v>236</v>
      </c>
      <c r="D1622" s="17" t="n">
        <f aca="false">DATA!D1622</f>
        <v>97</v>
      </c>
      <c r="E1622" s="18" t="n">
        <f aca="false">DATA!F1622</f>
        <v>6</v>
      </c>
      <c r="F1622" s="19" t="n">
        <f aca="false">DATA!G1622</f>
        <v>33.49</v>
      </c>
      <c r="G1622" s="19" t="n">
        <f aca="false">DATA!H1622</f>
        <v>2.64</v>
      </c>
      <c r="H1622" s="18" t="n">
        <f aca="false">DATA!E1622</f>
        <v>8</v>
      </c>
      <c r="I1622" s="20" t="n">
        <f aca="false">F1622*E1622</f>
        <v>200.94</v>
      </c>
      <c r="J1622" s="20" t="n">
        <f aca="false">PARAMETER!$B$4*G1622*SQRT(E1622)</f>
        <v>10.636697511257</v>
      </c>
      <c r="K1622" s="20" t="n">
        <f aca="false">I1622+J1622</f>
        <v>211.576697511257</v>
      </c>
      <c r="L1622" s="20" t="n">
        <f aca="false">K1622+F1622*H1622</f>
        <v>479.496697511257</v>
      </c>
      <c r="M1622" s="16" t="str">
        <f aca="false">IF(C1622&lt;=K1622,"REORDER",IF(C1622&gt;L1622,"OVERSTOCK","OK"))</f>
        <v>OK</v>
      </c>
      <c r="N1622" s="16" t="str">
        <f aca="false">IF(C1622&lt;=D1622,"REORDER","OK")</f>
        <v>OK</v>
      </c>
      <c r="O1622" s="18" t="n">
        <f aca="false">IF(D1622&lt;I1622,1,0)</f>
        <v>1</v>
      </c>
      <c r="P1622" s="20" t="n">
        <f aca="false">C1622/F1622</f>
        <v>7.04687966557181</v>
      </c>
      <c r="Q1622" s="19" t="n">
        <f aca="false">DATA!N1622</f>
        <v>140.27</v>
      </c>
      <c r="R1622" s="19" t="n">
        <f aca="false">DATA!O1622</f>
        <v>1.1</v>
      </c>
      <c r="S1622" s="17" t="n">
        <f aca="false">C1622*Q1622</f>
        <v>33103.72</v>
      </c>
      <c r="T1622" s="19" t="n">
        <f aca="false">C1622*R1622</f>
        <v>259.6</v>
      </c>
      <c r="U1622" s="20" t="n">
        <f aca="false">MAX(0,C1622-L1622)</f>
        <v>0</v>
      </c>
      <c r="V1622" s="17" t="n">
        <f aca="false">U1622*Q1622</f>
        <v>0</v>
      </c>
      <c r="W1622" s="19" t="n">
        <f aca="false">U1622*R1622</f>
        <v>0</v>
      </c>
      <c r="X1622" s="20" t="n">
        <f aca="false">MAX(0,K1622-C1622)</f>
        <v>0</v>
      </c>
      <c r="Y1622" s="17" t="n">
        <f aca="false">F1622*PARAMETER!$B$5*Q1622</f>
        <v>1714639.4395</v>
      </c>
      <c r="Z1622" s="21" t="n">
        <f aca="false">SUMIF($Y$2:$Y$3205,"&gt;="&amp;Y1622)/SUM($Y$2:$Y$3205)</f>
        <v>0.452118925368433</v>
      </c>
      <c r="AA1622" s="16" t="str">
        <f aca="false">IF(Z1622&lt;=PARAMETER!$B$7,"A",IF(Z1622&lt;=PARAMETER!$B$8,"B","C"))</f>
        <v>A</v>
      </c>
      <c r="AB1622" s="22" t="n">
        <f aca="false">G1622/F1622</f>
        <v>0.0788295013436847</v>
      </c>
      <c r="AC1622" s="16" t="str">
        <f aca="false">IF(AB1622&lt;=PARAMETER!$B$9,"X",IF(AB1622&lt;=PARAMETER!$B$10,"Y","Z"))</f>
        <v>X</v>
      </c>
      <c r="AD1622" s="16" t="str">
        <f aca="false">AA1622&amp;AC1622</f>
        <v>AX</v>
      </c>
      <c r="AE1622" s="22" t="n">
        <f aca="false">DATA!I1622</f>
        <v>0.77</v>
      </c>
      <c r="AF1622" s="18" t="n">
        <f aca="false">DATA!L1622</f>
        <v>79</v>
      </c>
      <c r="AG1622" s="16" t="str">
        <f aca="false">DATA!K1622</f>
        <v>A</v>
      </c>
      <c r="AH1622" s="18" t="n">
        <f aca="false">IF(AE1622&gt;=PARAMETER!$B$12,1,0)</f>
        <v>1</v>
      </c>
      <c r="AI1622" s="18" t="n">
        <f aca="false">IF(AF1622&gt;=PARAMETER!$B$13,1,0)</f>
        <v>0</v>
      </c>
      <c r="AJ1622" s="18" t="n">
        <f aca="false">IF(AND(AH1622=1,AI1622=1),1,0)</f>
        <v>0</v>
      </c>
    </row>
    <row r="1623" customFormat="false" ht="15" hidden="false" customHeight="false" outlineLevel="0" collapsed="false">
      <c r="A1623" s="16" t="str">
        <f aca="false">DATA!A1623</f>
        <v>ITM11621</v>
      </c>
      <c r="B1623" s="16" t="str">
        <f aca="false">DATA!B1623</f>
        <v>Electronics</v>
      </c>
      <c r="C1623" s="17" t="n">
        <f aca="false">DATA!C1623</f>
        <v>75</v>
      </c>
      <c r="D1623" s="17" t="n">
        <f aca="false">DATA!D1623</f>
        <v>84</v>
      </c>
      <c r="E1623" s="18" t="n">
        <f aca="false">DATA!F1623</f>
        <v>9</v>
      </c>
      <c r="F1623" s="19" t="n">
        <f aca="false">DATA!G1623</f>
        <v>26.81</v>
      </c>
      <c r="G1623" s="19" t="n">
        <f aca="false">DATA!H1623</f>
        <v>5.5</v>
      </c>
      <c r="H1623" s="18" t="n">
        <f aca="false">DATA!E1623</f>
        <v>11</v>
      </c>
      <c r="I1623" s="20" t="n">
        <f aca="false">F1623*E1623</f>
        <v>241.29</v>
      </c>
      <c r="J1623" s="20" t="n">
        <f aca="false">PARAMETER!$B$4*G1623*SQRT(E1623)</f>
        <v>27.1400848446993</v>
      </c>
      <c r="K1623" s="20" t="n">
        <f aca="false">I1623+J1623</f>
        <v>268.430084844699</v>
      </c>
      <c r="L1623" s="20" t="n">
        <f aca="false">K1623+F1623*H1623</f>
        <v>563.340084844699</v>
      </c>
      <c r="M1623" s="16" t="str">
        <f aca="false">IF(C1623&lt;=K1623,"REORDER",IF(C1623&gt;L1623,"OVERSTOCK","OK"))</f>
        <v>REORDER</v>
      </c>
      <c r="N1623" s="16" t="str">
        <f aca="false">IF(C1623&lt;=D1623,"REORDER","OK")</f>
        <v>REORDER</v>
      </c>
      <c r="O1623" s="18" t="n">
        <f aca="false">IF(D1623&lt;I1623,1,0)</f>
        <v>1</v>
      </c>
      <c r="P1623" s="20" t="n">
        <f aca="false">C1623/F1623</f>
        <v>2.79746363297277</v>
      </c>
      <c r="Q1623" s="19" t="n">
        <f aca="false">DATA!N1623</f>
        <v>162.18</v>
      </c>
      <c r="R1623" s="19" t="n">
        <f aca="false">DATA!O1623</f>
        <v>0.95</v>
      </c>
      <c r="S1623" s="17" t="n">
        <f aca="false">C1623*Q1623</f>
        <v>12163.5</v>
      </c>
      <c r="T1623" s="19" t="n">
        <f aca="false">C1623*R1623</f>
        <v>71.25</v>
      </c>
      <c r="U1623" s="20" t="n">
        <f aca="false">MAX(0,C1623-L1623)</f>
        <v>0</v>
      </c>
      <c r="V1623" s="17" t="n">
        <f aca="false">U1623*Q1623</f>
        <v>0</v>
      </c>
      <c r="W1623" s="19" t="n">
        <f aca="false">U1623*R1623</f>
        <v>0</v>
      </c>
      <c r="X1623" s="20" t="n">
        <f aca="false">MAX(0,K1623-C1623)</f>
        <v>193.430084844699</v>
      </c>
      <c r="Y1623" s="17" t="n">
        <f aca="false">F1623*PARAMETER!$B$5*Q1623</f>
        <v>1587036.717</v>
      </c>
      <c r="Z1623" s="21" t="n">
        <f aca="false">SUMIF($Y$2:$Y$3205,"&gt;="&amp;Y1623)/SUM($Y$2:$Y$3205)</f>
        <v>0.4873893121262</v>
      </c>
      <c r="AA1623" s="16" t="str">
        <f aca="false">IF(Z1623&lt;=PARAMETER!$B$7,"A",IF(Z1623&lt;=PARAMETER!$B$8,"B","C"))</f>
        <v>A</v>
      </c>
      <c r="AB1623" s="22" t="n">
        <f aca="false">G1623/F1623</f>
        <v>0.20514733308467</v>
      </c>
      <c r="AC1623" s="16" t="str">
        <f aca="false">IF(AB1623&lt;=PARAMETER!$B$9,"X",IF(AB1623&lt;=PARAMETER!$B$10,"Y","Z"))</f>
        <v>X</v>
      </c>
      <c r="AD1623" s="16" t="str">
        <f aca="false">AA1623&amp;AC1623</f>
        <v>AX</v>
      </c>
      <c r="AE1623" s="22" t="n">
        <f aca="false">DATA!I1623</f>
        <v>0.37</v>
      </c>
      <c r="AF1623" s="18" t="n">
        <f aca="false">DATA!L1623</f>
        <v>167</v>
      </c>
      <c r="AG1623" s="16" t="str">
        <f aca="false">DATA!K1623</f>
        <v>D</v>
      </c>
      <c r="AH1623" s="18" t="n">
        <f aca="false">IF(AE1623&gt;=PARAMETER!$B$12,1,0)</f>
        <v>0</v>
      </c>
      <c r="AI1623" s="18" t="n">
        <f aca="false">IF(AF1623&gt;=PARAMETER!$B$13,1,0)</f>
        <v>1</v>
      </c>
      <c r="AJ1623" s="18" t="n">
        <f aca="false">IF(AND(AH1623=1,AI1623=1),1,0)</f>
        <v>0</v>
      </c>
    </row>
    <row r="1624" customFormat="false" ht="15" hidden="false" customHeight="false" outlineLevel="0" collapsed="false">
      <c r="A1624" s="16" t="str">
        <f aca="false">DATA!A1624</f>
        <v>ITM11622</v>
      </c>
      <c r="B1624" s="16" t="str">
        <f aca="false">DATA!B1624</f>
        <v>Apparel</v>
      </c>
      <c r="C1624" s="17" t="n">
        <f aca="false">DATA!C1624</f>
        <v>385</v>
      </c>
      <c r="D1624" s="17" t="n">
        <f aca="false">DATA!D1624</f>
        <v>32</v>
      </c>
      <c r="E1624" s="18" t="n">
        <f aca="false">DATA!F1624</f>
        <v>5</v>
      </c>
      <c r="F1624" s="19" t="n">
        <f aca="false">DATA!G1624</f>
        <v>5.7</v>
      </c>
      <c r="G1624" s="19" t="n">
        <f aca="false">DATA!H1624</f>
        <v>1.72</v>
      </c>
      <c r="H1624" s="18" t="n">
        <f aca="false">DATA!E1624</f>
        <v>9</v>
      </c>
      <c r="I1624" s="20" t="n">
        <f aca="false">F1624*E1624</f>
        <v>28.5</v>
      </c>
      <c r="J1624" s="20" t="n">
        <f aca="false">PARAMETER!$B$4*G1624*SQRT(E1624)</f>
        <v>6.32616777938898</v>
      </c>
      <c r="K1624" s="20" t="n">
        <f aca="false">I1624+J1624</f>
        <v>34.826167779389</v>
      </c>
      <c r="L1624" s="20" t="n">
        <f aca="false">K1624+F1624*H1624</f>
        <v>86.126167779389</v>
      </c>
      <c r="M1624" s="16" t="str">
        <f aca="false">IF(C1624&lt;=K1624,"REORDER",IF(C1624&gt;L1624,"OVERSTOCK","OK"))</f>
        <v>OVERSTOCK</v>
      </c>
      <c r="N1624" s="16" t="str">
        <f aca="false">IF(C1624&lt;=D1624,"REORDER","OK")</f>
        <v>OK</v>
      </c>
      <c r="O1624" s="18" t="n">
        <f aca="false">IF(D1624&lt;I1624,1,0)</f>
        <v>0</v>
      </c>
      <c r="P1624" s="20" t="n">
        <f aca="false">C1624/F1624</f>
        <v>67.5438596491228</v>
      </c>
      <c r="Q1624" s="19" t="n">
        <f aca="false">DATA!N1624</f>
        <v>60.69</v>
      </c>
      <c r="R1624" s="19" t="n">
        <f aca="false">DATA!O1624</f>
        <v>1.36</v>
      </c>
      <c r="S1624" s="17" t="n">
        <f aca="false">C1624*Q1624</f>
        <v>23365.65</v>
      </c>
      <c r="T1624" s="19" t="n">
        <f aca="false">C1624*R1624</f>
        <v>523.6</v>
      </c>
      <c r="U1624" s="20" t="n">
        <f aca="false">MAX(0,C1624-L1624)</f>
        <v>298.873832220611</v>
      </c>
      <c r="V1624" s="17" t="n">
        <f aca="false">U1624*Q1624</f>
        <v>18138.6528774689</v>
      </c>
      <c r="W1624" s="19" t="n">
        <f aca="false">U1624*R1624</f>
        <v>406.468411820031</v>
      </c>
      <c r="X1624" s="20" t="n">
        <f aca="false">MAX(0,K1624-C1624)</f>
        <v>0</v>
      </c>
      <c r="Y1624" s="17" t="n">
        <f aca="false">F1624*PARAMETER!$B$5*Q1624</f>
        <v>126265.545</v>
      </c>
      <c r="Z1624" s="21" t="n">
        <f aca="false">SUMIF($Y$2:$Y$3205,"&gt;="&amp;Y1624)/SUM($Y$2:$Y$3205)</f>
        <v>0.993698892557802</v>
      </c>
      <c r="AA1624" s="16" t="str">
        <f aca="false">IF(Z1624&lt;=PARAMETER!$B$7,"A",IF(Z1624&lt;=PARAMETER!$B$8,"B","C"))</f>
        <v>C</v>
      </c>
      <c r="AB1624" s="22" t="n">
        <f aca="false">G1624/F1624</f>
        <v>0.301754385964912</v>
      </c>
      <c r="AC1624" s="16" t="str">
        <f aca="false">IF(AB1624&lt;=PARAMETER!$B$9,"X",IF(AB1624&lt;=PARAMETER!$B$10,"Y","Z"))</f>
        <v>Y</v>
      </c>
      <c r="AD1624" s="16" t="str">
        <f aca="false">AA1624&amp;AC1624</f>
        <v>CY</v>
      </c>
      <c r="AE1624" s="22" t="n">
        <f aca="false">DATA!I1624</f>
        <v>0.5</v>
      </c>
      <c r="AF1624" s="18" t="n">
        <f aca="false">DATA!L1624</f>
        <v>152</v>
      </c>
      <c r="AG1624" s="16" t="str">
        <f aca="false">DATA!K1624</f>
        <v>B</v>
      </c>
      <c r="AH1624" s="18" t="n">
        <f aca="false">IF(AE1624&gt;=PARAMETER!$B$12,1,0)</f>
        <v>0</v>
      </c>
      <c r="AI1624" s="18" t="n">
        <f aca="false">IF(AF1624&gt;=PARAMETER!$B$13,1,0)</f>
        <v>1</v>
      </c>
      <c r="AJ1624" s="18" t="n">
        <f aca="false">IF(AND(AH1624=1,AI1624=1),1,0)</f>
        <v>0</v>
      </c>
    </row>
    <row r="1625" customFormat="false" ht="15" hidden="false" customHeight="false" outlineLevel="0" collapsed="false">
      <c r="A1625" s="16" t="str">
        <f aca="false">DATA!A1625</f>
        <v>ITM11623</v>
      </c>
      <c r="B1625" s="16" t="str">
        <f aca="false">DATA!B1625</f>
        <v>Electronics</v>
      </c>
      <c r="C1625" s="17" t="n">
        <f aca="false">DATA!C1625</f>
        <v>206</v>
      </c>
      <c r="D1625" s="17" t="n">
        <f aca="false">DATA!D1625</f>
        <v>90</v>
      </c>
      <c r="E1625" s="18" t="n">
        <f aca="false">DATA!F1625</f>
        <v>8</v>
      </c>
      <c r="F1625" s="19" t="n">
        <f aca="false">DATA!G1625</f>
        <v>20.7</v>
      </c>
      <c r="G1625" s="19" t="n">
        <f aca="false">DATA!H1625</f>
        <v>5.01</v>
      </c>
      <c r="H1625" s="18" t="n">
        <f aca="false">DATA!E1625</f>
        <v>13</v>
      </c>
      <c r="I1625" s="20" t="n">
        <f aca="false">F1625*E1625</f>
        <v>165.6</v>
      </c>
      <c r="J1625" s="20" t="n">
        <f aca="false">PARAMETER!$B$4*G1625*SQRT(E1625)</f>
        <v>23.3082665596805</v>
      </c>
      <c r="K1625" s="20" t="n">
        <f aca="false">I1625+J1625</f>
        <v>188.908266559681</v>
      </c>
      <c r="L1625" s="20" t="n">
        <f aca="false">K1625+F1625*H1625</f>
        <v>458.00826655968</v>
      </c>
      <c r="M1625" s="16" t="str">
        <f aca="false">IF(C1625&lt;=K1625,"REORDER",IF(C1625&gt;L1625,"OVERSTOCK","OK"))</f>
        <v>OK</v>
      </c>
      <c r="N1625" s="16" t="str">
        <f aca="false">IF(C1625&lt;=D1625,"REORDER","OK")</f>
        <v>OK</v>
      </c>
      <c r="O1625" s="18" t="n">
        <f aca="false">IF(D1625&lt;I1625,1,0)</f>
        <v>1</v>
      </c>
      <c r="P1625" s="20" t="n">
        <f aca="false">C1625/F1625</f>
        <v>9.95169082125604</v>
      </c>
      <c r="Q1625" s="19" t="n">
        <f aca="false">DATA!N1625</f>
        <v>171.37</v>
      </c>
      <c r="R1625" s="19" t="n">
        <f aca="false">DATA!O1625</f>
        <v>0.22</v>
      </c>
      <c r="S1625" s="17" t="n">
        <f aca="false">C1625*Q1625</f>
        <v>35302.22</v>
      </c>
      <c r="T1625" s="19" t="n">
        <f aca="false">C1625*R1625</f>
        <v>45.32</v>
      </c>
      <c r="U1625" s="20" t="n">
        <f aca="false">MAX(0,C1625-L1625)</f>
        <v>0</v>
      </c>
      <c r="V1625" s="17" t="n">
        <f aca="false">U1625*Q1625</f>
        <v>0</v>
      </c>
      <c r="W1625" s="19" t="n">
        <f aca="false">U1625*R1625</f>
        <v>0</v>
      </c>
      <c r="X1625" s="20" t="n">
        <f aca="false">MAX(0,K1625-C1625)</f>
        <v>0</v>
      </c>
      <c r="Y1625" s="17" t="n">
        <f aca="false">F1625*PARAMETER!$B$5*Q1625</f>
        <v>1294786.035</v>
      </c>
      <c r="Z1625" s="21" t="n">
        <f aca="false">SUMIF($Y$2:$Y$3205,"&gt;="&amp;Y1625)/SUM($Y$2:$Y$3205)</f>
        <v>0.609474292903866</v>
      </c>
      <c r="AA1625" s="16" t="str">
        <f aca="false">IF(Z1625&lt;=PARAMETER!$B$7,"A",IF(Z1625&lt;=PARAMETER!$B$8,"B","C"))</f>
        <v>A</v>
      </c>
      <c r="AB1625" s="22" t="n">
        <f aca="false">G1625/F1625</f>
        <v>0.242028985507246</v>
      </c>
      <c r="AC1625" s="16" t="str">
        <f aca="false">IF(AB1625&lt;=PARAMETER!$B$9,"X",IF(AB1625&lt;=PARAMETER!$B$10,"Y","Z"))</f>
        <v>X</v>
      </c>
      <c r="AD1625" s="16" t="str">
        <f aca="false">AA1625&amp;AC1625</f>
        <v>AX</v>
      </c>
      <c r="AE1625" s="22" t="n">
        <f aca="false">DATA!I1625</f>
        <v>0.39</v>
      </c>
      <c r="AF1625" s="18" t="n">
        <f aca="false">DATA!L1625</f>
        <v>57</v>
      </c>
      <c r="AG1625" s="16" t="str">
        <f aca="false">DATA!K1625</f>
        <v>B</v>
      </c>
      <c r="AH1625" s="18" t="n">
        <f aca="false">IF(AE1625&gt;=PARAMETER!$B$12,1,0)</f>
        <v>0</v>
      </c>
      <c r="AI1625" s="18" t="n">
        <f aca="false">IF(AF1625&gt;=PARAMETER!$B$13,1,0)</f>
        <v>0</v>
      </c>
      <c r="AJ1625" s="18" t="n">
        <f aca="false">IF(AND(AH1625=1,AI1625=1),1,0)</f>
        <v>0</v>
      </c>
    </row>
    <row r="1626" customFormat="false" ht="15" hidden="false" customHeight="false" outlineLevel="0" collapsed="false">
      <c r="A1626" s="16" t="str">
        <f aca="false">DATA!A1626</f>
        <v>ITM11624</v>
      </c>
      <c r="B1626" s="16" t="str">
        <f aca="false">DATA!B1626</f>
        <v>Electronics</v>
      </c>
      <c r="C1626" s="17" t="n">
        <f aca="false">DATA!C1626</f>
        <v>251</v>
      </c>
      <c r="D1626" s="17" t="n">
        <f aca="false">DATA!D1626</f>
        <v>10</v>
      </c>
      <c r="E1626" s="18" t="n">
        <f aca="false">DATA!F1626</f>
        <v>5</v>
      </c>
      <c r="F1626" s="19" t="n">
        <f aca="false">DATA!G1626</f>
        <v>47.91</v>
      </c>
      <c r="G1626" s="19" t="n">
        <f aca="false">DATA!H1626</f>
        <v>5.8</v>
      </c>
      <c r="H1626" s="18" t="n">
        <f aca="false">DATA!E1626</f>
        <v>7</v>
      </c>
      <c r="I1626" s="20" t="n">
        <f aca="false">F1626*E1626</f>
        <v>239.55</v>
      </c>
      <c r="J1626" s="20" t="n">
        <f aca="false">PARAMETER!$B$4*G1626*SQRT(E1626)</f>
        <v>21.3324262328233</v>
      </c>
      <c r="K1626" s="20" t="n">
        <f aca="false">I1626+J1626</f>
        <v>260.882426232823</v>
      </c>
      <c r="L1626" s="20" t="n">
        <f aca="false">K1626+F1626*H1626</f>
        <v>596.252426232823</v>
      </c>
      <c r="M1626" s="16" t="str">
        <f aca="false">IF(C1626&lt;=K1626,"REORDER",IF(C1626&gt;L1626,"OVERSTOCK","OK"))</f>
        <v>REORDER</v>
      </c>
      <c r="N1626" s="16" t="str">
        <f aca="false">IF(C1626&lt;=D1626,"REORDER","OK")</f>
        <v>OK</v>
      </c>
      <c r="O1626" s="18" t="n">
        <f aca="false">IF(D1626&lt;I1626,1,0)</f>
        <v>1</v>
      </c>
      <c r="P1626" s="20" t="n">
        <f aca="false">C1626/F1626</f>
        <v>5.23898977249009</v>
      </c>
      <c r="Q1626" s="19" t="n">
        <f aca="false">DATA!N1626</f>
        <v>94.06</v>
      </c>
      <c r="R1626" s="19" t="n">
        <f aca="false">DATA!O1626</f>
        <v>1.78</v>
      </c>
      <c r="S1626" s="17" t="n">
        <f aca="false">C1626*Q1626</f>
        <v>23609.06</v>
      </c>
      <c r="T1626" s="19" t="n">
        <f aca="false">C1626*R1626</f>
        <v>446.78</v>
      </c>
      <c r="U1626" s="20" t="n">
        <f aca="false">MAX(0,C1626-L1626)</f>
        <v>0</v>
      </c>
      <c r="V1626" s="17" t="n">
        <f aca="false">U1626*Q1626</f>
        <v>0</v>
      </c>
      <c r="W1626" s="19" t="n">
        <f aca="false">U1626*R1626</f>
        <v>0</v>
      </c>
      <c r="X1626" s="20" t="n">
        <f aca="false">MAX(0,K1626-C1626)</f>
        <v>9.88242623282326</v>
      </c>
      <c r="Y1626" s="17" t="n">
        <f aca="false">F1626*PARAMETER!$B$5*Q1626</f>
        <v>1644841.329</v>
      </c>
      <c r="Z1626" s="21" t="n">
        <f aca="false">SUMIF($Y$2:$Y$3205,"&gt;="&amp;Y1626)/SUM($Y$2:$Y$3205)</f>
        <v>0.471431242061183</v>
      </c>
      <c r="AA1626" s="16" t="str">
        <f aca="false">IF(Z1626&lt;=PARAMETER!$B$7,"A",IF(Z1626&lt;=PARAMETER!$B$8,"B","C"))</f>
        <v>A</v>
      </c>
      <c r="AB1626" s="22" t="n">
        <f aca="false">G1626/F1626</f>
        <v>0.121060321436026</v>
      </c>
      <c r="AC1626" s="16" t="str">
        <f aca="false">IF(AB1626&lt;=PARAMETER!$B$9,"X",IF(AB1626&lt;=PARAMETER!$B$10,"Y","Z"))</f>
        <v>X</v>
      </c>
      <c r="AD1626" s="16" t="str">
        <f aca="false">AA1626&amp;AC1626</f>
        <v>AX</v>
      </c>
      <c r="AE1626" s="22" t="n">
        <f aca="false">DATA!I1626</f>
        <v>0.2</v>
      </c>
      <c r="AF1626" s="18" t="n">
        <f aca="false">DATA!L1626</f>
        <v>103</v>
      </c>
      <c r="AG1626" s="16" t="str">
        <f aca="false">DATA!K1626</f>
        <v>B</v>
      </c>
      <c r="AH1626" s="18" t="n">
        <f aca="false">IF(AE1626&gt;=PARAMETER!$B$12,1,0)</f>
        <v>0</v>
      </c>
      <c r="AI1626" s="18" t="n">
        <f aca="false">IF(AF1626&gt;=PARAMETER!$B$13,1,0)</f>
        <v>1</v>
      </c>
      <c r="AJ1626" s="18" t="n">
        <f aca="false">IF(AND(AH1626=1,AI1626=1),1,0)</f>
        <v>0</v>
      </c>
    </row>
    <row r="1627" customFormat="false" ht="15" hidden="false" customHeight="false" outlineLevel="0" collapsed="false">
      <c r="A1627" s="16" t="str">
        <f aca="false">DATA!A1627</f>
        <v>ITM11625</v>
      </c>
      <c r="B1627" s="16" t="str">
        <f aca="false">DATA!B1627</f>
        <v>Electronics</v>
      </c>
      <c r="C1627" s="17" t="n">
        <f aca="false">DATA!C1627</f>
        <v>274</v>
      </c>
      <c r="D1627" s="17" t="n">
        <f aca="false">DATA!D1627</f>
        <v>88</v>
      </c>
      <c r="E1627" s="18" t="n">
        <f aca="false">DATA!F1627</f>
        <v>9</v>
      </c>
      <c r="F1627" s="19" t="n">
        <f aca="false">DATA!G1627</f>
        <v>49.78</v>
      </c>
      <c r="G1627" s="19" t="n">
        <f aca="false">DATA!H1627</f>
        <v>4.74</v>
      </c>
      <c r="H1627" s="18" t="n">
        <f aca="false">DATA!E1627</f>
        <v>11</v>
      </c>
      <c r="I1627" s="20" t="n">
        <f aca="false">F1627*E1627</f>
        <v>448.02</v>
      </c>
      <c r="J1627" s="20" t="n">
        <f aca="false">PARAMETER!$B$4*G1627*SQRT(E1627)</f>
        <v>23.3898185752499</v>
      </c>
      <c r="K1627" s="20" t="n">
        <f aca="false">I1627+J1627</f>
        <v>471.40981857525</v>
      </c>
      <c r="L1627" s="20" t="n">
        <f aca="false">K1627+F1627*H1627</f>
        <v>1018.98981857525</v>
      </c>
      <c r="M1627" s="16" t="str">
        <f aca="false">IF(C1627&lt;=K1627,"REORDER",IF(C1627&gt;L1627,"OVERSTOCK","OK"))</f>
        <v>REORDER</v>
      </c>
      <c r="N1627" s="16" t="str">
        <f aca="false">IF(C1627&lt;=D1627,"REORDER","OK")</f>
        <v>OK</v>
      </c>
      <c r="O1627" s="18" t="n">
        <f aca="false">IF(D1627&lt;I1627,1,0)</f>
        <v>1</v>
      </c>
      <c r="P1627" s="20" t="n">
        <f aca="false">C1627/F1627</f>
        <v>5.50421856167135</v>
      </c>
      <c r="Q1627" s="19" t="n">
        <f aca="false">DATA!N1627</f>
        <v>59.76</v>
      </c>
      <c r="R1627" s="19" t="n">
        <f aca="false">DATA!O1627</f>
        <v>1.07</v>
      </c>
      <c r="S1627" s="17" t="n">
        <f aca="false">C1627*Q1627</f>
        <v>16374.24</v>
      </c>
      <c r="T1627" s="19" t="n">
        <f aca="false">C1627*R1627</f>
        <v>293.18</v>
      </c>
      <c r="U1627" s="20" t="n">
        <f aca="false">MAX(0,C1627-L1627)</f>
        <v>0</v>
      </c>
      <c r="V1627" s="17" t="n">
        <f aca="false">U1627*Q1627</f>
        <v>0</v>
      </c>
      <c r="W1627" s="19" t="n">
        <f aca="false">U1627*R1627</f>
        <v>0</v>
      </c>
      <c r="X1627" s="20" t="n">
        <f aca="false">MAX(0,K1627-C1627)</f>
        <v>197.40981857525</v>
      </c>
      <c r="Y1627" s="17" t="n">
        <f aca="false">F1627*PARAMETER!$B$5*Q1627</f>
        <v>1085821.272</v>
      </c>
      <c r="Z1627" s="21" t="n">
        <f aca="false">SUMIF($Y$2:$Y$3205,"&gt;="&amp;Y1627)/SUM($Y$2:$Y$3205)</f>
        <v>0.691162241836748</v>
      </c>
      <c r="AA1627" s="16" t="str">
        <f aca="false">IF(Z1627&lt;=PARAMETER!$B$7,"A",IF(Z1627&lt;=PARAMETER!$B$8,"B","C"))</f>
        <v>A</v>
      </c>
      <c r="AB1627" s="22" t="n">
        <f aca="false">G1627/F1627</f>
        <v>0.0952189634391322</v>
      </c>
      <c r="AC1627" s="16" t="str">
        <f aca="false">IF(AB1627&lt;=PARAMETER!$B$9,"X",IF(AB1627&lt;=PARAMETER!$B$10,"Y","Z"))</f>
        <v>X</v>
      </c>
      <c r="AD1627" s="16" t="str">
        <f aca="false">AA1627&amp;AC1627</f>
        <v>AX</v>
      </c>
      <c r="AE1627" s="22" t="n">
        <f aca="false">DATA!I1627</f>
        <v>0.48</v>
      </c>
      <c r="AF1627" s="18" t="n">
        <f aca="false">DATA!L1627</f>
        <v>85</v>
      </c>
      <c r="AG1627" s="16" t="str">
        <f aca="false">DATA!K1627</f>
        <v>A</v>
      </c>
      <c r="AH1627" s="18" t="n">
        <f aca="false">IF(AE1627&gt;=PARAMETER!$B$12,1,0)</f>
        <v>0</v>
      </c>
      <c r="AI1627" s="18" t="n">
        <f aca="false">IF(AF1627&gt;=PARAMETER!$B$13,1,0)</f>
        <v>0</v>
      </c>
      <c r="AJ1627" s="18" t="n">
        <f aca="false">IF(AND(AH1627=1,AI1627=1),1,0)</f>
        <v>0</v>
      </c>
    </row>
    <row r="1628" customFormat="false" ht="15" hidden="false" customHeight="false" outlineLevel="0" collapsed="false">
      <c r="A1628" s="16" t="str">
        <f aca="false">DATA!A1628</f>
        <v>ITM11626</v>
      </c>
      <c r="B1628" s="16" t="str">
        <f aca="false">DATA!B1628</f>
        <v>Automotive</v>
      </c>
      <c r="C1628" s="17" t="n">
        <f aca="false">DATA!C1628</f>
        <v>432</v>
      </c>
      <c r="D1628" s="17" t="n">
        <f aca="false">DATA!D1628</f>
        <v>41</v>
      </c>
      <c r="E1628" s="18" t="n">
        <f aca="false">DATA!F1628</f>
        <v>8</v>
      </c>
      <c r="F1628" s="19" t="n">
        <f aca="false">DATA!G1628</f>
        <v>36.79</v>
      </c>
      <c r="G1628" s="19" t="n">
        <f aca="false">DATA!H1628</f>
        <v>1.16</v>
      </c>
      <c r="H1628" s="18" t="n">
        <f aca="false">DATA!E1628</f>
        <v>8</v>
      </c>
      <c r="I1628" s="20" t="n">
        <f aca="false">F1628*E1628</f>
        <v>294.32</v>
      </c>
      <c r="J1628" s="20" t="n">
        <f aca="false">PARAMETER!$B$4*G1628*SQRT(E1628)</f>
        <v>5.39672439305976</v>
      </c>
      <c r="K1628" s="20" t="n">
        <f aca="false">I1628+J1628</f>
        <v>299.71672439306</v>
      </c>
      <c r="L1628" s="20" t="n">
        <f aca="false">K1628+F1628*H1628</f>
        <v>594.03672439306</v>
      </c>
      <c r="M1628" s="16" t="str">
        <f aca="false">IF(C1628&lt;=K1628,"REORDER",IF(C1628&gt;L1628,"OVERSTOCK","OK"))</f>
        <v>OK</v>
      </c>
      <c r="N1628" s="16" t="str">
        <f aca="false">IF(C1628&lt;=D1628,"REORDER","OK")</f>
        <v>OK</v>
      </c>
      <c r="O1628" s="18" t="n">
        <f aca="false">IF(D1628&lt;I1628,1,0)</f>
        <v>1</v>
      </c>
      <c r="P1628" s="20" t="n">
        <f aca="false">C1628/F1628</f>
        <v>11.7423212829573</v>
      </c>
      <c r="Q1628" s="19" t="n">
        <f aca="false">DATA!N1628</f>
        <v>12.02</v>
      </c>
      <c r="R1628" s="19" t="n">
        <f aca="false">DATA!O1628</f>
        <v>1.77</v>
      </c>
      <c r="S1628" s="17" t="n">
        <f aca="false">C1628*Q1628</f>
        <v>5192.64</v>
      </c>
      <c r="T1628" s="19" t="n">
        <f aca="false">C1628*R1628</f>
        <v>764.64</v>
      </c>
      <c r="U1628" s="20" t="n">
        <f aca="false">MAX(0,C1628-L1628)</f>
        <v>0</v>
      </c>
      <c r="V1628" s="17" t="n">
        <f aca="false">U1628*Q1628</f>
        <v>0</v>
      </c>
      <c r="W1628" s="19" t="n">
        <f aca="false">U1628*R1628</f>
        <v>0</v>
      </c>
      <c r="X1628" s="20" t="n">
        <f aca="false">MAX(0,K1628-C1628)</f>
        <v>0</v>
      </c>
      <c r="Y1628" s="17" t="n">
        <f aca="false">F1628*PARAMETER!$B$5*Q1628</f>
        <v>161408.767</v>
      </c>
      <c r="Z1628" s="21" t="n">
        <f aca="false">SUMIF($Y$2:$Y$3205,"&gt;="&amp;Y1628)/SUM($Y$2:$Y$3205)</f>
        <v>0.989374159333297</v>
      </c>
      <c r="AA1628" s="16" t="str">
        <f aca="false">IF(Z1628&lt;=PARAMETER!$B$7,"A",IF(Z1628&lt;=PARAMETER!$B$8,"B","C"))</f>
        <v>C</v>
      </c>
      <c r="AB1628" s="22" t="n">
        <f aca="false">G1628/F1628</f>
        <v>0.0315303071486817</v>
      </c>
      <c r="AC1628" s="16" t="str">
        <f aca="false">IF(AB1628&lt;=PARAMETER!$B$9,"X",IF(AB1628&lt;=PARAMETER!$B$10,"Y","Z"))</f>
        <v>X</v>
      </c>
      <c r="AD1628" s="16" t="str">
        <f aca="false">AA1628&amp;AC1628</f>
        <v>CX</v>
      </c>
      <c r="AE1628" s="22" t="n">
        <f aca="false">DATA!I1628</f>
        <v>0.79</v>
      </c>
      <c r="AF1628" s="18" t="n">
        <f aca="false">DATA!L1628</f>
        <v>69</v>
      </c>
      <c r="AG1628" s="16" t="str">
        <f aca="false">DATA!K1628</f>
        <v>A</v>
      </c>
      <c r="AH1628" s="18" t="n">
        <f aca="false">IF(AE1628&gt;=PARAMETER!$B$12,1,0)</f>
        <v>1</v>
      </c>
      <c r="AI1628" s="18" t="n">
        <f aca="false">IF(AF1628&gt;=PARAMETER!$B$13,1,0)</f>
        <v>0</v>
      </c>
      <c r="AJ1628" s="18" t="n">
        <f aca="false">IF(AND(AH1628=1,AI1628=1),1,0)</f>
        <v>0</v>
      </c>
    </row>
    <row r="1629" customFormat="false" ht="15" hidden="false" customHeight="false" outlineLevel="0" collapsed="false">
      <c r="A1629" s="16" t="str">
        <f aca="false">DATA!A1629</f>
        <v>ITM11627</v>
      </c>
      <c r="B1629" s="16" t="str">
        <f aca="false">DATA!B1629</f>
        <v>Electronics</v>
      </c>
      <c r="C1629" s="17" t="n">
        <f aca="false">DATA!C1629</f>
        <v>474</v>
      </c>
      <c r="D1629" s="17" t="n">
        <f aca="false">DATA!D1629</f>
        <v>18</v>
      </c>
      <c r="E1629" s="18" t="n">
        <f aca="false">DATA!F1629</f>
        <v>6</v>
      </c>
      <c r="F1629" s="19" t="n">
        <f aca="false">DATA!G1629</f>
        <v>12.15</v>
      </c>
      <c r="G1629" s="19" t="n">
        <f aca="false">DATA!H1629</f>
        <v>5.11</v>
      </c>
      <c r="H1629" s="18" t="n">
        <f aca="false">DATA!E1629</f>
        <v>8</v>
      </c>
      <c r="I1629" s="20" t="n">
        <f aca="false">F1629*E1629</f>
        <v>72.9</v>
      </c>
      <c r="J1629" s="20" t="n">
        <f aca="false">PARAMETER!$B$4*G1629*SQRT(E1629)</f>
        <v>20.5884561676224</v>
      </c>
      <c r="K1629" s="20" t="n">
        <f aca="false">I1629+J1629</f>
        <v>93.4884561676224</v>
      </c>
      <c r="L1629" s="20" t="n">
        <f aca="false">K1629+F1629*H1629</f>
        <v>190.688456167622</v>
      </c>
      <c r="M1629" s="16" t="str">
        <f aca="false">IF(C1629&lt;=K1629,"REORDER",IF(C1629&gt;L1629,"OVERSTOCK","OK"))</f>
        <v>OVERSTOCK</v>
      </c>
      <c r="N1629" s="16" t="str">
        <f aca="false">IF(C1629&lt;=D1629,"REORDER","OK")</f>
        <v>OK</v>
      </c>
      <c r="O1629" s="18" t="n">
        <f aca="false">IF(D1629&lt;I1629,1,0)</f>
        <v>1</v>
      </c>
      <c r="P1629" s="20" t="n">
        <f aca="false">C1629/F1629</f>
        <v>39.0123456790123</v>
      </c>
      <c r="Q1629" s="19" t="n">
        <f aca="false">DATA!N1629</f>
        <v>175.56</v>
      </c>
      <c r="R1629" s="19" t="n">
        <f aca="false">DATA!O1629</f>
        <v>0.75</v>
      </c>
      <c r="S1629" s="17" t="n">
        <f aca="false">C1629*Q1629</f>
        <v>83215.44</v>
      </c>
      <c r="T1629" s="19" t="n">
        <f aca="false">C1629*R1629</f>
        <v>355.5</v>
      </c>
      <c r="U1629" s="20" t="n">
        <f aca="false">MAX(0,C1629-L1629)</f>
        <v>283.311543832378</v>
      </c>
      <c r="V1629" s="17" t="n">
        <f aca="false">U1629*Q1629</f>
        <v>49738.1746352122</v>
      </c>
      <c r="W1629" s="19" t="n">
        <f aca="false">U1629*R1629</f>
        <v>212.483657874283</v>
      </c>
      <c r="X1629" s="20" t="n">
        <f aca="false">MAX(0,K1629-C1629)</f>
        <v>0</v>
      </c>
      <c r="Y1629" s="17" t="n">
        <f aca="false">F1629*PARAMETER!$B$5*Q1629</f>
        <v>778564.71</v>
      </c>
      <c r="Z1629" s="21" t="n">
        <f aca="false">SUMIF($Y$2:$Y$3205,"&gt;="&amp;Y1629)/SUM($Y$2:$Y$3205)</f>
        <v>0.817979281376118</v>
      </c>
      <c r="AA1629" s="16" t="str">
        <f aca="false">IF(Z1629&lt;=PARAMETER!$B$7,"A",IF(Z1629&lt;=PARAMETER!$B$8,"B","C"))</f>
        <v>B</v>
      </c>
      <c r="AB1629" s="22" t="n">
        <f aca="false">G1629/F1629</f>
        <v>0.420576131687243</v>
      </c>
      <c r="AC1629" s="16" t="str">
        <f aca="false">IF(AB1629&lt;=PARAMETER!$B$9,"X",IF(AB1629&lt;=PARAMETER!$B$10,"Y","Z"))</f>
        <v>Y</v>
      </c>
      <c r="AD1629" s="16" t="str">
        <f aca="false">AA1629&amp;AC1629</f>
        <v>BY</v>
      </c>
      <c r="AE1629" s="22" t="n">
        <f aca="false">DATA!I1629</f>
        <v>0.46</v>
      </c>
      <c r="AF1629" s="18" t="n">
        <f aca="false">DATA!L1629</f>
        <v>77</v>
      </c>
      <c r="AG1629" s="16" t="str">
        <f aca="false">DATA!K1629</f>
        <v>D</v>
      </c>
      <c r="AH1629" s="18" t="n">
        <f aca="false">IF(AE1629&gt;=PARAMETER!$B$12,1,0)</f>
        <v>0</v>
      </c>
      <c r="AI1629" s="18" t="n">
        <f aca="false">IF(AF1629&gt;=PARAMETER!$B$13,1,0)</f>
        <v>0</v>
      </c>
      <c r="AJ1629" s="18" t="n">
        <f aca="false">IF(AND(AH1629=1,AI1629=1),1,0)</f>
        <v>0</v>
      </c>
    </row>
    <row r="1630" customFormat="false" ht="15" hidden="false" customHeight="false" outlineLevel="0" collapsed="false">
      <c r="A1630" s="16" t="str">
        <f aca="false">DATA!A1630</f>
        <v>ITM11628</v>
      </c>
      <c r="B1630" s="16" t="str">
        <f aca="false">DATA!B1630</f>
        <v>Automotive</v>
      </c>
      <c r="C1630" s="17" t="n">
        <f aca="false">DATA!C1630</f>
        <v>123</v>
      </c>
      <c r="D1630" s="17" t="n">
        <f aca="false">DATA!D1630</f>
        <v>24</v>
      </c>
      <c r="E1630" s="18" t="n">
        <f aca="false">DATA!F1630</f>
        <v>6</v>
      </c>
      <c r="F1630" s="19" t="n">
        <f aca="false">DATA!G1630</f>
        <v>5.99</v>
      </c>
      <c r="G1630" s="19" t="n">
        <f aca="false">DATA!H1630</f>
        <v>4.95</v>
      </c>
      <c r="H1630" s="18" t="n">
        <f aca="false">DATA!E1630</f>
        <v>13</v>
      </c>
      <c r="I1630" s="20" t="n">
        <f aca="false">F1630*E1630</f>
        <v>35.94</v>
      </c>
      <c r="J1630" s="20" t="n">
        <f aca="false">PARAMETER!$B$4*G1630*SQRT(E1630)</f>
        <v>19.9438078336068</v>
      </c>
      <c r="K1630" s="20" t="n">
        <f aca="false">I1630+J1630</f>
        <v>55.8838078336068</v>
      </c>
      <c r="L1630" s="20" t="n">
        <f aca="false">K1630+F1630*H1630</f>
        <v>133.753807833607</v>
      </c>
      <c r="M1630" s="16" t="str">
        <f aca="false">IF(C1630&lt;=K1630,"REORDER",IF(C1630&gt;L1630,"OVERSTOCK","OK"))</f>
        <v>OK</v>
      </c>
      <c r="N1630" s="16" t="str">
        <f aca="false">IF(C1630&lt;=D1630,"REORDER","OK")</f>
        <v>OK</v>
      </c>
      <c r="O1630" s="18" t="n">
        <f aca="false">IF(D1630&lt;I1630,1,0)</f>
        <v>1</v>
      </c>
      <c r="P1630" s="20" t="n">
        <f aca="false">C1630/F1630</f>
        <v>20.534223706177</v>
      </c>
      <c r="Q1630" s="19" t="n">
        <f aca="false">DATA!N1630</f>
        <v>111.72</v>
      </c>
      <c r="R1630" s="19" t="n">
        <f aca="false">DATA!O1630</f>
        <v>1.34</v>
      </c>
      <c r="S1630" s="17" t="n">
        <f aca="false">C1630*Q1630</f>
        <v>13741.56</v>
      </c>
      <c r="T1630" s="19" t="n">
        <f aca="false">C1630*R1630</f>
        <v>164.82</v>
      </c>
      <c r="U1630" s="20" t="n">
        <f aca="false">MAX(0,C1630-L1630)</f>
        <v>0</v>
      </c>
      <c r="V1630" s="17" t="n">
        <f aca="false">U1630*Q1630</f>
        <v>0</v>
      </c>
      <c r="W1630" s="19" t="n">
        <f aca="false">U1630*R1630</f>
        <v>0</v>
      </c>
      <c r="X1630" s="20" t="n">
        <f aca="false">MAX(0,K1630-C1630)</f>
        <v>0</v>
      </c>
      <c r="Y1630" s="17" t="n">
        <f aca="false">F1630*PARAMETER!$B$5*Q1630</f>
        <v>244259.022</v>
      </c>
      <c r="Z1630" s="21" t="n">
        <f aca="false">SUMIF($Y$2:$Y$3205,"&gt;="&amp;Y1630)/SUM($Y$2:$Y$3205)</f>
        <v>0.973306134054101</v>
      </c>
      <c r="AA1630" s="16" t="str">
        <f aca="false">IF(Z1630&lt;=PARAMETER!$B$7,"A",IF(Z1630&lt;=PARAMETER!$B$8,"B","C"))</f>
        <v>C</v>
      </c>
      <c r="AB1630" s="22" t="n">
        <f aca="false">G1630/F1630</f>
        <v>0.826377295492488</v>
      </c>
      <c r="AC1630" s="16" t="str">
        <f aca="false">IF(AB1630&lt;=PARAMETER!$B$9,"X",IF(AB1630&lt;=PARAMETER!$B$10,"Y","Z"))</f>
        <v>Z</v>
      </c>
      <c r="AD1630" s="16" t="str">
        <f aca="false">AA1630&amp;AC1630</f>
        <v>CZ</v>
      </c>
      <c r="AE1630" s="22" t="n">
        <f aca="false">DATA!I1630</f>
        <v>0.69</v>
      </c>
      <c r="AF1630" s="18" t="n">
        <f aca="false">DATA!L1630</f>
        <v>66</v>
      </c>
      <c r="AG1630" s="16" t="str">
        <f aca="false">DATA!K1630</f>
        <v>C</v>
      </c>
      <c r="AH1630" s="18" t="n">
        <f aca="false">IF(AE1630&gt;=PARAMETER!$B$12,1,0)</f>
        <v>0</v>
      </c>
      <c r="AI1630" s="18" t="n">
        <f aca="false">IF(AF1630&gt;=PARAMETER!$B$13,1,0)</f>
        <v>0</v>
      </c>
      <c r="AJ1630" s="18" t="n">
        <f aca="false">IF(AND(AH1630=1,AI1630=1),1,0)</f>
        <v>0</v>
      </c>
    </row>
    <row r="1631" customFormat="false" ht="15" hidden="false" customHeight="false" outlineLevel="0" collapsed="false">
      <c r="A1631" s="16" t="str">
        <f aca="false">DATA!A1631</f>
        <v>ITM11629</v>
      </c>
      <c r="B1631" s="16" t="str">
        <f aca="false">DATA!B1631</f>
        <v>Pharma</v>
      </c>
      <c r="C1631" s="17" t="n">
        <f aca="false">DATA!C1631</f>
        <v>96</v>
      </c>
      <c r="D1631" s="17" t="n">
        <f aca="false">DATA!D1631</f>
        <v>37</v>
      </c>
      <c r="E1631" s="18" t="n">
        <f aca="false">DATA!F1631</f>
        <v>7</v>
      </c>
      <c r="F1631" s="19" t="n">
        <f aca="false">DATA!G1631</f>
        <v>21.32</v>
      </c>
      <c r="G1631" s="19" t="n">
        <f aca="false">DATA!H1631</f>
        <v>2.99</v>
      </c>
      <c r="H1631" s="18" t="n">
        <f aca="false">DATA!E1631</f>
        <v>6</v>
      </c>
      <c r="I1631" s="20" t="n">
        <f aca="false">F1631*E1631</f>
        <v>149.24</v>
      </c>
      <c r="J1631" s="20" t="n">
        <f aca="false">PARAMETER!$B$4*G1631*SQRT(E1631)</f>
        <v>13.0121021836484</v>
      </c>
      <c r="K1631" s="20" t="n">
        <f aca="false">I1631+J1631</f>
        <v>162.252102183648</v>
      </c>
      <c r="L1631" s="20" t="n">
        <f aca="false">K1631+F1631*H1631</f>
        <v>290.172102183648</v>
      </c>
      <c r="M1631" s="16" t="str">
        <f aca="false">IF(C1631&lt;=K1631,"REORDER",IF(C1631&gt;L1631,"OVERSTOCK","OK"))</f>
        <v>REORDER</v>
      </c>
      <c r="N1631" s="16" t="str">
        <f aca="false">IF(C1631&lt;=D1631,"REORDER","OK")</f>
        <v>OK</v>
      </c>
      <c r="O1631" s="18" t="n">
        <f aca="false">IF(D1631&lt;I1631,1,0)</f>
        <v>1</v>
      </c>
      <c r="P1631" s="20" t="n">
        <f aca="false">C1631/F1631</f>
        <v>4.50281425891182</v>
      </c>
      <c r="Q1631" s="19" t="n">
        <f aca="false">DATA!N1631</f>
        <v>195.32</v>
      </c>
      <c r="R1631" s="19" t="n">
        <f aca="false">DATA!O1631</f>
        <v>1.92</v>
      </c>
      <c r="S1631" s="17" t="n">
        <f aca="false">C1631*Q1631</f>
        <v>18750.72</v>
      </c>
      <c r="T1631" s="19" t="n">
        <f aca="false">C1631*R1631</f>
        <v>184.32</v>
      </c>
      <c r="U1631" s="20" t="n">
        <f aca="false">MAX(0,C1631-L1631)</f>
        <v>0</v>
      </c>
      <c r="V1631" s="17" t="n">
        <f aca="false">U1631*Q1631</f>
        <v>0</v>
      </c>
      <c r="W1631" s="19" t="n">
        <f aca="false">U1631*R1631</f>
        <v>0</v>
      </c>
      <c r="X1631" s="20" t="n">
        <f aca="false">MAX(0,K1631-C1631)</f>
        <v>66.2521021836485</v>
      </c>
      <c r="Y1631" s="17" t="n">
        <f aca="false">F1631*PARAMETER!$B$5*Q1631</f>
        <v>1519941.176</v>
      </c>
      <c r="Z1631" s="21" t="n">
        <f aca="false">SUMIF($Y$2:$Y$3205,"&gt;="&amp;Y1631)/SUM($Y$2:$Y$3205)</f>
        <v>0.517555499830426</v>
      </c>
      <c r="AA1631" s="16" t="str">
        <f aca="false">IF(Z1631&lt;=PARAMETER!$B$7,"A",IF(Z1631&lt;=PARAMETER!$B$8,"B","C"))</f>
        <v>A</v>
      </c>
      <c r="AB1631" s="22" t="n">
        <f aca="false">G1631/F1631</f>
        <v>0.140243902439024</v>
      </c>
      <c r="AC1631" s="16" t="str">
        <f aca="false">IF(AB1631&lt;=PARAMETER!$B$9,"X",IF(AB1631&lt;=PARAMETER!$B$10,"Y","Z"))</f>
        <v>X</v>
      </c>
      <c r="AD1631" s="16" t="str">
        <f aca="false">AA1631&amp;AC1631</f>
        <v>AX</v>
      </c>
      <c r="AE1631" s="22" t="n">
        <f aca="false">DATA!I1631</f>
        <v>0.78</v>
      </c>
      <c r="AF1631" s="18" t="n">
        <f aca="false">DATA!L1631</f>
        <v>73</v>
      </c>
      <c r="AG1631" s="16" t="str">
        <f aca="false">DATA!K1631</f>
        <v>C</v>
      </c>
      <c r="AH1631" s="18" t="n">
        <f aca="false">IF(AE1631&gt;=PARAMETER!$B$12,1,0)</f>
        <v>1</v>
      </c>
      <c r="AI1631" s="18" t="n">
        <f aca="false">IF(AF1631&gt;=PARAMETER!$B$13,1,0)</f>
        <v>0</v>
      </c>
      <c r="AJ1631" s="18" t="n">
        <f aca="false">IF(AND(AH1631=1,AI1631=1),1,0)</f>
        <v>0</v>
      </c>
    </row>
    <row r="1632" customFormat="false" ht="15" hidden="false" customHeight="false" outlineLevel="0" collapsed="false">
      <c r="A1632" s="16" t="str">
        <f aca="false">DATA!A1632</f>
        <v>ITM11630</v>
      </c>
      <c r="B1632" s="16" t="str">
        <f aca="false">DATA!B1632</f>
        <v>Apparel</v>
      </c>
      <c r="C1632" s="17" t="n">
        <f aca="false">DATA!C1632</f>
        <v>249</v>
      </c>
      <c r="D1632" s="17" t="n">
        <f aca="false">DATA!D1632</f>
        <v>33</v>
      </c>
      <c r="E1632" s="18" t="n">
        <f aca="false">DATA!F1632</f>
        <v>5</v>
      </c>
      <c r="F1632" s="19" t="n">
        <f aca="false">DATA!G1632</f>
        <v>42.97</v>
      </c>
      <c r="G1632" s="19" t="n">
        <f aca="false">DATA!H1632</f>
        <v>9.26</v>
      </c>
      <c r="H1632" s="18" t="n">
        <f aca="false">DATA!E1632</f>
        <v>14</v>
      </c>
      <c r="I1632" s="20" t="n">
        <f aca="false">F1632*E1632</f>
        <v>214.85</v>
      </c>
      <c r="J1632" s="20" t="n">
        <f aca="false">PARAMETER!$B$4*G1632*SQRT(E1632)</f>
        <v>34.0583218820593</v>
      </c>
      <c r="K1632" s="20" t="n">
        <f aca="false">I1632+J1632</f>
        <v>248.908321882059</v>
      </c>
      <c r="L1632" s="20" t="n">
        <f aca="false">K1632+F1632*H1632</f>
        <v>850.488321882059</v>
      </c>
      <c r="M1632" s="16" t="str">
        <f aca="false">IF(C1632&lt;=K1632,"REORDER",IF(C1632&gt;L1632,"OVERSTOCK","OK"))</f>
        <v>OK</v>
      </c>
      <c r="N1632" s="16" t="str">
        <f aca="false">IF(C1632&lt;=D1632,"REORDER","OK")</f>
        <v>OK</v>
      </c>
      <c r="O1632" s="18" t="n">
        <f aca="false">IF(D1632&lt;I1632,1,0)</f>
        <v>1</v>
      </c>
      <c r="P1632" s="20" t="n">
        <f aca="false">C1632/F1632</f>
        <v>5.79474051663952</v>
      </c>
      <c r="Q1632" s="19" t="n">
        <f aca="false">DATA!N1632</f>
        <v>145.79</v>
      </c>
      <c r="R1632" s="19" t="n">
        <f aca="false">DATA!O1632</f>
        <v>1.89</v>
      </c>
      <c r="S1632" s="17" t="n">
        <f aca="false">C1632*Q1632</f>
        <v>36301.71</v>
      </c>
      <c r="T1632" s="19" t="n">
        <f aca="false">C1632*R1632</f>
        <v>470.61</v>
      </c>
      <c r="U1632" s="20" t="n">
        <f aca="false">MAX(0,C1632-L1632)</f>
        <v>0</v>
      </c>
      <c r="V1632" s="17" t="n">
        <f aca="false">U1632*Q1632</f>
        <v>0</v>
      </c>
      <c r="W1632" s="19" t="n">
        <f aca="false">U1632*R1632</f>
        <v>0</v>
      </c>
      <c r="X1632" s="20" t="n">
        <f aca="false">MAX(0,K1632-C1632)</f>
        <v>0</v>
      </c>
      <c r="Y1632" s="17" t="n">
        <f aca="false">F1632*PARAMETER!$B$5*Q1632</f>
        <v>2286577.6495</v>
      </c>
      <c r="Z1632" s="21" t="n">
        <f aca="false">SUMIF($Y$2:$Y$3205,"&gt;="&amp;Y1632)/SUM($Y$2:$Y$3205)</f>
        <v>0.246762780389985</v>
      </c>
      <c r="AA1632" s="16" t="str">
        <f aca="false">IF(Z1632&lt;=PARAMETER!$B$7,"A",IF(Z1632&lt;=PARAMETER!$B$8,"B","C"))</f>
        <v>A</v>
      </c>
      <c r="AB1632" s="22" t="n">
        <f aca="false">G1632/F1632</f>
        <v>0.215499185478241</v>
      </c>
      <c r="AC1632" s="16" t="str">
        <f aca="false">IF(AB1632&lt;=PARAMETER!$B$9,"X",IF(AB1632&lt;=PARAMETER!$B$10,"Y","Z"))</f>
        <v>X</v>
      </c>
      <c r="AD1632" s="16" t="str">
        <f aca="false">AA1632&amp;AC1632</f>
        <v>AX</v>
      </c>
      <c r="AE1632" s="22" t="n">
        <f aca="false">DATA!I1632</f>
        <v>0.39</v>
      </c>
      <c r="AF1632" s="18" t="n">
        <f aca="false">DATA!L1632</f>
        <v>89</v>
      </c>
      <c r="AG1632" s="16" t="str">
        <f aca="false">DATA!K1632</f>
        <v>C</v>
      </c>
      <c r="AH1632" s="18" t="n">
        <f aca="false">IF(AE1632&gt;=PARAMETER!$B$12,1,0)</f>
        <v>0</v>
      </c>
      <c r="AI1632" s="18" t="n">
        <f aca="false">IF(AF1632&gt;=PARAMETER!$B$13,1,0)</f>
        <v>0</v>
      </c>
      <c r="AJ1632" s="18" t="n">
        <f aca="false">IF(AND(AH1632=1,AI1632=1),1,0)</f>
        <v>0</v>
      </c>
    </row>
    <row r="1633" customFormat="false" ht="15" hidden="false" customHeight="false" outlineLevel="0" collapsed="false">
      <c r="A1633" s="16" t="str">
        <f aca="false">DATA!A1633</f>
        <v>ITM11631</v>
      </c>
      <c r="B1633" s="16" t="str">
        <f aca="false">DATA!B1633</f>
        <v>Apparel</v>
      </c>
      <c r="C1633" s="17" t="n">
        <f aca="false">DATA!C1633</f>
        <v>421</v>
      </c>
      <c r="D1633" s="17" t="n">
        <f aca="false">DATA!D1633</f>
        <v>69</v>
      </c>
      <c r="E1633" s="18" t="n">
        <f aca="false">DATA!F1633</f>
        <v>4</v>
      </c>
      <c r="F1633" s="19" t="n">
        <f aca="false">DATA!G1633</f>
        <v>36.37</v>
      </c>
      <c r="G1633" s="19" t="n">
        <f aca="false">DATA!H1633</f>
        <v>4.47</v>
      </c>
      <c r="H1633" s="18" t="n">
        <f aca="false">DATA!E1633</f>
        <v>3</v>
      </c>
      <c r="I1633" s="20" t="n">
        <f aca="false">F1633*E1633</f>
        <v>145.48</v>
      </c>
      <c r="J1633" s="20" t="n">
        <f aca="false">PARAMETER!$B$4*G1633*SQRT(E1633)</f>
        <v>14.7049914249462</v>
      </c>
      <c r="K1633" s="20" t="n">
        <f aca="false">I1633+J1633</f>
        <v>160.184991424946</v>
      </c>
      <c r="L1633" s="20" t="n">
        <f aca="false">K1633+F1633*H1633</f>
        <v>269.294991424946</v>
      </c>
      <c r="M1633" s="16" t="str">
        <f aca="false">IF(C1633&lt;=K1633,"REORDER",IF(C1633&gt;L1633,"OVERSTOCK","OK"))</f>
        <v>OVERSTOCK</v>
      </c>
      <c r="N1633" s="16" t="str">
        <f aca="false">IF(C1633&lt;=D1633,"REORDER","OK")</f>
        <v>OK</v>
      </c>
      <c r="O1633" s="18" t="n">
        <f aca="false">IF(D1633&lt;I1633,1,0)</f>
        <v>1</v>
      </c>
      <c r="P1633" s="20" t="n">
        <f aca="false">C1633/F1633</f>
        <v>11.5754742919989</v>
      </c>
      <c r="Q1633" s="19" t="n">
        <f aca="false">DATA!N1633</f>
        <v>25.28</v>
      </c>
      <c r="R1633" s="19" t="n">
        <f aca="false">DATA!O1633</f>
        <v>1.89</v>
      </c>
      <c r="S1633" s="17" t="n">
        <f aca="false">C1633*Q1633</f>
        <v>10642.88</v>
      </c>
      <c r="T1633" s="19" t="n">
        <f aca="false">C1633*R1633</f>
        <v>795.69</v>
      </c>
      <c r="U1633" s="20" t="n">
        <f aca="false">MAX(0,C1633-L1633)</f>
        <v>151.705008575054</v>
      </c>
      <c r="V1633" s="17" t="n">
        <f aca="false">U1633*Q1633</f>
        <v>3835.10261677736</v>
      </c>
      <c r="W1633" s="19" t="n">
        <f aca="false">U1633*R1633</f>
        <v>286.722466206852</v>
      </c>
      <c r="X1633" s="20" t="n">
        <f aca="false">MAX(0,K1633-C1633)</f>
        <v>0</v>
      </c>
      <c r="Y1633" s="17" t="n">
        <f aca="false">F1633*PARAMETER!$B$5*Q1633</f>
        <v>335593.264</v>
      </c>
      <c r="Z1633" s="21" t="n">
        <f aca="false">SUMIF($Y$2:$Y$3205,"&gt;="&amp;Y1633)/SUM($Y$2:$Y$3205)</f>
        <v>0.951711432369903</v>
      </c>
      <c r="AA1633" s="16" t="str">
        <f aca="false">IF(Z1633&lt;=PARAMETER!$B$7,"A",IF(Z1633&lt;=PARAMETER!$B$8,"B","C"))</f>
        <v>C</v>
      </c>
      <c r="AB1633" s="22" t="n">
        <f aca="false">G1633/F1633</f>
        <v>0.122903491888919</v>
      </c>
      <c r="AC1633" s="16" t="str">
        <f aca="false">IF(AB1633&lt;=PARAMETER!$B$9,"X",IF(AB1633&lt;=PARAMETER!$B$10,"Y","Z"))</f>
        <v>X</v>
      </c>
      <c r="AD1633" s="16" t="str">
        <f aca="false">AA1633&amp;AC1633</f>
        <v>CX</v>
      </c>
      <c r="AE1633" s="22" t="n">
        <f aca="false">DATA!I1633</f>
        <v>0.82</v>
      </c>
      <c r="AF1633" s="18" t="n">
        <f aca="false">DATA!L1633</f>
        <v>96</v>
      </c>
      <c r="AG1633" s="16" t="str">
        <f aca="false">DATA!K1633</f>
        <v>C</v>
      </c>
      <c r="AH1633" s="18" t="n">
        <f aca="false">IF(AE1633&gt;=PARAMETER!$B$12,1,0)</f>
        <v>1</v>
      </c>
      <c r="AI1633" s="18" t="n">
        <f aca="false">IF(AF1633&gt;=PARAMETER!$B$13,1,0)</f>
        <v>1</v>
      </c>
      <c r="AJ1633" s="18" t="n">
        <f aca="false">IF(AND(AH1633=1,AI1633=1),1,0)</f>
        <v>1</v>
      </c>
    </row>
    <row r="1634" customFormat="false" ht="15" hidden="false" customHeight="false" outlineLevel="0" collapsed="false">
      <c r="A1634" s="16" t="str">
        <f aca="false">DATA!A1634</f>
        <v>ITM11632</v>
      </c>
      <c r="B1634" s="16" t="str">
        <f aca="false">DATA!B1634</f>
        <v>Apparel</v>
      </c>
      <c r="C1634" s="17" t="n">
        <f aca="false">DATA!C1634</f>
        <v>277</v>
      </c>
      <c r="D1634" s="17" t="n">
        <f aca="false">DATA!D1634</f>
        <v>44</v>
      </c>
      <c r="E1634" s="18" t="n">
        <f aca="false">DATA!F1634</f>
        <v>7</v>
      </c>
      <c r="F1634" s="19" t="n">
        <f aca="false">DATA!G1634</f>
        <v>44.31</v>
      </c>
      <c r="G1634" s="19" t="n">
        <f aca="false">DATA!H1634</f>
        <v>8.71</v>
      </c>
      <c r="H1634" s="18" t="n">
        <f aca="false">DATA!E1634</f>
        <v>7</v>
      </c>
      <c r="I1634" s="20" t="n">
        <f aca="false">F1634*E1634</f>
        <v>310.17</v>
      </c>
      <c r="J1634" s="20" t="n">
        <f aca="false">PARAMETER!$B$4*G1634*SQRT(E1634)</f>
        <v>37.9048194045411</v>
      </c>
      <c r="K1634" s="20" t="n">
        <f aca="false">I1634+J1634</f>
        <v>348.074819404541</v>
      </c>
      <c r="L1634" s="20" t="n">
        <f aca="false">K1634+F1634*H1634</f>
        <v>658.244819404541</v>
      </c>
      <c r="M1634" s="16" t="str">
        <f aca="false">IF(C1634&lt;=K1634,"REORDER",IF(C1634&gt;L1634,"OVERSTOCK","OK"))</f>
        <v>REORDER</v>
      </c>
      <c r="N1634" s="16" t="str">
        <f aca="false">IF(C1634&lt;=D1634,"REORDER","OK")</f>
        <v>OK</v>
      </c>
      <c r="O1634" s="18" t="n">
        <f aca="false">IF(D1634&lt;I1634,1,0)</f>
        <v>1</v>
      </c>
      <c r="P1634" s="20" t="n">
        <f aca="false">C1634/F1634</f>
        <v>6.25141051681336</v>
      </c>
      <c r="Q1634" s="19" t="n">
        <f aca="false">DATA!N1634</f>
        <v>121.76</v>
      </c>
      <c r="R1634" s="19" t="n">
        <f aca="false">DATA!O1634</f>
        <v>0.18</v>
      </c>
      <c r="S1634" s="17" t="n">
        <f aca="false">C1634*Q1634</f>
        <v>33727.52</v>
      </c>
      <c r="T1634" s="19" t="n">
        <f aca="false">C1634*R1634</f>
        <v>49.86</v>
      </c>
      <c r="U1634" s="20" t="n">
        <f aca="false">MAX(0,C1634-L1634)</f>
        <v>0</v>
      </c>
      <c r="V1634" s="17" t="n">
        <f aca="false">U1634*Q1634</f>
        <v>0</v>
      </c>
      <c r="W1634" s="19" t="n">
        <f aca="false">U1634*R1634</f>
        <v>0</v>
      </c>
      <c r="X1634" s="20" t="n">
        <f aca="false">MAX(0,K1634-C1634)</f>
        <v>71.0748194045411</v>
      </c>
      <c r="Y1634" s="17" t="n">
        <f aca="false">F1634*PARAMETER!$B$5*Q1634</f>
        <v>1969242.744</v>
      </c>
      <c r="Z1634" s="21" t="n">
        <f aca="false">SUMIF($Y$2:$Y$3205,"&gt;="&amp;Y1634)/SUM($Y$2:$Y$3205)</f>
        <v>0.346765182758586</v>
      </c>
      <c r="AA1634" s="16" t="str">
        <f aca="false">IF(Z1634&lt;=PARAMETER!$B$7,"A",IF(Z1634&lt;=PARAMETER!$B$8,"B","C"))</f>
        <v>A</v>
      </c>
      <c r="AB1634" s="22" t="n">
        <f aca="false">G1634/F1634</f>
        <v>0.196569623109907</v>
      </c>
      <c r="AC1634" s="16" t="str">
        <f aca="false">IF(AB1634&lt;=PARAMETER!$B$9,"X",IF(AB1634&lt;=PARAMETER!$B$10,"Y","Z"))</f>
        <v>X</v>
      </c>
      <c r="AD1634" s="16" t="str">
        <f aca="false">AA1634&amp;AC1634</f>
        <v>AX</v>
      </c>
      <c r="AE1634" s="22" t="n">
        <f aca="false">DATA!I1634</f>
        <v>0.41</v>
      </c>
      <c r="AF1634" s="18" t="n">
        <f aca="false">DATA!L1634</f>
        <v>176</v>
      </c>
      <c r="AG1634" s="16" t="str">
        <f aca="false">DATA!K1634</f>
        <v>B</v>
      </c>
      <c r="AH1634" s="18" t="n">
        <f aca="false">IF(AE1634&gt;=PARAMETER!$B$12,1,0)</f>
        <v>0</v>
      </c>
      <c r="AI1634" s="18" t="n">
        <f aca="false">IF(AF1634&gt;=PARAMETER!$B$13,1,0)</f>
        <v>1</v>
      </c>
      <c r="AJ1634" s="18" t="n">
        <f aca="false">IF(AND(AH1634=1,AI1634=1),1,0)</f>
        <v>0</v>
      </c>
    </row>
    <row r="1635" customFormat="false" ht="15" hidden="false" customHeight="false" outlineLevel="0" collapsed="false">
      <c r="A1635" s="16" t="str">
        <f aca="false">DATA!A1635</f>
        <v>ITM11633</v>
      </c>
      <c r="B1635" s="16" t="str">
        <f aca="false">DATA!B1635</f>
        <v>Apparel</v>
      </c>
      <c r="C1635" s="17" t="n">
        <f aca="false">DATA!C1635</f>
        <v>283</v>
      </c>
      <c r="D1635" s="17" t="n">
        <f aca="false">DATA!D1635</f>
        <v>95</v>
      </c>
      <c r="E1635" s="18" t="n">
        <f aca="false">DATA!F1635</f>
        <v>6</v>
      </c>
      <c r="F1635" s="19" t="n">
        <f aca="false">DATA!G1635</f>
        <v>31.17</v>
      </c>
      <c r="G1635" s="19" t="n">
        <f aca="false">DATA!H1635</f>
        <v>1.54</v>
      </c>
      <c r="H1635" s="18" t="n">
        <f aca="false">DATA!E1635</f>
        <v>13</v>
      </c>
      <c r="I1635" s="20" t="n">
        <f aca="false">F1635*E1635</f>
        <v>187.02</v>
      </c>
      <c r="J1635" s="20" t="n">
        <f aca="false">PARAMETER!$B$4*G1635*SQRT(E1635)</f>
        <v>6.2047402148999</v>
      </c>
      <c r="K1635" s="20" t="n">
        <f aca="false">I1635+J1635</f>
        <v>193.2247402149</v>
      </c>
      <c r="L1635" s="20" t="n">
        <f aca="false">K1635+F1635*H1635</f>
        <v>598.4347402149</v>
      </c>
      <c r="M1635" s="16" t="str">
        <f aca="false">IF(C1635&lt;=K1635,"REORDER",IF(C1635&gt;L1635,"OVERSTOCK","OK"))</f>
        <v>OK</v>
      </c>
      <c r="N1635" s="16" t="str">
        <f aca="false">IF(C1635&lt;=D1635,"REORDER","OK")</f>
        <v>OK</v>
      </c>
      <c r="O1635" s="18" t="n">
        <f aca="false">IF(D1635&lt;I1635,1,0)</f>
        <v>1</v>
      </c>
      <c r="P1635" s="20" t="n">
        <f aca="false">C1635/F1635</f>
        <v>9.07924286172602</v>
      </c>
      <c r="Q1635" s="19" t="n">
        <f aca="false">DATA!N1635</f>
        <v>13.25</v>
      </c>
      <c r="R1635" s="19" t="n">
        <f aca="false">DATA!O1635</f>
        <v>0.87</v>
      </c>
      <c r="S1635" s="17" t="n">
        <f aca="false">C1635*Q1635</f>
        <v>3749.75</v>
      </c>
      <c r="T1635" s="19" t="n">
        <f aca="false">C1635*R1635</f>
        <v>246.21</v>
      </c>
      <c r="U1635" s="20" t="n">
        <f aca="false">MAX(0,C1635-L1635)</f>
        <v>0</v>
      </c>
      <c r="V1635" s="17" t="n">
        <f aca="false">U1635*Q1635</f>
        <v>0</v>
      </c>
      <c r="W1635" s="19" t="n">
        <f aca="false">U1635*R1635</f>
        <v>0</v>
      </c>
      <c r="X1635" s="20" t="n">
        <f aca="false">MAX(0,K1635-C1635)</f>
        <v>0</v>
      </c>
      <c r="Y1635" s="17" t="n">
        <f aca="false">F1635*PARAMETER!$B$5*Q1635</f>
        <v>150745.9125</v>
      </c>
      <c r="Z1635" s="21" t="n">
        <f aca="false">SUMIF($Y$2:$Y$3205,"&gt;="&amp;Y1635)/SUM($Y$2:$Y$3205)</f>
        <v>0.990863103257769</v>
      </c>
      <c r="AA1635" s="16" t="str">
        <f aca="false">IF(Z1635&lt;=PARAMETER!$B$7,"A",IF(Z1635&lt;=PARAMETER!$B$8,"B","C"))</f>
        <v>C</v>
      </c>
      <c r="AB1635" s="22" t="n">
        <f aca="false">G1635/F1635</f>
        <v>0.0494064805903112</v>
      </c>
      <c r="AC1635" s="16" t="str">
        <f aca="false">IF(AB1635&lt;=PARAMETER!$B$9,"X",IF(AB1635&lt;=PARAMETER!$B$10,"Y","Z"))</f>
        <v>X</v>
      </c>
      <c r="AD1635" s="16" t="str">
        <f aca="false">AA1635&amp;AC1635</f>
        <v>CX</v>
      </c>
      <c r="AE1635" s="22" t="n">
        <f aca="false">DATA!I1635</f>
        <v>0.33</v>
      </c>
      <c r="AF1635" s="18" t="n">
        <f aca="false">DATA!L1635</f>
        <v>129</v>
      </c>
      <c r="AG1635" s="16" t="str">
        <f aca="false">DATA!K1635</f>
        <v>A</v>
      </c>
      <c r="AH1635" s="18" t="n">
        <f aca="false">IF(AE1635&gt;=PARAMETER!$B$12,1,0)</f>
        <v>0</v>
      </c>
      <c r="AI1635" s="18" t="n">
        <f aca="false">IF(AF1635&gt;=PARAMETER!$B$13,1,0)</f>
        <v>1</v>
      </c>
      <c r="AJ1635" s="18" t="n">
        <f aca="false">IF(AND(AH1635=1,AI1635=1),1,0)</f>
        <v>0</v>
      </c>
    </row>
    <row r="1636" customFormat="false" ht="15" hidden="false" customHeight="false" outlineLevel="0" collapsed="false">
      <c r="A1636" s="16" t="str">
        <f aca="false">DATA!A1636</f>
        <v>ITM11634</v>
      </c>
      <c r="B1636" s="16" t="str">
        <f aca="false">DATA!B1636</f>
        <v>Apparel</v>
      </c>
      <c r="C1636" s="17" t="n">
        <f aca="false">DATA!C1636</f>
        <v>350</v>
      </c>
      <c r="D1636" s="17" t="n">
        <f aca="false">DATA!D1636</f>
        <v>36</v>
      </c>
      <c r="E1636" s="18" t="n">
        <f aca="false">DATA!F1636</f>
        <v>2</v>
      </c>
      <c r="F1636" s="19" t="n">
        <f aca="false">DATA!G1636</f>
        <v>7.39</v>
      </c>
      <c r="G1636" s="19" t="n">
        <f aca="false">DATA!H1636</f>
        <v>3.53</v>
      </c>
      <c r="H1636" s="18" t="n">
        <f aca="false">DATA!E1636</f>
        <v>11</v>
      </c>
      <c r="I1636" s="20" t="n">
        <f aca="false">F1636*E1636</f>
        <v>14.78</v>
      </c>
      <c r="J1636" s="20" t="n">
        <f aca="false">PARAMETER!$B$4*G1636*SQRT(E1636)</f>
        <v>8.21139530495731</v>
      </c>
      <c r="K1636" s="20" t="n">
        <f aca="false">I1636+J1636</f>
        <v>22.9913953049573</v>
      </c>
      <c r="L1636" s="20" t="n">
        <f aca="false">K1636+F1636*H1636</f>
        <v>104.281395304957</v>
      </c>
      <c r="M1636" s="16" t="str">
        <f aca="false">IF(C1636&lt;=K1636,"REORDER",IF(C1636&gt;L1636,"OVERSTOCK","OK"))</f>
        <v>OVERSTOCK</v>
      </c>
      <c r="N1636" s="16" t="str">
        <f aca="false">IF(C1636&lt;=D1636,"REORDER","OK")</f>
        <v>OK</v>
      </c>
      <c r="O1636" s="18" t="n">
        <f aca="false">IF(D1636&lt;I1636,1,0)</f>
        <v>0</v>
      </c>
      <c r="P1636" s="20" t="n">
        <f aca="false">C1636/F1636</f>
        <v>47.361299052774</v>
      </c>
      <c r="Q1636" s="19" t="n">
        <f aca="false">DATA!N1636</f>
        <v>115.98</v>
      </c>
      <c r="R1636" s="19" t="n">
        <f aca="false">DATA!O1636</f>
        <v>0.22</v>
      </c>
      <c r="S1636" s="17" t="n">
        <f aca="false">C1636*Q1636</f>
        <v>40593</v>
      </c>
      <c r="T1636" s="19" t="n">
        <f aca="false">C1636*R1636</f>
        <v>77</v>
      </c>
      <c r="U1636" s="20" t="n">
        <f aca="false">MAX(0,C1636-L1636)</f>
        <v>245.718604695043</v>
      </c>
      <c r="V1636" s="17" t="n">
        <f aca="false">U1636*Q1636</f>
        <v>28498.4437725311</v>
      </c>
      <c r="W1636" s="19" t="n">
        <f aca="false">U1636*R1636</f>
        <v>54.0580930329094</v>
      </c>
      <c r="X1636" s="20" t="n">
        <f aca="false">MAX(0,K1636-C1636)</f>
        <v>0</v>
      </c>
      <c r="Y1636" s="17" t="n">
        <f aca="false">F1636*PARAMETER!$B$5*Q1636</f>
        <v>312838.653</v>
      </c>
      <c r="Z1636" s="21" t="n">
        <f aca="false">SUMIF($Y$2:$Y$3205,"&gt;="&amp;Y1636)/SUM($Y$2:$Y$3205)</f>
        <v>0.95709065998279</v>
      </c>
      <c r="AA1636" s="16" t="str">
        <f aca="false">IF(Z1636&lt;=PARAMETER!$B$7,"A",IF(Z1636&lt;=PARAMETER!$B$8,"B","C"))</f>
        <v>C</v>
      </c>
      <c r="AB1636" s="22" t="n">
        <f aca="false">G1636/F1636</f>
        <v>0.477672530446549</v>
      </c>
      <c r="AC1636" s="16" t="str">
        <f aca="false">IF(AB1636&lt;=PARAMETER!$B$9,"X",IF(AB1636&lt;=PARAMETER!$B$10,"Y","Z"))</f>
        <v>Y</v>
      </c>
      <c r="AD1636" s="16" t="str">
        <f aca="false">AA1636&amp;AC1636</f>
        <v>CY</v>
      </c>
      <c r="AE1636" s="22" t="n">
        <f aca="false">DATA!I1636</f>
        <v>0.3</v>
      </c>
      <c r="AF1636" s="18" t="n">
        <f aca="false">DATA!L1636</f>
        <v>152</v>
      </c>
      <c r="AG1636" s="16" t="str">
        <f aca="false">DATA!K1636</f>
        <v>C</v>
      </c>
      <c r="AH1636" s="18" t="n">
        <f aca="false">IF(AE1636&gt;=PARAMETER!$B$12,1,0)</f>
        <v>0</v>
      </c>
      <c r="AI1636" s="18" t="n">
        <f aca="false">IF(AF1636&gt;=PARAMETER!$B$13,1,0)</f>
        <v>1</v>
      </c>
      <c r="AJ1636" s="18" t="n">
        <f aca="false">IF(AND(AH1636=1,AI1636=1),1,0)</f>
        <v>0</v>
      </c>
    </row>
    <row r="1637" customFormat="false" ht="15" hidden="false" customHeight="false" outlineLevel="0" collapsed="false">
      <c r="A1637" s="16" t="str">
        <f aca="false">DATA!A1637</f>
        <v>ITM11635</v>
      </c>
      <c r="B1637" s="16" t="str">
        <f aca="false">DATA!B1637</f>
        <v>Apparel</v>
      </c>
      <c r="C1637" s="17" t="n">
        <f aca="false">DATA!C1637</f>
        <v>201</v>
      </c>
      <c r="D1637" s="17" t="n">
        <f aca="false">DATA!D1637</f>
        <v>92</v>
      </c>
      <c r="E1637" s="18" t="n">
        <f aca="false">DATA!F1637</f>
        <v>8</v>
      </c>
      <c r="F1637" s="19" t="n">
        <f aca="false">DATA!G1637</f>
        <v>6.63</v>
      </c>
      <c r="G1637" s="19" t="n">
        <f aca="false">DATA!H1637</f>
        <v>2.18</v>
      </c>
      <c r="H1637" s="18" t="n">
        <f aca="false">DATA!E1637</f>
        <v>10</v>
      </c>
      <c r="I1637" s="20" t="n">
        <f aca="false">F1637*E1637</f>
        <v>53.04</v>
      </c>
      <c r="J1637" s="20" t="n">
        <f aca="false">PARAMETER!$B$4*G1637*SQRT(E1637)</f>
        <v>10.1421199800606</v>
      </c>
      <c r="K1637" s="20" t="n">
        <f aca="false">I1637+J1637</f>
        <v>63.1821199800606</v>
      </c>
      <c r="L1637" s="20" t="n">
        <f aca="false">K1637+F1637*H1637</f>
        <v>129.482119980061</v>
      </c>
      <c r="M1637" s="16" t="str">
        <f aca="false">IF(C1637&lt;=K1637,"REORDER",IF(C1637&gt;L1637,"OVERSTOCK","OK"))</f>
        <v>OVERSTOCK</v>
      </c>
      <c r="N1637" s="16" t="str">
        <f aca="false">IF(C1637&lt;=D1637,"REORDER","OK")</f>
        <v>OK</v>
      </c>
      <c r="O1637" s="18" t="n">
        <f aca="false">IF(D1637&lt;I1637,1,0)</f>
        <v>0</v>
      </c>
      <c r="P1637" s="20" t="n">
        <f aca="false">C1637/F1637</f>
        <v>30.316742081448</v>
      </c>
      <c r="Q1637" s="19" t="n">
        <f aca="false">DATA!N1637</f>
        <v>76.54</v>
      </c>
      <c r="R1637" s="19" t="n">
        <f aca="false">DATA!O1637</f>
        <v>0.69</v>
      </c>
      <c r="S1637" s="17" t="n">
        <f aca="false">C1637*Q1637</f>
        <v>15384.54</v>
      </c>
      <c r="T1637" s="19" t="n">
        <f aca="false">C1637*R1637</f>
        <v>138.69</v>
      </c>
      <c r="U1637" s="20" t="n">
        <f aca="false">MAX(0,C1637-L1637)</f>
        <v>71.5178800199394</v>
      </c>
      <c r="V1637" s="17" t="n">
        <f aca="false">U1637*Q1637</f>
        <v>5473.97853672616</v>
      </c>
      <c r="W1637" s="19" t="n">
        <f aca="false">U1637*R1637</f>
        <v>49.3473372137582</v>
      </c>
      <c r="X1637" s="20" t="n">
        <f aca="false">MAX(0,K1637-C1637)</f>
        <v>0</v>
      </c>
      <c r="Y1637" s="17" t="n">
        <f aca="false">F1637*PARAMETER!$B$5*Q1637</f>
        <v>185222.973</v>
      </c>
      <c r="Z1637" s="21" t="n">
        <f aca="false">SUMIF($Y$2:$Y$3205,"&gt;="&amp;Y1637)/SUM($Y$2:$Y$3205)</f>
        <v>0.985165427272367</v>
      </c>
      <c r="AA1637" s="16" t="str">
        <f aca="false">IF(Z1637&lt;=PARAMETER!$B$7,"A",IF(Z1637&lt;=PARAMETER!$B$8,"B","C"))</f>
        <v>C</v>
      </c>
      <c r="AB1637" s="22" t="n">
        <f aca="false">G1637/F1637</f>
        <v>0.328808446455505</v>
      </c>
      <c r="AC1637" s="16" t="str">
        <f aca="false">IF(AB1637&lt;=PARAMETER!$B$9,"X",IF(AB1637&lt;=PARAMETER!$B$10,"Y","Z"))</f>
        <v>Y</v>
      </c>
      <c r="AD1637" s="16" t="str">
        <f aca="false">AA1637&amp;AC1637</f>
        <v>CY</v>
      </c>
      <c r="AE1637" s="22" t="n">
        <f aca="false">DATA!I1637</f>
        <v>0.28</v>
      </c>
      <c r="AF1637" s="18" t="n">
        <f aca="false">DATA!L1637</f>
        <v>88</v>
      </c>
      <c r="AG1637" s="16" t="str">
        <f aca="false">DATA!K1637</f>
        <v>B</v>
      </c>
      <c r="AH1637" s="18" t="n">
        <f aca="false">IF(AE1637&gt;=PARAMETER!$B$12,1,0)</f>
        <v>0</v>
      </c>
      <c r="AI1637" s="18" t="n">
        <f aca="false">IF(AF1637&gt;=PARAMETER!$B$13,1,0)</f>
        <v>0</v>
      </c>
      <c r="AJ1637" s="18" t="n">
        <f aca="false">IF(AND(AH1637=1,AI1637=1),1,0)</f>
        <v>0</v>
      </c>
    </row>
    <row r="1638" customFormat="false" ht="15" hidden="false" customHeight="false" outlineLevel="0" collapsed="false">
      <c r="A1638" s="16" t="str">
        <f aca="false">DATA!A1638</f>
        <v>ITM11636</v>
      </c>
      <c r="B1638" s="16" t="str">
        <f aca="false">DATA!B1638</f>
        <v>Apparel</v>
      </c>
      <c r="C1638" s="17" t="n">
        <f aca="false">DATA!C1638</f>
        <v>400</v>
      </c>
      <c r="D1638" s="17" t="n">
        <f aca="false">DATA!D1638</f>
        <v>85</v>
      </c>
      <c r="E1638" s="18" t="n">
        <f aca="false">DATA!F1638</f>
        <v>7</v>
      </c>
      <c r="F1638" s="19" t="n">
        <f aca="false">DATA!G1638</f>
        <v>3.35</v>
      </c>
      <c r="G1638" s="19" t="n">
        <f aca="false">DATA!H1638</f>
        <v>4.38</v>
      </c>
      <c r="H1638" s="18" t="n">
        <f aca="false">DATA!E1638</f>
        <v>10</v>
      </c>
      <c r="I1638" s="20" t="n">
        <f aca="false">F1638*E1638</f>
        <v>23.45</v>
      </c>
      <c r="J1638" s="20" t="n">
        <f aca="false">PARAMETER!$B$4*G1638*SQRT(E1638)</f>
        <v>19.061206543271</v>
      </c>
      <c r="K1638" s="20" t="n">
        <f aca="false">I1638+J1638</f>
        <v>42.511206543271</v>
      </c>
      <c r="L1638" s="20" t="n">
        <f aca="false">K1638+F1638*H1638</f>
        <v>76.011206543271</v>
      </c>
      <c r="M1638" s="16" t="str">
        <f aca="false">IF(C1638&lt;=K1638,"REORDER",IF(C1638&gt;L1638,"OVERSTOCK","OK"))</f>
        <v>OVERSTOCK</v>
      </c>
      <c r="N1638" s="16" t="str">
        <f aca="false">IF(C1638&lt;=D1638,"REORDER","OK")</f>
        <v>OK</v>
      </c>
      <c r="O1638" s="18" t="n">
        <f aca="false">IF(D1638&lt;I1638,1,0)</f>
        <v>0</v>
      </c>
      <c r="P1638" s="20" t="n">
        <f aca="false">C1638/F1638</f>
        <v>119.402985074627</v>
      </c>
      <c r="Q1638" s="19" t="n">
        <f aca="false">DATA!N1638</f>
        <v>132.23</v>
      </c>
      <c r="R1638" s="19" t="n">
        <f aca="false">DATA!O1638</f>
        <v>0.43</v>
      </c>
      <c r="S1638" s="17" t="n">
        <f aca="false">C1638*Q1638</f>
        <v>52892</v>
      </c>
      <c r="T1638" s="19" t="n">
        <f aca="false">C1638*R1638</f>
        <v>172</v>
      </c>
      <c r="U1638" s="20" t="n">
        <f aca="false">MAX(0,C1638-L1638)</f>
        <v>323.988793456729</v>
      </c>
      <c r="V1638" s="17" t="n">
        <f aca="false">U1638*Q1638</f>
        <v>42841.0381587833</v>
      </c>
      <c r="W1638" s="19" t="n">
        <f aca="false">U1638*R1638</f>
        <v>139.315181186393</v>
      </c>
      <c r="X1638" s="20" t="n">
        <f aca="false">MAX(0,K1638-C1638)</f>
        <v>0</v>
      </c>
      <c r="Y1638" s="17" t="n">
        <f aca="false">F1638*PARAMETER!$B$5*Q1638</f>
        <v>161684.2325</v>
      </c>
      <c r="Z1638" s="21" t="n">
        <f aca="false">SUMIF($Y$2:$Y$3205,"&gt;="&amp;Y1638)/SUM($Y$2:$Y$3205)</f>
        <v>0.989219652421672</v>
      </c>
      <c r="AA1638" s="16" t="str">
        <f aca="false">IF(Z1638&lt;=PARAMETER!$B$7,"A",IF(Z1638&lt;=PARAMETER!$B$8,"B","C"))</f>
        <v>C</v>
      </c>
      <c r="AB1638" s="22" t="n">
        <f aca="false">G1638/F1638</f>
        <v>1.30746268656716</v>
      </c>
      <c r="AC1638" s="16" t="str">
        <f aca="false">IF(AB1638&lt;=PARAMETER!$B$9,"X",IF(AB1638&lt;=PARAMETER!$B$10,"Y","Z"))</f>
        <v>Z</v>
      </c>
      <c r="AD1638" s="16" t="str">
        <f aca="false">AA1638&amp;AC1638</f>
        <v>CZ</v>
      </c>
      <c r="AE1638" s="22" t="n">
        <f aca="false">DATA!I1638</f>
        <v>0.76</v>
      </c>
      <c r="AF1638" s="18" t="n">
        <f aca="false">DATA!L1638</f>
        <v>165</v>
      </c>
      <c r="AG1638" s="16" t="str">
        <f aca="false">DATA!K1638</f>
        <v>A</v>
      </c>
      <c r="AH1638" s="18" t="n">
        <f aca="false">IF(AE1638&gt;=PARAMETER!$B$12,1,0)</f>
        <v>1</v>
      </c>
      <c r="AI1638" s="18" t="n">
        <f aca="false">IF(AF1638&gt;=PARAMETER!$B$13,1,0)</f>
        <v>1</v>
      </c>
      <c r="AJ1638" s="18" t="n">
        <f aca="false">IF(AND(AH1638=1,AI1638=1),1,0)</f>
        <v>1</v>
      </c>
    </row>
    <row r="1639" customFormat="false" ht="15" hidden="false" customHeight="false" outlineLevel="0" collapsed="false">
      <c r="A1639" s="16" t="str">
        <f aca="false">DATA!A1639</f>
        <v>ITM11637</v>
      </c>
      <c r="B1639" s="16" t="str">
        <f aca="false">DATA!B1639</f>
        <v>Pharma</v>
      </c>
      <c r="C1639" s="17" t="n">
        <f aca="false">DATA!C1639</f>
        <v>275</v>
      </c>
      <c r="D1639" s="17" t="n">
        <f aca="false">DATA!D1639</f>
        <v>29</v>
      </c>
      <c r="E1639" s="18" t="n">
        <f aca="false">DATA!F1639</f>
        <v>3</v>
      </c>
      <c r="F1639" s="19" t="n">
        <f aca="false">DATA!G1639</f>
        <v>28.79</v>
      </c>
      <c r="G1639" s="19" t="n">
        <f aca="false">DATA!H1639</f>
        <v>1.56</v>
      </c>
      <c r="H1639" s="18" t="n">
        <f aca="false">DATA!E1639</f>
        <v>7</v>
      </c>
      <c r="I1639" s="20" t="n">
        <f aca="false">F1639*E1639</f>
        <v>86.37</v>
      </c>
      <c r="J1639" s="20" t="n">
        <f aca="false">PARAMETER!$B$4*G1639*SQRT(E1639)</f>
        <v>4.44439328251447</v>
      </c>
      <c r="K1639" s="20" t="n">
        <f aca="false">I1639+J1639</f>
        <v>90.8143932825145</v>
      </c>
      <c r="L1639" s="20" t="n">
        <f aca="false">K1639+F1639*H1639</f>
        <v>292.344393282515</v>
      </c>
      <c r="M1639" s="16" t="str">
        <f aca="false">IF(C1639&lt;=K1639,"REORDER",IF(C1639&gt;L1639,"OVERSTOCK","OK"))</f>
        <v>OK</v>
      </c>
      <c r="N1639" s="16" t="str">
        <f aca="false">IF(C1639&lt;=D1639,"REORDER","OK")</f>
        <v>OK</v>
      </c>
      <c r="O1639" s="18" t="n">
        <f aca="false">IF(D1639&lt;I1639,1,0)</f>
        <v>1</v>
      </c>
      <c r="P1639" s="20" t="n">
        <f aca="false">C1639/F1639</f>
        <v>9.55192775269191</v>
      </c>
      <c r="Q1639" s="19" t="n">
        <f aca="false">DATA!N1639</f>
        <v>112.9</v>
      </c>
      <c r="R1639" s="19" t="n">
        <f aca="false">DATA!O1639</f>
        <v>1.28</v>
      </c>
      <c r="S1639" s="17" t="n">
        <f aca="false">C1639*Q1639</f>
        <v>31047.5</v>
      </c>
      <c r="T1639" s="19" t="n">
        <f aca="false">C1639*R1639</f>
        <v>352</v>
      </c>
      <c r="U1639" s="20" t="n">
        <f aca="false">MAX(0,C1639-L1639)</f>
        <v>0</v>
      </c>
      <c r="V1639" s="17" t="n">
        <f aca="false">U1639*Q1639</f>
        <v>0</v>
      </c>
      <c r="W1639" s="19" t="n">
        <f aca="false">U1639*R1639</f>
        <v>0</v>
      </c>
      <c r="X1639" s="20" t="n">
        <f aca="false">MAX(0,K1639-C1639)</f>
        <v>0</v>
      </c>
      <c r="Y1639" s="17" t="n">
        <f aca="false">F1639*PARAMETER!$B$5*Q1639</f>
        <v>1186392.715</v>
      </c>
      <c r="Z1639" s="21" t="n">
        <f aca="false">SUMIF($Y$2:$Y$3205,"&gt;="&amp;Y1639)/SUM($Y$2:$Y$3205)</f>
        <v>0.650914013406999</v>
      </c>
      <c r="AA1639" s="16" t="str">
        <f aca="false">IF(Z1639&lt;=PARAMETER!$B$7,"A",IF(Z1639&lt;=PARAMETER!$B$8,"B","C"))</f>
        <v>A</v>
      </c>
      <c r="AB1639" s="22" t="n">
        <f aca="false">G1639/F1639</f>
        <v>0.0541854810698159</v>
      </c>
      <c r="AC1639" s="16" t="str">
        <f aca="false">IF(AB1639&lt;=PARAMETER!$B$9,"X",IF(AB1639&lt;=PARAMETER!$B$10,"Y","Z"))</f>
        <v>X</v>
      </c>
      <c r="AD1639" s="16" t="str">
        <f aca="false">AA1639&amp;AC1639</f>
        <v>AX</v>
      </c>
      <c r="AE1639" s="22" t="n">
        <f aca="false">DATA!I1639</f>
        <v>0.9</v>
      </c>
      <c r="AF1639" s="18" t="n">
        <f aca="false">DATA!L1639</f>
        <v>45</v>
      </c>
      <c r="AG1639" s="16" t="str">
        <f aca="false">DATA!K1639</f>
        <v>A</v>
      </c>
      <c r="AH1639" s="18" t="n">
        <f aca="false">IF(AE1639&gt;=PARAMETER!$B$12,1,0)</f>
        <v>1</v>
      </c>
      <c r="AI1639" s="18" t="n">
        <f aca="false">IF(AF1639&gt;=PARAMETER!$B$13,1,0)</f>
        <v>0</v>
      </c>
      <c r="AJ1639" s="18" t="n">
        <f aca="false">IF(AND(AH1639=1,AI1639=1),1,0)</f>
        <v>0</v>
      </c>
    </row>
    <row r="1640" customFormat="false" ht="15" hidden="false" customHeight="false" outlineLevel="0" collapsed="false">
      <c r="A1640" s="16" t="str">
        <f aca="false">DATA!A1640</f>
        <v>ITM11638</v>
      </c>
      <c r="B1640" s="16" t="str">
        <f aca="false">DATA!B1640</f>
        <v>Electronics</v>
      </c>
      <c r="C1640" s="17" t="n">
        <f aca="false">DATA!C1640</f>
        <v>57</v>
      </c>
      <c r="D1640" s="17" t="n">
        <f aca="false">DATA!D1640</f>
        <v>74</v>
      </c>
      <c r="E1640" s="18" t="n">
        <f aca="false">DATA!F1640</f>
        <v>4</v>
      </c>
      <c r="F1640" s="19" t="n">
        <f aca="false">DATA!G1640</f>
        <v>12.9</v>
      </c>
      <c r="G1640" s="19" t="n">
        <f aca="false">DATA!H1640</f>
        <v>4.69</v>
      </c>
      <c r="H1640" s="18" t="n">
        <f aca="false">DATA!E1640</f>
        <v>14</v>
      </c>
      <c r="I1640" s="20" t="n">
        <f aca="false">F1640*E1640</f>
        <v>51.6</v>
      </c>
      <c r="J1640" s="20" t="n">
        <f aca="false">PARAMETER!$B$4*G1640*SQRT(E1640)</f>
        <v>15.4287270208048</v>
      </c>
      <c r="K1640" s="20" t="n">
        <f aca="false">I1640+J1640</f>
        <v>67.0287270208048</v>
      </c>
      <c r="L1640" s="20" t="n">
        <f aca="false">K1640+F1640*H1640</f>
        <v>247.628727020805</v>
      </c>
      <c r="M1640" s="16" t="str">
        <f aca="false">IF(C1640&lt;=K1640,"REORDER",IF(C1640&gt;L1640,"OVERSTOCK","OK"))</f>
        <v>REORDER</v>
      </c>
      <c r="N1640" s="16" t="str">
        <f aca="false">IF(C1640&lt;=D1640,"REORDER","OK")</f>
        <v>REORDER</v>
      </c>
      <c r="O1640" s="18" t="n">
        <f aca="false">IF(D1640&lt;I1640,1,0)</f>
        <v>0</v>
      </c>
      <c r="P1640" s="20" t="n">
        <f aca="false">C1640/F1640</f>
        <v>4.41860465116279</v>
      </c>
      <c r="Q1640" s="19" t="n">
        <f aca="false">DATA!N1640</f>
        <v>59.66</v>
      </c>
      <c r="R1640" s="19" t="n">
        <f aca="false">DATA!O1640</f>
        <v>1.58</v>
      </c>
      <c r="S1640" s="17" t="n">
        <f aca="false">C1640*Q1640</f>
        <v>3400.62</v>
      </c>
      <c r="T1640" s="19" t="n">
        <f aca="false">C1640*R1640</f>
        <v>90.06</v>
      </c>
      <c r="U1640" s="20" t="n">
        <f aca="false">MAX(0,C1640-L1640)</f>
        <v>0</v>
      </c>
      <c r="V1640" s="17" t="n">
        <f aca="false">U1640*Q1640</f>
        <v>0</v>
      </c>
      <c r="W1640" s="19" t="n">
        <f aca="false">U1640*R1640</f>
        <v>0</v>
      </c>
      <c r="X1640" s="20" t="n">
        <f aca="false">MAX(0,K1640-C1640)</f>
        <v>10.0287270208048</v>
      </c>
      <c r="Y1640" s="17" t="n">
        <f aca="false">F1640*PARAMETER!$B$5*Q1640</f>
        <v>280909.11</v>
      </c>
      <c r="Z1640" s="21" t="n">
        <f aca="false">SUMIF($Y$2:$Y$3205,"&gt;="&amp;Y1640)/SUM($Y$2:$Y$3205)</f>
        <v>0.965208258848118</v>
      </c>
      <c r="AA1640" s="16" t="str">
        <f aca="false">IF(Z1640&lt;=PARAMETER!$B$7,"A",IF(Z1640&lt;=PARAMETER!$B$8,"B","C"))</f>
        <v>C</v>
      </c>
      <c r="AB1640" s="22" t="n">
        <f aca="false">G1640/F1640</f>
        <v>0.363565891472868</v>
      </c>
      <c r="AC1640" s="16" t="str">
        <f aca="false">IF(AB1640&lt;=PARAMETER!$B$9,"X",IF(AB1640&lt;=PARAMETER!$B$10,"Y","Z"))</f>
        <v>Y</v>
      </c>
      <c r="AD1640" s="16" t="str">
        <f aca="false">AA1640&amp;AC1640</f>
        <v>CY</v>
      </c>
      <c r="AE1640" s="22" t="n">
        <f aca="false">DATA!I1640</f>
        <v>0.31</v>
      </c>
      <c r="AF1640" s="18" t="n">
        <f aca="false">DATA!L1640</f>
        <v>63</v>
      </c>
      <c r="AG1640" s="16" t="str">
        <f aca="false">DATA!K1640</f>
        <v>A</v>
      </c>
      <c r="AH1640" s="18" t="n">
        <f aca="false">IF(AE1640&gt;=PARAMETER!$B$12,1,0)</f>
        <v>0</v>
      </c>
      <c r="AI1640" s="18" t="n">
        <f aca="false">IF(AF1640&gt;=PARAMETER!$B$13,1,0)</f>
        <v>0</v>
      </c>
      <c r="AJ1640" s="18" t="n">
        <f aca="false">IF(AND(AH1640=1,AI1640=1),1,0)</f>
        <v>0</v>
      </c>
    </row>
    <row r="1641" customFormat="false" ht="15" hidden="false" customHeight="false" outlineLevel="0" collapsed="false">
      <c r="A1641" s="16" t="str">
        <f aca="false">DATA!A1641</f>
        <v>ITM11639</v>
      </c>
      <c r="B1641" s="16" t="str">
        <f aca="false">DATA!B1641</f>
        <v>Groceries</v>
      </c>
      <c r="C1641" s="17" t="n">
        <f aca="false">DATA!C1641</f>
        <v>195</v>
      </c>
      <c r="D1641" s="17" t="n">
        <f aca="false">DATA!D1641</f>
        <v>94</v>
      </c>
      <c r="E1641" s="18" t="n">
        <f aca="false">DATA!F1641</f>
        <v>8</v>
      </c>
      <c r="F1641" s="19" t="n">
        <f aca="false">DATA!G1641</f>
        <v>36.98</v>
      </c>
      <c r="G1641" s="19" t="n">
        <f aca="false">DATA!H1641</f>
        <v>3.86</v>
      </c>
      <c r="H1641" s="18" t="n">
        <f aca="false">DATA!E1641</f>
        <v>11</v>
      </c>
      <c r="I1641" s="20" t="n">
        <f aca="false">F1641*E1641</f>
        <v>295.84</v>
      </c>
      <c r="J1641" s="20" t="n">
        <f aca="false">PARAMETER!$B$4*G1641*SQRT(E1641)</f>
        <v>17.9580656527678</v>
      </c>
      <c r="K1641" s="20" t="n">
        <f aca="false">I1641+J1641</f>
        <v>313.798065652768</v>
      </c>
      <c r="L1641" s="20" t="n">
        <f aca="false">K1641+F1641*H1641</f>
        <v>720.578065652768</v>
      </c>
      <c r="M1641" s="16" t="str">
        <f aca="false">IF(C1641&lt;=K1641,"REORDER",IF(C1641&gt;L1641,"OVERSTOCK","OK"))</f>
        <v>REORDER</v>
      </c>
      <c r="N1641" s="16" t="str">
        <f aca="false">IF(C1641&lt;=D1641,"REORDER","OK")</f>
        <v>OK</v>
      </c>
      <c r="O1641" s="18" t="n">
        <f aca="false">IF(D1641&lt;I1641,1,0)</f>
        <v>1</v>
      </c>
      <c r="P1641" s="20" t="n">
        <f aca="false">C1641/F1641</f>
        <v>5.27312060573283</v>
      </c>
      <c r="Q1641" s="19" t="n">
        <f aca="false">DATA!N1641</f>
        <v>40.85</v>
      </c>
      <c r="R1641" s="19" t="n">
        <f aca="false">DATA!O1641</f>
        <v>1.08</v>
      </c>
      <c r="S1641" s="17" t="n">
        <f aca="false">C1641*Q1641</f>
        <v>7965.75</v>
      </c>
      <c r="T1641" s="19" t="n">
        <f aca="false">C1641*R1641</f>
        <v>210.6</v>
      </c>
      <c r="U1641" s="20" t="n">
        <f aca="false">MAX(0,C1641-L1641)</f>
        <v>0</v>
      </c>
      <c r="V1641" s="17" t="n">
        <f aca="false">U1641*Q1641</f>
        <v>0</v>
      </c>
      <c r="W1641" s="19" t="n">
        <f aca="false">U1641*R1641</f>
        <v>0</v>
      </c>
      <c r="X1641" s="20" t="n">
        <f aca="false">MAX(0,K1641-C1641)</f>
        <v>118.798065652768</v>
      </c>
      <c r="Y1641" s="17" t="n">
        <f aca="false">F1641*PARAMETER!$B$5*Q1641</f>
        <v>551381.045</v>
      </c>
      <c r="Z1641" s="21" t="n">
        <f aca="false">SUMIF($Y$2:$Y$3205,"&gt;="&amp;Y1641)/SUM($Y$2:$Y$3205)</f>
        <v>0.890066415433473</v>
      </c>
      <c r="AA1641" s="16" t="str">
        <f aca="false">IF(Z1641&lt;=PARAMETER!$B$7,"A",IF(Z1641&lt;=PARAMETER!$B$8,"B","C"))</f>
        <v>B</v>
      </c>
      <c r="AB1641" s="22" t="n">
        <f aca="false">G1641/F1641</f>
        <v>0.104380746349378</v>
      </c>
      <c r="AC1641" s="16" t="str">
        <f aca="false">IF(AB1641&lt;=PARAMETER!$B$9,"X",IF(AB1641&lt;=PARAMETER!$B$10,"Y","Z"))</f>
        <v>X</v>
      </c>
      <c r="AD1641" s="16" t="str">
        <f aca="false">AA1641&amp;AC1641</f>
        <v>BX</v>
      </c>
      <c r="AE1641" s="22" t="n">
        <f aca="false">DATA!I1641</f>
        <v>0.18</v>
      </c>
      <c r="AF1641" s="18" t="n">
        <f aca="false">DATA!L1641</f>
        <v>154</v>
      </c>
      <c r="AG1641" s="16" t="str">
        <f aca="false">DATA!K1641</f>
        <v>B</v>
      </c>
      <c r="AH1641" s="18" t="n">
        <f aca="false">IF(AE1641&gt;=PARAMETER!$B$12,1,0)</f>
        <v>0</v>
      </c>
      <c r="AI1641" s="18" t="n">
        <f aca="false">IF(AF1641&gt;=PARAMETER!$B$13,1,0)</f>
        <v>1</v>
      </c>
      <c r="AJ1641" s="18" t="n">
        <f aca="false">IF(AND(AH1641=1,AI1641=1),1,0)</f>
        <v>0</v>
      </c>
    </row>
    <row r="1642" customFormat="false" ht="15" hidden="false" customHeight="false" outlineLevel="0" collapsed="false">
      <c r="A1642" s="16" t="str">
        <f aca="false">DATA!A1642</f>
        <v>ITM11640</v>
      </c>
      <c r="B1642" s="16" t="str">
        <f aca="false">DATA!B1642</f>
        <v>Automotive</v>
      </c>
      <c r="C1642" s="17" t="n">
        <f aca="false">DATA!C1642</f>
        <v>46</v>
      </c>
      <c r="D1642" s="17" t="n">
        <f aca="false">DATA!D1642</f>
        <v>58</v>
      </c>
      <c r="E1642" s="18" t="n">
        <f aca="false">DATA!F1642</f>
        <v>7</v>
      </c>
      <c r="F1642" s="19" t="n">
        <f aca="false">DATA!G1642</f>
        <v>34.63</v>
      </c>
      <c r="G1642" s="19" t="n">
        <f aca="false">DATA!H1642</f>
        <v>2.62</v>
      </c>
      <c r="H1642" s="18" t="n">
        <f aca="false">DATA!E1642</f>
        <v>5</v>
      </c>
      <c r="I1642" s="20" t="n">
        <f aca="false">F1642*E1642</f>
        <v>242.41</v>
      </c>
      <c r="J1642" s="20" t="n">
        <f aca="false">PARAMETER!$B$4*G1642*SQRT(E1642)</f>
        <v>11.4019089368425</v>
      </c>
      <c r="K1642" s="20" t="n">
        <f aca="false">I1642+J1642</f>
        <v>253.811908936842</v>
      </c>
      <c r="L1642" s="20" t="n">
        <f aca="false">K1642+F1642*H1642</f>
        <v>426.961908936843</v>
      </c>
      <c r="M1642" s="16" t="str">
        <f aca="false">IF(C1642&lt;=K1642,"REORDER",IF(C1642&gt;L1642,"OVERSTOCK","OK"))</f>
        <v>REORDER</v>
      </c>
      <c r="N1642" s="16" t="str">
        <f aca="false">IF(C1642&lt;=D1642,"REORDER","OK")</f>
        <v>REORDER</v>
      </c>
      <c r="O1642" s="18" t="n">
        <f aca="false">IF(D1642&lt;I1642,1,0)</f>
        <v>1</v>
      </c>
      <c r="P1642" s="20" t="n">
        <f aca="false">C1642/F1642</f>
        <v>1.32832803927231</v>
      </c>
      <c r="Q1642" s="19" t="n">
        <f aca="false">DATA!N1642</f>
        <v>86.9</v>
      </c>
      <c r="R1642" s="19" t="n">
        <f aca="false">DATA!O1642</f>
        <v>1.61</v>
      </c>
      <c r="S1642" s="17" t="n">
        <f aca="false">C1642*Q1642</f>
        <v>3997.4</v>
      </c>
      <c r="T1642" s="19" t="n">
        <f aca="false">C1642*R1642</f>
        <v>74.06</v>
      </c>
      <c r="U1642" s="20" t="n">
        <f aca="false">MAX(0,C1642-L1642)</f>
        <v>0</v>
      </c>
      <c r="V1642" s="17" t="n">
        <f aca="false">U1642*Q1642</f>
        <v>0</v>
      </c>
      <c r="W1642" s="19" t="n">
        <f aca="false">U1642*R1642</f>
        <v>0</v>
      </c>
      <c r="X1642" s="20" t="n">
        <f aca="false">MAX(0,K1642-C1642)</f>
        <v>207.811908936842</v>
      </c>
      <c r="Y1642" s="17" t="n">
        <f aca="false">F1642*PARAMETER!$B$5*Q1642</f>
        <v>1098411.655</v>
      </c>
      <c r="Z1642" s="21" t="n">
        <f aca="false">SUMIF($Y$2:$Y$3205,"&gt;="&amp;Y1642)/SUM($Y$2:$Y$3205)</f>
        <v>0.68525078125942</v>
      </c>
      <c r="AA1642" s="16" t="str">
        <f aca="false">IF(Z1642&lt;=PARAMETER!$B$7,"A",IF(Z1642&lt;=PARAMETER!$B$8,"B","C"))</f>
        <v>A</v>
      </c>
      <c r="AB1642" s="22" t="n">
        <f aca="false">G1642/F1642</f>
        <v>0.0756569448455097</v>
      </c>
      <c r="AC1642" s="16" t="str">
        <f aca="false">IF(AB1642&lt;=PARAMETER!$B$9,"X",IF(AB1642&lt;=PARAMETER!$B$10,"Y","Z"))</f>
        <v>X</v>
      </c>
      <c r="AD1642" s="16" t="str">
        <f aca="false">AA1642&amp;AC1642</f>
        <v>AX</v>
      </c>
      <c r="AE1642" s="22" t="n">
        <f aca="false">DATA!I1642</f>
        <v>0.38</v>
      </c>
      <c r="AF1642" s="18" t="n">
        <f aca="false">DATA!L1642</f>
        <v>109</v>
      </c>
      <c r="AG1642" s="16" t="str">
        <f aca="false">DATA!K1642</f>
        <v>C</v>
      </c>
      <c r="AH1642" s="18" t="n">
        <f aca="false">IF(AE1642&gt;=PARAMETER!$B$12,1,0)</f>
        <v>0</v>
      </c>
      <c r="AI1642" s="18" t="n">
        <f aca="false">IF(AF1642&gt;=PARAMETER!$B$13,1,0)</f>
        <v>1</v>
      </c>
      <c r="AJ1642" s="18" t="n">
        <f aca="false">IF(AND(AH1642=1,AI1642=1),1,0)</f>
        <v>0</v>
      </c>
    </row>
    <row r="1643" customFormat="false" ht="15" hidden="false" customHeight="false" outlineLevel="0" collapsed="false">
      <c r="A1643" s="16" t="str">
        <f aca="false">DATA!A1643</f>
        <v>ITM11641</v>
      </c>
      <c r="B1643" s="16" t="str">
        <f aca="false">DATA!B1643</f>
        <v>Groceries</v>
      </c>
      <c r="C1643" s="17" t="n">
        <f aca="false">DATA!C1643</f>
        <v>295</v>
      </c>
      <c r="D1643" s="17" t="n">
        <f aca="false">DATA!D1643</f>
        <v>10</v>
      </c>
      <c r="E1643" s="18" t="n">
        <f aca="false">DATA!F1643</f>
        <v>6</v>
      </c>
      <c r="F1643" s="19" t="n">
        <f aca="false">DATA!G1643</f>
        <v>16.59</v>
      </c>
      <c r="G1643" s="19" t="n">
        <f aca="false">DATA!H1643</f>
        <v>6.6</v>
      </c>
      <c r="H1643" s="18" t="n">
        <f aca="false">DATA!E1643</f>
        <v>5</v>
      </c>
      <c r="I1643" s="20" t="n">
        <f aca="false">F1643*E1643</f>
        <v>99.54</v>
      </c>
      <c r="J1643" s="20" t="n">
        <f aca="false">PARAMETER!$B$4*G1643*SQRT(E1643)</f>
        <v>26.5917437781424</v>
      </c>
      <c r="K1643" s="20" t="n">
        <f aca="false">I1643+J1643</f>
        <v>126.131743778142</v>
      </c>
      <c r="L1643" s="20" t="n">
        <f aca="false">K1643+F1643*H1643</f>
        <v>209.081743778142</v>
      </c>
      <c r="M1643" s="16" t="str">
        <f aca="false">IF(C1643&lt;=K1643,"REORDER",IF(C1643&gt;L1643,"OVERSTOCK","OK"))</f>
        <v>OVERSTOCK</v>
      </c>
      <c r="N1643" s="16" t="str">
        <f aca="false">IF(C1643&lt;=D1643,"REORDER","OK")</f>
        <v>OK</v>
      </c>
      <c r="O1643" s="18" t="n">
        <f aca="false">IF(D1643&lt;I1643,1,0)</f>
        <v>1</v>
      </c>
      <c r="P1643" s="20" t="n">
        <f aca="false">C1643/F1643</f>
        <v>17.7817962628089</v>
      </c>
      <c r="Q1643" s="19" t="n">
        <f aca="false">DATA!N1643</f>
        <v>197.5</v>
      </c>
      <c r="R1643" s="19" t="n">
        <f aca="false">DATA!O1643</f>
        <v>0.12</v>
      </c>
      <c r="S1643" s="17" t="n">
        <f aca="false">C1643*Q1643</f>
        <v>58262.5</v>
      </c>
      <c r="T1643" s="19" t="n">
        <f aca="false">C1643*R1643</f>
        <v>35.4</v>
      </c>
      <c r="U1643" s="20" t="n">
        <f aca="false">MAX(0,C1643-L1643)</f>
        <v>85.9182562218576</v>
      </c>
      <c r="V1643" s="17" t="n">
        <f aca="false">U1643*Q1643</f>
        <v>16968.8556038169</v>
      </c>
      <c r="W1643" s="19" t="n">
        <f aca="false">U1643*R1643</f>
        <v>10.3101907466229</v>
      </c>
      <c r="X1643" s="20" t="n">
        <f aca="false">MAX(0,K1643-C1643)</f>
        <v>0</v>
      </c>
      <c r="Y1643" s="17" t="n">
        <f aca="false">F1643*PARAMETER!$B$5*Q1643</f>
        <v>1195931.625</v>
      </c>
      <c r="Z1643" s="21" t="n">
        <f aca="false">SUMIF($Y$2:$Y$3205,"&gt;="&amp;Y1643)/SUM($Y$2:$Y$3205)</f>
        <v>0.647119818305809</v>
      </c>
      <c r="AA1643" s="16" t="str">
        <f aca="false">IF(Z1643&lt;=PARAMETER!$B$7,"A",IF(Z1643&lt;=PARAMETER!$B$8,"B","C"))</f>
        <v>A</v>
      </c>
      <c r="AB1643" s="22" t="n">
        <f aca="false">G1643/F1643</f>
        <v>0.397830018083183</v>
      </c>
      <c r="AC1643" s="16" t="str">
        <f aca="false">IF(AB1643&lt;=PARAMETER!$B$9,"X",IF(AB1643&lt;=PARAMETER!$B$10,"Y","Z"))</f>
        <v>Y</v>
      </c>
      <c r="AD1643" s="16" t="str">
        <f aca="false">AA1643&amp;AC1643</f>
        <v>AY</v>
      </c>
      <c r="AE1643" s="22" t="n">
        <f aca="false">DATA!I1643</f>
        <v>0.69</v>
      </c>
      <c r="AF1643" s="18" t="n">
        <f aca="false">DATA!L1643</f>
        <v>95</v>
      </c>
      <c r="AG1643" s="16" t="str">
        <f aca="false">DATA!K1643</f>
        <v>A</v>
      </c>
      <c r="AH1643" s="18" t="n">
        <f aca="false">IF(AE1643&gt;=PARAMETER!$B$12,1,0)</f>
        <v>0</v>
      </c>
      <c r="AI1643" s="18" t="n">
        <f aca="false">IF(AF1643&gt;=PARAMETER!$B$13,1,0)</f>
        <v>0</v>
      </c>
      <c r="AJ1643" s="18" t="n">
        <f aca="false">IF(AND(AH1643=1,AI1643=1),1,0)</f>
        <v>0</v>
      </c>
    </row>
    <row r="1644" customFormat="false" ht="15" hidden="false" customHeight="false" outlineLevel="0" collapsed="false">
      <c r="A1644" s="16" t="str">
        <f aca="false">DATA!A1644</f>
        <v>ITM11642</v>
      </c>
      <c r="B1644" s="16" t="str">
        <f aca="false">DATA!B1644</f>
        <v>Groceries</v>
      </c>
      <c r="C1644" s="17" t="n">
        <f aca="false">DATA!C1644</f>
        <v>159</v>
      </c>
      <c r="D1644" s="17" t="n">
        <f aca="false">DATA!D1644</f>
        <v>19</v>
      </c>
      <c r="E1644" s="18" t="n">
        <f aca="false">DATA!F1644</f>
        <v>9</v>
      </c>
      <c r="F1644" s="19" t="n">
        <f aca="false">DATA!G1644</f>
        <v>9.66</v>
      </c>
      <c r="G1644" s="19" t="n">
        <f aca="false">DATA!H1644</f>
        <v>9.53</v>
      </c>
      <c r="H1644" s="18" t="n">
        <f aca="false">DATA!E1644</f>
        <v>3</v>
      </c>
      <c r="I1644" s="20" t="n">
        <f aca="false">F1644*E1644</f>
        <v>86.94</v>
      </c>
      <c r="J1644" s="20" t="n">
        <f aca="false">PARAMETER!$B$4*G1644*SQRT(E1644)</f>
        <v>47.0263651945426</v>
      </c>
      <c r="K1644" s="20" t="n">
        <f aca="false">I1644+J1644</f>
        <v>133.966365194543</v>
      </c>
      <c r="L1644" s="20" t="n">
        <f aca="false">K1644+F1644*H1644</f>
        <v>162.946365194543</v>
      </c>
      <c r="M1644" s="16" t="str">
        <f aca="false">IF(C1644&lt;=K1644,"REORDER",IF(C1644&gt;L1644,"OVERSTOCK","OK"))</f>
        <v>OK</v>
      </c>
      <c r="N1644" s="16" t="str">
        <f aca="false">IF(C1644&lt;=D1644,"REORDER","OK")</f>
        <v>OK</v>
      </c>
      <c r="O1644" s="18" t="n">
        <f aca="false">IF(D1644&lt;I1644,1,0)</f>
        <v>1</v>
      </c>
      <c r="P1644" s="20" t="n">
        <f aca="false">C1644/F1644</f>
        <v>16.4596273291925</v>
      </c>
      <c r="Q1644" s="19" t="n">
        <f aca="false">DATA!N1644</f>
        <v>92.78</v>
      </c>
      <c r="R1644" s="19" t="n">
        <f aca="false">DATA!O1644</f>
        <v>1.66</v>
      </c>
      <c r="S1644" s="17" t="n">
        <f aca="false">C1644*Q1644</f>
        <v>14752.02</v>
      </c>
      <c r="T1644" s="19" t="n">
        <f aca="false">C1644*R1644</f>
        <v>263.94</v>
      </c>
      <c r="U1644" s="20" t="n">
        <f aca="false">MAX(0,C1644-L1644)</f>
        <v>0</v>
      </c>
      <c r="V1644" s="17" t="n">
        <f aca="false">U1644*Q1644</f>
        <v>0</v>
      </c>
      <c r="W1644" s="19" t="n">
        <f aca="false">U1644*R1644</f>
        <v>0</v>
      </c>
      <c r="X1644" s="20" t="n">
        <f aca="false">MAX(0,K1644-C1644)</f>
        <v>0</v>
      </c>
      <c r="Y1644" s="17" t="n">
        <f aca="false">F1644*PARAMETER!$B$5*Q1644</f>
        <v>327133.002</v>
      </c>
      <c r="Z1644" s="21" t="n">
        <f aca="false">SUMIF($Y$2:$Y$3205,"&gt;="&amp;Y1644)/SUM($Y$2:$Y$3205)</f>
        <v>0.953833390778638</v>
      </c>
      <c r="AA1644" s="16" t="str">
        <f aca="false">IF(Z1644&lt;=PARAMETER!$B$7,"A",IF(Z1644&lt;=PARAMETER!$B$8,"B","C"))</f>
        <v>C</v>
      </c>
      <c r="AB1644" s="22" t="n">
        <f aca="false">G1644/F1644</f>
        <v>0.986542443064182</v>
      </c>
      <c r="AC1644" s="16" t="str">
        <f aca="false">IF(AB1644&lt;=PARAMETER!$B$9,"X",IF(AB1644&lt;=PARAMETER!$B$10,"Y","Z"))</f>
        <v>Z</v>
      </c>
      <c r="AD1644" s="16" t="str">
        <f aca="false">AA1644&amp;AC1644</f>
        <v>CZ</v>
      </c>
      <c r="AE1644" s="22" t="n">
        <f aca="false">DATA!I1644</f>
        <v>0.43</v>
      </c>
      <c r="AF1644" s="18" t="n">
        <f aca="false">DATA!L1644</f>
        <v>31</v>
      </c>
      <c r="AG1644" s="16" t="str">
        <f aca="false">DATA!K1644</f>
        <v>B</v>
      </c>
      <c r="AH1644" s="18" t="n">
        <f aca="false">IF(AE1644&gt;=PARAMETER!$B$12,1,0)</f>
        <v>0</v>
      </c>
      <c r="AI1644" s="18" t="n">
        <f aca="false">IF(AF1644&gt;=PARAMETER!$B$13,1,0)</f>
        <v>0</v>
      </c>
      <c r="AJ1644" s="18" t="n">
        <f aca="false">IF(AND(AH1644=1,AI1644=1),1,0)</f>
        <v>0</v>
      </c>
    </row>
    <row r="1645" customFormat="false" ht="15" hidden="false" customHeight="false" outlineLevel="0" collapsed="false">
      <c r="A1645" s="16" t="str">
        <f aca="false">DATA!A1645</f>
        <v>ITM11643</v>
      </c>
      <c r="B1645" s="16" t="str">
        <f aca="false">DATA!B1645</f>
        <v>Electronics</v>
      </c>
      <c r="C1645" s="17" t="n">
        <f aca="false">DATA!C1645</f>
        <v>318</v>
      </c>
      <c r="D1645" s="17" t="n">
        <f aca="false">DATA!D1645</f>
        <v>56</v>
      </c>
      <c r="E1645" s="18" t="n">
        <f aca="false">DATA!F1645</f>
        <v>6</v>
      </c>
      <c r="F1645" s="19" t="n">
        <f aca="false">DATA!G1645</f>
        <v>6.02</v>
      </c>
      <c r="G1645" s="19" t="n">
        <f aca="false">DATA!H1645</f>
        <v>2.47</v>
      </c>
      <c r="H1645" s="18" t="n">
        <f aca="false">DATA!E1645</f>
        <v>11</v>
      </c>
      <c r="I1645" s="20" t="n">
        <f aca="false">F1645*E1645</f>
        <v>36.12</v>
      </c>
      <c r="J1645" s="20" t="n">
        <f aca="false">PARAMETER!$B$4*G1645*SQRT(E1645)</f>
        <v>9.95175865636542</v>
      </c>
      <c r="K1645" s="20" t="n">
        <f aca="false">I1645+J1645</f>
        <v>46.0717586563654</v>
      </c>
      <c r="L1645" s="20" t="n">
        <f aca="false">K1645+F1645*H1645</f>
        <v>112.291758656365</v>
      </c>
      <c r="M1645" s="16" t="str">
        <f aca="false">IF(C1645&lt;=K1645,"REORDER",IF(C1645&gt;L1645,"OVERSTOCK","OK"))</f>
        <v>OVERSTOCK</v>
      </c>
      <c r="N1645" s="16" t="str">
        <f aca="false">IF(C1645&lt;=D1645,"REORDER","OK")</f>
        <v>OK</v>
      </c>
      <c r="O1645" s="18" t="n">
        <f aca="false">IF(D1645&lt;I1645,1,0)</f>
        <v>0</v>
      </c>
      <c r="P1645" s="20" t="n">
        <f aca="false">C1645/F1645</f>
        <v>52.8239202657807</v>
      </c>
      <c r="Q1645" s="19" t="n">
        <f aca="false">DATA!N1645</f>
        <v>152.27</v>
      </c>
      <c r="R1645" s="19" t="n">
        <f aca="false">DATA!O1645</f>
        <v>0.44</v>
      </c>
      <c r="S1645" s="17" t="n">
        <f aca="false">C1645*Q1645</f>
        <v>48421.86</v>
      </c>
      <c r="T1645" s="19" t="n">
        <f aca="false">C1645*R1645</f>
        <v>139.92</v>
      </c>
      <c r="U1645" s="20" t="n">
        <f aca="false">MAX(0,C1645-L1645)</f>
        <v>205.708241343635</v>
      </c>
      <c r="V1645" s="17" t="n">
        <f aca="false">U1645*Q1645</f>
        <v>31323.1939093952</v>
      </c>
      <c r="W1645" s="19" t="n">
        <f aca="false">U1645*R1645</f>
        <v>90.5116261911992</v>
      </c>
      <c r="X1645" s="20" t="n">
        <f aca="false">MAX(0,K1645-C1645)</f>
        <v>0</v>
      </c>
      <c r="Y1645" s="17" t="n">
        <f aca="false">F1645*PARAMETER!$B$5*Q1645</f>
        <v>334582.871</v>
      </c>
      <c r="Z1645" s="21" t="n">
        <f aca="false">SUMIF($Y$2:$Y$3205,"&gt;="&amp;Y1645)/SUM($Y$2:$Y$3205)</f>
        <v>0.952566184384175</v>
      </c>
      <c r="AA1645" s="16" t="str">
        <f aca="false">IF(Z1645&lt;=PARAMETER!$B$7,"A",IF(Z1645&lt;=PARAMETER!$B$8,"B","C"))</f>
        <v>C</v>
      </c>
      <c r="AB1645" s="22" t="n">
        <f aca="false">G1645/F1645</f>
        <v>0.410299003322259</v>
      </c>
      <c r="AC1645" s="16" t="str">
        <f aca="false">IF(AB1645&lt;=PARAMETER!$B$9,"X",IF(AB1645&lt;=PARAMETER!$B$10,"Y","Z"))</f>
        <v>Y</v>
      </c>
      <c r="AD1645" s="16" t="str">
        <f aca="false">AA1645&amp;AC1645</f>
        <v>CY</v>
      </c>
      <c r="AE1645" s="22" t="n">
        <f aca="false">DATA!I1645</f>
        <v>0.59</v>
      </c>
      <c r="AF1645" s="18" t="n">
        <f aca="false">DATA!L1645</f>
        <v>84</v>
      </c>
      <c r="AG1645" s="16" t="str">
        <f aca="false">DATA!K1645</f>
        <v>A</v>
      </c>
      <c r="AH1645" s="18" t="n">
        <f aca="false">IF(AE1645&gt;=PARAMETER!$B$12,1,0)</f>
        <v>0</v>
      </c>
      <c r="AI1645" s="18" t="n">
        <f aca="false">IF(AF1645&gt;=PARAMETER!$B$13,1,0)</f>
        <v>0</v>
      </c>
      <c r="AJ1645" s="18" t="n">
        <f aca="false">IF(AND(AH1645=1,AI1645=1),1,0)</f>
        <v>0</v>
      </c>
    </row>
    <row r="1646" customFormat="false" ht="15" hidden="false" customHeight="false" outlineLevel="0" collapsed="false">
      <c r="A1646" s="16" t="str">
        <f aca="false">DATA!A1646</f>
        <v>ITM11644</v>
      </c>
      <c r="B1646" s="16" t="str">
        <f aca="false">DATA!B1646</f>
        <v>Electronics</v>
      </c>
      <c r="C1646" s="17" t="n">
        <f aca="false">DATA!C1646</f>
        <v>464</v>
      </c>
      <c r="D1646" s="17" t="n">
        <f aca="false">DATA!D1646</f>
        <v>68</v>
      </c>
      <c r="E1646" s="18" t="n">
        <f aca="false">DATA!F1646</f>
        <v>4</v>
      </c>
      <c r="F1646" s="19" t="n">
        <f aca="false">DATA!G1646</f>
        <v>37.13</v>
      </c>
      <c r="G1646" s="19" t="n">
        <f aca="false">DATA!H1646</f>
        <v>7.26</v>
      </c>
      <c r="H1646" s="18" t="n">
        <f aca="false">DATA!E1646</f>
        <v>8</v>
      </c>
      <c r="I1646" s="20" t="n">
        <f aca="false">F1646*E1646</f>
        <v>148.52</v>
      </c>
      <c r="J1646" s="20" t="n">
        <f aca="false">PARAMETER!$B$4*G1646*SQRT(E1646)</f>
        <v>23.8832746633354</v>
      </c>
      <c r="K1646" s="20" t="n">
        <f aca="false">I1646+J1646</f>
        <v>172.403274663335</v>
      </c>
      <c r="L1646" s="20" t="n">
        <f aca="false">K1646+F1646*H1646</f>
        <v>469.443274663335</v>
      </c>
      <c r="M1646" s="16" t="str">
        <f aca="false">IF(C1646&lt;=K1646,"REORDER",IF(C1646&gt;L1646,"OVERSTOCK","OK"))</f>
        <v>OK</v>
      </c>
      <c r="N1646" s="16" t="str">
        <f aca="false">IF(C1646&lt;=D1646,"REORDER","OK")</f>
        <v>OK</v>
      </c>
      <c r="O1646" s="18" t="n">
        <f aca="false">IF(D1646&lt;I1646,1,0)</f>
        <v>1</v>
      </c>
      <c r="P1646" s="20" t="n">
        <f aca="false">C1646/F1646</f>
        <v>12.4966334500404</v>
      </c>
      <c r="Q1646" s="19" t="n">
        <f aca="false">DATA!N1646</f>
        <v>20.82</v>
      </c>
      <c r="R1646" s="19" t="n">
        <f aca="false">DATA!O1646</f>
        <v>0.98</v>
      </c>
      <c r="S1646" s="17" t="n">
        <f aca="false">C1646*Q1646</f>
        <v>9660.48</v>
      </c>
      <c r="T1646" s="19" t="n">
        <f aca="false">C1646*R1646</f>
        <v>454.72</v>
      </c>
      <c r="U1646" s="20" t="n">
        <f aca="false">MAX(0,C1646-L1646)</f>
        <v>0</v>
      </c>
      <c r="V1646" s="17" t="n">
        <f aca="false">U1646*Q1646</f>
        <v>0</v>
      </c>
      <c r="W1646" s="19" t="n">
        <f aca="false">U1646*R1646</f>
        <v>0</v>
      </c>
      <c r="X1646" s="20" t="n">
        <f aca="false">MAX(0,K1646-C1646)</f>
        <v>0</v>
      </c>
      <c r="Y1646" s="17" t="n">
        <f aca="false">F1646*PARAMETER!$B$5*Q1646</f>
        <v>282162.009</v>
      </c>
      <c r="Z1646" s="21" t="n">
        <f aca="false">SUMIF($Y$2:$Y$3205,"&gt;="&amp;Y1646)/SUM($Y$2:$Y$3205)</f>
        <v>0.964939171980005</v>
      </c>
      <c r="AA1646" s="16" t="str">
        <f aca="false">IF(Z1646&lt;=PARAMETER!$B$7,"A",IF(Z1646&lt;=PARAMETER!$B$8,"B","C"))</f>
        <v>C</v>
      </c>
      <c r="AB1646" s="22" t="n">
        <f aca="false">G1646/F1646</f>
        <v>0.195529221653649</v>
      </c>
      <c r="AC1646" s="16" t="str">
        <f aca="false">IF(AB1646&lt;=PARAMETER!$B$9,"X",IF(AB1646&lt;=PARAMETER!$B$10,"Y","Z"))</f>
        <v>X</v>
      </c>
      <c r="AD1646" s="16" t="str">
        <f aca="false">AA1646&amp;AC1646</f>
        <v>CX</v>
      </c>
      <c r="AE1646" s="22" t="n">
        <f aca="false">DATA!I1646</f>
        <v>0.77</v>
      </c>
      <c r="AF1646" s="18" t="n">
        <f aca="false">DATA!L1646</f>
        <v>45</v>
      </c>
      <c r="AG1646" s="16" t="str">
        <f aca="false">DATA!K1646</f>
        <v>D</v>
      </c>
      <c r="AH1646" s="18" t="n">
        <f aca="false">IF(AE1646&gt;=PARAMETER!$B$12,1,0)</f>
        <v>1</v>
      </c>
      <c r="AI1646" s="18" t="n">
        <f aca="false">IF(AF1646&gt;=PARAMETER!$B$13,1,0)</f>
        <v>0</v>
      </c>
      <c r="AJ1646" s="18" t="n">
        <f aca="false">IF(AND(AH1646=1,AI1646=1),1,0)</f>
        <v>0</v>
      </c>
    </row>
    <row r="1647" customFormat="false" ht="15" hidden="false" customHeight="false" outlineLevel="0" collapsed="false">
      <c r="A1647" s="16" t="str">
        <f aca="false">DATA!A1647</f>
        <v>ITM11645</v>
      </c>
      <c r="B1647" s="16" t="str">
        <f aca="false">DATA!B1647</f>
        <v>Electronics</v>
      </c>
      <c r="C1647" s="17" t="n">
        <f aca="false">DATA!C1647</f>
        <v>306</v>
      </c>
      <c r="D1647" s="17" t="n">
        <f aca="false">DATA!D1647</f>
        <v>71</v>
      </c>
      <c r="E1647" s="18" t="n">
        <f aca="false">DATA!F1647</f>
        <v>3</v>
      </c>
      <c r="F1647" s="19" t="n">
        <f aca="false">DATA!G1647</f>
        <v>23.07</v>
      </c>
      <c r="G1647" s="19" t="n">
        <f aca="false">DATA!H1647</f>
        <v>7.55</v>
      </c>
      <c r="H1647" s="18" t="n">
        <f aca="false">DATA!E1647</f>
        <v>4</v>
      </c>
      <c r="I1647" s="20" t="n">
        <f aca="false">F1647*E1647</f>
        <v>69.21</v>
      </c>
      <c r="J1647" s="20" t="n">
        <f aca="false">PARAMETER!$B$4*G1647*SQRT(E1647)</f>
        <v>21.5097238993489</v>
      </c>
      <c r="K1647" s="20" t="n">
        <f aca="false">I1647+J1647</f>
        <v>90.7197238993489</v>
      </c>
      <c r="L1647" s="20" t="n">
        <f aca="false">K1647+F1647*H1647</f>
        <v>182.999723899349</v>
      </c>
      <c r="M1647" s="16" t="str">
        <f aca="false">IF(C1647&lt;=K1647,"REORDER",IF(C1647&gt;L1647,"OVERSTOCK","OK"))</f>
        <v>OVERSTOCK</v>
      </c>
      <c r="N1647" s="16" t="str">
        <f aca="false">IF(C1647&lt;=D1647,"REORDER","OK")</f>
        <v>OK</v>
      </c>
      <c r="O1647" s="18" t="n">
        <f aca="false">IF(D1647&lt;I1647,1,0)</f>
        <v>0</v>
      </c>
      <c r="P1647" s="20" t="n">
        <f aca="false">C1647/F1647</f>
        <v>13.2639791937581</v>
      </c>
      <c r="Q1647" s="19" t="n">
        <f aca="false">DATA!N1647</f>
        <v>81.98</v>
      </c>
      <c r="R1647" s="19" t="n">
        <f aca="false">DATA!O1647</f>
        <v>0.94</v>
      </c>
      <c r="S1647" s="17" t="n">
        <f aca="false">C1647*Q1647</f>
        <v>25085.88</v>
      </c>
      <c r="T1647" s="19" t="n">
        <f aca="false">C1647*R1647</f>
        <v>287.64</v>
      </c>
      <c r="U1647" s="20" t="n">
        <f aca="false">MAX(0,C1647-L1647)</f>
        <v>123.000276100651</v>
      </c>
      <c r="V1647" s="17" t="n">
        <f aca="false">U1647*Q1647</f>
        <v>10083.5626347314</v>
      </c>
      <c r="W1647" s="19" t="n">
        <f aca="false">U1647*R1647</f>
        <v>115.620259534612</v>
      </c>
      <c r="X1647" s="20" t="n">
        <f aca="false">MAX(0,K1647-C1647)</f>
        <v>0</v>
      </c>
      <c r="Y1647" s="17" t="n">
        <f aca="false">F1647*PARAMETER!$B$5*Q1647</f>
        <v>690316.689</v>
      </c>
      <c r="Z1647" s="21" t="n">
        <f aca="false">SUMIF($Y$2:$Y$3205,"&gt;="&amp;Y1647)/SUM($Y$2:$Y$3205)</f>
        <v>0.846989844481069</v>
      </c>
      <c r="AA1647" s="16" t="str">
        <f aca="false">IF(Z1647&lt;=PARAMETER!$B$7,"A",IF(Z1647&lt;=PARAMETER!$B$8,"B","C"))</f>
        <v>B</v>
      </c>
      <c r="AB1647" s="22" t="n">
        <f aca="false">G1647/F1647</f>
        <v>0.327264846120503</v>
      </c>
      <c r="AC1647" s="16" t="str">
        <f aca="false">IF(AB1647&lt;=PARAMETER!$B$9,"X",IF(AB1647&lt;=PARAMETER!$B$10,"Y","Z"))</f>
        <v>Y</v>
      </c>
      <c r="AD1647" s="16" t="str">
        <f aca="false">AA1647&amp;AC1647</f>
        <v>BY</v>
      </c>
      <c r="AE1647" s="22" t="n">
        <f aca="false">DATA!I1647</f>
        <v>0.47</v>
      </c>
      <c r="AF1647" s="18" t="n">
        <f aca="false">DATA!L1647</f>
        <v>38</v>
      </c>
      <c r="AG1647" s="16" t="str">
        <f aca="false">DATA!K1647</f>
        <v>D</v>
      </c>
      <c r="AH1647" s="18" t="n">
        <f aca="false">IF(AE1647&gt;=PARAMETER!$B$12,1,0)</f>
        <v>0</v>
      </c>
      <c r="AI1647" s="18" t="n">
        <f aca="false">IF(AF1647&gt;=PARAMETER!$B$13,1,0)</f>
        <v>0</v>
      </c>
      <c r="AJ1647" s="18" t="n">
        <f aca="false">IF(AND(AH1647=1,AI1647=1),1,0)</f>
        <v>0</v>
      </c>
    </row>
    <row r="1648" customFormat="false" ht="15" hidden="false" customHeight="false" outlineLevel="0" collapsed="false">
      <c r="A1648" s="16" t="str">
        <f aca="false">DATA!A1648</f>
        <v>ITM11646</v>
      </c>
      <c r="B1648" s="16" t="str">
        <f aca="false">DATA!B1648</f>
        <v>Apparel</v>
      </c>
      <c r="C1648" s="17" t="n">
        <f aca="false">DATA!C1648</f>
        <v>110</v>
      </c>
      <c r="D1648" s="17" t="n">
        <f aca="false">DATA!D1648</f>
        <v>95</v>
      </c>
      <c r="E1648" s="18" t="n">
        <f aca="false">DATA!F1648</f>
        <v>7</v>
      </c>
      <c r="F1648" s="19" t="n">
        <f aca="false">DATA!G1648</f>
        <v>16.85</v>
      </c>
      <c r="G1648" s="19" t="n">
        <f aca="false">DATA!H1648</f>
        <v>5.23</v>
      </c>
      <c r="H1648" s="18" t="n">
        <f aca="false">DATA!E1648</f>
        <v>10</v>
      </c>
      <c r="I1648" s="20" t="n">
        <f aca="false">F1648*E1648</f>
        <v>117.95</v>
      </c>
      <c r="J1648" s="20" t="n">
        <f aca="false">PARAMETER!$B$4*G1648*SQRT(E1648)</f>
        <v>22.7602991372847</v>
      </c>
      <c r="K1648" s="20" t="n">
        <f aca="false">I1648+J1648</f>
        <v>140.710299137285</v>
      </c>
      <c r="L1648" s="20" t="n">
        <f aca="false">K1648+F1648*H1648</f>
        <v>309.210299137285</v>
      </c>
      <c r="M1648" s="16" t="str">
        <f aca="false">IF(C1648&lt;=K1648,"REORDER",IF(C1648&gt;L1648,"OVERSTOCK","OK"))</f>
        <v>REORDER</v>
      </c>
      <c r="N1648" s="16" t="str">
        <f aca="false">IF(C1648&lt;=D1648,"REORDER","OK")</f>
        <v>OK</v>
      </c>
      <c r="O1648" s="18" t="n">
        <f aca="false">IF(D1648&lt;I1648,1,0)</f>
        <v>1</v>
      </c>
      <c r="P1648" s="20" t="n">
        <f aca="false">C1648/F1648</f>
        <v>6.52818991097923</v>
      </c>
      <c r="Q1648" s="19" t="n">
        <f aca="false">DATA!N1648</f>
        <v>120.26</v>
      </c>
      <c r="R1648" s="19" t="n">
        <f aca="false">DATA!O1648</f>
        <v>1.76</v>
      </c>
      <c r="S1648" s="17" t="n">
        <f aca="false">C1648*Q1648</f>
        <v>13228.6</v>
      </c>
      <c r="T1648" s="19" t="n">
        <f aca="false">C1648*R1648</f>
        <v>193.6</v>
      </c>
      <c r="U1648" s="20" t="n">
        <f aca="false">MAX(0,C1648-L1648)</f>
        <v>0</v>
      </c>
      <c r="V1648" s="17" t="n">
        <f aca="false">U1648*Q1648</f>
        <v>0</v>
      </c>
      <c r="W1648" s="19" t="n">
        <f aca="false">U1648*R1648</f>
        <v>0</v>
      </c>
      <c r="X1648" s="20" t="n">
        <f aca="false">MAX(0,K1648-C1648)</f>
        <v>30.7102991372848</v>
      </c>
      <c r="Y1648" s="17" t="n">
        <f aca="false">F1648*PARAMETER!$B$5*Q1648</f>
        <v>739629.065</v>
      </c>
      <c r="Z1648" s="21" t="n">
        <f aca="false">SUMIF($Y$2:$Y$3205,"&gt;="&amp;Y1648)/SUM($Y$2:$Y$3205)</f>
        <v>0.830775760902701</v>
      </c>
      <c r="AA1648" s="16" t="str">
        <f aca="false">IF(Z1648&lt;=PARAMETER!$B$7,"A",IF(Z1648&lt;=PARAMETER!$B$8,"B","C"))</f>
        <v>B</v>
      </c>
      <c r="AB1648" s="22" t="n">
        <f aca="false">G1648/F1648</f>
        <v>0.310385756676558</v>
      </c>
      <c r="AC1648" s="16" t="str">
        <f aca="false">IF(AB1648&lt;=PARAMETER!$B$9,"X",IF(AB1648&lt;=PARAMETER!$B$10,"Y","Z"))</f>
        <v>Y</v>
      </c>
      <c r="AD1648" s="16" t="str">
        <f aca="false">AA1648&amp;AC1648</f>
        <v>BY</v>
      </c>
      <c r="AE1648" s="22" t="n">
        <f aca="false">DATA!I1648</f>
        <v>1</v>
      </c>
      <c r="AF1648" s="18" t="n">
        <f aca="false">DATA!L1648</f>
        <v>179</v>
      </c>
      <c r="AG1648" s="16" t="str">
        <f aca="false">DATA!K1648</f>
        <v>B</v>
      </c>
      <c r="AH1648" s="18" t="n">
        <f aca="false">IF(AE1648&gt;=PARAMETER!$B$12,1,0)</f>
        <v>1</v>
      </c>
      <c r="AI1648" s="18" t="n">
        <f aca="false">IF(AF1648&gt;=PARAMETER!$B$13,1,0)</f>
        <v>1</v>
      </c>
      <c r="AJ1648" s="18" t="n">
        <f aca="false">IF(AND(AH1648=1,AI1648=1),1,0)</f>
        <v>1</v>
      </c>
    </row>
    <row r="1649" customFormat="false" ht="15" hidden="false" customHeight="false" outlineLevel="0" collapsed="false">
      <c r="A1649" s="16" t="str">
        <f aca="false">DATA!A1649</f>
        <v>ITM11647</v>
      </c>
      <c r="B1649" s="16" t="str">
        <f aca="false">DATA!B1649</f>
        <v>Pharma</v>
      </c>
      <c r="C1649" s="17" t="n">
        <f aca="false">DATA!C1649</f>
        <v>499</v>
      </c>
      <c r="D1649" s="17" t="n">
        <f aca="false">DATA!D1649</f>
        <v>27</v>
      </c>
      <c r="E1649" s="18" t="n">
        <f aca="false">DATA!F1649</f>
        <v>9</v>
      </c>
      <c r="F1649" s="19" t="n">
        <f aca="false">DATA!G1649</f>
        <v>42.98</v>
      </c>
      <c r="G1649" s="19" t="n">
        <f aca="false">DATA!H1649</f>
        <v>9.03</v>
      </c>
      <c r="H1649" s="18" t="n">
        <f aca="false">DATA!E1649</f>
        <v>14</v>
      </c>
      <c r="I1649" s="20" t="n">
        <f aca="false">F1649*E1649</f>
        <v>386.82</v>
      </c>
      <c r="J1649" s="20" t="n">
        <f aca="false">PARAMETER!$B$4*G1649*SQRT(E1649)</f>
        <v>44.5590847541154</v>
      </c>
      <c r="K1649" s="20" t="n">
        <f aca="false">I1649+J1649</f>
        <v>431.379084754115</v>
      </c>
      <c r="L1649" s="20" t="n">
        <f aca="false">K1649+F1649*H1649</f>
        <v>1033.09908475412</v>
      </c>
      <c r="M1649" s="16" t="str">
        <f aca="false">IF(C1649&lt;=K1649,"REORDER",IF(C1649&gt;L1649,"OVERSTOCK","OK"))</f>
        <v>OK</v>
      </c>
      <c r="N1649" s="16" t="str">
        <f aca="false">IF(C1649&lt;=D1649,"REORDER","OK")</f>
        <v>OK</v>
      </c>
      <c r="O1649" s="18" t="n">
        <f aca="false">IF(D1649&lt;I1649,1,0)</f>
        <v>1</v>
      </c>
      <c r="P1649" s="20" t="n">
        <f aca="false">C1649/F1649</f>
        <v>11.6100511865984</v>
      </c>
      <c r="Q1649" s="19" t="n">
        <f aca="false">DATA!N1649</f>
        <v>152.73</v>
      </c>
      <c r="R1649" s="19" t="n">
        <f aca="false">DATA!O1649</f>
        <v>1.94</v>
      </c>
      <c r="S1649" s="17" t="n">
        <f aca="false">C1649*Q1649</f>
        <v>76212.27</v>
      </c>
      <c r="T1649" s="19" t="n">
        <f aca="false">C1649*R1649</f>
        <v>968.06</v>
      </c>
      <c r="U1649" s="20" t="n">
        <f aca="false">MAX(0,C1649-L1649)</f>
        <v>0</v>
      </c>
      <c r="V1649" s="17" t="n">
        <f aca="false">U1649*Q1649</f>
        <v>0</v>
      </c>
      <c r="W1649" s="19" t="n">
        <f aca="false">U1649*R1649</f>
        <v>0</v>
      </c>
      <c r="X1649" s="20" t="n">
        <f aca="false">MAX(0,K1649-C1649)</f>
        <v>0</v>
      </c>
      <c r="Y1649" s="17" t="n">
        <f aca="false">F1649*PARAMETER!$B$5*Q1649</f>
        <v>2395982.421</v>
      </c>
      <c r="Z1649" s="21" t="n">
        <f aca="false">SUMIF($Y$2:$Y$3205,"&gt;="&amp;Y1649)/SUM($Y$2:$Y$3205)</f>
        <v>0.216108235405002</v>
      </c>
      <c r="AA1649" s="16" t="str">
        <f aca="false">IF(Z1649&lt;=PARAMETER!$B$7,"A",IF(Z1649&lt;=PARAMETER!$B$8,"B","C"))</f>
        <v>A</v>
      </c>
      <c r="AB1649" s="22" t="n">
        <f aca="false">G1649/F1649</f>
        <v>0.210097719869707</v>
      </c>
      <c r="AC1649" s="16" t="str">
        <f aca="false">IF(AB1649&lt;=PARAMETER!$B$9,"X",IF(AB1649&lt;=PARAMETER!$B$10,"Y","Z"))</f>
        <v>X</v>
      </c>
      <c r="AD1649" s="16" t="str">
        <f aca="false">AA1649&amp;AC1649</f>
        <v>AX</v>
      </c>
      <c r="AE1649" s="22" t="n">
        <f aca="false">DATA!I1649</f>
        <v>0.37</v>
      </c>
      <c r="AF1649" s="18" t="n">
        <f aca="false">DATA!L1649</f>
        <v>169</v>
      </c>
      <c r="AG1649" s="16" t="str">
        <f aca="false">DATA!K1649</f>
        <v>C</v>
      </c>
      <c r="AH1649" s="18" t="n">
        <f aca="false">IF(AE1649&gt;=PARAMETER!$B$12,1,0)</f>
        <v>0</v>
      </c>
      <c r="AI1649" s="18" t="n">
        <f aca="false">IF(AF1649&gt;=PARAMETER!$B$13,1,0)</f>
        <v>1</v>
      </c>
      <c r="AJ1649" s="18" t="n">
        <f aca="false">IF(AND(AH1649=1,AI1649=1),1,0)</f>
        <v>0</v>
      </c>
    </row>
    <row r="1650" customFormat="false" ht="15" hidden="false" customHeight="false" outlineLevel="0" collapsed="false">
      <c r="A1650" s="16" t="str">
        <f aca="false">DATA!A1650</f>
        <v>ITM11648</v>
      </c>
      <c r="B1650" s="16" t="str">
        <f aca="false">DATA!B1650</f>
        <v>Apparel</v>
      </c>
      <c r="C1650" s="17" t="n">
        <f aca="false">DATA!C1650</f>
        <v>80</v>
      </c>
      <c r="D1650" s="17" t="n">
        <f aca="false">DATA!D1650</f>
        <v>55</v>
      </c>
      <c r="E1650" s="18" t="n">
        <f aca="false">DATA!F1650</f>
        <v>7</v>
      </c>
      <c r="F1650" s="19" t="n">
        <f aca="false">DATA!G1650</f>
        <v>30.09</v>
      </c>
      <c r="G1650" s="19" t="n">
        <f aca="false">DATA!H1650</f>
        <v>9.68</v>
      </c>
      <c r="H1650" s="18" t="n">
        <f aca="false">DATA!E1650</f>
        <v>11</v>
      </c>
      <c r="I1650" s="20" t="n">
        <f aca="false">F1650*E1650</f>
        <v>210.63</v>
      </c>
      <c r="J1650" s="20" t="n">
        <f aca="false">PARAMETER!$B$4*G1650*SQRT(E1650)</f>
        <v>42.1261368353568</v>
      </c>
      <c r="K1650" s="20" t="n">
        <f aca="false">I1650+J1650</f>
        <v>252.756136835357</v>
      </c>
      <c r="L1650" s="20" t="n">
        <f aca="false">K1650+F1650*H1650</f>
        <v>583.746136835357</v>
      </c>
      <c r="M1650" s="16" t="str">
        <f aca="false">IF(C1650&lt;=K1650,"REORDER",IF(C1650&gt;L1650,"OVERSTOCK","OK"))</f>
        <v>REORDER</v>
      </c>
      <c r="N1650" s="16" t="str">
        <f aca="false">IF(C1650&lt;=D1650,"REORDER","OK")</f>
        <v>OK</v>
      </c>
      <c r="O1650" s="18" t="n">
        <f aca="false">IF(D1650&lt;I1650,1,0)</f>
        <v>1</v>
      </c>
      <c r="P1650" s="20" t="n">
        <f aca="false">C1650/F1650</f>
        <v>2.65869059488202</v>
      </c>
      <c r="Q1650" s="19" t="n">
        <f aca="false">DATA!N1650</f>
        <v>110.39</v>
      </c>
      <c r="R1650" s="19" t="n">
        <f aca="false">DATA!O1650</f>
        <v>0.58</v>
      </c>
      <c r="S1650" s="17" t="n">
        <f aca="false">C1650*Q1650</f>
        <v>8831.2</v>
      </c>
      <c r="T1650" s="19" t="n">
        <f aca="false">C1650*R1650</f>
        <v>46.4</v>
      </c>
      <c r="U1650" s="20" t="n">
        <f aca="false">MAX(0,C1650-L1650)</f>
        <v>0</v>
      </c>
      <c r="V1650" s="17" t="n">
        <f aca="false">U1650*Q1650</f>
        <v>0</v>
      </c>
      <c r="W1650" s="19" t="n">
        <f aca="false">U1650*R1650</f>
        <v>0</v>
      </c>
      <c r="X1650" s="20" t="n">
        <f aca="false">MAX(0,K1650-C1650)</f>
        <v>172.756136835357</v>
      </c>
      <c r="Y1650" s="17" t="n">
        <f aca="false">F1650*PARAMETER!$B$5*Q1650</f>
        <v>1212396.8115</v>
      </c>
      <c r="Z1650" s="21" t="n">
        <f aca="false">SUMIF($Y$2:$Y$3205,"&gt;="&amp;Y1650)/SUM($Y$2:$Y$3205)</f>
        <v>0.640214330096532</v>
      </c>
      <c r="AA1650" s="16" t="str">
        <f aca="false">IF(Z1650&lt;=PARAMETER!$B$7,"A",IF(Z1650&lt;=PARAMETER!$B$8,"B","C"))</f>
        <v>A</v>
      </c>
      <c r="AB1650" s="22" t="n">
        <f aca="false">G1650/F1650</f>
        <v>0.321701561980724</v>
      </c>
      <c r="AC1650" s="16" t="str">
        <f aca="false">IF(AB1650&lt;=PARAMETER!$B$9,"X",IF(AB1650&lt;=PARAMETER!$B$10,"Y","Z"))</f>
        <v>Y</v>
      </c>
      <c r="AD1650" s="16" t="str">
        <f aca="false">AA1650&amp;AC1650</f>
        <v>AY</v>
      </c>
      <c r="AE1650" s="22" t="n">
        <f aca="false">DATA!I1650</f>
        <v>0.98</v>
      </c>
      <c r="AF1650" s="18" t="n">
        <f aca="false">DATA!L1650</f>
        <v>151</v>
      </c>
      <c r="AG1650" s="16" t="str">
        <f aca="false">DATA!K1650</f>
        <v>C</v>
      </c>
      <c r="AH1650" s="18" t="n">
        <f aca="false">IF(AE1650&gt;=PARAMETER!$B$12,1,0)</f>
        <v>1</v>
      </c>
      <c r="AI1650" s="18" t="n">
        <f aca="false">IF(AF1650&gt;=PARAMETER!$B$13,1,0)</f>
        <v>1</v>
      </c>
      <c r="AJ1650" s="18" t="n">
        <f aca="false">IF(AND(AH1650=1,AI1650=1),1,0)</f>
        <v>1</v>
      </c>
    </row>
    <row r="1651" customFormat="false" ht="15" hidden="false" customHeight="false" outlineLevel="0" collapsed="false">
      <c r="A1651" s="16" t="str">
        <f aca="false">DATA!A1651</f>
        <v>ITM11649</v>
      </c>
      <c r="B1651" s="16" t="str">
        <f aca="false">DATA!B1651</f>
        <v>Pharma</v>
      </c>
      <c r="C1651" s="17" t="n">
        <f aca="false">DATA!C1651</f>
        <v>477</v>
      </c>
      <c r="D1651" s="17" t="n">
        <f aca="false">DATA!D1651</f>
        <v>41</v>
      </c>
      <c r="E1651" s="18" t="n">
        <f aca="false">DATA!F1651</f>
        <v>5</v>
      </c>
      <c r="F1651" s="19" t="n">
        <f aca="false">DATA!G1651</f>
        <v>26.38</v>
      </c>
      <c r="G1651" s="19" t="n">
        <f aca="false">DATA!H1651</f>
        <v>3.94</v>
      </c>
      <c r="H1651" s="18" t="n">
        <f aca="false">DATA!E1651</f>
        <v>11</v>
      </c>
      <c r="I1651" s="20" t="n">
        <f aca="false">F1651*E1651</f>
        <v>131.9</v>
      </c>
      <c r="J1651" s="20" t="n">
        <f aca="false">PARAMETER!$B$4*G1651*SQRT(E1651)</f>
        <v>14.4913378202282</v>
      </c>
      <c r="K1651" s="20" t="n">
        <f aca="false">I1651+J1651</f>
        <v>146.391337820228</v>
      </c>
      <c r="L1651" s="20" t="n">
        <f aca="false">K1651+F1651*H1651</f>
        <v>436.571337820228</v>
      </c>
      <c r="M1651" s="16" t="str">
        <f aca="false">IF(C1651&lt;=K1651,"REORDER",IF(C1651&gt;L1651,"OVERSTOCK","OK"))</f>
        <v>OVERSTOCK</v>
      </c>
      <c r="N1651" s="16" t="str">
        <f aca="false">IF(C1651&lt;=D1651,"REORDER","OK")</f>
        <v>OK</v>
      </c>
      <c r="O1651" s="18" t="n">
        <f aca="false">IF(D1651&lt;I1651,1,0)</f>
        <v>1</v>
      </c>
      <c r="P1651" s="20" t="n">
        <f aca="false">C1651/F1651</f>
        <v>18.081880212282</v>
      </c>
      <c r="Q1651" s="19" t="n">
        <f aca="false">DATA!N1651</f>
        <v>107.91</v>
      </c>
      <c r="R1651" s="19" t="n">
        <f aca="false">DATA!O1651</f>
        <v>0.23</v>
      </c>
      <c r="S1651" s="17" t="n">
        <f aca="false">C1651*Q1651</f>
        <v>51473.07</v>
      </c>
      <c r="T1651" s="19" t="n">
        <f aca="false">C1651*R1651</f>
        <v>109.71</v>
      </c>
      <c r="U1651" s="20" t="n">
        <f aca="false">MAX(0,C1651-L1651)</f>
        <v>40.4286621797718</v>
      </c>
      <c r="V1651" s="17" t="n">
        <f aca="false">U1651*Q1651</f>
        <v>4362.65693581917</v>
      </c>
      <c r="W1651" s="19" t="n">
        <f aca="false">U1651*R1651</f>
        <v>9.29859230134751</v>
      </c>
      <c r="X1651" s="20" t="n">
        <f aca="false">MAX(0,K1651-C1651)</f>
        <v>0</v>
      </c>
      <c r="Y1651" s="17" t="n">
        <f aca="false">F1651*PARAMETER!$B$5*Q1651</f>
        <v>1039033.017</v>
      </c>
      <c r="Z1651" s="21" t="n">
        <f aca="false">SUMIF($Y$2:$Y$3205,"&gt;="&amp;Y1651)/SUM($Y$2:$Y$3205)</f>
        <v>0.711132243663696</v>
      </c>
      <c r="AA1651" s="16" t="str">
        <f aca="false">IF(Z1651&lt;=PARAMETER!$B$7,"A",IF(Z1651&lt;=PARAMETER!$B$8,"B","C"))</f>
        <v>A</v>
      </c>
      <c r="AB1651" s="22" t="n">
        <f aca="false">G1651/F1651</f>
        <v>0.149355572403336</v>
      </c>
      <c r="AC1651" s="16" t="str">
        <f aca="false">IF(AB1651&lt;=PARAMETER!$B$9,"X",IF(AB1651&lt;=PARAMETER!$B$10,"Y","Z"))</f>
        <v>X</v>
      </c>
      <c r="AD1651" s="16" t="str">
        <f aca="false">AA1651&amp;AC1651</f>
        <v>AX</v>
      </c>
      <c r="AE1651" s="22" t="n">
        <f aca="false">DATA!I1651</f>
        <v>0.28</v>
      </c>
      <c r="AF1651" s="18" t="n">
        <f aca="false">DATA!L1651</f>
        <v>27</v>
      </c>
      <c r="AG1651" s="16" t="str">
        <f aca="false">DATA!K1651</f>
        <v>A</v>
      </c>
      <c r="AH1651" s="18" t="n">
        <f aca="false">IF(AE1651&gt;=PARAMETER!$B$12,1,0)</f>
        <v>0</v>
      </c>
      <c r="AI1651" s="18" t="n">
        <f aca="false">IF(AF1651&gt;=PARAMETER!$B$13,1,0)</f>
        <v>0</v>
      </c>
      <c r="AJ1651" s="18" t="n">
        <f aca="false">IF(AND(AH1651=1,AI1651=1),1,0)</f>
        <v>0</v>
      </c>
    </row>
    <row r="1652" customFormat="false" ht="15" hidden="false" customHeight="false" outlineLevel="0" collapsed="false">
      <c r="A1652" s="16" t="str">
        <f aca="false">DATA!A1652</f>
        <v>ITM11650</v>
      </c>
      <c r="B1652" s="16" t="str">
        <f aca="false">DATA!B1652</f>
        <v>Pharma</v>
      </c>
      <c r="C1652" s="17" t="n">
        <f aca="false">DATA!C1652</f>
        <v>470</v>
      </c>
      <c r="D1652" s="17" t="n">
        <f aca="false">DATA!D1652</f>
        <v>36</v>
      </c>
      <c r="E1652" s="18" t="n">
        <f aca="false">DATA!F1652</f>
        <v>2</v>
      </c>
      <c r="F1652" s="19" t="n">
        <f aca="false">DATA!G1652</f>
        <v>37.43</v>
      </c>
      <c r="G1652" s="19" t="n">
        <f aca="false">DATA!H1652</f>
        <v>6.68</v>
      </c>
      <c r="H1652" s="18" t="n">
        <f aca="false">DATA!E1652</f>
        <v>4</v>
      </c>
      <c r="I1652" s="20" t="n">
        <f aca="false">F1652*E1652</f>
        <v>74.86</v>
      </c>
      <c r="J1652" s="20" t="n">
        <f aca="false">PARAMETER!$B$4*G1652*SQRT(E1652)</f>
        <v>15.5388443731204</v>
      </c>
      <c r="K1652" s="20" t="n">
        <f aca="false">I1652+J1652</f>
        <v>90.3988443731204</v>
      </c>
      <c r="L1652" s="20" t="n">
        <f aca="false">K1652+F1652*H1652</f>
        <v>240.11884437312</v>
      </c>
      <c r="M1652" s="16" t="str">
        <f aca="false">IF(C1652&lt;=K1652,"REORDER",IF(C1652&gt;L1652,"OVERSTOCK","OK"))</f>
        <v>OVERSTOCK</v>
      </c>
      <c r="N1652" s="16" t="str">
        <f aca="false">IF(C1652&lt;=D1652,"REORDER","OK")</f>
        <v>OK</v>
      </c>
      <c r="O1652" s="18" t="n">
        <f aca="false">IF(D1652&lt;I1652,1,0)</f>
        <v>1</v>
      </c>
      <c r="P1652" s="20" t="n">
        <f aca="false">C1652/F1652</f>
        <v>12.5567726422656</v>
      </c>
      <c r="Q1652" s="19" t="n">
        <f aca="false">DATA!N1652</f>
        <v>155.14</v>
      </c>
      <c r="R1652" s="19" t="n">
        <f aca="false">DATA!O1652</f>
        <v>1.34</v>
      </c>
      <c r="S1652" s="17" t="n">
        <f aca="false">C1652*Q1652</f>
        <v>72915.8</v>
      </c>
      <c r="T1652" s="19" t="n">
        <f aca="false">C1652*R1652</f>
        <v>629.8</v>
      </c>
      <c r="U1652" s="20" t="n">
        <f aca="false">MAX(0,C1652-L1652)</f>
        <v>229.88115562688</v>
      </c>
      <c r="V1652" s="17" t="n">
        <f aca="false">U1652*Q1652</f>
        <v>35663.7624839541</v>
      </c>
      <c r="W1652" s="19" t="n">
        <f aca="false">U1652*R1652</f>
        <v>308.040748540019</v>
      </c>
      <c r="X1652" s="20" t="n">
        <f aca="false">MAX(0,K1652-C1652)</f>
        <v>0</v>
      </c>
      <c r="Y1652" s="17" t="n">
        <f aca="false">F1652*PARAMETER!$B$5*Q1652</f>
        <v>2119514.923</v>
      </c>
      <c r="Z1652" s="21" t="n">
        <f aca="false">SUMIF($Y$2:$Y$3205,"&gt;="&amp;Y1652)/SUM($Y$2:$Y$3205)</f>
        <v>0.299377142331542</v>
      </c>
      <c r="AA1652" s="16" t="str">
        <f aca="false">IF(Z1652&lt;=PARAMETER!$B$7,"A",IF(Z1652&lt;=PARAMETER!$B$8,"B","C"))</f>
        <v>A</v>
      </c>
      <c r="AB1652" s="22" t="n">
        <f aca="false">G1652/F1652</f>
        <v>0.178466470745391</v>
      </c>
      <c r="AC1652" s="16" t="str">
        <f aca="false">IF(AB1652&lt;=PARAMETER!$B$9,"X",IF(AB1652&lt;=PARAMETER!$B$10,"Y","Z"))</f>
        <v>X</v>
      </c>
      <c r="AD1652" s="16" t="str">
        <f aca="false">AA1652&amp;AC1652</f>
        <v>AX</v>
      </c>
      <c r="AE1652" s="22" t="n">
        <f aca="false">DATA!I1652</f>
        <v>0.2</v>
      </c>
      <c r="AF1652" s="18" t="n">
        <f aca="false">DATA!L1652</f>
        <v>47</v>
      </c>
      <c r="AG1652" s="16" t="str">
        <f aca="false">DATA!K1652</f>
        <v>C</v>
      </c>
      <c r="AH1652" s="18" t="n">
        <f aca="false">IF(AE1652&gt;=PARAMETER!$B$12,1,0)</f>
        <v>0</v>
      </c>
      <c r="AI1652" s="18" t="n">
        <f aca="false">IF(AF1652&gt;=PARAMETER!$B$13,1,0)</f>
        <v>0</v>
      </c>
      <c r="AJ1652" s="18" t="n">
        <f aca="false">IF(AND(AH1652=1,AI1652=1),1,0)</f>
        <v>0</v>
      </c>
    </row>
    <row r="1653" customFormat="false" ht="15" hidden="false" customHeight="false" outlineLevel="0" collapsed="false">
      <c r="A1653" s="16" t="str">
        <f aca="false">DATA!A1653</f>
        <v>ITM11651</v>
      </c>
      <c r="B1653" s="16" t="str">
        <f aca="false">DATA!B1653</f>
        <v>Groceries</v>
      </c>
      <c r="C1653" s="17" t="n">
        <f aca="false">DATA!C1653</f>
        <v>384</v>
      </c>
      <c r="D1653" s="17" t="n">
        <f aca="false">DATA!D1653</f>
        <v>27</v>
      </c>
      <c r="E1653" s="18" t="n">
        <f aca="false">DATA!F1653</f>
        <v>6</v>
      </c>
      <c r="F1653" s="19" t="n">
        <f aca="false">DATA!G1653</f>
        <v>40.96</v>
      </c>
      <c r="G1653" s="19" t="n">
        <f aca="false">DATA!H1653</f>
        <v>6.79</v>
      </c>
      <c r="H1653" s="18" t="n">
        <f aca="false">DATA!E1653</f>
        <v>4</v>
      </c>
      <c r="I1653" s="20" t="n">
        <f aca="false">F1653*E1653</f>
        <v>245.76</v>
      </c>
      <c r="J1653" s="20" t="n">
        <f aca="false">PARAMETER!$B$4*G1653*SQRT(E1653)</f>
        <v>27.3572636747859</v>
      </c>
      <c r="K1653" s="20" t="n">
        <f aca="false">I1653+J1653</f>
        <v>273.117263674786</v>
      </c>
      <c r="L1653" s="20" t="n">
        <f aca="false">K1653+F1653*H1653</f>
        <v>436.957263674786</v>
      </c>
      <c r="M1653" s="16" t="str">
        <f aca="false">IF(C1653&lt;=K1653,"REORDER",IF(C1653&gt;L1653,"OVERSTOCK","OK"))</f>
        <v>OK</v>
      </c>
      <c r="N1653" s="16" t="str">
        <f aca="false">IF(C1653&lt;=D1653,"REORDER","OK")</f>
        <v>OK</v>
      </c>
      <c r="O1653" s="18" t="n">
        <f aca="false">IF(D1653&lt;I1653,1,0)</f>
        <v>1</v>
      </c>
      <c r="P1653" s="20" t="n">
        <f aca="false">C1653/F1653</f>
        <v>9.375</v>
      </c>
      <c r="Q1653" s="19" t="n">
        <f aca="false">DATA!N1653</f>
        <v>69.52</v>
      </c>
      <c r="R1653" s="19" t="n">
        <f aca="false">DATA!O1653</f>
        <v>1.06</v>
      </c>
      <c r="S1653" s="17" t="n">
        <f aca="false">C1653*Q1653</f>
        <v>26695.68</v>
      </c>
      <c r="T1653" s="19" t="n">
        <f aca="false">C1653*R1653</f>
        <v>407.04</v>
      </c>
      <c r="U1653" s="20" t="n">
        <f aca="false">MAX(0,C1653-L1653)</f>
        <v>0</v>
      </c>
      <c r="V1653" s="17" t="n">
        <f aca="false">U1653*Q1653</f>
        <v>0</v>
      </c>
      <c r="W1653" s="19" t="n">
        <f aca="false">U1653*R1653</f>
        <v>0</v>
      </c>
      <c r="X1653" s="20" t="n">
        <f aca="false">MAX(0,K1653-C1653)</f>
        <v>0</v>
      </c>
      <c r="Y1653" s="17" t="n">
        <f aca="false">F1653*PARAMETER!$B$5*Q1653</f>
        <v>1039351.808</v>
      </c>
      <c r="Z1653" s="21" t="n">
        <f aca="false">SUMIF($Y$2:$Y$3205,"&gt;="&amp;Y1653)/SUM($Y$2:$Y$3205)</f>
        <v>0.71080093293176</v>
      </c>
      <c r="AA1653" s="16" t="str">
        <f aca="false">IF(Z1653&lt;=PARAMETER!$B$7,"A",IF(Z1653&lt;=PARAMETER!$B$8,"B","C"))</f>
        <v>A</v>
      </c>
      <c r="AB1653" s="22" t="n">
        <f aca="false">G1653/F1653</f>
        <v>0.165771484375</v>
      </c>
      <c r="AC1653" s="16" t="str">
        <f aca="false">IF(AB1653&lt;=PARAMETER!$B$9,"X",IF(AB1653&lt;=PARAMETER!$B$10,"Y","Z"))</f>
        <v>X</v>
      </c>
      <c r="AD1653" s="16" t="str">
        <f aca="false">AA1653&amp;AC1653</f>
        <v>AX</v>
      </c>
      <c r="AE1653" s="22" t="n">
        <f aca="false">DATA!I1653</f>
        <v>0.78</v>
      </c>
      <c r="AF1653" s="18" t="n">
        <f aca="false">DATA!L1653</f>
        <v>110</v>
      </c>
      <c r="AG1653" s="16" t="str">
        <f aca="false">DATA!K1653</f>
        <v>C</v>
      </c>
      <c r="AH1653" s="18" t="n">
        <f aca="false">IF(AE1653&gt;=PARAMETER!$B$12,1,0)</f>
        <v>1</v>
      </c>
      <c r="AI1653" s="18" t="n">
        <f aca="false">IF(AF1653&gt;=PARAMETER!$B$13,1,0)</f>
        <v>1</v>
      </c>
      <c r="AJ1653" s="18" t="n">
        <f aca="false">IF(AND(AH1653=1,AI1653=1),1,0)</f>
        <v>1</v>
      </c>
    </row>
    <row r="1654" customFormat="false" ht="15" hidden="false" customHeight="false" outlineLevel="0" collapsed="false">
      <c r="A1654" s="16" t="str">
        <f aca="false">DATA!A1654</f>
        <v>ITM11652</v>
      </c>
      <c r="B1654" s="16" t="str">
        <f aca="false">DATA!B1654</f>
        <v>Groceries</v>
      </c>
      <c r="C1654" s="17" t="n">
        <f aca="false">DATA!C1654</f>
        <v>366</v>
      </c>
      <c r="D1654" s="17" t="n">
        <f aca="false">DATA!D1654</f>
        <v>48</v>
      </c>
      <c r="E1654" s="18" t="n">
        <f aca="false">DATA!F1654</f>
        <v>7</v>
      </c>
      <c r="F1654" s="19" t="n">
        <f aca="false">DATA!G1654</f>
        <v>34.62</v>
      </c>
      <c r="G1654" s="19" t="n">
        <f aca="false">DATA!H1654</f>
        <v>4.33</v>
      </c>
      <c r="H1654" s="18" t="n">
        <f aca="false">DATA!E1654</f>
        <v>9</v>
      </c>
      <c r="I1654" s="20" t="n">
        <f aca="false">F1654*E1654</f>
        <v>242.34</v>
      </c>
      <c r="J1654" s="20" t="n">
        <f aca="false">PARAMETER!$B$4*G1654*SQRT(E1654)</f>
        <v>18.8436128612702</v>
      </c>
      <c r="K1654" s="20" t="n">
        <f aca="false">I1654+J1654</f>
        <v>261.18361286127</v>
      </c>
      <c r="L1654" s="20" t="n">
        <f aca="false">K1654+F1654*H1654</f>
        <v>572.76361286127</v>
      </c>
      <c r="M1654" s="16" t="str">
        <f aca="false">IF(C1654&lt;=K1654,"REORDER",IF(C1654&gt;L1654,"OVERSTOCK","OK"))</f>
        <v>OK</v>
      </c>
      <c r="N1654" s="16" t="str">
        <f aca="false">IF(C1654&lt;=D1654,"REORDER","OK")</f>
        <v>OK</v>
      </c>
      <c r="O1654" s="18" t="n">
        <f aca="false">IF(D1654&lt;I1654,1,0)</f>
        <v>1</v>
      </c>
      <c r="P1654" s="20" t="n">
        <f aca="false">C1654/F1654</f>
        <v>10.5719237435009</v>
      </c>
      <c r="Q1654" s="19" t="n">
        <f aca="false">DATA!N1654</f>
        <v>27.22</v>
      </c>
      <c r="R1654" s="19" t="n">
        <f aca="false">DATA!O1654</f>
        <v>1.17</v>
      </c>
      <c r="S1654" s="17" t="n">
        <f aca="false">C1654*Q1654</f>
        <v>9962.52</v>
      </c>
      <c r="T1654" s="19" t="n">
        <f aca="false">C1654*R1654</f>
        <v>428.22</v>
      </c>
      <c r="U1654" s="20" t="n">
        <f aca="false">MAX(0,C1654-L1654)</f>
        <v>0</v>
      </c>
      <c r="V1654" s="17" t="n">
        <f aca="false">U1654*Q1654</f>
        <v>0</v>
      </c>
      <c r="W1654" s="19" t="n">
        <f aca="false">U1654*R1654</f>
        <v>0</v>
      </c>
      <c r="X1654" s="20" t="n">
        <f aca="false">MAX(0,K1654-C1654)</f>
        <v>0</v>
      </c>
      <c r="Y1654" s="17" t="n">
        <f aca="false">F1654*PARAMETER!$B$5*Q1654</f>
        <v>343960.086</v>
      </c>
      <c r="Z1654" s="21" t="n">
        <f aca="false">SUMIF($Y$2:$Y$3205,"&gt;="&amp;Y1654)/SUM($Y$2:$Y$3205)</f>
        <v>0.949111179921079</v>
      </c>
      <c r="AA1654" s="16" t="str">
        <f aca="false">IF(Z1654&lt;=PARAMETER!$B$7,"A",IF(Z1654&lt;=PARAMETER!$B$8,"B","C"))</f>
        <v>B</v>
      </c>
      <c r="AB1654" s="22" t="n">
        <f aca="false">G1654/F1654</f>
        <v>0.125072212593876</v>
      </c>
      <c r="AC1654" s="16" t="str">
        <f aca="false">IF(AB1654&lt;=PARAMETER!$B$9,"X",IF(AB1654&lt;=PARAMETER!$B$10,"Y","Z"))</f>
        <v>X</v>
      </c>
      <c r="AD1654" s="16" t="str">
        <f aca="false">AA1654&amp;AC1654</f>
        <v>BX</v>
      </c>
      <c r="AE1654" s="22" t="n">
        <f aca="false">DATA!I1654</f>
        <v>0.73</v>
      </c>
      <c r="AF1654" s="18" t="n">
        <f aca="false">DATA!L1654</f>
        <v>43</v>
      </c>
      <c r="AG1654" s="16" t="str">
        <f aca="false">DATA!K1654</f>
        <v>D</v>
      </c>
      <c r="AH1654" s="18" t="n">
        <f aca="false">IF(AE1654&gt;=PARAMETER!$B$12,1,0)</f>
        <v>0</v>
      </c>
      <c r="AI1654" s="18" t="n">
        <f aca="false">IF(AF1654&gt;=PARAMETER!$B$13,1,0)</f>
        <v>0</v>
      </c>
      <c r="AJ1654" s="18" t="n">
        <f aca="false">IF(AND(AH1654=1,AI1654=1),1,0)</f>
        <v>0</v>
      </c>
    </row>
    <row r="1655" customFormat="false" ht="15" hidden="false" customHeight="false" outlineLevel="0" collapsed="false">
      <c r="A1655" s="16" t="str">
        <f aca="false">DATA!A1655</f>
        <v>ITM11653</v>
      </c>
      <c r="B1655" s="16" t="str">
        <f aca="false">DATA!B1655</f>
        <v>Pharma</v>
      </c>
      <c r="C1655" s="17" t="n">
        <f aca="false">DATA!C1655</f>
        <v>182</v>
      </c>
      <c r="D1655" s="17" t="n">
        <f aca="false">DATA!D1655</f>
        <v>58</v>
      </c>
      <c r="E1655" s="18" t="n">
        <f aca="false">DATA!F1655</f>
        <v>7</v>
      </c>
      <c r="F1655" s="19" t="n">
        <f aca="false">DATA!G1655</f>
        <v>22.56</v>
      </c>
      <c r="G1655" s="19" t="n">
        <f aca="false">DATA!H1655</f>
        <v>3.51</v>
      </c>
      <c r="H1655" s="18" t="n">
        <f aca="false">DATA!E1655</f>
        <v>13</v>
      </c>
      <c r="I1655" s="20" t="n">
        <f aca="false">F1655*E1655</f>
        <v>157.92</v>
      </c>
      <c r="J1655" s="20" t="n">
        <f aca="false">PARAMETER!$B$4*G1655*SQRT(E1655)</f>
        <v>15.2750764764569</v>
      </c>
      <c r="K1655" s="20" t="n">
        <f aca="false">I1655+J1655</f>
        <v>173.195076476457</v>
      </c>
      <c r="L1655" s="20" t="n">
        <f aca="false">K1655+F1655*H1655</f>
        <v>466.475076476457</v>
      </c>
      <c r="M1655" s="16" t="str">
        <f aca="false">IF(C1655&lt;=K1655,"REORDER",IF(C1655&gt;L1655,"OVERSTOCK","OK"))</f>
        <v>OK</v>
      </c>
      <c r="N1655" s="16" t="str">
        <f aca="false">IF(C1655&lt;=D1655,"REORDER","OK")</f>
        <v>OK</v>
      </c>
      <c r="O1655" s="18" t="n">
        <f aca="false">IF(D1655&lt;I1655,1,0)</f>
        <v>1</v>
      </c>
      <c r="P1655" s="20" t="n">
        <f aca="false">C1655/F1655</f>
        <v>8.06737588652482</v>
      </c>
      <c r="Q1655" s="19" t="n">
        <f aca="false">DATA!N1655</f>
        <v>75.96</v>
      </c>
      <c r="R1655" s="19" t="n">
        <f aca="false">DATA!O1655</f>
        <v>0.19</v>
      </c>
      <c r="S1655" s="17" t="n">
        <f aca="false">C1655*Q1655</f>
        <v>13824.72</v>
      </c>
      <c r="T1655" s="19" t="n">
        <f aca="false">C1655*R1655</f>
        <v>34.58</v>
      </c>
      <c r="U1655" s="20" t="n">
        <f aca="false">MAX(0,C1655-L1655)</f>
        <v>0</v>
      </c>
      <c r="V1655" s="17" t="n">
        <f aca="false">U1655*Q1655</f>
        <v>0</v>
      </c>
      <c r="W1655" s="19" t="n">
        <f aca="false">U1655*R1655</f>
        <v>0</v>
      </c>
      <c r="X1655" s="20" t="n">
        <f aca="false">MAX(0,K1655-C1655)</f>
        <v>0</v>
      </c>
      <c r="Y1655" s="17" t="n">
        <f aca="false">F1655*PARAMETER!$B$5*Q1655</f>
        <v>625485.024</v>
      </c>
      <c r="Z1655" s="21" t="n">
        <f aca="false">SUMIF($Y$2:$Y$3205,"&gt;="&amp;Y1655)/SUM($Y$2:$Y$3205)</f>
        <v>0.869464363423004</v>
      </c>
      <c r="AA1655" s="16" t="str">
        <f aca="false">IF(Z1655&lt;=PARAMETER!$B$7,"A",IF(Z1655&lt;=PARAMETER!$B$8,"B","C"))</f>
        <v>B</v>
      </c>
      <c r="AB1655" s="22" t="n">
        <f aca="false">G1655/F1655</f>
        <v>0.155585106382979</v>
      </c>
      <c r="AC1655" s="16" t="str">
        <f aca="false">IF(AB1655&lt;=PARAMETER!$B$9,"X",IF(AB1655&lt;=PARAMETER!$B$10,"Y","Z"))</f>
        <v>X</v>
      </c>
      <c r="AD1655" s="16" t="str">
        <f aca="false">AA1655&amp;AC1655</f>
        <v>BX</v>
      </c>
      <c r="AE1655" s="22" t="n">
        <f aca="false">DATA!I1655</f>
        <v>0.83</v>
      </c>
      <c r="AF1655" s="18" t="n">
        <f aca="false">DATA!L1655</f>
        <v>130</v>
      </c>
      <c r="AG1655" s="16" t="str">
        <f aca="false">DATA!K1655</f>
        <v>B</v>
      </c>
      <c r="AH1655" s="18" t="n">
        <f aca="false">IF(AE1655&gt;=PARAMETER!$B$12,1,0)</f>
        <v>1</v>
      </c>
      <c r="AI1655" s="18" t="n">
        <f aca="false">IF(AF1655&gt;=PARAMETER!$B$13,1,0)</f>
        <v>1</v>
      </c>
      <c r="AJ1655" s="18" t="n">
        <f aca="false">IF(AND(AH1655=1,AI1655=1),1,0)</f>
        <v>1</v>
      </c>
    </row>
    <row r="1656" customFormat="false" ht="15" hidden="false" customHeight="false" outlineLevel="0" collapsed="false">
      <c r="A1656" s="16" t="str">
        <f aca="false">DATA!A1656</f>
        <v>ITM11654</v>
      </c>
      <c r="B1656" s="16" t="str">
        <f aca="false">DATA!B1656</f>
        <v>Pharma</v>
      </c>
      <c r="C1656" s="17" t="n">
        <f aca="false">DATA!C1656</f>
        <v>370</v>
      </c>
      <c r="D1656" s="17" t="n">
        <f aca="false">DATA!D1656</f>
        <v>91</v>
      </c>
      <c r="E1656" s="18" t="n">
        <f aca="false">DATA!F1656</f>
        <v>8</v>
      </c>
      <c r="F1656" s="19" t="n">
        <f aca="false">DATA!G1656</f>
        <v>19.59</v>
      </c>
      <c r="G1656" s="19" t="n">
        <f aca="false">DATA!H1656</f>
        <v>9.37</v>
      </c>
      <c r="H1656" s="18" t="n">
        <f aca="false">DATA!E1656</f>
        <v>6</v>
      </c>
      <c r="I1656" s="20" t="n">
        <f aca="false">F1656*E1656</f>
        <v>156.72</v>
      </c>
      <c r="J1656" s="20" t="n">
        <f aca="false">PARAMETER!$B$4*G1656*SQRT(E1656)</f>
        <v>43.5925065198017</v>
      </c>
      <c r="K1656" s="20" t="n">
        <f aca="false">I1656+J1656</f>
        <v>200.312506519802</v>
      </c>
      <c r="L1656" s="20" t="n">
        <f aca="false">K1656+F1656*H1656</f>
        <v>317.852506519802</v>
      </c>
      <c r="M1656" s="16" t="str">
        <f aca="false">IF(C1656&lt;=K1656,"REORDER",IF(C1656&gt;L1656,"OVERSTOCK","OK"))</f>
        <v>OVERSTOCK</v>
      </c>
      <c r="N1656" s="16" t="str">
        <f aca="false">IF(C1656&lt;=D1656,"REORDER","OK")</f>
        <v>OK</v>
      </c>
      <c r="O1656" s="18" t="n">
        <f aca="false">IF(D1656&lt;I1656,1,0)</f>
        <v>1</v>
      </c>
      <c r="P1656" s="20" t="n">
        <f aca="false">C1656/F1656</f>
        <v>18.8871873404798</v>
      </c>
      <c r="Q1656" s="19" t="n">
        <f aca="false">DATA!N1656</f>
        <v>40.21</v>
      </c>
      <c r="R1656" s="19" t="n">
        <f aca="false">DATA!O1656</f>
        <v>1.57</v>
      </c>
      <c r="S1656" s="17" t="n">
        <f aca="false">C1656*Q1656</f>
        <v>14877.7</v>
      </c>
      <c r="T1656" s="19" t="n">
        <f aca="false">C1656*R1656</f>
        <v>580.9</v>
      </c>
      <c r="U1656" s="20" t="n">
        <f aca="false">MAX(0,C1656-L1656)</f>
        <v>52.1474934801983</v>
      </c>
      <c r="V1656" s="17" t="n">
        <f aca="false">U1656*Q1656</f>
        <v>2096.85071283877</v>
      </c>
      <c r="W1656" s="19" t="n">
        <f aca="false">U1656*R1656</f>
        <v>81.8715647639113</v>
      </c>
      <c r="X1656" s="20" t="n">
        <f aca="false">MAX(0,K1656-C1656)</f>
        <v>0</v>
      </c>
      <c r="Y1656" s="17" t="n">
        <f aca="false">F1656*PARAMETER!$B$5*Q1656</f>
        <v>287515.5735</v>
      </c>
      <c r="Z1656" s="21" t="n">
        <f aca="false">SUMIF($Y$2:$Y$3205,"&gt;="&amp;Y1656)/SUM($Y$2:$Y$3205)</f>
        <v>0.963031404662967</v>
      </c>
      <c r="AA1656" s="16" t="str">
        <f aca="false">IF(Z1656&lt;=PARAMETER!$B$7,"A",IF(Z1656&lt;=PARAMETER!$B$8,"B","C"))</f>
        <v>C</v>
      </c>
      <c r="AB1656" s="22" t="n">
        <f aca="false">G1656/F1656</f>
        <v>0.478305257784584</v>
      </c>
      <c r="AC1656" s="16" t="str">
        <f aca="false">IF(AB1656&lt;=PARAMETER!$B$9,"X",IF(AB1656&lt;=PARAMETER!$B$10,"Y","Z"))</f>
        <v>Y</v>
      </c>
      <c r="AD1656" s="16" t="str">
        <f aca="false">AA1656&amp;AC1656</f>
        <v>CY</v>
      </c>
      <c r="AE1656" s="22" t="n">
        <f aca="false">DATA!I1656</f>
        <v>0.41</v>
      </c>
      <c r="AF1656" s="18" t="n">
        <f aca="false">DATA!L1656</f>
        <v>96</v>
      </c>
      <c r="AG1656" s="16" t="str">
        <f aca="false">DATA!K1656</f>
        <v>D</v>
      </c>
      <c r="AH1656" s="18" t="n">
        <f aca="false">IF(AE1656&gt;=PARAMETER!$B$12,1,0)</f>
        <v>0</v>
      </c>
      <c r="AI1656" s="18" t="n">
        <f aca="false">IF(AF1656&gt;=PARAMETER!$B$13,1,0)</f>
        <v>1</v>
      </c>
      <c r="AJ1656" s="18" t="n">
        <f aca="false">IF(AND(AH1656=1,AI1656=1),1,0)</f>
        <v>0</v>
      </c>
    </row>
    <row r="1657" customFormat="false" ht="15" hidden="false" customHeight="false" outlineLevel="0" collapsed="false">
      <c r="A1657" s="16" t="str">
        <f aca="false">DATA!A1657</f>
        <v>ITM11655</v>
      </c>
      <c r="B1657" s="16" t="str">
        <f aca="false">DATA!B1657</f>
        <v>Apparel</v>
      </c>
      <c r="C1657" s="17" t="n">
        <f aca="false">DATA!C1657</f>
        <v>162</v>
      </c>
      <c r="D1657" s="17" t="n">
        <f aca="false">DATA!D1657</f>
        <v>53</v>
      </c>
      <c r="E1657" s="18" t="n">
        <f aca="false">DATA!F1657</f>
        <v>8</v>
      </c>
      <c r="F1657" s="19" t="n">
        <f aca="false">DATA!G1657</f>
        <v>38.81</v>
      </c>
      <c r="G1657" s="19" t="n">
        <f aca="false">DATA!H1657</f>
        <v>8</v>
      </c>
      <c r="H1657" s="18" t="n">
        <f aca="false">DATA!E1657</f>
        <v>3</v>
      </c>
      <c r="I1657" s="20" t="n">
        <f aca="false">F1657*E1657</f>
        <v>310.48</v>
      </c>
      <c r="J1657" s="20" t="n">
        <f aca="false">PARAMETER!$B$4*G1657*SQRT(E1657)</f>
        <v>37.2187889176536</v>
      </c>
      <c r="K1657" s="20" t="n">
        <f aca="false">I1657+J1657</f>
        <v>347.698788917654</v>
      </c>
      <c r="L1657" s="20" t="n">
        <f aca="false">K1657+F1657*H1657</f>
        <v>464.128788917654</v>
      </c>
      <c r="M1657" s="16" t="str">
        <f aca="false">IF(C1657&lt;=K1657,"REORDER",IF(C1657&gt;L1657,"OVERSTOCK","OK"))</f>
        <v>REORDER</v>
      </c>
      <c r="N1657" s="16" t="str">
        <f aca="false">IF(C1657&lt;=D1657,"REORDER","OK")</f>
        <v>OK</v>
      </c>
      <c r="O1657" s="18" t="n">
        <f aca="false">IF(D1657&lt;I1657,1,0)</f>
        <v>1</v>
      </c>
      <c r="P1657" s="20" t="n">
        <f aca="false">C1657/F1657</f>
        <v>4.17418191187838</v>
      </c>
      <c r="Q1657" s="19" t="n">
        <f aca="false">DATA!N1657</f>
        <v>193.53</v>
      </c>
      <c r="R1657" s="19" t="n">
        <f aca="false">DATA!O1657</f>
        <v>0.54</v>
      </c>
      <c r="S1657" s="17" t="n">
        <f aca="false">C1657*Q1657</f>
        <v>31351.86</v>
      </c>
      <c r="T1657" s="19" t="n">
        <f aca="false">C1657*R1657</f>
        <v>87.48</v>
      </c>
      <c r="U1657" s="20" t="n">
        <f aca="false">MAX(0,C1657-L1657)</f>
        <v>0</v>
      </c>
      <c r="V1657" s="17" t="n">
        <f aca="false">U1657*Q1657</f>
        <v>0</v>
      </c>
      <c r="W1657" s="19" t="n">
        <f aca="false">U1657*R1657</f>
        <v>0</v>
      </c>
      <c r="X1657" s="20" t="n">
        <f aca="false">MAX(0,K1657-C1657)</f>
        <v>185.698788917654</v>
      </c>
      <c r="Y1657" s="17" t="n">
        <f aca="false">F1657*PARAMETER!$B$5*Q1657</f>
        <v>2741478.2445</v>
      </c>
      <c r="Z1657" s="21" t="n">
        <f aca="false">SUMIF($Y$2:$Y$3205,"&gt;="&amp;Y1657)/SUM($Y$2:$Y$3205)</f>
        <v>0.120107208048067</v>
      </c>
      <c r="AA1657" s="16" t="str">
        <f aca="false">IF(Z1657&lt;=PARAMETER!$B$7,"A",IF(Z1657&lt;=PARAMETER!$B$8,"B","C"))</f>
        <v>A</v>
      </c>
      <c r="AB1657" s="22" t="n">
        <f aca="false">G1657/F1657</f>
        <v>0.20613244009276</v>
      </c>
      <c r="AC1657" s="16" t="str">
        <f aca="false">IF(AB1657&lt;=PARAMETER!$B$9,"X",IF(AB1657&lt;=PARAMETER!$B$10,"Y","Z"))</f>
        <v>X</v>
      </c>
      <c r="AD1657" s="16" t="str">
        <f aca="false">AA1657&amp;AC1657</f>
        <v>AX</v>
      </c>
      <c r="AE1657" s="22" t="n">
        <f aca="false">DATA!I1657</f>
        <v>0.94</v>
      </c>
      <c r="AF1657" s="18" t="n">
        <f aca="false">DATA!L1657</f>
        <v>169</v>
      </c>
      <c r="AG1657" s="16" t="str">
        <f aca="false">DATA!K1657</f>
        <v>B</v>
      </c>
      <c r="AH1657" s="18" t="n">
        <f aca="false">IF(AE1657&gt;=PARAMETER!$B$12,1,0)</f>
        <v>1</v>
      </c>
      <c r="AI1657" s="18" t="n">
        <f aca="false">IF(AF1657&gt;=PARAMETER!$B$13,1,0)</f>
        <v>1</v>
      </c>
      <c r="AJ1657" s="18" t="n">
        <f aca="false">IF(AND(AH1657=1,AI1657=1),1,0)</f>
        <v>1</v>
      </c>
    </row>
    <row r="1658" customFormat="false" ht="15" hidden="false" customHeight="false" outlineLevel="0" collapsed="false">
      <c r="A1658" s="16" t="str">
        <f aca="false">DATA!A1658</f>
        <v>ITM11656</v>
      </c>
      <c r="B1658" s="16" t="str">
        <f aca="false">DATA!B1658</f>
        <v>Apparel</v>
      </c>
      <c r="C1658" s="17" t="n">
        <f aca="false">DATA!C1658</f>
        <v>419</v>
      </c>
      <c r="D1658" s="17" t="n">
        <f aca="false">DATA!D1658</f>
        <v>81</v>
      </c>
      <c r="E1658" s="18" t="n">
        <f aca="false">DATA!F1658</f>
        <v>7</v>
      </c>
      <c r="F1658" s="19" t="n">
        <f aca="false">DATA!G1658</f>
        <v>26.38</v>
      </c>
      <c r="G1658" s="19" t="n">
        <f aca="false">DATA!H1658</f>
        <v>1.59</v>
      </c>
      <c r="H1658" s="18" t="n">
        <f aca="false">DATA!E1658</f>
        <v>10</v>
      </c>
      <c r="I1658" s="20" t="n">
        <f aca="false">F1658*E1658</f>
        <v>184.66</v>
      </c>
      <c r="J1658" s="20" t="n">
        <f aca="false">PARAMETER!$B$4*G1658*SQRT(E1658)</f>
        <v>6.91947908762576</v>
      </c>
      <c r="K1658" s="20" t="n">
        <f aca="false">I1658+J1658</f>
        <v>191.579479087626</v>
      </c>
      <c r="L1658" s="20" t="n">
        <f aca="false">K1658+F1658*H1658</f>
        <v>455.379479087626</v>
      </c>
      <c r="M1658" s="16" t="str">
        <f aca="false">IF(C1658&lt;=K1658,"REORDER",IF(C1658&gt;L1658,"OVERSTOCK","OK"))</f>
        <v>OK</v>
      </c>
      <c r="N1658" s="16" t="str">
        <f aca="false">IF(C1658&lt;=D1658,"REORDER","OK")</f>
        <v>OK</v>
      </c>
      <c r="O1658" s="18" t="n">
        <f aca="false">IF(D1658&lt;I1658,1,0)</f>
        <v>1</v>
      </c>
      <c r="P1658" s="20" t="n">
        <f aca="false">C1658/F1658</f>
        <v>15.8832448824867</v>
      </c>
      <c r="Q1658" s="19" t="n">
        <f aca="false">DATA!N1658</f>
        <v>119.73</v>
      </c>
      <c r="R1658" s="19" t="n">
        <f aca="false">DATA!O1658</f>
        <v>0.74</v>
      </c>
      <c r="S1658" s="17" t="n">
        <f aca="false">C1658*Q1658</f>
        <v>50166.87</v>
      </c>
      <c r="T1658" s="19" t="n">
        <f aca="false">C1658*R1658</f>
        <v>310.06</v>
      </c>
      <c r="U1658" s="20" t="n">
        <f aca="false">MAX(0,C1658-L1658)</f>
        <v>0</v>
      </c>
      <c r="V1658" s="17" t="n">
        <f aca="false">U1658*Q1658</f>
        <v>0</v>
      </c>
      <c r="W1658" s="19" t="n">
        <f aca="false">U1658*R1658</f>
        <v>0</v>
      </c>
      <c r="X1658" s="20" t="n">
        <f aca="false">MAX(0,K1658-C1658)</f>
        <v>0</v>
      </c>
      <c r="Y1658" s="17" t="n">
        <f aca="false">F1658*PARAMETER!$B$5*Q1658</f>
        <v>1152844.251</v>
      </c>
      <c r="Z1658" s="21" t="n">
        <f aca="false">SUMIF($Y$2:$Y$3205,"&gt;="&amp;Y1658)/SUM($Y$2:$Y$3205)</f>
        <v>0.666195322294162</v>
      </c>
      <c r="AA1658" s="16" t="str">
        <f aca="false">IF(Z1658&lt;=PARAMETER!$B$7,"A",IF(Z1658&lt;=PARAMETER!$B$8,"B","C"))</f>
        <v>A</v>
      </c>
      <c r="AB1658" s="22" t="n">
        <f aca="false">G1658/F1658</f>
        <v>0.0602729340409401</v>
      </c>
      <c r="AC1658" s="16" t="str">
        <f aca="false">IF(AB1658&lt;=PARAMETER!$B$9,"X",IF(AB1658&lt;=PARAMETER!$B$10,"Y","Z"))</f>
        <v>X</v>
      </c>
      <c r="AD1658" s="16" t="str">
        <f aca="false">AA1658&amp;AC1658</f>
        <v>AX</v>
      </c>
      <c r="AE1658" s="22" t="n">
        <f aca="false">DATA!I1658</f>
        <v>0.21</v>
      </c>
      <c r="AF1658" s="18" t="n">
        <f aca="false">DATA!L1658</f>
        <v>119</v>
      </c>
      <c r="AG1658" s="16" t="str">
        <f aca="false">DATA!K1658</f>
        <v>A</v>
      </c>
      <c r="AH1658" s="18" t="n">
        <f aca="false">IF(AE1658&gt;=PARAMETER!$B$12,1,0)</f>
        <v>0</v>
      </c>
      <c r="AI1658" s="18" t="n">
        <f aca="false">IF(AF1658&gt;=PARAMETER!$B$13,1,0)</f>
        <v>1</v>
      </c>
      <c r="AJ1658" s="18" t="n">
        <f aca="false">IF(AND(AH1658=1,AI1658=1),1,0)</f>
        <v>0</v>
      </c>
    </row>
    <row r="1659" customFormat="false" ht="15" hidden="false" customHeight="false" outlineLevel="0" collapsed="false">
      <c r="A1659" s="16" t="str">
        <f aca="false">DATA!A1659</f>
        <v>ITM11657</v>
      </c>
      <c r="B1659" s="16" t="str">
        <f aca="false">DATA!B1659</f>
        <v>Groceries</v>
      </c>
      <c r="C1659" s="17" t="n">
        <f aca="false">DATA!C1659</f>
        <v>272</v>
      </c>
      <c r="D1659" s="17" t="n">
        <f aca="false">DATA!D1659</f>
        <v>63</v>
      </c>
      <c r="E1659" s="18" t="n">
        <f aca="false">DATA!F1659</f>
        <v>3</v>
      </c>
      <c r="F1659" s="19" t="n">
        <f aca="false">DATA!G1659</f>
        <v>35.51</v>
      </c>
      <c r="G1659" s="19" t="n">
        <f aca="false">DATA!H1659</f>
        <v>1.64</v>
      </c>
      <c r="H1659" s="18" t="n">
        <f aca="false">DATA!E1659</f>
        <v>4</v>
      </c>
      <c r="I1659" s="20" t="n">
        <f aca="false">F1659*E1659</f>
        <v>106.53</v>
      </c>
      <c r="J1659" s="20" t="n">
        <f aca="false">PARAMETER!$B$4*G1659*SQRT(E1659)</f>
        <v>4.67231088674599</v>
      </c>
      <c r="K1659" s="20" t="n">
        <f aca="false">I1659+J1659</f>
        <v>111.202310886746</v>
      </c>
      <c r="L1659" s="20" t="n">
        <f aca="false">K1659+F1659*H1659</f>
        <v>253.242310886746</v>
      </c>
      <c r="M1659" s="16" t="str">
        <f aca="false">IF(C1659&lt;=K1659,"REORDER",IF(C1659&gt;L1659,"OVERSTOCK","OK"))</f>
        <v>OVERSTOCK</v>
      </c>
      <c r="N1659" s="16" t="str">
        <f aca="false">IF(C1659&lt;=D1659,"REORDER","OK")</f>
        <v>OK</v>
      </c>
      <c r="O1659" s="18" t="n">
        <f aca="false">IF(D1659&lt;I1659,1,0)</f>
        <v>1</v>
      </c>
      <c r="P1659" s="20" t="n">
        <f aca="false">C1659/F1659</f>
        <v>7.65981413686286</v>
      </c>
      <c r="Q1659" s="19" t="n">
        <f aca="false">DATA!N1659</f>
        <v>94.85</v>
      </c>
      <c r="R1659" s="19" t="n">
        <f aca="false">DATA!O1659</f>
        <v>0.53</v>
      </c>
      <c r="S1659" s="17" t="n">
        <f aca="false">C1659*Q1659</f>
        <v>25799.2</v>
      </c>
      <c r="T1659" s="19" t="n">
        <f aca="false">C1659*R1659</f>
        <v>144.16</v>
      </c>
      <c r="U1659" s="20" t="n">
        <f aca="false">MAX(0,C1659-L1659)</f>
        <v>18.757689113254</v>
      </c>
      <c r="V1659" s="17" t="n">
        <f aca="false">U1659*Q1659</f>
        <v>1779.16681239214</v>
      </c>
      <c r="W1659" s="19" t="n">
        <f aca="false">U1659*R1659</f>
        <v>9.94157523002462</v>
      </c>
      <c r="X1659" s="20" t="n">
        <f aca="false">MAX(0,K1659-C1659)</f>
        <v>0</v>
      </c>
      <c r="Y1659" s="17" t="n">
        <f aca="false">F1659*PARAMETER!$B$5*Q1659</f>
        <v>1229365.0775</v>
      </c>
      <c r="Z1659" s="21" t="n">
        <f aca="false">SUMIF($Y$2:$Y$3205,"&gt;="&amp;Y1659)/SUM($Y$2:$Y$3205)</f>
        <v>0.633210202082474</v>
      </c>
      <c r="AA1659" s="16" t="str">
        <f aca="false">IF(Z1659&lt;=PARAMETER!$B$7,"A",IF(Z1659&lt;=PARAMETER!$B$8,"B","C"))</f>
        <v>A</v>
      </c>
      <c r="AB1659" s="22" t="n">
        <f aca="false">G1659/F1659</f>
        <v>0.0461841734722613</v>
      </c>
      <c r="AC1659" s="16" t="str">
        <f aca="false">IF(AB1659&lt;=PARAMETER!$B$9,"X",IF(AB1659&lt;=PARAMETER!$B$10,"Y","Z"))</f>
        <v>X</v>
      </c>
      <c r="AD1659" s="16" t="str">
        <f aca="false">AA1659&amp;AC1659</f>
        <v>AX</v>
      </c>
      <c r="AE1659" s="22" t="n">
        <f aca="false">DATA!I1659</f>
        <v>0.13</v>
      </c>
      <c r="AF1659" s="18" t="n">
        <f aca="false">DATA!L1659</f>
        <v>76</v>
      </c>
      <c r="AG1659" s="16" t="str">
        <f aca="false">DATA!K1659</f>
        <v>D</v>
      </c>
      <c r="AH1659" s="18" t="n">
        <f aca="false">IF(AE1659&gt;=PARAMETER!$B$12,1,0)</f>
        <v>0</v>
      </c>
      <c r="AI1659" s="18" t="n">
        <f aca="false">IF(AF1659&gt;=PARAMETER!$B$13,1,0)</f>
        <v>0</v>
      </c>
      <c r="AJ1659" s="18" t="n">
        <f aca="false">IF(AND(AH1659=1,AI1659=1),1,0)</f>
        <v>0</v>
      </c>
    </row>
    <row r="1660" customFormat="false" ht="15" hidden="false" customHeight="false" outlineLevel="0" collapsed="false">
      <c r="A1660" s="16" t="str">
        <f aca="false">DATA!A1660</f>
        <v>ITM11658</v>
      </c>
      <c r="B1660" s="16" t="str">
        <f aca="false">DATA!B1660</f>
        <v>Electronics</v>
      </c>
      <c r="C1660" s="17" t="n">
        <f aca="false">DATA!C1660</f>
        <v>288</v>
      </c>
      <c r="D1660" s="17" t="n">
        <f aca="false">DATA!D1660</f>
        <v>43</v>
      </c>
      <c r="E1660" s="18" t="n">
        <f aca="false">DATA!F1660</f>
        <v>2</v>
      </c>
      <c r="F1660" s="19" t="n">
        <f aca="false">DATA!G1660</f>
        <v>44.63</v>
      </c>
      <c r="G1660" s="19" t="n">
        <f aca="false">DATA!H1660</f>
        <v>9.26</v>
      </c>
      <c r="H1660" s="18" t="n">
        <f aca="false">DATA!E1660</f>
        <v>5</v>
      </c>
      <c r="I1660" s="20" t="n">
        <f aca="false">F1660*E1660</f>
        <v>89.26</v>
      </c>
      <c r="J1660" s="20" t="n">
        <f aca="false">PARAMETER!$B$4*G1660*SQRT(E1660)</f>
        <v>21.540374086092</v>
      </c>
      <c r="K1660" s="20" t="n">
        <f aca="false">I1660+J1660</f>
        <v>110.800374086092</v>
      </c>
      <c r="L1660" s="20" t="n">
        <f aca="false">K1660+F1660*H1660</f>
        <v>333.950374086092</v>
      </c>
      <c r="M1660" s="16" t="str">
        <f aca="false">IF(C1660&lt;=K1660,"REORDER",IF(C1660&gt;L1660,"OVERSTOCK","OK"))</f>
        <v>OK</v>
      </c>
      <c r="N1660" s="16" t="str">
        <f aca="false">IF(C1660&lt;=D1660,"REORDER","OK")</f>
        <v>OK</v>
      </c>
      <c r="O1660" s="18" t="n">
        <f aca="false">IF(D1660&lt;I1660,1,0)</f>
        <v>1</v>
      </c>
      <c r="P1660" s="20" t="n">
        <f aca="false">C1660/F1660</f>
        <v>6.45305848084248</v>
      </c>
      <c r="Q1660" s="19" t="n">
        <f aca="false">DATA!N1660</f>
        <v>183.29</v>
      </c>
      <c r="R1660" s="19" t="n">
        <f aca="false">DATA!O1660</f>
        <v>1.9</v>
      </c>
      <c r="S1660" s="17" t="n">
        <f aca="false">C1660*Q1660</f>
        <v>52787.52</v>
      </c>
      <c r="T1660" s="19" t="n">
        <f aca="false">C1660*R1660</f>
        <v>547.2</v>
      </c>
      <c r="U1660" s="20" t="n">
        <f aca="false">MAX(0,C1660-L1660)</f>
        <v>0</v>
      </c>
      <c r="V1660" s="17" t="n">
        <f aca="false">U1660*Q1660</f>
        <v>0</v>
      </c>
      <c r="W1660" s="19" t="n">
        <f aca="false">U1660*R1660</f>
        <v>0</v>
      </c>
      <c r="X1660" s="20" t="n">
        <f aca="false">MAX(0,K1660-C1660)</f>
        <v>0</v>
      </c>
      <c r="Y1660" s="17" t="n">
        <f aca="false">F1660*PARAMETER!$B$5*Q1660</f>
        <v>2985784.9355</v>
      </c>
      <c r="Z1660" s="21" t="n">
        <f aca="false">SUMIF($Y$2:$Y$3205,"&gt;="&amp;Y1660)/SUM($Y$2:$Y$3205)</f>
        <v>0.0772230133010184</v>
      </c>
      <c r="AA1660" s="16" t="str">
        <f aca="false">IF(Z1660&lt;=PARAMETER!$B$7,"A",IF(Z1660&lt;=PARAMETER!$B$8,"B","C"))</f>
        <v>A</v>
      </c>
      <c r="AB1660" s="22" t="n">
        <f aca="false">G1660/F1660</f>
        <v>0.207483755321533</v>
      </c>
      <c r="AC1660" s="16" t="str">
        <f aca="false">IF(AB1660&lt;=PARAMETER!$B$9,"X",IF(AB1660&lt;=PARAMETER!$B$10,"Y","Z"))</f>
        <v>X</v>
      </c>
      <c r="AD1660" s="16" t="str">
        <f aca="false">AA1660&amp;AC1660</f>
        <v>AX</v>
      </c>
      <c r="AE1660" s="22" t="n">
        <f aca="false">DATA!I1660</f>
        <v>0.37</v>
      </c>
      <c r="AF1660" s="18" t="n">
        <f aca="false">DATA!L1660</f>
        <v>52</v>
      </c>
      <c r="AG1660" s="16" t="str">
        <f aca="false">DATA!K1660</f>
        <v>B</v>
      </c>
      <c r="AH1660" s="18" t="n">
        <f aca="false">IF(AE1660&gt;=PARAMETER!$B$12,1,0)</f>
        <v>0</v>
      </c>
      <c r="AI1660" s="18" t="n">
        <f aca="false">IF(AF1660&gt;=PARAMETER!$B$13,1,0)</f>
        <v>0</v>
      </c>
      <c r="AJ1660" s="18" t="n">
        <f aca="false">IF(AND(AH1660=1,AI1660=1),1,0)</f>
        <v>0</v>
      </c>
    </row>
    <row r="1661" customFormat="false" ht="15" hidden="false" customHeight="false" outlineLevel="0" collapsed="false">
      <c r="A1661" s="16" t="str">
        <f aca="false">DATA!A1661</f>
        <v>ITM11659</v>
      </c>
      <c r="B1661" s="16" t="str">
        <f aca="false">DATA!B1661</f>
        <v>Pharma</v>
      </c>
      <c r="C1661" s="17" t="n">
        <f aca="false">DATA!C1661</f>
        <v>388</v>
      </c>
      <c r="D1661" s="17" t="n">
        <f aca="false">DATA!D1661</f>
        <v>80</v>
      </c>
      <c r="E1661" s="18" t="n">
        <f aca="false">DATA!F1661</f>
        <v>7</v>
      </c>
      <c r="F1661" s="19" t="n">
        <f aca="false">DATA!G1661</f>
        <v>45.88</v>
      </c>
      <c r="G1661" s="19" t="n">
        <f aca="false">DATA!H1661</f>
        <v>1.27</v>
      </c>
      <c r="H1661" s="18" t="n">
        <f aca="false">DATA!E1661</f>
        <v>7</v>
      </c>
      <c r="I1661" s="20" t="n">
        <f aca="false">F1661*E1661</f>
        <v>321.16</v>
      </c>
      <c r="J1661" s="20" t="n">
        <f aca="false">PARAMETER!$B$4*G1661*SQRT(E1661)</f>
        <v>5.52687952282058</v>
      </c>
      <c r="K1661" s="20" t="n">
        <f aca="false">I1661+J1661</f>
        <v>326.686879522821</v>
      </c>
      <c r="L1661" s="20" t="n">
        <f aca="false">K1661+F1661*H1661</f>
        <v>647.846879522821</v>
      </c>
      <c r="M1661" s="16" t="str">
        <f aca="false">IF(C1661&lt;=K1661,"REORDER",IF(C1661&gt;L1661,"OVERSTOCK","OK"))</f>
        <v>OK</v>
      </c>
      <c r="N1661" s="16" t="str">
        <f aca="false">IF(C1661&lt;=D1661,"REORDER","OK")</f>
        <v>OK</v>
      </c>
      <c r="O1661" s="18" t="n">
        <f aca="false">IF(D1661&lt;I1661,1,0)</f>
        <v>1</v>
      </c>
      <c r="P1661" s="20" t="n">
        <f aca="false">C1661/F1661</f>
        <v>8.45684394071491</v>
      </c>
      <c r="Q1661" s="19" t="n">
        <f aca="false">DATA!N1661</f>
        <v>181.07</v>
      </c>
      <c r="R1661" s="19" t="n">
        <f aca="false">DATA!O1661</f>
        <v>0.42</v>
      </c>
      <c r="S1661" s="17" t="n">
        <f aca="false">C1661*Q1661</f>
        <v>70255.16</v>
      </c>
      <c r="T1661" s="19" t="n">
        <f aca="false">C1661*R1661</f>
        <v>162.96</v>
      </c>
      <c r="U1661" s="20" t="n">
        <f aca="false">MAX(0,C1661-L1661)</f>
        <v>0</v>
      </c>
      <c r="V1661" s="17" t="n">
        <f aca="false">U1661*Q1661</f>
        <v>0</v>
      </c>
      <c r="W1661" s="19" t="n">
        <f aca="false">U1661*R1661</f>
        <v>0</v>
      </c>
      <c r="X1661" s="20" t="n">
        <f aca="false">MAX(0,K1661-C1661)</f>
        <v>0</v>
      </c>
      <c r="Y1661" s="17" t="n">
        <f aca="false">F1661*PARAMETER!$B$5*Q1661</f>
        <v>3032234.434</v>
      </c>
      <c r="Z1661" s="21" t="n">
        <f aca="false">SUMIF($Y$2:$Y$3205,"&gt;="&amp;Y1661)/SUM($Y$2:$Y$3205)</f>
        <v>0.068592237473315</v>
      </c>
      <c r="AA1661" s="16" t="str">
        <f aca="false">IF(Z1661&lt;=PARAMETER!$B$7,"A",IF(Z1661&lt;=PARAMETER!$B$8,"B","C"))</f>
        <v>A</v>
      </c>
      <c r="AB1661" s="22" t="n">
        <f aca="false">G1661/F1661</f>
        <v>0.0276809067131648</v>
      </c>
      <c r="AC1661" s="16" t="str">
        <f aca="false">IF(AB1661&lt;=PARAMETER!$B$9,"X",IF(AB1661&lt;=PARAMETER!$B$10,"Y","Z"))</f>
        <v>X</v>
      </c>
      <c r="AD1661" s="16" t="str">
        <f aca="false">AA1661&amp;AC1661</f>
        <v>AX</v>
      </c>
      <c r="AE1661" s="22" t="n">
        <f aca="false">DATA!I1661</f>
        <v>0.82</v>
      </c>
      <c r="AF1661" s="18" t="n">
        <f aca="false">DATA!L1661</f>
        <v>132</v>
      </c>
      <c r="AG1661" s="16" t="str">
        <f aca="false">DATA!K1661</f>
        <v>C</v>
      </c>
      <c r="AH1661" s="18" t="n">
        <f aca="false">IF(AE1661&gt;=PARAMETER!$B$12,1,0)</f>
        <v>1</v>
      </c>
      <c r="AI1661" s="18" t="n">
        <f aca="false">IF(AF1661&gt;=PARAMETER!$B$13,1,0)</f>
        <v>1</v>
      </c>
      <c r="AJ1661" s="18" t="n">
        <f aca="false">IF(AND(AH1661=1,AI1661=1),1,0)</f>
        <v>1</v>
      </c>
    </row>
    <row r="1662" customFormat="false" ht="15" hidden="false" customHeight="false" outlineLevel="0" collapsed="false">
      <c r="A1662" s="16" t="str">
        <f aca="false">DATA!A1662</f>
        <v>ITM11660</v>
      </c>
      <c r="B1662" s="16" t="str">
        <f aca="false">DATA!B1662</f>
        <v>Apparel</v>
      </c>
      <c r="C1662" s="17" t="n">
        <f aca="false">DATA!C1662</f>
        <v>310</v>
      </c>
      <c r="D1662" s="17" t="n">
        <f aca="false">DATA!D1662</f>
        <v>45</v>
      </c>
      <c r="E1662" s="18" t="n">
        <f aca="false">DATA!F1662</f>
        <v>4</v>
      </c>
      <c r="F1662" s="19" t="n">
        <f aca="false">DATA!G1662</f>
        <v>14.61</v>
      </c>
      <c r="G1662" s="19" t="n">
        <f aca="false">DATA!H1662</f>
        <v>7.04</v>
      </c>
      <c r="H1662" s="18" t="n">
        <f aca="false">DATA!E1662</f>
        <v>5</v>
      </c>
      <c r="I1662" s="20" t="n">
        <f aca="false">F1662*E1662</f>
        <v>58.44</v>
      </c>
      <c r="J1662" s="20" t="n">
        <f aca="false">PARAMETER!$B$4*G1662*SQRT(E1662)</f>
        <v>23.1595390674767</v>
      </c>
      <c r="K1662" s="20" t="n">
        <f aca="false">I1662+J1662</f>
        <v>81.5995390674767</v>
      </c>
      <c r="L1662" s="20" t="n">
        <f aca="false">K1662+F1662*H1662</f>
        <v>154.649539067477</v>
      </c>
      <c r="M1662" s="16" t="str">
        <f aca="false">IF(C1662&lt;=K1662,"REORDER",IF(C1662&gt;L1662,"OVERSTOCK","OK"))</f>
        <v>OVERSTOCK</v>
      </c>
      <c r="N1662" s="16" t="str">
        <f aca="false">IF(C1662&lt;=D1662,"REORDER","OK")</f>
        <v>OK</v>
      </c>
      <c r="O1662" s="18" t="n">
        <f aca="false">IF(D1662&lt;I1662,1,0)</f>
        <v>1</v>
      </c>
      <c r="P1662" s="20" t="n">
        <f aca="false">C1662/F1662</f>
        <v>21.2183436002738</v>
      </c>
      <c r="Q1662" s="19" t="n">
        <f aca="false">DATA!N1662</f>
        <v>88.98</v>
      </c>
      <c r="R1662" s="19" t="n">
        <f aca="false">DATA!O1662</f>
        <v>1.49</v>
      </c>
      <c r="S1662" s="17" t="n">
        <f aca="false">C1662*Q1662</f>
        <v>27583.8</v>
      </c>
      <c r="T1662" s="19" t="n">
        <f aca="false">C1662*R1662</f>
        <v>461.9</v>
      </c>
      <c r="U1662" s="20" t="n">
        <f aca="false">MAX(0,C1662-L1662)</f>
        <v>155.350460932523</v>
      </c>
      <c r="V1662" s="17" t="n">
        <f aca="false">U1662*Q1662</f>
        <v>13823.0840137759</v>
      </c>
      <c r="W1662" s="19" t="n">
        <f aca="false">U1662*R1662</f>
        <v>231.47218678946</v>
      </c>
      <c r="X1662" s="20" t="n">
        <f aca="false">MAX(0,K1662-C1662)</f>
        <v>0</v>
      </c>
      <c r="Y1662" s="17" t="n">
        <f aca="false">F1662*PARAMETER!$B$5*Q1662</f>
        <v>474499.197</v>
      </c>
      <c r="Z1662" s="21" t="n">
        <f aca="false">SUMIF($Y$2:$Y$3205,"&gt;="&amp;Y1662)/SUM($Y$2:$Y$3205)</f>
        <v>0.914014767942146</v>
      </c>
      <c r="AA1662" s="16" t="str">
        <f aca="false">IF(Z1662&lt;=PARAMETER!$B$7,"A",IF(Z1662&lt;=PARAMETER!$B$8,"B","C"))</f>
        <v>B</v>
      </c>
      <c r="AB1662" s="22" t="n">
        <f aca="false">G1662/F1662</f>
        <v>0.48186173853525</v>
      </c>
      <c r="AC1662" s="16" t="str">
        <f aca="false">IF(AB1662&lt;=PARAMETER!$B$9,"X",IF(AB1662&lt;=PARAMETER!$B$10,"Y","Z"))</f>
        <v>Y</v>
      </c>
      <c r="AD1662" s="16" t="str">
        <f aca="false">AA1662&amp;AC1662</f>
        <v>BY</v>
      </c>
      <c r="AE1662" s="22" t="n">
        <f aca="false">DATA!I1662</f>
        <v>0.71</v>
      </c>
      <c r="AF1662" s="18" t="n">
        <f aca="false">DATA!L1662</f>
        <v>31</v>
      </c>
      <c r="AG1662" s="16" t="str">
        <f aca="false">DATA!K1662</f>
        <v>B</v>
      </c>
      <c r="AH1662" s="18" t="n">
        <f aca="false">IF(AE1662&gt;=PARAMETER!$B$12,1,0)</f>
        <v>0</v>
      </c>
      <c r="AI1662" s="18" t="n">
        <f aca="false">IF(AF1662&gt;=PARAMETER!$B$13,1,0)</f>
        <v>0</v>
      </c>
      <c r="AJ1662" s="18" t="n">
        <f aca="false">IF(AND(AH1662=1,AI1662=1),1,0)</f>
        <v>0</v>
      </c>
    </row>
    <row r="1663" customFormat="false" ht="15" hidden="false" customHeight="false" outlineLevel="0" collapsed="false">
      <c r="A1663" s="16" t="str">
        <f aca="false">DATA!A1663</f>
        <v>ITM11661</v>
      </c>
      <c r="B1663" s="16" t="str">
        <f aca="false">DATA!B1663</f>
        <v>Groceries</v>
      </c>
      <c r="C1663" s="17" t="n">
        <f aca="false">DATA!C1663</f>
        <v>478</v>
      </c>
      <c r="D1663" s="17" t="n">
        <f aca="false">DATA!D1663</f>
        <v>27</v>
      </c>
      <c r="E1663" s="18" t="n">
        <f aca="false">DATA!F1663</f>
        <v>6</v>
      </c>
      <c r="F1663" s="19" t="n">
        <f aca="false">DATA!G1663</f>
        <v>10.21</v>
      </c>
      <c r="G1663" s="19" t="n">
        <f aca="false">DATA!H1663</f>
        <v>2.65</v>
      </c>
      <c r="H1663" s="18" t="n">
        <f aca="false">DATA!E1663</f>
        <v>9</v>
      </c>
      <c r="I1663" s="20" t="n">
        <f aca="false">F1663*E1663</f>
        <v>61.26</v>
      </c>
      <c r="J1663" s="20" t="n">
        <f aca="false">PARAMETER!$B$4*G1663*SQRT(E1663)</f>
        <v>10.6769880321329</v>
      </c>
      <c r="K1663" s="20" t="n">
        <f aca="false">I1663+J1663</f>
        <v>71.9369880321329</v>
      </c>
      <c r="L1663" s="20" t="n">
        <f aca="false">K1663+F1663*H1663</f>
        <v>163.826988032133</v>
      </c>
      <c r="M1663" s="16" t="str">
        <f aca="false">IF(C1663&lt;=K1663,"REORDER",IF(C1663&gt;L1663,"OVERSTOCK","OK"))</f>
        <v>OVERSTOCK</v>
      </c>
      <c r="N1663" s="16" t="str">
        <f aca="false">IF(C1663&lt;=D1663,"REORDER","OK")</f>
        <v>OK</v>
      </c>
      <c r="O1663" s="18" t="n">
        <f aca="false">IF(D1663&lt;I1663,1,0)</f>
        <v>1</v>
      </c>
      <c r="P1663" s="20" t="n">
        <f aca="false">C1663/F1663</f>
        <v>46.8168462291871</v>
      </c>
      <c r="Q1663" s="19" t="n">
        <f aca="false">DATA!N1663</f>
        <v>176.2</v>
      </c>
      <c r="R1663" s="19" t="n">
        <f aca="false">DATA!O1663</f>
        <v>0.57</v>
      </c>
      <c r="S1663" s="17" t="n">
        <f aca="false">C1663*Q1663</f>
        <v>84223.6</v>
      </c>
      <c r="T1663" s="19" t="n">
        <f aca="false">C1663*R1663</f>
        <v>272.46</v>
      </c>
      <c r="U1663" s="20" t="n">
        <f aca="false">MAX(0,C1663-L1663)</f>
        <v>314.173011967867</v>
      </c>
      <c r="V1663" s="17" t="n">
        <f aca="false">U1663*Q1663</f>
        <v>55357.2847087382</v>
      </c>
      <c r="W1663" s="19" t="n">
        <f aca="false">U1663*R1663</f>
        <v>179.078616821684</v>
      </c>
      <c r="X1663" s="20" t="n">
        <f aca="false">MAX(0,K1663-C1663)</f>
        <v>0</v>
      </c>
      <c r="Y1663" s="17" t="n">
        <f aca="false">F1663*PARAMETER!$B$5*Q1663</f>
        <v>656635.73</v>
      </c>
      <c r="Z1663" s="21" t="n">
        <f aca="false">SUMIF($Y$2:$Y$3205,"&gt;="&amp;Y1663)/SUM($Y$2:$Y$3205)</f>
        <v>0.859233190423468</v>
      </c>
      <c r="AA1663" s="16" t="str">
        <f aca="false">IF(Z1663&lt;=PARAMETER!$B$7,"A",IF(Z1663&lt;=PARAMETER!$B$8,"B","C"))</f>
        <v>B</v>
      </c>
      <c r="AB1663" s="22" t="n">
        <f aca="false">G1663/F1663</f>
        <v>0.259549461312439</v>
      </c>
      <c r="AC1663" s="16" t="str">
        <f aca="false">IF(AB1663&lt;=PARAMETER!$B$9,"X",IF(AB1663&lt;=PARAMETER!$B$10,"Y","Z"))</f>
        <v>Y</v>
      </c>
      <c r="AD1663" s="16" t="str">
        <f aca="false">AA1663&amp;AC1663</f>
        <v>BY</v>
      </c>
      <c r="AE1663" s="22" t="n">
        <f aca="false">DATA!I1663</f>
        <v>0.49</v>
      </c>
      <c r="AF1663" s="18" t="n">
        <f aca="false">DATA!L1663</f>
        <v>96</v>
      </c>
      <c r="AG1663" s="16" t="str">
        <f aca="false">DATA!K1663</f>
        <v>C</v>
      </c>
      <c r="AH1663" s="18" t="n">
        <f aca="false">IF(AE1663&gt;=PARAMETER!$B$12,1,0)</f>
        <v>0</v>
      </c>
      <c r="AI1663" s="18" t="n">
        <f aca="false">IF(AF1663&gt;=PARAMETER!$B$13,1,0)</f>
        <v>1</v>
      </c>
      <c r="AJ1663" s="18" t="n">
        <f aca="false">IF(AND(AH1663=1,AI1663=1),1,0)</f>
        <v>0</v>
      </c>
    </row>
    <row r="1664" customFormat="false" ht="15" hidden="false" customHeight="false" outlineLevel="0" collapsed="false">
      <c r="A1664" s="16" t="str">
        <f aca="false">DATA!A1664</f>
        <v>ITM11662</v>
      </c>
      <c r="B1664" s="16" t="str">
        <f aca="false">DATA!B1664</f>
        <v>Apparel</v>
      </c>
      <c r="C1664" s="17" t="n">
        <f aca="false">DATA!C1664</f>
        <v>206</v>
      </c>
      <c r="D1664" s="17" t="n">
        <f aca="false">DATA!D1664</f>
        <v>47</v>
      </c>
      <c r="E1664" s="18" t="n">
        <f aca="false">DATA!F1664</f>
        <v>5</v>
      </c>
      <c r="F1664" s="19" t="n">
        <f aca="false">DATA!G1664</f>
        <v>13.8</v>
      </c>
      <c r="G1664" s="19" t="n">
        <f aca="false">DATA!H1664</f>
        <v>0.83</v>
      </c>
      <c r="H1664" s="18" t="n">
        <f aca="false">DATA!E1664</f>
        <v>9</v>
      </c>
      <c r="I1664" s="20" t="n">
        <f aca="false">F1664*E1664</f>
        <v>69</v>
      </c>
      <c r="J1664" s="20" t="n">
        <f aca="false">PARAMETER!$B$4*G1664*SQRT(E1664)</f>
        <v>3.05274375400747</v>
      </c>
      <c r="K1664" s="20" t="n">
        <f aca="false">I1664+J1664</f>
        <v>72.0527437540075</v>
      </c>
      <c r="L1664" s="20" t="n">
        <f aca="false">K1664+F1664*H1664</f>
        <v>196.252743754008</v>
      </c>
      <c r="M1664" s="16" t="str">
        <f aca="false">IF(C1664&lt;=K1664,"REORDER",IF(C1664&gt;L1664,"OVERSTOCK","OK"))</f>
        <v>OVERSTOCK</v>
      </c>
      <c r="N1664" s="16" t="str">
        <f aca="false">IF(C1664&lt;=D1664,"REORDER","OK")</f>
        <v>OK</v>
      </c>
      <c r="O1664" s="18" t="n">
        <f aca="false">IF(D1664&lt;I1664,1,0)</f>
        <v>1</v>
      </c>
      <c r="P1664" s="20" t="n">
        <f aca="false">C1664/F1664</f>
        <v>14.9275362318841</v>
      </c>
      <c r="Q1664" s="19" t="n">
        <f aca="false">DATA!N1664</f>
        <v>22.16</v>
      </c>
      <c r="R1664" s="19" t="n">
        <f aca="false">DATA!O1664</f>
        <v>0.91</v>
      </c>
      <c r="S1664" s="17" t="n">
        <f aca="false">C1664*Q1664</f>
        <v>4564.96</v>
      </c>
      <c r="T1664" s="19" t="n">
        <f aca="false">C1664*R1664</f>
        <v>187.46</v>
      </c>
      <c r="U1664" s="20" t="n">
        <f aca="false">MAX(0,C1664-L1664)</f>
        <v>9.7472562459925</v>
      </c>
      <c r="V1664" s="17" t="n">
        <f aca="false">U1664*Q1664</f>
        <v>215.999198411194</v>
      </c>
      <c r="W1664" s="19" t="n">
        <f aca="false">U1664*R1664</f>
        <v>8.87000318385318</v>
      </c>
      <c r="X1664" s="20" t="n">
        <f aca="false">MAX(0,K1664-C1664)</f>
        <v>0</v>
      </c>
      <c r="Y1664" s="17" t="n">
        <f aca="false">F1664*PARAMETER!$B$5*Q1664</f>
        <v>111619.92</v>
      </c>
      <c r="Z1664" s="21" t="n">
        <f aca="false">SUMIF($Y$2:$Y$3205,"&gt;="&amp;Y1664)/SUM($Y$2:$Y$3205)</f>
        <v>0.99506236304888</v>
      </c>
      <c r="AA1664" s="16" t="str">
        <f aca="false">IF(Z1664&lt;=PARAMETER!$B$7,"A",IF(Z1664&lt;=PARAMETER!$B$8,"B","C"))</f>
        <v>C</v>
      </c>
      <c r="AB1664" s="22" t="n">
        <f aca="false">G1664/F1664</f>
        <v>0.0601449275362319</v>
      </c>
      <c r="AC1664" s="16" t="str">
        <f aca="false">IF(AB1664&lt;=PARAMETER!$B$9,"X",IF(AB1664&lt;=PARAMETER!$B$10,"Y","Z"))</f>
        <v>X</v>
      </c>
      <c r="AD1664" s="16" t="str">
        <f aca="false">AA1664&amp;AC1664</f>
        <v>CX</v>
      </c>
      <c r="AE1664" s="22" t="n">
        <f aca="false">DATA!I1664</f>
        <v>0.33</v>
      </c>
      <c r="AF1664" s="18" t="n">
        <f aca="false">DATA!L1664</f>
        <v>86</v>
      </c>
      <c r="AG1664" s="16" t="str">
        <f aca="false">DATA!K1664</f>
        <v>A</v>
      </c>
      <c r="AH1664" s="18" t="n">
        <f aca="false">IF(AE1664&gt;=PARAMETER!$B$12,1,0)</f>
        <v>0</v>
      </c>
      <c r="AI1664" s="18" t="n">
        <f aca="false">IF(AF1664&gt;=PARAMETER!$B$13,1,0)</f>
        <v>0</v>
      </c>
      <c r="AJ1664" s="18" t="n">
        <f aca="false">IF(AND(AH1664=1,AI1664=1),1,0)</f>
        <v>0</v>
      </c>
    </row>
    <row r="1665" customFormat="false" ht="15" hidden="false" customHeight="false" outlineLevel="0" collapsed="false">
      <c r="A1665" s="16" t="str">
        <f aca="false">DATA!A1665</f>
        <v>ITM11663</v>
      </c>
      <c r="B1665" s="16" t="str">
        <f aca="false">DATA!B1665</f>
        <v>Pharma</v>
      </c>
      <c r="C1665" s="17" t="n">
        <f aca="false">DATA!C1665</f>
        <v>424</v>
      </c>
      <c r="D1665" s="17" t="n">
        <f aca="false">DATA!D1665</f>
        <v>68</v>
      </c>
      <c r="E1665" s="18" t="n">
        <f aca="false">DATA!F1665</f>
        <v>8</v>
      </c>
      <c r="F1665" s="19" t="n">
        <f aca="false">DATA!G1665</f>
        <v>37.82</v>
      </c>
      <c r="G1665" s="19" t="n">
        <f aca="false">DATA!H1665</f>
        <v>1.07</v>
      </c>
      <c r="H1665" s="18" t="n">
        <f aca="false">DATA!E1665</f>
        <v>4</v>
      </c>
      <c r="I1665" s="20" t="n">
        <f aca="false">F1665*E1665</f>
        <v>302.56</v>
      </c>
      <c r="J1665" s="20" t="n">
        <f aca="false">PARAMETER!$B$4*G1665*SQRT(E1665)</f>
        <v>4.97801301773616</v>
      </c>
      <c r="K1665" s="20" t="n">
        <f aca="false">I1665+J1665</f>
        <v>307.538013017736</v>
      </c>
      <c r="L1665" s="20" t="n">
        <f aca="false">K1665+F1665*H1665</f>
        <v>458.818013017736</v>
      </c>
      <c r="M1665" s="16" t="str">
        <f aca="false">IF(C1665&lt;=K1665,"REORDER",IF(C1665&gt;L1665,"OVERSTOCK","OK"))</f>
        <v>OK</v>
      </c>
      <c r="N1665" s="16" t="str">
        <f aca="false">IF(C1665&lt;=D1665,"REORDER","OK")</f>
        <v>OK</v>
      </c>
      <c r="O1665" s="18" t="n">
        <f aca="false">IF(D1665&lt;I1665,1,0)</f>
        <v>1</v>
      </c>
      <c r="P1665" s="20" t="n">
        <f aca="false">C1665/F1665</f>
        <v>11.2109994711793</v>
      </c>
      <c r="Q1665" s="19" t="n">
        <f aca="false">DATA!N1665</f>
        <v>178.29</v>
      </c>
      <c r="R1665" s="19" t="n">
        <f aca="false">DATA!O1665</f>
        <v>1.99</v>
      </c>
      <c r="S1665" s="17" t="n">
        <f aca="false">C1665*Q1665</f>
        <v>75594.96</v>
      </c>
      <c r="T1665" s="19" t="n">
        <f aca="false">C1665*R1665</f>
        <v>843.76</v>
      </c>
      <c r="U1665" s="20" t="n">
        <f aca="false">MAX(0,C1665-L1665)</f>
        <v>0</v>
      </c>
      <c r="V1665" s="17" t="n">
        <f aca="false">U1665*Q1665</f>
        <v>0</v>
      </c>
      <c r="W1665" s="19" t="n">
        <f aca="false">U1665*R1665</f>
        <v>0</v>
      </c>
      <c r="X1665" s="20" t="n">
        <f aca="false">MAX(0,K1665-C1665)</f>
        <v>0</v>
      </c>
      <c r="Y1665" s="17" t="n">
        <f aca="false">F1665*PARAMETER!$B$5*Q1665</f>
        <v>2461168.647</v>
      </c>
      <c r="Z1665" s="21" t="n">
        <f aca="false">SUMIF($Y$2:$Y$3205,"&gt;="&amp;Y1665)/SUM($Y$2:$Y$3205)</f>
        <v>0.195909757604693</v>
      </c>
      <c r="AA1665" s="16" t="str">
        <f aca="false">IF(Z1665&lt;=PARAMETER!$B$7,"A",IF(Z1665&lt;=PARAMETER!$B$8,"B","C"))</f>
        <v>A</v>
      </c>
      <c r="AB1665" s="22" t="n">
        <f aca="false">G1665/F1665</f>
        <v>0.0282919090428345</v>
      </c>
      <c r="AC1665" s="16" t="str">
        <f aca="false">IF(AB1665&lt;=PARAMETER!$B$9,"X",IF(AB1665&lt;=PARAMETER!$B$10,"Y","Z"))</f>
        <v>X</v>
      </c>
      <c r="AD1665" s="16" t="str">
        <f aca="false">AA1665&amp;AC1665</f>
        <v>AX</v>
      </c>
      <c r="AE1665" s="22" t="n">
        <f aca="false">DATA!I1665</f>
        <v>0.15</v>
      </c>
      <c r="AF1665" s="18" t="n">
        <f aca="false">DATA!L1665</f>
        <v>134</v>
      </c>
      <c r="AG1665" s="16" t="str">
        <f aca="false">DATA!K1665</f>
        <v>C</v>
      </c>
      <c r="AH1665" s="18" t="n">
        <f aca="false">IF(AE1665&gt;=PARAMETER!$B$12,1,0)</f>
        <v>0</v>
      </c>
      <c r="AI1665" s="18" t="n">
        <f aca="false">IF(AF1665&gt;=PARAMETER!$B$13,1,0)</f>
        <v>1</v>
      </c>
      <c r="AJ1665" s="18" t="n">
        <f aca="false">IF(AND(AH1665=1,AI1665=1),1,0)</f>
        <v>0</v>
      </c>
    </row>
    <row r="1666" customFormat="false" ht="15" hidden="false" customHeight="false" outlineLevel="0" collapsed="false">
      <c r="A1666" s="16" t="str">
        <f aca="false">DATA!A1666</f>
        <v>ITM11664</v>
      </c>
      <c r="B1666" s="16" t="str">
        <f aca="false">DATA!B1666</f>
        <v>Pharma</v>
      </c>
      <c r="C1666" s="17" t="n">
        <f aca="false">DATA!C1666</f>
        <v>457</v>
      </c>
      <c r="D1666" s="17" t="n">
        <f aca="false">DATA!D1666</f>
        <v>18</v>
      </c>
      <c r="E1666" s="18" t="n">
        <f aca="false">DATA!F1666</f>
        <v>4</v>
      </c>
      <c r="F1666" s="19" t="n">
        <f aca="false">DATA!G1666</f>
        <v>19.13</v>
      </c>
      <c r="G1666" s="19" t="n">
        <f aca="false">DATA!H1666</f>
        <v>4.05</v>
      </c>
      <c r="H1666" s="18" t="n">
        <f aca="false">DATA!E1666</f>
        <v>9</v>
      </c>
      <c r="I1666" s="20" t="n">
        <f aca="false">F1666*E1666</f>
        <v>76.52</v>
      </c>
      <c r="J1666" s="20" t="n">
        <f aca="false">PARAMETER!$B$4*G1666*SQRT(E1666)</f>
        <v>13.3233143783069</v>
      </c>
      <c r="K1666" s="20" t="n">
        <f aca="false">I1666+J1666</f>
        <v>89.8433143783069</v>
      </c>
      <c r="L1666" s="20" t="n">
        <f aca="false">K1666+F1666*H1666</f>
        <v>262.013314378307</v>
      </c>
      <c r="M1666" s="16" t="str">
        <f aca="false">IF(C1666&lt;=K1666,"REORDER",IF(C1666&gt;L1666,"OVERSTOCK","OK"))</f>
        <v>OVERSTOCK</v>
      </c>
      <c r="N1666" s="16" t="str">
        <f aca="false">IF(C1666&lt;=D1666,"REORDER","OK")</f>
        <v>OK</v>
      </c>
      <c r="O1666" s="18" t="n">
        <f aca="false">IF(D1666&lt;I1666,1,0)</f>
        <v>1</v>
      </c>
      <c r="P1666" s="20" t="n">
        <f aca="false">C1666/F1666</f>
        <v>23.8891792995295</v>
      </c>
      <c r="Q1666" s="19" t="n">
        <f aca="false">DATA!N1666</f>
        <v>69.01</v>
      </c>
      <c r="R1666" s="19" t="n">
        <f aca="false">DATA!O1666</f>
        <v>0.29</v>
      </c>
      <c r="S1666" s="17" t="n">
        <f aca="false">C1666*Q1666</f>
        <v>31537.57</v>
      </c>
      <c r="T1666" s="19" t="n">
        <f aca="false">C1666*R1666</f>
        <v>132.53</v>
      </c>
      <c r="U1666" s="20" t="n">
        <f aca="false">MAX(0,C1666-L1666)</f>
        <v>194.986685621693</v>
      </c>
      <c r="V1666" s="17" t="n">
        <f aca="false">U1666*Q1666</f>
        <v>13456.031174753</v>
      </c>
      <c r="W1666" s="19" t="n">
        <f aca="false">U1666*R1666</f>
        <v>56.546138830291</v>
      </c>
      <c r="X1666" s="20" t="n">
        <f aca="false">MAX(0,K1666-C1666)</f>
        <v>0</v>
      </c>
      <c r="Y1666" s="17" t="n">
        <f aca="false">F1666*PARAMETER!$B$5*Q1666</f>
        <v>481858.8745</v>
      </c>
      <c r="Z1666" s="21" t="n">
        <f aca="false">SUMIF($Y$2:$Y$3205,"&gt;="&amp;Y1666)/SUM($Y$2:$Y$3205)</f>
        <v>0.911733150350385</v>
      </c>
      <c r="AA1666" s="16" t="str">
        <f aca="false">IF(Z1666&lt;=PARAMETER!$B$7,"A",IF(Z1666&lt;=PARAMETER!$B$8,"B","C"))</f>
        <v>B</v>
      </c>
      <c r="AB1666" s="22" t="n">
        <f aca="false">G1666/F1666</f>
        <v>0.211709357030842</v>
      </c>
      <c r="AC1666" s="16" t="str">
        <f aca="false">IF(AB1666&lt;=PARAMETER!$B$9,"X",IF(AB1666&lt;=PARAMETER!$B$10,"Y","Z"))</f>
        <v>X</v>
      </c>
      <c r="AD1666" s="16" t="str">
        <f aca="false">AA1666&amp;AC1666</f>
        <v>BX</v>
      </c>
      <c r="AE1666" s="22" t="n">
        <f aca="false">DATA!I1666</f>
        <v>0.4</v>
      </c>
      <c r="AF1666" s="18" t="n">
        <f aca="false">DATA!L1666</f>
        <v>105</v>
      </c>
      <c r="AG1666" s="16" t="str">
        <f aca="false">DATA!K1666</f>
        <v>B</v>
      </c>
      <c r="AH1666" s="18" t="n">
        <f aca="false">IF(AE1666&gt;=PARAMETER!$B$12,1,0)</f>
        <v>0</v>
      </c>
      <c r="AI1666" s="18" t="n">
        <f aca="false">IF(AF1666&gt;=PARAMETER!$B$13,1,0)</f>
        <v>1</v>
      </c>
      <c r="AJ1666" s="18" t="n">
        <f aca="false">IF(AND(AH1666=1,AI1666=1),1,0)</f>
        <v>0</v>
      </c>
    </row>
    <row r="1667" customFormat="false" ht="15" hidden="false" customHeight="false" outlineLevel="0" collapsed="false">
      <c r="A1667" s="16" t="str">
        <f aca="false">DATA!A1667</f>
        <v>ITM11665</v>
      </c>
      <c r="B1667" s="16" t="str">
        <f aca="false">DATA!B1667</f>
        <v>Automotive</v>
      </c>
      <c r="C1667" s="17" t="n">
        <f aca="false">DATA!C1667</f>
        <v>478</v>
      </c>
      <c r="D1667" s="17" t="n">
        <f aca="false">DATA!D1667</f>
        <v>82</v>
      </c>
      <c r="E1667" s="18" t="n">
        <f aca="false">DATA!F1667</f>
        <v>6</v>
      </c>
      <c r="F1667" s="19" t="n">
        <f aca="false">DATA!G1667</f>
        <v>9.5</v>
      </c>
      <c r="G1667" s="19" t="n">
        <f aca="false">DATA!H1667</f>
        <v>1.24</v>
      </c>
      <c r="H1667" s="18" t="n">
        <f aca="false">DATA!E1667</f>
        <v>13</v>
      </c>
      <c r="I1667" s="20" t="n">
        <f aca="false">F1667*E1667</f>
        <v>57</v>
      </c>
      <c r="J1667" s="20" t="n">
        <f aca="false">PARAMETER!$B$4*G1667*SQRT(E1667)</f>
        <v>4.9960245886207</v>
      </c>
      <c r="K1667" s="20" t="n">
        <f aca="false">I1667+J1667</f>
        <v>61.9960245886207</v>
      </c>
      <c r="L1667" s="20" t="n">
        <f aca="false">K1667+F1667*H1667</f>
        <v>185.496024588621</v>
      </c>
      <c r="M1667" s="16" t="str">
        <f aca="false">IF(C1667&lt;=K1667,"REORDER",IF(C1667&gt;L1667,"OVERSTOCK","OK"))</f>
        <v>OVERSTOCK</v>
      </c>
      <c r="N1667" s="16" t="str">
        <f aca="false">IF(C1667&lt;=D1667,"REORDER","OK")</f>
        <v>OK</v>
      </c>
      <c r="O1667" s="18" t="n">
        <f aca="false">IF(D1667&lt;I1667,1,0)</f>
        <v>0</v>
      </c>
      <c r="P1667" s="20" t="n">
        <f aca="false">C1667/F1667</f>
        <v>50.3157894736842</v>
      </c>
      <c r="Q1667" s="19" t="n">
        <f aca="false">DATA!N1667</f>
        <v>117.37</v>
      </c>
      <c r="R1667" s="19" t="n">
        <f aca="false">DATA!O1667</f>
        <v>1.77</v>
      </c>
      <c r="S1667" s="17" t="n">
        <f aca="false">C1667*Q1667</f>
        <v>56102.86</v>
      </c>
      <c r="T1667" s="19" t="n">
        <f aca="false">C1667*R1667</f>
        <v>846.06</v>
      </c>
      <c r="U1667" s="20" t="n">
        <f aca="false">MAX(0,C1667-L1667)</f>
        <v>292.503975411379</v>
      </c>
      <c r="V1667" s="17" t="n">
        <f aca="false">U1667*Q1667</f>
        <v>34331.1915940336</v>
      </c>
      <c r="W1667" s="19" t="n">
        <f aca="false">U1667*R1667</f>
        <v>517.732036478141</v>
      </c>
      <c r="X1667" s="20" t="n">
        <f aca="false">MAX(0,K1667-C1667)</f>
        <v>0</v>
      </c>
      <c r="Y1667" s="17" t="n">
        <f aca="false">F1667*PARAMETER!$B$5*Q1667</f>
        <v>406980.475</v>
      </c>
      <c r="Z1667" s="21" t="n">
        <f aca="false">SUMIF($Y$2:$Y$3205,"&gt;="&amp;Y1667)/SUM($Y$2:$Y$3205)</f>
        <v>0.933632779992204</v>
      </c>
      <c r="AA1667" s="16" t="str">
        <f aca="false">IF(Z1667&lt;=PARAMETER!$B$7,"A",IF(Z1667&lt;=PARAMETER!$B$8,"B","C"))</f>
        <v>B</v>
      </c>
      <c r="AB1667" s="22" t="n">
        <f aca="false">G1667/F1667</f>
        <v>0.130526315789474</v>
      </c>
      <c r="AC1667" s="16" t="str">
        <f aca="false">IF(AB1667&lt;=PARAMETER!$B$9,"X",IF(AB1667&lt;=PARAMETER!$B$10,"Y","Z"))</f>
        <v>X</v>
      </c>
      <c r="AD1667" s="16" t="str">
        <f aca="false">AA1667&amp;AC1667</f>
        <v>BX</v>
      </c>
      <c r="AE1667" s="22" t="n">
        <f aca="false">DATA!I1667</f>
        <v>0.51</v>
      </c>
      <c r="AF1667" s="18" t="n">
        <f aca="false">DATA!L1667</f>
        <v>131</v>
      </c>
      <c r="AG1667" s="16" t="str">
        <f aca="false">DATA!K1667</f>
        <v>D</v>
      </c>
      <c r="AH1667" s="18" t="n">
        <f aca="false">IF(AE1667&gt;=PARAMETER!$B$12,1,0)</f>
        <v>0</v>
      </c>
      <c r="AI1667" s="18" t="n">
        <f aca="false">IF(AF1667&gt;=PARAMETER!$B$13,1,0)</f>
        <v>1</v>
      </c>
      <c r="AJ1667" s="18" t="n">
        <f aca="false">IF(AND(AH1667=1,AI1667=1),1,0)</f>
        <v>0</v>
      </c>
    </row>
    <row r="1668" customFormat="false" ht="15" hidden="false" customHeight="false" outlineLevel="0" collapsed="false">
      <c r="A1668" s="16" t="str">
        <f aca="false">DATA!A1668</f>
        <v>ITM11666</v>
      </c>
      <c r="B1668" s="16" t="str">
        <f aca="false">DATA!B1668</f>
        <v>Electronics</v>
      </c>
      <c r="C1668" s="17" t="n">
        <f aca="false">DATA!C1668</f>
        <v>433</v>
      </c>
      <c r="D1668" s="17" t="n">
        <f aca="false">DATA!D1668</f>
        <v>81</v>
      </c>
      <c r="E1668" s="18" t="n">
        <f aca="false">DATA!F1668</f>
        <v>9</v>
      </c>
      <c r="F1668" s="19" t="n">
        <f aca="false">DATA!G1668</f>
        <v>5.82</v>
      </c>
      <c r="G1668" s="19" t="n">
        <f aca="false">DATA!H1668</f>
        <v>6.17</v>
      </c>
      <c r="H1668" s="18" t="n">
        <f aca="false">DATA!E1668</f>
        <v>8</v>
      </c>
      <c r="I1668" s="20" t="n">
        <f aca="false">F1668*E1668</f>
        <v>52.38</v>
      </c>
      <c r="J1668" s="20" t="n">
        <f aca="false">PARAMETER!$B$4*G1668*SQRT(E1668)</f>
        <v>30.4462406348717</v>
      </c>
      <c r="K1668" s="20" t="n">
        <f aca="false">I1668+J1668</f>
        <v>82.8262406348717</v>
      </c>
      <c r="L1668" s="20" t="n">
        <f aca="false">K1668+F1668*H1668</f>
        <v>129.386240634872</v>
      </c>
      <c r="M1668" s="16" t="str">
        <f aca="false">IF(C1668&lt;=K1668,"REORDER",IF(C1668&gt;L1668,"OVERSTOCK","OK"))</f>
        <v>OVERSTOCK</v>
      </c>
      <c r="N1668" s="16" t="str">
        <f aca="false">IF(C1668&lt;=D1668,"REORDER","OK")</f>
        <v>OK</v>
      </c>
      <c r="O1668" s="18" t="n">
        <f aca="false">IF(D1668&lt;I1668,1,0)</f>
        <v>0</v>
      </c>
      <c r="P1668" s="20" t="n">
        <f aca="false">C1668/F1668</f>
        <v>74.3986254295533</v>
      </c>
      <c r="Q1668" s="19" t="n">
        <f aca="false">DATA!N1668</f>
        <v>61.24</v>
      </c>
      <c r="R1668" s="19" t="n">
        <f aca="false">DATA!O1668</f>
        <v>1.9</v>
      </c>
      <c r="S1668" s="17" t="n">
        <f aca="false">C1668*Q1668</f>
        <v>26516.92</v>
      </c>
      <c r="T1668" s="19" t="n">
        <f aca="false">C1668*R1668</f>
        <v>822.7</v>
      </c>
      <c r="U1668" s="20" t="n">
        <f aca="false">MAX(0,C1668-L1668)</f>
        <v>303.613759365128</v>
      </c>
      <c r="V1668" s="17" t="n">
        <f aca="false">U1668*Q1668</f>
        <v>18593.3066235205</v>
      </c>
      <c r="W1668" s="19" t="n">
        <f aca="false">U1668*R1668</f>
        <v>576.866142793744</v>
      </c>
      <c r="X1668" s="20" t="n">
        <f aca="false">MAX(0,K1668-C1668)</f>
        <v>0</v>
      </c>
      <c r="Y1668" s="17" t="n">
        <f aca="false">F1668*PARAMETER!$B$5*Q1668</f>
        <v>130092.132</v>
      </c>
      <c r="Z1668" s="21" t="n">
        <f aca="false">SUMIF($Y$2:$Y$3205,"&gt;="&amp;Y1668)/SUM($Y$2:$Y$3205)</f>
        <v>0.993291956749219</v>
      </c>
      <c r="AA1668" s="16" t="str">
        <f aca="false">IF(Z1668&lt;=PARAMETER!$B$7,"A",IF(Z1668&lt;=PARAMETER!$B$8,"B","C"))</f>
        <v>C</v>
      </c>
      <c r="AB1668" s="22" t="n">
        <f aca="false">G1668/F1668</f>
        <v>1.06013745704467</v>
      </c>
      <c r="AC1668" s="16" t="str">
        <f aca="false">IF(AB1668&lt;=PARAMETER!$B$9,"X",IF(AB1668&lt;=PARAMETER!$B$10,"Y","Z"))</f>
        <v>Z</v>
      </c>
      <c r="AD1668" s="16" t="str">
        <f aca="false">AA1668&amp;AC1668</f>
        <v>CZ</v>
      </c>
      <c r="AE1668" s="22" t="n">
        <f aca="false">DATA!I1668</f>
        <v>0.72</v>
      </c>
      <c r="AF1668" s="18" t="n">
        <f aca="false">DATA!L1668</f>
        <v>166</v>
      </c>
      <c r="AG1668" s="16" t="str">
        <f aca="false">DATA!K1668</f>
        <v>B</v>
      </c>
      <c r="AH1668" s="18" t="n">
        <f aca="false">IF(AE1668&gt;=PARAMETER!$B$12,1,0)</f>
        <v>0</v>
      </c>
      <c r="AI1668" s="18" t="n">
        <f aca="false">IF(AF1668&gt;=PARAMETER!$B$13,1,0)</f>
        <v>1</v>
      </c>
      <c r="AJ1668" s="18" t="n">
        <f aca="false">IF(AND(AH1668=1,AI1668=1),1,0)</f>
        <v>0</v>
      </c>
    </row>
    <row r="1669" customFormat="false" ht="15" hidden="false" customHeight="false" outlineLevel="0" collapsed="false">
      <c r="A1669" s="16" t="str">
        <f aca="false">DATA!A1669</f>
        <v>ITM11667</v>
      </c>
      <c r="B1669" s="16" t="str">
        <f aca="false">DATA!B1669</f>
        <v>Automotive</v>
      </c>
      <c r="C1669" s="17" t="n">
        <f aca="false">DATA!C1669</f>
        <v>323</v>
      </c>
      <c r="D1669" s="17" t="n">
        <f aca="false">DATA!D1669</f>
        <v>60</v>
      </c>
      <c r="E1669" s="18" t="n">
        <f aca="false">DATA!F1669</f>
        <v>8</v>
      </c>
      <c r="F1669" s="19" t="n">
        <f aca="false">DATA!G1669</f>
        <v>17.04</v>
      </c>
      <c r="G1669" s="19" t="n">
        <f aca="false">DATA!H1669</f>
        <v>6.65</v>
      </c>
      <c r="H1669" s="18" t="n">
        <f aca="false">DATA!E1669</f>
        <v>12</v>
      </c>
      <c r="I1669" s="20" t="n">
        <f aca="false">F1669*E1669</f>
        <v>136.32</v>
      </c>
      <c r="J1669" s="20" t="n">
        <f aca="false">PARAMETER!$B$4*G1669*SQRT(E1669)</f>
        <v>30.9381182877995</v>
      </c>
      <c r="K1669" s="20" t="n">
        <f aca="false">I1669+J1669</f>
        <v>167.2581182878</v>
      </c>
      <c r="L1669" s="20" t="n">
        <f aca="false">K1669+F1669*H1669</f>
        <v>371.738118287799</v>
      </c>
      <c r="M1669" s="16" t="str">
        <f aca="false">IF(C1669&lt;=K1669,"REORDER",IF(C1669&gt;L1669,"OVERSTOCK","OK"))</f>
        <v>OK</v>
      </c>
      <c r="N1669" s="16" t="str">
        <f aca="false">IF(C1669&lt;=D1669,"REORDER","OK")</f>
        <v>OK</v>
      </c>
      <c r="O1669" s="18" t="n">
        <f aca="false">IF(D1669&lt;I1669,1,0)</f>
        <v>1</v>
      </c>
      <c r="P1669" s="20" t="n">
        <f aca="false">C1669/F1669</f>
        <v>18.9553990610329</v>
      </c>
      <c r="Q1669" s="19" t="n">
        <f aca="false">DATA!N1669</f>
        <v>197.11</v>
      </c>
      <c r="R1669" s="19" t="n">
        <f aca="false">DATA!O1669</f>
        <v>1.43</v>
      </c>
      <c r="S1669" s="17" t="n">
        <f aca="false">C1669*Q1669</f>
        <v>63666.53</v>
      </c>
      <c r="T1669" s="19" t="n">
        <f aca="false">C1669*R1669</f>
        <v>461.89</v>
      </c>
      <c r="U1669" s="20" t="n">
        <f aca="false">MAX(0,C1669-L1669)</f>
        <v>0</v>
      </c>
      <c r="V1669" s="17" t="n">
        <f aca="false">U1669*Q1669</f>
        <v>0</v>
      </c>
      <c r="W1669" s="19" t="n">
        <f aca="false">U1669*R1669</f>
        <v>0</v>
      </c>
      <c r="X1669" s="20" t="n">
        <f aca="false">MAX(0,K1669-C1669)</f>
        <v>0</v>
      </c>
      <c r="Y1669" s="17" t="n">
        <f aca="false">F1669*PARAMETER!$B$5*Q1669</f>
        <v>1225945.356</v>
      </c>
      <c r="Z1669" s="21" t="n">
        <f aca="false">SUMIF($Y$2:$Y$3205,"&gt;="&amp;Y1669)/SUM($Y$2:$Y$3205)</f>
        <v>0.635165893181718</v>
      </c>
      <c r="AA1669" s="16" t="str">
        <f aca="false">IF(Z1669&lt;=PARAMETER!$B$7,"A",IF(Z1669&lt;=PARAMETER!$B$8,"B","C"))</f>
        <v>A</v>
      </c>
      <c r="AB1669" s="22" t="n">
        <f aca="false">G1669/F1669</f>
        <v>0.390258215962441</v>
      </c>
      <c r="AC1669" s="16" t="str">
        <f aca="false">IF(AB1669&lt;=PARAMETER!$B$9,"X",IF(AB1669&lt;=PARAMETER!$B$10,"Y","Z"))</f>
        <v>Y</v>
      </c>
      <c r="AD1669" s="16" t="str">
        <f aca="false">AA1669&amp;AC1669</f>
        <v>AY</v>
      </c>
      <c r="AE1669" s="22" t="n">
        <f aca="false">DATA!I1669</f>
        <v>0.68</v>
      </c>
      <c r="AF1669" s="18" t="n">
        <f aca="false">DATA!L1669</f>
        <v>49</v>
      </c>
      <c r="AG1669" s="16" t="str">
        <f aca="false">DATA!K1669</f>
        <v>D</v>
      </c>
      <c r="AH1669" s="18" t="n">
        <f aca="false">IF(AE1669&gt;=PARAMETER!$B$12,1,0)</f>
        <v>0</v>
      </c>
      <c r="AI1669" s="18" t="n">
        <f aca="false">IF(AF1669&gt;=PARAMETER!$B$13,1,0)</f>
        <v>0</v>
      </c>
      <c r="AJ1669" s="18" t="n">
        <f aca="false">IF(AND(AH1669=1,AI1669=1),1,0)</f>
        <v>0</v>
      </c>
    </row>
    <row r="1670" customFormat="false" ht="15" hidden="false" customHeight="false" outlineLevel="0" collapsed="false">
      <c r="A1670" s="16" t="str">
        <f aca="false">DATA!A1670</f>
        <v>ITM11668</v>
      </c>
      <c r="B1670" s="16" t="str">
        <f aca="false">DATA!B1670</f>
        <v>Groceries</v>
      </c>
      <c r="C1670" s="17" t="n">
        <f aca="false">DATA!C1670</f>
        <v>310</v>
      </c>
      <c r="D1670" s="17" t="n">
        <f aca="false">DATA!D1670</f>
        <v>44</v>
      </c>
      <c r="E1670" s="18" t="n">
        <f aca="false">DATA!F1670</f>
        <v>3</v>
      </c>
      <c r="F1670" s="19" t="n">
        <f aca="false">DATA!G1670</f>
        <v>7.67</v>
      </c>
      <c r="G1670" s="19" t="n">
        <f aca="false">DATA!H1670</f>
        <v>4.05</v>
      </c>
      <c r="H1670" s="18" t="n">
        <f aca="false">DATA!E1670</f>
        <v>11</v>
      </c>
      <c r="I1670" s="20" t="n">
        <f aca="false">F1670*E1670</f>
        <v>23.01</v>
      </c>
      <c r="J1670" s="20" t="n">
        <f aca="false">PARAMETER!$B$4*G1670*SQRT(E1670)</f>
        <v>11.5383287142203</v>
      </c>
      <c r="K1670" s="20" t="n">
        <f aca="false">I1670+J1670</f>
        <v>34.5483287142203</v>
      </c>
      <c r="L1670" s="20" t="n">
        <f aca="false">K1670+F1670*H1670</f>
        <v>118.91832871422</v>
      </c>
      <c r="M1670" s="16" t="str">
        <f aca="false">IF(C1670&lt;=K1670,"REORDER",IF(C1670&gt;L1670,"OVERSTOCK","OK"))</f>
        <v>OVERSTOCK</v>
      </c>
      <c r="N1670" s="16" t="str">
        <f aca="false">IF(C1670&lt;=D1670,"REORDER","OK")</f>
        <v>OK</v>
      </c>
      <c r="O1670" s="18" t="n">
        <f aca="false">IF(D1670&lt;I1670,1,0)</f>
        <v>0</v>
      </c>
      <c r="P1670" s="20" t="n">
        <f aca="false">C1670/F1670</f>
        <v>40.4172099087353</v>
      </c>
      <c r="Q1670" s="19" t="n">
        <f aca="false">DATA!N1670</f>
        <v>23.64</v>
      </c>
      <c r="R1670" s="19" t="n">
        <f aca="false">DATA!O1670</f>
        <v>0.12</v>
      </c>
      <c r="S1670" s="17" t="n">
        <f aca="false">C1670*Q1670</f>
        <v>7328.4</v>
      </c>
      <c r="T1670" s="19" t="n">
        <f aca="false">C1670*R1670</f>
        <v>37.2</v>
      </c>
      <c r="U1670" s="20" t="n">
        <f aca="false">MAX(0,C1670-L1670)</f>
        <v>191.08167128578</v>
      </c>
      <c r="V1670" s="17" t="n">
        <f aca="false">U1670*Q1670</f>
        <v>4517.17070919583</v>
      </c>
      <c r="W1670" s="19" t="n">
        <f aca="false">U1670*R1670</f>
        <v>22.9298005542936</v>
      </c>
      <c r="X1670" s="20" t="n">
        <f aca="false">MAX(0,K1670-C1670)</f>
        <v>0</v>
      </c>
      <c r="Y1670" s="17" t="n">
        <f aca="false">F1670*PARAMETER!$B$5*Q1670</f>
        <v>66181.362</v>
      </c>
      <c r="Z1670" s="21" t="n">
        <f aca="false">SUMIF($Y$2:$Y$3205,"&gt;="&amp;Y1670)/SUM($Y$2:$Y$3205)</f>
        <v>0.998678985044628</v>
      </c>
      <c r="AA1670" s="16" t="str">
        <f aca="false">IF(Z1670&lt;=PARAMETER!$B$7,"A",IF(Z1670&lt;=PARAMETER!$B$8,"B","C"))</f>
        <v>C</v>
      </c>
      <c r="AB1670" s="22" t="n">
        <f aca="false">G1670/F1670</f>
        <v>0.528031290743155</v>
      </c>
      <c r="AC1670" s="16" t="str">
        <f aca="false">IF(AB1670&lt;=PARAMETER!$B$9,"X",IF(AB1670&lt;=PARAMETER!$B$10,"Y","Z"))</f>
        <v>Z</v>
      </c>
      <c r="AD1670" s="16" t="str">
        <f aca="false">AA1670&amp;AC1670</f>
        <v>CZ</v>
      </c>
      <c r="AE1670" s="22" t="n">
        <f aca="false">DATA!I1670</f>
        <v>0.95</v>
      </c>
      <c r="AF1670" s="18" t="n">
        <f aca="false">DATA!L1670</f>
        <v>113</v>
      </c>
      <c r="AG1670" s="16" t="str">
        <f aca="false">DATA!K1670</f>
        <v>B</v>
      </c>
      <c r="AH1670" s="18" t="n">
        <f aca="false">IF(AE1670&gt;=PARAMETER!$B$12,1,0)</f>
        <v>1</v>
      </c>
      <c r="AI1670" s="18" t="n">
        <f aca="false">IF(AF1670&gt;=PARAMETER!$B$13,1,0)</f>
        <v>1</v>
      </c>
      <c r="AJ1670" s="18" t="n">
        <f aca="false">IF(AND(AH1670=1,AI1670=1),1,0)</f>
        <v>1</v>
      </c>
    </row>
    <row r="1671" customFormat="false" ht="15" hidden="false" customHeight="false" outlineLevel="0" collapsed="false">
      <c r="A1671" s="16" t="str">
        <f aca="false">DATA!A1671</f>
        <v>ITM11669</v>
      </c>
      <c r="B1671" s="16" t="str">
        <f aca="false">DATA!B1671</f>
        <v>Apparel</v>
      </c>
      <c r="C1671" s="17" t="n">
        <f aca="false">DATA!C1671</f>
        <v>105</v>
      </c>
      <c r="D1671" s="17" t="n">
        <f aca="false">DATA!D1671</f>
        <v>91</v>
      </c>
      <c r="E1671" s="18" t="n">
        <f aca="false">DATA!F1671</f>
        <v>8</v>
      </c>
      <c r="F1671" s="19" t="n">
        <f aca="false">DATA!G1671</f>
        <v>8.66</v>
      </c>
      <c r="G1671" s="19" t="n">
        <f aca="false">DATA!H1671</f>
        <v>7.56</v>
      </c>
      <c r="H1671" s="18" t="n">
        <f aca="false">DATA!E1671</f>
        <v>11</v>
      </c>
      <c r="I1671" s="20" t="n">
        <f aca="false">F1671*E1671</f>
        <v>69.28</v>
      </c>
      <c r="J1671" s="20" t="n">
        <f aca="false">PARAMETER!$B$4*G1671*SQRT(E1671)</f>
        <v>35.1717555271826</v>
      </c>
      <c r="K1671" s="20" t="n">
        <f aca="false">I1671+J1671</f>
        <v>104.451755527183</v>
      </c>
      <c r="L1671" s="20" t="n">
        <f aca="false">K1671+F1671*H1671</f>
        <v>199.711755527183</v>
      </c>
      <c r="M1671" s="16" t="str">
        <f aca="false">IF(C1671&lt;=K1671,"REORDER",IF(C1671&gt;L1671,"OVERSTOCK","OK"))</f>
        <v>OK</v>
      </c>
      <c r="N1671" s="16" t="str">
        <f aca="false">IF(C1671&lt;=D1671,"REORDER","OK")</f>
        <v>OK</v>
      </c>
      <c r="O1671" s="18" t="n">
        <f aca="false">IF(D1671&lt;I1671,1,0)</f>
        <v>0</v>
      </c>
      <c r="P1671" s="20" t="n">
        <f aca="false">C1671/F1671</f>
        <v>12.1247113163972</v>
      </c>
      <c r="Q1671" s="19" t="n">
        <f aca="false">DATA!N1671</f>
        <v>94.92</v>
      </c>
      <c r="R1671" s="19" t="n">
        <f aca="false">DATA!O1671</f>
        <v>1.66</v>
      </c>
      <c r="S1671" s="17" t="n">
        <f aca="false">C1671*Q1671</f>
        <v>9966.6</v>
      </c>
      <c r="T1671" s="19" t="n">
        <f aca="false">C1671*R1671</f>
        <v>174.3</v>
      </c>
      <c r="U1671" s="20" t="n">
        <f aca="false">MAX(0,C1671-L1671)</f>
        <v>0</v>
      </c>
      <c r="V1671" s="17" t="n">
        <f aca="false">U1671*Q1671</f>
        <v>0</v>
      </c>
      <c r="W1671" s="19" t="n">
        <f aca="false">U1671*R1671</f>
        <v>0</v>
      </c>
      <c r="X1671" s="20" t="n">
        <f aca="false">MAX(0,K1671-C1671)</f>
        <v>0</v>
      </c>
      <c r="Y1671" s="17" t="n">
        <f aca="false">F1671*PARAMETER!$B$5*Q1671</f>
        <v>300032.628</v>
      </c>
      <c r="Z1671" s="21" t="n">
        <f aca="false">SUMIF($Y$2:$Y$3205,"&gt;="&amp;Y1671)/SUM($Y$2:$Y$3205)</f>
        <v>0.960606657334784</v>
      </c>
      <c r="AA1671" s="16" t="str">
        <f aca="false">IF(Z1671&lt;=PARAMETER!$B$7,"A",IF(Z1671&lt;=PARAMETER!$B$8,"B","C"))</f>
        <v>C</v>
      </c>
      <c r="AB1671" s="22" t="n">
        <f aca="false">G1671/F1671</f>
        <v>0.8729792147806</v>
      </c>
      <c r="AC1671" s="16" t="str">
        <f aca="false">IF(AB1671&lt;=PARAMETER!$B$9,"X",IF(AB1671&lt;=PARAMETER!$B$10,"Y","Z"))</f>
        <v>Z</v>
      </c>
      <c r="AD1671" s="16" t="str">
        <f aca="false">AA1671&amp;AC1671</f>
        <v>CZ</v>
      </c>
      <c r="AE1671" s="22" t="n">
        <f aca="false">DATA!I1671</f>
        <v>0.19</v>
      </c>
      <c r="AF1671" s="18" t="n">
        <f aca="false">DATA!L1671</f>
        <v>128</v>
      </c>
      <c r="AG1671" s="16" t="str">
        <f aca="false">DATA!K1671</f>
        <v>B</v>
      </c>
      <c r="AH1671" s="18" t="n">
        <f aca="false">IF(AE1671&gt;=PARAMETER!$B$12,1,0)</f>
        <v>0</v>
      </c>
      <c r="AI1671" s="18" t="n">
        <f aca="false">IF(AF1671&gt;=PARAMETER!$B$13,1,0)</f>
        <v>1</v>
      </c>
      <c r="AJ1671" s="18" t="n">
        <f aca="false">IF(AND(AH1671=1,AI1671=1),1,0)</f>
        <v>0</v>
      </c>
    </row>
    <row r="1672" customFormat="false" ht="15" hidden="false" customHeight="false" outlineLevel="0" collapsed="false">
      <c r="A1672" s="16" t="str">
        <f aca="false">DATA!A1672</f>
        <v>ITM11670</v>
      </c>
      <c r="B1672" s="16" t="str">
        <f aca="false">DATA!B1672</f>
        <v>Groceries</v>
      </c>
      <c r="C1672" s="17" t="n">
        <f aca="false">DATA!C1672</f>
        <v>185</v>
      </c>
      <c r="D1672" s="17" t="n">
        <f aca="false">DATA!D1672</f>
        <v>14</v>
      </c>
      <c r="E1672" s="18" t="n">
        <f aca="false">DATA!F1672</f>
        <v>2</v>
      </c>
      <c r="F1672" s="19" t="n">
        <f aca="false">DATA!G1672</f>
        <v>34.51</v>
      </c>
      <c r="G1672" s="19" t="n">
        <f aca="false">DATA!H1672</f>
        <v>5.16</v>
      </c>
      <c r="H1672" s="18" t="n">
        <f aca="false">DATA!E1672</f>
        <v>4</v>
      </c>
      <c r="I1672" s="20" t="n">
        <f aca="false">F1672*E1672</f>
        <v>69.02</v>
      </c>
      <c r="J1672" s="20" t="n">
        <f aca="false">PARAMETER!$B$4*G1672*SQRT(E1672)</f>
        <v>12.0030594259433</v>
      </c>
      <c r="K1672" s="20" t="n">
        <f aca="false">I1672+J1672</f>
        <v>81.0230594259433</v>
      </c>
      <c r="L1672" s="20" t="n">
        <f aca="false">K1672+F1672*H1672</f>
        <v>219.063059425943</v>
      </c>
      <c r="M1672" s="16" t="str">
        <f aca="false">IF(C1672&lt;=K1672,"REORDER",IF(C1672&gt;L1672,"OVERSTOCK","OK"))</f>
        <v>OK</v>
      </c>
      <c r="N1672" s="16" t="str">
        <f aca="false">IF(C1672&lt;=D1672,"REORDER","OK")</f>
        <v>OK</v>
      </c>
      <c r="O1672" s="18" t="n">
        <f aca="false">IF(D1672&lt;I1672,1,0)</f>
        <v>1</v>
      </c>
      <c r="P1672" s="20" t="n">
        <f aca="false">C1672/F1672</f>
        <v>5.36076499565343</v>
      </c>
      <c r="Q1672" s="19" t="n">
        <f aca="false">DATA!N1672</f>
        <v>127.99</v>
      </c>
      <c r="R1672" s="19" t="n">
        <f aca="false">DATA!O1672</f>
        <v>1.78</v>
      </c>
      <c r="S1672" s="17" t="n">
        <f aca="false">C1672*Q1672</f>
        <v>23678.15</v>
      </c>
      <c r="T1672" s="19" t="n">
        <f aca="false">C1672*R1672</f>
        <v>329.3</v>
      </c>
      <c r="U1672" s="20" t="n">
        <f aca="false">MAX(0,C1672-L1672)</f>
        <v>0</v>
      </c>
      <c r="V1672" s="17" t="n">
        <f aca="false">U1672*Q1672</f>
        <v>0</v>
      </c>
      <c r="W1672" s="19" t="n">
        <f aca="false">U1672*R1672</f>
        <v>0</v>
      </c>
      <c r="X1672" s="20" t="n">
        <f aca="false">MAX(0,K1672-C1672)</f>
        <v>0</v>
      </c>
      <c r="Y1672" s="17" t="n">
        <f aca="false">F1672*PARAMETER!$B$5*Q1672</f>
        <v>1612181.2385</v>
      </c>
      <c r="Z1672" s="21" t="n">
        <f aca="false">SUMIF($Y$2:$Y$3205,"&gt;="&amp;Y1672)/SUM($Y$2:$Y$3205)</f>
        <v>0.481280979207225</v>
      </c>
      <c r="AA1672" s="16" t="str">
        <f aca="false">IF(Z1672&lt;=PARAMETER!$B$7,"A",IF(Z1672&lt;=PARAMETER!$B$8,"B","C"))</f>
        <v>A</v>
      </c>
      <c r="AB1672" s="22" t="n">
        <f aca="false">G1672/F1672</f>
        <v>0.149521877716604</v>
      </c>
      <c r="AC1672" s="16" t="str">
        <f aca="false">IF(AB1672&lt;=PARAMETER!$B$9,"X",IF(AB1672&lt;=PARAMETER!$B$10,"Y","Z"))</f>
        <v>X</v>
      </c>
      <c r="AD1672" s="16" t="str">
        <f aca="false">AA1672&amp;AC1672</f>
        <v>AX</v>
      </c>
      <c r="AE1672" s="22" t="n">
        <f aca="false">DATA!I1672</f>
        <v>0.4</v>
      </c>
      <c r="AF1672" s="18" t="n">
        <f aca="false">DATA!L1672</f>
        <v>147</v>
      </c>
      <c r="AG1672" s="16" t="str">
        <f aca="false">DATA!K1672</f>
        <v>A</v>
      </c>
      <c r="AH1672" s="18" t="n">
        <f aca="false">IF(AE1672&gt;=PARAMETER!$B$12,1,0)</f>
        <v>0</v>
      </c>
      <c r="AI1672" s="18" t="n">
        <f aca="false">IF(AF1672&gt;=PARAMETER!$B$13,1,0)</f>
        <v>1</v>
      </c>
      <c r="AJ1672" s="18" t="n">
        <f aca="false">IF(AND(AH1672=1,AI1672=1),1,0)</f>
        <v>0</v>
      </c>
    </row>
    <row r="1673" customFormat="false" ht="15" hidden="false" customHeight="false" outlineLevel="0" collapsed="false">
      <c r="A1673" s="16" t="str">
        <f aca="false">DATA!A1673</f>
        <v>ITM11671</v>
      </c>
      <c r="B1673" s="16" t="str">
        <f aca="false">DATA!B1673</f>
        <v>Pharma</v>
      </c>
      <c r="C1673" s="17" t="n">
        <f aca="false">DATA!C1673</f>
        <v>434</v>
      </c>
      <c r="D1673" s="17" t="n">
        <f aca="false">DATA!D1673</f>
        <v>23</v>
      </c>
      <c r="E1673" s="18" t="n">
        <f aca="false">DATA!F1673</f>
        <v>2</v>
      </c>
      <c r="F1673" s="19" t="n">
        <f aca="false">DATA!G1673</f>
        <v>1.97</v>
      </c>
      <c r="G1673" s="19" t="n">
        <f aca="false">DATA!H1673</f>
        <v>4.59</v>
      </c>
      <c r="H1673" s="18" t="n">
        <f aca="false">DATA!E1673</f>
        <v>9</v>
      </c>
      <c r="I1673" s="20" t="n">
        <f aca="false">F1673*E1673</f>
        <v>3.94</v>
      </c>
      <c r="J1673" s="20" t="n">
        <f aca="false">PARAMETER!$B$4*G1673*SQRT(E1673)</f>
        <v>10.6771400707519</v>
      </c>
      <c r="K1673" s="20" t="n">
        <f aca="false">I1673+J1673</f>
        <v>14.6171400707519</v>
      </c>
      <c r="L1673" s="20" t="n">
        <f aca="false">K1673+F1673*H1673</f>
        <v>32.3471400707519</v>
      </c>
      <c r="M1673" s="16" t="str">
        <f aca="false">IF(C1673&lt;=K1673,"REORDER",IF(C1673&gt;L1673,"OVERSTOCK","OK"))</f>
        <v>OVERSTOCK</v>
      </c>
      <c r="N1673" s="16" t="str">
        <f aca="false">IF(C1673&lt;=D1673,"REORDER","OK")</f>
        <v>OK</v>
      </c>
      <c r="O1673" s="18" t="n">
        <f aca="false">IF(D1673&lt;I1673,1,0)</f>
        <v>0</v>
      </c>
      <c r="P1673" s="20" t="n">
        <f aca="false">C1673/F1673</f>
        <v>220.304568527919</v>
      </c>
      <c r="Q1673" s="19" t="n">
        <f aca="false">DATA!N1673</f>
        <v>126.97</v>
      </c>
      <c r="R1673" s="19" t="n">
        <f aca="false">DATA!O1673</f>
        <v>1.96</v>
      </c>
      <c r="S1673" s="17" t="n">
        <f aca="false">C1673*Q1673</f>
        <v>55104.98</v>
      </c>
      <c r="T1673" s="19" t="n">
        <f aca="false">C1673*R1673</f>
        <v>850.64</v>
      </c>
      <c r="U1673" s="20" t="n">
        <f aca="false">MAX(0,C1673-L1673)</f>
        <v>401.652859929248</v>
      </c>
      <c r="V1673" s="17" t="n">
        <f aca="false">U1673*Q1673</f>
        <v>50997.8636252166</v>
      </c>
      <c r="W1673" s="19" t="n">
        <f aca="false">U1673*R1673</f>
        <v>787.239605461326</v>
      </c>
      <c r="X1673" s="20" t="n">
        <f aca="false">MAX(0,K1673-C1673)</f>
        <v>0</v>
      </c>
      <c r="Y1673" s="17" t="n">
        <f aca="false">F1673*PARAMETER!$B$5*Q1673</f>
        <v>91297.7785</v>
      </c>
      <c r="Z1673" s="21" t="n">
        <f aca="false">SUMIF($Y$2:$Y$3205,"&gt;="&amp;Y1673)/SUM($Y$2:$Y$3205)</f>
        <v>0.996992459327182</v>
      </c>
      <c r="AA1673" s="16" t="str">
        <f aca="false">IF(Z1673&lt;=PARAMETER!$B$7,"A",IF(Z1673&lt;=PARAMETER!$B$8,"B","C"))</f>
        <v>C</v>
      </c>
      <c r="AB1673" s="22" t="n">
        <f aca="false">G1673/F1673</f>
        <v>2.32994923857868</v>
      </c>
      <c r="AC1673" s="16" t="str">
        <f aca="false">IF(AB1673&lt;=PARAMETER!$B$9,"X",IF(AB1673&lt;=PARAMETER!$B$10,"Y","Z"))</f>
        <v>Z</v>
      </c>
      <c r="AD1673" s="16" t="str">
        <f aca="false">AA1673&amp;AC1673</f>
        <v>CZ</v>
      </c>
      <c r="AE1673" s="22" t="n">
        <f aca="false">DATA!I1673</f>
        <v>0.53</v>
      </c>
      <c r="AF1673" s="18" t="n">
        <f aca="false">DATA!L1673</f>
        <v>129</v>
      </c>
      <c r="AG1673" s="16" t="str">
        <f aca="false">DATA!K1673</f>
        <v>C</v>
      </c>
      <c r="AH1673" s="18" t="n">
        <f aca="false">IF(AE1673&gt;=PARAMETER!$B$12,1,0)</f>
        <v>0</v>
      </c>
      <c r="AI1673" s="18" t="n">
        <f aca="false">IF(AF1673&gt;=PARAMETER!$B$13,1,0)</f>
        <v>1</v>
      </c>
      <c r="AJ1673" s="18" t="n">
        <f aca="false">IF(AND(AH1673=1,AI1673=1),1,0)</f>
        <v>0</v>
      </c>
    </row>
    <row r="1674" customFormat="false" ht="15" hidden="false" customHeight="false" outlineLevel="0" collapsed="false">
      <c r="A1674" s="16" t="str">
        <f aca="false">DATA!A1674</f>
        <v>ITM11672</v>
      </c>
      <c r="B1674" s="16" t="str">
        <f aca="false">DATA!B1674</f>
        <v>Automotive</v>
      </c>
      <c r="C1674" s="17" t="n">
        <f aca="false">DATA!C1674</f>
        <v>481</v>
      </c>
      <c r="D1674" s="17" t="n">
        <f aca="false">DATA!D1674</f>
        <v>39</v>
      </c>
      <c r="E1674" s="18" t="n">
        <f aca="false">DATA!F1674</f>
        <v>6</v>
      </c>
      <c r="F1674" s="19" t="n">
        <f aca="false">DATA!G1674</f>
        <v>6.76</v>
      </c>
      <c r="G1674" s="19" t="n">
        <f aca="false">DATA!H1674</f>
        <v>4.37</v>
      </c>
      <c r="H1674" s="18" t="n">
        <f aca="false">DATA!E1674</f>
        <v>7</v>
      </c>
      <c r="I1674" s="20" t="n">
        <f aca="false">F1674*E1674</f>
        <v>40.56</v>
      </c>
      <c r="J1674" s="20" t="n">
        <f aca="false">PARAMETER!$B$4*G1674*SQRT(E1674)</f>
        <v>17.6069576228004</v>
      </c>
      <c r="K1674" s="20" t="n">
        <f aca="false">I1674+J1674</f>
        <v>58.1669576228004</v>
      </c>
      <c r="L1674" s="20" t="n">
        <f aca="false">K1674+F1674*H1674</f>
        <v>105.4869576228</v>
      </c>
      <c r="M1674" s="16" t="str">
        <f aca="false">IF(C1674&lt;=K1674,"REORDER",IF(C1674&gt;L1674,"OVERSTOCK","OK"))</f>
        <v>OVERSTOCK</v>
      </c>
      <c r="N1674" s="16" t="str">
        <f aca="false">IF(C1674&lt;=D1674,"REORDER","OK")</f>
        <v>OK</v>
      </c>
      <c r="O1674" s="18" t="n">
        <f aca="false">IF(D1674&lt;I1674,1,0)</f>
        <v>1</v>
      </c>
      <c r="P1674" s="20" t="n">
        <f aca="false">C1674/F1674</f>
        <v>71.1538461538462</v>
      </c>
      <c r="Q1674" s="19" t="n">
        <f aca="false">DATA!N1674</f>
        <v>150.36</v>
      </c>
      <c r="R1674" s="19" t="n">
        <f aca="false">DATA!O1674</f>
        <v>1.69</v>
      </c>
      <c r="S1674" s="17" t="n">
        <f aca="false">C1674*Q1674</f>
        <v>72323.16</v>
      </c>
      <c r="T1674" s="19" t="n">
        <f aca="false">C1674*R1674</f>
        <v>812.89</v>
      </c>
      <c r="U1674" s="20" t="n">
        <f aca="false">MAX(0,C1674-L1674)</f>
        <v>375.5130423772</v>
      </c>
      <c r="V1674" s="17" t="n">
        <f aca="false">U1674*Q1674</f>
        <v>56462.1410518357</v>
      </c>
      <c r="W1674" s="19" t="n">
        <f aca="false">U1674*R1674</f>
        <v>634.617041617467</v>
      </c>
      <c r="X1674" s="20" t="n">
        <f aca="false">MAX(0,K1674-C1674)</f>
        <v>0</v>
      </c>
      <c r="Y1674" s="17" t="n">
        <f aca="false">F1674*PARAMETER!$B$5*Q1674</f>
        <v>370998.264</v>
      </c>
      <c r="Z1674" s="21" t="n">
        <f aca="false">SUMIF($Y$2:$Y$3205,"&gt;="&amp;Y1674)/SUM($Y$2:$Y$3205)</f>
        <v>0.942137495279664</v>
      </c>
      <c r="AA1674" s="16" t="str">
        <f aca="false">IF(Z1674&lt;=PARAMETER!$B$7,"A",IF(Z1674&lt;=PARAMETER!$B$8,"B","C"))</f>
        <v>B</v>
      </c>
      <c r="AB1674" s="22" t="n">
        <f aca="false">G1674/F1674</f>
        <v>0.646449704142012</v>
      </c>
      <c r="AC1674" s="16" t="str">
        <f aca="false">IF(AB1674&lt;=PARAMETER!$B$9,"X",IF(AB1674&lt;=PARAMETER!$B$10,"Y","Z"))</f>
        <v>Z</v>
      </c>
      <c r="AD1674" s="16" t="str">
        <f aca="false">AA1674&amp;AC1674</f>
        <v>BZ</v>
      </c>
      <c r="AE1674" s="22" t="n">
        <f aca="false">DATA!I1674</f>
        <v>0.7</v>
      </c>
      <c r="AF1674" s="18" t="n">
        <f aca="false">DATA!L1674</f>
        <v>26</v>
      </c>
      <c r="AG1674" s="16" t="str">
        <f aca="false">DATA!K1674</f>
        <v>B</v>
      </c>
      <c r="AH1674" s="18" t="n">
        <f aca="false">IF(AE1674&gt;=PARAMETER!$B$12,1,0)</f>
        <v>0</v>
      </c>
      <c r="AI1674" s="18" t="n">
        <f aca="false">IF(AF1674&gt;=PARAMETER!$B$13,1,0)</f>
        <v>0</v>
      </c>
      <c r="AJ1674" s="18" t="n">
        <f aca="false">IF(AND(AH1674=1,AI1674=1),1,0)</f>
        <v>0</v>
      </c>
    </row>
    <row r="1675" customFormat="false" ht="15" hidden="false" customHeight="false" outlineLevel="0" collapsed="false">
      <c r="A1675" s="16" t="str">
        <f aca="false">DATA!A1675</f>
        <v>ITM11673</v>
      </c>
      <c r="B1675" s="16" t="str">
        <f aca="false">DATA!B1675</f>
        <v>Automotive</v>
      </c>
      <c r="C1675" s="17" t="n">
        <f aca="false">DATA!C1675</f>
        <v>427</v>
      </c>
      <c r="D1675" s="17" t="n">
        <f aca="false">DATA!D1675</f>
        <v>13</v>
      </c>
      <c r="E1675" s="18" t="n">
        <f aca="false">DATA!F1675</f>
        <v>4</v>
      </c>
      <c r="F1675" s="19" t="n">
        <f aca="false">DATA!G1675</f>
        <v>42.37</v>
      </c>
      <c r="G1675" s="19" t="n">
        <f aca="false">DATA!H1675</f>
        <v>4.6</v>
      </c>
      <c r="H1675" s="18" t="n">
        <f aca="false">DATA!E1675</f>
        <v>8</v>
      </c>
      <c r="I1675" s="20" t="n">
        <f aca="false">F1675*E1675</f>
        <v>169.48</v>
      </c>
      <c r="J1675" s="20" t="n">
        <f aca="false">PARAMETER!$B$4*G1675*SQRT(E1675)</f>
        <v>15.1326533679535</v>
      </c>
      <c r="K1675" s="20" t="n">
        <f aca="false">I1675+J1675</f>
        <v>184.612653367954</v>
      </c>
      <c r="L1675" s="20" t="n">
        <f aca="false">K1675+F1675*H1675</f>
        <v>523.572653367954</v>
      </c>
      <c r="M1675" s="16" t="str">
        <f aca="false">IF(C1675&lt;=K1675,"REORDER",IF(C1675&gt;L1675,"OVERSTOCK","OK"))</f>
        <v>OK</v>
      </c>
      <c r="N1675" s="16" t="str">
        <f aca="false">IF(C1675&lt;=D1675,"REORDER","OK")</f>
        <v>OK</v>
      </c>
      <c r="O1675" s="18" t="n">
        <f aca="false">IF(D1675&lt;I1675,1,0)</f>
        <v>1</v>
      </c>
      <c r="P1675" s="20" t="n">
        <f aca="false">C1675/F1675</f>
        <v>10.0778852962001</v>
      </c>
      <c r="Q1675" s="19" t="n">
        <f aca="false">DATA!N1675</f>
        <v>147.64</v>
      </c>
      <c r="R1675" s="19" t="n">
        <f aca="false">DATA!O1675</f>
        <v>0.95</v>
      </c>
      <c r="S1675" s="17" t="n">
        <f aca="false">C1675*Q1675</f>
        <v>63042.28</v>
      </c>
      <c r="T1675" s="19" t="n">
        <f aca="false">C1675*R1675</f>
        <v>405.65</v>
      </c>
      <c r="U1675" s="20" t="n">
        <f aca="false">MAX(0,C1675-L1675)</f>
        <v>0</v>
      </c>
      <c r="V1675" s="17" t="n">
        <f aca="false">U1675*Q1675</f>
        <v>0</v>
      </c>
      <c r="W1675" s="19" t="n">
        <f aca="false">U1675*R1675</f>
        <v>0</v>
      </c>
      <c r="X1675" s="20" t="n">
        <f aca="false">MAX(0,K1675-C1675)</f>
        <v>0</v>
      </c>
      <c r="Y1675" s="17" t="n">
        <f aca="false">F1675*PARAMETER!$B$5*Q1675</f>
        <v>2283259.982</v>
      </c>
      <c r="Z1675" s="21" t="n">
        <f aca="false">SUMIF($Y$2:$Y$3205,"&gt;="&amp;Y1675)/SUM($Y$2:$Y$3205)</f>
        <v>0.249676709055091</v>
      </c>
      <c r="AA1675" s="16" t="str">
        <f aca="false">IF(Z1675&lt;=PARAMETER!$B$7,"A",IF(Z1675&lt;=PARAMETER!$B$8,"B","C"))</f>
        <v>A</v>
      </c>
      <c r="AB1675" s="22" t="n">
        <f aca="false">G1675/F1675</f>
        <v>0.108567382582016</v>
      </c>
      <c r="AC1675" s="16" t="str">
        <f aca="false">IF(AB1675&lt;=PARAMETER!$B$9,"X",IF(AB1675&lt;=PARAMETER!$B$10,"Y","Z"))</f>
        <v>X</v>
      </c>
      <c r="AD1675" s="16" t="str">
        <f aca="false">AA1675&amp;AC1675</f>
        <v>AX</v>
      </c>
      <c r="AE1675" s="22" t="n">
        <f aca="false">DATA!I1675</f>
        <v>0.55</v>
      </c>
      <c r="AF1675" s="18" t="n">
        <f aca="false">DATA!L1675</f>
        <v>111</v>
      </c>
      <c r="AG1675" s="16" t="str">
        <f aca="false">DATA!K1675</f>
        <v>D</v>
      </c>
      <c r="AH1675" s="18" t="n">
        <f aca="false">IF(AE1675&gt;=PARAMETER!$B$12,1,0)</f>
        <v>0</v>
      </c>
      <c r="AI1675" s="18" t="n">
        <f aca="false">IF(AF1675&gt;=PARAMETER!$B$13,1,0)</f>
        <v>1</v>
      </c>
      <c r="AJ1675" s="18" t="n">
        <f aca="false">IF(AND(AH1675=1,AI1675=1),1,0)</f>
        <v>0</v>
      </c>
    </row>
    <row r="1676" customFormat="false" ht="15" hidden="false" customHeight="false" outlineLevel="0" collapsed="false">
      <c r="A1676" s="16" t="str">
        <f aca="false">DATA!A1676</f>
        <v>ITM11674</v>
      </c>
      <c r="B1676" s="16" t="str">
        <f aca="false">DATA!B1676</f>
        <v>Automotive</v>
      </c>
      <c r="C1676" s="17" t="n">
        <f aca="false">DATA!C1676</f>
        <v>133</v>
      </c>
      <c r="D1676" s="17" t="n">
        <f aca="false">DATA!D1676</f>
        <v>48</v>
      </c>
      <c r="E1676" s="18" t="n">
        <f aca="false">DATA!F1676</f>
        <v>5</v>
      </c>
      <c r="F1676" s="19" t="n">
        <f aca="false">DATA!G1676</f>
        <v>42.4</v>
      </c>
      <c r="G1676" s="19" t="n">
        <f aca="false">DATA!H1676</f>
        <v>9.69</v>
      </c>
      <c r="H1676" s="18" t="n">
        <f aca="false">DATA!E1676</f>
        <v>3</v>
      </c>
      <c r="I1676" s="20" t="n">
        <f aca="false">F1676*E1676</f>
        <v>212</v>
      </c>
      <c r="J1676" s="20" t="n">
        <f aca="false">PARAMETER!$B$4*G1676*SQRT(E1676)</f>
        <v>35.6398638269065</v>
      </c>
      <c r="K1676" s="20" t="n">
        <f aca="false">I1676+J1676</f>
        <v>247.639863826907</v>
      </c>
      <c r="L1676" s="20" t="n">
        <f aca="false">K1676+F1676*H1676</f>
        <v>374.839863826907</v>
      </c>
      <c r="M1676" s="16" t="str">
        <f aca="false">IF(C1676&lt;=K1676,"REORDER",IF(C1676&gt;L1676,"OVERSTOCK","OK"))</f>
        <v>REORDER</v>
      </c>
      <c r="N1676" s="16" t="str">
        <f aca="false">IF(C1676&lt;=D1676,"REORDER","OK")</f>
        <v>OK</v>
      </c>
      <c r="O1676" s="18" t="n">
        <f aca="false">IF(D1676&lt;I1676,1,0)</f>
        <v>1</v>
      </c>
      <c r="P1676" s="20" t="n">
        <f aca="false">C1676/F1676</f>
        <v>3.13679245283019</v>
      </c>
      <c r="Q1676" s="19" t="n">
        <f aca="false">DATA!N1676</f>
        <v>160.7</v>
      </c>
      <c r="R1676" s="19" t="n">
        <f aca="false">DATA!O1676</f>
        <v>1.41</v>
      </c>
      <c r="S1676" s="17" t="n">
        <f aca="false">C1676*Q1676</f>
        <v>21373.1</v>
      </c>
      <c r="T1676" s="19" t="n">
        <f aca="false">C1676*R1676</f>
        <v>187.53</v>
      </c>
      <c r="U1676" s="20" t="n">
        <f aca="false">MAX(0,C1676-L1676)</f>
        <v>0</v>
      </c>
      <c r="V1676" s="17" t="n">
        <f aca="false">U1676*Q1676</f>
        <v>0</v>
      </c>
      <c r="W1676" s="19" t="n">
        <f aca="false">U1676*R1676</f>
        <v>0</v>
      </c>
      <c r="X1676" s="20" t="n">
        <f aca="false">MAX(0,K1676-C1676)</f>
        <v>114.639863826907</v>
      </c>
      <c r="Y1676" s="17" t="n">
        <f aca="false">F1676*PARAMETER!$B$5*Q1676</f>
        <v>2486993.2</v>
      </c>
      <c r="Z1676" s="21" t="n">
        <f aca="false">SUMIF($Y$2:$Y$3205,"&gt;="&amp;Y1676)/SUM($Y$2:$Y$3205)</f>
        <v>0.18959627811207</v>
      </c>
      <c r="AA1676" s="16" t="str">
        <f aca="false">IF(Z1676&lt;=PARAMETER!$B$7,"A",IF(Z1676&lt;=PARAMETER!$B$8,"B","C"))</f>
        <v>A</v>
      </c>
      <c r="AB1676" s="22" t="n">
        <f aca="false">G1676/F1676</f>
        <v>0.228537735849057</v>
      </c>
      <c r="AC1676" s="16" t="str">
        <f aca="false">IF(AB1676&lt;=PARAMETER!$B$9,"X",IF(AB1676&lt;=PARAMETER!$B$10,"Y","Z"))</f>
        <v>X</v>
      </c>
      <c r="AD1676" s="16" t="str">
        <f aca="false">AA1676&amp;AC1676</f>
        <v>AX</v>
      </c>
      <c r="AE1676" s="22" t="n">
        <f aca="false">DATA!I1676</f>
        <v>0.92</v>
      </c>
      <c r="AF1676" s="18" t="n">
        <f aca="false">DATA!L1676</f>
        <v>139</v>
      </c>
      <c r="AG1676" s="16" t="str">
        <f aca="false">DATA!K1676</f>
        <v>C</v>
      </c>
      <c r="AH1676" s="18" t="n">
        <f aca="false">IF(AE1676&gt;=PARAMETER!$B$12,1,0)</f>
        <v>1</v>
      </c>
      <c r="AI1676" s="18" t="n">
        <f aca="false">IF(AF1676&gt;=PARAMETER!$B$13,1,0)</f>
        <v>1</v>
      </c>
      <c r="AJ1676" s="18" t="n">
        <f aca="false">IF(AND(AH1676=1,AI1676=1),1,0)</f>
        <v>1</v>
      </c>
    </row>
    <row r="1677" customFormat="false" ht="15" hidden="false" customHeight="false" outlineLevel="0" collapsed="false">
      <c r="A1677" s="16" t="str">
        <f aca="false">DATA!A1677</f>
        <v>ITM11675</v>
      </c>
      <c r="B1677" s="16" t="str">
        <f aca="false">DATA!B1677</f>
        <v>Groceries</v>
      </c>
      <c r="C1677" s="17" t="n">
        <f aca="false">DATA!C1677</f>
        <v>452</v>
      </c>
      <c r="D1677" s="17" t="n">
        <f aca="false">DATA!D1677</f>
        <v>93</v>
      </c>
      <c r="E1677" s="18" t="n">
        <f aca="false">DATA!F1677</f>
        <v>3</v>
      </c>
      <c r="F1677" s="19" t="n">
        <f aca="false">DATA!G1677</f>
        <v>17.13</v>
      </c>
      <c r="G1677" s="19" t="n">
        <f aca="false">DATA!H1677</f>
        <v>6.97</v>
      </c>
      <c r="H1677" s="18" t="n">
        <f aca="false">DATA!E1677</f>
        <v>9</v>
      </c>
      <c r="I1677" s="20" t="n">
        <f aca="false">F1677*E1677</f>
        <v>51.39</v>
      </c>
      <c r="J1677" s="20" t="n">
        <f aca="false">PARAMETER!$B$4*G1677*SQRT(E1677)</f>
        <v>19.8573212686704</v>
      </c>
      <c r="K1677" s="20" t="n">
        <f aca="false">I1677+J1677</f>
        <v>71.2473212686704</v>
      </c>
      <c r="L1677" s="20" t="n">
        <f aca="false">K1677+F1677*H1677</f>
        <v>225.41732126867</v>
      </c>
      <c r="M1677" s="16" t="str">
        <f aca="false">IF(C1677&lt;=K1677,"REORDER",IF(C1677&gt;L1677,"OVERSTOCK","OK"))</f>
        <v>OVERSTOCK</v>
      </c>
      <c r="N1677" s="16" t="str">
        <f aca="false">IF(C1677&lt;=D1677,"REORDER","OK")</f>
        <v>OK</v>
      </c>
      <c r="O1677" s="18" t="n">
        <f aca="false">IF(D1677&lt;I1677,1,0)</f>
        <v>0</v>
      </c>
      <c r="P1677" s="20" t="n">
        <f aca="false">C1677/F1677</f>
        <v>26.3864565090485</v>
      </c>
      <c r="Q1677" s="19" t="n">
        <f aca="false">DATA!N1677</f>
        <v>54.51</v>
      </c>
      <c r="R1677" s="19" t="n">
        <f aca="false">DATA!O1677</f>
        <v>1.02</v>
      </c>
      <c r="S1677" s="17" t="n">
        <f aca="false">C1677*Q1677</f>
        <v>24638.52</v>
      </c>
      <c r="T1677" s="19" t="n">
        <f aca="false">C1677*R1677</f>
        <v>461.04</v>
      </c>
      <c r="U1677" s="20" t="n">
        <f aca="false">MAX(0,C1677-L1677)</f>
        <v>226.58267873133</v>
      </c>
      <c r="V1677" s="17" t="n">
        <f aca="false">U1677*Q1677</f>
        <v>12351.0218176448</v>
      </c>
      <c r="W1677" s="19" t="n">
        <f aca="false">U1677*R1677</f>
        <v>231.114332305956</v>
      </c>
      <c r="X1677" s="20" t="n">
        <f aca="false">MAX(0,K1677-C1677)</f>
        <v>0</v>
      </c>
      <c r="Y1677" s="17" t="n">
        <f aca="false">F1677*PARAMETER!$B$5*Q1677</f>
        <v>340821.0495</v>
      </c>
      <c r="Z1677" s="21" t="n">
        <f aca="false">SUMIF($Y$2:$Y$3205,"&gt;="&amp;Y1677)/SUM($Y$2:$Y$3205)</f>
        <v>0.950312149338691</v>
      </c>
      <c r="AA1677" s="16" t="str">
        <f aca="false">IF(Z1677&lt;=PARAMETER!$B$7,"A",IF(Z1677&lt;=PARAMETER!$B$8,"B","C"))</f>
        <v>C</v>
      </c>
      <c r="AB1677" s="22" t="n">
        <f aca="false">G1677/F1677</f>
        <v>0.406888499708114</v>
      </c>
      <c r="AC1677" s="16" t="str">
        <f aca="false">IF(AB1677&lt;=PARAMETER!$B$9,"X",IF(AB1677&lt;=PARAMETER!$B$10,"Y","Z"))</f>
        <v>Y</v>
      </c>
      <c r="AD1677" s="16" t="str">
        <f aca="false">AA1677&amp;AC1677</f>
        <v>CY</v>
      </c>
      <c r="AE1677" s="22" t="n">
        <f aca="false">DATA!I1677</f>
        <v>0.65</v>
      </c>
      <c r="AF1677" s="18" t="n">
        <f aca="false">DATA!L1677</f>
        <v>154</v>
      </c>
      <c r="AG1677" s="16" t="str">
        <f aca="false">DATA!K1677</f>
        <v>A</v>
      </c>
      <c r="AH1677" s="18" t="n">
        <f aca="false">IF(AE1677&gt;=PARAMETER!$B$12,1,0)</f>
        <v>0</v>
      </c>
      <c r="AI1677" s="18" t="n">
        <f aca="false">IF(AF1677&gt;=PARAMETER!$B$13,1,0)</f>
        <v>1</v>
      </c>
      <c r="AJ1677" s="18" t="n">
        <f aca="false">IF(AND(AH1677=1,AI1677=1),1,0)</f>
        <v>0</v>
      </c>
    </row>
    <row r="1678" customFormat="false" ht="15" hidden="false" customHeight="false" outlineLevel="0" collapsed="false">
      <c r="A1678" s="16" t="str">
        <f aca="false">DATA!A1678</f>
        <v>ITM11676</v>
      </c>
      <c r="B1678" s="16" t="str">
        <f aca="false">DATA!B1678</f>
        <v>Pharma</v>
      </c>
      <c r="C1678" s="17" t="n">
        <f aca="false">DATA!C1678</f>
        <v>499</v>
      </c>
      <c r="D1678" s="17" t="n">
        <f aca="false">DATA!D1678</f>
        <v>73</v>
      </c>
      <c r="E1678" s="18" t="n">
        <f aca="false">DATA!F1678</f>
        <v>6</v>
      </c>
      <c r="F1678" s="19" t="n">
        <f aca="false">DATA!G1678</f>
        <v>5.31</v>
      </c>
      <c r="G1678" s="19" t="n">
        <f aca="false">DATA!H1678</f>
        <v>3.49</v>
      </c>
      <c r="H1678" s="18" t="n">
        <f aca="false">DATA!E1678</f>
        <v>8</v>
      </c>
      <c r="I1678" s="20" t="n">
        <f aca="false">F1678*E1678</f>
        <v>31.86</v>
      </c>
      <c r="J1678" s="20" t="n">
        <f aca="false">PARAMETER!$B$4*G1678*SQRT(E1678)</f>
        <v>14.0613917857147</v>
      </c>
      <c r="K1678" s="20" t="n">
        <f aca="false">I1678+J1678</f>
        <v>45.9213917857147</v>
      </c>
      <c r="L1678" s="20" t="n">
        <f aca="false">K1678+F1678*H1678</f>
        <v>88.4013917857147</v>
      </c>
      <c r="M1678" s="16" t="str">
        <f aca="false">IF(C1678&lt;=K1678,"REORDER",IF(C1678&gt;L1678,"OVERSTOCK","OK"))</f>
        <v>OVERSTOCK</v>
      </c>
      <c r="N1678" s="16" t="str">
        <f aca="false">IF(C1678&lt;=D1678,"REORDER","OK")</f>
        <v>OK</v>
      </c>
      <c r="O1678" s="18" t="n">
        <f aca="false">IF(D1678&lt;I1678,1,0)</f>
        <v>0</v>
      </c>
      <c r="P1678" s="20" t="n">
        <f aca="false">C1678/F1678</f>
        <v>93.9736346516008</v>
      </c>
      <c r="Q1678" s="19" t="n">
        <f aca="false">DATA!N1678</f>
        <v>80.4</v>
      </c>
      <c r="R1678" s="19" t="n">
        <f aca="false">DATA!O1678</f>
        <v>0.77</v>
      </c>
      <c r="S1678" s="17" t="n">
        <f aca="false">C1678*Q1678</f>
        <v>40119.6</v>
      </c>
      <c r="T1678" s="19" t="n">
        <f aca="false">C1678*R1678</f>
        <v>384.23</v>
      </c>
      <c r="U1678" s="20" t="n">
        <f aca="false">MAX(0,C1678-L1678)</f>
        <v>410.598608214285</v>
      </c>
      <c r="V1678" s="17" t="n">
        <f aca="false">U1678*Q1678</f>
        <v>33012.1281004285</v>
      </c>
      <c r="W1678" s="19" t="n">
        <f aca="false">U1678*R1678</f>
        <v>316.160928325</v>
      </c>
      <c r="X1678" s="20" t="n">
        <f aca="false">MAX(0,K1678-C1678)</f>
        <v>0</v>
      </c>
      <c r="Y1678" s="17" t="n">
        <f aca="false">F1678*PARAMETER!$B$5*Q1678</f>
        <v>155827.26</v>
      </c>
      <c r="Z1678" s="21" t="n">
        <f aca="false">SUMIF($Y$2:$Y$3205,"&gt;="&amp;Y1678)/SUM($Y$2:$Y$3205)</f>
        <v>0.990081729439132</v>
      </c>
      <c r="AA1678" s="16" t="str">
        <f aca="false">IF(Z1678&lt;=PARAMETER!$B$7,"A",IF(Z1678&lt;=PARAMETER!$B$8,"B","C"))</f>
        <v>C</v>
      </c>
      <c r="AB1678" s="22" t="n">
        <f aca="false">G1678/F1678</f>
        <v>0.657250470809793</v>
      </c>
      <c r="AC1678" s="16" t="str">
        <f aca="false">IF(AB1678&lt;=PARAMETER!$B$9,"X",IF(AB1678&lt;=PARAMETER!$B$10,"Y","Z"))</f>
        <v>Z</v>
      </c>
      <c r="AD1678" s="16" t="str">
        <f aca="false">AA1678&amp;AC1678</f>
        <v>CZ</v>
      </c>
      <c r="AE1678" s="22" t="n">
        <f aca="false">DATA!I1678</f>
        <v>0.14</v>
      </c>
      <c r="AF1678" s="18" t="n">
        <f aca="false">DATA!L1678</f>
        <v>117</v>
      </c>
      <c r="AG1678" s="16" t="str">
        <f aca="false">DATA!K1678</f>
        <v>C</v>
      </c>
      <c r="AH1678" s="18" t="n">
        <f aca="false">IF(AE1678&gt;=PARAMETER!$B$12,1,0)</f>
        <v>0</v>
      </c>
      <c r="AI1678" s="18" t="n">
        <f aca="false">IF(AF1678&gt;=PARAMETER!$B$13,1,0)</f>
        <v>1</v>
      </c>
      <c r="AJ1678" s="18" t="n">
        <f aca="false">IF(AND(AH1678=1,AI1678=1),1,0)</f>
        <v>0</v>
      </c>
    </row>
    <row r="1679" customFormat="false" ht="15" hidden="false" customHeight="false" outlineLevel="0" collapsed="false">
      <c r="A1679" s="16" t="str">
        <f aca="false">DATA!A1679</f>
        <v>ITM11677</v>
      </c>
      <c r="B1679" s="16" t="str">
        <f aca="false">DATA!B1679</f>
        <v>Apparel</v>
      </c>
      <c r="C1679" s="17" t="n">
        <f aca="false">DATA!C1679</f>
        <v>375</v>
      </c>
      <c r="D1679" s="17" t="n">
        <f aca="false">DATA!D1679</f>
        <v>34</v>
      </c>
      <c r="E1679" s="18" t="n">
        <f aca="false">DATA!F1679</f>
        <v>9</v>
      </c>
      <c r="F1679" s="19" t="n">
        <f aca="false">DATA!G1679</f>
        <v>35.54</v>
      </c>
      <c r="G1679" s="19" t="n">
        <f aca="false">DATA!H1679</f>
        <v>7.47</v>
      </c>
      <c r="H1679" s="18" t="n">
        <f aca="false">DATA!E1679</f>
        <v>6</v>
      </c>
      <c r="I1679" s="20" t="n">
        <f aca="false">F1679*E1679</f>
        <v>319.86</v>
      </c>
      <c r="J1679" s="20" t="n">
        <f aca="false">PARAMETER!$B$4*G1679*SQRT(E1679)</f>
        <v>36.8611697799825</v>
      </c>
      <c r="K1679" s="20" t="n">
        <f aca="false">I1679+J1679</f>
        <v>356.721169779982</v>
      </c>
      <c r="L1679" s="20" t="n">
        <f aca="false">K1679+F1679*H1679</f>
        <v>569.961169779983</v>
      </c>
      <c r="M1679" s="16" t="str">
        <f aca="false">IF(C1679&lt;=K1679,"REORDER",IF(C1679&gt;L1679,"OVERSTOCK","OK"))</f>
        <v>OK</v>
      </c>
      <c r="N1679" s="16" t="str">
        <f aca="false">IF(C1679&lt;=D1679,"REORDER","OK")</f>
        <v>OK</v>
      </c>
      <c r="O1679" s="18" t="n">
        <f aca="false">IF(D1679&lt;I1679,1,0)</f>
        <v>1</v>
      </c>
      <c r="P1679" s="20" t="n">
        <f aca="false">C1679/F1679</f>
        <v>10.5514912774339</v>
      </c>
      <c r="Q1679" s="19" t="n">
        <f aca="false">DATA!N1679</f>
        <v>82.59</v>
      </c>
      <c r="R1679" s="19" t="n">
        <f aca="false">DATA!O1679</f>
        <v>1.29</v>
      </c>
      <c r="S1679" s="17" t="n">
        <f aca="false">C1679*Q1679</f>
        <v>30971.25</v>
      </c>
      <c r="T1679" s="19" t="n">
        <f aca="false">C1679*R1679</f>
        <v>483.75</v>
      </c>
      <c r="U1679" s="20" t="n">
        <f aca="false">MAX(0,C1679-L1679)</f>
        <v>0</v>
      </c>
      <c r="V1679" s="17" t="n">
        <f aca="false">U1679*Q1679</f>
        <v>0</v>
      </c>
      <c r="W1679" s="19" t="n">
        <f aca="false">U1679*R1679</f>
        <v>0</v>
      </c>
      <c r="X1679" s="20" t="n">
        <f aca="false">MAX(0,K1679-C1679)</f>
        <v>0</v>
      </c>
      <c r="Y1679" s="17" t="n">
        <f aca="false">F1679*PARAMETER!$B$5*Q1679</f>
        <v>1071365.739</v>
      </c>
      <c r="Z1679" s="21" t="n">
        <f aca="false">SUMIF($Y$2:$Y$3205,"&gt;="&amp;Y1679)/SUM($Y$2:$Y$3205)</f>
        <v>0.695637446059923</v>
      </c>
      <c r="AA1679" s="16" t="str">
        <f aca="false">IF(Z1679&lt;=PARAMETER!$B$7,"A",IF(Z1679&lt;=PARAMETER!$B$8,"B","C"))</f>
        <v>A</v>
      </c>
      <c r="AB1679" s="22" t="n">
        <f aca="false">G1679/F1679</f>
        <v>0.210185706246483</v>
      </c>
      <c r="AC1679" s="16" t="str">
        <f aca="false">IF(AB1679&lt;=PARAMETER!$B$9,"X",IF(AB1679&lt;=PARAMETER!$B$10,"Y","Z"))</f>
        <v>X</v>
      </c>
      <c r="AD1679" s="16" t="str">
        <f aca="false">AA1679&amp;AC1679</f>
        <v>AX</v>
      </c>
      <c r="AE1679" s="22" t="n">
        <f aca="false">DATA!I1679</f>
        <v>0.2</v>
      </c>
      <c r="AF1679" s="18" t="n">
        <f aca="false">DATA!L1679</f>
        <v>99</v>
      </c>
      <c r="AG1679" s="16" t="str">
        <f aca="false">DATA!K1679</f>
        <v>B</v>
      </c>
      <c r="AH1679" s="18" t="n">
        <f aca="false">IF(AE1679&gt;=PARAMETER!$B$12,1,0)</f>
        <v>0</v>
      </c>
      <c r="AI1679" s="18" t="n">
        <f aca="false">IF(AF1679&gt;=PARAMETER!$B$13,1,0)</f>
        <v>1</v>
      </c>
      <c r="AJ1679" s="18" t="n">
        <f aca="false">IF(AND(AH1679=1,AI1679=1),1,0)</f>
        <v>0</v>
      </c>
    </row>
    <row r="1680" customFormat="false" ht="15" hidden="false" customHeight="false" outlineLevel="0" collapsed="false">
      <c r="A1680" s="16" t="str">
        <f aca="false">DATA!A1680</f>
        <v>ITM11678</v>
      </c>
      <c r="B1680" s="16" t="str">
        <f aca="false">DATA!B1680</f>
        <v>Apparel</v>
      </c>
      <c r="C1680" s="17" t="n">
        <f aca="false">DATA!C1680</f>
        <v>435</v>
      </c>
      <c r="D1680" s="17" t="n">
        <f aca="false">DATA!D1680</f>
        <v>37</v>
      </c>
      <c r="E1680" s="18" t="n">
        <f aca="false">DATA!F1680</f>
        <v>3</v>
      </c>
      <c r="F1680" s="19" t="n">
        <f aca="false">DATA!G1680</f>
        <v>18.65</v>
      </c>
      <c r="G1680" s="19" t="n">
        <f aca="false">DATA!H1680</f>
        <v>3.64</v>
      </c>
      <c r="H1680" s="18" t="n">
        <f aca="false">DATA!E1680</f>
        <v>3</v>
      </c>
      <c r="I1680" s="20" t="n">
        <f aca="false">F1680*E1680</f>
        <v>55.95</v>
      </c>
      <c r="J1680" s="20" t="n">
        <f aca="false">PARAMETER!$B$4*G1680*SQRT(E1680)</f>
        <v>10.3702509925338</v>
      </c>
      <c r="K1680" s="20" t="n">
        <f aca="false">I1680+J1680</f>
        <v>66.3202509925338</v>
      </c>
      <c r="L1680" s="20" t="n">
        <f aca="false">K1680+F1680*H1680</f>
        <v>122.270250992534</v>
      </c>
      <c r="M1680" s="16" t="str">
        <f aca="false">IF(C1680&lt;=K1680,"REORDER",IF(C1680&gt;L1680,"OVERSTOCK","OK"))</f>
        <v>OVERSTOCK</v>
      </c>
      <c r="N1680" s="16" t="str">
        <f aca="false">IF(C1680&lt;=D1680,"REORDER","OK")</f>
        <v>OK</v>
      </c>
      <c r="O1680" s="18" t="n">
        <f aca="false">IF(D1680&lt;I1680,1,0)</f>
        <v>1</v>
      </c>
      <c r="P1680" s="20" t="n">
        <f aca="false">C1680/F1680</f>
        <v>23.3243967828418</v>
      </c>
      <c r="Q1680" s="19" t="n">
        <f aca="false">DATA!N1680</f>
        <v>191.61</v>
      </c>
      <c r="R1680" s="19" t="n">
        <f aca="false">DATA!O1680</f>
        <v>1.56</v>
      </c>
      <c r="S1680" s="17" t="n">
        <f aca="false">C1680*Q1680</f>
        <v>83350.35</v>
      </c>
      <c r="T1680" s="19" t="n">
        <f aca="false">C1680*R1680</f>
        <v>678.6</v>
      </c>
      <c r="U1680" s="20" t="n">
        <f aca="false">MAX(0,C1680-L1680)</f>
        <v>312.729749007466</v>
      </c>
      <c r="V1680" s="17" t="n">
        <f aca="false">U1680*Q1680</f>
        <v>59922.1472073206</v>
      </c>
      <c r="W1680" s="19" t="n">
        <f aca="false">U1680*R1680</f>
        <v>487.858408451647</v>
      </c>
      <c r="X1680" s="20" t="n">
        <f aca="false">MAX(0,K1680-C1680)</f>
        <v>0</v>
      </c>
      <c r="Y1680" s="17" t="n">
        <f aca="false">F1680*PARAMETER!$B$5*Q1680</f>
        <v>1304337.1725</v>
      </c>
      <c r="Z1680" s="21" t="n">
        <f aca="false">SUMIF($Y$2:$Y$3205,"&gt;="&amp;Y1680)/SUM($Y$2:$Y$3205)</f>
        <v>0.604916798914209</v>
      </c>
      <c r="AA1680" s="16" t="str">
        <f aca="false">IF(Z1680&lt;=PARAMETER!$B$7,"A",IF(Z1680&lt;=PARAMETER!$B$8,"B","C"))</f>
        <v>A</v>
      </c>
      <c r="AB1680" s="22" t="n">
        <f aca="false">G1680/F1680</f>
        <v>0.195174262734584</v>
      </c>
      <c r="AC1680" s="16" t="str">
        <f aca="false">IF(AB1680&lt;=PARAMETER!$B$9,"X",IF(AB1680&lt;=PARAMETER!$B$10,"Y","Z"))</f>
        <v>X</v>
      </c>
      <c r="AD1680" s="16" t="str">
        <f aca="false">AA1680&amp;AC1680</f>
        <v>AX</v>
      </c>
      <c r="AE1680" s="22" t="n">
        <f aca="false">DATA!I1680</f>
        <v>0.78</v>
      </c>
      <c r="AF1680" s="18" t="n">
        <f aca="false">DATA!L1680</f>
        <v>128</v>
      </c>
      <c r="AG1680" s="16" t="str">
        <f aca="false">DATA!K1680</f>
        <v>D</v>
      </c>
      <c r="AH1680" s="18" t="n">
        <f aca="false">IF(AE1680&gt;=PARAMETER!$B$12,1,0)</f>
        <v>1</v>
      </c>
      <c r="AI1680" s="18" t="n">
        <f aca="false">IF(AF1680&gt;=PARAMETER!$B$13,1,0)</f>
        <v>1</v>
      </c>
      <c r="AJ1680" s="18" t="n">
        <f aca="false">IF(AND(AH1680=1,AI1680=1),1,0)</f>
        <v>1</v>
      </c>
    </row>
    <row r="1681" customFormat="false" ht="15" hidden="false" customHeight="false" outlineLevel="0" collapsed="false">
      <c r="A1681" s="16" t="str">
        <f aca="false">DATA!A1681</f>
        <v>ITM11679</v>
      </c>
      <c r="B1681" s="16" t="str">
        <f aca="false">DATA!B1681</f>
        <v>Groceries</v>
      </c>
      <c r="C1681" s="17" t="n">
        <f aca="false">DATA!C1681</f>
        <v>202</v>
      </c>
      <c r="D1681" s="17" t="n">
        <f aca="false">DATA!D1681</f>
        <v>85</v>
      </c>
      <c r="E1681" s="18" t="n">
        <f aca="false">DATA!F1681</f>
        <v>2</v>
      </c>
      <c r="F1681" s="19" t="n">
        <f aca="false">DATA!G1681</f>
        <v>3.23</v>
      </c>
      <c r="G1681" s="19" t="n">
        <f aca="false">DATA!H1681</f>
        <v>1.69</v>
      </c>
      <c r="H1681" s="18" t="n">
        <f aca="false">DATA!E1681</f>
        <v>11</v>
      </c>
      <c r="I1681" s="20" t="n">
        <f aca="false">F1681*E1681</f>
        <v>6.46</v>
      </c>
      <c r="J1681" s="20" t="n">
        <f aca="false">PARAMETER!$B$4*G1681*SQRT(E1681)</f>
        <v>3.93123457942716</v>
      </c>
      <c r="K1681" s="20" t="n">
        <f aca="false">I1681+J1681</f>
        <v>10.3912345794272</v>
      </c>
      <c r="L1681" s="20" t="n">
        <f aca="false">K1681+F1681*H1681</f>
        <v>45.9212345794272</v>
      </c>
      <c r="M1681" s="16" t="str">
        <f aca="false">IF(C1681&lt;=K1681,"REORDER",IF(C1681&gt;L1681,"OVERSTOCK","OK"))</f>
        <v>OVERSTOCK</v>
      </c>
      <c r="N1681" s="16" t="str">
        <f aca="false">IF(C1681&lt;=D1681,"REORDER","OK")</f>
        <v>OK</v>
      </c>
      <c r="O1681" s="18" t="n">
        <f aca="false">IF(D1681&lt;I1681,1,0)</f>
        <v>0</v>
      </c>
      <c r="P1681" s="20" t="n">
        <f aca="false">C1681/F1681</f>
        <v>62.5386996904025</v>
      </c>
      <c r="Q1681" s="19" t="n">
        <f aca="false">DATA!N1681</f>
        <v>87.77</v>
      </c>
      <c r="R1681" s="19" t="n">
        <f aca="false">DATA!O1681</f>
        <v>1.31</v>
      </c>
      <c r="S1681" s="17" t="n">
        <f aca="false">C1681*Q1681</f>
        <v>17729.54</v>
      </c>
      <c r="T1681" s="19" t="n">
        <f aca="false">C1681*R1681</f>
        <v>264.62</v>
      </c>
      <c r="U1681" s="20" t="n">
        <f aca="false">MAX(0,C1681-L1681)</f>
        <v>156.078765420573</v>
      </c>
      <c r="V1681" s="17" t="n">
        <f aca="false">U1681*Q1681</f>
        <v>13699.0332409637</v>
      </c>
      <c r="W1681" s="19" t="n">
        <f aca="false">U1681*R1681</f>
        <v>204.46318270095</v>
      </c>
      <c r="X1681" s="20" t="n">
        <f aca="false">MAX(0,K1681-C1681)</f>
        <v>0</v>
      </c>
      <c r="Y1681" s="17" t="n">
        <f aca="false">F1681*PARAMETER!$B$5*Q1681</f>
        <v>103476.4415</v>
      </c>
      <c r="Z1681" s="21" t="n">
        <f aca="false">SUMIF($Y$2:$Y$3205,"&gt;="&amp;Y1681)/SUM($Y$2:$Y$3205)</f>
        <v>0.995847989769671</v>
      </c>
      <c r="AA1681" s="16" t="str">
        <f aca="false">IF(Z1681&lt;=PARAMETER!$B$7,"A",IF(Z1681&lt;=PARAMETER!$B$8,"B","C"))</f>
        <v>C</v>
      </c>
      <c r="AB1681" s="22" t="n">
        <f aca="false">G1681/F1681</f>
        <v>0.523219814241486</v>
      </c>
      <c r="AC1681" s="16" t="str">
        <f aca="false">IF(AB1681&lt;=PARAMETER!$B$9,"X",IF(AB1681&lt;=PARAMETER!$B$10,"Y","Z"))</f>
        <v>Z</v>
      </c>
      <c r="AD1681" s="16" t="str">
        <f aca="false">AA1681&amp;AC1681</f>
        <v>CZ</v>
      </c>
      <c r="AE1681" s="22" t="n">
        <f aca="false">DATA!I1681</f>
        <v>0.74</v>
      </c>
      <c r="AF1681" s="18" t="n">
        <f aca="false">DATA!L1681</f>
        <v>175</v>
      </c>
      <c r="AG1681" s="16" t="str">
        <f aca="false">DATA!K1681</f>
        <v>D</v>
      </c>
      <c r="AH1681" s="18" t="n">
        <f aca="false">IF(AE1681&gt;=PARAMETER!$B$12,1,0)</f>
        <v>0</v>
      </c>
      <c r="AI1681" s="18" t="n">
        <f aca="false">IF(AF1681&gt;=PARAMETER!$B$13,1,0)</f>
        <v>1</v>
      </c>
      <c r="AJ1681" s="18" t="n">
        <f aca="false">IF(AND(AH1681=1,AI1681=1),1,0)</f>
        <v>0</v>
      </c>
    </row>
    <row r="1682" customFormat="false" ht="15" hidden="false" customHeight="false" outlineLevel="0" collapsed="false">
      <c r="A1682" s="16" t="str">
        <f aca="false">DATA!A1682</f>
        <v>ITM11680</v>
      </c>
      <c r="B1682" s="16" t="str">
        <f aca="false">DATA!B1682</f>
        <v>Automotive</v>
      </c>
      <c r="C1682" s="17" t="n">
        <f aca="false">DATA!C1682</f>
        <v>226</v>
      </c>
      <c r="D1682" s="17" t="n">
        <f aca="false">DATA!D1682</f>
        <v>75</v>
      </c>
      <c r="E1682" s="18" t="n">
        <f aca="false">DATA!F1682</f>
        <v>7</v>
      </c>
      <c r="F1682" s="19" t="n">
        <f aca="false">DATA!G1682</f>
        <v>8.73</v>
      </c>
      <c r="G1682" s="19" t="n">
        <f aca="false">DATA!H1682</f>
        <v>5.02</v>
      </c>
      <c r="H1682" s="18" t="n">
        <f aca="false">DATA!E1682</f>
        <v>6</v>
      </c>
      <c r="I1682" s="20" t="n">
        <f aca="false">F1682*E1682</f>
        <v>61.11</v>
      </c>
      <c r="J1682" s="20" t="n">
        <f aca="false">PARAMETER!$B$4*G1682*SQRT(E1682)</f>
        <v>21.8464056728813</v>
      </c>
      <c r="K1682" s="20" t="n">
        <f aca="false">I1682+J1682</f>
        <v>82.9564056728814</v>
      </c>
      <c r="L1682" s="20" t="n">
        <f aca="false">K1682+F1682*H1682</f>
        <v>135.336405672881</v>
      </c>
      <c r="M1682" s="16" t="str">
        <f aca="false">IF(C1682&lt;=K1682,"REORDER",IF(C1682&gt;L1682,"OVERSTOCK","OK"))</f>
        <v>OVERSTOCK</v>
      </c>
      <c r="N1682" s="16" t="str">
        <f aca="false">IF(C1682&lt;=D1682,"REORDER","OK")</f>
        <v>OK</v>
      </c>
      <c r="O1682" s="18" t="n">
        <f aca="false">IF(D1682&lt;I1682,1,0)</f>
        <v>0</v>
      </c>
      <c r="P1682" s="20" t="n">
        <f aca="false">C1682/F1682</f>
        <v>25.8877434135166</v>
      </c>
      <c r="Q1682" s="19" t="n">
        <f aca="false">DATA!N1682</f>
        <v>52.16</v>
      </c>
      <c r="R1682" s="19" t="n">
        <f aca="false">DATA!O1682</f>
        <v>1.67</v>
      </c>
      <c r="S1682" s="17" t="n">
        <f aca="false">C1682*Q1682</f>
        <v>11788.16</v>
      </c>
      <c r="T1682" s="19" t="n">
        <f aca="false">C1682*R1682</f>
        <v>377.42</v>
      </c>
      <c r="U1682" s="20" t="n">
        <f aca="false">MAX(0,C1682-L1682)</f>
        <v>90.6635943271187</v>
      </c>
      <c r="V1682" s="17" t="n">
        <f aca="false">U1682*Q1682</f>
        <v>4729.01308010251</v>
      </c>
      <c r="W1682" s="19" t="n">
        <f aca="false">U1682*R1682</f>
        <v>151.408202526288</v>
      </c>
      <c r="X1682" s="20" t="n">
        <f aca="false">MAX(0,K1682-C1682)</f>
        <v>0</v>
      </c>
      <c r="Y1682" s="17" t="n">
        <f aca="false">F1682*PARAMETER!$B$5*Q1682</f>
        <v>166205.232</v>
      </c>
      <c r="Z1682" s="21" t="n">
        <f aca="false">SUMIF($Y$2:$Y$3205,"&gt;="&amp;Y1682)/SUM($Y$2:$Y$3205)</f>
        <v>0.988385081252419</v>
      </c>
      <c r="AA1682" s="16" t="str">
        <f aca="false">IF(Z1682&lt;=PARAMETER!$B$7,"A",IF(Z1682&lt;=PARAMETER!$B$8,"B","C"))</f>
        <v>C</v>
      </c>
      <c r="AB1682" s="22" t="n">
        <f aca="false">G1682/F1682</f>
        <v>0.575028636884307</v>
      </c>
      <c r="AC1682" s="16" t="str">
        <f aca="false">IF(AB1682&lt;=PARAMETER!$B$9,"X",IF(AB1682&lt;=PARAMETER!$B$10,"Y","Z"))</f>
        <v>Z</v>
      </c>
      <c r="AD1682" s="16" t="str">
        <f aca="false">AA1682&amp;AC1682</f>
        <v>CZ</v>
      </c>
      <c r="AE1682" s="22" t="n">
        <f aca="false">DATA!I1682</f>
        <v>0.24</v>
      </c>
      <c r="AF1682" s="18" t="n">
        <f aca="false">DATA!L1682</f>
        <v>174</v>
      </c>
      <c r="AG1682" s="16" t="str">
        <f aca="false">DATA!K1682</f>
        <v>C</v>
      </c>
      <c r="AH1682" s="18" t="n">
        <f aca="false">IF(AE1682&gt;=PARAMETER!$B$12,1,0)</f>
        <v>0</v>
      </c>
      <c r="AI1682" s="18" t="n">
        <f aca="false">IF(AF1682&gt;=PARAMETER!$B$13,1,0)</f>
        <v>1</v>
      </c>
      <c r="AJ1682" s="18" t="n">
        <f aca="false">IF(AND(AH1682=1,AI1682=1),1,0)</f>
        <v>0</v>
      </c>
    </row>
    <row r="1683" customFormat="false" ht="15" hidden="false" customHeight="false" outlineLevel="0" collapsed="false">
      <c r="A1683" s="16" t="str">
        <f aca="false">DATA!A1683</f>
        <v>ITM11681</v>
      </c>
      <c r="B1683" s="16" t="str">
        <f aca="false">DATA!B1683</f>
        <v>Electronics</v>
      </c>
      <c r="C1683" s="17" t="n">
        <f aca="false">DATA!C1683</f>
        <v>275</v>
      </c>
      <c r="D1683" s="17" t="n">
        <f aca="false">DATA!D1683</f>
        <v>87</v>
      </c>
      <c r="E1683" s="18" t="n">
        <f aca="false">DATA!F1683</f>
        <v>7</v>
      </c>
      <c r="F1683" s="19" t="n">
        <f aca="false">DATA!G1683</f>
        <v>7.72</v>
      </c>
      <c r="G1683" s="19" t="n">
        <f aca="false">DATA!H1683</f>
        <v>7.63</v>
      </c>
      <c r="H1683" s="18" t="n">
        <f aca="false">DATA!E1683</f>
        <v>4</v>
      </c>
      <c r="I1683" s="20" t="n">
        <f aca="false">F1683*E1683</f>
        <v>54.04</v>
      </c>
      <c r="J1683" s="20" t="n">
        <f aca="false">PARAMETER!$B$4*G1683*SQRT(E1683)</f>
        <v>33.2047958733236</v>
      </c>
      <c r="K1683" s="20" t="n">
        <f aca="false">I1683+J1683</f>
        <v>87.2447958733236</v>
      </c>
      <c r="L1683" s="20" t="n">
        <f aca="false">K1683+F1683*H1683</f>
        <v>118.124795873324</v>
      </c>
      <c r="M1683" s="16" t="str">
        <f aca="false">IF(C1683&lt;=K1683,"REORDER",IF(C1683&gt;L1683,"OVERSTOCK","OK"))</f>
        <v>OVERSTOCK</v>
      </c>
      <c r="N1683" s="16" t="str">
        <f aca="false">IF(C1683&lt;=D1683,"REORDER","OK")</f>
        <v>OK</v>
      </c>
      <c r="O1683" s="18" t="n">
        <f aca="false">IF(D1683&lt;I1683,1,0)</f>
        <v>0</v>
      </c>
      <c r="P1683" s="20" t="n">
        <f aca="false">C1683/F1683</f>
        <v>35.6217616580311</v>
      </c>
      <c r="Q1683" s="19" t="n">
        <f aca="false">DATA!N1683</f>
        <v>130.15</v>
      </c>
      <c r="R1683" s="19" t="n">
        <f aca="false">DATA!O1683</f>
        <v>0.44</v>
      </c>
      <c r="S1683" s="17" t="n">
        <f aca="false">C1683*Q1683</f>
        <v>35791.25</v>
      </c>
      <c r="T1683" s="19" t="n">
        <f aca="false">C1683*R1683</f>
        <v>121</v>
      </c>
      <c r="U1683" s="20" t="n">
        <f aca="false">MAX(0,C1683-L1683)</f>
        <v>156.875204126676</v>
      </c>
      <c r="V1683" s="17" t="n">
        <f aca="false">U1683*Q1683</f>
        <v>20417.3078170869</v>
      </c>
      <c r="W1683" s="19" t="n">
        <f aca="false">U1683*R1683</f>
        <v>69.0250898157376</v>
      </c>
      <c r="X1683" s="20" t="n">
        <f aca="false">MAX(0,K1683-C1683)</f>
        <v>0</v>
      </c>
      <c r="Y1683" s="17" t="n">
        <f aca="false">F1683*PARAMETER!$B$5*Q1683</f>
        <v>366736.67</v>
      </c>
      <c r="Z1683" s="21" t="n">
        <f aca="false">SUMIF($Y$2:$Y$3205,"&gt;="&amp;Y1683)/SUM($Y$2:$Y$3205)</f>
        <v>0.943428876091042</v>
      </c>
      <c r="AA1683" s="16" t="str">
        <f aca="false">IF(Z1683&lt;=PARAMETER!$B$7,"A",IF(Z1683&lt;=PARAMETER!$B$8,"B","C"))</f>
        <v>B</v>
      </c>
      <c r="AB1683" s="22" t="n">
        <f aca="false">G1683/F1683</f>
        <v>0.988341968911917</v>
      </c>
      <c r="AC1683" s="16" t="str">
        <f aca="false">IF(AB1683&lt;=PARAMETER!$B$9,"X",IF(AB1683&lt;=PARAMETER!$B$10,"Y","Z"))</f>
        <v>Z</v>
      </c>
      <c r="AD1683" s="16" t="str">
        <f aca="false">AA1683&amp;AC1683</f>
        <v>BZ</v>
      </c>
      <c r="AE1683" s="22" t="n">
        <f aca="false">DATA!I1683</f>
        <v>0.15</v>
      </c>
      <c r="AF1683" s="18" t="n">
        <f aca="false">DATA!L1683</f>
        <v>72</v>
      </c>
      <c r="AG1683" s="16" t="str">
        <f aca="false">DATA!K1683</f>
        <v>D</v>
      </c>
      <c r="AH1683" s="18" t="n">
        <f aca="false">IF(AE1683&gt;=PARAMETER!$B$12,1,0)</f>
        <v>0</v>
      </c>
      <c r="AI1683" s="18" t="n">
        <f aca="false">IF(AF1683&gt;=PARAMETER!$B$13,1,0)</f>
        <v>0</v>
      </c>
      <c r="AJ1683" s="18" t="n">
        <f aca="false">IF(AND(AH1683=1,AI1683=1),1,0)</f>
        <v>0</v>
      </c>
    </row>
    <row r="1684" customFormat="false" ht="15" hidden="false" customHeight="false" outlineLevel="0" collapsed="false">
      <c r="A1684" s="16" t="str">
        <f aca="false">DATA!A1684</f>
        <v>ITM11682</v>
      </c>
      <c r="B1684" s="16" t="str">
        <f aca="false">DATA!B1684</f>
        <v>Groceries</v>
      </c>
      <c r="C1684" s="17" t="n">
        <f aca="false">DATA!C1684</f>
        <v>254</v>
      </c>
      <c r="D1684" s="17" t="n">
        <f aca="false">DATA!D1684</f>
        <v>31</v>
      </c>
      <c r="E1684" s="18" t="n">
        <f aca="false">DATA!F1684</f>
        <v>5</v>
      </c>
      <c r="F1684" s="19" t="n">
        <f aca="false">DATA!G1684</f>
        <v>29.87</v>
      </c>
      <c r="G1684" s="19" t="n">
        <f aca="false">DATA!H1684</f>
        <v>4.09</v>
      </c>
      <c r="H1684" s="18" t="n">
        <f aca="false">DATA!E1684</f>
        <v>10</v>
      </c>
      <c r="I1684" s="20" t="n">
        <f aca="false">F1684*E1684</f>
        <v>149.35</v>
      </c>
      <c r="J1684" s="20" t="n">
        <f aca="false">PARAMETER!$B$4*G1684*SQRT(E1684)</f>
        <v>15.0430384986633</v>
      </c>
      <c r="K1684" s="20" t="n">
        <f aca="false">I1684+J1684</f>
        <v>164.393038498663</v>
      </c>
      <c r="L1684" s="20" t="n">
        <f aca="false">K1684+F1684*H1684</f>
        <v>463.093038498663</v>
      </c>
      <c r="M1684" s="16" t="str">
        <f aca="false">IF(C1684&lt;=K1684,"REORDER",IF(C1684&gt;L1684,"OVERSTOCK","OK"))</f>
        <v>OK</v>
      </c>
      <c r="N1684" s="16" t="str">
        <f aca="false">IF(C1684&lt;=D1684,"REORDER","OK")</f>
        <v>OK</v>
      </c>
      <c r="O1684" s="18" t="n">
        <f aca="false">IF(D1684&lt;I1684,1,0)</f>
        <v>1</v>
      </c>
      <c r="P1684" s="20" t="n">
        <f aca="false">C1684/F1684</f>
        <v>8.50351523267493</v>
      </c>
      <c r="Q1684" s="19" t="n">
        <f aca="false">DATA!N1684</f>
        <v>91.18</v>
      </c>
      <c r="R1684" s="19" t="n">
        <f aca="false">DATA!O1684</f>
        <v>0.81</v>
      </c>
      <c r="S1684" s="17" t="n">
        <f aca="false">C1684*Q1684</f>
        <v>23159.72</v>
      </c>
      <c r="T1684" s="19" t="n">
        <f aca="false">C1684*R1684</f>
        <v>205.74</v>
      </c>
      <c r="U1684" s="20" t="n">
        <f aca="false">MAX(0,C1684-L1684)</f>
        <v>0</v>
      </c>
      <c r="V1684" s="17" t="n">
        <f aca="false">U1684*Q1684</f>
        <v>0</v>
      </c>
      <c r="W1684" s="19" t="n">
        <f aca="false">U1684*R1684</f>
        <v>0</v>
      </c>
      <c r="X1684" s="20" t="n">
        <f aca="false">MAX(0,K1684-C1684)</f>
        <v>0</v>
      </c>
      <c r="Y1684" s="17" t="n">
        <f aca="false">F1684*PARAMETER!$B$5*Q1684</f>
        <v>994094.509</v>
      </c>
      <c r="Z1684" s="21" t="n">
        <f aca="false">SUMIF($Y$2:$Y$3205,"&gt;="&amp;Y1684)/SUM($Y$2:$Y$3205)</f>
        <v>0.737391786503115</v>
      </c>
      <c r="AA1684" s="16" t="str">
        <f aca="false">IF(Z1684&lt;=PARAMETER!$B$7,"A",IF(Z1684&lt;=PARAMETER!$B$8,"B","C"))</f>
        <v>A</v>
      </c>
      <c r="AB1684" s="22" t="n">
        <f aca="false">G1684/F1684</f>
        <v>0.136926682289923</v>
      </c>
      <c r="AC1684" s="16" t="str">
        <f aca="false">IF(AB1684&lt;=PARAMETER!$B$9,"X",IF(AB1684&lt;=PARAMETER!$B$10,"Y","Z"))</f>
        <v>X</v>
      </c>
      <c r="AD1684" s="16" t="str">
        <f aca="false">AA1684&amp;AC1684</f>
        <v>AX</v>
      </c>
      <c r="AE1684" s="22" t="n">
        <f aca="false">DATA!I1684</f>
        <v>0.62</v>
      </c>
      <c r="AF1684" s="18" t="n">
        <f aca="false">DATA!L1684</f>
        <v>14</v>
      </c>
      <c r="AG1684" s="16" t="str">
        <f aca="false">DATA!K1684</f>
        <v>B</v>
      </c>
      <c r="AH1684" s="18" t="n">
        <f aca="false">IF(AE1684&gt;=PARAMETER!$B$12,1,0)</f>
        <v>0</v>
      </c>
      <c r="AI1684" s="18" t="n">
        <f aca="false">IF(AF1684&gt;=PARAMETER!$B$13,1,0)</f>
        <v>0</v>
      </c>
      <c r="AJ1684" s="18" t="n">
        <f aca="false">IF(AND(AH1684=1,AI1684=1),1,0)</f>
        <v>0</v>
      </c>
    </row>
    <row r="1685" customFormat="false" ht="15" hidden="false" customHeight="false" outlineLevel="0" collapsed="false">
      <c r="A1685" s="16" t="str">
        <f aca="false">DATA!A1685</f>
        <v>ITM11683</v>
      </c>
      <c r="B1685" s="16" t="str">
        <f aca="false">DATA!B1685</f>
        <v>Groceries</v>
      </c>
      <c r="C1685" s="17" t="n">
        <f aca="false">DATA!C1685</f>
        <v>461</v>
      </c>
      <c r="D1685" s="17" t="n">
        <f aca="false">DATA!D1685</f>
        <v>40</v>
      </c>
      <c r="E1685" s="18" t="n">
        <f aca="false">DATA!F1685</f>
        <v>3</v>
      </c>
      <c r="F1685" s="19" t="n">
        <f aca="false">DATA!G1685</f>
        <v>45.01</v>
      </c>
      <c r="G1685" s="19" t="n">
        <f aca="false">DATA!H1685</f>
        <v>8.76</v>
      </c>
      <c r="H1685" s="18" t="n">
        <f aca="false">DATA!E1685</f>
        <v>4</v>
      </c>
      <c r="I1685" s="20" t="n">
        <f aca="false">F1685*E1685</f>
        <v>135.03</v>
      </c>
      <c r="J1685" s="20" t="n">
        <f aca="false">PARAMETER!$B$4*G1685*SQRT(E1685)</f>
        <v>24.9569776633505</v>
      </c>
      <c r="K1685" s="20" t="n">
        <f aca="false">I1685+J1685</f>
        <v>159.986977663351</v>
      </c>
      <c r="L1685" s="20" t="n">
        <f aca="false">K1685+F1685*H1685</f>
        <v>340.026977663351</v>
      </c>
      <c r="M1685" s="16" t="str">
        <f aca="false">IF(C1685&lt;=K1685,"REORDER",IF(C1685&gt;L1685,"OVERSTOCK","OK"))</f>
        <v>OVERSTOCK</v>
      </c>
      <c r="N1685" s="16" t="str">
        <f aca="false">IF(C1685&lt;=D1685,"REORDER","OK")</f>
        <v>OK</v>
      </c>
      <c r="O1685" s="18" t="n">
        <f aca="false">IF(D1685&lt;I1685,1,0)</f>
        <v>1</v>
      </c>
      <c r="P1685" s="20" t="n">
        <f aca="false">C1685/F1685</f>
        <v>10.2421684070207</v>
      </c>
      <c r="Q1685" s="19" t="n">
        <f aca="false">DATA!N1685</f>
        <v>57.52</v>
      </c>
      <c r="R1685" s="19" t="n">
        <f aca="false">DATA!O1685</f>
        <v>0.69</v>
      </c>
      <c r="S1685" s="17" t="n">
        <f aca="false">C1685*Q1685</f>
        <v>26516.72</v>
      </c>
      <c r="T1685" s="19" t="n">
        <f aca="false">C1685*R1685</f>
        <v>318.09</v>
      </c>
      <c r="U1685" s="20" t="n">
        <f aca="false">MAX(0,C1685-L1685)</f>
        <v>120.973022336649</v>
      </c>
      <c r="V1685" s="17" t="n">
        <f aca="false">U1685*Q1685</f>
        <v>6958.36824480408</v>
      </c>
      <c r="W1685" s="19" t="n">
        <f aca="false">U1685*R1685</f>
        <v>83.4713854122881</v>
      </c>
      <c r="X1685" s="20" t="n">
        <f aca="false">MAX(0,K1685-C1685)</f>
        <v>0</v>
      </c>
      <c r="Y1685" s="17" t="n">
        <f aca="false">F1685*PARAMETER!$B$5*Q1685</f>
        <v>944975.948</v>
      </c>
      <c r="Z1685" s="21" t="n">
        <f aca="false">SUMIF($Y$2:$Y$3205,"&gt;="&amp;Y1685)/SUM($Y$2:$Y$3205)</f>
        <v>0.758719776561822</v>
      </c>
      <c r="AA1685" s="16" t="str">
        <f aca="false">IF(Z1685&lt;=PARAMETER!$B$7,"A",IF(Z1685&lt;=PARAMETER!$B$8,"B","C"))</f>
        <v>A</v>
      </c>
      <c r="AB1685" s="22" t="n">
        <f aca="false">G1685/F1685</f>
        <v>0.19462341701844</v>
      </c>
      <c r="AC1685" s="16" t="str">
        <f aca="false">IF(AB1685&lt;=PARAMETER!$B$9,"X",IF(AB1685&lt;=PARAMETER!$B$10,"Y","Z"))</f>
        <v>X</v>
      </c>
      <c r="AD1685" s="16" t="str">
        <f aca="false">AA1685&amp;AC1685</f>
        <v>AX</v>
      </c>
      <c r="AE1685" s="22" t="n">
        <f aca="false">DATA!I1685</f>
        <v>0.67</v>
      </c>
      <c r="AF1685" s="18" t="n">
        <f aca="false">DATA!L1685</f>
        <v>34</v>
      </c>
      <c r="AG1685" s="16" t="str">
        <f aca="false">DATA!K1685</f>
        <v>D</v>
      </c>
      <c r="AH1685" s="18" t="n">
        <f aca="false">IF(AE1685&gt;=PARAMETER!$B$12,1,0)</f>
        <v>0</v>
      </c>
      <c r="AI1685" s="18" t="n">
        <f aca="false">IF(AF1685&gt;=PARAMETER!$B$13,1,0)</f>
        <v>0</v>
      </c>
      <c r="AJ1685" s="18" t="n">
        <f aca="false">IF(AND(AH1685=1,AI1685=1),1,0)</f>
        <v>0</v>
      </c>
    </row>
    <row r="1686" customFormat="false" ht="15" hidden="false" customHeight="false" outlineLevel="0" collapsed="false">
      <c r="A1686" s="16" t="str">
        <f aca="false">DATA!A1686</f>
        <v>ITM11684</v>
      </c>
      <c r="B1686" s="16" t="str">
        <f aca="false">DATA!B1686</f>
        <v>Pharma</v>
      </c>
      <c r="C1686" s="17" t="n">
        <f aca="false">DATA!C1686</f>
        <v>374</v>
      </c>
      <c r="D1686" s="17" t="n">
        <f aca="false">DATA!D1686</f>
        <v>32</v>
      </c>
      <c r="E1686" s="18" t="n">
        <f aca="false">DATA!F1686</f>
        <v>6</v>
      </c>
      <c r="F1686" s="19" t="n">
        <f aca="false">DATA!G1686</f>
        <v>39.86</v>
      </c>
      <c r="G1686" s="19" t="n">
        <f aca="false">DATA!H1686</f>
        <v>4.18</v>
      </c>
      <c r="H1686" s="18" t="n">
        <f aca="false">DATA!E1686</f>
        <v>7</v>
      </c>
      <c r="I1686" s="20" t="n">
        <f aca="false">F1686*E1686</f>
        <v>239.16</v>
      </c>
      <c r="J1686" s="20" t="n">
        <f aca="false">PARAMETER!$B$4*G1686*SQRT(E1686)</f>
        <v>16.8414377261569</v>
      </c>
      <c r="K1686" s="20" t="n">
        <f aca="false">I1686+J1686</f>
        <v>256.001437726157</v>
      </c>
      <c r="L1686" s="20" t="n">
        <f aca="false">K1686+F1686*H1686</f>
        <v>535.021437726157</v>
      </c>
      <c r="M1686" s="16" t="str">
        <f aca="false">IF(C1686&lt;=K1686,"REORDER",IF(C1686&gt;L1686,"OVERSTOCK","OK"))</f>
        <v>OK</v>
      </c>
      <c r="N1686" s="16" t="str">
        <f aca="false">IF(C1686&lt;=D1686,"REORDER","OK")</f>
        <v>OK</v>
      </c>
      <c r="O1686" s="18" t="n">
        <f aca="false">IF(D1686&lt;I1686,1,0)</f>
        <v>1</v>
      </c>
      <c r="P1686" s="20" t="n">
        <f aca="false">C1686/F1686</f>
        <v>9.38283993978926</v>
      </c>
      <c r="Q1686" s="19" t="n">
        <f aca="false">DATA!N1686</f>
        <v>145.88</v>
      </c>
      <c r="R1686" s="19" t="n">
        <f aca="false">DATA!O1686</f>
        <v>0.47</v>
      </c>
      <c r="S1686" s="17" t="n">
        <f aca="false">C1686*Q1686</f>
        <v>54559.12</v>
      </c>
      <c r="T1686" s="19" t="n">
        <f aca="false">C1686*R1686</f>
        <v>175.78</v>
      </c>
      <c r="U1686" s="20" t="n">
        <f aca="false">MAX(0,C1686-L1686)</f>
        <v>0</v>
      </c>
      <c r="V1686" s="17" t="n">
        <f aca="false">U1686*Q1686</f>
        <v>0</v>
      </c>
      <c r="W1686" s="19" t="n">
        <f aca="false">U1686*R1686</f>
        <v>0</v>
      </c>
      <c r="X1686" s="20" t="n">
        <f aca="false">MAX(0,K1686-C1686)</f>
        <v>0</v>
      </c>
      <c r="Y1686" s="17" t="n">
        <f aca="false">F1686*PARAMETER!$B$5*Q1686</f>
        <v>2122393.532</v>
      </c>
      <c r="Z1686" s="21" t="n">
        <f aca="false">SUMIF($Y$2:$Y$3205,"&gt;="&amp;Y1686)/SUM($Y$2:$Y$3205)</f>
        <v>0.298024863508757</v>
      </c>
      <c r="AA1686" s="16" t="str">
        <f aca="false">IF(Z1686&lt;=PARAMETER!$B$7,"A",IF(Z1686&lt;=PARAMETER!$B$8,"B","C"))</f>
        <v>A</v>
      </c>
      <c r="AB1686" s="22" t="n">
        <f aca="false">G1686/F1686</f>
        <v>0.104867034621174</v>
      </c>
      <c r="AC1686" s="16" t="str">
        <f aca="false">IF(AB1686&lt;=PARAMETER!$B$9,"X",IF(AB1686&lt;=PARAMETER!$B$10,"Y","Z"))</f>
        <v>X</v>
      </c>
      <c r="AD1686" s="16" t="str">
        <f aca="false">AA1686&amp;AC1686</f>
        <v>AX</v>
      </c>
      <c r="AE1686" s="22" t="n">
        <f aca="false">DATA!I1686</f>
        <v>0.22</v>
      </c>
      <c r="AF1686" s="18" t="n">
        <f aca="false">DATA!L1686</f>
        <v>82</v>
      </c>
      <c r="AG1686" s="16" t="str">
        <f aca="false">DATA!K1686</f>
        <v>D</v>
      </c>
      <c r="AH1686" s="18" t="n">
        <f aca="false">IF(AE1686&gt;=PARAMETER!$B$12,1,0)</f>
        <v>0</v>
      </c>
      <c r="AI1686" s="18" t="n">
        <f aca="false">IF(AF1686&gt;=PARAMETER!$B$13,1,0)</f>
        <v>0</v>
      </c>
      <c r="AJ1686" s="18" t="n">
        <f aca="false">IF(AND(AH1686=1,AI1686=1),1,0)</f>
        <v>0</v>
      </c>
    </row>
    <row r="1687" customFormat="false" ht="15" hidden="false" customHeight="false" outlineLevel="0" collapsed="false">
      <c r="A1687" s="16" t="str">
        <f aca="false">DATA!A1687</f>
        <v>ITM11685</v>
      </c>
      <c r="B1687" s="16" t="str">
        <f aca="false">DATA!B1687</f>
        <v>Apparel</v>
      </c>
      <c r="C1687" s="17" t="n">
        <f aca="false">DATA!C1687</f>
        <v>22</v>
      </c>
      <c r="D1687" s="17" t="n">
        <f aca="false">DATA!D1687</f>
        <v>57</v>
      </c>
      <c r="E1687" s="18" t="n">
        <f aca="false">DATA!F1687</f>
        <v>5</v>
      </c>
      <c r="F1687" s="19" t="n">
        <f aca="false">DATA!G1687</f>
        <v>27.78</v>
      </c>
      <c r="G1687" s="19" t="n">
        <f aca="false">DATA!H1687</f>
        <v>3.82</v>
      </c>
      <c r="H1687" s="18" t="n">
        <f aca="false">DATA!E1687</f>
        <v>13</v>
      </c>
      <c r="I1687" s="20" t="n">
        <f aca="false">F1687*E1687</f>
        <v>138.9</v>
      </c>
      <c r="J1687" s="20" t="n">
        <f aca="false">PARAMETER!$B$4*G1687*SQRT(E1687)</f>
        <v>14.0499772774802</v>
      </c>
      <c r="K1687" s="20" t="n">
        <f aca="false">I1687+J1687</f>
        <v>152.94997727748</v>
      </c>
      <c r="L1687" s="20" t="n">
        <f aca="false">K1687+F1687*H1687</f>
        <v>514.08997727748</v>
      </c>
      <c r="M1687" s="16" t="str">
        <f aca="false">IF(C1687&lt;=K1687,"REORDER",IF(C1687&gt;L1687,"OVERSTOCK","OK"))</f>
        <v>REORDER</v>
      </c>
      <c r="N1687" s="16" t="str">
        <f aca="false">IF(C1687&lt;=D1687,"REORDER","OK")</f>
        <v>REORDER</v>
      </c>
      <c r="O1687" s="18" t="n">
        <f aca="false">IF(D1687&lt;I1687,1,0)</f>
        <v>1</v>
      </c>
      <c r="P1687" s="20" t="n">
        <f aca="false">C1687/F1687</f>
        <v>0.791936645068395</v>
      </c>
      <c r="Q1687" s="19" t="n">
        <f aca="false">DATA!N1687</f>
        <v>46.47</v>
      </c>
      <c r="R1687" s="19" t="n">
        <f aca="false">DATA!O1687</f>
        <v>0.94</v>
      </c>
      <c r="S1687" s="17" t="n">
        <f aca="false">C1687*Q1687</f>
        <v>1022.34</v>
      </c>
      <c r="T1687" s="19" t="n">
        <f aca="false">C1687*R1687</f>
        <v>20.68</v>
      </c>
      <c r="U1687" s="20" t="n">
        <f aca="false">MAX(0,C1687-L1687)</f>
        <v>0</v>
      </c>
      <c r="V1687" s="17" t="n">
        <f aca="false">U1687*Q1687</f>
        <v>0</v>
      </c>
      <c r="W1687" s="19" t="n">
        <f aca="false">U1687*R1687</f>
        <v>0</v>
      </c>
      <c r="X1687" s="20" t="n">
        <f aca="false">MAX(0,K1687-C1687)</f>
        <v>130.94997727748</v>
      </c>
      <c r="Y1687" s="17" t="n">
        <f aca="false">F1687*PARAMETER!$B$5*Q1687</f>
        <v>471191.859</v>
      </c>
      <c r="Z1687" s="21" t="n">
        <f aca="false">SUMIF($Y$2:$Y$3205,"&gt;="&amp;Y1687)/SUM($Y$2:$Y$3205)</f>
        <v>0.915070481306103</v>
      </c>
      <c r="AA1687" s="16" t="str">
        <f aca="false">IF(Z1687&lt;=PARAMETER!$B$7,"A",IF(Z1687&lt;=PARAMETER!$B$8,"B","C"))</f>
        <v>B</v>
      </c>
      <c r="AB1687" s="22" t="n">
        <f aca="false">G1687/F1687</f>
        <v>0.137508999280058</v>
      </c>
      <c r="AC1687" s="16" t="str">
        <f aca="false">IF(AB1687&lt;=PARAMETER!$B$9,"X",IF(AB1687&lt;=PARAMETER!$B$10,"Y","Z"))</f>
        <v>X</v>
      </c>
      <c r="AD1687" s="16" t="str">
        <f aca="false">AA1687&amp;AC1687</f>
        <v>BX</v>
      </c>
      <c r="AE1687" s="22" t="n">
        <f aca="false">DATA!I1687</f>
        <v>0.53</v>
      </c>
      <c r="AF1687" s="18" t="n">
        <f aca="false">DATA!L1687</f>
        <v>133</v>
      </c>
      <c r="AG1687" s="16" t="str">
        <f aca="false">DATA!K1687</f>
        <v>D</v>
      </c>
      <c r="AH1687" s="18" t="n">
        <f aca="false">IF(AE1687&gt;=PARAMETER!$B$12,1,0)</f>
        <v>0</v>
      </c>
      <c r="AI1687" s="18" t="n">
        <f aca="false">IF(AF1687&gt;=PARAMETER!$B$13,1,0)</f>
        <v>1</v>
      </c>
      <c r="AJ1687" s="18" t="n">
        <f aca="false">IF(AND(AH1687=1,AI1687=1),1,0)</f>
        <v>0</v>
      </c>
    </row>
    <row r="1688" customFormat="false" ht="15" hidden="false" customHeight="false" outlineLevel="0" collapsed="false">
      <c r="A1688" s="16" t="str">
        <f aca="false">DATA!A1688</f>
        <v>ITM11686</v>
      </c>
      <c r="B1688" s="16" t="str">
        <f aca="false">DATA!B1688</f>
        <v>Groceries</v>
      </c>
      <c r="C1688" s="17" t="n">
        <f aca="false">DATA!C1688</f>
        <v>227</v>
      </c>
      <c r="D1688" s="17" t="n">
        <f aca="false">DATA!D1688</f>
        <v>29</v>
      </c>
      <c r="E1688" s="18" t="n">
        <f aca="false">DATA!F1688</f>
        <v>8</v>
      </c>
      <c r="F1688" s="19" t="n">
        <f aca="false">DATA!G1688</f>
        <v>21.69</v>
      </c>
      <c r="G1688" s="19" t="n">
        <f aca="false">DATA!H1688</f>
        <v>9.98</v>
      </c>
      <c r="H1688" s="18" t="n">
        <f aca="false">DATA!E1688</f>
        <v>8</v>
      </c>
      <c r="I1688" s="20" t="n">
        <f aca="false">F1688*E1688</f>
        <v>173.52</v>
      </c>
      <c r="J1688" s="20" t="n">
        <f aca="false">PARAMETER!$B$4*G1688*SQRT(E1688)</f>
        <v>46.4304391747728</v>
      </c>
      <c r="K1688" s="20" t="n">
        <f aca="false">I1688+J1688</f>
        <v>219.950439174773</v>
      </c>
      <c r="L1688" s="20" t="n">
        <f aca="false">K1688+F1688*H1688</f>
        <v>393.470439174773</v>
      </c>
      <c r="M1688" s="16" t="str">
        <f aca="false">IF(C1688&lt;=K1688,"REORDER",IF(C1688&gt;L1688,"OVERSTOCK","OK"))</f>
        <v>OK</v>
      </c>
      <c r="N1688" s="16" t="str">
        <f aca="false">IF(C1688&lt;=D1688,"REORDER","OK")</f>
        <v>OK</v>
      </c>
      <c r="O1688" s="18" t="n">
        <f aca="false">IF(D1688&lt;I1688,1,0)</f>
        <v>1</v>
      </c>
      <c r="P1688" s="20" t="n">
        <f aca="false">C1688/F1688</f>
        <v>10.4656523743661</v>
      </c>
      <c r="Q1688" s="19" t="n">
        <f aca="false">DATA!N1688</f>
        <v>130.34</v>
      </c>
      <c r="R1688" s="19" t="n">
        <f aca="false">DATA!O1688</f>
        <v>1.9</v>
      </c>
      <c r="S1688" s="17" t="n">
        <f aca="false">C1688*Q1688</f>
        <v>29587.18</v>
      </c>
      <c r="T1688" s="19" t="n">
        <f aca="false">C1688*R1688</f>
        <v>431.3</v>
      </c>
      <c r="U1688" s="20" t="n">
        <f aca="false">MAX(0,C1688-L1688)</f>
        <v>0</v>
      </c>
      <c r="V1688" s="17" t="n">
        <f aca="false">U1688*Q1688</f>
        <v>0</v>
      </c>
      <c r="W1688" s="19" t="n">
        <f aca="false">U1688*R1688</f>
        <v>0</v>
      </c>
      <c r="X1688" s="20" t="n">
        <f aca="false">MAX(0,K1688-C1688)</f>
        <v>0</v>
      </c>
      <c r="Y1688" s="17" t="n">
        <f aca="false">F1688*PARAMETER!$B$5*Q1688</f>
        <v>1031882.229</v>
      </c>
      <c r="Z1688" s="21" t="n">
        <f aca="false">SUMIF($Y$2:$Y$3205,"&gt;="&amp;Y1688)/SUM($Y$2:$Y$3205)</f>
        <v>0.715422109910736</v>
      </c>
      <c r="AA1688" s="16" t="str">
        <f aca="false">IF(Z1688&lt;=PARAMETER!$B$7,"A",IF(Z1688&lt;=PARAMETER!$B$8,"B","C"))</f>
        <v>A</v>
      </c>
      <c r="AB1688" s="22" t="n">
        <f aca="false">G1688/F1688</f>
        <v>0.460119870908253</v>
      </c>
      <c r="AC1688" s="16" t="str">
        <f aca="false">IF(AB1688&lt;=PARAMETER!$B$9,"X",IF(AB1688&lt;=PARAMETER!$B$10,"Y","Z"))</f>
        <v>Y</v>
      </c>
      <c r="AD1688" s="16" t="str">
        <f aca="false">AA1688&amp;AC1688</f>
        <v>AY</v>
      </c>
      <c r="AE1688" s="22" t="n">
        <f aca="false">DATA!I1688</f>
        <v>0.38</v>
      </c>
      <c r="AF1688" s="18" t="n">
        <f aca="false">DATA!L1688</f>
        <v>31</v>
      </c>
      <c r="AG1688" s="16" t="str">
        <f aca="false">DATA!K1688</f>
        <v>B</v>
      </c>
      <c r="AH1688" s="18" t="n">
        <f aca="false">IF(AE1688&gt;=PARAMETER!$B$12,1,0)</f>
        <v>0</v>
      </c>
      <c r="AI1688" s="18" t="n">
        <f aca="false">IF(AF1688&gt;=PARAMETER!$B$13,1,0)</f>
        <v>0</v>
      </c>
      <c r="AJ1688" s="18" t="n">
        <f aca="false">IF(AND(AH1688=1,AI1688=1),1,0)</f>
        <v>0</v>
      </c>
    </row>
    <row r="1689" customFormat="false" ht="15" hidden="false" customHeight="false" outlineLevel="0" collapsed="false">
      <c r="A1689" s="16" t="str">
        <f aca="false">DATA!A1689</f>
        <v>ITM11687</v>
      </c>
      <c r="B1689" s="16" t="str">
        <f aca="false">DATA!B1689</f>
        <v>Groceries</v>
      </c>
      <c r="C1689" s="17" t="n">
        <f aca="false">DATA!C1689</f>
        <v>216</v>
      </c>
      <c r="D1689" s="17" t="n">
        <f aca="false">DATA!D1689</f>
        <v>47</v>
      </c>
      <c r="E1689" s="18" t="n">
        <f aca="false">DATA!F1689</f>
        <v>8</v>
      </c>
      <c r="F1689" s="19" t="n">
        <f aca="false">DATA!G1689</f>
        <v>31.32</v>
      </c>
      <c r="G1689" s="19" t="n">
        <f aca="false">DATA!H1689</f>
        <v>5.08</v>
      </c>
      <c r="H1689" s="18" t="n">
        <f aca="false">DATA!E1689</f>
        <v>13</v>
      </c>
      <c r="I1689" s="20" t="n">
        <f aca="false">F1689*E1689</f>
        <v>250.56</v>
      </c>
      <c r="J1689" s="20" t="n">
        <f aca="false">PARAMETER!$B$4*G1689*SQRT(E1689)</f>
        <v>23.63393096271</v>
      </c>
      <c r="K1689" s="20" t="n">
        <f aca="false">I1689+J1689</f>
        <v>274.19393096271</v>
      </c>
      <c r="L1689" s="20" t="n">
        <f aca="false">K1689+F1689*H1689</f>
        <v>681.35393096271</v>
      </c>
      <c r="M1689" s="16" t="str">
        <f aca="false">IF(C1689&lt;=K1689,"REORDER",IF(C1689&gt;L1689,"OVERSTOCK","OK"))</f>
        <v>REORDER</v>
      </c>
      <c r="N1689" s="16" t="str">
        <f aca="false">IF(C1689&lt;=D1689,"REORDER","OK")</f>
        <v>OK</v>
      </c>
      <c r="O1689" s="18" t="n">
        <f aca="false">IF(D1689&lt;I1689,1,0)</f>
        <v>1</v>
      </c>
      <c r="P1689" s="20" t="n">
        <f aca="false">C1689/F1689</f>
        <v>6.89655172413793</v>
      </c>
      <c r="Q1689" s="19" t="n">
        <f aca="false">DATA!N1689</f>
        <v>91.8</v>
      </c>
      <c r="R1689" s="19" t="n">
        <f aca="false">DATA!O1689</f>
        <v>1.12</v>
      </c>
      <c r="S1689" s="17" t="n">
        <f aca="false">C1689*Q1689</f>
        <v>19828.8</v>
      </c>
      <c r="T1689" s="19" t="n">
        <f aca="false">C1689*R1689</f>
        <v>241.92</v>
      </c>
      <c r="U1689" s="20" t="n">
        <f aca="false">MAX(0,C1689-L1689)</f>
        <v>0</v>
      </c>
      <c r="V1689" s="17" t="n">
        <f aca="false">U1689*Q1689</f>
        <v>0</v>
      </c>
      <c r="W1689" s="19" t="n">
        <f aca="false">U1689*R1689</f>
        <v>0</v>
      </c>
      <c r="X1689" s="20" t="n">
        <f aca="false">MAX(0,K1689-C1689)</f>
        <v>58.19393096271</v>
      </c>
      <c r="Y1689" s="17" t="n">
        <f aca="false">F1689*PARAMETER!$B$5*Q1689</f>
        <v>1049439.24</v>
      </c>
      <c r="Z1689" s="21" t="n">
        <f aca="false">SUMIF($Y$2:$Y$3205,"&gt;="&amp;Y1689)/SUM($Y$2:$Y$3205)</f>
        <v>0.706807260105536</v>
      </c>
      <c r="AA1689" s="16" t="str">
        <f aca="false">IF(Z1689&lt;=PARAMETER!$B$7,"A",IF(Z1689&lt;=PARAMETER!$B$8,"B","C"))</f>
        <v>A</v>
      </c>
      <c r="AB1689" s="22" t="n">
        <f aca="false">G1689/F1689</f>
        <v>0.162196679438059</v>
      </c>
      <c r="AC1689" s="16" t="str">
        <f aca="false">IF(AB1689&lt;=PARAMETER!$B$9,"X",IF(AB1689&lt;=PARAMETER!$B$10,"Y","Z"))</f>
        <v>X</v>
      </c>
      <c r="AD1689" s="16" t="str">
        <f aca="false">AA1689&amp;AC1689</f>
        <v>AX</v>
      </c>
      <c r="AE1689" s="22" t="n">
        <f aca="false">DATA!I1689</f>
        <v>0.94</v>
      </c>
      <c r="AF1689" s="18" t="n">
        <f aca="false">DATA!L1689</f>
        <v>102</v>
      </c>
      <c r="AG1689" s="16" t="str">
        <f aca="false">DATA!K1689</f>
        <v>A</v>
      </c>
      <c r="AH1689" s="18" t="n">
        <f aca="false">IF(AE1689&gt;=PARAMETER!$B$12,1,0)</f>
        <v>1</v>
      </c>
      <c r="AI1689" s="18" t="n">
        <f aca="false">IF(AF1689&gt;=PARAMETER!$B$13,1,0)</f>
        <v>1</v>
      </c>
      <c r="AJ1689" s="18" t="n">
        <f aca="false">IF(AND(AH1689=1,AI1689=1),1,0)</f>
        <v>1</v>
      </c>
    </row>
    <row r="1690" customFormat="false" ht="15" hidden="false" customHeight="false" outlineLevel="0" collapsed="false">
      <c r="A1690" s="16" t="str">
        <f aca="false">DATA!A1690</f>
        <v>ITM11688</v>
      </c>
      <c r="B1690" s="16" t="str">
        <f aca="false">DATA!B1690</f>
        <v>Automotive</v>
      </c>
      <c r="C1690" s="17" t="n">
        <f aca="false">DATA!C1690</f>
        <v>360</v>
      </c>
      <c r="D1690" s="17" t="n">
        <f aca="false">DATA!D1690</f>
        <v>64</v>
      </c>
      <c r="E1690" s="18" t="n">
        <f aca="false">DATA!F1690</f>
        <v>9</v>
      </c>
      <c r="F1690" s="19" t="n">
        <f aca="false">DATA!G1690</f>
        <v>22.75</v>
      </c>
      <c r="G1690" s="19" t="n">
        <f aca="false">DATA!H1690</f>
        <v>8.15</v>
      </c>
      <c r="H1690" s="18" t="n">
        <f aca="false">DATA!E1690</f>
        <v>10</v>
      </c>
      <c r="I1690" s="20" t="n">
        <f aca="false">F1690*E1690</f>
        <v>204.75</v>
      </c>
      <c r="J1690" s="20" t="n">
        <f aca="false">PARAMETER!$B$4*G1690*SQRT(E1690)</f>
        <v>40.2166711789635</v>
      </c>
      <c r="K1690" s="20" t="n">
        <f aca="false">I1690+J1690</f>
        <v>244.966671178963</v>
      </c>
      <c r="L1690" s="20" t="n">
        <f aca="false">K1690+F1690*H1690</f>
        <v>472.466671178963</v>
      </c>
      <c r="M1690" s="16" t="str">
        <f aca="false">IF(C1690&lt;=K1690,"REORDER",IF(C1690&gt;L1690,"OVERSTOCK","OK"))</f>
        <v>OK</v>
      </c>
      <c r="N1690" s="16" t="str">
        <f aca="false">IF(C1690&lt;=D1690,"REORDER","OK")</f>
        <v>OK</v>
      </c>
      <c r="O1690" s="18" t="n">
        <f aca="false">IF(D1690&lt;I1690,1,0)</f>
        <v>1</v>
      </c>
      <c r="P1690" s="20" t="n">
        <f aca="false">C1690/F1690</f>
        <v>15.8241758241758</v>
      </c>
      <c r="Q1690" s="19" t="n">
        <f aca="false">DATA!N1690</f>
        <v>70.64</v>
      </c>
      <c r="R1690" s="19" t="n">
        <f aca="false">DATA!O1690</f>
        <v>0.64</v>
      </c>
      <c r="S1690" s="17" t="n">
        <f aca="false">C1690*Q1690</f>
        <v>25430.4</v>
      </c>
      <c r="T1690" s="19" t="n">
        <f aca="false">C1690*R1690</f>
        <v>230.4</v>
      </c>
      <c r="U1690" s="20" t="n">
        <f aca="false">MAX(0,C1690-L1690)</f>
        <v>0</v>
      </c>
      <c r="V1690" s="17" t="n">
        <f aca="false">U1690*Q1690</f>
        <v>0</v>
      </c>
      <c r="W1690" s="19" t="n">
        <f aca="false">U1690*R1690</f>
        <v>0</v>
      </c>
      <c r="X1690" s="20" t="n">
        <f aca="false">MAX(0,K1690-C1690)</f>
        <v>0</v>
      </c>
      <c r="Y1690" s="17" t="n">
        <f aca="false">F1690*PARAMETER!$B$5*Q1690</f>
        <v>586576.9</v>
      </c>
      <c r="Z1690" s="21" t="n">
        <f aca="false">SUMIF($Y$2:$Y$3205,"&gt;="&amp;Y1690)/SUM($Y$2:$Y$3205)</f>
        <v>0.880648530726786</v>
      </c>
      <c r="AA1690" s="16" t="str">
        <f aca="false">IF(Z1690&lt;=PARAMETER!$B$7,"A",IF(Z1690&lt;=PARAMETER!$B$8,"B","C"))</f>
        <v>B</v>
      </c>
      <c r="AB1690" s="22" t="n">
        <f aca="false">G1690/F1690</f>
        <v>0.358241758241758</v>
      </c>
      <c r="AC1690" s="16" t="str">
        <f aca="false">IF(AB1690&lt;=PARAMETER!$B$9,"X",IF(AB1690&lt;=PARAMETER!$B$10,"Y","Z"))</f>
        <v>Y</v>
      </c>
      <c r="AD1690" s="16" t="str">
        <f aca="false">AA1690&amp;AC1690</f>
        <v>BY</v>
      </c>
      <c r="AE1690" s="22" t="n">
        <f aca="false">DATA!I1690</f>
        <v>0.3</v>
      </c>
      <c r="AF1690" s="18" t="n">
        <f aca="false">DATA!L1690</f>
        <v>44</v>
      </c>
      <c r="AG1690" s="16" t="str">
        <f aca="false">DATA!K1690</f>
        <v>D</v>
      </c>
      <c r="AH1690" s="18" t="n">
        <f aca="false">IF(AE1690&gt;=PARAMETER!$B$12,1,0)</f>
        <v>0</v>
      </c>
      <c r="AI1690" s="18" t="n">
        <f aca="false">IF(AF1690&gt;=PARAMETER!$B$13,1,0)</f>
        <v>0</v>
      </c>
      <c r="AJ1690" s="18" t="n">
        <f aca="false">IF(AND(AH1690=1,AI1690=1),1,0)</f>
        <v>0</v>
      </c>
    </row>
    <row r="1691" customFormat="false" ht="15" hidden="false" customHeight="false" outlineLevel="0" collapsed="false">
      <c r="A1691" s="16" t="str">
        <f aca="false">DATA!A1691</f>
        <v>ITM11689</v>
      </c>
      <c r="B1691" s="16" t="str">
        <f aca="false">DATA!B1691</f>
        <v>Automotive</v>
      </c>
      <c r="C1691" s="17" t="n">
        <f aca="false">DATA!C1691</f>
        <v>144</v>
      </c>
      <c r="D1691" s="17" t="n">
        <f aca="false">DATA!D1691</f>
        <v>77</v>
      </c>
      <c r="E1691" s="18" t="n">
        <f aca="false">DATA!F1691</f>
        <v>4</v>
      </c>
      <c r="F1691" s="19" t="n">
        <f aca="false">DATA!G1691</f>
        <v>13.06</v>
      </c>
      <c r="G1691" s="19" t="n">
        <f aca="false">DATA!H1691</f>
        <v>8.15</v>
      </c>
      <c r="H1691" s="18" t="n">
        <f aca="false">DATA!E1691</f>
        <v>13</v>
      </c>
      <c r="I1691" s="20" t="n">
        <f aca="false">F1691*E1691</f>
        <v>52.24</v>
      </c>
      <c r="J1691" s="20" t="n">
        <f aca="false">PARAMETER!$B$4*G1691*SQRT(E1691)</f>
        <v>26.811114119309</v>
      </c>
      <c r="K1691" s="20" t="n">
        <f aca="false">I1691+J1691</f>
        <v>79.051114119309</v>
      </c>
      <c r="L1691" s="20" t="n">
        <f aca="false">K1691+F1691*H1691</f>
        <v>248.831114119309</v>
      </c>
      <c r="M1691" s="16" t="str">
        <f aca="false">IF(C1691&lt;=K1691,"REORDER",IF(C1691&gt;L1691,"OVERSTOCK","OK"))</f>
        <v>OK</v>
      </c>
      <c r="N1691" s="16" t="str">
        <f aca="false">IF(C1691&lt;=D1691,"REORDER","OK")</f>
        <v>OK</v>
      </c>
      <c r="O1691" s="18" t="n">
        <f aca="false">IF(D1691&lt;I1691,1,0)</f>
        <v>0</v>
      </c>
      <c r="P1691" s="20" t="n">
        <f aca="false">C1691/F1691</f>
        <v>11.0260336906585</v>
      </c>
      <c r="Q1691" s="19" t="n">
        <f aca="false">DATA!N1691</f>
        <v>189.74</v>
      </c>
      <c r="R1691" s="19" t="n">
        <f aca="false">DATA!O1691</f>
        <v>0.77</v>
      </c>
      <c r="S1691" s="17" t="n">
        <f aca="false">C1691*Q1691</f>
        <v>27322.56</v>
      </c>
      <c r="T1691" s="19" t="n">
        <f aca="false">C1691*R1691</f>
        <v>110.88</v>
      </c>
      <c r="U1691" s="20" t="n">
        <f aca="false">MAX(0,C1691-L1691)</f>
        <v>0</v>
      </c>
      <c r="V1691" s="17" t="n">
        <f aca="false">U1691*Q1691</f>
        <v>0</v>
      </c>
      <c r="W1691" s="19" t="n">
        <f aca="false">U1691*R1691</f>
        <v>0</v>
      </c>
      <c r="X1691" s="20" t="n">
        <f aca="false">MAX(0,K1691-C1691)</f>
        <v>0</v>
      </c>
      <c r="Y1691" s="17" t="n">
        <f aca="false">F1691*PARAMETER!$B$5*Q1691</f>
        <v>904471.606</v>
      </c>
      <c r="Z1691" s="21" t="n">
        <f aca="false">SUMIF($Y$2:$Y$3205,"&gt;="&amp;Y1691)/SUM($Y$2:$Y$3205)</f>
        <v>0.77348945554138</v>
      </c>
      <c r="AA1691" s="16" t="str">
        <f aca="false">IF(Z1691&lt;=PARAMETER!$B$7,"A",IF(Z1691&lt;=PARAMETER!$B$8,"B","C"))</f>
        <v>A</v>
      </c>
      <c r="AB1691" s="22" t="n">
        <f aca="false">G1691/F1691</f>
        <v>0.624042879019908</v>
      </c>
      <c r="AC1691" s="16" t="str">
        <f aca="false">IF(AB1691&lt;=PARAMETER!$B$9,"X",IF(AB1691&lt;=PARAMETER!$B$10,"Y","Z"))</f>
        <v>Z</v>
      </c>
      <c r="AD1691" s="16" t="str">
        <f aca="false">AA1691&amp;AC1691</f>
        <v>AZ</v>
      </c>
      <c r="AE1691" s="22" t="n">
        <f aca="false">DATA!I1691</f>
        <v>0.76</v>
      </c>
      <c r="AF1691" s="18" t="n">
        <f aca="false">DATA!L1691</f>
        <v>64</v>
      </c>
      <c r="AG1691" s="16" t="str">
        <f aca="false">DATA!K1691</f>
        <v>A</v>
      </c>
      <c r="AH1691" s="18" t="n">
        <f aca="false">IF(AE1691&gt;=PARAMETER!$B$12,1,0)</f>
        <v>1</v>
      </c>
      <c r="AI1691" s="18" t="n">
        <f aca="false">IF(AF1691&gt;=PARAMETER!$B$13,1,0)</f>
        <v>0</v>
      </c>
      <c r="AJ1691" s="18" t="n">
        <f aca="false">IF(AND(AH1691=1,AI1691=1),1,0)</f>
        <v>0</v>
      </c>
    </row>
    <row r="1692" customFormat="false" ht="15" hidden="false" customHeight="false" outlineLevel="0" collapsed="false">
      <c r="A1692" s="16" t="str">
        <f aca="false">DATA!A1692</f>
        <v>ITM11690</v>
      </c>
      <c r="B1692" s="16" t="str">
        <f aca="false">DATA!B1692</f>
        <v>Electronics</v>
      </c>
      <c r="C1692" s="17" t="n">
        <f aca="false">DATA!C1692</f>
        <v>157</v>
      </c>
      <c r="D1692" s="17" t="n">
        <f aca="false">DATA!D1692</f>
        <v>88</v>
      </c>
      <c r="E1692" s="18" t="n">
        <f aca="false">DATA!F1692</f>
        <v>7</v>
      </c>
      <c r="F1692" s="19" t="n">
        <f aca="false">DATA!G1692</f>
        <v>34.28</v>
      </c>
      <c r="G1692" s="19" t="n">
        <f aca="false">DATA!H1692</f>
        <v>9.3</v>
      </c>
      <c r="H1692" s="18" t="n">
        <f aca="false">DATA!E1692</f>
        <v>3</v>
      </c>
      <c r="I1692" s="20" t="n">
        <f aca="false">F1692*E1692</f>
        <v>239.96</v>
      </c>
      <c r="J1692" s="20" t="n">
        <f aca="false">PARAMETER!$B$4*G1692*SQRT(E1692)</f>
        <v>40.4724248521507</v>
      </c>
      <c r="K1692" s="20" t="n">
        <f aca="false">I1692+J1692</f>
        <v>280.432424852151</v>
      </c>
      <c r="L1692" s="20" t="n">
        <f aca="false">K1692+F1692*H1692</f>
        <v>383.272424852151</v>
      </c>
      <c r="M1692" s="16" t="str">
        <f aca="false">IF(C1692&lt;=K1692,"REORDER",IF(C1692&gt;L1692,"OVERSTOCK","OK"))</f>
        <v>REORDER</v>
      </c>
      <c r="N1692" s="16" t="str">
        <f aca="false">IF(C1692&lt;=D1692,"REORDER","OK")</f>
        <v>OK</v>
      </c>
      <c r="O1692" s="18" t="n">
        <f aca="false">IF(D1692&lt;I1692,1,0)</f>
        <v>1</v>
      </c>
      <c r="P1692" s="20" t="n">
        <f aca="false">C1692/F1692</f>
        <v>4.57992998833139</v>
      </c>
      <c r="Q1692" s="19" t="n">
        <f aca="false">DATA!N1692</f>
        <v>71.64</v>
      </c>
      <c r="R1692" s="19" t="n">
        <f aca="false">DATA!O1692</f>
        <v>1.26</v>
      </c>
      <c r="S1692" s="17" t="n">
        <f aca="false">C1692*Q1692</f>
        <v>11247.48</v>
      </c>
      <c r="T1692" s="19" t="n">
        <f aca="false">C1692*R1692</f>
        <v>197.82</v>
      </c>
      <c r="U1692" s="20" t="n">
        <f aca="false">MAX(0,C1692-L1692)</f>
        <v>0</v>
      </c>
      <c r="V1692" s="17" t="n">
        <f aca="false">U1692*Q1692</f>
        <v>0</v>
      </c>
      <c r="W1692" s="19" t="n">
        <f aca="false">U1692*R1692</f>
        <v>0</v>
      </c>
      <c r="X1692" s="20" t="n">
        <f aca="false">MAX(0,K1692-C1692)</f>
        <v>123.432424852151</v>
      </c>
      <c r="Y1692" s="17" t="n">
        <f aca="false">F1692*PARAMETER!$B$5*Q1692</f>
        <v>896374.008</v>
      </c>
      <c r="Z1692" s="21" t="n">
        <f aca="false">SUMIF($Y$2:$Y$3205,"&gt;="&amp;Y1692)/SUM($Y$2:$Y$3205)</f>
        <v>0.775210509007363</v>
      </c>
      <c r="AA1692" s="16" t="str">
        <f aca="false">IF(Z1692&lt;=PARAMETER!$B$7,"A",IF(Z1692&lt;=PARAMETER!$B$8,"B","C"))</f>
        <v>A</v>
      </c>
      <c r="AB1692" s="22" t="n">
        <f aca="false">G1692/F1692</f>
        <v>0.271295215869312</v>
      </c>
      <c r="AC1692" s="16" t="str">
        <f aca="false">IF(AB1692&lt;=PARAMETER!$B$9,"X",IF(AB1692&lt;=PARAMETER!$B$10,"Y","Z"))</f>
        <v>Y</v>
      </c>
      <c r="AD1692" s="16" t="str">
        <f aca="false">AA1692&amp;AC1692</f>
        <v>AY</v>
      </c>
      <c r="AE1692" s="22" t="n">
        <f aca="false">DATA!I1692</f>
        <v>0.57</v>
      </c>
      <c r="AF1692" s="18" t="n">
        <f aca="false">DATA!L1692</f>
        <v>137</v>
      </c>
      <c r="AG1692" s="16" t="str">
        <f aca="false">DATA!K1692</f>
        <v>C</v>
      </c>
      <c r="AH1692" s="18" t="n">
        <f aca="false">IF(AE1692&gt;=PARAMETER!$B$12,1,0)</f>
        <v>0</v>
      </c>
      <c r="AI1692" s="18" t="n">
        <f aca="false">IF(AF1692&gt;=PARAMETER!$B$13,1,0)</f>
        <v>1</v>
      </c>
      <c r="AJ1692" s="18" t="n">
        <f aca="false">IF(AND(AH1692=1,AI1692=1),1,0)</f>
        <v>0</v>
      </c>
    </row>
    <row r="1693" customFormat="false" ht="15" hidden="false" customHeight="false" outlineLevel="0" collapsed="false">
      <c r="A1693" s="16" t="str">
        <f aca="false">DATA!A1693</f>
        <v>ITM11691</v>
      </c>
      <c r="B1693" s="16" t="str">
        <f aca="false">DATA!B1693</f>
        <v>Pharma</v>
      </c>
      <c r="C1693" s="17" t="n">
        <f aca="false">DATA!C1693</f>
        <v>358</v>
      </c>
      <c r="D1693" s="17" t="n">
        <f aca="false">DATA!D1693</f>
        <v>97</v>
      </c>
      <c r="E1693" s="18" t="n">
        <f aca="false">DATA!F1693</f>
        <v>6</v>
      </c>
      <c r="F1693" s="19" t="n">
        <f aca="false">DATA!G1693</f>
        <v>43.79</v>
      </c>
      <c r="G1693" s="19" t="n">
        <f aca="false">DATA!H1693</f>
        <v>1.31</v>
      </c>
      <c r="H1693" s="18" t="n">
        <f aca="false">DATA!E1693</f>
        <v>3</v>
      </c>
      <c r="I1693" s="20" t="n">
        <f aca="false">F1693*E1693</f>
        <v>262.74</v>
      </c>
      <c r="J1693" s="20" t="n">
        <f aca="false">PARAMETER!$B$4*G1693*SQRT(E1693)</f>
        <v>5.27805823475251</v>
      </c>
      <c r="K1693" s="20" t="n">
        <f aca="false">I1693+J1693</f>
        <v>268.018058234753</v>
      </c>
      <c r="L1693" s="20" t="n">
        <f aca="false">K1693+F1693*H1693</f>
        <v>399.388058234753</v>
      </c>
      <c r="M1693" s="16" t="str">
        <f aca="false">IF(C1693&lt;=K1693,"REORDER",IF(C1693&gt;L1693,"OVERSTOCK","OK"))</f>
        <v>OK</v>
      </c>
      <c r="N1693" s="16" t="str">
        <f aca="false">IF(C1693&lt;=D1693,"REORDER","OK")</f>
        <v>OK</v>
      </c>
      <c r="O1693" s="18" t="n">
        <f aca="false">IF(D1693&lt;I1693,1,0)</f>
        <v>1</v>
      </c>
      <c r="P1693" s="20" t="n">
        <f aca="false">C1693/F1693</f>
        <v>8.17538250742179</v>
      </c>
      <c r="Q1693" s="19" t="n">
        <f aca="false">DATA!N1693</f>
        <v>76.03</v>
      </c>
      <c r="R1693" s="19" t="n">
        <f aca="false">DATA!O1693</f>
        <v>0.77</v>
      </c>
      <c r="S1693" s="17" t="n">
        <f aca="false">C1693*Q1693</f>
        <v>27218.74</v>
      </c>
      <c r="T1693" s="19" t="n">
        <f aca="false">C1693*R1693</f>
        <v>275.66</v>
      </c>
      <c r="U1693" s="20" t="n">
        <f aca="false">MAX(0,C1693-L1693)</f>
        <v>0</v>
      </c>
      <c r="V1693" s="17" t="n">
        <f aca="false">U1693*Q1693</f>
        <v>0</v>
      </c>
      <c r="W1693" s="19" t="n">
        <f aca="false">U1693*R1693</f>
        <v>0</v>
      </c>
      <c r="X1693" s="20" t="n">
        <f aca="false">MAX(0,K1693-C1693)</f>
        <v>0</v>
      </c>
      <c r="Y1693" s="17" t="n">
        <f aca="false">F1693*PARAMETER!$B$5*Q1693</f>
        <v>1215214.1005</v>
      </c>
      <c r="Z1693" s="21" t="n">
        <f aca="false">SUMIF($Y$2:$Y$3205,"&gt;="&amp;Y1693)/SUM($Y$2:$Y$3205)</f>
        <v>0.639054098689957</v>
      </c>
      <c r="AA1693" s="16" t="str">
        <f aca="false">IF(Z1693&lt;=PARAMETER!$B$7,"A",IF(Z1693&lt;=PARAMETER!$B$8,"B","C"))</f>
        <v>A</v>
      </c>
      <c r="AB1693" s="22" t="n">
        <f aca="false">G1693/F1693</f>
        <v>0.0299155058232473</v>
      </c>
      <c r="AC1693" s="16" t="str">
        <f aca="false">IF(AB1693&lt;=PARAMETER!$B$9,"X",IF(AB1693&lt;=PARAMETER!$B$10,"Y","Z"))</f>
        <v>X</v>
      </c>
      <c r="AD1693" s="16" t="str">
        <f aca="false">AA1693&amp;AC1693</f>
        <v>AX</v>
      </c>
      <c r="AE1693" s="22" t="n">
        <f aca="false">DATA!I1693</f>
        <v>0.11</v>
      </c>
      <c r="AF1693" s="18" t="n">
        <f aca="false">DATA!L1693</f>
        <v>29</v>
      </c>
      <c r="AG1693" s="16" t="str">
        <f aca="false">DATA!K1693</f>
        <v>C</v>
      </c>
      <c r="AH1693" s="18" t="n">
        <f aca="false">IF(AE1693&gt;=PARAMETER!$B$12,1,0)</f>
        <v>0</v>
      </c>
      <c r="AI1693" s="18" t="n">
        <f aca="false">IF(AF1693&gt;=PARAMETER!$B$13,1,0)</f>
        <v>0</v>
      </c>
      <c r="AJ1693" s="18" t="n">
        <f aca="false">IF(AND(AH1693=1,AI1693=1),1,0)</f>
        <v>0</v>
      </c>
    </row>
    <row r="1694" customFormat="false" ht="15" hidden="false" customHeight="false" outlineLevel="0" collapsed="false">
      <c r="A1694" s="16" t="str">
        <f aca="false">DATA!A1694</f>
        <v>ITM11692</v>
      </c>
      <c r="B1694" s="16" t="str">
        <f aca="false">DATA!B1694</f>
        <v>Electronics</v>
      </c>
      <c r="C1694" s="17" t="n">
        <f aca="false">DATA!C1694</f>
        <v>44</v>
      </c>
      <c r="D1694" s="17" t="n">
        <f aca="false">DATA!D1694</f>
        <v>98</v>
      </c>
      <c r="E1694" s="18" t="n">
        <f aca="false">DATA!F1694</f>
        <v>3</v>
      </c>
      <c r="F1694" s="19" t="n">
        <f aca="false">DATA!G1694</f>
        <v>19.27</v>
      </c>
      <c r="G1694" s="19" t="n">
        <f aca="false">DATA!H1694</f>
        <v>3.08</v>
      </c>
      <c r="H1694" s="18" t="n">
        <f aca="false">DATA!E1694</f>
        <v>14</v>
      </c>
      <c r="I1694" s="20" t="n">
        <f aca="false">F1694*E1694</f>
        <v>57.81</v>
      </c>
      <c r="J1694" s="20" t="n">
        <f aca="false">PARAMETER!$B$4*G1694*SQRT(E1694)</f>
        <v>8.77482776291319</v>
      </c>
      <c r="K1694" s="20" t="n">
        <f aca="false">I1694+J1694</f>
        <v>66.5848277629132</v>
      </c>
      <c r="L1694" s="20" t="n">
        <f aca="false">K1694+F1694*H1694</f>
        <v>336.364827762913</v>
      </c>
      <c r="M1694" s="16" t="str">
        <f aca="false">IF(C1694&lt;=K1694,"REORDER",IF(C1694&gt;L1694,"OVERSTOCK","OK"))</f>
        <v>REORDER</v>
      </c>
      <c r="N1694" s="16" t="str">
        <f aca="false">IF(C1694&lt;=D1694,"REORDER","OK")</f>
        <v>REORDER</v>
      </c>
      <c r="O1694" s="18" t="n">
        <f aca="false">IF(D1694&lt;I1694,1,0)</f>
        <v>0</v>
      </c>
      <c r="P1694" s="20" t="n">
        <f aca="false">C1694/F1694</f>
        <v>2.28334198235599</v>
      </c>
      <c r="Q1694" s="19" t="n">
        <f aca="false">DATA!N1694</f>
        <v>175.42</v>
      </c>
      <c r="R1694" s="19" t="n">
        <f aca="false">DATA!O1694</f>
        <v>1.12</v>
      </c>
      <c r="S1694" s="17" t="n">
        <f aca="false">C1694*Q1694</f>
        <v>7718.48</v>
      </c>
      <c r="T1694" s="19" t="n">
        <f aca="false">C1694*R1694</f>
        <v>49.28</v>
      </c>
      <c r="U1694" s="20" t="n">
        <f aca="false">MAX(0,C1694-L1694)</f>
        <v>0</v>
      </c>
      <c r="V1694" s="17" t="n">
        <f aca="false">U1694*Q1694</f>
        <v>0</v>
      </c>
      <c r="W1694" s="19" t="n">
        <f aca="false">U1694*R1694</f>
        <v>0</v>
      </c>
      <c r="X1694" s="20" t="n">
        <f aca="false">MAX(0,K1694-C1694)</f>
        <v>22.5848277629132</v>
      </c>
      <c r="Y1694" s="17" t="n">
        <f aca="false">F1694*PARAMETER!$B$5*Q1694</f>
        <v>1233825.341</v>
      </c>
      <c r="Z1694" s="21" t="n">
        <f aca="false">SUMIF($Y$2:$Y$3205,"&gt;="&amp;Y1694)/SUM($Y$2:$Y$3205)</f>
        <v>0.630460251912136</v>
      </c>
      <c r="AA1694" s="16" t="str">
        <f aca="false">IF(Z1694&lt;=PARAMETER!$B$7,"A",IF(Z1694&lt;=PARAMETER!$B$8,"B","C"))</f>
        <v>A</v>
      </c>
      <c r="AB1694" s="22" t="n">
        <f aca="false">G1694/F1694</f>
        <v>0.15983393876492</v>
      </c>
      <c r="AC1694" s="16" t="str">
        <f aca="false">IF(AB1694&lt;=PARAMETER!$B$9,"X",IF(AB1694&lt;=PARAMETER!$B$10,"Y","Z"))</f>
        <v>X</v>
      </c>
      <c r="AD1694" s="16" t="str">
        <f aca="false">AA1694&amp;AC1694</f>
        <v>AX</v>
      </c>
      <c r="AE1694" s="22" t="n">
        <f aca="false">DATA!I1694</f>
        <v>0.57</v>
      </c>
      <c r="AF1694" s="18" t="n">
        <f aca="false">DATA!L1694</f>
        <v>14</v>
      </c>
      <c r="AG1694" s="16" t="str">
        <f aca="false">DATA!K1694</f>
        <v>B</v>
      </c>
      <c r="AH1694" s="18" t="n">
        <f aca="false">IF(AE1694&gt;=PARAMETER!$B$12,1,0)</f>
        <v>0</v>
      </c>
      <c r="AI1694" s="18" t="n">
        <f aca="false">IF(AF1694&gt;=PARAMETER!$B$13,1,0)</f>
        <v>0</v>
      </c>
      <c r="AJ1694" s="18" t="n">
        <f aca="false">IF(AND(AH1694=1,AI1694=1),1,0)</f>
        <v>0</v>
      </c>
    </row>
    <row r="1695" customFormat="false" ht="15" hidden="false" customHeight="false" outlineLevel="0" collapsed="false">
      <c r="A1695" s="16" t="str">
        <f aca="false">DATA!A1695</f>
        <v>ITM11693</v>
      </c>
      <c r="B1695" s="16" t="str">
        <f aca="false">DATA!B1695</f>
        <v>Automotive</v>
      </c>
      <c r="C1695" s="17" t="n">
        <f aca="false">DATA!C1695</f>
        <v>87</v>
      </c>
      <c r="D1695" s="17" t="n">
        <f aca="false">DATA!D1695</f>
        <v>10</v>
      </c>
      <c r="E1695" s="18" t="n">
        <f aca="false">DATA!F1695</f>
        <v>5</v>
      </c>
      <c r="F1695" s="19" t="n">
        <f aca="false">DATA!G1695</f>
        <v>42.24</v>
      </c>
      <c r="G1695" s="19" t="n">
        <f aca="false">DATA!H1695</f>
        <v>7.79</v>
      </c>
      <c r="H1695" s="18" t="n">
        <f aca="false">DATA!E1695</f>
        <v>6</v>
      </c>
      <c r="I1695" s="20" t="n">
        <f aca="false">F1695*E1695</f>
        <v>211.2</v>
      </c>
      <c r="J1695" s="20" t="n">
        <f aca="false">PARAMETER!$B$4*G1695*SQRT(E1695)</f>
        <v>28.6516552333955</v>
      </c>
      <c r="K1695" s="20" t="n">
        <f aca="false">I1695+J1695</f>
        <v>239.851655233395</v>
      </c>
      <c r="L1695" s="20" t="n">
        <f aca="false">K1695+F1695*H1695</f>
        <v>493.291655233395</v>
      </c>
      <c r="M1695" s="16" t="str">
        <f aca="false">IF(C1695&lt;=K1695,"REORDER",IF(C1695&gt;L1695,"OVERSTOCK","OK"))</f>
        <v>REORDER</v>
      </c>
      <c r="N1695" s="16" t="str">
        <f aca="false">IF(C1695&lt;=D1695,"REORDER","OK")</f>
        <v>OK</v>
      </c>
      <c r="O1695" s="18" t="n">
        <f aca="false">IF(D1695&lt;I1695,1,0)</f>
        <v>1</v>
      </c>
      <c r="P1695" s="20" t="n">
        <f aca="false">C1695/F1695</f>
        <v>2.05965909090909</v>
      </c>
      <c r="Q1695" s="19" t="n">
        <f aca="false">DATA!N1695</f>
        <v>34.52</v>
      </c>
      <c r="R1695" s="19" t="n">
        <f aca="false">DATA!O1695</f>
        <v>0.62</v>
      </c>
      <c r="S1695" s="17" t="n">
        <f aca="false">C1695*Q1695</f>
        <v>3003.24</v>
      </c>
      <c r="T1695" s="19" t="n">
        <f aca="false">C1695*R1695</f>
        <v>53.94</v>
      </c>
      <c r="U1695" s="20" t="n">
        <f aca="false">MAX(0,C1695-L1695)</f>
        <v>0</v>
      </c>
      <c r="V1695" s="17" t="n">
        <f aca="false">U1695*Q1695</f>
        <v>0</v>
      </c>
      <c r="W1695" s="19" t="n">
        <f aca="false">U1695*R1695</f>
        <v>0</v>
      </c>
      <c r="X1695" s="20" t="n">
        <f aca="false">MAX(0,K1695-C1695)</f>
        <v>152.851655233395</v>
      </c>
      <c r="Y1695" s="17" t="n">
        <f aca="false">F1695*PARAMETER!$B$5*Q1695</f>
        <v>532215.552</v>
      </c>
      <c r="Z1695" s="21" t="n">
        <f aca="false">SUMIF($Y$2:$Y$3205,"&gt;="&amp;Y1695)/SUM($Y$2:$Y$3205)</f>
        <v>0.895930878797144</v>
      </c>
      <c r="AA1695" s="16" t="str">
        <f aca="false">IF(Z1695&lt;=PARAMETER!$B$7,"A",IF(Z1695&lt;=PARAMETER!$B$8,"B","C"))</f>
        <v>B</v>
      </c>
      <c r="AB1695" s="22" t="n">
        <f aca="false">G1695/F1695</f>
        <v>0.184422348484848</v>
      </c>
      <c r="AC1695" s="16" t="str">
        <f aca="false">IF(AB1695&lt;=PARAMETER!$B$9,"X",IF(AB1695&lt;=PARAMETER!$B$10,"Y","Z"))</f>
        <v>X</v>
      </c>
      <c r="AD1695" s="16" t="str">
        <f aca="false">AA1695&amp;AC1695</f>
        <v>BX</v>
      </c>
      <c r="AE1695" s="22" t="n">
        <f aca="false">DATA!I1695</f>
        <v>0.19</v>
      </c>
      <c r="AF1695" s="18" t="n">
        <f aca="false">DATA!L1695</f>
        <v>176</v>
      </c>
      <c r="AG1695" s="16" t="str">
        <f aca="false">DATA!K1695</f>
        <v>B</v>
      </c>
      <c r="AH1695" s="18" t="n">
        <f aca="false">IF(AE1695&gt;=PARAMETER!$B$12,1,0)</f>
        <v>0</v>
      </c>
      <c r="AI1695" s="18" t="n">
        <f aca="false">IF(AF1695&gt;=PARAMETER!$B$13,1,0)</f>
        <v>1</v>
      </c>
      <c r="AJ1695" s="18" t="n">
        <f aca="false">IF(AND(AH1695=1,AI1695=1),1,0)</f>
        <v>0</v>
      </c>
    </row>
    <row r="1696" customFormat="false" ht="15" hidden="false" customHeight="false" outlineLevel="0" collapsed="false">
      <c r="A1696" s="16" t="str">
        <f aca="false">DATA!A1696</f>
        <v>ITM11694</v>
      </c>
      <c r="B1696" s="16" t="str">
        <f aca="false">DATA!B1696</f>
        <v>Apparel</v>
      </c>
      <c r="C1696" s="17" t="n">
        <f aca="false">DATA!C1696</f>
        <v>80</v>
      </c>
      <c r="D1696" s="17" t="n">
        <f aca="false">DATA!D1696</f>
        <v>16</v>
      </c>
      <c r="E1696" s="18" t="n">
        <f aca="false">DATA!F1696</f>
        <v>6</v>
      </c>
      <c r="F1696" s="19" t="n">
        <f aca="false">DATA!G1696</f>
        <v>22.12</v>
      </c>
      <c r="G1696" s="19" t="n">
        <f aca="false">DATA!H1696</f>
        <v>5.84</v>
      </c>
      <c r="H1696" s="18" t="n">
        <f aca="false">DATA!E1696</f>
        <v>7</v>
      </c>
      <c r="I1696" s="20" t="n">
        <f aca="false">F1696*E1696</f>
        <v>132.72</v>
      </c>
      <c r="J1696" s="20" t="n">
        <f aca="false">PARAMETER!$B$4*G1696*SQRT(E1696)</f>
        <v>23.5296641915685</v>
      </c>
      <c r="K1696" s="20" t="n">
        <f aca="false">I1696+J1696</f>
        <v>156.249664191568</v>
      </c>
      <c r="L1696" s="20" t="n">
        <f aca="false">K1696+F1696*H1696</f>
        <v>311.089664191568</v>
      </c>
      <c r="M1696" s="16" t="str">
        <f aca="false">IF(C1696&lt;=K1696,"REORDER",IF(C1696&gt;L1696,"OVERSTOCK","OK"))</f>
        <v>REORDER</v>
      </c>
      <c r="N1696" s="16" t="str">
        <f aca="false">IF(C1696&lt;=D1696,"REORDER","OK")</f>
        <v>OK</v>
      </c>
      <c r="O1696" s="18" t="n">
        <f aca="false">IF(D1696&lt;I1696,1,0)</f>
        <v>1</v>
      </c>
      <c r="P1696" s="20" t="n">
        <f aca="false">C1696/F1696</f>
        <v>3.61663652802893</v>
      </c>
      <c r="Q1696" s="19" t="n">
        <f aca="false">DATA!N1696</f>
        <v>30.53</v>
      </c>
      <c r="R1696" s="19" t="n">
        <f aca="false">DATA!O1696</f>
        <v>0.76</v>
      </c>
      <c r="S1696" s="17" t="n">
        <f aca="false">C1696*Q1696</f>
        <v>2442.4</v>
      </c>
      <c r="T1696" s="19" t="n">
        <f aca="false">C1696*R1696</f>
        <v>60.8</v>
      </c>
      <c r="U1696" s="20" t="n">
        <f aca="false">MAX(0,C1696-L1696)</f>
        <v>0</v>
      </c>
      <c r="V1696" s="17" t="n">
        <f aca="false">U1696*Q1696</f>
        <v>0</v>
      </c>
      <c r="W1696" s="19" t="n">
        <f aca="false">U1696*R1696</f>
        <v>0</v>
      </c>
      <c r="X1696" s="20" t="n">
        <f aca="false">MAX(0,K1696-C1696)</f>
        <v>76.2496641915685</v>
      </c>
      <c r="Y1696" s="17" t="n">
        <f aca="false">F1696*PARAMETER!$B$5*Q1696</f>
        <v>246493.114</v>
      </c>
      <c r="Z1696" s="21" t="n">
        <f aca="false">SUMIF($Y$2:$Y$3205,"&gt;="&amp;Y1696)/SUM($Y$2:$Y$3205)</f>
        <v>0.9729929365199</v>
      </c>
      <c r="AA1696" s="16" t="str">
        <f aca="false">IF(Z1696&lt;=PARAMETER!$B$7,"A",IF(Z1696&lt;=PARAMETER!$B$8,"B","C"))</f>
        <v>C</v>
      </c>
      <c r="AB1696" s="22" t="n">
        <f aca="false">G1696/F1696</f>
        <v>0.264014466546112</v>
      </c>
      <c r="AC1696" s="16" t="str">
        <f aca="false">IF(AB1696&lt;=PARAMETER!$B$9,"X",IF(AB1696&lt;=PARAMETER!$B$10,"Y","Z"))</f>
        <v>Y</v>
      </c>
      <c r="AD1696" s="16" t="str">
        <f aca="false">AA1696&amp;AC1696</f>
        <v>CY</v>
      </c>
      <c r="AE1696" s="22" t="n">
        <f aca="false">DATA!I1696</f>
        <v>0.69</v>
      </c>
      <c r="AF1696" s="18" t="n">
        <f aca="false">DATA!L1696</f>
        <v>72</v>
      </c>
      <c r="AG1696" s="16" t="str">
        <f aca="false">DATA!K1696</f>
        <v>B</v>
      </c>
      <c r="AH1696" s="18" t="n">
        <f aca="false">IF(AE1696&gt;=PARAMETER!$B$12,1,0)</f>
        <v>0</v>
      </c>
      <c r="AI1696" s="18" t="n">
        <f aca="false">IF(AF1696&gt;=PARAMETER!$B$13,1,0)</f>
        <v>0</v>
      </c>
      <c r="AJ1696" s="18" t="n">
        <f aca="false">IF(AND(AH1696=1,AI1696=1),1,0)</f>
        <v>0</v>
      </c>
    </row>
    <row r="1697" customFormat="false" ht="15" hidden="false" customHeight="false" outlineLevel="0" collapsed="false">
      <c r="A1697" s="16" t="str">
        <f aca="false">DATA!A1697</f>
        <v>ITM11695</v>
      </c>
      <c r="B1697" s="16" t="str">
        <f aca="false">DATA!B1697</f>
        <v>Automotive</v>
      </c>
      <c r="C1697" s="17" t="n">
        <f aca="false">DATA!C1697</f>
        <v>48</v>
      </c>
      <c r="D1697" s="17" t="n">
        <f aca="false">DATA!D1697</f>
        <v>66</v>
      </c>
      <c r="E1697" s="18" t="n">
        <f aca="false">DATA!F1697</f>
        <v>5</v>
      </c>
      <c r="F1697" s="19" t="n">
        <f aca="false">DATA!G1697</f>
        <v>20.67</v>
      </c>
      <c r="G1697" s="19" t="n">
        <f aca="false">DATA!H1697</f>
        <v>5.82</v>
      </c>
      <c r="H1697" s="18" t="n">
        <f aca="false">DATA!E1697</f>
        <v>11</v>
      </c>
      <c r="I1697" s="20" t="n">
        <f aca="false">F1697*E1697</f>
        <v>103.35</v>
      </c>
      <c r="J1697" s="20" t="n">
        <f aca="false">PARAMETER!$B$4*G1697*SQRT(E1697)</f>
        <v>21.4059863232813</v>
      </c>
      <c r="K1697" s="20" t="n">
        <f aca="false">I1697+J1697</f>
        <v>124.755986323281</v>
      </c>
      <c r="L1697" s="20" t="n">
        <f aca="false">K1697+F1697*H1697</f>
        <v>352.125986323281</v>
      </c>
      <c r="M1697" s="16" t="str">
        <f aca="false">IF(C1697&lt;=K1697,"REORDER",IF(C1697&gt;L1697,"OVERSTOCK","OK"))</f>
        <v>REORDER</v>
      </c>
      <c r="N1697" s="16" t="str">
        <f aca="false">IF(C1697&lt;=D1697,"REORDER","OK")</f>
        <v>REORDER</v>
      </c>
      <c r="O1697" s="18" t="n">
        <f aca="false">IF(D1697&lt;I1697,1,0)</f>
        <v>1</v>
      </c>
      <c r="P1697" s="20" t="n">
        <f aca="false">C1697/F1697</f>
        <v>2.322206095791</v>
      </c>
      <c r="Q1697" s="19" t="n">
        <f aca="false">DATA!N1697</f>
        <v>63.71</v>
      </c>
      <c r="R1697" s="19" t="n">
        <f aca="false">DATA!O1697</f>
        <v>1.44</v>
      </c>
      <c r="S1697" s="17" t="n">
        <f aca="false">C1697*Q1697</f>
        <v>3058.08</v>
      </c>
      <c r="T1697" s="19" t="n">
        <f aca="false">C1697*R1697</f>
        <v>69.12</v>
      </c>
      <c r="U1697" s="20" t="n">
        <f aca="false">MAX(0,C1697-L1697)</f>
        <v>0</v>
      </c>
      <c r="V1697" s="17" t="n">
        <f aca="false">U1697*Q1697</f>
        <v>0</v>
      </c>
      <c r="W1697" s="19" t="n">
        <f aca="false">U1697*R1697</f>
        <v>0</v>
      </c>
      <c r="X1697" s="20" t="n">
        <f aca="false">MAX(0,K1697-C1697)</f>
        <v>76.7559863232813</v>
      </c>
      <c r="Y1697" s="17" t="n">
        <f aca="false">F1697*PARAMETER!$B$5*Q1697</f>
        <v>480663.2805</v>
      </c>
      <c r="Z1697" s="21" t="n">
        <f aca="false">SUMIF($Y$2:$Y$3205,"&gt;="&amp;Y1697)/SUM($Y$2:$Y$3205)</f>
        <v>0.912040046201245</v>
      </c>
      <c r="AA1697" s="16" t="str">
        <f aca="false">IF(Z1697&lt;=PARAMETER!$B$7,"A",IF(Z1697&lt;=PARAMETER!$B$8,"B","C"))</f>
        <v>B</v>
      </c>
      <c r="AB1697" s="22" t="n">
        <f aca="false">G1697/F1697</f>
        <v>0.281567489114659</v>
      </c>
      <c r="AC1697" s="16" t="str">
        <f aca="false">IF(AB1697&lt;=PARAMETER!$B$9,"X",IF(AB1697&lt;=PARAMETER!$B$10,"Y","Z"))</f>
        <v>Y</v>
      </c>
      <c r="AD1697" s="16" t="str">
        <f aca="false">AA1697&amp;AC1697</f>
        <v>BY</v>
      </c>
      <c r="AE1697" s="22" t="n">
        <f aca="false">DATA!I1697</f>
        <v>0.61</v>
      </c>
      <c r="AF1697" s="18" t="n">
        <f aca="false">DATA!L1697</f>
        <v>41</v>
      </c>
      <c r="AG1697" s="16" t="str">
        <f aca="false">DATA!K1697</f>
        <v>B</v>
      </c>
      <c r="AH1697" s="18" t="n">
        <f aca="false">IF(AE1697&gt;=PARAMETER!$B$12,1,0)</f>
        <v>0</v>
      </c>
      <c r="AI1697" s="18" t="n">
        <f aca="false">IF(AF1697&gt;=PARAMETER!$B$13,1,0)</f>
        <v>0</v>
      </c>
      <c r="AJ1697" s="18" t="n">
        <f aca="false">IF(AND(AH1697=1,AI1697=1),1,0)</f>
        <v>0</v>
      </c>
    </row>
    <row r="1698" customFormat="false" ht="15" hidden="false" customHeight="false" outlineLevel="0" collapsed="false">
      <c r="A1698" s="16" t="str">
        <f aca="false">DATA!A1698</f>
        <v>ITM11696</v>
      </c>
      <c r="B1698" s="16" t="str">
        <f aca="false">DATA!B1698</f>
        <v>Pharma</v>
      </c>
      <c r="C1698" s="17" t="n">
        <f aca="false">DATA!C1698</f>
        <v>402</v>
      </c>
      <c r="D1698" s="17" t="n">
        <f aca="false">DATA!D1698</f>
        <v>21</v>
      </c>
      <c r="E1698" s="18" t="n">
        <f aca="false">DATA!F1698</f>
        <v>5</v>
      </c>
      <c r="F1698" s="19" t="n">
        <f aca="false">DATA!G1698</f>
        <v>2.39</v>
      </c>
      <c r="G1698" s="19" t="n">
        <f aca="false">DATA!H1698</f>
        <v>2.08</v>
      </c>
      <c r="H1698" s="18" t="n">
        <f aca="false">DATA!E1698</f>
        <v>13</v>
      </c>
      <c r="I1698" s="20" t="n">
        <f aca="false">F1698*E1698</f>
        <v>11.95</v>
      </c>
      <c r="J1698" s="20" t="n">
        <f aca="false">PARAMETER!$B$4*G1698*SQRT(E1698)</f>
        <v>7.65024940763319</v>
      </c>
      <c r="K1698" s="20" t="n">
        <f aca="false">I1698+J1698</f>
        <v>19.6002494076332</v>
      </c>
      <c r="L1698" s="20" t="n">
        <f aca="false">K1698+F1698*H1698</f>
        <v>50.6702494076332</v>
      </c>
      <c r="M1698" s="16" t="str">
        <f aca="false">IF(C1698&lt;=K1698,"REORDER",IF(C1698&gt;L1698,"OVERSTOCK","OK"))</f>
        <v>OVERSTOCK</v>
      </c>
      <c r="N1698" s="16" t="str">
        <f aca="false">IF(C1698&lt;=D1698,"REORDER","OK")</f>
        <v>OK</v>
      </c>
      <c r="O1698" s="18" t="n">
        <f aca="false">IF(D1698&lt;I1698,1,0)</f>
        <v>0</v>
      </c>
      <c r="P1698" s="20" t="n">
        <f aca="false">C1698/F1698</f>
        <v>168.200836820084</v>
      </c>
      <c r="Q1698" s="19" t="n">
        <f aca="false">DATA!N1698</f>
        <v>122.41</v>
      </c>
      <c r="R1698" s="19" t="n">
        <f aca="false">DATA!O1698</f>
        <v>1.21</v>
      </c>
      <c r="S1698" s="17" t="n">
        <f aca="false">C1698*Q1698</f>
        <v>49208.82</v>
      </c>
      <c r="T1698" s="19" t="n">
        <f aca="false">C1698*R1698</f>
        <v>486.42</v>
      </c>
      <c r="U1698" s="20" t="n">
        <f aca="false">MAX(0,C1698-L1698)</f>
        <v>351.329750592367</v>
      </c>
      <c r="V1698" s="17" t="n">
        <f aca="false">U1698*Q1698</f>
        <v>43006.2747700116</v>
      </c>
      <c r="W1698" s="19" t="n">
        <f aca="false">U1698*R1698</f>
        <v>425.108998216764</v>
      </c>
      <c r="X1698" s="20" t="n">
        <f aca="false">MAX(0,K1698-C1698)</f>
        <v>0</v>
      </c>
      <c r="Y1698" s="17" t="n">
        <f aca="false">F1698*PARAMETER!$B$5*Q1698</f>
        <v>106784.3635</v>
      </c>
      <c r="Z1698" s="21" t="n">
        <f aca="false">SUMIF($Y$2:$Y$3205,"&gt;="&amp;Y1698)/SUM($Y$2:$Y$3205)</f>
        <v>0.995479104478741</v>
      </c>
      <c r="AA1698" s="16" t="str">
        <f aca="false">IF(Z1698&lt;=PARAMETER!$B$7,"A",IF(Z1698&lt;=PARAMETER!$B$8,"B","C"))</f>
        <v>C</v>
      </c>
      <c r="AB1698" s="22" t="n">
        <f aca="false">G1698/F1698</f>
        <v>0.870292887029289</v>
      </c>
      <c r="AC1698" s="16" t="str">
        <f aca="false">IF(AB1698&lt;=PARAMETER!$B$9,"X",IF(AB1698&lt;=PARAMETER!$B$10,"Y","Z"))</f>
        <v>Z</v>
      </c>
      <c r="AD1698" s="16" t="str">
        <f aca="false">AA1698&amp;AC1698</f>
        <v>CZ</v>
      </c>
      <c r="AE1698" s="22" t="n">
        <f aca="false">DATA!I1698</f>
        <v>0.11</v>
      </c>
      <c r="AF1698" s="18" t="n">
        <f aca="false">DATA!L1698</f>
        <v>83</v>
      </c>
      <c r="AG1698" s="16" t="str">
        <f aca="false">DATA!K1698</f>
        <v>A</v>
      </c>
      <c r="AH1698" s="18" t="n">
        <f aca="false">IF(AE1698&gt;=PARAMETER!$B$12,1,0)</f>
        <v>0</v>
      </c>
      <c r="AI1698" s="18" t="n">
        <f aca="false">IF(AF1698&gt;=PARAMETER!$B$13,1,0)</f>
        <v>0</v>
      </c>
      <c r="AJ1698" s="18" t="n">
        <f aca="false">IF(AND(AH1698=1,AI1698=1),1,0)</f>
        <v>0</v>
      </c>
    </row>
    <row r="1699" customFormat="false" ht="15" hidden="false" customHeight="false" outlineLevel="0" collapsed="false">
      <c r="A1699" s="16" t="str">
        <f aca="false">DATA!A1699</f>
        <v>ITM11697</v>
      </c>
      <c r="B1699" s="16" t="str">
        <f aca="false">DATA!B1699</f>
        <v>Automotive</v>
      </c>
      <c r="C1699" s="17" t="n">
        <f aca="false">DATA!C1699</f>
        <v>38</v>
      </c>
      <c r="D1699" s="17" t="n">
        <f aca="false">DATA!D1699</f>
        <v>14</v>
      </c>
      <c r="E1699" s="18" t="n">
        <f aca="false">DATA!F1699</f>
        <v>5</v>
      </c>
      <c r="F1699" s="19" t="n">
        <f aca="false">DATA!G1699</f>
        <v>35.07</v>
      </c>
      <c r="G1699" s="19" t="n">
        <f aca="false">DATA!H1699</f>
        <v>3.17</v>
      </c>
      <c r="H1699" s="18" t="n">
        <f aca="false">DATA!E1699</f>
        <v>9</v>
      </c>
      <c r="I1699" s="20" t="n">
        <f aca="false">F1699*E1699</f>
        <v>175.35</v>
      </c>
      <c r="J1699" s="20" t="n">
        <f aca="false">PARAMETER!$B$4*G1699*SQRT(E1699)</f>
        <v>11.6592743375948</v>
      </c>
      <c r="K1699" s="20" t="n">
        <f aca="false">I1699+J1699</f>
        <v>187.009274337595</v>
      </c>
      <c r="L1699" s="20" t="n">
        <f aca="false">K1699+F1699*H1699</f>
        <v>502.639274337595</v>
      </c>
      <c r="M1699" s="16" t="str">
        <f aca="false">IF(C1699&lt;=K1699,"REORDER",IF(C1699&gt;L1699,"OVERSTOCK","OK"))</f>
        <v>REORDER</v>
      </c>
      <c r="N1699" s="16" t="str">
        <f aca="false">IF(C1699&lt;=D1699,"REORDER","OK")</f>
        <v>OK</v>
      </c>
      <c r="O1699" s="18" t="n">
        <f aca="false">IF(D1699&lt;I1699,1,0)</f>
        <v>1</v>
      </c>
      <c r="P1699" s="20" t="n">
        <f aca="false">C1699/F1699</f>
        <v>1.08354719133162</v>
      </c>
      <c r="Q1699" s="19" t="n">
        <f aca="false">DATA!N1699</f>
        <v>83.02</v>
      </c>
      <c r="R1699" s="19" t="n">
        <f aca="false">DATA!O1699</f>
        <v>0.28</v>
      </c>
      <c r="S1699" s="17" t="n">
        <f aca="false">C1699*Q1699</f>
        <v>3154.76</v>
      </c>
      <c r="T1699" s="19" t="n">
        <f aca="false">C1699*R1699</f>
        <v>10.64</v>
      </c>
      <c r="U1699" s="20" t="n">
        <f aca="false">MAX(0,C1699-L1699)</f>
        <v>0</v>
      </c>
      <c r="V1699" s="17" t="n">
        <f aca="false">U1699*Q1699</f>
        <v>0</v>
      </c>
      <c r="W1699" s="19" t="n">
        <f aca="false">U1699*R1699</f>
        <v>0</v>
      </c>
      <c r="X1699" s="20" t="n">
        <f aca="false">MAX(0,K1699-C1699)</f>
        <v>149.009274337595</v>
      </c>
      <c r="Y1699" s="17" t="n">
        <f aca="false">F1699*PARAMETER!$B$5*Q1699</f>
        <v>1062701.661</v>
      </c>
      <c r="Z1699" s="21" t="n">
        <f aca="false">SUMIF($Y$2:$Y$3205,"&gt;="&amp;Y1699)/SUM($Y$2:$Y$3205)</f>
        <v>0.701418924055663</v>
      </c>
      <c r="AA1699" s="16" t="str">
        <f aca="false">IF(Z1699&lt;=PARAMETER!$B$7,"A",IF(Z1699&lt;=PARAMETER!$B$8,"B","C"))</f>
        <v>A</v>
      </c>
      <c r="AB1699" s="22" t="n">
        <f aca="false">G1699/F1699</f>
        <v>0.0903906472768748</v>
      </c>
      <c r="AC1699" s="16" t="str">
        <f aca="false">IF(AB1699&lt;=PARAMETER!$B$9,"X",IF(AB1699&lt;=PARAMETER!$B$10,"Y","Z"))</f>
        <v>X</v>
      </c>
      <c r="AD1699" s="16" t="str">
        <f aca="false">AA1699&amp;AC1699</f>
        <v>AX</v>
      </c>
      <c r="AE1699" s="22" t="n">
        <f aca="false">DATA!I1699</f>
        <v>0.28</v>
      </c>
      <c r="AF1699" s="18" t="n">
        <f aca="false">DATA!L1699</f>
        <v>177</v>
      </c>
      <c r="AG1699" s="16" t="str">
        <f aca="false">DATA!K1699</f>
        <v>B</v>
      </c>
      <c r="AH1699" s="18" t="n">
        <f aca="false">IF(AE1699&gt;=PARAMETER!$B$12,1,0)</f>
        <v>0</v>
      </c>
      <c r="AI1699" s="18" t="n">
        <f aca="false">IF(AF1699&gt;=PARAMETER!$B$13,1,0)</f>
        <v>1</v>
      </c>
      <c r="AJ1699" s="18" t="n">
        <f aca="false">IF(AND(AH1699=1,AI1699=1),1,0)</f>
        <v>0</v>
      </c>
    </row>
    <row r="1700" customFormat="false" ht="15" hidden="false" customHeight="false" outlineLevel="0" collapsed="false">
      <c r="A1700" s="16" t="str">
        <f aca="false">DATA!A1700</f>
        <v>ITM11698</v>
      </c>
      <c r="B1700" s="16" t="str">
        <f aca="false">DATA!B1700</f>
        <v>Pharma</v>
      </c>
      <c r="C1700" s="17" t="n">
        <f aca="false">DATA!C1700</f>
        <v>190</v>
      </c>
      <c r="D1700" s="17" t="n">
        <f aca="false">DATA!D1700</f>
        <v>59</v>
      </c>
      <c r="E1700" s="18" t="n">
        <f aca="false">DATA!F1700</f>
        <v>3</v>
      </c>
      <c r="F1700" s="19" t="n">
        <f aca="false">DATA!G1700</f>
        <v>40.57</v>
      </c>
      <c r="G1700" s="19" t="n">
        <f aca="false">DATA!H1700</f>
        <v>5.45</v>
      </c>
      <c r="H1700" s="18" t="n">
        <f aca="false">DATA!E1700</f>
        <v>9</v>
      </c>
      <c r="I1700" s="20" t="n">
        <f aca="false">F1700*E1700</f>
        <v>121.71</v>
      </c>
      <c r="J1700" s="20" t="n">
        <f aca="false">PARAMETER!$B$4*G1700*SQRT(E1700)</f>
        <v>15.5268867882717</v>
      </c>
      <c r="K1700" s="20" t="n">
        <f aca="false">I1700+J1700</f>
        <v>137.236886788272</v>
      </c>
      <c r="L1700" s="20" t="n">
        <f aca="false">K1700+F1700*H1700</f>
        <v>502.366886788272</v>
      </c>
      <c r="M1700" s="16" t="str">
        <f aca="false">IF(C1700&lt;=K1700,"REORDER",IF(C1700&gt;L1700,"OVERSTOCK","OK"))</f>
        <v>OK</v>
      </c>
      <c r="N1700" s="16" t="str">
        <f aca="false">IF(C1700&lt;=D1700,"REORDER","OK")</f>
        <v>OK</v>
      </c>
      <c r="O1700" s="18" t="n">
        <f aca="false">IF(D1700&lt;I1700,1,0)</f>
        <v>1</v>
      </c>
      <c r="P1700" s="20" t="n">
        <f aca="false">C1700/F1700</f>
        <v>4.68326349519349</v>
      </c>
      <c r="Q1700" s="19" t="n">
        <f aca="false">DATA!N1700</f>
        <v>125.63</v>
      </c>
      <c r="R1700" s="19" t="n">
        <f aca="false">DATA!O1700</f>
        <v>1.95</v>
      </c>
      <c r="S1700" s="17" t="n">
        <f aca="false">C1700*Q1700</f>
        <v>23869.7</v>
      </c>
      <c r="T1700" s="19" t="n">
        <f aca="false">C1700*R1700</f>
        <v>370.5</v>
      </c>
      <c r="U1700" s="20" t="n">
        <f aca="false">MAX(0,C1700-L1700)</f>
        <v>0</v>
      </c>
      <c r="V1700" s="17" t="n">
        <f aca="false">U1700*Q1700</f>
        <v>0</v>
      </c>
      <c r="W1700" s="19" t="n">
        <f aca="false">U1700*R1700</f>
        <v>0</v>
      </c>
      <c r="X1700" s="20" t="n">
        <f aca="false">MAX(0,K1700-C1700)</f>
        <v>0</v>
      </c>
      <c r="Y1700" s="17" t="n">
        <f aca="false">F1700*PARAMETER!$B$5*Q1700</f>
        <v>1860335.3215</v>
      </c>
      <c r="Z1700" s="21" t="n">
        <f aca="false">SUMIF($Y$2:$Y$3205,"&gt;="&amp;Y1700)/SUM($Y$2:$Y$3205)</f>
        <v>0.392440821645998</v>
      </c>
      <c r="AA1700" s="16" t="str">
        <f aca="false">IF(Z1700&lt;=PARAMETER!$B$7,"A",IF(Z1700&lt;=PARAMETER!$B$8,"B","C"))</f>
        <v>A</v>
      </c>
      <c r="AB1700" s="22" t="n">
        <f aca="false">G1700/F1700</f>
        <v>0.13433571604634</v>
      </c>
      <c r="AC1700" s="16" t="str">
        <f aca="false">IF(AB1700&lt;=PARAMETER!$B$9,"X",IF(AB1700&lt;=PARAMETER!$B$10,"Y","Z"))</f>
        <v>X</v>
      </c>
      <c r="AD1700" s="16" t="str">
        <f aca="false">AA1700&amp;AC1700</f>
        <v>AX</v>
      </c>
      <c r="AE1700" s="22" t="n">
        <f aca="false">DATA!I1700</f>
        <v>0.8</v>
      </c>
      <c r="AF1700" s="18" t="n">
        <f aca="false">DATA!L1700</f>
        <v>154</v>
      </c>
      <c r="AG1700" s="16" t="str">
        <f aca="false">DATA!K1700</f>
        <v>A</v>
      </c>
      <c r="AH1700" s="18" t="n">
        <f aca="false">IF(AE1700&gt;=PARAMETER!$B$12,1,0)</f>
        <v>1</v>
      </c>
      <c r="AI1700" s="18" t="n">
        <f aca="false">IF(AF1700&gt;=PARAMETER!$B$13,1,0)</f>
        <v>1</v>
      </c>
      <c r="AJ1700" s="18" t="n">
        <f aca="false">IF(AND(AH1700=1,AI1700=1),1,0)</f>
        <v>1</v>
      </c>
    </row>
    <row r="1701" customFormat="false" ht="15" hidden="false" customHeight="false" outlineLevel="0" collapsed="false">
      <c r="A1701" s="16" t="str">
        <f aca="false">DATA!A1701</f>
        <v>ITM11699</v>
      </c>
      <c r="B1701" s="16" t="str">
        <f aca="false">DATA!B1701</f>
        <v>Pharma</v>
      </c>
      <c r="C1701" s="17" t="n">
        <f aca="false">DATA!C1701</f>
        <v>469</v>
      </c>
      <c r="D1701" s="17" t="n">
        <f aca="false">DATA!D1701</f>
        <v>51</v>
      </c>
      <c r="E1701" s="18" t="n">
        <f aca="false">DATA!F1701</f>
        <v>6</v>
      </c>
      <c r="F1701" s="19" t="n">
        <f aca="false">DATA!G1701</f>
        <v>33.51</v>
      </c>
      <c r="G1701" s="19" t="n">
        <f aca="false">DATA!H1701</f>
        <v>3.13</v>
      </c>
      <c r="H1701" s="18" t="n">
        <f aca="false">DATA!E1701</f>
        <v>10</v>
      </c>
      <c r="I1701" s="20" t="n">
        <f aca="false">F1701*E1701</f>
        <v>201.06</v>
      </c>
      <c r="J1701" s="20" t="n">
        <f aca="false">PARAMETER!$B$4*G1701*SQRT(E1701)</f>
        <v>12.6109330341797</v>
      </c>
      <c r="K1701" s="20" t="n">
        <f aca="false">I1701+J1701</f>
        <v>213.67093303418</v>
      </c>
      <c r="L1701" s="20" t="n">
        <f aca="false">K1701+F1701*H1701</f>
        <v>548.77093303418</v>
      </c>
      <c r="M1701" s="16" t="str">
        <f aca="false">IF(C1701&lt;=K1701,"REORDER",IF(C1701&gt;L1701,"OVERSTOCK","OK"))</f>
        <v>OK</v>
      </c>
      <c r="N1701" s="16" t="str">
        <f aca="false">IF(C1701&lt;=D1701,"REORDER","OK")</f>
        <v>OK</v>
      </c>
      <c r="O1701" s="18" t="n">
        <f aca="false">IF(D1701&lt;I1701,1,0)</f>
        <v>1</v>
      </c>
      <c r="P1701" s="20" t="n">
        <f aca="false">C1701/F1701</f>
        <v>13.995822142644</v>
      </c>
      <c r="Q1701" s="19" t="n">
        <f aca="false">DATA!N1701</f>
        <v>40.35</v>
      </c>
      <c r="R1701" s="19" t="n">
        <f aca="false">DATA!O1701</f>
        <v>0.19</v>
      </c>
      <c r="S1701" s="17" t="n">
        <f aca="false">C1701*Q1701</f>
        <v>18924.15</v>
      </c>
      <c r="T1701" s="19" t="n">
        <f aca="false">C1701*R1701</f>
        <v>89.11</v>
      </c>
      <c r="U1701" s="20" t="n">
        <f aca="false">MAX(0,C1701-L1701)</f>
        <v>0</v>
      </c>
      <c r="V1701" s="17" t="n">
        <f aca="false">U1701*Q1701</f>
        <v>0</v>
      </c>
      <c r="W1701" s="19" t="n">
        <f aca="false">U1701*R1701</f>
        <v>0</v>
      </c>
      <c r="X1701" s="20" t="n">
        <f aca="false">MAX(0,K1701-C1701)</f>
        <v>0</v>
      </c>
      <c r="Y1701" s="17" t="n">
        <f aca="false">F1701*PARAMETER!$B$5*Q1701</f>
        <v>493526.9025</v>
      </c>
      <c r="Z1701" s="21" t="n">
        <f aca="false">SUMIF($Y$2:$Y$3205,"&gt;="&amp;Y1701)/SUM($Y$2:$Y$3205)</f>
        <v>0.907691177642087</v>
      </c>
      <c r="AA1701" s="16" t="str">
        <f aca="false">IF(Z1701&lt;=PARAMETER!$B$7,"A",IF(Z1701&lt;=PARAMETER!$B$8,"B","C"))</f>
        <v>B</v>
      </c>
      <c r="AB1701" s="22" t="n">
        <f aca="false">G1701/F1701</f>
        <v>0.0934049537451507</v>
      </c>
      <c r="AC1701" s="16" t="str">
        <f aca="false">IF(AB1701&lt;=PARAMETER!$B$9,"X",IF(AB1701&lt;=PARAMETER!$B$10,"Y","Z"))</f>
        <v>X</v>
      </c>
      <c r="AD1701" s="16" t="str">
        <f aca="false">AA1701&amp;AC1701</f>
        <v>BX</v>
      </c>
      <c r="AE1701" s="22" t="n">
        <f aca="false">DATA!I1701</f>
        <v>0.35</v>
      </c>
      <c r="AF1701" s="18" t="n">
        <f aca="false">DATA!L1701</f>
        <v>110</v>
      </c>
      <c r="AG1701" s="16" t="str">
        <f aca="false">DATA!K1701</f>
        <v>D</v>
      </c>
      <c r="AH1701" s="18" t="n">
        <f aca="false">IF(AE1701&gt;=PARAMETER!$B$12,1,0)</f>
        <v>0</v>
      </c>
      <c r="AI1701" s="18" t="n">
        <f aca="false">IF(AF1701&gt;=PARAMETER!$B$13,1,0)</f>
        <v>1</v>
      </c>
      <c r="AJ1701" s="18" t="n">
        <f aca="false">IF(AND(AH1701=1,AI1701=1),1,0)</f>
        <v>0</v>
      </c>
    </row>
    <row r="1702" customFormat="false" ht="15" hidden="false" customHeight="false" outlineLevel="0" collapsed="false">
      <c r="A1702" s="16" t="str">
        <f aca="false">DATA!A1702</f>
        <v>ITM11700</v>
      </c>
      <c r="B1702" s="16" t="str">
        <f aca="false">DATA!B1702</f>
        <v>Pharma</v>
      </c>
      <c r="C1702" s="17" t="n">
        <f aca="false">DATA!C1702</f>
        <v>93</v>
      </c>
      <c r="D1702" s="17" t="n">
        <f aca="false">DATA!D1702</f>
        <v>21</v>
      </c>
      <c r="E1702" s="18" t="n">
        <f aca="false">DATA!F1702</f>
        <v>2</v>
      </c>
      <c r="F1702" s="19" t="n">
        <f aca="false">DATA!G1702</f>
        <v>8.42</v>
      </c>
      <c r="G1702" s="19" t="n">
        <f aca="false">DATA!H1702</f>
        <v>2.5</v>
      </c>
      <c r="H1702" s="18" t="n">
        <f aca="false">DATA!E1702</f>
        <v>7</v>
      </c>
      <c r="I1702" s="20" t="n">
        <f aca="false">F1702*E1702</f>
        <v>16.84</v>
      </c>
      <c r="J1702" s="20" t="n">
        <f aca="false">PARAMETER!$B$4*G1702*SQRT(E1702)</f>
        <v>5.81543576838337</v>
      </c>
      <c r="K1702" s="20" t="n">
        <f aca="false">I1702+J1702</f>
        <v>22.6554357683834</v>
      </c>
      <c r="L1702" s="20" t="n">
        <f aca="false">K1702+F1702*H1702</f>
        <v>81.5954357683834</v>
      </c>
      <c r="M1702" s="16" t="str">
        <f aca="false">IF(C1702&lt;=K1702,"REORDER",IF(C1702&gt;L1702,"OVERSTOCK","OK"))</f>
        <v>OVERSTOCK</v>
      </c>
      <c r="N1702" s="16" t="str">
        <f aca="false">IF(C1702&lt;=D1702,"REORDER","OK")</f>
        <v>OK</v>
      </c>
      <c r="O1702" s="18" t="n">
        <f aca="false">IF(D1702&lt;I1702,1,0)</f>
        <v>0</v>
      </c>
      <c r="P1702" s="20" t="n">
        <f aca="false">C1702/F1702</f>
        <v>11.0451306413302</v>
      </c>
      <c r="Q1702" s="19" t="n">
        <f aca="false">DATA!N1702</f>
        <v>59.68</v>
      </c>
      <c r="R1702" s="19" t="n">
        <f aca="false">DATA!O1702</f>
        <v>0.26</v>
      </c>
      <c r="S1702" s="17" t="n">
        <f aca="false">C1702*Q1702</f>
        <v>5550.24</v>
      </c>
      <c r="T1702" s="19" t="n">
        <f aca="false">C1702*R1702</f>
        <v>24.18</v>
      </c>
      <c r="U1702" s="20" t="n">
        <f aca="false">MAX(0,C1702-L1702)</f>
        <v>11.4045642316166</v>
      </c>
      <c r="V1702" s="17" t="n">
        <f aca="false">U1702*Q1702</f>
        <v>680.624393342881</v>
      </c>
      <c r="W1702" s="19" t="n">
        <f aca="false">U1702*R1702</f>
        <v>2.96518670022032</v>
      </c>
      <c r="X1702" s="20" t="n">
        <f aca="false">MAX(0,K1702-C1702)</f>
        <v>0</v>
      </c>
      <c r="Y1702" s="17" t="n">
        <f aca="false">F1702*PARAMETER!$B$5*Q1702</f>
        <v>183414.544</v>
      </c>
      <c r="Z1702" s="21" t="n">
        <f aca="false">SUMIF($Y$2:$Y$3205,"&gt;="&amp;Y1702)/SUM($Y$2:$Y$3205)</f>
        <v>0.98575199624534</v>
      </c>
      <c r="AA1702" s="16" t="str">
        <f aca="false">IF(Z1702&lt;=PARAMETER!$B$7,"A",IF(Z1702&lt;=PARAMETER!$B$8,"B","C"))</f>
        <v>C</v>
      </c>
      <c r="AB1702" s="22" t="n">
        <f aca="false">G1702/F1702</f>
        <v>0.296912114014252</v>
      </c>
      <c r="AC1702" s="16" t="str">
        <f aca="false">IF(AB1702&lt;=PARAMETER!$B$9,"X",IF(AB1702&lt;=PARAMETER!$B$10,"Y","Z"))</f>
        <v>Y</v>
      </c>
      <c r="AD1702" s="16" t="str">
        <f aca="false">AA1702&amp;AC1702</f>
        <v>CY</v>
      </c>
      <c r="AE1702" s="22" t="n">
        <f aca="false">DATA!I1702</f>
        <v>0.55</v>
      </c>
      <c r="AF1702" s="18" t="n">
        <f aca="false">DATA!L1702</f>
        <v>88</v>
      </c>
      <c r="AG1702" s="16" t="str">
        <f aca="false">DATA!K1702</f>
        <v>D</v>
      </c>
      <c r="AH1702" s="18" t="n">
        <f aca="false">IF(AE1702&gt;=PARAMETER!$B$12,1,0)</f>
        <v>0</v>
      </c>
      <c r="AI1702" s="18" t="n">
        <f aca="false">IF(AF1702&gt;=PARAMETER!$B$13,1,0)</f>
        <v>0</v>
      </c>
      <c r="AJ1702" s="18" t="n">
        <f aca="false">IF(AND(AH1702=1,AI1702=1),1,0)</f>
        <v>0</v>
      </c>
    </row>
    <row r="1703" customFormat="false" ht="15" hidden="false" customHeight="false" outlineLevel="0" collapsed="false">
      <c r="A1703" s="16" t="str">
        <f aca="false">DATA!A1703</f>
        <v>ITM11701</v>
      </c>
      <c r="B1703" s="16" t="str">
        <f aca="false">DATA!B1703</f>
        <v>Pharma</v>
      </c>
      <c r="C1703" s="17" t="n">
        <f aca="false">DATA!C1703</f>
        <v>80</v>
      </c>
      <c r="D1703" s="17" t="n">
        <f aca="false">DATA!D1703</f>
        <v>27</v>
      </c>
      <c r="E1703" s="18" t="n">
        <f aca="false">DATA!F1703</f>
        <v>2</v>
      </c>
      <c r="F1703" s="19" t="n">
        <f aca="false">DATA!G1703</f>
        <v>6.06</v>
      </c>
      <c r="G1703" s="19" t="n">
        <f aca="false">DATA!H1703</f>
        <v>1.33</v>
      </c>
      <c r="H1703" s="18" t="n">
        <f aca="false">DATA!E1703</f>
        <v>7</v>
      </c>
      <c r="I1703" s="20" t="n">
        <f aca="false">F1703*E1703</f>
        <v>12.12</v>
      </c>
      <c r="J1703" s="20" t="n">
        <f aca="false">PARAMETER!$B$4*G1703*SQRT(E1703)</f>
        <v>3.09381182877995</v>
      </c>
      <c r="K1703" s="20" t="n">
        <f aca="false">I1703+J1703</f>
        <v>15.21381182878</v>
      </c>
      <c r="L1703" s="20" t="n">
        <f aca="false">K1703+F1703*H1703</f>
        <v>57.63381182878</v>
      </c>
      <c r="M1703" s="16" t="str">
        <f aca="false">IF(C1703&lt;=K1703,"REORDER",IF(C1703&gt;L1703,"OVERSTOCK","OK"))</f>
        <v>OVERSTOCK</v>
      </c>
      <c r="N1703" s="16" t="str">
        <f aca="false">IF(C1703&lt;=D1703,"REORDER","OK")</f>
        <v>OK</v>
      </c>
      <c r="O1703" s="18" t="n">
        <f aca="false">IF(D1703&lt;I1703,1,0)</f>
        <v>0</v>
      </c>
      <c r="P1703" s="20" t="n">
        <f aca="false">C1703/F1703</f>
        <v>13.2013201320132</v>
      </c>
      <c r="Q1703" s="19" t="n">
        <f aca="false">DATA!N1703</f>
        <v>117.38</v>
      </c>
      <c r="R1703" s="19" t="n">
        <f aca="false">DATA!O1703</f>
        <v>1.43</v>
      </c>
      <c r="S1703" s="17" t="n">
        <f aca="false">C1703*Q1703</f>
        <v>9390.4</v>
      </c>
      <c r="T1703" s="19" t="n">
        <f aca="false">C1703*R1703</f>
        <v>114.4</v>
      </c>
      <c r="U1703" s="20" t="n">
        <f aca="false">MAX(0,C1703-L1703)</f>
        <v>22.3661881712201</v>
      </c>
      <c r="V1703" s="17" t="n">
        <f aca="false">U1703*Q1703</f>
        <v>2625.34316753781</v>
      </c>
      <c r="W1703" s="19" t="n">
        <f aca="false">U1703*R1703</f>
        <v>31.9836490848447</v>
      </c>
      <c r="X1703" s="20" t="n">
        <f aca="false">MAX(0,K1703-C1703)</f>
        <v>0</v>
      </c>
      <c r="Y1703" s="17" t="n">
        <f aca="false">F1703*PARAMETER!$B$5*Q1703</f>
        <v>259632.822</v>
      </c>
      <c r="Z1703" s="21" t="n">
        <f aca="false">SUMIF($Y$2:$Y$3205,"&gt;="&amp;Y1703)/SUM($Y$2:$Y$3205)</f>
        <v>0.969761560048753</v>
      </c>
      <c r="AA1703" s="16" t="str">
        <f aca="false">IF(Z1703&lt;=PARAMETER!$B$7,"A",IF(Z1703&lt;=PARAMETER!$B$8,"B","C"))</f>
        <v>C</v>
      </c>
      <c r="AB1703" s="22" t="n">
        <f aca="false">G1703/F1703</f>
        <v>0.21947194719472</v>
      </c>
      <c r="AC1703" s="16" t="str">
        <f aca="false">IF(AB1703&lt;=PARAMETER!$B$9,"X",IF(AB1703&lt;=PARAMETER!$B$10,"Y","Z"))</f>
        <v>X</v>
      </c>
      <c r="AD1703" s="16" t="str">
        <f aca="false">AA1703&amp;AC1703</f>
        <v>CX</v>
      </c>
      <c r="AE1703" s="22" t="n">
        <f aca="false">DATA!I1703</f>
        <v>0.38</v>
      </c>
      <c r="AF1703" s="18" t="n">
        <f aca="false">DATA!L1703</f>
        <v>169</v>
      </c>
      <c r="AG1703" s="16" t="str">
        <f aca="false">DATA!K1703</f>
        <v>C</v>
      </c>
      <c r="AH1703" s="18" t="n">
        <f aca="false">IF(AE1703&gt;=PARAMETER!$B$12,1,0)</f>
        <v>0</v>
      </c>
      <c r="AI1703" s="18" t="n">
        <f aca="false">IF(AF1703&gt;=PARAMETER!$B$13,1,0)</f>
        <v>1</v>
      </c>
      <c r="AJ1703" s="18" t="n">
        <f aca="false">IF(AND(AH1703=1,AI1703=1),1,0)</f>
        <v>0</v>
      </c>
    </row>
    <row r="1704" customFormat="false" ht="15" hidden="false" customHeight="false" outlineLevel="0" collapsed="false">
      <c r="A1704" s="16" t="str">
        <f aca="false">DATA!A1704</f>
        <v>ITM11702</v>
      </c>
      <c r="B1704" s="16" t="str">
        <f aca="false">DATA!B1704</f>
        <v>Pharma</v>
      </c>
      <c r="C1704" s="17" t="n">
        <f aca="false">DATA!C1704</f>
        <v>446</v>
      </c>
      <c r="D1704" s="17" t="n">
        <f aca="false">DATA!D1704</f>
        <v>75</v>
      </c>
      <c r="E1704" s="18" t="n">
        <f aca="false">DATA!F1704</f>
        <v>3</v>
      </c>
      <c r="F1704" s="19" t="n">
        <f aca="false">DATA!G1704</f>
        <v>29.07</v>
      </c>
      <c r="G1704" s="19" t="n">
        <f aca="false">DATA!H1704</f>
        <v>1.98</v>
      </c>
      <c r="H1704" s="18" t="n">
        <f aca="false">DATA!E1704</f>
        <v>3</v>
      </c>
      <c r="I1704" s="20" t="n">
        <f aca="false">F1704*E1704</f>
        <v>87.21</v>
      </c>
      <c r="J1704" s="20" t="n">
        <f aca="false">PARAMETER!$B$4*G1704*SQRT(E1704)</f>
        <v>5.64096070472991</v>
      </c>
      <c r="K1704" s="20" t="n">
        <f aca="false">I1704+J1704</f>
        <v>92.8509607047299</v>
      </c>
      <c r="L1704" s="20" t="n">
        <f aca="false">K1704+F1704*H1704</f>
        <v>180.06096070473</v>
      </c>
      <c r="M1704" s="16" t="str">
        <f aca="false">IF(C1704&lt;=K1704,"REORDER",IF(C1704&gt;L1704,"OVERSTOCK","OK"))</f>
        <v>OVERSTOCK</v>
      </c>
      <c r="N1704" s="16" t="str">
        <f aca="false">IF(C1704&lt;=D1704,"REORDER","OK")</f>
        <v>OK</v>
      </c>
      <c r="O1704" s="18" t="n">
        <f aca="false">IF(D1704&lt;I1704,1,0)</f>
        <v>1</v>
      </c>
      <c r="P1704" s="20" t="n">
        <f aca="false">C1704/F1704</f>
        <v>15.3422772617819</v>
      </c>
      <c r="Q1704" s="19" t="n">
        <f aca="false">DATA!N1704</f>
        <v>51.26</v>
      </c>
      <c r="R1704" s="19" t="n">
        <f aca="false">DATA!O1704</f>
        <v>1.45</v>
      </c>
      <c r="S1704" s="17" t="n">
        <f aca="false">C1704*Q1704</f>
        <v>22861.96</v>
      </c>
      <c r="T1704" s="19" t="n">
        <f aca="false">C1704*R1704</f>
        <v>646.7</v>
      </c>
      <c r="U1704" s="20" t="n">
        <f aca="false">MAX(0,C1704-L1704)</f>
        <v>265.93903929527</v>
      </c>
      <c r="V1704" s="17" t="n">
        <f aca="false">U1704*Q1704</f>
        <v>13632.0351542755</v>
      </c>
      <c r="W1704" s="19" t="n">
        <f aca="false">U1704*R1704</f>
        <v>385.611606978142</v>
      </c>
      <c r="X1704" s="20" t="n">
        <f aca="false">MAX(0,K1704-C1704)</f>
        <v>0</v>
      </c>
      <c r="Y1704" s="17" t="n">
        <f aca="false">F1704*PARAMETER!$B$5*Q1704</f>
        <v>543896.793</v>
      </c>
      <c r="Z1704" s="21" t="n">
        <f aca="false">SUMIF($Y$2:$Y$3205,"&gt;="&amp;Y1704)/SUM($Y$2:$Y$3205)</f>
        <v>0.892336780952847</v>
      </c>
      <c r="AA1704" s="16" t="str">
        <f aca="false">IF(Z1704&lt;=PARAMETER!$B$7,"A",IF(Z1704&lt;=PARAMETER!$B$8,"B","C"))</f>
        <v>B</v>
      </c>
      <c r="AB1704" s="22" t="n">
        <f aca="false">G1704/F1704</f>
        <v>0.0681114551083591</v>
      </c>
      <c r="AC1704" s="16" t="str">
        <f aca="false">IF(AB1704&lt;=PARAMETER!$B$9,"X",IF(AB1704&lt;=PARAMETER!$B$10,"Y","Z"))</f>
        <v>X</v>
      </c>
      <c r="AD1704" s="16" t="str">
        <f aca="false">AA1704&amp;AC1704</f>
        <v>BX</v>
      </c>
      <c r="AE1704" s="22" t="n">
        <f aca="false">DATA!I1704</f>
        <v>0.93</v>
      </c>
      <c r="AF1704" s="18" t="n">
        <f aca="false">DATA!L1704</f>
        <v>32</v>
      </c>
      <c r="AG1704" s="16" t="str">
        <f aca="false">DATA!K1704</f>
        <v>C</v>
      </c>
      <c r="AH1704" s="18" t="n">
        <f aca="false">IF(AE1704&gt;=PARAMETER!$B$12,1,0)</f>
        <v>1</v>
      </c>
      <c r="AI1704" s="18" t="n">
        <f aca="false">IF(AF1704&gt;=PARAMETER!$B$13,1,0)</f>
        <v>0</v>
      </c>
      <c r="AJ1704" s="18" t="n">
        <f aca="false">IF(AND(AH1704=1,AI1704=1),1,0)</f>
        <v>0</v>
      </c>
    </row>
    <row r="1705" customFormat="false" ht="15" hidden="false" customHeight="false" outlineLevel="0" collapsed="false">
      <c r="A1705" s="16" t="str">
        <f aca="false">DATA!A1705</f>
        <v>ITM11703</v>
      </c>
      <c r="B1705" s="16" t="str">
        <f aca="false">DATA!B1705</f>
        <v>Apparel</v>
      </c>
      <c r="C1705" s="17" t="n">
        <f aca="false">DATA!C1705</f>
        <v>172</v>
      </c>
      <c r="D1705" s="17" t="n">
        <f aca="false">DATA!D1705</f>
        <v>83</v>
      </c>
      <c r="E1705" s="18" t="n">
        <f aca="false">DATA!F1705</f>
        <v>8</v>
      </c>
      <c r="F1705" s="19" t="n">
        <f aca="false">DATA!G1705</f>
        <v>20.67</v>
      </c>
      <c r="G1705" s="19" t="n">
        <f aca="false">DATA!H1705</f>
        <v>7.8</v>
      </c>
      <c r="H1705" s="18" t="n">
        <f aca="false">DATA!E1705</f>
        <v>11</v>
      </c>
      <c r="I1705" s="20" t="n">
        <f aca="false">F1705*E1705</f>
        <v>165.36</v>
      </c>
      <c r="J1705" s="20" t="n">
        <f aca="false">PARAMETER!$B$4*G1705*SQRT(E1705)</f>
        <v>36.2883191947122</v>
      </c>
      <c r="K1705" s="20" t="n">
        <f aca="false">I1705+J1705</f>
        <v>201.648319194712</v>
      </c>
      <c r="L1705" s="20" t="n">
        <f aca="false">K1705+F1705*H1705</f>
        <v>429.018319194712</v>
      </c>
      <c r="M1705" s="16" t="str">
        <f aca="false">IF(C1705&lt;=K1705,"REORDER",IF(C1705&gt;L1705,"OVERSTOCK","OK"))</f>
        <v>REORDER</v>
      </c>
      <c r="N1705" s="16" t="str">
        <f aca="false">IF(C1705&lt;=D1705,"REORDER","OK")</f>
        <v>OK</v>
      </c>
      <c r="O1705" s="18" t="n">
        <f aca="false">IF(D1705&lt;I1705,1,0)</f>
        <v>1</v>
      </c>
      <c r="P1705" s="20" t="n">
        <f aca="false">C1705/F1705</f>
        <v>8.32123850991776</v>
      </c>
      <c r="Q1705" s="19" t="n">
        <f aca="false">DATA!N1705</f>
        <v>90.33</v>
      </c>
      <c r="R1705" s="19" t="n">
        <f aca="false">DATA!O1705</f>
        <v>0.14</v>
      </c>
      <c r="S1705" s="17" t="n">
        <f aca="false">C1705*Q1705</f>
        <v>15536.76</v>
      </c>
      <c r="T1705" s="19" t="n">
        <f aca="false">C1705*R1705</f>
        <v>24.08</v>
      </c>
      <c r="U1705" s="20" t="n">
        <f aca="false">MAX(0,C1705-L1705)</f>
        <v>0</v>
      </c>
      <c r="V1705" s="17" t="n">
        <f aca="false">U1705*Q1705</f>
        <v>0</v>
      </c>
      <c r="W1705" s="19" t="n">
        <f aca="false">U1705*R1705</f>
        <v>0</v>
      </c>
      <c r="X1705" s="20" t="n">
        <f aca="false">MAX(0,K1705-C1705)</f>
        <v>29.6483191947122</v>
      </c>
      <c r="Y1705" s="17" t="n">
        <f aca="false">F1705*PARAMETER!$B$5*Q1705</f>
        <v>681499.2015</v>
      </c>
      <c r="Z1705" s="21" t="n">
        <f aca="false">SUMIF($Y$2:$Y$3205,"&gt;="&amp;Y1705)/SUM($Y$2:$Y$3205)</f>
        <v>0.850274928280984</v>
      </c>
      <c r="AA1705" s="16" t="str">
        <f aca="false">IF(Z1705&lt;=PARAMETER!$B$7,"A",IF(Z1705&lt;=PARAMETER!$B$8,"B","C"))</f>
        <v>B</v>
      </c>
      <c r="AB1705" s="22" t="n">
        <f aca="false">G1705/F1705</f>
        <v>0.377358490566038</v>
      </c>
      <c r="AC1705" s="16" t="str">
        <f aca="false">IF(AB1705&lt;=PARAMETER!$B$9,"X",IF(AB1705&lt;=PARAMETER!$B$10,"Y","Z"))</f>
        <v>Y</v>
      </c>
      <c r="AD1705" s="16" t="str">
        <f aca="false">AA1705&amp;AC1705</f>
        <v>BY</v>
      </c>
      <c r="AE1705" s="22" t="n">
        <f aca="false">DATA!I1705</f>
        <v>0.58</v>
      </c>
      <c r="AF1705" s="18" t="n">
        <f aca="false">DATA!L1705</f>
        <v>65</v>
      </c>
      <c r="AG1705" s="16" t="str">
        <f aca="false">DATA!K1705</f>
        <v>A</v>
      </c>
      <c r="AH1705" s="18" t="n">
        <f aca="false">IF(AE1705&gt;=PARAMETER!$B$12,1,0)</f>
        <v>0</v>
      </c>
      <c r="AI1705" s="18" t="n">
        <f aca="false">IF(AF1705&gt;=PARAMETER!$B$13,1,0)</f>
        <v>0</v>
      </c>
      <c r="AJ1705" s="18" t="n">
        <f aca="false">IF(AND(AH1705=1,AI1705=1),1,0)</f>
        <v>0</v>
      </c>
    </row>
    <row r="1706" customFormat="false" ht="15" hidden="false" customHeight="false" outlineLevel="0" collapsed="false">
      <c r="A1706" s="16" t="str">
        <f aca="false">DATA!A1706</f>
        <v>ITM11704</v>
      </c>
      <c r="B1706" s="16" t="str">
        <f aca="false">DATA!B1706</f>
        <v>Electronics</v>
      </c>
      <c r="C1706" s="17" t="n">
        <f aca="false">DATA!C1706</f>
        <v>295</v>
      </c>
      <c r="D1706" s="17" t="n">
        <f aca="false">DATA!D1706</f>
        <v>88</v>
      </c>
      <c r="E1706" s="18" t="n">
        <f aca="false">DATA!F1706</f>
        <v>3</v>
      </c>
      <c r="F1706" s="19" t="n">
        <f aca="false">DATA!G1706</f>
        <v>22.03</v>
      </c>
      <c r="G1706" s="19" t="n">
        <f aca="false">DATA!H1706</f>
        <v>7.33</v>
      </c>
      <c r="H1706" s="18" t="n">
        <f aca="false">DATA!E1706</f>
        <v>8</v>
      </c>
      <c r="I1706" s="20" t="n">
        <f aca="false">F1706*E1706</f>
        <v>66.09</v>
      </c>
      <c r="J1706" s="20" t="n">
        <f aca="false">PARAMETER!$B$4*G1706*SQRT(E1706)</f>
        <v>20.8829504877122</v>
      </c>
      <c r="K1706" s="20" t="n">
        <f aca="false">I1706+J1706</f>
        <v>86.9729504877122</v>
      </c>
      <c r="L1706" s="20" t="n">
        <f aca="false">K1706+F1706*H1706</f>
        <v>263.212950487712</v>
      </c>
      <c r="M1706" s="16" t="str">
        <f aca="false">IF(C1706&lt;=K1706,"REORDER",IF(C1706&gt;L1706,"OVERSTOCK","OK"))</f>
        <v>OVERSTOCK</v>
      </c>
      <c r="N1706" s="16" t="str">
        <f aca="false">IF(C1706&lt;=D1706,"REORDER","OK")</f>
        <v>OK</v>
      </c>
      <c r="O1706" s="18" t="n">
        <f aca="false">IF(D1706&lt;I1706,1,0)</f>
        <v>0</v>
      </c>
      <c r="P1706" s="20" t="n">
        <f aca="false">C1706/F1706</f>
        <v>13.390830685429</v>
      </c>
      <c r="Q1706" s="19" t="n">
        <f aca="false">DATA!N1706</f>
        <v>118.8</v>
      </c>
      <c r="R1706" s="19" t="n">
        <f aca="false">DATA!O1706</f>
        <v>1.32</v>
      </c>
      <c r="S1706" s="17" t="n">
        <f aca="false">C1706*Q1706</f>
        <v>35046</v>
      </c>
      <c r="T1706" s="19" t="n">
        <f aca="false">C1706*R1706</f>
        <v>389.4</v>
      </c>
      <c r="U1706" s="20" t="n">
        <f aca="false">MAX(0,C1706-L1706)</f>
        <v>31.7870495122878</v>
      </c>
      <c r="V1706" s="17" t="n">
        <f aca="false">U1706*Q1706</f>
        <v>3776.30148205978</v>
      </c>
      <c r="W1706" s="19" t="n">
        <f aca="false">U1706*R1706</f>
        <v>41.9589053562198</v>
      </c>
      <c r="X1706" s="20" t="n">
        <f aca="false">MAX(0,K1706-C1706)</f>
        <v>0</v>
      </c>
      <c r="Y1706" s="17" t="n">
        <f aca="false">F1706*PARAMETER!$B$5*Q1706</f>
        <v>955264.86</v>
      </c>
      <c r="Z1706" s="21" t="n">
        <f aca="false">SUMIF($Y$2:$Y$3205,"&gt;="&amp;Y1706)/SUM($Y$2:$Y$3205)</f>
        <v>0.755087021167818</v>
      </c>
      <c r="AA1706" s="16" t="str">
        <f aca="false">IF(Z1706&lt;=PARAMETER!$B$7,"A",IF(Z1706&lt;=PARAMETER!$B$8,"B","C"))</f>
        <v>A</v>
      </c>
      <c r="AB1706" s="22" t="n">
        <f aca="false">G1706/F1706</f>
        <v>0.332728098048116</v>
      </c>
      <c r="AC1706" s="16" t="str">
        <f aca="false">IF(AB1706&lt;=PARAMETER!$B$9,"X",IF(AB1706&lt;=PARAMETER!$B$10,"Y","Z"))</f>
        <v>Y</v>
      </c>
      <c r="AD1706" s="16" t="str">
        <f aca="false">AA1706&amp;AC1706</f>
        <v>AY</v>
      </c>
      <c r="AE1706" s="22" t="n">
        <f aca="false">DATA!I1706</f>
        <v>0.73</v>
      </c>
      <c r="AF1706" s="18" t="n">
        <f aca="false">DATA!L1706</f>
        <v>146</v>
      </c>
      <c r="AG1706" s="16" t="str">
        <f aca="false">DATA!K1706</f>
        <v>B</v>
      </c>
      <c r="AH1706" s="18" t="n">
        <f aca="false">IF(AE1706&gt;=PARAMETER!$B$12,1,0)</f>
        <v>0</v>
      </c>
      <c r="AI1706" s="18" t="n">
        <f aca="false">IF(AF1706&gt;=PARAMETER!$B$13,1,0)</f>
        <v>1</v>
      </c>
      <c r="AJ1706" s="18" t="n">
        <f aca="false">IF(AND(AH1706=1,AI1706=1),1,0)</f>
        <v>0</v>
      </c>
    </row>
    <row r="1707" customFormat="false" ht="15" hidden="false" customHeight="false" outlineLevel="0" collapsed="false">
      <c r="A1707" s="16" t="str">
        <f aca="false">DATA!A1707</f>
        <v>ITM11705</v>
      </c>
      <c r="B1707" s="16" t="str">
        <f aca="false">DATA!B1707</f>
        <v>Groceries</v>
      </c>
      <c r="C1707" s="17" t="n">
        <f aca="false">DATA!C1707</f>
        <v>67</v>
      </c>
      <c r="D1707" s="17" t="n">
        <f aca="false">DATA!D1707</f>
        <v>26</v>
      </c>
      <c r="E1707" s="18" t="n">
        <f aca="false">DATA!F1707</f>
        <v>7</v>
      </c>
      <c r="F1707" s="19" t="n">
        <f aca="false">DATA!G1707</f>
        <v>48.42</v>
      </c>
      <c r="G1707" s="19" t="n">
        <f aca="false">DATA!H1707</f>
        <v>0.94</v>
      </c>
      <c r="H1707" s="18" t="n">
        <f aca="false">DATA!E1707</f>
        <v>11</v>
      </c>
      <c r="I1707" s="20" t="n">
        <f aca="false">F1707*E1707</f>
        <v>338.94</v>
      </c>
      <c r="J1707" s="20" t="n">
        <f aca="false">PARAMETER!$B$4*G1707*SQRT(E1707)</f>
        <v>4.09076122161523</v>
      </c>
      <c r="K1707" s="20" t="n">
        <f aca="false">I1707+J1707</f>
        <v>343.030761221615</v>
      </c>
      <c r="L1707" s="20" t="n">
        <f aca="false">K1707+F1707*H1707</f>
        <v>875.650761221615</v>
      </c>
      <c r="M1707" s="16" t="str">
        <f aca="false">IF(C1707&lt;=K1707,"REORDER",IF(C1707&gt;L1707,"OVERSTOCK","OK"))</f>
        <v>REORDER</v>
      </c>
      <c r="N1707" s="16" t="str">
        <f aca="false">IF(C1707&lt;=D1707,"REORDER","OK")</f>
        <v>OK</v>
      </c>
      <c r="O1707" s="18" t="n">
        <f aca="false">IF(D1707&lt;I1707,1,0)</f>
        <v>1</v>
      </c>
      <c r="P1707" s="20" t="n">
        <f aca="false">C1707/F1707</f>
        <v>1.38372573316811</v>
      </c>
      <c r="Q1707" s="19" t="n">
        <f aca="false">DATA!N1707</f>
        <v>194.99</v>
      </c>
      <c r="R1707" s="19" t="n">
        <f aca="false">DATA!O1707</f>
        <v>0.16</v>
      </c>
      <c r="S1707" s="17" t="n">
        <f aca="false">C1707*Q1707</f>
        <v>13064.33</v>
      </c>
      <c r="T1707" s="19" t="n">
        <f aca="false">C1707*R1707</f>
        <v>10.72</v>
      </c>
      <c r="U1707" s="20" t="n">
        <f aca="false">MAX(0,C1707-L1707)</f>
        <v>0</v>
      </c>
      <c r="V1707" s="17" t="n">
        <f aca="false">U1707*Q1707</f>
        <v>0</v>
      </c>
      <c r="W1707" s="19" t="n">
        <f aca="false">U1707*R1707</f>
        <v>0</v>
      </c>
      <c r="X1707" s="20" t="n">
        <f aca="false">MAX(0,K1707-C1707)</f>
        <v>276.030761221615</v>
      </c>
      <c r="Y1707" s="17" t="n">
        <f aca="false">F1707*PARAMETER!$B$5*Q1707</f>
        <v>3446116.767</v>
      </c>
      <c r="Z1707" s="21" t="n">
        <f aca="false">SUMIF($Y$2:$Y$3205,"&gt;="&amp;Y1707)/SUM($Y$2:$Y$3205)</f>
        <v>0.0123683705116878</v>
      </c>
      <c r="AA1707" s="16" t="str">
        <f aca="false">IF(Z1707&lt;=PARAMETER!$B$7,"A",IF(Z1707&lt;=PARAMETER!$B$8,"B","C"))</f>
        <v>A</v>
      </c>
      <c r="AB1707" s="22" t="n">
        <f aca="false">G1707/F1707</f>
        <v>0.0194134655101198</v>
      </c>
      <c r="AC1707" s="16" t="str">
        <f aca="false">IF(AB1707&lt;=PARAMETER!$B$9,"X",IF(AB1707&lt;=PARAMETER!$B$10,"Y","Z"))</f>
        <v>X</v>
      </c>
      <c r="AD1707" s="16" t="str">
        <f aca="false">AA1707&amp;AC1707</f>
        <v>AX</v>
      </c>
      <c r="AE1707" s="22" t="n">
        <f aca="false">DATA!I1707</f>
        <v>0.18</v>
      </c>
      <c r="AF1707" s="18" t="n">
        <f aca="false">DATA!L1707</f>
        <v>115</v>
      </c>
      <c r="AG1707" s="16" t="str">
        <f aca="false">DATA!K1707</f>
        <v>C</v>
      </c>
      <c r="AH1707" s="18" t="n">
        <f aca="false">IF(AE1707&gt;=PARAMETER!$B$12,1,0)</f>
        <v>0</v>
      </c>
      <c r="AI1707" s="18" t="n">
        <f aca="false">IF(AF1707&gt;=PARAMETER!$B$13,1,0)</f>
        <v>1</v>
      </c>
      <c r="AJ1707" s="18" t="n">
        <f aca="false">IF(AND(AH1707=1,AI1707=1),1,0)</f>
        <v>0</v>
      </c>
    </row>
    <row r="1708" customFormat="false" ht="15" hidden="false" customHeight="false" outlineLevel="0" collapsed="false">
      <c r="A1708" s="16" t="str">
        <f aca="false">DATA!A1708</f>
        <v>ITM11706</v>
      </c>
      <c r="B1708" s="16" t="str">
        <f aca="false">DATA!B1708</f>
        <v>Electronics</v>
      </c>
      <c r="C1708" s="17" t="n">
        <f aca="false">DATA!C1708</f>
        <v>230</v>
      </c>
      <c r="D1708" s="17" t="n">
        <f aca="false">DATA!D1708</f>
        <v>77</v>
      </c>
      <c r="E1708" s="18" t="n">
        <f aca="false">DATA!F1708</f>
        <v>5</v>
      </c>
      <c r="F1708" s="19" t="n">
        <f aca="false">DATA!G1708</f>
        <v>36.47</v>
      </c>
      <c r="G1708" s="19" t="n">
        <f aca="false">DATA!H1708</f>
        <v>2.43</v>
      </c>
      <c r="H1708" s="18" t="n">
        <f aca="false">DATA!E1708</f>
        <v>5</v>
      </c>
      <c r="I1708" s="20" t="n">
        <f aca="false">F1708*E1708</f>
        <v>182.35</v>
      </c>
      <c r="J1708" s="20" t="n">
        <f aca="false">PARAMETER!$B$4*G1708*SQRT(E1708)</f>
        <v>8.93755099064839</v>
      </c>
      <c r="K1708" s="20" t="n">
        <f aca="false">I1708+J1708</f>
        <v>191.287550990648</v>
      </c>
      <c r="L1708" s="20" t="n">
        <f aca="false">K1708+F1708*H1708</f>
        <v>373.637550990648</v>
      </c>
      <c r="M1708" s="16" t="str">
        <f aca="false">IF(C1708&lt;=K1708,"REORDER",IF(C1708&gt;L1708,"OVERSTOCK","OK"))</f>
        <v>OK</v>
      </c>
      <c r="N1708" s="16" t="str">
        <f aca="false">IF(C1708&lt;=D1708,"REORDER","OK")</f>
        <v>OK</v>
      </c>
      <c r="O1708" s="18" t="n">
        <f aca="false">IF(D1708&lt;I1708,1,0)</f>
        <v>1</v>
      </c>
      <c r="P1708" s="20" t="n">
        <f aca="false">C1708/F1708</f>
        <v>6.30655333150535</v>
      </c>
      <c r="Q1708" s="19" t="n">
        <f aca="false">DATA!N1708</f>
        <v>25.18</v>
      </c>
      <c r="R1708" s="19" t="n">
        <f aca="false">DATA!O1708</f>
        <v>1.93</v>
      </c>
      <c r="S1708" s="17" t="n">
        <f aca="false">C1708*Q1708</f>
        <v>5791.4</v>
      </c>
      <c r="T1708" s="19" t="n">
        <f aca="false">C1708*R1708</f>
        <v>443.9</v>
      </c>
      <c r="U1708" s="20" t="n">
        <f aca="false">MAX(0,C1708-L1708)</f>
        <v>0</v>
      </c>
      <c r="V1708" s="17" t="n">
        <f aca="false">U1708*Q1708</f>
        <v>0</v>
      </c>
      <c r="W1708" s="19" t="n">
        <f aca="false">U1708*R1708</f>
        <v>0</v>
      </c>
      <c r="X1708" s="20" t="n">
        <f aca="false">MAX(0,K1708-C1708)</f>
        <v>0</v>
      </c>
      <c r="Y1708" s="17" t="n">
        <f aca="false">F1708*PARAMETER!$B$5*Q1708</f>
        <v>335184.829</v>
      </c>
      <c r="Z1708" s="21" t="n">
        <f aca="false">SUMIF($Y$2:$Y$3205,"&gt;="&amp;Y1708)/SUM($Y$2:$Y$3205)</f>
        <v>0.952032240715258</v>
      </c>
      <c r="AA1708" s="16" t="str">
        <f aca="false">IF(Z1708&lt;=PARAMETER!$B$7,"A",IF(Z1708&lt;=PARAMETER!$B$8,"B","C"))</f>
        <v>C</v>
      </c>
      <c r="AB1708" s="22" t="n">
        <f aca="false">G1708/F1708</f>
        <v>0.0666301069372087</v>
      </c>
      <c r="AC1708" s="16" t="str">
        <f aca="false">IF(AB1708&lt;=PARAMETER!$B$9,"X",IF(AB1708&lt;=PARAMETER!$B$10,"Y","Z"))</f>
        <v>X</v>
      </c>
      <c r="AD1708" s="16" t="str">
        <f aca="false">AA1708&amp;AC1708</f>
        <v>CX</v>
      </c>
      <c r="AE1708" s="22" t="n">
        <f aca="false">DATA!I1708</f>
        <v>0.14</v>
      </c>
      <c r="AF1708" s="18" t="n">
        <f aca="false">DATA!L1708</f>
        <v>78</v>
      </c>
      <c r="AG1708" s="16" t="str">
        <f aca="false">DATA!K1708</f>
        <v>A</v>
      </c>
      <c r="AH1708" s="18" t="n">
        <f aca="false">IF(AE1708&gt;=PARAMETER!$B$12,1,0)</f>
        <v>0</v>
      </c>
      <c r="AI1708" s="18" t="n">
        <f aca="false">IF(AF1708&gt;=PARAMETER!$B$13,1,0)</f>
        <v>0</v>
      </c>
      <c r="AJ1708" s="18" t="n">
        <f aca="false">IF(AND(AH1708=1,AI1708=1),1,0)</f>
        <v>0</v>
      </c>
    </row>
    <row r="1709" customFormat="false" ht="15" hidden="false" customHeight="false" outlineLevel="0" collapsed="false">
      <c r="A1709" s="16" t="str">
        <f aca="false">DATA!A1709</f>
        <v>ITM11707</v>
      </c>
      <c r="B1709" s="16" t="str">
        <f aca="false">DATA!B1709</f>
        <v>Pharma</v>
      </c>
      <c r="C1709" s="17" t="n">
        <f aca="false">DATA!C1709</f>
        <v>362</v>
      </c>
      <c r="D1709" s="17" t="n">
        <f aca="false">DATA!D1709</f>
        <v>80</v>
      </c>
      <c r="E1709" s="18" t="n">
        <f aca="false">DATA!F1709</f>
        <v>6</v>
      </c>
      <c r="F1709" s="19" t="n">
        <f aca="false">DATA!G1709</f>
        <v>21.18</v>
      </c>
      <c r="G1709" s="19" t="n">
        <f aca="false">DATA!H1709</f>
        <v>5.82</v>
      </c>
      <c r="H1709" s="18" t="n">
        <f aca="false">DATA!E1709</f>
        <v>7</v>
      </c>
      <c r="I1709" s="20" t="n">
        <f aca="false">F1709*E1709</f>
        <v>127.08</v>
      </c>
      <c r="J1709" s="20" t="n">
        <f aca="false">PARAMETER!$B$4*G1709*SQRT(E1709)</f>
        <v>23.4490831498165</v>
      </c>
      <c r="K1709" s="20" t="n">
        <f aca="false">I1709+J1709</f>
        <v>150.529083149817</v>
      </c>
      <c r="L1709" s="20" t="n">
        <f aca="false">K1709+F1709*H1709</f>
        <v>298.789083149817</v>
      </c>
      <c r="M1709" s="16" t="str">
        <f aca="false">IF(C1709&lt;=K1709,"REORDER",IF(C1709&gt;L1709,"OVERSTOCK","OK"))</f>
        <v>OVERSTOCK</v>
      </c>
      <c r="N1709" s="16" t="str">
        <f aca="false">IF(C1709&lt;=D1709,"REORDER","OK")</f>
        <v>OK</v>
      </c>
      <c r="O1709" s="18" t="n">
        <f aca="false">IF(D1709&lt;I1709,1,0)</f>
        <v>1</v>
      </c>
      <c r="P1709" s="20" t="n">
        <f aca="false">C1709/F1709</f>
        <v>17.0915958451369</v>
      </c>
      <c r="Q1709" s="19" t="n">
        <f aca="false">DATA!N1709</f>
        <v>97.48</v>
      </c>
      <c r="R1709" s="19" t="n">
        <f aca="false">DATA!O1709</f>
        <v>1.42</v>
      </c>
      <c r="S1709" s="17" t="n">
        <f aca="false">C1709*Q1709</f>
        <v>35287.76</v>
      </c>
      <c r="T1709" s="19" t="n">
        <f aca="false">C1709*R1709</f>
        <v>514.04</v>
      </c>
      <c r="U1709" s="20" t="n">
        <f aca="false">MAX(0,C1709-L1709)</f>
        <v>63.2109168501835</v>
      </c>
      <c r="V1709" s="17" t="n">
        <f aca="false">U1709*Q1709</f>
        <v>6161.80017455589</v>
      </c>
      <c r="W1709" s="19" t="n">
        <f aca="false">U1709*R1709</f>
        <v>89.7595019272605</v>
      </c>
      <c r="X1709" s="20" t="n">
        <f aca="false">MAX(0,K1709-C1709)</f>
        <v>0</v>
      </c>
      <c r="Y1709" s="17" t="n">
        <f aca="false">F1709*PARAMETER!$B$5*Q1709</f>
        <v>753588.636</v>
      </c>
      <c r="Z1709" s="21" t="n">
        <f aca="false">SUMIF($Y$2:$Y$3205,"&gt;="&amp;Y1709)/SUM($Y$2:$Y$3205)</f>
        <v>0.826257022238241</v>
      </c>
      <c r="AA1709" s="16" t="str">
        <f aca="false">IF(Z1709&lt;=PARAMETER!$B$7,"A",IF(Z1709&lt;=PARAMETER!$B$8,"B","C"))</f>
        <v>B</v>
      </c>
      <c r="AB1709" s="22" t="n">
        <f aca="false">G1709/F1709</f>
        <v>0.274787535410765</v>
      </c>
      <c r="AC1709" s="16" t="str">
        <f aca="false">IF(AB1709&lt;=PARAMETER!$B$9,"X",IF(AB1709&lt;=PARAMETER!$B$10,"Y","Z"))</f>
        <v>Y</v>
      </c>
      <c r="AD1709" s="16" t="str">
        <f aca="false">AA1709&amp;AC1709</f>
        <v>BY</v>
      </c>
      <c r="AE1709" s="22" t="n">
        <f aca="false">DATA!I1709</f>
        <v>0.33</v>
      </c>
      <c r="AF1709" s="18" t="n">
        <f aca="false">DATA!L1709</f>
        <v>31</v>
      </c>
      <c r="AG1709" s="16" t="str">
        <f aca="false">DATA!K1709</f>
        <v>C</v>
      </c>
      <c r="AH1709" s="18" t="n">
        <f aca="false">IF(AE1709&gt;=PARAMETER!$B$12,1,0)</f>
        <v>0</v>
      </c>
      <c r="AI1709" s="18" t="n">
        <f aca="false">IF(AF1709&gt;=PARAMETER!$B$13,1,0)</f>
        <v>0</v>
      </c>
      <c r="AJ1709" s="18" t="n">
        <f aca="false">IF(AND(AH1709=1,AI1709=1),1,0)</f>
        <v>0</v>
      </c>
    </row>
    <row r="1710" customFormat="false" ht="15" hidden="false" customHeight="false" outlineLevel="0" collapsed="false">
      <c r="A1710" s="16" t="str">
        <f aca="false">DATA!A1710</f>
        <v>ITM11708</v>
      </c>
      <c r="B1710" s="16" t="str">
        <f aca="false">DATA!B1710</f>
        <v>Apparel</v>
      </c>
      <c r="C1710" s="17" t="n">
        <f aca="false">DATA!C1710</f>
        <v>427</v>
      </c>
      <c r="D1710" s="17" t="n">
        <f aca="false">DATA!D1710</f>
        <v>71</v>
      </c>
      <c r="E1710" s="18" t="n">
        <f aca="false">DATA!F1710</f>
        <v>6</v>
      </c>
      <c r="F1710" s="19" t="n">
        <f aca="false">DATA!G1710</f>
        <v>1.94</v>
      </c>
      <c r="G1710" s="19" t="n">
        <f aca="false">DATA!H1710</f>
        <v>3.56</v>
      </c>
      <c r="H1710" s="18" t="n">
        <f aca="false">DATA!E1710</f>
        <v>4</v>
      </c>
      <c r="I1710" s="20" t="n">
        <f aca="false">F1710*E1710</f>
        <v>11.64</v>
      </c>
      <c r="J1710" s="20" t="n">
        <f aca="false">PARAMETER!$B$4*G1710*SQRT(E1710)</f>
        <v>14.3434254318465</v>
      </c>
      <c r="K1710" s="20" t="n">
        <f aca="false">I1710+J1710</f>
        <v>25.9834254318465</v>
      </c>
      <c r="L1710" s="20" t="n">
        <f aca="false">K1710+F1710*H1710</f>
        <v>33.7434254318465</v>
      </c>
      <c r="M1710" s="16" t="str">
        <f aca="false">IF(C1710&lt;=K1710,"REORDER",IF(C1710&gt;L1710,"OVERSTOCK","OK"))</f>
        <v>OVERSTOCK</v>
      </c>
      <c r="N1710" s="16" t="str">
        <f aca="false">IF(C1710&lt;=D1710,"REORDER","OK")</f>
        <v>OK</v>
      </c>
      <c r="O1710" s="18" t="n">
        <f aca="false">IF(D1710&lt;I1710,1,0)</f>
        <v>0</v>
      </c>
      <c r="P1710" s="20" t="n">
        <f aca="false">C1710/F1710</f>
        <v>220.103092783505</v>
      </c>
      <c r="Q1710" s="19" t="n">
        <f aca="false">DATA!N1710</f>
        <v>85.29</v>
      </c>
      <c r="R1710" s="19" t="n">
        <f aca="false">DATA!O1710</f>
        <v>0.45</v>
      </c>
      <c r="S1710" s="17" t="n">
        <f aca="false">C1710*Q1710</f>
        <v>36418.83</v>
      </c>
      <c r="T1710" s="19" t="n">
        <f aca="false">C1710*R1710</f>
        <v>192.15</v>
      </c>
      <c r="U1710" s="20" t="n">
        <f aca="false">MAX(0,C1710-L1710)</f>
        <v>393.256574568154</v>
      </c>
      <c r="V1710" s="17" t="n">
        <f aca="false">U1710*Q1710</f>
        <v>33540.8532449178</v>
      </c>
      <c r="W1710" s="19" t="n">
        <f aca="false">U1710*R1710</f>
        <v>176.965458555669</v>
      </c>
      <c r="X1710" s="20" t="n">
        <f aca="false">MAX(0,K1710-C1710)</f>
        <v>0</v>
      </c>
      <c r="Y1710" s="17" t="n">
        <f aca="false">F1710*PARAMETER!$B$5*Q1710</f>
        <v>60393.849</v>
      </c>
      <c r="Z1710" s="21" t="n">
        <f aca="false">SUMIF($Y$2:$Y$3205,"&gt;="&amp;Y1710)/SUM($Y$2:$Y$3205)</f>
        <v>0.998981152267445</v>
      </c>
      <c r="AA1710" s="16" t="str">
        <f aca="false">IF(Z1710&lt;=PARAMETER!$B$7,"A",IF(Z1710&lt;=PARAMETER!$B$8,"B","C"))</f>
        <v>C</v>
      </c>
      <c r="AB1710" s="22" t="n">
        <f aca="false">G1710/F1710</f>
        <v>1.83505154639175</v>
      </c>
      <c r="AC1710" s="16" t="str">
        <f aca="false">IF(AB1710&lt;=PARAMETER!$B$9,"X",IF(AB1710&lt;=PARAMETER!$B$10,"Y","Z"))</f>
        <v>Z</v>
      </c>
      <c r="AD1710" s="16" t="str">
        <f aca="false">AA1710&amp;AC1710</f>
        <v>CZ</v>
      </c>
      <c r="AE1710" s="22" t="n">
        <f aca="false">DATA!I1710</f>
        <v>0.38</v>
      </c>
      <c r="AF1710" s="18" t="n">
        <f aca="false">DATA!L1710</f>
        <v>41</v>
      </c>
      <c r="AG1710" s="16" t="str">
        <f aca="false">DATA!K1710</f>
        <v>B</v>
      </c>
      <c r="AH1710" s="18" t="n">
        <f aca="false">IF(AE1710&gt;=PARAMETER!$B$12,1,0)</f>
        <v>0</v>
      </c>
      <c r="AI1710" s="18" t="n">
        <f aca="false">IF(AF1710&gt;=PARAMETER!$B$13,1,0)</f>
        <v>0</v>
      </c>
      <c r="AJ1710" s="18" t="n">
        <f aca="false">IF(AND(AH1710=1,AI1710=1),1,0)</f>
        <v>0</v>
      </c>
    </row>
    <row r="1711" customFormat="false" ht="15" hidden="false" customHeight="false" outlineLevel="0" collapsed="false">
      <c r="A1711" s="16" t="str">
        <f aca="false">DATA!A1711</f>
        <v>ITM11709</v>
      </c>
      <c r="B1711" s="16" t="str">
        <f aca="false">DATA!B1711</f>
        <v>Automotive</v>
      </c>
      <c r="C1711" s="17" t="n">
        <f aca="false">DATA!C1711</f>
        <v>158</v>
      </c>
      <c r="D1711" s="17" t="n">
        <f aca="false">DATA!D1711</f>
        <v>50</v>
      </c>
      <c r="E1711" s="18" t="n">
        <f aca="false">DATA!F1711</f>
        <v>4</v>
      </c>
      <c r="F1711" s="19" t="n">
        <f aca="false">DATA!G1711</f>
        <v>2.67</v>
      </c>
      <c r="G1711" s="19" t="n">
        <f aca="false">DATA!H1711</f>
        <v>8.32</v>
      </c>
      <c r="H1711" s="18" t="n">
        <f aca="false">DATA!E1711</f>
        <v>12</v>
      </c>
      <c r="I1711" s="20" t="n">
        <f aca="false">F1711*E1711</f>
        <v>10.68</v>
      </c>
      <c r="J1711" s="20" t="n">
        <f aca="false">PARAMETER!$B$4*G1711*SQRT(E1711)</f>
        <v>27.3703643524725</v>
      </c>
      <c r="K1711" s="20" t="n">
        <f aca="false">I1711+J1711</f>
        <v>38.0503643524725</v>
      </c>
      <c r="L1711" s="20" t="n">
        <f aca="false">K1711+F1711*H1711</f>
        <v>70.0903643524725</v>
      </c>
      <c r="M1711" s="16" t="str">
        <f aca="false">IF(C1711&lt;=K1711,"REORDER",IF(C1711&gt;L1711,"OVERSTOCK","OK"))</f>
        <v>OVERSTOCK</v>
      </c>
      <c r="N1711" s="16" t="str">
        <f aca="false">IF(C1711&lt;=D1711,"REORDER","OK")</f>
        <v>OK</v>
      </c>
      <c r="O1711" s="18" t="n">
        <f aca="false">IF(D1711&lt;I1711,1,0)</f>
        <v>0</v>
      </c>
      <c r="P1711" s="20" t="n">
        <f aca="false">C1711/F1711</f>
        <v>59.1760299625468</v>
      </c>
      <c r="Q1711" s="19" t="n">
        <f aca="false">DATA!N1711</f>
        <v>166.61</v>
      </c>
      <c r="R1711" s="19" t="n">
        <f aca="false">DATA!O1711</f>
        <v>0.4</v>
      </c>
      <c r="S1711" s="17" t="n">
        <f aca="false">C1711*Q1711</f>
        <v>26324.38</v>
      </c>
      <c r="T1711" s="19" t="n">
        <f aca="false">C1711*R1711</f>
        <v>63.2</v>
      </c>
      <c r="U1711" s="20" t="n">
        <f aca="false">MAX(0,C1711-L1711)</f>
        <v>87.9096356475275</v>
      </c>
      <c r="V1711" s="17" t="n">
        <f aca="false">U1711*Q1711</f>
        <v>14646.6243952346</v>
      </c>
      <c r="W1711" s="19" t="n">
        <f aca="false">U1711*R1711</f>
        <v>35.163854259011</v>
      </c>
      <c r="X1711" s="20" t="n">
        <f aca="false">MAX(0,K1711-C1711)</f>
        <v>0</v>
      </c>
      <c r="Y1711" s="17" t="n">
        <f aca="false">F1711*PARAMETER!$B$5*Q1711</f>
        <v>162369.7755</v>
      </c>
      <c r="Z1711" s="21" t="n">
        <f aca="false">SUMIF($Y$2:$Y$3205,"&gt;="&amp;Y1711)/SUM($Y$2:$Y$3205)</f>
        <v>0.989116369741714</v>
      </c>
      <c r="AA1711" s="16" t="str">
        <f aca="false">IF(Z1711&lt;=PARAMETER!$B$7,"A",IF(Z1711&lt;=PARAMETER!$B$8,"B","C"))</f>
        <v>C</v>
      </c>
      <c r="AB1711" s="22" t="n">
        <f aca="false">G1711/F1711</f>
        <v>3.11610486891386</v>
      </c>
      <c r="AC1711" s="16" t="str">
        <f aca="false">IF(AB1711&lt;=PARAMETER!$B$9,"X",IF(AB1711&lt;=PARAMETER!$B$10,"Y","Z"))</f>
        <v>Z</v>
      </c>
      <c r="AD1711" s="16" t="str">
        <f aca="false">AA1711&amp;AC1711</f>
        <v>CZ</v>
      </c>
      <c r="AE1711" s="22" t="n">
        <f aca="false">DATA!I1711</f>
        <v>0.72</v>
      </c>
      <c r="AF1711" s="18" t="n">
        <f aca="false">DATA!L1711</f>
        <v>11</v>
      </c>
      <c r="AG1711" s="16" t="str">
        <f aca="false">DATA!K1711</f>
        <v>A</v>
      </c>
      <c r="AH1711" s="18" t="n">
        <f aca="false">IF(AE1711&gt;=PARAMETER!$B$12,1,0)</f>
        <v>0</v>
      </c>
      <c r="AI1711" s="18" t="n">
        <f aca="false">IF(AF1711&gt;=PARAMETER!$B$13,1,0)</f>
        <v>0</v>
      </c>
      <c r="AJ1711" s="18" t="n">
        <f aca="false">IF(AND(AH1711=1,AI1711=1),1,0)</f>
        <v>0</v>
      </c>
    </row>
    <row r="1712" customFormat="false" ht="15" hidden="false" customHeight="false" outlineLevel="0" collapsed="false">
      <c r="A1712" s="16" t="str">
        <f aca="false">DATA!A1712</f>
        <v>ITM11710</v>
      </c>
      <c r="B1712" s="16" t="str">
        <f aca="false">DATA!B1712</f>
        <v>Apparel</v>
      </c>
      <c r="C1712" s="17" t="n">
        <f aca="false">DATA!C1712</f>
        <v>129</v>
      </c>
      <c r="D1712" s="17" t="n">
        <f aca="false">DATA!D1712</f>
        <v>43</v>
      </c>
      <c r="E1712" s="18" t="n">
        <f aca="false">DATA!F1712</f>
        <v>4</v>
      </c>
      <c r="F1712" s="19" t="n">
        <f aca="false">DATA!G1712</f>
        <v>34.56</v>
      </c>
      <c r="G1712" s="19" t="n">
        <f aca="false">DATA!H1712</f>
        <v>7.96</v>
      </c>
      <c r="H1712" s="18" t="n">
        <f aca="false">DATA!E1712</f>
        <v>7</v>
      </c>
      <c r="I1712" s="20" t="n">
        <f aca="false">F1712*E1712</f>
        <v>138.24</v>
      </c>
      <c r="J1712" s="20" t="n">
        <f aca="false">PARAMETER!$B$4*G1712*SQRT(E1712)</f>
        <v>26.1860697410674</v>
      </c>
      <c r="K1712" s="20" t="n">
        <f aca="false">I1712+J1712</f>
        <v>164.426069741067</v>
      </c>
      <c r="L1712" s="20" t="n">
        <f aca="false">K1712+F1712*H1712</f>
        <v>406.346069741068</v>
      </c>
      <c r="M1712" s="16" t="str">
        <f aca="false">IF(C1712&lt;=K1712,"REORDER",IF(C1712&gt;L1712,"OVERSTOCK","OK"))</f>
        <v>REORDER</v>
      </c>
      <c r="N1712" s="16" t="str">
        <f aca="false">IF(C1712&lt;=D1712,"REORDER","OK")</f>
        <v>OK</v>
      </c>
      <c r="O1712" s="18" t="n">
        <f aca="false">IF(D1712&lt;I1712,1,0)</f>
        <v>1</v>
      </c>
      <c r="P1712" s="20" t="n">
        <f aca="false">C1712/F1712</f>
        <v>3.73263888888889</v>
      </c>
      <c r="Q1712" s="19" t="n">
        <f aca="false">DATA!N1712</f>
        <v>181.06</v>
      </c>
      <c r="R1712" s="19" t="n">
        <f aca="false">DATA!O1712</f>
        <v>1.18</v>
      </c>
      <c r="S1712" s="17" t="n">
        <f aca="false">C1712*Q1712</f>
        <v>23356.74</v>
      </c>
      <c r="T1712" s="19" t="n">
        <f aca="false">C1712*R1712</f>
        <v>152.22</v>
      </c>
      <c r="U1712" s="20" t="n">
        <f aca="false">MAX(0,C1712-L1712)</f>
        <v>0</v>
      </c>
      <c r="V1712" s="17" t="n">
        <f aca="false">U1712*Q1712</f>
        <v>0</v>
      </c>
      <c r="W1712" s="19" t="n">
        <f aca="false">U1712*R1712</f>
        <v>0</v>
      </c>
      <c r="X1712" s="20" t="n">
        <f aca="false">MAX(0,K1712-C1712)</f>
        <v>35.4260697410674</v>
      </c>
      <c r="Y1712" s="17" t="n">
        <f aca="false">F1712*PARAMETER!$B$5*Q1712</f>
        <v>2283963.264</v>
      </c>
      <c r="Z1712" s="21" t="n">
        <f aca="false">SUMIF($Y$2:$Y$3205,"&gt;="&amp;Y1712)/SUM($Y$2:$Y$3205)</f>
        <v>0.248948658527861</v>
      </c>
      <c r="AA1712" s="16" t="str">
        <f aca="false">IF(Z1712&lt;=PARAMETER!$B$7,"A",IF(Z1712&lt;=PARAMETER!$B$8,"B","C"))</f>
        <v>A</v>
      </c>
      <c r="AB1712" s="22" t="n">
        <f aca="false">G1712/F1712</f>
        <v>0.230324074074074</v>
      </c>
      <c r="AC1712" s="16" t="str">
        <f aca="false">IF(AB1712&lt;=PARAMETER!$B$9,"X",IF(AB1712&lt;=PARAMETER!$B$10,"Y","Z"))</f>
        <v>X</v>
      </c>
      <c r="AD1712" s="16" t="str">
        <f aca="false">AA1712&amp;AC1712</f>
        <v>AX</v>
      </c>
      <c r="AE1712" s="22" t="n">
        <f aca="false">DATA!I1712</f>
        <v>0.61</v>
      </c>
      <c r="AF1712" s="18" t="n">
        <f aca="false">DATA!L1712</f>
        <v>132</v>
      </c>
      <c r="AG1712" s="16" t="str">
        <f aca="false">DATA!K1712</f>
        <v>C</v>
      </c>
      <c r="AH1712" s="18" t="n">
        <f aca="false">IF(AE1712&gt;=PARAMETER!$B$12,1,0)</f>
        <v>0</v>
      </c>
      <c r="AI1712" s="18" t="n">
        <f aca="false">IF(AF1712&gt;=PARAMETER!$B$13,1,0)</f>
        <v>1</v>
      </c>
      <c r="AJ1712" s="18" t="n">
        <f aca="false">IF(AND(AH1712=1,AI1712=1),1,0)</f>
        <v>0</v>
      </c>
    </row>
    <row r="1713" customFormat="false" ht="15" hidden="false" customHeight="false" outlineLevel="0" collapsed="false">
      <c r="A1713" s="16" t="str">
        <f aca="false">DATA!A1713</f>
        <v>ITM11711</v>
      </c>
      <c r="B1713" s="16" t="str">
        <f aca="false">DATA!B1713</f>
        <v>Pharma</v>
      </c>
      <c r="C1713" s="17" t="n">
        <f aca="false">DATA!C1713</f>
        <v>202</v>
      </c>
      <c r="D1713" s="17" t="n">
        <f aca="false">DATA!D1713</f>
        <v>79</v>
      </c>
      <c r="E1713" s="18" t="n">
        <f aca="false">DATA!F1713</f>
        <v>9</v>
      </c>
      <c r="F1713" s="19" t="n">
        <f aca="false">DATA!G1713</f>
        <v>42.05</v>
      </c>
      <c r="G1713" s="19" t="n">
        <f aca="false">DATA!H1713</f>
        <v>8.97</v>
      </c>
      <c r="H1713" s="18" t="n">
        <f aca="false">DATA!E1713</f>
        <v>10</v>
      </c>
      <c r="I1713" s="20" t="n">
        <f aca="false">F1713*E1713</f>
        <v>378.45</v>
      </c>
      <c r="J1713" s="20" t="n">
        <f aca="false">PARAMETER!$B$4*G1713*SQRT(E1713)</f>
        <v>44.2630111012641</v>
      </c>
      <c r="K1713" s="20" t="n">
        <f aca="false">I1713+J1713</f>
        <v>422.713011101264</v>
      </c>
      <c r="L1713" s="20" t="n">
        <f aca="false">K1713+F1713*H1713</f>
        <v>843.213011101264</v>
      </c>
      <c r="M1713" s="16" t="str">
        <f aca="false">IF(C1713&lt;=K1713,"REORDER",IF(C1713&gt;L1713,"OVERSTOCK","OK"))</f>
        <v>REORDER</v>
      </c>
      <c r="N1713" s="16" t="str">
        <f aca="false">IF(C1713&lt;=D1713,"REORDER","OK")</f>
        <v>OK</v>
      </c>
      <c r="O1713" s="18" t="n">
        <f aca="false">IF(D1713&lt;I1713,1,0)</f>
        <v>1</v>
      </c>
      <c r="P1713" s="20" t="n">
        <f aca="false">C1713/F1713</f>
        <v>4.8038049940547</v>
      </c>
      <c r="Q1713" s="19" t="n">
        <f aca="false">DATA!N1713</f>
        <v>182.33</v>
      </c>
      <c r="R1713" s="19" t="n">
        <f aca="false">DATA!O1713</f>
        <v>1.3</v>
      </c>
      <c r="S1713" s="17" t="n">
        <f aca="false">C1713*Q1713</f>
        <v>36830.66</v>
      </c>
      <c r="T1713" s="19" t="n">
        <f aca="false">C1713*R1713</f>
        <v>262.6</v>
      </c>
      <c r="U1713" s="20" t="n">
        <f aca="false">MAX(0,C1713-L1713)</f>
        <v>0</v>
      </c>
      <c r="V1713" s="17" t="n">
        <f aca="false">U1713*Q1713</f>
        <v>0</v>
      </c>
      <c r="W1713" s="19" t="n">
        <f aca="false">U1713*R1713</f>
        <v>0</v>
      </c>
      <c r="X1713" s="20" t="n">
        <f aca="false">MAX(0,K1713-C1713)</f>
        <v>220.713011101264</v>
      </c>
      <c r="Y1713" s="17" t="n">
        <f aca="false">F1713*PARAMETER!$B$5*Q1713</f>
        <v>2798446.4225</v>
      </c>
      <c r="Z1713" s="21" t="n">
        <f aca="false">SUMIF($Y$2:$Y$3205,"&gt;="&amp;Y1713)/SUM($Y$2:$Y$3205)</f>
        <v>0.112164540220073</v>
      </c>
      <c r="AA1713" s="16" t="str">
        <f aca="false">IF(Z1713&lt;=PARAMETER!$B$7,"A",IF(Z1713&lt;=PARAMETER!$B$8,"B","C"))</f>
        <v>A</v>
      </c>
      <c r="AB1713" s="22" t="n">
        <f aca="false">G1713/F1713</f>
        <v>0.213317479191439</v>
      </c>
      <c r="AC1713" s="16" t="str">
        <f aca="false">IF(AB1713&lt;=PARAMETER!$B$9,"X",IF(AB1713&lt;=PARAMETER!$B$10,"Y","Z"))</f>
        <v>X</v>
      </c>
      <c r="AD1713" s="16" t="str">
        <f aca="false">AA1713&amp;AC1713</f>
        <v>AX</v>
      </c>
      <c r="AE1713" s="22" t="n">
        <f aca="false">DATA!I1713</f>
        <v>0.44</v>
      </c>
      <c r="AF1713" s="18" t="n">
        <f aca="false">DATA!L1713</f>
        <v>94</v>
      </c>
      <c r="AG1713" s="16" t="str">
        <f aca="false">DATA!K1713</f>
        <v>B</v>
      </c>
      <c r="AH1713" s="18" t="n">
        <f aca="false">IF(AE1713&gt;=PARAMETER!$B$12,1,0)</f>
        <v>0</v>
      </c>
      <c r="AI1713" s="18" t="n">
        <f aca="false">IF(AF1713&gt;=PARAMETER!$B$13,1,0)</f>
        <v>0</v>
      </c>
      <c r="AJ1713" s="18" t="n">
        <f aca="false">IF(AND(AH1713=1,AI1713=1),1,0)</f>
        <v>0</v>
      </c>
    </row>
    <row r="1714" customFormat="false" ht="15" hidden="false" customHeight="false" outlineLevel="0" collapsed="false">
      <c r="A1714" s="16" t="str">
        <f aca="false">DATA!A1714</f>
        <v>ITM11712</v>
      </c>
      <c r="B1714" s="16" t="str">
        <f aca="false">DATA!B1714</f>
        <v>Apparel</v>
      </c>
      <c r="C1714" s="17" t="n">
        <f aca="false">DATA!C1714</f>
        <v>47</v>
      </c>
      <c r="D1714" s="17" t="n">
        <f aca="false">DATA!D1714</f>
        <v>54</v>
      </c>
      <c r="E1714" s="18" t="n">
        <f aca="false">DATA!F1714</f>
        <v>2</v>
      </c>
      <c r="F1714" s="19" t="n">
        <f aca="false">DATA!G1714</f>
        <v>35.68</v>
      </c>
      <c r="G1714" s="19" t="n">
        <f aca="false">DATA!H1714</f>
        <v>5.85</v>
      </c>
      <c r="H1714" s="18" t="n">
        <f aca="false">DATA!E1714</f>
        <v>13</v>
      </c>
      <c r="I1714" s="20" t="n">
        <f aca="false">F1714*E1714</f>
        <v>71.36</v>
      </c>
      <c r="J1714" s="20" t="n">
        <f aca="false">PARAMETER!$B$4*G1714*SQRT(E1714)</f>
        <v>13.6081196980171</v>
      </c>
      <c r="K1714" s="20" t="n">
        <f aca="false">I1714+J1714</f>
        <v>84.9681196980171</v>
      </c>
      <c r="L1714" s="20" t="n">
        <f aca="false">K1714+F1714*H1714</f>
        <v>548.808119698017</v>
      </c>
      <c r="M1714" s="16" t="str">
        <f aca="false">IF(C1714&lt;=K1714,"REORDER",IF(C1714&gt;L1714,"OVERSTOCK","OK"))</f>
        <v>REORDER</v>
      </c>
      <c r="N1714" s="16" t="str">
        <f aca="false">IF(C1714&lt;=D1714,"REORDER","OK")</f>
        <v>REORDER</v>
      </c>
      <c r="O1714" s="18" t="n">
        <f aca="false">IF(D1714&lt;I1714,1,0)</f>
        <v>1</v>
      </c>
      <c r="P1714" s="20" t="n">
        <f aca="false">C1714/F1714</f>
        <v>1.31726457399103</v>
      </c>
      <c r="Q1714" s="19" t="n">
        <f aca="false">DATA!N1714</f>
        <v>81.28</v>
      </c>
      <c r="R1714" s="19" t="n">
        <f aca="false">DATA!O1714</f>
        <v>1.68</v>
      </c>
      <c r="S1714" s="17" t="n">
        <f aca="false">C1714*Q1714</f>
        <v>3820.16</v>
      </c>
      <c r="T1714" s="19" t="n">
        <f aca="false">C1714*R1714</f>
        <v>78.96</v>
      </c>
      <c r="U1714" s="20" t="n">
        <f aca="false">MAX(0,C1714-L1714)</f>
        <v>0</v>
      </c>
      <c r="V1714" s="17" t="n">
        <f aca="false">U1714*Q1714</f>
        <v>0</v>
      </c>
      <c r="W1714" s="19" t="n">
        <f aca="false">U1714*R1714</f>
        <v>0</v>
      </c>
      <c r="X1714" s="20" t="n">
        <f aca="false">MAX(0,K1714-C1714)</f>
        <v>37.9681196980171</v>
      </c>
      <c r="Y1714" s="17" t="n">
        <f aca="false">F1714*PARAMETER!$B$5*Q1714</f>
        <v>1058525.696</v>
      </c>
      <c r="Z1714" s="21" t="n">
        <f aca="false">SUMIF($Y$2:$Y$3205,"&gt;="&amp;Y1714)/SUM($Y$2:$Y$3205)</f>
        <v>0.70344871824623</v>
      </c>
      <c r="AA1714" s="16" t="str">
        <f aca="false">IF(Z1714&lt;=PARAMETER!$B$7,"A",IF(Z1714&lt;=PARAMETER!$B$8,"B","C"))</f>
        <v>A</v>
      </c>
      <c r="AB1714" s="22" t="n">
        <f aca="false">G1714/F1714</f>
        <v>0.163957399103139</v>
      </c>
      <c r="AC1714" s="16" t="str">
        <f aca="false">IF(AB1714&lt;=PARAMETER!$B$9,"X",IF(AB1714&lt;=PARAMETER!$B$10,"Y","Z"))</f>
        <v>X</v>
      </c>
      <c r="AD1714" s="16" t="str">
        <f aca="false">AA1714&amp;AC1714</f>
        <v>AX</v>
      </c>
      <c r="AE1714" s="22" t="n">
        <f aca="false">DATA!I1714</f>
        <v>0.69</v>
      </c>
      <c r="AF1714" s="18" t="n">
        <f aca="false">DATA!L1714</f>
        <v>23</v>
      </c>
      <c r="AG1714" s="16" t="str">
        <f aca="false">DATA!K1714</f>
        <v>A</v>
      </c>
      <c r="AH1714" s="18" t="n">
        <f aca="false">IF(AE1714&gt;=PARAMETER!$B$12,1,0)</f>
        <v>0</v>
      </c>
      <c r="AI1714" s="18" t="n">
        <f aca="false">IF(AF1714&gt;=PARAMETER!$B$13,1,0)</f>
        <v>0</v>
      </c>
      <c r="AJ1714" s="18" t="n">
        <f aca="false">IF(AND(AH1714=1,AI1714=1),1,0)</f>
        <v>0</v>
      </c>
    </row>
    <row r="1715" customFormat="false" ht="15" hidden="false" customHeight="false" outlineLevel="0" collapsed="false">
      <c r="A1715" s="16" t="str">
        <f aca="false">DATA!A1715</f>
        <v>ITM11713</v>
      </c>
      <c r="B1715" s="16" t="str">
        <f aca="false">DATA!B1715</f>
        <v>Apparel</v>
      </c>
      <c r="C1715" s="17" t="n">
        <f aca="false">DATA!C1715</f>
        <v>216</v>
      </c>
      <c r="D1715" s="17" t="n">
        <f aca="false">DATA!D1715</f>
        <v>67</v>
      </c>
      <c r="E1715" s="18" t="n">
        <f aca="false">DATA!F1715</f>
        <v>4</v>
      </c>
      <c r="F1715" s="19" t="n">
        <f aca="false">DATA!G1715</f>
        <v>20.89</v>
      </c>
      <c r="G1715" s="19" t="n">
        <f aca="false">DATA!H1715</f>
        <v>3.84</v>
      </c>
      <c r="H1715" s="18" t="n">
        <f aca="false">DATA!E1715</f>
        <v>4</v>
      </c>
      <c r="I1715" s="20" t="n">
        <f aca="false">F1715*E1715</f>
        <v>83.56</v>
      </c>
      <c r="J1715" s="20" t="n">
        <f aca="false">PARAMETER!$B$4*G1715*SQRT(E1715)</f>
        <v>12.6324758549873</v>
      </c>
      <c r="K1715" s="20" t="n">
        <f aca="false">I1715+J1715</f>
        <v>96.1924758549873</v>
      </c>
      <c r="L1715" s="20" t="n">
        <f aca="false">K1715+F1715*H1715</f>
        <v>179.752475854987</v>
      </c>
      <c r="M1715" s="16" t="str">
        <f aca="false">IF(C1715&lt;=K1715,"REORDER",IF(C1715&gt;L1715,"OVERSTOCK","OK"))</f>
        <v>OVERSTOCK</v>
      </c>
      <c r="N1715" s="16" t="str">
        <f aca="false">IF(C1715&lt;=D1715,"REORDER","OK")</f>
        <v>OK</v>
      </c>
      <c r="O1715" s="18" t="n">
        <f aca="false">IF(D1715&lt;I1715,1,0)</f>
        <v>1</v>
      </c>
      <c r="P1715" s="20" t="n">
        <f aca="false">C1715/F1715</f>
        <v>10.3398755385352</v>
      </c>
      <c r="Q1715" s="19" t="n">
        <f aca="false">DATA!N1715</f>
        <v>67.88</v>
      </c>
      <c r="R1715" s="19" t="n">
        <f aca="false">DATA!O1715</f>
        <v>1.82</v>
      </c>
      <c r="S1715" s="17" t="n">
        <f aca="false">C1715*Q1715</f>
        <v>14662.08</v>
      </c>
      <c r="T1715" s="19" t="n">
        <f aca="false">C1715*R1715</f>
        <v>393.12</v>
      </c>
      <c r="U1715" s="20" t="n">
        <f aca="false">MAX(0,C1715-L1715)</f>
        <v>36.2475241450127</v>
      </c>
      <c r="V1715" s="17" t="n">
        <f aca="false">U1715*Q1715</f>
        <v>2460.48193896346</v>
      </c>
      <c r="W1715" s="19" t="n">
        <f aca="false">U1715*R1715</f>
        <v>65.9704939439231</v>
      </c>
      <c r="X1715" s="20" t="n">
        <f aca="false">MAX(0,K1715-C1715)</f>
        <v>0</v>
      </c>
      <c r="Y1715" s="17" t="n">
        <f aca="false">F1715*PARAMETER!$B$5*Q1715</f>
        <v>517574.818</v>
      </c>
      <c r="Z1715" s="21" t="n">
        <f aca="false">SUMIF($Y$2:$Y$3205,"&gt;="&amp;Y1715)/SUM($Y$2:$Y$3205)</f>
        <v>0.900286775343595</v>
      </c>
      <c r="AA1715" s="16" t="str">
        <f aca="false">IF(Z1715&lt;=PARAMETER!$B$7,"A",IF(Z1715&lt;=PARAMETER!$B$8,"B","C"))</f>
        <v>B</v>
      </c>
      <c r="AB1715" s="22" t="n">
        <f aca="false">G1715/F1715</f>
        <v>0.183820009573959</v>
      </c>
      <c r="AC1715" s="16" t="str">
        <f aca="false">IF(AB1715&lt;=PARAMETER!$B$9,"X",IF(AB1715&lt;=PARAMETER!$B$10,"Y","Z"))</f>
        <v>X</v>
      </c>
      <c r="AD1715" s="16" t="str">
        <f aca="false">AA1715&amp;AC1715</f>
        <v>BX</v>
      </c>
      <c r="AE1715" s="22" t="n">
        <f aca="false">DATA!I1715</f>
        <v>0.25</v>
      </c>
      <c r="AF1715" s="18" t="n">
        <f aca="false">DATA!L1715</f>
        <v>46</v>
      </c>
      <c r="AG1715" s="16" t="str">
        <f aca="false">DATA!K1715</f>
        <v>A</v>
      </c>
      <c r="AH1715" s="18" t="n">
        <f aca="false">IF(AE1715&gt;=PARAMETER!$B$12,1,0)</f>
        <v>0</v>
      </c>
      <c r="AI1715" s="18" t="n">
        <f aca="false">IF(AF1715&gt;=PARAMETER!$B$13,1,0)</f>
        <v>0</v>
      </c>
      <c r="AJ1715" s="18" t="n">
        <f aca="false">IF(AND(AH1715=1,AI1715=1),1,0)</f>
        <v>0</v>
      </c>
    </row>
    <row r="1716" customFormat="false" ht="15" hidden="false" customHeight="false" outlineLevel="0" collapsed="false">
      <c r="A1716" s="16" t="str">
        <f aca="false">DATA!A1716</f>
        <v>ITM11714</v>
      </c>
      <c r="B1716" s="16" t="str">
        <f aca="false">DATA!B1716</f>
        <v>Pharma</v>
      </c>
      <c r="C1716" s="17" t="n">
        <f aca="false">DATA!C1716</f>
        <v>210</v>
      </c>
      <c r="D1716" s="17" t="n">
        <f aca="false">DATA!D1716</f>
        <v>60</v>
      </c>
      <c r="E1716" s="18" t="n">
        <f aca="false">DATA!F1716</f>
        <v>4</v>
      </c>
      <c r="F1716" s="19" t="n">
        <f aca="false">DATA!G1716</f>
        <v>2.53</v>
      </c>
      <c r="G1716" s="19" t="n">
        <f aca="false">DATA!H1716</f>
        <v>6.26</v>
      </c>
      <c r="H1716" s="18" t="n">
        <f aca="false">DATA!E1716</f>
        <v>10</v>
      </c>
      <c r="I1716" s="20" t="n">
        <f aca="false">F1716*E1716</f>
        <v>10.12</v>
      </c>
      <c r="J1716" s="20" t="n">
        <f aca="false">PARAMETER!$B$4*G1716*SQRT(E1716)</f>
        <v>20.5935674094324</v>
      </c>
      <c r="K1716" s="20" t="n">
        <f aca="false">I1716+J1716</f>
        <v>30.7135674094324</v>
      </c>
      <c r="L1716" s="20" t="n">
        <f aca="false">K1716+F1716*H1716</f>
        <v>56.0135674094324</v>
      </c>
      <c r="M1716" s="16" t="str">
        <f aca="false">IF(C1716&lt;=K1716,"REORDER",IF(C1716&gt;L1716,"OVERSTOCK","OK"))</f>
        <v>OVERSTOCK</v>
      </c>
      <c r="N1716" s="16" t="str">
        <f aca="false">IF(C1716&lt;=D1716,"REORDER","OK")</f>
        <v>OK</v>
      </c>
      <c r="O1716" s="18" t="n">
        <f aca="false">IF(D1716&lt;I1716,1,0)</f>
        <v>0</v>
      </c>
      <c r="P1716" s="20" t="n">
        <f aca="false">C1716/F1716</f>
        <v>83.00395256917</v>
      </c>
      <c r="Q1716" s="19" t="n">
        <f aca="false">DATA!N1716</f>
        <v>95.34</v>
      </c>
      <c r="R1716" s="19" t="n">
        <f aca="false">DATA!O1716</f>
        <v>0.85</v>
      </c>
      <c r="S1716" s="17" t="n">
        <f aca="false">C1716*Q1716</f>
        <v>20021.4</v>
      </c>
      <c r="T1716" s="19" t="n">
        <f aca="false">C1716*R1716</f>
        <v>178.5</v>
      </c>
      <c r="U1716" s="20" t="n">
        <f aca="false">MAX(0,C1716-L1716)</f>
        <v>153.986432590568</v>
      </c>
      <c r="V1716" s="17" t="n">
        <f aca="false">U1716*Q1716</f>
        <v>14681.0664831847</v>
      </c>
      <c r="W1716" s="19" t="n">
        <f aca="false">U1716*R1716</f>
        <v>130.888467701982</v>
      </c>
      <c r="X1716" s="20" t="n">
        <f aca="false">MAX(0,K1716-C1716)</f>
        <v>0</v>
      </c>
      <c r="Y1716" s="17" t="n">
        <f aca="false">F1716*PARAMETER!$B$5*Q1716</f>
        <v>88041.723</v>
      </c>
      <c r="Z1716" s="21" t="n">
        <f aca="false">SUMIF($Y$2:$Y$3205,"&gt;="&amp;Y1716)/SUM($Y$2:$Y$3205)</f>
        <v>0.997277148619448</v>
      </c>
      <c r="AA1716" s="16" t="str">
        <f aca="false">IF(Z1716&lt;=PARAMETER!$B$7,"A",IF(Z1716&lt;=PARAMETER!$B$8,"B","C"))</f>
        <v>C</v>
      </c>
      <c r="AB1716" s="22" t="n">
        <f aca="false">G1716/F1716</f>
        <v>2.47430830039526</v>
      </c>
      <c r="AC1716" s="16" t="str">
        <f aca="false">IF(AB1716&lt;=PARAMETER!$B$9,"X",IF(AB1716&lt;=PARAMETER!$B$10,"Y","Z"))</f>
        <v>Z</v>
      </c>
      <c r="AD1716" s="16" t="str">
        <f aca="false">AA1716&amp;AC1716</f>
        <v>CZ</v>
      </c>
      <c r="AE1716" s="22" t="n">
        <f aca="false">DATA!I1716</f>
        <v>0.16</v>
      </c>
      <c r="AF1716" s="18" t="n">
        <f aca="false">DATA!L1716</f>
        <v>36</v>
      </c>
      <c r="AG1716" s="16" t="str">
        <f aca="false">DATA!K1716</f>
        <v>A</v>
      </c>
      <c r="AH1716" s="18" t="n">
        <f aca="false">IF(AE1716&gt;=PARAMETER!$B$12,1,0)</f>
        <v>0</v>
      </c>
      <c r="AI1716" s="18" t="n">
        <f aca="false">IF(AF1716&gt;=PARAMETER!$B$13,1,0)</f>
        <v>0</v>
      </c>
      <c r="AJ1716" s="18" t="n">
        <f aca="false">IF(AND(AH1716=1,AI1716=1),1,0)</f>
        <v>0</v>
      </c>
    </row>
    <row r="1717" customFormat="false" ht="15" hidden="false" customHeight="false" outlineLevel="0" collapsed="false">
      <c r="A1717" s="16" t="str">
        <f aca="false">DATA!A1717</f>
        <v>ITM11715</v>
      </c>
      <c r="B1717" s="16" t="str">
        <f aca="false">DATA!B1717</f>
        <v>Apparel</v>
      </c>
      <c r="C1717" s="17" t="n">
        <f aca="false">DATA!C1717</f>
        <v>334</v>
      </c>
      <c r="D1717" s="17" t="n">
        <f aca="false">DATA!D1717</f>
        <v>43</v>
      </c>
      <c r="E1717" s="18" t="n">
        <f aca="false">DATA!F1717</f>
        <v>2</v>
      </c>
      <c r="F1717" s="19" t="n">
        <f aca="false">DATA!G1717</f>
        <v>48.4</v>
      </c>
      <c r="G1717" s="19" t="n">
        <f aca="false">DATA!H1717</f>
        <v>1.35</v>
      </c>
      <c r="H1717" s="18" t="n">
        <f aca="false">DATA!E1717</f>
        <v>6</v>
      </c>
      <c r="I1717" s="20" t="n">
        <f aca="false">F1717*E1717</f>
        <v>96.8</v>
      </c>
      <c r="J1717" s="20" t="n">
        <f aca="false">PARAMETER!$B$4*G1717*SQRT(E1717)</f>
        <v>3.14033531492702</v>
      </c>
      <c r="K1717" s="20" t="n">
        <f aca="false">I1717+J1717</f>
        <v>99.940335314927</v>
      </c>
      <c r="L1717" s="20" t="n">
        <f aca="false">K1717+F1717*H1717</f>
        <v>390.340335314927</v>
      </c>
      <c r="M1717" s="16" t="str">
        <f aca="false">IF(C1717&lt;=K1717,"REORDER",IF(C1717&gt;L1717,"OVERSTOCK","OK"))</f>
        <v>OK</v>
      </c>
      <c r="N1717" s="16" t="str">
        <f aca="false">IF(C1717&lt;=D1717,"REORDER","OK")</f>
        <v>OK</v>
      </c>
      <c r="O1717" s="18" t="n">
        <f aca="false">IF(D1717&lt;I1717,1,0)</f>
        <v>1</v>
      </c>
      <c r="P1717" s="20" t="n">
        <f aca="false">C1717/F1717</f>
        <v>6.90082644628099</v>
      </c>
      <c r="Q1717" s="19" t="n">
        <f aca="false">DATA!N1717</f>
        <v>75.36</v>
      </c>
      <c r="R1717" s="19" t="n">
        <f aca="false">DATA!O1717</f>
        <v>1.7</v>
      </c>
      <c r="S1717" s="17" t="n">
        <f aca="false">C1717*Q1717</f>
        <v>25170.24</v>
      </c>
      <c r="T1717" s="19" t="n">
        <f aca="false">C1717*R1717</f>
        <v>567.8</v>
      </c>
      <c r="U1717" s="20" t="n">
        <f aca="false">MAX(0,C1717-L1717)</f>
        <v>0</v>
      </c>
      <c r="V1717" s="17" t="n">
        <f aca="false">U1717*Q1717</f>
        <v>0</v>
      </c>
      <c r="W1717" s="19" t="n">
        <f aca="false">U1717*R1717</f>
        <v>0</v>
      </c>
      <c r="X1717" s="20" t="n">
        <f aca="false">MAX(0,K1717-C1717)</f>
        <v>0</v>
      </c>
      <c r="Y1717" s="17" t="n">
        <f aca="false">F1717*PARAMETER!$B$5*Q1717</f>
        <v>1331309.76</v>
      </c>
      <c r="Z1717" s="21" t="n">
        <f aca="false">SUMIF($Y$2:$Y$3205,"&gt;="&amp;Y1717)/SUM($Y$2:$Y$3205)</f>
        <v>0.592745057824272</v>
      </c>
      <c r="AA1717" s="16" t="str">
        <f aca="false">IF(Z1717&lt;=PARAMETER!$B$7,"A",IF(Z1717&lt;=PARAMETER!$B$8,"B","C"))</f>
        <v>A</v>
      </c>
      <c r="AB1717" s="22" t="n">
        <f aca="false">G1717/F1717</f>
        <v>0.0278925619834711</v>
      </c>
      <c r="AC1717" s="16" t="str">
        <f aca="false">IF(AB1717&lt;=PARAMETER!$B$9,"X",IF(AB1717&lt;=PARAMETER!$B$10,"Y","Z"))</f>
        <v>X</v>
      </c>
      <c r="AD1717" s="16" t="str">
        <f aca="false">AA1717&amp;AC1717</f>
        <v>AX</v>
      </c>
      <c r="AE1717" s="22" t="n">
        <f aca="false">DATA!I1717</f>
        <v>0.87</v>
      </c>
      <c r="AF1717" s="18" t="n">
        <f aca="false">DATA!L1717</f>
        <v>161</v>
      </c>
      <c r="AG1717" s="16" t="str">
        <f aca="false">DATA!K1717</f>
        <v>D</v>
      </c>
      <c r="AH1717" s="18" t="n">
        <f aca="false">IF(AE1717&gt;=PARAMETER!$B$12,1,0)</f>
        <v>1</v>
      </c>
      <c r="AI1717" s="18" t="n">
        <f aca="false">IF(AF1717&gt;=PARAMETER!$B$13,1,0)</f>
        <v>1</v>
      </c>
      <c r="AJ1717" s="18" t="n">
        <f aca="false">IF(AND(AH1717=1,AI1717=1),1,0)</f>
        <v>1</v>
      </c>
    </row>
    <row r="1718" customFormat="false" ht="15" hidden="false" customHeight="false" outlineLevel="0" collapsed="false">
      <c r="A1718" s="16" t="str">
        <f aca="false">DATA!A1718</f>
        <v>ITM11716</v>
      </c>
      <c r="B1718" s="16" t="str">
        <f aca="false">DATA!B1718</f>
        <v>Groceries</v>
      </c>
      <c r="C1718" s="17" t="n">
        <f aca="false">DATA!C1718</f>
        <v>408</v>
      </c>
      <c r="D1718" s="17" t="n">
        <f aca="false">DATA!D1718</f>
        <v>53</v>
      </c>
      <c r="E1718" s="18" t="n">
        <f aca="false">DATA!F1718</f>
        <v>7</v>
      </c>
      <c r="F1718" s="19" t="n">
        <f aca="false">DATA!G1718</f>
        <v>49.33</v>
      </c>
      <c r="G1718" s="19" t="n">
        <f aca="false">DATA!H1718</f>
        <v>0.59</v>
      </c>
      <c r="H1718" s="18" t="n">
        <f aca="false">DATA!E1718</f>
        <v>12</v>
      </c>
      <c r="I1718" s="20" t="n">
        <f aca="false">F1718*E1718</f>
        <v>345.31</v>
      </c>
      <c r="J1718" s="20" t="n">
        <f aca="false">PARAMETER!$B$4*G1718*SQRT(E1718)</f>
        <v>2.56760544760956</v>
      </c>
      <c r="K1718" s="20" t="n">
        <f aca="false">I1718+J1718</f>
        <v>347.87760544761</v>
      </c>
      <c r="L1718" s="20" t="n">
        <f aca="false">K1718+F1718*H1718</f>
        <v>939.83760544761</v>
      </c>
      <c r="M1718" s="16" t="str">
        <f aca="false">IF(C1718&lt;=K1718,"REORDER",IF(C1718&gt;L1718,"OVERSTOCK","OK"))</f>
        <v>OK</v>
      </c>
      <c r="N1718" s="16" t="str">
        <f aca="false">IF(C1718&lt;=D1718,"REORDER","OK")</f>
        <v>OK</v>
      </c>
      <c r="O1718" s="18" t="n">
        <f aca="false">IF(D1718&lt;I1718,1,0)</f>
        <v>1</v>
      </c>
      <c r="P1718" s="20" t="n">
        <f aca="false">C1718/F1718</f>
        <v>8.27082911007501</v>
      </c>
      <c r="Q1718" s="19" t="n">
        <f aca="false">DATA!N1718</f>
        <v>146.58</v>
      </c>
      <c r="R1718" s="19" t="n">
        <f aca="false">DATA!O1718</f>
        <v>1.13</v>
      </c>
      <c r="S1718" s="17" t="n">
        <f aca="false">C1718*Q1718</f>
        <v>59804.64</v>
      </c>
      <c r="T1718" s="19" t="n">
        <f aca="false">C1718*R1718</f>
        <v>461.04</v>
      </c>
      <c r="U1718" s="20" t="n">
        <f aca="false">MAX(0,C1718-L1718)</f>
        <v>0</v>
      </c>
      <c r="V1718" s="17" t="n">
        <f aca="false">U1718*Q1718</f>
        <v>0</v>
      </c>
      <c r="W1718" s="19" t="n">
        <f aca="false">U1718*R1718</f>
        <v>0</v>
      </c>
      <c r="X1718" s="20" t="n">
        <f aca="false">MAX(0,K1718-C1718)</f>
        <v>0</v>
      </c>
      <c r="Y1718" s="17" t="n">
        <f aca="false">F1718*PARAMETER!$B$5*Q1718</f>
        <v>2639238.861</v>
      </c>
      <c r="Z1718" s="21" t="n">
        <f aca="false">SUMIF($Y$2:$Y$3205,"&gt;="&amp;Y1718)/SUM($Y$2:$Y$3205)</f>
        <v>0.140680684662147</v>
      </c>
      <c r="AA1718" s="16" t="str">
        <f aca="false">IF(Z1718&lt;=PARAMETER!$B$7,"A",IF(Z1718&lt;=PARAMETER!$B$8,"B","C"))</f>
        <v>A</v>
      </c>
      <c r="AB1718" s="22" t="n">
        <f aca="false">G1718/F1718</f>
        <v>0.0119602675856477</v>
      </c>
      <c r="AC1718" s="16" t="str">
        <f aca="false">IF(AB1718&lt;=PARAMETER!$B$9,"X",IF(AB1718&lt;=PARAMETER!$B$10,"Y","Z"))</f>
        <v>X</v>
      </c>
      <c r="AD1718" s="16" t="str">
        <f aca="false">AA1718&amp;AC1718</f>
        <v>AX</v>
      </c>
      <c r="AE1718" s="22" t="n">
        <f aca="false">DATA!I1718</f>
        <v>0.61</v>
      </c>
      <c r="AF1718" s="18" t="n">
        <f aca="false">DATA!L1718</f>
        <v>73</v>
      </c>
      <c r="AG1718" s="16" t="str">
        <f aca="false">DATA!K1718</f>
        <v>A</v>
      </c>
      <c r="AH1718" s="18" t="n">
        <f aca="false">IF(AE1718&gt;=PARAMETER!$B$12,1,0)</f>
        <v>0</v>
      </c>
      <c r="AI1718" s="18" t="n">
        <f aca="false">IF(AF1718&gt;=PARAMETER!$B$13,1,0)</f>
        <v>0</v>
      </c>
      <c r="AJ1718" s="18" t="n">
        <f aca="false">IF(AND(AH1718=1,AI1718=1),1,0)</f>
        <v>0</v>
      </c>
    </row>
    <row r="1719" customFormat="false" ht="15" hidden="false" customHeight="false" outlineLevel="0" collapsed="false">
      <c r="A1719" s="16" t="str">
        <f aca="false">DATA!A1719</f>
        <v>ITM11717</v>
      </c>
      <c r="B1719" s="16" t="str">
        <f aca="false">DATA!B1719</f>
        <v>Groceries</v>
      </c>
      <c r="C1719" s="17" t="n">
        <f aca="false">DATA!C1719</f>
        <v>70</v>
      </c>
      <c r="D1719" s="17" t="n">
        <f aca="false">DATA!D1719</f>
        <v>24</v>
      </c>
      <c r="E1719" s="18" t="n">
        <f aca="false">DATA!F1719</f>
        <v>8</v>
      </c>
      <c r="F1719" s="19" t="n">
        <f aca="false">DATA!G1719</f>
        <v>27.92</v>
      </c>
      <c r="G1719" s="19" t="n">
        <f aca="false">DATA!H1719</f>
        <v>0.66</v>
      </c>
      <c r="H1719" s="18" t="n">
        <f aca="false">DATA!E1719</f>
        <v>12</v>
      </c>
      <c r="I1719" s="20" t="n">
        <f aca="false">F1719*E1719</f>
        <v>223.36</v>
      </c>
      <c r="J1719" s="20" t="n">
        <f aca="false">PARAMETER!$B$4*G1719*SQRT(E1719)</f>
        <v>3.07055008570642</v>
      </c>
      <c r="K1719" s="20" t="n">
        <f aca="false">I1719+J1719</f>
        <v>226.430550085706</v>
      </c>
      <c r="L1719" s="20" t="n">
        <f aca="false">K1719+F1719*H1719</f>
        <v>561.470550085707</v>
      </c>
      <c r="M1719" s="16" t="str">
        <f aca="false">IF(C1719&lt;=K1719,"REORDER",IF(C1719&gt;L1719,"OVERSTOCK","OK"))</f>
        <v>REORDER</v>
      </c>
      <c r="N1719" s="16" t="str">
        <f aca="false">IF(C1719&lt;=D1719,"REORDER","OK")</f>
        <v>OK</v>
      </c>
      <c r="O1719" s="18" t="n">
        <f aca="false">IF(D1719&lt;I1719,1,0)</f>
        <v>1</v>
      </c>
      <c r="P1719" s="20" t="n">
        <f aca="false">C1719/F1719</f>
        <v>2.50716332378223</v>
      </c>
      <c r="Q1719" s="19" t="n">
        <f aca="false">DATA!N1719</f>
        <v>50.58</v>
      </c>
      <c r="R1719" s="19" t="n">
        <f aca="false">DATA!O1719</f>
        <v>0.99</v>
      </c>
      <c r="S1719" s="17" t="n">
        <f aca="false">C1719*Q1719</f>
        <v>3540.6</v>
      </c>
      <c r="T1719" s="19" t="n">
        <f aca="false">C1719*R1719</f>
        <v>69.3</v>
      </c>
      <c r="U1719" s="20" t="n">
        <f aca="false">MAX(0,C1719-L1719)</f>
        <v>0</v>
      </c>
      <c r="V1719" s="17" t="n">
        <f aca="false">U1719*Q1719</f>
        <v>0</v>
      </c>
      <c r="W1719" s="19" t="n">
        <f aca="false">U1719*R1719</f>
        <v>0</v>
      </c>
      <c r="X1719" s="20" t="n">
        <f aca="false">MAX(0,K1719-C1719)</f>
        <v>156.430550085706</v>
      </c>
      <c r="Y1719" s="17" t="n">
        <f aca="false">F1719*PARAMETER!$B$5*Q1719</f>
        <v>515450.664</v>
      </c>
      <c r="Z1719" s="21" t="n">
        <f aca="false">SUMIF($Y$2:$Y$3205,"&gt;="&amp;Y1719)/SUM($Y$2:$Y$3205)</f>
        <v>0.900615779954279</v>
      </c>
      <c r="AA1719" s="16" t="str">
        <f aca="false">IF(Z1719&lt;=PARAMETER!$B$7,"A",IF(Z1719&lt;=PARAMETER!$B$8,"B","C"))</f>
        <v>B</v>
      </c>
      <c r="AB1719" s="22" t="n">
        <f aca="false">G1719/F1719</f>
        <v>0.0236389684813754</v>
      </c>
      <c r="AC1719" s="16" t="str">
        <f aca="false">IF(AB1719&lt;=PARAMETER!$B$9,"X",IF(AB1719&lt;=PARAMETER!$B$10,"Y","Z"))</f>
        <v>X</v>
      </c>
      <c r="AD1719" s="16" t="str">
        <f aca="false">AA1719&amp;AC1719</f>
        <v>BX</v>
      </c>
      <c r="AE1719" s="22" t="n">
        <f aca="false">DATA!I1719</f>
        <v>0.68</v>
      </c>
      <c r="AF1719" s="18" t="n">
        <f aca="false">DATA!L1719</f>
        <v>79</v>
      </c>
      <c r="AG1719" s="16" t="str">
        <f aca="false">DATA!K1719</f>
        <v>C</v>
      </c>
      <c r="AH1719" s="18" t="n">
        <f aca="false">IF(AE1719&gt;=PARAMETER!$B$12,1,0)</f>
        <v>0</v>
      </c>
      <c r="AI1719" s="18" t="n">
        <f aca="false">IF(AF1719&gt;=PARAMETER!$B$13,1,0)</f>
        <v>0</v>
      </c>
      <c r="AJ1719" s="18" t="n">
        <f aca="false">IF(AND(AH1719=1,AI1719=1),1,0)</f>
        <v>0</v>
      </c>
    </row>
    <row r="1720" customFormat="false" ht="15" hidden="false" customHeight="false" outlineLevel="0" collapsed="false">
      <c r="A1720" s="16" t="str">
        <f aca="false">DATA!A1720</f>
        <v>ITM11718</v>
      </c>
      <c r="B1720" s="16" t="str">
        <f aca="false">DATA!B1720</f>
        <v>Apparel</v>
      </c>
      <c r="C1720" s="17" t="n">
        <f aca="false">DATA!C1720</f>
        <v>168</v>
      </c>
      <c r="D1720" s="17" t="n">
        <f aca="false">DATA!D1720</f>
        <v>87</v>
      </c>
      <c r="E1720" s="18" t="n">
        <f aca="false">DATA!F1720</f>
        <v>2</v>
      </c>
      <c r="F1720" s="19" t="n">
        <f aca="false">DATA!G1720</f>
        <v>4.46</v>
      </c>
      <c r="G1720" s="19" t="n">
        <f aca="false">DATA!H1720</f>
        <v>4.37</v>
      </c>
      <c r="H1720" s="18" t="n">
        <f aca="false">DATA!E1720</f>
        <v>3</v>
      </c>
      <c r="I1720" s="20" t="n">
        <f aca="false">F1720*E1720</f>
        <v>8.92</v>
      </c>
      <c r="J1720" s="20" t="n">
        <f aca="false">PARAMETER!$B$4*G1720*SQRT(E1720)</f>
        <v>10.1653817231341</v>
      </c>
      <c r="K1720" s="20" t="n">
        <f aca="false">I1720+J1720</f>
        <v>19.0853817231341</v>
      </c>
      <c r="L1720" s="20" t="n">
        <f aca="false">K1720+F1720*H1720</f>
        <v>32.4653817231341</v>
      </c>
      <c r="M1720" s="16" t="str">
        <f aca="false">IF(C1720&lt;=K1720,"REORDER",IF(C1720&gt;L1720,"OVERSTOCK","OK"))</f>
        <v>OVERSTOCK</v>
      </c>
      <c r="N1720" s="16" t="str">
        <f aca="false">IF(C1720&lt;=D1720,"REORDER","OK")</f>
        <v>OK</v>
      </c>
      <c r="O1720" s="18" t="n">
        <f aca="false">IF(D1720&lt;I1720,1,0)</f>
        <v>0</v>
      </c>
      <c r="P1720" s="20" t="n">
        <f aca="false">C1720/F1720</f>
        <v>37.6681614349776</v>
      </c>
      <c r="Q1720" s="19" t="n">
        <f aca="false">DATA!N1720</f>
        <v>135.15</v>
      </c>
      <c r="R1720" s="19" t="n">
        <f aca="false">DATA!O1720</f>
        <v>1.43</v>
      </c>
      <c r="S1720" s="17" t="n">
        <f aca="false">C1720*Q1720</f>
        <v>22705.2</v>
      </c>
      <c r="T1720" s="19" t="n">
        <f aca="false">C1720*R1720</f>
        <v>240.24</v>
      </c>
      <c r="U1720" s="20" t="n">
        <f aca="false">MAX(0,C1720-L1720)</f>
        <v>135.534618276866</v>
      </c>
      <c r="V1720" s="17" t="n">
        <f aca="false">U1720*Q1720</f>
        <v>18317.5036601184</v>
      </c>
      <c r="W1720" s="19" t="n">
        <f aca="false">U1720*R1720</f>
        <v>193.814504135918</v>
      </c>
      <c r="X1720" s="20" t="n">
        <f aca="false">MAX(0,K1720-C1720)</f>
        <v>0</v>
      </c>
      <c r="Y1720" s="17" t="n">
        <f aca="false">F1720*PARAMETER!$B$5*Q1720</f>
        <v>220010.685</v>
      </c>
      <c r="Z1720" s="21" t="n">
        <f aca="false">SUMIF($Y$2:$Y$3205,"&gt;="&amp;Y1720)/SUM($Y$2:$Y$3205)</f>
        <v>0.979020782635684</v>
      </c>
      <c r="AA1720" s="16" t="str">
        <f aca="false">IF(Z1720&lt;=PARAMETER!$B$7,"A",IF(Z1720&lt;=PARAMETER!$B$8,"B","C"))</f>
        <v>C</v>
      </c>
      <c r="AB1720" s="22" t="n">
        <f aca="false">G1720/F1720</f>
        <v>0.979820627802691</v>
      </c>
      <c r="AC1720" s="16" t="str">
        <f aca="false">IF(AB1720&lt;=PARAMETER!$B$9,"X",IF(AB1720&lt;=PARAMETER!$B$10,"Y","Z"))</f>
        <v>Z</v>
      </c>
      <c r="AD1720" s="16" t="str">
        <f aca="false">AA1720&amp;AC1720</f>
        <v>CZ</v>
      </c>
      <c r="AE1720" s="22" t="n">
        <f aca="false">DATA!I1720</f>
        <v>0.38</v>
      </c>
      <c r="AF1720" s="18" t="n">
        <f aca="false">DATA!L1720</f>
        <v>163</v>
      </c>
      <c r="AG1720" s="16" t="str">
        <f aca="false">DATA!K1720</f>
        <v>A</v>
      </c>
      <c r="AH1720" s="18" t="n">
        <f aca="false">IF(AE1720&gt;=PARAMETER!$B$12,1,0)</f>
        <v>0</v>
      </c>
      <c r="AI1720" s="18" t="n">
        <f aca="false">IF(AF1720&gt;=PARAMETER!$B$13,1,0)</f>
        <v>1</v>
      </c>
      <c r="AJ1720" s="18" t="n">
        <f aca="false">IF(AND(AH1720=1,AI1720=1),1,0)</f>
        <v>0</v>
      </c>
    </row>
    <row r="1721" customFormat="false" ht="15" hidden="false" customHeight="false" outlineLevel="0" collapsed="false">
      <c r="A1721" s="16" t="str">
        <f aca="false">DATA!A1721</f>
        <v>ITM11719</v>
      </c>
      <c r="B1721" s="16" t="str">
        <f aca="false">DATA!B1721</f>
        <v>Automotive</v>
      </c>
      <c r="C1721" s="17" t="n">
        <f aca="false">DATA!C1721</f>
        <v>287</v>
      </c>
      <c r="D1721" s="17" t="n">
        <f aca="false">DATA!D1721</f>
        <v>79</v>
      </c>
      <c r="E1721" s="18" t="n">
        <f aca="false">DATA!F1721</f>
        <v>8</v>
      </c>
      <c r="F1721" s="19" t="n">
        <f aca="false">DATA!G1721</f>
        <v>27.51</v>
      </c>
      <c r="G1721" s="19" t="n">
        <f aca="false">DATA!H1721</f>
        <v>2.67</v>
      </c>
      <c r="H1721" s="18" t="n">
        <f aca="false">DATA!E1721</f>
        <v>7</v>
      </c>
      <c r="I1721" s="20" t="n">
        <f aca="false">F1721*E1721</f>
        <v>220.08</v>
      </c>
      <c r="J1721" s="20" t="n">
        <f aca="false">PARAMETER!$B$4*G1721*SQRT(E1721)</f>
        <v>12.4217708012669</v>
      </c>
      <c r="K1721" s="20" t="n">
        <f aca="false">I1721+J1721</f>
        <v>232.501770801267</v>
      </c>
      <c r="L1721" s="20" t="n">
        <f aca="false">K1721+F1721*H1721</f>
        <v>425.071770801267</v>
      </c>
      <c r="M1721" s="16" t="str">
        <f aca="false">IF(C1721&lt;=K1721,"REORDER",IF(C1721&gt;L1721,"OVERSTOCK","OK"))</f>
        <v>OK</v>
      </c>
      <c r="N1721" s="16" t="str">
        <f aca="false">IF(C1721&lt;=D1721,"REORDER","OK")</f>
        <v>OK</v>
      </c>
      <c r="O1721" s="18" t="n">
        <f aca="false">IF(D1721&lt;I1721,1,0)</f>
        <v>1</v>
      </c>
      <c r="P1721" s="20" t="n">
        <f aca="false">C1721/F1721</f>
        <v>10.4325699745547</v>
      </c>
      <c r="Q1721" s="19" t="n">
        <f aca="false">DATA!N1721</f>
        <v>186.13</v>
      </c>
      <c r="R1721" s="19" t="n">
        <f aca="false">DATA!O1721</f>
        <v>0.3</v>
      </c>
      <c r="S1721" s="17" t="n">
        <f aca="false">C1721*Q1721</f>
        <v>53419.31</v>
      </c>
      <c r="T1721" s="19" t="n">
        <f aca="false">C1721*R1721</f>
        <v>86.1</v>
      </c>
      <c r="U1721" s="20" t="n">
        <f aca="false">MAX(0,C1721-L1721)</f>
        <v>0</v>
      </c>
      <c r="V1721" s="17" t="n">
        <f aca="false">U1721*Q1721</f>
        <v>0</v>
      </c>
      <c r="W1721" s="19" t="n">
        <f aca="false">U1721*R1721</f>
        <v>0</v>
      </c>
      <c r="X1721" s="20" t="n">
        <f aca="false">MAX(0,K1721-C1721)</f>
        <v>0</v>
      </c>
      <c r="Y1721" s="17" t="n">
        <f aca="false">F1721*PARAMETER!$B$5*Q1721</f>
        <v>1868959.2495</v>
      </c>
      <c r="Z1721" s="21" t="n">
        <f aca="false">SUMIF($Y$2:$Y$3205,"&gt;="&amp;Y1721)/SUM($Y$2:$Y$3205)</f>
        <v>0.387685864343845</v>
      </c>
      <c r="AA1721" s="16" t="str">
        <f aca="false">IF(Z1721&lt;=PARAMETER!$B$7,"A",IF(Z1721&lt;=PARAMETER!$B$8,"B","C"))</f>
        <v>A</v>
      </c>
      <c r="AB1721" s="22" t="n">
        <f aca="false">G1721/F1721</f>
        <v>0.0970556161395856</v>
      </c>
      <c r="AC1721" s="16" t="str">
        <f aca="false">IF(AB1721&lt;=PARAMETER!$B$9,"X",IF(AB1721&lt;=PARAMETER!$B$10,"Y","Z"))</f>
        <v>X</v>
      </c>
      <c r="AD1721" s="16" t="str">
        <f aca="false">AA1721&amp;AC1721</f>
        <v>AX</v>
      </c>
      <c r="AE1721" s="22" t="n">
        <f aca="false">DATA!I1721</f>
        <v>0.43</v>
      </c>
      <c r="AF1721" s="18" t="n">
        <f aca="false">DATA!L1721</f>
        <v>24</v>
      </c>
      <c r="AG1721" s="16" t="str">
        <f aca="false">DATA!K1721</f>
        <v>A</v>
      </c>
      <c r="AH1721" s="18" t="n">
        <f aca="false">IF(AE1721&gt;=PARAMETER!$B$12,1,0)</f>
        <v>0</v>
      </c>
      <c r="AI1721" s="18" t="n">
        <f aca="false">IF(AF1721&gt;=PARAMETER!$B$13,1,0)</f>
        <v>0</v>
      </c>
      <c r="AJ1721" s="18" t="n">
        <f aca="false">IF(AND(AH1721=1,AI1721=1),1,0)</f>
        <v>0</v>
      </c>
    </row>
    <row r="1722" customFormat="false" ht="15" hidden="false" customHeight="false" outlineLevel="0" collapsed="false">
      <c r="A1722" s="16" t="str">
        <f aca="false">DATA!A1722</f>
        <v>ITM11720</v>
      </c>
      <c r="B1722" s="16" t="str">
        <f aca="false">DATA!B1722</f>
        <v>Pharma</v>
      </c>
      <c r="C1722" s="17" t="n">
        <f aca="false">DATA!C1722</f>
        <v>69</v>
      </c>
      <c r="D1722" s="17" t="n">
        <f aca="false">DATA!D1722</f>
        <v>59</v>
      </c>
      <c r="E1722" s="18" t="n">
        <f aca="false">DATA!F1722</f>
        <v>9</v>
      </c>
      <c r="F1722" s="19" t="n">
        <f aca="false">DATA!G1722</f>
        <v>44.72</v>
      </c>
      <c r="G1722" s="19" t="n">
        <f aca="false">DATA!H1722</f>
        <v>1.99</v>
      </c>
      <c r="H1722" s="18" t="n">
        <f aca="false">DATA!E1722</f>
        <v>3</v>
      </c>
      <c r="I1722" s="20" t="n">
        <f aca="false">F1722*E1722</f>
        <v>402.48</v>
      </c>
      <c r="J1722" s="20" t="n">
        <f aca="false">PARAMETER!$B$4*G1722*SQRT(E1722)</f>
        <v>9.81977615290029</v>
      </c>
      <c r="K1722" s="20" t="n">
        <f aca="false">I1722+J1722</f>
        <v>412.2997761529</v>
      </c>
      <c r="L1722" s="20" t="n">
        <f aca="false">K1722+F1722*H1722</f>
        <v>546.4597761529</v>
      </c>
      <c r="M1722" s="16" t="str">
        <f aca="false">IF(C1722&lt;=K1722,"REORDER",IF(C1722&gt;L1722,"OVERSTOCK","OK"))</f>
        <v>REORDER</v>
      </c>
      <c r="N1722" s="16" t="str">
        <f aca="false">IF(C1722&lt;=D1722,"REORDER","OK")</f>
        <v>OK</v>
      </c>
      <c r="O1722" s="18" t="n">
        <f aca="false">IF(D1722&lt;I1722,1,0)</f>
        <v>1</v>
      </c>
      <c r="P1722" s="20" t="n">
        <f aca="false">C1722/F1722</f>
        <v>1.54293381037567</v>
      </c>
      <c r="Q1722" s="19" t="n">
        <f aca="false">DATA!N1722</f>
        <v>63.18</v>
      </c>
      <c r="R1722" s="19" t="n">
        <f aca="false">DATA!O1722</f>
        <v>0.6</v>
      </c>
      <c r="S1722" s="17" t="n">
        <f aca="false">C1722*Q1722</f>
        <v>4359.42</v>
      </c>
      <c r="T1722" s="19" t="n">
        <f aca="false">C1722*R1722</f>
        <v>41.4</v>
      </c>
      <c r="U1722" s="20" t="n">
        <f aca="false">MAX(0,C1722-L1722)</f>
        <v>0</v>
      </c>
      <c r="V1722" s="17" t="n">
        <f aca="false">U1722*Q1722</f>
        <v>0</v>
      </c>
      <c r="W1722" s="19" t="n">
        <f aca="false">U1722*R1722</f>
        <v>0</v>
      </c>
      <c r="X1722" s="20" t="n">
        <f aca="false">MAX(0,K1722-C1722)</f>
        <v>343.2997761529</v>
      </c>
      <c r="Y1722" s="17" t="n">
        <f aca="false">F1722*PARAMETER!$B$5*Q1722</f>
        <v>1031274.504</v>
      </c>
      <c r="Z1722" s="21" t="n">
        <f aca="false">SUMIF($Y$2:$Y$3205,"&gt;="&amp;Y1722)/SUM($Y$2:$Y$3205)</f>
        <v>0.716737645993608</v>
      </c>
      <c r="AA1722" s="16" t="str">
        <f aca="false">IF(Z1722&lt;=PARAMETER!$B$7,"A",IF(Z1722&lt;=PARAMETER!$B$8,"B","C"))</f>
        <v>A</v>
      </c>
      <c r="AB1722" s="22" t="n">
        <f aca="false">G1722/F1722</f>
        <v>0.0444991055456172</v>
      </c>
      <c r="AC1722" s="16" t="str">
        <f aca="false">IF(AB1722&lt;=PARAMETER!$B$9,"X",IF(AB1722&lt;=PARAMETER!$B$10,"Y","Z"))</f>
        <v>X</v>
      </c>
      <c r="AD1722" s="16" t="str">
        <f aca="false">AA1722&amp;AC1722</f>
        <v>AX</v>
      </c>
      <c r="AE1722" s="22" t="n">
        <f aca="false">DATA!I1722</f>
        <v>0.17</v>
      </c>
      <c r="AF1722" s="18" t="n">
        <f aca="false">DATA!L1722</f>
        <v>38</v>
      </c>
      <c r="AG1722" s="16" t="str">
        <f aca="false">DATA!K1722</f>
        <v>A</v>
      </c>
      <c r="AH1722" s="18" t="n">
        <f aca="false">IF(AE1722&gt;=PARAMETER!$B$12,1,0)</f>
        <v>0</v>
      </c>
      <c r="AI1722" s="18" t="n">
        <f aca="false">IF(AF1722&gt;=PARAMETER!$B$13,1,0)</f>
        <v>0</v>
      </c>
      <c r="AJ1722" s="18" t="n">
        <f aca="false">IF(AND(AH1722=1,AI1722=1),1,0)</f>
        <v>0</v>
      </c>
    </row>
    <row r="1723" customFormat="false" ht="15" hidden="false" customHeight="false" outlineLevel="0" collapsed="false">
      <c r="A1723" s="16" t="str">
        <f aca="false">DATA!A1723</f>
        <v>ITM11721</v>
      </c>
      <c r="B1723" s="16" t="str">
        <f aca="false">DATA!B1723</f>
        <v>Groceries</v>
      </c>
      <c r="C1723" s="17" t="n">
        <f aca="false">DATA!C1723</f>
        <v>407</v>
      </c>
      <c r="D1723" s="17" t="n">
        <f aca="false">DATA!D1723</f>
        <v>41</v>
      </c>
      <c r="E1723" s="18" t="n">
        <f aca="false">DATA!F1723</f>
        <v>4</v>
      </c>
      <c r="F1723" s="19" t="n">
        <f aca="false">DATA!G1723</f>
        <v>34.32</v>
      </c>
      <c r="G1723" s="19" t="n">
        <f aca="false">DATA!H1723</f>
        <v>6.35</v>
      </c>
      <c r="H1723" s="18" t="n">
        <f aca="false">DATA!E1723</f>
        <v>9</v>
      </c>
      <c r="I1723" s="20" t="n">
        <f aca="false">F1723*E1723</f>
        <v>137.28</v>
      </c>
      <c r="J1723" s="20" t="n">
        <f aca="false">PARAMETER!$B$4*G1723*SQRT(E1723)</f>
        <v>20.8896410622837</v>
      </c>
      <c r="K1723" s="20" t="n">
        <f aca="false">I1723+J1723</f>
        <v>158.169641062284</v>
      </c>
      <c r="L1723" s="20" t="n">
        <f aca="false">K1723+F1723*H1723</f>
        <v>467.049641062284</v>
      </c>
      <c r="M1723" s="16" t="str">
        <f aca="false">IF(C1723&lt;=K1723,"REORDER",IF(C1723&gt;L1723,"OVERSTOCK","OK"))</f>
        <v>OK</v>
      </c>
      <c r="N1723" s="16" t="str">
        <f aca="false">IF(C1723&lt;=D1723,"REORDER","OK")</f>
        <v>OK</v>
      </c>
      <c r="O1723" s="18" t="n">
        <f aca="false">IF(D1723&lt;I1723,1,0)</f>
        <v>1</v>
      </c>
      <c r="P1723" s="20" t="n">
        <f aca="false">C1723/F1723</f>
        <v>11.8589743589744</v>
      </c>
      <c r="Q1723" s="19" t="n">
        <f aca="false">DATA!N1723</f>
        <v>138.61</v>
      </c>
      <c r="R1723" s="19" t="n">
        <f aca="false">DATA!O1723</f>
        <v>1.65</v>
      </c>
      <c r="S1723" s="17" t="n">
        <f aca="false">C1723*Q1723</f>
        <v>56414.27</v>
      </c>
      <c r="T1723" s="19" t="n">
        <f aca="false">C1723*R1723</f>
        <v>671.55</v>
      </c>
      <c r="U1723" s="20" t="n">
        <f aca="false">MAX(0,C1723-L1723)</f>
        <v>0</v>
      </c>
      <c r="V1723" s="17" t="n">
        <f aca="false">U1723*Q1723</f>
        <v>0</v>
      </c>
      <c r="W1723" s="19" t="n">
        <f aca="false">U1723*R1723</f>
        <v>0</v>
      </c>
      <c r="X1723" s="20" t="n">
        <f aca="false">MAX(0,K1723-C1723)</f>
        <v>0</v>
      </c>
      <c r="Y1723" s="17" t="n">
        <f aca="false">F1723*PARAMETER!$B$5*Q1723</f>
        <v>1736339.748</v>
      </c>
      <c r="Z1723" s="21" t="n">
        <f aca="false">SUMIF($Y$2:$Y$3205,"&gt;="&amp;Y1723)/SUM($Y$2:$Y$3205)</f>
        <v>0.441112840042584</v>
      </c>
      <c r="AA1723" s="16" t="str">
        <f aca="false">IF(Z1723&lt;=PARAMETER!$B$7,"A",IF(Z1723&lt;=PARAMETER!$B$8,"B","C"))</f>
        <v>A</v>
      </c>
      <c r="AB1723" s="22" t="n">
        <f aca="false">G1723/F1723</f>
        <v>0.18502331002331</v>
      </c>
      <c r="AC1723" s="16" t="str">
        <f aca="false">IF(AB1723&lt;=PARAMETER!$B$9,"X",IF(AB1723&lt;=PARAMETER!$B$10,"Y","Z"))</f>
        <v>X</v>
      </c>
      <c r="AD1723" s="16" t="str">
        <f aca="false">AA1723&amp;AC1723</f>
        <v>AX</v>
      </c>
      <c r="AE1723" s="22" t="n">
        <f aca="false">DATA!I1723</f>
        <v>0.87</v>
      </c>
      <c r="AF1723" s="18" t="n">
        <f aca="false">DATA!L1723</f>
        <v>83</v>
      </c>
      <c r="AG1723" s="16" t="str">
        <f aca="false">DATA!K1723</f>
        <v>A</v>
      </c>
      <c r="AH1723" s="18" t="n">
        <f aca="false">IF(AE1723&gt;=PARAMETER!$B$12,1,0)</f>
        <v>1</v>
      </c>
      <c r="AI1723" s="18" t="n">
        <f aca="false">IF(AF1723&gt;=PARAMETER!$B$13,1,0)</f>
        <v>0</v>
      </c>
      <c r="AJ1723" s="18" t="n">
        <f aca="false">IF(AND(AH1723=1,AI1723=1),1,0)</f>
        <v>0</v>
      </c>
    </row>
    <row r="1724" customFormat="false" ht="15" hidden="false" customHeight="false" outlineLevel="0" collapsed="false">
      <c r="A1724" s="16" t="str">
        <f aca="false">DATA!A1724</f>
        <v>ITM11722</v>
      </c>
      <c r="B1724" s="16" t="str">
        <f aca="false">DATA!B1724</f>
        <v>Automotive</v>
      </c>
      <c r="C1724" s="17" t="n">
        <f aca="false">DATA!C1724</f>
        <v>265</v>
      </c>
      <c r="D1724" s="17" t="n">
        <f aca="false">DATA!D1724</f>
        <v>76</v>
      </c>
      <c r="E1724" s="18" t="n">
        <f aca="false">DATA!F1724</f>
        <v>6</v>
      </c>
      <c r="F1724" s="19" t="n">
        <f aca="false">DATA!G1724</f>
        <v>36.28</v>
      </c>
      <c r="G1724" s="19" t="n">
        <f aca="false">DATA!H1724</f>
        <v>9.95</v>
      </c>
      <c r="H1724" s="18" t="n">
        <f aca="false">DATA!E1724</f>
        <v>10</v>
      </c>
      <c r="I1724" s="20" t="n">
        <f aca="false">F1724*E1724</f>
        <v>217.68</v>
      </c>
      <c r="J1724" s="20" t="n">
        <f aca="false">PARAMETER!$B$4*G1724*SQRT(E1724)</f>
        <v>40.0890682715935</v>
      </c>
      <c r="K1724" s="20" t="n">
        <f aca="false">I1724+J1724</f>
        <v>257.769068271594</v>
      </c>
      <c r="L1724" s="20" t="n">
        <f aca="false">K1724+F1724*H1724</f>
        <v>620.569068271594</v>
      </c>
      <c r="M1724" s="16" t="str">
        <f aca="false">IF(C1724&lt;=K1724,"REORDER",IF(C1724&gt;L1724,"OVERSTOCK","OK"))</f>
        <v>OK</v>
      </c>
      <c r="N1724" s="16" t="str">
        <f aca="false">IF(C1724&lt;=D1724,"REORDER","OK")</f>
        <v>OK</v>
      </c>
      <c r="O1724" s="18" t="n">
        <f aca="false">IF(D1724&lt;I1724,1,0)</f>
        <v>1</v>
      </c>
      <c r="P1724" s="20" t="n">
        <f aca="false">C1724/F1724</f>
        <v>7.30429988974642</v>
      </c>
      <c r="Q1724" s="19" t="n">
        <f aca="false">DATA!N1724</f>
        <v>37.28</v>
      </c>
      <c r="R1724" s="19" t="n">
        <f aca="false">DATA!O1724</f>
        <v>1.06</v>
      </c>
      <c r="S1724" s="17" t="n">
        <f aca="false">C1724*Q1724</f>
        <v>9879.2</v>
      </c>
      <c r="T1724" s="19" t="n">
        <f aca="false">C1724*R1724</f>
        <v>280.9</v>
      </c>
      <c r="U1724" s="20" t="n">
        <f aca="false">MAX(0,C1724-L1724)</f>
        <v>0</v>
      </c>
      <c r="V1724" s="17" t="n">
        <f aca="false">U1724*Q1724</f>
        <v>0</v>
      </c>
      <c r="W1724" s="19" t="n">
        <f aca="false">U1724*R1724</f>
        <v>0</v>
      </c>
      <c r="X1724" s="20" t="n">
        <f aca="false">MAX(0,K1724-C1724)</f>
        <v>0</v>
      </c>
      <c r="Y1724" s="17" t="n">
        <f aca="false">F1724*PARAMETER!$B$5*Q1724</f>
        <v>493669.216</v>
      </c>
      <c r="Z1724" s="21" t="n">
        <f aca="false">SUMIF($Y$2:$Y$3205,"&gt;="&amp;Y1724)/SUM($Y$2:$Y$3205)</f>
        <v>0.907533809438554</v>
      </c>
      <c r="AA1724" s="16" t="str">
        <f aca="false">IF(Z1724&lt;=PARAMETER!$B$7,"A",IF(Z1724&lt;=PARAMETER!$B$8,"B","C"))</f>
        <v>B</v>
      </c>
      <c r="AB1724" s="22" t="n">
        <f aca="false">G1724/F1724</f>
        <v>0.27425578831312</v>
      </c>
      <c r="AC1724" s="16" t="str">
        <f aca="false">IF(AB1724&lt;=PARAMETER!$B$9,"X",IF(AB1724&lt;=PARAMETER!$B$10,"Y","Z"))</f>
        <v>Y</v>
      </c>
      <c r="AD1724" s="16" t="str">
        <f aca="false">AA1724&amp;AC1724</f>
        <v>BY</v>
      </c>
      <c r="AE1724" s="22" t="n">
        <f aca="false">DATA!I1724</f>
        <v>0.63</v>
      </c>
      <c r="AF1724" s="18" t="n">
        <f aca="false">DATA!L1724</f>
        <v>37</v>
      </c>
      <c r="AG1724" s="16" t="str">
        <f aca="false">DATA!K1724</f>
        <v>A</v>
      </c>
      <c r="AH1724" s="18" t="n">
        <f aca="false">IF(AE1724&gt;=PARAMETER!$B$12,1,0)</f>
        <v>0</v>
      </c>
      <c r="AI1724" s="18" t="n">
        <f aca="false">IF(AF1724&gt;=PARAMETER!$B$13,1,0)</f>
        <v>0</v>
      </c>
      <c r="AJ1724" s="18" t="n">
        <f aca="false">IF(AND(AH1724=1,AI1724=1),1,0)</f>
        <v>0</v>
      </c>
    </row>
    <row r="1725" customFormat="false" ht="15" hidden="false" customHeight="false" outlineLevel="0" collapsed="false">
      <c r="A1725" s="16" t="str">
        <f aca="false">DATA!A1725</f>
        <v>ITM11723</v>
      </c>
      <c r="B1725" s="16" t="str">
        <f aca="false">DATA!B1725</f>
        <v>Apparel</v>
      </c>
      <c r="C1725" s="17" t="n">
        <f aca="false">DATA!C1725</f>
        <v>132</v>
      </c>
      <c r="D1725" s="17" t="n">
        <f aca="false">DATA!D1725</f>
        <v>12</v>
      </c>
      <c r="E1725" s="18" t="n">
        <f aca="false">DATA!F1725</f>
        <v>4</v>
      </c>
      <c r="F1725" s="19" t="n">
        <f aca="false">DATA!G1725</f>
        <v>5.16</v>
      </c>
      <c r="G1725" s="19" t="n">
        <f aca="false">DATA!H1725</f>
        <v>2.19</v>
      </c>
      <c r="H1725" s="18" t="n">
        <f aca="false">DATA!E1725</f>
        <v>5</v>
      </c>
      <c r="I1725" s="20" t="n">
        <f aca="false">F1725*E1725</f>
        <v>20.64</v>
      </c>
      <c r="J1725" s="20" t="n">
        <f aca="false">PARAMETER!$B$4*G1725*SQRT(E1725)</f>
        <v>7.20445888604745</v>
      </c>
      <c r="K1725" s="20" t="n">
        <f aca="false">I1725+J1725</f>
        <v>27.8444588860474</v>
      </c>
      <c r="L1725" s="20" t="n">
        <f aca="false">K1725+F1725*H1725</f>
        <v>53.6444588860474</v>
      </c>
      <c r="M1725" s="16" t="str">
        <f aca="false">IF(C1725&lt;=K1725,"REORDER",IF(C1725&gt;L1725,"OVERSTOCK","OK"))</f>
        <v>OVERSTOCK</v>
      </c>
      <c r="N1725" s="16" t="str">
        <f aca="false">IF(C1725&lt;=D1725,"REORDER","OK")</f>
        <v>OK</v>
      </c>
      <c r="O1725" s="18" t="n">
        <f aca="false">IF(D1725&lt;I1725,1,0)</f>
        <v>1</v>
      </c>
      <c r="P1725" s="20" t="n">
        <f aca="false">C1725/F1725</f>
        <v>25.5813953488372</v>
      </c>
      <c r="Q1725" s="19" t="n">
        <f aca="false">DATA!N1725</f>
        <v>33.06</v>
      </c>
      <c r="R1725" s="19" t="n">
        <f aca="false">DATA!O1725</f>
        <v>1.83</v>
      </c>
      <c r="S1725" s="17" t="n">
        <f aca="false">C1725*Q1725</f>
        <v>4363.92</v>
      </c>
      <c r="T1725" s="19" t="n">
        <f aca="false">C1725*R1725</f>
        <v>241.56</v>
      </c>
      <c r="U1725" s="20" t="n">
        <f aca="false">MAX(0,C1725-L1725)</f>
        <v>78.3555411139526</v>
      </c>
      <c r="V1725" s="17" t="n">
        <f aca="false">U1725*Q1725</f>
        <v>2590.43418922727</v>
      </c>
      <c r="W1725" s="19" t="n">
        <f aca="false">U1725*R1725</f>
        <v>143.390640238533</v>
      </c>
      <c r="X1725" s="20" t="n">
        <f aca="false">MAX(0,K1725-C1725)</f>
        <v>0</v>
      </c>
      <c r="Y1725" s="17" t="n">
        <f aca="false">F1725*PARAMETER!$B$5*Q1725</f>
        <v>62265.204</v>
      </c>
      <c r="Z1725" s="21" t="n">
        <f aca="false">SUMIF($Y$2:$Y$3205,"&gt;="&amp;Y1725)/SUM($Y$2:$Y$3205)</f>
        <v>0.998883237847171</v>
      </c>
      <c r="AA1725" s="16" t="str">
        <f aca="false">IF(Z1725&lt;=PARAMETER!$B$7,"A",IF(Z1725&lt;=PARAMETER!$B$8,"B","C"))</f>
        <v>C</v>
      </c>
      <c r="AB1725" s="22" t="n">
        <f aca="false">G1725/F1725</f>
        <v>0.424418604651163</v>
      </c>
      <c r="AC1725" s="16" t="str">
        <f aca="false">IF(AB1725&lt;=PARAMETER!$B$9,"X",IF(AB1725&lt;=PARAMETER!$B$10,"Y","Z"))</f>
        <v>Y</v>
      </c>
      <c r="AD1725" s="16" t="str">
        <f aca="false">AA1725&amp;AC1725</f>
        <v>CY</v>
      </c>
      <c r="AE1725" s="22" t="n">
        <f aca="false">DATA!I1725</f>
        <v>0.18</v>
      </c>
      <c r="AF1725" s="18" t="n">
        <f aca="false">DATA!L1725</f>
        <v>68</v>
      </c>
      <c r="AG1725" s="16" t="str">
        <f aca="false">DATA!K1725</f>
        <v>D</v>
      </c>
      <c r="AH1725" s="18" t="n">
        <f aca="false">IF(AE1725&gt;=PARAMETER!$B$12,1,0)</f>
        <v>0</v>
      </c>
      <c r="AI1725" s="18" t="n">
        <f aca="false">IF(AF1725&gt;=PARAMETER!$B$13,1,0)</f>
        <v>0</v>
      </c>
      <c r="AJ1725" s="18" t="n">
        <f aca="false">IF(AND(AH1725=1,AI1725=1),1,0)</f>
        <v>0</v>
      </c>
    </row>
    <row r="1726" customFormat="false" ht="15" hidden="false" customHeight="false" outlineLevel="0" collapsed="false">
      <c r="A1726" s="16" t="str">
        <f aca="false">DATA!A1726</f>
        <v>ITM11724</v>
      </c>
      <c r="B1726" s="16" t="str">
        <f aca="false">DATA!B1726</f>
        <v>Automotive</v>
      </c>
      <c r="C1726" s="17" t="n">
        <f aca="false">DATA!C1726</f>
        <v>189</v>
      </c>
      <c r="D1726" s="17" t="n">
        <f aca="false">DATA!D1726</f>
        <v>95</v>
      </c>
      <c r="E1726" s="18" t="n">
        <f aca="false">DATA!F1726</f>
        <v>5</v>
      </c>
      <c r="F1726" s="19" t="n">
        <f aca="false">DATA!G1726</f>
        <v>6.22</v>
      </c>
      <c r="G1726" s="19" t="n">
        <f aca="false">DATA!H1726</f>
        <v>5.69</v>
      </c>
      <c r="H1726" s="18" t="n">
        <f aca="false">DATA!E1726</f>
        <v>5</v>
      </c>
      <c r="I1726" s="20" t="n">
        <f aca="false">F1726*E1726</f>
        <v>31.1</v>
      </c>
      <c r="J1726" s="20" t="n">
        <f aca="false">PARAMETER!$B$4*G1726*SQRT(E1726)</f>
        <v>20.9278457353043</v>
      </c>
      <c r="K1726" s="20" t="n">
        <f aca="false">I1726+J1726</f>
        <v>52.0278457353043</v>
      </c>
      <c r="L1726" s="20" t="n">
        <f aca="false">K1726+F1726*H1726</f>
        <v>83.1278457353043</v>
      </c>
      <c r="M1726" s="16" t="str">
        <f aca="false">IF(C1726&lt;=K1726,"REORDER",IF(C1726&gt;L1726,"OVERSTOCK","OK"))</f>
        <v>OVERSTOCK</v>
      </c>
      <c r="N1726" s="16" t="str">
        <f aca="false">IF(C1726&lt;=D1726,"REORDER","OK")</f>
        <v>OK</v>
      </c>
      <c r="O1726" s="18" t="n">
        <f aca="false">IF(D1726&lt;I1726,1,0)</f>
        <v>0</v>
      </c>
      <c r="P1726" s="20" t="n">
        <f aca="false">C1726/F1726</f>
        <v>30.3858520900322</v>
      </c>
      <c r="Q1726" s="19" t="n">
        <f aca="false">DATA!N1726</f>
        <v>31.97</v>
      </c>
      <c r="R1726" s="19" t="n">
        <f aca="false">DATA!O1726</f>
        <v>0.27</v>
      </c>
      <c r="S1726" s="17" t="n">
        <f aca="false">C1726*Q1726</f>
        <v>6042.33</v>
      </c>
      <c r="T1726" s="19" t="n">
        <f aca="false">C1726*R1726</f>
        <v>51.03</v>
      </c>
      <c r="U1726" s="20" t="n">
        <f aca="false">MAX(0,C1726-L1726)</f>
        <v>105.872154264696</v>
      </c>
      <c r="V1726" s="17" t="n">
        <f aca="false">U1726*Q1726</f>
        <v>3384.73277184232</v>
      </c>
      <c r="W1726" s="19" t="n">
        <f aca="false">U1726*R1726</f>
        <v>28.5854816514679</v>
      </c>
      <c r="X1726" s="20" t="n">
        <f aca="false">MAX(0,K1726-C1726)</f>
        <v>0</v>
      </c>
      <c r="Y1726" s="17" t="n">
        <f aca="false">F1726*PARAMETER!$B$5*Q1726</f>
        <v>72581.491</v>
      </c>
      <c r="Z1726" s="21" t="n">
        <f aca="false">SUMIF($Y$2:$Y$3205,"&gt;="&amp;Y1726)/SUM($Y$2:$Y$3205)</f>
        <v>0.998176617063258</v>
      </c>
      <c r="AA1726" s="16" t="str">
        <f aca="false">IF(Z1726&lt;=PARAMETER!$B$7,"A",IF(Z1726&lt;=PARAMETER!$B$8,"B","C"))</f>
        <v>C</v>
      </c>
      <c r="AB1726" s="22" t="n">
        <f aca="false">G1726/F1726</f>
        <v>0.914790996784566</v>
      </c>
      <c r="AC1726" s="16" t="str">
        <f aca="false">IF(AB1726&lt;=PARAMETER!$B$9,"X",IF(AB1726&lt;=PARAMETER!$B$10,"Y","Z"))</f>
        <v>Z</v>
      </c>
      <c r="AD1726" s="16" t="str">
        <f aca="false">AA1726&amp;AC1726</f>
        <v>CZ</v>
      </c>
      <c r="AE1726" s="22" t="n">
        <f aca="false">DATA!I1726</f>
        <v>0.82</v>
      </c>
      <c r="AF1726" s="18" t="n">
        <f aca="false">DATA!L1726</f>
        <v>82</v>
      </c>
      <c r="AG1726" s="16" t="str">
        <f aca="false">DATA!K1726</f>
        <v>B</v>
      </c>
      <c r="AH1726" s="18" t="n">
        <f aca="false">IF(AE1726&gt;=PARAMETER!$B$12,1,0)</f>
        <v>1</v>
      </c>
      <c r="AI1726" s="18" t="n">
        <f aca="false">IF(AF1726&gt;=PARAMETER!$B$13,1,0)</f>
        <v>0</v>
      </c>
      <c r="AJ1726" s="18" t="n">
        <f aca="false">IF(AND(AH1726=1,AI1726=1),1,0)</f>
        <v>0</v>
      </c>
    </row>
    <row r="1727" customFormat="false" ht="15" hidden="false" customHeight="false" outlineLevel="0" collapsed="false">
      <c r="A1727" s="16" t="str">
        <f aca="false">DATA!A1727</f>
        <v>ITM11725</v>
      </c>
      <c r="B1727" s="16" t="str">
        <f aca="false">DATA!B1727</f>
        <v>Electronics</v>
      </c>
      <c r="C1727" s="17" t="n">
        <f aca="false">DATA!C1727</f>
        <v>487</v>
      </c>
      <c r="D1727" s="17" t="n">
        <f aca="false">DATA!D1727</f>
        <v>95</v>
      </c>
      <c r="E1727" s="18" t="n">
        <f aca="false">DATA!F1727</f>
        <v>9</v>
      </c>
      <c r="F1727" s="19" t="n">
        <f aca="false">DATA!G1727</f>
        <v>7.24</v>
      </c>
      <c r="G1727" s="19" t="n">
        <f aca="false">DATA!H1727</f>
        <v>1.64</v>
      </c>
      <c r="H1727" s="18" t="n">
        <f aca="false">DATA!E1727</f>
        <v>9</v>
      </c>
      <c r="I1727" s="20" t="n">
        <f aca="false">F1727*E1727</f>
        <v>65.16</v>
      </c>
      <c r="J1727" s="20" t="n">
        <f aca="false">PARAMETER!$B$4*G1727*SQRT(E1727)</f>
        <v>8.09267984460124</v>
      </c>
      <c r="K1727" s="20" t="n">
        <f aca="false">I1727+J1727</f>
        <v>73.2526798446012</v>
      </c>
      <c r="L1727" s="20" t="n">
        <f aca="false">K1727+F1727*H1727</f>
        <v>138.412679844601</v>
      </c>
      <c r="M1727" s="16" t="str">
        <f aca="false">IF(C1727&lt;=K1727,"REORDER",IF(C1727&gt;L1727,"OVERSTOCK","OK"))</f>
        <v>OVERSTOCK</v>
      </c>
      <c r="N1727" s="16" t="str">
        <f aca="false">IF(C1727&lt;=D1727,"REORDER","OK")</f>
        <v>OK</v>
      </c>
      <c r="O1727" s="18" t="n">
        <f aca="false">IF(D1727&lt;I1727,1,0)</f>
        <v>0</v>
      </c>
      <c r="P1727" s="20" t="n">
        <f aca="false">C1727/F1727</f>
        <v>67.2651933701658</v>
      </c>
      <c r="Q1727" s="19" t="n">
        <f aca="false">DATA!N1727</f>
        <v>36.32</v>
      </c>
      <c r="R1727" s="19" t="n">
        <f aca="false">DATA!O1727</f>
        <v>0.7</v>
      </c>
      <c r="S1727" s="17" t="n">
        <f aca="false">C1727*Q1727</f>
        <v>17687.84</v>
      </c>
      <c r="T1727" s="19" t="n">
        <f aca="false">C1727*R1727</f>
        <v>340.9</v>
      </c>
      <c r="U1727" s="20" t="n">
        <f aca="false">MAX(0,C1727-L1727)</f>
        <v>348.587320155399</v>
      </c>
      <c r="V1727" s="17" t="n">
        <f aca="false">U1727*Q1727</f>
        <v>12660.6914680441</v>
      </c>
      <c r="W1727" s="19" t="n">
        <f aca="false">U1727*R1727</f>
        <v>244.011124108779</v>
      </c>
      <c r="X1727" s="20" t="n">
        <f aca="false">MAX(0,K1727-C1727)</f>
        <v>0</v>
      </c>
      <c r="Y1727" s="17" t="n">
        <f aca="false">F1727*PARAMETER!$B$5*Q1727</f>
        <v>95979.232</v>
      </c>
      <c r="Z1727" s="21" t="n">
        <f aca="false">SUMIF($Y$2:$Y$3205,"&gt;="&amp;Y1727)/SUM($Y$2:$Y$3205)</f>
        <v>0.996515073245593</v>
      </c>
      <c r="AA1727" s="16" t="str">
        <f aca="false">IF(Z1727&lt;=PARAMETER!$B$7,"A",IF(Z1727&lt;=PARAMETER!$B$8,"B","C"))</f>
        <v>C</v>
      </c>
      <c r="AB1727" s="22" t="n">
        <f aca="false">G1727/F1727</f>
        <v>0.226519337016575</v>
      </c>
      <c r="AC1727" s="16" t="str">
        <f aca="false">IF(AB1727&lt;=PARAMETER!$B$9,"X",IF(AB1727&lt;=PARAMETER!$B$10,"Y","Z"))</f>
        <v>X</v>
      </c>
      <c r="AD1727" s="16" t="str">
        <f aca="false">AA1727&amp;AC1727</f>
        <v>CX</v>
      </c>
      <c r="AE1727" s="22" t="n">
        <f aca="false">DATA!I1727</f>
        <v>0.5</v>
      </c>
      <c r="AF1727" s="18" t="n">
        <f aca="false">DATA!L1727</f>
        <v>158</v>
      </c>
      <c r="AG1727" s="16" t="str">
        <f aca="false">DATA!K1727</f>
        <v>D</v>
      </c>
      <c r="AH1727" s="18" t="n">
        <f aca="false">IF(AE1727&gt;=PARAMETER!$B$12,1,0)</f>
        <v>0</v>
      </c>
      <c r="AI1727" s="18" t="n">
        <f aca="false">IF(AF1727&gt;=PARAMETER!$B$13,1,0)</f>
        <v>1</v>
      </c>
      <c r="AJ1727" s="18" t="n">
        <f aca="false">IF(AND(AH1727=1,AI1727=1),1,0)</f>
        <v>0</v>
      </c>
    </row>
    <row r="1728" customFormat="false" ht="15" hidden="false" customHeight="false" outlineLevel="0" collapsed="false">
      <c r="A1728" s="16" t="str">
        <f aca="false">DATA!A1728</f>
        <v>ITM11726</v>
      </c>
      <c r="B1728" s="16" t="str">
        <f aca="false">DATA!B1728</f>
        <v>Groceries</v>
      </c>
      <c r="C1728" s="17" t="n">
        <f aca="false">DATA!C1728</f>
        <v>185</v>
      </c>
      <c r="D1728" s="17" t="n">
        <f aca="false">DATA!D1728</f>
        <v>83</v>
      </c>
      <c r="E1728" s="18" t="n">
        <f aca="false">DATA!F1728</f>
        <v>8</v>
      </c>
      <c r="F1728" s="19" t="n">
        <f aca="false">DATA!G1728</f>
        <v>45.31</v>
      </c>
      <c r="G1728" s="19" t="n">
        <f aca="false">DATA!H1728</f>
        <v>9.38</v>
      </c>
      <c r="H1728" s="18" t="n">
        <f aca="false">DATA!E1728</f>
        <v>6</v>
      </c>
      <c r="I1728" s="20" t="n">
        <f aca="false">F1728*E1728</f>
        <v>362.48</v>
      </c>
      <c r="J1728" s="20" t="n">
        <f aca="false">PARAMETER!$B$4*G1728*SQRT(E1728)</f>
        <v>43.6390300059488</v>
      </c>
      <c r="K1728" s="20" t="n">
        <f aca="false">I1728+J1728</f>
        <v>406.119030005949</v>
      </c>
      <c r="L1728" s="20" t="n">
        <f aca="false">K1728+F1728*H1728</f>
        <v>677.979030005949</v>
      </c>
      <c r="M1728" s="16" t="str">
        <f aca="false">IF(C1728&lt;=K1728,"REORDER",IF(C1728&gt;L1728,"OVERSTOCK","OK"))</f>
        <v>REORDER</v>
      </c>
      <c r="N1728" s="16" t="str">
        <f aca="false">IF(C1728&lt;=D1728,"REORDER","OK")</f>
        <v>OK</v>
      </c>
      <c r="O1728" s="18" t="n">
        <f aca="false">IF(D1728&lt;I1728,1,0)</f>
        <v>1</v>
      </c>
      <c r="P1728" s="20" t="n">
        <f aca="false">C1728/F1728</f>
        <v>4.08298388876628</v>
      </c>
      <c r="Q1728" s="19" t="n">
        <f aca="false">DATA!N1728</f>
        <v>51.07</v>
      </c>
      <c r="R1728" s="19" t="n">
        <f aca="false">DATA!O1728</f>
        <v>0.78</v>
      </c>
      <c r="S1728" s="17" t="n">
        <f aca="false">C1728*Q1728</f>
        <v>9447.95</v>
      </c>
      <c r="T1728" s="19" t="n">
        <f aca="false">C1728*R1728</f>
        <v>144.3</v>
      </c>
      <c r="U1728" s="20" t="n">
        <f aca="false">MAX(0,C1728-L1728)</f>
        <v>0</v>
      </c>
      <c r="V1728" s="17" t="n">
        <f aca="false">U1728*Q1728</f>
        <v>0</v>
      </c>
      <c r="W1728" s="19" t="n">
        <f aca="false">U1728*R1728</f>
        <v>0</v>
      </c>
      <c r="X1728" s="20" t="n">
        <f aca="false">MAX(0,K1728-C1728)</f>
        <v>221.119030005949</v>
      </c>
      <c r="Y1728" s="17" t="n">
        <f aca="false">F1728*PARAMETER!$B$5*Q1728</f>
        <v>844603.3205</v>
      </c>
      <c r="Z1728" s="21" t="n">
        <f aca="false">SUMIF($Y$2:$Y$3205,"&gt;="&amp;Y1728)/SUM($Y$2:$Y$3205)</f>
        <v>0.795757106183481</v>
      </c>
      <c r="AA1728" s="16" t="str">
        <f aca="false">IF(Z1728&lt;=PARAMETER!$B$7,"A",IF(Z1728&lt;=PARAMETER!$B$8,"B","C"))</f>
        <v>A</v>
      </c>
      <c r="AB1728" s="22" t="n">
        <f aca="false">G1728/F1728</f>
        <v>0.207018318252042</v>
      </c>
      <c r="AC1728" s="16" t="str">
        <f aca="false">IF(AB1728&lt;=PARAMETER!$B$9,"X",IF(AB1728&lt;=PARAMETER!$B$10,"Y","Z"))</f>
        <v>X</v>
      </c>
      <c r="AD1728" s="16" t="str">
        <f aca="false">AA1728&amp;AC1728</f>
        <v>AX</v>
      </c>
      <c r="AE1728" s="22" t="n">
        <f aca="false">DATA!I1728</f>
        <v>0.79</v>
      </c>
      <c r="AF1728" s="18" t="n">
        <f aca="false">DATA!L1728</f>
        <v>19</v>
      </c>
      <c r="AG1728" s="16" t="str">
        <f aca="false">DATA!K1728</f>
        <v>C</v>
      </c>
      <c r="AH1728" s="18" t="n">
        <f aca="false">IF(AE1728&gt;=PARAMETER!$B$12,1,0)</f>
        <v>1</v>
      </c>
      <c r="AI1728" s="18" t="n">
        <f aca="false">IF(AF1728&gt;=PARAMETER!$B$13,1,0)</f>
        <v>0</v>
      </c>
      <c r="AJ1728" s="18" t="n">
        <f aca="false">IF(AND(AH1728=1,AI1728=1),1,0)</f>
        <v>0</v>
      </c>
    </row>
    <row r="1729" customFormat="false" ht="15" hidden="false" customHeight="false" outlineLevel="0" collapsed="false">
      <c r="A1729" s="16" t="str">
        <f aca="false">DATA!A1729</f>
        <v>ITM11727</v>
      </c>
      <c r="B1729" s="16" t="str">
        <f aca="false">DATA!B1729</f>
        <v>Apparel</v>
      </c>
      <c r="C1729" s="17" t="n">
        <f aca="false">DATA!C1729</f>
        <v>428</v>
      </c>
      <c r="D1729" s="17" t="n">
        <f aca="false">DATA!D1729</f>
        <v>60</v>
      </c>
      <c r="E1729" s="18" t="n">
        <f aca="false">DATA!F1729</f>
        <v>8</v>
      </c>
      <c r="F1729" s="19" t="n">
        <f aca="false">DATA!G1729</f>
        <v>26.77</v>
      </c>
      <c r="G1729" s="19" t="n">
        <f aca="false">DATA!H1729</f>
        <v>3.27</v>
      </c>
      <c r="H1729" s="18" t="n">
        <f aca="false">DATA!E1729</f>
        <v>5</v>
      </c>
      <c r="I1729" s="20" t="n">
        <f aca="false">F1729*E1729</f>
        <v>214.16</v>
      </c>
      <c r="J1729" s="20" t="n">
        <f aca="false">PARAMETER!$B$4*G1729*SQRT(E1729)</f>
        <v>15.2131799700909</v>
      </c>
      <c r="K1729" s="20" t="n">
        <f aca="false">I1729+J1729</f>
        <v>229.373179970091</v>
      </c>
      <c r="L1729" s="20" t="n">
        <f aca="false">K1729+F1729*H1729</f>
        <v>363.223179970091</v>
      </c>
      <c r="M1729" s="16" t="str">
        <f aca="false">IF(C1729&lt;=K1729,"REORDER",IF(C1729&gt;L1729,"OVERSTOCK","OK"))</f>
        <v>OVERSTOCK</v>
      </c>
      <c r="N1729" s="16" t="str">
        <f aca="false">IF(C1729&lt;=D1729,"REORDER","OK")</f>
        <v>OK</v>
      </c>
      <c r="O1729" s="18" t="n">
        <f aca="false">IF(D1729&lt;I1729,1,0)</f>
        <v>1</v>
      </c>
      <c r="P1729" s="20" t="n">
        <f aca="false">C1729/F1729</f>
        <v>15.988046320508</v>
      </c>
      <c r="Q1729" s="19" t="n">
        <f aca="false">DATA!N1729</f>
        <v>116.94</v>
      </c>
      <c r="R1729" s="19" t="n">
        <f aca="false">DATA!O1729</f>
        <v>0.9</v>
      </c>
      <c r="S1729" s="17" t="n">
        <f aca="false">C1729*Q1729</f>
        <v>50050.32</v>
      </c>
      <c r="T1729" s="19" t="n">
        <f aca="false">C1729*R1729</f>
        <v>385.2</v>
      </c>
      <c r="U1729" s="20" t="n">
        <f aca="false">MAX(0,C1729-L1729)</f>
        <v>64.7768200299091</v>
      </c>
      <c r="V1729" s="17" t="n">
        <f aca="false">U1729*Q1729</f>
        <v>7575.00133429757</v>
      </c>
      <c r="W1729" s="19" t="n">
        <f aca="false">U1729*R1729</f>
        <v>58.2991380269182</v>
      </c>
      <c r="X1729" s="20" t="n">
        <f aca="false">MAX(0,K1729-C1729)</f>
        <v>0</v>
      </c>
      <c r="Y1729" s="17" t="n">
        <f aca="false">F1729*PARAMETER!$B$5*Q1729</f>
        <v>1142626.587</v>
      </c>
      <c r="Z1729" s="21" t="n">
        <f aca="false">SUMIF($Y$2:$Y$3205,"&gt;="&amp;Y1729)/SUM($Y$2:$Y$3205)</f>
        <v>0.670586790974779</v>
      </c>
      <c r="AA1729" s="16" t="str">
        <f aca="false">IF(Z1729&lt;=PARAMETER!$B$7,"A",IF(Z1729&lt;=PARAMETER!$B$8,"B","C"))</f>
        <v>A</v>
      </c>
      <c r="AB1729" s="22" t="n">
        <f aca="false">G1729/F1729</f>
        <v>0.122151662308554</v>
      </c>
      <c r="AC1729" s="16" t="str">
        <f aca="false">IF(AB1729&lt;=PARAMETER!$B$9,"X",IF(AB1729&lt;=PARAMETER!$B$10,"Y","Z"))</f>
        <v>X</v>
      </c>
      <c r="AD1729" s="16" t="str">
        <f aca="false">AA1729&amp;AC1729</f>
        <v>AX</v>
      </c>
      <c r="AE1729" s="22" t="n">
        <f aca="false">DATA!I1729</f>
        <v>0.11</v>
      </c>
      <c r="AF1729" s="18" t="n">
        <f aca="false">DATA!L1729</f>
        <v>141</v>
      </c>
      <c r="AG1729" s="16" t="str">
        <f aca="false">DATA!K1729</f>
        <v>B</v>
      </c>
      <c r="AH1729" s="18" t="n">
        <f aca="false">IF(AE1729&gt;=PARAMETER!$B$12,1,0)</f>
        <v>0</v>
      </c>
      <c r="AI1729" s="18" t="n">
        <f aca="false">IF(AF1729&gt;=PARAMETER!$B$13,1,0)</f>
        <v>1</v>
      </c>
      <c r="AJ1729" s="18" t="n">
        <f aca="false">IF(AND(AH1729=1,AI1729=1),1,0)</f>
        <v>0</v>
      </c>
    </row>
    <row r="1730" customFormat="false" ht="15" hidden="false" customHeight="false" outlineLevel="0" collapsed="false">
      <c r="A1730" s="16" t="str">
        <f aca="false">DATA!A1730</f>
        <v>ITM11728</v>
      </c>
      <c r="B1730" s="16" t="str">
        <f aca="false">DATA!B1730</f>
        <v>Pharma</v>
      </c>
      <c r="C1730" s="17" t="n">
        <f aca="false">DATA!C1730</f>
        <v>33</v>
      </c>
      <c r="D1730" s="17" t="n">
        <f aca="false">DATA!D1730</f>
        <v>76</v>
      </c>
      <c r="E1730" s="18" t="n">
        <f aca="false">DATA!F1730</f>
        <v>5</v>
      </c>
      <c r="F1730" s="19" t="n">
        <f aca="false">DATA!G1730</f>
        <v>39.79</v>
      </c>
      <c r="G1730" s="19" t="n">
        <f aca="false">DATA!H1730</f>
        <v>8.84</v>
      </c>
      <c r="H1730" s="18" t="n">
        <f aca="false">DATA!E1730</f>
        <v>10</v>
      </c>
      <c r="I1730" s="20" t="n">
        <f aca="false">F1730*E1730</f>
        <v>198.95</v>
      </c>
      <c r="J1730" s="20" t="n">
        <f aca="false">PARAMETER!$B$4*G1730*SQRT(E1730)</f>
        <v>32.513559982441</v>
      </c>
      <c r="K1730" s="20" t="n">
        <f aca="false">I1730+J1730</f>
        <v>231.463559982441</v>
      </c>
      <c r="L1730" s="20" t="n">
        <f aca="false">K1730+F1730*H1730</f>
        <v>629.363559982441</v>
      </c>
      <c r="M1730" s="16" t="str">
        <f aca="false">IF(C1730&lt;=K1730,"REORDER",IF(C1730&gt;L1730,"OVERSTOCK","OK"))</f>
        <v>REORDER</v>
      </c>
      <c r="N1730" s="16" t="str">
        <f aca="false">IF(C1730&lt;=D1730,"REORDER","OK")</f>
        <v>REORDER</v>
      </c>
      <c r="O1730" s="18" t="n">
        <f aca="false">IF(D1730&lt;I1730,1,0)</f>
        <v>1</v>
      </c>
      <c r="P1730" s="20" t="n">
        <f aca="false">C1730/F1730</f>
        <v>0.829354109072631</v>
      </c>
      <c r="Q1730" s="19" t="n">
        <f aca="false">DATA!N1730</f>
        <v>155.73</v>
      </c>
      <c r="R1730" s="19" t="n">
        <f aca="false">DATA!O1730</f>
        <v>1.97</v>
      </c>
      <c r="S1730" s="17" t="n">
        <f aca="false">C1730*Q1730</f>
        <v>5139.09</v>
      </c>
      <c r="T1730" s="19" t="n">
        <f aca="false">C1730*R1730</f>
        <v>65.01</v>
      </c>
      <c r="U1730" s="20" t="n">
        <f aca="false">MAX(0,C1730-L1730)</f>
        <v>0</v>
      </c>
      <c r="V1730" s="17" t="n">
        <f aca="false">U1730*Q1730</f>
        <v>0</v>
      </c>
      <c r="W1730" s="19" t="n">
        <f aca="false">U1730*R1730</f>
        <v>0</v>
      </c>
      <c r="X1730" s="20" t="n">
        <f aca="false">MAX(0,K1730-C1730)</f>
        <v>198.463559982441</v>
      </c>
      <c r="Y1730" s="17" t="n">
        <f aca="false">F1730*PARAMETER!$B$5*Q1730</f>
        <v>2261721.2955</v>
      </c>
      <c r="Z1730" s="21" t="n">
        <f aca="false">SUMIF($Y$2:$Y$3205,"&gt;="&amp;Y1730)/SUM($Y$2:$Y$3205)</f>
        <v>0.256192744868095</v>
      </c>
      <c r="AA1730" s="16" t="str">
        <f aca="false">IF(Z1730&lt;=PARAMETER!$B$7,"A",IF(Z1730&lt;=PARAMETER!$B$8,"B","C"))</f>
        <v>A</v>
      </c>
      <c r="AB1730" s="22" t="n">
        <f aca="false">G1730/F1730</f>
        <v>0.222166373460669</v>
      </c>
      <c r="AC1730" s="16" t="str">
        <f aca="false">IF(AB1730&lt;=PARAMETER!$B$9,"X",IF(AB1730&lt;=PARAMETER!$B$10,"Y","Z"))</f>
        <v>X</v>
      </c>
      <c r="AD1730" s="16" t="str">
        <f aca="false">AA1730&amp;AC1730</f>
        <v>AX</v>
      </c>
      <c r="AE1730" s="22" t="n">
        <f aca="false">DATA!I1730</f>
        <v>0.13</v>
      </c>
      <c r="AF1730" s="18" t="n">
        <f aca="false">DATA!L1730</f>
        <v>71</v>
      </c>
      <c r="AG1730" s="16" t="str">
        <f aca="false">DATA!K1730</f>
        <v>C</v>
      </c>
      <c r="AH1730" s="18" t="n">
        <f aca="false">IF(AE1730&gt;=PARAMETER!$B$12,1,0)</f>
        <v>0</v>
      </c>
      <c r="AI1730" s="18" t="n">
        <f aca="false">IF(AF1730&gt;=PARAMETER!$B$13,1,0)</f>
        <v>0</v>
      </c>
      <c r="AJ1730" s="18" t="n">
        <f aca="false">IF(AND(AH1730=1,AI1730=1),1,0)</f>
        <v>0</v>
      </c>
    </row>
    <row r="1731" customFormat="false" ht="15" hidden="false" customHeight="false" outlineLevel="0" collapsed="false">
      <c r="A1731" s="16" t="str">
        <f aca="false">DATA!A1731</f>
        <v>ITM11729</v>
      </c>
      <c r="B1731" s="16" t="str">
        <f aca="false">DATA!B1731</f>
        <v>Apparel</v>
      </c>
      <c r="C1731" s="17" t="n">
        <f aca="false">DATA!C1731</f>
        <v>222</v>
      </c>
      <c r="D1731" s="17" t="n">
        <f aca="false">DATA!D1731</f>
        <v>85</v>
      </c>
      <c r="E1731" s="18" t="n">
        <f aca="false">DATA!F1731</f>
        <v>5</v>
      </c>
      <c r="F1731" s="19" t="n">
        <f aca="false">DATA!G1731</f>
        <v>6.65</v>
      </c>
      <c r="G1731" s="19" t="n">
        <f aca="false">DATA!H1731</f>
        <v>3.19</v>
      </c>
      <c r="H1731" s="18" t="n">
        <f aca="false">DATA!E1731</f>
        <v>5</v>
      </c>
      <c r="I1731" s="20" t="n">
        <f aca="false">F1731*E1731</f>
        <v>33.25</v>
      </c>
      <c r="J1731" s="20" t="n">
        <f aca="false">PARAMETER!$B$4*G1731*SQRT(E1731)</f>
        <v>11.7328344280528</v>
      </c>
      <c r="K1731" s="20" t="n">
        <f aca="false">I1731+J1731</f>
        <v>44.9828344280528</v>
      </c>
      <c r="L1731" s="20" t="n">
        <f aca="false">K1731+F1731*H1731</f>
        <v>78.2328344280528</v>
      </c>
      <c r="M1731" s="16" t="str">
        <f aca="false">IF(C1731&lt;=K1731,"REORDER",IF(C1731&gt;L1731,"OVERSTOCK","OK"))</f>
        <v>OVERSTOCK</v>
      </c>
      <c r="N1731" s="16" t="str">
        <f aca="false">IF(C1731&lt;=D1731,"REORDER","OK")</f>
        <v>OK</v>
      </c>
      <c r="O1731" s="18" t="n">
        <f aca="false">IF(D1731&lt;I1731,1,0)</f>
        <v>0</v>
      </c>
      <c r="P1731" s="20" t="n">
        <f aca="false">C1731/F1731</f>
        <v>33.3834586466165</v>
      </c>
      <c r="Q1731" s="19" t="n">
        <f aca="false">DATA!N1731</f>
        <v>34.1</v>
      </c>
      <c r="R1731" s="19" t="n">
        <f aca="false">DATA!O1731</f>
        <v>0.69</v>
      </c>
      <c r="S1731" s="17" t="n">
        <f aca="false">C1731*Q1731</f>
        <v>7570.2</v>
      </c>
      <c r="T1731" s="19" t="n">
        <f aca="false">C1731*R1731</f>
        <v>153.18</v>
      </c>
      <c r="U1731" s="20" t="n">
        <f aca="false">MAX(0,C1731-L1731)</f>
        <v>143.767165571947</v>
      </c>
      <c r="V1731" s="17" t="n">
        <f aca="false">U1731*Q1731</f>
        <v>4902.4603460034</v>
      </c>
      <c r="W1731" s="19" t="n">
        <f aca="false">U1731*R1731</f>
        <v>99.1993442446435</v>
      </c>
      <c r="X1731" s="20" t="n">
        <f aca="false">MAX(0,K1731-C1731)</f>
        <v>0</v>
      </c>
      <c r="Y1731" s="17" t="n">
        <f aca="false">F1731*PARAMETER!$B$5*Q1731</f>
        <v>82769.225</v>
      </c>
      <c r="Z1731" s="21" t="n">
        <f aca="false">SUMIF($Y$2:$Y$3205,"&gt;="&amp;Y1731)/SUM($Y$2:$Y$3205)</f>
        <v>0.99760537187582</v>
      </c>
      <c r="AA1731" s="16" t="str">
        <f aca="false">IF(Z1731&lt;=PARAMETER!$B$7,"A",IF(Z1731&lt;=PARAMETER!$B$8,"B","C"))</f>
        <v>C</v>
      </c>
      <c r="AB1731" s="22" t="n">
        <f aca="false">G1731/F1731</f>
        <v>0.479699248120301</v>
      </c>
      <c r="AC1731" s="16" t="str">
        <f aca="false">IF(AB1731&lt;=PARAMETER!$B$9,"X",IF(AB1731&lt;=PARAMETER!$B$10,"Y","Z"))</f>
        <v>Y</v>
      </c>
      <c r="AD1731" s="16" t="str">
        <f aca="false">AA1731&amp;AC1731</f>
        <v>CY</v>
      </c>
      <c r="AE1731" s="22" t="n">
        <f aca="false">DATA!I1731</f>
        <v>0.25</v>
      </c>
      <c r="AF1731" s="18" t="n">
        <f aca="false">DATA!L1731</f>
        <v>141</v>
      </c>
      <c r="AG1731" s="16" t="str">
        <f aca="false">DATA!K1731</f>
        <v>A</v>
      </c>
      <c r="AH1731" s="18" t="n">
        <f aca="false">IF(AE1731&gt;=PARAMETER!$B$12,1,0)</f>
        <v>0</v>
      </c>
      <c r="AI1731" s="18" t="n">
        <f aca="false">IF(AF1731&gt;=PARAMETER!$B$13,1,0)</f>
        <v>1</v>
      </c>
      <c r="AJ1731" s="18" t="n">
        <f aca="false">IF(AND(AH1731=1,AI1731=1),1,0)</f>
        <v>0</v>
      </c>
    </row>
    <row r="1732" customFormat="false" ht="15" hidden="false" customHeight="false" outlineLevel="0" collapsed="false">
      <c r="A1732" s="16" t="str">
        <f aca="false">DATA!A1732</f>
        <v>ITM11730</v>
      </c>
      <c r="B1732" s="16" t="str">
        <f aca="false">DATA!B1732</f>
        <v>Pharma</v>
      </c>
      <c r="C1732" s="17" t="n">
        <f aca="false">DATA!C1732</f>
        <v>307</v>
      </c>
      <c r="D1732" s="17" t="n">
        <f aca="false">DATA!D1732</f>
        <v>57</v>
      </c>
      <c r="E1732" s="18" t="n">
        <f aca="false">DATA!F1732</f>
        <v>7</v>
      </c>
      <c r="F1732" s="19" t="n">
        <f aca="false">DATA!G1732</f>
        <v>46.45</v>
      </c>
      <c r="G1732" s="19" t="n">
        <f aca="false">DATA!H1732</f>
        <v>8.16</v>
      </c>
      <c r="H1732" s="18" t="n">
        <f aca="false">DATA!E1732</f>
        <v>9</v>
      </c>
      <c r="I1732" s="20" t="n">
        <f aca="false">F1732*E1732</f>
        <v>325.15</v>
      </c>
      <c r="J1732" s="20" t="n">
        <f aca="false">PARAMETER!$B$4*G1732*SQRT(E1732)</f>
        <v>35.5112889025322</v>
      </c>
      <c r="K1732" s="20" t="n">
        <f aca="false">I1732+J1732</f>
        <v>360.661288902532</v>
      </c>
      <c r="L1732" s="20" t="n">
        <f aca="false">K1732+F1732*H1732</f>
        <v>778.711288902532</v>
      </c>
      <c r="M1732" s="16" t="str">
        <f aca="false">IF(C1732&lt;=K1732,"REORDER",IF(C1732&gt;L1732,"OVERSTOCK","OK"))</f>
        <v>REORDER</v>
      </c>
      <c r="N1732" s="16" t="str">
        <f aca="false">IF(C1732&lt;=D1732,"REORDER","OK")</f>
        <v>OK</v>
      </c>
      <c r="O1732" s="18" t="n">
        <f aca="false">IF(D1732&lt;I1732,1,0)</f>
        <v>1</v>
      </c>
      <c r="P1732" s="20" t="n">
        <f aca="false">C1732/F1732</f>
        <v>6.60925726587729</v>
      </c>
      <c r="Q1732" s="19" t="n">
        <f aca="false">DATA!N1732</f>
        <v>175.3</v>
      </c>
      <c r="R1732" s="19" t="n">
        <f aca="false">DATA!O1732</f>
        <v>1.09</v>
      </c>
      <c r="S1732" s="17" t="n">
        <f aca="false">C1732*Q1732</f>
        <v>53817.1</v>
      </c>
      <c r="T1732" s="19" t="n">
        <f aca="false">C1732*R1732</f>
        <v>334.63</v>
      </c>
      <c r="U1732" s="20" t="n">
        <f aca="false">MAX(0,C1732-L1732)</f>
        <v>0</v>
      </c>
      <c r="V1732" s="17" t="n">
        <f aca="false">U1732*Q1732</f>
        <v>0</v>
      </c>
      <c r="W1732" s="19" t="n">
        <f aca="false">U1732*R1732</f>
        <v>0</v>
      </c>
      <c r="X1732" s="20" t="n">
        <f aca="false">MAX(0,K1732-C1732)</f>
        <v>53.6612889025323</v>
      </c>
      <c r="Y1732" s="17" t="n">
        <f aca="false">F1732*PARAMETER!$B$5*Q1732</f>
        <v>2972080.025</v>
      </c>
      <c r="Z1732" s="21" t="n">
        <f aca="false">SUMIF($Y$2:$Y$3205,"&gt;="&amp;Y1732)/SUM($Y$2:$Y$3205)</f>
        <v>0.0781707040792169</v>
      </c>
      <c r="AA1732" s="16" t="str">
        <f aca="false">IF(Z1732&lt;=PARAMETER!$B$7,"A",IF(Z1732&lt;=PARAMETER!$B$8,"B","C"))</f>
        <v>A</v>
      </c>
      <c r="AB1732" s="22" t="n">
        <f aca="false">G1732/F1732</f>
        <v>0.175672766415501</v>
      </c>
      <c r="AC1732" s="16" t="str">
        <f aca="false">IF(AB1732&lt;=PARAMETER!$B$9,"X",IF(AB1732&lt;=PARAMETER!$B$10,"Y","Z"))</f>
        <v>X</v>
      </c>
      <c r="AD1732" s="16" t="str">
        <f aca="false">AA1732&amp;AC1732</f>
        <v>AX</v>
      </c>
      <c r="AE1732" s="22" t="n">
        <f aca="false">DATA!I1732</f>
        <v>0.29</v>
      </c>
      <c r="AF1732" s="18" t="n">
        <f aca="false">DATA!L1732</f>
        <v>136</v>
      </c>
      <c r="AG1732" s="16" t="str">
        <f aca="false">DATA!K1732</f>
        <v>C</v>
      </c>
      <c r="AH1732" s="18" t="n">
        <f aca="false">IF(AE1732&gt;=PARAMETER!$B$12,1,0)</f>
        <v>0</v>
      </c>
      <c r="AI1732" s="18" t="n">
        <f aca="false">IF(AF1732&gt;=PARAMETER!$B$13,1,0)</f>
        <v>1</v>
      </c>
      <c r="AJ1732" s="18" t="n">
        <f aca="false">IF(AND(AH1732=1,AI1732=1),1,0)</f>
        <v>0</v>
      </c>
    </row>
    <row r="1733" customFormat="false" ht="15" hidden="false" customHeight="false" outlineLevel="0" collapsed="false">
      <c r="A1733" s="16" t="str">
        <f aca="false">DATA!A1733</f>
        <v>ITM11731</v>
      </c>
      <c r="B1733" s="16" t="str">
        <f aca="false">DATA!B1733</f>
        <v>Apparel</v>
      </c>
      <c r="C1733" s="17" t="n">
        <f aca="false">DATA!C1733</f>
        <v>414</v>
      </c>
      <c r="D1733" s="17" t="n">
        <f aca="false">DATA!D1733</f>
        <v>26</v>
      </c>
      <c r="E1733" s="18" t="n">
        <f aca="false">DATA!F1733</f>
        <v>3</v>
      </c>
      <c r="F1733" s="19" t="n">
        <f aca="false">DATA!G1733</f>
        <v>41.24</v>
      </c>
      <c r="G1733" s="19" t="n">
        <f aca="false">DATA!H1733</f>
        <v>2.49</v>
      </c>
      <c r="H1733" s="18" t="n">
        <f aca="false">DATA!E1733</f>
        <v>4</v>
      </c>
      <c r="I1733" s="20" t="n">
        <f aca="false">F1733*E1733</f>
        <v>123.72</v>
      </c>
      <c r="J1733" s="20" t="n">
        <f aca="false">PARAMETER!$B$4*G1733*SQRT(E1733)</f>
        <v>7.09393543170579</v>
      </c>
      <c r="K1733" s="20" t="n">
        <f aca="false">I1733+J1733</f>
        <v>130.813935431706</v>
      </c>
      <c r="L1733" s="20" t="n">
        <f aca="false">K1733+F1733*H1733</f>
        <v>295.773935431706</v>
      </c>
      <c r="M1733" s="16" t="str">
        <f aca="false">IF(C1733&lt;=K1733,"REORDER",IF(C1733&gt;L1733,"OVERSTOCK","OK"))</f>
        <v>OVERSTOCK</v>
      </c>
      <c r="N1733" s="16" t="str">
        <f aca="false">IF(C1733&lt;=D1733,"REORDER","OK")</f>
        <v>OK</v>
      </c>
      <c r="O1733" s="18" t="n">
        <f aca="false">IF(D1733&lt;I1733,1,0)</f>
        <v>1</v>
      </c>
      <c r="P1733" s="20" t="n">
        <f aca="false">C1733/F1733</f>
        <v>10.0387972841901</v>
      </c>
      <c r="Q1733" s="19" t="n">
        <f aca="false">DATA!N1733</f>
        <v>170.12</v>
      </c>
      <c r="R1733" s="19" t="n">
        <f aca="false">DATA!O1733</f>
        <v>1.12</v>
      </c>
      <c r="S1733" s="17" t="n">
        <f aca="false">C1733*Q1733</f>
        <v>70429.68</v>
      </c>
      <c r="T1733" s="19" t="n">
        <f aca="false">C1733*R1733</f>
        <v>463.68</v>
      </c>
      <c r="U1733" s="20" t="n">
        <f aca="false">MAX(0,C1733-L1733)</f>
        <v>118.226064568294</v>
      </c>
      <c r="V1733" s="17" t="n">
        <f aca="false">U1733*Q1733</f>
        <v>20112.6181043582</v>
      </c>
      <c r="W1733" s="19" t="n">
        <f aca="false">U1733*R1733</f>
        <v>132.41319231649</v>
      </c>
      <c r="X1733" s="20" t="n">
        <f aca="false">MAX(0,K1733-C1733)</f>
        <v>0</v>
      </c>
      <c r="Y1733" s="17" t="n">
        <f aca="false">F1733*PARAMETER!$B$5*Q1733</f>
        <v>2560748.312</v>
      </c>
      <c r="Z1733" s="21" t="n">
        <f aca="false">SUMIF($Y$2:$Y$3205,"&gt;="&amp;Y1733)/SUM($Y$2:$Y$3205)</f>
        <v>0.16382285642642</v>
      </c>
      <c r="AA1733" s="16" t="str">
        <f aca="false">IF(Z1733&lt;=PARAMETER!$B$7,"A",IF(Z1733&lt;=PARAMETER!$B$8,"B","C"))</f>
        <v>A</v>
      </c>
      <c r="AB1733" s="22" t="n">
        <f aca="false">G1733/F1733</f>
        <v>0.0603782735208535</v>
      </c>
      <c r="AC1733" s="16" t="str">
        <f aca="false">IF(AB1733&lt;=PARAMETER!$B$9,"X",IF(AB1733&lt;=PARAMETER!$B$10,"Y","Z"))</f>
        <v>X</v>
      </c>
      <c r="AD1733" s="16" t="str">
        <f aca="false">AA1733&amp;AC1733</f>
        <v>AX</v>
      </c>
      <c r="AE1733" s="22" t="n">
        <f aca="false">DATA!I1733</f>
        <v>0.79</v>
      </c>
      <c r="AF1733" s="18" t="n">
        <f aca="false">DATA!L1733</f>
        <v>15</v>
      </c>
      <c r="AG1733" s="16" t="str">
        <f aca="false">DATA!K1733</f>
        <v>D</v>
      </c>
      <c r="AH1733" s="18" t="n">
        <f aca="false">IF(AE1733&gt;=PARAMETER!$B$12,1,0)</f>
        <v>1</v>
      </c>
      <c r="AI1733" s="18" t="n">
        <f aca="false">IF(AF1733&gt;=PARAMETER!$B$13,1,0)</f>
        <v>0</v>
      </c>
      <c r="AJ1733" s="18" t="n">
        <f aca="false">IF(AND(AH1733=1,AI1733=1),1,0)</f>
        <v>0</v>
      </c>
    </row>
    <row r="1734" customFormat="false" ht="15" hidden="false" customHeight="false" outlineLevel="0" collapsed="false">
      <c r="A1734" s="16" t="str">
        <f aca="false">DATA!A1734</f>
        <v>ITM11732</v>
      </c>
      <c r="B1734" s="16" t="str">
        <f aca="false">DATA!B1734</f>
        <v>Automotive</v>
      </c>
      <c r="C1734" s="17" t="n">
        <f aca="false">DATA!C1734</f>
        <v>208</v>
      </c>
      <c r="D1734" s="17" t="n">
        <f aca="false">DATA!D1734</f>
        <v>16</v>
      </c>
      <c r="E1734" s="18" t="n">
        <f aca="false">DATA!F1734</f>
        <v>5</v>
      </c>
      <c r="F1734" s="19" t="n">
        <f aca="false">DATA!G1734</f>
        <v>12.01</v>
      </c>
      <c r="G1734" s="19" t="n">
        <f aca="false">DATA!H1734</f>
        <v>3.28</v>
      </c>
      <c r="H1734" s="18" t="n">
        <f aca="false">DATA!E1734</f>
        <v>13</v>
      </c>
      <c r="I1734" s="20" t="n">
        <f aca="false">F1734*E1734</f>
        <v>60.05</v>
      </c>
      <c r="J1734" s="20" t="n">
        <f aca="false">PARAMETER!$B$4*G1734*SQRT(E1734)</f>
        <v>12.0638548351139</v>
      </c>
      <c r="K1734" s="20" t="n">
        <f aca="false">I1734+J1734</f>
        <v>72.1138548351139</v>
      </c>
      <c r="L1734" s="20" t="n">
        <f aca="false">K1734+F1734*H1734</f>
        <v>228.243854835114</v>
      </c>
      <c r="M1734" s="16" t="str">
        <f aca="false">IF(C1734&lt;=K1734,"REORDER",IF(C1734&gt;L1734,"OVERSTOCK","OK"))</f>
        <v>OK</v>
      </c>
      <c r="N1734" s="16" t="str">
        <f aca="false">IF(C1734&lt;=D1734,"REORDER","OK")</f>
        <v>OK</v>
      </c>
      <c r="O1734" s="18" t="n">
        <f aca="false">IF(D1734&lt;I1734,1,0)</f>
        <v>1</v>
      </c>
      <c r="P1734" s="20" t="n">
        <f aca="false">C1734/F1734</f>
        <v>17.3189009159034</v>
      </c>
      <c r="Q1734" s="19" t="n">
        <f aca="false">DATA!N1734</f>
        <v>148.2</v>
      </c>
      <c r="R1734" s="19" t="n">
        <f aca="false">DATA!O1734</f>
        <v>1.56</v>
      </c>
      <c r="S1734" s="17" t="n">
        <f aca="false">C1734*Q1734</f>
        <v>30825.6</v>
      </c>
      <c r="T1734" s="19" t="n">
        <f aca="false">C1734*R1734</f>
        <v>324.48</v>
      </c>
      <c r="U1734" s="20" t="n">
        <f aca="false">MAX(0,C1734-L1734)</f>
        <v>0</v>
      </c>
      <c r="V1734" s="17" t="n">
        <f aca="false">U1734*Q1734</f>
        <v>0</v>
      </c>
      <c r="W1734" s="19" t="n">
        <f aca="false">U1734*R1734</f>
        <v>0</v>
      </c>
      <c r="X1734" s="20" t="n">
        <f aca="false">MAX(0,K1734-C1734)</f>
        <v>0</v>
      </c>
      <c r="Y1734" s="17" t="n">
        <f aca="false">F1734*PARAMETER!$B$5*Q1734</f>
        <v>649656.93</v>
      </c>
      <c r="Z1734" s="21" t="n">
        <f aca="false">SUMIF($Y$2:$Y$3205,"&gt;="&amp;Y1734)/SUM($Y$2:$Y$3205)</f>
        <v>0.862358502158023</v>
      </c>
      <c r="AA1734" s="16" t="str">
        <f aca="false">IF(Z1734&lt;=PARAMETER!$B$7,"A",IF(Z1734&lt;=PARAMETER!$B$8,"B","C"))</f>
        <v>B</v>
      </c>
      <c r="AB1734" s="22" t="n">
        <f aca="false">G1734/F1734</f>
        <v>0.273105745212323</v>
      </c>
      <c r="AC1734" s="16" t="str">
        <f aca="false">IF(AB1734&lt;=PARAMETER!$B$9,"X",IF(AB1734&lt;=PARAMETER!$B$10,"Y","Z"))</f>
        <v>Y</v>
      </c>
      <c r="AD1734" s="16" t="str">
        <f aca="false">AA1734&amp;AC1734</f>
        <v>BY</v>
      </c>
      <c r="AE1734" s="22" t="n">
        <f aca="false">DATA!I1734</f>
        <v>0.74</v>
      </c>
      <c r="AF1734" s="18" t="n">
        <f aca="false">DATA!L1734</f>
        <v>89</v>
      </c>
      <c r="AG1734" s="16" t="str">
        <f aca="false">DATA!K1734</f>
        <v>D</v>
      </c>
      <c r="AH1734" s="18" t="n">
        <f aca="false">IF(AE1734&gt;=PARAMETER!$B$12,1,0)</f>
        <v>0</v>
      </c>
      <c r="AI1734" s="18" t="n">
        <f aca="false">IF(AF1734&gt;=PARAMETER!$B$13,1,0)</f>
        <v>0</v>
      </c>
      <c r="AJ1734" s="18" t="n">
        <f aca="false">IF(AND(AH1734=1,AI1734=1),1,0)</f>
        <v>0</v>
      </c>
    </row>
    <row r="1735" customFormat="false" ht="15" hidden="false" customHeight="false" outlineLevel="0" collapsed="false">
      <c r="A1735" s="16" t="str">
        <f aca="false">DATA!A1735</f>
        <v>ITM11733</v>
      </c>
      <c r="B1735" s="16" t="str">
        <f aca="false">DATA!B1735</f>
        <v>Automotive</v>
      </c>
      <c r="C1735" s="17" t="n">
        <f aca="false">DATA!C1735</f>
        <v>421</v>
      </c>
      <c r="D1735" s="17" t="n">
        <f aca="false">DATA!D1735</f>
        <v>22</v>
      </c>
      <c r="E1735" s="18" t="n">
        <f aca="false">DATA!F1735</f>
        <v>8</v>
      </c>
      <c r="F1735" s="19" t="n">
        <f aca="false">DATA!G1735</f>
        <v>43.83</v>
      </c>
      <c r="G1735" s="19" t="n">
        <f aca="false">DATA!H1735</f>
        <v>2.33</v>
      </c>
      <c r="H1735" s="18" t="n">
        <f aca="false">DATA!E1735</f>
        <v>13</v>
      </c>
      <c r="I1735" s="20" t="n">
        <f aca="false">F1735*E1735</f>
        <v>350.64</v>
      </c>
      <c r="J1735" s="20" t="n">
        <f aca="false">PARAMETER!$B$4*G1735*SQRT(E1735)</f>
        <v>10.8399722722666</v>
      </c>
      <c r="K1735" s="20" t="n">
        <f aca="false">I1735+J1735</f>
        <v>361.479972272267</v>
      </c>
      <c r="L1735" s="20" t="n">
        <f aca="false">K1735+F1735*H1735</f>
        <v>931.269972272267</v>
      </c>
      <c r="M1735" s="16" t="str">
        <f aca="false">IF(C1735&lt;=K1735,"REORDER",IF(C1735&gt;L1735,"OVERSTOCK","OK"))</f>
        <v>OK</v>
      </c>
      <c r="N1735" s="16" t="str">
        <f aca="false">IF(C1735&lt;=D1735,"REORDER","OK")</f>
        <v>OK</v>
      </c>
      <c r="O1735" s="18" t="n">
        <f aca="false">IF(D1735&lt;I1735,1,0)</f>
        <v>1</v>
      </c>
      <c r="P1735" s="20" t="n">
        <f aca="false">C1735/F1735</f>
        <v>9.60529317818846</v>
      </c>
      <c r="Q1735" s="19" t="n">
        <f aca="false">DATA!N1735</f>
        <v>90.93</v>
      </c>
      <c r="R1735" s="19" t="n">
        <f aca="false">DATA!O1735</f>
        <v>1.08</v>
      </c>
      <c r="S1735" s="17" t="n">
        <f aca="false">C1735*Q1735</f>
        <v>38281.53</v>
      </c>
      <c r="T1735" s="19" t="n">
        <f aca="false">C1735*R1735</f>
        <v>454.68</v>
      </c>
      <c r="U1735" s="20" t="n">
        <f aca="false">MAX(0,C1735-L1735)</f>
        <v>0</v>
      </c>
      <c r="V1735" s="17" t="n">
        <f aca="false">U1735*Q1735</f>
        <v>0</v>
      </c>
      <c r="W1735" s="19" t="n">
        <f aca="false">U1735*R1735</f>
        <v>0</v>
      </c>
      <c r="X1735" s="20" t="n">
        <f aca="false">MAX(0,K1735-C1735)</f>
        <v>0</v>
      </c>
      <c r="Y1735" s="17" t="n">
        <f aca="false">F1735*PARAMETER!$B$5*Q1735</f>
        <v>1454693.5935</v>
      </c>
      <c r="Z1735" s="21" t="n">
        <f aca="false">SUMIF($Y$2:$Y$3205,"&gt;="&amp;Y1735)/SUM($Y$2:$Y$3205)</f>
        <v>0.544141183311753</v>
      </c>
      <c r="AA1735" s="16" t="str">
        <f aca="false">IF(Z1735&lt;=PARAMETER!$B$7,"A",IF(Z1735&lt;=PARAMETER!$B$8,"B","C"))</f>
        <v>A</v>
      </c>
      <c r="AB1735" s="22" t="n">
        <f aca="false">G1735/F1735</f>
        <v>0.053159936116815</v>
      </c>
      <c r="AC1735" s="16" t="str">
        <f aca="false">IF(AB1735&lt;=PARAMETER!$B$9,"X",IF(AB1735&lt;=PARAMETER!$B$10,"Y","Z"))</f>
        <v>X</v>
      </c>
      <c r="AD1735" s="16" t="str">
        <f aca="false">AA1735&amp;AC1735</f>
        <v>AX</v>
      </c>
      <c r="AE1735" s="22" t="n">
        <f aca="false">DATA!I1735</f>
        <v>0.65</v>
      </c>
      <c r="AF1735" s="18" t="n">
        <f aca="false">DATA!L1735</f>
        <v>81</v>
      </c>
      <c r="AG1735" s="16" t="str">
        <f aca="false">DATA!K1735</f>
        <v>A</v>
      </c>
      <c r="AH1735" s="18" t="n">
        <f aca="false">IF(AE1735&gt;=PARAMETER!$B$12,1,0)</f>
        <v>0</v>
      </c>
      <c r="AI1735" s="18" t="n">
        <f aca="false">IF(AF1735&gt;=PARAMETER!$B$13,1,0)</f>
        <v>0</v>
      </c>
      <c r="AJ1735" s="18" t="n">
        <f aca="false">IF(AND(AH1735=1,AI1735=1),1,0)</f>
        <v>0</v>
      </c>
    </row>
    <row r="1736" customFormat="false" ht="15" hidden="false" customHeight="false" outlineLevel="0" collapsed="false">
      <c r="A1736" s="16" t="str">
        <f aca="false">DATA!A1736</f>
        <v>ITM11734</v>
      </c>
      <c r="B1736" s="16" t="str">
        <f aca="false">DATA!B1736</f>
        <v>Automotive</v>
      </c>
      <c r="C1736" s="17" t="n">
        <f aca="false">DATA!C1736</f>
        <v>174</v>
      </c>
      <c r="D1736" s="17" t="n">
        <f aca="false">DATA!D1736</f>
        <v>75</v>
      </c>
      <c r="E1736" s="18" t="n">
        <f aca="false">DATA!F1736</f>
        <v>6</v>
      </c>
      <c r="F1736" s="19" t="n">
        <f aca="false">DATA!G1736</f>
        <v>13.91</v>
      </c>
      <c r="G1736" s="19" t="n">
        <f aca="false">DATA!H1736</f>
        <v>3.01</v>
      </c>
      <c r="H1736" s="18" t="n">
        <f aca="false">DATA!E1736</f>
        <v>3</v>
      </c>
      <c r="I1736" s="20" t="n">
        <f aca="false">F1736*E1736</f>
        <v>83.46</v>
      </c>
      <c r="J1736" s="20" t="n">
        <f aca="false">PARAMETER!$B$4*G1736*SQRT(E1736)</f>
        <v>12.127446783668</v>
      </c>
      <c r="K1736" s="20" t="n">
        <f aca="false">I1736+J1736</f>
        <v>95.587446783668</v>
      </c>
      <c r="L1736" s="20" t="n">
        <f aca="false">K1736+F1736*H1736</f>
        <v>137.317446783668</v>
      </c>
      <c r="M1736" s="16" t="str">
        <f aca="false">IF(C1736&lt;=K1736,"REORDER",IF(C1736&gt;L1736,"OVERSTOCK","OK"))</f>
        <v>OVERSTOCK</v>
      </c>
      <c r="N1736" s="16" t="str">
        <f aca="false">IF(C1736&lt;=D1736,"REORDER","OK")</f>
        <v>OK</v>
      </c>
      <c r="O1736" s="18" t="n">
        <f aca="false">IF(D1736&lt;I1736,1,0)</f>
        <v>1</v>
      </c>
      <c r="P1736" s="20" t="n">
        <f aca="false">C1736/F1736</f>
        <v>12.508986340762</v>
      </c>
      <c r="Q1736" s="19" t="n">
        <f aca="false">DATA!N1736</f>
        <v>10.3</v>
      </c>
      <c r="R1736" s="19" t="n">
        <f aca="false">DATA!O1736</f>
        <v>1.25</v>
      </c>
      <c r="S1736" s="17" t="n">
        <f aca="false">C1736*Q1736</f>
        <v>1792.2</v>
      </c>
      <c r="T1736" s="19" t="n">
        <f aca="false">C1736*R1736</f>
        <v>217.5</v>
      </c>
      <c r="U1736" s="20" t="n">
        <f aca="false">MAX(0,C1736-L1736)</f>
        <v>36.682553216332</v>
      </c>
      <c r="V1736" s="17" t="n">
        <f aca="false">U1736*Q1736</f>
        <v>377.83029812822</v>
      </c>
      <c r="W1736" s="19" t="n">
        <f aca="false">U1736*R1736</f>
        <v>45.853191520415</v>
      </c>
      <c r="X1736" s="20" t="n">
        <f aca="false">MAX(0,K1736-C1736)</f>
        <v>0</v>
      </c>
      <c r="Y1736" s="17" t="n">
        <f aca="false">F1736*PARAMETER!$B$5*Q1736</f>
        <v>52294.645</v>
      </c>
      <c r="Z1736" s="21" t="n">
        <f aca="false">SUMIF($Y$2:$Y$3205,"&gt;="&amp;Y1736)/SUM($Y$2:$Y$3205)</f>
        <v>0.999359871298398</v>
      </c>
      <c r="AA1736" s="16" t="str">
        <f aca="false">IF(Z1736&lt;=PARAMETER!$B$7,"A",IF(Z1736&lt;=PARAMETER!$B$8,"B","C"))</f>
        <v>C</v>
      </c>
      <c r="AB1736" s="22" t="n">
        <f aca="false">G1736/F1736</f>
        <v>0.216391085549964</v>
      </c>
      <c r="AC1736" s="16" t="str">
        <f aca="false">IF(AB1736&lt;=PARAMETER!$B$9,"X",IF(AB1736&lt;=PARAMETER!$B$10,"Y","Z"))</f>
        <v>X</v>
      </c>
      <c r="AD1736" s="16" t="str">
        <f aca="false">AA1736&amp;AC1736</f>
        <v>CX</v>
      </c>
      <c r="AE1736" s="22" t="n">
        <f aca="false">DATA!I1736</f>
        <v>0.9</v>
      </c>
      <c r="AF1736" s="18" t="n">
        <f aca="false">DATA!L1736</f>
        <v>25</v>
      </c>
      <c r="AG1736" s="16" t="str">
        <f aca="false">DATA!K1736</f>
        <v>A</v>
      </c>
      <c r="AH1736" s="18" t="n">
        <f aca="false">IF(AE1736&gt;=PARAMETER!$B$12,1,0)</f>
        <v>1</v>
      </c>
      <c r="AI1736" s="18" t="n">
        <f aca="false">IF(AF1736&gt;=PARAMETER!$B$13,1,0)</f>
        <v>0</v>
      </c>
      <c r="AJ1736" s="18" t="n">
        <f aca="false">IF(AND(AH1736=1,AI1736=1),1,0)</f>
        <v>0</v>
      </c>
    </row>
    <row r="1737" customFormat="false" ht="15" hidden="false" customHeight="false" outlineLevel="0" collapsed="false">
      <c r="A1737" s="16" t="str">
        <f aca="false">DATA!A1737</f>
        <v>ITM11735</v>
      </c>
      <c r="B1737" s="16" t="str">
        <f aca="false">DATA!B1737</f>
        <v>Electronics</v>
      </c>
      <c r="C1737" s="17" t="n">
        <f aca="false">DATA!C1737</f>
        <v>74</v>
      </c>
      <c r="D1737" s="17" t="n">
        <f aca="false">DATA!D1737</f>
        <v>13</v>
      </c>
      <c r="E1737" s="18" t="n">
        <f aca="false">DATA!F1737</f>
        <v>8</v>
      </c>
      <c r="F1737" s="19" t="n">
        <f aca="false">DATA!G1737</f>
        <v>11.06</v>
      </c>
      <c r="G1737" s="19" t="n">
        <f aca="false">DATA!H1737</f>
        <v>8.43</v>
      </c>
      <c r="H1737" s="18" t="n">
        <f aca="false">DATA!E1737</f>
        <v>14</v>
      </c>
      <c r="I1737" s="20" t="n">
        <f aca="false">F1737*E1737</f>
        <v>88.48</v>
      </c>
      <c r="J1737" s="20" t="n">
        <f aca="false">PARAMETER!$B$4*G1737*SQRT(E1737)</f>
        <v>39.2192988219774</v>
      </c>
      <c r="K1737" s="20" t="n">
        <f aca="false">I1737+J1737</f>
        <v>127.699298821977</v>
      </c>
      <c r="L1737" s="20" t="n">
        <f aca="false">K1737+F1737*H1737</f>
        <v>282.539298821977</v>
      </c>
      <c r="M1737" s="16" t="str">
        <f aca="false">IF(C1737&lt;=K1737,"REORDER",IF(C1737&gt;L1737,"OVERSTOCK","OK"))</f>
        <v>REORDER</v>
      </c>
      <c r="N1737" s="16" t="str">
        <f aca="false">IF(C1737&lt;=D1737,"REORDER","OK")</f>
        <v>OK</v>
      </c>
      <c r="O1737" s="18" t="n">
        <f aca="false">IF(D1737&lt;I1737,1,0)</f>
        <v>1</v>
      </c>
      <c r="P1737" s="20" t="n">
        <f aca="false">C1737/F1737</f>
        <v>6.69077757685353</v>
      </c>
      <c r="Q1737" s="19" t="n">
        <f aca="false">DATA!N1737</f>
        <v>149.61</v>
      </c>
      <c r="R1737" s="19" t="n">
        <f aca="false">DATA!O1737</f>
        <v>1.53</v>
      </c>
      <c r="S1737" s="17" t="n">
        <f aca="false">C1737*Q1737</f>
        <v>11071.14</v>
      </c>
      <c r="T1737" s="19" t="n">
        <f aca="false">C1737*R1737</f>
        <v>113.22</v>
      </c>
      <c r="U1737" s="20" t="n">
        <f aca="false">MAX(0,C1737-L1737)</f>
        <v>0</v>
      </c>
      <c r="V1737" s="17" t="n">
        <f aca="false">U1737*Q1737</f>
        <v>0</v>
      </c>
      <c r="W1737" s="19" t="n">
        <f aca="false">U1737*R1737</f>
        <v>0</v>
      </c>
      <c r="X1737" s="20" t="n">
        <f aca="false">MAX(0,K1737-C1737)</f>
        <v>53.6992988219774</v>
      </c>
      <c r="Y1737" s="17" t="n">
        <f aca="false">F1737*PARAMETER!$B$5*Q1737</f>
        <v>603960.609</v>
      </c>
      <c r="Z1737" s="21" t="n">
        <f aca="false">SUMIF($Y$2:$Y$3205,"&gt;="&amp;Y1737)/SUM($Y$2:$Y$3205)</f>
        <v>0.875343670924129</v>
      </c>
      <c r="AA1737" s="16" t="str">
        <f aca="false">IF(Z1737&lt;=PARAMETER!$B$7,"A",IF(Z1737&lt;=PARAMETER!$B$8,"B","C"))</f>
        <v>B</v>
      </c>
      <c r="AB1737" s="22" t="n">
        <f aca="false">G1737/F1737</f>
        <v>0.762206148282098</v>
      </c>
      <c r="AC1737" s="16" t="str">
        <f aca="false">IF(AB1737&lt;=PARAMETER!$B$9,"X",IF(AB1737&lt;=PARAMETER!$B$10,"Y","Z"))</f>
        <v>Z</v>
      </c>
      <c r="AD1737" s="16" t="str">
        <f aca="false">AA1737&amp;AC1737</f>
        <v>BZ</v>
      </c>
      <c r="AE1737" s="22" t="n">
        <f aca="false">DATA!I1737</f>
        <v>0.32</v>
      </c>
      <c r="AF1737" s="18" t="n">
        <f aca="false">DATA!L1737</f>
        <v>47</v>
      </c>
      <c r="AG1737" s="16" t="str">
        <f aca="false">DATA!K1737</f>
        <v>B</v>
      </c>
      <c r="AH1737" s="18" t="n">
        <f aca="false">IF(AE1737&gt;=PARAMETER!$B$12,1,0)</f>
        <v>0</v>
      </c>
      <c r="AI1737" s="18" t="n">
        <f aca="false">IF(AF1737&gt;=PARAMETER!$B$13,1,0)</f>
        <v>0</v>
      </c>
      <c r="AJ1737" s="18" t="n">
        <f aca="false">IF(AND(AH1737=1,AI1737=1),1,0)</f>
        <v>0</v>
      </c>
    </row>
    <row r="1738" customFormat="false" ht="15" hidden="false" customHeight="false" outlineLevel="0" collapsed="false">
      <c r="A1738" s="16" t="str">
        <f aca="false">DATA!A1738</f>
        <v>ITM11736</v>
      </c>
      <c r="B1738" s="16" t="str">
        <f aca="false">DATA!B1738</f>
        <v>Pharma</v>
      </c>
      <c r="C1738" s="17" t="n">
        <f aca="false">DATA!C1738</f>
        <v>201</v>
      </c>
      <c r="D1738" s="17" t="n">
        <f aca="false">DATA!D1738</f>
        <v>19</v>
      </c>
      <c r="E1738" s="18" t="n">
        <f aca="false">DATA!F1738</f>
        <v>8</v>
      </c>
      <c r="F1738" s="19" t="n">
        <f aca="false">DATA!G1738</f>
        <v>13.95</v>
      </c>
      <c r="G1738" s="19" t="n">
        <f aca="false">DATA!H1738</f>
        <v>6.57</v>
      </c>
      <c r="H1738" s="18" t="n">
        <f aca="false">DATA!E1738</f>
        <v>8</v>
      </c>
      <c r="I1738" s="20" t="n">
        <f aca="false">F1738*E1738</f>
        <v>111.6</v>
      </c>
      <c r="J1738" s="20" t="n">
        <f aca="false">PARAMETER!$B$4*G1738*SQRT(E1738)</f>
        <v>30.565930398623</v>
      </c>
      <c r="K1738" s="20" t="n">
        <f aca="false">I1738+J1738</f>
        <v>142.165930398623</v>
      </c>
      <c r="L1738" s="20" t="n">
        <f aca="false">K1738+F1738*H1738</f>
        <v>253.765930398623</v>
      </c>
      <c r="M1738" s="16" t="str">
        <f aca="false">IF(C1738&lt;=K1738,"REORDER",IF(C1738&gt;L1738,"OVERSTOCK","OK"))</f>
        <v>OK</v>
      </c>
      <c r="N1738" s="16" t="str">
        <f aca="false">IF(C1738&lt;=D1738,"REORDER","OK")</f>
        <v>OK</v>
      </c>
      <c r="O1738" s="18" t="n">
        <f aca="false">IF(D1738&lt;I1738,1,0)</f>
        <v>1</v>
      </c>
      <c r="P1738" s="20" t="n">
        <f aca="false">C1738/F1738</f>
        <v>14.4086021505376</v>
      </c>
      <c r="Q1738" s="19" t="n">
        <f aca="false">DATA!N1738</f>
        <v>177.01</v>
      </c>
      <c r="R1738" s="19" t="n">
        <f aca="false">DATA!O1738</f>
        <v>0.29</v>
      </c>
      <c r="S1738" s="17" t="n">
        <f aca="false">C1738*Q1738</f>
        <v>35579.01</v>
      </c>
      <c r="T1738" s="19" t="n">
        <f aca="false">C1738*R1738</f>
        <v>58.29</v>
      </c>
      <c r="U1738" s="20" t="n">
        <f aca="false">MAX(0,C1738-L1738)</f>
        <v>0</v>
      </c>
      <c r="V1738" s="17" t="n">
        <f aca="false">U1738*Q1738</f>
        <v>0</v>
      </c>
      <c r="W1738" s="19" t="n">
        <f aca="false">U1738*R1738</f>
        <v>0</v>
      </c>
      <c r="X1738" s="20" t="n">
        <f aca="false">MAX(0,K1738-C1738)</f>
        <v>0</v>
      </c>
      <c r="Y1738" s="17" t="n">
        <f aca="false">F1738*PARAMETER!$B$5*Q1738</f>
        <v>901290.6675</v>
      </c>
      <c r="Z1738" s="21" t="n">
        <f aca="false">SUMIF($Y$2:$Y$3205,"&gt;="&amp;Y1738)/SUM($Y$2:$Y$3205)</f>
        <v>0.77406427318292</v>
      </c>
      <c r="AA1738" s="16" t="str">
        <f aca="false">IF(Z1738&lt;=PARAMETER!$B$7,"A",IF(Z1738&lt;=PARAMETER!$B$8,"B","C"))</f>
        <v>A</v>
      </c>
      <c r="AB1738" s="22" t="n">
        <f aca="false">G1738/F1738</f>
        <v>0.470967741935484</v>
      </c>
      <c r="AC1738" s="16" t="str">
        <f aca="false">IF(AB1738&lt;=PARAMETER!$B$9,"X",IF(AB1738&lt;=PARAMETER!$B$10,"Y","Z"))</f>
        <v>Y</v>
      </c>
      <c r="AD1738" s="16" t="str">
        <f aca="false">AA1738&amp;AC1738</f>
        <v>AY</v>
      </c>
      <c r="AE1738" s="22" t="n">
        <f aca="false">DATA!I1738</f>
        <v>0.91</v>
      </c>
      <c r="AF1738" s="18" t="n">
        <f aca="false">DATA!L1738</f>
        <v>74</v>
      </c>
      <c r="AG1738" s="16" t="str">
        <f aca="false">DATA!K1738</f>
        <v>D</v>
      </c>
      <c r="AH1738" s="18" t="n">
        <f aca="false">IF(AE1738&gt;=PARAMETER!$B$12,1,0)</f>
        <v>1</v>
      </c>
      <c r="AI1738" s="18" t="n">
        <f aca="false">IF(AF1738&gt;=PARAMETER!$B$13,1,0)</f>
        <v>0</v>
      </c>
      <c r="AJ1738" s="18" t="n">
        <f aca="false">IF(AND(AH1738=1,AI1738=1),1,0)</f>
        <v>0</v>
      </c>
    </row>
    <row r="1739" customFormat="false" ht="15" hidden="false" customHeight="false" outlineLevel="0" collapsed="false">
      <c r="A1739" s="16" t="str">
        <f aca="false">DATA!A1739</f>
        <v>ITM11737</v>
      </c>
      <c r="B1739" s="16" t="str">
        <f aca="false">DATA!B1739</f>
        <v>Automotive</v>
      </c>
      <c r="C1739" s="17" t="n">
        <f aca="false">DATA!C1739</f>
        <v>229</v>
      </c>
      <c r="D1739" s="17" t="n">
        <f aca="false">DATA!D1739</f>
        <v>97</v>
      </c>
      <c r="E1739" s="18" t="n">
        <f aca="false">DATA!F1739</f>
        <v>7</v>
      </c>
      <c r="F1739" s="19" t="n">
        <f aca="false">DATA!G1739</f>
        <v>45.59</v>
      </c>
      <c r="G1739" s="19" t="n">
        <f aca="false">DATA!H1739</f>
        <v>4.36</v>
      </c>
      <c r="H1739" s="18" t="n">
        <f aca="false">DATA!E1739</f>
        <v>10</v>
      </c>
      <c r="I1739" s="20" t="n">
        <f aca="false">F1739*E1739</f>
        <v>319.13</v>
      </c>
      <c r="J1739" s="20" t="n">
        <f aca="false">PARAMETER!$B$4*G1739*SQRT(E1739)</f>
        <v>18.9741690704706</v>
      </c>
      <c r="K1739" s="20" t="n">
        <f aca="false">I1739+J1739</f>
        <v>338.104169070471</v>
      </c>
      <c r="L1739" s="20" t="n">
        <f aca="false">K1739+F1739*H1739</f>
        <v>794.004169070471</v>
      </c>
      <c r="M1739" s="16" t="str">
        <f aca="false">IF(C1739&lt;=K1739,"REORDER",IF(C1739&gt;L1739,"OVERSTOCK","OK"))</f>
        <v>REORDER</v>
      </c>
      <c r="N1739" s="16" t="str">
        <f aca="false">IF(C1739&lt;=D1739,"REORDER","OK")</f>
        <v>OK</v>
      </c>
      <c r="O1739" s="18" t="n">
        <f aca="false">IF(D1739&lt;I1739,1,0)</f>
        <v>1</v>
      </c>
      <c r="P1739" s="20" t="n">
        <f aca="false">C1739/F1739</f>
        <v>5.02303136652775</v>
      </c>
      <c r="Q1739" s="19" t="n">
        <f aca="false">DATA!N1739</f>
        <v>73.7</v>
      </c>
      <c r="R1739" s="19" t="n">
        <f aca="false">DATA!O1739</f>
        <v>1.93</v>
      </c>
      <c r="S1739" s="17" t="n">
        <f aca="false">C1739*Q1739</f>
        <v>16877.3</v>
      </c>
      <c r="T1739" s="19" t="n">
        <f aca="false">C1739*R1739</f>
        <v>441.97</v>
      </c>
      <c r="U1739" s="20" t="n">
        <f aca="false">MAX(0,C1739-L1739)</f>
        <v>0</v>
      </c>
      <c r="V1739" s="17" t="n">
        <f aca="false">U1739*Q1739</f>
        <v>0</v>
      </c>
      <c r="W1739" s="19" t="n">
        <f aca="false">U1739*R1739</f>
        <v>0</v>
      </c>
      <c r="X1739" s="20" t="n">
        <f aca="false">MAX(0,K1739-C1739)</f>
        <v>109.104169070471</v>
      </c>
      <c r="Y1739" s="17" t="n">
        <f aca="false">F1739*PARAMETER!$B$5*Q1739</f>
        <v>1226393.795</v>
      </c>
      <c r="Z1739" s="21" t="n">
        <f aca="false">SUMIF($Y$2:$Y$3205,"&gt;="&amp;Y1739)/SUM($Y$2:$Y$3205)</f>
        <v>0.633992960493308</v>
      </c>
      <c r="AA1739" s="16" t="str">
        <f aca="false">IF(Z1739&lt;=PARAMETER!$B$7,"A",IF(Z1739&lt;=PARAMETER!$B$8,"B","C"))</f>
        <v>A</v>
      </c>
      <c r="AB1739" s="22" t="n">
        <f aca="false">G1739/F1739</f>
        <v>0.0956350076771222</v>
      </c>
      <c r="AC1739" s="16" t="str">
        <f aca="false">IF(AB1739&lt;=PARAMETER!$B$9,"X",IF(AB1739&lt;=PARAMETER!$B$10,"Y","Z"))</f>
        <v>X</v>
      </c>
      <c r="AD1739" s="16" t="str">
        <f aca="false">AA1739&amp;AC1739</f>
        <v>AX</v>
      </c>
      <c r="AE1739" s="22" t="n">
        <f aca="false">DATA!I1739</f>
        <v>0.92</v>
      </c>
      <c r="AF1739" s="18" t="n">
        <f aca="false">DATA!L1739</f>
        <v>135</v>
      </c>
      <c r="AG1739" s="16" t="str">
        <f aca="false">DATA!K1739</f>
        <v>D</v>
      </c>
      <c r="AH1739" s="18" t="n">
        <f aca="false">IF(AE1739&gt;=PARAMETER!$B$12,1,0)</f>
        <v>1</v>
      </c>
      <c r="AI1739" s="18" t="n">
        <f aca="false">IF(AF1739&gt;=PARAMETER!$B$13,1,0)</f>
        <v>1</v>
      </c>
      <c r="AJ1739" s="18" t="n">
        <f aca="false">IF(AND(AH1739=1,AI1739=1),1,0)</f>
        <v>1</v>
      </c>
    </row>
    <row r="1740" customFormat="false" ht="15" hidden="false" customHeight="false" outlineLevel="0" collapsed="false">
      <c r="A1740" s="16" t="str">
        <f aca="false">DATA!A1740</f>
        <v>ITM11738</v>
      </c>
      <c r="B1740" s="16" t="str">
        <f aca="false">DATA!B1740</f>
        <v>Electronics</v>
      </c>
      <c r="C1740" s="17" t="n">
        <f aca="false">DATA!C1740</f>
        <v>395</v>
      </c>
      <c r="D1740" s="17" t="n">
        <f aca="false">DATA!D1740</f>
        <v>26</v>
      </c>
      <c r="E1740" s="18" t="n">
        <f aca="false">DATA!F1740</f>
        <v>3</v>
      </c>
      <c r="F1740" s="19" t="n">
        <f aca="false">DATA!G1740</f>
        <v>45.86</v>
      </c>
      <c r="G1740" s="19" t="n">
        <f aca="false">DATA!H1740</f>
        <v>9.73</v>
      </c>
      <c r="H1740" s="18" t="n">
        <f aca="false">DATA!E1740</f>
        <v>3</v>
      </c>
      <c r="I1740" s="20" t="n">
        <f aca="false">F1740*E1740</f>
        <v>137.58</v>
      </c>
      <c r="J1740" s="20" t="n">
        <f aca="false">PARAMETER!$B$4*G1740*SQRT(E1740)</f>
        <v>27.7204786146576</v>
      </c>
      <c r="K1740" s="20" t="n">
        <f aca="false">I1740+J1740</f>
        <v>165.300478614658</v>
      </c>
      <c r="L1740" s="20" t="n">
        <f aca="false">K1740+F1740*H1740</f>
        <v>302.880478614658</v>
      </c>
      <c r="M1740" s="16" t="str">
        <f aca="false">IF(C1740&lt;=K1740,"REORDER",IF(C1740&gt;L1740,"OVERSTOCK","OK"))</f>
        <v>OVERSTOCK</v>
      </c>
      <c r="N1740" s="16" t="str">
        <f aca="false">IF(C1740&lt;=D1740,"REORDER","OK")</f>
        <v>OK</v>
      </c>
      <c r="O1740" s="18" t="n">
        <f aca="false">IF(D1740&lt;I1740,1,0)</f>
        <v>1</v>
      </c>
      <c r="P1740" s="20" t="n">
        <f aca="false">C1740/F1740</f>
        <v>8.61317051897078</v>
      </c>
      <c r="Q1740" s="19" t="n">
        <f aca="false">DATA!N1740</f>
        <v>146.42</v>
      </c>
      <c r="R1740" s="19" t="n">
        <f aca="false">DATA!O1740</f>
        <v>1.71</v>
      </c>
      <c r="S1740" s="17" t="n">
        <f aca="false">C1740*Q1740</f>
        <v>57835.9</v>
      </c>
      <c r="T1740" s="19" t="n">
        <f aca="false">C1740*R1740</f>
        <v>675.45</v>
      </c>
      <c r="U1740" s="20" t="n">
        <f aca="false">MAX(0,C1740-L1740)</f>
        <v>92.1195213853425</v>
      </c>
      <c r="V1740" s="17" t="n">
        <f aca="false">U1740*Q1740</f>
        <v>13488.1403212418</v>
      </c>
      <c r="W1740" s="19" t="n">
        <f aca="false">U1740*R1740</f>
        <v>157.524381568936</v>
      </c>
      <c r="X1740" s="20" t="n">
        <f aca="false">MAX(0,K1740-C1740)</f>
        <v>0</v>
      </c>
      <c r="Y1740" s="17" t="n">
        <f aca="false">F1740*PARAMETER!$B$5*Q1740</f>
        <v>2450909.738</v>
      </c>
      <c r="Z1740" s="21" t="n">
        <f aca="false">SUMIF($Y$2:$Y$3205,"&gt;="&amp;Y1740)/SUM($Y$2:$Y$3205)</f>
        <v>0.201391075527696</v>
      </c>
      <c r="AA1740" s="16" t="str">
        <f aca="false">IF(Z1740&lt;=PARAMETER!$B$7,"A",IF(Z1740&lt;=PARAMETER!$B$8,"B","C"))</f>
        <v>A</v>
      </c>
      <c r="AB1740" s="22" t="n">
        <f aca="false">G1740/F1740</f>
        <v>0.212167466201483</v>
      </c>
      <c r="AC1740" s="16" t="str">
        <f aca="false">IF(AB1740&lt;=PARAMETER!$B$9,"X",IF(AB1740&lt;=PARAMETER!$B$10,"Y","Z"))</f>
        <v>X</v>
      </c>
      <c r="AD1740" s="16" t="str">
        <f aca="false">AA1740&amp;AC1740</f>
        <v>AX</v>
      </c>
      <c r="AE1740" s="22" t="n">
        <f aca="false">DATA!I1740</f>
        <v>0.49</v>
      </c>
      <c r="AF1740" s="18" t="n">
        <f aca="false">DATA!L1740</f>
        <v>92</v>
      </c>
      <c r="AG1740" s="16" t="str">
        <f aca="false">DATA!K1740</f>
        <v>B</v>
      </c>
      <c r="AH1740" s="18" t="n">
        <f aca="false">IF(AE1740&gt;=PARAMETER!$B$12,1,0)</f>
        <v>0</v>
      </c>
      <c r="AI1740" s="18" t="n">
        <f aca="false">IF(AF1740&gt;=PARAMETER!$B$13,1,0)</f>
        <v>0</v>
      </c>
      <c r="AJ1740" s="18" t="n">
        <f aca="false">IF(AND(AH1740=1,AI1740=1),1,0)</f>
        <v>0</v>
      </c>
    </row>
    <row r="1741" customFormat="false" ht="15" hidden="false" customHeight="false" outlineLevel="0" collapsed="false">
      <c r="A1741" s="16" t="str">
        <f aca="false">DATA!A1741</f>
        <v>ITM11739</v>
      </c>
      <c r="B1741" s="16" t="str">
        <f aca="false">DATA!B1741</f>
        <v>Pharma</v>
      </c>
      <c r="C1741" s="17" t="n">
        <f aca="false">DATA!C1741</f>
        <v>490</v>
      </c>
      <c r="D1741" s="17" t="n">
        <f aca="false">DATA!D1741</f>
        <v>61</v>
      </c>
      <c r="E1741" s="18" t="n">
        <f aca="false">DATA!F1741</f>
        <v>3</v>
      </c>
      <c r="F1741" s="19" t="n">
        <f aca="false">DATA!G1741</f>
        <v>17.12</v>
      </c>
      <c r="G1741" s="19" t="n">
        <f aca="false">DATA!H1741</f>
        <v>4.92</v>
      </c>
      <c r="H1741" s="18" t="n">
        <f aca="false">DATA!E1741</f>
        <v>12</v>
      </c>
      <c r="I1741" s="20" t="n">
        <f aca="false">F1741*E1741</f>
        <v>51.36</v>
      </c>
      <c r="J1741" s="20" t="n">
        <f aca="false">PARAMETER!$B$4*G1741*SQRT(E1741)</f>
        <v>14.016932660238</v>
      </c>
      <c r="K1741" s="20" t="n">
        <f aca="false">I1741+J1741</f>
        <v>65.376932660238</v>
      </c>
      <c r="L1741" s="20" t="n">
        <f aca="false">K1741+F1741*H1741</f>
        <v>270.816932660238</v>
      </c>
      <c r="M1741" s="16" t="str">
        <f aca="false">IF(C1741&lt;=K1741,"REORDER",IF(C1741&gt;L1741,"OVERSTOCK","OK"))</f>
        <v>OVERSTOCK</v>
      </c>
      <c r="N1741" s="16" t="str">
        <f aca="false">IF(C1741&lt;=D1741,"REORDER","OK")</f>
        <v>OK</v>
      </c>
      <c r="O1741" s="18" t="n">
        <f aca="false">IF(D1741&lt;I1741,1,0)</f>
        <v>0</v>
      </c>
      <c r="P1741" s="20" t="n">
        <f aca="false">C1741/F1741</f>
        <v>28.6214953271028</v>
      </c>
      <c r="Q1741" s="19" t="n">
        <f aca="false">DATA!N1741</f>
        <v>21.79</v>
      </c>
      <c r="R1741" s="19" t="n">
        <f aca="false">DATA!O1741</f>
        <v>0.84</v>
      </c>
      <c r="S1741" s="17" t="n">
        <f aca="false">C1741*Q1741</f>
        <v>10677.1</v>
      </c>
      <c r="T1741" s="19" t="n">
        <f aca="false">C1741*R1741</f>
        <v>411.6</v>
      </c>
      <c r="U1741" s="20" t="n">
        <f aca="false">MAX(0,C1741-L1741)</f>
        <v>219.183067339762</v>
      </c>
      <c r="V1741" s="17" t="n">
        <f aca="false">U1741*Q1741</f>
        <v>4775.99903733342</v>
      </c>
      <c r="W1741" s="19" t="n">
        <f aca="false">U1741*R1741</f>
        <v>184.1137765654</v>
      </c>
      <c r="X1741" s="20" t="n">
        <f aca="false">MAX(0,K1741-C1741)</f>
        <v>0</v>
      </c>
      <c r="Y1741" s="17" t="n">
        <f aca="false">F1741*PARAMETER!$B$5*Q1741</f>
        <v>136161.352</v>
      </c>
      <c r="Z1741" s="21" t="n">
        <f aca="false">SUMIF($Y$2:$Y$3205,"&gt;="&amp;Y1741)/SUM($Y$2:$Y$3205)</f>
        <v>0.992825076976403</v>
      </c>
      <c r="AA1741" s="16" t="str">
        <f aca="false">IF(Z1741&lt;=PARAMETER!$B$7,"A",IF(Z1741&lt;=PARAMETER!$B$8,"B","C"))</f>
        <v>C</v>
      </c>
      <c r="AB1741" s="22" t="n">
        <f aca="false">G1741/F1741</f>
        <v>0.287383177570093</v>
      </c>
      <c r="AC1741" s="16" t="str">
        <f aca="false">IF(AB1741&lt;=PARAMETER!$B$9,"X",IF(AB1741&lt;=PARAMETER!$B$10,"Y","Z"))</f>
        <v>Y</v>
      </c>
      <c r="AD1741" s="16" t="str">
        <f aca="false">AA1741&amp;AC1741</f>
        <v>CY</v>
      </c>
      <c r="AE1741" s="22" t="n">
        <f aca="false">DATA!I1741</f>
        <v>0.18</v>
      </c>
      <c r="AF1741" s="18" t="n">
        <f aca="false">DATA!L1741</f>
        <v>26</v>
      </c>
      <c r="AG1741" s="16" t="str">
        <f aca="false">DATA!K1741</f>
        <v>D</v>
      </c>
      <c r="AH1741" s="18" t="n">
        <f aca="false">IF(AE1741&gt;=PARAMETER!$B$12,1,0)</f>
        <v>0</v>
      </c>
      <c r="AI1741" s="18" t="n">
        <f aca="false">IF(AF1741&gt;=PARAMETER!$B$13,1,0)</f>
        <v>0</v>
      </c>
      <c r="AJ1741" s="18" t="n">
        <f aca="false">IF(AND(AH1741=1,AI1741=1),1,0)</f>
        <v>0</v>
      </c>
    </row>
    <row r="1742" customFormat="false" ht="15" hidden="false" customHeight="false" outlineLevel="0" collapsed="false">
      <c r="A1742" s="16" t="str">
        <f aca="false">DATA!A1742</f>
        <v>ITM11740</v>
      </c>
      <c r="B1742" s="16" t="str">
        <f aca="false">DATA!B1742</f>
        <v>Apparel</v>
      </c>
      <c r="C1742" s="17" t="n">
        <f aca="false">DATA!C1742</f>
        <v>94</v>
      </c>
      <c r="D1742" s="17" t="n">
        <f aca="false">DATA!D1742</f>
        <v>15</v>
      </c>
      <c r="E1742" s="18" t="n">
        <f aca="false">DATA!F1742</f>
        <v>5</v>
      </c>
      <c r="F1742" s="19" t="n">
        <f aca="false">DATA!G1742</f>
        <v>35.57</v>
      </c>
      <c r="G1742" s="19" t="n">
        <f aca="false">DATA!H1742</f>
        <v>9.71</v>
      </c>
      <c r="H1742" s="18" t="n">
        <f aca="false">DATA!E1742</f>
        <v>14</v>
      </c>
      <c r="I1742" s="20" t="n">
        <f aca="false">F1742*E1742</f>
        <v>177.85</v>
      </c>
      <c r="J1742" s="20" t="n">
        <f aca="false">PARAMETER!$B$4*G1742*SQRT(E1742)</f>
        <v>35.7134239173645</v>
      </c>
      <c r="K1742" s="20" t="n">
        <f aca="false">I1742+J1742</f>
        <v>213.563423917365</v>
      </c>
      <c r="L1742" s="20" t="n">
        <f aca="false">K1742+F1742*H1742</f>
        <v>711.543423917365</v>
      </c>
      <c r="M1742" s="16" t="str">
        <f aca="false">IF(C1742&lt;=K1742,"REORDER",IF(C1742&gt;L1742,"OVERSTOCK","OK"))</f>
        <v>REORDER</v>
      </c>
      <c r="N1742" s="16" t="str">
        <f aca="false">IF(C1742&lt;=D1742,"REORDER","OK")</f>
        <v>OK</v>
      </c>
      <c r="O1742" s="18" t="n">
        <f aca="false">IF(D1742&lt;I1742,1,0)</f>
        <v>1</v>
      </c>
      <c r="P1742" s="20" t="n">
        <f aca="false">C1742/F1742</f>
        <v>2.64267641270734</v>
      </c>
      <c r="Q1742" s="19" t="n">
        <f aca="false">DATA!N1742</f>
        <v>144.8</v>
      </c>
      <c r="R1742" s="19" t="n">
        <f aca="false">DATA!O1742</f>
        <v>1.48</v>
      </c>
      <c r="S1742" s="17" t="n">
        <f aca="false">C1742*Q1742</f>
        <v>13611.2</v>
      </c>
      <c r="T1742" s="19" t="n">
        <f aca="false">C1742*R1742</f>
        <v>139.12</v>
      </c>
      <c r="U1742" s="20" t="n">
        <f aca="false">MAX(0,C1742-L1742)</f>
        <v>0</v>
      </c>
      <c r="V1742" s="17" t="n">
        <f aca="false">U1742*Q1742</f>
        <v>0</v>
      </c>
      <c r="W1742" s="19" t="n">
        <f aca="false">U1742*R1742</f>
        <v>0</v>
      </c>
      <c r="X1742" s="20" t="n">
        <f aca="false">MAX(0,K1742-C1742)</f>
        <v>119.563423917365</v>
      </c>
      <c r="Y1742" s="17" t="n">
        <f aca="false">F1742*PARAMETER!$B$5*Q1742</f>
        <v>1879945.64</v>
      </c>
      <c r="Z1742" s="21" t="n">
        <f aca="false">SUMIF($Y$2:$Y$3205,"&gt;="&amp;Y1742)/SUM($Y$2:$Y$3205)</f>
        <v>0.384105403986654</v>
      </c>
      <c r="AA1742" s="16" t="str">
        <f aca="false">IF(Z1742&lt;=PARAMETER!$B$7,"A",IF(Z1742&lt;=PARAMETER!$B$8,"B","C"))</f>
        <v>A</v>
      </c>
      <c r="AB1742" s="22" t="n">
        <f aca="false">G1742/F1742</f>
        <v>0.272982850716896</v>
      </c>
      <c r="AC1742" s="16" t="str">
        <f aca="false">IF(AB1742&lt;=PARAMETER!$B$9,"X",IF(AB1742&lt;=PARAMETER!$B$10,"Y","Z"))</f>
        <v>Y</v>
      </c>
      <c r="AD1742" s="16" t="str">
        <f aca="false">AA1742&amp;AC1742</f>
        <v>AY</v>
      </c>
      <c r="AE1742" s="22" t="n">
        <f aca="false">DATA!I1742</f>
        <v>0.75</v>
      </c>
      <c r="AF1742" s="18" t="n">
        <f aca="false">DATA!L1742</f>
        <v>122</v>
      </c>
      <c r="AG1742" s="16" t="str">
        <f aca="false">DATA!K1742</f>
        <v>B</v>
      </c>
      <c r="AH1742" s="18" t="n">
        <f aca="false">IF(AE1742&gt;=PARAMETER!$B$12,1,0)</f>
        <v>0</v>
      </c>
      <c r="AI1742" s="18" t="n">
        <f aca="false">IF(AF1742&gt;=PARAMETER!$B$13,1,0)</f>
        <v>1</v>
      </c>
      <c r="AJ1742" s="18" t="n">
        <f aca="false">IF(AND(AH1742=1,AI1742=1),1,0)</f>
        <v>0</v>
      </c>
    </row>
    <row r="1743" customFormat="false" ht="15" hidden="false" customHeight="false" outlineLevel="0" collapsed="false">
      <c r="A1743" s="16" t="str">
        <f aca="false">DATA!A1743</f>
        <v>ITM11741</v>
      </c>
      <c r="B1743" s="16" t="str">
        <f aca="false">DATA!B1743</f>
        <v>Electronics</v>
      </c>
      <c r="C1743" s="17" t="n">
        <f aca="false">DATA!C1743</f>
        <v>296</v>
      </c>
      <c r="D1743" s="17" t="n">
        <f aca="false">DATA!D1743</f>
        <v>92</v>
      </c>
      <c r="E1743" s="18" t="n">
        <f aca="false">DATA!F1743</f>
        <v>9</v>
      </c>
      <c r="F1743" s="19" t="n">
        <f aca="false">DATA!G1743</f>
        <v>34.11</v>
      </c>
      <c r="G1743" s="19" t="n">
        <f aca="false">DATA!H1743</f>
        <v>2.37</v>
      </c>
      <c r="H1743" s="18" t="n">
        <f aca="false">DATA!E1743</f>
        <v>11</v>
      </c>
      <c r="I1743" s="20" t="n">
        <f aca="false">F1743*E1743</f>
        <v>306.99</v>
      </c>
      <c r="J1743" s="20" t="n">
        <f aca="false">PARAMETER!$B$4*G1743*SQRT(E1743)</f>
        <v>11.694909287625</v>
      </c>
      <c r="K1743" s="20" t="n">
        <f aca="false">I1743+J1743</f>
        <v>318.684909287625</v>
      </c>
      <c r="L1743" s="20" t="n">
        <f aca="false">K1743+F1743*H1743</f>
        <v>693.894909287625</v>
      </c>
      <c r="M1743" s="16" t="str">
        <f aca="false">IF(C1743&lt;=K1743,"REORDER",IF(C1743&gt;L1743,"OVERSTOCK","OK"))</f>
        <v>REORDER</v>
      </c>
      <c r="N1743" s="16" t="str">
        <f aca="false">IF(C1743&lt;=D1743,"REORDER","OK")</f>
        <v>OK</v>
      </c>
      <c r="O1743" s="18" t="n">
        <f aca="false">IF(D1743&lt;I1743,1,0)</f>
        <v>1</v>
      </c>
      <c r="P1743" s="20" t="n">
        <f aca="false">C1743/F1743</f>
        <v>8.67780709469364</v>
      </c>
      <c r="Q1743" s="19" t="n">
        <f aca="false">DATA!N1743</f>
        <v>22.98</v>
      </c>
      <c r="R1743" s="19" t="n">
        <f aca="false">DATA!O1743</f>
        <v>1.55</v>
      </c>
      <c r="S1743" s="17" t="n">
        <f aca="false">C1743*Q1743</f>
        <v>6802.08</v>
      </c>
      <c r="T1743" s="19" t="n">
        <f aca="false">C1743*R1743</f>
        <v>458.8</v>
      </c>
      <c r="U1743" s="20" t="n">
        <f aca="false">MAX(0,C1743-L1743)</f>
        <v>0</v>
      </c>
      <c r="V1743" s="17" t="n">
        <f aca="false">U1743*Q1743</f>
        <v>0</v>
      </c>
      <c r="W1743" s="19" t="n">
        <f aca="false">U1743*R1743</f>
        <v>0</v>
      </c>
      <c r="X1743" s="20" t="n">
        <f aca="false">MAX(0,K1743-C1743)</f>
        <v>22.684909287625</v>
      </c>
      <c r="Y1743" s="17" t="n">
        <f aca="false">F1743*PARAMETER!$B$5*Q1743</f>
        <v>286104.447</v>
      </c>
      <c r="Z1743" s="21" t="n">
        <f aca="false">SUMIF($Y$2:$Y$3205,"&gt;="&amp;Y1743)/SUM($Y$2:$Y$3205)</f>
        <v>0.96357996557573</v>
      </c>
      <c r="AA1743" s="16" t="str">
        <f aca="false">IF(Z1743&lt;=PARAMETER!$B$7,"A",IF(Z1743&lt;=PARAMETER!$B$8,"B","C"))</f>
        <v>C</v>
      </c>
      <c r="AB1743" s="22" t="n">
        <f aca="false">G1743/F1743</f>
        <v>0.06948109058927</v>
      </c>
      <c r="AC1743" s="16" t="str">
        <f aca="false">IF(AB1743&lt;=PARAMETER!$B$9,"X",IF(AB1743&lt;=PARAMETER!$B$10,"Y","Z"))</f>
        <v>X</v>
      </c>
      <c r="AD1743" s="16" t="str">
        <f aca="false">AA1743&amp;AC1743</f>
        <v>CX</v>
      </c>
      <c r="AE1743" s="22" t="n">
        <f aca="false">DATA!I1743</f>
        <v>0.4</v>
      </c>
      <c r="AF1743" s="18" t="n">
        <f aca="false">DATA!L1743</f>
        <v>165</v>
      </c>
      <c r="AG1743" s="16" t="str">
        <f aca="false">DATA!K1743</f>
        <v>D</v>
      </c>
      <c r="AH1743" s="18" t="n">
        <f aca="false">IF(AE1743&gt;=PARAMETER!$B$12,1,0)</f>
        <v>0</v>
      </c>
      <c r="AI1743" s="18" t="n">
        <f aca="false">IF(AF1743&gt;=PARAMETER!$B$13,1,0)</f>
        <v>1</v>
      </c>
      <c r="AJ1743" s="18" t="n">
        <f aca="false">IF(AND(AH1743=1,AI1743=1),1,0)</f>
        <v>0</v>
      </c>
    </row>
    <row r="1744" customFormat="false" ht="15" hidden="false" customHeight="false" outlineLevel="0" collapsed="false">
      <c r="A1744" s="16" t="str">
        <f aca="false">DATA!A1744</f>
        <v>ITM11742</v>
      </c>
      <c r="B1744" s="16" t="str">
        <f aca="false">DATA!B1744</f>
        <v>Groceries</v>
      </c>
      <c r="C1744" s="17" t="n">
        <f aca="false">DATA!C1744</f>
        <v>447</v>
      </c>
      <c r="D1744" s="17" t="n">
        <f aca="false">DATA!D1744</f>
        <v>78</v>
      </c>
      <c r="E1744" s="18" t="n">
        <f aca="false">DATA!F1744</f>
        <v>4</v>
      </c>
      <c r="F1744" s="19" t="n">
        <f aca="false">DATA!G1744</f>
        <v>40.52</v>
      </c>
      <c r="G1744" s="19" t="n">
        <f aca="false">DATA!H1744</f>
        <v>9.09</v>
      </c>
      <c r="H1744" s="18" t="n">
        <f aca="false">DATA!E1744</f>
        <v>5</v>
      </c>
      <c r="I1744" s="20" t="n">
        <f aca="false">F1744*E1744</f>
        <v>162.08</v>
      </c>
      <c r="J1744" s="20" t="n">
        <f aca="false">PARAMETER!$B$4*G1744*SQRT(E1744)</f>
        <v>29.9034389379778</v>
      </c>
      <c r="K1744" s="20" t="n">
        <f aca="false">I1744+J1744</f>
        <v>191.983438937978</v>
      </c>
      <c r="L1744" s="20" t="n">
        <f aca="false">K1744+F1744*H1744</f>
        <v>394.583438937978</v>
      </c>
      <c r="M1744" s="16" t="str">
        <f aca="false">IF(C1744&lt;=K1744,"REORDER",IF(C1744&gt;L1744,"OVERSTOCK","OK"))</f>
        <v>OVERSTOCK</v>
      </c>
      <c r="N1744" s="16" t="str">
        <f aca="false">IF(C1744&lt;=D1744,"REORDER","OK")</f>
        <v>OK</v>
      </c>
      <c r="O1744" s="18" t="n">
        <f aca="false">IF(D1744&lt;I1744,1,0)</f>
        <v>1</v>
      </c>
      <c r="P1744" s="20" t="n">
        <f aca="false">C1744/F1744</f>
        <v>11.0315893385982</v>
      </c>
      <c r="Q1744" s="19" t="n">
        <f aca="false">DATA!N1744</f>
        <v>121.57</v>
      </c>
      <c r="R1744" s="19" t="n">
        <f aca="false">DATA!O1744</f>
        <v>1.72</v>
      </c>
      <c r="S1744" s="17" t="n">
        <f aca="false">C1744*Q1744</f>
        <v>54341.79</v>
      </c>
      <c r="T1744" s="19" t="n">
        <f aca="false">C1744*R1744</f>
        <v>768.84</v>
      </c>
      <c r="U1744" s="20" t="n">
        <f aca="false">MAX(0,C1744-L1744)</f>
        <v>52.4165610620222</v>
      </c>
      <c r="V1744" s="17" t="n">
        <f aca="false">U1744*Q1744</f>
        <v>6372.28132831004</v>
      </c>
      <c r="W1744" s="19" t="n">
        <f aca="false">U1744*R1744</f>
        <v>90.1564850266782</v>
      </c>
      <c r="X1744" s="20" t="n">
        <f aca="false">MAX(0,K1744-C1744)</f>
        <v>0</v>
      </c>
      <c r="Y1744" s="17" t="n">
        <f aca="false">F1744*PARAMETER!$B$5*Q1744</f>
        <v>1797995.986</v>
      </c>
      <c r="Z1744" s="21" t="n">
        <f aca="false">SUMIF($Y$2:$Y$3205,"&gt;="&amp;Y1744)/SUM($Y$2:$Y$3205)</f>
        <v>0.418075511129689</v>
      </c>
      <c r="AA1744" s="16" t="str">
        <f aca="false">IF(Z1744&lt;=PARAMETER!$B$7,"A",IF(Z1744&lt;=PARAMETER!$B$8,"B","C"))</f>
        <v>A</v>
      </c>
      <c r="AB1744" s="22" t="n">
        <f aca="false">G1744/F1744</f>
        <v>0.224333662388944</v>
      </c>
      <c r="AC1744" s="16" t="str">
        <f aca="false">IF(AB1744&lt;=PARAMETER!$B$9,"X",IF(AB1744&lt;=PARAMETER!$B$10,"Y","Z"))</f>
        <v>X</v>
      </c>
      <c r="AD1744" s="16" t="str">
        <f aca="false">AA1744&amp;AC1744</f>
        <v>AX</v>
      </c>
      <c r="AE1744" s="22" t="n">
        <f aca="false">DATA!I1744</f>
        <v>0.82</v>
      </c>
      <c r="AF1744" s="18" t="n">
        <f aca="false">DATA!L1744</f>
        <v>149</v>
      </c>
      <c r="AG1744" s="16" t="str">
        <f aca="false">DATA!K1744</f>
        <v>C</v>
      </c>
      <c r="AH1744" s="18" t="n">
        <f aca="false">IF(AE1744&gt;=PARAMETER!$B$12,1,0)</f>
        <v>1</v>
      </c>
      <c r="AI1744" s="18" t="n">
        <f aca="false">IF(AF1744&gt;=PARAMETER!$B$13,1,0)</f>
        <v>1</v>
      </c>
      <c r="AJ1744" s="18" t="n">
        <f aca="false">IF(AND(AH1744=1,AI1744=1),1,0)</f>
        <v>1</v>
      </c>
    </row>
    <row r="1745" customFormat="false" ht="15" hidden="false" customHeight="false" outlineLevel="0" collapsed="false">
      <c r="A1745" s="16" t="str">
        <f aca="false">DATA!A1745</f>
        <v>ITM11743</v>
      </c>
      <c r="B1745" s="16" t="str">
        <f aca="false">DATA!B1745</f>
        <v>Electronics</v>
      </c>
      <c r="C1745" s="17" t="n">
        <f aca="false">DATA!C1745</f>
        <v>152</v>
      </c>
      <c r="D1745" s="17" t="n">
        <f aca="false">DATA!D1745</f>
        <v>83</v>
      </c>
      <c r="E1745" s="18" t="n">
        <f aca="false">DATA!F1745</f>
        <v>8</v>
      </c>
      <c r="F1745" s="19" t="n">
        <f aca="false">DATA!G1745</f>
        <v>15.53</v>
      </c>
      <c r="G1745" s="19" t="n">
        <f aca="false">DATA!H1745</f>
        <v>0.63</v>
      </c>
      <c r="H1745" s="18" t="n">
        <f aca="false">DATA!E1745</f>
        <v>5</v>
      </c>
      <c r="I1745" s="20" t="n">
        <f aca="false">F1745*E1745</f>
        <v>124.24</v>
      </c>
      <c r="J1745" s="20" t="n">
        <f aca="false">PARAMETER!$B$4*G1745*SQRT(E1745)</f>
        <v>2.93097962726522</v>
      </c>
      <c r="K1745" s="20" t="n">
        <f aca="false">I1745+J1745</f>
        <v>127.170979627265</v>
      </c>
      <c r="L1745" s="20" t="n">
        <f aca="false">K1745+F1745*H1745</f>
        <v>204.820979627265</v>
      </c>
      <c r="M1745" s="16" t="str">
        <f aca="false">IF(C1745&lt;=K1745,"REORDER",IF(C1745&gt;L1745,"OVERSTOCK","OK"))</f>
        <v>OK</v>
      </c>
      <c r="N1745" s="16" t="str">
        <f aca="false">IF(C1745&lt;=D1745,"REORDER","OK")</f>
        <v>OK</v>
      </c>
      <c r="O1745" s="18" t="n">
        <f aca="false">IF(D1745&lt;I1745,1,0)</f>
        <v>1</v>
      </c>
      <c r="P1745" s="20" t="n">
        <f aca="false">C1745/F1745</f>
        <v>9.78750804893754</v>
      </c>
      <c r="Q1745" s="19" t="n">
        <f aca="false">DATA!N1745</f>
        <v>123.54</v>
      </c>
      <c r="R1745" s="19" t="n">
        <f aca="false">DATA!O1745</f>
        <v>0.46</v>
      </c>
      <c r="S1745" s="17" t="n">
        <f aca="false">C1745*Q1745</f>
        <v>18778.08</v>
      </c>
      <c r="T1745" s="19" t="n">
        <f aca="false">C1745*R1745</f>
        <v>69.92</v>
      </c>
      <c r="U1745" s="20" t="n">
        <f aca="false">MAX(0,C1745-L1745)</f>
        <v>0</v>
      </c>
      <c r="V1745" s="17" t="n">
        <f aca="false">U1745*Q1745</f>
        <v>0</v>
      </c>
      <c r="W1745" s="19" t="n">
        <f aca="false">U1745*R1745</f>
        <v>0</v>
      </c>
      <c r="X1745" s="20" t="n">
        <f aca="false">MAX(0,K1745-C1745)</f>
        <v>0</v>
      </c>
      <c r="Y1745" s="17" t="n">
        <f aca="false">F1745*PARAMETER!$B$5*Q1745</f>
        <v>700280.313</v>
      </c>
      <c r="Z1745" s="21" t="n">
        <f aca="false">SUMIF($Y$2:$Y$3205,"&gt;="&amp;Y1745)/SUM($Y$2:$Y$3205)</f>
        <v>0.844110648170276</v>
      </c>
      <c r="AA1745" s="16" t="str">
        <f aca="false">IF(Z1745&lt;=PARAMETER!$B$7,"A",IF(Z1745&lt;=PARAMETER!$B$8,"B","C"))</f>
        <v>B</v>
      </c>
      <c r="AB1745" s="22" t="n">
        <f aca="false">G1745/F1745</f>
        <v>0.0405666452028332</v>
      </c>
      <c r="AC1745" s="16" t="str">
        <f aca="false">IF(AB1745&lt;=PARAMETER!$B$9,"X",IF(AB1745&lt;=PARAMETER!$B$10,"Y","Z"))</f>
        <v>X</v>
      </c>
      <c r="AD1745" s="16" t="str">
        <f aca="false">AA1745&amp;AC1745</f>
        <v>BX</v>
      </c>
      <c r="AE1745" s="22" t="n">
        <f aca="false">DATA!I1745</f>
        <v>0.25</v>
      </c>
      <c r="AF1745" s="18" t="n">
        <f aca="false">DATA!L1745</f>
        <v>79</v>
      </c>
      <c r="AG1745" s="16" t="str">
        <f aca="false">DATA!K1745</f>
        <v>C</v>
      </c>
      <c r="AH1745" s="18" t="n">
        <f aca="false">IF(AE1745&gt;=PARAMETER!$B$12,1,0)</f>
        <v>0</v>
      </c>
      <c r="AI1745" s="18" t="n">
        <f aca="false">IF(AF1745&gt;=PARAMETER!$B$13,1,0)</f>
        <v>0</v>
      </c>
      <c r="AJ1745" s="18" t="n">
        <f aca="false">IF(AND(AH1745=1,AI1745=1),1,0)</f>
        <v>0</v>
      </c>
    </row>
    <row r="1746" customFormat="false" ht="15" hidden="false" customHeight="false" outlineLevel="0" collapsed="false">
      <c r="A1746" s="16" t="str">
        <f aca="false">DATA!A1746</f>
        <v>ITM11744</v>
      </c>
      <c r="B1746" s="16" t="str">
        <f aca="false">DATA!B1746</f>
        <v>Electronics</v>
      </c>
      <c r="C1746" s="17" t="n">
        <f aca="false">DATA!C1746</f>
        <v>362</v>
      </c>
      <c r="D1746" s="17" t="n">
        <f aca="false">DATA!D1746</f>
        <v>18</v>
      </c>
      <c r="E1746" s="18" t="n">
        <f aca="false">DATA!F1746</f>
        <v>2</v>
      </c>
      <c r="F1746" s="19" t="n">
        <f aca="false">DATA!G1746</f>
        <v>26</v>
      </c>
      <c r="G1746" s="19" t="n">
        <f aca="false">DATA!H1746</f>
        <v>5.68</v>
      </c>
      <c r="H1746" s="18" t="n">
        <f aca="false">DATA!E1746</f>
        <v>6</v>
      </c>
      <c r="I1746" s="20" t="n">
        <f aca="false">F1746*E1746</f>
        <v>52</v>
      </c>
      <c r="J1746" s="20" t="n">
        <f aca="false">PARAMETER!$B$4*G1746*SQRT(E1746)</f>
        <v>13.212670065767</v>
      </c>
      <c r="K1746" s="20" t="n">
        <f aca="false">I1746+J1746</f>
        <v>65.212670065767</v>
      </c>
      <c r="L1746" s="20" t="n">
        <f aca="false">K1746+F1746*H1746</f>
        <v>221.212670065767</v>
      </c>
      <c r="M1746" s="16" t="str">
        <f aca="false">IF(C1746&lt;=K1746,"REORDER",IF(C1746&gt;L1746,"OVERSTOCK","OK"))</f>
        <v>OVERSTOCK</v>
      </c>
      <c r="N1746" s="16" t="str">
        <f aca="false">IF(C1746&lt;=D1746,"REORDER","OK")</f>
        <v>OK</v>
      </c>
      <c r="O1746" s="18" t="n">
        <f aca="false">IF(D1746&lt;I1746,1,0)</f>
        <v>1</v>
      </c>
      <c r="P1746" s="20" t="n">
        <f aca="false">C1746/F1746</f>
        <v>13.9230769230769</v>
      </c>
      <c r="Q1746" s="19" t="n">
        <f aca="false">DATA!N1746</f>
        <v>67.41</v>
      </c>
      <c r="R1746" s="19" t="n">
        <f aca="false">DATA!O1746</f>
        <v>1.44</v>
      </c>
      <c r="S1746" s="17" t="n">
        <f aca="false">C1746*Q1746</f>
        <v>24402.42</v>
      </c>
      <c r="T1746" s="19" t="n">
        <f aca="false">C1746*R1746</f>
        <v>521.28</v>
      </c>
      <c r="U1746" s="20" t="n">
        <f aca="false">MAX(0,C1746-L1746)</f>
        <v>140.787329934233</v>
      </c>
      <c r="V1746" s="17" t="n">
        <f aca="false">U1746*Q1746</f>
        <v>9490.47391086665</v>
      </c>
      <c r="W1746" s="19" t="n">
        <f aca="false">U1746*R1746</f>
        <v>202.733755105296</v>
      </c>
      <c r="X1746" s="20" t="n">
        <f aca="false">MAX(0,K1746-C1746)</f>
        <v>0</v>
      </c>
      <c r="Y1746" s="17" t="n">
        <f aca="false">F1746*PARAMETER!$B$5*Q1746</f>
        <v>639720.9</v>
      </c>
      <c r="Z1746" s="21" t="n">
        <f aca="false">SUMIF($Y$2:$Y$3205,"&gt;="&amp;Y1746)/SUM($Y$2:$Y$3205)</f>
        <v>0.865640465137918</v>
      </c>
      <c r="AA1746" s="16" t="str">
        <f aca="false">IF(Z1746&lt;=PARAMETER!$B$7,"A",IF(Z1746&lt;=PARAMETER!$B$8,"B","C"))</f>
        <v>B</v>
      </c>
      <c r="AB1746" s="22" t="n">
        <f aca="false">G1746/F1746</f>
        <v>0.218461538461538</v>
      </c>
      <c r="AC1746" s="16" t="str">
        <f aca="false">IF(AB1746&lt;=PARAMETER!$B$9,"X",IF(AB1746&lt;=PARAMETER!$B$10,"Y","Z"))</f>
        <v>X</v>
      </c>
      <c r="AD1746" s="16" t="str">
        <f aca="false">AA1746&amp;AC1746</f>
        <v>BX</v>
      </c>
      <c r="AE1746" s="22" t="n">
        <f aca="false">DATA!I1746</f>
        <v>0.59</v>
      </c>
      <c r="AF1746" s="18" t="n">
        <f aca="false">DATA!L1746</f>
        <v>80</v>
      </c>
      <c r="AG1746" s="16" t="str">
        <f aca="false">DATA!K1746</f>
        <v>B</v>
      </c>
      <c r="AH1746" s="18" t="n">
        <f aca="false">IF(AE1746&gt;=PARAMETER!$B$12,1,0)</f>
        <v>0</v>
      </c>
      <c r="AI1746" s="18" t="n">
        <f aca="false">IF(AF1746&gt;=PARAMETER!$B$13,1,0)</f>
        <v>0</v>
      </c>
      <c r="AJ1746" s="18" t="n">
        <f aca="false">IF(AND(AH1746=1,AI1746=1),1,0)</f>
        <v>0</v>
      </c>
    </row>
    <row r="1747" customFormat="false" ht="15" hidden="false" customHeight="false" outlineLevel="0" collapsed="false">
      <c r="A1747" s="16" t="str">
        <f aca="false">DATA!A1747</f>
        <v>ITM11745</v>
      </c>
      <c r="B1747" s="16" t="str">
        <f aca="false">DATA!B1747</f>
        <v>Pharma</v>
      </c>
      <c r="C1747" s="17" t="n">
        <f aca="false">DATA!C1747</f>
        <v>444</v>
      </c>
      <c r="D1747" s="17" t="n">
        <f aca="false">DATA!D1747</f>
        <v>86</v>
      </c>
      <c r="E1747" s="18" t="n">
        <f aca="false">DATA!F1747</f>
        <v>4</v>
      </c>
      <c r="F1747" s="19" t="n">
        <f aca="false">DATA!G1747</f>
        <v>33.72</v>
      </c>
      <c r="G1747" s="19" t="n">
        <f aca="false">DATA!H1747</f>
        <v>4.52</v>
      </c>
      <c r="H1747" s="18" t="n">
        <f aca="false">DATA!E1747</f>
        <v>13</v>
      </c>
      <c r="I1747" s="20" t="n">
        <f aca="false">F1747*E1747</f>
        <v>134.88</v>
      </c>
      <c r="J1747" s="20" t="n">
        <f aca="false">PARAMETER!$B$4*G1747*SQRT(E1747)</f>
        <v>14.8694767876413</v>
      </c>
      <c r="K1747" s="20" t="n">
        <f aca="false">I1747+J1747</f>
        <v>149.749476787641</v>
      </c>
      <c r="L1747" s="20" t="n">
        <f aca="false">K1747+F1747*H1747</f>
        <v>588.109476787641</v>
      </c>
      <c r="M1747" s="16" t="str">
        <f aca="false">IF(C1747&lt;=K1747,"REORDER",IF(C1747&gt;L1747,"OVERSTOCK","OK"))</f>
        <v>OK</v>
      </c>
      <c r="N1747" s="16" t="str">
        <f aca="false">IF(C1747&lt;=D1747,"REORDER","OK")</f>
        <v>OK</v>
      </c>
      <c r="O1747" s="18" t="n">
        <f aca="false">IF(D1747&lt;I1747,1,0)</f>
        <v>1</v>
      </c>
      <c r="P1747" s="20" t="n">
        <f aca="false">C1747/F1747</f>
        <v>13.1672597864769</v>
      </c>
      <c r="Q1747" s="19" t="n">
        <f aca="false">DATA!N1747</f>
        <v>25.03</v>
      </c>
      <c r="R1747" s="19" t="n">
        <f aca="false">DATA!O1747</f>
        <v>0.16</v>
      </c>
      <c r="S1747" s="17" t="n">
        <f aca="false">C1747*Q1747</f>
        <v>11113.32</v>
      </c>
      <c r="T1747" s="19" t="n">
        <f aca="false">C1747*R1747</f>
        <v>71.04</v>
      </c>
      <c r="U1747" s="20" t="n">
        <f aca="false">MAX(0,C1747-L1747)</f>
        <v>0</v>
      </c>
      <c r="V1747" s="17" t="n">
        <f aca="false">U1747*Q1747</f>
        <v>0</v>
      </c>
      <c r="W1747" s="19" t="n">
        <f aca="false">U1747*R1747</f>
        <v>0</v>
      </c>
      <c r="X1747" s="20" t="n">
        <f aca="false">MAX(0,K1747-C1747)</f>
        <v>0</v>
      </c>
      <c r="Y1747" s="17" t="n">
        <f aca="false">F1747*PARAMETER!$B$5*Q1747</f>
        <v>308064.234</v>
      </c>
      <c r="Z1747" s="21" t="n">
        <f aca="false">SUMIF($Y$2:$Y$3205,"&gt;="&amp;Y1747)/SUM($Y$2:$Y$3205)</f>
        <v>0.95837693685768</v>
      </c>
      <c r="AA1747" s="16" t="str">
        <f aca="false">IF(Z1747&lt;=PARAMETER!$B$7,"A",IF(Z1747&lt;=PARAMETER!$B$8,"B","C"))</f>
        <v>C</v>
      </c>
      <c r="AB1747" s="22" t="n">
        <f aca="false">G1747/F1747</f>
        <v>0.134045077105575</v>
      </c>
      <c r="AC1747" s="16" t="str">
        <f aca="false">IF(AB1747&lt;=PARAMETER!$B$9,"X",IF(AB1747&lt;=PARAMETER!$B$10,"Y","Z"))</f>
        <v>X</v>
      </c>
      <c r="AD1747" s="16" t="str">
        <f aca="false">AA1747&amp;AC1747</f>
        <v>CX</v>
      </c>
      <c r="AE1747" s="22" t="n">
        <f aca="false">DATA!I1747</f>
        <v>0.56</v>
      </c>
      <c r="AF1747" s="18" t="n">
        <f aca="false">DATA!L1747</f>
        <v>140</v>
      </c>
      <c r="AG1747" s="16" t="str">
        <f aca="false">DATA!K1747</f>
        <v>B</v>
      </c>
      <c r="AH1747" s="18" t="n">
        <f aca="false">IF(AE1747&gt;=PARAMETER!$B$12,1,0)</f>
        <v>0</v>
      </c>
      <c r="AI1747" s="18" t="n">
        <f aca="false">IF(AF1747&gt;=PARAMETER!$B$13,1,0)</f>
        <v>1</v>
      </c>
      <c r="AJ1747" s="18" t="n">
        <f aca="false">IF(AND(AH1747=1,AI1747=1),1,0)</f>
        <v>0</v>
      </c>
    </row>
    <row r="1748" customFormat="false" ht="15" hidden="false" customHeight="false" outlineLevel="0" collapsed="false">
      <c r="A1748" s="16" t="str">
        <f aca="false">DATA!A1748</f>
        <v>ITM11746</v>
      </c>
      <c r="B1748" s="16" t="str">
        <f aca="false">DATA!B1748</f>
        <v>Apparel</v>
      </c>
      <c r="C1748" s="17" t="n">
        <f aca="false">DATA!C1748</f>
        <v>78</v>
      </c>
      <c r="D1748" s="17" t="n">
        <f aca="false">DATA!D1748</f>
        <v>92</v>
      </c>
      <c r="E1748" s="18" t="n">
        <f aca="false">DATA!F1748</f>
        <v>4</v>
      </c>
      <c r="F1748" s="19" t="n">
        <f aca="false">DATA!G1748</f>
        <v>2.29</v>
      </c>
      <c r="G1748" s="19" t="n">
        <f aca="false">DATA!H1748</f>
        <v>5.49</v>
      </c>
      <c r="H1748" s="18" t="n">
        <f aca="false">DATA!E1748</f>
        <v>3</v>
      </c>
      <c r="I1748" s="20" t="n">
        <f aca="false">F1748*E1748</f>
        <v>9.16</v>
      </c>
      <c r="J1748" s="20" t="n">
        <f aca="false">PARAMETER!$B$4*G1748*SQRT(E1748)</f>
        <v>18.0604928239272</v>
      </c>
      <c r="K1748" s="20" t="n">
        <f aca="false">I1748+J1748</f>
        <v>27.2204928239272</v>
      </c>
      <c r="L1748" s="20" t="n">
        <f aca="false">K1748+F1748*H1748</f>
        <v>34.0904928239272</v>
      </c>
      <c r="M1748" s="16" t="str">
        <f aca="false">IF(C1748&lt;=K1748,"REORDER",IF(C1748&gt;L1748,"OVERSTOCK","OK"))</f>
        <v>OVERSTOCK</v>
      </c>
      <c r="N1748" s="16" t="str">
        <f aca="false">IF(C1748&lt;=D1748,"REORDER","OK")</f>
        <v>REORDER</v>
      </c>
      <c r="O1748" s="18" t="n">
        <f aca="false">IF(D1748&lt;I1748,1,0)</f>
        <v>0</v>
      </c>
      <c r="P1748" s="20" t="n">
        <f aca="false">C1748/F1748</f>
        <v>34.061135371179</v>
      </c>
      <c r="Q1748" s="19" t="n">
        <f aca="false">DATA!N1748</f>
        <v>190.37</v>
      </c>
      <c r="R1748" s="19" t="n">
        <f aca="false">DATA!O1748</f>
        <v>0.32</v>
      </c>
      <c r="S1748" s="17" t="n">
        <f aca="false">C1748*Q1748</f>
        <v>14848.86</v>
      </c>
      <c r="T1748" s="19" t="n">
        <f aca="false">C1748*R1748</f>
        <v>24.96</v>
      </c>
      <c r="U1748" s="20" t="n">
        <f aca="false">MAX(0,C1748-L1748)</f>
        <v>43.9095071760728</v>
      </c>
      <c r="V1748" s="17" t="n">
        <f aca="false">U1748*Q1748</f>
        <v>8359.05288110899</v>
      </c>
      <c r="W1748" s="19" t="n">
        <f aca="false">U1748*R1748</f>
        <v>14.0510422963433</v>
      </c>
      <c r="X1748" s="20" t="n">
        <f aca="false">MAX(0,K1748-C1748)</f>
        <v>0</v>
      </c>
      <c r="Y1748" s="17" t="n">
        <f aca="false">F1748*PARAMETER!$B$5*Q1748</f>
        <v>159120.7645</v>
      </c>
      <c r="Z1748" s="21" t="n">
        <f aca="false">SUMIF($Y$2:$Y$3205,"&gt;="&amp;Y1748)/SUM($Y$2:$Y$3205)</f>
        <v>0.989731397213442</v>
      </c>
      <c r="AA1748" s="16" t="str">
        <f aca="false">IF(Z1748&lt;=PARAMETER!$B$7,"A",IF(Z1748&lt;=PARAMETER!$B$8,"B","C"))</f>
        <v>C</v>
      </c>
      <c r="AB1748" s="22" t="n">
        <f aca="false">G1748/F1748</f>
        <v>2.39737991266376</v>
      </c>
      <c r="AC1748" s="16" t="str">
        <f aca="false">IF(AB1748&lt;=PARAMETER!$B$9,"X",IF(AB1748&lt;=PARAMETER!$B$10,"Y","Z"))</f>
        <v>Z</v>
      </c>
      <c r="AD1748" s="16" t="str">
        <f aca="false">AA1748&amp;AC1748</f>
        <v>CZ</v>
      </c>
      <c r="AE1748" s="22" t="n">
        <f aca="false">DATA!I1748</f>
        <v>0.19</v>
      </c>
      <c r="AF1748" s="18" t="n">
        <f aca="false">DATA!L1748</f>
        <v>58</v>
      </c>
      <c r="AG1748" s="16" t="str">
        <f aca="false">DATA!K1748</f>
        <v>A</v>
      </c>
      <c r="AH1748" s="18" t="n">
        <f aca="false">IF(AE1748&gt;=PARAMETER!$B$12,1,0)</f>
        <v>0</v>
      </c>
      <c r="AI1748" s="18" t="n">
        <f aca="false">IF(AF1748&gt;=PARAMETER!$B$13,1,0)</f>
        <v>0</v>
      </c>
      <c r="AJ1748" s="18" t="n">
        <f aca="false">IF(AND(AH1748=1,AI1748=1),1,0)</f>
        <v>0</v>
      </c>
    </row>
    <row r="1749" customFormat="false" ht="15" hidden="false" customHeight="false" outlineLevel="0" collapsed="false">
      <c r="A1749" s="16" t="str">
        <f aca="false">DATA!A1749</f>
        <v>ITM11747</v>
      </c>
      <c r="B1749" s="16" t="str">
        <f aca="false">DATA!B1749</f>
        <v>Groceries</v>
      </c>
      <c r="C1749" s="17" t="n">
        <f aca="false">DATA!C1749</f>
        <v>364</v>
      </c>
      <c r="D1749" s="17" t="n">
        <f aca="false">DATA!D1749</f>
        <v>30</v>
      </c>
      <c r="E1749" s="18" t="n">
        <f aca="false">DATA!F1749</f>
        <v>3</v>
      </c>
      <c r="F1749" s="19" t="n">
        <f aca="false">DATA!G1749</f>
        <v>19.46</v>
      </c>
      <c r="G1749" s="19" t="n">
        <f aca="false">DATA!H1749</f>
        <v>5.76</v>
      </c>
      <c r="H1749" s="18" t="n">
        <f aca="false">DATA!E1749</f>
        <v>11</v>
      </c>
      <c r="I1749" s="20" t="n">
        <f aca="false">F1749*E1749</f>
        <v>58.38</v>
      </c>
      <c r="J1749" s="20" t="n">
        <f aca="false">PARAMETER!$B$4*G1749*SQRT(E1749)</f>
        <v>16.4100675046688</v>
      </c>
      <c r="K1749" s="20" t="n">
        <f aca="false">I1749+J1749</f>
        <v>74.7900675046688</v>
      </c>
      <c r="L1749" s="20" t="n">
        <f aca="false">K1749+F1749*H1749</f>
        <v>288.850067504669</v>
      </c>
      <c r="M1749" s="16" t="str">
        <f aca="false">IF(C1749&lt;=K1749,"REORDER",IF(C1749&gt;L1749,"OVERSTOCK","OK"))</f>
        <v>OVERSTOCK</v>
      </c>
      <c r="N1749" s="16" t="str">
        <f aca="false">IF(C1749&lt;=D1749,"REORDER","OK")</f>
        <v>OK</v>
      </c>
      <c r="O1749" s="18" t="n">
        <f aca="false">IF(D1749&lt;I1749,1,0)</f>
        <v>1</v>
      </c>
      <c r="P1749" s="20" t="n">
        <f aca="false">C1749/F1749</f>
        <v>18.705035971223</v>
      </c>
      <c r="Q1749" s="19" t="n">
        <f aca="false">DATA!N1749</f>
        <v>111.76</v>
      </c>
      <c r="R1749" s="19" t="n">
        <f aca="false">DATA!O1749</f>
        <v>1.57</v>
      </c>
      <c r="S1749" s="17" t="n">
        <f aca="false">C1749*Q1749</f>
        <v>40680.64</v>
      </c>
      <c r="T1749" s="19" t="n">
        <f aca="false">C1749*R1749</f>
        <v>571.48</v>
      </c>
      <c r="U1749" s="20" t="n">
        <f aca="false">MAX(0,C1749-L1749)</f>
        <v>75.1499324953312</v>
      </c>
      <c r="V1749" s="17" t="n">
        <f aca="false">U1749*Q1749</f>
        <v>8398.75645567821</v>
      </c>
      <c r="W1749" s="19" t="n">
        <f aca="false">U1749*R1749</f>
        <v>117.98539401767</v>
      </c>
      <c r="X1749" s="20" t="n">
        <f aca="false">MAX(0,K1749-C1749)</f>
        <v>0</v>
      </c>
      <c r="Y1749" s="17" t="n">
        <f aca="false">F1749*PARAMETER!$B$5*Q1749</f>
        <v>793820.104</v>
      </c>
      <c r="Z1749" s="21" t="n">
        <f aca="false">SUMIF($Y$2:$Y$3205,"&gt;="&amp;Y1749)/SUM($Y$2:$Y$3205)</f>
        <v>0.811969312172149</v>
      </c>
      <c r="AA1749" s="16" t="str">
        <f aca="false">IF(Z1749&lt;=PARAMETER!$B$7,"A",IF(Z1749&lt;=PARAMETER!$B$8,"B","C"))</f>
        <v>B</v>
      </c>
      <c r="AB1749" s="22" t="n">
        <f aca="false">G1749/F1749</f>
        <v>0.295991778006167</v>
      </c>
      <c r="AC1749" s="16" t="str">
        <f aca="false">IF(AB1749&lt;=PARAMETER!$B$9,"X",IF(AB1749&lt;=PARAMETER!$B$10,"Y","Z"))</f>
        <v>Y</v>
      </c>
      <c r="AD1749" s="16" t="str">
        <f aca="false">AA1749&amp;AC1749</f>
        <v>BY</v>
      </c>
      <c r="AE1749" s="22" t="n">
        <f aca="false">DATA!I1749</f>
        <v>0.43</v>
      </c>
      <c r="AF1749" s="18" t="n">
        <f aca="false">DATA!L1749</f>
        <v>30</v>
      </c>
      <c r="AG1749" s="16" t="str">
        <f aca="false">DATA!K1749</f>
        <v>D</v>
      </c>
      <c r="AH1749" s="18" t="n">
        <f aca="false">IF(AE1749&gt;=PARAMETER!$B$12,1,0)</f>
        <v>0</v>
      </c>
      <c r="AI1749" s="18" t="n">
        <f aca="false">IF(AF1749&gt;=PARAMETER!$B$13,1,0)</f>
        <v>0</v>
      </c>
      <c r="AJ1749" s="18" t="n">
        <f aca="false">IF(AND(AH1749=1,AI1749=1),1,0)</f>
        <v>0</v>
      </c>
    </row>
    <row r="1750" customFormat="false" ht="15" hidden="false" customHeight="false" outlineLevel="0" collapsed="false">
      <c r="A1750" s="16" t="str">
        <f aca="false">DATA!A1750</f>
        <v>ITM11748</v>
      </c>
      <c r="B1750" s="16" t="str">
        <f aca="false">DATA!B1750</f>
        <v>Automotive</v>
      </c>
      <c r="C1750" s="17" t="n">
        <f aca="false">DATA!C1750</f>
        <v>201</v>
      </c>
      <c r="D1750" s="17" t="n">
        <f aca="false">DATA!D1750</f>
        <v>33</v>
      </c>
      <c r="E1750" s="18" t="n">
        <f aca="false">DATA!F1750</f>
        <v>3</v>
      </c>
      <c r="F1750" s="19" t="n">
        <f aca="false">DATA!G1750</f>
        <v>35.1</v>
      </c>
      <c r="G1750" s="19" t="n">
        <f aca="false">DATA!H1750</f>
        <v>4.2</v>
      </c>
      <c r="H1750" s="18" t="n">
        <f aca="false">DATA!E1750</f>
        <v>13</v>
      </c>
      <c r="I1750" s="20" t="n">
        <f aca="false">F1750*E1750</f>
        <v>105.3</v>
      </c>
      <c r="J1750" s="20" t="n">
        <f aca="false">PARAMETER!$B$4*G1750*SQRT(E1750)</f>
        <v>11.9656742221544</v>
      </c>
      <c r="K1750" s="20" t="n">
        <f aca="false">I1750+J1750</f>
        <v>117.265674222154</v>
      </c>
      <c r="L1750" s="20" t="n">
        <f aca="false">K1750+F1750*H1750</f>
        <v>573.565674222154</v>
      </c>
      <c r="M1750" s="16" t="str">
        <f aca="false">IF(C1750&lt;=K1750,"REORDER",IF(C1750&gt;L1750,"OVERSTOCK","OK"))</f>
        <v>OK</v>
      </c>
      <c r="N1750" s="16" t="str">
        <f aca="false">IF(C1750&lt;=D1750,"REORDER","OK")</f>
        <v>OK</v>
      </c>
      <c r="O1750" s="18" t="n">
        <f aca="false">IF(D1750&lt;I1750,1,0)</f>
        <v>1</v>
      </c>
      <c r="P1750" s="20" t="n">
        <f aca="false">C1750/F1750</f>
        <v>5.72649572649573</v>
      </c>
      <c r="Q1750" s="19" t="n">
        <f aca="false">DATA!N1750</f>
        <v>120.15</v>
      </c>
      <c r="R1750" s="19" t="n">
        <f aca="false">DATA!O1750</f>
        <v>1.64</v>
      </c>
      <c r="S1750" s="17" t="n">
        <f aca="false">C1750*Q1750</f>
        <v>24150.15</v>
      </c>
      <c r="T1750" s="19" t="n">
        <f aca="false">C1750*R1750</f>
        <v>329.64</v>
      </c>
      <c r="U1750" s="20" t="n">
        <f aca="false">MAX(0,C1750-L1750)</f>
        <v>0</v>
      </c>
      <c r="V1750" s="17" t="n">
        <f aca="false">U1750*Q1750</f>
        <v>0</v>
      </c>
      <c r="W1750" s="19" t="n">
        <f aca="false">U1750*R1750</f>
        <v>0</v>
      </c>
      <c r="X1750" s="20" t="n">
        <f aca="false">MAX(0,K1750-C1750)</f>
        <v>0</v>
      </c>
      <c r="Y1750" s="17" t="n">
        <f aca="false">F1750*PARAMETER!$B$5*Q1750</f>
        <v>1539301.725</v>
      </c>
      <c r="Z1750" s="21" t="n">
        <f aca="false">SUMIF($Y$2:$Y$3205,"&gt;="&amp;Y1750)/SUM($Y$2:$Y$3205)</f>
        <v>0.507809110016508</v>
      </c>
      <c r="AA1750" s="16" t="str">
        <f aca="false">IF(Z1750&lt;=PARAMETER!$B$7,"A",IF(Z1750&lt;=PARAMETER!$B$8,"B","C"))</f>
        <v>A</v>
      </c>
      <c r="AB1750" s="22" t="n">
        <f aca="false">G1750/F1750</f>
        <v>0.11965811965812</v>
      </c>
      <c r="AC1750" s="16" t="str">
        <f aca="false">IF(AB1750&lt;=PARAMETER!$B$9,"X",IF(AB1750&lt;=PARAMETER!$B$10,"Y","Z"))</f>
        <v>X</v>
      </c>
      <c r="AD1750" s="16" t="str">
        <f aca="false">AA1750&amp;AC1750</f>
        <v>AX</v>
      </c>
      <c r="AE1750" s="22" t="n">
        <f aca="false">DATA!I1750</f>
        <v>0.18</v>
      </c>
      <c r="AF1750" s="18" t="n">
        <f aca="false">DATA!L1750</f>
        <v>145</v>
      </c>
      <c r="AG1750" s="16" t="str">
        <f aca="false">DATA!K1750</f>
        <v>C</v>
      </c>
      <c r="AH1750" s="18" t="n">
        <f aca="false">IF(AE1750&gt;=PARAMETER!$B$12,1,0)</f>
        <v>0</v>
      </c>
      <c r="AI1750" s="18" t="n">
        <f aca="false">IF(AF1750&gt;=PARAMETER!$B$13,1,0)</f>
        <v>1</v>
      </c>
      <c r="AJ1750" s="18" t="n">
        <f aca="false">IF(AND(AH1750=1,AI1750=1),1,0)</f>
        <v>0</v>
      </c>
    </row>
    <row r="1751" customFormat="false" ht="15" hidden="false" customHeight="false" outlineLevel="0" collapsed="false">
      <c r="A1751" s="16" t="str">
        <f aca="false">DATA!A1751</f>
        <v>ITM11749</v>
      </c>
      <c r="B1751" s="16" t="str">
        <f aca="false">DATA!B1751</f>
        <v>Automotive</v>
      </c>
      <c r="C1751" s="17" t="n">
        <f aca="false">DATA!C1751</f>
        <v>477</v>
      </c>
      <c r="D1751" s="17" t="n">
        <f aca="false">DATA!D1751</f>
        <v>13</v>
      </c>
      <c r="E1751" s="18" t="n">
        <f aca="false">DATA!F1751</f>
        <v>7</v>
      </c>
      <c r="F1751" s="19" t="n">
        <f aca="false">DATA!G1751</f>
        <v>13.38</v>
      </c>
      <c r="G1751" s="19" t="n">
        <f aca="false">DATA!H1751</f>
        <v>9.98</v>
      </c>
      <c r="H1751" s="18" t="n">
        <f aca="false">DATA!E1751</f>
        <v>5</v>
      </c>
      <c r="I1751" s="20" t="n">
        <f aca="false">F1751*E1751</f>
        <v>93.66</v>
      </c>
      <c r="J1751" s="20" t="n">
        <f aca="false">PARAMETER!$B$4*G1751*SQRT(E1751)</f>
        <v>43.4316989273617</v>
      </c>
      <c r="K1751" s="20" t="n">
        <f aca="false">I1751+J1751</f>
        <v>137.091698927362</v>
      </c>
      <c r="L1751" s="20" t="n">
        <f aca="false">K1751+F1751*H1751</f>
        <v>203.991698927362</v>
      </c>
      <c r="M1751" s="16" t="str">
        <f aca="false">IF(C1751&lt;=K1751,"REORDER",IF(C1751&gt;L1751,"OVERSTOCK","OK"))</f>
        <v>OVERSTOCK</v>
      </c>
      <c r="N1751" s="16" t="str">
        <f aca="false">IF(C1751&lt;=D1751,"REORDER","OK")</f>
        <v>OK</v>
      </c>
      <c r="O1751" s="18" t="n">
        <f aca="false">IF(D1751&lt;I1751,1,0)</f>
        <v>1</v>
      </c>
      <c r="P1751" s="20" t="n">
        <f aca="false">C1751/F1751</f>
        <v>35.6502242152466</v>
      </c>
      <c r="Q1751" s="19" t="n">
        <f aca="false">DATA!N1751</f>
        <v>126.85</v>
      </c>
      <c r="R1751" s="19" t="n">
        <f aca="false">DATA!O1751</f>
        <v>1.23</v>
      </c>
      <c r="S1751" s="17" t="n">
        <f aca="false">C1751*Q1751</f>
        <v>60507.45</v>
      </c>
      <c r="T1751" s="19" t="n">
        <f aca="false">C1751*R1751</f>
        <v>586.71</v>
      </c>
      <c r="U1751" s="20" t="n">
        <f aca="false">MAX(0,C1751-L1751)</f>
        <v>273.008301072638</v>
      </c>
      <c r="V1751" s="17" t="n">
        <f aca="false">U1751*Q1751</f>
        <v>34631.1029910642</v>
      </c>
      <c r="W1751" s="19" t="n">
        <f aca="false">U1751*R1751</f>
        <v>335.800210319345</v>
      </c>
      <c r="X1751" s="20" t="n">
        <f aca="false">MAX(0,K1751-C1751)</f>
        <v>0</v>
      </c>
      <c r="Y1751" s="17" t="n">
        <f aca="false">F1751*PARAMETER!$B$5*Q1751</f>
        <v>619497.345</v>
      </c>
      <c r="Z1751" s="21" t="n">
        <f aca="false">SUMIF($Y$2:$Y$3205,"&gt;="&amp;Y1751)/SUM($Y$2:$Y$3205)</f>
        <v>0.871446292792278</v>
      </c>
      <c r="AA1751" s="16" t="str">
        <f aca="false">IF(Z1751&lt;=PARAMETER!$B$7,"A",IF(Z1751&lt;=PARAMETER!$B$8,"B","C"))</f>
        <v>B</v>
      </c>
      <c r="AB1751" s="22" t="n">
        <f aca="false">G1751/F1751</f>
        <v>0.745889387144993</v>
      </c>
      <c r="AC1751" s="16" t="str">
        <f aca="false">IF(AB1751&lt;=PARAMETER!$B$9,"X",IF(AB1751&lt;=PARAMETER!$B$10,"Y","Z"))</f>
        <v>Z</v>
      </c>
      <c r="AD1751" s="16" t="str">
        <f aca="false">AA1751&amp;AC1751</f>
        <v>BZ</v>
      </c>
      <c r="AE1751" s="22" t="n">
        <f aca="false">DATA!I1751</f>
        <v>0.52</v>
      </c>
      <c r="AF1751" s="18" t="n">
        <f aca="false">DATA!L1751</f>
        <v>73</v>
      </c>
      <c r="AG1751" s="16" t="str">
        <f aca="false">DATA!K1751</f>
        <v>A</v>
      </c>
      <c r="AH1751" s="18" t="n">
        <f aca="false">IF(AE1751&gt;=PARAMETER!$B$12,1,0)</f>
        <v>0</v>
      </c>
      <c r="AI1751" s="18" t="n">
        <f aca="false">IF(AF1751&gt;=PARAMETER!$B$13,1,0)</f>
        <v>0</v>
      </c>
      <c r="AJ1751" s="18" t="n">
        <f aca="false">IF(AND(AH1751=1,AI1751=1),1,0)</f>
        <v>0</v>
      </c>
    </row>
    <row r="1752" customFormat="false" ht="15" hidden="false" customHeight="false" outlineLevel="0" collapsed="false">
      <c r="A1752" s="16" t="str">
        <f aca="false">DATA!A1752</f>
        <v>ITM11750</v>
      </c>
      <c r="B1752" s="16" t="str">
        <f aca="false">DATA!B1752</f>
        <v>Electronics</v>
      </c>
      <c r="C1752" s="17" t="n">
        <f aca="false">DATA!C1752</f>
        <v>425</v>
      </c>
      <c r="D1752" s="17" t="n">
        <f aca="false">DATA!D1752</f>
        <v>33</v>
      </c>
      <c r="E1752" s="18" t="n">
        <f aca="false">DATA!F1752</f>
        <v>7</v>
      </c>
      <c r="F1752" s="19" t="n">
        <f aca="false">DATA!G1752</f>
        <v>47.93</v>
      </c>
      <c r="G1752" s="19" t="n">
        <f aca="false">DATA!H1752</f>
        <v>9.78</v>
      </c>
      <c r="H1752" s="18" t="n">
        <f aca="false">DATA!E1752</f>
        <v>12</v>
      </c>
      <c r="I1752" s="20" t="n">
        <f aca="false">F1752*E1752</f>
        <v>335.51</v>
      </c>
      <c r="J1752" s="20" t="n">
        <f aca="false">PARAMETER!$B$4*G1752*SQRT(E1752)</f>
        <v>42.5613241993585</v>
      </c>
      <c r="K1752" s="20" t="n">
        <f aca="false">I1752+J1752</f>
        <v>378.071324199358</v>
      </c>
      <c r="L1752" s="20" t="n">
        <f aca="false">K1752+F1752*H1752</f>
        <v>953.231324199358</v>
      </c>
      <c r="M1752" s="16" t="str">
        <f aca="false">IF(C1752&lt;=K1752,"REORDER",IF(C1752&gt;L1752,"OVERSTOCK","OK"))</f>
        <v>OK</v>
      </c>
      <c r="N1752" s="16" t="str">
        <f aca="false">IF(C1752&lt;=D1752,"REORDER","OK")</f>
        <v>OK</v>
      </c>
      <c r="O1752" s="18" t="n">
        <f aca="false">IF(D1752&lt;I1752,1,0)</f>
        <v>1</v>
      </c>
      <c r="P1752" s="20" t="n">
        <f aca="false">C1752/F1752</f>
        <v>8.86709785103276</v>
      </c>
      <c r="Q1752" s="19" t="n">
        <f aca="false">DATA!N1752</f>
        <v>179.3</v>
      </c>
      <c r="R1752" s="19" t="n">
        <f aca="false">DATA!O1752</f>
        <v>1.21</v>
      </c>
      <c r="S1752" s="17" t="n">
        <f aca="false">C1752*Q1752</f>
        <v>76202.5</v>
      </c>
      <c r="T1752" s="19" t="n">
        <f aca="false">C1752*R1752</f>
        <v>514.25</v>
      </c>
      <c r="U1752" s="20" t="n">
        <f aca="false">MAX(0,C1752-L1752)</f>
        <v>0</v>
      </c>
      <c r="V1752" s="17" t="n">
        <f aca="false">U1752*Q1752</f>
        <v>0</v>
      </c>
      <c r="W1752" s="19" t="n">
        <f aca="false">U1752*R1752</f>
        <v>0</v>
      </c>
      <c r="X1752" s="20" t="n">
        <f aca="false">MAX(0,K1752-C1752)</f>
        <v>0</v>
      </c>
      <c r="Y1752" s="17" t="n">
        <f aca="false">F1752*PARAMETER!$B$5*Q1752</f>
        <v>3136754.885</v>
      </c>
      <c r="Z1752" s="21" t="n">
        <f aca="false">SUMIF($Y$2:$Y$3205,"&gt;="&amp;Y1752)/SUM($Y$2:$Y$3205)</f>
        <v>0.0509495719217301</v>
      </c>
      <c r="AA1752" s="16" t="str">
        <f aca="false">IF(Z1752&lt;=PARAMETER!$B$7,"A",IF(Z1752&lt;=PARAMETER!$B$8,"B","C"))</f>
        <v>A</v>
      </c>
      <c r="AB1752" s="22" t="n">
        <f aca="false">G1752/F1752</f>
        <v>0.204047569372001</v>
      </c>
      <c r="AC1752" s="16" t="str">
        <f aca="false">IF(AB1752&lt;=PARAMETER!$B$9,"X",IF(AB1752&lt;=PARAMETER!$B$10,"Y","Z"))</f>
        <v>X</v>
      </c>
      <c r="AD1752" s="16" t="str">
        <f aca="false">AA1752&amp;AC1752</f>
        <v>AX</v>
      </c>
      <c r="AE1752" s="22" t="n">
        <f aca="false">DATA!I1752</f>
        <v>0.86</v>
      </c>
      <c r="AF1752" s="18" t="n">
        <f aca="false">DATA!L1752</f>
        <v>167</v>
      </c>
      <c r="AG1752" s="16" t="str">
        <f aca="false">DATA!K1752</f>
        <v>D</v>
      </c>
      <c r="AH1752" s="18" t="n">
        <f aca="false">IF(AE1752&gt;=PARAMETER!$B$12,1,0)</f>
        <v>1</v>
      </c>
      <c r="AI1752" s="18" t="n">
        <f aca="false">IF(AF1752&gt;=PARAMETER!$B$13,1,0)</f>
        <v>1</v>
      </c>
      <c r="AJ1752" s="18" t="n">
        <f aca="false">IF(AND(AH1752=1,AI1752=1),1,0)</f>
        <v>1</v>
      </c>
    </row>
    <row r="1753" customFormat="false" ht="15" hidden="false" customHeight="false" outlineLevel="0" collapsed="false">
      <c r="A1753" s="16" t="str">
        <f aca="false">DATA!A1753</f>
        <v>ITM11751</v>
      </c>
      <c r="B1753" s="16" t="str">
        <f aca="false">DATA!B1753</f>
        <v>Pharma</v>
      </c>
      <c r="C1753" s="17" t="n">
        <f aca="false">DATA!C1753</f>
        <v>358</v>
      </c>
      <c r="D1753" s="17" t="n">
        <f aca="false">DATA!D1753</f>
        <v>68</v>
      </c>
      <c r="E1753" s="18" t="n">
        <f aca="false">DATA!F1753</f>
        <v>3</v>
      </c>
      <c r="F1753" s="19" t="n">
        <f aca="false">DATA!G1753</f>
        <v>2.48</v>
      </c>
      <c r="G1753" s="19" t="n">
        <f aca="false">DATA!H1753</f>
        <v>9.64</v>
      </c>
      <c r="H1753" s="18" t="n">
        <f aca="false">DATA!E1753</f>
        <v>6</v>
      </c>
      <c r="I1753" s="20" t="n">
        <f aca="false">F1753*E1753</f>
        <v>7.44</v>
      </c>
      <c r="J1753" s="20" t="n">
        <f aca="false">PARAMETER!$B$4*G1753*SQRT(E1753)</f>
        <v>27.4640713098971</v>
      </c>
      <c r="K1753" s="20" t="n">
        <f aca="false">I1753+J1753</f>
        <v>34.9040713098971</v>
      </c>
      <c r="L1753" s="20" t="n">
        <f aca="false">K1753+F1753*H1753</f>
        <v>49.7840713098971</v>
      </c>
      <c r="M1753" s="16" t="str">
        <f aca="false">IF(C1753&lt;=K1753,"REORDER",IF(C1753&gt;L1753,"OVERSTOCK","OK"))</f>
        <v>OVERSTOCK</v>
      </c>
      <c r="N1753" s="16" t="str">
        <f aca="false">IF(C1753&lt;=D1753,"REORDER","OK")</f>
        <v>OK</v>
      </c>
      <c r="O1753" s="18" t="n">
        <f aca="false">IF(D1753&lt;I1753,1,0)</f>
        <v>0</v>
      </c>
      <c r="P1753" s="20" t="n">
        <f aca="false">C1753/F1753</f>
        <v>144.354838709677</v>
      </c>
      <c r="Q1753" s="19" t="n">
        <f aca="false">DATA!N1753</f>
        <v>21.45</v>
      </c>
      <c r="R1753" s="19" t="n">
        <f aca="false">DATA!O1753</f>
        <v>1.52</v>
      </c>
      <c r="S1753" s="17" t="n">
        <f aca="false">C1753*Q1753</f>
        <v>7679.1</v>
      </c>
      <c r="T1753" s="19" t="n">
        <f aca="false">C1753*R1753</f>
        <v>544.16</v>
      </c>
      <c r="U1753" s="20" t="n">
        <f aca="false">MAX(0,C1753-L1753)</f>
        <v>308.215928690103</v>
      </c>
      <c r="V1753" s="17" t="n">
        <f aca="false">U1753*Q1753</f>
        <v>6611.23167040271</v>
      </c>
      <c r="W1753" s="19" t="n">
        <f aca="false">U1753*R1753</f>
        <v>468.488211608956</v>
      </c>
      <c r="X1753" s="20" t="n">
        <f aca="false">MAX(0,K1753-C1753)</f>
        <v>0</v>
      </c>
      <c r="Y1753" s="17" t="n">
        <f aca="false">F1753*PARAMETER!$B$5*Q1753</f>
        <v>19416.54</v>
      </c>
      <c r="Z1753" s="21" t="n">
        <f aca="false">SUMIF($Y$2:$Y$3205,"&gt;="&amp;Y1753)/SUM($Y$2:$Y$3205)</f>
        <v>0.999935111919901</v>
      </c>
      <c r="AA1753" s="16" t="str">
        <f aca="false">IF(Z1753&lt;=PARAMETER!$B$7,"A",IF(Z1753&lt;=PARAMETER!$B$8,"B","C"))</f>
        <v>C</v>
      </c>
      <c r="AB1753" s="22" t="n">
        <f aca="false">G1753/F1753</f>
        <v>3.88709677419355</v>
      </c>
      <c r="AC1753" s="16" t="str">
        <f aca="false">IF(AB1753&lt;=PARAMETER!$B$9,"X",IF(AB1753&lt;=PARAMETER!$B$10,"Y","Z"))</f>
        <v>Z</v>
      </c>
      <c r="AD1753" s="16" t="str">
        <f aca="false">AA1753&amp;AC1753</f>
        <v>CZ</v>
      </c>
      <c r="AE1753" s="22" t="n">
        <f aca="false">DATA!I1753</f>
        <v>0.34</v>
      </c>
      <c r="AF1753" s="18" t="n">
        <f aca="false">DATA!L1753</f>
        <v>41</v>
      </c>
      <c r="AG1753" s="16" t="str">
        <f aca="false">DATA!K1753</f>
        <v>C</v>
      </c>
      <c r="AH1753" s="18" t="n">
        <f aca="false">IF(AE1753&gt;=PARAMETER!$B$12,1,0)</f>
        <v>0</v>
      </c>
      <c r="AI1753" s="18" t="n">
        <f aca="false">IF(AF1753&gt;=PARAMETER!$B$13,1,0)</f>
        <v>0</v>
      </c>
      <c r="AJ1753" s="18" t="n">
        <f aca="false">IF(AND(AH1753=1,AI1753=1),1,0)</f>
        <v>0</v>
      </c>
    </row>
    <row r="1754" customFormat="false" ht="15" hidden="false" customHeight="false" outlineLevel="0" collapsed="false">
      <c r="A1754" s="16" t="str">
        <f aca="false">DATA!A1754</f>
        <v>ITM11752</v>
      </c>
      <c r="B1754" s="16" t="str">
        <f aca="false">DATA!B1754</f>
        <v>Pharma</v>
      </c>
      <c r="C1754" s="17" t="n">
        <f aca="false">DATA!C1754</f>
        <v>340</v>
      </c>
      <c r="D1754" s="17" t="n">
        <f aca="false">DATA!D1754</f>
        <v>12</v>
      </c>
      <c r="E1754" s="18" t="n">
        <f aca="false">DATA!F1754</f>
        <v>6</v>
      </c>
      <c r="F1754" s="19" t="n">
        <f aca="false">DATA!G1754</f>
        <v>47.95</v>
      </c>
      <c r="G1754" s="19" t="n">
        <f aca="false">DATA!H1754</f>
        <v>9.8</v>
      </c>
      <c r="H1754" s="18" t="n">
        <f aca="false">DATA!E1754</f>
        <v>3</v>
      </c>
      <c r="I1754" s="20" t="n">
        <f aca="false">F1754*E1754</f>
        <v>287.7</v>
      </c>
      <c r="J1754" s="20" t="n">
        <f aca="false">PARAMETER!$B$4*G1754*SQRT(E1754)</f>
        <v>39.4847104584539</v>
      </c>
      <c r="K1754" s="20" t="n">
        <f aca="false">I1754+J1754</f>
        <v>327.184710458454</v>
      </c>
      <c r="L1754" s="20" t="n">
        <f aca="false">K1754+F1754*H1754</f>
        <v>471.034710458454</v>
      </c>
      <c r="M1754" s="16" t="str">
        <f aca="false">IF(C1754&lt;=K1754,"REORDER",IF(C1754&gt;L1754,"OVERSTOCK","OK"))</f>
        <v>OK</v>
      </c>
      <c r="N1754" s="16" t="str">
        <f aca="false">IF(C1754&lt;=D1754,"REORDER","OK")</f>
        <v>OK</v>
      </c>
      <c r="O1754" s="18" t="n">
        <f aca="false">IF(D1754&lt;I1754,1,0)</f>
        <v>1</v>
      </c>
      <c r="P1754" s="20" t="n">
        <f aca="false">C1754/F1754</f>
        <v>7.09071949947862</v>
      </c>
      <c r="Q1754" s="19" t="n">
        <f aca="false">DATA!N1754</f>
        <v>179.72</v>
      </c>
      <c r="R1754" s="19" t="n">
        <f aca="false">DATA!O1754</f>
        <v>1.82</v>
      </c>
      <c r="S1754" s="17" t="n">
        <f aca="false">C1754*Q1754</f>
        <v>61104.8</v>
      </c>
      <c r="T1754" s="19" t="n">
        <f aca="false">C1754*R1754</f>
        <v>618.8</v>
      </c>
      <c r="U1754" s="20" t="n">
        <f aca="false">MAX(0,C1754-L1754)</f>
        <v>0</v>
      </c>
      <c r="V1754" s="17" t="n">
        <f aca="false">U1754*Q1754</f>
        <v>0</v>
      </c>
      <c r="W1754" s="19" t="n">
        <f aca="false">U1754*R1754</f>
        <v>0</v>
      </c>
      <c r="X1754" s="20" t="n">
        <f aca="false">MAX(0,K1754-C1754)</f>
        <v>0</v>
      </c>
      <c r="Y1754" s="17" t="n">
        <f aca="false">F1754*PARAMETER!$B$5*Q1754</f>
        <v>3145414.51</v>
      </c>
      <c r="Z1754" s="21" t="n">
        <f aca="false">SUMIF($Y$2:$Y$3205,"&gt;="&amp;Y1754)/SUM($Y$2:$Y$3205)</f>
        <v>0.0489484722830673</v>
      </c>
      <c r="AA1754" s="16" t="str">
        <f aca="false">IF(Z1754&lt;=PARAMETER!$B$7,"A",IF(Z1754&lt;=PARAMETER!$B$8,"B","C"))</f>
        <v>A</v>
      </c>
      <c r="AB1754" s="22" t="n">
        <f aca="false">G1754/F1754</f>
        <v>0.204379562043796</v>
      </c>
      <c r="AC1754" s="16" t="str">
        <f aca="false">IF(AB1754&lt;=PARAMETER!$B$9,"X",IF(AB1754&lt;=PARAMETER!$B$10,"Y","Z"))</f>
        <v>X</v>
      </c>
      <c r="AD1754" s="16" t="str">
        <f aca="false">AA1754&amp;AC1754</f>
        <v>AX</v>
      </c>
      <c r="AE1754" s="22" t="n">
        <f aca="false">DATA!I1754</f>
        <v>0.79</v>
      </c>
      <c r="AF1754" s="18" t="n">
        <f aca="false">DATA!L1754</f>
        <v>29</v>
      </c>
      <c r="AG1754" s="16" t="str">
        <f aca="false">DATA!K1754</f>
        <v>D</v>
      </c>
      <c r="AH1754" s="18" t="n">
        <f aca="false">IF(AE1754&gt;=PARAMETER!$B$12,1,0)</f>
        <v>1</v>
      </c>
      <c r="AI1754" s="18" t="n">
        <f aca="false">IF(AF1754&gt;=PARAMETER!$B$13,1,0)</f>
        <v>0</v>
      </c>
      <c r="AJ1754" s="18" t="n">
        <f aca="false">IF(AND(AH1754=1,AI1754=1),1,0)</f>
        <v>0</v>
      </c>
    </row>
    <row r="1755" customFormat="false" ht="15" hidden="false" customHeight="false" outlineLevel="0" collapsed="false">
      <c r="A1755" s="16" t="str">
        <f aca="false">DATA!A1755</f>
        <v>ITM11753</v>
      </c>
      <c r="B1755" s="16" t="str">
        <f aca="false">DATA!B1755</f>
        <v>Automotive</v>
      </c>
      <c r="C1755" s="17" t="n">
        <f aca="false">DATA!C1755</f>
        <v>83</v>
      </c>
      <c r="D1755" s="17" t="n">
        <f aca="false">DATA!D1755</f>
        <v>77</v>
      </c>
      <c r="E1755" s="18" t="n">
        <f aca="false">DATA!F1755</f>
        <v>6</v>
      </c>
      <c r="F1755" s="19" t="n">
        <f aca="false">DATA!G1755</f>
        <v>11.62</v>
      </c>
      <c r="G1755" s="19" t="n">
        <f aca="false">DATA!H1755</f>
        <v>8.03</v>
      </c>
      <c r="H1755" s="18" t="n">
        <f aca="false">DATA!E1755</f>
        <v>6</v>
      </c>
      <c r="I1755" s="20" t="n">
        <f aca="false">F1755*E1755</f>
        <v>69.72</v>
      </c>
      <c r="J1755" s="20" t="n">
        <f aca="false">PARAMETER!$B$4*G1755*SQRT(E1755)</f>
        <v>32.3532882634066</v>
      </c>
      <c r="K1755" s="20" t="n">
        <f aca="false">I1755+J1755</f>
        <v>102.073288263407</v>
      </c>
      <c r="L1755" s="20" t="n">
        <f aca="false">K1755+F1755*H1755</f>
        <v>171.793288263407</v>
      </c>
      <c r="M1755" s="16" t="str">
        <f aca="false">IF(C1755&lt;=K1755,"REORDER",IF(C1755&gt;L1755,"OVERSTOCK","OK"))</f>
        <v>REORDER</v>
      </c>
      <c r="N1755" s="16" t="str">
        <f aca="false">IF(C1755&lt;=D1755,"REORDER","OK")</f>
        <v>OK</v>
      </c>
      <c r="O1755" s="18" t="n">
        <f aca="false">IF(D1755&lt;I1755,1,0)</f>
        <v>0</v>
      </c>
      <c r="P1755" s="20" t="n">
        <f aca="false">C1755/F1755</f>
        <v>7.14285714285714</v>
      </c>
      <c r="Q1755" s="19" t="n">
        <f aca="false">DATA!N1755</f>
        <v>55.54</v>
      </c>
      <c r="R1755" s="19" t="n">
        <f aca="false">DATA!O1755</f>
        <v>0.9</v>
      </c>
      <c r="S1755" s="17" t="n">
        <f aca="false">C1755*Q1755</f>
        <v>4609.82</v>
      </c>
      <c r="T1755" s="19" t="n">
        <f aca="false">C1755*R1755</f>
        <v>74.7</v>
      </c>
      <c r="U1755" s="20" t="n">
        <f aca="false">MAX(0,C1755-L1755)</f>
        <v>0</v>
      </c>
      <c r="V1755" s="17" t="n">
        <f aca="false">U1755*Q1755</f>
        <v>0</v>
      </c>
      <c r="W1755" s="19" t="n">
        <f aca="false">U1755*R1755</f>
        <v>0</v>
      </c>
      <c r="X1755" s="20" t="n">
        <f aca="false">MAX(0,K1755-C1755)</f>
        <v>19.0732882634066</v>
      </c>
      <c r="Y1755" s="17" t="n">
        <f aca="false">F1755*PARAMETER!$B$5*Q1755</f>
        <v>235561.802</v>
      </c>
      <c r="Z1755" s="21" t="n">
        <f aca="false">SUMIF($Y$2:$Y$3205,"&gt;="&amp;Y1755)/SUM($Y$2:$Y$3205)</f>
        <v>0.975524545627758</v>
      </c>
      <c r="AA1755" s="16" t="str">
        <f aca="false">IF(Z1755&lt;=PARAMETER!$B$7,"A",IF(Z1755&lt;=PARAMETER!$B$8,"B","C"))</f>
        <v>C</v>
      </c>
      <c r="AB1755" s="22" t="n">
        <f aca="false">G1755/F1755</f>
        <v>0.69104991394148</v>
      </c>
      <c r="AC1755" s="16" t="str">
        <f aca="false">IF(AB1755&lt;=PARAMETER!$B$9,"X",IF(AB1755&lt;=PARAMETER!$B$10,"Y","Z"))</f>
        <v>Z</v>
      </c>
      <c r="AD1755" s="16" t="str">
        <f aca="false">AA1755&amp;AC1755</f>
        <v>CZ</v>
      </c>
      <c r="AE1755" s="22" t="n">
        <f aca="false">DATA!I1755</f>
        <v>0.27</v>
      </c>
      <c r="AF1755" s="18" t="n">
        <f aca="false">DATA!L1755</f>
        <v>25</v>
      </c>
      <c r="AG1755" s="16" t="str">
        <f aca="false">DATA!K1755</f>
        <v>B</v>
      </c>
      <c r="AH1755" s="18" t="n">
        <f aca="false">IF(AE1755&gt;=PARAMETER!$B$12,1,0)</f>
        <v>0</v>
      </c>
      <c r="AI1755" s="18" t="n">
        <f aca="false">IF(AF1755&gt;=PARAMETER!$B$13,1,0)</f>
        <v>0</v>
      </c>
      <c r="AJ1755" s="18" t="n">
        <f aca="false">IF(AND(AH1755=1,AI1755=1),1,0)</f>
        <v>0</v>
      </c>
    </row>
    <row r="1756" customFormat="false" ht="15" hidden="false" customHeight="false" outlineLevel="0" collapsed="false">
      <c r="A1756" s="16" t="str">
        <f aca="false">DATA!A1756</f>
        <v>ITM11754</v>
      </c>
      <c r="B1756" s="16" t="str">
        <f aca="false">DATA!B1756</f>
        <v>Groceries</v>
      </c>
      <c r="C1756" s="17" t="n">
        <f aca="false">DATA!C1756</f>
        <v>346</v>
      </c>
      <c r="D1756" s="17" t="n">
        <f aca="false">DATA!D1756</f>
        <v>49</v>
      </c>
      <c r="E1756" s="18" t="n">
        <f aca="false">DATA!F1756</f>
        <v>2</v>
      </c>
      <c r="F1756" s="19" t="n">
        <f aca="false">DATA!G1756</f>
        <v>3.39</v>
      </c>
      <c r="G1756" s="19" t="n">
        <f aca="false">DATA!H1756</f>
        <v>9.89</v>
      </c>
      <c r="H1756" s="18" t="n">
        <f aca="false">DATA!E1756</f>
        <v>3</v>
      </c>
      <c r="I1756" s="20" t="n">
        <f aca="false">F1756*E1756</f>
        <v>6.78</v>
      </c>
      <c r="J1756" s="20" t="n">
        <f aca="false">PARAMETER!$B$4*G1756*SQRT(E1756)</f>
        <v>23.0058638997246</v>
      </c>
      <c r="K1756" s="20" t="n">
        <f aca="false">I1756+J1756</f>
        <v>29.7858638997246</v>
      </c>
      <c r="L1756" s="20" t="n">
        <f aca="false">K1756+F1756*H1756</f>
        <v>39.9558638997246</v>
      </c>
      <c r="M1756" s="16" t="str">
        <f aca="false">IF(C1756&lt;=K1756,"REORDER",IF(C1756&gt;L1756,"OVERSTOCK","OK"))</f>
        <v>OVERSTOCK</v>
      </c>
      <c r="N1756" s="16" t="str">
        <f aca="false">IF(C1756&lt;=D1756,"REORDER","OK")</f>
        <v>OK</v>
      </c>
      <c r="O1756" s="18" t="n">
        <f aca="false">IF(D1756&lt;I1756,1,0)</f>
        <v>0</v>
      </c>
      <c r="P1756" s="20" t="n">
        <f aca="false">C1756/F1756</f>
        <v>102.064896755162</v>
      </c>
      <c r="Q1756" s="19" t="n">
        <f aca="false">DATA!N1756</f>
        <v>24.81</v>
      </c>
      <c r="R1756" s="19" t="n">
        <f aca="false">DATA!O1756</f>
        <v>0.32</v>
      </c>
      <c r="S1756" s="17" t="n">
        <f aca="false">C1756*Q1756</f>
        <v>8584.26</v>
      </c>
      <c r="T1756" s="19" t="n">
        <f aca="false">C1756*R1756</f>
        <v>110.72</v>
      </c>
      <c r="U1756" s="20" t="n">
        <f aca="false">MAX(0,C1756-L1756)</f>
        <v>306.044136100275</v>
      </c>
      <c r="V1756" s="17" t="n">
        <f aca="false">U1756*Q1756</f>
        <v>7592.95501664783</v>
      </c>
      <c r="W1756" s="19" t="n">
        <f aca="false">U1756*R1756</f>
        <v>97.9341235520881</v>
      </c>
      <c r="X1756" s="20" t="n">
        <f aca="false">MAX(0,K1756-C1756)</f>
        <v>0</v>
      </c>
      <c r="Y1756" s="17" t="n">
        <f aca="false">F1756*PARAMETER!$B$5*Q1756</f>
        <v>30698.6535</v>
      </c>
      <c r="Z1756" s="21" t="n">
        <f aca="false">SUMIF($Y$2:$Y$3205,"&gt;="&amp;Y1756)/SUM($Y$2:$Y$3205)</f>
        <v>0.999829722754806</v>
      </c>
      <c r="AA1756" s="16" t="str">
        <f aca="false">IF(Z1756&lt;=PARAMETER!$B$7,"A",IF(Z1756&lt;=PARAMETER!$B$8,"B","C"))</f>
        <v>C</v>
      </c>
      <c r="AB1756" s="22" t="n">
        <f aca="false">G1756/F1756</f>
        <v>2.91740412979351</v>
      </c>
      <c r="AC1756" s="16" t="str">
        <f aca="false">IF(AB1756&lt;=PARAMETER!$B$9,"X",IF(AB1756&lt;=PARAMETER!$B$10,"Y","Z"))</f>
        <v>Z</v>
      </c>
      <c r="AD1756" s="16" t="str">
        <f aca="false">AA1756&amp;AC1756</f>
        <v>CZ</v>
      </c>
      <c r="AE1756" s="22" t="n">
        <f aca="false">DATA!I1756</f>
        <v>0.71</v>
      </c>
      <c r="AF1756" s="18" t="n">
        <f aca="false">DATA!L1756</f>
        <v>162</v>
      </c>
      <c r="AG1756" s="16" t="str">
        <f aca="false">DATA!K1756</f>
        <v>C</v>
      </c>
      <c r="AH1756" s="18" t="n">
        <f aca="false">IF(AE1756&gt;=PARAMETER!$B$12,1,0)</f>
        <v>0</v>
      </c>
      <c r="AI1756" s="18" t="n">
        <f aca="false">IF(AF1756&gt;=PARAMETER!$B$13,1,0)</f>
        <v>1</v>
      </c>
      <c r="AJ1756" s="18" t="n">
        <f aca="false">IF(AND(AH1756=1,AI1756=1),1,0)</f>
        <v>0</v>
      </c>
    </row>
    <row r="1757" customFormat="false" ht="15" hidden="false" customHeight="false" outlineLevel="0" collapsed="false">
      <c r="A1757" s="16" t="str">
        <f aca="false">DATA!A1757</f>
        <v>ITM11755</v>
      </c>
      <c r="B1757" s="16" t="str">
        <f aca="false">DATA!B1757</f>
        <v>Apparel</v>
      </c>
      <c r="C1757" s="17" t="n">
        <f aca="false">DATA!C1757</f>
        <v>279</v>
      </c>
      <c r="D1757" s="17" t="n">
        <f aca="false">DATA!D1757</f>
        <v>57</v>
      </c>
      <c r="E1757" s="18" t="n">
        <f aca="false">DATA!F1757</f>
        <v>3</v>
      </c>
      <c r="F1757" s="19" t="n">
        <f aca="false">DATA!G1757</f>
        <v>15.33</v>
      </c>
      <c r="G1757" s="19" t="n">
        <f aca="false">DATA!H1757</f>
        <v>8.98</v>
      </c>
      <c r="H1757" s="18" t="n">
        <f aca="false">DATA!E1757</f>
        <v>7</v>
      </c>
      <c r="I1757" s="20" t="n">
        <f aca="false">F1757*E1757</f>
        <v>45.99</v>
      </c>
      <c r="J1757" s="20" t="n">
        <f aca="false">PARAMETER!$B$4*G1757*SQRT(E1757)</f>
        <v>25.5837510749872</v>
      </c>
      <c r="K1757" s="20" t="n">
        <f aca="false">I1757+J1757</f>
        <v>71.5737510749872</v>
      </c>
      <c r="L1757" s="20" t="n">
        <f aca="false">K1757+F1757*H1757</f>
        <v>178.883751074987</v>
      </c>
      <c r="M1757" s="16" t="str">
        <f aca="false">IF(C1757&lt;=K1757,"REORDER",IF(C1757&gt;L1757,"OVERSTOCK","OK"))</f>
        <v>OVERSTOCK</v>
      </c>
      <c r="N1757" s="16" t="str">
        <f aca="false">IF(C1757&lt;=D1757,"REORDER","OK")</f>
        <v>OK</v>
      </c>
      <c r="O1757" s="18" t="n">
        <f aca="false">IF(D1757&lt;I1757,1,0)</f>
        <v>0</v>
      </c>
      <c r="P1757" s="20" t="n">
        <f aca="false">C1757/F1757</f>
        <v>18.1996086105675</v>
      </c>
      <c r="Q1757" s="19" t="n">
        <f aca="false">DATA!N1757</f>
        <v>134.88</v>
      </c>
      <c r="R1757" s="19" t="n">
        <f aca="false">DATA!O1757</f>
        <v>1.69</v>
      </c>
      <c r="S1757" s="17" t="n">
        <f aca="false">C1757*Q1757</f>
        <v>37631.52</v>
      </c>
      <c r="T1757" s="19" t="n">
        <f aca="false">C1757*R1757</f>
        <v>471.51</v>
      </c>
      <c r="U1757" s="20" t="n">
        <f aca="false">MAX(0,C1757-L1757)</f>
        <v>100.116248925013</v>
      </c>
      <c r="V1757" s="17" t="n">
        <f aca="false">U1757*Q1757</f>
        <v>13503.6796550057</v>
      </c>
      <c r="W1757" s="19" t="n">
        <f aca="false">U1757*R1757</f>
        <v>169.196460683272</v>
      </c>
      <c r="X1757" s="20" t="n">
        <f aca="false">MAX(0,K1757-C1757)</f>
        <v>0</v>
      </c>
      <c r="Y1757" s="17" t="n">
        <f aca="false">F1757*PARAMETER!$B$5*Q1757</f>
        <v>754714.296</v>
      </c>
      <c r="Z1757" s="21" t="n">
        <f aca="false">SUMIF($Y$2:$Y$3205,"&gt;="&amp;Y1757)/SUM($Y$2:$Y$3205)</f>
        <v>0.825054750547924</v>
      </c>
      <c r="AA1757" s="16" t="str">
        <f aca="false">IF(Z1757&lt;=PARAMETER!$B$7,"A",IF(Z1757&lt;=PARAMETER!$B$8,"B","C"))</f>
        <v>B</v>
      </c>
      <c r="AB1757" s="22" t="n">
        <f aca="false">G1757/F1757</f>
        <v>0.585779517286367</v>
      </c>
      <c r="AC1757" s="16" t="str">
        <f aca="false">IF(AB1757&lt;=PARAMETER!$B$9,"X",IF(AB1757&lt;=PARAMETER!$B$10,"Y","Z"))</f>
        <v>Z</v>
      </c>
      <c r="AD1757" s="16" t="str">
        <f aca="false">AA1757&amp;AC1757</f>
        <v>BZ</v>
      </c>
      <c r="AE1757" s="22" t="n">
        <f aca="false">DATA!I1757</f>
        <v>0.92</v>
      </c>
      <c r="AF1757" s="18" t="n">
        <f aca="false">DATA!L1757</f>
        <v>69</v>
      </c>
      <c r="AG1757" s="16" t="str">
        <f aca="false">DATA!K1757</f>
        <v>C</v>
      </c>
      <c r="AH1757" s="18" t="n">
        <f aca="false">IF(AE1757&gt;=PARAMETER!$B$12,1,0)</f>
        <v>1</v>
      </c>
      <c r="AI1757" s="18" t="n">
        <f aca="false">IF(AF1757&gt;=PARAMETER!$B$13,1,0)</f>
        <v>0</v>
      </c>
      <c r="AJ1757" s="18" t="n">
        <f aca="false">IF(AND(AH1757=1,AI1757=1),1,0)</f>
        <v>0</v>
      </c>
    </row>
    <row r="1758" customFormat="false" ht="15" hidden="false" customHeight="false" outlineLevel="0" collapsed="false">
      <c r="A1758" s="16" t="str">
        <f aca="false">DATA!A1758</f>
        <v>ITM11756</v>
      </c>
      <c r="B1758" s="16" t="str">
        <f aca="false">DATA!B1758</f>
        <v>Groceries</v>
      </c>
      <c r="C1758" s="17" t="n">
        <f aca="false">DATA!C1758</f>
        <v>212</v>
      </c>
      <c r="D1758" s="17" t="n">
        <f aca="false">DATA!D1758</f>
        <v>63</v>
      </c>
      <c r="E1758" s="18" t="n">
        <f aca="false">DATA!F1758</f>
        <v>5</v>
      </c>
      <c r="F1758" s="19" t="n">
        <f aca="false">DATA!G1758</f>
        <v>39.53</v>
      </c>
      <c r="G1758" s="19" t="n">
        <f aca="false">DATA!H1758</f>
        <v>4.45</v>
      </c>
      <c r="H1758" s="18" t="n">
        <f aca="false">DATA!E1758</f>
        <v>7</v>
      </c>
      <c r="I1758" s="20" t="n">
        <f aca="false">F1758*E1758</f>
        <v>197.65</v>
      </c>
      <c r="J1758" s="20" t="n">
        <f aca="false">PARAMETER!$B$4*G1758*SQRT(E1758)</f>
        <v>16.3671201269075</v>
      </c>
      <c r="K1758" s="20" t="n">
        <f aca="false">I1758+J1758</f>
        <v>214.017120126908</v>
      </c>
      <c r="L1758" s="20" t="n">
        <f aca="false">K1758+F1758*H1758</f>
        <v>490.727120126908</v>
      </c>
      <c r="M1758" s="16" t="str">
        <f aca="false">IF(C1758&lt;=K1758,"REORDER",IF(C1758&gt;L1758,"OVERSTOCK","OK"))</f>
        <v>REORDER</v>
      </c>
      <c r="N1758" s="16" t="str">
        <f aca="false">IF(C1758&lt;=D1758,"REORDER","OK")</f>
        <v>OK</v>
      </c>
      <c r="O1758" s="18" t="n">
        <f aca="false">IF(D1758&lt;I1758,1,0)</f>
        <v>1</v>
      </c>
      <c r="P1758" s="20" t="n">
        <f aca="false">C1758/F1758</f>
        <v>5.36301543131799</v>
      </c>
      <c r="Q1758" s="19" t="n">
        <f aca="false">DATA!N1758</f>
        <v>195.63</v>
      </c>
      <c r="R1758" s="19" t="n">
        <f aca="false">DATA!O1758</f>
        <v>0.75</v>
      </c>
      <c r="S1758" s="17" t="n">
        <f aca="false">C1758*Q1758</f>
        <v>41473.56</v>
      </c>
      <c r="T1758" s="19" t="n">
        <f aca="false">C1758*R1758</f>
        <v>159</v>
      </c>
      <c r="U1758" s="20" t="n">
        <f aca="false">MAX(0,C1758-L1758)</f>
        <v>0</v>
      </c>
      <c r="V1758" s="17" t="n">
        <f aca="false">U1758*Q1758</f>
        <v>0</v>
      </c>
      <c r="W1758" s="19" t="n">
        <f aca="false">U1758*R1758</f>
        <v>0</v>
      </c>
      <c r="X1758" s="20" t="n">
        <f aca="false">MAX(0,K1758-C1758)</f>
        <v>2.01712012690754</v>
      </c>
      <c r="Y1758" s="17" t="n">
        <f aca="false">F1758*PARAMETER!$B$5*Q1758</f>
        <v>2822637.6735</v>
      </c>
      <c r="Z1758" s="21" t="n">
        <f aca="false">SUMIF($Y$2:$Y$3205,"&gt;="&amp;Y1758)/SUM($Y$2:$Y$3205)</f>
        <v>0.108584796879269</v>
      </c>
      <c r="AA1758" s="16" t="str">
        <f aca="false">IF(Z1758&lt;=PARAMETER!$B$7,"A",IF(Z1758&lt;=PARAMETER!$B$8,"B","C"))</f>
        <v>A</v>
      </c>
      <c r="AB1758" s="22" t="n">
        <f aca="false">G1758/F1758</f>
        <v>0.112572729572477</v>
      </c>
      <c r="AC1758" s="16" t="str">
        <f aca="false">IF(AB1758&lt;=PARAMETER!$B$9,"X",IF(AB1758&lt;=PARAMETER!$B$10,"Y","Z"))</f>
        <v>X</v>
      </c>
      <c r="AD1758" s="16" t="str">
        <f aca="false">AA1758&amp;AC1758</f>
        <v>AX</v>
      </c>
      <c r="AE1758" s="22" t="n">
        <f aca="false">DATA!I1758</f>
        <v>0.39</v>
      </c>
      <c r="AF1758" s="18" t="n">
        <f aca="false">DATA!L1758</f>
        <v>146</v>
      </c>
      <c r="AG1758" s="16" t="str">
        <f aca="false">DATA!K1758</f>
        <v>A</v>
      </c>
      <c r="AH1758" s="18" t="n">
        <f aca="false">IF(AE1758&gt;=PARAMETER!$B$12,1,0)</f>
        <v>0</v>
      </c>
      <c r="AI1758" s="18" t="n">
        <f aca="false">IF(AF1758&gt;=PARAMETER!$B$13,1,0)</f>
        <v>1</v>
      </c>
      <c r="AJ1758" s="18" t="n">
        <f aca="false">IF(AND(AH1758=1,AI1758=1),1,0)</f>
        <v>0</v>
      </c>
    </row>
    <row r="1759" customFormat="false" ht="15" hidden="false" customHeight="false" outlineLevel="0" collapsed="false">
      <c r="A1759" s="16" t="str">
        <f aca="false">DATA!A1759</f>
        <v>ITM11757</v>
      </c>
      <c r="B1759" s="16" t="str">
        <f aca="false">DATA!B1759</f>
        <v>Apparel</v>
      </c>
      <c r="C1759" s="17" t="n">
        <f aca="false">DATA!C1759</f>
        <v>162</v>
      </c>
      <c r="D1759" s="17" t="n">
        <f aca="false">DATA!D1759</f>
        <v>44</v>
      </c>
      <c r="E1759" s="18" t="n">
        <f aca="false">DATA!F1759</f>
        <v>7</v>
      </c>
      <c r="F1759" s="19" t="n">
        <f aca="false">DATA!G1759</f>
        <v>37.87</v>
      </c>
      <c r="G1759" s="19" t="n">
        <f aca="false">DATA!H1759</f>
        <v>7.96</v>
      </c>
      <c r="H1759" s="18" t="n">
        <f aca="false">DATA!E1759</f>
        <v>13</v>
      </c>
      <c r="I1759" s="20" t="n">
        <f aca="false">F1759*E1759</f>
        <v>265.09</v>
      </c>
      <c r="J1759" s="20" t="n">
        <f aca="false">PARAMETER!$B$4*G1759*SQRT(E1759)</f>
        <v>34.640914174529</v>
      </c>
      <c r="K1759" s="20" t="n">
        <f aca="false">I1759+J1759</f>
        <v>299.730914174529</v>
      </c>
      <c r="L1759" s="20" t="n">
        <f aca="false">K1759+F1759*H1759</f>
        <v>792.040914174529</v>
      </c>
      <c r="M1759" s="16" t="str">
        <f aca="false">IF(C1759&lt;=K1759,"REORDER",IF(C1759&gt;L1759,"OVERSTOCK","OK"))</f>
        <v>REORDER</v>
      </c>
      <c r="N1759" s="16" t="str">
        <f aca="false">IF(C1759&lt;=D1759,"REORDER","OK")</f>
        <v>OK</v>
      </c>
      <c r="O1759" s="18" t="n">
        <f aca="false">IF(D1759&lt;I1759,1,0)</f>
        <v>1</v>
      </c>
      <c r="P1759" s="20" t="n">
        <f aca="false">C1759/F1759</f>
        <v>4.2777924478479</v>
      </c>
      <c r="Q1759" s="19" t="n">
        <f aca="false">DATA!N1759</f>
        <v>20.88</v>
      </c>
      <c r="R1759" s="19" t="n">
        <f aca="false">DATA!O1759</f>
        <v>0.35</v>
      </c>
      <c r="S1759" s="17" t="n">
        <f aca="false">C1759*Q1759</f>
        <v>3382.56</v>
      </c>
      <c r="T1759" s="19" t="n">
        <f aca="false">C1759*R1759</f>
        <v>56.7</v>
      </c>
      <c r="U1759" s="20" t="n">
        <f aca="false">MAX(0,C1759-L1759)</f>
        <v>0</v>
      </c>
      <c r="V1759" s="17" t="n">
        <f aca="false">U1759*Q1759</f>
        <v>0</v>
      </c>
      <c r="W1759" s="19" t="n">
        <f aca="false">U1759*R1759</f>
        <v>0</v>
      </c>
      <c r="X1759" s="20" t="n">
        <f aca="false">MAX(0,K1759-C1759)</f>
        <v>137.730914174529</v>
      </c>
      <c r="Y1759" s="17" t="n">
        <f aca="false">F1759*PARAMETER!$B$5*Q1759</f>
        <v>288614.844</v>
      </c>
      <c r="Z1759" s="21" t="n">
        <f aca="false">SUMIF($Y$2:$Y$3205,"&gt;="&amp;Y1759)/SUM($Y$2:$Y$3205)</f>
        <v>0.96266387203968</v>
      </c>
      <c r="AA1759" s="16" t="str">
        <f aca="false">IF(Z1759&lt;=PARAMETER!$B$7,"A",IF(Z1759&lt;=PARAMETER!$B$8,"B","C"))</f>
        <v>C</v>
      </c>
      <c r="AB1759" s="22" t="n">
        <f aca="false">G1759/F1759</f>
        <v>0.210192764721415</v>
      </c>
      <c r="AC1759" s="16" t="str">
        <f aca="false">IF(AB1759&lt;=PARAMETER!$B$9,"X",IF(AB1759&lt;=PARAMETER!$B$10,"Y","Z"))</f>
        <v>X</v>
      </c>
      <c r="AD1759" s="16" t="str">
        <f aca="false">AA1759&amp;AC1759</f>
        <v>CX</v>
      </c>
      <c r="AE1759" s="22" t="n">
        <f aca="false">DATA!I1759</f>
        <v>0.91</v>
      </c>
      <c r="AF1759" s="18" t="n">
        <f aca="false">DATA!L1759</f>
        <v>112</v>
      </c>
      <c r="AG1759" s="16" t="str">
        <f aca="false">DATA!K1759</f>
        <v>D</v>
      </c>
      <c r="AH1759" s="18" t="n">
        <f aca="false">IF(AE1759&gt;=PARAMETER!$B$12,1,0)</f>
        <v>1</v>
      </c>
      <c r="AI1759" s="18" t="n">
        <f aca="false">IF(AF1759&gt;=PARAMETER!$B$13,1,0)</f>
        <v>1</v>
      </c>
      <c r="AJ1759" s="18" t="n">
        <f aca="false">IF(AND(AH1759=1,AI1759=1),1,0)</f>
        <v>1</v>
      </c>
    </row>
    <row r="1760" customFormat="false" ht="15" hidden="false" customHeight="false" outlineLevel="0" collapsed="false">
      <c r="A1760" s="16" t="str">
        <f aca="false">DATA!A1760</f>
        <v>ITM11758</v>
      </c>
      <c r="B1760" s="16" t="str">
        <f aca="false">DATA!B1760</f>
        <v>Automotive</v>
      </c>
      <c r="C1760" s="17" t="n">
        <f aca="false">DATA!C1760</f>
        <v>123</v>
      </c>
      <c r="D1760" s="17" t="n">
        <f aca="false">DATA!D1760</f>
        <v>65</v>
      </c>
      <c r="E1760" s="18" t="n">
        <f aca="false">DATA!F1760</f>
        <v>3</v>
      </c>
      <c r="F1760" s="19" t="n">
        <f aca="false">DATA!G1760</f>
        <v>11.23</v>
      </c>
      <c r="G1760" s="19" t="n">
        <f aca="false">DATA!H1760</f>
        <v>9.16</v>
      </c>
      <c r="H1760" s="18" t="n">
        <f aca="false">DATA!E1760</f>
        <v>9</v>
      </c>
      <c r="I1760" s="20" t="n">
        <f aca="false">F1760*E1760</f>
        <v>33.69</v>
      </c>
      <c r="J1760" s="20" t="n">
        <f aca="false">PARAMETER!$B$4*G1760*SQRT(E1760)</f>
        <v>26.0965656845081</v>
      </c>
      <c r="K1760" s="20" t="n">
        <f aca="false">I1760+J1760</f>
        <v>59.7865656845081</v>
      </c>
      <c r="L1760" s="20" t="n">
        <f aca="false">K1760+F1760*H1760</f>
        <v>160.856565684508</v>
      </c>
      <c r="M1760" s="16" t="str">
        <f aca="false">IF(C1760&lt;=K1760,"REORDER",IF(C1760&gt;L1760,"OVERSTOCK","OK"))</f>
        <v>OK</v>
      </c>
      <c r="N1760" s="16" t="str">
        <f aca="false">IF(C1760&lt;=D1760,"REORDER","OK")</f>
        <v>OK</v>
      </c>
      <c r="O1760" s="18" t="n">
        <f aca="false">IF(D1760&lt;I1760,1,0)</f>
        <v>0</v>
      </c>
      <c r="P1760" s="20" t="n">
        <f aca="false">C1760/F1760</f>
        <v>10.9528049866429</v>
      </c>
      <c r="Q1760" s="19" t="n">
        <f aca="false">DATA!N1760</f>
        <v>90.96</v>
      </c>
      <c r="R1760" s="19" t="n">
        <f aca="false">DATA!O1760</f>
        <v>1.27</v>
      </c>
      <c r="S1760" s="17" t="n">
        <f aca="false">C1760*Q1760</f>
        <v>11188.08</v>
      </c>
      <c r="T1760" s="19" t="n">
        <f aca="false">C1760*R1760</f>
        <v>156.21</v>
      </c>
      <c r="U1760" s="20" t="n">
        <f aca="false">MAX(0,C1760-L1760)</f>
        <v>0</v>
      </c>
      <c r="V1760" s="17" t="n">
        <f aca="false">U1760*Q1760</f>
        <v>0</v>
      </c>
      <c r="W1760" s="19" t="n">
        <f aca="false">U1760*R1760</f>
        <v>0</v>
      </c>
      <c r="X1760" s="20" t="n">
        <f aca="false">MAX(0,K1760-C1760)</f>
        <v>0</v>
      </c>
      <c r="Y1760" s="17" t="n">
        <f aca="false">F1760*PARAMETER!$B$5*Q1760</f>
        <v>372840.492</v>
      </c>
      <c r="Z1760" s="21" t="n">
        <f aca="false">SUMIF($Y$2:$Y$3205,"&gt;="&amp;Y1760)/SUM($Y$2:$Y$3205)</f>
        <v>0.94154438471784</v>
      </c>
      <c r="AA1760" s="16" t="str">
        <f aca="false">IF(Z1760&lt;=PARAMETER!$B$7,"A",IF(Z1760&lt;=PARAMETER!$B$8,"B","C"))</f>
        <v>B</v>
      </c>
      <c r="AB1760" s="22" t="n">
        <f aca="false">G1760/F1760</f>
        <v>0.815672306322351</v>
      </c>
      <c r="AC1760" s="16" t="str">
        <f aca="false">IF(AB1760&lt;=PARAMETER!$B$9,"X",IF(AB1760&lt;=PARAMETER!$B$10,"Y","Z"))</f>
        <v>Z</v>
      </c>
      <c r="AD1760" s="16" t="str">
        <f aca="false">AA1760&amp;AC1760</f>
        <v>BZ</v>
      </c>
      <c r="AE1760" s="22" t="n">
        <f aca="false">DATA!I1760</f>
        <v>0.55</v>
      </c>
      <c r="AF1760" s="18" t="n">
        <f aca="false">DATA!L1760</f>
        <v>70</v>
      </c>
      <c r="AG1760" s="16" t="str">
        <f aca="false">DATA!K1760</f>
        <v>B</v>
      </c>
      <c r="AH1760" s="18" t="n">
        <f aca="false">IF(AE1760&gt;=PARAMETER!$B$12,1,0)</f>
        <v>0</v>
      </c>
      <c r="AI1760" s="18" t="n">
        <f aca="false">IF(AF1760&gt;=PARAMETER!$B$13,1,0)</f>
        <v>0</v>
      </c>
      <c r="AJ1760" s="18" t="n">
        <f aca="false">IF(AND(AH1760=1,AI1760=1),1,0)</f>
        <v>0</v>
      </c>
    </row>
    <row r="1761" customFormat="false" ht="15" hidden="false" customHeight="false" outlineLevel="0" collapsed="false">
      <c r="A1761" s="16" t="str">
        <f aca="false">DATA!A1761</f>
        <v>ITM11759</v>
      </c>
      <c r="B1761" s="16" t="str">
        <f aca="false">DATA!B1761</f>
        <v>Apparel</v>
      </c>
      <c r="C1761" s="17" t="n">
        <f aca="false">DATA!C1761</f>
        <v>479</v>
      </c>
      <c r="D1761" s="17" t="n">
        <f aca="false">DATA!D1761</f>
        <v>98</v>
      </c>
      <c r="E1761" s="18" t="n">
        <f aca="false">DATA!F1761</f>
        <v>6</v>
      </c>
      <c r="F1761" s="19" t="n">
        <f aca="false">DATA!G1761</f>
        <v>10.64</v>
      </c>
      <c r="G1761" s="19" t="n">
        <f aca="false">DATA!H1761</f>
        <v>7.27</v>
      </c>
      <c r="H1761" s="18" t="n">
        <f aca="false">DATA!E1761</f>
        <v>10</v>
      </c>
      <c r="I1761" s="20" t="n">
        <f aca="false">F1761*E1761</f>
        <v>63.84</v>
      </c>
      <c r="J1761" s="20" t="n">
        <f aca="false">PARAMETER!$B$4*G1761*SQRT(E1761)</f>
        <v>29.2912086768326</v>
      </c>
      <c r="K1761" s="20" t="n">
        <f aca="false">I1761+J1761</f>
        <v>93.1312086768326</v>
      </c>
      <c r="L1761" s="20" t="n">
        <f aca="false">K1761+F1761*H1761</f>
        <v>199.531208676833</v>
      </c>
      <c r="M1761" s="16" t="str">
        <f aca="false">IF(C1761&lt;=K1761,"REORDER",IF(C1761&gt;L1761,"OVERSTOCK","OK"))</f>
        <v>OVERSTOCK</v>
      </c>
      <c r="N1761" s="16" t="str">
        <f aca="false">IF(C1761&lt;=D1761,"REORDER","OK")</f>
        <v>OK</v>
      </c>
      <c r="O1761" s="18" t="n">
        <f aca="false">IF(D1761&lt;I1761,1,0)</f>
        <v>0</v>
      </c>
      <c r="P1761" s="20" t="n">
        <f aca="false">C1761/F1761</f>
        <v>45.0187969924812</v>
      </c>
      <c r="Q1761" s="19" t="n">
        <f aca="false">DATA!N1761</f>
        <v>110.66</v>
      </c>
      <c r="R1761" s="19" t="n">
        <f aca="false">DATA!O1761</f>
        <v>1.2</v>
      </c>
      <c r="S1761" s="17" t="n">
        <f aca="false">C1761*Q1761</f>
        <v>53006.14</v>
      </c>
      <c r="T1761" s="19" t="n">
        <f aca="false">C1761*R1761</f>
        <v>574.8</v>
      </c>
      <c r="U1761" s="20" t="n">
        <f aca="false">MAX(0,C1761-L1761)</f>
        <v>279.468791323167</v>
      </c>
      <c r="V1761" s="17" t="n">
        <f aca="false">U1761*Q1761</f>
        <v>30926.0164478217</v>
      </c>
      <c r="W1761" s="19" t="n">
        <f aca="false">U1761*R1761</f>
        <v>335.362549587801</v>
      </c>
      <c r="X1761" s="20" t="n">
        <f aca="false">MAX(0,K1761-C1761)</f>
        <v>0</v>
      </c>
      <c r="Y1761" s="17" t="n">
        <f aca="false">F1761*PARAMETER!$B$5*Q1761</f>
        <v>429759.176</v>
      </c>
      <c r="Z1761" s="21" t="n">
        <f aca="false">SUMIF($Y$2:$Y$3205,"&gt;="&amp;Y1761)/SUM($Y$2:$Y$3205)</f>
        <v>0.927087064377159</v>
      </c>
      <c r="AA1761" s="16" t="str">
        <f aca="false">IF(Z1761&lt;=PARAMETER!$B$7,"A",IF(Z1761&lt;=PARAMETER!$B$8,"B","C"))</f>
        <v>B</v>
      </c>
      <c r="AB1761" s="22" t="n">
        <f aca="false">G1761/F1761</f>
        <v>0.683270676691729</v>
      </c>
      <c r="AC1761" s="16" t="str">
        <f aca="false">IF(AB1761&lt;=PARAMETER!$B$9,"X",IF(AB1761&lt;=PARAMETER!$B$10,"Y","Z"))</f>
        <v>Z</v>
      </c>
      <c r="AD1761" s="16" t="str">
        <f aca="false">AA1761&amp;AC1761</f>
        <v>BZ</v>
      </c>
      <c r="AE1761" s="22" t="n">
        <f aca="false">DATA!I1761</f>
        <v>0.39</v>
      </c>
      <c r="AF1761" s="18" t="n">
        <f aca="false">DATA!L1761</f>
        <v>177</v>
      </c>
      <c r="AG1761" s="16" t="str">
        <f aca="false">DATA!K1761</f>
        <v>B</v>
      </c>
      <c r="AH1761" s="18" t="n">
        <f aca="false">IF(AE1761&gt;=PARAMETER!$B$12,1,0)</f>
        <v>0</v>
      </c>
      <c r="AI1761" s="18" t="n">
        <f aca="false">IF(AF1761&gt;=PARAMETER!$B$13,1,0)</f>
        <v>1</v>
      </c>
      <c r="AJ1761" s="18" t="n">
        <f aca="false">IF(AND(AH1761=1,AI1761=1),1,0)</f>
        <v>0</v>
      </c>
    </row>
    <row r="1762" customFormat="false" ht="15" hidden="false" customHeight="false" outlineLevel="0" collapsed="false">
      <c r="A1762" s="16" t="str">
        <f aca="false">DATA!A1762</f>
        <v>ITM11760</v>
      </c>
      <c r="B1762" s="16" t="str">
        <f aca="false">DATA!B1762</f>
        <v>Pharma</v>
      </c>
      <c r="C1762" s="17" t="n">
        <f aca="false">DATA!C1762</f>
        <v>425</v>
      </c>
      <c r="D1762" s="17" t="n">
        <f aca="false">DATA!D1762</f>
        <v>49</v>
      </c>
      <c r="E1762" s="18" t="n">
        <f aca="false">DATA!F1762</f>
        <v>3</v>
      </c>
      <c r="F1762" s="19" t="n">
        <f aca="false">DATA!G1762</f>
        <v>32.49</v>
      </c>
      <c r="G1762" s="19" t="n">
        <f aca="false">DATA!H1762</f>
        <v>4.52</v>
      </c>
      <c r="H1762" s="18" t="n">
        <f aca="false">DATA!E1762</f>
        <v>6</v>
      </c>
      <c r="I1762" s="20" t="n">
        <f aca="false">F1762*E1762</f>
        <v>97.47</v>
      </c>
      <c r="J1762" s="20" t="n">
        <f aca="false">PARAMETER!$B$4*G1762*SQRT(E1762)</f>
        <v>12.8773446390804</v>
      </c>
      <c r="K1762" s="20" t="n">
        <f aca="false">I1762+J1762</f>
        <v>110.34734463908</v>
      </c>
      <c r="L1762" s="20" t="n">
        <f aca="false">K1762+F1762*H1762</f>
        <v>305.28734463908</v>
      </c>
      <c r="M1762" s="16" t="str">
        <f aca="false">IF(C1762&lt;=K1762,"REORDER",IF(C1762&gt;L1762,"OVERSTOCK","OK"))</f>
        <v>OVERSTOCK</v>
      </c>
      <c r="N1762" s="16" t="str">
        <f aca="false">IF(C1762&lt;=D1762,"REORDER","OK")</f>
        <v>OK</v>
      </c>
      <c r="O1762" s="18" t="n">
        <f aca="false">IF(D1762&lt;I1762,1,0)</f>
        <v>1</v>
      </c>
      <c r="P1762" s="20" t="n">
        <f aca="false">C1762/F1762</f>
        <v>13.0809479839951</v>
      </c>
      <c r="Q1762" s="19" t="n">
        <f aca="false">DATA!N1762</f>
        <v>57.9</v>
      </c>
      <c r="R1762" s="19" t="n">
        <f aca="false">DATA!O1762</f>
        <v>1</v>
      </c>
      <c r="S1762" s="17" t="n">
        <f aca="false">C1762*Q1762</f>
        <v>24607.5</v>
      </c>
      <c r="T1762" s="19" t="n">
        <f aca="false">C1762*R1762</f>
        <v>425</v>
      </c>
      <c r="U1762" s="20" t="n">
        <f aca="false">MAX(0,C1762-L1762)</f>
        <v>119.71265536092</v>
      </c>
      <c r="V1762" s="17" t="n">
        <f aca="false">U1762*Q1762</f>
        <v>6931.36274539725</v>
      </c>
      <c r="W1762" s="19" t="n">
        <f aca="false">U1762*R1762</f>
        <v>119.71265536092</v>
      </c>
      <c r="X1762" s="20" t="n">
        <f aca="false">MAX(0,K1762-C1762)</f>
        <v>0</v>
      </c>
      <c r="Y1762" s="17" t="n">
        <f aca="false">F1762*PARAMETER!$B$5*Q1762</f>
        <v>686627.415</v>
      </c>
      <c r="Z1762" s="21" t="n">
        <f aca="false">SUMIF($Y$2:$Y$3205,"&gt;="&amp;Y1762)/SUM($Y$2:$Y$3205)</f>
        <v>0.849185038152358</v>
      </c>
      <c r="AA1762" s="16" t="str">
        <f aca="false">IF(Z1762&lt;=PARAMETER!$B$7,"A",IF(Z1762&lt;=PARAMETER!$B$8,"B","C"))</f>
        <v>B</v>
      </c>
      <c r="AB1762" s="22" t="n">
        <f aca="false">G1762/F1762</f>
        <v>0.13911972914743</v>
      </c>
      <c r="AC1762" s="16" t="str">
        <f aca="false">IF(AB1762&lt;=PARAMETER!$B$9,"X",IF(AB1762&lt;=PARAMETER!$B$10,"Y","Z"))</f>
        <v>X</v>
      </c>
      <c r="AD1762" s="16" t="str">
        <f aca="false">AA1762&amp;AC1762</f>
        <v>BX</v>
      </c>
      <c r="AE1762" s="22" t="n">
        <f aca="false">DATA!I1762</f>
        <v>0.91</v>
      </c>
      <c r="AF1762" s="18" t="n">
        <f aca="false">DATA!L1762</f>
        <v>113</v>
      </c>
      <c r="AG1762" s="16" t="str">
        <f aca="false">DATA!K1762</f>
        <v>D</v>
      </c>
      <c r="AH1762" s="18" t="n">
        <f aca="false">IF(AE1762&gt;=PARAMETER!$B$12,1,0)</f>
        <v>1</v>
      </c>
      <c r="AI1762" s="18" t="n">
        <f aca="false">IF(AF1762&gt;=PARAMETER!$B$13,1,0)</f>
        <v>1</v>
      </c>
      <c r="AJ1762" s="18" t="n">
        <f aca="false">IF(AND(AH1762=1,AI1762=1),1,0)</f>
        <v>1</v>
      </c>
    </row>
    <row r="1763" customFormat="false" ht="15" hidden="false" customHeight="false" outlineLevel="0" collapsed="false">
      <c r="A1763" s="16" t="str">
        <f aca="false">DATA!A1763</f>
        <v>ITM11761</v>
      </c>
      <c r="B1763" s="16" t="str">
        <f aca="false">DATA!B1763</f>
        <v>Electronics</v>
      </c>
      <c r="C1763" s="17" t="n">
        <f aca="false">DATA!C1763</f>
        <v>233</v>
      </c>
      <c r="D1763" s="17" t="n">
        <f aca="false">DATA!D1763</f>
        <v>86</v>
      </c>
      <c r="E1763" s="18" t="n">
        <f aca="false">DATA!F1763</f>
        <v>6</v>
      </c>
      <c r="F1763" s="19" t="n">
        <f aca="false">DATA!G1763</f>
        <v>23.45</v>
      </c>
      <c r="G1763" s="19" t="n">
        <f aca="false">DATA!H1763</f>
        <v>1.13</v>
      </c>
      <c r="H1763" s="18" t="n">
        <f aca="false">DATA!E1763</f>
        <v>9</v>
      </c>
      <c r="I1763" s="20" t="n">
        <f aca="false">F1763*E1763</f>
        <v>140.7</v>
      </c>
      <c r="J1763" s="20" t="n">
        <f aca="false">PARAMETER!$B$4*G1763*SQRT(E1763)</f>
        <v>4.55282885898499</v>
      </c>
      <c r="K1763" s="20" t="n">
        <f aca="false">I1763+J1763</f>
        <v>145.252828858985</v>
      </c>
      <c r="L1763" s="20" t="n">
        <f aca="false">K1763+F1763*H1763</f>
        <v>356.302828858985</v>
      </c>
      <c r="M1763" s="16" t="str">
        <f aca="false">IF(C1763&lt;=K1763,"REORDER",IF(C1763&gt;L1763,"OVERSTOCK","OK"))</f>
        <v>OK</v>
      </c>
      <c r="N1763" s="16" t="str">
        <f aca="false">IF(C1763&lt;=D1763,"REORDER","OK")</f>
        <v>OK</v>
      </c>
      <c r="O1763" s="18" t="n">
        <f aca="false">IF(D1763&lt;I1763,1,0)</f>
        <v>1</v>
      </c>
      <c r="P1763" s="20" t="n">
        <f aca="false">C1763/F1763</f>
        <v>9.93603411513859</v>
      </c>
      <c r="Q1763" s="19" t="n">
        <f aca="false">DATA!N1763</f>
        <v>196.75</v>
      </c>
      <c r="R1763" s="19" t="n">
        <f aca="false">DATA!O1763</f>
        <v>1.73</v>
      </c>
      <c r="S1763" s="17" t="n">
        <f aca="false">C1763*Q1763</f>
        <v>45842.75</v>
      </c>
      <c r="T1763" s="19" t="n">
        <f aca="false">C1763*R1763</f>
        <v>403.09</v>
      </c>
      <c r="U1763" s="20" t="n">
        <f aca="false">MAX(0,C1763-L1763)</f>
        <v>0</v>
      </c>
      <c r="V1763" s="17" t="n">
        <f aca="false">U1763*Q1763</f>
        <v>0</v>
      </c>
      <c r="W1763" s="19" t="n">
        <f aca="false">U1763*R1763</f>
        <v>0</v>
      </c>
      <c r="X1763" s="20" t="n">
        <f aca="false">MAX(0,K1763-C1763)</f>
        <v>0</v>
      </c>
      <c r="Y1763" s="17" t="n">
        <f aca="false">F1763*PARAMETER!$B$5*Q1763</f>
        <v>1684032.4375</v>
      </c>
      <c r="Z1763" s="21" t="n">
        <f aca="false">SUMIF($Y$2:$Y$3205,"&gt;="&amp;Y1763)/SUM($Y$2:$Y$3205)</f>
        <v>0.462950780612129</v>
      </c>
      <c r="AA1763" s="16" t="str">
        <f aca="false">IF(Z1763&lt;=PARAMETER!$B$7,"A",IF(Z1763&lt;=PARAMETER!$B$8,"B","C"))</f>
        <v>A</v>
      </c>
      <c r="AB1763" s="22" t="n">
        <f aca="false">G1763/F1763</f>
        <v>0.0481876332622601</v>
      </c>
      <c r="AC1763" s="16" t="str">
        <f aca="false">IF(AB1763&lt;=PARAMETER!$B$9,"X",IF(AB1763&lt;=PARAMETER!$B$10,"Y","Z"))</f>
        <v>X</v>
      </c>
      <c r="AD1763" s="16" t="str">
        <f aca="false">AA1763&amp;AC1763</f>
        <v>AX</v>
      </c>
      <c r="AE1763" s="22" t="n">
        <f aca="false">DATA!I1763</f>
        <v>0.13</v>
      </c>
      <c r="AF1763" s="18" t="n">
        <f aca="false">DATA!L1763</f>
        <v>70</v>
      </c>
      <c r="AG1763" s="16" t="str">
        <f aca="false">DATA!K1763</f>
        <v>D</v>
      </c>
      <c r="AH1763" s="18" t="n">
        <f aca="false">IF(AE1763&gt;=PARAMETER!$B$12,1,0)</f>
        <v>0</v>
      </c>
      <c r="AI1763" s="18" t="n">
        <f aca="false">IF(AF1763&gt;=PARAMETER!$B$13,1,0)</f>
        <v>0</v>
      </c>
      <c r="AJ1763" s="18" t="n">
        <f aca="false">IF(AND(AH1763=1,AI1763=1),1,0)</f>
        <v>0</v>
      </c>
    </row>
    <row r="1764" customFormat="false" ht="15" hidden="false" customHeight="false" outlineLevel="0" collapsed="false">
      <c r="A1764" s="16" t="str">
        <f aca="false">DATA!A1764</f>
        <v>ITM11762</v>
      </c>
      <c r="B1764" s="16" t="str">
        <f aca="false">DATA!B1764</f>
        <v>Electronics</v>
      </c>
      <c r="C1764" s="17" t="n">
        <f aca="false">DATA!C1764</f>
        <v>261</v>
      </c>
      <c r="D1764" s="17" t="n">
        <f aca="false">DATA!D1764</f>
        <v>77</v>
      </c>
      <c r="E1764" s="18" t="n">
        <f aca="false">DATA!F1764</f>
        <v>3</v>
      </c>
      <c r="F1764" s="19" t="n">
        <f aca="false">DATA!G1764</f>
        <v>39.82</v>
      </c>
      <c r="G1764" s="19" t="n">
        <f aca="false">DATA!H1764</f>
        <v>8.19</v>
      </c>
      <c r="H1764" s="18" t="n">
        <f aca="false">DATA!E1764</f>
        <v>6</v>
      </c>
      <c r="I1764" s="20" t="n">
        <f aca="false">F1764*E1764</f>
        <v>119.46</v>
      </c>
      <c r="J1764" s="20" t="n">
        <f aca="false">PARAMETER!$B$4*G1764*SQRT(E1764)</f>
        <v>23.333064733201</v>
      </c>
      <c r="K1764" s="20" t="n">
        <f aca="false">I1764+J1764</f>
        <v>142.793064733201</v>
      </c>
      <c r="L1764" s="20" t="n">
        <f aca="false">K1764+F1764*H1764</f>
        <v>381.713064733201</v>
      </c>
      <c r="M1764" s="16" t="str">
        <f aca="false">IF(C1764&lt;=K1764,"REORDER",IF(C1764&gt;L1764,"OVERSTOCK","OK"))</f>
        <v>OK</v>
      </c>
      <c r="N1764" s="16" t="str">
        <f aca="false">IF(C1764&lt;=D1764,"REORDER","OK")</f>
        <v>OK</v>
      </c>
      <c r="O1764" s="18" t="n">
        <f aca="false">IF(D1764&lt;I1764,1,0)</f>
        <v>1</v>
      </c>
      <c r="P1764" s="20" t="n">
        <f aca="false">C1764/F1764</f>
        <v>6.55449522852838</v>
      </c>
      <c r="Q1764" s="19" t="n">
        <f aca="false">DATA!N1764</f>
        <v>131.78</v>
      </c>
      <c r="R1764" s="19" t="n">
        <f aca="false">DATA!O1764</f>
        <v>0.62</v>
      </c>
      <c r="S1764" s="17" t="n">
        <f aca="false">C1764*Q1764</f>
        <v>34394.58</v>
      </c>
      <c r="T1764" s="19" t="n">
        <f aca="false">C1764*R1764</f>
        <v>161.82</v>
      </c>
      <c r="U1764" s="20" t="n">
        <f aca="false">MAX(0,C1764-L1764)</f>
        <v>0</v>
      </c>
      <c r="V1764" s="17" t="n">
        <f aca="false">U1764*Q1764</f>
        <v>0</v>
      </c>
      <c r="W1764" s="19" t="n">
        <f aca="false">U1764*R1764</f>
        <v>0</v>
      </c>
      <c r="X1764" s="20" t="n">
        <f aca="false">MAX(0,K1764-C1764)</f>
        <v>0</v>
      </c>
      <c r="Y1764" s="17" t="n">
        <f aca="false">F1764*PARAMETER!$B$5*Q1764</f>
        <v>1915330.054</v>
      </c>
      <c r="Z1764" s="21" t="n">
        <f aca="false">SUMIF($Y$2:$Y$3205,"&gt;="&amp;Y1764)/SUM($Y$2:$Y$3205)</f>
        <v>0.367165757121483</v>
      </c>
      <c r="AA1764" s="16" t="str">
        <f aca="false">IF(Z1764&lt;=PARAMETER!$B$7,"A",IF(Z1764&lt;=PARAMETER!$B$8,"B","C"))</f>
        <v>A</v>
      </c>
      <c r="AB1764" s="22" t="n">
        <f aca="false">G1764/F1764</f>
        <v>0.205675539929684</v>
      </c>
      <c r="AC1764" s="16" t="str">
        <f aca="false">IF(AB1764&lt;=PARAMETER!$B$9,"X",IF(AB1764&lt;=PARAMETER!$B$10,"Y","Z"))</f>
        <v>X</v>
      </c>
      <c r="AD1764" s="16" t="str">
        <f aca="false">AA1764&amp;AC1764</f>
        <v>AX</v>
      </c>
      <c r="AE1764" s="22" t="n">
        <f aca="false">DATA!I1764</f>
        <v>0.13</v>
      </c>
      <c r="AF1764" s="18" t="n">
        <f aca="false">DATA!L1764</f>
        <v>85</v>
      </c>
      <c r="AG1764" s="16" t="str">
        <f aca="false">DATA!K1764</f>
        <v>B</v>
      </c>
      <c r="AH1764" s="18" t="n">
        <f aca="false">IF(AE1764&gt;=PARAMETER!$B$12,1,0)</f>
        <v>0</v>
      </c>
      <c r="AI1764" s="18" t="n">
        <f aca="false">IF(AF1764&gt;=PARAMETER!$B$13,1,0)</f>
        <v>0</v>
      </c>
      <c r="AJ1764" s="18" t="n">
        <f aca="false">IF(AND(AH1764=1,AI1764=1),1,0)</f>
        <v>0</v>
      </c>
    </row>
    <row r="1765" customFormat="false" ht="15" hidden="false" customHeight="false" outlineLevel="0" collapsed="false">
      <c r="A1765" s="16" t="str">
        <f aca="false">DATA!A1765</f>
        <v>ITM11763</v>
      </c>
      <c r="B1765" s="16" t="str">
        <f aca="false">DATA!B1765</f>
        <v>Automotive</v>
      </c>
      <c r="C1765" s="17" t="n">
        <f aca="false">DATA!C1765</f>
        <v>450</v>
      </c>
      <c r="D1765" s="17" t="n">
        <f aca="false">DATA!D1765</f>
        <v>55</v>
      </c>
      <c r="E1765" s="18" t="n">
        <f aca="false">DATA!F1765</f>
        <v>8</v>
      </c>
      <c r="F1765" s="19" t="n">
        <f aca="false">DATA!G1765</f>
        <v>2.18</v>
      </c>
      <c r="G1765" s="19" t="n">
        <f aca="false">DATA!H1765</f>
        <v>9.55</v>
      </c>
      <c r="H1765" s="18" t="n">
        <f aca="false">DATA!E1765</f>
        <v>5</v>
      </c>
      <c r="I1765" s="20" t="n">
        <f aca="false">F1765*E1765</f>
        <v>17.44</v>
      </c>
      <c r="J1765" s="20" t="n">
        <f aca="false">PARAMETER!$B$4*G1765*SQRT(E1765)</f>
        <v>44.4299292704489</v>
      </c>
      <c r="K1765" s="20" t="n">
        <f aca="false">I1765+J1765</f>
        <v>61.8699292704489</v>
      </c>
      <c r="L1765" s="20" t="n">
        <f aca="false">K1765+F1765*H1765</f>
        <v>72.7699292704489</v>
      </c>
      <c r="M1765" s="16" t="str">
        <f aca="false">IF(C1765&lt;=K1765,"REORDER",IF(C1765&gt;L1765,"OVERSTOCK","OK"))</f>
        <v>OVERSTOCK</v>
      </c>
      <c r="N1765" s="16" t="str">
        <f aca="false">IF(C1765&lt;=D1765,"REORDER","OK")</f>
        <v>OK</v>
      </c>
      <c r="O1765" s="18" t="n">
        <f aca="false">IF(D1765&lt;I1765,1,0)</f>
        <v>0</v>
      </c>
      <c r="P1765" s="20" t="n">
        <f aca="false">C1765/F1765</f>
        <v>206.422018348624</v>
      </c>
      <c r="Q1765" s="19" t="n">
        <f aca="false">DATA!N1765</f>
        <v>170.43</v>
      </c>
      <c r="R1765" s="19" t="n">
        <f aca="false">DATA!O1765</f>
        <v>0.13</v>
      </c>
      <c r="S1765" s="17" t="n">
        <f aca="false">C1765*Q1765</f>
        <v>76693.5</v>
      </c>
      <c r="T1765" s="19" t="n">
        <f aca="false">C1765*R1765</f>
        <v>58.5</v>
      </c>
      <c r="U1765" s="20" t="n">
        <f aca="false">MAX(0,C1765-L1765)</f>
        <v>377.230070729551</v>
      </c>
      <c r="V1765" s="17" t="n">
        <f aca="false">U1765*Q1765</f>
        <v>64291.3209544374</v>
      </c>
      <c r="W1765" s="19" t="n">
        <f aca="false">U1765*R1765</f>
        <v>49.0399091948416</v>
      </c>
      <c r="X1765" s="20" t="n">
        <f aca="false">MAX(0,K1765-C1765)</f>
        <v>0</v>
      </c>
      <c r="Y1765" s="17" t="n">
        <f aca="false">F1765*PARAMETER!$B$5*Q1765</f>
        <v>135611.151</v>
      </c>
      <c r="Z1765" s="21" t="n">
        <f aca="false">SUMIF($Y$2:$Y$3205,"&gt;="&amp;Y1765)/SUM($Y$2:$Y$3205)</f>
        <v>0.992868318556758</v>
      </c>
      <c r="AA1765" s="16" t="str">
        <f aca="false">IF(Z1765&lt;=PARAMETER!$B$7,"A",IF(Z1765&lt;=PARAMETER!$B$8,"B","C"))</f>
        <v>C</v>
      </c>
      <c r="AB1765" s="22" t="n">
        <f aca="false">G1765/F1765</f>
        <v>4.38073394495413</v>
      </c>
      <c r="AC1765" s="16" t="str">
        <f aca="false">IF(AB1765&lt;=PARAMETER!$B$9,"X",IF(AB1765&lt;=PARAMETER!$B$10,"Y","Z"))</f>
        <v>Z</v>
      </c>
      <c r="AD1765" s="16" t="str">
        <f aca="false">AA1765&amp;AC1765</f>
        <v>CZ</v>
      </c>
      <c r="AE1765" s="22" t="n">
        <f aca="false">DATA!I1765</f>
        <v>0.64</v>
      </c>
      <c r="AF1765" s="18" t="n">
        <f aca="false">DATA!L1765</f>
        <v>24</v>
      </c>
      <c r="AG1765" s="16" t="str">
        <f aca="false">DATA!K1765</f>
        <v>D</v>
      </c>
      <c r="AH1765" s="18" t="n">
        <f aca="false">IF(AE1765&gt;=PARAMETER!$B$12,1,0)</f>
        <v>0</v>
      </c>
      <c r="AI1765" s="18" t="n">
        <f aca="false">IF(AF1765&gt;=PARAMETER!$B$13,1,0)</f>
        <v>0</v>
      </c>
      <c r="AJ1765" s="18" t="n">
        <f aca="false">IF(AND(AH1765=1,AI1765=1),1,0)</f>
        <v>0</v>
      </c>
    </row>
    <row r="1766" customFormat="false" ht="15" hidden="false" customHeight="false" outlineLevel="0" collapsed="false">
      <c r="A1766" s="16" t="str">
        <f aca="false">DATA!A1766</f>
        <v>ITM11764</v>
      </c>
      <c r="B1766" s="16" t="str">
        <f aca="false">DATA!B1766</f>
        <v>Pharma</v>
      </c>
      <c r="C1766" s="17" t="n">
        <f aca="false">DATA!C1766</f>
        <v>228</v>
      </c>
      <c r="D1766" s="17" t="n">
        <f aca="false">DATA!D1766</f>
        <v>87</v>
      </c>
      <c r="E1766" s="18" t="n">
        <f aca="false">DATA!F1766</f>
        <v>5</v>
      </c>
      <c r="F1766" s="19" t="n">
        <f aca="false">DATA!G1766</f>
        <v>30.91</v>
      </c>
      <c r="G1766" s="19" t="n">
        <f aca="false">DATA!H1766</f>
        <v>3.94</v>
      </c>
      <c r="H1766" s="18" t="n">
        <f aca="false">DATA!E1766</f>
        <v>8</v>
      </c>
      <c r="I1766" s="20" t="n">
        <f aca="false">F1766*E1766</f>
        <v>154.55</v>
      </c>
      <c r="J1766" s="20" t="n">
        <f aca="false">PARAMETER!$B$4*G1766*SQRT(E1766)</f>
        <v>14.4913378202282</v>
      </c>
      <c r="K1766" s="20" t="n">
        <f aca="false">I1766+J1766</f>
        <v>169.041337820228</v>
      </c>
      <c r="L1766" s="20" t="n">
        <f aca="false">K1766+F1766*H1766</f>
        <v>416.321337820228</v>
      </c>
      <c r="M1766" s="16" t="str">
        <f aca="false">IF(C1766&lt;=K1766,"REORDER",IF(C1766&gt;L1766,"OVERSTOCK","OK"))</f>
        <v>OK</v>
      </c>
      <c r="N1766" s="16" t="str">
        <f aca="false">IF(C1766&lt;=D1766,"REORDER","OK")</f>
        <v>OK</v>
      </c>
      <c r="O1766" s="18" t="n">
        <f aca="false">IF(D1766&lt;I1766,1,0)</f>
        <v>1</v>
      </c>
      <c r="P1766" s="20" t="n">
        <f aca="false">C1766/F1766</f>
        <v>7.37625363959884</v>
      </c>
      <c r="Q1766" s="19" t="n">
        <f aca="false">DATA!N1766</f>
        <v>89</v>
      </c>
      <c r="R1766" s="19" t="n">
        <f aca="false">DATA!O1766</f>
        <v>0.71</v>
      </c>
      <c r="S1766" s="17" t="n">
        <f aca="false">C1766*Q1766</f>
        <v>20292</v>
      </c>
      <c r="T1766" s="19" t="n">
        <f aca="false">C1766*R1766</f>
        <v>161.88</v>
      </c>
      <c r="U1766" s="20" t="n">
        <f aca="false">MAX(0,C1766-L1766)</f>
        <v>0</v>
      </c>
      <c r="V1766" s="17" t="n">
        <f aca="false">U1766*Q1766</f>
        <v>0</v>
      </c>
      <c r="W1766" s="19" t="n">
        <f aca="false">U1766*R1766</f>
        <v>0</v>
      </c>
      <c r="X1766" s="20" t="n">
        <f aca="false">MAX(0,K1766-C1766)</f>
        <v>0</v>
      </c>
      <c r="Y1766" s="17" t="n">
        <f aca="false">F1766*PARAMETER!$B$5*Q1766</f>
        <v>1004111.35</v>
      </c>
      <c r="Z1766" s="21" t="n">
        <f aca="false">SUMIF($Y$2:$Y$3205,"&gt;="&amp;Y1766)/SUM($Y$2:$Y$3205)</f>
        <v>0.730700612614542</v>
      </c>
      <c r="AA1766" s="16" t="str">
        <f aca="false">IF(Z1766&lt;=PARAMETER!$B$7,"A",IF(Z1766&lt;=PARAMETER!$B$8,"B","C"))</f>
        <v>A</v>
      </c>
      <c r="AB1766" s="22" t="n">
        <f aca="false">G1766/F1766</f>
        <v>0.127466839210611</v>
      </c>
      <c r="AC1766" s="16" t="str">
        <f aca="false">IF(AB1766&lt;=PARAMETER!$B$9,"X",IF(AB1766&lt;=PARAMETER!$B$10,"Y","Z"))</f>
        <v>X</v>
      </c>
      <c r="AD1766" s="16" t="str">
        <f aca="false">AA1766&amp;AC1766</f>
        <v>AX</v>
      </c>
      <c r="AE1766" s="22" t="n">
        <f aca="false">DATA!I1766</f>
        <v>0.82</v>
      </c>
      <c r="AF1766" s="18" t="n">
        <f aca="false">DATA!L1766</f>
        <v>141</v>
      </c>
      <c r="AG1766" s="16" t="str">
        <f aca="false">DATA!K1766</f>
        <v>A</v>
      </c>
      <c r="AH1766" s="18" t="n">
        <f aca="false">IF(AE1766&gt;=PARAMETER!$B$12,1,0)</f>
        <v>1</v>
      </c>
      <c r="AI1766" s="18" t="n">
        <f aca="false">IF(AF1766&gt;=PARAMETER!$B$13,1,0)</f>
        <v>1</v>
      </c>
      <c r="AJ1766" s="18" t="n">
        <f aca="false">IF(AND(AH1766=1,AI1766=1),1,0)</f>
        <v>1</v>
      </c>
    </row>
    <row r="1767" customFormat="false" ht="15" hidden="false" customHeight="false" outlineLevel="0" collapsed="false">
      <c r="A1767" s="16" t="str">
        <f aca="false">DATA!A1767</f>
        <v>ITM11765</v>
      </c>
      <c r="B1767" s="16" t="str">
        <f aca="false">DATA!B1767</f>
        <v>Groceries</v>
      </c>
      <c r="C1767" s="17" t="n">
        <f aca="false">DATA!C1767</f>
        <v>112</v>
      </c>
      <c r="D1767" s="17" t="n">
        <f aca="false">DATA!D1767</f>
        <v>22</v>
      </c>
      <c r="E1767" s="18" t="n">
        <f aca="false">DATA!F1767</f>
        <v>9</v>
      </c>
      <c r="F1767" s="19" t="n">
        <f aca="false">DATA!G1767</f>
        <v>36.8</v>
      </c>
      <c r="G1767" s="19" t="n">
        <f aca="false">DATA!H1767</f>
        <v>1.94</v>
      </c>
      <c r="H1767" s="18" t="n">
        <f aca="false">DATA!E1767</f>
        <v>6</v>
      </c>
      <c r="I1767" s="20" t="n">
        <f aca="false">F1767*E1767</f>
        <v>331.2</v>
      </c>
      <c r="J1767" s="20" t="n">
        <f aca="false">PARAMETER!$B$4*G1767*SQRT(E1767)</f>
        <v>9.57304810885756</v>
      </c>
      <c r="K1767" s="20" t="n">
        <f aca="false">I1767+J1767</f>
        <v>340.773048108858</v>
      </c>
      <c r="L1767" s="20" t="n">
        <f aca="false">K1767+F1767*H1767</f>
        <v>561.573048108858</v>
      </c>
      <c r="M1767" s="16" t="str">
        <f aca="false">IF(C1767&lt;=K1767,"REORDER",IF(C1767&gt;L1767,"OVERSTOCK","OK"))</f>
        <v>REORDER</v>
      </c>
      <c r="N1767" s="16" t="str">
        <f aca="false">IF(C1767&lt;=D1767,"REORDER","OK")</f>
        <v>OK</v>
      </c>
      <c r="O1767" s="18" t="n">
        <f aca="false">IF(D1767&lt;I1767,1,0)</f>
        <v>1</v>
      </c>
      <c r="P1767" s="20" t="n">
        <f aca="false">C1767/F1767</f>
        <v>3.04347826086957</v>
      </c>
      <c r="Q1767" s="19" t="n">
        <f aca="false">DATA!N1767</f>
        <v>77.25</v>
      </c>
      <c r="R1767" s="19" t="n">
        <f aca="false">DATA!O1767</f>
        <v>0.12</v>
      </c>
      <c r="S1767" s="17" t="n">
        <f aca="false">C1767*Q1767</f>
        <v>8652</v>
      </c>
      <c r="T1767" s="19" t="n">
        <f aca="false">C1767*R1767</f>
        <v>13.44</v>
      </c>
      <c r="U1767" s="20" t="n">
        <f aca="false">MAX(0,C1767-L1767)</f>
        <v>0</v>
      </c>
      <c r="V1767" s="17" t="n">
        <f aca="false">U1767*Q1767</f>
        <v>0</v>
      </c>
      <c r="W1767" s="19" t="n">
        <f aca="false">U1767*R1767</f>
        <v>0</v>
      </c>
      <c r="X1767" s="20" t="n">
        <f aca="false">MAX(0,K1767-C1767)</f>
        <v>228.773048108858</v>
      </c>
      <c r="Y1767" s="17" t="n">
        <f aca="false">F1767*PARAMETER!$B$5*Q1767</f>
        <v>1037622</v>
      </c>
      <c r="Z1767" s="21" t="n">
        <f aca="false">SUMIF($Y$2:$Y$3205,"&gt;="&amp;Y1767)/SUM($Y$2:$Y$3205)</f>
        <v>0.712125516093163</v>
      </c>
      <c r="AA1767" s="16" t="str">
        <f aca="false">IF(Z1767&lt;=PARAMETER!$B$7,"A",IF(Z1767&lt;=PARAMETER!$B$8,"B","C"))</f>
        <v>A</v>
      </c>
      <c r="AB1767" s="22" t="n">
        <f aca="false">G1767/F1767</f>
        <v>0.0527173913043478</v>
      </c>
      <c r="AC1767" s="16" t="str">
        <f aca="false">IF(AB1767&lt;=PARAMETER!$B$9,"X",IF(AB1767&lt;=PARAMETER!$B$10,"Y","Z"))</f>
        <v>X</v>
      </c>
      <c r="AD1767" s="16" t="str">
        <f aca="false">AA1767&amp;AC1767</f>
        <v>AX</v>
      </c>
      <c r="AE1767" s="22" t="n">
        <f aca="false">DATA!I1767</f>
        <v>0.78</v>
      </c>
      <c r="AF1767" s="18" t="n">
        <f aca="false">DATA!L1767</f>
        <v>160</v>
      </c>
      <c r="AG1767" s="16" t="str">
        <f aca="false">DATA!K1767</f>
        <v>D</v>
      </c>
      <c r="AH1767" s="18" t="n">
        <f aca="false">IF(AE1767&gt;=PARAMETER!$B$12,1,0)</f>
        <v>1</v>
      </c>
      <c r="AI1767" s="18" t="n">
        <f aca="false">IF(AF1767&gt;=PARAMETER!$B$13,1,0)</f>
        <v>1</v>
      </c>
      <c r="AJ1767" s="18" t="n">
        <f aca="false">IF(AND(AH1767=1,AI1767=1),1,0)</f>
        <v>1</v>
      </c>
    </row>
    <row r="1768" customFormat="false" ht="15" hidden="false" customHeight="false" outlineLevel="0" collapsed="false">
      <c r="A1768" s="16" t="str">
        <f aca="false">DATA!A1768</f>
        <v>ITM11766</v>
      </c>
      <c r="B1768" s="16" t="str">
        <f aca="false">DATA!B1768</f>
        <v>Pharma</v>
      </c>
      <c r="C1768" s="17" t="n">
        <f aca="false">DATA!C1768</f>
        <v>449</v>
      </c>
      <c r="D1768" s="17" t="n">
        <f aca="false">DATA!D1768</f>
        <v>36</v>
      </c>
      <c r="E1768" s="18" t="n">
        <f aca="false">DATA!F1768</f>
        <v>2</v>
      </c>
      <c r="F1768" s="19" t="n">
        <f aca="false">DATA!G1768</f>
        <v>49.68</v>
      </c>
      <c r="G1768" s="19" t="n">
        <f aca="false">DATA!H1768</f>
        <v>3.6</v>
      </c>
      <c r="H1768" s="18" t="n">
        <f aca="false">DATA!E1768</f>
        <v>5</v>
      </c>
      <c r="I1768" s="20" t="n">
        <f aca="false">F1768*E1768</f>
        <v>99.36</v>
      </c>
      <c r="J1768" s="20" t="n">
        <f aca="false">PARAMETER!$B$4*G1768*SQRT(E1768)</f>
        <v>8.37422750647205</v>
      </c>
      <c r="K1768" s="20" t="n">
        <f aca="false">I1768+J1768</f>
        <v>107.734227506472</v>
      </c>
      <c r="L1768" s="20" t="n">
        <f aca="false">K1768+F1768*H1768</f>
        <v>356.134227506472</v>
      </c>
      <c r="M1768" s="16" t="str">
        <f aca="false">IF(C1768&lt;=K1768,"REORDER",IF(C1768&gt;L1768,"OVERSTOCK","OK"))</f>
        <v>OVERSTOCK</v>
      </c>
      <c r="N1768" s="16" t="str">
        <f aca="false">IF(C1768&lt;=D1768,"REORDER","OK")</f>
        <v>OK</v>
      </c>
      <c r="O1768" s="18" t="n">
        <f aca="false">IF(D1768&lt;I1768,1,0)</f>
        <v>1</v>
      </c>
      <c r="P1768" s="20" t="n">
        <f aca="false">C1768/F1768</f>
        <v>9.0378421900161</v>
      </c>
      <c r="Q1768" s="19" t="n">
        <f aca="false">DATA!N1768</f>
        <v>115.1</v>
      </c>
      <c r="R1768" s="19" t="n">
        <f aca="false">DATA!O1768</f>
        <v>1.13</v>
      </c>
      <c r="S1768" s="17" t="n">
        <f aca="false">C1768*Q1768</f>
        <v>51679.9</v>
      </c>
      <c r="T1768" s="19" t="n">
        <f aca="false">C1768*R1768</f>
        <v>507.37</v>
      </c>
      <c r="U1768" s="20" t="n">
        <f aca="false">MAX(0,C1768-L1768)</f>
        <v>92.865772493528</v>
      </c>
      <c r="V1768" s="17" t="n">
        <f aca="false">U1768*Q1768</f>
        <v>10688.8504140051</v>
      </c>
      <c r="W1768" s="19" t="n">
        <f aca="false">U1768*R1768</f>
        <v>104.938322917687</v>
      </c>
      <c r="X1768" s="20" t="n">
        <f aca="false">MAX(0,K1768-C1768)</f>
        <v>0</v>
      </c>
      <c r="Y1768" s="17" t="n">
        <f aca="false">F1768*PARAMETER!$B$5*Q1768</f>
        <v>2087131.32</v>
      </c>
      <c r="Z1768" s="21" t="n">
        <f aca="false">SUMIF($Y$2:$Y$3205,"&gt;="&amp;Y1768)/SUM($Y$2:$Y$3205)</f>
        <v>0.308751979775169</v>
      </c>
      <c r="AA1768" s="16" t="str">
        <f aca="false">IF(Z1768&lt;=PARAMETER!$B$7,"A",IF(Z1768&lt;=PARAMETER!$B$8,"B","C"))</f>
        <v>A</v>
      </c>
      <c r="AB1768" s="22" t="n">
        <f aca="false">G1768/F1768</f>
        <v>0.072463768115942</v>
      </c>
      <c r="AC1768" s="16" t="str">
        <f aca="false">IF(AB1768&lt;=PARAMETER!$B$9,"X",IF(AB1768&lt;=PARAMETER!$B$10,"Y","Z"))</f>
        <v>X</v>
      </c>
      <c r="AD1768" s="16" t="str">
        <f aca="false">AA1768&amp;AC1768</f>
        <v>AX</v>
      </c>
      <c r="AE1768" s="22" t="n">
        <f aca="false">DATA!I1768</f>
        <v>0.17</v>
      </c>
      <c r="AF1768" s="18" t="n">
        <f aca="false">DATA!L1768</f>
        <v>164</v>
      </c>
      <c r="AG1768" s="16" t="str">
        <f aca="false">DATA!K1768</f>
        <v>A</v>
      </c>
      <c r="AH1768" s="18" t="n">
        <f aca="false">IF(AE1768&gt;=PARAMETER!$B$12,1,0)</f>
        <v>0</v>
      </c>
      <c r="AI1768" s="18" t="n">
        <f aca="false">IF(AF1768&gt;=PARAMETER!$B$13,1,0)</f>
        <v>1</v>
      </c>
      <c r="AJ1768" s="18" t="n">
        <f aca="false">IF(AND(AH1768=1,AI1768=1),1,0)</f>
        <v>0</v>
      </c>
    </row>
    <row r="1769" customFormat="false" ht="15" hidden="false" customHeight="false" outlineLevel="0" collapsed="false">
      <c r="A1769" s="16" t="str">
        <f aca="false">DATA!A1769</f>
        <v>ITM11767</v>
      </c>
      <c r="B1769" s="16" t="str">
        <f aca="false">DATA!B1769</f>
        <v>Electronics</v>
      </c>
      <c r="C1769" s="17" t="n">
        <f aca="false">DATA!C1769</f>
        <v>161</v>
      </c>
      <c r="D1769" s="17" t="n">
        <f aca="false">DATA!D1769</f>
        <v>15</v>
      </c>
      <c r="E1769" s="18" t="n">
        <f aca="false">DATA!F1769</f>
        <v>8</v>
      </c>
      <c r="F1769" s="19" t="n">
        <f aca="false">DATA!G1769</f>
        <v>34.26</v>
      </c>
      <c r="G1769" s="19" t="n">
        <f aca="false">DATA!H1769</f>
        <v>6.03</v>
      </c>
      <c r="H1769" s="18" t="n">
        <f aca="false">DATA!E1769</f>
        <v>11</v>
      </c>
      <c r="I1769" s="20" t="n">
        <f aca="false">F1769*E1769</f>
        <v>274.08</v>
      </c>
      <c r="J1769" s="20" t="n">
        <f aca="false">PARAMETER!$B$4*G1769*SQRT(E1769)</f>
        <v>28.0536621466814</v>
      </c>
      <c r="K1769" s="20" t="n">
        <f aca="false">I1769+J1769</f>
        <v>302.133662146681</v>
      </c>
      <c r="L1769" s="20" t="n">
        <f aca="false">K1769+F1769*H1769</f>
        <v>678.993662146681</v>
      </c>
      <c r="M1769" s="16" t="str">
        <f aca="false">IF(C1769&lt;=K1769,"REORDER",IF(C1769&gt;L1769,"OVERSTOCK","OK"))</f>
        <v>REORDER</v>
      </c>
      <c r="N1769" s="16" t="str">
        <f aca="false">IF(C1769&lt;=D1769,"REORDER","OK")</f>
        <v>OK</v>
      </c>
      <c r="O1769" s="18" t="n">
        <f aca="false">IF(D1769&lt;I1769,1,0)</f>
        <v>1</v>
      </c>
      <c r="P1769" s="20" t="n">
        <f aca="false">C1769/F1769</f>
        <v>4.69935785172213</v>
      </c>
      <c r="Q1769" s="19" t="n">
        <f aca="false">DATA!N1769</f>
        <v>92.7</v>
      </c>
      <c r="R1769" s="19" t="n">
        <f aca="false">DATA!O1769</f>
        <v>0.82</v>
      </c>
      <c r="S1769" s="17" t="n">
        <f aca="false">C1769*Q1769</f>
        <v>14924.7</v>
      </c>
      <c r="T1769" s="19" t="n">
        <f aca="false">C1769*R1769</f>
        <v>132.02</v>
      </c>
      <c r="U1769" s="20" t="n">
        <f aca="false">MAX(0,C1769-L1769)</f>
        <v>0</v>
      </c>
      <c r="V1769" s="17" t="n">
        <f aca="false">U1769*Q1769</f>
        <v>0</v>
      </c>
      <c r="W1769" s="19" t="n">
        <f aca="false">U1769*R1769</f>
        <v>0</v>
      </c>
      <c r="X1769" s="20" t="n">
        <f aca="false">MAX(0,K1769-C1769)</f>
        <v>141.133662146681</v>
      </c>
      <c r="Y1769" s="17" t="n">
        <f aca="false">F1769*PARAMETER!$B$5*Q1769</f>
        <v>1159204.23</v>
      </c>
      <c r="Z1769" s="21" t="n">
        <f aca="false">SUMIF($Y$2:$Y$3205,"&gt;="&amp;Y1769)/SUM($Y$2:$Y$3205)</f>
        <v>0.662510250867394</v>
      </c>
      <c r="AA1769" s="16" t="str">
        <f aca="false">IF(Z1769&lt;=PARAMETER!$B$7,"A",IF(Z1769&lt;=PARAMETER!$B$8,"B","C"))</f>
        <v>A</v>
      </c>
      <c r="AB1769" s="22" t="n">
        <f aca="false">G1769/F1769</f>
        <v>0.17600700525394</v>
      </c>
      <c r="AC1769" s="16" t="str">
        <f aca="false">IF(AB1769&lt;=PARAMETER!$B$9,"X",IF(AB1769&lt;=PARAMETER!$B$10,"Y","Z"))</f>
        <v>X</v>
      </c>
      <c r="AD1769" s="16" t="str">
        <f aca="false">AA1769&amp;AC1769</f>
        <v>AX</v>
      </c>
      <c r="AE1769" s="22" t="n">
        <f aca="false">DATA!I1769</f>
        <v>0.96</v>
      </c>
      <c r="AF1769" s="18" t="n">
        <f aca="false">DATA!L1769</f>
        <v>112</v>
      </c>
      <c r="AG1769" s="16" t="str">
        <f aca="false">DATA!K1769</f>
        <v>A</v>
      </c>
      <c r="AH1769" s="18" t="n">
        <f aca="false">IF(AE1769&gt;=PARAMETER!$B$12,1,0)</f>
        <v>1</v>
      </c>
      <c r="AI1769" s="18" t="n">
        <f aca="false">IF(AF1769&gt;=PARAMETER!$B$13,1,0)</f>
        <v>1</v>
      </c>
      <c r="AJ1769" s="18" t="n">
        <f aca="false">IF(AND(AH1769=1,AI1769=1),1,0)</f>
        <v>1</v>
      </c>
    </row>
    <row r="1770" customFormat="false" ht="15" hidden="false" customHeight="false" outlineLevel="0" collapsed="false">
      <c r="A1770" s="16" t="str">
        <f aca="false">DATA!A1770</f>
        <v>ITM11768</v>
      </c>
      <c r="B1770" s="16" t="str">
        <f aca="false">DATA!B1770</f>
        <v>Electronics</v>
      </c>
      <c r="C1770" s="17" t="n">
        <f aca="false">DATA!C1770</f>
        <v>453</v>
      </c>
      <c r="D1770" s="17" t="n">
        <f aca="false">DATA!D1770</f>
        <v>26</v>
      </c>
      <c r="E1770" s="18" t="n">
        <f aca="false">DATA!F1770</f>
        <v>5</v>
      </c>
      <c r="F1770" s="19" t="n">
        <f aca="false">DATA!G1770</f>
        <v>12.36</v>
      </c>
      <c r="G1770" s="19" t="n">
        <f aca="false">DATA!H1770</f>
        <v>3.51</v>
      </c>
      <c r="H1770" s="18" t="n">
        <f aca="false">DATA!E1770</f>
        <v>7</v>
      </c>
      <c r="I1770" s="20" t="n">
        <f aca="false">F1770*E1770</f>
        <v>61.8</v>
      </c>
      <c r="J1770" s="20" t="n">
        <f aca="false">PARAMETER!$B$4*G1770*SQRT(E1770)</f>
        <v>12.909795875381</v>
      </c>
      <c r="K1770" s="20" t="n">
        <f aca="false">I1770+J1770</f>
        <v>74.709795875381</v>
      </c>
      <c r="L1770" s="20" t="n">
        <f aca="false">K1770+F1770*H1770</f>
        <v>161.229795875381</v>
      </c>
      <c r="M1770" s="16" t="str">
        <f aca="false">IF(C1770&lt;=K1770,"REORDER",IF(C1770&gt;L1770,"OVERSTOCK","OK"))</f>
        <v>OVERSTOCK</v>
      </c>
      <c r="N1770" s="16" t="str">
        <f aca="false">IF(C1770&lt;=D1770,"REORDER","OK")</f>
        <v>OK</v>
      </c>
      <c r="O1770" s="18" t="n">
        <f aca="false">IF(D1770&lt;I1770,1,0)</f>
        <v>1</v>
      </c>
      <c r="P1770" s="20" t="n">
        <f aca="false">C1770/F1770</f>
        <v>36.6504854368932</v>
      </c>
      <c r="Q1770" s="19" t="n">
        <f aca="false">DATA!N1770</f>
        <v>145.84</v>
      </c>
      <c r="R1770" s="19" t="n">
        <f aca="false">DATA!O1770</f>
        <v>1.65</v>
      </c>
      <c r="S1770" s="17" t="n">
        <f aca="false">C1770*Q1770</f>
        <v>66065.52</v>
      </c>
      <c r="T1770" s="19" t="n">
        <f aca="false">C1770*R1770</f>
        <v>747.45</v>
      </c>
      <c r="U1770" s="20" t="n">
        <f aca="false">MAX(0,C1770-L1770)</f>
        <v>291.770204124619</v>
      </c>
      <c r="V1770" s="17" t="n">
        <f aca="false">U1770*Q1770</f>
        <v>42551.7665695344</v>
      </c>
      <c r="W1770" s="19" t="n">
        <f aca="false">U1770*R1770</f>
        <v>481.420836805621</v>
      </c>
      <c r="X1770" s="20" t="n">
        <f aca="false">MAX(0,K1770-C1770)</f>
        <v>0</v>
      </c>
      <c r="Y1770" s="17" t="n">
        <f aca="false">F1770*PARAMETER!$B$5*Q1770</f>
        <v>657942.576</v>
      </c>
      <c r="Z1770" s="21" t="n">
        <f aca="false">SUMIF($Y$2:$Y$3205,"&gt;="&amp;Y1770)/SUM($Y$2:$Y$3205)</f>
        <v>0.858814250854858</v>
      </c>
      <c r="AA1770" s="16" t="str">
        <f aca="false">IF(Z1770&lt;=PARAMETER!$B$7,"A",IF(Z1770&lt;=PARAMETER!$B$8,"B","C"))</f>
        <v>B</v>
      </c>
      <c r="AB1770" s="22" t="n">
        <f aca="false">G1770/F1770</f>
        <v>0.283980582524272</v>
      </c>
      <c r="AC1770" s="16" t="str">
        <f aca="false">IF(AB1770&lt;=PARAMETER!$B$9,"X",IF(AB1770&lt;=PARAMETER!$B$10,"Y","Z"))</f>
        <v>Y</v>
      </c>
      <c r="AD1770" s="16" t="str">
        <f aca="false">AA1770&amp;AC1770</f>
        <v>BY</v>
      </c>
      <c r="AE1770" s="22" t="n">
        <f aca="false">DATA!I1770</f>
        <v>0.73</v>
      </c>
      <c r="AF1770" s="18" t="n">
        <f aca="false">DATA!L1770</f>
        <v>174</v>
      </c>
      <c r="AG1770" s="16" t="str">
        <f aca="false">DATA!K1770</f>
        <v>D</v>
      </c>
      <c r="AH1770" s="18" t="n">
        <f aca="false">IF(AE1770&gt;=PARAMETER!$B$12,1,0)</f>
        <v>0</v>
      </c>
      <c r="AI1770" s="18" t="n">
        <f aca="false">IF(AF1770&gt;=PARAMETER!$B$13,1,0)</f>
        <v>1</v>
      </c>
      <c r="AJ1770" s="18" t="n">
        <f aca="false">IF(AND(AH1770=1,AI1770=1),1,0)</f>
        <v>0</v>
      </c>
    </row>
    <row r="1771" customFormat="false" ht="15" hidden="false" customHeight="false" outlineLevel="0" collapsed="false">
      <c r="A1771" s="16" t="str">
        <f aca="false">DATA!A1771</f>
        <v>ITM11769</v>
      </c>
      <c r="B1771" s="16" t="str">
        <f aca="false">DATA!B1771</f>
        <v>Pharma</v>
      </c>
      <c r="C1771" s="17" t="n">
        <f aca="false">DATA!C1771</f>
        <v>423</v>
      </c>
      <c r="D1771" s="17" t="n">
        <f aca="false">DATA!D1771</f>
        <v>45</v>
      </c>
      <c r="E1771" s="18" t="n">
        <f aca="false">DATA!F1771</f>
        <v>6</v>
      </c>
      <c r="F1771" s="19" t="n">
        <f aca="false">DATA!G1771</f>
        <v>6.3</v>
      </c>
      <c r="G1771" s="19" t="n">
        <f aca="false">DATA!H1771</f>
        <v>6.3</v>
      </c>
      <c r="H1771" s="18" t="n">
        <f aca="false">DATA!E1771</f>
        <v>9</v>
      </c>
      <c r="I1771" s="20" t="n">
        <f aca="false">F1771*E1771</f>
        <v>37.8</v>
      </c>
      <c r="J1771" s="20" t="n">
        <f aca="false">PARAMETER!$B$4*G1771*SQRT(E1771)</f>
        <v>25.3830281518632</v>
      </c>
      <c r="K1771" s="20" t="n">
        <f aca="false">I1771+J1771</f>
        <v>63.1830281518632</v>
      </c>
      <c r="L1771" s="20" t="n">
        <f aca="false">K1771+F1771*H1771</f>
        <v>119.883028151863</v>
      </c>
      <c r="M1771" s="16" t="str">
        <f aca="false">IF(C1771&lt;=K1771,"REORDER",IF(C1771&gt;L1771,"OVERSTOCK","OK"))</f>
        <v>OVERSTOCK</v>
      </c>
      <c r="N1771" s="16" t="str">
        <f aca="false">IF(C1771&lt;=D1771,"REORDER","OK")</f>
        <v>OK</v>
      </c>
      <c r="O1771" s="18" t="n">
        <f aca="false">IF(D1771&lt;I1771,1,0)</f>
        <v>0</v>
      </c>
      <c r="P1771" s="20" t="n">
        <f aca="false">C1771/F1771</f>
        <v>67.1428571428571</v>
      </c>
      <c r="Q1771" s="19" t="n">
        <f aca="false">DATA!N1771</f>
        <v>60.51</v>
      </c>
      <c r="R1771" s="19" t="n">
        <f aca="false">DATA!O1771</f>
        <v>1.62</v>
      </c>
      <c r="S1771" s="17" t="n">
        <f aca="false">C1771*Q1771</f>
        <v>25595.73</v>
      </c>
      <c r="T1771" s="19" t="n">
        <f aca="false">C1771*R1771</f>
        <v>685.26</v>
      </c>
      <c r="U1771" s="20" t="n">
        <f aca="false">MAX(0,C1771-L1771)</f>
        <v>303.116971848137</v>
      </c>
      <c r="V1771" s="17" t="n">
        <f aca="false">U1771*Q1771</f>
        <v>18341.6079665308</v>
      </c>
      <c r="W1771" s="19" t="n">
        <f aca="false">U1771*R1771</f>
        <v>491.049494393982</v>
      </c>
      <c r="X1771" s="20" t="n">
        <f aca="false">MAX(0,K1771-C1771)</f>
        <v>0</v>
      </c>
      <c r="Y1771" s="17" t="n">
        <f aca="false">F1771*PARAMETER!$B$5*Q1771</f>
        <v>139142.745</v>
      </c>
      <c r="Z1771" s="21" t="n">
        <f aca="false">SUMIF($Y$2:$Y$3205,"&gt;="&amp;Y1771)/SUM($Y$2:$Y$3205)</f>
        <v>0.992431832995335</v>
      </c>
      <c r="AA1771" s="16" t="str">
        <f aca="false">IF(Z1771&lt;=PARAMETER!$B$7,"A",IF(Z1771&lt;=PARAMETER!$B$8,"B","C"))</f>
        <v>C</v>
      </c>
      <c r="AB1771" s="22" t="n">
        <f aca="false">G1771/F1771</f>
        <v>1</v>
      </c>
      <c r="AC1771" s="16" t="str">
        <f aca="false">IF(AB1771&lt;=PARAMETER!$B$9,"X",IF(AB1771&lt;=PARAMETER!$B$10,"Y","Z"))</f>
        <v>Z</v>
      </c>
      <c r="AD1771" s="16" t="str">
        <f aca="false">AA1771&amp;AC1771</f>
        <v>CZ</v>
      </c>
      <c r="AE1771" s="22" t="n">
        <f aca="false">DATA!I1771</f>
        <v>0.95</v>
      </c>
      <c r="AF1771" s="18" t="n">
        <f aca="false">DATA!L1771</f>
        <v>174</v>
      </c>
      <c r="AG1771" s="16" t="str">
        <f aca="false">DATA!K1771</f>
        <v>C</v>
      </c>
      <c r="AH1771" s="18" t="n">
        <f aca="false">IF(AE1771&gt;=PARAMETER!$B$12,1,0)</f>
        <v>1</v>
      </c>
      <c r="AI1771" s="18" t="n">
        <f aca="false">IF(AF1771&gt;=PARAMETER!$B$13,1,0)</f>
        <v>1</v>
      </c>
      <c r="AJ1771" s="18" t="n">
        <f aca="false">IF(AND(AH1771=1,AI1771=1),1,0)</f>
        <v>1</v>
      </c>
    </row>
    <row r="1772" customFormat="false" ht="15" hidden="false" customHeight="false" outlineLevel="0" collapsed="false">
      <c r="A1772" s="16" t="str">
        <f aca="false">DATA!A1772</f>
        <v>ITM11770</v>
      </c>
      <c r="B1772" s="16" t="str">
        <f aca="false">DATA!B1772</f>
        <v>Pharma</v>
      </c>
      <c r="C1772" s="17" t="n">
        <f aca="false">DATA!C1772</f>
        <v>453</v>
      </c>
      <c r="D1772" s="17" t="n">
        <f aca="false">DATA!D1772</f>
        <v>90</v>
      </c>
      <c r="E1772" s="18" t="n">
        <f aca="false">DATA!F1772</f>
        <v>7</v>
      </c>
      <c r="F1772" s="19" t="n">
        <f aca="false">DATA!G1772</f>
        <v>32.4</v>
      </c>
      <c r="G1772" s="19" t="n">
        <f aca="false">DATA!H1772</f>
        <v>9.69</v>
      </c>
      <c r="H1772" s="18" t="n">
        <f aca="false">DATA!E1772</f>
        <v>14</v>
      </c>
      <c r="I1772" s="20" t="n">
        <f aca="false">F1772*E1772</f>
        <v>226.8</v>
      </c>
      <c r="J1772" s="20" t="n">
        <f aca="false">PARAMETER!$B$4*G1772*SQRT(E1772)</f>
        <v>42.169655571757</v>
      </c>
      <c r="K1772" s="20" t="n">
        <f aca="false">I1772+J1772</f>
        <v>268.969655571757</v>
      </c>
      <c r="L1772" s="20" t="n">
        <f aca="false">K1772+F1772*H1772</f>
        <v>722.569655571757</v>
      </c>
      <c r="M1772" s="16" t="str">
        <f aca="false">IF(C1772&lt;=K1772,"REORDER",IF(C1772&gt;L1772,"OVERSTOCK","OK"))</f>
        <v>OK</v>
      </c>
      <c r="N1772" s="16" t="str">
        <f aca="false">IF(C1772&lt;=D1772,"REORDER","OK")</f>
        <v>OK</v>
      </c>
      <c r="O1772" s="18" t="n">
        <f aca="false">IF(D1772&lt;I1772,1,0)</f>
        <v>1</v>
      </c>
      <c r="P1772" s="20" t="n">
        <f aca="false">C1772/F1772</f>
        <v>13.9814814814815</v>
      </c>
      <c r="Q1772" s="19" t="n">
        <f aca="false">DATA!N1772</f>
        <v>95.42</v>
      </c>
      <c r="R1772" s="19" t="n">
        <f aca="false">DATA!O1772</f>
        <v>0.93</v>
      </c>
      <c r="S1772" s="17" t="n">
        <f aca="false">C1772*Q1772</f>
        <v>43225.26</v>
      </c>
      <c r="T1772" s="19" t="n">
        <f aca="false">C1772*R1772</f>
        <v>421.29</v>
      </c>
      <c r="U1772" s="20" t="n">
        <f aca="false">MAX(0,C1772-L1772)</f>
        <v>0</v>
      </c>
      <c r="V1772" s="17" t="n">
        <f aca="false">U1772*Q1772</f>
        <v>0</v>
      </c>
      <c r="W1772" s="19" t="n">
        <f aca="false">U1772*R1772</f>
        <v>0</v>
      </c>
      <c r="X1772" s="20" t="n">
        <f aca="false">MAX(0,K1772-C1772)</f>
        <v>0</v>
      </c>
      <c r="Y1772" s="17" t="n">
        <f aca="false">F1772*PARAMETER!$B$5*Q1772</f>
        <v>1128436.92</v>
      </c>
      <c r="Z1772" s="21" t="n">
        <f aca="false">SUMIF($Y$2:$Y$3205,"&gt;="&amp;Y1772)/SUM($Y$2:$Y$3205)</f>
        <v>0.676016031525203</v>
      </c>
      <c r="AA1772" s="16" t="str">
        <f aca="false">IF(Z1772&lt;=PARAMETER!$B$7,"A",IF(Z1772&lt;=PARAMETER!$B$8,"B","C"))</f>
        <v>A</v>
      </c>
      <c r="AB1772" s="22" t="n">
        <f aca="false">G1772/F1772</f>
        <v>0.299074074074074</v>
      </c>
      <c r="AC1772" s="16" t="str">
        <f aca="false">IF(AB1772&lt;=PARAMETER!$B$9,"X",IF(AB1772&lt;=PARAMETER!$B$10,"Y","Z"))</f>
        <v>Y</v>
      </c>
      <c r="AD1772" s="16" t="str">
        <f aca="false">AA1772&amp;AC1772</f>
        <v>AY</v>
      </c>
      <c r="AE1772" s="22" t="n">
        <f aca="false">DATA!I1772</f>
        <v>0.4</v>
      </c>
      <c r="AF1772" s="18" t="n">
        <f aca="false">DATA!L1772</f>
        <v>166</v>
      </c>
      <c r="AG1772" s="16" t="str">
        <f aca="false">DATA!K1772</f>
        <v>C</v>
      </c>
      <c r="AH1772" s="18" t="n">
        <f aca="false">IF(AE1772&gt;=PARAMETER!$B$12,1,0)</f>
        <v>0</v>
      </c>
      <c r="AI1772" s="18" t="n">
        <f aca="false">IF(AF1772&gt;=PARAMETER!$B$13,1,0)</f>
        <v>1</v>
      </c>
      <c r="AJ1772" s="18" t="n">
        <f aca="false">IF(AND(AH1772=1,AI1772=1),1,0)</f>
        <v>0</v>
      </c>
    </row>
    <row r="1773" customFormat="false" ht="15" hidden="false" customHeight="false" outlineLevel="0" collapsed="false">
      <c r="A1773" s="16" t="str">
        <f aca="false">DATA!A1773</f>
        <v>ITM11771</v>
      </c>
      <c r="B1773" s="16" t="str">
        <f aca="false">DATA!B1773</f>
        <v>Electronics</v>
      </c>
      <c r="C1773" s="17" t="n">
        <f aca="false">DATA!C1773</f>
        <v>131</v>
      </c>
      <c r="D1773" s="17" t="n">
        <f aca="false">DATA!D1773</f>
        <v>11</v>
      </c>
      <c r="E1773" s="18" t="n">
        <f aca="false">DATA!F1773</f>
        <v>7</v>
      </c>
      <c r="F1773" s="19" t="n">
        <f aca="false">DATA!G1773</f>
        <v>26.64</v>
      </c>
      <c r="G1773" s="19" t="n">
        <f aca="false">DATA!H1773</f>
        <v>6.87</v>
      </c>
      <c r="H1773" s="18" t="n">
        <f aca="false">DATA!E1773</f>
        <v>8</v>
      </c>
      <c r="I1773" s="20" t="n">
        <f aca="false">F1773*E1773</f>
        <v>186.48</v>
      </c>
      <c r="J1773" s="20" t="n">
        <f aca="false">PARAMETER!$B$4*G1773*SQRT(E1773)</f>
        <v>29.8973719069113</v>
      </c>
      <c r="K1773" s="20" t="n">
        <f aca="false">I1773+J1773</f>
        <v>216.377371906911</v>
      </c>
      <c r="L1773" s="20" t="n">
        <f aca="false">K1773+F1773*H1773</f>
        <v>429.497371906911</v>
      </c>
      <c r="M1773" s="16" t="str">
        <f aca="false">IF(C1773&lt;=K1773,"REORDER",IF(C1773&gt;L1773,"OVERSTOCK","OK"))</f>
        <v>REORDER</v>
      </c>
      <c r="N1773" s="16" t="str">
        <f aca="false">IF(C1773&lt;=D1773,"REORDER","OK")</f>
        <v>OK</v>
      </c>
      <c r="O1773" s="18" t="n">
        <f aca="false">IF(D1773&lt;I1773,1,0)</f>
        <v>1</v>
      </c>
      <c r="P1773" s="20" t="n">
        <f aca="false">C1773/F1773</f>
        <v>4.91741741741742</v>
      </c>
      <c r="Q1773" s="19" t="n">
        <f aca="false">DATA!N1773</f>
        <v>180.08</v>
      </c>
      <c r="R1773" s="19" t="n">
        <f aca="false">DATA!O1773</f>
        <v>0.51</v>
      </c>
      <c r="S1773" s="17" t="n">
        <f aca="false">C1773*Q1773</f>
        <v>23590.48</v>
      </c>
      <c r="T1773" s="19" t="n">
        <f aca="false">C1773*R1773</f>
        <v>66.81</v>
      </c>
      <c r="U1773" s="20" t="n">
        <f aca="false">MAX(0,C1773-L1773)</f>
        <v>0</v>
      </c>
      <c r="V1773" s="17" t="n">
        <f aca="false">U1773*Q1773</f>
        <v>0</v>
      </c>
      <c r="W1773" s="19" t="n">
        <f aca="false">U1773*R1773</f>
        <v>0</v>
      </c>
      <c r="X1773" s="20" t="n">
        <f aca="false">MAX(0,K1773-C1773)</f>
        <v>85.3773719069113</v>
      </c>
      <c r="Y1773" s="17" t="n">
        <f aca="false">F1773*PARAMETER!$B$5*Q1773</f>
        <v>1751025.888</v>
      </c>
      <c r="Z1773" s="21" t="n">
        <f aca="false">SUMIF($Y$2:$Y$3205,"&gt;="&amp;Y1773)/SUM($Y$2:$Y$3205)</f>
        <v>0.433899213857788</v>
      </c>
      <c r="AA1773" s="16" t="str">
        <f aca="false">IF(Z1773&lt;=PARAMETER!$B$7,"A",IF(Z1773&lt;=PARAMETER!$B$8,"B","C"))</f>
        <v>A</v>
      </c>
      <c r="AB1773" s="22" t="n">
        <f aca="false">G1773/F1773</f>
        <v>0.257882882882883</v>
      </c>
      <c r="AC1773" s="16" t="str">
        <f aca="false">IF(AB1773&lt;=PARAMETER!$B$9,"X",IF(AB1773&lt;=PARAMETER!$B$10,"Y","Z"))</f>
        <v>Y</v>
      </c>
      <c r="AD1773" s="16" t="str">
        <f aca="false">AA1773&amp;AC1773</f>
        <v>AY</v>
      </c>
      <c r="AE1773" s="22" t="n">
        <f aca="false">DATA!I1773</f>
        <v>0.72</v>
      </c>
      <c r="AF1773" s="18" t="n">
        <f aca="false">DATA!L1773</f>
        <v>166</v>
      </c>
      <c r="AG1773" s="16" t="str">
        <f aca="false">DATA!K1773</f>
        <v>A</v>
      </c>
      <c r="AH1773" s="18" t="n">
        <f aca="false">IF(AE1773&gt;=PARAMETER!$B$12,1,0)</f>
        <v>0</v>
      </c>
      <c r="AI1773" s="18" t="n">
        <f aca="false">IF(AF1773&gt;=PARAMETER!$B$13,1,0)</f>
        <v>1</v>
      </c>
      <c r="AJ1773" s="18" t="n">
        <f aca="false">IF(AND(AH1773=1,AI1773=1),1,0)</f>
        <v>0</v>
      </c>
    </row>
    <row r="1774" customFormat="false" ht="15" hidden="false" customHeight="false" outlineLevel="0" collapsed="false">
      <c r="A1774" s="16" t="str">
        <f aca="false">DATA!A1774</f>
        <v>ITM11772</v>
      </c>
      <c r="B1774" s="16" t="str">
        <f aca="false">DATA!B1774</f>
        <v>Groceries</v>
      </c>
      <c r="C1774" s="17" t="n">
        <f aca="false">DATA!C1774</f>
        <v>436</v>
      </c>
      <c r="D1774" s="17" t="n">
        <f aca="false">DATA!D1774</f>
        <v>86</v>
      </c>
      <c r="E1774" s="18" t="n">
        <f aca="false">DATA!F1774</f>
        <v>4</v>
      </c>
      <c r="F1774" s="19" t="n">
        <f aca="false">DATA!G1774</f>
        <v>45.06</v>
      </c>
      <c r="G1774" s="19" t="n">
        <f aca="false">DATA!H1774</f>
        <v>3.95</v>
      </c>
      <c r="H1774" s="18" t="n">
        <f aca="false">DATA!E1774</f>
        <v>12</v>
      </c>
      <c r="I1774" s="20" t="n">
        <f aca="false">F1774*E1774</f>
        <v>180.24</v>
      </c>
      <c r="J1774" s="20" t="n">
        <f aca="false">PARAMETER!$B$4*G1774*SQRT(E1774)</f>
        <v>12.9943436529166</v>
      </c>
      <c r="K1774" s="20" t="n">
        <f aca="false">I1774+J1774</f>
        <v>193.234343652917</v>
      </c>
      <c r="L1774" s="20" t="n">
        <f aca="false">K1774+F1774*H1774</f>
        <v>733.954343652917</v>
      </c>
      <c r="M1774" s="16" t="str">
        <f aca="false">IF(C1774&lt;=K1774,"REORDER",IF(C1774&gt;L1774,"OVERSTOCK","OK"))</f>
        <v>OK</v>
      </c>
      <c r="N1774" s="16" t="str">
        <f aca="false">IF(C1774&lt;=D1774,"REORDER","OK")</f>
        <v>OK</v>
      </c>
      <c r="O1774" s="18" t="n">
        <f aca="false">IF(D1774&lt;I1774,1,0)</f>
        <v>1</v>
      </c>
      <c r="P1774" s="20" t="n">
        <f aca="false">C1774/F1774</f>
        <v>9.67598757212605</v>
      </c>
      <c r="Q1774" s="19" t="n">
        <f aca="false">DATA!N1774</f>
        <v>153.66</v>
      </c>
      <c r="R1774" s="19" t="n">
        <f aca="false">DATA!O1774</f>
        <v>0.9</v>
      </c>
      <c r="S1774" s="17" t="n">
        <f aca="false">C1774*Q1774</f>
        <v>66995.76</v>
      </c>
      <c r="T1774" s="19" t="n">
        <f aca="false">C1774*R1774</f>
        <v>392.4</v>
      </c>
      <c r="U1774" s="20" t="n">
        <f aca="false">MAX(0,C1774-L1774)</f>
        <v>0</v>
      </c>
      <c r="V1774" s="17" t="n">
        <f aca="false">U1774*Q1774</f>
        <v>0</v>
      </c>
      <c r="W1774" s="19" t="n">
        <f aca="false">U1774*R1774</f>
        <v>0</v>
      </c>
      <c r="X1774" s="20" t="n">
        <f aca="false">MAX(0,K1774-C1774)</f>
        <v>0</v>
      </c>
      <c r="Y1774" s="17" t="n">
        <f aca="false">F1774*PARAMETER!$B$5*Q1774</f>
        <v>2527230.654</v>
      </c>
      <c r="Z1774" s="21" t="n">
        <f aca="false">SUMIF($Y$2:$Y$3205,"&gt;="&amp;Y1774)/SUM($Y$2:$Y$3205)</f>
        <v>0.17680916289608</v>
      </c>
      <c r="AA1774" s="16" t="str">
        <f aca="false">IF(Z1774&lt;=PARAMETER!$B$7,"A",IF(Z1774&lt;=PARAMETER!$B$8,"B","C"))</f>
        <v>A</v>
      </c>
      <c r="AB1774" s="22" t="n">
        <f aca="false">G1774/F1774</f>
        <v>0.0876608965823347</v>
      </c>
      <c r="AC1774" s="16" t="str">
        <f aca="false">IF(AB1774&lt;=PARAMETER!$B$9,"X",IF(AB1774&lt;=PARAMETER!$B$10,"Y","Z"))</f>
        <v>X</v>
      </c>
      <c r="AD1774" s="16" t="str">
        <f aca="false">AA1774&amp;AC1774</f>
        <v>AX</v>
      </c>
      <c r="AE1774" s="22" t="n">
        <f aca="false">DATA!I1774</f>
        <v>0.87</v>
      </c>
      <c r="AF1774" s="18" t="n">
        <f aca="false">DATA!L1774</f>
        <v>84</v>
      </c>
      <c r="AG1774" s="16" t="str">
        <f aca="false">DATA!K1774</f>
        <v>D</v>
      </c>
      <c r="AH1774" s="18" t="n">
        <f aca="false">IF(AE1774&gt;=PARAMETER!$B$12,1,0)</f>
        <v>1</v>
      </c>
      <c r="AI1774" s="18" t="n">
        <f aca="false">IF(AF1774&gt;=PARAMETER!$B$13,1,0)</f>
        <v>0</v>
      </c>
      <c r="AJ1774" s="18" t="n">
        <f aca="false">IF(AND(AH1774=1,AI1774=1),1,0)</f>
        <v>0</v>
      </c>
    </row>
    <row r="1775" customFormat="false" ht="15" hidden="false" customHeight="false" outlineLevel="0" collapsed="false">
      <c r="A1775" s="16" t="str">
        <f aca="false">DATA!A1775</f>
        <v>ITM11773</v>
      </c>
      <c r="B1775" s="16" t="str">
        <f aca="false">DATA!B1775</f>
        <v>Automotive</v>
      </c>
      <c r="C1775" s="17" t="n">
        <f aca="false">DATA!C1775</f>
        <v>394</v>
      </c>
      <c r="D1775" s="17" t="n">
        <f aca="false">DATA!D1775</f>
        <v>61</v>
      </c>
      <c r="E1775" s="18" t="n">
        <f aca="false">DATA!F1775</f>
        <v>5</v>
      </c>
      <c r="F1775" s="19" t="n">
        <f aca="false">DATA!G1775</f>
        <v>36.6</v>
      </c>
      <c r="G1775" s="19" t="n">
        <f aca="false">DATA!H1775</f>
        <v>9.39</v>
      </c>
      <c r="H1775" s="18" t="n">
        <f aca="false">DATA!E1775</f>
        <v>7</v>
      </c>
      <c r="I1775" s="20" t="n">
        <f aca="false">F1775*E1775</f>
        <v>183</v>
      </c>
      <c r="J1775" s="20" t="n">
        <f aca="false">PARAMETER!$B$4*G1775*SQRT(E1775)</f>
        <v>34.5364624700364</v>
      </c>
      <c r="K1775" s="20" t="n">
        <f aca="false">I1775+J1775</f>
        <v>217.536462470036</v>
      </c>
      <c r="L1775" s="20" t="n">
        <f aca="false">K1775+F1775*H1775</f>
        <v>473.736462470036</v>
      </c>
      <c r="M1775" s="16" t="str">
        <f aca="false">IF(C1775&lt;=K1775,"REORDER",IF(C1775&gt;L1775,"OVERSTOCK","OK"))</f>
        <v>OK</v>
      </c>
      <c r="N1775" s="16" t="str">
        <f aca="false">IF(C1775&lt;=D1775,"REORDER","OK")</f>
        <v>OK</v>
      </c>
      <c r="O1775" s="18" t="n">
        <f aca="false">IF(D1775&lt;I1775,1,0)</f>
        <v>1</v>
      </c>
      <c r="P1775" s="20" t="n">
        <f aca="false">C1775/F1775</f>
        <v>10.7650273224044</v>
      </c>
      <c r="Q1775" s="19" t="n">
        <f aca="false">DATA!N1775</f>
        <v>41.93</v>
      </c>
      <c r="R1775" s="19" t="n">
        <f aca="false">DATA!O1775</f>
        <v>1.32</v>
      </c>
      <c r="S1775" s="17" t="n">
        <f aca="false">C1775*Q1775</f>
        <v>16520.42</v>
      </c>
      <c r="T1775" s="19" t="n">
        <f aca="false">C1775*R1775</f>
        <v>520.08</v>
      </c>
      <c r="U1775" s="20" t="n">
        <f aca="false">MAX(0,C1775-L1775)</f>
        <v>0</v>
      </c>
      <c r="V1775" s="17" t="n">
        <f aca="false">U1775*Q1775</f>
        <v>0</v>
      </c>
      <c r="W1775" s="19" t="n">
        <f aca="false">U1775*R1775</f>
        <v>0</v>
      </c>
      <c r="X1775" s="20" t="n">
        <f aca="false">MAX(0,K1775-C1775)</f>
        <v>0</v>
      </c>
      <c r="Y1775" s="17" t="n">
        <f aca="false">F1775*PARAMETER!$B$5*Q1775</f>
        <v>560142.87</v>
      </c>
      <c r="Z1775" s="21" t="n">
        <f aca="false">SUMIF($Y$2:$Y$3205,"&gt;="&amp;Y1775)/SUM($Y$2:$Y$3205)</f>
        <v>0.887407889618436</v>
      </c>
      <c r="AA1775" s="16" t="str">
        <f aca="false">IF(Z1775&lt;=PARAMETER!$B$7,"A",IF(Z1775&lt;=PARAMETER!$B$8,"B","C"))</f>
        <v>B</v>
      </c>
      <c r="AB1775" s="22" t="n">
        <f aca="false">G1775/F1775</f>
        <v>0.25655737704918</v>
      </c>
      <c r="AC1775" s="16" t="str">
        <f aca="false">IF(AB1775&lt;=PARAMETER!$B$9,"X",IF(AB1775&lt;=PARAMETER!$B$10,"Y","Z"))</f>
        <v>Y</v>
      </c>
      <c r="AD1775" s="16" t="str">
        <f aca="false">AA1775&amp;AC1775</f>
        <v>BY</v>
      </c>
      <c r="AE1775" s="22" t="n">
        <f aca="false">DATA!I1775</f>
        <v>0.44</v>
      </c>
      <c r="AF1775" s="18" t="n">
        <f aca="false">DATA!L1775</f>
        <v>37</v>
      </c>
      <c r="AG1775" s="16" t="str">
        <f aca="false">DATA!K1775</f>
        <v>A</v>
      </c>
      <c r="AH1775" s="18" t="n">
        <f aca="false">IF(AE1775&gt;=PARAMETER!$B$12,1,0)</f>
        <v>0</v>
      </c>
      <c r="AI1775" s="18" t="n">
        <f aca="false">IF(AF1775&gt;=PARAMETER!$B$13,1,0)</f>
        <v>0</v>
      </c>
      <c r="AJ1775" s="18" t="n">
        <f aca="false">IF(AND(AH1775=1,AI1775=1),1,0)</f>
        <v>0</v>
      </c>
    </row>
    <row r="1776" customFormat="false" ht="15" hidden="false" customHeight="false" outlineLevel="0" collapsed="false">
      <c r="A1776" s="16" t="str">
        <f aca="false">DATA!A1776</f>
        <v>ITM11774</v>
      </c>
      <c r="B1776" s="16" t="str">
        <f aca="false">DATA!B1776</f>
        <v>Automotive</v>
      </c>
      <c r="C1776" s="17" t="n">
        <f aca="false">DATA!C1776</f>
        <v>78</v>
      </c>
      <c r="D1776" s="17" t="n">
        <f aca="false">DATA!D1776</f>
        <v>75</v>
      </c>
      <c r="E1776" s="18" t="n">
        <f aca="false">DATA!F1776</f>
        <v>3</v>
      </c>
      <c r="F1776" s="19" t="n">
        <f aca="false">DATA!G1776</f>
        <v>25.98</v>
      </c>
      <c r="G1776" s="19" t="n">
        <f aca="false">DATA!H1776</f>
        <v>5.87</v>
      </c>
      <c r="H1776" s="18" t="n">
        <f aca="false">DATA!E1776</f>
        <v>9</v>
      </c>
      <c r="I1776" s="20" t="n">
        <f aca="false">F1776*E1776</f>
        <v>77.94</v>
      </c>
      <c r="J1776" s="20" t="n">
        <f aca="false">PARAMETER!$B$4*G1776*SQRT(E1776)</f>
        <v>16.7234542104872</v>
      </c>
      <c r="K1776" s="20" t="n">
        <f aca="false">I1776+J1776</f>
        <v>94.6634542104872</v>
      </c>
      <c r="L1776" s="20" t="n">
        <f aca="false">K1776+F1776*H1776</f>
        <v>328.483454210487</v>
      </c>
      <c r="M1776" s="16" t="str">
        <f aca="false">IF(C1776&lt;=K1776,"REORDER",IF(C1776&gt;L1776,"OVERSTOCK","OK"))</f>
        <v>REORDER</v>
      </c>
      <c r="N1776" s="16" t="str">
        <f aca="false">IF(C1776&lt;=D1776,"REORDER","OK")</f>
        <v>OK</v>
      </c>
      <c r="O1776" s="18" t="n">
        <f aca="false">IF(D1776&lt;I1776,1,0)</f>
        <v>1</v>
      </c>
      <c r="P1776" s="20" t="n">
        <f aca="false">C1776/F1776</f>
        <v>3.00230946882217</v>
      </c>
      <c r="Q1776" s="19" t="n">
        <f aca="false">DATA!N1776</f>
        <v>178.5</v>
      </c>
      <c r="R1776" s="19" t="n">
        <f aca="false">DATA!O1776</f>
        <v>0.46</v>
      </c>
      <c r="S1776" s="17" t="n">
        <f aca="false">C1776*Q1776</f>
        <v>13923</v>
      </c>
      <c r="T1776" s="19" t="n">
        <f aca="false">C1776*R1776</f>
        <v>35.88</v>
      </c>
      <c r="U1776" s="20" t="n">
        <f aca="false">MAX(0,C1776-L1776)</f>
        <v>0</v>
      </c>
      <c r="V1776" s="17" t="n">
        <f aca="false">U1776*Q1776</f>
        <v>0</v>
      </c>
      <c r="W1776" s="19" t="n">
        <f aca="false">U1776*R1776</f>
        <v>0</v>
      </c>
      <c r="X1776" s="20" t="n">
        <f aca="false">MAX(0,K1776-C1776)</f>
        <v>16.6634542104871</v>
      </c>
      <c r="Y1776" s="17" t="n">
        <f aca="false">F1776*PARAMETER!$B$5*Q1776</f>
        <v>1692661.95</v>
      </c>
      <c r="Z1776" s="21" t="n">
        <f aca="false">SUMIF($Y$2:$Y$3205,"&gt;="&amp;Y1776)/SUM($Y$2:$Y$3205)</f>
        <v>0.459182106392149</v>
      </c>
      <c r="AA1776" s="16" t="str">
        <f aca="false">IF(Z1776&lt;=PARAMETER!$B$7,"A",IF(Z1776&lt;=PARAMETER!$B$8,"B","C"))</f>
        <v>A</v>
      </c>
      <c r="AB1776" s="22" t="n">
        <f aca="false">G1776/F1776</f>
        <v>0.225943033102386</v>
      </c>
      <c r="AC1776" s="16" t="str">
        <f aca="false">IF(AB1776&lt;=PARAMETER!$B$9,"X",IF(AB1776&lt;=PARAMETER!$B$10,"Y","Z"))</f>
        <v>X</v>
      </c>
      <c r="AD1776" s="16" t="str">
        <f aca="false">AA1776&amp;AC1776</f>
        <v>AX</v>
      </c>
      <c r="AE1776" s="22" t="n">
        <f aca="false">DATA!I1776</f>
        <v>0.97</v>
      </c>
      <c r="AF1776" s="18" t="n">
        <f aca="false">DATA!L1776</f>
        <v>83</v>
      </c>
      <c r="AG1776" s="16" t="str">
        <f aca="false">DATA!K1776</f>
        <v>D</v>
      </c>
      <c r="AH1776" s="18" t="n">
        <f aca="false">IF(AE1776&gt;=PARAMETER!$B$12,1,0)</f>
        <v>1</v>
      </c>
      <c r="AI1776" s="18" t="n">
        <f aca="false">IF(AF1776&gt;=PARAMETER!$B$13,1,0)</f>
        <v>0</v>
      </c>
      <c r="AJ1776" s="18" t="n">
        <f aca="false">IF(AND(AH1776=1,AI1776=1),1,0)</f>
        <v>0</v>
      </c>
    </row>
    <row r="1777" customFormat="false" ht="15" hidden="false" customHeight="false" outlineLevel="0" collapsed="false">
      <c r="A1777" s="16" t="str">
        <f aca="false">DATA!A1777</f>
        <v>ITM11775</v>
      </c>
      <c r="B1777" s="16" t="str">
        <f aca="false">DATA!B1777</f>
        <v>Pharma</v>
      </c>
      <c r="C1777" s="17" t="n">
        <f aca="false">DATA!C1777</f>
        <v>62</v>
      </c>
      <c r="D1777" s="17" t="n">
        <f aca="false">DATA!D1777</f>
        <v>61</v>
      </c>
      <c r="E1777" s="18" t="n">
        <f aca="false">DATA!F1777</f>
        <v>2</v>
      </c>
      <c r="F1777" s="19" t="n">
        <f aca="false">DATA!G1777</f>
        <v>20.78</v>
      </c>
      <c r="G1777" s="19" t="n">
        <f aca="false">DATA!H1777</f>
        <v>1.72</v>
      </c>
      <c r="H1777" s="18" t="n">
        <f aca="false">DATA!E1777</f>
        <v>13</v>
      </c>
      <c r="I1777" s="20" t="n">
        <f aca="false">F1777*E1777</f>
        <v>41.56</v>
      </c>
      <c r="J1777" s="20" t="n">
        <f aca="false">PARAMETER!$B$4*G1777*SQRT(E1777)</f>
        <v>4.00101980864776</v>
      </c>
      <c r="K1777" s="20" t="n">
        <f aca="false">I1777+J1777</f>
        <v>45.5610198086478</v>
      </c>
      <c r="L1777" s="20" t="n">
        <f aca="false">K1777+F1777*H1777</f>
        <v>315.701019808648</v>
      </c>
      <c r="M1777" s="16" t="str">
        <f aca="false">IF(C1777&lt;=K1777,"REORDER",IF(C1777&gt;L1777,"OVERSTOCK","OK"))</f>
        <v>OK</v>
      </c>
      <c r="N1777" s="16" t="str">
        <f aca="false">IF(C1777&lt;=D1777,"REORDER","OK")</f>
        <v>OK</v>
      </c>
      <c r="O1777" s="18" t="n">
        <f aca="false">IF(D1777&lt;I1777,1,0)</f>
        <v>0</v>
      </c>
      <c r="P1777" s="20" t="n">
        <f aca="false">C1777/F1777</f>
        <v>2.98363811357074</v>
      </c>
      <c r="Q1777" s="19" t="n">
        <f aca="false">DATA!N1777</f>
        <v>121.91</v>
      </c>
      <c r="R1777" s="19" t="n">
        <f aca="false">DATA!O1777</f>
        <v>1.57</v>
      </c>
      <c r="S1777" s="17" t="n">
        <f aca="false">C1777*Q1777</f>
        <v>7558.42</v>
      </c>
      <c r="T1777" s="19" t="n">
        <f aca="false">C1777*R1777</f>
        <v>97.34</v>
      </c>
      <c r="U1777" s="20" t="n">
        <f aca="false">MAX(0,C1777-L1777)</f>
        <v>0</v>
      </c>
      <c r="V1777" s="17" t="n">
        <f aca="false">U1777*Q1777</f>
        <v>0</v>
      </c>
      <c r="W1777" s="19" t="n">
        <f aca="false">U1777*R1777</f>
        <v>0</v>
      </c>
      <c r="X1777" s="20" t="n">
        <f aca="false">MAX(0,K1777-C1777)</f>
        <v>0</v>
      </c>
      <c r="Y1777" s="17" t="n">
        <f aca="false">F1777*PARAMETER!$B$5*Q1777</f>
        <v>924650.777</v>
      </c>
      <c r="Z1777" s="21" t="n">
        <f aca="false">SUMIF($Y$2:$Y$3205,"&gt;="&amp;Y1777)/SUM($Y$2:$Y$3205)</f>
        <v>0.768243435355496</v>
      </c>
      <c r="AA1777" s="16" t="str">
        <f aca="false">IF(Z1777&lt;=PARAMETER!$B$7,"A",IF(Z1777&lt;=PARAMETER!$B$8,"B","C"))</f>
        <v>A</v>
      </c>
      <c r="AB1777" s="22" t="n">
        <f aca="false">G1777/F1777</f>
        <v>0.082771896053898</v>
      </c>
      <c r="AC1777" s="16" t="str">
        <f aca="false">IF(AB1777&lt;=PARAMETER!$B$9,"X",IF(AB1777&lt;=PARAMETER!$B$10,"Y","Z"))</f>
        <v>X</v>
      </c>
      <c r="AD1777" s="16" t="str">
        <f aca="false">AA1777&amp;AC1777</f>
        <v>AX</v>
      </c>
      <c r="AE1777" s="22" t="n">
        <f aca="false">DATA!I1777</f>
        <v>0.34</v>
      </c>
      <c r="AF1777" s="18" t="n">
        <f aca="false">DATA!L1777</f>
        <v>142</v>
      </c>
      <c r="AG1777" s="16" t="str">
        <f aca="false">DATA!K1777</f>
        <v>D</v>
      </c>
      <c r="AH1777" s="18" t="n">
        <f aca="false">IF(AE1777&gt;=PARAMETER!$B$12,1,0)</f>
        <v>0</v>
      </c>
      <c r="AI1777" s="18" t="n">
        <f aca="false">IF(AF1777&gt;=PARAMETER!$B$13,1,0)</f>
        <v>1</v>
      </c>
      <c r="AJ1777" s="18" t="n">
        <f aca="false">IF(AND(AH1777=1,AI1777=1),1,0)</f>
        <v>0</v>
      </c>
    </row>
    <row r="1778" customFormat="false" ht="15" hidden="false" customHeight="false" outlineLevel="0" collapsed="false">
      <c r="A1778" s="16" t="str">
        <f aca="false">DATA!A1778</f>
        <v>ITM11776</v>
      </c>
      <c r="B1778" s="16" t="str">
        <f aca="false">DATA!B1778</f>
        <v>Automotive</v>
      </c>
      <c r="C1778" s="17" t="n">
        <f aca="false">DATA!C1778</f>
        <v>226</v>
      </c>
      <c r="D1778" s="17" t="n">
        <f aca="false">DATA!D1778</f>
        <v>52</v>
      </c>
      <c r="E1778" s="18" t="n">
        <f aca="false">DATA!F1778</f>
        <v>3</v>
      </c>
      <c r="F1778" s="19" t="n">
        <f aca="false">DATA!G1778</f>
        <v>20.81</v>
      </c>
      <c r="G1778" s="19" t="n">
        <f aca="false">DATA!H1778</f>
        <v>5.24</v>
      </c>
      <c r="H1778" s="18" t="n">
        <f aca="false">DATA!E1778</f>
        <v>8</v>
      </c>
      <c r="I1778" s="20" t="n">
        <f aca="false">F1778*E1778</f>
        <v>62.43</v>
      </c>
      <c r="J1778" s="20" t="n">
        <f aca="false">PARAMETER!$B$4*G1778*SQRT(E1778)</f>
        <v>14.928603077164</v>
      </c>
      <c r="K1778" s="20" t="n">
        <f aca="false">I1778+J1778</f>
        <v>77.358603077164</v>
      </c>
      <c r="L1778" s="20" t="n">
        <f aca="false">K1778+F1778*H1778</f>
        <v>243.838603077164</v>
      </c>
      <c r="M1778" s="16" t="str">
        <f aca="false">IF(C1778&lt;=K1778,"REORDER",IF(C1778&gt;L1778,"OVERSTOCK","OK"))</f>
        <v>OK</v>
      </c>
      <c r="N1778" s="16" t="str">
        <f aca="false">IF(C1778&lt;=D1778,"REORDER","OK")</f>
        <v>OK</v>
      </c>
      <c r="O1778" s="18" t="n">
        <f aca="false">IF(D1778&lt;I1778,1,0)</f>
        <v>1</v>
      </c>
      <c r="P1778" s="20" t="n">
        <f aca="false">C1778/F1778</f>
        <v>10.8601633829889</v>
      </c>
      <c r="Q1778" s="19" t="n">
        <f aca="false">DATA!N1778</f>
        <v>139.06</v>
      </c>
      <c r="R1778" s="19" t="n">
        <f aca="false">DATA!O1778</f>
        <v>0.73</v>
      </c>
      <c r="S1778" s="17" t="n">
        <f aca="false">C1778*Q1778</f>
        <v>31427.56</v>
      </c>
      <c r="T1778" s="19" t="n">
        <f aca="false">C1778*R1778</f>
        <v>164.98</v>
      </c>
      <c r="U1778" s="20" t="n">
        <f aca="false">MAX(0,C1778-L1778)</f>
        <v>0</v>
      </c>
      <c r="V1778" s="17" t="n">
        <f aca="false">U1778*Q1778</f>
        <v>0</v>
      </c>
      <c r="W1778" s="19" t="n">
        <f aca="false">U1778*R1778</f>
        <v>0</v>
      </c>
      <c r="X1778" s="20" t="n">
        <f aca="false">MAX(0,K1778-C1778)</f>
        <v>0</v>
      </c>
      <c r="Y1778" s="17" t="n">
        <f aca="false">F1778*PARAMETER!$B$5*Q1778</f>
        <v>1056251.089</v>
      </c>
      <c r="Z1778" s="21" t="n">
        <f aca="false">SUMIF($Y$2:$Y$3205,"&gt;="&amp;Y1778)/SUM($Y$2:$Y$3205)</f>
        <v>0.704122846399132</v>
      </c>
      <c r="AA1778" s="16" t="str">
        <f aca="false">IF(Z1778&lt;=PARAMETER!$B$7,"A",IF(Z1778&lt;=PARAMETER!$B$8,"B","C"))</f>
        <v>A</v>
      </c>
      <c r="AB1778" s="22" t="n">
        <f aca="false">G1778/F1778</f>
        <v>0.251802018260452</v>
      </c>
      <c r="AC1778" s="16" t="str">
        <f aca="false">IF(AB1778&lt;=PARAMETER!$B$9,"X",IF(AB1778&lt;=PARAMETER!$B$10,"Y","Z"))</f>
        <v>Y</v>
      </c>
      <c r="AD1778" s="16" t="str">
        <f aca="false">AA1778&amp;AC1778</f>
        <v>AY</v>
      </c>
      <c r="AE1778" s="22" t="n">
        <f aca="false">DATA!I1778</f>
        <v>0.38</v>
      </c>
      <c r="AF1778" s="18" t="n">
        <f aca="false">DATA!L1778</f>
        <v>134</v>
      </c>
      <c r="AG1778" s="16" t="str">
        <f aca="false">DATA!K1778</f>
        <v>B</v>
      </c>
      <c r="AH1778" s="18" t="n">
        <f aca="false">IF(AE1778&gt;=PARAMETER!$B$12,1,0)</f>
        <v>0</v>
      </c>
      <c r="AI1778" s="18" t="n">
        <f aca="false">IF(AF1778&gt;=PARAMETER!$B$13,1,0)</f>
        <v>1</v>
      </c>
      <c r="AJ1778" s="18" t="n">
        <f aca="false">IF(AND(AH1778=1,AI1778=1),1,0)</f>
        <v>0</v>
      </c>
    </row>
    <row r="1779" customFormat="false" ht="15" hidden="false" customHeight="false" outlineLevel="0" collapsed="false">
      <c r="A1779" s="16" t="str">
        <f aca="false">DATA!A1779</f>
        <v>ITM11777</v>
      </c>
      <c r="B1779" s="16" t="str">
        <f aca="false">DATA!B1779</f>
        <v>Electronics</v>
      </c>
      <c r="C1779" s="17" t="n">
        <f aca="false">DATA!C1779</f>
        <v>287</v>
      </c>
      <c r="D1779" s="17" t="n">
        <f aca="false">DATA!D1779</f>
        <v>99</v>
      </c>
      <c r="E1779" s="18" t="n">
        <f aca="false">DATA!F1779</f>
        <v>3</v>
      </c>
      <c r="F1779" s="19" t="n">
        <f aca="false">DATA!G1779</f>
        <v>12.09</v>
      </c>
      <c r="G1779" s="19" t="n">
        <f aca="false">DATA!H1779</f>
        <v>6.71</v>
      </c>
      <c r="H1779" s="18" t="n">
        <f aca="false">DATA!E1779</f>
        <v>12</v>
      </c>
      <c r="I1779" s="20" t="n">
        <f aca="false">F1779*E1779</f>
        <v>36.27</v>
      </c>
      <c r="J1779" s="20" t="n">
        <f aca="false">PARAMETER!$B$4*G1779*SQRT(E1779)</f>
        <v>19.116589054918</v>
      </c>
      <c r="K1779" s="20" t="n">
        <f aca="false">I1779+J1779</f>
        <v>55.386589054918</v>
      </c>
      <c r="L1779" s="20" t="n">
        <f aca="false">K1779+F1779*H1779</f>
        <v>200.466589054918</v>
      </c>
      <c r="M1779" s="16" t="str">
        <f aca="false">IF(C1779&lt;=K1779,"REORDER",IF(C1779&gt;L1779,"OVERSTOCK","OK"))</f>
        <v>OVERSTOCK</v>
      </c>
      <c r="N1779" s="16" t="str">
        <f aca="false">IF(C1779&lt;=D1779,"REORDER","OK")</f>
        <v>OK</v>
      </c>
      <c r="O1779" s="18" t="n">
        <f aca="false">IF(D1779&lt;I1779,1,0)</f>
        <v>0</v>
      </c>
      <c r="P1779" s="20" t="n">
        <f aca="false">C1779/F1779</f>
        <v>23.7386269644334</v>
      </c>
      <c r="Q1779" s="19" t="n">
        <f aca="false">DATA!N1779</f>
        <v>65.91</v>
      </c>
      <c r="R1779" s="19" t="n">
        <f aca="false">DATA!O1779</f>
        <v>1.87</v>
      </c>
      <c r="S1779" s="17" t="n">
        <f aca="false">C1779*Q1779</f>
        <v>18916.17</v>
      </c>
      <c r="T1779" s="19" t="n">
        <f aca="false">C1779*R1779</f>
        <v>536.69</v>
      </c>
      <c r="U1779" s="20" t="n">
        <f aca="false">MAX(0,C1779-L1779)</f>
        <v>86.533410945082</v>
      </c>
      <c r="V1779" s="17" t="n">
        <f aca="false">U1779*Q1779</f>
        <v>5703.41711539035</v>
      </c>
      <c r="W1779" s="19" t="n">
        <f aca="false">U1779*R1779</f>
        <v>161.817478467303</v>
      </c>
      <c r="X1779" s="20" t="n">
        <f aca="false">MAX(0,K1779-C1779)</f>
        <v>0</v>
      </c>
      <c r="Y1779" s="17" t="n">
        <f aca="false">F1779*PARAMETER!$B$5*Q1779</f>
        <v>290850.9435</v>
      </c>
      <c r="Z1779" s="21" t="n">
        <f aca="false">SUMIF($Y$2:$Y$3205,"&gt;="&amp;Y1779)/SUM($Y$2:$Y$3205)</f>
        <v>0.962110299705294</v>
      </c>
      <c r="AA1779" s="16" t="str">
        <f aca="false">IF(Z1779&lt;=PARAMETER!$B$7,"A",IF(Z1779&lt;=PARAMETER!$B$8,"B","C"))</f>
        <v>C</v>
      </c>
      <c r="AB1779" s="22" t="n">
        <f aca="false">G1779/F1779</f>
        <v>0.555004135649297</v>
      </c>
      <c r="AC1779" s="16" t="str">
        <f aca="false">IF(AB1779&lt;=PARAMETER!$B$9,"X",IF(AB1779&lt;=PARAMETER!$B$10,"Y","Z"))</f>
        <v>Z</v>
      </c>
      <c r="AD1779" s="16" t="str">
        <f aca="false">AA1779&amp;AC1779</f>
        <v>CZ</v>
      </c>
      <c r="AE1779" s="22" t="n">
        <f aca="false">DATA!I1779</f>
        <v>0.93</v>
      </c>
      <c r="AF1779" s="18" t="n">
        <f aca="false">DATA!L1779</f>
        <v>65</v>
      </c>
      <c r="AG1779" s="16" t="str">
        <f aca="false">DATA!K1779</f>
        <v>C</v>
      </c>
      <c r="AH1779" s="18" t="n">
        <f aca="false">IF(AE1779&gt;=PARAMETER!$B$12,1,0)</f>
        <v>1</v>
      </c>
      <c r="AI1779" s="18" t="n">
        <f aca="false">IF(AF1779&gt;=PARAMETER!$B$13,1,0)</f>
        <v>0</v>
      </c>
      <c r="AJ1779" s="18" t="n">
        <f aca="false">IF(AND(AH1779=1,AI1779=1),1,0)</f>
        <v>0</v>
      </c>
    </row>
    <row r="1780" customFormat="false" ht="15" hidden="false" customHeight="false" outlineLevel="0" collapsed="false">
      <c r="A1780" s="16" t="str">
        <f aca="false">DATA!A1780</f>
        <v>ITM11778</v>
      </c>
      <c r="B1780" s="16" t="str">
        <f aca="false">DATA!B1780</f>
        <v>Electronics</v>
      </c>
      <c r="C1780" s="17" t="n">
        <f aca="false">DATA!C1780</f>
        <v>315</v>
      </c>
      <c r="D1780" s="17" t="n">
        <f aca="false">DATA!D1780</f>
        <v>31</v>
      </c>
      <c r="E1780" s="18" t="n">
        <f aca="false">DATA!F1780</f>
        <v>5</v>
      </c>
      <c r="F1780" s="19" t="n">
        <f aca="false">DATA!G1780</f>
        <v>1.85</v>
      </c>
      <c r="G1780" s="19" t="n">
        <f aca="false">DATA!H1780</f>
        <v>8.46</v>
      </c>
      <c r="H1780" s="18" t="n">
        <f aca="false">DATA!E1780</f>
        <v>4</v>
      </c>
      <c r="I1780" s="20" t="n">
        <f aca="false">F1780*E1780</f>
        <v>9.25</v>
      </c>
      <c r="J1780" s="20" t="n">
        <f aca="false">PARAMETER!$B$4*G1780*SQRT(E1780)</f>
        <v>31.1159182637388</v>
      </c>
      <c r="K1780" s="20" t="n">
        <f aca="false">I1780+J1780</f>
        <v>40.3659182637388</v>
      </c>
      <c r="L1780" s="20" t="n">
        <f aca="false">K1780+F1780*H1780</f>
        <v>47.7659182637388</v>
      </c>
      <c r="M1780" s="16" t="str">
        <f aca="false">IF(C1780&lt;=K1780,"REORDER",IF(C1780&gt;L1780,"OVERSTOCK","OK"))</f>
        <v>OVERSTOCK</v>
      </c>
      <c r="N1780" s="16" t="str">
        <f aca="false">IF(C1780&lt;=D1780,"REORDER","OK")</f>
        <v>OK</v>
      </c>
      <c r="O1780" s="18" t="n">
        <f aca="false">IF(D1780&lt;I1780,1,0)</f>
        <v>0</v>
      </c>
      <c r="P1780" s="20" t="n">
        <f aca="false">C1780/F1780</f>
        <v>170.27027027027</v>
      </c>
      <c r="Q1780" s="19" t="n">
        <f aca="false">DATA!N1780</f>
        <v>93.89</v>
      </c>
      <c r="R1780" s="19" t="n">
        <f aca="false">DATA!O1780</f>
        <v>1.07</v>
      </c>
      <c r="S1780" s="17" t="n">
        <f aca="false">C1780*Q1780</f>
        <v>29575.35</v>
      </c>
      <c r="T1780" s="19" t="n">
        <f aca="false">C1780*R1780</f>
        <v>337.05</v>
      </c>
      <c r="U1780" s="20" t="n">
        <f aca="false">MAX(0,C1780-L1780)</f>
        <v>267.234081736261</v>
      </c>
      <c r="V1780" s="17" t="n">
        <f aca="false">U1780*Q1780</f>
        <v>25090.6079342176</v>
      </c>
      <c r="W1780" s="19" t="n">
        <f aca="false">U1780*R1780</f>
        <v>285.940467457799</v>
      </c>
      <c r="X1780" s="20" t="n">
        <f aca="false">MAX(0,K1780-C1780)</f>
        <v>0</v>
      </c>
      <c r="Y1780" s="17" t="n">
        <f aca="false">F1780*PARAMETER!$B$5*Q1780</f>
        <v>63399.2225</v>
      </c>
      <c r="Z1780" s="21" t="n">
        <f aca="false">SUMIF($Y$2:$Y$3205,"&gt;="&amp;Y1780)/SUM($Y$2:$Y$3205)</f>
        <v>0.998782791890135</v>
      </c>
      <c r="AA1780" s="16" t="str">
        <f aca="false">IF(Z1780&lt;=PARAMETER!$B$7,"A",IF(Z1780&lt;=PARAMETER!$B$8,"B","C"))</f>
        <v>C</v>
      </c>
      <c r="AB1780" s="22" t="n">
        <f aca="false">G1780/F1780</f>
        <v>4.57297297297297</v>
      </c>
      <c r="AC1780" s="16" t="str">
        <f aca="false">IF(AB1780&lt;=PARAMETER!$B$9,"X",IF(AB1780&lt;=PARAMETER!$B$10,"Y","Z"))</f>
        <v>Z</v>
      </c>
      <c r="AD1780" s="16" t="str">
        <f aca="false">AA1780&amp;AC1780</f>
        <v>CZ</v>
      </c>
      <c r="AE1780" s="22" t="n">
        <f aca="false">DATA!I1780</f>
        <v>0.97</v>
      </c>
      <c r="AF1780" s="18" t="n">
        <f aca="false">DATA!L1780</f>
        <v>73</v>
      </c>
      <c r="AG1780" s="16" t="str">
        <f aca="false">DATA!K1780</f>
        <v>C</v>
      </c>
      <c r="AH1780" s="18" t="n">
        <f aca="false">IF(AE1780&gt;=PARAMETER!$B$12,1,0)</f>
        <v>1</v>
      </c>
      <c r="AI1780" s="18" t="n">
        <f aca="false">IF(AF1780&gt;=PARAMETER!$B$13,1,0)</f>
        <v>0</v>
      </c>
      <c r="AJ1780" s="18" t="n">
        <f aca="false">IF(AND(AH1780=1,AI1780=1),1,0)</f>
        <v>0</v>
      </c>
    </row>
    <row r="1781" customFormat="false" ht="15" hidden="false" customHeight="false" outlineLevel="0" collapsed="false">
      <c r="A1781" s="16" t="str">
        <f aca="false">DATA!A1781</f>
        <v>ITM11779</v>
      </c>
      <c r="B1781" s="16" t="str">
        <f aca="false">DATA!B1781</f>
        <v>Pharma</v>
      </c>
      <c r="C1781" s="17" t="n">
        <f aca="false">DATA!C1781</f>
        <v>137</v>
      </c>
      <c r="D1781" s="17" t="n">
        <f aca="false">DATA!D1781</f>
        <v>64</v>
      </c>
      <c r="E1781" s="18" t="n">
        <f aca="false">DATA!F1781</f>
        <v>9</v>
      </c>
      <c r="F1781" s="19" t="n">
        <f aca="false">DATA!G1781</f>
        <v>29.17</v>
      </c>
      <c r="G1781" s="19" t="n">
        <f aca="false">DATA!H1781</f>
        <v>9.4</v>
      </c>
      <c r="H1781" s="18" t="n">
        <f aca="false">DATA!E1781</f>
        <v>5</v>
      </c>
      <c r="I1781" s="20" t="n">
        <f aca="false">F1781*E1781</f>
        <v>262.53</v>
      </c>
      <c r="J1781" s="20" t="n">
        <f aca="false">PARAMETER!$B$4*G1781*SQRT(E1781)</f>
        <v>46.3848722800315</v>
      </c>
      <c r="K1781" s="20" t="n">
        <f aca="false">I1781+J1781</f>
        <v>308.914872280032</v>
      </c>
      <c r="L1781" s="20" t="n">
        <f aca="false">K1781+F1781*H1781</f>
        <v>454.764872280032</v>
      </c>
      <c r="M1781" s="16" t="str">
        <f aca="false">IF(C1781&lt;=K1781,"REORDER",IF(C1781&gt;L1781,"OVERSTOCK","OK"))</f>
        <v>REORDER</v>
      </c>
      <c r="N1781" s="16" t="str">
        <f aca="false">IF(C1781&lt;=D1781,"REORDER","OK")</f>
        <v>OK</v>
      </c>
      <c r="O1781" s="18" t="n">
        <f aca="false">IF(D1781&lt;I1781,1,0)</f>
        <v>1</v>
      </c>
      <c r="P1781" s="20" t="n">
        <f aca="false">C1781/F1781</f>
        <v>4.69660610215975</v>
      </c>
      <c r="Q1781" s="19" t="n">
        <f aca="false">DATA!N1781</f>
        <v>163.29</v>
      </c>
      <c r="R1781" s="19" t="n">
        <f aca="false">DATA!O1781</f>
        <v>1.71</v>
      </c>
      <c r="S1781" s="17" t="n">
        <f aca="false">C1781*Q1781</f>
        <v>22370.73</v>
      </c>
      <c r="T1781" s="19" t="n">
        <f aca="false">C1781*R1781</f>
        <v>234.27</v>
      </c>
      <c r="U1781" s="20" t="n">
        <f aca="false">MAX(0,C1781-L1781)</f>
        <v>0</v>
      </c>
      <c r="V1781" s="17" t="n">
        <f aca="false">U1781*Q1781</f>
        <v>0</v>
      </c>
      <c r="W1781" s="19" t="n">
        <f aca="false">U1781*R1781</f>
        <v>0</v>
      </c>
      <c r="X1781" s="20" t="n">
        <f aca="false">MAX(0,K1781-C1781)</f>
        <v>171.914872280032</v>
      </c>
      <c r="Y1781" s="17" t="n">
        <f aca="false">F1781*PARAMETER!$B$5*Q1781</f>
        <v>1738556.7945</v>
      </c>
      <c r="Z1781" s="21" t="n">
        <f aca="false">SUMIF($Y$2:$Y$3205,"&gt;="&amp;Y1781)/SUM($Y$2:$Y$3205)</f>
        <v>0.437789266288137</v>
      </c>
      <c r="AA1781" s="16" t="str">
        <f aca="false">IF(Z1781&lt;=PARAMETER!$B$7,"A",IF(Z1781&lt;=PARAMETER!$B$8,"B","C"))</f>
        <v>A</v>
      </c>
      <c r="AB1781" s="22" t="n">
        <f aca="false">G1781/F1781</f>
        <v>0.322248885841618</v>
      </c>
      <c r="AC1781" s="16" t="str">
        <f aca="false">IF(AB1781&lt;=PARAMETER!$B$9,"X",IF(AB1781&lt;=PARAMETER!$B$10,"Y","Z"))</f>
        <v>Y</v>
      </c>
      <c r="AD1781" s="16" t="str">
        <f aca="false">AA1781&amp;AC1781</f>
        <v>AY</v>
      </c>
      <c r="AE1781" s="22" t="n">
        <f aca="false">DATA!I1781</f>
        <v>0.36</v>
      </c>
      <c r="AF1781" s="18" t="n">
        <f aca="false">DATA!L1781</f>
        <v>136</v>
      </c>
      <c r="AG1781" s="16" t="str">
        <f aca="false">DATA!K1781</f>
        <v>B</v>
      </c>
      <c r="AH1781" s="18" t="n">
        <f aca="false">IF(AE1781&gt;=PARAMETER!$B$12,1,0)</f>
        <v>0</v>
      </c>
      <c r="AI1781" s="18" t="n">
        <f aca="false">IF(AF1781&gt;=PARAMETER!$B$13,1,0)</f>
        <v>1</v>
      </c>
      <c r="AJ1781" s="18" t="n">
        <f aca="false">IF(AND(AH1781=1,AI1781=1),1,0)</f>
        <v>0</v>
      </c>
    </row>
    <row r="1782" customFormat="false" ht="15" hidden="false" customHeight="false" outlineLevel="0" collapsed="false">
      <c r="A1782" s="16" t="str">
        <f aca="false">DATA!A1782</f>
        <v>ITM11780</v>
      </c>
      <c r="B1782" s="16" t="str">
        <f aca="false">DATA!B1782</f>
        <v>Pharma</v>
      </c>
      <c r="C1782" s="17" t="n">
        <f aca="false">DATA!C1782</f>
        <v>39</v>
      </c>
      <c r="D1782" s="17" t="n">
        <f aca="false">DATA!D1782</f>
        <v>76</v>
      </c>
      <c r="E1782" s="18" t="n">
        <f aca="false">DATA!F1782</f>
        <v>2</v>
      </c>
      <c r="F1782" s="19" t="n">
        <f aca="false">DATA!G1782</f>
        <v>11.41</v>
      </c>
      <c r="G1782" s="19" t="n">
        <f aca="false">DATA!H1782</f>
        <v>3.52</v>
      </c>
      <c r="H1782" s="18" t="n">
        <f aca="false">DATA!E1782</f>
        <v>4</v>
      </c>
      <c r="I1782" s="20" t="n">
        <f aca="false">F1782*E1782</f>
        <v>22.82</v>
      </c>
      <c r="J1782" s="20" t="n">
        <f aca="false">PARAMETER!$B$4*G1782*SQRT(E1782)</f>
        <v>8.18813356188378</v>
      </c>
      <c r="K1782" s="20" t="n">
        <f aca="false">I1782+J1782</f>
        <v>31.0081335618838</v>
      </c>
      <c r="L1782" s="20" t="n">
        <f aca="false">K1782+F1782*H1782</f>
        <v>76.6481335618838</v>
      </c>
      <c r="M1782" s="16" t="str">
        <f aca="false">IF(C1782&lt;=K1782,"REORDER",IF(C1782&gt;L1782,"OVERSTOCK","OK"))</f>
        <v>OK</v>
      </c>
      <c r="N1782" s="16" t="str">
        <f aca="false">IF(C1782&lt;=D1782,"REORDER","OK")</f>
        <v>REORDER</v>
      </c>
      <c r="O1782" s="18" t="n">
        <f aca="false">IF(D1782&lt;I1782,1,0)</f>
        <v>0</v>
      </c>
      <c r="P1782" s="20" t="n">
        <f aca="false">C1782/F1782</f>
        <v>3.41805433829974</v>
      </c>
      <c r="Q1782" s="19" t="n">
        <f aca="false">DATA!N1782</f>
        <v>72.83</v>
      </c>
      <c r="R1782" s="19" t="n">
        <f aca="false">DATA!O1782</f>
        <v>1.27</v>
      </c>
      <c r="S1782" s="17" t="n">
        <f aca="false">C1782*Q1782</f>
        <v>2840.37</v>
      </c>
      <c r="T1782" s="19" t="n">
        <f aca="false">C1782*R1782</f>
        <v>49.53</v>
      </c>
      <c r="U1782" s="20" t="n">
        <f aca="false">MAX(0,C1782-L1782)</f>
        <v>0</v>
      </c>
      <c r="V1782" s="17" t="n">
        <f aca="false">U1782*Q1782</f>
        <v>0</v>
      </c>
      <c r="W1782" s="19" t="n">
        <f aca="false">U1782*R1782</f>
        <v>0</v>
      </c>
      <c r="X1782" s="20" t="n">
        <f aca="false">MAX(0,K1782-C1782)</f>
        <v>0</v>
      </c>
      <c r="Y1782" s="17" t="n">
        <f aca="false">F1782*PARAMETER!$B$5*Q1782</f>
        <v>303311.4595</v>
      </c>
      <c r="Z1782" s="21" t="n">
        <f aca="false">SUMIF($Y$2:$Y$3205,"&gt;="&amp;Y1782)/SUM($Y$2:$Y$3205)</f>
        <v>0.959643808666997</v>
      </c>
      <c r="AA1782" s="16" t="str">
        <f aca="false">IF(Z1782&lt;=PARAMETER!$B$7,"A",IF(Z1782&lt;=PARAMETER!$B$8,"B","C"))</f>
        <v>C</v>
      </c>
      <c r="AB1782" s="22" t="n">
        <f aca="false">G1782/F1782</f>
        <v>0.308501314636284</v>
      </c>
      <c r="AC1782" s="16" t="str">
        <f aca="false">IF(AB1782&lt;=PARAMETER!$B$9,"X",IF(AB1782&lt;=PARAMETER!$B$10,"Y","Z"))</f>
        <v>Y</v>
      </c>
      <c r="AD1782" s="16" t="str">
        <f aca="false">AA1782&amp;AC1782</f>
        <v>CY</v>
      </c>
      <c r="AE1782" s="22" t="n">
        <f aca="false">DATA!I1782</f>
        <v>0.22</v>
      </c>
      <c r="AF1782" s="18" t="n">
        <f aca="false">DATA!L1782</f>
        <v>130</v>
      </c>
      <c r="AG1782" s="16" t="str">
        <f aca="false">DATA!K1782</f>
        <v>B</v>
      </c>
      <c r="AH1782" s="18" t="n">
        <f aca="false">IF(AE1782&gt;=PARAMETER!$B$12,1,0)</f>
        <v>0</v>
      </c>
      <c r="AI1782" s="18" t="n">
        <f aca="false">IF(AF1782&gt;=PARAMETER!$B$13,1,0)</f>
        <v>1</v>
      </c>
      <c r="AJ1782" s="18" t="n">
        <f aca="false">IF(AND(AH1782=1,AI1782=1),1,0)</f>
        <v>0</v>
      </c>
    </row>
    <row r="1783" customFormat="false" ht="15" hidden="false" customHeight="false" outlineLevel="0" collapsed="false">
      <c r="A1783" s="16" t="str">
        <f aca="false">DATA!A1783</f>
        <v>ITM11781</v>
      </c>
      <c r="B1783" s="16" t="str">
        <f aca="false">DATA!B1783</f>
        <v>Pharma</v>
      </c>
      <c r="C1783" s="17" t="n">
        <f aca="false">DATA!C1783</f>
        <v>241</v>
      </c>
      <c r="D1783" s="17" t="n">
        <f aca="false">DATA!D1783</f>
        <v>69</v>
      </c>
      <c r="E1783" s="18" t="n">
        <f aca="false">DATA!F1783</f>
        <v>4</v>
      </c>
      <c r="F1783" s="19" t="n">
        <f aca="false">DATA!G1783</f>
        <v>11.21</v>
      </c>
      <c r="G1783" s="19" t="n">
        <f aca="false">DATA!H1783</f>
        <v>1.98</v>
      </c>
      <c r="H1783" s="18" t="n">
        <f aca="false">DATA!E1783</f>
        <v>14</v>
      </c>
      <c r="I1783" s="20" t="n">
        <f aca="false">F1783*E1783</f>
        <v>44.84</v>
      </c>
      <c r="J1783" s="20" t="n">
        <f aca="false">PARAMETER!$B$4*G1783*SQRT(E1783)</f>
        <v>6.51362036272783</v>
      </c>
      <c r="K1783" s="20" t="n">
        <f aca="false">I1783+J1783</f>
        <v>51.3536203627278</v>
      </c>
      <c r="L1783" s="20" t="n">
        <f aca="false">K1783+F1783*H1783</f>
        <v>208.293620362728</v>
      </c>
      <c r="M1783" s="16" t="str">
        <f aca="false">IF(C1783&lt;=K1783,"REORDER",IF(C1783&gt;L1783,"OVERSTOCK","OK"))</f>
        <v>OVERSTOCK</v>
      </c>
      <c r="N1783" s="16" t="str">
        <f aca="false">IF(C1783&lt;=D1783,"REORDER","OK")</f>
        <v>OK</v>
      </c>
      <c r="O1783" s="18" t="n">
        <f aca="false">IF(D1783&lt;I1783,1,0)</f>
        <v>0</v>
      </c>
      <c r="P1783" s="20" t="n">
        <f aca="false">C1783/F1783</f>
        <v>21.4986619090098</v>
      </c>
      <c r="Q1783" s="19" t="n">
        <f aca="false">DATA!N1783</f>
        <v>41.36</v>
      </c>
      <c r="R1783" s="19" t="n">
        <f aca="false">DATA!O1783</f>
        <v>1.15</v>
      </c>
      <c r="S1783" s="17" t="n">
        <f aca="false">C1783*Q1783</f>
        <v>9967.76</v>
      </c>
      <c r="T1783" s="19" t="n">
        <f aca="false">C1783*R1783</f>
        <v>277.15</v>
      </c>
      <c r="U1783" s="20" t="n">
        <f aca="false">MAX(0,C1783-L1783)</f>
        <v>32.7063796372722</v>
      </c>
      <c r="V1783" s="17" t="n">
        <f aca="false">U1783*Q1783</f>
        <v>1352.73586179758</v>
      </c>
      <c r="W1783" s="19" t="n">
        <f aca="false">U1783*R1783</f>
        <v>37.612336582863</v>
      </c>
      <c r="X1783" s="20" t="n">
        <f aca="false">MAX(0,K1783-C1783)</f>
        <v>0</v>
      </c>
      <c r="Y1783" s="17" t="n">
        <f aca="false">F1783*PARAMETER!$B$5*Q1783</f>
        <v>169230.644</v>
      </c>
      <c r="Z1783" s="21" t="n">
        <f aca="false">SUMIF($Y$2:$Y$3205,"&gt;="&amp;Y1783)/SUM($Y$2:$Y$3205)</f>
        <v>0.988010616683185</v>
      </c>
      <c r="AA1783" s="16" t="str">
        <f aca="false">IF(Z1783&lt;=PARAMETER!$B$7,"A",IF(Z1783&lt;=PARAMETER!$B$8,"B","C"))</f>
        <v>C</v>
      </c>
      <c r="AB1783" s="22" t="n">
        <f aca="false">G1783/F1783</f>
        <v>0.176628010704728</v>
      </c>
      <c r="AC1783" s="16" t="str">
        <f aca="false">IF(AB1783&lt;=PARAMETER!$B$9,"X",IF(AB1783&lt;=PARAMETER!$B$10,"Y","Z"))</f>
        <v>X</v>
      </c>
      <c r="AD1783" s="16" t="str">
        <f aca="false">AA1783&amp;AC1783</f>
        <v>CX</v>
      </c>
      <c r="AE1783" s="22" t="n">
        <f aca="false">DATA!I1783</f>
        <v>0.78</v>
      </c>
      <c r="AF1783" s="18" t="n">
        <f aca="false">DATA!L1783</f>
        <v>98</v>
      </c>
      <c r="AG1783" s="16" t="str">
        <f aca="false">DATA!K1783</f>
        <v>B</v>
      </c>
      <c r="AH1783" s="18" t="n">
        <f aca="false">IF(AE1783&gt;=PARAMETER!$B$12,1,0)</f>
        <v>1</v>
      </c>
      <c r="AI1783" s="18" t="n">
        <f aca="false">IF(AF1783&gt;=PARAMETER!$B$13,1,0)</f>
        <v>1</v>
      </c>
      <c r="AJ1783" s="18" t="n">
        <f aca="false">IF(AND(AH1783=1,AI1783=1),1,0)</f>
        <v>1</v>
      </c>
    </row>
    <row r="1784" customFormat="false" ht="15" hidden="false" customHeight="false" outlineLevel="0" collapsed="false">
      <c r="A1784" s="16" t="str">
        <f aca="false">DATA!A1784</f>
        <v>ITM11782</v>
      </c>
      <c r="B1784" s="16" t="str">
        <f aca="false">DATA!B1784</f>
        <v>Groceries</v>
      </c>
      <c r="C1784" s="17" t="n">
        <f aca="false">DATA!C1784</f>
        <v>185</v>
      </c>
      <c r="D1784" s="17" t="n">
        <f aca="false">DATA!D1784</f>
        <v>67</v>
      </c>
      <c r="E1784" s="18" t="n">
        <f aca="false">DATA!F1784</f>
        <v>8</v>
      </c>
      <c r="F1784" s="19" t="n">
        <f aca="false">DATA!G1784</f>
        <v>7.14</v>
      </c>
      <c r="G1784" s="19" t="n">
        <f aca="false">DATA!H1784</f>
        <v>1.2</v>
      </c>
      <c r="H1784" s="18" t="n">
        <f aca="false">DATA!E1784</f>
        <v>5</v>
      </c>
      <c r="I1784" s="20" t="n">
        <f aca="false">F1784*E1784</f>
        <v>57.12</v>
      </c>
      <c r="J1784" s="20" t="n">
        <f aca="false">PARAMETER!$B$4*G1784*SQRT(E1784)</f>
        <v>5.58281833764803</v>
      </c>
      <c r="K1784" s="20" t="n">
        <f aca="false">I1784+J1784</f>
        <v>62.702818337648</v>
      </c>
      <c r="L1784" s="20" t="n">
        <f aca="false">K1784+F1784*H1784</f>
        <v>98.402818337648</v>
      </c>
      <c r="M1784" s="16" t="str">
        <f aca="false">IF(C1784&lt;=K1784,"REORDER",IF(C1784&gt;L1784,"OVERSTOCK","OK"))</f>
        <v>OVERSTOCK</v>
      </c>
      <c r="N1784" s="16" t="str">
        <f aca="false">IF(C1784&lt;=D1784,"REORDER","OK")</f>
        <v>OK</v>
      </c>
      <c r="O1784" s="18" t="n">
        <f aca="false">IF(D1784&lt;I1784,1,0)</f>
        <v>0</v>
      </c>
      <c r="P1784" s="20" t="n">
        <f aca="false">C1784/F1784</f>
        <v>25.9103641456583</v>
      </c>
      <c r="Q1784" s="19" t="n">
        <f aca="false">DATA!N1784</f>
        <v>81.88</v>
      </c>
      <c r="R1784" s="19" t="n">
        <f aca="false">DATA!O1784</f>
        <v>1.4</v>
      </c>
      <c r="S1784" s="17" t="n">
        <f aca="false">C1784*Q1784</f>
        <v>15147.8</v>
      </c>
      <c r="T1784" s="19" t="n">
        <f aca="false">C1784*R1784</f>
        <v>259</v>
      </c>
      <c r="U1784" s="20" t="n">
        <f aca="false">MAX(0,C1784-L1784)</f>
        <v>86.597181662352</v>
      </c>
      <c r="V1784" s="17" t="n">
        <f aca="false">U1784*Q1784</f>
        <v>7090.57723451338</v>
      </c>
      <c r="W1784" s="19" t="n">
        <f aca="false">U1784*R1784</f>
        <v>121.236054327293</v>
      </c>
      <c r="X1784" s="20" t="n">
        <f aca="false">MAX(0,K1784-C1784)</f>
        <v>0</v>
      </c>
      <c r="Y1784" s="17" t="n">
        <f aca="false">F1784*PARAMETER!$B$5*Q1784</f>
        <v>213387.468</v>
      </c>
      <c r="Z1784" s="21" t="n">
        <f aca="false">SUMIF($Y$2:$Y$3205,"&gt;="&amp;Y1784)/SUM($Y$2:$Y$3205)</f>
        <v>0.980679598120279</v>
      </c>
      <c r="AA1784" s="16" t="str">
        <f aca="false">IF(Z1784&lt;=PARAMETER!$B$7,"A",IF(Z1784&lt;=PARAMETER!$B$8,"B","C"))</f>
        <v>C</v>
      </c>
      <c r="AB1784" s="22" t="n">
        <f aca="false">G1784/F1784</f>
        <v>0.168067226890756</v>
      </c>
      <c r="AC1784" s="16" t="str">
        <f aca="false">IF(AB1784&lt;=PARAMETER!$B$9,"X",IF(AB1784&lt;=PARAMETER!$B$10,"Y","Z"))</f>
        <v>X</v>
      </c>
      <c r="AD1784" s="16" t="str">
        <f aca="false">AA1784&amp;AC1784</f>
        <v>CX</v>
      </c>
      <c r="AE1784" s="22" t="n">
        <f aca="false">DATA!I1784</f>
        <v>0.94</v>
      </c>
      <c r="AF1784" s="18" t="n">
        <f aca="false">DATA!L1784</f>
        <v>26</v>
      </c>
      <c r="AG1784" s="16" t="str">
        <f aca="false">DATA!K1784</f>
        <v>A</v>
      </c>
      <c r="AH1784" s="18" t="n">
        <f aca="false">IF(AE1784&gt;=PARAMETER!$B$12,1,0)</f>
        <v>1</v>
      </c>
      <c r="AI1784" s="18" t="n">
        <f aca="false">IF(AF1784&gt;=PARAMETER!$B$13,1,0)</f>
        <v>0</v>
      </c>
      <c r="AJ1784" s="18" t="n">
        <f aca="false">IF(AND(AH1784=1,AI1784=1),1,0)</f>
        <v>0</v>
      </c>
    </row>
    <row r="1785" customFormat="false" ht="15" hidden="false" customHeight="false" outlineLevel="0" collapsed="false">
      <c r="A1785" s="16" t="str">
        <f aca="false">DATA!A1785</f>
        <v>ITM11783</v>
      </c>
      <c r="B1785" s="16" t="str">
        <f aca="false">DATA!B1785</f>
        <v>Automotive</v>
      </c>
      <c r="C1785" s="17" t="n">
        <f aca="false">DATA!C1785</f>
        <v>150</v>
      </c>
      <c r="D1785" s="17" t="n">
        <f aca="false">DATA!D1785</f>
        <v>21</v>
      </c>
      <c r="E1785" s="18" t="n">
        <f aca="false">DATA!F1785</f>
        <v>3</v>
      </c>
      <c r="F1785" s="19" t="n">
        <f aca="false">DATA!G1785</f>
        <v>10.29</v>
      </c>
      <c r="G1785" s="19" t="n">
        <f aca="false">DATA!H1785</f>
        <v>7.51</v>
      </c>
      <c r="H1785" s="18" t="n">
        <f aca="false">DATA!E1785</f>
        <v>3</v>
      </c>
      <c r="I1785" s="20" t="n">
        <f aca="false">F1785*E1785</f>
        <v>30.87</v>
      </c>
      <c r="J1785" s="20" t="n">
        <f aca="false">PARAMETER!$B$4*G1785*SQRT(E1785)</f>
        <v>21.3957650972331</v>
      </c>
      <c r="K1785" s="20" t="n">
        <f aca="false">I1785+J1785</f>
        <v>52.2657650972331</v>
      </c>
      <c r="L1785" s="20" t="n">
        <f aca="false">K1785+F1785*H1785</f>
        <v>83.1357650972331</v>
      </c>
      <c r="M1785" s="16" t="str">
        <f aca="false">IF(C1785&lt;=K1785,"REORDER",IF(C1785&gt;L1785,"OVERSTOCK","OK"))</f>
        <v>OVERSTOCK</v>
      </c>
      <c r="N1785" s="16" t="str">
        <f aca="false">IF(C1785&lt;=D1785,"REORDER","OK")</f>
        <v>OK</v>
      </c>
      <c r="O1785" s="18" t="n">
        <f aca="false">IF(D1785&lt;I1785,1,0)</f>
        <v>1</v>
      </c>
      <c r="P1785" s="20" t="n">
        <f aca="false">C1785/F1785</f>
        <v>14.5772594752187</v>
      </c>
      <c r="Q1785" s="19" t="n">
        <f aca="false">DATA!N1785</f>
        <v>23.15</v>
      </c>
      <c r="R1785" s="19" t="n">
        <f aca="false">DATA!O1785</f>
        <v>1.64</v>
      </c>
      <c r="S1785" s="17" t="n">
        <f aca="false">C1785*Q1785</f>
        <v>3472.5</v>
      </c>
      <c r="T1785" s="19" t="n">
        <f aca="false">C1785*R1785</f>
        <v>246</v>
      </c>
      <c r="U1785" s="20" t="n">
        <f aca="false">MAX(0,C1785-L1785)</f>
        <v>66.8642349027669</v>
      </c>
      <c r="V1785" s="17" t="n">
        <f aca="false">U1785*Q1785</f>
        <v>1547.90703799905</v>
      </c>
      <c r="W1785" s="19" t="n">
        <f aca="false">U1785*R1785</f>
        <v>109.657345240538</v>
      </c>
      <c r="X1785" s="20" t="n">
        <f aca="false">MAX(0,K1785-C1785)</f>
        <v>0</v>
      </c>
      <c r="Y1785" s="17" t="n">
        <f aca="false">F1785*PARAMETER!$B$5*Q1785</f>
        <v>86947.9275</v>
      </c>
      <c r="Z1785" s="21" t="n">
        <f aca="false">SUMIF($Y$2:$Y$3205,"&gt;="&amp;Y1785)/SUM($Y$2:$Y$3205)</f>
        <v>0.997360589194497</v>
      </c>
      <c r="AA1785" s="16" t="str">
        <f aca="false">IF(Z1785&lt;=PARAMETER!$B$7,"A",IF(Z1785&lt;=PARAMETER!$B$8,"B","C"))</f>
        <v>C</v>
      </c>
      <c r="AB1785" s="22" t="n">
        <f aca="false">G1785/F1785</f>
        <v>0.729834791059281</v>
      </c>
      <c r="AC1785" s="16" t="str">
        <f aca="false">IF(AB1785&lt;=PARAMETER!$B$9,"X",IF(AB1785&lt;=PARAMETER!$B$10,"Y","Z"))</f>
        <v>Z</v>
      </c>
      <c r="AD1785" s="16" t="str">
        <f aca="false">AA1785&amp;AC1785</f>
        <v>CZ</v>
      </c>
      <c r="AE1785" s="22" t="n">
        <f aca="false">DATA!I1785</f>
        <v>0.64</v>
      </c>
      <c r="AF1785" s="18" t="n">
        <f aca="false">DATA!L1785</f>
        <v>106</v>
      </c>
      <c r="AG1785" s="16" t="str">
        <f aca="false">DATA!K1785</f>
        <v>A</v>
      </c>
      <c r="AH1785" s="18" t="n">
        <f aca="false">IF(AE1785&gt;=PARAMETER!$B$12,1,0)</f>
        <v>0</v>
      </c>
      <c r="AI1785" s="18" t="n">
        <f aca="false">IF(AF1785&gt;=PARAMETER!$B$13,1,0)</f>
        <v>1</v>
      </c>
      <c r="AJ1785" s="18" t="n">
        <f aca="false">IF(AND(AH1785=1,AI1785=1),1,0)</f>
        <v>0</v>
      </c>
    </row>
    <row r="1786" customFormat="false" ht="15" hidden="false" customHeight="false" outlineLevel="0" collapsed="false">
      <c r="A1786" s="16" t="str">
        <f aca="false">DATA!A1786</f>
        <v>ITM11784</v>
      </c>
      <c r="B1786" s="16" t="str">
        <f aca="false">DATA!B1786</f>
        <v>Pharma</v>
      </c>
      <c r="C1786" s="17" t="n">
        <f aca="false">DATA!C1786</f>
        <v>175</v>
      </c>
      <c r="D1786" s="17" t="n">
        <f aca="false">DATA!D1786</f>
        <v>97</v>
      </c>
      <c r="E1786" s="18" t="n">
        <f aca="false">DATA!F1786</f>
        <v>2</v>
      </c>
      <c r="F1786" s="19" t="n">
        <f aca="false">DATA!G1786</f>
        <v>2.56</v>
      </c>
      <c r="G1786" s="19" t="n">
        <f aca="false">DATA!H1786</f>
        <v>8.05</v>
      </c>
      <c r="H1786" s="18" t="n">
        <f aca="false">DATA!E1786</f>
        <v>10</v>
      </c>
      <c r="I1786" s="20" t="n">
        <f aca="false">F1786*E1786</f>
        <v>5.12</v>
      </c>
      <c r="J1786" s="20" t="n">
        <f aca="false">PARAMETER!$B$4*G1786*SQRT(E1786)</f>
        <v>18.7257031741944</v>
      </c>
      <c r="K1786" s="20" t="n">
        <f aca="false">I1786+J1786</f>
        <v>23.8457031741944</v>
      </c>
      <c r="L1786" s="20" t="n">
        <f aca="false">K1786+F1786*H1786</f>
        <v>49.4457031741945</v>
      </c>
      <c r="M1786" s="16" t="str">
        <f aca="false">IF(C1786&lt;=K1786,"REORDER",IF(C1786&gt;L1786,"OVERSTOCK","OK"))</f>
        <v>OVERSTOCK</v>
      </c>
      <c r="N1786" s="16" t="str">
        <f aca="false">IF(C1786&lt;=D1786,"REORDER","OK")</f>
        <v>OK</v>
      </c>
      <c r="O1786" s="18" t="n">
        <f aca="false">IF(D1786&lt;I1786,1,0)</f>
        <v>0</v>
      </c>
      <c r="P1786" s="20" t="n">
        <f aca="false">C1786/F1786</f>
        <v>68.359375</v>
      </c>
      <c r="Q1786" s="19" t="n">
        <f aca="false">DATA!N1786</f>
        <v>146.39</v>
      </c>
      <c r="R1786" s="19" t="n">
        <f aca="false">DATA!O1786</f>
        <v>1.32</v>
      </c>
      <c r="S1786" s="17" t="n">
        <f aca="false">C1786*Q1786</f>
        <v>25618.25</v>
      </c>
      <c r="T1786" s="19" t="n">
        <f aca="false">C1786*R1786</f>
        <v>231</v>
      </c>
      <c r="U1786" s="20" t="n">
        <f aca="false">MAX(0,C1786-L1786)</f>
        <v>125.554296825806</v>
      </c>
      <c r="V1786" s="17" t="n">
        <f aca="false">U1786*Q1786</f>
        <v>18379.8935123297</v>
      </c>
      <c r="W1786" s="19" t="n">
        <f aca="false">U1786*R1786</f>
        <v>165.731671810063</v>
      </c>
      <c r="X1786" s="20" t="n">
        <f aca="false">MAX(0,K1786-C1786)</f>
        <v>0</v>
      </c>
      <c r="Y1786" s="17" t="n">
        <f aca="false">F1786*PARAMETER!$B$5*Q1786</f>
        <v>136786.816</v>
      </c>
      <c r="Z1786" s="21" t="n">
        <f aca="false">SUMIF($Y$2:$Y$3205,"&gt;="&amp;Y1786)/SUM($Y$2:$Y$3205)</f>
        <v>0.992651052035401</v>
      </c>
      <c r="AA1786" s="16" t="str">
        <f aca="false">IF(Z1786&lt;=PARAMETER!$B$7,"A",IF(Z1786&lt;=PARAMETER!$B$8,"B","C"))</f>
        <v>C</v>
      </c>
      <c r="AB1786" s="22" t="n">
        <f aca="false">G1786/F1786</f>
        <v>3.14453125</v>
      </c>
      <c r="AC1786" s="16" t="str">
        <f aca="false">IF(AB1786&lt;=PARAMETER!$B$9,"X",IF(AB1786&lt;=PARAMETER!$B$10,"Y","Z"))</f>
        <v>Z</v>
      </c>
      <c r="AD1786" s="16" t="str">
        <f aca="false">AA1786&amp;AC1786</f>
        <v>CZ</v>
      </c>
      <c r="AE1786" s="22" t="n">
        <f aca="false">DATA!I1786</f>
        <v>0.67</v>
      </c>
      <c r="AF1786" s="18" t="n">
        <f aca="false">DATA!L1786</f>
        <v>64</v>
      </c>
      <c r="AG1786" s="16" t="str">
        <f aca="false">DATA!K1786</f>
        <v>A</v>
      </c>
      <c r="AH1786" s="18" t="n">
        <f aca="false">IF(AE1786&gt;=PARAMETER!$B$12,1,0)</f>
        <v>0</v>
      </c>
      <c r="AI1786" s="18" t="n">
        <f aca="false">IF(AF1786&gt;=PARAMETER!$B$13,1,0)</f>
        <v>0</v>
      </c>
      <c r="AJ1786" s="18" t="n">
        <f aca="false">IF(AND(AH1786=1,AI1786=1),1,0)</f>
        <v>0</v>
      </c>
    </row>
    <row r="1787" customFormat="false" ht="15" hidden="false" customHeight="false" outlineLevel="0" collapsed="false">
      <c r="A1787" s="16" t="str">
        <f aca="false">DATA!A1787</f>
        <v>ITM11785</v>
      </c>
      <c r="B1787" s="16" t="str">
        <f aca="false">DATA!B1787</f>
        <v>Apparel</v>
      </c>
      <c r="C1787" s="17" t="n">
        <f aca="false">DATA!C1787</f>
        <v>203</v>
      </c>
      <c r="D1787" s="17" t="n">
        <f aca="false">DATA!D1787</f>
        <v>78</v>
      </c>
      <c r="E1787" s="18" t="n">
        <f aca="false">DATA!F1787</f>
        <v>4</v>
      </c>
      <c r="F1787" s="19" t="n">
        <f aca="false">DATA!G1787</f>
        <v>34.04</v>
      </c>
      <c r="G1787" s="19" t="n">
        <f aca="false">DATA!H1787</f>
        <v>4.39</v>
      </c>
      <c r="H1787" s="18" t="n">
        <f aca="false">DATA!E1787</f>
        <v>8</v>
      </c>
      <c r="I1787" s="20" t="n">
        <f aca="false">F1787*E1787</f>
        <v>136.16</v>
      </c>
      <c r="J1787" s="20" t="n">
        <f aca="false">PARAMETER!$B$4*G1787*SQRT(E1787)</f>
        <v>14.4418148446339</v>
      </c>
      <c r="K1787" s="20" t="n">
        <f aca="false">I1787+J1787</f>
        <v>150.601814844634</v>
      </c>
      <c r="L1787" s="20" t="n">
        <f aca="false">K1787+F1787*H1787</f>
        <v>422.921814844634</v>
      </c>
      <c r="M1787" s="16" t="str">
        <f aca="false">IF(C1787&lt;=K1787,"REORDER",IF(C1787&gt;L1787,"OVERSTOCK","OK"))</f>
        <v>OK</v>
      </c>
      <c r="N1787" s="16" t="str">
        <f aca="false">IF(C1787&lt;=D1787,"REORDER","OK")</f>
        <v>OK</v>
      </c>
      <c r="O1787" s="18" t="n">
        <f aca="false">IF(D1787&lt;I1787,1,0)</f>
        <v>1</v>
      </c>
      <c r="P1787" s="20" t="n">
        <f aca="false">C1787/F1787</f>
        <v>5.96357226792009</v>
      </c>
      <c r="Q1787" s="19" t="n">
        <f aca="false">DATA!N1787</f>
        <v>38.07</v>
      </c>
      <c r="R1787" s="19" t="n">
        <f aca="false">DATA!O1787</f>
        <v>1.61</v>
      </c>
      <c r="S1787" s="17" t="n">
        <f aca="false">C1787*Q1787</f>
        <v>7728.21</v>
      </c>
      <c r="T1787" s="19" t="n">
        <f aca="false">C1787*R1787</f>
        <v>326.83</v>
      </c>
      <c r="U1787" s="20" t="n">
        <f aca="false">MAX(0,C1787-L1787)</f>
        <v>0</v>
      </c>
      <c r="V1787" s="17" t="n">
        <f aca="false">U1787*Q1787</f>
        <v>0</v>
      </c>
      <c r="W1787" s="19" t="n">
        <f aca="false">U1787*R1787</f>
        <v>0</v>
      </c>
      <c r="X1787" s="20" t="n">
        <f aca="false">MAX(0,K1787-C1787)</f>
        <v>0</v>
      </c>
      <c r="Y1787" s="17" t="n">
        <f aca="false">F1787*PARAMETER!$B$5*Q1787</f>
        <v>473004.522</v>
      </c>
      <c r="Z1787" s="21" t="n">
        <f aca="false">SUMIF($Y$2:$Y$3205,"&gt;="&amp;Y1787)/SUM($Y$2:$Y$3205)</f>
        <v>0.914618720759601</v>
      </c>
      <c r="AA1787" s="16" t="str">
        <f aca="false">IF(Z1787&lt;=PARAMETER!$B$7,"A",IF(Z1787&lt;=PARAMETER!$B$8,"B","C"))</f>
        <v>B</v>
      </c>
      <c r="AB1787" s="22" t="n">
        <f aca="false">G1787/F1787</f>
        <v>0.128965922444183</v>
      </c>
      <c r="AC1787" s="16" t="str">
        <f aca="false">IF(AB1787&lt;=PARAMETER!$B$9,"X",IF(AB1787&lt;=PARAMETER!$B$10,"Y","Z"))</f>
        <v>X</v>
      </c>
      <c r="AD1787" s="16" t="str">
        <f aca="false">AA1787&amp;AC1787</f>
        <v>BX</v>
      </c>
      <c r="AE1787" s="22" t="n">
        <f aca="false">DATA!I1787</f>
        <v>0.79</v>
      </c>
      <c r="AF1787" s="18" t="n">
        <f aca="false">DATA!L1787</f>
        <v>146</v>
      </c>
      <c r="AG1787" s="16" t="str">
        <f aca="false">DATA!K1787</f>
        <v>A</v>
      </c>
      <c r="AH1787" s="18" t="n">
        <f aca="false">IF(AE1787&gt;=PARAMETER!$B$12,1,0)</f>
        <v>1</v>
      </c>
      <c r="AI1787" s="18" t="n">
        <f aca="false">IF(AF1787&gt;=PARAMETER!$B$13,1,0)</f>
        <v>1</v>
      </c>
      <c r="AJ1787" s="18" t="n">
        <f aca="false">IF(AND(AH1787=1,AI1787=1),1,0)</f>
        <v>1</v>
      </c>
    </row>
    <row r="1788" customFormat="false" ht="15" hidden="false" customHeight="false" outlineLevel="0" collapsed="false">
      <c r="A1788" s="16" t="str">
        <f aca="false">DATA!A1788</f>
        <v>ITM11786</v>
      </c>
      <c r="B1788" s="16" t="str">
        <f aca="false">DATA!B1788</f>
        <v>Apparel</v>
      </c>
      <c r="C1788" s="17" t="n">
        <f aca="false">DATA!C1788</f>
        <v>109</v>
      </c>
      <c r="D1788" s="17" t="n">
        <f aca="false">DATA!D1788</f>
        <v>93</v>
      </c>
      <c r="E1788" s="18" t="n">
        <f aca="false">DATA!F1788</f>
        <v>8</v>
      </c>
      <c r="F1788" s="19" t="n">
        <f aca="false">DATA!G1788</f>
        <v>20.67</v>
      </c>
      <c r="G1788" s="19" t="n">
        <f aca="false">DATA!H1788</f>
        <v>4.26</v>
      </c>
      <c r="H1788" s="18" t="n">
        <f aca="false">DATA!E1788</f>
        <v>4</v>
      </c>
      <c r="I1788" s="20" t="n">
        <f aca="false">F1788*E1788</f>
        <v>165.36</v>
      </c>
      <c r="J1788" s="20" t="n">
        <f aca="false">PARAMETER!$B$4*G1788*SQRT(E1788)</f>
        <v>19.8190050986505</v>
      </c>
      <c r="K1788" s="20" t="n">
        <f aca="false">I1788+J1788</f>
        <v>185.179005098651</v>
      </c>
      <c r="L1788" s="20" t="n">
        <f aca="false">K1788+F1788*H1788</f>
        <v>267.859005098651</v>
      </c>
      <c r="M1788" s="16" t="str">
        <f aca="false">IF(C1788&lt;=K1788,"REORDER",IF(C1788&gt;L1788,"OVERSTOCK","OK"))</f>
        <v>REORDER</v>
      </c>
      <c r="N1788" s="16" t="str">
        <f aca="false">IF(C1788&lt;=D1788,"REORDER","OK")</f>
        <v>OK</v>
      </c>
      <c r="O1788" s="18" t="n">
        <f aca="false">IF(D1788&lt;I1788,1,0)</f>
        <v>1</v>
      </c>
      <c r="P1788" s="20" t="n">
        <f aca="false">C1788/F1788</f>
        <v>5.27334300919207</v>
      </c>
      <c r="Q1788" s="19" t="n">
        <f aca="false">DATA!N1788</f>
        <v>64.17</v>
      </c>
      <c r="R1788" s="19" t="n">
        <f aca="false">DATA!O1788</f>
        <v>0.46</v>
      </c>
      <c r="S1788" s="17" t="n">
        <f aca="false">C1788*Q1788</f>
        <v>6994.53</v>
      </c>
      <c r="T1788" s="19" t="n">
        <f aca="false">C1788*R1788</f>
        <v>50.14</v>
      </c>
      <c r="U1788" s="20" t="n">
        <f aca="false">MAX(0,C1788-L1788)</f>
        <v>0</v>
      </c>
      <c r="V1788" s="17" t="n">
        <f aca="false">U1788*Q1788</f>
        <v>0</v>
      </c>
      <c r="W1788" s="19" t="n">
        <f aca="false">U1788*R1788</f>
        <v>0</v>
      </c>
      <c r="X1788" s="20" t="n">
        <f aca="false">MAX(0,K1788-C1788)</f>
        <v>76.1790050986505</v>
      </c>
      <c r="Y1788" s="17" t="n">
        <f aca="false">F1788*PARAMETER!$B$5*Q1788</f>
        <v>484133.7735</v>
      </c>
      <c r="Z1788" s="21" t="n">
        <f aca="false">SUMIF($Y$2:$Y$3205,"&gt;="&amp;Y1788)/SUM($Y$2:$Y$3205)</f>
        <v>0.911117415277861</v>
      </c>
      <c r="AA1788" s="16" t="str">
        <f aca="false">IF(Z1788&lt;=PARAMETER!$B$7,"A",IF(Z1788&lt;=PARAMETER!$B$8,"B","C"))</f>
        <v>B</v>
      </c>
      <c r="AB1788" s="22" t="n">
        <f aca="false">G1788/F1788</f>
        <v>0.206095791001451</v>
      </c>
      <c r="AC1788" s="16" t="str">
        <f aca="false">IF(AB1788&lt;=PARAMETER!$B$9,"X",IF(AB1788&lt;=PARAMETER!$B$10,"Y","Z"))</f>
        <v>X</v>
      </c>
      <c r="AD1788" s="16" t="str">
        <f aca="false">AA1788&amp;AC1788</f>
        <v>BX</v>
      </c>
      <c r="AE1788" s="22" t="n">
        <f aca="false">DATA!I1788</f>
        <v>0.24</v>
      </c>
      <c r="AF1788" s="18" t="n">
        <f aca="false">DATA!L1788</f>
        <v>119</v>
      </c>
      <c r="AG1788" s="16" t="str">
        <f aca="false">DATA!K1788</f>
        <v>A</v>
      </c>
      <c r="AH1788" s="18" t="n">
        <f aca="false">IF(AE1788&gt;=PARAMETER!$B$12,1,0)</f>
        <v>0</v>
      </c>
      <c r="AI1788" s="18" t="n">
        <f aca="false">IF(AF1788&gt;=PARAMETER!$B$13,1,0)</f>
        <v>1</v>
      </c>
      <c r="AJ1788" s="18" t="n">
        <f aca="false">IF(AND(AH1788=1,AI1788=1),1,0)</f>
        <v>0</v>
      </c>
    </row>
    <row r="1789" customFormat="false" ht="15" hidden="false" customHeight="false" outlineLevel="0" collapsed="false">
      <c r="A1789" s="16" t="str">
        <f aca="false">DATA!A1789</f>
        <v>ITM11787</v>
      </c>
      <c r="B1789" s="16" t="str">
        <f aca="false">DATA!B1789</f>
        <v>Electronics</v>
      </c>
      <c r="C1789" s="17" t="n">
        <f aca="false">DATA!C1789</f>
        <v>113</v>
      </c>
      <c r="D1789" s="17" t="n">
        <f aca="false">DATA!D1789</f>
        <v>48</v>
      </c>
      <c r="E1789" s="18" t="n">
        <f aca="false">DATA!F1789</f>
        <v>3</v>
      </c>
      <c r="F1789" s="19" t="n">
        <f aca="false">DATA!G1789</f>
        <v>28.51</v>
      </c>
      <c r="G1789" s="19" t="n">
        <f aca="false">DATA!H1789</f>
        <v>9.57</v>
      </c>
      <c r="H1789" s="18" t="n">
        <f aca="false">DATA!E1789</f>
        <v>10</v>
      </c>
      <c r="I1789" s="20" t="n">
        <f aca="false">F1789*E1789</f>
        <v>85.53</v>
      </c>
      <c r="J1789" s="20" t="n">
        <f aca="false">PARAMETER!$B$4*G1789*SQRT(E1789)</f>
        <v>27.2646434061946</v>
      </c>
      <c r="K1789" s="20" t="n">
        <f aca="false">I1789+J1789</f>
        <v>112.794643406195</v>
      </c>
      <c r="L1789" s="20" t="n">
        <f aca="false">K1789+F1789*H1789</f>
        <v>397.894643406195</v>
      </c>
      <c r="M1789" s="16" t="str">
        <f aca="false">IF(C1789&lt;=K1789,"REORDER",IF(C1789&gt;L1789,"OVERSTOCK","OK"))</f>
        <v>OK</v>
      </c>
      <c r="N1789" s="16" t="str">
        <f aca="false">IF(C1789&lt;=D1789,"REORDER","OK")</f>
        <v>OK</v>
      </c>
      <c r="O1789" s="18" t="n">
        <f aca="false">IF(D1789&lt;I1789,1,0)</f>
        <v>1</v>
      </c>
      <c r="P1789" s="20" t="n">
        <f aca="false">C1789/F1789</f>
        <v>3.96352157137846</v>
      </c>
      <c r="Q1789" s="19" t="n">
        <f aca="false">DATA!N1789</f>
        <v>177.41</v>
      </c>
      <c r="R1789" s="19" t="n">
        <f aca="false">DATA!O1789</f>
        <v>0.63</v>
      </c>
      <c r="S1789" s="17" t="n">
        <f aca="false">C1789*Q1789</f>
        <v>20047.33</v>
      </c>
      <c r="T1789" s="19" t="n">
        <f aca="false">C1789*R1789</f>
        <v>71.19</v>
      </c>
      <c r="U1789" s="20" t="n">
        <f aca="false">MAX(0,C1789-L1789)</f>
        <v>0</v>
      </c>
      <c r="V1789" s="17" t="n">
        <f aca="false">U1789*Q1789</f>
        <v>0</v>
      </c>
      <c r="W1789" s="19" t="n">
        <f aca="false">U1789*R1789</f>
        <v>0</v>
      </c>
      <c r="X1789" s="20" t="n">
        <f aca="false">MAX(0,K1789-C1789)</f>
        <v>0</v>
      </c>
      <c r="Y1789" s="17" t="n">
        <f aca="false">F1789*PARAMETER!$B$5*Q1789</f>
        <v>1846155.0715</v>
      </c>
      <c r="Z1789" s="21" t="n">
        <f aca="false">SUMIF($Y$2:$Y$3205,"&gt;="&amp;Y1789)/SUM($Y$2:$Y$3205)</f>
        <v>0.396581189365373</v>
      </c>
      <c r="AA1789" s="16" t="str">
        <f aca="false">IF(Z1789&lt;=PARAMETER!$B$7,"A",IF(Z1789&lt;=PARAMETER!$B$8,"B","C"))</f>
        <v>A</v>
      </c>
      <c r="AB1789" s="22" t="n">
        <f aca="false">G1789/F1789</f>
        <v>0.335671694142406</v>
      </c>
      <c r="AC1789" s="16" t="str">
        <f aca="false">IF(AB1789&lt;=PARAMETER!$B$9,"X",IF(AB1789&lt;=PARAMETER!$B$10,"Y","Z"))</f>
        <v>Y</v>
      </c>
      <c r="AD1789" s="16" t="str">
        <f aca="false">AA1789&amp;AC1789</f>
        <v>AY</v>
      </c>
      <c r="AE1789" s="22" t="n">
        <f aca="false">DATA!I1789</f>
        <v>0.98</v>
      </c>
      <c r="AF1789" s="18" t="n">
        <f aca="false">DATA!L1789</f>
        <v>25</v>
      </c>
      <c r="AG1789" s="16" t="str">
        <f aca="false">DATA!K1789</f>
        <v>C</v>
      </c>
      <c r="AH1789" s="18" t="n">
        <f aca="false">IF(AE1789&gt;=PARAMETER!$B$12,1,0)</f>
        <v>1</v>
      </c>
      <c r="AI1789" s="18" t="n">
        <f aca="false">IF(AF1789&gt;=PARAMETER!$B$13,1,0)</f>
        <v>0</v>
      </c>
      <c r="AJ1789" s="18" t="n">
        <f aca="false">IF(AND(AH1789=1,AI1789=1),1,0)</f>
        <v>0</v>
      </c>
    </row>
    <row r="1790" customFormat="false" ht="15" hidden="false" customHeight="false" outlineLevel="0" collapsed="false">
      <c r="A1790" s="16" t="str">
        <f aca="false">DATA!A1790</f>
        <v>ITM11788</v>
      </c>
      <c r="B1790" s="16" t="str">
        <f aca="false">DATA!B1790</f>
        <v>Automotive</v>
      </c>
      <c r="C1790" s="17" t="n">
        <f aca="false">DATA!C1790</f>
        <v>32</v>
      </c>
      <c r="D1790" s="17" t="n">
        <f aca="false">DATA!D1790</f>
        <v>22</v>
      </c>
      <c r="E1790" s="18" t="n">
        <f aca="false">DATA!F1790</f>
        <v>2</v>
      </c>
      <c r="F1790" s="19" t="n">
        <f aca="false">DATA!G1790</f>
        <v>32.21</v>
      </c>
      <c r="G1790" s="19" t="n">
        <f aca="false">DATA!H1790</f>
        <v>9.21</v>
      </c>
      <c r="H1790" s="18" t="n">
        <f aca="false">DATA!E1790</f>
        <v>8</v>
      </c>
      <c r="I1790" s="20" t="n">
        <f aca="false">F1790*E1790</f>
        <v>64.42</v>
      </c>
      <c r="J1790" s="20" t="n">
        <f aca="false">PARAMETER!$B$4*G1790*SQRT(E1790)</f>
        <v>21.4240653707243</v>
      </c>
      <c r="K1790" s="20" t="n">
        <f aca="false">I1790+J1790</f>
        <v>85.8440653707243</v>
      </c>
      <c r="L1790" s="20" t="n">
        <f aca="false">K1790+F1790*H1790</f>
        <v>343.524065370724</v>
      </c>
      <c r="M1790" s="16" t="str">
        <f aca="false">IF(C1790&lt;=K1790,"REORDER",IF(C1790&gt;L1790,"OVERSTOCK","OK"))</f>
        <v>REORDER</v>
      </c>
      <c r="N1790" s="16" t="str">
        <f aca="false">IF(C1790&lt;=D1790,"REORDER","OK")</f>
        <v>OK</v>
      </c>
      <c r="O1790" s="18" t="n">
        <f aca="false">IF(D1790&lt;I1790,1,0)</f>
        <v>1</v>
      </c>
      <c r="P1790" s="20" t="n">
        <f aca="false">C1790/F1790</f>
        <v>0.993480285625582</v>
      </c>
      <c r="Q1790" s="19" t="n">
        <f aca="false">DATA!N1790</f>
        <v>112.69</v>
      </c>
      <c r="R1790" s="19" t="n">
        <f aca="false">DATA!O1790</f>
        <v>0.54</v>
      </c>
      <c r="S1790" s="17" t="n">
        <f aca="false">C1790*Q1790</f>
        <v>3606.08</v>
      </c>
      <c r="T1790" s="19" t="n">
        <f aca="false">C1790*R1790</f>
        <v>17.28</v>
      </c>
      <c r="U1790" s="20" t="n">
        <f aca="false">MAX(0,C1790-L1790)</f>
        <v>0</v>
      </c>
      <c r="V1790" s="17" t="n">
        <f aca="false">U1790*Q1790</f>
        <v>0</v>
      </c>
      <c r="W1790" s="19" t="n">
        <f aca="false">U1790*R1790</f>
        <v>0</v>
      </c>
      <c r="X1790" s="20" t="n">
        <f aca="false">MAX(0,K1790-C1790)</f>
        <v>53.8440653707243</v>
      </c>
      <c r="Y1790" s="17" t="n">
        <f aca="false">F1790*PARAMETER!$B$5*Q1790</f>
        <v>1324856.8885</v>
      </c>
      <c r="Z1790" s="21" t="n">
        <f aca="false">SUMIF($Y$2:$Y$3205,"&gt;="&amp;Y1790)/SUM($Y$2:$Y$3205)</f>
        <v>0.594860400378543</v>
      </c>
      <c r="AA1790" s="16" t="str">
        <f aca="false">IF(Z1790&lt;=PARAMETER!$B$7,"A",IF(Z1790&lt;=PARAMETER!$B$8,"B","C"))</f>
        <v>A</v>
      </c>
      <c r="AB1790" s="22" t="n">
        <f aca="false">G1790/F1790</f>
        <v>0.285936044706613</v>
      </c>
      <c r="AC1790" s="16" t="str">
        <f aca="false">IF(AB1790&lt;=PARAMETER!$B$9,"X",IF(AB1790&lt;=PARAMETER!$B$10,"Y","Z"))</f>
        <v>Y</v>
      </c>
      <c r="AD1790" s="16" t="str">
        <f aca="false">AA1790&amp;AC1790</f>
        <v>AY</v>
      </c>
      <c r="AE1790" s="22" t="n">
        <f aca="false">DATA!I1790</f>
        <v>0.43</v>
      </c>
      <c r="AF1790" s="18" t="n">
        <f aca="false">DATA!L1790</f>
        <v>153</v>
      </c>
      <c r="AG1790" s="16" t="str">
        <f aca="false">DATA!K1790</f>
        <v>C</v>
      </c>
      <c r="AH1790" s="18" t="n">
        <f aca="false">IF(AE1790&gt;=PARAMETER!$B$12,1,0)</f>
        <v>0</v>
      </c>
      <c r="AI1790" s="18" t="n">
        <f aca="false">IF(AF1790&gt;=PARAMETER!$B$13,1,0)</f>
        <v>1</v>
      </c>
      <c r="AJ1790" s="18" t="n">
        <f aca="false">IF(AND(AH1790=1,AI1790=1),1,0)</f>
        <v>0</v>
      </c>
    </row>
    <row r="1791" customFormat="false" ht="15" hidden="false" customHeight="false" outlineLevel="0" collapsed="false">
      <c r="A1791" s="16" t="str">
        <f aca="false">DATA!A1791</f>
        <v>ITM11789</v>
      </c>
      <c r="B1791" s="16" t="str">
        <f aca="false">DATA!B1791</f>
        <v>Pharma</v>
      </c>
      <c r="C1791" s="17" t="n">
        <f aca="false">DATA!C1791</f>
        <v>480</v>
      </c>
      <c r="D1791" s="17" t="n">
        <f aca="false">DATA!D1791</f>
        <v>50</v>
      </c>
      <c r="E1791" s="18" t="n">
        <f aca="false">DATA!F1791</f>
        <v>8</v>
      </c>
      <c r="F1791" s="19" t="n">
        <f aca="false">DATA!G1791</f>
        <v>48.65</v>
      </c>
      <c r="G1791" s="19" t="n">
        <f aca="false">DATA!H1791</f>
        <v>2.72</v>
      </c>
      <c r="H1791" s="18" t="n">
        <f aca="false">DATA!E1791</f>
        <v>9</v>
      </c>
      <c r="I1791" s="20" t="n">
        <f aca="false">F1791*E1791</f>
        <v>389.2</v>
      </c>
      <c r="J1791" s="20" t="n">
        <f aca="false">PARAMETER!$B$4*G1791*SQRT(E1791)</f>
        <v>12.6543882320022</v>
      </c>
      <c r="K1791" s="20" t="n">
        <f aca="false">I1791+J1791</f>
        <v>401.854388232002</v>
      </c>
      <c r="L1791" s="20" t="n">
        <f aca="false">K1791+F1791*H1791</f>
        <v>839.704388232002</v>
      </c>
      <c r="M1791" s="16" t="str">
        <f aca="false">IF(C1791&lt;=K1791,"REORDER",IF(C1791&gt;L1791,"OVERSTOCK","OK"))</f>
        <v>OK</v>
      </c>
      <c r="N1791" s="16" t="str">
        <f aca="false">IF(C1791&lt;=D1791,"REORDER","OK")</f>
        <v>OK</v>
      </c>
      <c r="O1791" s="18" t="n">
        <f aca="false">IF(D1791&lt;I1791,1,0)</f>
        <v>1</v>
      </c>
      <c r="P1791" s="20" t="n">
        <f aca="false">C1791/F1791</f>
        <v>9.86639260020555</v>
      </c>
      <c r="Q1791" s="19" t="n">
        <f aca="false">DATA!N1791</f>
        <v>71.05</v>
      </c>
      <c r="R1791" s="19" t="n">
        <f aca="false">DATA!O1791</f>
        <v>1.62</v>
      </c>
      <c r="S1791" s="17" t="n">
        <f aca="false">C1791*Q1791</f>
        <v>34104</v>
      </c>
      <c r="T1791" s="19" t="n">
        <f aca="false">C1791*R1791</f>
        <v>777.6</v>
      </c>
      <c r="U1791" s="20" t="n">
        <f aca="false">MAX(0,C1791-L1791)</f>
        <v>0</v>
      </c>
      <c r="V1791" s="17" t="n">
        <f aca="false">U1791*Q1791</f>
        <v>0</v>
      </c>
      <c r="W1791" s="19" t="n">
        <f aca="false">U1791*R1791</f>
        <v>0</v>
      </c>
      <c r="X1791" s="20" t="n">
        <f aca="false">MAX(0,K1791-C1791)</f>
        <v>0</v>
      </c>
      <c r="Y1791" s="17" t="n">
        <f aca="false">F1791*PARAMETER!$B$5*Q1791</f>
        <v>1261652.6125</v>
      </c>
      <c r="Z1791" s="21" t="n">
        <f aca="false">SUMIF($Y$2:$Y$3205,"&gt;="&amp;Y1791)/SUM($Y$2:$Y$3205)</f>
        <v>0.622089825622488</v>
      </c>
      <c r="AA1791" s="16" t="str">
        <f aca="false">IF(Z1791&lt;=PARAMETER!$B$7,"A",IF(Z1791&lt;=PARAMETER!$B$8,"B","C"))</f>
        <v>A</v>
      </c>
      <c r="AB1791" s="22" t="n">
        <f aca="false">G1791/F1791</f>
        <v>0.0559095580678315</v>
      </c>
      <c r="AC1791" s="16" t="str">
        <f aca="false">IF(AB1791&lt;=PARAMETER!$B$9,"X",IF(AB1791&lt;=PARAMETER!$B$10,"Y","Z"))</f>
        <v>X</v>
      </c>
      <c r="AD1791" s="16" t="str">
        <f aca="false">AA1791&amp;AC1791</f>
        <v>AX</v>
      </c>
      <c r="AE1791" s="22" t="n">
        <f aca="false">DATA!I1791</f>
        <v>0.67</v>
      </c>
      <c r="AF1791" s="18" t="n">
        <f aca="false">DATA!L1791</f>
        <v>22</v>
      </c>
      <c r="AG1791" s="16" t="str">
        <f aca="false">DATA!K1791</f>
        <v>D</v>
      </c>
      <c r="AH1791" s="18" t="n">
        <f aca="false">IF(AE1791&gt;=PARAMETER!$B$12,1,0)</f>
        <v>0</v>
      </c>
      <c r="AI1791" s="18" t="n">
        <f aca="false">IF(AF1791&gt;=PARAMETER!$B$13,1,0)</f>
        <v>0</v>
      </c>
      <c r="AJ1791" s="18" t="n">
        <f aca="false">IF(AND(AH1791=1,AI1791=1),1,0)</f>
        <v>0</v>
      </c>
    </row>
    <row r="1792" customFormat="false" ht="15" hidden="false" customHeight="false" outlineLevel="0" collapsed="false">
      <c r="A1792" s="16" t="str">
        <f aca="false">DATA!A1792</f>
        <v>ITM11790</v>
      </c>
      <c r="B1792" s="16" t="str">
        <f aca="false">DATA!B1792</f>
        <v>Apparel</v>
      </c>
      <c r="C1792" s="17" t="n">
        <f aca="false">DATA!C1792</f>
        <v>341</v>
      </c>
      <c r="D1792" s="17" t="n">
        <f aca="false">DATA!D1792</f>
        <v>66</v>
      </c>
      <c r="E1792" s="18" t="n">
        <f aca="false">DATA!F1792</f>
        <v>5</v>
      </c>
      <c r="F1792" s="19" t="n">
        <f aca="false">DATA!G1792</f>
        <v>4.35</v>
      </c>
      <c r="G1792" s="19" t="n">
        <f aca="false">DATA!H1792</f>
        <v>7.92</v>
      </c>
      <c r="H1792" s="18" t="n">
        <f aca="false">DATA!E1792</f>
        <v>13</v>
      </c>
      <c r="I1792" s="20" t="n">
        <f aca="false">F1792*E1792</f>
        <v>21.75</v>
      </c>
      <c r="J1792" s="20" t="n">
        <f aca="false">PARAMETER!$B$4*G1792*SQRT(E1792)</f>
        <v>29.1297958213725</v>
      </c>
      <c r="K1792" s="20" t="n">
        <f aca="false">I1792+J1792</f>
        <v>50.8797958213725</v>
      </c>
      <c r="L1792" s="20" t="n">
        <f aca="false">K1792+F1792*H1792</f>
        <v>107.429795821373</v>
      </c>
      <c r="M1792" s="16" t="str">
        <f aca="false">IF(C1792&lt;=K1792,"REORDER",IF(C1792&gt;L1792,"OVERSTOCK","OK"))</f>
        <v>OVERSTOCK</v>
      </c>
      <c r="N1792" s="16" t="str">
        <f aca="false">IF(C1792&lt;=D1792,"REORDER","OK")</f>
        <v>OK</v>
      </c>
      <c r="O1792" s="18" t="n">
        <f aca="false">IF(D1792&lt;I1792,1,0)</f>
        <v>0</v>
      </c>
      <c r="P1792" s="20" t="n">
        <f aca="false">C1792/F1792</f>
        <v>78.3908045977012</v>
      </c>
      <c r="Q1792" s="19" t="n">
        <f aca="false">DATA!N1792</f>
        <v>114.06</v>
      </c>
      <c r="R1792" s="19" t="n">
        <f aca="false">DATA!O1792</f>
        <v>0.26</v>
      </c>
      <c r="S1792" s="17" t="n">
        <f aca="false">C1792*Q1792</f>
        <v>38894.46</v>
      </c>
      <c r="T1792" s="19" t="n">
        <f aca="false">C1792*R1792</f>
        <v>88.66</v>
      </c>
      <c r="U1792" s="20" t="n">
        <f aca="false">MAX(0,C1792-L1792)</f>
        <v>233.570204178627</v>
      </c>
      <c r="V1792" s="17" t="n">
        <f aca="false">U1792*Q1792</f>
        <v>26641.0174886143</v>
      </c>
      <c r="W1792" s="19" t="n">
        <f aca="false">U1792*R1792</f>
        <v>60.7282530864432</v>
      </c>
      <c r="X1792" s="20" t="n">
        <f aca="false">MAX(0,K1792-C1792)</f>
        <v>0</v>
      </c>
      <c r="Y1792" s="17" t="n">
        <f aca="false">F1792*PARAMETER!$B$5*Q1792</f>
        <v>181098.765</v>
      </c>
      <c r="Z1792" s="21" t="n">
        <f aca="false">SUMIF($Y$2:$Y$3205,"&gt;="&amp;Y1792)/SUM($Y$2:$Y$3205)</f>
        <v>0.986333047717453</v>
      </c>
      <c r="AA1792" s="16" t="str">
        <f aca="false">IF(Z1792&lt;=PARAMETER!$B$7,"A",IF(Z1792&lt;=PARAMETER!$B$8,"B","C"))</f>
        <v>C</v>
      </c>
      <c r="AB1792" s="22" t="n">
        <f aca="false">G1792/F1792</f>
        <v>1.82068965517241</v>
      </c>
      <c r="AC1792" s="16" t="str">
        <f aca="false">IF(AB1792&lt;=PARAMETER!$B$9,"X",IF(AB1792&lt;=PARAMETER!$B$10,"Y","Z"))</f>
        <v>Z</v>
      </c>
      <c r="AD1792" s="16" t="str">
        <f aca="false">AA1792&amp;AC1792</f>
        <v>CZ</v>
      </c>
      <c r="AE1792" s="22" t="n">
        <f aca="false">DATA!I1792</f>
        <v>0.52</v>
      </c>
      <c r="AF1792" s="18" t="n">
        <f aca="false">DATA!L1792</f>
        <v>87</v>
      </c>
      <c r="AG1792" s="16" t="str">
        <f aca="false">DATA!K1792</f>
        <v>C</v>
      </c>
      <c r="AH1792" s="18" t="n">
        <f aca="false">IF(AE1792&gt;=PARAMETER!$B$12,1,0)</f>
        <v>0</v>
      </c>
      <c r="AI1792" s="18" t="n">
        <f aca="false">IF(AF1792&gt;=PARAMETER!$B$13,1,0)</f>
        <v>0</v>
      </c>
      <c r="AJ1792" s="18" t="n">
        <f aca="false">IF(AND(AH1792=1,AI1792=1),1,0)</f>
        <v>0</v>
      </c>
    </row>
    <row r="1793" customFormat="false" ht="15" hidden="false" customHeight="false" outlineLevel="0" collapsed="false">
      <c r="A1793" s="16" t="str">
        <f aca="false">DATA!A1793</f>
        <v>ITM11791</v>
      </c>
      <c r="B1793" s="16" t="str">
        <f aca="false">DATA!B1793</f>
        <v>Automotive</v>
      </c>
      <c r="C1793" s="17" t="n">
        <f aca="false">DATA!C1793</f>
        <v>312</v>
      </c>
      <c r="D1793" s="17" t="n">
        <f aca="false">DATA!D1793</f>
        <v>62</v>
      </c>
      <c r="E1793" s="18" t="n">
        <f aca="false">DATA!F1793</f>
        <v>9</v>
      </c>
      <c r="F1793" s="19" t="n">
        <f aca="false">DATA!G1793</f>
        <v>21.48</v>
      </c>
      <c r="G1793" s="19" t="n">
        <f aca="false">DATA!H1793</f>
        <v>6.42</v>
      </c>
      <c r="H1793" s="18" t="n">
        <f aca="false">DATA!E1793</f>
        <v>3</v>
      </c>
      <c r="I1793" s="20" t="n">
        <f aca="false">F1793*E1793</f>
        <v>193.32</v>
      </c>
      <c r="J1793" s="20" t="n">
        <f aca="false">PARAMETER!$B$4*G1793*SQRT(E1793)</f>
        <v>31.6798808550853</v>
      </c>
      <c r="K1793" s="20" t="n">
        <f aca="false">I1793+J1793</f>
        <v>224.999880855085</v>
      </c>
      <c r="L1793" s="20" t="n">
        <f aca="false">K1793+F1793*H1793</f>
        <v>289.439880855085</v>
      </c>
      <c r="M1793" s="16" t="str">
        <f aca="false">IF(C1793&lt;=K1793,"REORDER",IF(C1793&gt;L1793,"OVERSTOCK","OK"))</f>
        <v>OVERSTOCK</v>
      </c>
      <c r="N1793" s="16" t="str">
        <f aca="false">IF(C1793&lt;=D1793,"REORDER","OK")</f>
        <v>OK</v>
      </c>
      <c r="O1793" s="18" t="n">
        <f aca="false">IF(D1793&lt;I1793,1,0)</f>
        <v>1</v>
      </c>
      <c r="P1793" s="20" t="n">
        <f aca="false">C1793/F1793</f>
        <v>14.5251396648045</v>
      </c>
      <c r="Q1793" s="19" t="n">
        <f aca="false">DATA!N1793</f>
        <v>51.47</v>
      </c>
      <c r="R1793" s="19" t="n">
        <f aca="false">DATA!O1793</f>
        <v>1.61</v>
      </c>
      <c r="S1793" s="17" t="n">
        <f aca="false">C1793*Q1793</f>
        <v>16058.64</v>
      </c>
      <c r="T1793" s="19" t="n">
        <f aca="false">C1793*R1793</f>
        <v>502.32</v>
      </c>
      <c r="U1793" s="20" t="n">
        <f aca="false">MAX(0,C1793-L1793)</f>
        <v>22.5601191449147</v>
      </c>
      <c r="V1793" s="17" t="n">
        <f aca="false">U1793*Q1793</f>
        <v>1161.16933238876</v>
      </c>
      <c r="W1793" s="19" t="n">
        <f aca="false">U1793*R1793</f>
        <v>36.3217918233126</v>
      </c>
      <c r="X1793" s="20" t="n">
        <f aca="false">MAX(0,K1793-C1793)</f>
        <v>0</v>
      </c>
      <c r="Y1793" s="17" t="n">
        <f aca="false">F1793*PARAMETER!$B$5*Q1793</f>
        <v>403535.094</v>
      </c>
      <c r="Z1793" s="21" t="n">
        <f aca="false">SUMIF($Y$2:$Y$3205,"&gt;="&amp;Y1793)/SUM($Y$2:$Y$3205)</f>
        <v>0.934020118024039</v>
      </c>
      <c r="AA1793" s="16" t="str">
        <f aca="false">IF(Z1793&lt;=PARAMETER!$B$7,"A",IF(Z1793&lt;=PARAMETER!$B$8,"B","C"))</f>
        <v>B</v>
      </c>
      <c r="AB1793" s="22" t="n">
        <f aca="false">G1793/F1793</f>
        <v>0.298882681564246</v>
      </c>
      <c r="AC1793" s="16" t="str">
        <f aca="false">IF(AB1793&lt;=PARAMETER!$B$9,"X",IF(AB1793&lt;=PARAMETER!$B$10,"Y","Z"))</f>
        <v>Y</v>
      </c>
      <c r="AD1793" s="16" t="str">
        <f aca="false">AA1793&amp;AC1793</f>
        <v>BY</v>
      </c>
      <c r="AE1793" s="22" t="n">
        <f aca="false">DATA!I1793</f>
        <v>0.52</v>
      </c>
      <c r="AF1793" s="18" t="n">
        <f aca="false">DATA!L1793</f>
        <v>94</v>
      </c>
      <c r="AG1793" s="16" t="str">
        <f aca="false">DATA!K1793</f>
        <v>B</v>
      </c>
      <c r="AH1793" s="18" t="n">
        <f aca="false">IF(AE1793&gt;=PARAMETER!$B$12,1,0)</f>
        <v>0</v>
      </c>
      <c r="AI1793" s="18" t="n">
        <f aca="false">IF(AF1793&gt;=PARAMETER!$B$13,1,0)</f>
        <v>0</v>
      </c>
      <c r="AJ1793" s="18" t="n">
        <f aca="false">IF(AND(AH1793=1,AI1793=1),1,0)</f>
        <v>0</v>
      </c>
    </row>
    <row r="1794" customFormat="false" ht="15" hidden="false" customHeight="false" outlineLevel="0" collapsed="false">
      <c r="A1794" s="16" t="str">
        <f aca="false">DATA!A1794</f>
        <v>ITM11792</v>
      </c>
      <c r="B1794" s="16" t="str">
        <f aca="false">DATA!B1794</f>
        <v>Electronics</v>
      </c>
      <c r="C1794" s="17" t="n">
        <f aca="false">DATA!C1794</f>
        <v>452</v>
      </c>
      <c r="D1794" s="17" t="n">
        <f aca="false">DATA!D1794</f>
        <v>21</v>
      </c>
      <c r="E1794" s="18" t="n">
        <f aca="false">DATA!F1794</f>
        <v>7</v>
      </c>
      <c r="F1794" s="19" t="n">
        <f aca="false">DATA!G1794</f>
        <v>13.05</v>
      </c>
      <c r="G1794" s="19" t="n">
        <f aca="false">DATA!H1794</f>
        <v>1.97</v>
      </c>
      <c r="H1794" s="18" t="n">
        <f aca="false">DATA!E1794</f>
        <v>9</v>
      </c>
      <c r="I1794" s="20" t="n">
        <f aca="false">F1794*E1794</f>
        <v>91.35</v>
      </c>
      <c r="J1794" s="20" t="n">
        <f aca="false">PARAMETER!$B$4*G1794*SQRT(E1794)</f>
        <v>8.57319107083192</v>
      </c>
      <c r="K1794" s="20" t="n">
        <f aca="false">I1794+J1794</f>
        <v>99.9231910708319</v>
      </c>
      <c r="L1794" s="20" t="n">
        <f aca="false">K1794+F1794*H1794</f>
        <v>217.373191070832</v>
      </c>
      <c r="M1794" s="16" t="str">
        <f aca="false">IF(C1794&lt;=K1794,"REORDER",IF(C1794&gt;L1794,"OVERSTOCK","OK"))</f>
        <v>OVERSTOCK</v>
      </c>
      <c r="N1794" s="16" t="str">
        <f aca="false">IF(C1794&lt;=D1794,"REORDER","OK")</f>
        <v>OK</v>
      </c>
      <c r="O1794" s="18" t="n">
        <f aca="false">IF(D1794&lt;I1794,1,0)</f>
        <v>1</v>
      </c>
      <c r="P1794" s="20" t="n">
        <f aca="false">C1794/F1794</f>
        <v>34.6360153256705</v>
      </c>
      <c r="Q1794" s="19" t="n">
        <f aca="false">DATA!N1794</f>
        <v>14.78</v>
      </c>
      <c r="R1794" s="19" t="n">
        <f aca="false">DATA!O1794</f>
        <v>0.84</v>
      </c>
      <c r="S1794" s="17" t="n">
        <f aca="false">C1794*Q1794</f>
        <v>6680.56</v>
      </c>
      <c r="T1794" s="19" t="n">
        <f aca="false">C1794*R1794</f>
        <v>379.68</v>
      </c>
      <c r="U1794" s="20" t="n">
        <f aca="false">MAX(0,C1794-L1794)</f>
        <v>234.626808929168</v>
      </c>
      <c r="V1794" s="17" t="n">
        <f aca="false">U1794*Q1794</f>
        <v>3467.7842359731</v>
      </c>
      <c r="W1794" s="19" t="n">
        <f aca="false">U1794*R1794</f>
        <v>197.086519500501</v>
      </c>
      <c r="X1794" s="20" t="n">
        <f aca="false">MAX(0,K1794-C1794)</f>
        <v>0</v>
      </c>
      <c r="Y1794" s="17" t="n">
        <f aca="false">F1794*PARAMETER!$B$5*Q1794</f>
        <v>70400.835</v>
      </c>
      <c r="Z1794" s="21" t="n">
        <f aca="false">SUMIF($Y$2:$Y$3205,"&gt;="&amp;Y1794)/SUM($Y$2:$Y$3205)</f>
        <v>0.998290210791971</v>
      </c>
      <c r="AA1794" s="16" t="str">
        <f aca="false">IF(Z1794&lt;=PARAMETER!$B$7,"A",IF(Z1794&lt;=PARAMETER!$B$8,"B","C"))</f>
        <v>C</v>
      </c>
      <c r="AB1794" s="22" t="n">
        <f aca="false">G1794/F1794</f>
        <v>0.15095785440613</v>
      </c>
      <c r="AC1794" s="16" t="str">
        <f aca="false">IF(AB1794&lt;=PARAMETER!$B$9,"X",IF(AB1794&lt;=PARAMETER!$B$10,"Y","Z"))</f>
        <v>X</v>
      </c>
      <c r="AD1794" s="16" t="str">
        <f aca="false">AA1794&amp;AC1794</f>
        <v>CX</v>
      </c>
      <c r="AE1794" s="22" t="n">
        <f aca="false">DATA!I1794</f>
        <v>0.73</v>
      </c>
      <c r="AF1794" s="18" t="n">
        <f aca="false">DATA!L1794</f>
        <v>82</v>
      </c>
      <c r="AG1794" s="16" t="str">
        <f aca="false">DATA!K1794</f>
        <v>C</v>
      </c>
      <c r="AH1794" s="18" t="n">
        <f aca="false">IF(AE1794&gt;=PARAMETER!$B$12,1,0)</f>
        <v>0</v>
      </c>
      <c r="AI1794" s="18" t="n">
        <f aca="false">IF(AF1794&gt;=PARAMETER!$B$13,1,0)</f>
        <v>0</v>
      </c>
      <c r="AJ1794" s="18" t="n">
        <f aca="false">IF(AND(AH1794=1,AI1794=1),1,0)</f>
        <v>0</v>
      </c>
    </row>
    <row r="1795" customFormat="false" ht="15" hidden="false" customHeight="false" outlineLevel="0" collapsed="false">
      <c r="A1795" s="16" t="str">
        <f aca="false">DATA!A1795</f>
        <v>ITM11793</v>
      </c>
      <c r="B1795" s="16" t="str">
        <f aca="false">DATA!B1795</f>
        <v>Groceries</v>
      </c>
      <c r="C1795" s="17" t="n">
        <f aca="false">DATA!C1795</f>
        <v>249</v>
      </c>
      <c r="D1795" s="17" t="n">
        <f aca="false">DATA!D1795</f>
        <v>22</v>
      </c>
      <c r="E1795" s="18" t="n">
        <f aca="false">DATA!F1795</f>
        <v>7</v>
      </c>
      <c r="F1795" s="19" t="n">
        <f aca="false">DATA!G1795</f>
        <v>24.36</v>
      </c>
      <c r="G1795" s="19" t="n">
        <f aca="false">DATA!H1795</f>
        <v>3.89</v>
      </c>
      <c r="H1795" s="18" t="n">
        <f aca="false">DATA!E1795</f>
        <v>5</v>
      </c>
      <c r="I1795" s="20" t="n">
        <f aca="false">F1795*E1795</f>
        <v>170.52</v>
      </c>
      <c r="J1795" s="20" t="n">
        <f aca="false">PARAMETER!$B$4*G1795*SQRT(E1795)</f>
        <v>16.928788459663</v>
      </c>
      <c r="K1795" s="20" t="n">
        <f aca="false">I1795+J1795</f>
        <v>187.448788459663</v>
      </c>
      <c r="L1795" s="20" t="n">
        <f aca="false">K1795+F1795*H1795</f>
        <v>309.248788459663</v>
      </c>
      <c r="M1795" s="16" t="str">
        <f aca="false">IF(C1795&lt;=K1795,"REORDER",IF(C1795&gt;L1795,"OVERSTOCK","OK"))</f>
        <v>OK</v>
      </c>
      <c r="N1795" s="16" t="str">
        <f aca="false">IF(C1795&lt;=D1795,"REORDER","OK")</f>
        <v>OK</v>
      </c>
      <c r="O1795" s="18" t="n">
        <f aca="false">IF(D1795&lt;I1795,1,0)</f>
        <v>1</v>
      </c>
      <c r="P1795" s="20" t="n">
        <f aca="false">C1795/F1795</f>
        <v>10.2216748768473</v>
      </c>
      <c r="Q1795" s="19" t="n">
        <f aca="false">DATA!N1795</f>
        <v>124.71</v>
      </c>
      <c r="R1795" s="19" t="n">
        <f aca="false">DATA!O1795</f>
        <v>0.25</v>
      </c>
      <c r="S1795" s="17" t="n">
        <f aca="false">C1795*Q1795</f>
        <v>31052.79</v>
      </c>
      <c r="T1795" s="19" t="n">
        <f aca="false">C1795*R1795</f>
        <v>62.25</v>
      </c>
      <c r="U1795" s="20" t="n">
        <f aca="false">MAX(0,C1795-L1795)</f>
        <v>0</v>
      </c>
      <c r="V1795" s="17" t="n">
        <f aca="false">U1795*Q1795</f>
        <v>0</v>
      </c>
      <c r="W1795" s="19" t="n">
        <f aca="false">U1795*R1795</f>
        <v>0</v>
      </c>
      <c r="X1795" s="20" t="n">
        <f aca="false">MAX(0,K1795-C1795)</f>
        <v>0</v>
      </c>
      <c r="Y1795" s="17" t="n">
        <f aca="false">F1795*PARAMETER!$B$5*Q1795</f>
        <v>1108846.494</v>
      </c>
      <c r="Z1795" s="21" t="n">
        <f aca="false">SUMIF($Y$2:$Y$3205,"&gt;="&amp;Y1795)/SUM($Y$2:$Y$3205)</f>
        <v>0.682790461063842</v>
      </c>
      <c r="AA1795" s="16" t="str">
        <f aca="false">IF(Z1795&lt;=PARAMETER!$B$7,"A",IF(Z1795&lt;=PARAMETER!$B$8,"B","C"))</f>
        <v>A</v>
      </c>
      <c r="AB1795" s="22" t="n">
        <f aca="false">G1795/F1795</f>
        <v>0.159688013136289</v>
      </c>
      <c r="AC1795" s="16" t="str">
        <f aca="false">IF(AB1795&lt;=PARAMETER!$B$9,"X",IF(AB1795&lt;=PARAMETER!$B$10,"Y","Z"))</f>
        <v>X</v>
      </c>
      <c r="AD1795" s="16" t="str">
        <f aca="false">AA1795&amp;AC1795</f>
        <v>AX</v>
      </c>
      <c r="AE1795" s="22" t="n">
        <f aca="false">DATA!I1795</f>
        <v>1</v>
      </c>
      <c r="AF1795" s="18" t="n">
        <f aca="false">DATA!L1795</f>
        <v>128</v>
      </c>
      <c r="AG1795" s="16" t="str">
        <f aca="false">DATA!K1795</f>
        <v>B</v>
      </c>
      <c r="AH1795" s="18" t="n">
        <f aca="false">IF(AE1795&gt;=PARAMETER!$B$12,1,0)</f>
        <v>1</v>
      </c>
      <c r="AI1795" s="18" t="n">
        <f aca="false">IF(AF1795&gt;=PARAMETER!$B$13,1,0)</f>
        <v>1</v>
      </c>
      <c r="AJ1795" s="18" t="n">
        <f aca="false">IF(AND(AH1795=1,AI1795=1),1,0)</f>
        <v>1</v>
      </c>
    </row>
    <row r="1796" customFormat="false" ht="15" hidden="false" customHeight="false" outlineLevel="0" collapsed="false">
      <c r="A1796" s="16" t="str">
        <f aca="false">DATA!A1796</f>
        <v>ITM11794</v>
      </c>
      <c r="B1796" s="16" t="str">
        <f aca="false">DATA!B1796</f>
        <v>Automotive</v>
      </c>
      <c r="C1796" s="17" t="n">
        <f aca="false">DATA!C1796</f>
        <v>341</v>
      </c>
      <c r="D1796" s="17" t="n">
        <f aca="false">DATA!D1796</f>
        <v>83</v>
      </c>
      <c r="E1796" s="18" t="n">
        <f aca="false">DATA!F1796</f>
        <v>3</v>
      </c>
      <c r="F1796" s="19" t="n">
        <f aca="false">DATA!G1796</f>
        <v>46.1</v>
      </c>
      <c r="G1796" s="19" t="n">
        <f aca="false">DATA!H1796</f>
        <v>2.19</v>
      </c>
      <c r="H1796" s="18" t="n">
        <f aca="false">DATA!E1796</f>
        <v>13</v>
      </c>
      <c r="I1796" s="20" t="n">
        <f aca="false">F1796*E1796</f>
        <v>138.3</v>
      </c>
      <c r="J1796" s="20" t="n">
        <f aca="false">PARAMETER!$B$4*G1796*SQRT(E1796)</f>
        <v>6.23924441583763</v>
      </c>
      <c r="K1796" s="20" t="n">
        <f aca="false">I1796+J1796</f>
        <v>144.539244415838</v>
      </c>
      <c r="L1796" s="20" t="n">
        <f aca="false">K1796+F1796*H1796</f>
        <v>743.839244415838</v>
      </c>
      <c r="M1796" s="16" t="str">
        <f aca="false">IF(C1796&lt;=K1796,"REORDER",IF(C1796&gt;L1796,"OVERSTOCK","OK"))</f>
        <v>OK</v>
      </c>
      <c r="N1796" s="16" t="str">
        <f aca="false">IF(C1796&lt;=D1796,"REORDER","OK")</f>
        <v>OK</v>
      </c>
      <c r="O1796" s="18" t="n">
        <f aca="false">IF(D1796&lt;I1796,1,0)</f>
        <v>1</v>
      </c>
      <c r="P1796" s="20" t="n">
        <f aca="false">C1796/F1796</f>
        <v>7.39696312364425</v>
      </c>
      <c r="Q1796" s="19" t="n">
        <f aca="false">DATA!N1796</f>
        <v>145.68</v>
      </c>
      <c r="R1796" s="19" t="n">
        <f aca="false">DATA!O1796</f>
        <v>0.91</v>
      </c>
      <c r="S1796" s="17" t="n">
        <f aca="false">C1796*Q1796</f>
        <v>49676.88</v>
      </c>
      <c r="T1796" s="19" t="n">
        <f aca="false">C1796*R1796</f>
        <v>310.31</v>
      </c>
      <c r="U1796" s="20" t="n">
        <f aca="false">MAX(0,C1796-L1796)</f>
        <v>0</v>
      </c>
      <c r="V1796" s="17" t="n">
        <f aca="false">U1796*Q1796</f>
        <v>0</v>
      </c>
      <c r="W1796" s="19" t="n">
        <f aca="false">U1796*R1796</f>
        <v>0</v>
      </c>
      <c r="X1796" s="20" t="n">
        <f aca="false">MAX(0,K1796-C1796)</f>
        <v>0</v>
      </c>
      <c r="Y1796" s="17" t="n">
        <f aca="false">F1796*PARAMETER!$B$5*Q1796</f>
        <v>2451284.52</v>
      </c>
      <c r="Z1796" s="21" t="n">
        <f aca="false">SUMIF($Y$2:$Y$3205,"&gt;="&amp;Y1796)/SUM($Y$2:$Y$3205)</f>
        <v>0.200609567446702</v>
      </c>
      <c r="AA1796" s="16" t="str">
        <f aca="false">IF(Z1796&lt;=PARAMETER!$B$7,"A",IF(Z1796&lt;=PARAMETER!$B$8,"B","C"))</f>
        <v>A</v>
      </c>
      <c r="AB1796" s="22" t="n">
        <f aca="false">G1796/F1796</f>
        <v>0.0475054229934924</v>
      </c>
      <c r="AC1796" s="16" t="str">
        <f aca="false">IF(AB1796&lt;=PARAMETER!$B$9,"X",IF(AB1796&lt;=PARAMETER!$B$10,"Y","Z"))</f>
        <v>X</v>
      </c>
      <c r="AD1796" s="16" t="str">
        <f aca="false">AA1796&amp;AC1796</f>
        <v>AX</v>
      </c>
      <c r="AE1796" s="22" t="n">
        <f aca="false">DATA!I1796</f>
        <v>0.69</v>
      </c>
      <c r="AF1796" s="18" t="n">
        <f aca="false">DATA!L1796</f>
        <v>178</v>
      </c>
      <c r="AG1796" s="16" t="str">
        <f aca="false">DATA!K1796</f>
        <v>C</v>
      </c>
      <c r="AH1796" s="18" t="n">
        <f aca="false">IF(AE1796&gt;=PARAMETER!$B$12,1,0)</f>
        <v>0</v>
      </c>
      <c r="AI1796" s="18" t="n">
        <f aca="false">IF(AF1796&gt;=PARAMETER!$B$13,1,0)</f>
        <v>1</v>
      </c>
      <c r="AJ1796" s="18" t="n">
        <f aca="false">IF(AND(AH1796=1,AI1796=1),1,0)</f>
        <v>0</v>
      </c>
    </row>
    <row r="1797" customFormat="false" ht="15" hidden="false" customHeight="false" outlineLevel="0" collapsed="false">
      <c r="A1797" s="16" t="str">
        <f aca="false">DATA!A1797</f>
        <v>ITM11795</v>
      </c>
      <c r="B1797" s="16" t="str">
        <f aca="false">DATA!B1797</f>
        <v>Automotive</v>
      </c>
      <c r="C1797" s="17" t="n">
        <f aca="false">DATA!C1797</f>
        <v>311</v>
      </c>
      <c r="D1797" s="17" t="n">
        <f aca="false">DATA!D1797</f>
        <v>66</v>
      </c>
      <c r="E1797" s="18" t="n">
        <f aca="false">DATA!F1797</f>
        <v>3</v>
      </c>
      <c r="F1797" s="19" t="n">
        <f aca="false">DATA!G1797</f>
        <v>36.48</v>
      </c>
      <c r="G1797" s="19" t="n">
        <f aca="false">DATA!H1797</f>
        <v>3.3</v>
      </c>
      <c r="H1797" s="18" t="n">
        <f aca="false">DATA!E1797</f>
        <v>14</v>
      </c>
      <c r="I1797" s="20" t="n">
        <f aca="false">F1797*E1797</f>
        <v>109.44</v>
      </c>
      <c r="J1797" s="20" t="n">
        <f aca="false">PARAMETER!$B$4*G1797*SQRT(E1797)</f>
        <v>9.40160117454985</v>
      </c>
      <c r="K1797" s="20" t="n">
        <f aca="false">I1797+J1797</f>
        <v>118.84160117455</v>
      </c>
      <c r="L1797" s="20" t="n">
        <f aca="false">K1797+F1797*H1797</f>
        <v>629.56160117455</v>
      </c>
      <c r="M1797" s="16" t="str">
        <f aca="false">IF(C1797&lt;=K1797,"REORDER",IF(C1797&gt;L1797,"OVERSTOCK","OK"))</f>
        <v>OK</v>
      </c>
      <c r="N1797" s="16" t="str">
        <f aca="false">IF(C1797&lt;=D1797,"REORDER","OK")</f>
        <v>OK</v>
      </c>
      <c r="O1797" s="18" t="n">
        <f aca="false">IF(D1797&lt;I1797,1,0)</f>
        <v>1</v>
      </c>
      <c r="P1797" s="20" t="n">
        <f aca="false">C1797/F1797</f>
        <v>8.52521929824562</v>
      </c>
      <c r="Q1797" s="19" t="n">
        <f aca="false">DATA!N1797</f>
        <v>177.16</v>
      </c>
      <c r="R1797" s="19" t="n">
        <f aca="false">DATA!O1797</f>
        <v>0.67</v>
      </c>
      <c r="S1797" s="17" t="n">
        <f aca="false">C1797*Q1797</f>
        <v>55096.76</v>
      </c>
      <c r="T1797" s="19" t="n">
        <f aca="false">C1797*R1797</f>
        <v>208.37</v>
      </c>
      <c r="U1797" s="20" t="n">
        <f aca="false">MAX(0,C1797-L1797)</f>
        <v>0</v>
      </c>
      <c r="V1797" s="17" t="n">
        <f aca="false">U1797*Q1797</f>
        <v>0</v>
      </c>
      <c r="W1797" s="19" t="n">
        <f aca="false">U1797*R1797</f>
        <v>0</v>
      </c>
      <c r="X1797" s="20" t="n">
        <f aca="false">MAX(0,K1797-C1797)</f>
        <v>0</v>
      </c>
      <c r="Y1797" s="17" t="n">
        <f aca="false">F1797*PARAMETER!$B$5*Q1797</f>
        <v>2358920.832</v>
      </c>
      <c r="Z1797" s="21" t="n">
        <f aca="false">SUMIF($Y$2:$Y$3205,"&gt;="&amp;Y1797)/SUM($Y$2:$Y$3205)</f>
        <v>0.231271552004797</v>
      </c>
      <c r="AA1797" s="16" t="str">
        <f aca="false">IF(Z1797&lt;=PARAMETER!$B$7,"A",IF(Z1797&lt;=PARAMETER!$B$8,"B","C"))</f>
        <v>A</v>
      </c>
      <c r="AB1797" s="22" t="n">
        <f aca="false">G1797/F1797</f>
        <v>0.0904605263157895</v>
      </c>
      <c r="AC1797" s="16" t="str">
        <f aca="false">IF(AB1797&lt;=PARAMETER!$B$9,"X",IF(AB1797&lt;=PARAMETER!$B$10,"Y","Z"))</f>
        <v>X</v>
      </c>
      <c r="AD1797" s="16" t="str">
        <f aca="false">AA1797&amp;AC1797</f>
        <v>AX</v>
      </c>
      <c r="AE1797" s="22" t="n">
        <f aca="false">DATA!I1797</f>
        <v>0.81</v>
      </c>
      <c r="AF1797" s="18" t="n">
        <f aca="false">DATA!L1797</f>
        <v>77</v>
      </c>
      <c r="AG1797" s="16" t="str">
        <f aca="false">DATA!K1797</f>
        <v>A</v>
      </c>
      <c r="AH1797" s="18" t="n">
        <f aca="false">IF(AE1797&gt;=PARAMETER!$B$12,1,0)</f>
        <v>1</v>
      </c>
      <c r="AI1797" s="18" t="n">
        <f aca="false">IF(AF1797&gt;=PARAMETER!$B$13,1,0)</f>
        <v>0</v>
      </c>
      <c r="AJ1797" s="18" t="n">
        <f aca="false">IF(AND(AH1797=1,AI1797=1),1,0)</f>
        <v>0</v>
      </c>
    </row>
    <row r="1798" customFormat="false" ht="15" hidden="false" customHeight="false" outlineLevel="0" collapsed="false">
      <c r="A1798" s="16" t="str">
        <f aca="false">DATA!A1798</f>
        <v>ITM11796</v>
      </c>
      <c r="B1798" s="16" t="str">
        <f aca="false">DATA!B1798</f>
        <v>Groceries</v>
      </c>
      <c r="C1798" s="17" t="n">
        <f aca="false">DATA!C1798</f>
        <v>457</v>
      </c>
      <c r="D1798" s="17" t="n">
        <f aca="false">DATA!D1798</f>
        <v>49</v>
      </c>
      <c r="E1798" s="18" t="n">
        <f aca="false">DATA!F1798</f>
        <v>8</v>
      </c>
      <c r="F1798" s="19" t="n">
        <f aca="false">DATA!G1798</f>
        <v>33.44</v>
      </c>
      <c r="G1798" s="19" t="n">
        <f aca="false">DATA!H1798</f>
        <v>6.35</v>
      </c>
      <c r="H1798" s="18" t="n">
        <f aca="false">DATA!E1798</f>
        <v>10</v>
      </c>
      <c r="I1798" s="20" t="n">
        <f aca="false">F1798*E1798</f>
        <v>267.52</v>
      </c>
      <c r="J1798" s="20" t="n">
        <f aca="false">PARAMETER!$B$4*G1798*SQRT(E1798)</f>
        <v>29.5424137033875</v>
      </c>
      <c r="K1798" s="20" t="n">
        <f aca="false">I1798+J1798</f>
        <v>297.062413703388</v>
      </c>
      <c r="L1798" s="20" t="n">
        <f aca="false">K1798+F1798*H1798</f>
        <v>631.462413703388</v>
      </c>
      <c r="M1798" s="16" t="str">
        <f aca="false">IF(C1798&lt;=K1798,"REORDER",IF(C1798&gt;L1798,"OVERSTOCK","OK"))</f>
        <v>OK</v>
      </c>
      <c r="N1798" s="16" t="str">
        <f aca="false">IF(C1798&lt;=D1798,"REORDER","OK")</f>
        <v>OK</v>
      </c>
      <c r="O1798" s="18" t="n">
        <f aca="false">IF(D1798&lt;I1798,1,0)</f>
        <v>1</v>
      </c>
      <c r="P1798" s="20" t="n">
        <f aca="false">C1798/F1798</f>
        <v>13.6662679425837</v>
      </c>
      <c r="Q1798" s="19" t="n">
        <f aca="false">DATA!N1798</f>
        <v>156.66</v>
      </c>
      <c r="R1798" s="19" t="n">
        <f aca="false">DATA!O1798</f>
        <v>1.22</v>
      </c>
      <c r="S1798" s="17" t="n">
        <f aca="false">C1798*Q1798</f>
        <v>71593.62</v>
      </c>
      <c r="T1798" s="19" t="n">
        <f aca="false">C1798*R1798</f>
        <v>557.54</v>
      </c>
      <c r="U1798" s="20" t="n">
        <f aca="false">MAX(0,C1798-L1798)</f>
        <v>0</v>
      </c>
      <c r="V1798" s="17" t="n">
        <f aca="false">U1798*Q1798</f>
        <v>0</v>
      </c>
      <c r="W1798" s="19" t="n">
        <f aca="false">U1798*R1798</f>
        <v>0</v>
      </c>
      <c r="X1798" s="20" t="n">
        <f aca="false">MAX(0,K1798-C1798)</f>
        <v>0</v>
      </c>
      <c r="Y1798" s="17" t="n">
        <f aca="false">F1798*PARAMETER!$B$5*Q1798</f>
        <v>1912129.296</v>
      </c>
      <c r="Z1798" s="21" t="n">
        <f aca="false">SUMIF($Y$2:$Y$3205,"&gt;="&amp;Y1798)/SUM($Y$2:$Y$3205)</f>
        <v>0.3677754672522</v>
      </c>
      <c r="AA1798" s="16" t="str">
        <f aca="false">IF(Z1798&lt;=PARAMETER!$B$7,"A",IF(Z1798&lt;=PARAMETER!$B$8,"B","C"))</f>
        <v>A</v>
      </c>
      <c r="AB1798" s="22" t="n">
        <f aca="false">G1798/F1798</f>
        <v>0.189892344497608</v>
      </c>
      <c r="AC1798" s="16" t="str">
        <f aca="false">IF(AB1798&lt;=PARAMETER!$B$9,"X",IF(AB1798&lt;=PARAMETER!$B$10,"Y","Z"))</f>
        <v>X</v>
      </c>
      <c r="AD1798" s="16" t="str">
        <f aca="false">AA1798&amp;AC1798</f>
        <v>AX</v>
      </c>
      <c r="AE1798" s="22" t="n">
        <f aca="false">DATA!I1798</f>
        <v>0.12</v>
      </c>
      <c r="AF1798" s="18" t="n">
        <f aca="false">DATA!L1798</f>
        <v>83</v>
      </c>
      <c r="AG1798" s="16" t="str">
        <f aca="false">DATA!K1798</f>
        <v>C</v>
      </c>
      <c r="AH1798" s="18" t="n">
        <f aca="false">IF(AE1798&gt;=PARAMETER!$B$12,1,0)</f>
        <v>0</v>
      </c>
      <c r="AI1798" s="18" t="n">
        <f aca="false">IF(AF1798&gt;=PARAMETER!$B$13,1,0)</f>
        <v>0</v>
      </c>
      <c r="AJ1798" s="18" t="n">
        <f aca="false">IF(AND(AH1798=1,AI1798=1),1,0)</f>
        <v>0</v>
      </c>
    </row>
    <row r="1799" customFormat="false" ht="15" hidden="false" customHeight="false" outlineLevel="0" collapsed="false">
      <c r="A1799" s="16" t="str">
        <f aca="false">DATA!A1799</f>
        <v>ITM11797</v>
      </c>
      <c r="B1799" s="16" t="str">
        <f aca="false">DATA!B1799</f>
        <v>Automotive</v>
      </c>
      <c r="C1799" s="17" t="n">
        <f aca="false">DATA!C1799</f>
        <v>45</v>
      </c>
      <c r="D1799" s="17" t="n">
        <f aca="false">DATA!D1799</f>
        <v>89</v>
      </c>
      <c r="E1799" s="18" t="n">
        <f aca="false">DATA!F1799</f>
        <v>2</v>
      </c>
      <c r="F1799" s="19" t="n">
        <f aca="false">DATA!G1799</f>
        <v>22.62</v>
      </c>
      <c r="G1799" s="19" t="n">
        <f aca="false">DATA!H1799</f>
        <v>4.07</v>
      </c>
      <c r="H1799" s="18" t="n">
        <f aca="false">DATA!E1799</f>
        <v>8</v>
      </c>
      <c r="I1799" s="20" t="n">
        <f aca="false">F1799*E1799</f>
        <v>45.24</v>
      </c>
      <c r="J1799" s="20" t="n">
        <f aca="false">PARAMETER!$B$4*G1799*SQRT(E1799)</f>
        <v>9.46752943092812</v>
      </c>
      <c r="K1799" s="20" t="n">
        <f aca="false">I1799+J1799</f>
        <v>54.7075294309281</v>
      </c>
      <c r="L1799" s="20" t="n">
        <f aca="false">K1799+F1799*H1799</f>
        <v>235.667529430928</v>
      </c>
      <c r="M1799" s="16" t="str">
        <f aca="false">IF(C1799&lt;=K1799,"REORDER",IF(C1799&gt;L1799,"OVERSTOCK","OK"))</f>
        <v>REORDER</v>
      </c>
      <c r="N1799" s="16" t="str">
        <f aca="false">IF(C1799&lt;=D1799,"REORDER","OK")</f>
        <v>REORDER</v>
      </c>
      <c r="O1799" s="18" t="n">
        <f aca="false">IF(D1799&lt;I1799,1,0)</f>
        <v>0</v>
      </c>
      <c r="P1799" s="20" t="n">
        <f aca="false">C1799/F1799</f>
        <v>1.9893899204244</v>
      </c>
      <c r="Q1799" s="19" t="n">
        <f aca="false">DATA!N1799</f>
        <v>186.07</v>
      </c>
      <c r="R1799" s="19" t="n">
        <f aca="false">DATA!O1799</f>
        <v>1</v>
      </c>
      <c r="S1799" s="17" t="n">
        <f aca="false">C1799*Q1799</f>
        <v>8373.15</v>
      </c>
      <c r="T1799" s="19" t="n">
        <f aca="false">C1799*R1799</f>
        <v>45</v>
      </c>
      <c r="U1799" s="20" t="n">
        <f aca="false">MAX(0,C1799-L1799)</f>
        <v>0</v>
      </c>
      <c r="V1799" s="17" t="n">
        <f aca="false">U1799*Q1799</f>
        <v>0</v>
      </c>
      <c r="W1799" s="19" t="n">
        <f aca="false">U1799*R1799</f>
        <v>0</v>
      </c>
      <c r="X1799" s="20" t="n">
        <f aca="false">MAX(0,K1799-C1799)</f>
        <v>9.70752943092813</v>
      </c>
      <c r="Y1799" s="17" t="n">
        <f aca="false">F1799*PARAMETER!$B$5*Q1799</f>
        <v>1536249.741</v>
      </c>
      <c r="Z1799" s="21" t="n">
        <f aca="false">SUMIF($Y$2:$Y$3205,"&gt;="&amp;Y1799)/SUM($Y$2:$Y$3205)</f>
        <v>0.50976959480331</v>
      </c>
      <c r="AA1799" s="16" t="str">
        <f aca="false">IF(Z1799&lt;=PARAMETER!$B$7,"A",IF(Z1799&lt;=PARAMETER!$B$8,"B","C"))</f>
        <v>A</v>
      </c>
      <c r="AB1799" s="22" t="n">
        <f aca="false">G1799/F1799</f>
        <v>0.179929266136163</v>
      </c>
      <c r="AC1799" s="16" t="str">
        <f aca="false">IF(AB1799&lt;=PARAMETER!$B$9,"X",IF(AB1799&lt;=PARAMETER!$B$10,"Y","Z"))</f>
        <v>X</v>
      </c>
      <c r="AD1799" s="16" t="str">
        <f aca="false">AA1799&amp;AC1799</f>
        <v>AX</v>
      </c>
      <c r="AE1799" s="22" t="n">
        <f aca="false">DATA!I1799</f>
        <v>0.83</v>
      </c>
      <c r="AF1799" s="18" t="n">
        <f aca="false">DATA!L1799</f>
        <v>108</v>
      </c>
      <c r="AG1799" s="16" t="str">
        <f aca="false">DATA!K1799</f>
        <v>D</v>
      </c>
      <c r="AH1799" s="18" t="n">
        <f aca="false">IF(AE1799&gt;=PARAMETER!$B$12,1,0)</f>
        <v>1</v>
      </c>
      <c r="AI1799" s="18" t="n">
        <f aca="false">IF(AF1799&gt;=PARAMETER!$B$13,1,0)</f>
        <v>1</v>
      </c>
      <c r="AJ1799" s="18" t="n">
        <f aca="false">IF(AND(AH1799=1,AI1799=1),1,0)</f>
        <v>1</v>
      </c>
    </row>
    <row r="1800" customFormat="false" ht="15" hidden="false" customHeight="false" outlineLevel="0" collapsed="false">
      <c r="A1800" s="16" t="str">
        <f aca="false">DATA!A1800</f>
        <v>ITM11798</v>
      </c>
      <c r="B1800" s="16" t="str">
        <f aca="false">DATA!B1800</f>
        <v>Electronics</v>
      </c>
      <c r="C1800" s="17" t="n">
        <f aca="false">DATA!C1800</f>
        <v>94</v>
      </c>
      <c r="D1800" s="17" t="n">
        <f aca="false">DATA!D1800</f>
        <v>54</v>
      </c>
      <c r="E1800" s="18" t="n">
        <f aca="false">DATA!F1800</f>
        <v>7</v>
      </c>
      <c r="F1800" s="19" t="n">
        <f aca="false">DATA!G1800</f>
        <v>33.88</v>
      </c>
      <c r="G1800" s="19" t="n">
        <f aca="false">DATA!H1800</f>
        <v>4.24</v>
      </c>
      <c r="H1800" s="18" t="n">
        <f aca="false">DATA!E1800</f>
        <v>6</v>
      </c>
      <c r="I1800" s="20" t="n">
        <f aca="false">F1800*E1800</f>
        <v>237.16</v>
      </c>
      <c r="J1800" s="20" t="n">
        <f aca="false">PARAMETER!$B$4*G1800*SQRT(E1800)</f>
        <v>18.4519442336687</v>
      </c>
      <c r="K1800" s="20" t="n">
        <f aca="false">I1800+J1800</f>
        <v>255.611944233669</v>
      </c>
      <c r="L1800" s="20" t="n">
        <f aca="false">K1800+F1800*H1800</f>
        <v>458.891944233669</v>
      </c>
      <c r="M1800" s="16" t="str">
        <f aca="false">IF(C1800&lt;=K1800,"REORDER",IF(C1800&gt;L1800,"OVERSTOCK","OK"))</f>
        <v>REORDER</v>
      </c>
      <c r="N1800" s="16" t="str">
        <f aca="false">IF(C1800&lt;=D1800,"REORDER","OK")</f>
        <v>OK</v>
      </c>
      <c r="O1800" s="18" t="n">
        <f aca="false">IF(D1800&lt;I1800,1,0)</f>
        <v>1</v>
      </c>
      <c r="P1800" s="20" t="n">
        <f aca="false">C1800/F1800</f>
        <v>2.77449822904368</v>
      </c>
      <c r="Q1800" s="19" t="n">
        <f aca="false">DATA!N1800</f>
        <v>197.33</v>
      </c>
      <c r="R1800" s="19" t="n">
        <f aca="false">DATA!O1800</f>
        <v>0.66</v>
      </c>
      <c r="S1800" s="17" t="n">
        <f aca="false">C1800*Q1800</f>
        <v>18549.02</v>
      </c>
      <c r="T1800" s="19" t="n">
        <f aca="false">C1800*R1800</f>
        <v>62.04</v>
      </c>
      <c r="U1800" s="20" t="n">
        <f aca="false">MAX(0,C1800-L1800)</f>
        <v>0</v>
      </c>
      <c r="V1800" s="17" t="n">
        <f aca="false">U1800*Q1800</f>
        <v>0</v>
      </c>
      <c r="W1800" s="19" t="n">
        <f aca="false">U1800*R1800</f>
        <v>0</v>
      </c>
      <c r="X1800" s="20" t="n">
        <f aca="false">MAX(0,K1800-C1800)</f>
        <v>161.611944233669</v>
      </c>
      <c r="Y1800" s="17" t="n">
        <f aca="false">F1800*PARAMETER!$B$5*Q1800</f>
        <v>2440222.246</v>
      </c>
      <c r="Z1800" s="21" t="n">
        <f aca="false">SUMIF($Y$2:$Y$3205,"&gt;="&amp;Y1800)/SUM($Y$2:$Y$3205)</f>
        <v>0.206066688909368</v>
      </c>
      <c r="AA1800" s="16" t="str">
        <f aca="false">IF(Z1800&lt;=PARAMETER!$B$7,"A",IF(Z1800&lt;=PARAMETER!$B$8,"B","C"))</f>
        <v>A</v>
      </c>
      <c r="AB1800" s="22" t="n">
        <f aca="false">G1800/F1800</f>
        <v>0.125147579693034</v>
      </c>
      <c r="AC1800" s="16" t="str">
        <f aca="false">IF(AB1800&lt;=PARAMETER!$B$9,"X",IF(AB1800&lt;=PARAMETER!$B$10,"Y","Z"))</f>
        <v>X</v>
      </c>
      <c r="AD1800" s="16" t="str">
        <f aca="false">AA1800&amp;AC1800</f>
        <v>AX</v>
      </c>
      <c r="AE1800" s="22" t="n">
        <f aca="false">DATA!I1800</f>
        <v>0.37</v>
      </c>
      <c r="AF1800" s="18" t="n">
        <f aca="false">DATA!L1800</f>
        <v>126</v>
      </c>
      <c r="AG1800" s="16" t="str">
        <f aca="false">DATA!K1800</f>
        <v>A</v>
      </c>
      <c r="AH1800" s="18" t="n">
        <f aca="false">IF(AE1800&gt;=PARAMETER!$B$12,1,0)</f>
        <v>0</v>
      </c>
      <c r="AI1800" s="18" t="n">
        <f aca="false">IF(AF1800&gt;=PARAMETER!$B$13,1,0)</f>
        <v>1</v>
      </c>
      <c r="AJ1800" s="18" t="n">
        <f aca="false">IF(AND(AH1800=1,AI1800=1),1,0)</f>
        <v>0</v>
      </c>
    </row>
    <row r="1801" customFormat="false" ht="15" hidden="false" customHeight="false" outlineLevel="0" collapsed="false">
      <c r="A1801" s="16" t="str">
        <f aca="false">DATA!A1801</f>
        <v>ITM11799</v>
      </c>
      <c r="B1801" s="16" t="str">
        <f aca="false">DATA!B1801</f>
        <v>Electronics</v>
      </c>
      <c r="C1801" s="17" t="n">
        <f aca="false">DATA!C1801</f>
        <v>475</v>
      </c>
      <c r="D1801" s="17" t="n">
        <f aca="false">DATA!D1801</f>
        <v>44</v>
      </c>
      <c r="E1801" s="18" t="n">
        <f aca="false">DATA!F1801</f>
        <v>3</v>
      </c>
      <c r="F1801" s="19" t="n">
        <f aca="false">DATA!G1801</f>
        <v>2.59</v>
      </c>
      <c r="G1801" s="19" t="n">
        <f aca="false">DATA!H1801</f>
        <v>5.63</v>
      </c>
      <c r="H1801" s="18" t="n">
        <f aca="false">DATA!E1801</f>
        <v>13</v>
      </c>
      <c r="I1801" s="20" t="n">
        <f aca="false">F1801*E1801</f>
        <v>7.77</v>
      </c>
      <c r="J1801" s="20" t="n">
        <f aca="false">PARAMETER!$B$4*G1801*SQRT(E1801)</f>
        <v>16.0397013977926</v>
      </c>
      <c r="K1801" s="20" t="n">
        <f aca="false">I1801+J1801</f>
        <v>23.8097013977926</v>
      </c>
      <c r="L1801" s="20" t="n">
        <f aca="false">K1801+F1801*H1801</f>
        <v>57.4797013977926</v>
      </c>
      <c r="M1801" s="16" t="str">
        <f aca="false">IF(C1801&lt;=K1801,"REORDER",IF(C1801&gt;L1801,"OVERSTOCK","OK"))</f>
        <v>OVERSTOCK</v>
      </c>
      <c r="N1801" s="16" t="str">
        <f aca="false">IF(C1801&lt;=D1801,"REORDER","OK")</f>
        <v>OK</v>
      </c>
      <c r="O1801" s="18" t="n">
        <f aca="false">IF(D1801&lt;I1801,1,0)</f>
        <v>0</v>
      </c>
      <c r="P1801" s="20" t="n">
        <f aca="false">C1801/F1801</f>
        <v>183.397683397683</v>
      </c>
      <c r="Q1801" s="19" t="n">
        <f aca="false">DATA!N1801</f>
        <v>151.54</v>
      </c>
      <c r="R1801" s="19" t="n">
        <f aca="false">DATA!O1801</f>
        <v>1.74</v>
      </c>
      <c r="S1801" s="17" t="n">
        <f aca="false">C1801*Q1801</f>
        <v>71981.5</v>
      </c>
      <c r="T1801" s="19" t="n">
        <f aca="false">C1801*R1801</f>
        <v>826.5</v>
      </c>
      <c r="U1801" s="20" t="n">
        <f aca="false">MAX(0,C1801-L1801)</f>
        <v>417.520298602207</v>
      </c>
      <c r="V1801" s="17" t="n">
        <f aca="false">U1801*Q1801</f>
        <v>63271.0260501785</v>
      </c>
      <c r="W1801" s="19" t="n">
        <f aca="false">U1801*R1801</f>
        <v>726.485319567841</v>
      </c>
      <c r="X1801" s="20" t="n">
        <f aca="false">MAX(0,K1801-C1801)</f>
        <v>0</v>
      </c>
      <c r="Y1801" s="17" t="n">
        <f aca="false">F1801*PARAMETER!$B$5*Q1801</f>
        <v>143258.339</v>
      </c>
      <c r="Z1801" s="21" t="n">
        <f aca="false">SUMIF($Y$2:$Y$3205,"&gt;="&amp;Y1801)/SUM($Y$2:$Y$3205)</f>
        <v>0.991846113369106</v>
      </c>
      <c r="AA1801" s="16" t="str">
        <f aca="false">IF(Z1801&lt;=PARAMETER!$B$7,"A",IF(Z1801&lt;=PARAMETER!$B$8,"B","C"))</f>
        <v>C</v>
      </c>
      <c r="AB1801" s="22" t="n">
        <f aca="false">G1801/F1801</f>
        <v>2.17374517374517</v>
      </c>
      <c r="AC1801" s="16" t="str">
        <f aca="false">IF(AB1801&lt;=PARAMETER!$B$9,"X",IF(AB1801&lt;=PARAMETER!$B$10,"Y","Z"))</f>
        <v>Z</v>
      </c>
      <c r="AD1801" s="16" t="str">
        <f aca="false">AA1801&amp;AC1801</f>
        <v>CZ</v>
      </c>
      <c r="AE1801" s="22" t="n">
        <f aca="false">DATA!I1801</f>
        <v>0.21</v>
      </c>
      <c r="AF1801" s="18" t="n">
        <f aca="false">DATA!L1801</f>
        <v>146</v>
      </c>
      <c r="AG1801" s="16" t="str">
        <f aca="false">DATA!K1801</f>
        <v>A</v>
      </c>
      <c r="AH1801" s="18" t="n">
        <f aca="false">IF(AE1801&gt;=PARAMETER!$B$12,1,0)</f>
        <v>0</v>
      </c>
      <c r="AI1801" s="18" t="n">
        <f aca="false">IF(AF1801&gt;=PARAMETER!$B$13,1,0)</f>
        <v>1</v>
      </c>
      <c r="AJ1801" s="18" t="n">
        <f aca="false">IF(AND(AH1801=1,AI1801=1),1,0)</f>
        <v>0</v>
      </c>
    </row>
    <row r="1802" customFormat="false" ht="15" hidden="false" customHeight="false" outlineLevel="0" collapsed="false">
      <c r="A1802" s="16" t="str">
        <f aca="false">DATA!A1802</f>
        <v>ITM11800</v>
      </c>
      <c r="B1802" s="16" t="str">
        <f aca="false">DATA!B1802</f>
        <v>Groceries</v>
      </c>
      <c r="C1802" s="17" t="n">
        <f aca="false">DATA!C1802</f>
        <v>383</v>
      </c>
      <c r="D1802" s="17" t="n">
        <f aca="false">DATA!D1802</f>
        <v>12</v>
      </c>
      <c r="E1802" s="18" t="n">
        <f aca="false">DATA!F1802</f>
        <v>4</v>
      </c>
      <c r="F1802" s="19" t="n">
        <f aca="false">DATA!G1802</f>
        <v>29.73</v>
      </c>
      <c r="G1802" s="19" t="n">
        <f aca="false">DATA!H1802</f>
        <v>1.33</v>
      </c>
      <c r="H1802" s="18" t="n">
        <f aca="false">DATA!E1802</f>
        <v>10</v>
      </c>
      <c r="I1802" s="20" t="n">
        <f aca="false">F1802*E1802</f>
        <v>118.92</v>
      </c>
      <c r="J1802" s="20" t="n">
        <f aca="false">PARAMETER!$B$4*G1802*SQRT(E1802)</f>
        <v>4.37531064769092</v>
      </c>
      <c r="K1802" s="20" t="n">
        <f aca="false">I1802+J1802</f>
        <v>123.295310647691</v>
      </c>
      <c r="L1802" s="20" t="n">
        <f aca="false">K1802+F1802*H1802</f>
        <v>420.595310647691</v>
      </c>
      <c r="M1802" s="16" t="str">
        <f aca="false">IF(C1802&lt;=K1802,"REORDER",IF(C1802&gt;L1802,"OVERSTOCK","OK"))</f>
        <v>OK</v>
      </c>
      <c r="N1802" s="16" t="str">
        <f aca="false">IF(C1802&lt;=D1802,"REORDER","OK")</f>
        <v>OK</v>
      </c>
      <c r="O1802" s="18" t="n">
        <f aca="false">IF(D1802&lt;I1802,1,0)</f>
        <v>1</v>
      </c>
      <c r="P1802" s="20" t="n">
        <f aca="false">C1802/F1802</f>
        <v>12.8826101580895</v>
      </c>
      <c r="Q1802" s="19" t="n">
        <f aca="false">DATA!N1802</f>
        <v>174.91</v>
      </c>
      <c r="R1802" s="19" t="n">
        <f aca="false">DATA!O1802</f>
        <v>0.87</v>
      </c>
      <c r="S1802" s="17" t="n">
        <f aca="false">C1802*Q1802</f>
        <v>66990.53</v>
      </c>
      <c r="T1802" s="19" t="n">
        <f aca="false">C1802*R1802</f>
        <v>333.21</v>
      </c>
      <c r="U1802" s="20" t="n">
        <f aca="false">MAX(0,C1802-L1802)</f>
        <v>0</v>
      </c>
      <c r="V1802" s="17" t="n">
        <f aca="false">U1802*Q1802</f>
        <v>0</v>
      </c>
      <c r="W1802" s="19" t="n">
        <f aca="false">U1802*R1802</f>
        <v>0</v>
      </c>
      <c r="X1802" s="20" t="n">
        <f aca="false">MAX(0,K1802-C1802)</f>
        <v>0</v>
      </c>
      <c r="Y1802" s="17" t="n">
        <f aca="false">F1802*PARAMETER!$B$5*Q1802</f>
        <v>1898027.1195</v>
      </c>
      <c r="Z1802" s="21" t="n">
        <f aca="false">SUMIF($Y$2:$Y$3205,"&gt;="&amp;Y1802)/SUM($Y$2:$Y$3205)</f>
        <v>0.375666139375347</v>
      </c>
      <c r="AA1802" s="16" t="str">
        <f aca="false">IF(Z1802&lt;=PARAMETER!$B$7,"A",IF(Z1802&lt;=PARAMETER!$B$8,"B","C"))</f>
        <v>A</v>
      </c>
      <c r="AB1802" s="22" t="n">
        <f aca="false">G1802/F1802</f>
        <v>0.044735956945846</v>
      </c>
      <c r="AC1802" s="16" t="str">
        <f aca="false">IF(AB1802&lt;=PARAMETER!$B$9,"X",IF(AB1802&lt;=PARAMETER!$B$10,"Y","Z"))</f>
        <v>X</v>
      </c>
      <c r="AD1802" s="16" t="str">
        <f aca="false">AA1802&amp;AC1802</f>
        <v>AX</v>
      </c>
      <c r="AE1802" s="22" t="n">
        <f aca="false">DATA!I1802</f>
        <v>0.2</v>
      </c>
      <c r="AF1802" s="18" t="n">
        <f aca="false">DATA!L1802</f>
        <v>155</v>
      </c>
      <c r="AG1802" s="16" t="str">
        <f aca="false">DATA!K1802</f>
        <v>D</v>
      </c>
      <c r="AH1802" s="18" t="n">
        <f aca="false">IF(AE1802&gt;=PARAMETER!$B$12,1,0)</f>
        <v>0</v>
      </c>
      <c r="AI1802" s="18" t="n">
        <f aca="false">IF(AF1802&gt;=PARAMETER!$B$13,1,0)</f>
        <v>1</v>
      </c>
      <c r="AJ1802" s="18" t="n">
        <f aca="false">IF(AND(AH1802=1,AI1802=1),1,0)</f>
        <v>0</v>
      </c>
    </row>
    <row r="1803" customFormat="false" ht="15" hidden="false" customHeight="false" outlineLevel="0" collapsed="false">
      <c r="A1803" s="16" t="str">
        <f aca="false">DATA!A1803</f>
        <v>ITM11801</v>
      </c>
      <c r="B1803" s="16" t="str">
        <f aca="false">DATA!B1803</f>
        <v>Pharma</v>
      </c>
      <c r="C1803" s="17" t="n">
        <f aca="false">DATA!C1803</f>
        <v>443</v>
      </c>
      <c r="D1803" s="17" t="n">
        <f aca="false">DATA!D1803</f>
        <v>14</v>
      </c>
      <c r="E1803" s="18" t="n">
        <f aca="false">DATA!F1803</f>
        <v>3</v>
      </c>
      <c r="F1803" s="19" t="n">
        <f aca="false">DATA!G1803</f>
        <v>28.14</v>
      </c>
      <c r="G1803" s="19" t="n">
        <f aca="false">DATA!H1803</f>
        <v>7.52</v>
      </c>
      <c r="H1803" s="18" t="n">
        <f aca="false">DATA!E1803</f>
        <v>11</v>
      </c>
      <c r="I1803" s="20" t="n">
        <f aca="false">F1803*E1803</f>
        <v>84.42</v>
      </c>
      <c r="J1803" s="20" t="n">
        <f aca="false">PARAMETER!$B$4*G1803*SQRT(E1803)</f>
        <v>21.4242547977621</v>
      </c>
      <c r="K1803" s="20" t="n">
        <f aca="false">I1803+J1803</f>
        <v>105.844254797762</v>
      </c>
      <c r="L1803" s="20" t="n">
        <f aca="false">K1803+F1803*H1803</f>
        <v>415.384254797762</v>
      </c>
      <c r="M1803" s="16" t="str">
        <f aca="false">IF(C1803&lt;=K1803,"REORDER",IF(C1803&gt;L1803,"OVERSTOCK","OK"))</f>
        <v>OVERSTOCK</v>
      </c>
      <c r="N1803" s="16" t="str">
        <f aca="false">IF(C1803&lt;=D1803,"REORDER","OK")</f>
        <v>OK</v>
      </c>
      <c r="O1803" s="18" t="n">
        <f aca="false">IF(D1803&lt;I1803,1,0)</f>
        <v>1</v>
      </c>
      <c r="P1803" s="20" t="n">
        <f aca="false">C1803/F1803</f>
        <v>15.7427149964463</v>
      </c>
      <c r="Q1803" s="19" t="n">
        <f aca="false">DATA!N1803</f>
        <v>138.01</v>
      </c>
      <c r="R1803" s="19" t="n">
        <f aca="false">DATA!O1803</f>
        <v>0.99</v>
      </c>
      <c r="S1803" s="17" t="n">
        <f aca="false">C1803*Q1803</f>
        <v>61138.43</v>
      </c>
      <c r="T1803" s="19" t="n">
        <f aca="false">C1803*R1803</f>
        <v>438.57</v>
      </c>
      <c r="U1803" s="20" t="n">
        <f aca="false">MAX(0,C1803-L1803)</f>
        <v>27.6157452022379</v>
      </c>
      <c r="V1803" s="17" t="n">
        <f aca="false">U1803*Q1803</f>
        <v>3811.24899536085</v>
      </c>
      <c r="W1803" s="19" t="n">
        <f aca="false">U1803*R1803</f>
        <v>27.3395877502155</v>
      </c>
      <c r="X1803" s="20" t="n">
        <f aca="false">MAX(0,K1803-C1803)</f>
        <v>0</v>
      </c>
      <c r="Y1803" s="17" t="n">
        <f aca="false">F1803*PARAMETER!$B$5*Q1803</f>
        <v>1417514.511</v>
      </c>
      <c r="Z1803" s="21" t="n">
        <f aca="false">SUMIF($Y$2:$Y$3205,"&gt;="&amp;Y1803)/SUM($Y$2:$Y$3205)</f>
        <v>0.563359448210756</v>
      </c>
      <c r="AA1803" s="16" t="str">
        <f aca="false">IF(Z1803&lt;=PARAMETER!$B$7,"A",IF(Z1803&lt;=PARAMETER!$B$8,"B","C"))</f>
        <v>A</v>
      </c>
      <c r="AB1803" s="22" t="n">
        <f aca="false">G1803/F1803</f>
        <v>0.267235252309879</v>
      </c>
      <c r="AC1803" s="16" t="str">
        <f aca="false">IF(AB1803&lt;=PARAMETER!$B$9,"X",IF(AB1803&lt;=PARAMETER!$B$10,"Y","Z"))</f>
        <v>Y</v>
      </c>
      <c r="AD1803" s="16" t="str">
        <f aca="false">AA1803&amp;AC1803</f>
        <v>AY</v>
      </c>
      <c r="AE1803" s="22" t="n">
        <f aca="false">DATA!I1803</f>
        <v>0.71</v>
      </c>
      <c r="AF1803" s="18" t="n">
        <f aca="false">DATA!L1803</f>
        <v>147</v>
      </c>
      <c r="AG1803" s="16" t="str">
        <f aca="false">DATA!K1803</f>
        <v>C</v>
      </c>
      <c r="AH1803" s="18" t="n">
        <f aca="false">IF(AE1803&gt;=PARAMETER!$B$12,1,0)</f>
        <v>0</v>
      </c>
      <c r="AI1803" s="18" t="n">
        <f aca="false">IF(AF1803&gt;=PARAMETER!$B$13,1,0)</f>
        <v>1</v>
      </c>
      <c r="AJ1803" s="18" t="n">
        <f aca="false">IF(AND(AH1803=1,AI1803=1),1,0)</f>
        <v>0</v>
      </c>
    </row>
    <row r="1804" customFormat="false" ht="15" hidden="false" customHeight="false" outlineLevel="0" collapsed="false">
      <c r="A1804" s="16" t="str">
        <f aca="false">DATA!A1804</f>
        <v>ITM11802</v>
      </c>
      <c r="B1804" s="16" t="str">
        <f aca="false">DATA!B1804</f>
        <v>Apparel</v>
      </c>
      <c r="C1804" s="17" t="n">
        <f aca="false">DATA!C1804</f>
        <v>318</v>
      </c>
      <c r="D1804" s="17" t="n">
        <f aca="false">DATA!D1804</f>
        <v>99</v>
      </c>
      <c r="E1804" s="18" t="n">
        <f aca="false">DATA!F1804</f>
        <v>7</v>
      </c>
      <c r="F1804" s="19" t="n">
        <f aca="false">DATA!G1804</f>
        <v>17.99</v>
      </c>
      <c r="G1804" s="19" t="n">
        <f aca="false">DATA!H1804</f>
        <v>4.32</v>
      </c>
      <c r="H1804" s="18" t="n">
        <f aca="false">DATA!E1804</f>
        <v>12</v>
      </c>
      <c r="I1804" s="20" t="n">
        <f aca="false">F1804*E1804</f>
        <v>125.93</v>
      </c>
      <c r="J1804" s="20" t="n">
        <f aca="false">PARAMETER!$B$4*G1804*SQRT(E1804)</f>
        <v>18.80009412487</v>
      </c>
      <c r="K1804" s="20" t="n">
        <f aca="false">I1804+J1804</f>
        <v>144.73009412487</v>
      </c>
      <c r="L1804" s="20" t="n">
        <f aca="false">K1804+F1804*H1804</f>
        <v>360.61009412487</v>
      </c>
      <c r="M1804" s="16" t="str">
        <f aca="false">IF(C1804&lt;=K1804,"REORDER",IF(C1804&gt;L1804,"OVERSTOCK","OK"))</f>
        <v>OK</v>
      </c>
      <c r="N1804" s="16" t="str">
        <f aca="false">IF(C1804&lt;=D1804,"REORDER","OK")</f>
        <v>OK</v>
      </c>
      <c r="O1804" s="18" t="n">
        <f aca="false">IF(D1804&lt;I1804,1,0)</f>
        <v>1</v>
      </c>
      <c r="P1804" s="20" t="n">
        <f aca="false">C1804/F1804</f>
        <v>17.6764869371873</v>
      </c>
      <c r="Q1804" s="19" t="n">
        <f aca="false">DATA!N1804</f>
        <v>42.48</v>
      </c>
      <c r="R1804" s="19" t="n">
        <f aca="false">DATA!O1804</f>
        <v>1.71</v>
      </c>
      <c r="S1804" s="17" t="n">
        <f aca="false">C1804*Q1804</f>
        <v>13508.64</v>
      </c>
      <c r="T1804" s="19" t="n">
        <f aca="false">C1804*R1804</f>
        <v>543.78</v>
      </c>
      <c r="U1804" s="20" t="n">
        <f aca="false">MAX(0,C1804-L1804)</f>
        <v>0</v>
      </c>
      <c r="V1804" s="17" t="n">
        <f aca="false">U1804*Q1804</f>
        <v>0</v>
      </c>
      <c r="W1804" s="19" t="n">
        <f aca="false">U1804*R1804</f>
        <v>0</v>
      </c>
      <c r="X1804" s="20" t="n">
        <f aca="false">MAX(0,K1804-C1804)</f>
        <v>0</v>
      </c>
      <c r="Y1804" s="17" t="n">
        <f aca="false">F1804*PARAMETER!$B$5*Q1804</f>
        <v>278938.548</v>
      </c>
      <c r="Z1804" s="21" t="n">
        <f aca="false">SUMIF($Y$2:$Y$3205,"&gt;="&amp;Y1804)/SUM($Y$2:$Y$3205)</f>
        <v>0.965832805993494</v>
      </c>
      <c r="AA1804" s="16" t="str">
        <f aca="false">IF(Z1804&lt;=PARAMETER!$B$7,"A",IF(Z1804&lt;=PARAMETER!$B$8,"B","C"))</f>
        <v>C</v>
      </c>
      <c r="AB1804" s="22" t="n">
        <f aca="false">G1804/F1804</f>
        <v>0.240133407448583</v>
      </c>
      <c r="AC1804" s="16" t="str">
        <f aca="false">IF(AB1804&lt;=PARAMETER!$B$9,"X",IF(AB1804&lt;=PARAMETER!$B$10,"Y","Z"))</f>
        <v>X</v>
      </c>
      <c r="AD1804" s="16" t="str">
        <f aca="false">AA1804&amp;AC1804</f>
        <v>CX</v>
      </c>
      <c r="AE1804" s="22" t="n">
        <f aca="false">DATA!I1804</f>
        <v>1</v>
      </c>
      <c r="AF1804" s="18" t="n">
        <f aca="false">DATA!L1804</f>
        <v>124</v>
      </c>
      <c r="AG1804" s="16" t="str">
        <f aca="false">DATA!K1804</f>
        <v>C</v>
      </c>
      <c r="AH1804" s="18" t="n">
        <f aca="false">IF(AE1804&gt;=PARAMETER!$B$12,1,0)</f>
        <v>1</v>
      </c>
      <c r="AI1804" s="18" t="n">
        <f aca="false">IF(AF1804&gt;=PARAMETER!$B$13,1,0)</f>
        <v>1</v>
      </c>
      <c r="AJ1804" s="18" t="n">
        <f aca="false">IF(AND(AH1804=1,AI1804=1),1,0)</f>
        <v>1</v>
      </c>
    </row>
    <row r="1805" customFormat="false" ht="15" hidden="false" customHeight="false" outlineLevel="0" collapsed="false">
      <c r="A1805" s="16" t="str">
        <f aca="false">DATA!A1805</f>
        <v>ITM11803</v>
      </c>
      <c r="B1805" s="16" t="str">
        <f aca="false">DATA!B1805</f>
        <v>Pharma</v>
      </c>
      <c r="C1805" s="17" t="n">
        <f aca="false">DATA!C1805</f>
        <v>169</v>
      </c>
      <c r="D1805" s="17" t="n">
        <f aca="false">DATA!D1805</f>
        <v>20</v>
      </c>
      <c r="E1805" s="18" t="n">
        <f aca="false">DATA!F1805</f>
        <v>6</v>
      </c>
      <c r="F1805" s="19" t="n">
        <f aca="false">DATA!G1805</f>
        <v>10.87</v>
      </c>
      <c r="G1805" s="19" t="n">
        <f aca="false">DATA!H1805</f>
        <v>5.06</v>
      </c>
      <c r="H1805" s="18" t="n">
        <f aca="false">DATA!E1805</f>
        <v>4</v>
      </c>
      <c r="I1805" s="20" t="n">
        <f aca="false">F1805*E1805</f>
        <v>65.22</v>
      </c>
      <c r="J1805" s="20" t="n">
        <f aca="false">PARAMETER!$B$4*G1805*SQRT(E1805)</f>
        <v>20.3870035632425</v>
      </c>
      <c r="K1805" s="20" t="n">
        <f aca="false">I1805+J1805</f>
        <v>85.6070035632425</v>
      </c>
      <c r="L1805" s="20" t="n">
        <f aca="false">K1805+F1805*H1805</f>
        <v>129.087003563243</v>
      </c>
      <c r="M1805" s="16" t="str">
        <f aca="false">IF(C1805&lt;=K1805,"REORDER",IF(C1805&gt;L1805,"OVERSTOCK","OK"))</f>
        <v>OVERSTOCK</v>
      </c>
      <c r="N1805" s="16" t="str">
        <f aca="false">IF(C1805&lt;=D1805,"REORDER","OK")</f>
        <v>OK</v>
      </c>
      <c r="O1805" s="18" t="n">
        <f aca="false">IF(D1805&lt;I1805,1,0)</f>
        <v>1</v>
      </c>
      <c r="P1805" s="20" t="n">
        <f aca="false">C1805/F1805</f>
        <v>15.5473781048758</v>
      </c>
      <c r="Q1805" s="19" t="n">
        <f aca="false">DATA!N1805</f>
        <v>44.52</v>
      </c>
      <c r="R1805" s="19" t="n">
        <f aca="false">DATA!O1805</f>
        <v>0.27</v>
      </c>
      <c r="S1805" s="17" t="n">
        <f aca="false">C1805*Q1805</f>
        <v>7523.88</v>
      </c>
      <c r="T1805" s="19" t="n">
        <f aca="false">C1805*R1805</f>
        <v>45.63</v>
      </c>
      <c r="U1805" s="20" t="n">
        <f aca="false">MAX(0,C1805-L1805)</f>
        <v>39.9129964367575</v>
      </c>
      <c r="V1805" s="17" t="n">
        <f aca="false">U1805*Q1805</f>
        <v>1776.92660136444</v>
      </c>
      <c r="W1805" s="19" t="n">
        <f aca="false">U1805*R1805</f>
        <v>10.7765090379245</v>
      </c>
      <c r="X1805" s="20" t="n">
        <f aca="false">MAX(0,K1805-C1805)</f>
        <v>0</v>
      </c>
      <c r="Y1805" s="17" t="n">
        <f aca="false">F1805*PARAMETER!$B$5*Q1805</f>
        <v>176635.326</v>
      </c>
      <c r="Z1805" s="21" t="n">
        <f aca="false">SUMIF($Y$2:$Y$3205,"&gt;="&amp;Y1805)/SUM($Y$2:$Y$3205)</f>
        <v>0.987188685390757</v>
      </c>
      <c r="AA1805" s="16" t="str">
        <f aca="false">IF(Z1805&lt;=PARAMETER!$B$7,"A",IF(Z1805&lt;=PARAMETER!$B$8,"B","C"))</f>
        <v>C</v>
      </c>
      <c r="AB1805" s="22" t="n">
        <f aca="false">G1805/F1805</f>
        <v>0.465501379944802</v>
      </c>
      <c r="AC1805" s="16" t="str">
        <f aca="false">IF(AB1805&lt;=PARAMETER!$B$9,"X",IF(AB1805&lt;=PARAMETER!$B$10,"Y","Z"))</f>
        <v>Y</v>
      </c>
      <c r="AD1805" s="16" t="str">
        <f aca="false">AA1805&amp;AC1805</f>
        <v>CY</v>
      </c>
      <c r="AE1805" s="22" t="n">
        <f aca="false">DATA!I1805</f>
        <v>0.7</v>
      </c>
      <c r="AF1805" s="18" t="n">
        <f aca="false">DATA!L1805</f>
        <v>63</v>
      </c>
      <c r="AG1805" s="16" t="str">
        <f aca="false">DATA!K1805</f>
        <v>D</v>
      </c>
      <c r="AH1805" s="18" t="n">
        <f aca="false">IF(AE1805&gt;=PARAMETER!$B$12,1,0)</f>
        <v>0</v>
      </c>
      <c r="AI1805" s="18" t="n">
        <f aca="false">IF(AF1805&gt;=PARAMETER!$B$13,1,0)</f>
        <v>0</v>
      </c>
      <c r="AJ1805" s="18" t="n">
        <f aca="false">IF(AND(AH1805=1,AI1805=1),1,0)</f>
        <v>0</v>
      </c>
    </row>
    <row r="1806" customFormat="false" ht="15" hidden="false" customHeight="false" outlineLevel="0" collapsed="false">
      <c r="A1806" s="16" t="str">
        <f aca="false">DATA!A1806</f>
        <v>ITM11804</v>
      </c>
      <c r="B1806" s="16" t="str">
        <f aca="false">DATA!B1806</f>
        <v>Automotive</v>
      </c>
      <c r="C1806" s="17" t="n">
        <f aca="false">DATA!C1806</f>
        <v>167</v>
      </c>
      <c r="D1806" s="17" t="n">
        <f aca="false">DATA!D1806</f>
        <v>80</v>
      </c>
      <c r="E1806" s="18" t="n">
        <f aca="false">DATA!F1806</f>
        <v>9</v>
      </c>
      <c r="F1806" s="19" t="n">
        <f aca="false">DATA!G1806</f>
        <v>40.57</v>
      </c>
      <c r="G1806" s="19" t="n">
        <f aca="false">DATA!H1806</f>
        <v>9.76</v>
      </c>
      <c r="H1806" s="18" t="n">
        <f aca="false">DATA!E1806</f>
        <v>8</v>
      </c>
      <c r="I1806" s="20" t="n">
        <f aca="false">F1806*E1806</f>
        <v>365.13</v>
      </c>
      <c r="J1806" s="20" t="n">
        <f aca="false">PARAMETER!$B$4*G1806*SQRT(E1806)</f>
        <v>48.1613141971391</v>
      </c>
      <c r="K1806" s="20" t="n">
        <f aca="false">I1806+J1806</f>
        <v>413.291314197139</v>
      </c>
      <c r="L1806" s="20" t="n">
        <f aca="false">K1806+F1806*H1806</f>
        <v>737.851314197139</v>
      </c>
      <c r="M1806" s="16" t="str">
        <f aca="false">IF(C1806&lt;=K1806,"REORDER",IF(C1806&gt;L1806,"OVERSTOCK","OK"))</f>
        <v>REORDER</v>
      </c>
      <c r="N1806" s="16" t="str">
        <f aca="false">IF(C1806&lt;=D1806,"REORDER","OK")</f>
        <v>OK</v>
      </c>
      <c r="O1806" s="18" t="n">
        <f aca="false">IF(D1806&lt;I1806,1,0)</f>
        <v>1</v>
      </c>
      <c r="P1806" s="20" t="n">
        <f aca="false">C1806/F1806</f>
        <v>4.1163421247227</v>
      </c>
      <c r="Q1806" s="19" t="n">
        <f aca="false">DATA!N1806</f>
        <v>30.95</v>
      </c>
      <c r="R1806" s="19" t="n">
        <f aca="false">DATA!O1806</f>
        <v>0.84</v>
      </c>
      <c r="S1806" s="17" t="n">
        <f aca="false">C1806*Q1806</f>
        <v>5168.65</v>
      </c>
      <c r="T1806" s="19" t="n">
        <f aca="false">C1806*R1806</f>
        <v>140.28</v>
      </c>
      <c r="U1806" s="20" t="n">
        <f aca="false">MAX(0,C1806-L1806)</f>
        <v>0</v>
      </c>
      <c r="V1806" s="17" t="n">
        <f aca="false">U1806*Q1806</f>
        <v>0</v>
      </c>
      <c r="W1806" s="19" t="n">
        <f aca="false">U1806*R1806</f>
        <v>0</v>
      </c>
      <c r="X1806" s="20" t="n">
        <f aca="false">MAX(0,K1806-C1806)</f>
        <v>246.291314197139</v>
      </c>
      <c r="Y1806" s="17" t="n">
        <f aca="false">F1806*PARAMETER!$B$5*Q1806</f>
        <v>458309.1475</v>
      </c>
      <c r="Z1806" s="21" t="n">
        <f aca="false">SUMIF($Y$2:$Y$3205,"&gt;="&amp;Y1806)/SUM($Y$2:$Y$3205)</f>
        <v>0.918182822733651</v>
      </c>
      <c r="AA1806" s="16" t="str">
        <f aca="false">IF(Z1806&lt;=PARAMETER!$B$7,"A",IF(Z1806&lt;=PARAMETER!$B$8,"B","C"))</f>
        <v>B</v>
      </c>
      <c r="AB1806" s="22" t="n">
        <f aca="false">G1806/F1806</f>
        <v>0.240571851121518</v>
      </c>
      <c r="AC1806" s="16" t="str">
        <f aca="false">IF(AB1806&lt;=PARAMETER!$B$9,"X",IF(AB1806&lt;=PARAMETER!$B$10,"Y","Z"))</f>
        <v>X</v>
      </c>
      <c r="AD1806" s="16" t="str">
        <f aca="false">AA1806&amp;AC1806</f>
        <v>BX</v>
      </c>
      <c r="AE1806" s="22" t="n">
        <f aca="false">DATA!I1806</f>
        <v>0.34</v>
      </c>
      <c r="AF1806" s="18" t="n">
        <f aca="false">DATA!L1806</f>
        <v>88</v>
      </c>
      <c r="AG1806" s="16" t="str">
        <f aca="false">DATA!K1806</f>
        <v>A</v>
      </c>
      <c r="AH1806" s="18" t="n">
        <f aca="false">IF(AE1806&gt;=PARAMETER!$B$12,1,0)</f>
        <v>0</v>
      </c>
      <c r="AI1806" s="18" t="n">
        <f aca="false">IF(AF1806&gt;=PARAMETER!$B$13,1,0)</f>
        <v>0</v>
      </c>
      <c r="AJ1806" s="18" t="n">
        <f aca="false">IF(AND(AH1806=1,AI1806=1),1,0)</f>
        <v>0</v>
      </c>
    </row>
    <row r="1807" customFormat="false" ht="15" hidden="false" customHeight="false" outlineLevel="0" collapsed="false">
      <c r="A1807" s="16" t="str">
        <f aca="false">DATA!A1807</f>
        <v>ITM11805</v>
      </c>
      <c r="B1807" s="16" t="str">
        <f aca="false">DATA!B1807</f>
        <v>Apparel</v>
      </c>
      <c r="C1807" s="17" t="n">
        <f aca="false">DATA!C1807</f>
        <v>27</v>
      </c>
      <c r="D1807" s="17" t="n">
        <f aca="false">DATA!D1807</f>
        <v>65</v>
      </c>
      <c r="E1807" s="18" t="n">
        <f aca="false">DATA!F1807</f>
        <v>7</v>
      </c>
      <c r="F1807" s="19" t="n">
        <f aca="false">DATA!G1807</f>
        <v>3.64</v>
      </c>
      <c r="G1807" s="19" t="n">
        <f aca="false">DATA!H1807</f>
        <v>3.77</v>
      </c>
      <c r="H1807" s="18" t="n">
        <f aca="false">DATA!E1807</f>
        <v>7</v>
      </c>
      <c r="I1807" s="20" t="n">
        <f aca="false">F1807*E1807</f>
        <v>25.48</v>
      </c>
      <c r="J1807" s="20" t="n">
        <f aca="false">PARAMETER!$B$4*G1807*SQRT(E1807)</f>
        <v>16.4065636228611</v>
      </c>
      <c r="K1807" s="20" t="n">
        <f aca="false">I1807+J1807</f>
        <v>41.8865636228611</v>
      </c>
      <c r="L1807" s="20" t="n">
        <f aca="false">K1807+F1807*H1807</f>
        <v>67.3665636228611</v>
      </c>
      <c r="M1807" s="16" t="str">
        <f aca="false">IF(C1807&lt;=K1807,"REORDER",IF(C1807&gt;L1807,"OVERSTOCK","OK"))</f>
        <v>REORDER</v>
      </c>
      <c r="N1807" s="16" t="str">
        <f aca="false">IF(C1807&lt;=D1807,"REORDER","OK")</f>
        <v>REORDER</v>
      </c>
      <c r="O1807" s="18" t="n">
        <f aca="false">IF(D1807&lt;I1807,1,0)</f>
        <v>0</v>
      </c>
      <c r="P1807" s="20" t="n">
        <f aca="false">C1807/F1807</f>
        <v>7.41758241758242</v>
      </c>
      <c r="Q1807" s="19" t="n">
        <f aca="false">DATA!N1807</f>
        <v>189.17</v>
      </c>
      <c r="R1807" s="19" t="n">
        <f aca="false">DATA!O1807</f>
        <v>0.87</v>
      </c>
      <c r="S1807" s="17" t="n">
        <f aca="false">C1807*Q1807</f>
        <v>5107.59</v>
      </c>
      <c r="T1807" s="19" t="n">
        <f aca="false">C1807*R1807</f>
        <v>23.49</v>
      </c>
      <c r="U1807" s="20" t="n">
        <f aca="false">MAX(0,C1807-L1807)</f>
        <v>0</v>
      </c>
      <c r="V1807" s="17" t="n">
        <f aca="false">U1807*Q1807</f>
        <v>0</v>
      </c>
      <c r="W1807" s="19" t="n">
        <f aca="false">U1807*R1807</f>
        <v>0</v>
      </c>
      <c r="X1807" s="20" t="n">
        <f aca="false">MAX(0,K1807-C1807)</f>
        <v>14.8865636228611</v>
      </c>
      <c r="Y1807" s="17" t="n">
        <f aca="false">F1807*PARAMETER!$B$5*Q1807</f>
        <v>251331.262</v>
      </c>
      <c r="Z1807" s="21" t="n">
        <f aca="false">SUMIF($Y$2:$Y$3205,"&gt;="&amp;Y1807)/SUM($Y$2:$Y$3205)</f>
        <v>0.971960118519068</v>
      </c>
      <c r="AA1807" s="16" t="str">
        <f aca="false">IF(Z1807&lt;=PARAMETER!$B$7,"A",IF(Z1807&lt;=PARAMETER!$B$8,"B","C"))</f>
        <v>C</v>
      </c>
      <c r="AB1807" s="22" t="n">
        <f aca="false">G1807/F1807</f>
        <v>1.03571428571429</v>
      </c>
      <c r="AC1807" s="16" t="str">
        <f aca="false">IF(AB1807&lt;=PARAMETER!$B$9,"X",IF(AB1807&lt;=PARAMETER!$B$10,"Y","Z"))</f>
        <v>Z</v>
      </c>
      <c r="AD1807" s="16" t="str">
        <f aca="false">AA1807&amp;AC1807</f>
        <v>CZ</v>
      </c>
      <c r="AE1807" s="22" t="n">
        <f aca="false">DATA!I1807</f>
        <v>0.28</v>
      </c>
      <c r="AF1807" s="18" t="n">
        <f aca="false">DATA!L1807</f>
        <v>24</v>
      </c>
      <c r="AG1807" s="16" t="str">
        <f aca="false">DATA!K1807</f>
        <v>D</v>
      </c>
      <c r="AH1807" s="18" t="n">
        <f aca="false">IF(AE1807&gt;=PARAMETER!$B$12,1,0)</f>
        <v>0</v>
      </c>
      <c r="AI1807" s="18" t="n">
        <f aca="false">IF(AF1807&gt;=PARAMETER!$B$13,1,0)</f>
        <v>0</v>
      </c>
      <c r="AJ1807" s="18" t="n">
        <f aca="false">IF(AND(AH1807=1,AI1807=1),1,0)</f>
        <v>0</v>
      </c>
    </row>
    <row r="1808" customFormat="false" ht="15" hidden="false" customHeight="false" outlineLevel="0" collapsed="false">
      <c r="A1808" s="16" t="str">
        <f aca="false">DATA!A1808</f>
        <v>ITM11806</v>
      </c>
      <c r="B1808" s="16" t="str">
        <f aca="false">DATA!B1808</f>
        <v>Groceries</v>
      </c>
      <c r="C1808" s="17" t="n">
        <f aca="false">DATA!C1808</f>
        <v>48</v>
      </c>
      <c r="D1808" s="17" t="n">
        <f aca="false">DATA!D1808</f>
        <v>19</v>
      </c>
      <c r="E1808" s="18" t="n">
        <f aca="false">DATA!F1808</f>
        <v>4</v>
      </c>
      <c r="F1808" s="19" t="n">
        <f aca="false">DATA!G1808</f>
        <v>4.41</v>
      </c>
      <c r="G1808" s="19" t="n">
        <f aca="false">DATA!H1808</f>
        <v>6.66</v>
      </c>
      <c r="H1808" s="18" t="n">
        <f aca="false">DATA!E1808</f>
        <v>7</v>
      </c>
      <c r="I1808" s="20" t="n">
        <f aca="false">F1808*E1808</f>
        <v>17.64</v>
      </c>
      <c r="J1808" s="20" t="n">
        <f aca="false">PARAMETER!$B$4*G1808*SQRT(E1808)</f>
        <v>21.9094503109936</v>
      </c>
      <c r="K1808" s="20" t="n">
        <f aca="false">I1808+J1808</f>
        <v>39.5494503109936</v>
      </c>
      <c r="L1808" s="20" t="n">
        <f aca="false">K1808+F1808*H1808</f>
        <v>70.4194503109936</v>
      </c>
      <c r="M1808" s="16" t="str">
        <f aca="false">IF(C1808&lt;=K1808,"REORDER",IF(C1808&gt;L1808,"OVERSTOCK","OK"))</f>
        <v>OK</v>
      </c>
      <c r="N1808" s="16" t="str">
        <f aca="false">IF(C1808&lt;=D1808,"REORDER","OK")</f>
        <v>OK</v>
      </c>
      <c r="O1808" s="18" t="n">
        <f aca="false">IF(D1808&lt;I1808,1,0)</f>
        <v>0</v>
      </c>
      <c r="P1808" s="20" t="n">
        <f aca="false">C1808/F1808</f>
        <v>10.8843537414966</v>
      </c>
      <c r="Q1808" s="19" t="n">
        <f aca="false">DATA!N1808</f>
        <v>137.82</v>
      </c>
      <c r="R1808" s="19" t="n">
        <f aca="false">DATA!O1808</f>
        <v>1.04</v>
      </c>
      <c r="S1808" s="17" t="n">
        <f aca="false">C1808*Q1808</f>
        <v>6615.36</v>
      </c>
      <c r="T1808" s="19" t="n">
        <f aca="false">C1808*R1808</f>
        <v>49.92</v>
      </c>
      <c r="U1808" s="20" t="n">
        <f aca="false">MAX(0,C1808-L1808)</f>
        <v>0</v>
      </c>
      <c r="V1808" s="17" t="n">
        <f aca="false">U1808*Q1808</f>
        <v>0</v>
      </c>
      <c r="W1808" s="19" t="n">
        <f aca="false">U1808*R1808</f>
        <v>0</v>
      </c>
      <c r="X1808" s="20" t="n">
        <f aca="false">MAX(0,K1808-C1808)</f>
        <v>0</v>
      </c>
      <c r="Y1808" s="17" t="n">
        <f aca="false">F1808*PARAMETER!$B$5*Q1808</f>
        <v>221841.963</v>
      </c>
      <c r="Z1808" s="21" t="n">
        <f aca="false">SUMIF($Y$2:$Y$3205,"&gt;="&amp;Y1808)/SUM($Y$2:$Y$3205)</f>
        <v>0.978316625850005</v>
      </c>
      <c r="AA1808" s="16" t="str">
        <f aca="false">IF(Z1808&lt;=PARAMETER!$B$7,"A",IF(Z1808&lt;=PARAMETER!$B$8,"B","C"))</f>
        <v>C</v>
      </c>
      <c r="AB1808" s="22" t="n">
        <f aca="false">G1808/F1808</f>
        <v>1.51020408163265</v>
      </c>
      <c r="AC1808" s="16" t="str">
        <f aca="false">IF(AB1808&lt;=PARAMETER!$B$9,"X",IF(AB1808&lt;=PARAMETER!$B$10,"Y","Z"))</f>
        <v>Z</v>
      </c>
      <c r="AD1808" s="16" t="str">
        <f aca="false">AA1808&amp;AC1808</f>
        <v>CZ</v>
      </c>
      <c r="AE1808" s="22" t="n">
        <f aca="false">DATA!I1808</f>
        <v>0.57</v>
      </c>
      <c r="AF1808" s="18" t="n">
        <f aca="false">DATA!L1808</f>
        <v>148</v>
      </c>
      <c r="AG1808" s="16" t="str">
        <f aca="false">DATA!K1808</f>
        <v>B</v>
      </c>
      <c r="AH1808" s="18" t="n">
        <f aca="false">IF(AE1808&gt;=PARAMETER!$B$12,1,0)</f>
        <v>0</v>
      </c>
      <c r="AI1808" s="18" t="n">
        <f aca="false">IF(AF1808&gt;=PARAMETER!$B$13,1,0)</f>
        <v>1</v>
      </c>
      <c r="AJ1808" s="18" t="n">
        <f aca="false">IF(AND(AH1808=1,AI1808=1),1,0)</f>
        <v>0</v>
      </c>
    </row>
    <row r="1809" customFormat="false" ht="15" hidden="false" customHeight="false" outlineLevel="0" collapsed="false">
      <c r="A1809" s="16" t="str">
        <f aca="false">DATA!A1809</f>
        <v>ITM11807</v>
      </c>
      <c r="B1809" s="16" t="str">
        <f aca="false">DATA!B1809</f>
        <v>Groceries</v>
      </c>
      <c r="C1809" s="17" t="n">
        <f aca="false">DATA!C1809</f>
        <v>315</v>
      </c>
      <c r="D1809" s="17" t="n">
        <f aca="false">DATA!D1809</f>
        <v>43</v>
      </c>
      <c r="E1809" s="18" t="n">
        <f aca="false">DATA!F1809</f>
        <v>2</v>
      </c>
      <c r="F1809" s="19" t="n">
        <f aca="false">DATA!G1809</f>
        <v>22.59</v>
      </c>
      <c r="G1809" s="19" t="n">
        <f aca="false">DATA!H1809</f>
        <v>4.23</v>
      </c>
      <c r="H1809" s="18" t="n">
        <f aca="false">DATA!E1809</f>
        <v>12</v>
      </c>
      <c r="I1809" s="20" t="n">
        <f aca="false">F1809*E1809</f>
        <v>45.18</v>
      </c>
      <c r="J1809" s="20" t="n">
        <f aca="false">PARAMETER!$B$4*G1809*SQRT(E1809)</f>
        <v>9.83971732010466</v>
      </c>
      <c r="K1809" s="20" t="n">
        <f aca="false">I1809+J1809</f>
        <v>55.0197173201047</v>
      </c>
      <c r="L1809" s="20" t="n">
        <f aca="false">K1809+F1809*H1809</f>
        <v>326.099717320105</v>
      </c>
      <c r="M1809" s="16" t="str">
        <f aca="false">IF(C1809&lt;=K1809,"REORDER",IF(C1809&gt;L1809,"OVERSTOCK","OK"))</f>
        <v>OK</v>
      </c>
      <c r="N1809" s="16" t="str">
        <f aca="false">IF(C1809&lt;=D1809,"REORDER","OK")</f>
        <v>OK</v>
      </c>
      <c r="O1809" s="18" t="n">
        <f aca="false">IF(D1809&lt;I1809,1,0)</f>
        <v>1</v>
      </c>
      <c r="P1809" s="20" t="n">
        <f aca="false">C1809/F1809</f>
        <v>13.9442231075697</v>
      </c>
      <c r="Q1809" s="19" t="n">
        <f aca="false">DATA!N1809</f>
        <v>160.08</v>
      </c>
      <c r="R1809" s="19" t="n">
        <f aca="false">DATA!O1809</f>
        <v>0.3</v>
      </c>
      <c r="S1809" s="17" t="n">
        <f aca="false">C1809*Q1809</f>
        <v>50425.2</v>
      </c>
      <c r="T1809" s="19" t="n">
        <f aca="false">C1809*R1809</f>
        <v>94.5</v>
      </c>
      <c r="U1809" s="20" t="n">
        <f aca="false">MAX(0,C1809-L1809)</f>
        <v>0</v>
      </c>
      <c r="V1809" s="17" t="n">
        <f aca="false">U1809*Q1809</f>
        <v>0</v>
      </c>
      <c r="W1809" s="19" t="n">
        <f aca="false">U1809*R1809</f>
        <v>0</v>
      </c>
      <c r="X1809" s="20" t="n">
        <f aca="false">MAX(0,K1809-C1809)</f>
        <v>0</v>
      </c>
      <c r="Y1809" s="17" t="n">
        <f aca="false">F1809*PARAMETER!$B$5*Q1809</f>
        <v>1319915.628</v>
      </c>
      <c r="Z1809" s="21" t="n">
        <f aca="false">SUMIF($Y$2:$Y$3205,"&gt;="&amp;Y1809)/SUM($Y$2:$Y$3205)</f>
        <v>0.597390323921201</v>
      </c>
      <c r="AA1809" s="16" t="str">
        <f aca="false">IF(Z1809&lt;=PARAMETER!$B$7,"A",IF(Z1809&lt;=PARAMETER!$B$8,"B","C"))</f>
        <v>A</v>
      </c>
      <c r="AB1809" s="22" t="n">
        <f aca="false">G1809/F1809</f>
        <v>0.187250996015936</v>
      </c>
      <c r="AC1809" s="16" t="str">
        <f aca="false">IF(AB1809&lt;=PARAMETER!$B$9,"X",IF(AB1809&lt;=PARAMETER!$B$10,"Y","Z"))</f>
        <v>X</v>
      </c>
      <c r="AD1809" s="16" t="str">
        <f aca="false">AA1809&amp;AC1809</f>
        <v>AX</v>
      </c>
      <c r="AE1809" s="22" t="n">
        <f aca="false">DATA!I1809</f>
        <v>0.16</v>
      </c>
      <c r="AF1809" s="18" t="n">
        <f aca="false">DATA!L1809</f>
        <v>177</v>
      </c>
      <c r="AG1809" s="16" t="str">
        <f aca="false">DATA!K1809</f>
        <v>B</v>
      </c>
      <c r="AH1809" s="18" t="n">
        <f aca="false">IF(AE1809&gt;=PARAMETER!$B$12,1,0)</f>
        <v>0</v>
      </c>
      <c r="AI1809" s="18" t="n">
        <f aca="false">IF(AF1809&gt;=PARAMETER!$B$13,1,0)</f>
        <v>1</v>
      </c>
      <c r="AJ1809" s="18" t="n">
        <f aca="false">IF(AND(AH1809=1,AI1809=1),1,0)</f>
        <v>0</v>
      </c>
    </row>
    <row r="1810" customFormat="false" ht="15" hidden="false" customHeight="false" outlineLevel="0" collapsed="false">
      <c r="A1810" s="16" t="str">
        <f aca="false">DATA!A1810</f>
        <v>ITM11808</v>
      </c>
      <c r="B1810" s="16" t="str">
        <f aca="false">DATA!B1810</f>
        <v>Apparel</v>
      </c>
      <c r="C1810" s="17" t="n">
        <f aca="false">DATA!C1810</f>
        <v>493</v>
      </c>
      <c r="D1810" s="17" t="n">
        <f aca="false">DATA!D1810</f>
        <v>76</v>
      </c>
      <c r="E1810" s="18" t="n">
        <f aca="false">DATA!F1810</f>
        <v>4</v>
      </c>
      <c r="F1810" s="19" t="n">
        <f aca="false">DATA!G1810</f>
        <v>13.38</v>
      </c>
      <c r="G1810" s="19" t="n">
        <f aca="false">DATA!H1810</f>
        <v>9</v>
      </c>
      <c r="H1810" s="18" t="n">
        <f aca="false">DATA!E1810</f>
        <v>13</v>
      </c>
      <c r="I1810" s="20" t="n">
        <f aca="false">F1810*E1810</f>
        <v>53.52</v>
      </c>
      <c r="J1810" s="20" t="n">
        <f aca="false">PARAMETER!$B$4*G1810*SQRT(E1810)</f>
        <v>29.6073652851265</v>
      </c>
      <c r="K1810" s="20" t="n">
        <f aca="false">I1810+J1810</f>
        <v>83.1273652851265</v>
      </c>
      <c r="L1810" s="20" t="n">
        <f aca="false">K1810+F1810*H1810</f>
        <v>257.067365285126</v>
      </c>
      <c r="M1810" s="16" t="str">
        <f aca="false">IF(C1810&lt;=K1810,"REORDER",IF(C1810&gt;L1810,"OVERSTOCK","OK"))</f>
        <v>OVERSTOCK</v>
      </c>
      <c r="N1810" s="16" t="str">
        <f aca="false">IF(C1810&lt;=D1810,"REORDER","OK")</f>
        <v>OK</v>
      </c>
      <c r="O1810" s="18" t="n">
        <f aca="false">IF(D1810&lt;I1810,1,0)</f>
        <v>0</v>
      </c>
      <c r="P1810" s="20" t="n">
        <f aca="false">C1810/F1810</f>
        <v>36.8460388639761</v>
      </c>
      <c r="Q1810" s="19" t="n">
        <f aca="false">DATA!N1810</f>
        <v>72.92</v>
      </c>
      <c r="R1810" s="19" t="n">
        <f aca="false">DATA!O1810</f>
        <v>0.3</v>
      </c>
      <c r="S1810" s="17" t="n">
        <f aca="false">C1810*Q1810</f>
        <v>35949.56</v>
      </c>
      <c r="T1810" s="19" t="n">
        <f aca="false">C1810*R1810</f>
        <v>147.9</v>
      </c>
      <c r="U1810" s="20" t="n">
        <f aca="false">MAX(0,C1810-L1810)</f>
        <v>235.932634714874</v>
      </c>
      <c r="V1810" s="17" t="n">
        <f aca="false">U1810*Q1810</f>
        <v>17204.2077234086</v>
      </c>
      <c r="W1810" s="19" t="n">
        <f aca="false">U1810*R1810</f>
        <v>70.7797904144621</v>
      </c>
      <c r="X1810" s="20" t="n">
        <f aca="false">MAX(0,K1810-C1810)</f>
        <v>0</v>
      </c>
      <c r="Y1810" s="17" t="n">
        <f aca="false">F1810*PARAMETER!$B$5*Q1810</f>
        <v>356119.404</v>
      </c>
      <c r="Z1810" s="21" t="n">
        <f aca="false">SUMIF($Y$2:$Y$3205,"&gt;="&amp;Y1810)/SUM($Y$2:$Y$3205)</f>
        <v>0.946426673874388</v>
      </c>
      <c r="AA1810" s="16" t="str">
        <f aca="false">IF(Z1810&lt;=PARAMETER!$B$7,"A",IF(Z1810&lt;=PARAMETER!$B$8,"B","C"))</f>
        <v>B</v>
      </c>
      <c r="AB1810" s="22" t="n">
        <f aca="false">G1810/F1810</f>
        <v>0.672645739910314</v>
      </c>
      <c r="AC1810" s="16" t="str">
        <f aca="false">IF(AB1810&lt;=PARAMETER!$B$9,"X",IF(AB1810&lt;=PARAMETER!$B$10,"Y","Z"))</f>
        <v>Z</v>
      </c>
      <c r="AD1810" s="16" t="str">
        <f aca="false">AA1810&amp;AC1810</f>
        <v>BZ</v>
      </c>
      <c r="AE1810" s="22" t="n">
        <f aca="false">DATA!I1810</f>
        <v>0.46</v>
      </c>
      <c r="AF1810" s="18" t="n">
        <f aca="false">DATA!L1810</f>
        <v>127</v>
      </c>
      <c r="AG1810" s="16" t="str">
        <f aca="false">DATA!K1810</f>
        <v>C</v>
      </c>
      <c r="AH1810" s="18" t="n">
        <f aca="false">IF(AE1810&gt;=PARAMETER!$B$12,1,0)</f>
        <v>0</v>
      </c>
      <c r="AI1810" s="18" t="n">
        <f aca="false">IF(AF1810&gt;=PARAMETER!$B$13,1,0)</f>
        <v>1</v>
      </c>
      <c r="AJ1810" s="18" t="n">
        <f aca="false">IF(AND(AH1810=1,AI1810=1),1,0)</f>
        <v>0</v>
      </c>
    </row>
    <row r="1811" customFormat="false" ht="15" hidden="false" customHeight="false" outlineLevel="0" collapsed="false">
      <c r="A1811" s="16" t="str">
        <f aca="false">DATA!A1811</f>
        <v>ITM11809</v>
      </c>
      <c r="B1811" s="16" t="str">
        <f aca="false">DATA!B1811</f>
        <v>Electronics</v>
      </c>
      <c r="C1811" s="17" t="n">
        <f aca="false">DATA!C1811</f>
        <v>433</v>
      </c>
      <c r="D1811" s="17" t="n">
        <f aca="false">DATA!D1811</f>
        <v>81</v>
      </c>
      <c r="E1811" s="18" t="n">
        <f aca="false">DATA!F1811</f>
        <v>6</v>
      </c>
      <c r="F1811" s="19" t="n">
        <f aca="false">DATA!G1811</f>
        <v>37.53</v>
      </c>
      <c r="G1811" s="19" t="n">
        <f aca="false">DATA!H1811</f>
        <v>8.54</v>
      </c>
      <c r="H1811" s="18" t="n">
        <f aca="false">DATA!E1811</f>
        <v>5</v>
      </c>
      <c r="I1811" s="20" t="n">
        <f aca="false">F1811*E1811</f>
        <v>225.18</v>
      </c>
      <c r="J1811" s="20" t="n">
        <f aca="false">PARAMETER!$B$4*G1811*SQRT(E1811)</f>
        <v>34.4081048280813</v>
      </c>
      <c r="K1811" s="20" t="n">
        <f aca="false">I1811+J1811</f>
        <v>259.588104828081</v>
      </c>
      <c r="L1811" s="20" t="n">
        <f aca="false">K1811+F1811*H1811</f>
        <v>447.238104828081</v>
      </c>
      <c r="M1811" s="16" t="str">
        <f aca="false">IF(C1811&lt;=K1811,"REORDER",IF(C1811&gt;L1811,"OVERSTOCK","OK"))</f>
        <v>OK</v>
      </c>
      <c r="N1811" s="16" t="str">
        <f aca="false">IF(C1811&lt;=D1811,"REORDER","OK")</f>
        <v>OK</v>
      </c>
      <c r="O1811" s="18" t="n">
        <f aca="false">IF(D1811&lt;I1811,1,0)</f>
        <v>1</v>
      </c>
      <c r="P1811" s="20" t="n">
        <f aca="false">C1811/F1811</f>
        <v>11.5374367172928</v>
      </c>
      <c r="Q1811" s="19" t="n">
        <f aca="false">DATA!N1811</f>
        <v>97.48</v>
      </c>
      <c r="R1811" s="19" t="n">
        <f aca="false">DATA!O1811</f>
        <v>0.89</v>
      </c>
      <c r="S1811" s="17" t="n">
        <f aca="false">C1811*Q1811</f>
        <v>42208.84</v>
      </c>
      <c r="T1811" s="19" t="n">
        <f aca="false">C1811*R1811</f>
        <v>385.37</v>
      </c>
      <c r="U1811" s="20" t="n">
        <f aca="false">MAX(0,C1811-L1811)</f>
        <v>0</v>
      </c>
      <c r="V1811" s="17" t="n">
        <f aca="false">U1811*Q1811</f>
        <v>0</v>
      </c>
      <c r="W1811" s="19" t="n">
        <f aca="false">U1811*R1811</f>
        <v>0</v>
      </c>
      <c r="X1811" s="20" t="n">
        <f aca="false">MAX(0,K1811-C1811)</f>
        <v>0</v>
      </c>
      <c r="Y1811" s="17" t="n">
        <f aca="false">F1811*PARAMETER!$B$5*Q1811</f>
        <v>1335324.906</v>
      </c>
      <c r="Z1811" s="21" t="n">
        <f aca="false">SUMIF($Y$2:$Y$3205,"&gt;="&amp;Y1811)/SUM($Y$2:$Y$3205)</f>
        <v>0.591045117823904</v>
      </c>
      <c r="AA1811" s="16" t="str">
        <f aca="false">IF(Z1811&lt;=PARAMETER!$B$7,"A",IF(Z1811&lt;=PARAMETER!$B$8,"B","C"))</f>
        <v>A</v>
      </c>
      <c r="AB1811" s="22" t="n">
        <f aca="false">G1811/F1811</f>
        <v>0.227551292299494</v>
      </c>
      <c r="AC1811" s="16" t="str">
        <f aca="false">IF(AB1811&lt;=PARAMETER!$B$9,"X",IF(AB1811&lt;=PARAMETER!$B$10,"Y","Z"))</f>
        <v>X</v>
      </c>
      <c r="AD1811" s="16" t="str">
        <f aca="false">AA1811&amp;AC1811</f>
        <v>AX</v>
      </c>
      <c r="AE1811" s="22" t="n">
        <f aca="false">DATA!I1811</f>
        <v>0.7</v>
      </c>
      <c r="AF1811" s="18" t="n">
        <f aca="false">DATA!L1811</f>
        <v>121</v>
      </c>
      <c r="AG1811" s="16" t="str">
        <f aca="false">DATA!K1811</f>
        <v>A</v>
      </c>
      <c r="AH1811" s="18" t="n">
        <f aca="false">IF(AE1811&gt;=PARAMETER!$B$12,1,0)</f>
        <v>0</v>
      </c>
      <c r="AI1811" s="18" t="n">
        <f aca="false">IF(AF1811&gt;=PARAMETER!$B$13,1,0)</f>
        <v>1</v>
      </c>
      <c r="AJ1811" s="18" t="n">
        <f aca="false">IF(AND(AH1811=1,AI1811=1),1,0)</f>
        <v>0</v>
      </c>
    </row>
    <row r="1812" customFormat="false" ht="15" hidden="false" customHeight="false" outlineLevel="0" collapsed="false">
      <c r="A1812" s="16" t="str">
        <f aca="false">DATA!A1812</f>
        <v>ITM11810</v>
      </c>
      <c r="B1812" s="16" t="str">
        <f aca="false">DATA!B1812</f>
        <v>Apparel</v>
      </c>
      <c r="C1812" s="17" t="n">
        <f aca="false">DATA!C1812</f>
        <v>228</v>
      </c>
      <c r="D1812" s="17" t="n">
        <f aca="false">DATA!D1812</f>
        <v>40</v>
      </c>
      <c r="E1812" s="18" t="n">
        <f aca="false">DATA!F1812</f>
        <v>6</v>
      </c>
      <c r="F1812" s="19" t="n">
        <f aca="false">DATA!G1812</f>
        <v>32.08</v>
      </c>
      <c r="G1812" s="19" t="n">
        <f aca="false">DATA!H1812</f>
        <v>2.8</v>
      </c>
      <c r="H1812" s="18" t="n">
        <f aca="false">DATA!E1812</f>
        <v>14</v>
      </c>
      <c r="I1812" s="20" t="n">
        <f aca="false">F1812*E1812</f>
        <v>192.48</v>
      </c>
      <c r="J1812" s="20" t="n">
        <f aca="false">PARAMETER!$B$4*G1812*SQRT(E1812)</f>
        <v>11.2813458452725</v>
      </c>
      <c r="K1812" s="20" t="n">
        <f aca="false">I1812+J1812</f>
        <v>203.761345845273</v>
      </c>
      <c r="L1812" s="20" t="n">
        <f aca="false">K1812+F1812*H1812</f>
        <v>652.881345845273</v>
      </c>
      <c r="M1812" s="16" t="str">
        <f aca="false">IF(C1812&lt;=K1812,"REORDER",IF(C1812&gt;L1812,"OVERSTOCK","OK"))</f>
        <v>OK</v>
      </c>
      <c r="N1812" s="16" t="str">
        <f aca="false">IF(C1812&lt;=D1812,"REORDER","OK")</f>
        <v>OK</v>
      </c>
      <c r="O1812" s="18" t="n">
        <f aca="false">IF(D1812&lt;I1812,1,0)</f>
        <v>1</v>
      </c>
      <c r="P1812" s="20" t="n">
        <f aca="false">C1812/F1812</f>
        <v>7.1072319201995</v>
      </c>
      <c r="Q1812" s="19" t="n">
        <f aca="false">DATA!N1812</f>
        <v>17.56</v>
      </c>
      <c r="R1812" s="19" t="n">
        <f aca="false">DATA!O1812</f>
        <v>0.16</v>
      </c>
      <c r="S1812" s="17" t="n">
        <f aca="false">C1812*Q1812</f>
        <v>4003.68</v>
      </c>
      <c r="T1812" s="19" t="n">
        <f aca="false">C1812*R1812</f>
        <v>36.48</v>
      </c>
      <c r="U1812" s="20" t="n">
        <f aca="false">MAX(0,C1812-L1812)</f>
        <v>0</v>
      </c>
      <c r="V1812" s="17" t="n">
        <f aca="false">U1812*Q1812</f>
        <v>0</v>
      </c>
      <c r="W1812" s="19" t="n">
        <f aca="false">U1812*R1812</f>
        <v>0</v>
      </c>
      <c r="X1812" s="20" t="n">
        <f aca="false">MAX(0,K1812-C1812)</f>
        <v>0</v>
      </c>
      <c r="Y1812" s="17" t="n">
        <f aca="false">F1812*PARAMETER!$B$5*Q1812</f>
        <v>205613.552</v>
      </c>
      <c r="Z1812" s="21" t="n">
        <f aca="false">SUMIF($Y$2:$Y$3205,"&gt;="&amp;Y1812)/SUM($Y$2:$Y$3205)</f>
        <v>0.981683207901633</v>
      </c>
      <c r="AA1812" s="16" t="str">
        <f aca="false">IF(Z1812&lt;=PARAMETER!$B$7,"A",IF(Z1812&lt;=PARAMETER!$B$8,"B","C"))</f>
        <v>C</v>
      </c>
      <c r="AB1812" s="22" t="n">
        <f aca="false">G1812/F1812</f>
        <v>0.087281795511222</v>
      </c>
      <c r="AC1812" s="16" t="str">
        <f aca="false">IF(AB1812&lt;=PARAMETER!$B$9,"X",IF(AB1812&lt;=PARAMETER!$B$10,"Y","Z"))</f>
        <v>X</v>
      </c>
      <c r="AD1812" s="16" t="str">
        <f aca="false">AA1812&amp;AC1812</f>
        <v>CX</v>
      </c>
      <c r="AE1812" s="22" t="n">
        <f aca="false">DATA!I1812</f>
        <v>0.97</v>
      </c>
      <c r="AF1812" s="18" t="n">
        <f aca="false">DATA!L1812</f>
        <v>115</v>
      </c>
      <c r="AG1812" s="16" t="str">
        <f aca="false">DATA!K1812</f>
        <v>B</v>
      </c>
      <c r="AH1812" s="18" t="n">
        <f aca="false">IF(AE1812&gt;=PARAMETER!$B$12,1,0)</f>
        <v>1</v>
      </c>
      <c r="AI1812" s="18" t="n">
        <f aca="false">IF(AF1812&gt;=PARAMETER!$B$13,1,0)</f>
        <v>1</v>
      </c>
      <c r="AJ1812" s="18" t="n">
        <f aca="false">IF(AND(AH1812=1,AI1812=1),1,0)</f>
        <v>1</v>
      </c>
    </row>
    <row r="1813" customFormat="false" ht="15" hidden="false" customHeight="false" outlineLevel="0" collapsed="false">
      <c r="A1813" s="16" t="str">
        <f aca="false">DATA!A1813</f>
        <v>ITM11811</v>
      </c>
      <c r="B1813" s="16" t="str">
        <f aca="false">DATA!B1813</f>
        <v>Automotive</v>
      </c>
      <c r="C1813" s="17" t="n">
        <f aca="false">DATA!C1813</f>
        <v>147</v>
      </c>
      <c r="D1813" s="17" t="n">
        <f aca="false">DATA!D1813</f>
        <v>84</v>
      </c>
      <c r="E1813" s="18" t="n">
        <f aca="false">DATA!F1813</f>
        <v>3</v>
      </c>
      <c r="F1813" s="19" t="n">
        <f aca="false">DATA!G1813</f>
        <v>38.85</v>
      </c>
      <c r="G1813" s="19" t="n">
        <f aca="false">DATA!H1813</f>
        <v>7.07</v>
      </c>
      <c r="H1813" s="18" t="n">
        <f aca="false">DATA!E1813</f>
        <v>10</v>
      </c>
      <c r="I1813" s="20" t="n">
        <f aca="false">F1813*E1813</f>
        <v>116.55</v>
      </c>
      <c r="J1813" s="20" t="n">
        <f aca="false">PARAMETER!$B$4*G1813*SQRT(E1813)</f>
        <v>20.1422182739598</v>
      </c>
      <c r="K1813" s="20" t="n">
        <f aca="false">I1813+J1813</f>
        <v>136.69221827396</v>
      </c>
      <c r="L1813" s="20" t="n">
        <f aca="false">K1813+F1813*H1813</f>
        <v>525.19221827396</v>
      </c>
      <c r="M1813" s="16" t="str">
        <f aca="false">IF(C1813&lt;=K1813,"REORDER",IF(C1813&gt;L1813,"OVERSTOCK","OK"))</f>
        <v>OK</v>
      </c>
      <c r="N1813" s="16" t="str">
        <f aca="false">IF(C1813&lt;=D1813,"REORDER","OK")</f>
        <v>OK</v>
      </c>
      <c r="O1813" s="18" t="n">
        <f aca="false">IF(D1813&lt;I1813,1,0)</f>
        <v>1</v>
      </c>
      <c r="P1813" s="20" t="n">
        <f aca="false">C1813/F1813</f>
        <v>3.78378378378378</v>
      </c>
      <c r="Q1813" s="19" t="n">
        <f aca="false">DATA!N1813</f>
        <v>178.91</v>
      </c>
      <c r="R1813" s="19" t="n">
        <f aca="false">DATA!O1813</f>
        <v>0.58</v>
      </c>
      <c r="S1813" s="17" t="n">
        <f aca="false">C1813*Q1813</f>
        <v>26299.77</v>
      </c>
      <c r="T1813" s="19" t="n">
        <f aca="false">C1813*R1813</f>
        <v>85.26</v>
      </c>
      <c r="U1813" s="20" t="n">
        <f aca="false">MAX(0,C1813-L1813)</f>
        <v>0</v>
      </c>
      <c r="V1813" s="17" t="n">
        <f aca="false">U1813*Q1813</f>
        <v>0</v>
      </c>
      <c r="W1813" s="19" t="n">
        <f aca="false">U1813*R1813</f>
        <v>0</v>
      </c>
      <c r="X1813" s="20" t="n">
        <f aca="false">MAX(0,K1813-C1813)</f>
        <v>0</v>
      </c>
      <c r="Y1813" s="17" t="n">
        <f aca="false">F1813*PARAMETER!$B$5*Q1813</f>
        <v>2536988.5275</v>
      </c>
      <c r="Z1813" s="21" t="n">
        <f aca="false">SUMIF($Y$2:$Y$3205,"&gt;="&amp;Y1813)/SUM($Y$2:$Y$3205)</f>
        <v>0.17438705365562</v>
      </c>
      <c r="AA1813" s="16" t="str">
        <f aca="false">IF(Z1813&lt;=PARAMETER!$B$7,"A",IF(Z1813&lt;=PARAMETER!$B$8,"B","C"))</f>
        <v>A</v>
      </c>
      <c r="AB1813" s="22" t="n">
        <f aca="false">G1813/F1813</f>
        <v>0.181981981981982</v>
      </c>
      <c r="AC1813" s="16" t="str">
        <f aca="false">IF(AB1813&lt;=PARAMETER!$B$9,"X",IF(AB1813&lt;=PARAMETER!$B$10,"Y","Z"))</f>
        <v>X</v>
      </c>
      <c r="AD1813" s="16" t="str">
        <f aca="false">AA1813&amp;AC1813</f>
        <v>AX</v>
      </c>
      <c r="AE1813" s="22" t="n">
        <f aca="false">DATA!I1813</f>
        <v>0.48</v>
      </c>
      <c r="AF1813" s="18" t="n">
        <f aca="false">DATA!L1813</f>
        <v>114</v>
      </c>
      <c r="AG1813" s="16" t="str">
        <f aca="false">DATA!K1813</f>
        <v>D</v>
      </c>
      <c r="AH1813" s="18" t="n">
        <f aca="false">IF(AE1813&gt;=PARAMETER!$B$12,1,0)</f>
        <v>0</v>
      </c>
      <c r="AI1813" s="18" t="n">
        <f aca="false">IF(AF1813&gt;=PARAMETER!$B$13,1,0)</f>
        <v>1</v>
      </c>
      <c r="AJ1813" s="18" t="n">
        <f aca="false">IF(AND(AH1813=1,AI1813=1),1,0)</f>
        <v>0</v>
      </c>
    </row>
    <row r="1814" customFormat="false" ht="15" hidden="false" customHeight="false" outlineLevel="0" collapsed="false">
      <c r="A1814" s="16" t="str">
        <f aca="false">DATA!A1814</f>
        <v>ITM11812</v>
      </c>
      <c r="B1814" s="16" t="str">
        <f aca="false">DATA!B1814</f>
        <v>Electronics</v>
      </c>
      <c r="C1814" s="17" t="n">
        <f aca="false">DATA!C1814</f>
        <v>359</v>
      </c>
      <c r="D1814" s="17" t="n">
        <f aca="false">DATA!D1814</f>
        <v>80</v>
      </c>
      <c r="E1814" s="18" t="n">
        <f aca="false">DATA!F1814</f>
        <v>3</v>
      </c>
      <c r="F1814" s="19" t="n">
        <f aca="false">DATA!G1814</f>
        <v>16.91</v>
      </c>
      <c r="G1814" s="19" t="n">
        <f aca="false">DATA!H1814</f>
        <v>1.12</v>
      </c>
      <c r="H1814" s="18" t="n">
        <f aca="false">DATA!E1814</f>
        <v>10</v>
      </c>
      <c r="I1814" s="20" t="n">
        <f aca="false">F1814*E1814</f>
        <v>50.73</v>
      </c>
      <c r="J1814" s="20" t="n">
        <f aca="false">PARAMETER!$B$4*G1814*SQRT(E1814)</f>
        <v>3.19084645924116</v>
      </c>
      <c r="K1814" s="20" t="n">
        <f aca="false">I1814+J1814</f>
        <v>53.9208464592412</v>
      </c>
      <c r="L1814" s="20" t="n">
        <f aca="false">K1814+F1814*H1814</f>
        <v>223.020846459241</v>
      </c>
      <c r="M1814" s="16" t="str">
        <f aca="false">IF(C1814&lt;=K1814,"REORDER",IF(C1814&gt;L1814,"OVERSTOCK","OK"))</f>
        <v>OVERSTOCK</v>
      </c>
      <c r="N1814" s="16" t="str">
        <f aca="false">IF(C1814&lt;=D1814,"REORDER","OK")</f>
        <v>OK</v>
      </c>
      <c r="O1814" s="18" t="n">
        <f aca="false">IF(D1814&lt;I1814,1,0)</f>
        <v>0</v>
      </c>
      <c r="P1814" s="20" t="n">
        <f aca="false">C1814/F1814</f>
        <v>21.2300413956239</v>
      </c>
      <c r="Q1814" s="19" t="n">
        <f aca="false">DATA!N1814</f>
        <v>172.07</v>
      </c>
      <c r="R1814" s="19" t="n">
        <f aca="false">DATA!O1814</f>
        <v>0.48</v>
      </c>
      <c r="S1814" s="17" t="n">
        <f aca="false">C1814*Q1814</f>
        <v>61773.13</v>
      </c>
      <c r="T1814" s="19" t="n">
        <f aca="false">C1814*R1814</f>
        <v>172.32</v>
      </c>
      <c r="U1814" s="20" t="n">
        <f aca="false">MAX(0,C1814-L1814)</f>
        <v>135.979153540759</v>
      </c>
      <c r="V1814" s="17" t="n">
        <f aca="false">U1814*Q1814</f>
        <v>23397.9329497584</v>
      </c>
      <c r="W1814" s="19" t="n">
        <f aca="false">U1814*R1814</f>
        <v>65.2699936995642</v>
      </c>
      <c r="X1814" s="20" t="n">
        <f aca="false">MAX(0,K1814-C1814)</f>
        <v>0</v>
      </c>
      <c r="Y1814" s="17" t="n">
        <f aca="false">F1814*PARAMETER!$B$5*Q1814</f>
        <v>1062041.8505</v>
      </c>
      <c r="Z1814" s="21" t="n">
        <f aca="false">SUMIF($Y$2:$Y$3205,"&gt;="&amp;Y1814)/SUM($Y$2:$Y$3205)</f>
        <v>0.702096410967181</v>
      </c>
      <c r="AA1814" s="16" t="str">
        <f aca="false">IF(Z1814&lt;=PARAMETER!$B$7,"A",IF(Z1814&lt;=PARAMETER!$B$8,"B","C"))</f>
        <v>A</v>
      </c>
      <c r="AB1814" s="22" t="n">
        <f aca="false">G1814/F1814</f>
        <v>0.0662329982259018</v>
      </c>
      <c r="AC1814" s="16" t="str">
        <f aca="false">IF(AB1814&lt;=PARAMETER!$B$9,"X",IF(AB1814&lt;=PARAMETER!$B$10,"Y","Z"))</f>
        <v>X</v>
      </c>
      <c r="AD1814" s="16" t="str">
        <f aca="false">AA1814&amp;AC1814</f>
        <v>AX</v>
      </c>
      <c r="AE1814" s="22" t="n">
        <f aca="false">DATA!I1814</f>
        <v>0.28</v>
      </c>
      <c r="AF1814" s="18" t="n">
        <f aca="false">DATA!L1814</f>
        <v>56</v>
      </c>
      <c r="AG1814" s="16" t="str">
        <f aca="false">DATA!K1814</f>
        <v>C</v>
      </c>
      <c r="AH1814" s="18" t="n">
        <f aca="false">IF(AE1814&gt;=PARAMETER!$B$12,1,0)</f>
        <v>0</v>
      </c>
      <c r="AI1814" s="18" t="n">
        <f aca="false">IF(AF1814&gt;=PARAMETER!$B$13,1,0)</f>
        <v>0</v>
      </c>
      <c r="AJ1814" s="18" t="n">
        <f aca="false">IF(AND(AH1814=1,AI1814=1),1,0)</f>
        <v>0</v>
      </c>
    </row>
    <row r="1815" customFormat="false" ht="15" hidden="false" customHeight="false" outlineLevel="0" collapsed="false">
      <c r="A1815" s="16" t="str">
        <f aca="false">DATA!A1815</f>
        <v>ITM11813</v>
      </c>
      <c r="B1815" s="16" t="str">
        <f aca="false">DATA!B1815</f>
        <v>Groceries</v>
      </c>
      <c r="C1815" s="17" t="n">
        <f aca="false">DATA!C1815</f>
        <v>135</v>
      </c>
      <c r="D1815" s="17" t="n">
        <f aca="false">DATA!D1815</f>
        <v>75</v>
      </c>
      <c r="E1815" s="18" t="n">
        <f aca="false">DATA!F1815</f>
        <v>7</v>
      </c>
      <c r="F1815" s="19" t="n">
        <f aca="false">DATA!G1815</f>
        <v>37.29</v>
      </c>
      <c r="G1815" s="19" t="n">
        <f aca="false">DATA!H1815</f>
        <v>9.65</v>
      </c>
      <c r="H1815" s="18" t="n">
        <f aca="false">DATA!E1815</f>
        <v>14</v>
      </c>
      <c r="I1815" s="20" t="n">
        <f aca="false">F1815*E1815</f>
        <v>261.03</v>
      </c>
      <c r="J1815" s="20" t="n">
        <f aca="false">PARAMETER!$B$4*G1815*SQRT(E1815)</f>
        <v>41.9955806261564</v>
      </c>
      <c r="K1815" s="20" t="n">
        <f aca="false">I1815+J1815</f>
        <v>303.025580626156</v>
      </c>
      <c r="L1815" s="20" t="n">
        <f aca="false">K1815+F1815*H1815</f>
        <v>825.085580626156</v>
      </c>
      <c r="M1815" s="16" t="str">
        <f aca="false">IF(C1815&lt;=K1815,"REORDER",IF(C1815&gt;L1815,"OVERSTOCK","OK"))</f>
        <v>REORDER</v>
      </c>
      <c r="N1815" s="16" t="str">
        <f aca="false">IF(C1815&lt;=D1815,"REORDER","OK")</f>
        <v>OK</v>
      </c>
      <c r="O1815" s="18" t="n">
        <f aca="false">IF(D1815&lt;I1815,1,0)</f>
        <v>1</v>
      </c>
      <c r="P1815" s="20" t="n">
        <f aca="false">C1815/F1815</f>
        <v>3.62027353177796</v>
      </c>
      <c r="Q1815" s="19" t="n">
        <f aca="false">DATA!N1815</f>
        <v>159.11</v>
      </c>
      <c r="R1815" s="19" t="n">
        <f aca="false">DATA!O1815</f>
        <v>1.03</v>
      </c>
      <c r="S1815" s="17" t="n">
        <f aca="false">C1815*Q1815</f>
        <v>21479.85</v>
      </c>
      <c r="T1815" s="19" t="n">
        <f aca="false">C1815*R1815</f>
        <v>139.05</v>
      </c>
      <c r="U1815" s="20" t="n">
        <f aca="false">MAX(0,C1815-L1815)</f>
        <v>0</v>
      </c>
      <c r="V1815" s="17" t="n">
        <f aca="false">U1815*Q1815</f>
        <v>0</v>
      </c>
      <c r="W1815" s="19" t="n">
        <f aca="false">U1815*R1815</f>
        <v>0</v>
      </c>
      <c r="X1815" s="20" t="n">
        <f aca="false">MAX(0,K1815-C1815)</f>
        <v>168.025580626156</v>
      </c>
      <c r="Y1815" s="17" t="n">
        <f aca="false">F1815*PARAMETER!$B$5*Q1815</f>
        <v>2165622.3435</v>
      </c>
      <c r="Z1815" s="21" t="n">
        <f aca="false">SUMIF($Y$2:$Y$3205,"&gt;="&amp;Y1815)/SUM($Y$2:$Y$3205)</f>
        <v>0.284368123428728</v>
      </c>
      <c r="AA1815" s="16" t="str">
        <f aca="false">IF(Z1815&lt;=PARAMETER!$B$7,"A",IF(Z1815&lt;=PARAMETER!$B$8,"B","C"))</f>
        <v>A</v>
      </c>
      <c r="AB1815" s="22" t="n">
        <f aca="false">G1815/F1815</f>
        <v>0.258782515419684</v>
      </c>
      <c r="AC1815" s="16" t="str">
        <f aca="false">IF(AB1815&lt;=PARAMETER!$B$9,"X",IF(AB1815&lt;=PARAMETER!$B$10,"Y","Z"))</f>
        <v>Y</v>
      </c>
      <c r="AD1815" s="16" t="str">
        <f aca="false">AA1815&amp;AC1815</f>
        <v>AY</v>
      </c>
      <c r="AE1815" s="22" t="n">
        <f aca="false">DATA!I1815</f>
        <v>0.84</v>
      </c>
      <c r="AF1815" s="18" t="n">
        <f aca="false">DATA!L1815</f>
        <v>127</v>
      </c>
      <c r="AG1815" s="16" t="str">
        <f aca="false">DATA!K1815</f>
        <v>C</v>
      </c>
      <c r="AH1815" s="18" t="n">
        <f aca="false">IF(AE1815&gt;=PARAMETER!$B$12,1,0)</f>
        <v>1</v>
      </c>
      <c r="AI1815" s="18" t="n">
        <f aca="false">IF(AF1815&gt;=PARAMETER!$B$13,1,0)</f>
        <v>1</v>
      </c>
      <c r="AJ1815" s="18" t="n">
        <f aca="false">IF(AND(AH1815=1,AI1815=1),1,0)</f>
        <v>1</v>
      </c>
    </row>
    <row r="1816" customFormat="false" ht="15" hidden="false" customHeight="false" outlineLevel="0" collapsed="false">
      <c r="A1816" s="16" t="str">
        <f aca="false">DATA!A1816</f>
        <v>ITM11814</v>
      </c>
      <c r="B1816" s="16" t="str">
        <f aca="false">DATA!B1816</f>
        <v>Apparel</v>
      </c>
      <c r="C1816" s="17" t="n">
        <f aca="false">DATA!C1816</f>
        <v>458</v>
      </c>
      <c r="D1816" s="17" t="n">
        <f aca="false">DATA!D1816</f>
        <v>79</v>
      </c>
      <c r="E1816" s="18" t="n">
        <f aca="false">DATA!F1816</f>
        <v>5</v>
      </c>
      <c r="F1816" s="19" t="n">
        <f aca="false">DATA!G1816</f>
        <v>43.25</v>
      </c>
      <c r="G1816" s="19" t="n">
        <f aca="false">DATA!H1816</f>
        <v>3.82</v>
      </c>
      <c r="H1816" s="18" t="n">
        <f aca="false">DATA!E1816</f>
        <v>7</v>
      </c>
      <c r="I1816" s="20" t="n">
        <f aca="false">F1816*E1816</f>
        <v>216.25</v>
      </c>
      <c r="J1816" s="20" t="n">
        <f aca="false">PARAMETER!$B$4*G1816*SQRT(E1816)</f>
        <v>14.0499772774802</v>
      </c>
      <c r="K1816" s="20" t="n">
        <f aca="false">I1816+J1816</f>
        <v>230.29997727748</v>
      </c>
      <c r="L1816" s="20" t="n">
        <f aca="false">K1816+F1816*H1816</f>
        <v>533.04997727748</v>
      </c>
      <c r="M1816" s="16" t="str">
        <f aca="false">IF(C1816&lt;=K1816,"REORDER",IF(C1816&gt;L1816,"OVERSTOCK","OK"))</f>
        <v>OK</v>
      </c>
      <c r="N1816" s="16" t="str">
        <f aca="false">IF(C1816&lt;=D1816,"REORDER","OK")</f>
        <v>OK</v>
      </c>
      <c r="O1816" s="18" t="n">
        <f aca="false">IF(D1816&lt;I1816,1,0)</f>
        <v>1</v>
      </c>
      <c r="P1816" s="20" t="n">
        <f aca="false">C1816/F1816</f>
        <v>10.5895953757225</v>
      </c>
      <c r="Q1816" s="19" t="n">
        <f aca="false">DATA!N1816</f>
        <v>21.08</v>
      </c>
      <c r="R1816" s="19" t="n">
        <f aca="false">DATA!O1816</f>
        <v>0.12</v>
      </c>
      <c r="S1816" s="17" t="n">
        <f aca="false">C1816*Q1816</f>
        <v>9654.64</v>
      </c>
      <c r="T1816" s="19" t="n">
        <f aca="false">C1816*R1816</f>
        <v>54.96</v>
      </c>
      <c r="U1816" s="20" t="n">
        <f aca="false">MAX(0,C1816-L1816)</f>
        <v>0</v>
      </c>
      <c r="V1816" s="17" t="n">
        <f aca="false">U1816*Q1816</f>
        <v>0</v>
      </c>
      <c r="W1816" s="19" t="n">
        <f aca="false">U1816*R1816</f>
        <v>0</v>
      </c>
      <c r="X1816" s="20" t="n">
        <f aca="false">MAX(0,K1816-C1816)</f>
        <v>0</v>
      </c>
      <c r="Y1816" s="17" t="n">
        <f aca="false">F1816*PARAMETER!$B$5*Q1816</f>
        <v>332774.15</v>
      </c>
      <c r="Z1816" s="21" t="n">
        <f aca="false">SUMIF($Y$2:$Y$3205,"&gt;="&amp;Y1816)/SUM($Y$2:$Y$3205)</f>
        <v>0.952991269341987</v>
      </c>
      <c r="AA1816" s="16" t="str">
        <f aca="false">IF(Z1816&lt;=PARAMETER!$B$7,"A",IF(Z1816&lt;=PARAMETER!$B$8,"B","C"))</f>
        <v>C</v>
      </c>
      <c r="AB1816" s="22" t="n">
        <f aca="false">G1816/F1816</f>
        <v>0.0883236994219653</v>
      </c>
      <c r="AC1816" s="16" t="str">
        <f aca="false">IF(AB1816&lt;=PARAMETER!$B$9,"X",IF(AB1816&lt;=PARAMETER!$B$10,"Y","Z"))</f>
        <v>X</v>
      </c>
      <c r="AD1816" s="16" t="str">
        <f aca="false">AA1816&amp;AC1816</f>
        <v>CX</v>
      </c>
      <c r="AE1816" s="22" t="n">
        <f aca="false">DATA!I1816</f>
        <v>0.77</v>
      </c>
      <c r="AF1816" s="18" t="n">
        <f aca="false">DATA!L1816</f>
        <v>135</v>
      </c>
      <c r="AG1816" s="16" t="str">
        <f aca="false">DATA!K1816</f>
        <v>A</v>
      </c>
      <c r="AH1816" s="18" t="n">
        <f aca="false">IF(AE1816&gt;=PARAMETER!$B$12,1,0)</f>
        <v>1</v>
      </c>
      <c r="AI1816" s="18" t="n">
        <f aca="false">IF(AF1816&gt;=PARAMETER!$B$13,1,0)</f>
        <v>1</v>
      </c>
      <c r="AJ1816" s="18" t="n">
        <f aca="false">IF(AND(AH1816=1,AI1816=1),1,0)</f>
        <v>1</v>
      </c>
    </row>
    <row r="1817" customFormat="false" ht="15" hidden="false" customHeight="false" outlineLevel="0" collapsed="false">
      <c r="A1817" s="16" t="str">
        <f aca="false">DATA!A1817</f>
        <v>ITM11815</v>
      </c>
      <c r="B1817" s="16" t="str">
        <f aca="false">DATA!B1817</f>
        <v>Pharma</v>
      </c>
      <c r="C1817" s="17" t="n">
        <f aca="false">DATA!C1817</f>
        <v>163</v>
      </c>
      <c r="D1817" s="17" t="n">
        <f aca="false">DATA!D1817</f>
        <v>50</v>
      </c>
      <c r="E1817" s="18" t="n">
        <f aca="false">DATA!F1817</f>
        <v>9</v>
      </c>
      <c r="F1817" s="19" t="n">
        <f aca="false">DATA!G1817</f>
        <v>17.92</v>
      </c>
      <c r="G1817" s="19" t="n">
        <f aca="false">DATA!H1817</f>
        <v>8.4</v>
      </c>
      <c r="H1817" s="18" t="n">
        <f aca="false">DATA!E1817</f>
        <v>10</v>
      </c>
      <c r="I1817" s="20" t="n">
        <f aca="false">F1817*E1817</f>
        <v>161.28</v>
      </c>
      <c r="J1817" s="20" t="n">
        <f aca="false">PARAMETER!$B$4*G1817*SQRT(E1817)</f>
        <v>41.4503113991771</v>
      </c>
      <c r="K1817" s="20" t="n">
        <f aca="false">I1817+J1817</f>
        <v>202.730311399177</v>
      </c>
      <c r="L1817" s="20" t="n">
        <f aca="false">K1817+F1817*H1817</f>
        <v>381.930311399177</v>
      </c>
      <c r="M1817" s="16" t="str">
        <f aca="false">IF(C1817&lt;=K1817,"REORDER",IF(C1817&gt;L1817,"OVERSTOCK","OK"))</f>
        <v>REORDER</v>
      </c>
      <c r="N1817" s="16" t="str">
        <f aca="false">IF(C1817&lt;=D1817,"REORDER","OK")</f>
        <v>OK</v>
      </c>
      <c r="O1817" s="18" t="n">
        <f aca="false">IF(D1817&lt;I1817,1,0)</f>
        <v>1</v>
      </c>
      <c r="P1817" s="20" t="n">
        <f aca="false">C1817/F1817</f>
        <v>9.09598214285714</v>
      </c>
      <c r="Q1817" s="19" t="n">
        <f aca="false">DATA!N1817</f>
        <v>43.11</v>
      </c>
      <c r="R1817" s="19" t="n">
        <f aca="false">DATA!O1817</f>
        <v>1.38</v>
      </c>
      <c r="S1817" s="17" t="n">
        <f aca="false">C1817*Q1817</f>
        <v>7026.93</v>
      </c>
      <c r="T1817" s="19" t="n">
        <f aca="false">C1817*R1817</f>
        <v>224.94</v>
      </c>
      <c r="U1817" s="20" t="n">
        <f aca="false">MAX(0,C1817-L1817)</f>
        <v>0</v>
      </c>
      <c r="V1817" s="17" t="n">
        <f aca="false">U1817*Q1817</f>
        <v>0</v>
      </c>
      <c r="W1817" s="19" t="n">
        <f aca="false">U1817*R1817</f>
        <v>0</v>
      </c>
      <c r="X1817" s="20" t="n">
        <f aca="false">MAX(0,K1817-C1817)</f>
        <v>39.7303113991771</v>
      </c>
      <c r="Y1817" s="17" t="n">
        <f aca="false">F1817*PARAMETER!$B$5*Q1817</f>
        <v>281973.888</v>
      </c>
      <c r="Z1817" s="21" t="n">
        <f aca="false">SUMIF($Y$2:$Y$3205,"&gt;="&amp;Y1817)/SUM($Y$2:$Y$3205)</f>
        <v>0.96502908343969</v>
      </c>
      <c r="AA1817" s="16" t="str">
        <f aca="false">IF(Z1817&lt;=PARAMETER!$B$7,"A",IF(Z1817&lt;=PARAMETER!$B$8,"B","C"))</f>
        <v>C</v>
      </c>
      <c r="AB1817" s="22" t="n">
        <f aca="false">G1817/F1817</f>
        <v>0.46875</v>
      </c>
      <c r="AC1817" s="16" t="str">
        <f aca="false">IF(AB1817&lt;=PARAMETER!$B$9,"X",IF(AB1817&lt;=PARAMETER!$B$10,"Y","Z"))</f>
        <v>Y</v>
      </c>
      <c r="AD1817" s="16" t="str">
        <f aca="false">AA1817&amp;AC1817</f>
        <v>CY</v>
      </c>
      <c r="AE1817" s="22" t="n">
        <f aca="false">DATA!I1817</f>
        <v>0.87</v>
      </c>
      <c r="AF1817" s="18" t="n">
        <f aca="false">DATA!L1817</f>
        <v>157</v>
      </c>
      <c r="AG1817" s="16" t="str">
        <f aca="false">DATA!K1817</f>
        <v>B</v>
      </c>
      <c r="AH1817" s="18" t="n">
        <f aca="false">IF(AE1817&gt;=PARAMETER!$B$12,1,0)</f>
        <v>1</v>
      </c>
      <c r="AI1817" s="18" t="n">
        <f aca="false">IF(AF1817&gt;=PARAMETER!$B$13,1,0)</f>
        <v>1</v>
      </c>
      <c r="AJ1817" s="18" t="n">
        <f aca="false">IF(AND(AH1817=1,AI1817=1),1,0)</f>
        <v>1</v>
      </c>
    </row>
    <row r="1818" customFormat="false" ht="15" hidden="false" customHeight="false" outlineLevel="0" collapsed="false">
      <c r="A1818" s="16" t="str">
        <f aca="false">DATA!A1818</f>
        <v>ITM11816</v>
      </c>
      <c r="B1818" s="16" t="str">
        <f aca="false">DATA!B1818</f>
        <v>Pharma</v>
      </c>
      <c r="C1818" s="17" t="n">
        <f aca="false">DATA!C1818</f>
        <v>449</v>
      </c>
      <c r="D1818" s="17" t="n">
        <f aca="false">DATA!D1818</f>
        <v>72</v>
      </c>
      <c r="E1818" s="18" t="n">
        <f aca="false">DATA!F1818</f>
        <v>4</v>
      </c>
      <c r="F1818" s="19" t="n">
        <f aca="false">DATA!G1818</f>
        <v>17.65</v>
      </c>
      <c r="G1818" s="19" t="n">
        <f aca="false">DATA!H1818</f>
        <v>3.53</v>
      </c>
      <c r="H1818" s="18" t="n">
        <f aca="false">DATA!E1818</f>
        <v>12</v>
      </c>
      <c r="I1818" s="20" t="n">
        <f aca="false">F1818*E1818</f>
        <v>70.6</v>
      </c>
      <c r="J1818" s="20" t="n">
        <f aca="false">PARAMETER!$B$4*G1818*SQRT(E1818)</f>
        <v>11.6126666062774</v>
      </c>
      <c r="K1818" s="20" t="n">
        <f aca="false">I1818+J1818</f>
        <v>82.2126666062774</v>
      </c>
      <c r="L1818" s="20" t="n">
        <f aca="false">K1818+F1818*H1818</f>
        <v>294.012666606277</v>
      </c>
      <c r="M1818" s="16" t="str">
        <f aca="false">IF(C1818&lt;=K1818,"REORDER",IF(C1818&gt;L1818,"OVERSTOCK","OK"))</f>
        <v>OVERSTOCK</v>
      </c>
      <c r="N1818" s="16" t="str">
        <f aca="false">IF(C1818&lt;=D1818,"REORDER","OK")</f>
        <v>OK</v>
      </c>
      <c r="O1818" s="18" t="n">
        <f aca="false">IF(D1818&lt;I1818,1,0)</f>
        <v>0</v>
      </c>
      <c r="P1818" s="20" t="n">
        <f aca="false">C1818/F1818</f>
        <v>25.4390934844193</v>
      </c>
      <c r="Q1818" s="19" t="n">
        <f aca="false">DATA!N1818</f>
        <v>73.49</v>
      </c>
      <c r="R1818" s="19" t="n">
        <f aca="false">DATA!O1818</f>
        <v>1.73</v>
      </c>
      <c r="S1818" s="17" t="n">
        <f aca="false">C1818*Q1818</f>
        <v>32997.01</v>
      </c>
      <c r="T1818" s="19" t="n">
        <f aca="false">C1818*R1818</f>
        <v>776.77</v>
      </c>
      <c r="U1818" s="20" t="n">
        <f aca="false">MAX(0,C1818-L1818)</f>
        <v>154.987333393723</v>
      </c>
      <c r="V1818" s="17" t="n">
        <f aca="false">U1818*Q1818</f>
        <v>11390.0191311047</v>
      </c>
      <c r="W1818" s="19" t="n">
        <f aca="false">U1818*R1818</f>
        <v>268.12808677114</v>
      </c>
      <c r="X1818" s="20" t="n">
        <f aca="false">MAX(0,K1818-C1818)</f>
        <v>0</v>
      </c>
      <c r="Y1818" s="17" t="n">
        <f aca="false">F1818*PARAMETER!$B$5*Q1818</f>
        <v>473440.9525</v>
      </c>
      <c r="Z1818" s="21" t="n">
        <f aca="false">SUMIF($Y$2:$Y$3205,"&gt;="&amp;Y1818)/SUM($Y$2:$Y$3205)</f>
        <v>0.914316938086241</v>
      </c>
      <c r="AA1818" s="16" t="str">
        <f aca="false">IF(Z1818&lt;=PARAMETER!$B$7,"A",IF(Z1818&lt;=PARAMETER!$B$8,"B","C"))</f>
        <v>B</v>
      </c>
      <c r="AB1818" s="22" t="n">
        <f aca="false">G1818/F1818</f>
        <v>0.2</v>
      </c>
      <c r="AC1818" s="16" t="str">
        <f aca="false">IF(AB1818&lt;=PARAMETER!$B$9,"X",IF(AB1818&lt;=PARAMETER!$B$10,"Y","Z"))</f>
        <v>X</v>
      </c>
      <c r="AD1818" s="16" t="str">
        <f aca="false">AA1818&amp;AC1818</f>
        <v>BX</v>
      </c>
      <c r="AE1818" s="22" t="n">
        <f aca="false">DATA!I1818</f>
        <v>0.29</v>
      </c>
      <c r="AF1818" s="18" t="n">
        <f aca="false">DATA!L1818</f>
        <v>107</v>
      </c>
      <c r="AG1818" s="16" t="str">
        <f aca="false">DATA!K1818</f>
        <v>C</v>
      </c>
      <c r="AH1818" s="18" t="n">
        <f aca="false">IF(AE1818&gt;=PARAMETER!$B$12,1,0)</f>
        <v>0</v>
      </c>
      <c r="AI1818" s="18" t="n">
        <f aca="false">IF(AF1818&gt;=PARAMETER!$B$13,1,0)</f>
        <v>1</v>
      </c>
      <c r="AJ1818" s="18" t="n">
        <f aca="false">IF(AND(AH1818=1,AI1818=1),1,0)</f>
        <v>0</v>
      </c>
    </row>
    <row r="1819" customFormat="false" ht="15" hidden="false" customHeight="false" outlineLevel="0" collapsed="false">
      <c r="A1819" s="16" t="str">
        <f aca="false">DATA!A1819</f>
        <v>ITM11817</v>
      </c>
      <c r="B1819" s="16" t="str">
        <f aca="false">DATA!B1819</f>
        <v>Automotive</v>
      </c>
      <c r="C1819" s="17" t="n">
        <f aca="false">DATA!C1819</f>
        <v>337</v>
      </c>
      <c r="D1819" s="17" t="n">
        <f aca="false">DATA!D1819</f>
        <v>41</v>
      </c>
      <c r="E1819" s="18" t="n">
        <f aca="false">DATA!F1819</f>
        <v>7</v>
      </c>
      <c r="F1819" s="19" t="n">
        <f aca="false">DATA!G1819</f>
        <v>45.1</v>
      </c>
      <c r="G1819" s="19" t="n">
        <f aca="false">DATA!H1819</f>
        <v>6.51</v>
      </c>
      <c r="H1819" s="18" t="n">
        <f aca="false">DATA!E1819</f>
        <v>10</v>
      </c>
      <c r="I1819" s="20" t="n">
        <f aca="false">F1819*E1819</f>
        <v>315.7</v>
      </c>
      <c r="J1819" s="20" t="n">
        <f aca="false">PARAMETER!$B$4*G1819*SQRT(E1819)</f>
        <v>28.3306973965055</v>
      </c>
      <c r="K1819" s="20" t="n">
        <f aca="false">I1819+J1819</f>
        <v>344.030697396505</v>
      </c>
      <c r="L1819" s="20" t="n">
        <f aca="false">K1819+F1819*H1819</f>
        <v>795.030697396506</v>
      </c>
      <c r="M1819" s="16" t="str">
        <f aca="false">IF(C1819&lt;=K1819,"REORDER",IF(C1819&gt;L1819,"OVERSTOCK","OK"))</f>
        <v>REORDER</v>
      </c>
      <c r="N1819" s="16" t="str">
        <f aca="false">IF(C1819&lt;=D1819,"REORDER","OK")</f>
        <v>OK</v>
      </c>
      <c r="O1819" s="18" t="n">
        <f aca="false">IF(D1819&lt;I1819,1,0)</f>
        <v>1</v>
      </c>
      <c r="P1819" s="20" t="n">
        <f aca="false">C1819/F1819</f>
        <v>7.47228381374723</v>
      </c>
      <c r="Q1819" s="19" t="n">
        <f aca="false">DATA!N1819</f>
        <v>59.98</v>
      </c>
      <c r="R1819" s="19" t="n">
        <f aca="false">DATA!O1819</f>
        <v>1.44</v>
      </c>
      <c r="S1819" s="17" t="n">
        <f aca="false">C1819*Q1819</f>
        <v>20213.26</v>
      </c>
      <c r="T1819" s="19" t="n">
        <f aca="false">C1819*R1819</f>
        <v>485.28</v>
      </c>
      <c r="U1819" s="20" t="n">
        <f aca="false">MAX(0,C1819-L1819)</f>
        <v>0</v>
      </c>
      <c r="V1819" s="17" t="n">
        <f aca="false">U1819*Q1819</f>
        <v>0</v>
      </c>
      <c r="W1819" s="19" t="n">
        <f aca="false">U1819*R1819</f>
        <v>0</v>
      </c>
      <c r="X1819" s="20" t="n">
        <f aca="false">MAX(0,K1819-C1819)</f>
        <v>7.03069739650545</v>
      </c>
      <c r="Y1819" s="17" t="n">
        <f aca="false">F1819*PARAMETER!$B$5*Q1819</f>
        <v>987360.77</v>
      </c>
      <c r="Z1819" s="21" t="n">
        <f aca="false">SUMIF($Y$2:$Y$3205,"&gt;="&amp;Y1819)/SUM($Y$2:$Y$3205)</f>
        <v>0.740549642287812</v>
      </c>
      <c r="AA1819" s="16" t="str">
        <f aca="false">IF(Z1819&lt;=PARAMETER!$B$7,"A",IF(Z1819&lt;=PARAMETER!$B$8,"B","C"))</f>
        <v>A</v>
      </c>
      <c r="AB1819" s="22" t="n">
        <f aca="false">G1819/F1819</f>
        <v>0.144345898004435</v>
      </c>
      <c r="AC1819" s="16" t="str">
        <f aca="false">IF(AB1819&lt;=PARAMETER!$B$9,"X",IF(AB1819&lt;=PARAMETER!$B$10,"Y","Z"))</f>
        <v>X</v>
      </c>
      <c r="AD1819" s="16" t="str">
        <f aca="false">AA1819&amp;AC1819</f>
        <v>AX</v>
      </c>
      <c r="AE1819" s="22" t="n">
        <f aca="false">DATA!I1819</f>
        <v>0.46</v>
      </c>
      <c r="AF1819" s="18" t="n">
        <f aca="false">DATA!L1819</f>
        <v>159</v>
      </c>
      <c r="AG1819" s="16" t="str">
        <f aca="false">DATA!K1819</f>
        <v>D</v>
      </c>
      <c r="AH1819" s="18" t="n">
        <f aca="false">IF(AE1819&gt;=PARAMETER!$B$12,1,0)</f>
        <v>0</v>
      </c>
      <c r="AI1819" s="18" t="n">
        <f aca="false">IF(AF1819&gt;=PARAMETER!$B$13,1,0)</f>
        <v>1</v>
      </c>
      <c r="AJ1819" s="18" t="n">
        <f aca="false">IF(AND(AH1819=1,AI1819=1),1,0)</f>
        <v>0</v>
      </c>
    </row>
    <row r="1820" customFormat="false" ht="15" hidden="false" customHeight="false" outlineLevel="0" collapsed="false">
      <c r="A1820" s="16" t="str">
        <f aca="false">DATA!A1820</f>
        <v>ITM11818</v>
      </c>
      <c r="B1820" s="16" t="str">
        <f aca="false">DATA!B1820</f>
        <v>Pharma</v>
      </c>
      <c r="C1820" s="17" t="n">
        <f aca="false">DATA!C1820</f>
        <v>254</v>
      </c>
      <c r="D1820" s="17" t="n">
        <f aca="false">DATA!D1820</f>
        <v>29</v>
      </c>
      <c r="E1820" s="18" t="n">
        <f aca="false">DATA!F1820</f>
        <v>5</v>
      </c>
      <c r="F1820" s="19" t="n">
        <f aca="false">DATA!G1820</f>
        <v>3.44</v>
      </c>
      <c r="G1820" s="19" t="n">
        <f aca="false">DATA!H1820</f>
        <v>9.84</v>
      </c>
      <c r="H1820" s="18" t="n">
        <f aca="false">DATA!E1820</f>
        <v>5</v>
      </c>
      <c r="I1820" s="20" t="n">
        <f aca="false">F1820*E1820</f>
        <v>17.2</v>
      </c>
      <c r="J1820" s="20" t="n">
        <f aca="false">PARAMETER!$B$4*G1820*SQRT(E1820)</f>
        <v>36.1915645053416</v>
      </c>
      <c r="K1820" s="20" t="n">
        <f aca="false">I1820+J1820</f>
        <v>53.3915645053416</v>
      </c>
      <c r="L1820" s="20" t="n">
        <f aca="false">K1820+F1820*H1820</f>
        <v>70.5915645053416</v>
      </c>
      <c r="M1820" s="16" t="str">
        <f aca="false">IF(C1820&lt;=K1820,"REORDER",IF(C1820&gt;L1820,"OVERSTOCK","OK"))</f>
        <v>OVERSTOCK</v>
      </c>
      <c r="N1820" s="16" t="str">
        <f aca="false">IF(C1820&lt;=D1820,"REORDER","OK")</f>
        <v>OK</v>
      </c>
      <c r="O1820" s="18" t="n">
        <f aca="false">IF(D1820&lt;I1820,1,0)</f>
        <v>0</v>
      </c>
      <c r="P1820" s="20" t="n">
        <f aca="false">C1820/F1820</f>
        <v>73.8372093023256</v>
      </c>
      <c r="Q1820" s="19" t="n">
        <f aca="false">DATA!N1820</f>
        <v>169.31</v>
      </c>
      <c r="R1820" s="19" t="n">
        <f aca="false">DATA!O1820</f>
        <v>1.65</v>
      </c>
      <c r="S1820" s="17" t="n">
        <f aca="false">C1820*Q1820</f>
        <v>43004.74</v>
      </c>
      <c r="T1820" s="19" t="n">
        <f aca="false">C1820*R1820</f>
        <v>419.1</v>
      </c>
      <c r="U1820" s="20" t="n">
        <f aca="false">MAX(0,C1820-L1820)</f>
        <v>183.408435494658</v>
      </c>
      <c r="V1820" s="17" t="n">
        <f aca="false">U1820*Q1820</f>
        <v>31052.8822136006</v>
      </c>
      <c r="W1820" s="19" t="n">
        <f aca="false">U1820*R1820</f>
        <v>302.623918566186</v>
      </c>
      <c r="X1820" s="20" t="n">
        <f aca="false">MAX(0,K1820-C1820)</f>
        <v>0</v>
      </c>
      <c r="Y1820" s="17" t="n">
        <f aca="false">F1820*PARAMETER!$B$5*Q1820</f>
        <v>212585.636</v>
      </c>
      <c r="Z1820" s="21" t="n">
        <f aca="false">SUMIF($Y$2:$Y$3205,"&gt;="&amp;Y1820)/SUM($Y$2:$Y$3205)</f>
        <v>0.980951116526701</v>
      </c>
      <c r="AA1820" s="16" t="str">
        <f aca="false">IF(Z1820&lt;=PARAMETER!$B$7,"A",IF(Z1820&lt;=PARAMETER!$B$8,"B","C"))</f>
        <v>C</v>
      </c>
      <c r="AB1820" s="22" t="n">
        <f aca="false">G1820/F1820</f>
        <v>2.86046511627907</v>
      </c>
      <c r="AC1820" s="16" t="str">
        <f aca="false">IF(AB1820&lt;=PARAMETER!$B$9,"X",IF(AB1820&lt;=PARAMETER!$B$10,"Y","Z"))</f>
        <v>Z</v>
      </c>
      <c r="AD1820" s="16" t="str">
        <f aca="false">AA1820&amp;AC1820</f>
        <v>CZ</v>
      </c>
      <c r="AE1820" s="22" t="n">
        <f aca="false">DATA!I1820</f>
        <v>0.98</v>
      </c>
      <c r="AF1820" s="18" t="n">
        <f aca="false">DATA!L1820</f>
        <v>57</v>
      </c>
      <c r="AG1820" s="16" t="str">
        <f aca="false">DATA!K1820</f>
        <v>B</v>
      </c>
      <c r="AH1820" s="18" t="n">
        <f aca="false">IF(AE1820&gt;=PARAMETER!$B$12,1,0)</f>
        <v>1</v>
      </c>
      <c r="AI1820" s="18" t="n">
        <f aca="false">IF(AF1820&gt;=PARAMETER!$B$13,1,0)</f>
        <v>0</v>
      </c>
      <c r="AJ1820" s="18" t="n">
        <f aca="false">IF(AND(AH1820=1,AI1820=1),1,0)</f>
        <v>0</v>
      </c>
    </row>
    <row r="1821" customFormat="false" ht="15" hidden="false" customHeight="false" outlineLevel="0" collapsed="false">
      <c r="A1821" s="16" t="str">
        <f aca="false">DATA!A1821</f>
        <v>ITM11819</v>
      </c>
      <c r="B1821" s="16" t="str">
        <f aca="false">DATA!B1821</f>
        <v>Apparel</v>
      </c>
      <c r="C1821" s="17" t="n">
        <f aca="false">DATA!C1821</f>
        <v>26</v>
      </c>
      <c r="D1821" s="17" t="n">
        <f aca="false">DATA!D1821</f>
        <v>66</v>
      </c>
      <c r="E1821" s="18" t="n">
        <f aca="false">DATA!F1821</f>
        <v>7</v>
      </c>
      <c r="F1821" s="19" t="n">
        <f aca="false">DATA!G1821</f>
        <v>18.16</v>
      </c>
      <c r="G1821" s="19" t="n">
        <f aca="false">DATA!H1821</f>
        <v>8.83</v>
      </c>
      <c r="H1821" s="18" t="n">
        <f aca="false">DATA!E1821</f>
        <v>4</v>
      </c>
      <c r="I1821" s="20" t="n">
        <f aca="false">F1821*E1821</f>
        <v>127.12</v>
      </c>
      <c r="J1821" s="20" t="n">
        <f aca="false">PARAMETER!$B$4*G1821*SQRT(E1821)</f>
        <v>38.4270442413431</v>
      </c>
      <c r="K1821" s="20" t="n">
        <f aca="false">I1821+J1821</f>
        <v>165.547044241343</v>
      </c>
      <c r="L1821" s="20" t="n">
        <f aca="false">K1821+F1821*H1821</f>
        <v>238.187044241343</v>
      </c>
      <c r="M1821" s="16" t="str">
        <f aca="false">IF(C1821&lt;=K1821,"REORDER",IF(C1821&gt;L1821,"OVERSTOCK","OK"))</f>
        <v>REORDER</v>
      </c>
      <c r="N1821" s="16" t="str">
        <f aca="false">IF(C1821&lt;=D1821,"REORDER","OK")</f>
        <v>REORDER</v>
      </c>
      <c r="O1821" s="18" t="n">
        <f aca="false">IF(D1821&lt;I1821,1,0)</f>
        <v>1</v>
      </c>
      <c r="P1821" s="20" t="n">
        <f aca="false">C1821/F1821</f>
        <v>1.43171806167401</v>
      </c>
      <c r="Q1821" s="19" t="n">
        <f aca="false">DATA!N1821</f>
        <v>47.02</v>
      </c>
      <c r="R1821" s="19" t="n">
        <f aca="false">DATA!O1821</f>
        <v>1.32</v>
      </c>
      <c r="S1821" s="17" t="n">
        <f aca="false">C1821*Q1821</f>
        <v>1222.52</v>
      </c>
      <c r="T1821" s="19" t="n">
        <f aca="false">C1821*R1821</f>
        <v>34.32</v>
      </c>
      <c r="U1821" s="20" t="n">
        <f aca="false">MAX(0,C1821-L1821)</f>
        <v>0</v>
      </c>
      <c r="V1821" s="17" t="n">
        <f aca="false">U1821*Q1821</f>
        <v>0</v>
      </c>
      <c r="W1821" s="19" t="n">
        <f aca="false">U1821*R1821</f>
        <v>0</v>
      </c>
      <c r="X1821" s="20" t="n">
        <f aca="false">MAX(0,K1821-C1821)</f>
        <v>139.547044241343</v>
      </c>
      <c r="Y1821" s="17" t="n">
        <f aca="false">F1821*PARAMETER!$B$5*Q1821</f>
        <v>311667.368</v>
      </c>
      <c r="Z1821" s="21" t="n">
        <f aca="false">SUMIF($Y$2:$Y$3205,"&gt;="&amp;Y1821)/SUM($Y$2:$Y$3205)</f>
        <v>0.957488690121272</v>
      </c>
      <c r="AA1821" s="16" t="str">
        <f aca="false">IF(Z1821&lt;=PARAMETER!$B$7,"A",IF(Z1821&lt;=PARAMETER!$B$8,"B","C"))</f>
        <v>C</v>
      </c>
      <c r="AB1821" s="22" t="n">
        <f aca="false">G1821/F1821</f>
        <v>0.486233480176211</v>
      </c>
      <c r="AC1821" s="16" t="str">
        <f aca="false">IF(AB1821&lt;=PARAMETER!$B$9,"X",IF(AB1821&lt;=PARAMETER!$B$10,"Y","Z"))</f>
        <v>Y</v>
      </c>
      <c r="AD1821" s="16" t="str">
        <f aca="false">AA1821&amp;AC1821</f>
        <v>CY</v>
      </c>
      <c r="AE1821" s="22" t="n">
        <f aca="false">DATA!I1821</f>
        <v>0.24</v>
      </c>
      <c r="AF1821" s="18" t="n">
        <f aca="false">DATA!L1821</f>
        <v>91</v>
      </c>
      <c r="AG1821" s="16" t="str">
        <f aca="false">DATA!K1821</f>
        <v>C</v>
      </c>
      <c r="AH1821" s="18" t="n">
        <f aca="false">IF(AE1821&gt;=PARAMETER!$B$12,1,0)</f>
        <v>0</v>
      </c>
      <c r="AI1821" s="18" t="n">
        <f aca="false">IF(AF1821&gt;=PARAMETER!$B$13,1,0)</f>
        <v>0</v>
      </c>
      <c r="AJ1821" s="18" t="n">
        <f aca="false">IF(AND(AH1821=1,AI1821=1),1,0)</f>
        <v>0</v>
      </c>
    </row>
    <row r="1822" customFormat="false" ht="15" hidden="false" customHeight="false" outlineLevel="0" collapsed="false">
      <c r="A1822" s="16" t="str">
        <f aca="false">DATA!A1822</f>
        <v>ITM11820</v>
      </c>
      <c r="B1822" s="16" t="str">
        <f aca="false">DATA!B1822</f>
        <v>Apparel</v>
      </c>
      <c r="C1822" s="17" t="n">
        <f aca="false">DATA!C1822</f>
        <v>483</v>
      </c>
      <c r="D1822" s="17" t="n">
        <f aca="false">DATA!D1822</f>
        <v>59</v>
      </c>
      <c r="E1822" s="18" t="n">
        <f aca="false">DATA!F1822</f>
        <v>9</v>
      </c>
      <c r="F1822" s="19" t="n">
        <f aca="false">DATA!G1822</f>
        <v>6.81</v>
      </c>
      <c r="G1822" s="19" t="n">
        <f aca="false">DATA!H1822</f>
        <v>2.02</v>
      </c>
      <c r="H1822" s="18" t="n">
        <f aca="false">DATA!E1822</f>
        <v>11</v>
      </c>
      <c r="I1822" s="20" t="n">
        <f aca="false">F1822*E1822</f>
        <v>61.29</v>
      </c>
      <c r="J1822" s="20" t="n">
        <f aca="false">PARAMETER!$B$4*G1822*SQRT(E1822)</f>
        <v>9.96781297932592</v>
      </c>
      <c r="K1822" s="20" t="n">
        <f aca="false">I1822+J1822</f>
        <v>71.2578129793259</v>
      </c>
      <c r="L1822" s="20" t="n">
        <f aca="false">K1822+F1822*H1822</f>
        <v>146.167812979326</v>
      </c>
      <c r="M1822" s="16" t="str">
        <f aca="false">IF(C1822&lt;=K1822,"REORDER",IF(C1822&gt;L1822,"OVERSTOCK","OK"))</f>
        <v>OVERSTOCK</v>
      </c>
      <c r="N1822" s="16" t="str">
        <f aca="false">IF(C1822&lt;=D1822,"REORDER","OK")</f>
        <v>OK</v>
      </c>
      <c r="O1822" s="18" t="n">
        <f aca="false">IF(D1822&lt;I1822,1,0)</f>
        <v>1</v>
      </c>
      <c r="P1822" s="20" t="n">
        <f aca="false">C1822/F1822</f>
        <v>70.9251101321586</v>
      </c>
      <c r="Q1822" s="19" t="n">
        <f aca="false">DATA!N1822</f>
        <v>111.1</v>
      </c>
      <c r="R1822" s="19" t="n">
        <f aca="false">DATA!O1822</f>
        <v>1.06</v>
      </c>
      <c r="S1822" s="17" t="n">
        <f aca="false">C1822*Q1822</f>
        <v>53661.3</v>
      </c>
      <c r="T1822" s="19" t="n">
        <f aca="false">C1822*R1822</f>
        <v>511.98</v>
      </c>
      <c r="U1822" s="20" t="n">
        <f aca="false">MAX(0,C1822-L1822)</f>
        <v>336.832187020674</v>
      </c>
      <c r="V1822" s="17" t="n">
        <f aca="false">U1822*Q1822</f>
        <v>37422.0559779969</v>
      </c>
      <c r="W1822" s="19" t="n">
        <f aca="false">U1822*R1822</f>
        <v>357.042118241915</v>
      </c>
      <c r="X1822" s="20" t="n">
        <f aca="false">MAX(0,K1822-C1822)</f>
        <v>0</v>
      </c>
      <c r="Y1822" s="17" t="n">
        <f aca="false">F1822*PARAMETER!$B$5*Q1822</f>
        <v>276155.715</v>
      </c>
      <c r="Z1822" s="21" t="n">
        <f aca="false">SUMIF($Y$2:$Y$3205,"&gt;="&amp;Y1822)/SUM($Y$2:$Y$3205)</f>
        <v>0.966363662501088</v>
      </c>
      <c r="AA1822" s="16" t="str">
        <f aca="false">IF(Z1822&lt;=PARAMETER!$B$7,"A",IF(Z1822&lt;=PARAMETER!$B$8,"B","C"))</f>
        <v>C</v>
      </c>
      <c r="AB1822" s="22" t="n">
        <f aca="false">G1822/F1822</f>
        <v>0.296622613803231</v>
      </c>
      <c r="AC1822" s="16" t="str">
        <f aca="false">IF(AB1822&lt;=PARAMETER!$B$9,"X",IF(AB1822&lt;=PARAMETER!$B$10,"Y","Z"))</f>
        <v>Y</v>
      </c>
      <c r="AD1822" s="16" t="str">
        <f aca="false">AA1822&amp;AC1822</f>
        <v>CY</v>
      </c>
      <c r="AE1822" s="22" t="n">
        <f aca="false">DATA!I1822</f>
        <v>0.7</v>
      </c>
      <c r="AF1822" s="18" t="n">
        <f aca="false">DATA!L1822</f>
        <v>25</v>
      </c>
      <c r="AG1822" s="16" t="str">
        <f aca="false">DATA!K1822</f>
        <v>C</v>
      </c>
      <c r="AH1822" s="18" t="n">
        <f aca="false">IF(AE1822&gt;=PARAMETER!$B$12,1,0)</f>
        <v>0</v>
      </c>
      <c r="AI1822" s="18" t="n">
        <f aca="false">IF(AF1822&gt;=PARAMETER!$B$13,1,0)</f>
        <v>0</v>
      </c>
      <c r="AJ1822" s="18" t="n">
        <f aca="false">IF(AND(AH1822=1,AI1822=1),1,0)</f>
        <v>0</v>
      </c>
    </row>
    <row r="1823" customFormat="false" ht="15" hidden="false" customHeight="false" outlineLevel="0" collapsed="false">
      <c r="A1823" s="16" t="str">
        <f aca="false">DATA!A1823</f>
        <v>ITM11821</v>
      </c>
      <c r="B1823" s="16" t="str">
        <f aca="false">DATA!B1823</f>
        <v>Pharma</v>
      </c>
      <c r="C1823" s="17" t="n">
        <f aca="false">DATA!C1823</f>
        <v>64</v>
      </c>
      <c r="D1823" s="17" t="n">
        <f aca="false">DATA!D1823</f>
        <v>89</v>
      </c>
      <c r="E1823" s="18" t="n">
        <f aca="false">DATA!F1823</f>
        <v>9</v>
      </c>
      <c r="F1823" s="19" t="n">
        <f aca="false">DATA!G1823</f>
        <v>2.42</v>
      </c>
      <c r="G1823" s="19" t="n">
        <f aca="false">DATA!H1823</f>
        <v>5.7</v>
      </c>
      <c r="H1823" s="18" t="n">
        <f aca="false">DATA!E1823</f>
        <v>4</v>
      </c>
      <c r="I1823" s="20" t="n">
        <f aca="false">F1823*E1823</f>
        <v>21.78</v>
      </c>
      <c r="J1823" s="20" t="n">
        <f aca="false">PARAMETER!$B$4*G1823*SQRT(E1823)</f>
        <v>28.1269970208702</v>
      </c>
      <c r="K1823" s="20" t="n">
        <f aca="false">I1823+J1823</f>
        <v>49.9069970208702</v>
      </c>
      <c r="L1823" s="20" t="n">
        <f aca="false">K1823+F1823*H1823</f>
        <v>59.5869970208702</v>
      </c>
      <c r="M1823" s="16" t="str">
        <f aca="false">IF(C1823&lt;=K1823,"REORDER",IF(C1823&gt;L1823,"OVERSTOCK","OK"))</f>
        <v>OVERSTOCK</v>
      </c>
      <c r="N1823" s="16" t="str">
        <f aca="false">IF(C1823&lt;=D1823,"REORDER","OK")</f>
        <v>REORDER</v>
      </c>
      <c r="O1823" s="18" t="n">
        <f aca="false">IF(D1823&lt;I1823,1,0)</f>
        <v>0</v>
      </c>
      <c r="P1823" s="20" t="n">
        <f aca="false">C1823/F1823</f>
        <v>26.4462809917355</v>
      </c>
      <c r="Q1823" s="19" t="n">
        <f aca="false">DATA!N1823</f>
        <v>118.56</v>
      </c>
      <c r="R1823" s="19" t="n">
        <f aca="false">DATA!O1823</f>
        <v>0.52</v>
      </c>
      <c r="S1823" s="17" t="n">
        <f aca="false">C1823*Q1823</f>
        <v>7587.84</v>
      </c>
      <c r="T1823" s="19" t="n">
        <f aca="false">C1823*R1823</f>
        <v>33.28</v>
      </c>
      <c r="U1823" s="20" t="n">
        <f aca="false">MAX(0,C1823-L1823)</f>
        <v>4.41300297912984</v>
      </c>
      <c r="V1823" s="17" t="n">
        <f aca="false">U1823*Q1823</f>
        <v>523.205633205633</v>
      </c>
      <c r="W1823" s="19" t="n">
        <f aca="false">U1823*R1823</f>
        <v>2.29476154914751</v>
      </c>
      <c r="X1823" s="20" t="n">
        <f aca="false">MAX(0,K1823-C1823)</f>
        <v>0</v>
      </c>
      <c r="Y1823" s="17" t="n">
        <f aca="false">F1823*PARAMETER!$B$5*Q1823</f>
        <v>104724.048</v>
      </c>
      <c r="Z1823" s="21" t="n">
        <f aca="false">SUMIF($Y$2:$Y$3205,"&gt;="&amp;Y1823)/SUM($Y$2:$Y$3205)</f>
        <v>0.995748429960486</v>
      </c>
      <c r="AA1823" s="16" t="str">
        <f aca="false">IF(Z1823&lt;=PARAMETER!$B$7,"A",IF(Z1823&lt;=PARAMETER!$B$8,"B","C"))</f>
        <v>C</v>
      </c>
      <c r="AB1823" s="22" t="n">
        <f aca="false">G1823/F1823</f>
        <v>2.35537190082645</v>
      </c>
      <c r="AC1823" s="16" t="str">
        <f aca="false">IF(AB1823&lt;=PARAMETER!$B$9,"X",IF(AB1823&lt;=PARAMETER!$B$10,"Y","Z"))</f>
        <v>Z</v>
      </c>
      <c r="AD1823" s="16" t="str">
        <f aca="false">AA1823&amp;AC1823</f>
        <v>CZ</v>
      </c>
      <c r="AE1823" s="22" t="n">
        <f aca="false">DATA!I1823</f>
        <v>0.31</v>
      </c>
      <c r="AF1823" s="18" t="n">
        <f aca="false">DATA!L1823</f>
        <v>142</v>
      </c>
      <c r="AG1823" s="16" t="str">
        <f aca="false">DATA!K1823</f>
        <v>B</v>
      </c>
      <c r="AH1823" s="18" t="n">
        <f aca="false">IF(AE1823&gt;=PARAMETER!$B$12,1,0)</f>
        <v>0</v>
      </c>
      <c r="AI1823" s="18" t="n">
        <f aca="false">IF(AF1823&gt;=PARAMETER!$B$13,1,0)</f>
        <v>1</v>
      </c>
      <c r="AJ1823" s="18" t="n">
        <f aca="false">IF(AND(AH1823=1,AI1823=1),1,0)</f>
        <v>0</v>
      </c>
    </row>
    <row r="1824" customFormat="false" ht="15" hidden="false" customHeight="false" outlineLevel="0" collapsed="false">
      <c r="A1824" s="16" t="str">
        <f aca="false">DATA!A1824</f>
        <v>ITM11822</v>
      </c>
      <c r="B1824" s="16" t="str">
        <f aca="false">DATA!B1824</f>
        <v>Apparel</v>
      </c>
      <c r="C1824" s="17" t="n">
        <f aca="false">DATA!C1824</f>
        <v>462</v>
      </c>
      <c r="D1824" s="17" t="n">
        <f aca="false">DATA!D1824</f>
        <v>34</v>
      </c>
      <c r="E1824" s="18" t="n">
        <f aca="false">DATA!F1824</f>
        <v>6</v>
      </c>
      <c r="F1824" s="19" t="n">
        <f aca="false">DATA!G1824</f>
        <v>6.53</v>
      </c>
      <c r="G1824" s="19" t="n">
        <f aca="false">DATA!H1824</f>
        <v>3.81</v>
      </c>
      <c r="H1824" s="18" t="n">
        <f aca="false">DATA!E1824</f>
        <v>11</v>
      </c>
      <c r="I1824" s="20" t="n">
        <f aca="false">F1824*E1824</f>
        <v>39.18</v>
      </c>
      <c r="J1824" s="20" t="n">
        <f aca="false">PARAMETER!$B$4*G1824*SQRT(E1824)</f>
        <v>15.3506884537459</v>
      </c>
      <c r="K1824" s="20" t="n">
        <f aca="false">I1824+J1824</f>
        <v>54.5306884537459</v>
      </c>
      <c r="L1824" s="20" t="n">
        <f aca="false">K1824+F1824*H1824</f>
        <v>126.360688453746</v>
      </c>
      <c r="M1824" s="16" t="str">
        <f aca="false">IF(C1824&lt;=K1824,"REORDER",IF(C1824&gt;L1824,"OVERSTOCK","OK"))</f>
        <v>OVERSTOCK</v>
      </c>
      <c r="N1824" s="16" t="str">
        <f aca="false">IF(C1824&lt;=D1824,"REORDER","OK")</f>
        <v>OK</v>
      </c>
      <c r="O1824" s="18" t="n">
        <f aca="false">IF(D1824&lt;I1824,1,0)</f>
        <v>1</v>
      </c>
      <c r="P1824" s="20" t="n">
        <f aca="false">C1824/F1824</f>
        <v>70.750382848392</v>
      </c>
      <c r="Q1824" s="19" t="n">
        <f aca="false">DATA!N1824</f>
        <v>90.75</v>
      </c>
      <c r="R1824" s="19" t="n">
        <f aca="false">DATA!O1824</f>
        <v>0.63</v>
      </c>
      <c r="S1824" s="17" t="n">
        <f aca="false">C1824*Q1824</f>
        <v>41926.5</v>
      </c>
      <c r="T1824" s="19" t="n">
        <f aca="false">C1824*R1824</f>
        <v>291.06</v>
      </c>
      <c r="U1824" s="20" t="n">
        <f aca="false">MAX(0,C1824-L1824)</f>
        <v>335.639311546254</v>
      </c>
      <c r="V1824" s="17" t="n">
        <f aca="false">U1824*Q1824</f>
        <v>30459.2675228226</v>
      </c>
      <c r="W1824" s="19" t="n">
        <f aca="false">U1824*R1824</f>
        <v>211.45276627414</v>
      </c>
      <c r="X1824" s="20" t="n">
        <f aca="false">MAX(0,K1824-C1824)</f>
        <v>0</v>
      </c>
      <c r="Y1824" s="17" t="n">
        <f aca="false">F1824*PARAMETER!$B$5*Q1824</f>
        <v>216298.0875</v>
      </c>
      <c r="Z1824" s="21" t="n">
        <f aca="false">SUMIF($Y$2:$Y$3205,"&gt;="&amp;Y1824)/SUM($Y$2:$Y$3205)</f>
        <v>0.979994552887484</v>
      </c>
      <c r="AA1824" s="16" t="str">
        <f aca="false">IF(Z1824&lt;=PARAMETER!$B$7,"A",IF(Z1824&lt;=PARAMETER!$B$8,"B","C"))</f>
        <v>C</v>
      </c>
      <c r="AB1824" s="22" t="n">
        <f aca="false">G1824/F1824</f>
        <v>0.583460949464012</v>
      </c>
      <c r="AC1824" s="16" t="str">
        <f aca="false">IF(AB1824&lt;=PARAMETER!$B$9,"X",IF(AB1824&lt;=PARAMETER!$B$10,"Y","Z"))</f>
        <v>Z</v>
      </c>
      <c r="AD1824" s="16" t="str">
        <f aca="false">AA1824&amp;AC1824</f>
        <v>CZ</v>
      </c>
      <c r="AE1824" s="22" t="n">
        <f aca="false">DATA!I1824</f>
        <v>0.55</v>
      </c>
      <c r="AF1824" s="18" t="n">
        <f aca="false">DATA!L1824</f>
        <v>83</v>
      </c>
      <c r="AG1824" s="16" t="str">
        <f aca="false">DATA!K1824</f>
        <v>B</v>
      </c>
      <c r="AH1824" s="18" t="n">
        <f aca="false">IF(AE1824&gt;=PARAMETER!$B$12,1,0)</f>
        <v>0</v>
      </c>
      <c r="AI1824" s="18" t="n">
        <f aca="false">IF(AF1824&gt;=PARAMETER!$B$13,1,0)</f>
        <v>0</v>
      </c>
      <c r="AJ1824" s="18" t="n">
        <f aca="false">IF(AND(AH1824=1,AI1824=1),1,0)</f>
        <v>0</v>
      </c>
    </row>
    <row r="1825" customFormat="false" ht="15" hidden="false" customHeight="false" outlineLevel="0" collapsed="false">
      <c r="A1825" s="16" t="str">
        <f aca="false">DATA!A1825</f>
        <v>ITM11823</v>
      </c>
      <c r="B1825" s="16" t="str">
        <f aca="false">DATA!B1825</f>
        <v>Automotive</v>
      </c>
      <c r="C1825" s="17" t="n">
        <f aca="false">DATA!C1825</f>
        <v>258</v>
      </c>
      <c r="D1825" s="17" t="n">
        <f aca="false">DATA!D1825</f>
        <v>21</v>
      </c>
      <c r="E1825" s="18" t="n">
        <f aca="false">DATA!F1825</f>
        <v>3</v>
      </c>
      <c r="F1825" s="19" t="n">
        <f aca="false">DATA!G1825</f>
        <v>22.13</v>
      </c>
      <c r="G1825" s="19" t="n">
        <f aca="false">DATA!H1825</f>
        <v>4.63</v>
      </c>
      <c r="H1825" s="18" t="n">
        <f aca="false">DATA!E1825</f>
        <v>6</v>
      </c>
      <c r="I1825" s="20" t="n">
        <f aca="false">F1825*E1825</f>
        <v>66.39</v>
      </c>
      <c r="J1825" s="20" t="n">
        <f aca="false">PARAMETER!$B$4*G1825*SQRT(E1825)</f>
        <v>13.1907313448987</v>
      </c>
      <c r="K1825" s="20" t="n">
        <f aca="false">I1825+J1825</f>
        <v>79.5807313448987</v>
      </c>
      <c r="L1825" s="20" t="n">
        <f aca="false">K1825+F1825*H1825</f>
        <v>212.360731344899</v>
      </c>
      <c r="M1825" s="16" t="str">
        <f aca="false">IF(C1825&lt;=K1825,"REORDER",IF(C1825&gt;L1825,"OVERSTOCK","OK"))</f>
        <v>OVERSTOCK</v>
      </c>
      <c r="N1825" s="16" t="str">
        <f aca="false">IF(C1825&lt;=D1825,"REORDER","OK")</f>
        <v>OK</v>
      </c>
      <c r="O1825" s="18" t="n">
        <f aca="false">IF(D1825&lt;I1825,1,0)</f>
        <v>1</v>
      </c>
      <c r="P1825" s="20" t="n">
        <f aca="false">C1825/F1825</f>
        <v>11.6583822864889</v>
      </c>
      <c r="Q1825" s="19" t="n">
        <f aca="false">DATA!N1825</f>
        <v>55.73</v>
      </c>
      <c r="R1825" s="19" t="n">
        <f aca="false">DATA!O1825</f>
        <v>0.7</v>
      </c>
      <c r="S1825" s="17" t="n">
        <f aca="false">C1825*Q1825</f>
        <v>14378.34</v>
      </c>
      <c r="T1825" s="19" t="n">
        <f aca="false">C1825*R1825</f>
        <v>180.6</v>
      </c>
      <c r="U1825" s="20" t="n">
        <f aca="false">MAX(0,C1825-L1825)</f>
        <v>45.6392686551013</v>
      </c>
      <c r="V1825" s="17" t="n">
        <f aca="false">U1825*Q1825</f>
        <v>2543.47644214879</v>
      </c>
      <c r="W1825" s="19" t="n">
        <f aca="false">U1825*R1825</f>
        <v>31.9474880585709</v>
      </c>
      <c r="X1825" s="20" t="n">
        <f aca="false">MAX(0,K1825-C1825)</f>
        <v>0</v>
      </c>
      <c r="Y1825" s="17" t="n">
        <f aca="false">F1825*PARAMETER!$B$5*Q1825</f>
        <v>450156.2885</v>
      </c>
      <c r="Z1825" s="21" t="n">
        <f aca="false">SUMIF($Y$2:$Y$3205,"&gt;="&amp;Y1825)/SUM($Y$2:$Y$3205)</f>
        <v>0.920212262076349</v>
      </c>
      <c r="AA1825" s="16" t="str">
        <f aca="false">IF(Z1825&lt;=PARAMETER!$B$7,"A",IF(Z1825&lt;=PARAMETER!$B$8,"B","C"))</f>
        <v>B</v>
      </c>
      <c r="AB1825" s="22" t="n">
        <f aca="false">G1825/F1825</f>
        <v>0.20921825576141</v>
      </c>
      <c r="AC1825" s="16" t="str">
        <f aca="false">IF(AB1825&lt;=PARAMETER!$B$9,"X",IF(AB1825&lt;=PARAMETER!$B$10,"Y","Z"))</f>
        <v>X</v>
      </c>
      <c r="AD1825" s="16" t="str">
        <f aca="false">AA1825&amp;AC1825</f>
        <v>BX</v>
      </c>
      <c r="AE1825" s="22" t="n">
        <f aca="false">DATA!I1825</f>
        <v>0.82</v>
      </c>
      <c r="AF1825" s="18" t="n">
        <f aca="false">DATA!L1825</f>
        <v>30</v>
      </c>
      <c r="AG1825" s="16" t="str">
        <f aca="false">DATA!K1825</f>
        <v>A</v>
      </c>
      <c r="AH1825" s="18" t="n">
        <f aca="false">IF(AE1825&gt;=PARAMETER!$B$12,1,0)</f>
        <v>1</v>
      </c>
      <c r="AI1825" s="18" t="n">
        <f aca="false">IF(AF1825&gt;=PARAMETER!$B$13,1,0)</f>
        <v>0</v>
      </c>
      <c r="AJ1825" s="18" t="n">
        <f aca="false">IF(AND(AH1825=1,AI1825=1),1,0)</f>
        <v>0</v>
      </c>
    </row>
    <row r="1826" customFormat="false" ht="15" hidden="false" customHeight="false" outlineLevel="0" collapsed="false">
      <c r="A1826" s="16" t="str">
        <f aca="false">DATA!A1826</f>
        <v>ITM11824</v>
      </c>
      <c r="B1826" s="16" t="str">
        <f aca="false">DATA!B1826</f>
        <v>Electronics</v>
      </c>
      <c r="C1826" s="17" t="n">
        <f aca="false">DATA!C1826</f>
        <v>459</v>
      </c>
      <c r="D1826" s="17" t="n">
        <f aca="false">DATA!D1826</f>
        <v>80</v>
      </c>
      <c r="E1826" s="18" t="n">
        <f aca="false">DATA!F1826</f>
        <v>3</v>
      </c>
      <c r="F1826" s="19" t="n">
        <f aca="false">DATA!G1826</f>
        <v>34.66</v>
      </c>
      <c r="G1826" s="19" t="n">
        <f aca="false">DATA!H1826</f>
        <v>3.68</v>
      </c>
      <c r="H1826" s="18" t="n">
        <f aca="false">DATA!E1826</f>
        <v>14</v>
      </c>
      <c r="I1826" s="20" t="n">
        <f aca="false">F1826*E1826</f>
        <v>103.98</v>
      </c>
      <c r="J1826" s="20" t="n">
        <f aca="false">PARAMETER!$B$4*G1826*SQRT(E1826)</f>
        <v>10.4842097946495</v>
      </c>
      <c r="K1826" s="20" t="n">
        <f aca="false">I1826+J1826</f>
        <v>114.46420979465</v>
      </c>
      <c r="L1826" s="20" t="n">
        <f aca="false">K1826+F1826*H1826</f>
        <v>599.70420979465</v>
      </c>
      <c r="M1826" s="16" t="str">
        <f aca="false">IF(C1826&lt;=K1826,"REORDER",IF(C1826&gt;L1826,"OVERSTOCK","OK"))</f>
        <v>OK</v>
      </c>
      <c r="N1826" s="16" t="str">
        <f aca="false">IF(C1826&lt;=D1826,"REORDER","OK")</f>
        <v>OK</v>
      </c>
      <c r="O1826" s="18" t="n">
        <f aca="false">IF(D1826&lt;I1826,1,0)</f>
        <v>1</v>
      </c>
      <c r="P1826" s="20" t="n">
        <f aca="false">C1826/F1826</f>
        <v>13.2429313329486</v>
      </c>
      <c r="Q1826" s="19" t="n">
        <f aca="false">DATA!N1826</f>
        <v>192.46</v>
      </c>
      <c r="R1826" s="19" t="n">
        <f aca="false">DATA!O1826</f>
        <v>0.17</v>
      </c>
      <c r="S1826" s="17" t="n">
        <f aca="false">C1826*Q1826</f>
        <v>88339.14</v>
      </c>
      <c r="T1826" s="19" t="n">
        <f aca="false">C1826*R1826</f>
        <v>78.03</v>
      </c>
      <c r="U1826" s="20" t="n">
        <f aca="false">MAX(0,C1826-L1826)</f>
        <v>0</v>
      </c>
      <c r="V1826" s="17" t="n">
        <f aca="false">U1826*Q1826</f>
        <v>0</v>
      </c>
      <c r="W1826" s="19" t="n">
        <f aca="false">U1826*R1826</f>
        <v>0</v>
      </c>
      <c r="X1826" s="20" t="n">
        <f aca="false">MAX(0,K1826-C1826)</f>
        <v>0</v>
      </c>
      <c r="Y1826" s="17" t="n">
        <f aca="false">F1826*PARAMETER!$B$5*Q1826</f>
        <v>2434792.214</v>
      </c>
      <c r="Z1826" s="21" t="n">
        <f aca="false">SUMIF($Y$2:$Y$3205,"&gt;="&amp;Y1826)/SUM($Y$2:$Y$3205)</f>
        <v>0.209175425609103</v>
      </c>
      <c r="AA1826" s="16" t="str">
        <f aca="false">IF(Z1826&lt;=PARAMETER!$B$7,"A",IF(Z1826&lt;=PARAMETER!$B$8,"B","C"))</f>
        <v>A</v>
      </c>
      <c r="AB1826" s="22" t="n">
        <f aca="false">G1826/F1826</f>
        <v>0.106174264281593</v>
      </c>
      <c r="AC1826" s="16" t="str">
        <f aca="false">IF(AB1826&lt;=PARAMETER!$B$9,"X",IF(AB1826&lt;=PARAMETER!$B$10,"Y","Z"))</f>
        <v>X</v>
      </c>
      <c r="AD1826" s="16" t="str">
        <f aca="false">AA1826&amp;AC1826</f>
        <v>AX</v>
      </c>
      <c r="AE1826" s="22" t="n">
        <f aca="false">DATA!I1826</f>
        <v>0.54</v>
      </c>
      <c r="AF1826" s="18" t="n">
        <f aca="false">DATA!L1826</f>
        <v>70</v>
      </c>
      <c r="AG1826" s="16" t="str">
        <f aca="false">DATA!K1826</f>
        <v>D</v>
      </c>
      <c r="AH1826" s="18" t="n">
        <f aca="false">IF(AE1826&gt;=PARAMETER!$B$12,1,0)</f>
        <v>0</v>
      </c>
      <c r="AI1826" s="18" t="n">
        <f aca="false">IF(AF1826&gt;=PARAMETER!$B$13,1,0)</f>
        <v>0</v>
      </c>
      <c r="AJ1826" s="18" t="n">
        <f aca="false">IF(AND(AH1826=1,AI1826=1),1,0)</f>
        <v>0</v>
      </c>
    </row>
    <row r="1827" customFormat="false" ht="15" hidden="false" customHeight="false" outlineLevel="0" collapsed="false">
      <c r="A1827" s="16" t="str">
        <f aca="false">DATA!A1827</f>
        <v>ITM11825</v>
      </c>
      <c r="B1827" s="16" t="str">
        <f aca="false">DATA!B1827</f>
        <v>Automotive</v>
      </c>
      <c r="C1827" s="17" t="n">
        <f aca="false">DATA!C1827</f>
        <v>451</v>
      </c>
      <c r="D1827" s="17" t="n">
        <f aca="false">DATA!D1827</f>
        <v>48</v>
      </c>
      <c r="E1827" s="18" t="n">
        <f aca="false">DATA!F1827</f>
        <v>9</v>
      </c>
      <c r="F1827" s="19" t="n">
        <f aca="false">DATA!G1827</f>
        <v>15.17</v>
      </c>
      <c r="G1827" s="19" t="n">
        <f aca="false">DATA!H1827</f>
        <v>3.69</v>
      </c>
      <c r="H1827" s="18" t="n">
        <f aca="false">DATA!E1827</f>
        <v>4</v>
      </c>
      <c r="I1827" s="20" t="n">
        <f aca="false">F1827*E1827</f>
        <v>136.53</v>
      </c>
      <c r="J1827" s="20" t="n">
        <f aca="false">PARAMETER!$B$4*G1827*SQRT(E1827)</f>
        <v>18.2085296503528</v>
      </c>
      <c r="K1827" s="20" t="n">
        <f aca="false">I1827+J1827</f>
        <v>154.738529650353</v>
      </c>
      <c r="L1827" s="20" t="n">
        <f aca="false">K1827+F1827*H1827</f>
        <v>215.418529650353</v>
      </c>
      <c r="M1827" s="16" t="str">
        <f aca="false">IF(C1827&lt;=K1827,"REORDER",IF(C1827&gt;L1827,"OVERSTOCK","OK"))</f>
        <v>OVERSTOCK</v>
      </c>
      <c r="N1827" s="16" t="str">
        <f aca="false">IF(C1827&lt;=D1827,"REORDER","OK")</f>
        <v>OK</v>
      </c>
      <c r="O1827" s="18" t="n">
        <f aca="false">IF(D1827&lt;I1827,1,0)</f>
        <v>1</v>
      </c>
      <c r="P1827" s="20" t="n">
        <f aca="false">C1827/F1827</f>
        <v>29.7297297297297</v>
      </c>
      <c r="Q1827" s="19" t="n">
        <f aca="false">DATA!N1827</f>
        <v>88.55</v>
      </c>
      <c r="R1827" s="19" t="n">
        <f aca="false">DATA!O1827</f>
        <v>1.83</v>
      </c>
      <c r="S1827" s="17" t="n">
        <f aca="false">C1827*Q1827</f>
        <v>39936.05</v>
      </c>
      <c r="T1827" s="19" t="n">
        <f aca="false">C1827*R1827</f>
        <v>825.33</v>
      </c>
      <c r="U1827" s="20" t="n">
        <f aca="false">MAX(0,C1827-L1827)</f>
        <v>235.581470349647</v>
      </c>
      <c r="V1827" s="17" t="n">
        <f aca="false">U1827*Q1827</f>
        <v>20860.7391994613</v>
      </c>
      <c r="W1827" s="19" t="n">
        <f aca="false">U1827*R1827</f>
        <v>431.114090739854</v>
      </c>
      <c r="X1827" s="20" t="n">
        <f aca="false">MAX(0,K1827-C1827)</f>
        <v>0</v>
      </c>
      <c r="Y1827" s="17" t="n">
        <f aca="false">F1827*PARAMETER!$B$5*Q1827</f>
        <v>490305.7775</v>
      </c>
      <c r="Z1827" s="21" t="n">
        <f aca="false">SUMIF($Y$2:$Y$3205,"&gt;="&amp;Y1827)/SUM($Y$2:$Y$3205)</f>
        <v>0.908789142552817</v>
      </c>
      <c r="AA1827" s="16" t="str">
        <f aca="false">IF(Z1827&lt;=PARAMETER!$B$7,"A",IF(Z1827&lt;=PARAMETER!$B$8,"B","C"))</f>
        <v>B</v>
      </c>
      <c r="AB1827" s="22" t="n">
        <f aca="false">G1827/F1827</f>
        <v>0.243243243243243</v>
      </c>
      <c r="AC1827" s="16" t="str">
        <f aca="false">IF(AB1827&lt;=PARAMETER!$B$9,"X",IF(AB1827&lt;=PARAMETER!$B$10,"Y","Z"))</f>
        <v>X</v>
      </c>
      <c r="AD1827" s="16" t="str">
        <f aca="false">AA1827&amp;AC1827</f>
        <v>BX</v>
      </c>
      <c r="AE1827" s="22" t="n">
        <f aca="false">DATA!I1827</f>
        <v>0.82</v>
      </c>
      <c r="AF1827" s="18" t="n">
        <f aca="false">DATA!L1827</f>
        <v>33</v>
      </c>
      <c r="AG1827" s="16" t="str">
        <f aca="false">DATA!K1827</f>
        <v>A</v>
      </c>
      <c r="AH1827" s="18" t="n">
        <f aca="false">IF(AE1827&gt;=PARAMETER!$B$12,1,0)</f>
        <v>1</v>
      </c>
      <c r="AI1827" s="18" t="n">
        <f aca="false">IF(AF1827&gt;=PARAMETER!$B$13,1,0)</f>
        <v>0</v>
      </c>
      <c r="AJ1827" s="18" t="n">
        <f aca="false">IF(AND(AH1827=1,AI1827=1),1,0)</f>
        <v>0</v>
      </c>
    </row>
    <row r="1828" customFormat="false" ht="15" hidden="false" customHeight="false" outlineLevel="0" collapsed="false">
      <c r="A1828" s="16" t="str">
        <f aca="false">DATA!A1828</f>
        <v>ITM11826</v>
      </c>
      <c r="B1828" s="16" t="str">
        <f aca="false">DATA!B1828</f>
        <v>Automotive</v>
      </c>
      <c r="C1828" s="17" t="n">
        <f aca="false">DATA!C1828</f>
        <v>174</v>
      </c>
      <c r="D1828" s="17" t="n">
        <f aca="false">DATA!D1828</f>
        <v>26</v>
      </c>
      <c r="E1828" s="18" t="n">
        <f aca="false">DATA!F1828</f>
        <v>7</v>
      </c>
      <c r="F1828" s="19" t="n">
        <f aca="false">DATA!G1828</f>
        <v>42.63</v>
      </c>
      <c r="G1828" s="19" t="n">
        <f aca="false">DATA!H1828</f>
        <v>5.65</v>
      </c>
      <c r="H1828" s="18" t="n">
        <f aca="false">DATA!E1828</f>
        <v>12</v>
      </c>
      <c r="I1828" s="20" t="n">
        <f aca="false">F1828*E1828</f>
        <v>298.41</v>
      </c>
      <c r="J1828" s="20" t="n">
        <f aca="false">PARAMETER!$B$4*G1828*SQRT(E1828)</f>
        <v>24.5880860660916</v>
      </c>
      <c r="K1828" s="20" t="n">
        <f aca="false">I1828+J1828</f>
        <v>322.998086066092</v>
      </c>
      <c r="L1828" s="20" t="n">
        <f aca="false">K1828+F1828*H1828</f>
        <v>834.558086066092</v>
      </c>
      <c r="M1828" s="16" t="str">
        <f aca="false">IF(C1828&lt;=K1828,"REORDER",IF(C1828&gt;L1828,"OVERSTOCK","OK"))</f>
        <v>REORDER</v>
      </c>
      <c r="N1828" s="16" t="str">
        <f aca="false">IF(C1828&lt;=D1828,"REORDER","OK")</f>
        <v>OK</v>
      </c>
      <c r="O1828" s="18" t="n">
        <f aca="false">IF(D1828&lt;I1828,1,0)</f>
        <v>1</v>
      </c>
      <c r="P1828" s="20" t="n">
        <f aca="false">C1828/F1828</f>
        <v>4.08163265306123</v>
      </c>
      <c r="Q1828" s="19" t="n">
        <f aca="false">DATA!N1828</f>
        <v>148.19</v>
      </c>
      <c r="R1828" s="19" t="n">
        <f aca="false">DATA!O1828</f>
        <v>1.81</v>
      </c>
      <c r="S1828" s="17" t="n">
        <f aca="false">C1828*Q1828</f>
        <v>25785.06</v>
      </c>
      <c r="T1828" s="19" t="n">
        <f aca="false">C1828*R1828</f>
        <v>314.94</v>
      </c>
      <c r="U1828" s="20" t="n">
        <f aca="false">MAX(0,C1828-L1828)</f>
        <v>0</v>
      </c>
      <c r="V1828" s="17" t="n">
        <f aca="false">U1828*Q1828</f>
        <v>0</v>
      </c>
      <c r="W1828" s="19" t="n">
        <f aca="false">U1828*R1828</f>
        <v>0</v>
      </c>
      <c r="X1828" s="20" t="n">
        <f aca="false">MAX(0,K1828-C1828)</f>
        <v>148.998086066092</v>
      </c>
      <c r="Y1828" s="17" t="n">
        <f aca="false">F1828*PARAMETER!$B$5*Q1828</f>
        <v>2305828.9905</v>
      </c>
      <c r="Z1828" s="21" t="n">
        <f aca="false">SUMIF($Y$2:$Y$3205,"&gt;="&amp;Y1828)/SUM($Y$2:$Y$3205)</f>
        <v>0.239454072213211</v>
      </c>
      <c r="AA1828" s="16" t="str">
        <f aca="false">IF(Z1828&lt;=PARAMETER!$B$7,"A",IF(Z1828&lt;=PARAMETER!$B$8,"B","C"))</f>
        <v>A</v>
      </c>
      <c r="AB1828" s="22" t="n">
        <f aca="false">G1828/F1828</f>
        <v>0.132535772929862</v>
      </c>
      <c r="AC1828" s="16" t="str">
        <f aca="false">IF(AB1828&lt;=PARAMETER!$B$9,"X",IF(AB1828&lt;=PARAMETER!$B$10,"Y","Z"))</f>
        <v>X</v>
      </c>
      <c r="AD1828" s="16" t="str">
        <f aca="false">AA1828&amp;AC1828</f>
        <v>AX</v>
      </c>
      <c r="AE1828" s="22" t="n">
        <f aca="false">DATA!I1828</f>
        <v>0.48</v>
      </c>
      <c r="AF1828" s="18" t="n">
        <f aca="false">DATA!L1828</f>
        <v>32</v>
      </c>
      <c r="AG1828" s="16" t="str">
        <f aca="false">DATA!K1828</f>
        <v>A</v>
      </c>
      <c r="AH1828" s="18" t="n">
        <f aca="false">IF(AE1828&gt;=PARAMETER!$B$12,1,0)</f>
        <v>0</v>
      </c>
      <c r="AI1828" s="18" t="n">
        <f aca="false">IF(AF1828&gt;=PARAMETER!$B$13,1,0)</f>
        <v>0</v>
      </c>
      <c r="AJ1828" s="18" t="n">
        <f aca="false">IF(AND(AH1828=1,AI1828=1),1,0)</f>
        <v>0</v>
      </c>
    </row>
    <row r="1829" customFormat="false" ht="15" hidden="false" customHeight="false" outlineLevel="0" collapsed="false">
      <c r="A1829" s="16" t="str">
        <f aca="false">DATA!A1829</f>
        <v>ITM11827</v>
      </c>
      <c r="B1829" s="16" t="str">
        <f aca="false">DATA!B1829</f>
        <v>Apparel</v>
      </c>
      <c r="C1829" s="17" t="n">
        <f aca="false">DATA!C1829</f>
        <v>200</v>
      </c>
      <c r="D1829" s="17" t="n">
        <f aca="false">DATA!D1829</f>
        <v>54</v>
      </c>
      <c r="E1829" s="18" t="n">
        <f aca="false">DATA!F1829</f>
        <v>9</v>
      </c>
      <c r="F1829" s="19" t="n">
        <f aca="false">DATA!G1829</f>
        <v>22.44</v>
      </c>
      <c r="G1829" s="19" t="n">
        <f aca="false">DATA!H1829</f>
        <v>2.32</v>
      </c>
      <c r="H1829" s="18" t="n">
        <f aca="false">DATA!E1829</f>
        <v>3</v>
      </c>
      <c r="I1829" s="20" t="n">
        <f aca="false">F1829*E1829</f>
        <v>201.96</v>
      </c>
      <c r="J1829" s="20" t="n">
        <f aca="false">PARAMETER!$B$4*G1829*SQRT(E1829)</f>
        <v>11.4481812435822</v>
      </c>
      <c r="K1829" s="20" t="n">
        <f aca="false">I1829+J1829</f>
        <v>213.408181243582</v>
      </c>
      <c r="L1829" s="20" t="n">
        <f aca="false">K1829+F1829*H1829</f>
        <v>280.728181243582</v>
      </c>
      <c r="M1829" s="16" t="str">
        <f aca="false">IF(C1829&lt;=K1829,"REORDER",IF(C1829&gt;L1829,"OVERSTOCK","OK"))</f>
        <v>REORDER</v>
      </c>
      <c r="N1829" s="16" t="str">
        <f aca="false">IF(C1829&lt;=D1829,"REORDER","OK")</f>
        <v>OK</v>
      </c>
      <c r="O1829" s="18" t="n">
        <f aca="false">IF(D1829&lt;I1829,1,0)</f>
        <v>1</v>
      </c>
      <c r="P1829" s="20" t="n">
        <f aca="false">C1829/F1829</f>
        <v>8.9126559714795</v>
      </c>
      <c r="Q1829" s="19" t="n">
        <f aca="false">DATA!N1829</f>
        <v>44.97</v>
      </c>
      <c r="R1829" s="19" t="n">
        <f aca="false">DATA!O1829</f>
        <v>0.3</v>
      </c>
      <c r="S1829" s="17" t="n">
        <f aca="false">C1829*Q1829</f>
        <v>8994</v>
      </c>
      <c r="T1829" s="19" t="n">
        <f aca="false">C1829*R1829</f>
        <v>60</v>
      </c>
      <c r="U1829" s="20" t="n">
        <f aca="false">MAX(0,C1829-L1829)</f>
        <v>0</v>
      </c>
      <c r="V1829" s="17" t="n">
        <f aca="false">U1829*Q1829</f>
        <v>0</v>
      </c>
      <c r="W1829" s="19" t="n">
        <f aca="false">U1829*R1829</f>
        <v>0</v>
      </c>
      <c r="X1829" s="20" t="n">
        <f aca="false">MAX(0,K1829-C1829)</f>
        <v>13.4081812435822</v>
      </c>
      <c r="Y1829" s="17" t="n">
        <f aca="false">F1829*PARAMETER!$B$5*Q1829</f>
        <v>368331.282</v>
      </c>
      <c r="Z1829" s="21" t="n">
        <f aca="false">SUMIF($Y$2:$Y$3205,"&gt;="&amp;Y1829)/SUM($Y$2:$Y$3205)</f>
        <v>0.942608238726477</v>
      </c>
      <c r="AA1829" s="16" t="str">
        <f aca="false">IF(Z1829&lt;=PARAMETER!$B$7,"A",IF(Z1829&lt;=PARAMETER!$B$8,"B","C"))</f>
        <v>B</v>
      </c>
      <c r="AB1829" s="22" t="n">
        <f aca="false">G1829/F1829</f>
        <v>0.103386809269162</v>
      </c>
      <c r="AC1829" s="16" t="str">
        <f aca="false">IF(AB1829&lt;=PARAMETER!$B$9,"X",IF(AB1829&lt;=PARAMETER!$B$10,"Y","Z"))</f>
        <v>X</v>
      </c>
      <c r="AD1829" s="16" t="str">
        <f aca="false">AA1829&amp;AC1829</f>
        <v>BX</v>
      </c>
      <c r="AE1829" s="22" t="n">
        <f aca="false">DATA!I1829</f>
        <v>1</v>
      </c>
      <c r="AF1829" s="18" t="n">
        <f aca="false">DATA!L1829</f>
        <v>96</v>
      </c>
      <c r="AG1829" s="16" t="str">
        <f aca="false">DATA!K1829</f>
        <v>D</v>
      </c>
      <c r="AH1829" s="18" t="n">
        <f aca="false">IF(AE1829&gt;=PARAMETER!$B$12,1,0)</f>
        <v>1</v>
      </c>
      <c r="AI1829" s="18" t="n">
        <f aca="false">IF(AF1829&gt;=PARAMETER!$B$13,1,0)</f>
        <v>1</v>
      </c>
      <c r="AJ1829" s="18" t="n">
        <f aca="false">IF(AND(AH1829=1,AI1829=1),1,0)</f>
        <v>1</v>
      </c>
    </row>
    <row r="1830" customFormat="false" ht="15" hidden="false" customHeight="false" outlineLevel="0" collapsed="false">
      <c r="A1830" s="16" t="str">
        <f aca="false">DATA!A1830</f>
        <v>ITM11828</v>
      </c>
      <c r="B1830" s="16" t="str">
        <f aca="false">DATA!B1830</f>
        <v>Electronics</v>
      </c>
      <c r="C1830" s="17" t="n">
        <f aca="false">DATA!C1830</f>
        <v>234</v>
      </c>
      <c r="D1830" s="17" t="n">
        <f aca="false">DATA!D1830</f>
        <v>20</v>
      </c>
      <c r="E1830" s="18" t="n">
        <f aca="false">DATA!F1830</f>
        <v>3</v>
      </c>
      <c r="F1830" s="19" t="n">
        <f aca="false">DATA!G1830</f>
        <v>48.44</v>
      </c>
      <c r="G1830" s="19" t="n">
        <f aca="false">DATA!H1830</f>
        <v>5.61</v>
      </c>
      <c r="H1830" s="18" t="n">
        <f aca="false">DATA!E1830</f>
        <v>6</v>
      </c>
      <c r="I1830" s="20" t="n">
        <f aca="false">F1830*E1830</f>
        <v>145.32</v>
      </c>
      <c r="J1830" s="20" t="n">
        <f aca="false">PARAMETER!$B$4*G1830*SQRT(E1830)</f>
        <v>15.9827219967347</v>
      </c>
      <c r="K1830" s="20" t="n">
        <f aca="false">I1830+J1830</f>
        <v>161.302721996735</v>
      </c>
      <c r="L1830" s="20" t="n">
        <f aca="false">K1830+F1830*H1830</f>
        <v>451.942721996735</v>
      </c>
      <c r="M1830" s="16" t="str">
        <f aca="false">IF(C1830&lt;=K1830,"REORDER",IF(C1830&gt;L1830,"OVERSTOCK","OK"))</f>
        <v>OK</v>
      </c>
      <c r="N1830" s="16" t="str">
        <f aca="false">IF(C1830&lt;=D1830,"REORDER","OK")</f>
        <v>OK</v>
      </c>
      <c r="O1830" s="18" t="n">
        <f aca="false">IF(D1830&lt;I1830,1,0)</f>
        <v>1</v>
      </c>
      <c r="P1830" s="20" t="n">
        <f aca="false">C1830/F1830</f>
        <v>4.83071841453344</v>
      </c>
      <c r="Q1830" s="19" t="n">
        <f aca="false">DATA!N1830</f>
        <v>166.33</v>
      </c>
      <c r="R1830" s="19" t="n">
        <f aca="false">DATA!O1830</f>
        <v>1.16</v>
      </c>
      <c r="S1830" s="17" t="n">
        <f aca="false">C1830*Q1830</f>
        <v>38921.22</v>
      </c>
      <c r="T1830" s="19" t="n">
        <f aca="false">C1830*R1830</f>
        <v>271.44</v>
      </c>
      <c r="U1830" s="20" t="n">
        <f aca="false">MAX(0,C1830-L1830)</f>
        <v>0</v>
      </c>
      <c r="V1830" s="17" t="n">
        <f aca="false">U1830*Q1830</f>
        <v>0</v>
      </c>
      <c r="W1830" s="19" t="n">
        <f aca="false">U1830*R1830</f>
        <v>0</v>
      </c>
      <c r="X1830" s="20" t="n">
        <f aca="false">MAX(0,K1830-C1830)</f>
        <v>0</v>
      </c>
      <c r="Y1830" s="17" t="n">
        <f aca="false">F1830*PARAMETER!$B$5*Q1830</f>
        <v>2940814.198</v>
      </c>
      <c r="Z1830" s="21" t="n">
        <f aca="false">SUMIF($Y$2:$Y$3205,"&gt;="&amp;Y1830)/SUM($Y$2:$Y$3205)</f>
        <v>0.0847559987846614</v>
      </c>
      <c r="AA1830" s="16" t="str">
        <f aca="false">IF(Z1830&lt;=PARAMETER!$B$7,"A",IF(Z1830&lt;=PARAMETER!$B$8,"B","C"))</f>
        <v>A</v>
      </c>
      <c r="AB1830" s="22" t="n">
        <f aca="false">G1830/F1830</f>
        <v>0.115813377374071</v>
      </c>
      <c r="AC1830" s="16" t="str">
        <f aca="false">IF(AB1830&lt;=PARAMETER!$B$9,"X",IF(AB1830&lt;=PARAMETER!$B$10,"Y","Z"))</f>
        <v>X</v>
      </c>
      <c r="AD1830" s="16" t="str">
        <f aca="false">AA1830&amp;AC1830</f>
        <v>AX</v>
      </c>
      <c r="AE1830" s="22" t="n">
        <f aca="false">DATA!I1830</f>
        <v>0.49</v>
      </c>
      <c r="AF1830" s="18" t="n">
        <f aca="false">DATA!L1830</f>
        <v>148</v>
      </c>
      <c r="AG1830" s="16" t="str">
        <f aca="false">DATA!K1830</f>
        <v>D</v>
      </c>
      <c r="AH1830" s="18" t="n">
        <f aca="false">IF(AE1830&gt;=PARAMETER!$B$12,1,0)</f>
        <v>0</v>
      </c>
      <c r="AI1830" s="18" t="n">
        <f aca="false">IF(AF1830&gt;=PARAMETER!$B$13,1,0)</f>
        <v>1</v>
      </c>
      <c r="AJ1830" s="18" t="n">
        <f aca="false">IF(AND(AH1830=1,AI1830=1),1,0)</f>
        <v>0</v>
      </c>
    </row>
    <row r="1831" customFormat="false" ht="15" hidden="false" customHeight="false" outlineLevel="0" collapsed="false">
      <c r="A1831" s="16" t="str">
        <f aca="false">DATA!A1831</f>
        <v>ITM11829</v>
      </c>
      <c r="B1831" s="16" t="str">
        <f aca="false">DATA!B1831</f>
        <v>Apparel</v>
      </c>
      <c r="C1831" s="17" t="n">
        <f aca="false">DATA!C1831</f>
        <v>107</v>
      </c>
      <c r="D1831" s="17" t="n">
        <f aca="false">DATA!D1831</f>
        <v>79</v>
      </c>
      <c r="E1831" s="18" t="n">
        <f aca="false">DATA!F1831</f>
        <v>2</v>
      </c>
      <c r="F1831" s="19" t="n">
        <f aca="false">DATA!G1831</f>
        <v>47.75</v>
      </c>
      <c r="G1831" s="19" t="n">
        <f aca="false">DATA!H1831</f>
        <v>3.15</v>
      </c>
      <c r="H1831" s="18" t="n">
        <f aca="false">DATA!E1831</f>
        <v>11</v>
      </c>
      <c r="I1831" s="20" t="n">
        <f aca="false">F1831*E1831</f>
        <v>95.5</v>
      </c>
      <c r="J1831" s="20" t="n">
        <f aca="false">PARAMETER!$B$4*G1831*SQRT(E1831)</f>
        <v>7.32744906816304</v>
      </c>
      <c r="K1831" s="20" t="n">
        <f aca="false">I1831+J1831</f>
        <v>102.827449068163</v>
      </c>
      <c r="L1831" s="20" t="n">
        <f aca="false">K1831+F1831*H1831</f>
        <v>628.077449068163</v>
      </c>
      <c r="M1831" s="16" t="str">
        <f aca="false">IF(C1831&lt;=K1831,"REORDER",IF(C1831&gt;L1831,"OVERSTOCK","OK"))</f>
        <v>OK</v>
      </c>
      <c r="N1831" s="16" t="str">
        <f aca="false">IF(C1831&lt;=D1831,"REORDER","OK")</f>
        <v>OK</v>
      </c>
      <c r="O1831" s="18" t="n">
        <f aca="false">IF(D1831&lt;I1831,1,0)</f>
        <v>1</v>
      </c>
      <c r="P1831" s="20" t="n">
        <f aca="false">C1831/F1831</f>
        <v>2.24083769633508</v>
      </c>
      <c r="Q1831" s="19" t="n">
        <f aca="false">DATA!N1831</f>
        <v>51.02</v>
      </c>
      <c r="R1831" s="19" t="n">
        <f aca="false">DATA!O1831</f>
        <v>0.99</v>
      </c>
      <c r="S1831" s="17" t="n">
        <f aca="false">C1831*Q1831</f>
        <v>5459.14</v>
      </c>
      <c r="T1831" s="19" t="n">
        <f aca="false">C1831*R1831</f>
        <v>105.93</v>
      </c>
      <c r="U1831" s="20" t="n">
        <f aca="false">MAX(0,C1831-L1831)</f>
        <v>0</v>
      </c>
      <c r="V1831" s="17" t="n">
        <f aca="false">U1831*Q1831</f>
        <v>0</v>
      </c>
      <c r="W1831" s="19" t="n">
        <f aca="false">U1831*R1831</f>
        <v>0</v>
      </c>
      <c r="X1831" s="20" t="n">
        <f aca="false">MAX(0,K1831-C1831)</f>
        <v>0</v>
      </c>
      <c r="Y1831" s="17" t="n">
        <f aca="false">F1831*PARAMETER!$B$5*Q1831</f>
        <v>889214.825</v>
      </c>
      <c r="Z1831" s="21" t="n">
        <f aca="false">SUMIF($Y$2:$Y$3205,"&gt;="&amp;Y1831)/SUM($Y$2:$Y$3205)</f>
        <v>0.778625180655674</v>
      </c>
      <c r="AA1831" s="16" t="str">
        <f aca="false">IF(Z1831&lt;=PARAMETER!$B$7,"A",IF(Z1831&lt;=PARAMETER!$B$8,"B","C"))</f>
        <v>A</v>
      </c>
      <c r="AB1831" s="22" t="n">
        <f aca="false">G1831/F1831</f>
        <v>0.0659685863874346</v>
      </c>
      <c r="AC1831" s="16" t="str">
        <f aca="false">IF(AB1831&lt;=PARAMETER!$B$9,"X",IF(AB1831&lt;=PARAMETER!$B$10,"Y","Z"))</f>
        <v>X</v>
      </c>
      <c r="AD1831" s="16" t="str">
        <f aca="false">AA1831&amp;AC1831</f>
        <v>AX</v>
      </c>
      <c r="AE1831" s="22" t="n">
        <f aca="false">DATA!I1831</f>
        <v>0.23</v>
      </c>
      <c r="AF1831" s="18" t="n">
        <f aca="false">DATA!L1831</f>
        <v>11</v>
      </c>
      <c r="AG1831" s="16" t="str">
        <f aca="false">DATA!K1831</f>
        <v>A</v>
      </c>
      <c r="AH1831" s="18" t="n">
        <f aca="false">IF(AE1831&gt;=PARAMETER!$B$12,1,0)</f>
        <v>0</v>
      </c>
      <c r="AI1831" s="18" t="n">
        <f aca="false">IF(AF1831&gt;=PARAMETER!$B$13,1,0)</f>
        <v>0</v>
      </c>
      <c r="AJ1831" s="18" t="n">
        <f aca="false">IF(AND(AH1831=1,AI1831=1),1,0)</f>
        <v>0</v>
      </c>
    </row>
    <row r="1832" customFormat="false" ht="15" hidden="false" customHeight="false" outlineLevel="0" collapsed="false">
      <c r="A1832" s="16" t="str">
        <f aca="false">DATA!A1832</f>
        <v>ITM11830</v>
      </c>
      <c r="B1832" s="16" t="str">
        <f aca="false">DATA!B1832</f>
        <v>Groceries</v>
      </c>
      <c r="C1832" s="17" t="n">
        <f aca="false">DATA!C1832</f>
        <v>275</v>
      </c>
      <c r="D1832" s="17" t="n">
        <f aca="false">DATA!D1832</f>
        <v>32</v>
      </c>
      <c r="E1832" s="18" t="n">
        <f aca="false">DATA!F1832</f>
        <v>7</v>
      </c>
      <c r="F1832" s="19" t="n">
        <f aca="false">DATA!G1832</f>
        <v>38.89</v>
      </c>
      <c r="G1832" s="19" t="n">
        <f aca="false">DATA!H1832</f>
        <v>3.25</v>
      </c>
      <c r="H1832" s="18" t="n">
        <f aca="false">DATA!E1832</f>
        <v>14</v>
      </c>
      <c r="I1832" s="20" t="n">
        <f aca="false">F1832*E1832</f>
        <v>272.23</v>
      </c>
      <c r="J1832" s="20" t="n">
        <f aca="false">PARAMETER!$B$4*G1832*SQRT(E1832)</f>
        <v>14.1435893300527</v>
      </c>
      <c r="K1832" s="20" t="n">
        <f aca="false">I1832+J1832</f>
        <v>286.373589330053</v>
      </c>
      <c r="L1832" s="20" t="n">
        <f aca="false">K1832+F1832*H1832</f>
        <v>830.833589330053</v>
      </c>
      <c r="M1832" s="16" t="str">
        <f aca="false">IF(C1832&lt;=K1832,"REORDER",IF(C1832&gt;L1832,"OVERSTOCK","OK"))</f>
        <v>REORDER</v>
      </c>
      <c r="N1832" s="16" t="str">
        <f aca="false">IF(C1832&lt;=D1832,"REORDER","OK")</f>
        <v>OK</v>
      </c>
      <c r="O1832" s="18" t="n">
        <f aca="false">IF(D1832&lt;I1832,1,0)</f>
        <v>1</v>
      </c>
      <c r="P1832" s="20" t="n">
        <f aca="false">C1832/F1832</f>
        <v>7.07122653638468</v>
      </c>
      <c r="Q1832" s="19" t="n">
        <f aca="false">DATA!N1832</f>
        <v>138.31</v>
      </c>
      <c r="R1832" s="19" t="n">
        <f aca="false">DATA!O1832</f>
        <v>1.4</v>
      </c>
      <c r="S1832" s="17" t="n">
        <f aca="false">C1832*Q1832</f>
        <v>38035.25</v>
      </c>
      <c r="T1832" s="19" t="n">
        <f aca="false">C1832*R1832</f>
        <v>385</v>
      </c>
      <c r="U1832" s="20" t="n">
        <f aca="false">MAX(0,C1832-L1832)</f>
        <v>0</v>
      </c>
      <c r="V1832" s="17" t="n">
        <f aca="false">U1832*Q1832</f>
        <v>0</v>
      </c>
      <c r="W1832" s="19" t="n">
        <f aca="false">U1832*R1832</f>
        <v>0</v>
      </c>
      <c r="X1832" s="20" t="n">
        <f aca="false">MAX(0,K1832-C1832)</f>
        <v>11.3735893300527</v>
      </c>
      <c r="Y1832" s="17" t="n">
        <f aca="false">F1832*PARAMETER!$B$5*Q1832</f>
        <v>1963289.7035</v>
      </c>
      <c r="Z1832" s="21" t="n">
        <f aca="false">SUMIF($Y$2:$Y$3205,"&gt;="&amp;Y1832)/SUM($Y$2:$Y$3205)</f>
        <v>0.348017777367683</v>
      </c>
      <c r="AA1832" s="16" t="str">
        <f aca="false">IF(Z1832&lt;=PARAMETER!$B$7,"A",IF(Z1832&lt;=PARAMETER!$B$8,"B","C"))</f>
        <v>A</v>
      </c>
      <c r="AB1832" s="22" t="n">
        <f aca="false">G1832/F1832</f>
        <v>0.0835690408845462</v>
      </c>
      <c r="AC1832" s="16" t="str">
        <f aca="false">IF(AB1832&lt;=PARAMETER!$B$9,"X",IF(AB1832&lt;=PARAMETER!$B$10,"Y","Z"))</f>
        <v>X</v>
      </c>
      <c r="AD1832" s="16" t="str">
        <f aca="false">AA1832&amp;AC1832</f>
        <v>AX</v>
      </c>
      <c r="AE1832" s="22" t="n">
        <f aca="false">DATA!I1832</f>
        <v>0.46</v>
      </c>
      <c r="AF1832" s="18" t="n">
        <f aca="false">DATA!L1832</f>
        <v>62</v>
      </c>
      <c r="AG1832" s="16" t="str">
        <f aca="false">DATA!K1832</f>
        <v>B</v>
      </c>
      <c r="AH1832" s="18" t="n">
        <f aca="false">IF(AE1832&gt;=PARAMETER!$B$12,1,0)</f>
        <v>0</v>
      </c>
      <c r="AI1832" s="18" t="n">
        <f aca="false">IF(AF1832&gt;=PARAMETER!$B$13,1,0)</f>
        <v>0</v>
      </c>
      <c r="AJ1832" s="18" t="n">
        <f aca="false">IF(AND(AH1832=1,AI1832=1),1,0)</f>
        <v>0</v>
      </c>
    </row>
    <row r="1833" customFormat="false" ht="15" hidden="false" customHeight="false" outlineLevel="0" collapsed="false">
      <c r="A1833" s="16" t="str">
        <f aca="false">DATA!A1833</f>
        <v>ITM11831</v>
      </c>
      <c r="B1833" s="16" t="str">
        <f aca="false">DATA!B1833</f>
        <v>Apparel</v>
      </c>
      <c r="C1833" s="17" t="n">
        <f aca="false">DATA!C1833</f>
        <v>92</v>
      </c>
      <c r="D1833" s="17" t="n">
        <f aca="false">DATA!D1833</f>
        <v>79</v>
      </c>
      <c r="E1833" s="18" t="n">
        <f aca="false">DATA!F1833</f>
        <v>6</v>
      </c>
      <c r="F1833" s="19" t="n">
        <f aca="false">DATA!G1833</f>
        <v>46.69</v>
      </c>
      <c r="G1833" s="19" t="n">
        <f aca="false">DATA!H1833</f>
        <v>7.52</v>
      </c>
      <c r="H1833" s="18" t="n">
        <f aca="false">DATA!E1833</f>
        <v>11</v>
      </c>
      <c r="I1833" s="20" t="n">
        <f aca="false">F1833*E1833</f>
        <v>280.14</v>
      </c>
      <c r="J1833" s="20" t="n">
        <f aca="false">PARAMETER!$B$4*G1833*SQRT(E1833)</f>
        <v>30.298471698732</v>
      </c>
      <c r="K1833" s="20" t="n">
        <f aca="false">I1833+J1833</f>
        <v>310.438471698732</v>
      </c>
      <c r="L1833" s="20" t="n">
        <f aca="false">K1833+F1833*H1833</f>
        <v>824.028471698732</v>
      </c>
      <c r="M1833" s="16" t="str">
        <f aca="false">IF(C1833&lt;=K1833,"REORDER",IF(C1833&gt;L1833,"OVERSTOCK","OK"))</f>
        <v>REORDER</v>
      </c>
      <c r="N1833" s="16" t="str">
        <f aca="false">IF(C1833&lt;=D1833,"REORDER","OK")</f>
        <v>OK</v>
      </c>
      <c r="O1833" s="18" t="n">
        <f aca="false">IF(D1833&lt;I1833,1,0)</f>
        <v>1</v>
      </c>
      <c r="P1833" s="20" t="n">
        <f aca="false">C1833/F1833</f>
        <v>1.97044334975369</v>
      </c>
      <c r="Q1833" s="19" t="n">
        <f aca="false">DATA!N1833</f>
        <v>106.23</v>
      </c>
      <c r="R1833" s="19" t="n">
        <f aca="false">DATA!O1833</f>
        <v>1.25</v>
      </c>
      <c r="S1833" s="17" t="n">
        <f aca="false">C1833*Q1833</f>
        <v>9773.16</v>
      </c>
      <c r="T1833" s="19" t="n">
        <f aca="false">C1833*R1833</f>
        <v>115</v>
      </c>
      <c r="U1833" s="20" t="n">
        <f aca="false">MAX(0,C1833-L1833)</f>
        <v>0</v>
      </c>
      <c r="V1833" s="17" t="n">
        <f aca="false">U1833*Q1833</f>
        <v>0</v>
      </c>
      <c r="W1833" s="19" t="n">
        <f aca="false">U1833*R1833</f>
        <v>0</v>
      </c>
      <c r="X1833" s="20" t="n">
        <f aca="false">MAX(0,K1833-C1833)</f>
        <v>218.438471698732</v>
      </c>
      <c r="Y1833" s="17" t="n">
        <f aca="false">F1833*PARAMETER!$B$5*Q1833</f>
        <v>1810355.7255</v>
      </c>
      <c r="Z1833" s="21" t="n">
        <f aca="false">SUMIF($Y$2:$Y$3205,"&gt;="&amp;Y1833)/SUM($Y$2:$Y$3205)</f>
        <v>0.411751282443313</v>
      </c>
      <c r="AA1833" s="16" t="str">
        <f aca="false">IF(Z1833&lt;=PARAMETER!$B$7,"A",IF(Z1833&lt;=PARAMETER!$B$8,"B","C"))</f>
        <v>A</v>
      </c>
      <c r="AB1833" s="22" t="n">
        <f aca="false">G1833/F1833</f>
        <v>0.161062325979867</v>
      </c>
      <c r="AC1833" s="16" t="str">
        <f aca="false">IF(AB1833&lt;=PARAMETER!$B$9,"X",IF(AB1833&lt;=PARAMETER!$B$10,"Y","Z"))</f>
        <v>X</v>
      </c>
      <c r="AD1833" s="16" t="str">
        <f aca="false">AA1833&amp;AC1833</f>
        <v>AX</v>
      </c>
      <c r="AE1833" s="22" t="n">
        <f aca="false">DATA!I1833</f>
        <v>0.77</v>
      </c>
      <c r="AF1833" s="18" t="n">
        <f aca="false">DATA!L1833</f>
        <v>148</v>
      </c>
      <c r="AG1833" s="16" t="str">
        <f aca="false">DATA!K1833</f>
        <v>D</v>
      </c>
      <c r="AH1833" s="18" t="n">
        <f aca="false">IF(AE1833&gt;=PARAMETER!$B$12,1,0)</f>
        <v>1</v>
      </c>
      <c r="AI1833" s="18" t="n">
        <f aca="false">IF(AF1833&gt;=PARAMETER!$B$13,1,0)</f>
        <v>1</v>
      </c>
      <c r="AJ1833" s="18" t="n">
        <f aca="false">IF(AND(AH1833=1,AI1833=1),1,0)</f>
        <v>1</v>
      </c>
    </row>
    <row r="1834" customFormat="false" ht="15" hidden="false" customHeight="false" outlineLevel="0" collapsed="false">
      <c r="A1834" s="16" t="str">
        <f aca="false">DATA!A1834</f>
        <v>ITM11832</v>
      </c>
      <c r="B1834" s="16" t="str">
        <f aca="false">DATA!B1834</f>
        <v>Apparel</v>
      </c>
      <c r="C1834" s="17" t="n">
        <f aca="false">DATA!C1834</f>
        <v>438</v>
      </c>
      <c r="D1834" s="17" t="n">
        <f aca="false">DATA!D1834</f>
        <v>47</v>
      </c>
      <c r="E1834" s="18" t="n">
        <f aca="false">DATA!F1834</f>
        <v>8</v>
      </c>
      <c r="F1834" s="19" t="n">
        <f aca="false">DATA!G1834</f>
        <v>35.65</v>
      </c>
      <c r="G1834" s="19" t="n">
        <f aca="false">DATA!H1834</f>
        <v>0.78</v>
      </c>
      <c r="H1834" s="18" t="n">
        <f aca="false">DATA!E1834</f>
        <v>6</v>
      </c>
      <c r="I1834" s="20" t="n">
        <f aca="false">F1834*E1834</f>
        <v>285.2</v>
      </c>
      <c r="J1834" s="20" t="n">
        <f aca="false">PARAMETER!$B$4*G1834*SQRT(E1834)</f>
        <v>3.62883191947122</v>
      </c>
      <c r="K1834" s="20" t="n">
        <f aca="false">I1834+J1834</f>
        <v>288.828831919471</v>
      </c>
      <c r="L1834" s="20" t="n">
        <f aca="false">K1834+F1834*H1834</f>
        <v>502.728831919471</v>
      </c>
      <c r="M1834" s="16" t="str">
        <f aca="false">IF(C1834&lt;=K1834,"REORDER",IF(C1834&gt;L1834,"OVERSTOCK","OK"))</f>
        <v>OK</v>
      </c>
      <c r="N1834" s="16" t="str">
        <f aca="false">IF(C1834&lt;=D1834,"REORDER","OK")</f>
        <v>OK</v>
      </c>
      <c r="O1834" s="18" t="n">
        <f aca="false">IF(D1834&lt;I1834,1,0)</f>
        <v>1</v>
      </c>
      <c r="P1834" s="20" t="n">
        <f aca="false">C1834/F1834</f>
        <v>12.2861150070126</v>
      </c>
      <c r="Q1834" s="19" t="n">
        <f aca="false">DATA!N1834</f>
        <v>37.85</v>
      </c>
      <c r="R1834" s="19" t="n">
        <f aca="false">DATA!O1834</f>
        <v>0.34</v>
      </c>
      <c r="S1834" s="17" t="n">
        <f aca="false">C1834*Q1834</f>
        <v>16578.3</v>
      </c>
      <c r="T1834" s="19" t="n">
        <f aca="false">C1834*R1834</f>
        <v>148.92</v>
      </c>
      <c r="U1834" s="20" t="n">
        <f aca="false">MAX(0,C1834-L1834)</f>
        <v>0</v>
      </c>
      <c r="V1834" s="17" t="n">
        <f aca="false">U1834*Q1834</f>
        <v>0</v>
      </c>
      <c r="W1834" s="19" t="n">
        <f aca="false">U1834*R1834</f>
        <v>0</v>
      </c>
      <c r="X1834" s="20" t="n">
        <f aca="false">MAX(0,K1834-C1834)</f>
        <v>0</v>
      </c>
      <c r="Y1834" s="17" t="n">
        <f aca="false">F1834*PARAMETER!$B$5*Q1834</f>
        <v>492513.6625</v>
      </c>
      <c r="Z1834" s="21" t="n">
        <f aca="false">SUMIF($Y$2:$Y$3205,"&gt;="&amp;Y1834)/SUM($Y$2:$Y$3205)</f>
        <v>0.908162480705485</v>
      </c>
      <c r="AA1834" s="16" t="str">
        <f aca="false">IF(Z1834&lt;=PARAMETER!$B$7,"A",IF(Z1834&lt;=PARAMETER!$B$8,"B","C"))</f>
        <v>B</v>
      </c>
      <c r="AB1834" s="22" t="n">
        <f aca="false">G1834/F1834</f>
        <v>0.0218793828892006</v>
      </c>
      <c r="AC1834" s="16" t="str">
        <f aca="false">IF(AB1834&lt;=PARAMETER!$B$9,"X",IF(AB1834&lt;=PARAMETER!$B$10,"Y","Z"))</f>
        <v>X</v>
      </c>
      <c r="AD1834" s="16" t="str">
        <f aca="false">AA1834&amp;AC1834</f>
        <v>BX</v>
      </c>
      <c r="AE1834" s="22" t="n">
        <f aca="false">DATA!I1834</f>
        <v>0.86</v>
      </c>
      <c r="AF1834" s="18" t="n">
        <f aca="false">DATA!L1834</f>
        <v>24</v>
      </c>
      <c r="AG1834" s="16" t="str">
        <f aca="false">DATA!K1834</f>
        <v>A</v>
      </c>
      <c r="AH1834" s="18" t="n">
        <f aca="false">IF(AE1834&gt;=PARAMETER!$B$12,1,0)</f>
        <v>1</v>
      </c>
      <c r="AI1834" s="18" t="n">
        <f aca="false">IF(AF1834&gt;=PARAMETER!$B$13,1,0)</f>
        <v>0</v>
      </c>
      <c r="AJ1834" s="18" t="n">
        <f aca="false">IF(AND(AH1834=1,AI1834=1),1,0)</f>
        <v>0</v>
      </c>
    </row>
    <row r="1835" customFormat="false" ht="15" hidden="false" customHeight="false" outlineLevel="0" collapsed="false">
      <c r="A1835" s="16" t="str">
        <f aca="false">DATA!A1835</f>
        <v>ITM11833</v>
      </c>
      <c r="B1835" s="16" t="str">
        <f aca="false">DATA!B1835</f>
        <v>Apparel</v>
      </c>
      <c r="C1835" s="17" t="n">
        <f aca="false">DATA!C1835</f>
        <v>198</v>
      </c>
      <c r="D1835" s="17" t="n">
        <f aca="false">DATA!D1835</f>
        <v>11</v>
      </c>
      <c r="E1835" s="18" t="n">
        <f aca="false">DATA!F1835</f>
        <v>7</v>
      </c>
      <c r="F1835" s="19" t="n">
        <f aca="false">DATA!G1835</f>
        <v>44.88</v>
      </c>
      <c r="G1835" s="19" t="n">
        <f aca="false">DATA!H1835</f>
        <v>4.12</v>
      </c>
      <c r="H1835" s="18" t="n">
        <f aca="false">DATA!E1835</f>
        <v>11</v>
      </c>
      <c r="I1835" s="20" t="n">
        <f aca="false">F1835*E1835</f>
        <v>314.16</v>
      </c>
      <c r="J1835" s="20" t="n">
        <f aca="false">PARAMETER!$B$4*G1835*SQRT(E1835)</f>
        <v>17.9297193968668</v>
      </c>
      <c r="K1835" s="20" t="n">
        <f aca="false">I1835+J1835</f>
        <v>332.089719396867</v>
      </c>
      <c r="L1835" s="20" t="n">
        <f aca="false">K1835+F1835*H1835</f>
        <v>825.769719396867</v>
      </c>
      <c r="M1835" s="16" t="str">
        <f aca="false">IF(C1835&lt;=K1835,"REORDER",IF(C1835&gt;L1835,"OVERSTOCK","OK"))</f>
        <v>REORDER</v>
      </c>
      <c r="N1835" s="16" t="str">
        <f aca="false">IF(C1835&lt;=D1835,"REORDER","OK")</f>
        <v>OK</v>
      </c>
      <c r="O1835" s="18" t="n">
        <f aca="false">IF(D1835&lt;I1835,1,0)</f>
        <v>1</v>
      </c>
      <c r="P1835" s="20" t="n">
        <f aca="false">C1835/F1835</f>
        <v>4.41176470588235</v>
      </c>
      <c r="Q1835" s="19" t="n">
        <f aca="false">DATA!N1835</f>
        <v>14.74</v>
      </c>
      <c r="R1835" s="19" t="n">
        <f aca="false">DATA!O1835</f>
        <v>1.35</v>
      </c>
      <c r="S1835" s="17" t="n">
        <f aca="false">C1835*Q1835</f>
        <v>2918.52</v>
      </c>
      <c r="T1835" s="19" t="n">
        <f aca="false">C1835*R1835</f>
        <v>267.3</v>
      </c>
      <c r="U1835" s="20" t="n">
        <f aca="false">MAX(0,C1835-L1835)</f>
        <v>0</v>
      </c>
      <c r="V1835" s="17" t="n">
        <f aca="false">U1835*Q1835</f>
        <v>0</v>
      </c>
      <c r="W1835" s="19" t="n">
        <f aca="false">U1835*R1835</f>
        <v>0</v>
      </c>
      <c r="X1835" s="20" t="n">
        <f aca="false">MAX(0,K1835-C1835)</f>
        <v>134.089719396867</v>
      </c>
      <c r="Y1835" s="17" t="n">
        <f aca="false">F1835*PARAMETER!$B$5*Q1835</f>
        <v>241458.888</v>
      </c>
      <c r="Z1835" s="21" t="n">
        <f aca="false">SUMIF($Y$2:$Y$3205,"&gt;="&amp;Y1835)/SUM($Y$2:$Y$3205)</f>
        <v>0.974157877897915</v>
      </c>
      <c r="AA1835" s="16" t="str">
        <f aca="false">IF(Z1835&lt;=PARAMETER!$B$7,"A",IF(Z1835&lt;=PARAMETER!$B$8,"B","C"))</f>
        <v>C</v>
      </c>
      <c r="AB1835" s="22" t="n">
        <f aca="false">G1835/F1835</f>
        <v>0.0918003565062389</v>
      </c>
      <c r="AC1835" s="16" t="str">
        <f aca="false">IF(AB1835&lt;=PARAMETER!$B$9,"X",IF(AB1835&lt;=PARAMETER!$B$10,"Y","Z"))</f>
        <v>X</v>
      </c>
      <c r="AD1835" s="16" t="str">
        <f aca="false">AA1835&amp;AC1835</f>
        <v>CX</v>
      </c>
      <c r="AE1835" s="22" t="n">
        <f aca="false">DATA!I1835</f>
        <v>0.51</v>
      </c>
      <c r="AF1835" s="18" t="n">
        <f aca="false">DATA!L1835</f>
        <v>149</v>
      </c>
      <c r="AG1835" s="16" t="str">
        <f aca="false">DATA!K1835</f>
        <v>B</v>
      </c>
      <c r="AH1835" s="18" t="n">
        <f aca="false">IF(AE1835&gt;=PARAMETER!$B$12,1,0)</f>
        <v>0</v>
      </c>
      <c r="AI1835" s="18" t="n">
        <f aca="false">IF(AF1835&gt;=PARAMETER!$B$13,1,0)</f>
        <v>1</v>
      </c>
      <c r="AJ1835" s="18" t="n">
        <f aca="false">IF(AND(AH1835=1,AI1835=1),1,0)</f>
        <v>0</v>
      </c>
    </row>
    <row r="1836" customFormat="false" ht="15" hidden="false" customHeight="false" outlineLevel="0" collapsed="false">
      <c r="A1836" s="16" t="str">
        <f aca="false">DATA!A1836</f>
        <v>ITM11834</v>
      </c>
      <c r="B1836" s="16" t="str">
        <f aca="false">DATA!B1836</f>
        <v>Electronics</v>
      </c>
      <c r="C1836" s="17" t="n">
        <f aca="false">DATA!C1836</f>
        <v>231</v>
      </c>
      <c r="D1836" s="17" t="n">
        <f aca="false">DATA!D1836</f>
        <v>95</v>
      </c>
      <c r="E1836" s="18" t="n">
        <f aca="false">DATA!F1836</f>
        <v>7</v>
      </c>
      <c r="F1836" s="19" t="n">
        <f aca="false">DATA!G1836</f>
        <v>12.59</v>
      </c>
      <c r="G1836" s="19" t="n">
        <f aca="false">DATA!H1836</f>
        <v>4.37</v>
      </c>
      <c r="H1836" s="18" t="n">
        <f aca="false">DATA!E1836</f>
        <v>14</v>
      </c>
      <c r="I1836" s="20" t="n">
        <f aca="false">F1836*E1836</f>
        <v>88.13</v>
      </c>
      <c r="J1836" s="20" t="n">
        <f aca="false">PARAMETER!$B$4*G1836*SQRT(E1836)</f>
        <v>19.0176878068708</v>
      </c>
      <c r="K1836" s="20" t="n">
        <f aca="false">I1836+J1836</f>
        <v>107.147687806871</v>
      </c>
      <c r="L1836" s="20" t="n">
        <f aca="false">K1836+F1836*H1836</f>
        <v>283.407687806871</v>
      </c>
      <c r="M1836" s="16" t="str">
        <f aca="false">IF(C1836&lt;=K1836,"REORDER",IF(C1836&gt;L1836,"OVERSTOCK","OK"))</f>
        <v>OK</v>
      </c>
      <c r="N1836" s="16" t="str">
        <f aca="false">IF(C1836&lt;=D1836,"REORDER","OK")</f>
        <v>OK</v>
      </c>
      <c r="O1836" s="18" t="n">
        <f aca="false">IF(D1836&lt;I1836,1,0)</f>
        <v>0</v>
      </c>
      <c r="P1836" s="20" t="n">
        <f aca="false">C1836/F1836</f>
        <v>18.3478951548848</v>
      </c>
      <c r="Q1836" s="19" t="n">
        <f aca="false">DATA!N1836</f>
        <v>186.84</v>
      </c>
      <c r="R1836" s="19" t="n">
        <f aca="false">DATA!O1836</f>
        <v>1.26</v>
      </c>
      <c r="S1836" s="17" t="n">
        <f aca="false">C1836*Q1836</f>
        <v>43160.04</v>
      </c>
      <c r="T1836" s="19" t="n">
        <f aca="false">C1836*R1836</f>
        <v>291.06</v>
      </c>
      <c r="U1836" s="20" t="n">
        <f aca="false">MAX(0,C1836-L1836)</f>
        <v>0</v>
      </c>
      <c r="V1836" s="17" t="n">
        <f aca="false">U1836*Q1836</f>
        <v>0</v>
      </c>
      <c r="W1836" s="19" t="n">
        <f aca="false">U1836*R1836</f>
        <v>0</v>
      </c>
      <c r="X1836" s="20" t="n">
        <f aca="false">MAX(0,K1836-C1836)</f>
        <v>0</v>
      </c>
      <c r="Y1836" s="17" t="n">
        <f aca="false">F1836*PARAMETER!$B$5*Q1836</f>
        <v>858595.194</v>
      </c>
      <c r="Z1836" s="21" t="n">
        <f aca="false">SUMIF($Y$2:$Y$3205,"&gt;="&amp;Y1836)/SUM($Y$2:$Y$3205)</f>
        <v>0.790604189551808</v>
      </c>
      <c r="AA1836" s="16" t="str">
        <f aca="false">IF(Z1836&lt;=PARAMETER!$B$7,"A",IF(Z1836&lt;=PARAMETER!$B$8,"B","C"))</f>
        <v>A</v>
      </c>
      <c r="AB1836" s="22" t="n">
        <f aca="false">G1836/F1836</f>
        <v>0.347100873709293</v>
      </c>
      <c r="AC1836" s="16" t="str">
        <f aca="false">IF(AB1836&lt;=PARAMETER!$B$9,"X",IF(AB1836&lt;=PARAMETER!$B$10,"Y","Z"))</f>
        <v>Y</v>
      </c>
      <c r="AD1836" s="16" t="str">
        <f aca="false">AA1836&amp;AC1836</f>
        <v>AY</v>
      </c>
      <c r="AE1836" s="22" t="n">
        <f aca="false">DATA!I1836</f>
        <v>0.64</v>
      </c>
      <c r="AF1836" s="18" t="n">
        <f aca="false">DATA!L1836</f>
        <v>131</v>
      </c>
      <c r="AG1836" s="16" t="str">
        <f aca="false">DATA!K1836</f>
        <v>C</v>
      </c>
      <c r="AH1836" s="18" t="n">
        <f aca="false">IF(AE1836&gt;=PARAMETER!$B$12,1,0)</f>
        <v>0</v>
      </c>
      <c r="AI1836" s="18" t="n">
        <f aca="false">IF(AF1836&gt;=PARAMETER!$B$13,1,0)</f>
        <v>1</v>
      </c>
      <c r="AJ1836" s="18" t="n">
        <f aca="false">IF(AND(AH1836=1,AI1836=1),1,0)</f>
        <v>0</v>
      </c>
    </row>
    <row r="1837" customFormat="false" ht="15" hidden="false" customHeight="false" outlineLevel="0" collapsed="false">
      <c r="A1837" s="16" t="str">
        <f aca="false">DATA!A1837</f>
        <v>ITM11835</v>
      </c>
      <c r="B1837" s="16" t="str">
        <f aca="false">DATA!B1837</f>
        <v>Apparel</v>
      </c>
      <c r="C1837" s="17" t="n">
        <f aca="false">DATA!C1837</f>
        <v>312</v>
      </c>
      <c r="D1837" s="17" t="n">
        <f aca="false">DATA!D1837</f>
        <v>93</v>
      </c>
      <c r="E1837" s="18" t="n">
        <f aca="false">DATA!F1837</f>
        <v>3</v>
      </c>
      <c r="F1837" s="19" t="n">
        <f aca="false">DATA!G1837</f>
        <v>17.93</v>
      </c>
      <c r="G1837" s="19" t="n">
        <f aca="false">DATA!H1837</f>
        <v>5.11</v>
      </c>
      <c r="H1837" s="18" t="n">
        <f aca="false">DATA!E1837</f>
        <v>8</v>
      </c>
      <c r="I1837" s="20" t="n">
        <f aca="false">F1837*E1837</f>
        <v>53.79</v>
      </c>
      <c r="J1837" s="20" t="n">
        <f aca="false">PARAMETER!$B$4*G1837*SQRT(E1837)</f>
        <v>14.5582369702878</v>
      </c>
      <c r="K1837" s="20" t="n">
        <f aca="false">I1837+J1837</f>
        <v>68.3482369702878</v>
      </c>
      <c r="L1837" s="20" t="n">
        <f aca="false">K1837+F1837*H1837</f>
        <v>211.788236970288</v>
      </c>
      <c r="M1837" s="16" t="str">
        <f aca="false">IF(C1837&lt;=K1837,"REORDER",IF(C1837&gt;L1837,"OVERSTOCK","OK"))</f>
        <v>OVERSTOCK</v>
      </c>
      <c r="N1837" s="16" t="str">
        <f aca="false">IF(C1837&lt;=D1837,"REORDER","OK")</f>
        <v>OK</v>
      </c>
      <c r="O1837" s="18" t="n">
        <f aca="false">IF(D1837&lt;I1837,1,0)</f>
        <v>0</v>
      </c>
      <c r="P1837" s="20" t="n">
        <f aca="false">C1837/F1837</f>
        <v>17.4010039040714</v>
      </c>
      <c r="Q1837" s="19" t="n">
        <f aca="false">DATA!N1837</f>
        <v>33.88</v>
      </c>
      <c r="R1837" s="19" t="n">
        <f aca="false">DATA!O1837</f>
        <v>1.11</v>
      </c>
      <c r="S1837" s="17" t="n">
        <f aca="false">C1837*Q1837</f>
        <v>10570.56</v>
      </c>
      <c r="T1837" s="19" t="n">
        <f aca="false">C1837*R1837</f>
        <v>346.32</v>
      </c>
      <c r="U1837" s="20" t="n">
        <f aca="false">MAX(0,C1837-L1837)</f>
        <v>100.211763029712</v>
      </c>
      <c r="V1837" s="17" t="n">
        <f aca="false">U1837*Q1837</f>
        <v>3395.17453144665</v>
      </c>
      <c r="W1837" s="19" t="n">
        <f aca="false">U1837*R1837</f>
        <v>111.235056962981</v>
      </c>
      <c r="X1837" s="20" t="n">
        <f aca="false">MAX(0,K1837-C1837)</f>
        <v>0</v>
      </c>
      <c r="Y1837" s="17" t="n">
        <f aca="false">F1837*PARAMETER!$B$5*Q1837</f>
        <v>221725.966</v>
      </c>
      <c r="Z1837" s="21" t="n">
        <f aca="false">SUMIF($Y$2:$Y$3205,"&gt;="&amp;Y1837)/SUM($Y$2:$Y$3205)</f>
        <v>0.978387326386834</v>
      </c>
      <c r="AA1837" s="16" t="str">
        <f aca="false">IF(Z1837&lt;=PARAMETER!$B$7,"A",IF(Z1837&lt;=PARAMETER!$B$8,"B","C"))</f>
        <v>C</v>
      </c>
      <c r="AB1837" s="22" t="n">
        <f aca="false">G1837/F1837</f>
        <v>0.28499721137758</v>
      </c>
      <c r="AC1837" s="16" t="str">
        <f aca="false">IF(AB1837&lt;=PARAMETER!$B$9,"X",IF(AB1837&lt;=PARAMETER!$B$10,"Y","Z"))</f>
        <v>Y</v>
      </c>
      <c r="AD1837" s="16" t="str">
        <f aca="false">AA1837&amp;AC1837</f>
        <v>CY</v>
      </c>
      <c r="AE1837" s="22" t="n">
        <f aca="false">DATA!I1837</f>
        <v>0.86</v>
      </c>
      <c r="AF1837" s="18" t="n">
        <f aca="false">DATA!L1837</f>
        <v>132</v>
      </c>
      <c r="AG1837" s="16" t="str">
        <f aca="false">DATA!K1837</f>
        <v>B</v>
      </c>
      <c r="AH1837" s="18" t="n">
        <f aca="false">IF(AE1837&gt;=PARAMETER!$B$12,1,0)</f>
        <v>1</v>
      </c>
      <c r="AI1837" s="18" t="n">
        <f aca="false">IF(AF1837&gt;=PARAMETER!$B$13,1,0)</f>
        <v>1</v>
      </c>
      <c r="AJ1837" s="18" t="n">
        <f aca="false">IF(AND(AH1837=1,AI1837=1),1,0)</f>
        <v>1</v>
      </c>
    </row>
    <row r="1838" customFormat="false" ht="15" hidden="false" customHeight="false" outlineLevel="0" collapsed="false">
      <c r="A1838" s="16" t="str">
        <f aca="false">DATA!A1838</f>
        <v>ITM11836</v>
      </c>
      <c r="B1838" s="16" t="str">
        <f aca="false">DATA!B1838</f>
        <v>Electronics</v>
      </c>
      <c r="C1838" s="17" t="n">
        <f aca="false">DATA!C1838</f>
        <v>253</v>
      </c>
      <c r="D1838" s="17" t="n">
        <f aca="false">DATA!D1838</f>
        <v>98</v>
      </c>
      <c r="E1838" s="18" t="n">
        <f aca="false">DATA!F1838</f>
        <v>6</v>
      </c>
      <c r="F1838" s="19" t="n">
        <f aca="false">DATA!G1838</f>
        <v>37.89</v>
      </c>
      <c r="G1838" s="19" t="n">
        <f aca="false">DATA!H1838</f>
        <v>6.86</v>
      </c>
      <c r="H1838" s="18" t="n">
        <f aca="false">DATA!E1838</f>
        <v>3</v>
      </c>
      <c r="I1838" s="20" t="n">
        <f aca="false">F1838*E1838</f>
        <v>227.34</v>
      </c>
      <c r="J1838" s="20" t="n">
        <f aca="false">PARAMETER!$B$4*G1838*SQRT(E1838)</f>
        <v>27.6392973209177</v>
      </c>
      <c r="K1838" s="20" t="n">
        <f aca="false">I1838+J1838</f>
        <v>254.979297320918</v>
      </c>
      <c r="L1838" s="20" t="n">
        <f aca="false">K1838+F1838*H1838</f>
        <v>368.649297320918</v>
      </c>
      <c r="M1838" s="16" t="str">
        <f aca="false">IF(C1838&lt;=K1838,"REORDER",IF(C1838&gt;L1838,"OVERSTOCK","OK"))</f>
        <v>REORDER</v>
      </c>
      <c r="N1838" s="16" t="str">
        <f aca="false">IF(C1838&lt;=D1838,"REORDER","OK")</f>
        <v>OK</v>
      </c>
      <c r="O1838" s="18" t="n">
        <f aca="false">IF(D1838&lt;I1838,1,0)</f>
        <v>1</v>
      </c>
      <c r="P1838" s="20" t="n">
        <f aca="false">C1838/F1838</f>
        <v>6.67722354183162</v>
      </c>
      <c r="Q1838" s="19" t="n">
        <f aca="false">DATA!N1838</f>
        <v>143.94</v>
      </c>
      <c r="R1838" s="19" t="n">
        <f aca="false">DATA!O1838</f>
        <v>0.86</v>
      </c>
      <c r="S1838" s="17" t="n">
        <f aca="false">C1838*Q1838</f>
        <v>36416.82</v>
      </c>
      <c r="T1838" s="19" t="n">
        <f aca="false">C1838*R1838</f>
        <v>217.58</v>
      </c>
      <c r="U1838" s="20" t="n">
        <f aca="false">MAX(0,C1838-L1838)</f>
        <v>0</v>
      </c>
      <c r="V1838" s="17" t="n">
        <f aca="false">U1838*Q1838</f>
        <v>0</v>
      </c>
      <c r="W1838" s="19" t="n">
        <f aca="false">U1838*R1838</f>
        <v>0</v>
      </c>
      <c r="X1838" s="20" t="n">
        <f aca="false">MAX(0,K1838-C1838)</f>
        <v>1.97929732091774</v>
      </c>
      <c r="Y1838" s="17" t="n">
        <f aca="false">F1838*PARAMETER!$B$5*Q1838</f>
        <v>1990668.609</v>
      </c>
      <c r="Z1838" s="21" t="n">
        <f aca="false">SUMIF($Y$2:$Y$3205,"&gt;="&amp;Y1838)/SUM($Y$2:$Y$3205)</f>
        <v>0.33792823259146</v>
      </c>
      <c r="AA1838" s="16" t="str">
        <f aca="false">IF(Z1838&lt;=PARAMETER!$B$7,"A",IF(Z1838&lt;=PARAMETER!$B$8,"B","C"))</f>
        <v>A</v>
      </c>
      <c r="AB1838" s="22" t="n">
        <f aca="false">G1838/F1838</f>
        <v>0.181050409078913</v>
      </c>
      <c r="AC1838" s="16" t="str">
        <f aca="false">IF(AB1838&lt;=PARAMETER!$B$9,"X",IF(AB1838&lt;=PARAMETER!$B$10,"Y","Z"))</f>
        <v>X</v>
      </c>
      <c r="AD1838" s="16" t="str">
        <f aca="false">AA1838&amp;AC1838</f>
        <v>AX</v>
      </c>
      <c r="AE1838" s="22" t="n">
        <f aca="false">DATA!I1838</f>
        <v>0.83</v>
      </c>
      <c r="AF1838" s="18" t="n">
        <f aca="false">DATA!L1838</f>
        <v>173</v>
      </c>
      <c r="AG1838" s="16" t="str">
        <f aca="false">DATA!K1838</f>
        <v>A</v>
      </c>
      <c r="AH1838" s="18" t="n">
        <f aca="false">IF(AE1838&gt;=PARAMETER!$B$12,1,0)</f>
        <v>1</v>
      </c>
      <c r="AI1838" s="18" t="n">
        <f aca="false">IF(AF1838&gt;=PARAMETER!$B$13,1,0)</f>
        <v>1</v>
      </c>
      <c r="AJ1838" s="18" t="n">
        <f aca="false">IF(AND(AH1838=1,AI1838=1),1,0)</f>
        <v>1</v>
      </c>
    </row>
    <row r="1839" customFormat="false" ht="15" hidden="false" customHeight="false" outlineLevel="0" collapsed="false">
      <c r="A1839" s="16" t="str">
        <f aca="false">DATA!A1839</f>
        <v>ITM11837</v>
      </c>
      <c r="B1839" s="16" t="str">
        <f aca="false">DATA!B1839</f>
        <v>Pharma</v>
      </c>
      <c r="C1839" s="17" t="n">
        <f aca="false">DATA!C1839</f>
        <v>484</v>
      </c>
      <c r="D1839" s="17" t="n">
        <f aca="false">DATA!D1839</f>
        <v>88</v>
      </c>
      <c r="E1839" s="18" t="n">
        <f aca="false">DATA!F1839</f>
        <v>7</v>
      </c>
      <c r="F1839" s="19" t="n">
        <f aca="false">DATA!G1839</f>
        <v>21.8</v>
      </c>
      <c r="G1839" s="19" t="n">
        <f aca="false">DATA!H1839</f>
        <v>4.01</v>
      </c>
      <c r="H1839" s="18" t="n">
        <f aca="false">DATA!E1839</f>
        <v>12</v>
      </c>
      <c r="I1839" s="20" t="n">
        <f aca="false">F1839*E1839</f>
        <v>152.6</v>
      </c>
      <c r="J1839" s="20" t="n">
        <f aca="false">PARAMETER!$B$4*G1839*SQRT(E1839)</f>
        <v>17.451013296465</v>
      </c>
      <c r="K1839" s="20" t="n">
        <f aca="false">I1839+J1839</f>
        <v>170.051013296465</v>
      </c>
      <c r="L1839" s="20" t="n">
        <f aca="false">K1839+F1839*H1839</f>
        <v>431.651013296465</v>
      </c>
      <c r="M1839" s="16" t="str">
        <f aca="false">IF(C1839&lt;=K1839,"REORDER",IF(C1839&gt;L1839,"OVERSTOCK","OK"))</f>
        <v>OVERSTOCK</v>
      </c>
      <c r="N1839" s="16" t="str">
        <f aca="false">IF(C1839&lt;=D1839,"REORDER","OK")</f>
        <v>OK</v>
      </c>
      <c r="O1839" s="18" t="n">
        <f aca="false">IF(D1839&lt;I1839,1,0)</f>
        <v>1</v>
      </c>
      <c r="P1839" s="20" t="n">
        <f aca="false">C1839/F1839</f>
        <v>22.2018348623853</v>
      </c>
      <c r="Q1839" s="19" t="n">
        <f aca="false">DATA!N1839</f>
        <v>134.01</v>
      </c>
      <c r="R1839" s="19" t="n">
        <f aca="false">DATA!O1839</f>
        <v>1.91</v>
      </c>
      <c r="S1839" s="17" t="n">
        <f aca="false">C1839*Q1839</f>
        <v>64860.84</v>
      </c>
      <c r="T1839" s="19" t="n">
        <f aca="false">C1839*R1839</f>
        <v>924.44</v>
      </c>
      <c r="U1839" s="20" t="n">
        <f aca="false">MAX(0,C1839-L1839)</f>
        <v>52.3489867035351</v>
      </c>
      <c r="V1839" s="17" t="n">
        <f aca="false">U1839*Q1839</f>
        <v>7015.28770814073</v>
      </c>
      <c r="W1839" s="19" t="n">
        <f aca="false">U1839*R1839</f>
        <v>99.9865646037519</v>
      </c>
      <c r="X1839" s="20" t="n">
        <f aca="false">MAX(0,K1839-C1839)</f>
        <v>0</v>
      </c>
      <c r="Y1839" s="17" t="n">
        <f aca="false">F1839*PARAMETER!$B$5*Q1839</f>
        <v>1066317.57</v>
      </c>
      <c r="Z1839" s="21" t="n">
        <f aca="false">SUMIF($Y$2:$Y$3205,"&gt;="&amp;Y1839)/SUM($Y$2:$Y$3205)</f>
        <v>0.698704210689478</v>
      </c>
      <c r="AA1839" s="16" t="str">
        <f aca="false">IF(Z1839&lt;=PARAMETER!$B$7,"A",IF(Z1839&lt;=PARAMETER!$B$8,"B","C"))</f>
        <v>A</v>
      </c>
      <c r="AB1839" s="22" t="n">
        <f aca="false">G1839/F1839</f>
        <v>0.18394495412844</v>
      </c>
      <c r="AC1839" s="16" t="str">
        <f aca="false">IF(AB1839&lt;=PARAMETER!$B$9,"X",IF(AB1839&lt;=PARAMETER!$B$10,"Y","Z"))</f>
        <v>X</v>
      </c>
      <c r="AD1839" s="16" t="str">
        <f aca="false">AA1839&amp;AC1839</f>
        <v>AX</v>
      </c>
      <c r="AE1839" s="22" t="n">
        <f aca="false">DATA!I1839</f>
        <v>0.69</v>
      </c>
      <c r="AF1839" s="18" t="n">
        <f aca="false">DATA!L1839</f>
        <v>101</v>
      </c>
      <c r="AG1839" s="16" t="str">
        <f aca="false">DATA!K1839</f>
        <v>D</v>
      </c>
      <c r="AH1839" s="18" t="n">
        <f aca="false">IF(AE1839&gt;=PARAMETER!$B$12,1,0)</f>
        <v>0</v>
      </c>
      <c r="AI1839" s="18" t="n">
        <f aca="false">IF(AF1839&gt;=PARAMETER!$B$13,1,0)</f>
        <v>1</v>
      </c>
      <c r="AJ1839" s="18" t="n">
        <f aca="false">IF(AND(AH1839=1,AI1839=1),1,0)</f>
        <v>0</v>
      </c>
    </row>
    <row r="1840" customFormat="false" ht="15" hidden="false" customHeight="false" outlineLevel="0" collapsed="false">
      <c r="A1840" s="16" t="str">
        <f aca="false">DATA!A1840</f>
        <v>ITM11838</v>
      </c>
      <c r="B1840" s="16" t="str">
        <f aca="false">DATA!B1840</f>
        <v>Groceries</v>
      </c>
      <c r="C1840" s="17" t="n">
        <f aca="false">DATA!C1840</f>
        <v>258</v>
      </c>
      <c r="D1840" s="17" t="n">
        <f aca="false">DATA!D1840</f>
        <v>81</v>
      </c>
      <c r="E1840" s="18" t="n">
        <f aca="false">DATA!F1840</f>
        <v>3</v>
      </c>
      <c r="F1840" s="19" t="n">
        <f aca="false">DATA!G1840</f>
        <v>42.03</v>
      </c>
      <c r="G1840" s="19" t="n">
        <f aca="false">DATA!H1840</f>
        <v>2.52</v>
      </c>
      <c r="H1840" s="18" t="n">
        <f aca="false">DATA!E1840</f>
        <v>8</v>
      </c>
      <c r="I1840" s="20" t="n">
        <f aca="false">F1840*E1840</f>
        <v>126.09</v>
      </c>
      <c r="J1840" s="20" t="n">
        <f aca="false">PARAMETER!$B$4*G1840*SQRT(E1840)</f>
        <v>7.17940453329261</v>
      </c>
      <c r="K1840" s="20" t="n">
        <f aca="false">I1840+J1840</f>
        <v>133.269404533293</v>
      </c>
      <c r="L1840" s="20" t="n">
        <f aca="false">K1840+F1840*H1840</f>
        <v>469.509404533293</v>
      </c>
      <c r="M1840" s="16" t="str">
        <f aca="false">IF(C1840&lt;=K1840,"REORDER",IF(C1840&gt;L1840,"OVERSTOCK","OK"))</f>
        <v>OK</v>
      </c>
      <c r="N1840" s="16" t="str">
        <f aca="false">IF(C1840&lt;=D1840,"REORDER","OK")</f>
        <v>OK</v>
      </c>
      <c r="O1840" s="18" t="n">
        <f aca="false">IF(D1840&lt;I1840,1,0)</f>
        <v>1</v>
      </c>
      <c r="P1840" s="20" t="n">
        <f aca="false">C1840/F1840</f>
        <v>6.13847251962884</v>
      </c>
      <c r="Q1840" s="19" t="n">
        <f aca="false">DATA!N1840</f>
        <v>74.93</v>
      </c>
      <c r="R1840" s="19" t="n">
        <f aca="false">DATA!O1840</f>
        <v>1.71</v>
      </c>
      <c r="S1840" s="17" t="n">
        <f aca="false">C1840*Q1840</f>
        <v>19331.94</v>
      </c>
      <c r="T1840" s="19" t="n">
        <f aca="false">C1840*R1840</f>
        <v>441.18</v>
      </c>
      <c r="U1840" s="20" t="n">
        <f aca="false">MAX(0,C1840-L1840)</f>
        <v>0</v>
      </c>
      <c r="V1840" s="17" t="n">
        <f aca="false">U1840*Q1840</f>
        <v>0</v>
      </c>
      <c r="W1840" s="19" t="n">
        <f aca="false">U1840*R1840</f>
        <v>0</v>
      </c>
      <c r="X1840" s="20" t="n">
        <f aca="false">MAX(0,K1840-C1840)</f>
        <v>0</v>
      </c>
      <c r="Y1840" s="17" t="n">
        <f aca="false">F1840*PARAMETER!$B$5*Q1840</f>
        <v>1149497.3835</v>
      </c>
      <c r="Z1840" s="21" t="n">
        <f aca="false">SUMIF($Y$2:$Y$3205,"&gt;="&amp;Y1840)/SUM($Y$2:$Y$3205)</f>
        <v>0.667663525314766</v>
      </c>
      <c r="AA1840" s="16" t="str">
        <f aca="false">IF(Z1840&lt;=PARAMETER!$B$7,"A",IF(Z1840&lt;=PARAMETER!$B$8,"B","C"))</f>
        <v>A</v>
      </c>
      <c r="AB1840" s="22" t="n">
        <f aca="false">G1840/F1840</f>
        <v>0.0599571734475375</v>
      </c>
      <c r="AC1840" s="16" t="str">
        <f aca="false">IF(AB1840&lt;=PARAMETER!$B$9,"X",IF(AB1840&lt;=PARAMETER!$B$10,"Y","Z"))</f>
        <v>X</v>
      </c>
      <c r="AD1840" s="16" t="str">
        <f aca="false">AA1840&amp;AC1840</f>
        <v>AX</v>
      </c>
      <c r="AE1840" s="22" t="n">
        <f aca="false">DATA!I1840</f>
        <v>0.83</v>
      </c>
      <c r="AF1840" s="18" t="n">
        <f aca="false">DATA!L1840</f>
        <v>32</v>
      </c>
      <c r="AG1840" s="16" t="str">
        <f aca="false">DATA!K1840</f>
        <v>B</v>
      </c>
      <c r="AH1840" s="18" t="n">
        <f aca="false">IF(AE1840&gt;=PARAMETER!$B$12,1,0)</f>
        <v>1</v>
      </c>
      <c r="AI1840" s="18" t="n">
        <f aca="false">IF(AF1840&gt;=PARAMETER!$B$13,1,0)</f>
        <v>0</v>
      </c>
      <c r="AJ1840" s="18" t="n">
        <f aca="false">IF(AND(AH1840=1,AI1840=1),1,0)</f>
        <v>0</v>
      </c>
    </row>
    <row r="1841" customFormat="false" ht="15" hidden="false" customHeight="false" outlineLevel="0" collapsed="false">
      <c r="A1841" s="16" t="str">
        <f aca="false">DATA!A1841</f>
        <v>ITM11839</v>
      </c>
      <c r="B1841" s="16" t="str">
        <f aca="false">DATA!B1841</f>
        <v>Electronics</v>
      </c>
      <c r="C1841" s="17" t="n">
        <f aca="false">DATA!C1841</f>
        <v>242</v>
      </c>
      <c r="D1841" s="17" t="n">
        <f aca="false">DATA!D1841</f>
        <v>46</v>
      </c>
      <c r="E1841" s="18" t="n">
        <f aca="false">DATA!F1841</f>
        <v>9</v>
      </c>
      <c r="F1841" s="19" t="n">
        <f aca="false">DATA!G1841</f>
        <v>44</v>
      </c>
      <c r="G1841" s="19" t="n">
        <f aca="false">DATA!H1841</f>
        <v>8.91</v>
      </c>
      <c r="H1841" s="18" t="n">
        <f aca="false">DATA!E1841</f>
        <v>11</v>
      </c>
      <c r="I1841" s="20" t="n">
        <f aca="false">F1841*E1841</f>
        <v>396</v>
      </c>
      <c r="J1841" s="20" t="n">
        <f aca="false">PARAMETER!$B$4*G1841*SQRT(E1841)</f>
        <v>43.9669374484128</v>
      </c>
      <c r="K1841" s="20" t="n">
        <f aca="false">I1841+J1841</f>
        <v>439.966937448413</v>
      </c>
      <c r="L1841" s="20" t="n">
        <f aca="false">K1841+F1841*H1841</f>
        <v>923.966937448413</v>
      </c>
      <c r="M1841" s="16" t="str">
        <f aca="false">IF(C1841&lt;=K1841,"REORDER",IF(C1841&gt;L1841,"OVERSTOCK","OK"))</f>
        <v>REORDER</v>
      </c>
      <c r="N1841" s="16" t="str">
        <f aca="false">IF(C1841&lt;=D1841,"REORDER","OK")</f>
        <v>OK</v>
      </c>
      <c r="O1841" s="18" t="n">
        <f aca="false">IF(D1841&lt;I1841,1,0)</f>
        <v>1</v>
      </c>
      <c r="P1841" s="20" t="n">
        <f aca="false">C1841/F1841</f>
        <v>5.5</v>
      </c>
      <c r="Q1841" s="19" t="n">
        <f aca="false">DATA!N1841</f>
        <v>45.22</v>
      </c>
      <c r="R1841" s="19" t="n">
        <f aca="false">DATA!O1841</f>
        <v>1.21</v>
      </c>
      <c r="S1841" s="17" t="n">
        <f aca="false">C1841*Q1841</f>
        <v>10943.24</v>
      </c>
      <c r="T1841" s="19" t="n">
        <f aca="false">C1841*R1841</f>
        <v>292.82</v>
      </c>
      <c r="U1841" s="20" t="n">
        <f aca="false">MAX(0,C1841-L1841)</f>
        <v>0</v>
      </c>
      <c r="V1841" s="17" t="n">
        <f aca="false">U1841*Q1841</f>
        <v>0</v>
      </c>
      <c r="W1841" s="19" t="n">
        <f aca="false">U1841*R1841</f>
        <v>0</v>
      </c>
      <c r="X1841" s="20" t="n">
        <f aca="false">MAX(0,K1841-C1841)</f>
        <v>197.966937448413</v>
      </c>
      <c r="Y1841" s="17" t="n">
        <f aca="false">F1841*PARAMETER!$B$5*Q1841</f>
        <v>726233.2</v>
      </c>
      <c r="Z1841" s="21" t="n">
        <f aca="false">SUMIF($Y$2:$Y$3205,"&gt;="&amp;Y1841)/SUM($Y$2:$Y$3205)</f>
        <v>0.836382423676356</v>
      </c>
      <c r="AA1841" s="16" t="str">
        <f aca="false">IF(Z1841&lt;=PARAMETER!$B$7,"A",IF(Z1841&lt;=PARAMETER!$B$8,"B","C"))</f>
        <v>B</v>
      </c>
      <c r="AB1841" s="22" t="n">
        <f aca="false">G1841/F1841</f>
        <v>0.2025</v>
      </c>
      <c r="AC1841" s="16" t="str">
        <f aca="false">IF(AB1841&lt;=PARAMETER!$B$9,"X",IF(AB1841&lt;=PARAMETER!$B$10,"Y","Z"))</f>
        <v>X</v>
      </c>
      <c r="AD1841" s="16" t="str">
        <f aca="false">AA1841&amp;AC1841</f>
        <v>BX</v>
      </c>
      <c r="AE1841" s="22" t="n">
        <f aca="false">DATA!I1841</f>
        <v>0.62</v>
      </c>
      <c r="AF1841" s="18" t="n">
        <f aca="false">DATA!L1841</f>
        <v>164</v>
      </c>
      <c r="AG1841" s="16" t="str">
        <f aca="false">DATA!K1841</f>
        <v>B</v>
      </c>
      <c r="AH1841" s="18" t="n">
        <f aca="false">IF(AE1841&gt;=PARAMETER!$B$12,1,0)</f>
        <v>0</v>
      </c>
      <c r="AI1841" s="18" t="n">
        <f aca="false">IF(AF1841&gt;=PARAMETER!$B$13,1,0)</f>
        <v>1</v>
      </c>
      <c r="AJ1841" s="18" t="n">
        <f aca="false">IF(AND(AH1841=1,AI1841=1),1,0)</f>
        <v>0</v>
      </c>
    </row>
    <row r="1842" customFormat="false" ht="15" hidden="false" customHeight="false" outlineLevel="0" collapsed="false">
      <c r="A1842" s="16" t="str">
        <f aca="false">DATA!A1842</f>
        <v>ITM11840</v>
      </c>
      <c r="B1842" s="16" t="str">
        <f aca="false">DATA!B1842</f>
        <v>Pharma</v>
      </c>
      <c r="C1842" s="17" t="n">
        <f aca="false">DATA!C1842</f>
        <v>138</v>
      </c>
      <c r="D1842" s="17" t="n">
        <f aca="false">DATA!D1842</f>
        <v>58</v>
      </c>
      <c r="E1842" s="18" t="n">
        <f aca="false">DATA!F1842</f>
        <v>4</v>
      </c>
      <c r="F1842" s="19" t="n">
        <f aca="false">DATA!G1842</f>
        <v>15.69</v>
      </c>
      <c r="G1842" s="19" t="n">
        <f aca="false">DATA!H1842</f>
        <v>9.82</v>
      </c>
      <c r="H1842" s="18" t="n">
        <f aca="false">DATA!E1842</f>
        <v>4</v>
      </c>
      <c r="I1842" s="20" t="n">
        <f aca="false">F1842*E1842</f>
        <v>62.76</v>
      </c>
      <c r="J1842" s="20" t="n">
        <f aca="false">PARAMETER!$B$4*G1842*SQRT(E1842)</f>
        <v>32.3049252333269</v>
      </c>
      <c r="K1842" s="20" t="n">
        <f aca="false">I1842+J1842</f>
        <v>95.0649252333269</v>
      </c>
      <c r="L1842" s="20" t="n">
        <f aca="false">K1842+F1842*H1842</f>
        <v>157.824925233327</v>
      </c>
      <c r="M1842" s="16" t="str">
        <f aca="false">IF(C1842&lt;=K1842,"REORDER",IF(C1842&gt;L1842,"OVERSTOCK","OK"))</f>
        <v>OK</v>
      </c>
      <c r="N1842" s="16" t="str">
        <f aca="false">IF(C1842&lt;=D1842,"REORDER","OK")</f>
        <v>OK</v>
      </c>
      <c r="O1842" s="18" t="n">
        <f aca="false">IF(D1842&lt;I1842,1,0)</f>
        <v>1</v>
      </c>
      <c r="P1842" s="20" t="n">
        <f aca="false">C1842/F1842</f>
        <v>8.79541108986616</v>
      </c>
      <c r="Q1842" s="19" t="n">
        <f aca="false">DATA!N1842</f>
        <v>43.88</v>
      </c>
      <c r="R1842" s="19" t="n">
        <f aca="false">DATA!O1842</f>
        <v>0.11</v>
      </c>
      <c r="S1842" s="17" t="n">
        <f aca="false">C1842*Q1842</f>
        <v>6055.44</v>
      </c>
      <c r="T1842" s="19" t="n">
        <f aca="false">C1842*R1842</f>
        <v>15.18</v>
      </c>
      <c r="U1842" s="20" t="n">
        <f aca="false">MAX(0,C1842-L1842)</f>
        <v>0</v>
      </c>
      <c r="V1842" s="17" t="n">
        <f aca="false">U1842*Q1842</f>
        <v>0</v>
      </c>
      <c r="W1842" s="19" t="n">
        <f aca="false">U1842*R1842</f>
        <v>0</v>
      </c>
      <c r="X1842" s="20" t="n">
        <f aca="false">MAX(0,K1842-C1842)</f>
        <v>0</v>
      </c>
      <c r="Y1842" s="17" t="n">
        <f aca="false">F1842*PARAMETER!$B$5*Q1842</f>
        <v>251294.178</v>
      </c>
      <c r="Z1842" s="21" t="n">
        <f aca="false">SUMIF($Y$2:$Y$3205,"&gt;="&amp;Y1842)/SUM($Y$2:$Y$3205)</f>
        <v>0.972040247308704</v>
      </c>
      <c r="AA1842" s="16" t="str">
        <f aca="false">IF(Z1842&lt;=PARAMETER!$B$7,"A",IF(Z1842&lt;=PARAMETER!$B$8,"B","C"))</f>
        <v>C</v>
      </c>
      <c r="AB1842" s="22" t="n">
        <f aca="false">G1842/F1842</f>
        <v>0.625876354365838</v>
      </c>
      <c r="AC1842" s="16" t="str">
        <f aca="false">IF(AB1842&lt;=PARAMETER!$B$9,"X",IF(AB1842&lt;=PARAMETER!$B$10,"Y","Z"))</f>
        <v>Z</v>
      </c>
      <c r="AD1842" s="16" t="str">
        <f aca="false">AA1842&amp;AC1842</f>
        <v>CZ</v>
      </c>
      <c r="AE1842" s="22" t="n">
        <f aca="false">DATA!I1842</f>
        <v>0.1</v>
      </c>
      <c r="AF1842" s="18" t="n">
        <f aca="false">DATA!L1842</f>
        <v>97</v>
      </c>
      <c r="AG1842" s="16" t="str">
        <f aca="false">DATA!K1842</f>
        <v>B</v>
      </c>
      <c r="AH1842" s="18" t="n">
        <f aca="false">IF(AE1842&gt;=PARAMETER!$B$12,1,0)</f>
        <v>0</v>
      </c>
      <c r="AI1842" s="18" t="n">
        <f aca="false">IF(AF1842&gt;=PARAMETER!$B$13,1,0)</f>
        <v>1</v>
      </c>
      <c r="AJ1842" s="18" t="n">
        <f aca="false">IF(AND(AH1842=1,AI1842=1),1,0)</f>
        <v>0</v>
      </c>
    </row>
    <row r="1843" customFormat="false" ht="15" hidden="false" customHeight="false" outlineLevel="0" collapsed="false">
      <c r="A1843" s="16" t="str">
        <f aca="false">DATA!A1843</f>
        <v>ITM11841</v>
      </c>
      <c r="B1843" s="16" t="str">
        <f aca="false">DATA!B1843</f>
        <v>Electronics</v>
      </c>
      <c r="C1843" s="17" t="n">
        <f aca="false">DATA!C1843</f>
        <v>332</v>
      </c>
      <c r="D1843" s="17" t="n">
        <f aca="false">DATA!D1843</f>
        <v>61</v>
      </c>
      <c r="E1843" s="18" t="n">
        <f aca="false">DATA!F1843</f>
        <v>6</v>
      </c>
      <c r="F1843" s="19" t="n">
        <f aca="false">DATA!G1843</f>
        <v>41.35</v>
      </c>
      <c r="G1843" s="19" t="n">
        <f aca="false">DATA!H1843</f>
        <v>0.69</v>
      </c>
      <c r="H1843" s="18" t="n">
        <f aca="false">DATA!E1843</f>
        <v>8</v>
      </c>
      <c r="I1843" s="20" t="n">
        <f aca="false">F1843*E1843</f>
        <v>248.1</v>
      </c>
      <c r="J1843" s="20" t="n">
        <f aca="false">PARAMETER!$B$4*G1843*SQRT(E1843)</f>
        <v>2.78004594044216</v>
      </c>
      <c r="K1843" s="20" t="n">
        <f aca="false">I1843+J1843</f>
        <v>250.880045940442</v>
      </c>
      <c r="L1843" s="20" t="n">
        <f aca="false">K1843+F1843*H1843</f>
        <v>581.680045940442</v>
      </c>
      <c r="M1843" s="16" t="str">
        <f aca="false">IF(C1843&lt;=K1843,"REORDER",IF(C1843&gt;L1843,"OVERSTOCK","OK"))</f>
        <v>OK</v>
      </c>
      <c r="N1843" s="16" t="str">
        <f aca="false">IF(C1843&lt;=D1843,"REORDER","OK")</f>
        <v>OK</v>
      </c>
      <c r="O1843" s="18" t="n">
        <f aca="false">IF(D1843&lt;I1843,1,0)</f>
        <v>1</v>
      </c>
      <c r="P1843" s="20" t="n">
        <f aca="false">C1843/F1843</f>
        <v>8.02902055622733</v>
      </c>
      <c r="Q1843" s="19" t="n">
        <f aca="false">DATA!N1843</f>
        <v>121.21</v>
      </c>
      <c r="R1843" s="19" t="n">
        <f aca="false">DATA!O1843</f>
        <v>0.92</v>
      </c>
      <c r="S1843" s="17" t="n">
        <f aca="false">C1843*Q1843</f>
        <v>40241.72</v>
      </c>
      <c r="T1843" s="19" t="n">
        <f aca="false">C1843*R1843</f>
        <v>305.44</v>
      </c>
      <c r="U1843" s="20" t="n">
        <f aca="false">MAX(0,C1843-L1843)</f>
        <v>0</v>
      </c>
      <c r="V1843" s="17" t="n">
        <f aca="false">U1843*Q1843</f>
        <v>0</v>
      </c>
      <c r="W1843" s="19" t="n">
        <f aca="false">U1843*R1843</f>
        <v>0</v>
      </c>
      <c r="X1843" s="20" t="n">
        <f aca="false">MAX(0,K1843-C1843)</f>
        <v>0</v>
      </c>
      <c r="Y1843" s="17" t="n">
        <f aca="false">F1843*PARAMETER!$B$5*Q1843</f>
        <v>1829392.2275</v>
      </c>
      <c r="Z1843" s="21" t="n">
        <f aca="false">SUMIF($Y$2:$Y$3205,"&gt;="&amp;Y1843)/SUM($Y$2:$Y$3205)</f>
        <v>0.404207705701092</v>
      </c>
      <c r="AA1843" s="16" t="str">
        <f aca="false">IF(Z1843&lt;=PARAMETER!$B$7,"A",IF(Z1843&lt;=PARAMETER!$B$8,"B","C"))</f>
        <v>A</v>
      </c>
      <c r="AB1843" s="22" t="n">
        <f aca="false">G1843/F1843</f>
        <v>0.0166868198307134</v>
      </c>
      <c r="AC1843" s="16" t="str">
        <f aca="false">IF(AB1843&lt;=PARAMETER!$B$9,"X",IF(AB1843&lt;=PARAMETER!$B$10,"Y","Z"))</f>
        <v>X</v>
      </c>
      <c r="AD1843" s="16" t="str">
        <f aca="false">AA1843&amp;AC1843</f>
        <v>AX</v>
      </c>
      <c r="AE1843" s="22" t="n">
        <f aca="false">DATA!I1843</f>
        <v>0.14</v>
      </c>
      <c r="AF1843" s="18" t="n">
        <f aca="false">DATA!L1843</f>
        <v>151</v>
      </c>
      <c r="AG1843" s="16" t="str">
        <f aca="false">DATA!K1843</f>
        <v>D</v>
      </c>
      <c r="AH1843" s="18" t="n">
        <f aca="false">IF(AE1843&gt;=PARAMETER!$B$12,1,0)</f>
        <v>0</v>
      </c>
      <c r="AI1843" s="18" t="n">
        <f aca="false">IF(AF1843&gt;=PARAMETER!$B$13,1,0)</f>
        <v>1</v>
      </c>
      <c r="AJ1843" s="18" t="n">
        <f aca="false">IF(AND(AH1843=1,AI1843=1),1,0)</f>
        <v>0</v>
      </c>
    </row>
    <row r="1844" customFormat="false" ht="15" hidden="false" customHeight="false" outlineLevel="0" collapsed="false">
      <c r="A1844" s="16" t="str">
        <f aca="false">DATA!A1844</f>
        <v>ITM11842</v>
      </c>
      <c r="B1844" s="16" t="str">
        <f aca="false">DATA!B1844</f>
        <v>Electronics</v>
      </c>
      <c r="C1844" s="17" t="n">
        <f aca="false">DATA!C1844</f>
        <v>283</v>
      </c>
      <c r="D1844" s="17" t="n">
        <f aca="false">DATA!D1844</f>
        <v>42</v>
      </c>
      <c r="E1844" s="18" t="n">
        <f aca="false">DATA!F1844</f>
        <v>5</v>
      </c>
      <c r="F1844" s="19" t="n">
        <f aca="false">DATA!G1844</f>
        <v>8.56</v>
      </c>
      <c r="G1844" s="19" t="n">
        <f aca="false">DATA!H1844</f>
        <v>5.69</v>
      </c>
      <c r="H1844" s="18" t="n">
        <f aca="false">DATA!E1844</f>
        <v>4</v>
      </c>
      <c r="I1844" s="20" t="n">
        <f aca="false">F1844*E1844</f>
        <v>42.8</v>
      </c>
      <c r="J1844" s="20" t="n">
        <f aca="false">PARAMETER!$B$4*G1844*SQRT(E1844)</f>
        <v>20.9278457353043</v>
      </c>
      <c r="K1844" s="20" t="n">
        <f aca="false">I1844+J1844</f>
        <v>63.7278457353043</v>
      </c>
      <c r="L1844" s="20" t="n">
        <f aca="false">K1844+F1844*H1844</f>
        <v>97.9678457353043</v>
      </c>
      <c r="M1844" s="16" t="str">
        <f aca="false">IF(C1844&lt;=K1844,"REORDER",IF(C1844&gt;L1844,"OVERSTOCK","OK"))</f>
        <v>OVERSTOCK</v>
      </c>
      <c r="N1844" s="16" t="str">
        <f aca="false">IF(C1844&lt;=D1844,"REORDER","OK")</f>
        <v>OK</v>
      </c>
      <c r="O1844" s="18" t="n">
        <f aca="false">IF(D1844&lt;I1844,1,0)</f>
        <v>1</v>
      </c>
      <c r="P1844" s="20" t="n">
        <f aca="false">C1844/F1844</f>
        <v>33.0607476635514</v>
      </c>
      <c r="Q1844" s="19" t="n">
        <f aca="false">DATA!N1844</f>
        <v>113.92</v>
      </c>
      <c r="R1844" s="19" t="n">
        <f aca="false">DATA!O1844</f>
        <v>1.43</v>
      </c>
      <c r="S1844" s="17" t="n">
        <f aca="false">C1844*Q1844</f>
        <v>32239.36</v>
      </c>
      <c r="T1844" s="19" t="n">
        <f aca="false">C1844*R1844</f>
        <v>404.69</v>
      </c>
      <c r="U1844" s="20" t="n">
        <f aca="false">MAX(0,C1844-L1844)</f>
        <v>185.032154264696</v>
      </c>
      <c r="V1844" s="17" t="n">
        <f aca="false">U1844*Q1844</f>
        <v>21078.8630138341</v>
      </c>
      <c r="W1844" s="19" t="n">
        <f aca="false">U1844*R1844</f>
        <v>264.595980598515</v>
      </c>
      <c r="X1844" s="20" t="n">
        <f aca="false">MAX(0,K1844-C1844)</f>
        <v>0</v>
      </c>
      <c r="Y1844" s="17" t="n">
        <f aca="false">F1844*PARAMETER!$B$5*Q1844</f>
        <v>355931.648</v>
      </c>
      <c r="Z1844" s="21" t="n">
        <f aca="false">SUMIF($Y$2:$Y$3205,"&gt;="&amp;Y1844)/SUM($Y$2:$Y$3205)</f>
        <v>0.946653721529506</v>
      </c>
      <c r="AA1844" s="16" t="str">
        <f aca="false">IF(Z1844&lt;=PARAMETER!$B$7,"A",IF(Z1844&lt;=PARAMETER!$B$8,"B","C"))</f>
        <v>B</v>
      </c>
      <c r="AB1844" s="22" t="n">
        <f aca="false">G1844/F1844</f>
        <v>0.664719626168224</v>
      </c>
      <c r="AC1844" s="16" t="str">
        <f aca="false">IF(AB1844&lt;=PARAMETER!$B$9,"X",IF(AB1844&lt;=PARAMETER!$B$10,"Y","Z"))</f>
        <v>Z</v>
      </c>
      <c r="AD1844" s="16" t="str">
        <f aca="false">AA1844&amp;AC1844</f>
        <v>BZ</v>
      </c>
      <c r="AE1844" s="22" t="n">
        <f aca="false">DATA!I1844</f>
        <v>0.98</v>
      </c>
      <c r="AF1844" s="18" t="n">
        <f aca="false">DATA!L1844</f>
        <v>108</v>
      </c>
      <c r="AG1844" s="16" t="str">
        <f aca="false">DATA!K1844</f>
        <v>D</v>
      </c>
      <c r="AH1844" s="18" t="n">
        <f aca="false">IF(AE1844&gt;=PARAMETER!$B$12,1,0)</f>
        <v>1</v>
      </c>
      <c r="AI1844" s="18" t="n">
        <f aca="false">IF(AF1844&gt;=PARAMETER!$B$13,1,0)</f>
        <v>1</v>
      </c>
      <c r="AJ1844" s="18" t="n">
        <f aca="false">IF(AND(AH1844=1,AI1844=1),1,0)</f>
        <v>1</v>
      </c>
    </row>
    <row r="1845" customFormat="false" ht="15" hidden="false" customHeight="false" outlineLevel="0" collapsed="false">
      <c r="A1845" s="16" t="str">
        <f aca="false">DATA!A1845</f>
        <v>ITM11843</v>
      </c>
      <c r="B1845" s="16" t="str">
        <f aca="false">DATA!B1845</f>
        <v>Groceries</v>
      </c>
      <c r="C1845" s="17" t="n">
        <f aca="false">DATA!C1845</f>
        <v>226</v>
      </c>
      <c r="D1845" s="17" t="n">
        <f aca="false">DATA!D1845</f>
        <v>31</v>
      </c>
      <c r="E1845" s="18" t="n">
        <f aca="false">DATA!F1845</f>
        <v>2</v>
      </c>
      <c r="F1845" s="19" t="n">
        <f aca="false">DATA!G1845</f>
        <v>17.38</v>
      </c>
      <c r="G1845" s="19" t="n">
        <f aca="false">DATA!H1845</f>
        <v>3.75</v>
      </c>
      <c r="H1845" s="18" t="n">
        <f aca="false">DATA!E1845</f>
        <v>6</v>
      </c>
      <c r="I1845" s="20" t="n">
        <f aca="false">F1845*E1845</f>
        <v>34.76</v>
      </c>
      <c r="J1845" s="20" t="n">
        <f aca="false">PARAMETER!$B$4*G1845*SQRT(E1845)</f>
        <v>8.72315365257505</v>
      </c>
      <c r="K1845" s="20" t="n">
        <f aca="false">I1845+J1845</f>
        <v>43.4831536525751</v>
      </c>
      <c r="L1845" s="20" t="n">
        <f aca="false">K1845+F1845*H1845</f>
        <v>147.763153652575</v>
      </c>
      <c r="M1845" s="16" t="str">
        <f aca="false">IF(C1845&lt;=K1845,"REORDER",IF(C1845&gt;L1845,"OVERSTOCK","OK"))</f>
        <v>OVERSTOCK</v>
      </c>
      <c r="N1845" s="16" t="str">
        <f aca="false">IF(C1845&lt;=D1845,"REORDER","OK")</f>
        <v>OK</v>
      </c>
      <c r="O1845" s="18" t="n">
        <f aca="false">IF(D1845&lt;I1845,1,0)</f>
        <v>1</v>
      </c>
      <c r="P1845" s="20" t="n">
        <f aca="false">C1845/F1845</f>
        <v>13.0034522439586</v>
      </c>
      <c r="Q1845" s="19" t="n">
        <f aca="false">DATA!N1845</f>
        <v>176.43</v>
      </c>
      <c r="R1845" s="19" t="n">
        <f aca="false">DATA!O1845</f>
        <v>0.32</v>
      </c>
      <c r="S1845" s="17" t="n">
        <f aca="false">C1845*Q1845</f>
        <v>39873.18</v>
      </c>
      <c r="T1845" s="19" t="n">
        <f aca="false">C1845*R1845</f>
        <v>72.32</v>
      </c>
      <c r="U1845" s="20" t="n">
        <f aca="false">MAX(0,C1845-L1845)</f>
        <v>78.2368463474249</v>
      </c>
      <c r="V1845" s="17" t="n">
        <f aca="false">U1845*Q1845</f>
        <v>13803.3268010762</v>
      </c>
      <c r="W1845" s="19" t="n">
        <f aca="false">U1845*R1845</f>
        <v>25.035790831176</v>
      </c>
      <c r="X1845" s="20" t="n">
        <f aca="false">MAX(0,K1845-C1845)</f>
        <v>0</v>
      </c>
      <c r="Y1845" s="17" t="n">
        <f aca="false">F1845*PARAMETER!$B$5*Q1845</f>
        <v>1119218.991</v>
      </c>
      <c r="Z1845" s="21" t="n">
        <f aca="false">SUMIF($Y$2:$Y$3205,"&gt;="&amp;Y1845)/SUM($Y$2:$Y$3205)</f>
        <v>0.679595972884362</v>
      </c>
      <c r="AA1845" s="16" t="str">
        <f aca="false">IF(Z1845&lt;=PARAMETER!$B$7,"A",IF(Z1845&lt;=PARAMETER!$B$8,"B","C"))</f>
        <v>A</v>
      </c>
      <c r="AB1845" s="22" t="n">
        <f aca="false">G1845/F1845</f>
        <v>0.215765247410817</v>
      </c>
      <c r="AC1845" s="16" t="str">
        <f aca="false">IF(AB1845&lt;=PARAMETER!$B$9,"X",IF(AB1845&lt;=PARAMETER!$B$10,"Y","Z"))</f>
        <v>X</v>
      </c>
      <c r="AD1845" s="16" t="str">
        <f aca="false">AA1845&amp;AC1845</f>
        <v>AX</v>
      </c>
      <c r="AE1845" s="22" t="n">
        <f aca="false">DATA!I1845</f>
        <v>0.23</v>
      </c>
      <c r="AF1845" s="18" t="n">
        <f aca="false">DATA!L1845</f>
        <v>36</v>
      </c>
      <c r="AG1845" s="16" t="str">
        <f aca="false">DATA!K1845</f>
        <v>B</v>
      </c>
      <c r="AH1845" s="18" t="n">
        <f aca="false">IF(AE1845&gt;=PARAMETER!$B$12,1,0)</f>
        <v>0</v>
      </c>
      <c r="AI1845" s="18" t="n">
        <f aca="false">IF(AF1845&gt;=PARAMETER!$B$13,1,0)</f>
        <v>0</v>
      </c>
      <c r="AJ1845" s="18" t="n">
        <f aca="false">IF(AND(AH1845=1,AI1845=1),1,0)</f>
        <v>0</v>
      </c>
    </row>
    <row r="1846" customFormat="false" ht="15" hidden="false" customHeight="false" outlineLevel="0" collapsed="false">
      <c r="A1846" s="16" t="str">
        <f aca="false">DATA!A1846</f>
        <v>ITM11844</v>
      </c>
      <c r="B1846" s="16" t="str">
        <f aca="false">DATA!B1846</f>
        <v>Automotive</v>
      </c>
      <c r="C1846" s="17" t="n">
        <f aca="false">DATA!C1846</f>
        <v>114</v>
      </c>
      <c r="D1846" s="17" t="n">
        <f aca="false">DATA!D1846</f>
        <v>14</v>
      </c>
      <c r="E1846" s="18" t="n">
        <f aca="false">DATA!F1846</f>
        <v>5</v>
      </c>
      <c r="F1846" s="19" t="n">
        <f aca="false">DATA!G1846</f>
        <v>26.38</v>
      </c>
      <c r="G1846" s="19" t="n">
        <f aca="false">DATA!H1846</f>
        <v>3.13</v>
      </c>
      <c r="H1846" s="18" t="n">
        <f aca="false">DATA!E1846</f>
        <v>10</v>
      </c>
      <c r="I1846" s="20" t="n">
        <f aca="false">F1846*E1846</f>
        <v>131.9</v>
      </c>
      <c r="J1846" s="20" t="n">
        <f aca="false">PARAMETER!$B$4*G1846*SQRT(E1846)</f>
        <v>11.5121541566788</v>
      </c>
      <c r="K1846" s="20" t="n">
        <f aca="false">I1846+J1846</f>
        <v>143.412154156679</v>
      </c>
      <c r="L1846" s="20" t="n">
        <f aca="false">K1846+F1846*H1846</f>
        <v>407.212154156679</v>
      </c>
      <c r="M1846" s="16" t="str">
        <f aca="false">IF(C1846&lt;=K1846,"REORDER",IF(C1846&gt;L1846,"OVERSTOCK","OK"))</f>
        <v>REORDER</v>
      </c>
      <c r="N1846" s="16" t="str">
        <f aca="false">IF(C1846&lt;=D1846,"REORDER","OK")</f>
        <v>OK</v>
      </c>
      <c r="O1846" s="18" t="n">
        <f aca="false">IF(D1846&lt;I1846,1,0)</f>
        <v>1</v>
      </c>
      <c r="P1846" s="20" t="n">
        <f aca="false">C1846/F1846</f>
        <v>4.32145564821835</v>
      </c>
      <c r="Q1846" s="19" t="n">
        <f aca="false">DATA!N1846</f>
        <v>131.6</v>
      </c>
      <c r="R1846" s="19" t="n">
        <f aca="false">DATA!O1846</f>
        <v>0.87</v>
      </c>
      <c r="S1846" s="17" t="n">
        <f aca="false">C1846*Q1846</f>
        <v>15002.4</v>
      </c>
      <c r="T1846" s="19" t="n">
        <f aca="false">C1846*R1846</f>
        <v>99.18</v>
      </c>
      <c r="U1846" s="20" t="n">
        <f aca="false">MAX(0,C1846-L1846)</f>
        <v>0</v>
      </c>
      <c r="V1846" s="17" t="n">
        <f aca="false">U1846*Q1846</f>
        <v>0</v>
      </c>
      <c r="W1846" s="19" t="n">
        <f aca="false">U1846*R1846</f>
        <v>0</v>
      </c>
      <c r="X1846" s="20" t="n">
        <f aca="false">MAX(0,K1846-C1846)</f>
        <v>29.4121541566788</v>
      </c>
      <c r="Y1846" s="17" t="n">
        <f aca="false">F1846*PARAMETER!$B$5*Q1846</f>
        <v>1267136.92</v>
      </c>
      <c r="Z1846" s="21" t="n">
        <f aca="false">SUMIF($Y$2:$Y$3205,"&gt;="&amp;Y1846)/SUM($Y$2:$Y$3205)</f>
        <v>0.619671728517418</v>
      </c>
      <c r="AA1846" s="16" t="str">
        <f aca="false">IF(Z1846&lt;=PARAMETER!$B$7,"A",IF(Z1846&lt;=PARAMETER!$B$8,"B","C"))</f>
        <v>A</v>
      </c>
      <c r="AB1846" s="22" t="n">
        <f aca="false">G1846/F1846</f>
        <v>0.118650492797574</v>
      </c>
      <c r="AC1846" s="16" t="str">
        <f aca="false">IF(AB1846&lt;=PARAMETER!$B$9,"X",IF(AB1846&lt;=PARAMETER!$B$10,"Y","Z"))</f>
        <v>X</v>
      </c>
      <c r="AD1846" s="16" t="str">
        <f aca="false">AA1846&amp;AC1846</f>
        <v>AX</v>
      </c>
      <c r="AE1846" s="22" t="n">
        <f aca="false">DATA!I1846</f>
        <v>0.46</v>
      </c>
      <c r="AF1846" s="18" t="n">
        <f aca="false">DATA!L1846</f>
        <v>30</v>
      </c>
      <c r="AG1846" s="16" t="str">
        <f aca="false">DATA!K1846</f>
        <v>B</v>
      </c>
      <c r="AH1846" s="18" t="n">
        <f aca="false">IF(AE1846&gt;=PARAMETER!$B$12,1,0)</f>
        <v>0</v>
      </c>
      <c r="AI1846" s="18" t="n">
        <f aca="false">IF(AF1846&gt;=PARAMETER!$B$13,1,0)</f>
        <v>0</v>
      </c>
      <c r="AJ1846" s="18" t="n">
        <f aca="false">IF(AND(AH1846=1,AI1846=1),1,0)</f>
        <v>0</v>
      </c>
    </row>
    <row r="1847" customFormat="false" ht="15" hidden="false" customHeight="false" outlineLevel="0" collapsed="false">
      <c r="A1847" s="16" t="str">
        <f aca="false">DATA!A1847</f>
        <v>ITM11845</v>
      </c>
      <c r="B1847" s="16" t="str">
        <f aca="false">DATA!B1847</f>
        <v>Automotive</v>
      </c>
      <c r="C1847" s="17" t="n">
        <f aca="false">DATA!C1847</f>
        <v>392</v>
      </c>
      <c r="D1847" s="17" t="n">
        <f aca="false">DATA!D1847</f>
        <v>27</v>
      </c>
      <c r="E1847" s="18" t="n">
        <f aca="false">DATA!F1847</f>
        <v>8</v>
      </c>
      <c r="F1847" s="19" t="n">
        <f aca="false">DATA!G1847</f>
        <v>12.1</v>
      </c>
      <c r="G1847" s="19" t="n">
        <f aca="false">DATA!H1847</f>
        <v>3.69</v>
      </c>
      <c r="H1847" s="18" t="n">
        <f aca="false">DATA!E1847</f>
        <v>9</v>
      </c>
      <c r="I1847" s="20" t="n">
        <f aca="false">F1847*E1847</f>
        <v>96.8</v>
      </c>
      <c r="J1847" s="20" t="n">
        <f aca="false">PARAMETER!$B$4*G1847*SQRT(E1847)</f>
        <v>17.1671663882677</v>
      </c>
      <c r="K1847" s="20" t="n">
        <f aca="false">I1847+J1847</f>
        <v>113.967166388268</v>
      </c>
      <c r="L1847" s="20" t="n">
        <f aca="false">K1847+F1847*H1847</f>
        <v>222.867166388268</v>
      </c>
      <c r="M1847" s="16" t="str">
        <f aca="false">IF(C1847&lt;=K1847,"REORDER",IF(C1847&gt;L1847,"OVERSTOCK","OK"))</f>
        <v>OVERSTOCK</v>
      </c>
      <c r="N1847" s="16" t="str">
        <f aca="false">IF(C1847&lt;=D1847,"REORDER","OK")</f>
        <v>OK</v>
      </c>
      <c r="O1847" s="18" t="n">
        <f aca="false">IF(D1847&lt;I1847,1,0)</f>
        <v>1</v>
      </c>
      <c r="P1847" s="20" t="n">
        <f aca="false">C1847/F1847</f>
        <v>32.396694214876</v>
      </c>
      <c r="Q1847" s="19" t="n">
        <f aca="false">DATA!N1847</f>
        <v>165.66</v>
      </c>
      <c r="R1847" s="19" t="n">
        <f aca="false">DATA!O1847</f>
        <v>0.46</v>
      </c>
      <c r="S1847" s="17" t="n">
        <f aca="false">C1847*Q1847</f>
        <v>64938.72</v>
      </c>
      <c r="T1847" s="19" t="n">
        <f aca="false">C1847*R1847</f>
        <v>180.32</v>
      </c>
      <c r="U1847" s="20" t="n">
        <f aca="false">MAX(0,C1847-L1847)</f>
        <v>169.132833611732</v>
      </c>
      <c r="V1847" s="17" t="n">
        <f aca="false">U1847*Q1847</f>
        <v>28018.5452161196</v>
      </c>
      <c r="W1847" s="19" t="n">
        <f aca="false">U1847*R1847</f>
        <v>77.8011034613969</v>
      </c>
      <c r="X1847" s="20" t="n">
        <f aca="false">MAX(0,K1847-C1847)</f>
        <v>0</v>
      </c>
      <c r="Y1847" s="17" t="n">
        <f aca="false">F1847*PARAMETER!$B$5*Q1847</f>
        <v>731637.39</v>
      </c>
      <c r="Z1847" s="21" t="n">
        <f aca="false">SUMIF($Y$2:$Y$3205,"&gt;="&amp;Y1847)/SUM($Y$2:$Y$3205)</f>
        <v>0.834524276530578</v>
      </c>
      <c r="AA1847" s="16" t="str">
        <f aca="false">IF(Z1847&lt;=PARAMETER!$B$7,"A",IF(Z1847&lt;=PARAMETER!$B$8,"B","C"))</f>
        <v>B</v>
      </c>
      <c r="AB1847" s="22" t="n">
        <f aca="false">G1847/F1847</f>
        <v>0.30495867768595</v>
      </c>
      <c r="AC1847" s="16" t="str">
        <f aca="false">IF(AB1847&lt;=PARAMETER!$B$9,"X",IF(AB1847&lt;=PARAMETER!$B$10,"Y","Z"))</f>
        <v>Y</v>
      </c>
      <c r="AD1847" s="16" t="str">
        <f aca="false">AA1847&amp;AC1847</f>
        <v>BY</v>
      </c>
      <c r="AE1847" s="22" t="n">
        <f aca="false">DATA!I1847</f>
        <v>0.94</v>
      </c>
      <c r="AF1847" s="18" t="n">
        <f aca="false">DATA!L1847</f>
        <v>58</v>
      </c>
      <c r="AG1847" s="16" t="str">
        <f aca="false">DATA!K1847</f>
        <v>A</v>
      </c>
      <c r="AH1847" s="18" t="n">
        <f aca="false">IF(AE1847&gt;=PARAMETER!$B$12,1,0)</f>
        <v>1</v>
      </c>
      <c r="AI1847" s="18" t="n">
        <f aca="false">IF(AF1847&gt;=PARAMETER!$B$13,1,0)</f>
        <v>0</v>
      </c>
      <c r="AJ1847" s="18" t="n">
        <f aca="false">IF(AND(AH1847=1,AI1847=1),1,0)</f>
        <v>0</v>
      </c>
    </row>
    <row r="1848" customFormat="false" ht="15" hidden="false" customHeight="false" outlineLevel="0" collapsed="false">
      <c r="A1848" s="16" t="str">
        <f aca="false">DATA!A1848</f>
        <v>ITM11846</v>
      </c>
      <c r="B1848" s="16" t="str">
        <f aca="false">DATA!B1848</f>
        <v>Electronics</v>
      </c>
      <c r="C1848" s="17" t="n">
        <f aca="false">DATA!C1848</f>
        <v>241</v>
      </c>
      <c r="D1848" s="17" t="n">
        <f aca="false">DATA!D1848</f>
        <v>47</v>
      </c>
      <c r="E1848" s="18" t="n">
        <f aca="false">DATA!F1848</f>
        <v>9</v>
      </c>
      <c r="F1848" s="19" t="n">
        <f aca="false">DATA!G1848</f>
        <v>29.38</v>
      </c>
      <c r="G1848" s="19" t="n">
        <f aca="false">DATA!H1848</f>
        <v>6.57</v>
      </c>
      <c r="H1848" s="18" t="n">
        <f aca="false">DATA!E1848</f>
        <v>13</v>
      </c>
      <c r="I1848" s="20" t="n">
        <f aca="false">F1848*E1848</f>
        <v>264.42</v>
      </c>
      <c r="J1848" s="20" t="n">
        <f aca="false">PARAMETER!$B$4*G1848*SQRT(E1848)</f>
        <v>32.4200649872135</v>
      </c>
      <c r="K1848" s="20" t="n">
        <f aca="false">I1848+J1848</f>
        <v>296.840064987214</v>
      </c>
      <c r="L1848" s="20" t="n">
        <f aca="false">K1848+F1848*H1848</f>
        <v>678.780064987214</v>
      </c>
      <c r="M1848" s="16" t="str">
        <f aca="false">IF(C1848&lt;=K1848,"REORDER",IF(C1848&gt;L1848,"OVERSTOCK","OK"))</f>
        <v>REORDER</v>
      </c>
      <c r="N1848" s="16" t="str">
        <f aca="false">IF(C1848&lt;=D1848,"REORDER","OK")</f>
        <v>OK</v>
      </c>
      <c r="O1848" s="18" t="n">
        <f aca="false">IF(D1848&lt;I1848,1,0)</f>
        <v>1</v>
      </c>
      <c r="P1848" s="20" t="n">
        <f aca="false">C1848/F1848</f>
        <v>8.20285908781484</v>
      </c>
      <c r="Q1848" s="19" t="n">
        <f aca="false">DATA!N1848</f>
        <v>16.16</v>
      </c>
      <c r="R1848" s="19" t="n">
        <f aca="false">DATA!O1848</f>
        <v>0.74</v>
      </c>
      <c r="S1848" s="17" t="n">
        <f aca="false">C1848*Q1848</f>
        <v>3894.56</v>
      </c>
      <c r="T1848" s="19" t="n">
        <f aca="false">C1848*R1848</f>
        <v>178.34</v>
      </c>
      <c r="U1848" s="20" t="n">
        <f aca="false">MAX(0,C1848-L1848)</f>
        <v>0</v>
      </c>
      <c r="V1848" s="17" t="n">
        <f aca="false">U1848*Q1848</f>
        <v>0</v>
      </c>
      <c r="W1848" s="19" t="n">
        <f aca="false">U1848*R1848</f>
        <v>0</v>
      </c>
      <c r="X1848" s="20" t="n">
        <f aca="false">MAX(0,K1848-C1848)</f>
        <v>55.8400649872135</v>
      </c>
      <c r="Y1848" s="17" t="n">
        <f aca="false">F1848*PARAMETER!$B$5*Q1848</f>
        <v>173294.992</v>
      </c>
      <c r="Z1848" s="21" t="n">
        <f aca="false">SUMIF($Y$2:$Y$3205,"&gt;="&amp;Y1848)/SUM($Y$2:$Y$3205)</f>
        <v>0.987466645329383</v>
      </c>
      <c r="AA1848" s="16" t="str">
        <f aca="false">IF(Z1848&lt;=PARAMETER!$B$7,"A",IF(Z1848&lt;=PARAMETER!$B$8,"B","C"))</f>
        <v>C</v>
      </c>
      <c r="AB1848" s="22" t="n">
        <f aca="false">G1848/F1848</f>
        <v>0.223621511232131</v>
      </c>
      <c r="AC1848" s="16" t="str">
        <f aca="false">IF(AB1848&lt;=PARAMETER!$B$9,"X",IF(AB1848&lt;=PARAMETER!$B$10,"Y","Z"))</f>
        <v>X</v>
      </c>
      <c r="AD1848" s="16" t="str">
        <f aca="false">AA1848&amp;AC1848</f>
        <v>CX</v>
      </c>
      <c r="AE1848" s="22" t="n">
        <f aca="false">DATA!I1848</f>
        <v>0.28</v>
      </c>
      <c r="AF1848" s="18" t="n">
        <f aca="false">DATA!L1848</f>
        <v>53</v>
      </c>
      <c r="AG1848" s="16" t="str">
        <f aca="false">DATA!K1848</f>
        <v>D</v>
      </c>
      <c r="AH1848" s="18" t="n">
        <f aca="false">IF(AE1848&gt;=PARAMETER!$B$12,1,0)</f>
        <v>0</v>
      </c>
      <c r="AI1848" s="18" t="n">
        <f aca="false">IF(AF1848&gt;=PARAMETER!$B$13,1,0)</f>
        <v>0</v>
      </c>
      <c r="AJ1848" s="18" t="n">
        <f aca="false">IF(AND(AH1848=1,AI1848=1),1,0)</f>
        <v>0</v>
      </c>
    </row>
    <row r="1849" customFormat="false" ht="15" hidden="false" customHeight="false" outlineLevel="0" collapsed="false">
      <c r="A1849" s="16" t="str">
        <f aca="false">DATA!A1849</f>
        <v>ITM11847</v>
      </c>
      <c r="B1849" s="16" t="str">
        <f aca="false">DATA!B1849</f>
        <v>Apparel</v>
      </c>
      <c r="C1849" s="17" t="n">
        <f aca="false">DATA!C1849</f>
        <v>385</v>
      </c>
      <c r="D1849" s="17" t="n">
        <f aca="false">DATA!D1849</f>
        <v>46</v>
      </c>
      <c r="E1849" s="18" t="n">
        <f aca="false">DATA!F1849</f>
        <v>6</v>
      </c>
      <c r="F1849" s="19" t="n">
        <f aca="false">DATA!G1849</f>
        <v>29.36</v>
      </c>
      <c r="G1849" s="19" t="n">
        <f aca="false">DATA!H1849</f>
        <v>2.31</v>
      </c>
      <c r="H1849" s="18" t="n">
        <f aca="false">DATA!E1849</f>
        <v>14</v>
      </c>
      <c r="I1849" s="20" t="n">
        <f aca="false">F1849*E1849</f>
        <v>176.16</v>
      </c>
      <c r="J1849" s="20" t="n">
        <f aca="false">PARAMETER!$B$4*G1849*SQRT(E1849)</f>
        <v>9.30711032234985</v>
      </c>
      <c r="K1849" s="20" t="n">
        <f aca="false">I1849+J1849</f>
        <v>185.46711032235</v>
      </c>
      <c r="L1849" s="20" t="n">
        <f aca="false">K1849+F1849*H1849</f>
        <v>596.50711032235</v>
      </c>
      <c r="M1849" s="16" t="str">
        <f aca="false">IF(C1849&lt;=K1849,"REORDER",IF(C1849&gt;L1849,"OVERSTOCK","OK"))</f>
        <v>OK</v>
      </c>
      <c r="N1849" s="16" t="str">
        <f aca="false">IF(C1849&lt;=D1849,"REORDER","OK")</f>
        <v>OK</v>
      </c>
      <c r="O1849" s="18" t="n">
        <f aca="false">IF(D1849&lt;I1849,1,0)</f>
        <v>1</v>
      </c>
      <c r="P1849" s="20" t="n">
        <f aca="false">C1849/F1849</f>
        <v>13.1130790190736</v>
      </c>
      <c r="Q1849" s="19" t="n">
        <f aca="false">DATA!N1849</f>
        <v>137.49</v>
      </c>
      <c r="R1849" s="19" t="n">
        <f aca="false">DATA!O1849</f>
        <v>0.15</v>
      </c>
      <c r="S1849" s="17" t="n">
        <f aca="false">C1849*Q1849</f>
        <v>52933.65</v>
      </c>
      <c r="T1849" s="19" t="n">
        <f aca="false">C1849*R1849</f>
        <v>57.75</v>
      </c>
      <c r="U1849" s="20" t="n">
        <f aca="false">MAX(0,C1849-L1849)</f>
        <v>0</v>
      </c>
      <c r="V1849" s="17" t="n">
        <f aca="false">U1849*Q1849</f>
        <v>0</v>
      </c>
      <c r="W1849" s="19" t="n">
        <f aca="false">U1849*R1849</f>
        <v>0</v>
      </c>
      <c r="X1849" s="20" t="n">
        <f aca="false">MAX(0,K1849-C1849)</f>
        <v>0</v>
      </c>
      <c r="Y1849" s="17" t="n">
        <f aca="false">F1849*PARAMETER!$B$5*Q1849</f>
        <v>1473397.836</v>
      </c>
      <c r="Z1849" s="21" t="n">
        <f aca="false">SUMIF($Y$2:$Y$3205,"&gt;="&amp;Y1849)/SUM($Y$2:$Y$3205)</f>
        <v>0.537148181475846</v>
      </c>
      <c r="AA1849" s="16" t="str">
        <f aca="false">IF(Z1849&lt;=PARAMETER!$B$7,"A",IF(Z1849&lt;=PARAMETER!$B$8,"B","C"))</f>
        <v>A</v>
      </c>
      <c r="AB1849" s="22" t="n">
        <f aca="false">G1849/F1849</f>
        <v>0.0786784741144414</v>
      </c>
      <c r="AC1849" s="16" t="str">
        <f aca="false">IF(AB1849&lt;=PARAMETER!$B$9,"X",IF(AB1849&lt;=PARAMETER!$B$10,"Y","Z"))</f>
        <v>X</v>
      </c>
      <c r="AD1849" s="16" t="str">
        <f aca="false">AA1849&amp;AC1849</f>
        <v>AX</v>
      </c>
      <c r="AE1849" s="22" t="n">
        <f aca="false">DATA!I1849</f>
        <v>0.86</v>
      </c>
      <c r="AF1849" s="18" t="n">
        <f aca="false">DATA!L1849</f>
        <v>53</v>
      </c>
      <c r="AG1849" s="16" t="str">
        <f aca="false">DATA!K1849</f>
        <v>B</v>
      </c>
      <c r="AH1849" s="18" t="n">
        <f aca="false">IF(AE1849&gt;=PARAMETER!$B$12,1,0)</f>
        <v>1</v>
      </c>
      <c r="AI1849" s="18" t="n">
        <f aca="false">IF(AF1849&gt;=PARAMETER!$B$13,1,0)</f>
        <v>0</v>
      </c>
      <c r="AJ1849" s="18" t="n">
        <f aca="false">IF(AND(AH1849=1,AI1849=1),1,0)</f>
        <v>0</v>
      </c>
    </row>
    <row r="1850" customFormat="false" ht="15" hidden="false" customHeight="false" outlineLevel="0" collapsed="false">
      <c r="A1850" s="16" t="str">
        <f aca="false">DATA!A1850</f>
        <v>ITM11848</v>
      </c>
      <c r="B1850" s="16" t="str">
        <f aca="false">DATA!B1850</f>
        <v>Pharma</v>
      </c>
      <c r="C1850" s="17" t="n">
        <f aca="false">DATA!C1850</f>
        <v>295</v>
      </c>
      <c r="D1850" s="17" t="n">
        <f aca="false">DATA!D1850</f>
        <v>73</v>
      </c>
      <c r="E1850" s="18" t="n">
        <f aca="false">DATA!F1850</f>
        <v>7</v>
      </c>
      <c r="F1850" s="19" t="n">
        <f aca="false">DATA!G1850</f>
        <v>11.14</v>
      </c>
      <c r="G1850" s="19" t="n">
        <f aca="false">DATA!H1850</f>
        <v>9.17</v>
      </c>
      <c r="H1850" s="18" t="n">
        <f aca="false">DATA!E1850</f>
        <v>11</v>
      </c>
      <c r="I1850" s="20" t="n">
        <f aca="false">F1850*E1850</f>
        <v>77.98</v>
      </c>
      <c r="J1850" s="20" t="n">
        <f aca="false">PARAMETER!$B$4*G1850*SQRT(E1850)</f>
        <v>39.9066812789486</v>
      </c>
      <c r="K1850" s="20" t="n">
        <f aca="false">I1850+J1850</f>
        <v>117.886681278949</v>
      </c>
      <c r="L1850" s="20" t="n">
        <f aca="false">K1850+F1850*H1850</f>
        <v>240.426681278949</v>
      </c>
      <c r="M1850" s="16" t="str">
        <f aca="false">IF(C1850&lt;=K1850,"REORDER",IF(C1850&gt;L1850,"OVERSTOCK","OK"))</f>
        <v>OVERSTOCK</v>
      </c>
      <c r="N1850" s="16" t="str">
        <f aca="false">IF(C1850&lt;=D1850,"REORDER","OK")</f>
        <v>OK</v>
      </c>
      <c r="O1850" s="18" t="n">
        <f aca="false">IF(D1850&lt;I1850,1,0)</f>
        <v>1</v>
      </c>
      <c r="P1850" s="20" t="n">
        <f aca="false">C1850/F1850</f>
        <v>26.4811490125673</v>
      </c>
      <c r="Q1850" s="19" t="n">
        <f aca="false">DATA!N1850</f>
        <v>54.4</v>
      </c>
      <c r="R1850" s="19" t="n">
        <f aca="false">DATA!O1850</f>
        <v>0.34</v>
      </c>
      <c r="S1850" s="17" t="n">
        <f aca="false">C1850*Q1850</f>
        <v>16048</v>
      </c>
      <c r="T1850" s="19" t="n">
        <f aca="false">C1850*R1850</f>
        <v>100.3</v>
      </c>
      <c r="U1850" s="20" t="n">
        <f aca="false">MAX(0,C1850-L1850)</f>
        <v>54.5733187210514</v>
      </c>
      <c r="V1850" s="17" t="n">
        <f aca="false">U1850*Q1850</f>
        <v>2968.7885384252</v>
      </c>
      <c r="W1850" s="19" t="n">
        <f aca="false">U1850*R1850</f>
        <v>18.5549283651575</v>
      </c>
      <c r="X1850" s="20" t="n">
        <f aca="false">MAX(0,K1850-C1850)</f>
        <v>0</v>
      </c>
      <c r="Y1850" s="17" t="n">
        <f aca="false">F1850*PARAMETER!$B$5*Q1850</f>
        <v>221195.84</v>
      </c>
      <c r="Z1850" s="21" t="n">
        <f aca="false">SUMIF($Y$2:$Y$3205,"&gt;="&amp;Y1850)/SUM($Y$2:$Y$3205)</f>
        <v>0.978528519176931</v>
      </c>
      <c r="AA1850" s="16" t="str">
        <f aca="false">IF(Z1850&lt;=PARAMETER!$B$7,"A",IF(Z1850&lt;=PARAMETER!$B$8,"B","C"))</f>
        <v>C</v>
      </c>
      <c r="AB1850" s="22" t="n">
        <f aca="false">G1850/F1850</f>
        <v>0.823159784560144</v>
      </c>
      <c r="AC1850" s="16" t="str">
        <f aca="false">IF(AB1850&lt;=PARAMETER!$B$9,"X",IF(AB1850&lt;=PARAMETER!$B$10,"Y","Z"))</f>
        <v>Z</v>
      </c>
      <c r="AD1850" s="16" t="str">
        <f aca="false">AA1850&amp;AC1850</f>
        <v>CZ</v>
      </c>
      <c r="AE1850" s="22" t="n">
        <f aca="false">DATA!I1850</f>
        <v>0.84</v>
      </c>
      <c r="AF1850" s="18" t="n">
        <f aca="false">DATA!L1850</f>
        <v>137</v>
      </c>
      <c r="AG1850" s="16" t="str">
        <f aca="false">DATA!K1850</f>
        <v>D</v>
      </c>
      <c r="AH1850" s="18" t="n">
        <f aca="false">IF(AE1850&gt;=PARAMETER!$B$12,1,0)</f>
        <v>1</v>
      </c>
      <c r="AI1850" s="18" t="n">
        <f aca="false">IF(AF1850&gt;=PARAMETER!$B$13,1,0)</f>
        <v>1</v>
      </c>
      <c r="AJ1850" s="18" t="n">
        <f aca="false">IF(AND(AH1850=1,AI1850=1),1,0)</f>
        <v>1</v>
      </c>
    </row>
    <row r="1851" customFormat="false" ht="15" hidden="false" customHeight="false" outlineLevel="0" collapsed="false">
      <c r="A1851" s="16" t="str">
        <f aca="false">DATA!A1851</f>
        <v>ITM11849</v>
      </c>
      <c r="B1851" s="16" t="str">
        <f aca="false">DATA!B1851</f>
        <v>Apparel</v>
      </c>
      <c r="C1851" s="17" t="n">
        <f aca="false">DATA!C1851</f>
        <v>399</v>
      </c>
      <c r="D1851" s="17" t="n">
        <f aca="false">DATA!D1851</f>
        <v>19</v>
      </c>
      <c r="E1851" s="18" t="n">
        <f aca="false">DATA!F1851</f>
        <v>3</v>
      </c>
      <c r="F1851" s="19" t="n">
        <f aca="false">DATA!G1851</f>
        <v>39.99</v>
      </c>
      <c r="G1851" s="19" t="n">
        <f aca="false">DATA!H1851</f>
        <v>4.93</v>
      </c>
      <c r="H1851" s="18" t="n">
        <f aca="false">DATA!E1851</f>
        <v>9</v>
      </c>
      <c r="I1851" s="20" t="n">
        <f aca="false">F1851*E1851</f>
        <v>119.97</v>
      </c>
      <c r="J1851" s="20" t="n">
        <f aca="false">PARAMETER!$B$4*G1851*SQRT(E1851)</f>
        <v>14.0454223607669</v>
      </c>
      <c r="K1851" s="20" t="n">
        <f aca="false">I1851+J1851</f>
        <v>134.015422360767</v>
      </c>
      <c r="L1851" s="20" t="n">
        <f aca="false">K1851+F1851*H1851</f>
        <v>493.925422360767</v>
      </c>
      <c r="M1851" s="16" t="str">
        <f aca="false">IF(C1851&lt;=K1851,"REORDER",IF(C1851&gt;L1851,"OVERSTOCK","OK"))</f>
        <v>OK</v>
      </c>
      <c r="N1851" s="16" t="str">
        <f aca="false">IF(C1851&lt;=D1851,"REORDER","OK")</f>
        <v>OK</v>
      </c>
      <c r="O1851" s="18" t="n">
        <f aca="false">IF(D1851&lt;I1851,1,0)</f>
        <v>1</v>
      </c>
      <c r="P1851" s="20" t="n">
        <f aca="false">C1851/F1851</f>
        <v>9.9774943735934</v>
      </c>
      <c r="Q1851" s="19" t="n">
        <f aca="false">DATA!N1851</f>
        <v>58.04</v>
      </c>
      <c r="R1851" s="19" t="n">
        <f aca="false">DATA!O1851</f>
        <v>0.96</v>
      </c>
      <c r="S1851" s="17" t="n">
        <f aca="false">C1851*Q1851</f>
        <v>23157.96</v>
      </c>
      <c r="T1851" s="19" t="n">
        <f aca="false">C1851*R1851</f>
        <v>383.04</v>
      </c>
      <c r="U1851" s="20" t="n">
        <f aca="false">MAX(0,C1851-L1851)</f>
        <v>0</v>
      </c>
      <c r="V1851" s="17" t="n">
        <f aca="false">U1851*Q1851</f>
        <v>0</v>
      </c>
      <c r="W1851" s="19" t="n">
        <f aca="false">U1851*R1851</f>
        <v>0</v>
      </c>
      <c r="X1851" s="20" t="n">
        <f aca="false">MAX(0,K1851-C1851)</f>
        <v>0</v>
      </c>
      <c r="Y1851" s="17" t="n">
        <f aca="false">F1851*PARAMETER!$B$5*Q1851</f>
        <v>847172.154</v>
      </c>
      <c r="Z1851" s="21" t="n">
        <f aca="false">SUMIF($Y$2:$Y$3205,"&gt;="&amp;Y1851)/SUM($Y$2:$Y$3205)</f>
        <v>0.794409093449332</v>
      </c>
      <c r="AA1851" s="16" t="str">
        <f aca="false">IF(Z1851&lt;=PARAMETER!$B$7,"A",IF(Z1851&lt;=PARAMETER!$B$8,"B","C"))</f>
        <v>A</v>
      </c>
      <c r="AB1851" s="22" t="n">
        <f aca="false">G1851/F1851</f>
        <v>0.123280820205051</v>
      </c>
      <c r="AC1851" s="16" t="str">
        <f aca="false">IF(AB1851&lt;=PARAMETER!$B$9,"X",IF(AB1851&lt;=PARAMETER!$B$10,"Y","Z"))</f>
        <v>X</v>
      </c>
      <c r="AD1851" s="16" t="str">
        <f aca="false">AA1851&amp;AC1851</f>
        <v>AX</v>
      </c>
      <c r="AE1851" s="22" t="n">
        <f aca="false">DATA!I1851</f>
        <v>0.99</v>
      </c>
      <c r="AF1851" s="18" t="n">
        <f aca="false">DATA!L1851</f>
        <v>179</v>
      </c>
      <c r="AG1851" s="16" t="str">
        <f aca="false">DATA!K1851</f>
        <v>D</v>
      </c>
      <c r="AH1851" s="18" t="n">
        <f aca="false">IF(AE1851&gt;=PARAMETER!$B$12,1,0)</f>
        <v>1</v>
      </c>
      <c r="AI1851" s="18" t="n">
        <f aca="false">IF(AF1851&gt;=PARAMETER!$B$13,1,0)</f>
        <v>1</v>
      </c>
      <c r="AJ1851" s="18" t="n">
        <f aca="false">IF(AND(AH1851=1,AI1851=1),1,0)</f>
        <v>1</v>
      </c>
    </row>
    <row r="1852" customFormat="false" ht="15" hidden="false" customHeight="false" outlineLevel="0" collapsed="false">
      <c r="A1852" s="16" t="str">
        <f aca="false">DATA!A1852</f>
        <v>ITM11850</v>
      </c>
      <c r="B1852" s="16" t="str">
        <f aca="false">DATA!B1852</f>
        <v>Apparel</v>
      </c>
      <c r="C1852" s="17" t="n">
        <f aca="false">DATA!C1852</f>
        <v>250</v>
      </c>
      <c r="D1852" s="17" t="n">
        <f aca="false">DATA!D1852</f>
        <v>88</v>
      </c>
      <c r="E1852" s="18" t="n">
        <f aca="false">DATA!F1852</f>
        <v>8</v>
      </c>
      <c r="F1852" s="19" t="n">
        <f aca="false">DATA!G1852</f>
        <v>31.95</v>
      </c>
      <c r="G1852" s="19" t="n">
        <f aca="false">DATA!H1852</f>
        <v>3.59</v>
      </c>
      <c r="H1852" s="18" t="n">
        <f aca="false">DATA!E1852</f>
        <v>3</v>
      </c>
      <c r="I1852" s="20" t="n">
        <f aca="false">F1852*E1852</f>
        <v>255.6</v>
      </c>
      <c r="J1852" s="20" t="n">
        <f aca="false">PARAMETER!$B$4*G1852*SQRT(E1852)</f>
        <v>16.701931526797</v>
      </c>
      <c r="K1852" s="20" t="n">
        <f aca="false">I1852+J1852</f>
        <v>272.301931526797</v>
      </c>
      <c r="L1852" s="20" t="n">
        <f aca="false">K1852+F1852*H1852</f>
        <v>368.151931526797</v>
      </c>
      <c r="M1852" s="16" t="str">
        <f aca="false">IF(C1852&lt;=K1852,"REORDER",IF(C1852&gt;L1852,"OVERSTOCK","OK"))</f>
        <v>REORDER</v>
      </c>
      <c r="N1852" s="16" t="str">
        <f aca="false">IF(C1852&lt;=D1852,"REORDER","OK")</f>
        <v>OK</v>
      </c>
      <c r="O1852" s="18" t="n">
        <f aca="false">IF(D1852&lt;I1852,1,0)</f>
        <v>1</v>
      </c>
      <c r="P1852" s="20" t="n">
        <f aca="false">C1852/F1852</f>
        <v>7.82472613458529</v>
      </c>
      <c r="Q1852" s="19" t="n">
        <f aca="false">DATA!N1852</f>
        <v>146.91</v>
      </c>
      <c r="R1852" s="19" t="n">
        <f aca="false">DATA!O1852</f>
        <v>1.81</v>
      </c>
      <c r="S1852" s="17" t="n">
        <f aca="false">C1852*Q1852</f>
        <v>36727.5</v>
      </c>
      <c r="T1852" s="19" t="n">
        <f aca="false">C1852*R1852</f>
        <v>452.5</v>
      </c>
      <c r="U1852" s="20" t="n">
        <f aca="false">MAX(0,C1852-L1852)</f>
        <v>0</v>
      </c>
      <c r="V1852" s="17" t="n">
        <f aca="false">U1852*Q1852</f>
        <v>0</v>
      </c>
      <c r="W1852" s="19" t="n">
        <f aca="false">U1852*R1852</f>
        <v>0</v>
      </c>
      <c r="X1852" s="20" t="n">
        <f aca="false">MAX(0,K1852-C1852)</f>
        <v>22.301931526797</v>
      </c>
      <c r="Y1852" s="17" t="n">
        <f aca="false">F1852*PARAMETER!$B$5*Q1852</f>
        <v>1713227.6925</v>
      </c>
      <c r="Z1852" s="21" t="n">
        <f aca="false">SUMIF($Y$2:$Y$3205,"&gt;="&amp;Y1852)/SUM($Y$2:$Y$3205)</f>
        <v>0.452665212841004</v>
      </c>
      <c r="AA1852" s="16" t="str">
        <f aca="false">IF(Z1852&lt;=PARAMETER!$B$7,"A",IF(Z1852&lt;=PARAMETER!$B$8,"B","C"))</f>
        <v>A</v>
      </c>
      <c r="AB1852" s="22" t="n">
        <f aca="false">G1852/F1852</f>
        <v>0.112363067292645</v>
      </c>
      <c r="AC1852" s="16" t="str">
        <f aca="false">IF(AB1852&lt;=PARAMETER!$B$9,"X",IF(AB1852&lt;=PARAMETER!$B$10,"Y","Z"))</f>
        <v>X</v>
      </c>
      <c r="AD1852" s="16" t="str">
        <f aca="false">AA1852&amp;AC1852</f>
        <v>AX</v>
      </c>
      <c r="AE1852" s="22" t="n">
        <f aca="false">DATA!I1852</f>
        <v>0.35</v>
      </c>
      <c r="AF1852" s="18" t="n">
        <f aca="false">DATA!L1852</f>
        <v>32</v>
      </c>
      <c r="AG1852" s="16" t="str">
        <f aca="false">DATA!K1852</f>
        <v>D</v>
      </c>
      <c r="AH1852" s="18" t="n">
        <f aca="false">IF(AE1852&gt;=PARAMETER!$B$12,1,0)</f>
        <v>0</v>
      </c>
      <c r="AI1852" s="18" t="n">
        <f aca="false">IF(AF1852&gt;=PARAMETER!$B$13,1,0)</f>
        <v>0</v>
      </c>
      <c r="AJ1852" s="18" t="n">
        <f aca="false">IF(AND(AH1852=1,AI1852=1),1,0)</f>
        <v>0</v>
      </c>
    </row>
    <row r="1853" customFormat="false" ht="15" hidden="false" customHeight="false" outlineLevel="0" collapsed="false">
      <c r="A1853" s="16" t="str">
        <f aca="false">DATA!A1853</f>
        <v>ITM11851</v>
      </c>
      <c r="B1853" s="16" t="str">
        <f aca="false">DATA!B1853</f>
        <v>Electronics</v>
      </c>
      <c r="C1853" s="17" t="n">
        <f aca="false">DATA!C1853</f>
        <v>328</v>
      </c>
      <c r="D1853" s="17" t="n">
        <f aca="false">DATA!D1853</f>
        <v>51</v>
      </c>
      <c r="E1853" s="18" t="n">
        <f aca="false">DATA!F1853</f>
        <v>6</v>
      </c>
      <c r="F1853" s="19" t="n">
        <f aca="false">DATA!G1853</f>
        <v>16.57</v>
      </c>
      <c r="G1853" s="19" t="n">
        <f aca="false">DATA!H1853</f>
        <v>7.77</v>
      </c>
      <c r="H1853" s="18" t="n">
        <f aca="false">DATA!E1853</f>
        <v>4</v>
      </c>
      <c r="I1853" s="20" t="n">
        <f aca="false">F1853*E1853</f>
        <v>99.42</v>
      </c>
      <c r="J1853" s="20" t="n">
        <f aca="false">PARAMETER!$B$4*G1853*SQRT(E1853)</f>
        <v>31.3057347206313</v>
      </c>
      <c r="K1853" s="20" t="n">
        <f aca="false">I1853+J1853</f>
        <v>130.725734720631</v>
      </c>
      <c r="L1853" s="20" t="n">
        <f aca="false">K1853+F1853*H1853</f>
        <v>197.005734720631</v>
      </c>
      <c r="M1853" s="16" t="str">
        <f aca="false">IF(C1853&lt;=K1853,"REORDER",IF(C1853&gt;L1853,"OVERSTOCK","OK"))</f>
        <v>OVERSTOCK</v>
      </c>
      <c r="N1853" s="16" t="str">
        <f aca="false">IF(C1853&lt;=D1853,"REORDER","OK")</f>
        <v>OK</v>
      </c>
      <c r="O1853" s="18" t="n">
        <f aca="false">IF(D1853&lt;I1853,1,0)</f>
        <v>1</v>
      </c>
      <c r="P1853" s="20" t="n">
        <f aca="false">C1853/F1853</f>
        <v>19.794809897405</v>
      </c>
      <c r="Q1853" s="19" t="n">
        <f aca="false">DATA!N1853</f>
        <v>160.75</v>
      </c>
      <c r="R1853" s="19" t="n">
        <f aca="false">DATA!O1853</f>
        <v>1.03</v>
      </c>
      <c r="S1853" s="17" t="n">
        <f aca="false">C1853*Q1853</f>
        <v>52726</v>
      </c>
      <c r="T1853" s="19" t="n">
        <f aca="false">C1853*R1853</f>
        <v>337.84</v>
      </c>
      <c r="U1853" s="20" t="n">
        <f aca="false">MAX(0,C1853-L1853)</f>
        <v>130.994265279369</v>
      </c>
      <c r="V1853" s="17" t="n">
        <f aca="false">U1853*Q1853</f>
        <v>21057.3281436585</v>
      </c>
      <c r="W1853" s="19" t="n">
        <f aca="false">U1853*R1853</f>
        <v>134.92409323775</v>
      </c>
      <c r="X1853" s="20" t="n">
        <f aca="false">MAX(0,K1853-C1853)</f>
        <v>0</v>
      </c>
      <c r="Y1853" s="17" t="n">
        <f aca="false">F1853*PARAMETER!$B$5*Q1853</f>
        <v>972224.0375</v>
      </c>
      <c r="Z1853" s="21" t="n">
        <f aca="false">SUMIF($Y$2:$Y$3205,"&gt;="&amp;Y1853)/SUM($Y$2:$Y$3205)</f>
        <v>0.747411394673906</v>
      </c>
      <c r="AA1853" s="16" t="str">
        <f aca="false">IF(Z1853&lt;=PARAMETER!$B$7,"A",IF(Z1853&lt;=PARAMETER!$B$8,"B","C"))</f>
        <v>A</v>
      </c>
      <c r="AB1853" s="22" t="n">
        <f aca="false">G1853/F1853</f>
        <v>0.468919734459867</v>
      </c>
      <c r="AC1853" s="16" t="str">
        <f aca="false">IF(AB1853&lt;=PARAMETER!$B$9,"X",IF(AB1853&lt;=PARAMETER!$B$10,"Y","Z"))</f>
        <v>Y</v>
      </c>
      <c r="AD1853" s="16" t="str">
        <f aca="false">AA1853&amp;AC1853</f>
        <v>AY</v>
      </c>
      <c r="AE1853" s="22" t="n">
        <f aca="false">DATA!I1853</f>
        <v>0.38</v>
      </c>
      <c r="AF1853" s="18" t="n">
        <f aca="false">DATA!L1853</f>
        <v>138</v>
      </c>
      <c r="AG1853" s="16" t="str">
        <f aca="false">DATA!K1853</f>
        <v>A</v>
      </c>
      <c r="AH1853" s="18" t="n">
        <f aca="false">IF(AE1853&gt;=PARAMETER!$B$12,1,0)</f>
        <v>0</v>
      </c>
      <c r="AI1853" s="18" t="n">
        <f aca="false">IF(AF1853&gt;=PARAMETER!$B$13,1,0)</f>
        <v>1</v>
      </c>
      <c r="AJ1853" s="18" t="n">
        <f aca="false">IF(AND(AH1853=1,AI1853=1),1,0)</f>
        <v>0</v>
      </c>
    </row>
    <row r="1854" customFormat="false" ht="15" hidden="false" customHeight="false" outlineLevel="0" collapsed="false">
      <c r="A1854" s="16" t="str">
        <f aca="false">DATA!A1854</f>
        <v>ITM11852</v>
      </c>
      <c r="B1854" s="16" t="str">
        <f aca="false">DATA!B1854</f>
        <v>Electronics</v>
      </c>
      <c r="C1854" s="17" t="n">
        <f aca="false">DATA!C1854</f>
        <v>138</v>
      </c>
      <c r="D1854" s="17" t="n">
        <f aca="false">DATA!D1854</f>
        <v>57</v>
      </c>
      <c r="E1854" s="18" t="n">
        <f aca="false">DATA!F1854</f>
        <v>2</v>
      </c>
      <c r="F1854" s="19" t="n">
        <f aca="false">DATA!G1854</f>
        <v>12.38</v>
      </c>
      <c r="G1854" s="19" t="n">
        <f aca="false">DATA!H1854</f>
        <v>0.66</v>
      </c>
      <c r="H1854" s="18" t="n">
        <f aca="false">DATA!E1854</f>
        <v>8</v>
      </c>
      <c r="I1854" s="20" t="n">
        <f aca="false">F1854*E1854</f>
        <v>24.76</v>
      </c>
      <c r="J1854" s="20" t="n">
        <f aca="false">PARAMETER!$B$4*G1854*SQRT(E1854)</f>
        <v>1.53527504285321</v>
      </c>
      <c r="K1854" s="20" t="n">
        <f aca="false">I1854+J1854</f>
        <v>26.2952750428532</v>
      </c>
      <c r="L1854" s="20" t="n">
        <f aca="false">K1854+F1854*H1854</f>
        <v>125.335275042853</v>
      </c>
      <c r="M1854" s="16" t="str">
        <f aca="false">IF(C1854&lt;=K1854,"REORDER",IF(C1854&gt;L1854,"OVERSTOCK","OK"))</f>
        <v>OVERSTOCK</v>
      </c>
      <c r="N1854" s="16" t="str">
        <f aca="false">IF(C1854&lt;=D1854,"REORDER","OK")</f>
        <v>OK</v>
      </c>
      <c r="O1854" s="18" t="n">
        <f aca="false">IF(D1854&lt;I1854,1,0)</f>
        <v>0</v>
      </c>
      <c r="P1854" s="20" t="n">
        <f aca="false">C1854/F1854</f>
        <v>11.1470113085622</v>
      </c>
      <c r="Q1854" s="19" t="n">
        <f aca="false">DATA!N1854</f>
        <v>80.63</v>
      </c>
      <c r="R1854" s="19" t="n">
        <f aca="false">DATA!O1854</f>
        <v>0.96</v>
      </c>
      <c r="S1854" s="17" t="n">
        <f aca="false">C1854*Q1854</f>
        <v>11126.94</v>
      </c>
      <c r="T1854" s="19" t="n">
        <f aca="false">C1854*R1854</f>
        <v>132.48</v>
      </c>
      <c r="U1854" s="20" t="n">
        <f aca="false">MAX(0,C1854-L1854)</f>
        <v>12.6647249571468</v>
      </c>
      <c r="V1854" s="17" t="n">
        <f aca="false">U1854*Q1854</f>
        <v>1021.15677329475</v>
      </c>
      <c r="W1854" s="19" t="n">
        <f aca="false">U1854*R1854</f>
        <v>12.1581359588609</v>
      </c>
      <c r="X1854" s="20" t="n">
        <f aca="false">MAX(0,K1854-C1854)</f>
        <v>0</v>
      </c>
      <c r="Y1854" s="17" t="n">
        <f aca="false">F1854*PARAMETER!$B$5*Q1854</f>
        <v>364342.781</v>
      </c>
      <c r="Z1854" s="21" t="n">
        <f aca="false">SUMIF($Y$2:$Y$3205,"&gt;="&amp;Y1854)/SUM($Y$2:$Y$3205)</f>
        <v>0.944127882141608</v>
      </c>
      <c r="AA1854" s="16" t="str">
        <f aca="false">IF(Z1854&lt;=PARAMETER!$B$7,"A",IF(Z1854&lt;=PARAMETER!$B$8,"B","C"))</f>
        <v>B</v>
      </c>
      <c r="AB1854" s="22" t="n">
        <f aca="false">G1854/F1854</f>
        <v>0.0533117932148627</v>
      </c>
      <c r="AC1854" s="16" t="str">
        <f aca="false">IF(AB1854&lt;=PARAMETER!$B$9,"X",IF(AB1854&lt;=PARAMETER!$B$10,"Y","Z"))</f>
        <v>X</v>
      </c>
      <c r="AD1854" s="16" t="str">
        <f aca="false">AA1854&amp;AC1854</f>
        <v>BX</v>
      </c>
      <c r="AE1854" s="22" t="n">
        <f aca="false">DATA!I1854</f>
        <v>0.91</v>
      </c>
      <c r="AF1854" s="18" t="n">
        <f aca="false">DATA!L1854</f>
        <v>134</v>
      </c>
      <c r="AG1854" s="16" t="str">
        <f aca="false">DATA!K1854</f>
        <v>C</v>
      </c>
      <c r="AH1854" s="18" t="n">
        <f aca="false">IF(AE1854&gt;=PARAMETER!$B$12,1,0)</f>
        <v>1</v>
      </c>
      <c r="AI1854" s="18" t="n">
        <f aca="false">IF(AF1854&gt;=PARAMETER!$B$13,1,0)</f>
        <v>1</v>
      </c>
      <c r="AJ1854" s="18" t="n">
        <f aca="false">IF(AND(AH1854=1,AI1854=1),1,0)</f>
        <v>1</v>
      </c>
    </row>
    <row r="1855" customFormat="false" ht="15" hidden="false" customHeight="false" outlineLevel="0" collapsed="false">
      <c r="A1855" s="16" t="str">
        <f aca="false">DATA!A1855</f>
        <v>ITM11853</v>
      </c>
      <c r="B1855" s="16" t="str">
        <f aca="false">DATA!B1855</f>
        <v>Electronics</v>
      </c>
      <c r="C1855" s="17" t="n">
        <f aca="false">DATA!C1855</f>
        <v>287</v>
      </c>
      <c r="D1855" s="17" t="n">
        <f aca="false">DATA!D1855</f>
        <v>53</v>
      </c>
      <c r="E1855" s="18" t="n">
        <f aca="false">DATA!F1855</f>
        <v>6</v>
      </c>
      <c r="F1855" s="19" t="n">
        <f aca="false">DATA!G1855</f>
        <v>44.06</v>
      </c>
      <c r="G1855" s="19" t="n">
        <f aca="false">DATA!H1855</f>
        <v>4.6</v>
      </c>
      <c r="H1855" s="18" t="n">
        <f aca="false">DATA!E1855</f>
        <v>9</v>
      </c>
      <c r="I1855" s="20" t="n">
        <f aca="false">F1855*E1855</f>
        <v>264.36</v>
      </c>
      <c r="J1855" s="20" t="n">
        <f aca="false">PARAMETER!$B$4*G1855*SQRT(E1855)</f>
        <v>18.5336396029478</v>
      </c>
      <c r="K1855" s="20" t="n">
        <f aca="false">I1855+J1855</f>
        <v>282.893639602948</v>
      </c>
      <c r="L1855" s="20" t="n">
        <f aca="false">K1855+F1855*H1855</f>
        <v>679.433639602948</v>
      </c>
      <c r="M1855" s="16" t="str">
        <f aca="false">IF(C1855&lt;=K1855,"REORDER",IF(C1855&gt;L1855,"OVERSTOCK","OK"))</f>
        <v>OK</v>
      </c>
      <c r="N1855" s="16" t="str">
        <f aca="false">IF(C1855&lt;=D1855,"REORDER","OK")</f>
        <v>OK</v>
      </c>
      <c r="O1855" s="18" t="n">
        <f aca="false">IF(D1855&lt;I1855,1,0)</f>
        <v>1</v>
      </c>
      <c r="P1855" s="20" t="n">
        <f aca="false">C1855/F1855</f>
        <v>6.51384475714934</v>
      </c>
      <c r="Q1855" s="19" t="n">
        <f aca="false">DATA!N1855</f>
        <v>160.11</v>
      </c>
      <c r="R1855" s="19" t="n">
        <f aca="false">DATA!O1855</f>
        <v>1.6</v>
      </c>
      <c r="S1855" s="17" t="n">
        <f aca="false">C1855*Q1855</f>
        <v>45951.57</v>
      </c>
      <c r="T1855" s="19" t="n">
        <f aca="false">C1855*R1855</f>
        <v>459.2</v>
      </c>
      <c r="U1855" s="20" t="n">
        <f aca="false">MAX(0,C1855-L1855)</f>
        <v>0</v>
      </c>
      <c r="V1855" s="17" t="n">
        <f aca="false">U1855*Q1855</f>
        <v>0</v>
      </c>
      <c r="W1855" s="19" t="n">
        <f aca="false">U1855*R1855</f>
        <v>0</v>
      </c>
      <c r="X1855" s="20" t="n">
        <f aca="false">MAX(0,K1855-C1855)</f>
        <v>0</v>
      </c>
      <c r="Y1855" s="17" t="n">
        <f aca="false">F1855*PARAMETER!$B$5*Q1855</f>
        <v>2574873.009</v>
      </c>
      <c r="Z1855" s="21" t="n">
        <f aca="false">SUMIF($Y$2:$Y$3205,"&gt;="&amp;Y1855)/SUM($Y$2:$Y$3205)</f>
        <v>0.158095878205302</v>
      </c>
      <c r="AA1855" s="16" t="str">
        <f aca="false">IF(Z1855&lt;=PARAMETER!$B$7,"A",IF(Z1855&lt;=PARAMETER!$B$8,"B","C"))</f>
        <v>A</v>
      </c>
      <c r="AB1855" s="22" t="n">
        <f aca="false">G1855/F1855</f>
        <v>0.104403086699955</v>
      </c>
      <c r="AC1855" s="16" t="str">
        <f aca="false">IF(AB1855&lt;=PARAMETER!$B$9,"X",IF(AB1855&lt;=PARAMETER!$B$10,"Y","Z"))</f>
        <v>X</v>
      </c>
      <c r="AD1855" s="16" t="str">
        <f aca="false">AA1855&amp;AC1855</f>
        <v>AX</v>
      </c>
      <c r="AE1855" s="22" t="n">
        <f aca="false">DATA!I1855</f>
        <v>0.31</v>
      </c>
      <c r="AF1855" s="18" t="n">
        <f aca="false">DATA!L1855</f>
        <v>45</v>
      </c>
      <c r="AG1855" s="16" t="str">
        <f aca="false">DATA!K1855</f>
        <v>D</v>
      </c>
      <c r="AH1855" s="18" t="n">
        <f aca="false">IF(AE1855&gt;=PARAMETER!$B$12,1,0)</f>
        <v>0</v>
      </c>
      <c r="AI1855" s="18" t="n">
        <f aca="false">IF(AF1855&gt;=PARAMETER!$B$13,1,0)</f>
        <v>0</v>
      </c>
      <c r="AJ1855" s="18" t="n">
        <f aca="false">IF(AND(AH1855=1,AI1855=1),1,0)</f>
        <v>0</v>
      </c>
    </row>
    <row r="1856" customFormat="false" ht="15" hidden="false" customHeight="false" outlineLevel="0" collapsed="false">
      <c r="A1856" s="16" t="str">
        <f aca="false">DATA!A1856</f>
        <v>ITM11854</v>
      </c>
      <c r="B1856" s="16" t="str">
        <f aca="false">DATA!B1856</f>
        <v>Electronics</v>
      </c>
      <c r="C1856" s="17" t="n">
        <f aca="false">DATA!C1856</f>
        <v>452</v>
      </c>
      <c r="D1856" s="17" t="n">
        <f aca="false">DATA!D1856</f>
        <v>91</v>
      </c>
      <c r="E1856" s="18" t="n">
        <f aca="false">DATA!F1856</f>
        <v>8</v>
      </c>
      <c r="F1856" s="19" t="n">
        <f aca="false">DATA!G1856</f>
        <v>41.95</v>
      </c>
      <c r="G1856" s="19" t="n">
        <f aca="false">DATA!H1856</f>
        <v>3.88</v>
      </c>
      <c r="H1856" s="18" t="n">
        <f aca="false">DATA!E1856</f>
        <v>5</v>
      </c>
      <c r="I1856" s="20" t="n">
        <f aca="false">F1856*E1856</f>
        <v>335.6</v>
      </c>
      <c r="J1856" s="20" t="n">
        <f aca="false">PARAMETER!$B$4*G1856*SQRT(E1856)</f>
        <v>18.051112625062</v>
      </c>
      <c r="K1856" s="20" t="n">
        <f aca="false">I1856+J1856</f>
        <v>353.651112625062</v>
      </c>
      <c r="L1856" s="20" t="n">
        <f aca="false">K1856+F1856*H1856</f>
        <v>563.401112625062</v>
      </c>
      <c r="M1856" s="16" t="str">
        <f aca="false">IF(C1856&lt;=K1856,"REORDER",IF(C1856&gt;L1856,"OVERSTOCK","OK"))</f>
        <v>OK</v>
      </c>
      <c r="N1856" s="16" t="str">
        <f aca="false">IF(C1856&lt;=D1856,"REORDER","OK")</f>
        <v>OK</v>
      </c>
      <c r="O1856" s="18" t="n">
        <f aca="false">IF(D1856&lt;I1856,1,0)</f>
        <v>1</v>
      </c>
      <c r="P1856" s="20" t="n">
        <f aca="false">C1856/F1856</f>
        <v>10.7747318235995</v>
      </c>
      <c r="Q1856" s="19" t="n">
        <f aca="false">DATA!N1856</f>
        <v>94.31</v>
      </c>
      <c r="R1856" s="19" t="n">
        <f aca="false">DATA!O1856</f>
        <v>0.61</v>
      </c>
      <c r="S1856" s="17" t="n">
        <f aca="false">C1856*Q1856</f>
        <v>42628.12</v>
      </c>
      <c r="T1856" s="19" t="n">
        <f aca="false">C1856*R1856</f>
        <v>275.72</v>
      </c>
      <c r="U1856" s="20" t="n">
        <f aca="false">MAX(0,C1856-L1856)</f>
        <v>0</v>
      </c>
      <c r="V1856" s="17" t="n">
        <f aca="false">U1856*Q1856</f>
        <v>0</v>
      </c>
      <c r="W1856" s="19" t="n">
        <f aca="false">U1856*R1856</f>
        <v>0</v>
      </c>
      <c r="X1856" s="20" t="n">
        <f aca="false">MAX(0,K1856-C1856)</f>
        <v>0</v>
      </c>
      <c r="Y1856" s="17" t="n">
        <f aca="false">F1856*PARAMETER!$B$5*Q1856</f>
        <v>1444051.1425</v>
      </c>
      <c r="Z1856" s="21" t="n">
        <f aca="false">SUMIF($Y$2:$Y$3205,"&gt;="&amp;Y1856)/SUM($Y$2:$Y$3205)</f>
        <v>0.548766865051187</v>
      </c>
      <c r="AA1856" s="16" t="str">
        <f aca="false">IF(Z1856&lt;=PARAMETER!$B$7,"A",IF(Z1856&lt;=PARAMETER!$B$8,"B","C"))</f>
        <v>A</v>
      </c>
      <c r="AB1856" s="22" t="n">
        <f aca="false">G1856/F1856</f>
        <v>0.0924910607866508</v>
      </c>
      <c r="AC1856" s="16" t="str">
        <f aca="false">IF(AB1856&lt;=PARAMETER!$B$9,"X",IF(AB1856&lt;=PARAMETER!$B$10,"Y","Z"))</f>
        <v>X</v>
      </c>
      <c r="AD1856" s="16" t="str">
        <f aca="false">AA1856&amp;AC1856</f>
        <v>AX</v>
      </c>
      <c r="AE1856" s="22" t="n">
        <f aca="false">DATA!I1856</f>
        <v>0.59</v>
      </c>
      <c r="AF1856" s="18" t="n">
        <f aca="false">DATA!L1856</f>
        <v>64</v>
      </c>
      <c r="AG1856" s="16" t="str">
        <f aca="false">DATA!K1856</f>
        <v>D</v>
      </c>
      <c r="AH1856" s="18" t="n">
        <f aca="false">IF(AE1856&gt;=PARAMETER!$B$12,1,0)</f>
        <v>0</v>
      </c>
      <c r="AI1856" s="18" t="n">
        <f aca="false">IF(AF1856&gt;=PARAMETER!$B$13,1,0)</f>
        <v>0</v>
      </c>
      <c r="AJ1856" s="18" t="n">
        <f aca="false">IF(AND(AH1856=1,AI1856=1),1,0)</f>
        <v>0</v>
      </c>
    </row>
    <row r="1857" customFormat="false" ht="15" hidden="false" customHeight="false" outlineLevel="0" collapsed="false">
      <c r="A1857" s="16" t="str">
        <f aca="false">DATA!A1857</f>
        <v>ITM11855</v>
      </c>
      <c r="B1857" s="16" t="str">
        <f aca="false">DATA!B1857</f>
        <v>Automotive</v>
      </c>
      <c r="C1857" s="17" t="n">
        <f aca="false">DATA!C1857</f>
        <v>292</v>
      </c>
      <c r="D1857" s="17" t="n">
        <f aca="false">DATA!D1857</f>
        <v>96</v>
      </c>
      <c r="E1857" s="18" t="n">
        <f aca="false">DATA!F1857</f>
        <v>3</v>
      </c>
      <c r="F1857" s="19" t="n">
        <f aca="false">DATA!G1857</f>
        <v>12.26</v>
      </c>
      <c r="G1857" s="19" t="n">
        <f aca="false">DATA!H1857</f>
        <v>3.71</v>
      </c>
      <c r="H1857" s="18" t="n">
        <f aca="false">DATA!E1857</f>
        <v>11</v>
      </c>
      <c r="I1857" s="20" t="n">
        <f aca="false">F1857*E1857</f>
        <v>36.78</v>
      </c>
      <c r="J1857" s="20" t="n">
        <f aca="false">PARAMETER!$B$4*G1857*SQRT(E1857)</f>
        <v>10.5696788962363</v>
      </c>
      <c r="K1857" s="20" t="n">
        <f aca="false">I1857+J1857</f>
        <v>47.3496788962363</v>
      </c>
      <c r="L1857" s="20" t="n">
        <f aca="false">K1857+F1857*H1857</f>
        <v>182.209678896236</v>
      </c>
      <c r="M1857" s="16" t="str">
        <f aca="false">IF(C1857&lt;=K1857,"REORDER",IF(C1857&gt;L1857,"OVERSTOCK","OK"))</f>
        <v>OVERSTOCK</v>
      </c>
      <c r="N1857" s="16" t="str">
        <f aca="false">IF(C1857&lt;=D1857,"REORDER","OK")</f>
        <v>OK</v>
      </c>
      <c r="O1857" s="18" t="n">
        <f aca="false">IF(D1857&lt;I1857,1,0)</f>
        <v>0</v>
      </c>
      <c r="P1857" s="20" t="n">
        <f aca="false">C1857/F1857</f>
        <v>23.8172920065253</v>
      </c>
      <c r="Q1857" s="19" t="n">
        <f aca="false">DATA!N1857</f>
        <v>172.95</v>
      </c>
      <c r="R1857" s="19" t="n">
        <f aca="false">DATA!O1857</f>
        <v>0.28</v>
      </c>
      <c r="S1857" s="17" t="n">
        <f aca="false">C1857*Q1857</f>
        <v>50501.4</v>
      </c>
      <c r="T1857" s="19" t="n">
        <f aca="false">C1857*R1857</f>
        <v>81.76</v>
      </c>
      <c r="U1857" s="20" t="n">
        <f aca="false">MAX(0,C1857-L1857)</f>
        <v>109.790321103764</v>
      </c>
      <c r="V1857" s="17" t="n">
        <f aca="false">U1857*Q1857</f>
        <v>18988.2360348959</v>
      </c>
      <c r="W1857" s="19" t="n">
        <f aca="false">U1857*R1857</f>
        <v>30.7412899090538</v>
      </c>
      <c r="X1857" s="20" t="n">
        <f aca="false">MAX(0,K1857-C1857)</f>
        <v>0</v>
      </c>
      <c r="Y1857" s="17" t="n">
        <f aca="false">F1857*PARAMETER!$B$5*Q1857</f>
        <v>773933.955</v>
      </c>
      <c r="Z1857" s="21" t="n">
        <f aca="false">SUMIF($Y$2:$Y$3205,"&gt;="&amp;Y1857)/SUM($Y$2:$Y$3205)</f>
        <v>0.818967908428119</v>
      </c>
      <c r="AA1857" s="16" t="str">
        <f aca="false">IF(Z1857&lt;=PARAMETER!$B$7,"A",IF(Z1857&lt;=PARAMETER!$B$8,"B","C"))</f>
        <v>B</v>
      </c>
      <c r="AB1857" s="22" t="n">
        <f aca="false">G1857/F1857</f>
        <v>0.302610114192496</v>
      </c>
      <c r="AC1857" s="16" t="str">
        <f aca="false">IF(AB1857&lt;=PARAMETER!$B$9,"X",IF(AB1857&lt;=PARAMETER!$B$10,"Y","Z"))</f>
        <v>Y</v>
      </c>
      <c r="AD1857" s="16" t="str">
        <f aca="false">AA1857&amp;AC1857</f>
        <v>BY</v>
      </c>
      <c r="AE1857" s="22" t="n">
        <f aca="false">DATA!I1857</f>
        <v>0.74</v>
      </c>
      <c r="AF1857" s="18" t="n">
        <f aca="false">DATA!L1857</f>
        <v>119</v>
      </c>
      <c r="AG1857" s="16" t="str">
        <f aca="false">DATA!K1857</f>
        <v>B</v>
      </c>
      <c r="AH1857" s="18" t="n">
        <f aca="false">IF(AE1857&gt;=PARAMETER!$B$12,1,0)</f>
        <v>0</v>
      </c>
      <c r="AI1857" s="18" t="n">
        <f aca="false">IF(AF1857&gt;=PARAMETER!$B$13,1,0)</f>
        <v>1</v>
      </c>
      <c r="AJ1857" s="18" t="n">
        <f aca="false">IF(AND(AH1857=1,AI1857=1),1,0)</f>
        <v>0</v>
      </c>
    </row>
    <row r="1858" customFormat="false" ht="15" hidden="false" customHeight="false" outlineLevel="0" collapsed="false">
      <c r="A1858" s="16" t="str">
        <f aca="false">DATA!A1858</f>
        <v>ITM11856</v>
      </c>
      <c r="B1858" s="16" t="str">
        <f aca="false">DATA!B1858</f>
        <v>Electronics</v>
      </c>
      <c r="C1858" s="17" t="n">
        <f aca="false">DATA!C1858</f>
        <v>83</v>
      </c>
      <c r="D1858" s="17" t="n">
        <f aca="false">DATA!D1858</f>
        <v>25</v>
      </c>
      <c r="E1858" s="18" t="n">
        <f aca="false">DATA!F1858</f>
        <v>5</v>
      </c>
      <c r="F1858" s="19" t="n">
        <f aca="false">DATA!G1858</f>
        <v>2.74</v>
      </c>
      <c r="G1858" s="19" t="n">
        <f aca="false">DATA!H1858</f>
        <v>3.7</v>
      </c>
      <c r="H1858" s="18" t="n">
        <f aca="false">DATA!E1858</f>
        <v>9</v>
      </c>
      <c r="I1858" s="20" t="n">
        <f aca="false">F1858*E1858</f>
        <v>13.7</v>
      </c>
      <c r="J1858" s="20" t="n">
        <f aca="false">PARAMETER!$B$4*G1858*SQRT(E1858)</f>
        <v>13.6086167347321</v>
      </c>
      <c r="K1858" s="20" t="n">
        <f aca="false">I1858+J1858</f>
        <v>27.3086167347321</v>
      </c>
      <c r="L1858" s="20" t="n">
        <f aca="false">K1858+F1858*H1858</f>
        <v>51.9686167347321</v>
      </c>
      <c r="M1858" s="16" t="str">
        <f aca="false">IF(C1858&lt;=K1858,"REORDER",IF(C1858&gt;L1858,"OVERSTOCK","OK"))</f>
        <v>OVERSTOCK</v>
      </c>
      <c r="N1858" s="16" t="str">
        <f aca="false">IF(C1858&lt;=D1858,"REORDER","OK")</f>
        <v>OK</v>
      </c>
      <c r="O1858" s="18" t="n">
        <f aca="false">IF(D1858&lt;I1858,1,0)</f>
        <v>0</v>
      </c>
      <c r="P1858" s="20" t="n">
        <f aca="false">C1858/F1858</f>
        <v>30.2919708029197</v>
      </c>
      <c r="Q1858" s="19" t="n">
        <f aca="false">DATA!N1858</f>
        <v>14.73</v>
      </c>
      <c r="R1858" s="19" t="n">
        <f aca="false">DATA!O1858</f>
        <v>0.5</v>
      </c>
      <c r="S1858" s="17" t="n">
        <f aca="false">C1858*Q1858</f>
        <v>1222.59</v>
      </c>
      <c r="T1858" s="19" t="n">
        <f aca="false">C1858*R1858</f>
        <v>41.5</v>
      </c>
      <c r="U1858" s="20" t="n">
        <f aca="false">MAX(0,C1858-L1858)</f>
        <v>31.0313832652679</v>
      </c>
      <c r="V1858" s="17" t="n">
        <f aca="false">U1858*Q1858</f>
        <v>457.092275497396</v>
      </c>
      <c r="W1858" s="19" t="n">
        <f aca="false">U1858*R1858</f>
        <v>15.5156916326339</v>
      </c>
      <c r="X1858" s="20" t="n">
        <f aca="false">MAX(0,K1858-C1858)</f>
        <v>0</v>
      </c>
      <c r="Y1858" s="17" t="n">
        <f aca="false">F1858*PARAMETER!$B$5*Q1858</f>
        <v>14731.473</v>
      </c>
      <c r="Z1858" s="21" t="n">
        <f aca="false">SUMIF($Y$2:$Y$3205,"&gt;="&amp;Y1858)/SUM($Y$2:$Y$3205)</f>
        <v>0.99998921238738</v>
      </c>
      <c r="AA1858" s="16" t="str">
        <f aca="false">IF(Z1858&lt;=PARAMETER!$B$7,"A",IF(Z1858&lt;=PARAMETER!$B$8,"B","C"))</f>
        <v>C</v>
      </c>
      <c r="AB1858" s="22" t="n">
        <f aca="false">G1858/F1858</f>
        <v>1.35036496350365</v>
      </c>
      <c r="AC1858" s="16" t="str">
        <f aca="false">IF(AB1858&lt;=PARAMETER!$B$9,"X",IF(AB1858&lt;=PARAMETER!$B$10,"Y","Z"))</f>
        <v>Z</v>
      </c>
      <c r="AD1858" s="16" t="str">
        <f aca="false">AA1858&amp;AC1858</f>
        <v>CZ</v>
      </c>
      <c r="AE1858" s="22" t="n">
        <f aca="false">DATA!I1858</f>
        <v>0.34</v>
      </c>
      <c r="AF1858" s="18" t="n">
        <f aca="false">DATA!L1858</f>
        <v>25</v>
      </c>
      <c r="AG1858" s="16" t="str">
        <f aca="false">DATA!K1858</f>
        <v>D</v>
      </c>
      <c r="AH1858" s="18" t="n">
        <f aca="false">IF(AE1858&gt;=PARAMETER!$B$12,1,0)</f>
        <v>0</v>
      </c>
      <c r="AI1858" s="18" t="n">
        <f aca="false">IF(AF1858&gt;=PARAMETER!$B$13,1,0)</f>
        <v>0</v>
      </c>
      <c r="AJ1858" s="18" t="n">
        <f aca="false">IF(AND(AH1858=1,AI1858=1),1,0)</f>
        <v>0</v>
      </c>
    </row>
    <row r="1859" customFormat="false" ht="15" hidden="false" customHeight="false" outlineLevel="0" collapsed="false">
      <c r="A1859" s="16" t="str">
        <f aca="false">DATA!A1859</f>
        <v>ITM11857</v>
      </c>
      <c r="B1859" s="16" t="str">
        <f aca="false">DATA!B1859</f>
        <v>Automotive</v>
      </c>
      <c r="C1859" s="17" t="n">
        <f aca="false">DATA!C1859</f>
        <v>317</v>
      </c>
      <c r="D1859" s="17" t="n">
        <f aca="false">DATA!D1859</f>
        <v>63</v>
      </c>
      <c r="E1859" s="18" t="n">
        <f aca="false">DATA!F1859</f>
        <v>4</v>
      </c>
      <c r="F1859" s="19" t="n">
        <f aca="false">DATA!G1859</f>
        <v>40.42</v>
      </c>
      <c r="G1859" s="19" t="n">
        <f aca="false">DATA!H1859</f>
        <v>0.8</v>
      </c>
      <c r="H1859" s="18" t="n">
        <f aca="false">DATA!E1859</f>
        <v>8</v>
      </c>
      <c r="I1859" s="20" t="n">
        <f aca="false">F1859*E1859</f>
        <v>161.68</v>
      </c>
      <c r="J1859" s="20" t="n">
        <f aca="false">PARAMETER!$B$4*G1859*SQRT(E1859)</f>
        <v>2.63176580312235</v>
      </c>
      <c r="K1859" s="20" t="n">
        <f aca="false">I1859+J1859</f>
        <v>164.311765803122</v>
      </c>
      <c r="L1859" s="20" t="n">
        <f aca="false">K1859+F1859*H1859</f>
        <v>487.671765803122</v>
      </c>
      <c r="M1859" s="16" t="str">
        <f aca="false">IF(C1859&lt;=K1859,"REORDER",IF(C1859&gt;L1859,"OVERSTOCK","OK"))</f>
        <v>OK</v>
      </c>
      <c r="N1859" s="16" t="str">
        <f aca="false">IF(C1859&lt;=D1859,"REORDER","OK")</f>
        <v>OK</v>
      </c>
      <c r="O1859" s="18" t="n">
        <f aca="false">IF(D1859&lt;I1859,1,0)</f>
        <v>1</v>
      </c>
      <c r="P1859" s="20" t="n">
        <f aca="false">C1859/F1859</f>
        <v>7.8426521523998</v>
      </c>
      <c r="Q1859" s="19" t="n">
        <f aca="false">DATA!N1859</f>
        <v>25.86</v>
      </c>
      <c r="R1859" s="19" t="n">
        <f aca="false">DATA!O1859</f>
        <v>1.6</v>
      </c>
      <c r="S1859" s="17" t="n">
        <f aca="false">C1859*Q1859</f>
        <v>8197.62</v>
      </c>
      <c r="T1859" s="19" t="n">
        <f aca="false">C1859*R1859</f>
        <v>507.2</v>
      </c>
      <c r="U1859" s="20" t="n">
        <f aca="false">MAX(0,C1859-L1859)</f>
        <v>0</v>
      </c>
      <c r="V1859" s="17" t="n">
        <f aca="false">U1859*Q1859</f>
        <v>0</v>
      </c>
      <c r="W1859" s="19" t="n">
        <f aca="false">U1859*R1859</f>
        <v>0</v>
      </c>
      <c r="X1859" s="20" t="n">
        <f aca="false">MAX(0,K1859-C1859)</f>
        <v>0</v>
      </c>
      <c r="Y1859" s="17" t="n">
        <f aca="false">F1859*PARAMETER!$B$5*Q1859</f>
        <v>381520.338</v>
      </c>
      <c r="Z1859" s="21" t="n">
        <f aca="false">SUMIF($Y$2:$Y$3205,"&gt;="&amp;Y1859)/SUM($Y$2:$Y$3205)</f>
        <v>0.938902409228973</v>
      </c>
      <c r="AA1859" s="16" t="str">
        <f aca="false">IF(Z1859&lt;=PARAMETER!$B$7,"A",IF(Z1859&lt;=PARAMETER!$B$8,"B","C"))</f>
        <v>B</v>
      </c>
      <c r="AB1859" s="22" t="n">
        <f aca="false">G1859/F1859</f>
        <v>0.0197921820880752</v>
      </c>
      <c r="AC1859" s="16" t="str">
        <f aca="false">IF(AB1859&lt;=PARAMETER!$B$9,"X",IF(AB1859&lt;=PARAMETER!$B$10,"Y","Z"))</f>
        <v>X</v>
      </c>
      <c r="AD1859" s="16" t="str">
        <f aca="false">AA1859&amp;AC1859</f>
        <v>BX</v>
      </c>
      <c r="AE1859" s="22" t="n">
        <f aca="false">DATA!I1859</f>
        <v>0.94</v>
      </c>
      <c r="AF1859" s="18" t="n">
        <f aca="false">DATA!L1859</f>
        <v>98</v>
      </c>
      <c r="AG1859" s="16" t="str">
        <f aca="false">DATA!K1859</f>
        <v>C</v>
      </c>
      <c r="AH1859" s="18" t="n">
        <f aca="false">IF(AE1859&gt;=PARAMETER!$B$12,1,0)</f>
        <v>1</v>
      </c>
      <c r="AI1859" s="18" t="n">
        <f aca="false">IF(AF1859&gt;=PARAMETER!$B$13,1,0)</f>
        <v>1</v>
      </c>
      <c r="AJ1859" s="18" t="n">
        <f aca="false">IF(AND(AH1859=1,AI1859=1),1,0)</f>
        <v>1</v>
      </c>
    </row>
    <row r="1860" customFormat="false" ht="15" hidden="false" customHeight="false" outlineLevel="0" collapsed="false">
      <c r="A1860" s="16" t="str">
        <f aca="false">DATA!A1860</f>
        <v>ITM11858</v>
      </c>
      <c r="B1860" s="16" t="str">
        <f aca="false">DATA!B1860</f>
        <v>Automotive</v>
      </c>
      <c r="C1860" s="17" t="n">
        <f aca="false">DATA!C1860</f>
        <v>369</v>
      </c>
      <c r="D1860" s="17" t="n">
        <f aca="false">DATA!D1860</f>
        <v>44</v>
      </c>
      <c r="E1860" s="18" t="n">
        <f aca="false">DATA!F1860</f>
        <v>5</v>
      </c>
      <c r="F1860" s="19" t="n">
        <f aca="false">DATA!G1860</f>
        <v>31.16</v>
      </c>
      <c r="G1860" s="19" t="n">
        <f aca="false">DATA!H1860</f>
        <v>1.95</v>
      </c>
      <c r="H1860" s="18" t="n">
        <f aca="false">DATA!E1860</f>
        <v>8</v>
      </c>
      <c r="I1860" s="20" t="n">
        <f aca="false">F1860*E1860</f>
        <v>155.8</v>
      </c>
      <c r="J1860" s="20" t="n">
        <f aca="false">PARAMETER!$B$4*G1860*SQRT(E1860)</f>
        <v>7.17210881965611</v>
      </c>
      <c r="K1860" s="20" t="n">
        <f aca="false">I1860+J1860</f>
        <v>162.972108819656</v>
      </c>
      <c r="L1860" s="20" t="n">
        <f aca="false">K1860+F1860*H1860</f>
        <v>412.252108819656</v>
      </c>
      <c r="M1860" s="16" t="str">
        <f aca="false">IF(C1860&lt;=K1860,"REORDER",IF(C1860&gt;L1860,"OVERSTOCK","OK"))</f>
        <v>OK</v>
      </c>
      <c r="N1860" s="16" t="str">
        <f aca="false">IF(C1860&lt;=D1860,"REORDER","OK")</f>
        <v>OK</v>
      </c>
      <c r="O1860" s="18" t="n">
        <f aca="false">IF(D1860&lt;I1860,1,0)</f>
        <v>1</v>
      </c>
      <c r="P1860" s="20" t="n">
        <f aca="false">C1860/F1860</f>
        <v>11.8421052631579</v>
      </c>
      <c r="Q1860" s="19" t="n">
        <f aca="false">DATA!N1860</f>
        <v>157.51</v>
      </c>
      <c r="R1860" s="19" t="n">
        <f aca="false">DATA!O1860</f>
        <v>1.39</v>
      </c>
      <c r="S1860" s="17" t="n">
        <f aca="false">C1860*Q1860</f>
        <v>58121.19</v>
      </c>
      <c r="T1860" s="19" t="n">
        <f aca="false">C1860*R1860</f>
        <v>512.91</v>
      </c>
      <c r="U1860" s="20" t="n">
        <f aca="false">MAX(0,C1860-L1860)</f>
        <v>0</v>
      </c>
      <c r="V1860" s="17" t="n">
        <f aca="false">U1860*Q1860</f>
        <v>0</v>
      </c>
      <c r="W1860" s="19" t="n">
        <f aca="false">U1860*R1860</f>
        <v>0</v>
      </c>
      <c r="X1860" s="20" t="n">
        <f aca="false">MAX(0,K1860-C1860)</f>
        <v>0</v>
      </c>
      <c r="Y1860" s="17" t="n">
        <f aca="false">F1860*PARAMETER!$B$5*Q1860</f>
        <v>1791424.234</v>
      </c>
      <c r="Z1860" s="21" t="n">
        <f aca="false">SUMIF($Y$2:$Y$3205,"&gt;="&amp;Y1860)/SUM($Y$2:$Y$3205)</f>
        <v>0.4186467327025</v>
      </c>
      <c r="AA1860" s="16" t="str">
        <f aca="false">IF(Z1860&lt;=PARAMETER!$B$7,"A",IF(Z1860&lt;=PARAMETER!$B$8,"B","C"))</f>
        <v>A</v>
      </c>
      <c r="AB1860" s="22" t="n">
        <f aca="false">G1860/F1860</f>
        <v>0.0625802310654686</v>
      </c>
      <c r="AC1860" s="16" t="str">
        <f aca="false">IF(AB1860&lt;=PARAMETER!$B$9,"X",IF(AB1860&lt;=PARAMETER!$B$10,"Y","Z"))</f>
        <v>X</v>
      </c>
      <c r="AD1860" s="16" t="str">
        <f aca="false">AA1860&amp;AC1860</f>
        <v>AX</v>
      </c>
      <c r="AE1860" s="22" t="n">
        <f aca="false">DATA!I1860</f>
        <v>0.7</v>
      </c>
      <c r="AF1860" s="18" t="n">
        <f aca="false">DATA!L1860</f>
        <v>27</v>
      </c>
      <c r="AG1860" s="16" t="str">
        <f aca="false">DATA!K1860</f>
        <v>D</v>
      </c>
      <c r="AH1860" s="18" t="n">
        <f aca="false">IF(AE1860&gt;=PARAMETER!$B$12,1,0)</f>
        <v>0</v>
      </c>
      <c r="AI1860" s="18" t="n">
        <f aca="false">IF(AF1860&gt;=PARAMETER!$B$13,1,0)</f>
        <v>0</v>
      </c>
      <c r="AJ1860" s="18" t="n">
        <f aca="false">IF(AND(AH1860=1,AI1860=1),1,0)</f>
        <v>0</v>
      </c>
    </row>
    <row r="1861" customFormat="false" ht="15" hidden="false" customHeight="false" outlineLevel="0" collapsed="false">
      <c r="A1861" s="16" t="str">
        <f aca="false">DATA!A1861</f>
        <v>ITM11859</v>
      </c>
      <c r="B1861" s="16" t="str">
        <f aca="false">DATA!B1861</f>
        <v>Electronics</v>
      </c>
      <c r="C1861" s="17" t="n">
        <f aca="false">DATA!C1861</f>
        <v>432</v>
      </c>
      <c r="D1861" s="17" t="n">
        <f aca="false">DATA!D1861</f>
        <v>37</v>
      </c>
      <c r="E1861" s="18" t="n">
        <f aca="false">DATA!F1861</f>
        <v>3</v>
      </c>
      <c r="F1861" s="19" t="n">
        <f aca="false">DATA!G1861</f>
        <v>5.94</v>
      </c>
      <c r="G1861" s="19" t="n">
        <f aca="false">DATA!H1861</f>
        <v>1.85</v>
      </c>
      <c r="H1861" s="18" t="n">
        <f aca="false">DATA!E1861</f>
        <v>3</v>
      </c>
      <c r="I1861" s="20" t="n">
        <f aca="false">F1861*E1861</f>
        <v>17.82</v>
      </c>
      <c r="J1861" s="20" t="n">
        <f aca="false">PARAMETER!$B$4*G1861*SQRT(E1861)</f>
        <v>5.2705945978537</v>
      </c>
      <c r="K1861" s="20" t="n">
        <f aca="false">I1861+J1861</f>
        <v>23.0905945978537</v>
      </c>
      <c r="L1861" s="20" t="n">
        <f aca="false">K1861+F1861*H1861</f>
        <v>40.9105945978537</v>
      </c>
      <c r="M1861" s="16" t="str">
        <f aca="false">IF(C1861&lt;=K1861,"REORDER",IF(C1861&gt;L1861,"OVERSTOCK","OK"))</f>
        <v>OVERSTOCK</v>
      </c>
      <c r="N1861" s="16" t="str">
        <f aca="false">IF(C1861&lt;=D1861,"REORDER","OK")</f>
        <v>OK</v>
      </c>
      <c r="O1861" s="18" t="n">
        <f aca="false">IF(D1861&lt;I1861,1,0)</f>
        <v>0</v>
      </c>
      <c r="P1861" s="20" t="n">
        <f aca="false">C1861/F1861</f>
        <v>72.7272727272727</v>
      </c>
      <c r="Q1861" s="19" t="n">
        <f aca="false">DATA!N1861</f>
        <v>128.58</v>
      </c>
      <c r="R1861" s="19" t="n">
        <f aca="false">DATA!O1861</f>
        <v>0.27</v>
      </c>
      <c r="S1861" s="17" t="n">
        <f aca="false">C1861*Q1861</f>
        <v>55546.56</v>
      </c>
      <c r="T1861" s="19" t="n">
        <f aca="false">C1861*R1861</f>
        <v>116.64</v>
      </c>
      <c r="U1861" s="20" t="n">
        <f aca="false">MAX(0,C1861-L1861)</f>
        <v>391.089405402146</v>
      </c>
      <c r="V1861" s="17" t="n">
        <f aca="false">U1861*Q1861</f>
        <v>50286.275746608</v>
      </c>
      <c r="W1861" s="19" t="n">
        <f aca="false">U1861*R1861</f>
        <v>105.59413945858</v>
      </c>
      <c r="X1861" s="20" t="n">
        <f aca="false">MAX(0,K1861-C1861)</f>
        <v>0</v>
      </c>
      <c r="Y1861" s="17" t="n">
        <f aca="false">F1861*PARAMETER!$B$5*Q1861</f>
        <v>278774.298</v>
      </c>
      <c r="Z1861" s="21" t="n">
        <f aca="false">SUMIF($Y$2:$Y$3205,"&gt;="&amp;Y1861)/SUM($Y$2:$Y$3205)</f>
        <v>0.96592169721755</v>
      </c>
      <c r="AA1861" s="16" t="str">
        <f aca="false">IF(Z1861&lt;=PARAMETER!$B$7,"A",IF(Z1861&lt;=PARAMETER!$B$8,"B","C"))</f>
        <v>C</v>
      </c>
      <c r="AB1861" s="22" t="n">
        <f aca="false">G1861/F1861</f>
        <v>0.311447811447811</v>
      </c>
      <c r="AC1861" s="16" t="str">
        <f aca="false">IF(AB1861&lt;=PARAMETER!$B$9,"X",IF(AB1861&lt;=PARAMETER!$B$10,"Y","Z"))</f>
        <v>Y</v>
      </c>
      <c r="AD1861" s="16" t="str">
        <f aca="false">AA1861&amp;AC1861</f>
        <v>CY</v>
      </c>
      <c r="AE1861" s="22" t="n">
        <f aca="false">DATA!I1861</f>
        <v>0.14</v>
      </c>
      <c r="AF1861" s="18" t="n">
        <f aca="false">DATA!L1861</f>
        <v>47</v>
      </c>
      <c r="AG1861" s="16" t="str">
        <f aca="false">DATA!K1861</f>
        <v>A</v>
      </c>
      <c r="AH1861" s="18" t="n">
        <f aca="false">IF(AE1861&gt;=PARAMETER!$B$12,1,0)</f>
        <v>0</v>
      </c>
      <c r="AI1861" s="18" t="n">
        <f aca="false">IF(AF1861&gt;=PARAMETER!$B$13,1,0)</f>
        <v>0</v>
      </c>
      <c r="AJ1861" s="18" t="n">
        <f aca="false">IF(AND(AH1861=1,AI1861=1),1,0)</f>
        <v>0</v>
      </c>
    </row>
    <row r="1862" customFormat="false" ht="15" hidden="false" customHeight="false" outlineLevel="0" collapsed="false">
      <c r="A1862" s="16" t="str">
        <f aca="false">DATA!A1862</f>
        <v>ITM11860</v>
      </c>
      <c r="B1862" s="16" t="str">
        <f aca="false">DATA!B1862</f>
        <v>Groceries</v>
      </c>
      <c r="C1862" s="17" t="n">
        <f aca="false">DATA!C1862</f>
        <v>422</v>
      </c>
      <c r="D1862" s="17" t="n">
        <f aca="false">DATA!D1862</f>
        <v>11</v>
      </c>
      <c r="E1862" s="18" t="n">
        <f aca="false">DATA!F1862</f>
        <v>8</v>
      </c>
      <c r="F1862" s="19" t="n">
        <f aca="false">DATA!G1862</f>
        <v>29.78</v>
      </c>
      <c r="G1862" s="19" t="n">
        <f aca="false">DATA!H1862</f>
        <v>9.89</v>
      </c>
      <c r="H1862" s="18" t="n">
        <f aca="false">DATA!E1862</f>
        <v>7</v>
      </c>
      <c r="I1862" s="20" t="n">
        <f aca="false">F1862*E1862</f>
        <v>238.24</v>
      </c>
      <c r="J1862" s="20" t="n">
        <f aca="false">PARAMETER!$B$4*G1862*SQRT(E1862)</f>
        <v>46.0117277994492</v>
      </c>
      <c r="K1862" s="20" t="n">
        <f aca="false">I1862+J1862</f>
        <v>284.251727799449</v>
      </c>
      <c r="L1862" s="20" t="n">
        <f aca="false">K1862+F1862*H1862</f>
        <v>492.711727799449</v>
      </c>
      <c r="M1862" s="16" t="str">
        <f aca="false">IF(C1862&lt;=K1862,"REORDER",IF(C1862&gt;L1862,"OVERSTOCK","OK"))</f>
        <v>OK</v>
      </c>
      <c r="N1862" s="16" t="str">
        <f aca="false">IF(C1862&lt;=D1862,"REORDER","OK")</f>
        <v>OK</v>
      </c>
      <c r="O1862" s="18" t="n">
        <f aca="false">IF(D1862&lt;I1862,1,0)</f>
        <v>1</v>
      </c>
      <c r="P1862" s="20" t="n">
        <f aca="false">C1862/F1862</f>
        <v>14.1705842847549</v>
      </c>
      <c r="Q1862" s="19" t="n">
        <f aca="false">DATA!N1862</f>
        <v>116.21</v>
      </c>
      <c r="R1862" s="19" t="n">
        <f aca="false">DATA!O1862</f>
        <v>1.37</v>
      </c>
      <c r="S1862" s="17" t="n">
        <f aca="false">C1862*Q1862</f>
        <v>49040.62</v>
      </c>
      <c r="T1862" s="19" t="n">
        <f aca="false">C1862*R1862</f>
        <v>578.14</v>
      </c>
      <c r="U1862" s="20" t="n">
        <f aca="false">MAX(0,C1862-L1862)</f>
        <v>0</v>
      </c>
      <c r="V1862" s="17" t="n">
        <f aca="false">U1862*Q1862</f>
        <v>0</v>
      </c>
      <c r="W1862" s="19" t="n">
        <f aca="false">U1862*R1862</f>
        <v>0</v>
      </c>
      <c r="X1862" s="20" t="n">
        <f aca="false">MAX(0,K1862-C1862)</f>
        <v>0</v>
      </c>
      <c r="Y1862" s="17" t="n">
        <f aca="false">F1862*PARAMETER!$B$5*Q1862</f>
        <v>1263167.837</v>
      </c>
      <c r="Z1862" s="21" t="n">
        <f aca="false">SUMIF($Y$2:$Y$3205,"&gt;="&amp;Y1862)/SUM($Y$2:$Y$3205)</f>
        <v>0.621284777018413</v>
      </c>
      <c r="AA1862" s="16" t="str">
        <f aca="false">IF(Z1862&lt;=PARAMETER!$B$7,"A",IF(Z1862&lt;=PARAMETER!$B$8,"B","C"))</f>
        <v>A</v>
      </c>
      <c r="AB1862" s="22" t="n">
        <f aca="false">G1862/F1862</f>
        <v>0.332102081934184</v>
      </c>
      <c r="AC1862" s="16" t="str">
        <f aca="false">IF(AB1862&lt;=PARAMETER!$B$9,"X",IF(AB1862&lt;=PARAMETER!$B$10,"Y","Z"))</f>
        <v>Y</v>
      </c>
      <c r="AD1862" s="16" t="str">
        <f aca="false">AA1862&amp;AC1862</f>
        <v>AY</v>
      </c>
      <c r="AE1862" s="22" t="n">
        <f aca="false">DATA!I1862</f>
        <v>0.22</v>
      </c>
      <c r="AF1862" s="18" t="n">
        <f aca="false">DATA!L1862</f>
        <v>29</v>
      </c>
      <c r="AG1862" s="16" t="str">
        <f aca="false">DATA!K1862</f>
        <v>B</v>
      </c>
      <c r="AH1862" s="18" t="n">
        <f aca="false">IF(AE1862&gt;=PARAMETER!$B$12,1,0)</f>
        <v>0</v>
      </c>
      <c r="AI1862" s="18" t="n">
        <f aca="false">IF(AF1862&gt;=PARAMETER!$B$13,1,0)</f>
        <v>0</v>
      </c>
      <c r="AJ1862" s="18" t="n">
        <f aca="false">IF(AND(AH1862=1,AI1862=1),1,0)</f>
        <v>0</v>
      </c>
    </row>
    <row r="1863" customFormat="false" ht="15" hidden="false" customHeight="false" outlineLevel="0" collapsed="false">
      <c r="A1863" s="16" t="str">
        <f aca="false">DATA!A1863</f>
        <v>ITM11861</v>
      </c>
      <c r="B1863" s="16" t="str">
        <f aca="false">DATA!B1863</f>
        <v>Pharma</v>
      </c>
      <c r="C1863" s="17" t="n">
        <f aca="false">DATA!C1863</f>
        <v>30</v>
      </c>
      <c r="D1863" s="17" t="n">
        <f aca="false">DATA!D1863</f>
        <v>22</v>
      </c>
      <c r="E1863" s="18" t="n">
        <f aca="false">DATA!F1863</f>
        <v>3</v>
      </c>
      <c r="F1863" s="19" t="n">
        <f aca="false">DATA!G1863</f>
        <v>23.16</v>
      </c>
      <c r="G1863" s="19" t="n">
        <f aca="false">DATA!H1863</f>
        <v>0.71</v>
      </c>
      <c r="H1863" s="18" t="n">
        <f aca="false">DATA!E1863</f>
        <v>12</v>
      </c>
      <c r="I1863" s="20" t="n">
        <f aca="false">F1863*E1863</f>
        <v>69.48</v>
      </c>
      <c r="J1863" s="20" t="n">
        <f aca="false">PARAMETER!$B$4*G1863*SQRT(E1863)</f>
        <v>2.02276873755466</v>
      </c>
      <c r="K1863" s="20" t="n">
        <f aca="false">I1863+J1863</f>
        <v>71.5027687375547</v>
      </c>
      <c r="L1863" s="20" t="n">
        <f aca="false">K1863+F1863*H1863</f>
        <v>349.422768737555</v>
      </c>
      <c r="M1863" s="16" t="str">
        <f aca="false">IF(C1863&lt;=K1863,"REORDER",IF(C1863&gt;L1863,"OVERSTOCK","OK"))</f>
        <v>REORDER</v>
      </c>
      <c r="N1863" s="16" t="str">
        <f aca="false">IF(C1863&lt;=D1863,"REORDER","OK")</f>
        <v>OK</v>
      </c>
      <c r="O1863" s="18" t="n">
        <f aca="false">IF(D1863&lt;I1863,1,0)</f>
        <v>1</v>
      </c>
      <c r="P1863" s="20" t="n">
        <f aca="false">C1863/F1863</f>
        <v>1.29533678756477</v>
      </c>
      <c r="Q1863" s="19" t="n">
        <f aca="false">DATA!N1863</f>
        <v>126.66</v>
      </c>
      <c r="R1863" s="19" t="n">
        <f aca="false">DATA!O1863</f>
        <v>1.87</v>
      </c>
      <c r="S1863" s="17" t="n">
        <f aca="false">C1863*Q1863</f>
        <v>3799.8</v>
      </c>
      <c r="T1863" s="19" t="n">
        <f aca="false">C1863*R1863</f>
        <v>56.1</v>
      </c>
      <c r="U1863" s="20" t="n">
        <f aca="false">MAX(0,C1863-L1863)</f>
        <v>0</v>
      </c>
      <c r="V1863" s="17" t="n">
        <f aca="false">U1863*Q1863</f>
        <v>0</v>
      </c>
      <c r="W1863" s="19" t="n">
        <f aca="false">U1863*R1863</f>
        <v>0</v>
      </c>
      <c r="X1863" s="20" t="n">
        <f aca="false">MAX(0,K1863-C1863)</f>
        <v>41.5027687375547</v>
      </c>
      <c r="Y1863" s="17" t="n">
        <f aca="false">F1863*PARAMETER!$B$5*Q1863</f>
        <v>1070707.644</v>
      </c>
      <c r="Z1863" s="21" t="n">
        <f aca="false">SUMIF($Y$2:$Y$3205,"&gt;="&amp;Y1863)/SUM($Y$2:$Y$3205)</f>
        <v>0.696320411296929</v>
      </c>
      <c r="AA1863" s="16" t="str">
        <f aca="false">IF(Z1863&lt;=PARAMETER!$B$7,"A",IF(Z1863&lt;=PARAMETER!$B$8,"B","C"))</f>
        <v>A</v>
      </c>
      <c r="AB1863" s="22" t="n">
        <f aca="false">G1863/F1863</f>
        <v>0.0306563039723661</v>
      </c>
      <c r="AC1863" s="16" t="str">
        <f aca="false">IF(AB1863&lt;=PARAMETER!$B$9,"X",IF(AB1863&lt;=PARAMETER!$B$10,"Y","Z"))</f>
        <v>X</v>
      </c>
      <c r="AD1863" s="16" t="str">
        <f aca="false">AA1863&amp;AC1863</f>
        <v>AX</v>
      </c>
      <c r="AE1863" s="22" t="n">
        <f aca="false">DATA!I1863</f>
        <v>0.27</v>
      </c>
      <c r="AF1863" s="18" t="n">
        <f aca="false">DATA!L1863</f>
        <v>28</v>
      </c>
      <c r="AG1863" s="16" t="str">
        <f aca="false">DATA!K1863</f>
        <v>C</v>
      </c>
      <c r="AH1863" s="18" t="n">
        <f aca="false">IF(AE1863&gt;=PARAMETER!$B$12,1,0)</f>
        <v>0</v>
      </c>
      <c r="AI1863" s="18" t="n">
        <f aca="false">IF(AF1863&gt;=PARAMETER!$B$13,1,0)</f>
        <v>0</v>
      </c>
      <c r="AJ1863" s="18" t="n">
        <f aca="false">IF(AND(AH1863=1,AI1863=1),1,0)</f>
        <v>0</v>
      </c>
    </row>
    <row r="1864" customFormat="false" ht="15" hidden="false" customHeight="false" outlineLevel="0" collapsed="false">
      <c r="A1864" s="16" t="str">
        <f aca="false">DATA!A1864</f>
        <v>ITM11862</v>
      </c>
      <c r="B1864" s="16" t="str">
        <f aca="false">DATA!B1864</f>
        <v>Apparel</v>
      </c>
      <c r="C1864" s="17" t="n">
        <f aca="false">DATA!C1864</f>
        <v>117</v>
      </c>
      <c r="D1864" s="17" t="n">
        <f aca="false">DATA!D1864</f>
        <v>50</v>
      </c>
      <c r="E1864" s="18" t="n">
        <f aca="false">DATA!F1864</f>
        <v>9</v>
      </c>
      <c r="F1864" s="19" t="n">
        <f aca="false">DATA!G1864</f>
        <v>38.95</v>
      </c>
      <c r="G1864" s="19" t="n">
        <f aca="false">DATA!H1864</f>
        <v>2.09</v>
      </c>
      <c r="H1864" s="18" t="n">
        <f aca="false">DATA!E1864</f>
        <v>5</v>
      </c>
      <c r="I1864" s="20" t="n">
        <f aca="false">F1864*E1864</f>
        <v>350.55</v>
      </c>
      <c r="J1864" s="20" t="n">
        <f aca="false">PARAMETER!$B$4*G1864*SQRT(E1864)</f>
        <v>10.3132322409857</v>
      </c>
      <c r="K1864" s="20" t="n">
        <f aca="false">I1864+J1864</f>
        <v>360.863232240986</v>
      </c>
      <c r="L1864" s="20" t="n">
        <f aca="false">K1864+F1864*H1864</f>
        <v>555.613232240986</v>
      </c>
      <c r="M1864" s="16" t="str">
        <f aca="false">IF(C1864&lt;=K1864,"REORDER",IF(C1864&gt;L1864,"OVERSTOCK","OK"))</f>
        <v>REORDER</v>
      </c>
      <c r="N1864" s="16" t="str">
        <f aca="false">IF(C1864&lt;=D1864,"REORDER","OK")</f>
        <v>OK</v>
      </c>
      <c r="O1864" s="18" t="n">
        <f aca="false">IF(D1864&lt;I1864,1,0)</f>
        <v>1</v>
      </c>
      <c r="P1864" s="20" t="n">
        <f aca="false">C1864/F1864</f>
        <v>3.00385109114249</v>
      </c>
      <c r="Q1864" s="19" t="n">
        <f aca="false">DATA!N1864</f>
        <v>186.74</v>
      </c>
      <c r="R1864" s="19" t="n">
        <f aca="false">DATA!O1864</f>
        <v>0.19</v>
      </c>
      <c r="S1864" s="17" t="n">
        <f aca="false">C1864*Q1864</f>
        <v>21848.58</v>
      </c>
      <c r="T1864" s="19" t="n">
        <f aca="false">C1864*R1864</f>
        <v>22.23</v>
      </c>
      <c r="U1864" s="20" t="n">
        <f aca="false">MAX(0,C1864-L1864)</f>
        <v>0</v>
      </c>
      <c r="V1864" s="17" t="n">
        <f aca="false">U1864*Q1864</f>
        <v>0</v>
      </c>
      <c r="W1864" s="19" t="n">
        <f aca="false">U1864*R1864</f>
        <v>0</v>
      </c>
      <c r="X1864" s="20" t="n">
        <f aca="false">MAX(0,K1864-C1864)</f>
        <v>243.863232240986</v>
      </c>
      <c r="Y1864" s="17" t="n">
        <f aca="false">F1864*PARAMETER!$B$5*Q1864</f>
        <v>2654835.895</v>
      </c>
      <c r="Z1864" s="21" t="n">
        <f aca="false">SUMIF($Y$2:$Y$3205,"&gt;="&amp;Y1864)/SUM($Y$2:$Y$3205)</f>
        <v>0.138152603106851</v>
      </c>
      <c r="AA1864" s="16" t="str">
        <f aca="false">IF(Z1864&lt;=PARAMETER!$B$7,"A",IF(Z1864&lt;=PARAMETER!$B$8,"B","C"))</f>
        <v>A</v>
      </c>
      <c r="AB1864" s="22" t="n">
        <f aca="false">G1864/F1864</f>
        <v>0.0536585365853658</v>
      </c>
      <c r="AC1864" s="16" t="str">
        <f aca="false">IF(AB1864&lt;=PARAMETER!$B$9,"X",IF(AB1864&lt;=PARAMETER!$B$10,"Y","Z"))</f>
        <v>X</v>
      </c>
      <c r="AD1864" s="16" t="str">
        <f aca="false">AA1864&amp;AC1864</f>
        <v>AX</v>
      </c>
      <c r="AE1864" s="22" t="n">
        <f aca="false">DATA!I1864</f>
        <v>0.32</v>
      </c>
      <c r="AF1864" s="18" t="n">
        <f aca="false">DATA!L1864</f>
        <v>22</v>
      </c>
      <c r="AG1864" s="16" t="str">
        <f aca="false">DATA!K1864</f>
        <v>A</v>
      </c>
      <c r="AH1864" s="18" t="n">
        <f aca="false">IF(AE1864&gt;=PARAMETER!$B$12,1,0)</f>
        <v>0</v>
      </c>
      <c r="AI1864" s="18" t="n">
        <f aca="false">IF(AF1864&gt;=PARAMETER!$B$13,1,0)</f>
        <v>0</v>
      </c>
      <c r="AJ1864" s="18" t="n">
        <f aca="false">IF(AND(AH1864=1,AI1864=1),1,0)</f>
        <v>0</v>
      </c>
    </row>
    <row r="1865" customFormat="false" ht="15" hidden="false" customHeight="false" outlineLevel="0" collapsed="false">
      <c r="A1865" s="16" t="str">
        <f aca="false">DATA!A1865</f>
        <v>ITM11863</v>
      </c>
      <c r="B1865" s="16" t="str">
        <f aca="false">DATA!B1865</f>
        <v>Automotive</v>
      </c>
      <c r="C1865" s="17" t="n">
        <f aca="false">DATA!C1865</f>
        <v>453</v>
      </c>
      <c r="D1865" s="17" t="n">
        <f aca="false">DATA!D1865</f>
        <v>89</v>
      </c>
      <c r="E1865" s="18" t="n">
        <f aca="false">DATA!F1865</f>
        <v>2</v>
      </c>
      <c r="F1865" s="19" t="n">
        <f aca="false">DATA!G1865</f>
        <v>11.25</v>
      </c>
      <c r="G1865" s="19" t="n">
        <f aca="false">DATA!H1865</f>
        <v>9.75</v>
      </c>
      <c r="H1865" s="18" t="n">
        <f aca="false">DATA!E1865</f>
        <v>9</v>
      </c>
      <c r="I1865" s="20" t="n">
        <f aca="false">F1865*E1865</f>
        <v>22.5</v>
      </c>
      <c r="J1865" s="20" t="n">
        <f aca="false">PARAMETER!$B$4*G1865*SQRT(E1865)</f>
        <v>22.6801994966951</v>
      </c>
      <c r="K1865" s="20" t="n">
        <f aca="false">I1865+J1865</f>
        <v>45.1801994966951</v>
      </c>
      <c r="L1865" s="20" t="n">
        <f aca="false">K1865+F1865*H1865</f>
        <v>146.430199496695</v>
      </c>
      <c r="M1865" s="16" t="str">
        <f aca="false">IF(C1865&lt;=K1865,"REORDER",IF(C1865&gt;L1865,"OVERSTOCK","OK"))</f>
        <v>OVERSTOCK</v>
      </c>
      <c r="N1865" s="16" t="str">
        <f aca="false">IF(C1865&lt;=D1865,"REORDER","OK")</f>
        <v>OK</v>
      </c>
      <c r="O1865" s="18" t="n">
        <f aca="false">IF(D1865&lt;I1865,1,0)</f>
        <v>0</v>
      </c>
      <c r="P1865" s="20" t="n">
        <f aca="false">C1865/F1865</f>
        <v>40.2666666666667</v>
      </c>
      <c r="Q1865" s="19" t="n">
        <f aca="false">DATA!N1865</f>
        <v>134.55</v>
      </c>
      <c r="R1865" s="19" t="n">
        <f aca="false">DATA!O1865</f>
        <v>1.27</v>
      </c>
      <c r="S1865" s="17" t="n">
        <f aca="false">C1865*Q1865</f>
        <v>60951.15</v>
      </c>
      <c r="T1865" s="19" t="n">
        <f aca="false">C1865*R1865</f>
        <v>575.31</v>
      </c>
      <c r="U1865" s="20" t="n">
        <f aca="false">MAX(0,C1865-L1865)</f>
        <v>306.569800503305</v>
      </c>
      <c r="V1865" s="17" t="n">
        <f aca="false">U1865*Q1865</f>
        <v>41248.9666577197</v>
      </c>
      <c r="W1865" s="19" t="n">
        <f aca="false">U1865*R1865</f>
        <v>389.343646639197</v>
      </c>
      <c r="X1865" s="20" t="n">
        <f aca="false">MAX(0,K1865-C1865)</f>
        <v>0</v>
      </c>
      <c r="Y1865" s="17" t="n">
        <f aca="false">F1865*PARAMETER!$B$5*Q1865</f>
        <v>552495.9375</v>
      </c>
      <c r="Z1865" s="21" t="n">
        <f aca="false">SUMIF($Y$2:$Y$3205,"&gt;="&amp;Y1865)/SUM($Y$2:$Y$3205)</f>
        <v>0.889714487480581</v>
      </c>
      <c r="AA1865" s="16" t="str">
        <f aca="false">IF(Z1865&lt;=PARAMETER!$B$7,"A",IF(Z1865&lt;=PARAMETER!$B$8,"B","C"))</f>
        <v>B</v>
      </c>
      <c r="AB1865" s="22" t="n">
        <f aca="false">G1865/F1865</f>
        <v>0.866666666666667</v>
      </c>
      <c r="AC1865" s="16" t="str">
        <f aca="false">IF(AB1865&lt;=PARAMETER!$B$9,"X",IF(AB1865&lt;=PARAMETER!$B$10,"Y","Z"))</f>
        <v>Z</v>
      </c>
      <c r="AD1865" s="16" t="str">
        <f aca="false">AA1865&amp;AC1865</f>
        <v>BZ</v>
      </c>
      <c r="AE1865" s="22" t="n">
        <f aca="false">DATA!I1865</f>
        <v>0.76</v>
      </c>
      <c r="AF1865" s="18" t="n">
        <f aca="false">DATA!L1865</f>
        <v>26</v>
      </c>
      <c r="AG1865" s="16" t="str">
        <f aca="false">DATA!K1865</f>
        <v>C</v>
      </c>
      <c r="AH1865" s="18" t="n">
        <f aca="false">IF(AE1865&gt;=PARAMETER!$B$12,1,0)</f>
        <v>1</v>
      </c>
      <c r="AI1865" s="18" t="n">
        <f aca="false">IF(AF1865&gt;=PARAMETER!$B$13,1,0)</f>
        <v>0</v>
      </c>
      <c r="AJ1865" s="18" t="n">
        <f aca="false">IF(AND(AH1865=1,AI1865=1),1,0)</f>
        <v>0</v>
      </c>
    </row>
    <row r="1866" customFormat="false" ht="15" hidden="false" customHeight="false" outlineLevel="0" collapsed="false">
      <c r="A1866" s="16" t="str">
        <f aca="false">DATA!A1866</f>
        <v>ITM11864</v>
      </c>
      <c r="B1866" s="16" t="str">
        <f aca="false">DATA!B1866</f>
        <v>Pharma</v>
      </c>
      <c r="C1866" s="17" t="n">
        <f aca="false">DATA!C1866</f>
        <v>90</v>
      </c>
      <c r="D1866" s="17" t="n">
        <f aca="false">DATA!D1866</f>
        <v>68</v>
      </c>
      <c r="E1866" s="18" t="n">
        <f aca="false">DATA!F1866</f>
        <v>6</v>
      </c>
      <c r="F1866" s="19" t="n">
        <f aca="false">DATA!G1866</f>
        <v>23.2</v>
      </c>
      <c r="G1866" s="19" t="n">
        <f aca="false">DATA!H1866</f>
        <v>6.47</v>
      </c>
      <c r="H1866" s="18" t="n">
        <f aca="false">DATA!E1866</f>
        <v>12</v>
      </c>
      <c r="I1866" s="20" t="n">
        <f aca="false">F1866*E1866</f>
        <v>139.2</v>
      </c>
      <c r="J1866" s="20" t="n">
        <f aca="false">PARAMETER!$B$4*G1866*SQRT(E1866)</f>
        <v>26.0679670067548</v>
      </c>
      <c r="K1866" s="20" t="n">
        <f aca="false">I1866+J1866</f>
        <v>165.267967006755</v>
      </c>
      <c r="L1866" s="20" t="n">
        <f aca="false">K1866+F1866*H1866</f>
        <v>443.667967006755</v>
      </c>
      <c r="M1866" s="16" t="str">
        <f aca="false">IF(C1866&lt;=K1866,"REORDER",IF(C1866&gt;L1866,"OVERSTOCK","OK"))</f>
        <v>REORDER</v>
      </c>
      <c r="N1866" s="16" t="str">
        <f aca="false">IF(C1866&lt;=D1866,"REORDER","OK")</f>
        <v>OK</v>
      </c>
      <c r="O1866" s="18" t="n">
        <f aca="false">IF(D1866&lt;I1866,1,0)</f>
        <v>1</v>
      </c>
      <c r="P1866" s="20" t="n">
        <f aca="false">C1866/F1866</f>
        <v>3.87931034482759</v>
      </c>
      <c r="Q1866" s="19" t="n">
        <f aca="false">DATA!N1866</f>
        <v>133.02</v>
      </c>
      <c r="R1866" s="19" t="n">
        <f aca="false">DATA!O1866</f>
        <v>0.82</v>
      </c>
      <c r="S1866" s="17" t="n">
        <f aca="false">C1866*Q1866</f>
        <v>11971.8</v>
      </c>
      <c r="T1866" s="19" t="n">
        <f aca="false">C1866*R1866</f>
        <v>73.8</v>
      </c>
      <c r="U1866" s="20" t="n">
        <f aca="false">MAX(0,C1866-L1866)</f>
        <v>0</v>
      </c>
      <c r="V1866" s="17" t="n">
        <f aca="false">U1866*Q1866</f>
        <v>0</v>
      </c>
      <c r="W1866" s="19" t="n">
        <f aca="false">U1866*R1866</f>
        <v>0</v>
      </c>
      <c r="X1866" s="20" t="n">
        <f aca="false">MAX(0,K1866-C1866)</f>
        <v>75.2679670067548</v>
      </c>
      <c r="Y1866" s="17" t="n">
        <f aca="false">F1866*PARAMETER!$B$5*Q1866</f>
        <v>1126413.36</v>
      </c>
      <c r="Z1866" s="21" t="n">
        <f aca="false">SUMIF($Y$2:$Y$3205,"&gt;="&amp;Y1866)/SUM($Y$2:$Y$3205)</f>
        <v>0.676734864306149</v>
      </c>
      <c r="AA1866" s="16" t="str">
        <f aca="false">IF(Z1866&lt;=PARAMETER!$B$7,"A",IF(Z1866&lt;=PARAMETER!$B$8,"B","C"))</f>
        <v>A</v>
      </c>
      <c r="AB1866" s="22" t="n">
        <f aca="false">G1866/F1866</f>
        <v>0.278879310344828</v>
      </c>
      <c r="AC1866" s="16" t="str">
        <f aca="false">IF(AB1866&lt;=PARAMETER!$B$9,"X",IF(AB1866&lt;=PARAMETER!$B$10,"Y","Z"))</f>
        <v>Y</v>
      </c>
      <c r="AD1866" s="16" t="str">
        <f aca="false">AA1866&amp;AC1866</f>
        <v>AY</v>
      </c>
      <c r="AE1866" s="22" t="n">
        <f aca="false">DATA!I1866</f>
        <v>0.18</v>
      </c>
      <c r="AF1866" s="18" t="n">
        <f aca="false">DATA!L1866</f>
        <v>39</v>
      </c>
      <c r="AG1866" s="16" t="str">
        <f aca="false">DATA!K1866</f>
        <v>B</v>
      </c>
      <c r="AH1866" s="18" t="n">
        <f aca="false">IF(AE1866&gt;=PARAMETER!$B$12,1,0)</f>
        <v>0</v>
      </c>
      <c r="AI1866" s="18" t="n">
        <f aca="false">IF(AF1866&gt;=PARAMETER!$B$13,1,0)</f>
        <v>0</v>
      </c>
      <c r="AJ1866" s="18" t="n">
        <f aca="false">IF(AND(AH1866=1,AI1866=1),1,0)</f>
        <v>0</v>
      </c>
    </row>
    <row r="1867" customFormat="false" ht="15" hidden="false" customHeight="false" outlineLevel="0" collapsed="false">
      <c r="A1867" s="16" t="str">
        <f aca="false">DATA!A1867</f>
        <v>ITM11865</v>
      </c>
      <c r="B1867" s="16" t="str">
        <f aca="false">DATA!B1867</f>
        <v>Groceries</v>
      </c>
      <c r="C1867" s="17" t="n">
        <f aca="false">DATA!C1867</f>
        <v>383</v>
      </c>
      <c r="D1867" s="17" t="n">
        <f aca="false">DATA!D1867</f>
        <v>78</v>
      </c>
      <c r="E1867" s="18" t="n">
        <f aca="false">DATA!F1867</f>
        <v>9</v>
      </c>
      <c r="F1867" s="19" t="n">
        <f aca="false">DATA!G1867</f>
        <v>8.66</v>
      </c>
      <c r="G1867" s="19" t="n">
        <f aca="false">DATA!H1867</f>
        <v>4.78</v>
      </c>
      <c r="H1867" s="18" t="n">
        <f aca="false">DATA!E1867</f>
        <v>5</v>
      </c>
      <c r="I1867" s="20" t="n">
        <f aca="false">F1867*E1867</f>
        <v>77.94</v>
      </c>
      <c r="J1867" s="20" t="n">
        <f aca="false">PARAMETER!$B$4*G1867*SQRT(E1867)</f>
        <v>23.5872010104841</v>
      </c>
      <c r="K1867" s="20" t="n">
        <f aca="false">I1867+J1867</f>
        <v>101.527201010484</v>
      </c>
      <c r="L1867" s="20" t="n">
        <f aca="false">K1867+F1867*H1867</f>
        <v>144.827201010484</v>
      </c>
      <c r="M1867" s="16" t="str">
        <f aca="false">IF(C1867&lt;=K1867,"REORDER",IF(C1867&gt;L1867,"OVERSTOCK","OK"))</f>
        <v>OVERSTOCK</v>
      </c>
      <c r="N1867" s="16" t="str">
        <f aca="false">IF(C1867&lt;=D1867,"REORDER","OK")</f>
        <v>OK</v>
      </c>
      <c r="O1867" s="18" t="n">
        <f aca="false">IF(D1867&lt;I1867,1,0)</f>
        <v>0</v>
      </c>
      <c r="P1867" s="20" t="n">
        <f aca="false">C1867/F1867</f>
        <v>44.2263279445727</v>
      </c>
      <c r="Q1867" s="19" t="n">
        <f aca="false">DATA!N1867</f>
        <v>154.3</v>
      </c>
      <c r="R1867" s="19" t="n">
        <f aca="false">DATA!O1867</f>
        <v>1.05</v>
      </c>
      <c r="S1867" s="17" t="n">
        <f aca="false">C1867*Q1867</f>
        <v>59096.9</v>
      </c>
      <c r="T1867" s="19" t="n">
        <f aca="false">C1867*R1867</f>
        <v>402.15</v>
      </c>
      <c r="U1867" s="20" t="n">
        <f aca="false">MAX(0,C1867-L1867)</f>
        <v>238.172798989516</v>
      </c>
      <c r="V1867" s="17" t="n">
        <f aca="false">U1867*Q1867</f>
        <v>36750.0628840823</v>
      </c>
      <c r="W1867" s="19" t="n">
        <f aca="false">U1867*R1867</f>
        <v>250.081438938992</v>
      </c>
      <c r="X1867" s="20" t="n">
        <f aca="false">MAX(0,K1867-C1867)</f>
        <v>0</v>
      </c>
      <c r="Y1867" s="17" t="n">
        <f aca="false">F1867*PARAMETER!$B$5*Q1867</f>
        <v>487726.87</v>
      </c>
      <c r="Z1867" s="21" t="n">
        <f aca="false">SUMIF($Y$2:$Y$3205,"&gt;="&amp;Y1867)/SUM($Y$2:$Y$3205)</f>
        <v>0.909724297479584</v>
      </c>
      <c r="AA1867" s="16" t="str">
        <f aca="false">IF(Z1867&lt;=PARAMETER!$B$7,"A",IF(Z1867&lt;=PARAMETER!$B$8,"B","C"))</f>
        <v>B</v>
      </c>
      <c r="AB1867" s="22" t="n">
        <f aca="false">G1867/F1867</f>
        <v>0.551963048498845</v>
      </c>
      <c r="AC1867" s="16" t="str">
        <f aca="false">IF(AB1867&lt;=PARAMETER!$B$9,"X",IF(AB1867&lt;=PARAMETER!$B$10,"Y","Z"))</f>
        <v>Z</v>
      </c>
      <c r="AD1867" s="16" t="str">
        <f aca="false">AA1867&amp;AC1867</f>
        <v>BZ</v>
      </c>
      <c r="AE1867" s="22" t="n">
        <f aca="false">DATA!I1867</f>
        <v>0.42</v>
      </c>
      <c r="AF1867" s="18" t="n">
        <f aca="false">DATA!L1867</f>
        <v>52</v>
      </c>
      <c r="AG1867" s="16" t="str">
        <f aca="false">DATA!K1867</f>
        <v>D</v>
      </c>
      <c r="AH1867" s="18" t="n">
        <f aca="false">IF(AE1867&gt;=PARAMETER!$B$12,1,0)</f>
        <v>0</v>
      </c>
      <c r="AI1867" s="18" t="n">
        <f aca="false">IF(AF1867&gt;=PARAMETER!$B$13,1,0)</f>
        <v>0</v>
      </c>
      <c r="AJ1867" s="18" t="n">
        <f aca="false">IF(AND(AH1867=1,AI1867=1),1,0)</f>
        <v>0</v>
      </c>
    </row>
    <row r="1868" customFormat="false" ht="15" hidden="false" customHeight="false" outlineLevel="0" collapsed="false">
      <c r="A1868" s="16" t="str">
        <f aca="false">DATA!A1868</f>
        <v>ITM11866</v>
      </c>
      <c r="B1868" s="16" t="str">
        <f aca="false">DATA!B1868</f>
        <v>Apparel</v>
      </c>
      <c r="C1868" s="17" t="n">
        <f aca="false">DATA!C1868</f>
        <v>77</v>
      </c>
      <c r="D1868" s="17" t="n">
        <f aca="false">DATA!D1868</f>
        <v>62</v>
      </c>
      <c r="E1868" s="18" t="n">
        <f aca="false">DATA!F1868</f>
        <v>6</v>
      </c>
      <c r="F1868" s="19" t="n">
        <f aca="false">DATA!G1868</f>
        <v>47.92</v>
      </c>
      <c r="G1868" s="19" t="n">
        <f aca="false">DATA!H1868</f>
        <v>1.25</v>
      </c>
      <c r="H1868" s="18" t="n">
        <f aca="false">DATA!E1868</f>
        <v>7</v>
      </c>
      <c r="I1868" s="20" t="n">
        <f aca="false">F1868*E1868</f>
        <v>287.52</v>
      </c>
      <c r="J1868" s="20" t="n">
        <f aca="false">PARAMETER!$B$4*G1868*SQRT(E1868)</f>
        <v>5.03631510949667</v>
      </c>
      <c r="K1868" s="20" t="n">
        <f aca="false">I1868+J1868</f>
        <v>292.556315109497</v>
      </c>
      <c r="L1868" s="20" t="n">
        <f aca="false">K1868+F1868*H1868</f>
        <v>627.996315109497</v>
      </c>
      <c r="M1868" s="16" t="str">
        <f aca="false">IF(C1868&lt;=K1868,"REORDER",IF(C1868&gt;L1868,"OVERSTOCK","OK"))</f>
        <v>REORDER</v>
      </c>
      <c r="N1868" s="16" t="str">
        <f aca="false">IF(C1868&lt;=D1868,"REORDER","OK")</f>
        <v>OK</v>
      </c>
      <c r="O1868" s="18" t="n">
        <f aca="false">IF(D1868&lt;I1868,1,0)</f>
        <v>1</v>
      </c>
      <c r="P1868" s="20" t="n">
        <f aca="false">C1868/F1868</f>
        <v>1.60684474123539</v>
      </c>
      <c r="Q1868" s="19" t="n">
        <f aca="false">DATA!N1868</f>
        <v>174.66</v>
      </c>
      <c r="R1868" s="19" t="n">
        <f aca="false">DATA!O1868</f>
        <v>1.1</v>
      </c>
      <c r="S1868" s="17" t="n">
        <f aca="false">C1868*Q1868</f>
        <v>13448.82</v>
      </c>
      <c r="T1868" s="19" t="n">
        <f aca="false">C1868*R1868</f>
        <v>84.7</v>
      </c>
      <c r="U1868" s="20" t="n">
        <f aca="false">MAX(0,C1868-L1868)</f>
        <v>0</v>
      </c>
      <c r="V1868" s="17" t="n">
        <f aca="false">U1868*Q1868</f>
        <v>0</v>
      </c>
      <c r="W1868" s="19" t="n">
        <f aca="false">U1868*R1868</f>
        <v>0</v>
      </c>
      <c r="X1868" s="20" t="n">
        <f aca="false">MAX(0,K1868-C1868)</f>
        <v>215.556315109497</v>
      </c>
      <c r="Y1868" s="17" t="n">
        <f aca="false">F1868*PARAMETER!$B$5*Q1868</f>
        <v>3054943.128</v>
      </c>
      <c r="Z1868" s="21" t="n">
        <f aca="false">SUMIF($Y$2:$Y$3205,"&gt;="&amp;Y1868)/SUM($Y$2:$Y$3205)</f>
        <v>0.062770257321831</v>
      </c>
      <c r="AA1868" s="16" t="str">
        <f aca="false">IF(Z1868&lt;=PARAMETER!$B$7,"A",IF(Z1868&lt;=PARAMETER!$B$8,"B","C"))</f>
        <v>A</v>
      </c>
      <c r="AB1868" s="22" t="n">
        <f aca="false">G1868/F1868</f>
        <v>0.026085141903172</v>
      </c>
      <c r="AC1868" s="16" t="str">
        <f aca="false">IF(AB1868&lt;=PARAMETER!$B$9,"X",IF(AB1868&lt;=PARAMETER!$B$10,"Y","Z"))</f>
        <v>X</v>
      </c>
      <c r="AD1868" s="16" t="str">
        <f aca="false">AA1868&amp;AC1868</f>
        <v>AX</v>
      </c>
      <c r="AE1868" s="22" t="n">
        <f aca="false">DATA!I1868</f>
        <v>0.92</v>
      </c>
      <c r="AF1868" s="18" t="n">
        <f aca="false">DATA!L1868</f>
        <v>57</v>
      </c>
      <c r="AG1868" s="16" t="str">
        <f aca="false">DATA!K1868</f>
        <v>B</v>
      </c>
      <c r="AH1868" s="18" t="n">
        <f aca="false">IF(AE1868&gt;=PARAMETER!$B$12,1,0)</f>
        <v>1</v>
      </c>
      <c r="AI1868" s="18" t="n">
        <f aca="false">IF(AF1868&gt;=PARAMETER!$B$13,1,0)</f>
        <v>0</v>
      </c>
      <c r="AJ1868" s="18" t="n">
        <f aca="false">IF(AND(AH1868=1,AI1868=1),1,0)</f>
        <v>0</v>
      </c>
    </row>
    <row r="1869" customFormat="false" ht="15" hidden="false" customHeight="false" outlineLevel="0" collapsed="false">
      <c r="A1869" s="16" t="str">
        <f aca="false">DATA!A1869</f>
        <v>ITM11867</v>
      </c>
      <c r="B1869" s="16" t="str">
        <f aca="false">DATA!B1869</f>
        <v>Apparel</v>
      </c>
      <c r="C1869" s="17" t="n">
        <f aca="false">DATA!C1869</f>
        <v>309</v>
      </c>
      <c r="D1869" s="17" t="n">
        <f aca="false">DATA!D1869</f>
        <v>54</v>
      </c>
      <c r="E1869" s="18" t="n">
        <f aca="false">DATA!F1869</f>
        <v>5</v>
      </c>
      <c r="F1869" s="19" t="n">
        <f aca="false">DATA!G1869</f>
        <v>39.16</v>
      </c>
      <c r="G1869" s="19" t="n">
        <f aca="false">DATA!H1869</f>
        <v>6.86</v>
      </c>
      <c r="H1869" s="18" t="n">
        <f aca="false">DATA!E1869</f>
        <v>9</v>
      </c>
      <c r="I1869" s="20" t="n">
        <f aca="false">F1869*E1869</f>
        <v>195.8</v>
      </c>
      <c r="J1869" s="20" t="n">
        <f aca="false">PARAMETER!$B$4*G1869*SQRT(E1869)</f>
        <v>25.2311110270979</v>
      </c>
      <c r="K1869" s="20" t="n">
        <f aca="false">I1869+J1869</f>
        <v>221.031111027098</v>
      </c>
      <c r="L1869" s="20" t="n">
        <f aca="false">K1869+F1869*H1869</f>
        <v>573.471111027098</v>
      </c>
      <c r="M1869" s="16" t="str">
        <f aca="false">IF(C1869&lt;=K1869,"REORDER",IF(C1869&gt;L1869,"OVERSTOCK","OK"))</f>
        <v>OK</v>
      </c>
      <c r="N1869" s="16" t="str">
        <f aca="false">IF(C1869&lt;=D1869,"REORDER","OK")</f>
        <v>OK</v>
      </c>
      <c r="O1869" s="18" t="n">
        <f aca="false">IF(D1869&lt;I1869,1,0)</f>
        <v>1</v>
      </c>
      <c r="P1869" s="20" t="n">
        <f aca="false">C1869/F1869</f>
        <v>7.89070480081716</v>
      </c>
      <c r="Q1869" s="19" t="n">
        <f aca="false">DATA!N1869</f>
        <v>59.76</v>
      </c>
      <c r="R1869" s="19" t="n">
        <f aca="false">DATA!O1869</f>
        <v>1.56</v>
      </c>
      <c r="S1869" s="17" t="n">
        <f aca="false">C1869*Q1869</f>
        <v>18465.84</v>
      </c>
      <c r="T1869" s="19" t="n">
        <f aca="false">C1869*R1869</f>
        <v>482.04</v>
      </c>
      <c r="U1869" s="20" t="n">
        <f aca="false">MAX(0,C1869-L1869)</f>
        <v>0</v>
      </c>
      <c r="V1869" s="17" t="n">
        <f aca="false">U1869*Q1869</f>
        <v>0</v>
      </c>
      <c r="W1869" s="19" t="n">
        <f aca="false">U1869*R1869</f>
        <v>0</v>
      </c>
      <c r="X1869" s="20" t="n">
        <f aca="false">MAX(0,K1869-C1869)</f>
        <v>0</v>
      </c>
      <c r="Y1869" s="17" t="n">
        <f aca="false">F1869*PARAMETER!$B$5*Q1869</f>
        <v>854173.584</v>
      </c>
      <c r="Z1869" s="21" t="n">
        <f aca="false">SUMIF($Y$2:$Y$3205,"&gt;="&amp;Y1869)/SUM($Y$2:$Y$3205)</f>
        <v>0.791967717909776</v>
      </c>
      <c r="AA1869" s="16" t="str">
        <f aca="false">IF(Z1869&lt;=PARAMETER!$B$7,"A",IF(Z1869&lt;=PARAMETER!$B$8,"B","C"))</f>
        <v>A</v>
      </c>
      <c r="AB1869" s="22" t="n">
        <f aca="false">G1869/F1869</f>
        <v>0.175178753830439</v>
      </c>
      <c r="AC1869" s="16" t="str">
        <f aca="false">IF(AB1869&lt;=PARAMETER!$B$9,"X",IF(AB1869&lt;=PARAMETER!$B$10,"Y","Z"))</f>
        <v>X</v>
      </c>
      <c r="AD1869" s="16" t="str">
        <f aca="false">AA1869&amp;AC1869</f>
        <v>AX</v>
      </c>
      <c r="AE1869" s="22" t="n">
        <f aca="false">DATA!I1869</f>
        <v>0.6</v>
      </c>
      <c r="AF1869" s="18" t="n">
        <f aca="false">DATA!L1869</f>
        <v>52</v>
      </c>
      <c r="AG1869" s="16" t="str">
        <f aca="false">DATA!K1869</f>
        <v>B</v>
      </c>
      <c r="AH1869" s="18" t="n">
        <f aca="false">IF(AE1869&gt;=PARAMETER!$B$12,1,0)</f>
        <v>0</v>
      </c>
      <c r="AI1869" s="18" t="n">
        <f aca="false">IF(AF1869&gt;=PARAMETER!$B$13,1,0)</f>
        <v>0</v>
      </c>
      <c r="AJ1869" s="18" t="n">
        <f aca="false">IF(AND(AH1869=1,AI1869=1),1,0)</f>
        <v>0</v>
      </c>
    </row>
    <row r="1870" customFormat="false" ht="15" hidden="false" customHeight="false" outlineLevel="0" collapsed="false">
      <c r="A1870" s="16" t="str">
        <f aca="false">DATA!A1870</f>
        <v>ITM11868</v>
      </c>
      <c r="B1870" s="16" t="str">
        <f aca="false">DATA!B1870</f>
        <v>Automotive</v>
      </c>
      <c r="C1870" s="17" t="n">
        <f aca="false">DATA!C1870</f>
        <v>270</v>
      </c>
      <c r="D1870" s="17" t="n">
        <f aca="false">DATA!D1870</f>
        <v>29</v>
      </c>
      <c r="E1870" s="18" t="n">
        <f aca="false">DATA!F1870</f>
        <v>8</v>
      </c>
      <c r="F1870" s="19" t="n">
        <f aca="false">DATA!G1870</f>
        <v>37.1</v>
      </c>
      <c r="G1870" s="19" t="n">
        <f aca="false">DATA!H1870</f>
        <v>1.81</v>
      </c>
      <c r="H1870" s="18" t="n">
        <f aca="false">DATA!E1870</f>
        <v>5</v>
      </c>
      <c r="I1870" s="20" t="n">
        <f aca="false">F1870*E1870</f>
        <v>296.8</v>
      </c>
      <c r="J1870" s="20" t="n">
        <f aca="false">PARAMETER!$B$4*G1870*SQRT(E1870)</f>
        <v>8.42075099261912</v>
      </c>
      <c r="K1870" s="20" t="n">
        <f aca="false">I1870+J1870</f>
        <v>305.220750992619</v>
      </c>
      <c r="L1870" s="20" t="n">
        <f aca="false">K1870+F1870*H1870</f>
        <v>490.720750992619</v>
      </c>
      <c r="M1870" s="16" t="str">
        <f aca="false">IF(C1870&lt;=K1870,"REORDER",IF(C1870&gt;L1870,"OVERSTOCK","OK"))</f>
        <v>REORDER</v>
      </c>
      <c r="N1870" s="16" t="str">
        <f aca="false">IF(C1870&lt;=D1870,"REORDER","OK")</f>
        <v>OK</v>
      </c>
      <c r="O1870" s="18" t="n">
        <f aca="false">IF(D1870&lt;I1870,1,0)</f>
        <v>1</v>
      </c>
      <c r="P1870" s="20" t="n">
        <f aca="false">C1870/F1870</f>
        <v>7.27762803234501</v>
      </c>
      <c r="Q1870" s="19" t="n">
        <f aca="false">DATA!N1870</f>
        <v>127.18</v>
      </c>
      <c r="R1870" s="19" t="n">
        <f aca="false">DATA!O1870</f>
        <v>1.16</v>
      </c>
      <c r="S1870" s="17" t="n">
        <f aca="false">C1870*Q1870</f>
        <v>34338.6</v>
      </c>
      <c r="T1870" s="19" t="n">
        <f aca="false">C1870*R1870</f>
        <v>313.2</v>
      </c>
      <c r="U1870" s="20" t="n">
        <f aca="false">MAX(0,C1870-L1870)</f>
        <v>0</v>
      </c>
      <c r="V1870" s="17" t="n">
        <f aca="false">U1870*Q1870</f>
        <v>0</v>
      </c>
      <c r="W1870" s="19" t="n">
        <f aca="false">U1870*R1870</f>
        <v>0</v>
      </c>
      <c r="X1870" s="20" t="n">
        <f aca="false">MAX(0,K1870-C1870)</f>
        <v>35.2207509926191</v>
      </c>
      <c r="Y1870" s="17" t="n">
        <f aca="false">F1870*PARAMETER!$B$5*Q1870</f>
        <v>1722207.97</v>
      </c>
      <c r="Z1870" s="21" t="n">
        <f aca="false">SUMIF($Y$2:$Y$3205,"&gt;="&amp;Y1870)/SUM($Y$2:$Y$3205)</f>
        <v>0.448285129424385</v>
      </c>
      <c r="AA1870" s="16" t="str">
        <f aca="false">IF(Z1870&lt;=PARAMETER!$B$7,"A",IF(Z1870&lt;=PARAMETER!$B$8,"B","C"))</f>
        <v>A</v>
      </c>
      <c r="AB1870" s="22" t="n">
        <f aca="false">G1870/F1870</f>
        <v>0.0487870619946092</v>
      </c>
      <c r="AC1870" s="16" t="str">
        <f aca="false">IF(AB1870&lt;=PARAMETER!$B$9,"X",IF(AB1870&lt;=PARAMETER!$B$10,"Y","Z"))</f>
        <v>X</v>
      </c>
      <c r="AD1870" s="16" t="str">
        <f aca="false">AA1870&amp;AC1870</f>
        <v>AX</v>
      </c>
      <c r="AE1870" s="22" t="n">
        <f aca="false">DATA!I1870</f>
        <v>0.34</v>
      </c>
      <c r="AF1870" s="18" t="n">
        <f aca="false">DATA!L1870</f>
        <v>102</v>
      </c>
      <c r="AG1870" s="16" t="str">
        <f aca="false">DATA!K1870</f>
        <v>D</v>
      </c>
      <c r="AH1870" s="18" t="n">
        <f aca="false">IF(AE1870&gt;=PARAMETER!$B$12,1,0)</f>
        <v>0</v>
      </c>
      <c r="AI1870" s="18" t="n">
        <f aca="false">IF(AF1870&gt;=PARAMETER!$B$13,1,0)</f>
        <v>1</v>
      </c>
      <c r="AJ1870" s="18" t="n">
        <f aca="false">IF(AND(AH1870=1,AI1870=1),1,0)</f>
        <v>0</v>
      </c>
    </row>
    <row r="1871" customFormat="false" ht="15" hidden="false" customHeight="false" outlineLevel="0" collapsed="false">
      <c r="A1871" s="16" t="str">
        <f aca="false">DATA!A1871</f>
        <v>ITM11869</v>
      </c>
      <c r="B1871" s="16" t="str">
        <f aca="false">DATA!B1871</f>
        <v>Electronics</v>
      </c>
      <c r="C1871" s="17" t="n">
        <f aca="false">DATA!C1871</f>
        <v>295</v>
      </c>
      <c r="D1871" s="17" t="n">
        <f aca="false">DATA!D1871</f>
        <v>33</v>
      </c>
      <c r="E1871" s="18" t="n">
        <f aca="false">DATA!F1871</f>
        <v>4</v>
      </c>
      <c r="F1871" s="19" t="n">
        <f aca="false">DATA!G1871</f>
        <v>34.82</v>
      </c>
      <c r="G1871" s="19" t="n">
        <f aca="false">DATA!H1871</f>
        <v>6.88</v>
      </c>
      <c r="H1871" s="18" t="n">
        <f aca="false">DATA!E1871</f>
        <v>12</v>
      </c>
      <c r="I1871" s="20" t="n">
        <f aca="false">F1871*E1871</f>
        <v>139.28</v>
      </c>
      <c r="J1871" s="20" t="n">
        <f aca="false">PARAMETER!$B$4*G1871*SQRT(E1871)</f>
        <v>22.6331859068522</v>
      </c>
      <c r="K1871" s="20" t="n">
        <f aca="false">I1871+J1871</f>
        <v>161.913185906852</v>
      </c>
      <c r="L1871" s="20" t="n">
        <f aca="false">K1871+F1871*H1871</f>
        <v>579.753185906852</v>
      </c>
      <c r="M1871" s="16" t="str">
        <f aca="false">IF(C1871&lt;=K1871,"REORDER",IF(C1871&gt;L1871,"OVERSTOCK","OK"))</f>
        <v>OK</v>
      </c>
      <c r="N1871" s="16" t="str">
        <f aca="false">IF(C1871&lt;=D1871,"REORDER","OK")</f>
        <v>OK</v>
      </c>
      <c r="O1871" s="18" t="n">
        <f aca="false">IF(D1871&lt;I1871,1,0)</f>
        <v>1</v>
      </c>
      <c r="P1871" s="20" t="n">
        <f aca="false">C1871/F1871</f>
        <v>8.47214244686962</v>
      </c>
      <c r="Q1871" s="19" t="n">
        <f aca="false">DATA!N1871</f>
        <v>120.96</v>
      </c>
      <c r="R1871" s="19" t="n">
        <f aca="false">DATA!O1871</f>
        <v>1.23</v>
      </c>
      <c r="S1871" s="17" t="n">
        <f aca="false">C1871*Q1871</f>
        <v>35683.2</v>
      </c>
      <c r="T1871" s="19" t="n">
        <f aca="false">C1871*R1871</f>
        <v>362.85</v>
      </c>
      <c r="U1871" s="20" t="n">
        <f aca="false">MAX(0,C1871-L1871)</f>
        <v>0</v>
      </c>
      <c r="V1871" s="17" t="n">
        <f aca="false">U1871*Q1871</f>
        <v>0</v>
      </c>
      <c r="W1871" s="19" t="n">
        <f aca="false">U1871*R1871</f>
        <v>0</v>
      </c>
      <c r="X1871" s="20" t="n">
        <f aca="false">MAX(0,K1871-C1871)</f>
        <v>0</v>
      </c>
      <c r="Y1871" s="17" t="n">
        <f aca="false">F1871*PARAMETER!$B$5*Q1871</f>
        <v>1537316.928</v>
      </c>
      <c r="Z1871" s="21" t="n">
        <f aca="false">SUMIF($Y$2:$Y$3205,"&gt;="&amp;Y1871)/SUM($Y$2:$Y$3205)</f>
        <v>0.508789545214192</v>
      </c>
      <c r="AA1871" s="16" t="str">
        <f aca="false">IF(Z1871&lt;=PARAMETER!$B$7,"A",IF(Z1871&lt;=PARAMETER!$B$8,"B","C"))</f>
        <v>A</v>
      </c>
      <c r="AB1871" s="22" t="n">
        <f aca="false">G1871/F1871</f>
        <v>0.197587593337163</v>
      </c>
      <c r="AC1871" s="16" t="str">
        <f aca="false">IF(AB1871&lt;=PARAMETER!$B$9,"X",IF(AB1871&lt;=PARAMETER!$B$10,"Y","Z"))</f>
        <v>X</v>
      </c>
      <c r="AD1871" s="16" t="str">
        <f aca="false">AA1871&amp;AC1871</f>
        <v>AX</v>
      </c>
      <c r="AE1871" s="22" t="n">
        <f aca="false">DATA!I1871</f>
        <v>0.96</v>
      </c>
      <c r="AF1871" s="18" t="n">
        <f aca="false">DATA!L1871</f>
        <v>123</v>
      </c>
      <c r="AG1871" s="16" t="str">
        <f aca="false">DATA!K1871</f>
        <v>A</v>
      </c>
      <c r="AH1871" s="18" t="n">
        <f aca="false">IF(AE1871&gt;=PARAMETER!$B$12,1,0)</f>
        <v>1</v>
      </c>
      <c r="AI1871" s="18" t="n">
        <f aca="false">IF(AF1871&gt;=PARAMETER!$B$13,1,0)</f>
        <v>1</v>
      </c>
      <c r="AJ1871" s="18" t="n">
        <f aca="false">IF(AND(AH1871=1,AI1871=1),1,0)</f>
        <v>1</v>
      </c>
    </row>
    <row r="1872" customFormat="false" ht="15" hidden="false" customHeight="false" outlineLevel="0" collapsed="false">
      <c r="A1872" s="16" t="str">
        <f aca="false">DATA!A1872</f>
        <v>ITM11870</v>
      </c>
      <c r="B1872" s="16" t="str">
        <f aca="false">DATA!B1872</f>
        <v>Groceries</v>
      </c>
      <c r="C1872" s="17" t="n">
        <f aca="false">DATA!C1872</f>
        <v>69</v>
      </c>
      <c r="D1872" s="17" t="n">
        <f aca="false">DATA!D1872</f>
        <v>70</v>
      </c>
      <c r="E1872" s="18" t="n">
        <f aca="false">DATA!F1872</f>
        <v>4</v>
      </c>
      <c r="F1872" s="19" t="n">
        <f aca="false">DATA!G1872</f>
        <v>21.74</v>
      </c>
      <c r="G1872" s="19" t="n">
        <f aca="false">DATA!H1872</f>
        <v>9.8</v>
      </c>
      <c r="H1872" s="18" t="n">
        <f aca="false">DATA!E1872</f>
        <v>4</v>
      </c>
      <c r="I1872" s="20" t="n">
        <f aca="false">F1872*E1872</f>
        <v>86.96</v>
      </c>
      <c r="J1872" s="20" t="n">
        <f aca="false">PARAMETER!$B$4*G1872*SQRT(E1872)</f>
        <v>32.2391310882489</v>
      </c>
      <c r="K1872" s="20" t="n">
        <f aca="false">I1872+J1872</f>
        <v>119.199131088249</v>
      </c>
      <c r="L1872" s="20" t="n">
        <f aca="false">K1872+F1872*H1872</f>
        <v>206.159131088249</v>
      </c>
      <c r="M1872" s="16" t="str">
        <f aca="false">IF(C1872&lt;=K1872,"REORDER",IF(C1872&gt;L1872,"OVERSTOCK","OK"))</f>
        <v>REORDER</v>
      </c>
      <c r="N1872" s="16" t="str">
        <f aca="false">IF(C1872&lt;=D1872,"REORDER","OK")</f>
        <v>REORDER</v>
      </c>
      <c r="O1872" s="18" t="n">
        <f aca="false">IF(D1872&lt;I1872,1,0)</f>
        <v>1</v>
      </c>
      <c r="P1872" s="20" t="n">
        <f aca="false">C1872/F1872</f>
        <v>3.1738730450782</v>
      </c>
      <c r="Q1872" s="19" t="n">
        <f aca="false">DATA!N1872</f>
        <v>35.62</v>
      </c>
      <c r="R1872" s="19" t="n">
        <f aca="false">DATA!O1872</f>
        <v>0.73</v>
      </c>
      <c r="S1872" s="17" t="n">
        <f aca="false">C1872*Q1872</f>
        <v>2457.78</v>
      </c>
      <c r="T1872" s="19" t="n">
        <f aca="false">C1872*R1872</f>
        <v>50.37</v>
      </c>
      <c r="U1872" s="20" t="n">
        <f aca="false">MAX(0,C1872-L1872)</f>
        <v>0</v>
      </c>
      <c r="V1872" s="17" t="n">
        <f aca="false">U1872*Q1872</f>
        <v>0</v>
      </c>
      <c r="W1872" s="19" t="n">
        <f aca="false">U1872*R1872</f>
        <v>0</v>
      </c>
      <c r="X1872" s="20" t="n">
        <f aca="false">MAX(0,K1872-C1872)</f>
        <v>50.1991310882488</v>
      </c>
      <c r="Y1872" s="17" t="n">
        <f aca="false">F1872*PARAMETER!$B$5*Q1872</f>
        <v>282648.262</v>
      </c>
      <c r="Z1872" s="21" t="n">
        <f aca="false">SUMIF($Y$2:$Y$3205,"&gt;="&amp;Y1872)/SUM($Y$2:$Y$3205)</f>
        <v>0.964849200535213</v>
      </c>
      <c r="AA1872" s="16" t="str">
        <f aca="false">IF(Z1872&lt;=PARAMETER!$B$7,"A",IF(Z1872&lt;=PARAMETER!$B$8,"B","C"))</f>
        <v>C</v>
      </c>
      <c r="AB1872" s="22" t="n">
        <f aca="false">G1872/F1872</f>
        <v>0.450781968721251</v>
      </c>
      <c r="AC1872" s="16" t="str">
        <f aca="false">IF(AB1872&lt;=PARAMETER!$B$9,"X",IF(AB1872&lt;=PARAMETER!$B$10,"Y","Z"))</f>
        <v>Y</v>
      </c>
      <c r="AD1872" s="16" t="str">
        <f aca="false">AA1872&amp;AC1872</f>
        <v>CY</v>
      </c>
      <c r="AE1872" s="22" t="n">
        <f aca="false">DATA!I1872</f>
        <v>0.32</v>
      </c>
      <c r="AF1872" s="18" t="n">
        <f aca="false">DATA!L1872</f>
        <v>75</v>
      </c>
      <c r="AG1872" s="16" t="str">
        <f aca="false">DATA!K1872</f>
        <v>C</v>
      </c>
      <c r="AH1872" s="18" t="n">
        <f aca="false">IF(AE1872&gt;=PARAMETER!$B$12,1,0)</f>
        <v>0</v>
      </c>
      <c r="AI1872" s="18" t="n">
        <f aca="false">IF(AF1872&gt;=PARAMETER!$B$13,1,0)</f>
        <v>0</v>
      </c>
      <c r="AJ1872" s="18" t="n">
        <f aca="false">IF(AND(AH1872=1,AI1872=1),1,0)</f>
        <v>0</v>
      </c>
    </row>
    <row r="1873" customFormat="false" ht="15" hidden="false" customHeight="false" outlineLevel="0" collapsed="false">
      <c r="A1873" s="16" t="str">
        <f aca="false">DATA!A1873</f>
        <v>ITM11871</v>
      </c>
      <c r="B1873" s="16" t="str">
        <f aca="false">DATA!B1873</f>
        <v>Automotive</v>
      </c>
      <c r="C1873" s="17" t="n">
        <f aca="false">DATA!C1873</f>
        <v>377</v>
      </c>
      <c r="D1873" s="17" t="n">
        <f aca="false">DATA!D1873</f>
        <v>67</v>
      </c>
      <c r="E1873" s="18" t="n">
        <f aca="false">DATA!F1873</f>
        <v>2</v>
      </c>
      <c r="F1873" s="19" t="n">
        <f aca="false">DATA!G1873</f>
        <v>46.24</v>
      </c>
      <c r="G1873" s="19" t="n">
        <f aca="false">DATA!H1873</f>
        <v>5.55</v>
      </c>
      <c r="H1873" s="18" t="n">
        <f aca="false">DATA!E1873</f>
        <v>8</v>
      </c>
      <c r="I1873" s="20" t="n">
        <f aca="false">F1873*E1873</f>
        <v>92.48</v>
      </c>
      <c r="J1873" s="20" t="n">
        <f aca="false">PARAMETER!$B$4*G1873*SQRT(E1873)</f>
        <v>12.9102674058111</v>
      </c>
      <c r="K1873" s="20" t="n">
        <f aca="false">I1873+J1873</f>
        <v>105.390267405811</v>
      </c>
      <c r="L1873" s="20" t="n">
        <f aca="false">K1873+F1873*H1873</f>
        <v>475.310267405811</v>
      </c>
      <c r="M1873" s="16" t="str">
        <f aca="false">IF(C1873&lt;=K1873,"REORDER",IF(C1873&gt;L1873,"OVERSTOCK","OK"))</f>
        <v>OK</v>
      </c>
      <c r="N1873" s="16" t="str">
        <f aca="false">IF(C1873&lt;=D1873,"REORDER","OK")</f>
        <v>OK</v>
      </c>
      <c r="O1873" s="18" t="n">
        <f aca="false">IF(D1873&lt;I1873,1,0)</f>
        <v>1</v>
      </c>
      <c r="P1873" s="20" t="n">
        <f aca="false">C1873/F1873</f>
        <v>8.15311418685121</v>
      </c>
      <c r="Q1873" s="19" t="n">
        <f aca="false">DATA!N1873</f>
        <v>108.86</v>
      </c>
      <c r="R1873" s="19" t="n">
        <f aca="false">DATA!O1873</f>
        <v>0.34</v>
      </c>
      <c r="S1873" s="17" t="n">
        <f aca="false">C1873*Q1873</f>
        <v>41040.22</v>
      </c>
      <c r="T1873" s="19" t="n">
        <f aca="false">C1873*R1873</f>
        <v>128.18</v>
      </c>
      <c r="U1873" s="20" t="n">
        <f aca="false">MAX(0,C1873-L1873)</f>
        <v>0</v>
      </c>
      <c r="V1873" s="17" t="n">
        <f aca="false">U1873*Q1873</f>
        <v>0</v>
      </c>
      <c r="W1873" s="19" t="n">
        <f aca="false">U1873*R1873</f>
        <v>0</v>
      </c>
      <c r="X1873" s="20" t="n">
        <f aca="false">MAX(0,K1873-C1873)</f>
        <v>0</v>
      </c>
      <c r="Y1873" s="17" t="n">
        <f aca="false">F1873*PARAMETER!$B$5*Q1873</f>
        <v>1837295.536</v>
      </c>
      <c r="Z1873" s="21" t="n">
        <f aca="false">SUMIF($Y$2:$Y$3205,"&gt;="&amp;Y1873)/SUM($Y$2:$Y$3205)</f>
        <v>0.402453588127827</v>
      </c>
      <c r="AA1873" s="16" t="str">
        <f aca="false">IF(Z1873&lt;=PARAMETER!$B$7,"A",IF(Z1873&lt;=PARAMETER!$B$8,"B","C"))</f>
        <v>A</v>
      </c>
      <c r="AB1873" s="22" t="n">
        <f aca="false">G1873/F1873</f>
        <v>0.120025951557093</v>
      </c>
      <c r="AC1873" s="16" t="str">
        <f aca="false">IF(AB1873&lt;=PARAMETER!$B$9,"X",IF(AB1873&lt;=PARAMETER!$B$10,"Y","Z"))</f>
        <v>X</v>
      </c>
      <c r="AD1873" s="16" t="str">
        <f aca="false">AA1873&amp;AC1873</f>
        <v>AX</v>
      </c>
      <c r="AE1873" s="22" t="n">
        <f aca="false">DATA!I1873</f>
        <v>0.91</v>
      </c>
      <c r="AF1873" s="18" t="n">
        <f aca="false">DATA!L1873</f>
        <v>128</v>
      </c>
      <c r="AG1873" s="16" t="str">
        <f aca="false">DATA!K1873</f>
        <v>A</v>
      </c>
      <c r="AH1873" s="18" t="n">
        <f aca="false">IF(AE1873&gt;=PARAMETER!$B$12,1,0)</f>
        <v>1</v>
      </c>
      <c r="AI1873" s="18" t="n">
        <f aca="false">IF(AF1873&gt;=PARAMETER!$B$13,1,0)</f>
        <v>1</v>
      </c>
      <c r="AJ1873" s="18" t="n">
        <f aca="false">IF(AND(AH1873=1,AI1873=1),1,0)</f>
        <v>1</v>
      </c>
    </row>
    <row r="1874" customFormat="false" ht="15" hidden="false" customHeight="false" outlineLevel="0" collapsed="false">
      <c r="A1874" s="16" t="str">
        <f aca="false">DATA!A1874</f>
        <v>ITM11872</v>
      </c>
      <c r="B1874" s="16" t="str">
        <f aca="false">DATA!B1874</f>
        <v>Groceries</v>
      </c>
      <c r="C1874" s="17" t="n">
        <f aca="false">DATA!C1874</f>
        <v>235</v>
      </c>
      <c r="D1874" s="17" t="n">
        <f aca="false">DATA!D1874</f>
        <v>36</v>
      </c>
      <c r="E1874" s="18" t="n">
        <f aca="false">DATA!F1874</f>
        <v>3</v>
      </c>
      <c r="F1874" s="19" t="n">
        <f aca="false">DATA!G1874</f>
        <v>4.57</v>
      </c>
      <c r="G1874" s="19" t="n">
        <f aca="false">DATA!H1874</f>
        <v>2.53</v>
      </c>
      <c r="H1874" s="18" t="n">
        <f aca="false">DATA!E1874</f>
        <v>10</v>
      </c>
      <c r="I1874" s="20" t="n">
        <f aca="false">F1874*E1874</f>
        <v>13.71</v>
      </c>
      <c r="J1874" s="20" t="n">
        <f aca="false">PARAMETER!$B$4*G1874*SQRT(E1874)</f>
        <v>7.20789423382155</v>
      </c>
      <c r="K1874" s="20" t="n">
        <f aca="false">I1874+J1874</f>
        <v>20.9178942338216</v>
      </c>
      <c r="L1874" s="20" t="n">
        <f aca="false">K1874+F1874*H1874</f>
        <v>66.6178942338215</v>
      </c>
      <c r="M1874" s="16" t="str">
        <f aca="false">IF(C1874&lt;=K1874,"REORDER",IF(C1874&gt;L1874,"OVERSTOCK","OK"))</f>
        <v>OVERSTOCK</v>
      </c>
      <c r="N1874" s="16" t="str">
        <f aca="false">IF(C1874&lt;=D1874,"REORDER","OK")</f>
        <v>OK</v>
      </c>
      <c r="O1874" s="18" t="n">
        <f aca="false">IF(D1874&lt;I1874,1,0)</f>
        <v>0</v>
      </c>
      <c r="P1874" s="20" t="n">
        <f aca="false">C1874/F1874</f>
        <v>51.4223194748359</v>
      </c>
      <c r="Q1874" s="19" t="n">
        <f aca="false">DATA!N1874</f>
        <v>23.21</v>
      </c>
      <c r="R1874" s="19" t="n">
        <f aca="false">DATA!O1874</f>
        <v>1.4</v>
      </c>
      <c r="S1874" s="17" t="n">
        <f aca="false">C1874*Q1874</f>
        <v>5454.35</v>
      </c>
      <c r="T1874" s="19" t="n">
        <f aca="false">C1874*R1874</f>
        <v>329</v>
      </c>
      <c r="U1874" s="20" t="n">
        <f aca="false">MAX(0,C1874-L1874)</f>
        <v>168.382105766178</v>
      </c>
      <c r="V1874" s="17" t="n">
        <f aca="false">U1874*Q1874</f>
        <v>3908.148674833</v>
      </c>
      <c r="W1874" s="19" t="n">
        <f aca="false">U1874*R1874</f>
        <v>235.73494807265</v>
      </c>
      <c r="X1874" s="20" t="n">
        <f aca="false">MAX(0,K1874-C1874)</f>
        <v>0</v>
      </c>
      <c r="Y1874" s="17" t="n">
        <f aca="false">F1874*PARAMETER!$B$5*Q1874</f>
        <v>38715.4405</v>
      </c>
      <c r="Z1874" s="21" t="n">
        <f aca="false">SUMIF($Y$2:$Y$3205,"&gt;="&amp;Y1874)/SUM($Y$2:$Y$3205)</f>
        <v>0.999710972704474</v>
      </c>
      <c r="AA1874" s="16" t="str">
        <f aca="false">IF(Z1874&lt;=PARAMETER!$B$7,"A",IF(Z1874&lt;=PARAMETER!$B$8,"B","C"))</f>
        <v>C</v>
      </c>
      <c r="AB1874" s="22" t="n">
        <f aca="false">G1874/F1874</f>
        <v>0.553610503282276</v>
      </c>
      <c r="AC1874" s="16" t="str">
        <f aca="false">IF(AB1874&lt;=PARAMETER!$B$9,"X",IF(AB1874&lt;=PARAMETER!$B$10,"Y","Z"))</f>
        <v>Z</v>
      </c>
      <c r="AD1874" s="16" t="str">
        <f aca="false">AA1874&amp;AC1874</f>
        <v>CZ</v>
      </c>
      <c r="AE1874" s="22" t="n">
        <f aca="false">DATA!I1874</f>
        <v>0.75</v>
      </c>
      <c r="AF1874" s="18" t="n">
        <f aca="false">DATA!L1874</f>
        <v>62</v>
      </c>
      <c r="AG1874" s="16" t="str">
        <f aca="false">DATA!K1874</f>
        <v>D</v>
      </c>
      <c r="AH1874" s="18" t="n">
        <f aca="false">IF(AE1874&gt;=PARAMETER!$B$12,1,0)</f>
        <v>0</v>
      </c>
      <c r="AI1874" s="18" t="n">
        <f aca="false">IF(AF1874&gt;=PARAMETER!$B$13,1,0)</f>
        <v>0</v>
      </c>
      <c r="AJ1874" s="18" t="n">
        <f aca="false">IF(AND(AH1874=1,AI1874=1),1,0)</f>
        <v>0</v>
      </c>
    </row>
    <row r="1875" customFormat="false" ht="15" hidden="false" customHeight="false" outlineLevel="0" collapsed="false">
      <c r="A1875" s="16" t="str">
        <f aca="false">DATA!A1875</f>
        <v>ITM11873</v>
      </c>
      <c r="B1875" s="16" t="str">
        <f aca="false">DATA!B1875</f>
        <v>Electronics</v>
      </c>
      <c r="C1875" s="17" t="n">
        <f aca="false">DATA!C1875</f>
        <v>413</v>
      </c>
      <c r="D1875" s="17" t="n">
        <f aca="false">DATA!D1875</f>
        <v>35</v>
      </c>
      <c r="E1875" s="18" t="n">
        <f aca="false">DATA!F1875</f>
        <v>2</v>
      </c>
      <c r="F1875" s="19" t="n">
        <f aca="false">DATA!G1875</f>
        <v>40.36</v>
      </c>
      <c r="G1875" s="19" t="n">
        <f aca="false">DATA!H1875</f>
        <v>6.44</v>
      </c>
      <c r="H1875" s="18" t="n">
        <f aca="false">DATA!E1875</f>
        <v>6</v>
      </c>
      <c r="I1875" s="20" t="n">
        <f aca="false">F1875*E1875</f>
        <v>80.72</v>
      </c>
      <c r="J1875" s="20" t="n">
        <f aca="false">PARAMETER!$B$4*G1875*SQRT(E1875)</f>
        <v>14.9805625393556</v>
      </c>
      <c r="K1875" s="20" t="n">
        <f aca="false">I1875+J1875</f>
        <v>95.7005625393556</v>
      </c>
      <c r="L1875" s="20" t="n">
        <f aca="false">K1875+F1875*H1875</f>
        <v>337.860562539356</v>
      </c>
      <c r="M1875" s="16" t="str">
        <f aca="false">IF(C1875&lt;=K1875,"REORDER",IF(C1875&gt;L1875,"OVERSTOCK","OK"))</f>
        <v>OVERSTOCK</v>
      </c>
      <c r="N1875" s="16" t="str">
        <f aca="false">IF(C1875&lt;=D1875,"REORDER","OK")</f>
        <v>OK</v>
      </c>
      <c r="O1875" s="18" t="n">
        <f aca="false">IF(D1875&lt;I1875,1,0)</f>
        <v>1</v>
      </c>
      <c r="P1875" s="20" t="n">
        <f aca="false">C1875/F1875</f>
        <v>10.2329038652131</v>
      </c>
      <c r="Q1875" s="19" t="n">
        <f aca="false">DATA!N1875</f>
        <v>45.14</v>
      </c>
      <c r="R1875" s="19" t="n">
        <f aca="false">DATA!O1875</f>
        <v>0.1</v>
      </c>
      <c r="S1875" s="17" t="n">
        <f aca="false">C1875*Q1875</f>
        <v>18642.82</v>
      </c>
      <c r="T1875" s="19" t="n">
        <f aca="false">C1875*R1875</f>
        <v>41.3</v>
      </c>
      <c r="U1875" s="20" t="n">
        <f aca="false">MAX(0,C1875-L1875)</f>
        <v>75.1394374606444</v>
      </c>
      <c r="V1875" s="17" t="n">
        <f aca="false">U1875*Q1875</f>
        <v>3391.79420697349</v>
      </c>
      <c r="W1875" s="19" t="n">
        <f aca="false">U1875*R1875</f>
        <v>7.51394374606445</v>
      </c>
      <c r="X1875" s="20" t="n">
        <f aca="false">MAX(0,K1875-C1875)</f>
        <v>0</v>
      </c>
      <c r="Y1875" s="17" t="n">
        <f aca="false">F1875*PARAMETER!$B$5*Q1875</f>
        <v>664975.396</v>
      </c>
      <c r="Z1875" s="21" t="n">
        <f aca="false">SUMIF($Y$2:$Y$3205,"&gt;="&amp;Y1875)/SUM($Y$2:$Y$3205)</f>
        <v>0.856284811138521</v>
      </c>
      <c r="AA1875" s="16" t="str">
        <f aca="false">IF(Z1875&lt;=PARAMETER!$B$7,"A",IF(Z1875&lt;=PARAMETER!$B$8,"B","C"))</f>
        <v>B</v>
      </c>
      <c r="AB1875" s="22" t="n">
        <f aca="false">G1875/F1875</f>
        <v>0.159563924677899</v>
      </c>
      <c r="AC1875" s="16" t="str">
        <f aca="false">IF(AB1875&lt;=PARAMETER!$B$9,"X",IF(AB1875&lt;=PARAMETER!$B$10,"Y","Z"))</f>
        <v>X</v>
      </c>
      <c r="AD1875" s="16" t="str">
        <f aca="false">AA1875&amp;AC1875</f>
        <v>BX</v>
      </c>
      <c r="AE1875" s="22" t="n">
        <f aca="false">DATA!I1875</f>
        <v>0.77</v>
      </c>
      <c r="AF1875" s="18" t="n">
        <f aca="false">DATA!L1875</f>
        <v>81</v>
      </c>
      <c r="AG1875" s="16" t="str">
        <f aca="false">DATA!K1875</f>
        <v>C</v>
      </c>
      <c r="AH1875" s="18" t="n">
        <f aca="false">IF(AE1875&gt;=PARAMETER!$B$12,1,0)</f>
        <v>1</v>
      </c>
      <c r="AI1875" s="18" t="n">
        <f aca="false">IF(AF1875&gt;=PARAMETER!$B$13,1,0)</f>
        <v>0</v>
      </c>
      <c r="AJ1875" s="18" t="n">
        <f aca="false">IF(AND(AH1875=1,AI1875=1),1,0)</f>
        <v>0</v>
      </c>
    </row>
    <row r="1876" customFormat="false" ht="15" hidden="false" customHeight="false" outlineLevel="0" collapsed="false">
      <c r="A1876" s="16" t="str">
        <f aca="false">DATA!A1876</f>
        <v>ITM11874</v>
      </c>
      <c r="B1876" s="16" t="str">
        <f aca="false">DATA!B1876</f>
        <v>Electronics</v>
      </c>
      <c r="C1876" s="17" t="n">
        <f aca="false">DATA!C1876</f>
        <v>435</v>
      </c>
      <c r="D1876" s="17" t="n">
        <f aca="false">DATA!D1876</f>
        <v>16</v>
      </c>
      <c r="E1876" s="18" t="n">
        <f aca="false">DATA!F1876</f>
        <v>6</v>
      </c>
      <c r="F1876" s="19" t="n">
        <f aca="false">DATA!G1876</f>
        <v>11.55</v>
      </c>
      <c r="G1876" s="19" t="n">
        <f aca="false">DATA!H1876</f>
        <v>5.37</v>
      </c>
      <c r="H1876" s="18" t="n">
        <f aca="false">DATA!E1876</f>
        <v>11</v>
      </c>
      <c r="I1876" s="20" t="n">
        <f aca="false">F1876*E1876</f>
        <v>69.3</v>
      </c>
      <c r="J1876" s="20" t="n">
        <f aca="false">PARAMETER!$B$4*G1876*SQRT(E1876)</f>
        <v>21.6360097103977</v>
      </c>
      <c r="K1876" s="20" t="n">
        <f aca="false">I1876+J1876</f>
        <v>90.9360097103977</v>
      </c>
      <c r="L1876" s="20" t="n">
        <f aca="false">K1876+F1876*H1876</f>
        <v>217.986009710398</v>
      </c>
      <c r="M1876" s="16" t="str">
        <f aca="false">IF(C1876&lt;=K1876,"REORDER",IF(C1876&gt;L1876,"OVERSTOCK","OK"))</f>
        <v>OVERSTOCK</v>
      </c>
      <c r="N1876" s="16" t="str">
        <f aca="false">IF(C1876&lt;=D1876,"REORDER","OK")</f>
        <v>OK</v>
      </c>
      <c r="O1876" s="18" t="n">
        <f aca="false">IF(D1876&lt;I1876,1,0)</f>
        <v>1</v>
      </c>
      <c r="P1876" s="20" t="n">
        <f aca="false">C1876/F1876</f>
        <v>37.6623376623377</v>
      </c>
      <c r="Q1876" s="19" t="n">
        <f aca="false">DATA!N1876</f>
        <v>183.46</v>
      </c>
      <c r="R1876" s="19" t="n">
        <f aca="false">DATA!O1876</f>
        <v>0.72</v>
      </c>
      <c r="S1876" s="17" t="n">
        <f aca="false">C1876*Q1876</f>
        <v>79805.1</v>
      </c>
      <c r="T1876" s="19" t="n">
        <f aca="false">C1876*R1876</f>
        <v>313.2</v>
      </c>
      <c r="U1876" s="20" t="n">
        <f aca="false">MAX(0,C1876-L1876)</f>
        <v>217.013990289602</v>
      </c>
      <c r="V1876" s="17" t="n">
        <f aca="false">U1876*Q1876</f>
        <v>39813.3866585304</v>
      </c>
      <c r="W1876" s="19" t="n">
        <f aca="false">U1876*R1876</f>
        <v>156.250073008514</v>
      </c>
      <c r="X1876" s="20" t="n">
        <f aca="false">MAX(0,K1876-C1876)</f>
        <v>0</v>
      </c>
      <c r="Y1876" s="17" t="n">
        <f aca="false">F1876*PARAMETER!$B$5*Q1876</f>
        <v>773421.495</v>
      </c>
      <c r="Z1876" s="21" t="n">
        <f aca="false">SUMIF($Y$2:$Y$3205,"&gt;="&amp;Y1876)/SUM($Y$2:$Y$3205)</f>
        <v>0.819954524594063</v>
      </c>
      <c r="AA1876" s="16" t="str">
        <f aca="false">IF(Z1876&lt;=PARAMETER!$B$7,"A",IF(Z1876&lt;=PARAMETER!$B$8,"B","C"))</f>
        <v>B</v>
      </c>
      <c r="AB1876" s="22" t="n">
        <f aca="false">G1876/F1876</f>
        <v>0.464935064935065</v>
      </c>
      <c r="AC1876" s="16" t="str">
        <f aca="false">IF(AB1876&lt;=PARAMETER!$B$9,"X",IF(AB1876&lt;=PARAMETER!$B$10,"Y","Z"))</f>
        <v>Y</v>
      </c>
      <c r="AD1876" s="16" t="str">
        <f aca="false">AA1876&amp;AC1876</f>
        <v>BY</v>
      </c>
      <c r="AE1876" s="22" t="n">
        <f aca="false">DATA!I1876</f>
        <v>0.79</v>
      </c>
      <c r="AF1876" s="18" t="n">
        <f aca="false">DATA!L1876</f>
        <v>87</v>
      </c>
      <c r="AG1876" s="16" t="str">
        <f aca="false">DATA!K1876</f>
        <v>D</v>
      </c>
      <c r="AH1876" s="18" t="n">
        <f aca="false">IF(AE1876&gt;=PARAMETER!$B$12,1,0)</f>
        <v>1</v>
      </c>
      <c r="AI1876" s="18" t="n">
        <f aca="false">IF(AF1876&gt;=PARAMETER!$B$13,1,0)</f>
        <v>0</v>
      </c>
      <c r="AJ1876" s="18" t="n">
        <f aca="false">IF(AND(AH1876=1,AI1876=1),1,0)</f>
        <v>0</v>
      </c>
    </row>
    <row r="1877" customFormat="false" ht="15" hidden="false" customHeight="false" outlineLevel="0" collapsed="false">
      <c r="A1877" s="16" t="str">
        <f aca="false">DATA!A1877</f>
        <v>ITM11875</v>
      </c>
      <c r="B1877" s="16" t="str">
        <f aca="false">DATA!B1877</f>
        <v>Automotive</v>
      </c>
      <c r="C1877" s="17" t="n">
        <f aca="false">DATA!C1877</f>
        <v>71</v>
      </c>
      <c r="D1877" s="17" t="n">
        <f aca="false">DATA!D1877</f>
        <v>51</v>
      </c>
      <c r="E1877" s="18" t="n">
        <f aca="false">DATA!F1877</f>
        <v>7</v>
      </c>
      <c r="F1877" s="19" t="n">
        <f aca="false">DATA!G1877</f>
        <v>16.88</v>
      </c>
      <c r="G1877" s="19" t="n">
        <f aca="false">DATA!H1877</f>
        <v>5.56</v>
      </c>
      <c r="H1877" s="18" t="n">
        <f aca="false">DATA!E1877</f>
        <v>14</v>
      </c>
      <c r="I1877" s="20" t="n">
        <f aca="false">F1877*E1877</f>
        <v>118.16</v>
      </c>
      <c r="J1877" s="20" t="n">
        <f aca="false">PARAMETER!$B$4*G1877*SQRT(E1877)</f>
        <v>24.1964174384901</v>
      </c>
      <c r="K1877" s="20" t="n">
        <f aca="false">I1877+J1877</f>
        <v>142.35641743849</v>
      </c>
      <c r="L1877" s="20" t="n">
        <f aca="false">K1877+F1877*H1877</f>
        <v>378.67641743849</v>
      </c>
      <c r="M1877" s="16" t="str">
        <f aca="false">IF(C1877&lt;=K1877,"REORDER",IF(C1877&gt;L1877,"OVERSTOCK","OK"))</f>
        <v>REORDER</v>
      </c>
      <c r="N1877" s="16" t="str">
        <f aca="false">IF(C1877&lt;=D1877,"REORDER","OK")</f>
        <v>OK</v>
      </c>
      <c r="O1877" s="18" t="n">
        <f aca="false">IF(D1877&lt;I1877,1,0)</f>
        <v>1</v>
      </c>
      <c r="P1877" s="20" t="n">
        <f aca="false">C1877/F1877</f>
        <v>4.20616113744076</v>
      </c>
      <c r="Q1877" s="19" t="n">
        <f aca="false">DATA!N1877</f>
        <v>32.66</v>
      </c>
      <c r="R1877" s="19" t="n">
        <f aca="false">DATA!O1877</f>
        <v>0.51</v>
      </c>
      <c r="S1877" s="17" t="n">
        <f aca="false">C1877*Q1877</f>
        <v>2318.86</v>
      </c>
      <c r="T1877" s="19" t="n">
        <f aca="false">C1877*R1877</f>
        <v>36.21</v>
      </c>
      <c r="U1877" s="20" t="n">
        <f aca="false">MAX(0,C1877-L1877)</f>
        <v>0</v>
      </c>
      <c r="V1877" s="17" t="n">
        <f aca="false">U1877*Q1877</f>
        <v>0</v>
      </c>
      <c r="W1877" s="19" t="n">
        <f aca="false">U1877*R1877</f>
        <v>0</v>
      </c>
      <c r="X1877" s="20" t="n">
        <f aca="false">MAX(0,K1877-C1877)</f>
        <v>71.3564174384901</v>
      </c>
      <c r="Y1877" s="17" t="n">
        <f aca="false">F1877*PARAMETER!$B$5*Q1877</f>
        <v>201224.792</v>
      </c>
      <c r="Z1877" s="21" t="n">
        <f aca="false">SUMIF($Y$2:$Y$3205,"&gt;="&amp;Y1877)/SUM($Y$2:$Y$3205)</f>
        <v>0.982459137414275</v>
      </c>
      <c r="AA1877" s="16" t="str">
        <f aca="false">IF(Z1877&lt;=PARAMETER!$B$7,"A",IF(Z1877&lt;=PARAMETER!$B$8,"B","C"))</f>
        <v>C</v>
      </c>
      <c r="AB1877" s="22" t="n">
        <f aca="false">G1877/F1877</f>
        <v>0.329383886255924</v>
      </c>
      <c r="AC1877" s="16" t="str">
        <f aca="false">IF(AB1877&lt;=PARAMETER!$B$9,"X",IF(AB1877&lt;=PARAMETER!$B$10,"Y","Z"))</f>
        <v>Y</v>
      </c>
      <c r="AD1877" s="16" t="str">
        <f aca="false">AA1877&amp;AC1877</f>
        <v>CY</v>
      </c>
      <c r="AE1877" s="22" t="n">
        <f aca="false">DATA!I1877</f>
        <v>0.56</v>
      </c>
      <c r="AF1877" s="18" t="n">
        <f aca="false">DATA!L1877</f>
        <v>171</v>
      </c>
      <c r="AG1877" s="16" t="str">
        <f aca="false">DATA!K1877</f>
        <v>A</v>
      </c>
      <c r="AH1877" s="18" t="n">
        <f aca="false">IF(AE1877&gt;=PARAMETER!$B$12,1,0)</f>
        <v>0</v>
      </c>
      <c r="AI1877" s="18" t="n">
        <f aca="false">IF(AF1877&gt;=PARAMETER!$B$13,1,0)</f>
        <v>1</v>
      </c>
      <c r="AJ1877" s="18" t="n">
        <f aca="false">IF(AND(AH1877=1,AI1877=1),1,0)</f>
        <v>0</v>
      </c>
    </row>
    <row r="1878" customFormat="false" ht="15" hidden="false" customHeight="false" outlineLevel="0" collapsed="false">
      <c r="A1878" s="16" t="str">
        <f aca="false">DATA!A1878</f>
        <v>ITM11876</v>
      </c>
      <c r="B1878" s="16" t="str">
        <f aca="false">DATA!B1878</f>
        <v>Electronics</v>
      </c>
      <c r="C1878" s="17" t="n">
        <f aca="false">DATA!C1878</f>
        <v>290</v>
      </c>
      <c r="D1878" s="17" t="n">
        <f aca="false">DATA!D1878</f>
        <v>56</v>
      </c>
      <c r="E1878" s="18" t="n">
        <f aca="false">DATA!F1878</f>
        <v>7</v>
      </c>
      <c r="F1878" s="19" t="n">
        <f aca="false">DATA!G1878</f>
        <v>26.45</v>
      </c>
      <c r="G1878" s="19" t="n">
        <f aca="false">DATA!H1878</f>
        <v>5.04</v>
      </c>
      <c r="H1878" s="18" t="n">
        <f aca="false">DATA!E1878</f>
        <v>14</v>
      </c>
      <c r="I1878" s="20" t="n">
        <f aca="false">F1878*E1878</f>
        <v>185.15</v>
      </c>
      <c r="J1878" s="20" t="n">
        <f aca="false">PARAMETER!$B$4*G1878*SQRT(E1878)</f>
        <v>21.9334431456817</v>
      </c>
      <c r="K1878" s="20" t="n">
        <f aca="false">I1878+J1878</f>
        <v>207.083443145682</v>
      </c>
      <c r="L1878" s="20" t="n">
        <f aca="false">K1878+F1878*H1878</f>
        <v>577.383443145682</v>
      </c>
      <c r="M1878" s="16" t="str">
        <f aca="false">IF(C1878&lt;=K1878,"REORDER",IF(C1878&gt;L1878,"OVERSTOCK","OK"))</f>
        <v>OK</v>
      </c>
      <c r="N1878" s="16" t="str">
        <f aca="false">IF(C1878&lt;=D1878,"REORDER","OK")</f>
        <v>OK</v>
      </c>
      <c r="O1878" s="18" t="n">
        <f aca="false">IF(D1878&lt;I1878,1,0)</f>
        <v>1</v>
      </c>
      <c r="P1878" s="20" t="n">
        <f aca="false">C1878/F1878</f>
        <v>10.9640831758034</v>
      </c>
      <c r="Q1878" s="19" t="n">
        <f aca="false">DATA!N1878</f>
        <v>119.99</v>
      </c>
      <c r="R1878" s="19" t="n">
        <f aca="false">DATA!O1878</f>
        <v>0.84</v>
      </c>
      <c r="S1878" s="17" t="n">
        <f aca="false">C1878*Q1878</f>
        <v>34797.1</v>
      </c>
      <c r="T1878" s="19" t="n">
        <f aca="false">C1878*R1878</f>
        <v>243.6</v>
      </c>
      <c r="U1878" s="20" t="n">
        <f aca="false">MAX(0,C1878-L1878)</f>
        <v>0</v>
      </c>
      <c r="V1878" s="17" t="n">
        <f aca="false">U1878*Q1878</f>
        <v>0</v>
      </c>
      <c r="W1878" s="19" t="n">
        <f aca="false">U1878*R1878</f>
        <v>0</v>
      </c>
      <c r="X1878" s="20" t="n">
        <f aca="false">MAX(0,K1878-C1878)</f>
        <v>0</v>
      </c>
      <c r="Y1878" s="17" t="n">
        <f aca="false">F1878*PARAMETER!$B$5*Q1878</f>
        <v>1158413.4575</v>
      </c>
      <c r="Z1878" s="21" t="n">
        <f aca="false">SUMIF($Y$2:$Y$3205,"&gt;="&amp;Y1878)/SUM($Y$2:$Y$3205)</f>
        <v>0.663249029662257</v>
      </c>
      <c r="AA1878" s="16" t="str">
        <f aca="false">IF(Z1878&lt;=PARAMETER!$B$7,"A",IF(Z1878&lt;=PARAMETER!$B$8,"B","C"))</f>
        <v>A</v>
      </c>
      <c r="AB1878" s="22" t="n">
        <f aca="false">G1878/F1878</f>
        <v>0.19054820415879</v>
      </c>
      <c r="AC1878" s="16" t="str">
        <f aca="false">IF(AB1878&lt;=PARAMETER!$B$9,"X",IF(AB1878&lt;=PARAMETER!$B$10,"Y","Z"))</f>
        <v>X</v>
      </c>
      <c r="AD1878" s="16" t="str">
        <f aca="false">AA1878&amp;AC1878</f>
        <v>AX</v>
      </c>
      <c r="AE1878" s="22" t="n">
        <f aca="false">DATA!I1878</f>
        <v>0.83</v>
      </c>
      <c r="AF1878" s="18" t="n">
        <f aca="false">DATA!L1878</f>
        <v>83</v>
      </c>
      <c r="AG1878" s="16" t="str">
        <f aca="false">DATA!K1878</f>
        <v>B</v>
      </c>
      <c r="AH1878" s="18" t="n">
        <f aca="false">IF(AE1878&gt;=PARAMETER!$B$12,1,0)</f>
        <v>1</v>
      </c>
      <c r="AI1878" s="18" t="n">
        <f aca="false">IF(AF1878&gt;=PARAMETER!$B$13,1,0)</f>
        <v>0</v>
      </c>
      <c r="AJ1878" s="18" t="n">
        <f aca="false">IF(AND(AH1878=1,AI1878=1),1,0)</f>
        <v>0</v>
      </c>
    </row>
    <row r="1879" customFormat="false" ht="15" hidden="false" customHeight="false" outlineLevel="0" collapsed="false">
      <c r="A1879" s="16" t="str">
        <f aca="false">DATA!A1879</f>
        <v>ITM11877</v>
      </c>
      <c r="B1879" s="16" t="str">
        <f aca="false">DATA!B1879</f>
        <v>Pharma</v>
      </c>
      <c r="C1879" s="17" t="n">
        <f aca="false">DATA!C1879</f>
        <v>103</v>
      </c>
      <c r="D1879" s="17" t="n">
        <f aca="false">DATA!D1879</f>
        <v>62</v>
      </c>
      <c r="E1879" s="18" t="n">
        <f aca="false">DATA!F1879</f>
        <v>7</v>
      </c>
      <c r="F1879" s="19" t="n">
        <f aca="false">DATA!G1879</f>
        <v>39.35</v>
      </c>
      <c r="G1879" s="19" t="n">
        <f aca="false">DATA!H1879</f>
        <v>6.9</v>
      </c>
      <c r="H1879" s="18" t="n">
        <f aca="false">DATA!E1879</f>
        <v>10</v>
      </c>
      <c r="I1879" s="20" t="n">
        <f aca="false">F1879*E1879</f>
        <v>275.45</v>
      </c>
      <c r="J1879" s="20" t="n">
        <f aca="false">PARAMETER!$B$4*G1879*SQRT(E1879)</f>
        <v>30.0279281161118</v>
      </c>
      <c r="K1879" s="20" t="n">
        <f aca="false">I1879+J1879</f>
        <v>305.477928116112</v>
      </c>
      <c r="L1879" s="20" t="n">
        <f aca="false">K1879+F1879*H1879</f>
        <v>698.977928116112</v>
      </c>
      <c r="M1879" s="16" t="str">
        <f aca="false">IF(C1879&lt;=K1879,"REORDER",IF(C1879&gt;L1879,"OVERSTOCK","OK"))</f>
        <v>REORDER</v>
      </c>
      <c r="N1879" s="16" t="str">
        <f aca="false">IF(C1879&lt;=D1879,"REORDER","OK")</f>
        <v>OK</v>
      </c>
      <c r="O1879" s="18" t="n">
        <f aca="false">IF(D1879&lt;I1879,1,0)</f>
        <v>1</v>
      </c>
      <c r="P1879" s="20" t="n">
        <f aca="false">C1879/F1879</f>
        <v>2.61753494282084</v>
      </c>
      <c r="Q1879" s="19" t="n">
        <f aca="false">DATA!N1879</f>
        <v>71.46</v>
      </c>
      <c r="R1879" s="19" t="n">
        <f aca="false">DATA!O1879</f>
        <v>0.69</v>
      </c>
      <c r="S1879" s="17" t="n">
        <f aca="false">C1879*Q1879</f>
        <v>7360.38</v>
      </c>
      <c r="T1879" s="19" t="n">
        <f aca="false">C1879*R1879</f>
        <v>71.07</v>
      </c>
      <c r="U1879" s="20" t="n">
        <f aca="false">MAX(0,C1879-L1879)</f>
        <v>0</v>
      </c>
      <c r="V1879" s="17" t="n">
        <f aca="false">U1879*Q1879</f>
        <v>0</v>
      </c>
      <c r="W1879" s="19" t="n">
        <f aca="false">U1879*R1879</f>
        <v>0</v>
      </c>
      <c r="X1879" s="20" t="n">
        <f aca="false">MAX(0,K1879-C1879)</f>
        <v>202.477928116112</v>
      </c>
      <c r="Y1879" s="17" t="n">
        <f aca="false">F1879*PARAMETER!$B$5*Q1879</f>
        <v>1026362.115</v>
      </c>
      <c r="Z1879" s="21" t="n">
        <f aca="false">SUMIF($Y$2:$Y$3205,"&gt;="&amp;Y1879)/SUM($Y$2:$Y$3205)</f>
        <v>0.719359614971354</v>
      </c>
      <c r="AA1879" s="16" t="str">
        <f aca="false">IF(Z1879&lt;=PARAMETER!$B$7,"A",IF(Z1879&lt;=PARAMETER!$B$8,"B","C"))</f>
        <v>A</v>
      </c>
      <c r="AB1879" s="22" t="n">
        <f aca="false">G1879/F1879</f>
        <v>0.175349428208386</v>
      </c>
      <c r="AC1879" s="16" t="str">
        <f aca="false">IF(AB1879&lt;=PARAMETER!$B$9,"X",IF(AB1879&lt;=PARAMETER!$B$10,"Y","Z"))</f>
        <v>X</v>
      </c>
      <c r="AD1879" s="16" t="str">
        <f aca="false">AA1879&amp;AC1879</f>
        <v>AX</v>
      </c>
      <c r="AE1879" s="22" t="n">
        <f aca="false">DATA!I1879</f>
        <v>0.85</v>
      </c>
      <c r="AF1879" s="18" t="n">
        <f aca="false">DATA!L1879</f>
        <v>81</v>
      </c>
      <c r="AG1879" s="16" t="str">
        <f aca="false">DATA!K1879</f>
        <v>C</v>
      </c>
      <c r="AH1879" s="18" t="n">
        <f aca="false">IF(AE1879&gt;=PARAMETER!$B$12,1,0)</f>
        <v>1</v>
      </c>
      <c r="AI1879" s="18" t="n">
        <f aca="false">IF(AF1879&gt;=PARAMETER!$B$13,1,0)</f>
        <v>0</v>
      </c>
      <c r="AJ1879" s="18" t="n">
        <f aca="false">IF(AND(AH1879=1,AI1879=1),1,0)</f>
        <v>0</v>
      </c>
    </row>
    <row r="1880" customFormat="false" ht="15" hidden="false" customHeight="false" outlineLevel="0" collapsed="false">
      <c r="A1880" s="16" t="str">
        <f aca="false">DATA!A1880</f>
        <v>ITM11878</v>
      </c>
      <c r="B1880" s="16" t="str">
        <f aca="false">DATA!B1880</f>
        <v>Apparel</v>
      </c>
      <c r="C1880" s="17" t="n">
        <f aca="false">DATA!C1880</f>
        <v>406</v>
      </c>
      <c r="D1880" s="17" t="n">
        <f aca="false">DATA!D1880</f>
        <v>68</v>
      </c>
      <c r="E1880" s="18" t="n">
        <f aca="false">DATA!F1880</f>
        <v>3</v>
      </c>
      <c r="F1880" s="19" t="n">
        <f aca="false">DATA!G1880</f>
        <v>42.09</v>
      </c>
      <c r="G1880" s="19" t="n">
        <f aca="false">DATA!H1880</f>
        <v>5.93</v>
      </c>
      <c r="H1880" s="18" t="n">
        <f aca="false">DATA!E1880</f>
        <v>9</v>
      </c>
      <c r="I1880" s="20" t="n">
        <f aca="false">F1880*E1880</f>
        <v>126.27</v>
      </c>
      <c r="J1880" s="20" t="n">
        <f aca="false">PARAMETER!$B$4*G1880*SQRT(E1880)</f>
        <v>16.8943924136608</v>
      </c>
      <c r="K1880" s="20" t="n">
        <f aca="false">I1880+J1880</f>
        <v>143.164392413661</v>
      </c>
      <c r="L1880" s="20" t="n">
        <f aca="false">K1880+F1880*H1880</f>
        <v>521.974392413661</v>
      </c>
      <c r="M1880" s="16" t="str">
        <f aca="false">IF(C1880&lt;=K1880,"REORDER",IF(C1880&gt;L1880,"OVERSTOCK","OK"))</f>
        <v>OK</v>
      </c>
      <c r="N1880" s="16" t="str">
        <f aca="false">IF(C1880&lt;=D1880,"REORDER","OK")</f>
        <v>OK</v>
      </c>
      <c r="O1880" s="18" t="n">
        <f aca="false">IF(D1880&lt;I1880,1,0)</f>
        <v>1</v>
      </c>
      <c r="P1880" s="20" t="n">
        <f aca="false">C1880/F1880</f>
        <v>9.64599667379425</v>
      </c>
      <c r="Q1880" s="19" t="n">
        <f aca="false">DATA!N1880</f>
        <v>115.51</v>
      </c>
      <c r="R1880" s="19" t="n">
        <f aca="false">DATA!O1880</f>
        <v>1.44</v>
      </c>
      <c r="S1880" s="17" t="n">
        <f aca="false">C1880*Q1880</f>
        <v>46897.06</v>
      </c>
      <c r="T1880" s="19" t="n">
        <f aca="false">C1880*R1880</f>
        <v>584.64</v>
      </c>
      <c r="U1880" s="20" t="n">
        <f aca="false">MAX(0,C1880-L1880)</f>
        <v>0</v>
      </c>
      <c r="V1880" s="17" t="n">
        <f aca="false">U1880*Q1880</f>
        <v>0</v>
      </c>
      <c r="W1880" s="19" t="n">
        <f aca="false">U1880*R1880</f>
        <v>0</v>
      </c>
      <c r="X1880" s="20" t="n">
        <f aca="false">MAX(0,K1880-C1880)</f>
        <v>0</v>
      </c>
      <c r="Y1880" s="17" t="n">
        <f aca="false">F1880*PARAMETER!$B$5*Q1880</f>
        <v>1774562.8035</v>
      </c>
      <c r="Z1880" s="21" t="n">
        <f aca="false">SUMIF($Y$2:$Y$3205,"&gt;="&amp;Y1880)/SUM($Y$2:$Y$3205)</f>
        <v>0.426600806243432</v>
      </c>
      <c r="AA1880" s="16" t="str">
        <f aca="false">IF(Z1880&lt;=PARAMETER!$B$7,"A",IF(Z1880&lt;=PARAMETER!$B$8,"B","C"))</f>
        <v>A</v>
      </c>
      <c r="AB1880" s="22" t="n">
        <f aca="false">G1880/F1880</f>
        <v>0.140888572107389</v>
      </c>
      <c r="AC1880" s="16" t="str">
        <f aca="false">IF(AB1880&lt;=PARAMETER!$B$9,"X",IF(AB1880&lt;=PARAMETER!$B$10,"Y","Z"))</f>
        <v>X</v>
      </c>
      <c r="AD1880" s="16" t="str">
        <f aca="false">AA1880&amp;AC1880</f>
        <v>AX</v>
      </c>
      <c r="AE1880" s="22" t="n">
        <f aca="false">DATA!I1880</f>
        <v>0.42</v>
      </c>
      <c r="AF1880" s="18" t="n">
        <f aca="false">DATA!L1880</f>
        <v>22</v>
      </c>
      <c r="AG1880" s="16" t="str">
        <f aca="false">DATA!K1880</f>
        <v>D</v>
      </c>
      <c r="AH1880" s="18" t="n">
        <f aca="false">IF(AE1880&gt;=PARAMETER!$B$12,1,0)</f>
        <v>0</v>
      </c>
      <c r="AI1880" s="18" t="n">
        <f aca="false">IF(AF1880&gt;=PARAMETER!$B$13,1,0)</f>
        <v>0</v>
      </c>
      <c r="AJ1880" s="18" t="n">
        <f aca="false">IF(AND(AH1880=1,AI1880=1),1,0)</f>
        <v>0</v>
      </c>
    </row>
    <row r="1881" customFormat="false" ht="15" hidden="false" customHeight="false" outlineLevel="0" collapsed="false">
      <c r="A1881" s="16" t="str">
        <f aca="false">DATA!A1881</f>
        <v>ITM11879</v>
      </c>
      <c r="B1881" s="16" t="str">
        <f aca="false">DATA!B1881</f>
        <v>Automotive</v>
      </c>
      <c r="C1881" s="17" t="n">
        <f aca="false">DATA!C1881</f>
        <v>312</v>
      </c>
      <c r="D1881" s="17" t="n">
        <f aca="false">DATA!D1881</f>
        <v>47</v>
      </c>
      <c r="E1881" s="18" t="n">
        <f aca="false">DATA!F1881</f>
        <v>2</v>
      </c>
      <c r="F1881" s="19" t="n">
        <f aca="false">DATA!G1881</f>
        <v>29.6</v>
      </c>
      <c r="G1881" s="19" t="n">
        <f aca="false">DATA!H1881</f>
        <v>9.88</v>
      </c>
      <c r="H1881" s="18" t="n">
        <f aca="false">DATA!E1881</f>
        <v>9</v>
      </c>
      <c r="I1881" s="20" t="n">
        <f aca="false">F1881*E1881</f>
        <v>59.2</v>
      </c>
      <c r="J1881" s="20" t="n">
        <f aca="false">PARAMETER!$B$4*G1881*SQRT(E1881)</f>
        <v>22.9826021566511</v>
      </c>
      <c r="K1881" s="20" t="n">
        <f aca="false">I1881+J1881</f>
        <v>82.1826021566511</v>
      </c>
      <c r="L1881" s="20" t="n">
        <f aca="false">K1881+F1881*H1881</f>
        <v>348.582602156651</v>
      </c>
      <c r="M1881" s="16" t="str">
        <f aca="false">IF(C1881&lt;=K1881,"REORDER",IF(C1881&gt;L1881,"OVERSTOCK","OK"))</f>
        <v>OK</v>
      </c>
      <c r="N1881" s="16" t="str">
        <f aca="false">IF(C1881&lt;=D1881,"REORDER","OK")</f>
        <v>OK</v>
      </c>
      <c r="O1881" s="18" t="n">
        <f aca="false">IF(D1881&lt;I1881,1,0)</f>
        <v>1</v>
      </c>
      <c r="P1881" s="20" t="n">
        <f aca="false">C1881/F1881</f>
        <v>10.5405405405405</v>
      </c>
      <c r="Q1881" s="19" t="n">
        <f aca="false">DATA!N1881</f>
        <v>54.64</v>
      </c>
      <c r="R1881" s="19" t="n">
        <f aca="false">DATA!O1881</f>
        <v>0.59</v>
      </c>
      <c r="S1881" s="17" t="n">
        <f aca="false">C1881*Q1881</f>
        <v>17047.68</v>
      </c>
      <c r="T1881" s="19" t="n">
        <f aca="false">C1881*R1881</f>
        <v>184.08</v>
      </c>
      <c r="U1881" s="20" t="n">
        <f aca="false">MAX(0,C1881-L1881)</f>
        <v>0</v>
      </c>
      <c r="V1881" s="17" t="n">
        <f aca="false">U1881*Q1881</f>
        <v>0</v>
      </c>
      <c r="W1881" s="19" t="n">
        <f aca="false">U1881*R1881</f>
        <v>0</v>
      </c>
      <c r="X1881" s="20" t="n">
        <f aca="false">MAX(0,K1881-C1881)</f>
        <v>0</v>
      </c>
      <c r="Y1881" s="17" t="n">
        <f aca="false">F1881*PARAMETER!$B$5*Q1881</f>
        <v>590330.56</v>
      </c>
      <c r="Z1881" s="21" t="n">
        <f aca="false">SUMIF($Y$2:$Y$3205,"&gt;="&amp;Y1881)/SUM($Y$2:$Y$3205)</f>
        <v>0.87896025731754</v>
      </c>
      <c r="AA1881" s="16" t="str">
        <f aca="false">IF(Z1881&lt;=PARAMETER!$B$7,"A",IF(Z1881&lt;=PARAMETER!$B$8,"B","C"))</f>
        <v>B</v>
      </c>
      <c r="AB1881" s="22" t="n">
        <f aca="false">G1881/F1881</f>
        <v>0.333783783783784</v>
      </c>
      <c r="AC1881" s="16" t="str">
        <f aca="false">IF(AB1881&lt;=PARAMETER!$B$9,"X",IF(AB1881&lt;=PARAMETER!$B$10,"Y","Z"))</f>
        <v>Y</v>
      </c>
      <c r="AD1881" s="16" t="str">
        <f aca="false">AA1881&amp;AC1881</f>
        <v>BY</v>
      </c>
      <c r="AE1881" s="22" t="n">
        <f aca="false">DATA!I1881</f>
        <v>0.46</v>
      </c>
      <c r="AF1881" s="18" t="n">
        <f aca="false">DATA!L1881</f>
        <v>68</v>
      </c>
      <c r="AG1881" s="16" t="str">
        <f aca="false">DATA!K1881</f>
        <v>C</v>
      </c>
      <c r="AH1881" s="18" t="n">
        <f aca="false">IF(AE1881&gt;=PARAMETER!$B$12,1,0)</f>
        <v>0</v>
      </c>
      <c r="AI1881" s="18" t="n">
        <f aca="false">IF(AF1881&gt;=PARAMETER!$B$13,1,0)</f>
        <v>0</v>
      </c>
      <c r="AJ1881" s="18" t="n">
        <f aca="false">IF(AND(AH1881=1,AI1881=1),1,0)</f>
        <v>0</v>
      </c>
    </row>
    <row r="1882" customFormat="false" ht="15" hidden="false" customHeight="false" outlineLevel="0" collapsed="false">
      <c r="A1882" s="16" t="str">
        <f aca="false">DATA!A1882</f>
        <v>ITM11880</v>
      </c>
      <c r="B1882" s="16" t="str">
        <f aca="false">DATA!B1882</f>
        <v>Groceries</v>
      </c>
      <c r="C1882" s="17" t="n">
        <f aca="false">DATA!C1882</f>
        <v>145</v>
      </c>
      <c r="D1882" s="17" t="n">
        <f aca="false">DATA!D1882</f>
        <v>78</v>
      </c>
      <c r="E1882" s="18" t="n">
        <f aca="false">DATA!F1882</f>
        <v>9</v>
      </c>
      <c r="F1882" s="19" t="n">
        <f aca="false">DATA!G1882</f>
        <v>20.75</v>
      </c>
      <c r="G1882" s="19" t="n">
        <f aca="false">DATA!H1882</f>
        <v>8.35</v>
      </c>
      <c r="H1882" s="18" t="n">
        <f aca="false">DATA!E1882</f>
        <v>5</v>
      </c>
      <c r="I1882" s="20" t="n">
        <f aca="false">F1882*E1882</f>
        <v>186.75</v>
      </c>
      <c r="J1882" s="20" t="n">
        <f aca="false">PARAMETER!$B$4*G1882*SQRT(E1882)</f>
        <v>41.2035833551344</v>
      </c>
      <c r="K1882" s="20" t="n">
        <f aca="false">I1882+J1882</f>
        <v>227.953583355134</v>
      </c>
      <c r="L1882" s="20" t="n">
        <f aca="false">K1882+F1882*H1882</f>
        <v>331.703583355134</v>
      </c>
      <c r="M1882" s="16" t="str">
        <f aca="false">IF(C1882&lt;=K1882,"REORDER",IF(C1882&gt;L1882,"OVERSTOCK","OK"))</f>
        <v>REORDER</v>
      </c>
      <c r="N1882" s="16" t="str">
        <f aca="false">IF(C1882&lt;=D1882,"REORDER","OK")</f>
        <v>OK</v>
      </c>
      <c r="O1882" s="18" t="n">
        <f aca="false">IF(D1882&lt;I1882,1,0)</f>
        <v>1</v>
      </c>
      <c r="P1882" s="20" t="n">
        <f aca="false">C1882/F1882</f>
        <v>6.98795180722892</v>
      </c>
      <c r="Q1882" s="19" t="n">
        <f aca="false">DATA!N1882</f>
        <v>94.43</v>
      </c>
      <c r="R1882" s="19" t="n">
        <f aca="false">DATA!O1882</f>
        <v>1.17</v>
      </c>
      <c r="S1882" s="17" t="n">
        <f aca="false">C1882*Q1882</f>
        <v>13692.35</v>
      </c>
      <c r="T1882" s="19" t="n">
        <f aca="false">C1882*R1882</f>
        <v>169.65</v>
      </c>
      <c r="U1882" s="20" t="n">
        <f aca="false">MAX(0,C1882-L1882)</f>
        <v>0</v>
      </c>
      <c r="V1882" s="17" t="n">
        <f aca="false">U1882*Q1882</f>
        <v>0</v>
      </c>
      <c r="W1882" s="19" t="n">
        <f aca="false">U1882*R1882</f>
        <v>0</v>
      </c>
      <c r="X1882" s="20" t="n">
        <f aca="false">MAX(0,K1882-C1882)</f>
        <v>82.9535833551344</v>
      </c>
      <c r="Y1882" s="17" t="n">
        <f aca="false">F1882*PARAMETER!$B$5*Q1882</f>
        <v>715189.2125</v>
      </c>
      <c r="Z1882" s="21" t="n">
        <f aca="false">SUMIF($Y$2:$Y$3205,"&gt;="&amp;Y1882)/SUM($Y$2:$Y$3205)</f>
        <v>0.840055914695494</v>
      </c>
      <c r="AA1882" s="16" t="str">
        <f aca="false">IF(Z1882&lt;=PARAMETER!$B$7,"A",IF(Z1882&lt;=PARAMETER!$B$8,"B","C"))</f>
        <v>B</v>
      </c>
      <c r="AB1882" s="22" t="n">
        <f aca="false">G1882/F1882</f>
        <v>0.402409638554217</v>
      </c>
      <c r="AC1882" s="16" t="str">
        <f aca="false">IF(AB1882&lt;=PARAMETER!$B$9,"X",IF(AB1882&lt;=PARAMETER!$B$10,"Y","Z"))</f>
        <v>Y</v>
      </c>
      <c r="AD1882" s="16" t="str">
        <f aca="false">AA1882&amp;AC1882</f>
        <v>BY</v>
      </c>
      <c r="AE1882" s="22" t="n">
        <f aca="false">DATA!I1882</f>
        <v>0.9</v>
      </c>
      <c r="AF1882" s="18" t="n">
        <f aca="false">DATA!L1882</f>
        <v>41</v>
      </c>
      <c r="AG1882" s="16" t="str">
        <f aca="false">DATA!K1882</f>
        <v>C</v>
      </c>
      <c r="AH1882" s="18" t="n">
        <f aca="false">IF(AE1882&gt;=PARAMETER!$B$12,1,0)</f>
        <v>1</v>
      </c>
      <c r="AI1882" s="18" t="n">
        <f aca="false">IF(AF1882&gt;=PARAMETER!$B$13,1,0)</f>
        <v>0</v>
      </c>
      <c r="AJ1882" s="18" t="n">
        <f aca="false">IF(AND(AH1882=1,AI1882=1),1,0)</f>
        <v>0</v>
      </c>
    </row>
    <row r="1883" customFormat="false" ht="15" hidden="false" customHeight="false" outlineLevel="0" collapsed="false">
      <c r="A1883" s="16" t="str">
        <f aca="false">DATA!A1883</f>
        <v>ITM11881</v>
      </c>
      <c r="B1883" s="16" t="str">
        <f aca="false">DATA!B1883</f>
        <v>Pharma</v>
      </c>
      <c r="C1883" s="17" t="n">
        <f aca="false">DATA!C1883</f>
        <v>315</v>
      </c>
      <c r="D1883" s="17" t="n">
        <f aca="false">DATA!D1883</f>
        <v>96</v>
      </c>
      <c r="E1883" s="18" t="n">
        <f aca="false">DATA!F1883</f>
        <v>8</v>
      </c>
      <c r="F1883" s="19" t="n">
        <f aca="false">DATA!G1883</f>
        <v>47.38</v>
      </c>
      <c r="G1883" s="19" t="n">
        <f aca="false">DATA!H1883</f>
        <v>3.01</v>
      </c>
      <c r="H1883" s="18" t="n">
        <f aca="false">DATA!E1883</f>
        <v>8</v>
      </c>
      <c r="I1883" s="20" t="n">
        <f aca="false">F1883*E1883</f>
        <v>379.04</v>
      </c>
      <c r="J1883" s="20" t="n">
        <f aca="false">PARAMETER!$B$4*G1883*SQRT(E1883)</f>
        <v>14.0035693302671</v>
      </c>
      <c r="K1883" s="20" t="n">
        <f aca="false">I1883+J1883</f>
        <v>393.043569330267</v>
      </c>
      <c r="L1883" s="20" t="n">
        <f aca="false">K1883+F1883*H1883</f>
        <v>772.083569330267</v>
      </c>
      <c r="M1883" s="16" t="str">
        <f aca="false">IF(C1883&lt;=K1883,"REORDER",IF(C1883&gt;L1883,"OVERSTOCK","OK"))</f>
        <v>REORDER</v>
      </c>
      <c r="N1883" s="16" t="str">
        <f aca="false">IF(C1883&lt;=D1883,"REORDER","OK")</f>
        <v>OK</v>
      </c>
      <c r="O1883" s="18" t="n">
        <f aca="false">IF(D1883&lt;I1883,1,0)</f>
        <v>1</v>
      </c>
      <c r="P1883" s="20" t="n">
        <f aca="false">C1883/F1883</f>
        <v>6.64837484170536</v>
      </c>
      <c r="Q1883" s="19" t="n">
        <f aca="false">DATA!N1883</f>
        <v>174.79</v>
      </c>
      <c r="R1883" s="19" t="n">
        <f aca="false">DATA!O1883</f>
        <v>0.97</v>
      </c>
      <c r="S1883" s="17" t="n">
        <f aca="false">C1883*Q1883</f>
        <v>55058.85</v>
      </c>
      <c r="T1883" s="19" t="n">
        <f aca="false">C1883*R1883</f>
        <v>305.55</v>
      </c>
      <c r="U1883" s="20" t="n">
        <f aca="false">MAX(0,C1883-L1883)</f>
        <v>0</v>
      </c>
      <c r="V1883" s="17" t="n">
        <f aca="false">U1883*Q1883</f>
        <v>0</v>
      </c>
      <c r="W1883" s="19" t="n">
        <f aca="false">U1883*R1883</f>
        <v>0</v>
      </c>
      <c r="X1883" s="20" t="n">
        <f aca="false">MAX(0,K1883-C1883)</f>
        <v>78.0435693302672</v>
      </c>
      <c r="Y1883" s="17" t="n">
        <f aca="false">F1883*PARAMETER!$B$5*Q1883</f>
        <v>3022765.823</v>
      </c>
      <c r="Z1883" s="21" t="n">
        <f aca="false">SUMIF($Y$2:$Y$3205,"&gt;="&amp;Y1883)/SUM($Y$2:$Y$3205)</f>
        <v>0.0695560901525883</v>
      </c>
      <c r="AA1883" s="16" t="str">
        <f aca="false">IF(Z1883&lt;=PARAMETER!$B$7,"A",IF(Z1883&lt;=PARAMETER!$B$8,"B","C"))</f>
        <v>A</v>
      </c>
      <c r="AB1883" s="22" t="n">
        <f aca="false">G1883/F1883</f>
        <v>0.0635289151540734</v>
      </c>
      <c r="AC1883" s="16" t="str">
        <f aca="false">IF(AB1883&lt;=PARAMETER!$B$9,"X",IF(AB1883&lt;=PARAMETER!$B$10,"Y","Z"))</f>
        <v>X</v>
      </c>
      <c r="AD1883" s="16" t="str">
        <f aca="false">AA1883&amp;AC1883</f>
        <v>AX</v>
      </c>
      <c r="AE1883" s="22" t="n">
        <f aca="false">DATA!I1883</f>
        <v>0.57</v>
      </c>
      <c r="AF1883" s="18" t="n">
        <f aca="false">DATA!L1883</f>
        <v>92</v>
      </c>
      <c r="AG1883" s="16" t="str">
        <f aca="false">DATA!K1883</f>
        <v>A</v>
      </c>
      <c r="AH1883" s="18" t="n">
        <f aca="false">IF(AE1883&gt;=PARAMETER!$B$12,1,0)</f>
        <v>0</v>
      </c>
      <c r="AI1883" s="18" t="n">
        <f aca="false">IF(AF1883&gt;=PARAMETER!$B$13,1,0)</f>
        <v>0</v>
      </c>
      <c r="AJ1883" s="18" t="n">
        <f aca="false">IF(AND(AH1883=1,AI1883=1),1,0)</f>
        <v>0</v>
      </c>
    </row>
    <row r="1884" customFormat="false" ht="15" hidden="false" customHeight="false" outlineLevel="0" collapsed="false">
      <c r="A1884" s="16" t="str">
        <f aca="false">DATA!A1884</f>
        <v>ITM11882</v>
      </c>
      <c r="B1884" s="16" t="str">
        <f aca="false">DATA!B1884</f>
        <v>Automotive</v>
      </c>
      <c r="C1884" s="17" t="n">
        <f aca="false">DATA!C1884</f>
        <v>91</v>
      </c>
      <c r="D1884" s="17" t="n">
        <f aca="false">DATA!D1884</f>
        <v>62</v>
      </c>
      <c r="E1884" s="18" t="n">
        <f aca="false">DATA!F1884</f>
        <v>5</v>
      </c>
      <c r="F1884" s="19" t="n">
        <f aca="false">DATA!G1884</f>
        <v>13.08</v>
      </c>
      <c r="G1884" s="19" t="n">
        <f aca="false">DATA!H1884</f>
        <v>7.39</v>
      </c>
      <c r="H1884" s="18" t="n">
        <f aca="false">DATA!E1884</f>
        <v>7</v>
      </c>
      <c r="I1884" s="20" t="n">
        <f aca="false">F1884*E1884</f>
        <v>65.4</v>
      </c>
      <c r="J1884" s="20" t="n">
        <f aca="false">PARAMETER!$B$4*G1884*SQRT(E1884)</f>
        <v>27.1804534242352</v>
      </c>
      <c r="K1884" s="20" t="n">
        <f aca="false">I1884+J1884</f>
        <v>92.5804534242352</v>
      </c>
      <c r="L1884" s="20" t="n">
        <f aca="false">K1884+F1884*H1884</f>
        <v>184.140453424235</v>
      </c>
      <c r="M1884" s="16" t="str">
        <f aca="false">IF(C1884&lt;=K1884,"REORDER",IF(C1884&gt;L1884,"OVERSTOCK","OK"))</f>
        <v>REORDER</v>
      </c>
      <c r="N1884" s="16" t="str">
        <f aca="false">IF(C1884&lt;=D1884,"REORDER","OK")</f>
        <v>OK</v>
      </c>
      <c r="O1884" s="18" t="n">
        <f aca="false">IF(D1884&lt;I1884,1,0)</f>
        <v>1</v>
      </c>
      <c r="P1884" s="20" t="n">
        <f aca="false">C1884/F1884</f>
        <v>6.95718654434251</v>
      </c>
      <c r="Q1884" s="19" t="n">
        <f aca="false">DATA!N1884</f>
        <v>81.48</v>
      </c>
      <c r="R1884" s="19" t="n">
        <f aca="false">DATA!O1884</f>
        <v>1.62</v>
      </c>
      <c r="S1884" s="17" t="n">
        <f aca="false">C1884*Q1884</f>
        <v>7414.68</v>
      </c>
      <c r="T1884" s="19" t="n">
        <f aca="false">C1884*R1884</f>
        <v>147.42</v>
      </c>
      <c r="U1884" s="20" t="n">
        <f aca="false">MAX(0,C1884-L1884)</f>
        <v>0</v>
      </c>
      <c r="V1884" s="17" t="n">
        <f aca="false">U1884*Q1884</f>
        <v>0</v>
      </c>
      <c r="W1884" s="19" t="n">
        <f aca="false">U1884*R1884</f>
        <v>0</v>
      </c>
      <c r="X1884" s="20" t="n">
        <f aca="false">MAX(0,K1884-C1884)</f>
        <v>1.58045342423522</v>
      </c>
      <c r="Y1884" s="17" t="n">
        <f aca="false">F1884*PARAMETER!$B$5*Q1884</f>
        <v>389001.816</v>
      </c>
      <c r="Z1884" s="21" t="n">
        <f aca="false">SUMIF($Y$2:$Y$3205,"&gt;="&amp;Y1884)/SUM($Y$2:$Y$3205)</f>
        <v>0.937309171327322</v>
      </c>
      <c r="AA1884" s="16" t="str">
        <f aca="false">IF(Z1884&lt;=PARAMETER!$B$7,"A",IF(Z1884&lt;=PARAMETER!$B$8,"B","C"))</f>
        <v>B</v>
      </c>
      <c r="AB1884" s="22" t="n">
        <f aca="false">G1884/F1884</f>
        <v>0.564984709480122</v>
      </c>
      <c r="AC1884" s="16" t="str">
        <f aca="false">IF(AB1884&lt;=PARAMETER!$B$9,"X",IF(AB1884&lt;=PARAMETER!$B$10,"Y","Z"))</f>
        <v>Z</v>
      </c>
      <c r="AD1884" s="16" t="str">
        <f aca="false">AA1884&amp;AC1884</f>
        <v>BZ</v>
      </c>
      <c r="AE1884" s="22" t="n">
        <f aca="false">DATA!I1884</f>
        <v>0.88</v>
      </c>
      <c r="AF1884" s="18" t="n">
        <f aca="false">DATA!L1884</f>
        <v>129</v>
      </c>
      <c r="AG1884" s="16" t="str">
        <f aca="false">DATA!K1884</f>
        <v>B</v>
      </c>
      <c r="AH1884" s="18" t="n">
        <f aca="false">IF(AE1884&gt;=PARAMETER!$B$12,1,0)</f>
        <v>1</v>
      </c>
      <c r="AI1884" s="18" t="n">
        <f aca="false">IF(AF1884&gt;=PARAMETER!$B$13,1,0)</f>
        <v>1</v>
      </c>
      <c r="AJ1884" s="18" t="n">
        <f aca="false">IF(AND(AH1884=1,AI1884=1),1,0)</f>
        <v>1</v>
      </c>
    </row>
    <row r="1885" customFormat="false" ht="15" hidden="false" customHeight="false" outlineLevel="0" collapsed="false">
      <c r="A1885" s="16" t="str">
        <f aca="false">DATA!A1885</f>
        <v>ITM11883</v>
      </c>
      <c r="B1885" s="16" t="str">
        <f aca="false">DATA!B1885</f>
        <v>Electronics</v>
      </c>
      <c r="C1885" s="17" t="n">
        <f aca="false">DATA!C1885</f>
        <v>315</v>
      </c>
      <c r="D1885" s="17" t="n">
        <f aca="false">DATA!D1885</f>
        <v>24</v>
      </c>
      <c r="E1885" s="18" t="n">
        <f aca="false">DATA!F1885</f>
        <v>6</v>
      </c>
      <c r="F1885" s="19" t="n">
        <f aca="false">DATA!G1885</f>
        <v>40.35</v>
      </c>
      <c r="G1885" s="19" t="n">
        <f aca="false">DATA!H1885</f>
        <v>2.54</v>
      </c>
      <c r="H1885" s="18" t="n">
        <f aca="false">DATA!E1885</f>
        <v>3</v>
      </c>
      <c r="I1885" s="20" t="n">
        <f aca="false">F1885*E1885</f>
        <v>242.1</v>
      </c>
      <c r="J1885" s="20" t="n">
        <f aca="false">PARAMETER!$B$4*G1885*SQRT(E1885)</f>
        <v>10.2337923024972</v>
      </c>
      <c r="K1885" s="20" t="n">
        <f aca="false">I1885+J1885</f>
        <v>252.333792302497</v>
      </c>
      <c r="L1885" s="20" t="n">
        <f aca="false">K1885+F1885*H1885</f>
        <v>373.383792302497</v>
      </c>
      <c r="M1885" s="16" t="str">
        <f aca="false">IF(C1885&lt;=K1885,"REORDER",IF(C1885&gt;L1885,"OVERSTOCK","OK"))</f>
        <v>OK</v>
      </c>
      <c r="N1885" s="16" t="str">
        <f aca="false">IF(C1885&lt;=D1885,"REORDER","OK")</f>
        <v>OK</v>
      </c>
      <c r="O1885" s="18" t="n">
        <f aca="false">IF(D1885&lt;I1885,1,0)</f>
        <v>1</v>
      </c>
      <c r="P1885" s="20" t="n">
        <f aca="false">C1885/F1885</f>
        <v>7.80669144981413</v>
      </c>
      <c r="Q1885" s="19" t="n">
        <f aca="false">DATA!N1885</f>
        <v>77.08</v>
      </c>
      <c r="R1885" s="19" t="n">
        <f aca="false">DATA!O1885</f>
        <v>0.91</v>
      </c>
      <c r="S1885" s="17" t="n">
        <f aca="false">C1885*Q1885</f>
        <v>24280.2</v>
      </c>
      <c r="T1885" s="19" t="n">
        <f aca="false">C1885*R1885</f>
        <v>286.65</v>
      </c>
      <c r="U1885" s="20" t="n">
        <f aca="false">MAX(0,C1885-L1885)</f>
        <v>0</v>
      </c>
      <c r="V1885" s="17" t="n">
        <f aca="false">U1885*Q1885</f>
        <v>0</v>
      </c>
      <c r="W1885" s="19" t="n">
        <f aca="false">U1885*R1885</f>
        <v>0</v>
      </c>
      <c r="X1885" s="20" t="n">
        <f aca="false">MAX(0,K1885-C1885)</f>
        <v>0</v>
      </c>
      <c r="Y1885" s="17" t="n">
        <f aca="false">F1885*PARAMETER!$B$5*Q1885</f>
        <v>1135214.97</v>
      </c>
      <c r="Z1885" s="21" t="n">
        <f aca="false">SUMIF($Y$2:$Y$3205,"&gt;="&amp;Y1885)/SUM($Y$2:$Y$3205)</f>
        <v>0.673854550705826</v>
      </c>
      <c r="AA1885" s="16" t="str">
        <f aca="false">IF(Z1885&lt;=PARAMETER!$B$7,"A",IF(Z1885&lt;=PARAMETER!$B$8,"B","C"))</f>
        <v>A</v>
      </c>
      <c r="AB1885" s="22" t="n">
        <f aca="false">G1885/F1885</f>
        <v>0.0629491945477076</v>
      </c>
      <c r="AC1885" s="16" t="str">
        <f aca="false">IF(AB1885&lt;=PARAMETER!$B$9,"X",IF(AB1885&lt;=PARAMETER!$B$10,"Y","Z"))</f>
        <v>X</v>
      </c>
      <c r="AD1885" s="16" t="str">
        <f aca="false">AA1885&amp;AC1885</f>
        <v>AX</v>
      </c>
      <c r="AE1885" s="22" t="n">
        <f aca="false">DATA!I1885</f>
        <v>0.66</v>
      </c>
      <c r="AF1885" s="18" t="n">
        <f aca="false">DATA!L1885</f>
        <v>63</v>
      </c>
      <c r="AG1885" s="16" t="str">
        <f aca="false">DATA!K1885</f>
        <v>C</v>
      </c>
      <c r="AH1885" s="18" t="n">
        <f aca="false">IF(AE1885&gt;=PARAMETER!$B$12,1,0)</f>
        <v>0</v>
      </c>
      <c r="AI1885" s="18" t="n">
        <f aca="false">IF(AF1885&gt;=PARAMETER!$B$13,1,0)</f>
        <v>0</v>
      </c>
      <c r="AJ1885" s="18" t="n">
        <f aca="false">IF(AND(AH1885=1,AI1885=1),1,0)</f>
        <v>0</v>
      </c>
    </row>
    <row r="1886" customFormat="false" ht="15" hidden="false" customHeight="false" outlineLevel="0" collapsed="false">
      <c r="A1886" s="16" t="str">
        <f aca="false">DATA!A1886</f>
        <v>ITM11884</v>
      </c>
      <c r="B1886" s="16" t="str">
        <f aca="false">DATA!B1886</f>
        <v>Electronics</v>
      </c>
      <c r="C1886" s="17" t="n">
        <f aca="false">DATA!C1886</f>
        <v>255</v>
      </c>
      <c r="D1886" s="17" t="n">
        <f aca="false">DATA!D1886</f>
        <v>35</v>
      </c>
      <c r="E1886" s="18" t="n">
        <f aca="false">DATA!F1886</f>
        <v>7</v>
      </c>
      <c r="F1886" s="19" t="n">
        <f aca="false">DATA!G1886</f>
        <v>30.99</v>
      </c>
      <c r="G1886" s="19" t="n">
        <f aca="false">DATA!H1886</f>
        <v>7.93</v>
      </c>
      <c r="H1886" s="18" t="n">
        <f aca="false">DATA!E1886</f>
        <v>13</v>
      </c>
      <c r="I1886" s="20" t="n">
        <f aca="false">F1886*E1886</f>
        <v>216.93</v>
      </c>
      <c r="J1886" s="20" t="n">
        <f aca="false">PARAMETER!$B$4*G1886*SQRT(E1886)</f>
        <v>34.5103579653285</v>
      </c>
      <c r="K1886" s="20" t="n">
        <f aca="false">I1886+J1886</f>
        <v>251.440357965328</v>
      </c>
      <c r="L1886" s="20" t="n">
        <f aca="false">K1886+F1886*H1886</f>
        <v>654.310357965328</v>
      </c>
      <c r="M1886" s="16" t="str">
        <f aca="false">IF(C1886&lt;=K1886,"REORDER",IF(C1886&gt;L1886,"OVERSTOCK","OK"))</f>
        <v>OK</v>
      </c>
      <c r="N1886" s="16" t="str">
        <f aca="false">IF(C1886&lt;=D1886,"REORDER","OK")</f>
        <v>OK</v>
      </c>
      <c r="O1886" s="18" t="n">
        <f aca="false">IF(D1886&lt;I1886,1,0)</f>
        <v>1</v>
      </c>
      <c r="P1886" s="20" t="n">
        <f aca="false">C1886/F1886</f>
        <v>8.22846079380445</v>
      </c>
      <c r="Q1886" s="19" t="n">
        <f aca="false">DATA!N1886</f>
        <v>94.76</v>
      </c>
      <c r="R1886" s="19" t="n">
        <f aca="false">DATA!O1886</f>
        <v>1.74</v>
      </c>
      <c r="S1886" s="17" t="n">
        <f aca="false">C1886*Q1886</f>
        <v>24163.8</v>
      </c>
      <c r="T1886" s="19" t="n">
        <f aca="false">C1886*R1886</f>
        <v>443.7</v>
      </c>
      <c r="U1886" s="20" t="n">
        <f aca="false">MAX(0,C1886-L1886)</f>
        <v>0</v>
      </c>
      <c r="V1886" s="17" t="n">
        <f aca="false">U1886*Q1886</f>
        <v>0</v>
      </c>
      <c r="W1886" s="19" t="n">
        <f aca="false">U1886*R1886</f>
        <v>0</v>
      </c>
      <c r="X1886" s="20" t="n">
        <f aca="false">MAX(0,K1886-C1886)</f>
        <v>0</v>
      </c>
      <c r="Y1886" s="17" t="n">
        <f aca="false">F1886*PARAMETER!$B$5*Q1886</f>
        <v>1071863.526</v>
      </c>
      <c r="Z1886" s="21" t="n">
        <f aca="false">SUMIF($Y$2:$Y$3205,"&gt;="&amp;Y1886)/SUM($Y$2:$Y$3205)</f>
        <v>0.695295825571111</v>
      </c>
      <c r="AA1886" s="16" t="str">
        <f aca="false">IF(Z1886&lt;=PARAMETER!$B$7,"A",IF(Z1886&lt;=PARAMETER!$B$8,"B","C"))</f>
        <v>A</v>
      </c>
      <c r="AB1886" s="22" t="n">
        <f aca="false">G1886/F1886</f>
        <v>0.255888996450468</v>
      </c>
      <c r="AC1886" s="16" t="str">
        <f aca="false">IF(AB1886&lt;=PARAMETER!$B$9,"X",IF(AB1886&lt;=PARAMETER!$B$10,"Y","Z"))</f>
        <v>Y</v>
      </c>
      <c r="AD1886" s="16" t="str">
        <f aca="false">AA1886&amp;AC1886</f>
        <v>AY</v>
      </c>
      <c r="AE1886" s="22" t="n">
        <f aca="false">DATA!I1886</f>
        <v>0.63</v>
      </c>
      <c r="AF1886" s="18" t="n">
        <f aca="false">DATA!L1886</f>
        <v>11</v>
      </c>
      <c r="AG1886" s="16" t="str">
        <f aca="false">DATA!K1886</f>
        <v>A</v>
      </c>
      <c r="AH1886" s="18" t="n">
        <f aca="false">IF(AE1886&gt;=PARAMETER!$B$12,1,0)</f>
        <v>0</v>
      </c>
      <c r="AI1886" s="18" t="n">
        <f aca="false">IF(AF1886&gt;=PARAMETER!$B$13,1,0)</f>
        <v>0</v>
      </c>
      <c r="AJ1886" s="18" t="n">
        <f aca="false">IF(AND(AH1886=1,AI1886=1),1,0)</f>
        <v>0</v>
      </c>
    </row>
    <row r="1887" customFormat="false" ht="15" hidden="false" customHeight="false" outlineLevel="0" collapsed="false">
      <c r="A1887" s="16" t="str">
        <f aca="false">DATA!A1887</f>
        <v>ITM11885</v>
      </c>
      <c r="B1887" s="16" t="str">
        <f aca="false">DATA!B1887</f>
        <v>Electronics</v>
      </c>
      <c r="C1887" s="17" t="n">
        <f aca="false">DATA!C1887</f>
        <v>75</v>
      </c>
      <c r="D1887" s="17" t="n">
        <f aca="false">DATA!D1887</f>
        <v>57</v>
      </c>
      <c r="E1887" s="18" t="n">
        <f aca="false">DATA!F1887</f>
        <v>8</v>
      </c>
      <c r="F1887" s="19" t="n">
        <f aca="false">DATA!G1887</f>
        <v>19.47</v>
      </c>
      <c r="G1887" s="19" t="n">
        <f aca="false">DATA!H1887</f>
        <v>1.9</v>
      </c>
      <c r="H1887" s="18" t="n">
        <f aca="false">DATA!E1887</f>
        <v>5</v>
      </c>
      <c r="I1887" s="20" t="n">
        <f aca="false">F1887*E1887</f>
        <v>155.76</v>
      </c>
      <c r="J1887" s="20" t="n">
        <f aca="false">PARAMETER!$B$4*G1887*SQRT(E1887)</f>
        <v>8.83946236794272</v>
      </c>
      <c r="K1887" s="20" t="n">
        <f aca="false">I1887+J1887</f>
        <v>164.599462367943</v>
      </c>
      <c r="L1887" s="20" t="n">
        <f aca="false">K1887+F1887*H1887</f>
        <v>261.949462367943</v>
      </c>
      <c r="M1887" s="16" t="str">
        <f aca="false">IF(C1887&lt;=K1887,"REORDER",IF(C1887&gt;L1887,"OVERSTOCK","OK"))</f>
        <v>REORDER</v>
      </c>
      <c r="N1887" s="16" t="str">
        <f aca="false">IF(C1887&lt;=D1887,"REORDER","OK")</f>
        <v>OK</v>
      </c>
      <c r="O1887" s="18" t="n">
        <f aca="false">IF(D1887&lt;I1887,1,0)</f>
        <v>1</v>
      </c>
      <c r="P1887" s="20" t="n">
        <f aca="false">C1887/F1887</f>
        <v>3.85208012326656</v>
      </c>
      <c r="Q1887" s="19" t="n">
        <f aca="false">DATA!N1887</f>
        <v>29.09</v>
      </c>
      <c r="R1887" s="19" t="n">
        <f aca="false">DATA!O1887</f>
        <v>0.1</v>
      </c>
      <c r="S1887" s="17" t="n">
        <f aca="false">C1887*Q1887</f>
        <v>2181.75</v>
      </c>
      <c r="T1887" s="19" t="n">
        <f aca="false">C1887*R1887</f>
        <v>7.5</v>
      </c>
      <c r="U1887" s="20" t="n">
        <f aca="false">MAX(0,C1887-L1887)</f>
        <v>0</v>
      </c>
      <c r="V1887" s="17" t="n">
        <f aca="false">U1887*Q1887</f>
        <v>0</v>
      </c>
      <c r="W1887" s="19" t="n">
        <f aca="false">U1887*R1887</f>
        <v>0</v>
      </c>
      <c r="X1887" s="20" t="n">
        <f aca="false">MAX(0,K1887-C1887)</f>
        <v>89.5994623679427</v>
      </c>
      <c r="Y1887" s="17" t="n">
        <f aca="false">F1887*PARAMETER!$B$5*Q1887</f>
        <v>206729.5395</v>
      </c>
      <c r="Z1887" s="21" t="n">
        <f aca="false">SUMIF($Y$2:$Y$3205,"&gt;="&amp;Y1887)/SUM($Y$2:$Y$3205)</f>
        <v>0.981551892251726</v>
      </c>
      <c r="AA1887" s="16" t="str">
        <f aca="false">IF(Z1887&lt;=PARAMETER!$B$7,"A",IF(Z1887&lt;=PARAMETER!$B$8,"B","C"))</f>
        <v>C</v>
      </c>
      <c r="AB1887" s="22" t="n">
        <f aca="false">G1887/F1887</f>
        <v>0.0975860297894196</v>
      </c>
      <c r="AC1887" s="16" t="str">
        <f aca="false">IF(AB1887&lt;=PARAMETER!$B$9,"X",IF(AB1887&lt;=PARAMETER!$B$10,"Y","Z"))</f>
        <v>X</v>
      </c>
      <c r="AD1887" s="16" t="str">
        <f aca="false">AA1887&amp;AC1887</f>
        <v>CX</v>
      </c>
      <c r="AE1887" s="22" t="n">
        <f aca="false">DATA!I1887</f>
        <v>0.13</v>
      </c>
      <c r="AF1887" s="18" t="n">
        <f aca="false">DATA!L1887</f>
        <v>127</v>
      </c>
      <c r="AG1887" s="16" t="str">
        <f aca="false">DATA!K1887</f>
        <v>C</v>
      </c>
      <c r="AH1887" s="18" t="n">
        <f aca="false">IF(AE1887&gt;=PARAMETER!$B$12,1,0)</f>
        <v>0</v>
      </c>
      <c r="AI1887" s="18" t="n">
        <f aca="false">IF(AF1887&gt;=PARAMETER!$B$13,1,0)</f>
        <v>1</v>
      </c>
      <c r="AJ1887" s="18" t="n">
        <f aca="false">IF(AND(AH1887=1,AI1887=1),1,0)</f>
        <v>0</v>
      </c>
    </row>
    <row r="1888" customFormat="false" ht="15" hidden="false" customHeight="false" outlineLevel="0" collapsed="false">
      <c r="A1888" s="16" t="str">
        <f aca="false">DATA!A1888</f>
        <v>ITM11886</v>
      </c>
      <c r="B1888" s="16" t="str">
        <f aca="false">DATA!B1888</f>
        <v>Electronics</v>
      </c>
      <c r="C1888" s="17" t="n">
        <f aca="false">DATA!C1888</f>
        <v>426</v>
      </c>
      <c r="D1888" s="17" t="n">
        <f aca="false">DATA!D1888</f>
        <v>28</v>
      </c>
      <c r="E1888" s="18" t="n">
        <f aca="false">DATA!F1888</f>
        <v>4</v>
      </c>
      <c r="F1888" s="19" t="n">
        <f aca="false">DATA!G1888</f>
        <v>1.07</v>
      </c>
      <c r="G1888" s="19" t="n">
        <f aca="false">DATA!H1888</f>
        <v>5</v>
      </c>
      <c r="H1888" s="18" t="n">
        <f aca="false">DATA!E1888</f>
        <v>14</v>
      </c>
      <c r="I1888" s="20" t="n">
        <f aca="false">F1888*E1888</f>
        <v>4.28</v>
      </c>
      <c r="J1888" s="20" t="n">
        <f aca="false">PARAMETER!$B$4*G1888*SQRT(E1888)</f>
        <v>16.4485362695147</v>
      </c>
      <c r="K1888" s="20" t="n">
        <f aca="false">I1888+J1888</f>
        <v>20.7285362695147</v>
      </c>
      <c r="L1888" s="20" t="n">
        <f aca="false">K1888+F1888*H1888</f>
        <v>35.7085362695147</v>
      </c>
      <c r="M1888" s="16" t="str">
        <f aca="false">IF(C1888&lt;=K1888,"REORDER",IF(C1888&gt;L1888,"OVERSTOCK","OK"))</f>
        <v>OVERSTOCK</v>
      </c>
      <c r="N1888" s="16" t="str">
        <f aca="false">IF(C1888&lt;=D1888,"REORDER","OK")</f>
        <v>OK</v>
      </c>
      <c r="O1888" s="18" t="n">
        <f aca="false">IF(D1888&lt;I1888,1,0)</f>
        <v>0</v>
      </c>
      <c r="P1888" s="20" t="n">
        <f aca="false">C1888/F1888</f>
        <v>398.130841121495</v>
      </c>
      <c r="Q1888" s="19" t="n">
        <f aca="false">DATA!N1888</f>
        <v>83.6</v>
      </c>
      <c r="R1888" s="19" t="n">
        <f aca="false">DATA!O1888</f>
        <v>1.25</v>
      </c>
      <c r="S1888" s="17" t="n">
        <f aca="false">C1888*Q1888</f>
        <v>35613.6</v>
      </c>
      <c r="T1888" s="19" t="n">
        <f aca="false">C1888*R1888</f>
        <v>532.5</v>
      </c>
      <c r="U1888" s="20" t="n">
        <f aca="false">MAX(0,C1888-L1888)</f>
        <v>390.291463730485</v>
      </c>
      <c r="V1888" s="17" t="n">
        <f aca="false">U1888*Q1888</f>
        <v>32628.3663678686</v>
      </c>
      <c r="W1888" s="19" t="n">
        <f aca="false">U1888*R1888</f>
        <v>487.864329663107</v>
      </c>
      <c r="X1888" s="20" t="n">
        <f aca="false">MAX(0,K1888-C1888)</f>
        <v>0</v>
      </c>
      <c r="Y1888" s="17" t="n">
        <f aca="false">F1888*PARAMETER!$B$5*Q1888</f>
        <v>32649.98</v>
      </c>
      <c r="Z1888" s="21" t="n">
        <f aca="false">SUMIF($Y$2:$Y$3205,"&gt;="&amp;Y1888)/SUM($Y$2:$Y$3205)</f>
        <v>0.999809830476091</v>
      </c>
      <c r="AA1888" s="16" t="str">
        <f aca="false">IF(Z1888&lt;=PARAMETER!$B$7,"A",IF(Z1888&lt;=PARAMETER!$B$8,"B","C"))</f>
        <v>C</v>
      </c>
      <c r="AB1888" s="22" t="n">
        <f aca="false">G1888/F1888</f>
        <v>4.67289719626168</v>
      </c>
      <c r="AC1888" s="16" t="str">
        <f aca="false">IF(AB1888&lt;=PARAMETER!$B$9,"X",IF(AB1888&lt;=PARAMETER!$B$10,"Y","Z"))</f>
        <v>Z</v>
      </c>
      <c r="AD1888" s="16" t="str">
        <f aca="false">AA1888&amp;AC1888</f>
        <v>CZ</v>
      </c>
      <c r="AE1888" s="22" t="n">
        <f aca="false">DATA!I1888</f>
        <v>0.35</v>
      </c>
      <c r="AF1888" s="18" t="n">
        <f aca="false">DATA!L1888</f>
        <v>46</v>
      </c>
      <c r="AG1888" s="16" t="str">
        <f aca="false">DATA!K1888</f>
        <v>B</v>
      </c>
      <c r="AH1888" s="18" t="n">
        <f aca="false">IF(AE1888&gt;=PARAMETER!$B$12,1,0)</f>
        <v>0</v>
      </c>
      <c r="AI1888" s="18" t="n">
        <f aca="false">IF(AF1888&gt;=PARAMETER!$B$13,1,0)</f>
        <v>0</v>
      </c>
      <c r="AJ1888" s="18" t="n">
        <f aca="false">IF(AND(AH1888=1,AI1888=1),1,0)</f>
        <v>0</v>
      </c>
    </row>
    <row r="1889" customFormat="false" ht="15" hidden="false" customHeight="false" outlineLevel="0" collapsed="false">
      <c r="A1889" s="16" t="str">
        <f aca="false">DATA!A1889</f>
        <v>ITM11887</v>
      </c>
      <c r="B1889" s="16" t="str">
        <f aca="false">DATA!B1889</f>
        <v>Groceries</v>
      </c>
      <c r="C1889" s="17" t="n">
        <f aca="false">DATA!C1889</f>
        <v>379</v>
      </c>
      <c r="D1889" s="17" t="n">
        <f aca="false">DATA!D1889</f>
        <v>18</v>
      </c>
      <c r="E1889" s="18" t="n">
        <f aca="false">DATA!F1889</f>
        <v>9</v>
      </c>
      <c r="F1889" s="19" t="n">
        <f aca="false">DATA!G1889</f>
        <v>22.88</v>
      </c>
      <c r="G1889" s="19" t="n">
        <f aca="false">DATA!H1889</f>
        <v>8.01</v>
      </c>
      <c r="H1889" s="18" t="n">
        <f aca="false">DATA!E1889</f>
        <v>3</v>
      </c>
      <c r="I1889" s="20" t="n">
        <f aca="false">F1889*E1889</f>
        <v>205.92</v>
      </c>
      <c r="J1889" s="20" t="n">
        <f aca="false">PARAMETER!$B$4*G1889*SQRT(E1889)</f>
        <v>39.5258326556439</v>
      </c>
      <c r="K1889" s="20" t="n">
        <f aca="false">I1889+J1889</f>
        <v>245.445832655644</v>
      </c>
      <c r="L1889" s="20" t="n">
        <f aca="false">K1889+F1889*H1889</f>
        <v>314.085832655644</v>
      </c>
      <c r="M1889" s="16" t="str">
        <f aca="false">IF(C1889&lt;=K1889,"REORDER",IF(C1889&gt;L1889,"OVERSTOCK","OK"))</f>
        <v>OVERSTOCK</v>
      </c>
      <c r="N1889" s="16" t="str">
        <f aca="false">IF(C1889&lt;=D1889,"REORDER","OK")</f>
        <v>OK</v>
      </c>
      <c r="O1889" s="18" t="n">
        <f aca="false">IF(D1889&lt;I1889,1,0)</f>
        <v>1</v>
      </c>
      <c r="P1889" s="20" t="n">
        <f aca="false">C1889/F1889</f>
        <v>16.5646853146853</v>
      </c>
      <c r="Q1889" s="19" t="n">
        <f aca="false">DATA!N1889</f>
        <v>11.31</v>
      </c>
      <c r="R1889" s="19" t="n">
        <f aca="false">DATA!O1889</f>
        <v>0.12</v>
      </c>
      <c r="S1889" s="17" t="n">
        <f aca="false">C1889*Q1889</f>
        <v>4286.49</v>
      </c>
      <c r="T1889" s="19" t="n">
        <f aca="false">C1889*R1889</f>
        <v>45.48</v>
      </c>
      <c r="U1889" s="20" t="n">
        <f aca="false">MAX(0,C1889-L1889)</f>
        <v>64.9141673443561</v>
      </c>
      <c r="V1889" s="17" t="n">
        <f aca="false">U1889*Q1889</f>
        <v>734.179232664668</v>
      </c>
      <c r="W1889" s="19" t="n">
        <f aca="false">U1889*R1889</f>
        <v>7.78970008132274</v>
      </c>
      <c r="X1889" s="20" t="n">
        <f aca="false">MAX(0,K1889-C1889)</f>
        <v>0</v>
      </c>
      <c r="Y1889" s="17" t="n">
        <f aca="false">F1889*PARAMETER!$B$5*Q1889</f>
        <v>94452.072</v>
      </c>
      <c r="Z1889" s="21" t="n">
        <f aca="false">SUMIF($Y$2:$Y$3205,"&gt;="&amp;Y1889)/SUM($Y$2:$Y$3205)</f>
        <v>0.996758180498897</v>
      </c>
      <c r="AA1889" s="16" t="str">
        <f aca="false">IF(Z1889&lt;=PARAMETER!$B$7,"A",IF(Z1889&lt;=PARAMETER!$B$8,"B","C"))</f>
        <v>C</v>
      </c>
      <c r="AB1889" s="22" t="n">
        <f aca="false">G1889/F1889</f>
        <v>0.350087412587413</v>
      </c>
      <c r="AC1889" s="16" t="str">
        <f aca="false">IF(AB1889&lt;=PARAMETER!$B$9,"X",IF(AB1889&lt;=PARAMETER!$B$10,"Y","Z"))</f>
        <v>Y</v>
      </c>
      <c r="AD1889" s="16" t="str">
        <f aca="false">AA1889&amp;AC1889</f>
        <v>CY</v>
      </c>
      <c r="AE1889" s="22" t="n">
        <f aca="false">DATA!I1889</f>
        <v>0.55</v>
      </c>
      <c r="AF1889" s="18" t="n">
        <f aca="false">DATA!L1889</f>
        <v>106</v>
      </c>
      <c r="AG1889" s="16" t="str">
        <f aca="false">DATA!K1889</f>
        <v>C</v>
      </c>
      <c r="AH1889" s="18" t="n">
        <f aca="false">IF(AE1889&gt;=PARAMETER!$B$12,1,0)</f>
        <v>0</v>
      </c>
      <c r="AI1889" s="18" t="n">
        <f aca="false">IF(AF1889&gt;=PARAMETER!$B$13,1,0)</f>
        <v>1</v>
      </c>
      <c r="AJ1889" s="18" t="n">
        <f aca="false">IF(AND(AH1889=1,AI1889=1),1,0)</f>
        <v>0</v>
      </c>
    </row>
    <row r="1890" customFormat="false" ht="15" hidden="false" customHeight="false" outlineLevel="0" collapsed="false">
      <c r="A1890" s="16" t="str">
        <f aca="false">DATA!A1890</f>
        <v>ITM11888</v>
      </c>
      <c r="B1890" s="16" t="str">
        <f aca="false">DATA!B1890</f>
        <v>Pharma</v>
      </c>
      <c r="C1890" s="17" t="n">
        <f aca="false">DATA!C1890</f>
        <v>414</v>
      </c>
      <c r="D1890" s="17" t="n">
        <f aca="false">DATA!D1890</f>
        <v>73</v>
      </c>
      <c r="E1890" s="18" t="n">
        <f aca="false">DATA!F1890</f>
        <v>2</v>
      </c>
      <c r="F1890" s="19" t="n">
        <f aca="false">DATA!G1890</f>
        <v>14.56</v>
      </c>
      <c r="G1890" s="19" t="n">
        <f aca="false">DATA!H1890</f>
        <v>3.16</v>
      </c>
      <c r="H1890" s="18" t="n">
        <f aca="false">DATA!E1890</f>
        <v>6</v>
      </c>
      <c r="I1890" s="20" t="n">
        <f aca="false">F1890*E1890</f>
        <v>29.12</v>
      </c>
      <c r="J1890" s="20" t="n">
        <f aca="false">PARAMETER!$B$4*G1890*SQRT(E1890)</f>
        <v>7.35071081123658</v>
      </c>
      <c r="K1890" s="20" t="n">
        <f aca="false">I1890+J1890</f>
        <v>36.4707108112366</v>
      </c>
      <c r="L1890" s="20" t="n">
        <f aca="false">K1890+F1890*H1890</f>
        <v>123.830710811237</v>
      </c>
      <c r="M1890" s="16" t="str">
        <f aca="false">IF(C1890&lt;=K1890,"REORDER",IF(C1890&gt;L1890,"OVERSTOCK","OK"))</f>
        <v>OVERSTOCK</v>
      </c>
      <c r="N1890" s="16" t="str">
        <f aca="false">IF(C1890&lt;=D1890,"REORDER","OK")</f>
        <v>OK</v>
      </c>
      <c r="O1890" s="18" t="n">
        <f aca="false">IF(D1890&lt;I1890,1,0)</f>
        <v>0</v>
      </c>
      <c r="P1890" s="20" t="n">
        <f aca="false">C1890/F1890</f>
        <v>28.4340659340659</v>
      </c>
      <c r="Q1890" s="19" t="n">
        <f aca="false">DATA!N1890</f>
        <v>105.65</v>
      </c>
      <c r="R1890" s="19" t="n">
        <f aca="false">DATA!O1890</f>
        <v>1.46</v>
      </c>
      <c r="S1890" s="17" t="n">
        <f aca="false">C1890*Q1890</f>
        <v>43739.1</v>
      </c>
      <c r="T1890" s="19" t="n">
        <f aca="false">C1890*R1890</f>
        <v>604.44</v>
      </c>
      <c r="U1890" s="20" t="n">
        <f aca="false">MAX(0,C1890-L1890)</f>
        <v>290.169289188763</v>
      </c>
      <c r="V1890" s="17" t="n">
        <f aca="false">U1890*Q1890</f>
        <v>30656.3854027929</v>
      </c>
      <c r="W1890" s="19" t="n">
        <f aca="false">U1890*R1890</f>
        <v>423.647162215595</v>
      </c>
      <c r="X1890" s="20" t="n">
        <f aca="false">MAX(0,K1890-C1890)</f>
        <v>0</v>
      </c>
      <c r="Y1890" s="17" t="n">
        <f aca="false">F1890*PARAMETER!$B$5*Q1890</f>
        <v>561466.36</v>
      </c>
      <c r="Z1890" s="21" t="n">
        <f aca="false">SUMIF($Y$2:$Y$3205,"&gt;="&amp;Y1890)/SUM($Y$2:$Y$3205)</f>
        <v>0.887050336647723</v>
      </c>
      <c r="AA1890" s="16" t="str">
        <f aca="false">IF(Z1890&lt;=PARAMETER!$B$7,"A",IF(Z1890&lt;=PARAMETER!$B$8,"B","C"))</f>
        <v>B</v>
      </c>
      <c r="AB1890" s="22" t="n">
        <f aca="false">G1890/F1890</f>
        <v>0.217032967032967</v>
      </c>
      <c r="AC1890" s="16" t="str">
        <f aca="false">IF(AB1890&lt;=PARAMETER!$B$9,"X",IF(AB1890&lt;=PARAMETER!$B$10,"Y","Z"))</f>
        <v>X</v>
      </c>
      <c r="AD1890" s="16" t="str">
        <f aca="false">AA1890&amp;AC1890</f>
        <v>BX</v>
      </c>
      <c r="AE1890" s="22" t="n">
        <f aca="false">DATA!I1890</f>
        <v>0.63</v>
      </c>
      <c r="AF1890" s="18" t="n">
        <f aca="false">DATA!L1890</f>
        <v>112</v>
      </c>
      <c r="AG1890" s="16" t="str">
        <f aca="false">DATA!K1890</f>
        <v>B</v>
      </c>
      <c r="AH1890" s="18" t="n">
        <f aca="false">IF(AE1890&gt;=PARAMETER!$B$12,1,0)</f>
        <v>0</v>
      </c>
      <c r="AI1890" s="18" t="n">
        <f aca="false">IF(AF1890&gt;=PARAMETER!$B$13,1,0)</f>
        <v>1</v>
      </c>
      <c r="AJ1890" s="18" t="n">
        <f aca="false">IF(AND(AH1890=1,AI1890=1),1,0)</f>
        <v>0</v>
      </c>
    </row>
    <row r="1891" customFormat="false" ht="15" hidden="false" customHeight="false" outlineLevel="0" collapsed="false">
      <c r="A1891" s="16" t="str">
        <f aca="false">DATA!A1891</f>
        <v>ITM11889</v>
      </c>
      <c r="B1891" s="16" t="str">
        <f aca="false">DATA!B1891</f>
        <v>Apparel</v>
      </c>
      <c r="C1891" s="17" t="n">
        <f aca="false">DATA!C1891</f>
        <v>129</v>
      </c>
      <c r="D1891" s="17" t="n">
        <f aca="false">DATA!D1891</f>
        <v>63</v>
      </c>
      <c r="E1891" s="18" t="n">
        <f aca="false">DATA!F1891</f>
        <v>6</v>
      </c>
      <c r="F1891" s="19" t="n">
        <f aca="false">DATA!G1891</f>
        <v>6.11</v>
      </c>
      <c r="G1891" s="19" t="n">
        <f aca="false">DATA!H1891</f>
        <v>8.45</v>
      </c>
      <c r="H1891" s="18" t="n">
        <f aca="false">DATA!E1891</f>
        <v>12</v>
      </c>
      <c r="I1891" s="20" t="n">
        <f aca="false">F1891*E1891</f>
        <v>36.66</v>
      </c>
      <c r="J1891" s="20" t="n">
        <f aca="false">PARAMETER!$B$4*G1891*SQRT(E1891)</f>
        <v>34.0454901401975</v>
      </c>
      <c r="K1891" s="20" t="n">
        <f aca="false">I1891+J1891</f>
        <v>70.7054901401975</v>
      </c>
      <c r="L1891" s="20" t="n">
        <f aca="false">K1891+F1891*H1891</f>
        <v>144.025490140198</v>
      </c>
      <c r="M1891" s="16" t="str">
        <f aca="false">IF(C1891&lt;=K1891,"REORDER",IF(C1891&gt;L1891,"OVERSTOCK","OK"))</f>
        <v>OK</v>
      </c>
      <c r="N1891" s="16" t="str">
        <f aca="false">IF(C1891&lt;=D1891,"REORDER","OK")</f>
        <v>OK</v>
      </c>
      <c r="O1891" s="18" t="n">
        <f aca="false">IF(D1891&lt;I1891,1,0)</f>
        <v>0</v>
      </c>
      <c r="P1891" s="20" t="n">
        <f aca="false">C1891/F1891</f>
        <v>21.1129296235679</v>
      </c>
      <c r="Q1891" s="19" t="n">
        <f aca="false">DATA!N1891</f>
        <v>171.11</v>
      </c>
      <c r="R1891" s="19" t="n">
        <f aca="false">DATA!O1891</f>
        <v>0.55</v>
      </c>
      <c r="S1891" s="17" t="n">
        <f aca="false">C1891*Q1891</f>
        <v>22073.19</v>
      </c>
      <c r="T1891" s="19" t="n">
        <f aca="false">C1891*R1891</f>
        <v>70.95</v>
      </c>
      <c r="U1891" s="20" t="n">
        <f aca="false">MAX(0,C1891-L1891)</f>
        <v>0</v>
      </c>
      <c r="V1891" s="17" t="n">
        <f aca="false">U1891*Q1891</f>
        <v>0</v>
      </c>
      <c r="W1891" s="19" t="n">
        <f aca="false">U1891*R1891</f>
        <v>0</v>
      </c>
      <c r="X1891" s="20" t="n">
        <f aca="false">MAX(0,K1891-C1891)</f>
        <v>0</v>
      </c>
      <c r="Y1891" s="17" t="n">
        <f aca="false">F1891*PARAMETER!$B$5*Q1891</f>
        <v>381600.9665</v>
      </c>
      <c r="Z1891" s="21" t="n">
        <f aca="false">SUMIF($Y$2:$Y$3205,"&gt;="&amp;Y1891)/SUM($Y$2:$Y$3205)</f>
        <v>0.938780755941384</v>
      </c>
      <c r="AA1891" s="16" t="str">
        <f aca="false">IF(Z1891&lt;=PARAMETER!$B$7,"A",IF(Z1891&lt;=PARAMETER!$B$8,"B","C"))</f>
        <v>B</v>
      </c>
      <c r="AB1891" s="22" t="n">
        <f aca="false">G1891/F1891</f>
        <v>1.38297872340426</v>
      </c>
      <c r="AC1891" s="16" t="str">
        <f aca="false">IF(AB1891&lt;=PARAMETER!$B$9,"X",IF(AB1891&lt;=PARAMETER!$B$10,"Y","Z"))</f>
        <v>Z</v>
      </c>
      <c r="AD1891" s="16" t="str">
        <f aca="false">AA1891&amp;AC1891</f>
        <v>BZ</v>
      </c>
      <c r="AE1891" s="22" t="n">
        <f aca="false">DATA!I1891</f>
        <v>0.67</v>
      </c>
      <c r="AF1891" s="18" t="n">
        <f aca="false">DATA!L1891</f>
        <v>123</v>
      </c>
      <c r="AG1891" s="16" t="str">
        <f aca="false">DATA!K1891</f>
        <v>A</v>
      </c>
      <c r="AH1891" s="18" t="n">
        <f aca="false">IF(AE1891&gt;=PARAMETER!$B$12,1,0)</f>
        <v>0</v>
      </c>
      <c r="AI1891" s="18" t="n">
        <f aca="false">IF(AF1891&gt;=PARAMETER!$B$13,1,0)</f>
        <v>1</v>
      </c>
      <c r="AJ1891" s="18" t="n">
        <f aca="false">IF(AND(AH1891=1,AI1891=1),1,0)</f>
        <v>0</v>
      </c>
    </row>
    <row r="1892" customFormat="false" ht="15" hidden="false" customHeight="false" outlineLevel="0" collapsed="false">
      <c r="A1892" s="16" t="str">
        <f aca="false">DATA!A1892</f>
        <v>ITM11890</v>
      </c>
      <c r="B1892" s="16" t="str">
        <f aca="false">DATA!B1892</f>
        <v>Groceries</v>
      </c>
      <c r="C1892" s="17" t="n">
        <f aca="false">DATA!C1892</f>
        <v>211</v>
      </c>
      <c r="D1892" s="17" t="n">
        <f aca="false">DATA!D1892</f>
        <v>60</v>
      </c>
      <c r="E1892" s="18" t="n">
        <f aca="false">DATA!F1892</f>
        <v>6</v>
      </c>
      <c r="F1892" s="19" t="n">
        <f aca="false">DATA!G1892</f>
        <v>4.68</v>
      </c>
      <c r="G1892" s="19" t="n">
        <f aca="false">DATA!H1892</f>
        <v>6.62</v>
      </c>
      <c r="H1892" s="18" t="n">
        <f aca="false">DATA!E1892</f>
        <v>5</v>
      </c>
      <c r="I1892" s="20" t="n">
        <f aca="false">F1892*E1892</f>
        <v>28.08</v>
      </c>
      <c r="J1892" s="20" t="n">
        <f aca="false">PARAMETER!$B$4*G1892*SQRT(E1892)</f>
        <v>26.6723248198944</v>
      </c>
      <c r="K1892" s="20" t="n">
        <f aca="false">I1892+J1892</f>
        <v>54.7523248198944</v>
      </c>
      <c r="L1892" s="20" t="n">
        <f aca="false">K1892+F1892*H1892</f>
        <v>78.1523248198944</v>
      </c>
      <c r="M1892" s="16" t="str">
        <f aca="false">IF(C1892&lt;=K1892,"REORDER",IF(C1892&gt;L1892,"OVERSTOCK","OK"))</f>
        <v>OVERSTOCK</v>
      </c>
      <c r="N1892" s="16" t="str">
        <f aca="false">IF(C1892&lt;=D1892,"REORDER","OK")</f>
        <v>OK</v>
      </c>
      <c r="O1892" s="18" t="n">
        <f aca="false">IF(D1892&lt;I1892,1,0)</f>
        <v>0</v>
      </c>
      <c r="P1892" s="20" t="n">
        <f aca="false">C1892/F1892</f>
        <v>45.0854700854701</v>
      </c>
      <c r="Q1892" s="19" t="n">
        <f aca="false">DATA!N1892</f>
        <v>114.89</v>
      </c>
      <c r="R1892" s="19" t="n">
        <f aca="false">DATA!O1892</f>
        <v>0.82</v>
      </c>
      <c r="S1892" s="17" t="n">
        <f aca="false">C1892*Q1892</f>
        <v>24241.79</v>
      </c>
      <c r="T1892" s="19" t="n">
        <f aca="false">C1892*R1892</f>
        <v>173.02</v>
      </c>
      <c r="U1892" s="20" t="n">
        <f aca="false">MAX(0,C1892-L1892)</f>
        <v>132.847675180106</v>
      </c>
      <c r="V1892" s="17" t="n">
        <f aca="false">U1892*Q1892</f>
        <v>15262.8694014423</v>
      </c>
      <c r="W1892" s="19" t="n">
        <f aca="false">U1892*R1892</f>
        <v>108.935093647687</v>
      </c>
      <c r="X1892" s="20" t="n">
        <f aca="false">MAX(0,K1892-C1892)</f>
        <v>0</v>
      </c>
      <c r="Y1892" s="17" t="n">
        <f aca="false">F1892*PARAMETER!$B$5*Q1892</f>
        <v>196255.098</v>
      </c>
      <c r="Z1892" s="21" t="n">
        <f aca="false">SUMIF($Y$2:$Y$3205,"&gt;="&amp;Y1892)/SUM($Y$2:$Y$3205)</f>
        <v>0.983407460317249</v>
      </c>
      <c r="AA1892" s="16" t="str">
        <f aca="false">IF(Z1892&lt;=PARAMETER!$B$7,"A",IF(Z1892&lt;=PARAMETER!$B$8,"B","C"))</f>
        <v>C</v>
      </c>
      <c r="AB1892" s="22" t="n">
        <f aca="false">G1892/F1892</f>
        <v>1.41452991452991</v>
      </c>
      <c r="AC1892" s="16" t="str">
        <f aca="false">IF(AB1892&lt;=PARAMETER!$B$9,"X",IF(AB1892&lt;=PARAMETER!$B$10,"Y","Z"))</f>
        <v>Z</v>
      </c>
      <c r="AD1892" s="16" t="str">
        <f aca="false">AA1892&amp;AC1892</f>
        <v>CZ</v>
      </c>
      <c r="AE1892" s="22" t="n">
        <f aca="false">DATA!I1892</f>
        <v>0.74</v>
      </c>
      <c r="AF1892" s="18" t="n">
        <f aca="false">DATA!L1892</f>
        <v>170</v>
      </c>
      <c r="AG1892" s="16" t="str">
        <f aca="false">DATA!K1892</f>
        <v>A</v>
      </c>
      <c r="AH1892" s="18" t="n">
        <f aca="false">IF(AE1892&gt;=PARAMETER!$B$12,1,0)</f>
        <v>0</v>
      </c>
      <c r="AI1892" s="18" t="n">
        <f aca="false">IF(AF1892&gt;=PARAMETER!$B$13,1,0)</f>
        <v>1</v>
      </c>
      <c r="AJ1892" s="18" t="n">
        <f aca="false">IF(AND(AH1892=1,AI1892=1),1,0)</f>
        <v>0</v>
      </c>
    </row>
    <row r="1893" customFormat="false" ht="15" hidden="false" customHeight="false" outlineLevel="0" collapsed="false">
      <c r="A1893" s="16" t="str">
        <f aca="false">DATA!A1893</f>
        <v>ITM11891</v>
      </c>
      <c r="B1893" s="16" t="str">
        <f aca="false">DATA!B1893</f>
        <v>Groceries</v>
      </c>
      <c r="C1893" s="17" t="n">
        <f aca="false">DATA!C1893</f>
        <v>411</v>
      </c>
      <c r="D1893" s="17" t="n">
        <f aca="false">DATA!D1893</f>
        <v>48</v>
      </c>
      <c r="E1893" s="18" t="n">
        <f aca="false">DATA!F1893</f>
        <v>4</v>
      </c>
      <c r="F1893" s="19" t="n">
        <f aca="false">DATA!G1893</f>
        <v>18.03</v>
      </c>
      <c r="G1893" s="19" t="n">
        <f aca="false">DATA!H1893</f>
        <v>4.28</v>
      </c>
      <c r="H1893" s="18" t="n">
        <f aca="false">DATA!E1893</f>
        <v>13</v>
      </c>
      <c r="I1893" s="20" t="n">
        <f aca="false">F1893*E1893</f>
        <v>72.12</v>
      </c>
      <c r="J1893" s="20" t="n">
        <f aca="false">PARAMETER!$B$4*G1893*SQRT(E1893)</f>
        <v>14.0799470467046</v>
      </c>
      <c r="K1893" s="20" t="n">
        <f aca="false">I1893+J1893</f>
        <v>86.1999470467046</v>
      </c>
      <c r="L1893" s="20" t="n">
        <f aca="false">K1893+F1893*H1893</f>
        <v>320.589947046705</v>
      </c>
      <c r="M1893" s="16" t="str">
        <f aca="false">IF(C1893&lt;=K1893,"REORDER",IF(C1893&gt;L1893,"OVERSTOCK","OK"))</f>
        <v>OVERSTOCK</v>
      </c>
      <c r="N1893" s="16" t="str">
        <f aca="false">IF(C1893&lt;=D1893,"REORDER","OK")</f>
        <v>OK</v>
      </c>
      <c r="O1893" s="18" t="n">
        <f aca="false">IF(D1893&lt;I1893,1,0)</f>
        <v>1</v>
      </c>
      <c r="P1893" s="20" t="n">
        <f aca="false">C1893/F1893</f>
        <v>22.7953410981697</v>
      </c>
      <c r="Q1893" s="19" t="n">
        <f aca="false">DATA!N1893</f>
        <v>125.47</v>
      </c>
      <c r="R1893" s="19" t="n">
        <f aca="false">DATA!O1893</f>
        <v>0.82</v>
      </c>
      <c r="S1893" s="17" t="n">
        <f aca="false">C1893*Q1893</f>
        <v>51568.17</v>
      </c>
      <c r="T1893" s="19" t="n">
        <f aca="false">C1893*R1893</f>
        <v>337.02</v>
      </c>
      <c r="U1893" s="20" t="n">
        <f aca="false">MAX(0,C1893-L1893)</f>
        <v>90.4100529532954</v>
      </c>
      <c r="V1893" s="17" t="n">
        <f aca="false">U1893*Q1893</f>
        <v>11343.74934405</v>
      </c>
      <c r="W1893" s="19" t="n">
        <f aca="false">U1893*R1893</f>
        <v>74.1362434217022</v>
      </c>
      <c r="X1893" s="20" t="n">
        <f aca="false">MAX(0,K1893-C1893)</f>
        <v>0</v>
      </c>
      <c r="Y1893" s="17" t="n">
        <f aca="false">F1893*PARAMETER!$B$5*Q1893</f>
        <v>825711.7965</v>
      </c>
      <c r="Z1893" s="21" t="n">
        <f aca="false">SUMIF($Y$2:$Y$3205,"&gt;="&amp;Y1893)/SUM($Y$2:$Y$3205)</f>
        <v>0.802402552345296</v>
      </c>
      <c r="AA1893" s="16" t="str">
        <f aca="false">IF(Z1893&lt;=PARAMETER!$B$7,"A",IF(Z1893&lt;=PARAMETER!$B$8,"B","C"))</f>
        <v>B</v>
      </c>
      <c r="AB1893" s="22" t="n">
        <f aca="false">G1893/F1893</f>
        <v>0.237382140876317</v>
      </c>
      <c r="AC1893" s="16" t="str">
        <f aca="false">IF(AB1893&lt;=PARAMETER!$B$9,"X",IF(AB1893&lt;=PARAMETER!$B$10,"Y","Z"))</f>
        <v>X</v>
      </c>
      <c r="AD1893" s="16" t="str">
        <f aca="false">AA1893&amp;AC1893</f>
        <v>BX</v>
      </c>
      <c r="AE1893" s="22" t="n">
        <f aca="false">DATA!I1893</f>
        <v>0.69</v>
      </c>
      <c r="AF1893" s="18" t="n">
        <f aca="false">DATA!L1893</f>
        <v>10</v>
      </c>
      <c r="AG1893" s="16" t="str">
        <f aca="false">DATA!K1893</f>
        <v>B</v>
      </c>
      <c r="AH1893" s="18" t="n">
        <f aca="false">IF(AE1893&gt;=PARAMETER!$B$12,1,0)</f>
        <v>0</v>
      </c>
      <c r="AI1893" s="18" t="n">
        <f aca="false">IF(AF1893&gt;=PARAMETER!$B$13,1,0)</f>
        <v>0</v>
      </c>
      <c r="AJ1893" s="18" t="n">
        <f aca="false">IF(AND(AH1893=1,AI1893=1),1,0)</f>
        <v>0</v>
      </c>
    </row>
    <row r="1894" customFormat="false" ht="15" hidden="false" customHeight="false" outlineLevel="0" collapsed="false">
      <c r="A1894" s="16" t="str">
        <f aca="false">DATA!A1894</f>
        <v>ITM11892</v>
      </c>
      <c r="B1894" s="16" t="str">
        <f aca="false">DATA!B1894</f>
        <v>Apparel</v>
      </c>
      <c r="C1894" s="17" t="n">
        <f aca="false">DATA!C1894</f>
        <v>112</v>
      </c>
      <c r="D1894" s="17" t="n">
        <f aca="false">DATA!D1894</f>
        <v>13</v>
      </c>
      <c r="E1894" s="18" t="n">
        <f aca="false">DATA!F1894</f>
        <v>9</v>
      </c>
      <c r="F1894" s="19" t="n">
        <f aca="false">DATA!G1894</f>
        <v>31.12</v>
      </c>
      <c r="G1894" s="19" t="n">
        <f aca="false">DATA!H1894</f>
        <v>4.52</v>
      </c>
      <c r="H1894" s="18" t="n">
        <f aca="false">DATA!E1894</f>
        <v>6</v>
      </c>
      <c r="I1894" s="20" t="n">
        <f aca="false">F1894*E1894</f>
        <v>280.08</v>
      </c>
      <c r="J1894" s="20" t="n">
        <f aca="false">PARAMETER!$B$4*G1894*SQRT(E1894)</f>
        <v>22.304215181462</v>
      </c>
      <c r="K1894" s="20" t="n">
        <f aca="false">I1894+J1894</f>
        <v>302.384215181462</v>
      </c>
      <c r="L1894" s="20" t="n">
        <f aca="false">K1894+F1894*H1894</f>
        <v>489.104215181462</v>
      </c>
      <c r="M1894" s="16" t="str">
        <f aca="false">IF(C1894&lt;=K1894,"REORDER",IF(C1894&gt;L1894,"OVERSTOCK","OK"))</f>
        <v>REORDER</v>
      </c>
      <c r="N1894" s="16" t="str">
        <f aca="false">IF(C1894&lt;=D1894,"REORDER","OK")</f>
        <v>OK</v>
      </c>
      <c r="O1894" s="18" t="n">
        <f aca="false">IF(D1894&lt;I1894,1,0)</f>
        <v>1</v>
      </c>
      <c r="P1894" s="20" t="n">
        <f aca="false">C1894/F1894</f>
        <v>3.59897172236504</v>
      </c>
      <c r="Q1894" s="19" t="n">
        <f aca="false">DATA!N1894</f>
        <v>15.81</v>
      </c>
      <c r="R1894" s="19" t="n">
        <f aca="false">DATA!O1894</f>
        <v>1.71</v>
      </c>
      <c r="S1894" s="17" t="n">
        <f aca="false">C1894*Q1894</f>
        <v>1770.72</v>
      </c>
      <c r="T1894" s="19" t="n">
        <f aca="false">C1894*R1894</f>
        <v>191.52</v>
      </c>
      <c r="U1894" s="20" t="n">
        <f aca="false">MAX(0,C1894-L1894)</f>
        <v>0</v>
      </c>
      <c r="V1894" s="17" t="n">
        <f aca="false">U1894*Q1894</f>
        <v>0</v>
      </c>
      <c r="W1894" s="19" t="n">
        <f aca="false">U1894*R1894</f>
        <v>0</v>
      </c>
      <c r="X1894" s="20" t="n">
        <f aca="false">MAX(0,K1894-C1894)</f>
        <v>190.384215181462</v>
      </c>
      <c r="Y1894" s="17" t="n">
        <f aca="false">F1894*PARAMETER!$B$5*Q1894</f>
        <v>179582.628</v>
      </c>
      <c r="Z1894" s="21" t="n">
        <f aca="false">SUMIF($Y$2:$Y$3205,"&gt;="&amp;Y1894)/SUM($Y$2:$Y$3205)</f>
        <v>0.986678011718375</v>
      </c>
      <c r="AA1894" s="16" t="str">
        <f aca="false">IF(Z1894&lt;=PARAMETER!$B$7,"A",IF(Z1894&lt;=PARAMETER!$B$8,"B","C"))</f>
        <v>C</v>
      </c>
      <c r="AB1894" s="22" t="n">
        <f aca="false">G1894/F1894</f>
        <v>0.145244215938303</v>
      </c>
      <c r="AC1894" s="16" t="str">
        <f aca="false">IF(AB1894&lt;=PARAMETER!$B$9,"X",IF(AB1894&lt;=PARAMETER!$B$10,"Y","Z"))</f>
        <v>X</v>
      </c>
      <c r="AD1894" s="16" t="str">
        <f aca="false">AA1894&amp;AC1894</f>
        <v>CX</v>
      </c>
      <c r="AE1894" s="22" t="n">
        <f aca="false">DATA!I1894</f>
        <v>0.86</v>
      </c>
      <c r="AF1894" s="18" t="n">
        <f aca="false">DATA!L1894</f>
        <v>137</v>
      </c>
      <c r="AG1894" s="16" t="str">
        <f aca="false">DATA!K1894</f>
        <v>B</v>
      </c>
      <c r="AH1894" s="18" t="n">
        <f aca="false">IF(AE1894&gt;=PARAMETER!$B$12,1,0)</f>
        <v>1</v>
      </c>
      <c r="AI1894" s="18" t="n">
        <f aca="false">IF(AF1894&gt;=PARAMETER!$B$13,1,0)</f>
        <v>1</v>
      </c>
      <c r="AJ1894" s="18" t="n">
        <f aca="false">IF(AND(AH1894=1,AI1894=1),1,0)</f>
        <v>1</v>
      </c>
    </row>
    <row r="1895" customFormat="false" ht="15" hidden="false" customHeight="false" outlineLevel="0" collapsed="false">
      <c r="A1895" s="16" t="str">
        <f aca="false">DATA!A1895</f>
        <v>ITM11893</v>
      </c>
      <c r="B1895" s="16" t="str">
        <f aca="false">DATA!B1895</f>
        <v>Apparel</v>
      </c>
      <c r="C1895" s="17" t="n">
        <f aca="false">DATA!C1895</f>
        <v>369</v>
      </c>
      <c r="D1895" s="17" t="n">
        <f aca="false">DATA!D1895</f>
        <v>12</v>
      </c>
      <c r="E1895" s="18" t="n">
        <f aca="false">DATA!F1895</f>
        <v>4</v>
      </c>
      <c r="F1895" s="19" t="n">
        <f aca="false">DATA!G1895</f>
        <v>42.04</v>
      </c>
      <c r="G1895" s="19" t="n">
        <f aca="false">DATA!H1895</f>
        <v>9.3</v>
      </c>
      <c r="H1895" s="18" t="n">
        <f aca="false">DATA!E1895</f>
        <v>11</v>
      </c>
      <c r="I1895" s="20" t="n">
        <f aca="false">F1895*E1895</f>
        <v>168.16</v>
      </c>
      <c r="J1895" s="20" t="n">
        <f aca="false">PARAMETER!$B$4*G1895*SQRT(E1895)</f>
        <v>30.5942774612974</v>
      </c>
      <c r="K1895" s="20" t="n">
        <f aca="false">I1895+J1895</f>
        <v>198.754277461297</v>
      </c>
      <c r="L1895" s="20" t="n">
        <f aca="false">K1895+F1895*H1895</f>
        <v>661.194277461297</v>
      </c>
      <c r="M1895" s="16" t="str">
        <f aca="false">IF(C1895&lt;=K1895,"REORDER",IF(C1895&gt;L1895,"OVERSTOCK","OK"))</f>
        <v>OK</v>
      </c>
      <c r="N1895" s="16" t="str">
        <f aca="false">IF(C1895&lt;=D1895,"REORDER","OK")</f>
        <v>OK</v>
      </c>
      <c r="O1895" s="18" t="n">
        <f aca="false">IF(D1895&lt;I1895,1,0)</f>
        <v>1</v>
      </c>
      <c r="P1895" s="20" t="n">
        <f aca="false">C1895/F1895</f>
        <v>8.77735490009515</v>
      </c>
      <c r="Q1895" s="19" t="n">
        <f aca="false">DATA!N1895</f>
        <v>173.31</v>
      </c>
      <c r="R1895" s="19" t="n">
        <f aca="false">DATA!O1895</f>
        <v>0.29</v>
      </c>
      <c r="S1895" s="17" t="n">
        <f aca="false">C1895*Q1895</f>
        <v>63951.39</v>
      </c>
      <c r="T1895" s="19" t="n">
        <f aca="false">C1895*R1895</f>
        <v>107.01</v>
      </c>
      <c r="U1895" s="20" t="n">
        <f aca="false">MAX(0,C1895-L1895)</f>
        <v>0</v>
      </c>
      <c r="V1895" s="17" t="n">
        <f aca="false">U1895*Q1895</f>
        <v>0</v>
      </c>
      <c r="W1895" s="19" t="n">
        <f aca="false">U1895*R1895</f>
        <v>0</v>
      </c>
      <c r="X1895" s="20" t="n">
        <f aca="false">MAX(0,K1895-C1895)</f>
        <v>0</v>
      </c>
      <c r="Y1895" s="17" t="n">
        <f aca="false">F1895*PARAMETER!$B$5*Q1895</f>
        <v>2659372.626</v>
      </c>
      <c r="Z1895" s="21" t="n">
        <f aca="false">SUMIF($Y$2:$Y$3205,"&gt;="&amp;Y1895)/SUM($Y$2:$Y$3205)</f>
        <v>0.135611737740734</v>
      </c>
      <c r="AA1895" s="16" t="str">
        <f aca="false">IF(Z1895&lt;=PARAMETER!$B$7,"A",IF(Z1895&lt;=PARAMETER!$B$8,"B","C"))</f>
        <v>A</v>
      </c>
      <c r="AB1895" s="22" t="n">
        <f aca="false">G1895/F1895</f>
        <v>0.221217887725975</v>
      </c>
      <c r="AC1895" s="16" t="str">
        <f aca="false">IF(AB1895&lt;=PARAMETER!$B$9,"X",IF(AB1895&lt;=PARAMETER!$B$10,"Y","Z"))</f>
        <v>X</v>
      </c>
      <c r="AD1895" s="16" t="str">
        <f aca="false">AA1895&amp;AC1895</f>
        <v>AX</v>
      </c>
      <c r="AE1895" s="22" t="n">
        <f aca="false">DATA!I1895</f>
        <v>0.37</v>
      </c>
      <c r="AF1895" s="18" t="n">
        <f aca="false">DATA!L1895</f>
        <v>112</v>
      </c>
      <c r="AG1895" s="16" t="str">
        <f aca="false">DATA!K1895</f>
        <v>A</v>
      </c>
      <c r="AH1895" s="18" t="n">
        <f aca="false">IF(AE1895&gt;=PARAMETER!$B$12,1,0)</f>
        <v>0</v>
      </c>
      <c r="AI1895" s="18" t="n">
        <f aca="false">IF(AF1895&gt;=PARAMETER!$B$13,1,0)</f>
        <v>1</v>
      </c>
      <c r="AJ1895" s="18" t="n">
        <f aca="false">IF(AND(AH1895=1,AI1895=1),1,0)</f>
        <v>0</v>
      </c>
    </row>
    <row r="1896" customFormat="false" ht="15" hidden="false" customHeight="false" outlineLevel="0" collapsed="false">
      <c r="A1896" s="16" t="str">
        <f aca="false">DATA!A1896</f>
        <v>ITM11894</v>
      </c>
      <c r="B1896" s="16" t="str">
        <f aca="false">DATA!B1896</f>
        <v>Electronics</v>
      </c>
      <c r="C1896" s="17" t="n">
        <f aca="false">DATA!C1896</f>
        <v>75</v>
      </c>
      <c r="D1896" s="17" t="n">
        <f aca="false">DATA!D1896</f>
        <v>73</v>
      </c>
      <c r="E1896" s="18" t="n">
        <f aca="false">DATA!F1896</f>
        <v>4</v>
      </c>
      <c r="F1896" s="19" t="n">
        <f aca="false">DATA!G1896</f>
        <v>9.99</v>
      </c>
      <c r="G1896" s="19" t="n">
        <f aca="false">DATA!H1896</f>
        <v>2.57</v>
      </c>
      <c r="H1896" s="18" t="n">
        <f aca="false">DATA!E1896</f>
        <v>5</v>
      </c>
      <c r="I1896" s="20" t="n">
        <f aca="false">F1896*E1896</f>
        <v>39.96</v>
      </c>
      <c r="J1896" s="20" t="n">
        <f aca="false">PARAMETER!$B$4*G1896*SQRT(E1896)</f>
        <v>8.45454764253056</v>
      </c>
      <c r="K1896" s="20" t="n">
        <f aca="false">I1896+J1896</f>
        <v>48.4145476425306</v>
      </c>
      <c r="L1896" s="20" t="n">
        <f aca="false">K1896+F1896*H1896</f>
        <v>98.3645476425306</v>
      </c>
      <c r="M1896" s="16" t="str">
        <f aca="false">IF(C1896&lt;=K1896,"REORDER",IF(C1896&gt;L1896,"OVERSTOCK","OK"))</f>
        <v>OK</v>
      </c>
      <c r="N1896" s="16" t="str">
        <f aca="false">IF(C1896&lt;=D1896,"REORDER","OK")</f>
        <v>OK</v>
      </c>
      <c r="O1896" s="18" t="n">
        <f aca="false">IF(D1896&lt;I1896,1,0)</f>
        <v>0</v>
      </c>
      <c r="P1896" s="20" t="n">
        <f aca="false">C1896/F1896</f>
        <v>7.50750750750751</v>
      </c>
      <c r="Q1896" s="19" t="n">
        <f aca="false">DATA!N1896</f>
        <v>83.15</v>
      </c>
      <c r="R1896" s="19" t="n">
        <f aca="false">DATA!O1896</f>
        <v>1.37</v>
      </c>
      <c r="S1896" s="17" t="n">
        <f aca="false">C1896*Q1896</f>
        <v>6236.25</v>
      </c>
      <c r="T1896" s="19" t="n">
        <f aca="false">C1896*R1896</f>
        <v>102.75</v>
      </c>
      <c r="U1896" s="20" t="n">
        <f aca="false">MAX(0,C1896-L1896)</f>
        <v>0</v>
      </c>
      <c r="V1896" s="17" t="n">
        <f aca="false">U1896*Q1896</f>
        <v>0</v>
      </c>
      <c r="W1896" s="19" t="n">
        <f aca="false">U1896*R1896</f>
        <v>0</v>
      </c>
      <c r="X1896" s="20" t="n">
        <f aca="false">MAX(0,K1896-C1896)</f>
        <v>0</v>
      </c>
      <c r="Y1896" s="17" t="n">
        <f aca="false">F1896*PARAMETER!$B$5*Q1896</f>
        <v>303194.0025</v>
      </c>
      <c r="Z1896" s="21" t="n">
        <f aca="false">SUMIF($Y$2:$Y$3205,"&gt;="&amp;Y1896)/SUM($Y$2:$Y$3205)</f>
        <v>0.959837195936803</v>
      </c>
      <c r="AA1896" s="16" t="str">
        <f aca="false">IF(Z1896&lt;=PARAMETER!$B$7,"A",IF(Z1896&lt;=PARAMETER!$B$8,"B","C"))</f>
        <v>C</v>
      </c>
      <c r="AB1896" s="22" t="n">
        <f aca="false">G1896/F1896</f>
        <v>0.257257257257257</v>
      </c>
      <c r="AC1896" s="16" t="str">
        <f aca="false">IF(AB1896&lt;=PARAMETER!$B$9,"X",IF(AB1896&lt;=PARAMETER!$B$10,"Y","Z"))</f>
        <v>Y</v>
      </c>
      <c r="AD1896" s="16" t="str">
        <f aca="false">AA1896&amp;AC1896</f>
        <v>CY</v>
      </c>
      <c r="AE1896" s="22" t="n">
        <f aca="false">DATA!I1896</f>
        <v>0.68</v>
      </c>
      <c r="AF1896" s="18" t="n">
        <f aca="false">DATA!L1896</f>
        <v>165</v>
      </c>
      <c r="AG1896" s="16" t="str">
        <f aca="false">DATA!K1896</f>
        <v>B</v>
      </c>
      <c r="AH1896" s="18" t="n">
        <f aca="false">IF(AE1896&gt;=PARAMETER!$B$12,1,0)</f>
        <v>0</v>
      </c>
      <c r="AI1896" s="18" t="n">
        <f aca="false">IF(AF1896&gt;=PARAMETER!$B$13,1,0)</f>
        <v>1</v>
      </c>
      <c r="AJ1896" s="18" t="n">
        <f aca="false">IF(AND(AH1896=1,AI1896=1),1,0)</f>
        <v>0</v>
      </c>
    </row>
    <row r="1897" customFormat="false" ht="15" hidden="false" customHeight="false" outlineLevel="0" collapsed="false">
      <c r="A1897" s="16" t="str">
        <f aca="false">DATA!A1897</f>
        <v>ITM11895</v>
      </c>
      <c r="B1897" s="16" t="str">
        <f aca="false">DATA!B1897</f>
        <v>Groceries</v>
      </c>
      <c r="C1897" s="17" t="n">
        <f aca="false">DATA!C1897</f>
        <v>79</v>
      </c>
      <c r="D1897" s="17" t="n">
        <f aca="false">DATA!D1897</f>
        <v>38</v>
      </c>
      <c r="E1897" s="18" t="n">
        <f aca="false">DATA!F1897</f>
        <v>7</v>
      </c>
      <c r="F1897" s="19" t="n">
        <f aca="false">DATA!G1897</f>
        <v>21.81</v>
      </c>
      <c r="G1897" s="19" t="n">
        <f aca="false">DATA!H1897</f>
        <v>7.09</v>
      </c>
      <c r="H1897" s="18" t="n">
        <f aca="false">DATA!E1897</f>
        <v>14</v>
      </c>
      <c r="I1897" s="20" t="n">
        <f aca="false">F1897*E1897</f>
        <v>152.67</v>
      </c>
      <c r="J1897" s="20" t="n">
        <f aca="false">PARAMETER!$B$4*G1897*SQRT(E1897)</f>
        <v>30.8547841077149</v>
      </c>
      <c r="K1897" s="20" t="n">
        <f aca="false">I1897+J1897</f>
        <v>183.524784107715</v>
      </c>
      <c r="L1897" s="20" t="n">
        <f aca="false">K1897+F1897*H1897</f>
        <v>488.864784107715</v>
      </c>
      <c r="M1897" s="16" t="str">
        <f aca="false">IF(C1897&lt;=K1897,"REORDER",IF(C1897&gt;L1897,"OVERSTOCK","OK"))</f>
        <v>REORDER</v>
      </c>
      <c r="N1897" s="16" t="str">
        <f aca="false">IF(C1897&lt;=D1897,"REORDER","OK")</f>
        <v>OK</v>
      </c>
      <c r="O1897" s="18" t="n">
        <f aca="false">IF(D1897&lt;I1897,1,0)</f>
        <v>1</v>
      </c>
      <c r="P1897" s="20" t="n">
        <f aca="false">C1897/F1897</f>
        <v>3.62219165520404</v>
      </c>
      <c r="Q1897" s="19" t="n">
        <f aca="false">DATA!N1897</f>
        <v>195.22</v>
      </c>
      <c r="R1897" s="19" t="n">
        <f aca="false">DATA!O1897</f>
        <v>1.96</v>
      </c>
      <c r="S1897" s="17" t="n">
        <f aca="false">C1897*Q1897</f>
        <v>15422.38</v>
      </c>
      <c r="T1897" s="19" t="n">
        <f aca="false">C1897*R1897</f>
        <v>154.84</v>
      </c>
      <c r="U1897" s="20" t="n">
        <f aca="false">MAX(0,C1897-L1897)</f>
        <v>0</v>
      </c>
      <c r="V1897" s="17" t="n">
        <f aca="false">U1897*Q1897</f>
        <v>0</v>
      </c>
      <c r="W1897" s="19" t="n">
        <f aca="false">U1897*R1897</f>
        <v>0</v>
      </c>
      <c r="X1897" s="20" t="n">
        <f aca="false">MAX(0,K1897-C1897)</f>
        <v>104.524784107715</v>
      </c>
      <c r="Y1897" s="17" t="n">
        <f aca="false">F1897*PARAMETER!$B$5*Q1897</f>
        <v>1554078.093</v>
      </c>
      <c r="Z1897" s="21" t="n">
        <f aca="false">SUMIF($Y$2:$Y$3205,"&gt;="&amp;Y1897)/SUM($Y$2:$Y$3205)</f>
        <v>0.501404813642904</v>
      </c>
      <c r="AA1897" s="16" t="str">
        <f aca="false">IF(Z1897&lt;=PARAMETER!$B$7,"A",IF(Z1897&lt;=PARAMETER!$B$8,"B","C"))</f>
        <v>A</v>
      </c>
      <c r="AB1897" s="22" t="n">
        <f aca="false">G1897/F1897</f>
        <v>0.325080238422742</v>
      </c>
      <c r="AC1897" s="16" t="str">
        <f aca="false">IF(AB1897&lt;=PARAMETER!$B$9,"X",IF(AB1897&lt;=PARAMETER!$B$10,"Y","Z"))</f>
        <v>Y</v>
      </c>
      <c r="AD1897" s="16" t="str">
        <f aca="false">AA1897&amp;AC1897</f>
        <v>AY</v>
      </c>
      <c r="AE1897" s="22" t="n">
        <f aca="false">DATA!I1897</f>
        <v>0.15</v>
      </c>
      <c r="AF1897" s="18" t="n">
        <f aca="false">DATA!L1897</f>
        <v>154</v>
      </c>
      <c r="AG1897" s="16" t="str">
        <f aca="false">DATA!K1897</f>
        <v>B</v>
      </c>
      <c r="AH1897" s="18" t="n">
        <f aca="false">IF(AE1897&gt;=PARAMETER!$B$12,1,0)</f>
        <v>0</v>
      </c>
      <c r="AI1897" s="18" t="n">
        <f aca="false">IF(AF1897&gt;=PARAMETER!$B$13,1,0)</f>
        <v>1</v>
      </c>
      <c r="AJ1897" s="18" t="n">
        <f aca="false">IF(AND(AH1897=1,AI1897=1),1,0)</f>
        <v>0</v>
      </c>
    </row>
    <row r="1898" customFormat="false" ht="15" hidden="false" customHeight="false" outlineLevel="0" collapsed="false">
      <c r="A1898" s="16" t="str">
        <f aca="false">DATA!A1898</f>
        <v>ITM11896</v>
      </c>
      <c r="B1898" s="16" t="str">
        <f aca="false">DATA!B1898</f>
        <v>Automotive</v>
      </c>
      <c r="C1898" s="17" t="n">
        <f aca="false">DATA!C1898</f>
        <v>157</v>
      </c>
      <c r="D1898" s="17" t="n">
        <f aca="false">DATA!D1898</f>
        <v>20</v>
      </c>
      <c r="E1898" s="18" t="n">
        <f aca="false">DATA!F1898</f>
        <v>9</v>
      </c>
      <c r="F1898" s="19" t="n">
        <f aca="false">DATA!G1898</f>
        <v>20.21</v>
      </c>
      <c r="G1898" s="19" t="n">
        <f aca="false">DATA!H1898</f>
        <v>7.22</v>
      </c>
      <c r="H1898" s="18" t="n">
        <f aca="false">DATA!E1898</f>
        <v>8</v>
      </c>
      <c r="I1898" s="20" t="n">
        <f aca="false">F1898*E1898</f>
        <v>181.89</v>
      </c>
      <c r="J1898" s="20" t="n">
        <f aca="false">PARAMETER!$B$4*G1898*SQRT(E1898)</f>
        <v>35.6275295597689</v>
      </c>
      <c r="K1898" s="20" t="n">
        <f aca="false">I1898+J1898</f>
        <v>217.517529559769</v>
      </c>
      <c r="L1898" s="20" t="n">
        <f aca="false">K1898+F1898*H1898</f>
        <v>379.197529559769</v>
      </c>
      <c r="M1898" s="16" t="str">
        <f aca="false">IF(C1898&lt;=K1898,"REORDER",IF(C1898&gt;L1898,"OVERSTOCK","OK"))</f>
        <v>REORDER</v>
      </c>
      <c r="N1898" s="16" t="str">
        <f aca="false">IF(C1898&lt;=D1898,"REORDER","OK")</f>
        <v>OK</v>
      </c>
      <c r="O1898" s="18" t="n">
        <f aca="false">IF(D1898&lt;I1898,1,0)</f>
        <v>1</v>
      </c>
      <c r="P1898" s="20" t="n">
        <f aca="false">C1898/F1898</f>
        <v>7.76843146956952</v>
      </c>
      <c r="Q1898" s="19" t="n">
        <f aca="false">DATA!N1898</f>
        <v>32.89</v>
      </c>
      <c r="R1898" s="19" t="n">
        <f aca="false">DATA!O1898</f>
        <v>0.14</v>
      </c>
      <c r="S1898" s="17" t="n">
        <f aca="false">C1898*Q1898</f>
        <v>5163.73</v>
      </c>
      <c r="T1898" s="19" t="n">
        <f aca="false">C1898*R1898</f>
        <v>21.98</v>
      </c>
      <c r="U1898" s="20" t="n">
        <f aca="false">MAX(0,C1898-L1898)</f>
        <v>0</v>
      </c>
      <c r="V1898" s="17" t="n">
        <f aca="false">U1898*Q1898</f>
        <v>0</v>
      </c>
      <c r="W1898" s="19" t="n">
        <f aca="false">U1898*R1898</f>
        <v>0</v>
      </c>
      <c r="X1898" s="20" t="n">
        <f aca="false">MAX(0,K1898-C1898)</f>
        <v>60.5175295597689</v>
      </c>
      <c r="Y1898" s="17" t="n">
        <f aca="false">F1898*PARAMETER!$B$5*Q1898</f>
        <v>242618.0185</v>
      </c>
      <c r="Z1898" s="21" t="n">
        <f aca="false">SUMIF($Y$2:$Y$3205,"&gt;="&amp;Y1898)/SUM($Y$2:$Y$3205)</f>
        <v>0.973849503089464</v>
      </c>
      <c r="AA1898" s="16" t="str">
        <f aca="false">IF(Z1898&lt;=PARAMETER!$B$7,"A",IF(Z1898&lt;=PARAMETER!$B$8,"B","C"))</f>
        <v>C</v>
      </c>
      <c r="AB1898" s="22" t="n">
        <f aca="false">G1898/F1898</f>
        <v>0.357248886689758</v>
      </c>
      <c r="AC1898" s="16" t="str">
        <f aca="false">IF(AB1898&lt;=PARAMETER!$B$9,"X",IF(AB1898&lt;=PARAMETER!$B$10,"Y","Z"))</f>
        <v>Y</v>
      </c>
      <c r="AD1898" s="16" t="str">
        <f aca="false">AA1898&amp;AC1898</f>
        <v>CY</v>
      </c>
      <c r="AE1898" s="22" t="n">
        <f aca="false">DATA!I1898</f>
        <v>0.53</v>
      </c>
      <c r="AF1898" s="18" t="n">
        <f aca="false">DATA!L1898</f>
        <v>66</v>
      </c>
      <c r="AG1898" s="16" t="str">
        <f aca="false">DATA!K1898</f>
        <v>D</v>
      </c>
      <c r="AH1898" s="18" t="n">
        <f aca="false">IF(AE1898&gt;=PARAMETER!$B$12,1,0)</f>
        <v>0</v>
      </c>
      <c r="AI1898" s="18" t="n">
        <f aca="false">IF(AF1898&gt;=PARAMETER!$B$13,1,0)</f>
        <v>0</v>
      </c>
      <c r="AJ1898" s="18" t="n">
        <f aca="false">IF(AND(AH1898=1,AI1898=1),1,0)</f>
        <v>0</v>
      </c>
    </row>
    <row r="1899" customFormat="false" ht="15" hidden="false" customHeight="false" outlineLevel="0" collapsed="false">
      <c r="A1899" s="16" t="str">
        <f aca="false">DATA!A1899</f>
        <v>ITM11897</v>
      </c>
      <c r="B1899" s="16" t="str">
        <f aca="false">DATA!B1899</f>
        <v>Apparel</v>
      </c>
      <c r="C1899" s="17" t="n">
        <f aca="false">DATA!C1899</f>
        <v>58</v>
      </c>
      <c r="D1899" s="17" t="n">
        <f aca="false">DATA!D1899</f>
        <v>67</v>
      </c>
      <c r="E1899" s="18" t="n">
        <f aca="false">DATA!F1899</f>
        <v>7</v>
      </c>
      <c r="F1899" s="19" t="n">
        <f aca="false">DATA!G1899</f>
        <v>26.16</v>
      </c>
      <c r="G1899" s="19" t="n">
        <f aca="false">DATA!H1899</f>
        <v>9.26</v>
      </c>
      <c r="H1899" s="18" t="n">
        <f aca="false">DATA!E1899</f>
        <v>8</v>
      </c>
      <c r="I1899" s="20" t="n">
        <f aca="false">F1899*E1899</f>
        <v>183.12</v>
      </c>
      <c r="J1899" s="20" t="n">
        <f aca="false">PARAMETER!$B$4*G1899*SQRT(E1899)</f>
        <v>40.29834990655</v>
      </c>
      <c r="K1899" s="20" t="n">
        <f aca="false">I1899+J1899</f>
        <v>223.41834990655</v>
      </c>
      <c r="L1899" s="20" t="n">
        <f aca="false">K1899+F1899*H1899</f>
        <v>432.69834990655</v>
      </c>
      <c r="M1899" s="16" t="str">
        <f aca="false">IF(C1899&lt;=K1899,"REORDER",IF(C1899&gt;L1899,"OVERSTOCK","OK"))</f>
        <v>REORDER</v>
      </c>
      <c r="N1899" s="16" t="str">
        <f aca="false">IF(C1899&lt;=D1899,"REORDER","OK")</f>
        <v>REORDER</v>
      </c>
      <c r="O1899" s="18" t="n">
        <f aca="false">IF(D1899&lt;I1899,1,0)</f>
        <v>1</v>
      </c>
      <c r="P1899" s="20" t="n">
        <f aca="false">C1899/F1899</f>
        <v>2.217125382263</v>
      </c>
      <c r="Q1899" s="19" t="n">
        <f aca="false">DATA!N1899</f>
        <v>189.49</v>
      </c>
      <c r="R1899" s="19" t="n">
        <f aca="false">DATA!O1899</f>
        <v>1.94</v>
      </c>
      <c r="S1899" s="17" t="n">
        <f aca="false">C1899*Q1899</f>
        <v>10990.42</v>
      </c>
      <c r="T1899" s="19" t="n">
        <f aca="false">C1899*R1899</f>
        <v>112.52</v>
      </c>
      <c r="U1899" s="20" t="n">
        <f aca="false">MAX(0,C1899-L1899)</f>
        <v>0</v>
      </c>
      <c r="V1899" s="17" t="n">
        <f aca="false">U1899*Q1899</f>
        <v>0</v>
      </c>
      <c r="W1899" s="19" t="n">
        <f aca="false">U1899*R1899</f>
        <v>0</v>
      </c>
      <c r="X1899" s="20" t="n">
        <f aca="false">MAX(0,K1899-C1899)</f>
        <v>165.41834990655</v>
      </c>
      <c r="Y1899" s="17" t="n">
        <f aca="false">F1899*PARAMETER!$B$5*Q1899</f>
        <v>1809326.316</v>
      </c>
      <c r="Z1899" s="21" t="n">
        <f aca="false">SUMIF($Y$2:$Y$3205,"&gt;="&amp;Y1899)/SUM($Y$2:$Y$3205)</f>
        <v>0.412328212354352</v>
      </c>
      <c r="AA1899" s="16" t="str">
        <f aca="false">IF(Z1899&lt;=PARAMETER!$B$7,"A",IF(Z1899&lt;=PARAMETER!$B$8,"B","C"))</f>
        <v>A</v>
      </c>
      <c r="AB1899" s="22" t="n">
        <f aca="false">G1899/F1899</f>
        <v>0.353975535168196</v>
      </c>
      <c r="AC1899" s="16" t="str">
        <f aca="false">IF(AB1899&lt;=PARAMETER!$B$9,"X",IF(AB1899&lt;=PARAMETER!$B$10,"Y","Z"))</f>
        <v>Y</v>
      </c>
      <c r="AD1899" s="16" t="str">
        <f aca="false">AA1899&amp;AC1899</f>
        <v>AY</v>
      </c>
      <c r="AE1899" s="22" t="n">
        <f aca="false">DATA!I1899</f>
        <v>0.34</v>
      </c>
      <c r="AF1899" s="18" t="n">
        <f aca="false">DATA!L1899</f>
        <v>79</v>
      </c>
      <c r="AG1899" s="16" t="str">
        <f aca="false">DATA!K1899</f>
        <v>C</v>
      </c>
      <c r="AH1899" s="18" t="n">
        <f aca="false">IF(AE1899&gt;=PARAMETER!$B$12,1,0)</f>
        <v>0</v>
      </c>
      <c r="AI1899" s="18" t="n">
        <f aca="false">IF(AF1899&gt;=PARAMETER!$B$13,1,0)</f>
        <v>0</v>
      </c>
      <c r="AJ1899" s="18" t="n">
        <f aca="false">IF(AND(AH1899=1,AI1899=1),1,0)</f>
        <v>0</v>
      </c>
    </row>
    <row r="1900" customFormat="false" ht="15" hidden="false" customHeight="false" outlineLevel="0" collapsed="false">
      <c r="A1900" s="16" t="str">
        <f aca="false">DATA!A1900</f>
        <v>ITM11898</v>
      </c>
      <c r="B1900" s="16" t="str">
        <f aca="false">DATA!B1900</f>
        <v>Apparel</v>
      </c>
      <c r="C1900" s="17" t="n">
        <f aca="false">DATA!C1900</f>
        <v>47</v>
      </c>
      <c r="D1900" s="17" t="n">
        <f aca="false">DATA!D1900</f>
        <v>84</v>
      </c>
      <c r="E1900" s="18" t="n">
        <f aca="false">DATA!F1900</f>
        <v>2</v>
      </c>
      <c r="F1900" s="19" t="n">
        <f aca="false">DATA!G1900</f>
        <v>40.67</v>
      </c>
      <c r="G1900" s="19" t="n">
        <f aca="false">DATA!H1900</f>
        <v>7.28</v>
      </c>
      <c r="H1900" s="18" t="n">
        <f aca="false">DATA!E1900</f>
        <v>9</v>
      </c>
      <c r="I1900" s="20" t="n">
        <f aca="false">F1900*E1900</f>
        <v>81.34</v>
      </c>
      <c r="J1900" s="20" t="n">
        <f aca="false">PARAMETER!$B$4*G1900*SQRT(E1900)</f>
        <v>16.9345489575324</v>
      </c>
      <c r="K1900" s="20" t="n">
        <f aca="false">I1900+J1900</f>
        <v>98.2745489575324</v>
      </c>
      <c r="L1900" s="20" t="n">
        <f aca="false">K1900+F1900*H1900</f>
        <v>464.304548957532</v>
      </c>
      <c r="M1900" s="16" t="str">
        <f aca="false">IF(C1900&lt;=K1900,"REORDER",IF(C1900&gt;L1900,"OVERSTOCK","OK"))</f>
        <v>REORDER</v>
      </c>
      <c r="N1900" s="16" t="str">
        <f aca="false">IF(C1900&lt;=D1900,"REORDER","OK")</f>
        <v>REORDER</v>
      </c>
      <c r="O1900" s="18" t="n">
        <f aca="false">IF(D1900&lt;I1900,1,0)</f>
        <v>0</v>
      </c>
      <c r="P1900" s="20" t="n">
        <f aca="false">C1900/F1900</f>
        <v>1.1556429800836</v>
      </c>
      <c r="Q1900" s="19" t="n">
        <f aca="false">DATA!N1900</f>
        <v>130.52</v>
      </c>
      <c r="R1900" s="19" t="n">
        <f aca="false">DATA!O1900</f>
        <v>0.13</v>
      </c>
      <c r="S1900" s="17" t="n">
        <f aca="false">C1900*Q1900</f>
        <v>6134.44</v>
      </c>
      <c r="T1900" s="19" t="n">
        <f aca="false">C1900*R1900</f>
        <v>6.11</v>
      </c>
      <c r="U1900" s="20" t="n">
        <f aca="false">MAX(0,C1900-L1900)</f>
        <v>0</v>
      </c>
      <c r="V1900" s="17" t="n">
        <f aca="false">U1900*Q1900</f>
        <v>0</v>
      </c>
      <c r="W1900" s="19" t="n">
        <f aca="false">U1900*R1900</f>
        <v>0</v>
      </c>
      <c r="X1900" s="20" t="n">
        <f aca="false">MAX(0,K1900-C1900)</f>
        <v>51.2745489575324</v>
      </c>
      <c r="Y1900" s="17" t="n">
        <f aca="false">F1900*PARAMETER!$B$5*Q1900</f>
        <v>1937510.666</v>
      </c>
      <c r="Z1900" s="21" t="n">
        <f aca="false">SUMIF($Y$2:$Y$3205,"&gt;="&amp;Y1900)/SUM($Y$2:$Y$3205)</f>
        <v>0.357956775157119</v>
      </c>
      <c r="AA1900" s="16" t="str">
        <f aca="false">IF(Z1900&lt;=PARAMETER!$B$7,"A",IF(Z1900&lt;=PARAMETER!$B$8,"B","C"))</f>
        <v>A</v>
      </c>
      <c r="AB1900" s="22" t="n">
        <f aca="false">G1900/F1900</f>
        <v>0.179001721170396</v>
      </c>
      <c r="AC1900" s="16" t="str">
        <f aca="false">IF(AB1900&lt;=PARAMETER!$B$9,"X",IF(AB1900&lt;=PARAMETER!$B$10,"Y","Z"))</f>
        <v>X</v>
      </c>
      <c r="AD1900" s="16" t="str">
        <f aca="false">AA1900&amp;AC1900</f>
        <v>AX</v>
      </c>
      <c r="AE1900" s="22" t="n">
        <f aca="false">DATA!I1900</f>
        <v>0.44</v>
      </c>
      <c r="AF1900" s="18" t="n">
        <f aca="false">DATA!L1900</f>
        <v>53</v>
      </c>
      <c r="AG1900" s="16" t="str">
        <f aca="false">DATA!K1900</f>
        <v>A</v>
      </c>
      <c r="AH1900" s="18" t="n">
        <f aca="false">IF(AE1900&gt;=PARAMETER!$B$12,1,0)</f>
        <v>0</v>
      </c>
      <c r="AI1900" s="18" t="n">
        <f aca="false">IF(AF1900&gt;=PARAMETER!$B$13,1,0)</f>
        <v>0</v>
      </c>
      <c r="AJ1900" s="18" t="n">
        <f aca="false">IF(AND(AH1900=1,AI1900=1),1,0)</f>
        <v>0</v>
      </c>
    </row>
    <row r="1901" customFormat="false" ht="15" hidden="false" customHeight="false" outlineLevel="0" collapsed="false">
      <c r="A1901" s="16" t="str">
        <f aca="false">DATA!A1901</f>
        <v>ITM11899</v>
      </c>
      <c r="B1901" s="16" t="str">
        <f aca="false">DATA!B1901</f>
        <v>Pharma</v>
      </c>
      <c r="C1901" s="17" t="n">
        <f aca="false">DATA!C1901</f>
        <v>68</v>
      </c>
      <c r="D1901" s="17" t="n">
        <f aca="false">DATA!D1901</f>
        <v>36</v>
      </c>
      <c r="E1901" s="18" t="n">
        <f aca="false">DATA!F1901</f>
        <v>4</v>
      </c>
      <c r="F1901" s="19" t="n">
        <f aca="false">DATA!G1901</f>
        <v>28.13</v>
      </c>
      <c r="G1901" s="19" t="n">
        <f aca="false">DATA!H1901</f>
        <v>6.05</v>
      </c>
      <c r="H1901" s="18" t="n">
        <f aca="false">DATA!E1901</f>
        <v>11</v>
      </c>
      <c r="I1901" s="20" t="n">
        <f aca="false">F1901*E1901</f>
        <v>112.52</v>
      </c>
      <c r="J1901" s="20" t="n">
        <f aca="false">PARAMETER!$B$4*G1901*SQRT(E1901)</f>
        <v>19.9027288861128</v>
      </c>
      <c r="K1901" s="20" t="n">
        <f aca="false">I1901+J1901</f>
        <v>132.422728886113</v>
      </c>
      <c r="L1901" s="20" t="n">
        <f aca="false">K1901+F1901*H1901</f>
        <v>441.852728886113</v>
      </c>
      <c r="M1901" s="16" t="str">
        <f aca="false">IF(C1901&lt;=K1901,"REORDER",IF(C1901&gt;L1901,"OVERSTOCK","OK"))</f>
        <v>REORDER</v>
      </c>
      <c r="N1901" s="16" t="str">
        <f aca="false">IF(C1901&lt;=D1901,"REORDER","OK")</f>
        <v>OK</v>
      </c>
      <c r="O1901" s="18" t="n">
        <f aca="false">IF(D1901&lt;I1901,1,0)</f>
        <v>1</v>
      </c>
      <c r="P1901" s="20" t="n">
        <f aca="false">C1901/F1901</f>
        <v>2.41734802701742</v>
      </c>
      <c r="Q1901" s="19" t="n">
        <f aca="false">DATA!N1901</f>
        <v>19.94</v>
      </c>
      <c r="R1901" s="19" t="n">
        <f aca="false">DATA!O1901</f>
        <v>1.7</v>
      </c>
      <c r="S1901" s="17" t="n">
        <f aca="false">C1901*Q1901</f>
        <v>1355.92</v>
      </c>
      <c r="T1901" s="19" t="n">
        <f aca="false">C1901*R1901</f>
        <v>115.6</v>
      </c>
      <c r="U1901" s="20" t="n">
        <f aca="false">MAX(0,C1901-L1901)</f>
        <v>0</v>
      </c>
      <c r="V1901" s="17" t="n">
        <f aca="false">U1901*Q1901</f>
        <v>0</v>
      </c>
      <c r="W1901" s="19" t="n">
        <f aca="false">U1901*R1901</f>
        <v>0</v>
      </c>
      <c r="X1901" s="20" t="n">
        <f aca="false">MAX(0,K1901-C1901)</f>
        <v>64.4227288861128</v>
      </c>
      <c r="Y1901" s="17" t="n">
        <f aca="false">F1901*PARAMETER!$B$5*Q1901</f>
        <v>204732.953</v>
      </c>
      <c r="Z1901" s="21" t="n">
        <f aca="false">SUMIF($Y$2:$Y$3205,"&gt;="&amp;Y1901)/SUM($Y$2:$Y$3205)</f>
        <v>0.981814021499243</v>
      </c>
      <c r="AA1901" s="16" t="str">
        <f aca="false">IF(Z1901&lt;=PARAMETER!$B$7,"A",IF(Z1901&lt;=PARAMETER!$B$8,"B","C"))</f>
        <v>C</v>
      </c>
      <c r="AB1901" s="22" t="n">
        <f aca="false">G1901/F1901</f>
        <v>0.215072875933167</v>
      </c>
      <c r="AC1901" s="16" t="str">
        <f aca="false">IF(AB1901&lt;=PARAMETER!$B$9,"X",IF(AB1901&lt;=PARAMETER!$B$10,"Y","Z"))</f>
        <v>X</v>
      </c>
      <c r="AD1901" s="16" t="str">
        <f aca="false">AA1901&amp;AC1901</f>
        <v>CX</v>
      </c>
      <c r="AE1901" s="22" t="n">
        <f aca="false">DATA!I1901</f>
        <v>0.42</v>
      </c>
      <c r="AF1901" s="18" t="n">
        <f aca="false">DATA!L1901</f>
        <v>150</v>
      </c>
      <c r="AG1901" s="16" t="str">
        <f aca="false">DATA!K1901</f>
        <v>A</v>
      </c>
      <c r="AH1901" s="18" t="n">
        <f aca="false">IF(AE1901&gt;=PARAMETER!$B$12,1,0)</f>
        <v>0</v>
      </c>
      <c r="AI1901" s="18" t="n">
        <f aca="false">IF(AF1901&gt;=PARAMETER!$B$13,1,0)</f>
        <v>1</v>
      </c>
      <c r="AJ1901" s="18" t="n">
        <f aca="false">IF(AND(AH1901=1,AI1901=1),1,0)</f>
        <v>0</v>
      </c>
    </row>
    <row r="1902" customFormat="false" ht="15" hidden="false" customHeight="false" outlineLevel="0" collapsed="false">
      <c r="A1902" s="16" t="str">
        <f aca="false">DATA!A1902</f>
        <v>ITM11900</v>
      </c>
      <c r="B1902" s="16" t="str">
        <f aca="false">DATA!B1902</f>
        <v>Automotive</v>
      </c>
      <c r="C1902" s="17" t="n">
        <f aca="false">DATA!C1902</f>
        <v>439</v>
      </c>
      <c r="D1902" s="17" t="n">
        <f aca="false">DATA!D1902</f>
        <v>30</v>
      </c>
      <c r="E1902" s="18" t="n">
        <f aca="false">DATA!F1902</f>
        <v>5</v>
      </c>
      <c r="F1902" s="19" t="n">
        <f aca="false">DATA!G1902</f>
        <v>42.49</v>
      </c>
      <c r="G1902" s="19" t="n">
        <f aca="false">DATA!H1902</f>
        <v>9.07</v>
      </c>
      <c r="H1902" s="18" t="n">
        <f aca="false">DATA!E1902</f>
        <v>14</v>
      </c>
      <c r="I1902" s="20" t="n">
        <f aca="false">F1902*E1902</f>
        <v>212.45</v>
      </c>
      <c r="J1902" s="20" t="n">
        <f aca="false">PARAMETER!$B$4*G1902*SQRT(E1902)</f>
        <v>33.3595010227082</v>
      </c>
      <c r="K1902" s="20" t="n">
        <f aca="false">I1902+J1902</f>
        <v>245.809501022708</v>
      </c>
      <c r="L1902" s="20" t="n">
        <f aca="false">K1902+F1902*H1902</f>
        <v>840.669501022708</v>
      </c>
      <c r="M1902" s="16" t="str">
        <f aca="false">IF(C1902&lt;=K1902,"REORDER",IF(C1902&gt;L1902,"OVERSTOCK","OK"))</f>
        <v>OK</v>
      </c>
      <c r="N1902" s="16" t="str">
        <f aca="false">IF(C1902&lt;=D1902,"REORDER","OK")</f>
        <v>OK</v>
      </c>
      <c r="O1902" s="18" t="n">
        <f aca="false">IF(D1902&lt;I1902,1,0)</f>
        <v>1</v>
      </c>
      <c r="P1902" s="20" t="n">
        <f aca="false">C1902/F1902</f>
        <v>10.331842786538</v>
      </c>
      <c r="Q1902" s="19" t="n">
        <f aca="false">DATA!N1902</f>
        <v>194.62</v>
      </c>
      <c r="R1902" s="19" t="n">
        <f aca="false">DATA!O1902</f>
        <v>1.93</v>
      </c>
      <c r="S1902" s="17" t="n">
        <f aca="false">C1902*Q1902</f>
        <v>85438.18</v>
      </c>
      <c r="T1902" s="19" t="n">
        <f aca="false">C1902*R1902</f>
        <v>847.27</v>
      </c>
      <c r="U1902" s="20" t="n">
        <f aca="false">MAX(0,C1902-L1902)</f>
        <v>0</v>
      </c>
      <c r="V1902" s="17" t="n">
        <f aca="false">U1902*Q1902</f>
        <v>0</v>
      </c>
      <c r="W1902" s="19" t="n">
        <f aca="false">U1902*R1902</f>
        <v>0</v>
      </c>
      <c r="X1902" s="20" t="n">
        <f aca="false">MAX(0,K1902-C1902)</f>
        <v>0</v>
      </c>
      <c r="Y1902" s="17" t="n">
        <f aca="false">F1902*PARAMETER!$B$5*Q1902</f>
        <v>3018332.387</v>
      </c>
      <c r="Z1902" s="21" t="n">
        <f aca="false">SUMIF($Y$2:$Y$3205,"&gt;="&amp;Y1902)/SUM($Y$2:$Y$3205)</f>
        <v>0.0714823429497836</v>
      </c>
      <c r="AA1902" s="16" t="str">
        <f aca="false">IF(Z1902&lt;=PARAMETER!$B$7,"A",IF(Z1902&lt;=PARAMETER!$B$8,"B","C"))</f>
        <v>A</v>
      </c>
      <c r="AB1902" s="22" t="n">
        <f aca="false">G1902/F1902</f>
        <v>0.213461991056719</v>
      </c>
      <c r="AC1902" s="16" t="str">
        <f aca="false">IF(AB1902&lt;=PARAMETER!$B$9,"X",IF(AB1902&lt;=PARAMETER!$B$10,"Y","Z"))</f>
        <v>X</v>
      </c>
      <c r="AD1902" s="16" t="str">
        <f aca="false">AA1902&amp;AC1902</f>
        <v>AX</v>
      </c>
      <c r="AE1902" s="22" t="n">
        <f aca="false">DATA!I1902</f>
        <v>0.15</v>
      </c>
      <c r="AF1902" s="18" t="n">
        <f aca="false">DATA!L1902</f>
        <v>85</v>
      </c>
      <c r="AG1902" s="16" t="str">
        <f aca="false">DATA!K1902</f>
        <v>D</v>
      </c>
      <c r="AH1902" s="18" t="n">
        <f aca="false">IF(AE1902&gt;=PARAMETER!$B$12,1,0)</f>
        <v>0</v>
      </c>
      <c r="AI1902" s="18" t="n">
        <f aca="false">IF(AF1902&gt;=PARAMETER!$B$13,1,0)</f>
        <v>0</v>
      </c>
      <c r="AJ1902" s="18" t="n">
        <f aca="false">IF(AND(AH1902=1,AI1902=1),1,0)</f>
        <v>0</v>
      </c>
    </row>
    <row r="1903" customFormat="false" ht="15" hidden="false" customHeight="false" outlineLevel="0" collapsed="false">
      <c r="A1903" s="16" t="str">
        <f aca="false">DATA!A1903</f>
        <v>ITM11901</v>
      </c>
      <c r="B1903" s="16" t="str">
        <f aca="false">DATA!B1903</f>
        <v>Automotive</v>
      </c>
      <c r="C1903" s="17" t="n">
        <f aca="false">DATA!C1903</f>
        <v>144</v>
      </c>
      <c r="D1903" s="17" t="n">
        <f aca="false">DATA!D1903</f>
        <v>48</v>
      </c>
      <c r="E1903" s="18" t="n">
        <f aca="false">DATA!F1903</f>
        <v>6</v>
      </c>
      <c r="F1903" s="19" t="n">
        <f aca="false">DATA!G1903</f>
        <v>26.41</v>
      </c>
      <c r="G1903" s="19" t="n">
        <f aca="false">DATA!H1903</f>
        <v>8.38</v>
      </c>
      <c r="H1903" s="18" t="n">
        <f aca="false">DATA!E1903</f>
        <v>9</v>
      </c>
      <c r="I1903" s="20" t="n">
        <f aca="false">F1903*E1903</f>
        <v>158.46</v>
      </c>
      <c r="J1903" s="20" t="n">
        <f aca="false">PARAMETER!$B$4*G1903*SQRT(E1903)</f>
        <v>33.7634564940657</v>
      </c>
      <c r="K1903" s="20" t="n">
        <f aca="false">I1903+J1903</f>
        <v>192.223456494066</v>
      </c>
      <c r="L1903" s="20" t="n">
        <f aca="false">K1903+F1903*H1903</f>
        <v>429.913456494066</v>
      </c>
      <c r="M1903" s="16" t="str">
        <f aca="false">IF(C1903&lt;=K1903,"REORDER",IF(C1903&gt;L1903,"OVERSTOCK","OK"))</f>
        <v>REORDER</v>
      </c>
      <c r="N1903" s="16" t="str">
        <f aca="false">IF(C1903&lt;=D1903,"REORDER","OK")</f>
        <v>OK</v>
      </c>
      <c r="O1903" s="18" t="n">
        <f aca="false">IF(D1903&lt;I1903,1,0)</f>
        <v>1</v>
      </c>
      <c r="P1903" s="20" t="n">
        <f aca="false">C1903/F1903</f>
        <v>5.45248012116623</v>
      </c>
      <c r="Q1903" s="19" t="n">
        <f aca="false">DATA!N1903</f>
        <v>12.64</v>
      </c>
      <c r="R1903" s="19" t="n">
        <f aca="false">DATA!O1903</f>
        <v>1.99</v>
      </c>
      <c r="S1903" s="17" t="n">
        <f aca="false">C1903*Q1903</f>
        <v>1820.16</v>
      </c>
      <c r="T1903" s="19" t="n">
        <f aca="false">C1903*R1903</f>
        <v>286.56</v>
      </c>
      <c r="U1903" s="20" t="n">
        <f aca="false">MAX(0,C1903-L1903)</f>
        <v>0</v>
      </c>
      <c r="V1903" s="17" t="n">
        <f aca="false">U1903*Q1903</f>
        <v>0</v>
      </c>
      <c r="W1903" s="19" t="n">
        <f aca="false">U1903*R1903</f>
        <v>0</v>
      </c>
      <c r="X1903" s="20" t="n">
        <f aca="false">MAX(0,K1903-C1903)</f>
        <v>48.2234564940657</v>
      </c>
      <c r="Y1903" s="17" t="n">
        <f aca="false">F1903*PARAMETER!$B$5*Q1903</f>
        <v>121845.176</v>
      </c>
      <c r="Z1903" s="21" t="n">
        <f aca="false">SUMIF($Y$2:$Y$3205,"&gt;="&amp;Y1903)/SUM($Y$2:$Y$3205)</f>
        <v>0.994212498109922</v>
      </c>
      <c r="AA1903" s="16" t="str">
        <f aca="false">IF(Z1903&lt;=PARAMETER!$B$7,"A",IF(Z1903&lt;=PARAMETER!$B$8,"B","C"))</f>
        <v>C</v>
      </c>
      <c r="AB1903" s="22" t="n">
        <f aca="false">G1903/F1903</f>
        <v>0.317304051495646</v>
      </c>
      <c r="AC1903" s="16" t="str">
        <f aca="false">IF(AB1903&lt;=PARAMETER!$B$9,"X",IF(AB1903&lt;=PARAMETER!$B$10,"Y","Z"))</f>
        <v>Y</v>
      </c>
      <c r="AD1903" s="16" t="str">
        <f aca="false">AA1903&amp;AC1903</f>
        <v>CY</v>
      </c>
      <c r="AE1903" s="22" t="n">
        <f aca="false">DATA!I1903</f>
        <v>0.52</v>
      </c>
      <c r="AF1903" s="18" t="n">
        <f aca="false">DATA!L1903</f>
        <v>167</v>
      </c>
      <c r="AG1903" s="16" t="str">
        <f aca="false">DATA!K1903</f>
        <v>B</v>
      </c>
      <c r="AH1903" s="18" t="n">
        <f aca="false">IF(AE1903&gt;=PARAMETER!$B$12,1,0)</f>
        <v>0</v>
      </c>
      <c r="AI1903" s="18" t="n">
        <f aca="false">IF(AF1903&gt;=PARAMETER!$B$13,1,0)</f>
        <v>1</v>
      </c>
      <c r="AJ1903" s="18" t="n">
        <f aca="false">IF(AND(AH1903=1,AI1903=1),1,0)</f>
        <v>0</v>
      </c>
    </row>
    <row r="1904" customFormat="false" ht="15" hidden="false" customHeight="false" outlineLevel="0" collapsed="false">
      <c r="A1904" s="16" t="str">
        <f aca="false">DATA!A1904</f>
        <v>ITM11902</v>
      </c>
      <c r="B1904" s="16" t="str">
        <f aca="false">DATA!B1904</f>
        <v>Apparel</v>
      </c>
      <c r="C1904" s="17" t="n">
        <f aca="false">DATA!C1904</f>
        <v>32</v>
      </c>
      <c r="D1904" s="17" t="n">
        <f aca="false">DATA!D1904</f>
        <v>55</v>
      </c>
      <c r="E1904" s="18" t="n">
        <f aca="false">DATA!F1904</f>
        <v>9</v>
      </c>
      <c r="F1904" s="19" t="n">
        <f aca="false">DATA!G1904</f>
        <v>30.59</v>
      </c>
      <c r="G1904" s="19" t="n">
        <f aca="false">DATA!H1904</f>
        <v>7.31</v>
      </c>
      <c r="H1904" s="18" t="n">
        <f aca="false">DATA!E1904</f>
        <v>3</v>
      </c>
      <c r="I1904" s="20" t="n">
        <f aca="false">F1904*E1904</f>
        <v>275.31</v>
      </c>
      <c r="J1904" s="20" t="n">
        <f aca="false">PARAMETER!$B$4*G1904*SQRT(E1904)</f>
        <v>36.0716400390458</v>
      </c>
      <c r="K1904" s="20" t="n">
        <f aca="false">I1904+J1904</f>
        <v>311.381640039046</v>
      </c>
      <c r="L1904" s="20" t="n">
        <f aca="false">K1904+F1904*H1904</f>
        <v>403.151640039046</v>
      </c>
      <c r="M1904" s="16" t="str">
        <f aca="false">IF(C1904&lt;=K1904,"REORDER",IF(C1904&gt;L1904,"OVERSTOCK","OK"))</f>
        <v>REORDER</v>
      </c>
      <c r="N1904" s="16" t="str">
        <f aca="false">IF(C1904&lt;=D1904,"REORDER","OK")</f>
        <v>REORDER</v>
      </c>
      <c r="O1904" s="18" t="n">
        <f aca="false">IF(D1904&lt;I1904,1,0)</f>
        <v>1</v>
      </c>
      <c r="P1904" s="20" t="n">
        <f aca="false">C1904/F1904</f>
        <v>1.04609349460608</v>
      </c>
      <c r="Q1904" s="19" t="n">
        <f aca="false">DATA!N1904</f>
        <v>148.83</v>
      </c>
      <c r="R1904" s="19" t="n">
        <f aca="false">DATA!O1904</f>
        <v>0.97</v>
      </c>
      <c r="S1904" s="17" t="n">
        <f aca="false">C1904*Q1904</f>
        <v>4762.56</v>
      </c>
      <c r="T1904" s="19" t="n">
        <f aca="false">C1904*R1904</f>
        <v>31.04</v>
      </c>
      <c r="U1904" s="20" t="n">
        <f aca="false">MAX(0,C1904-L1904)</f>
        <v>0</v>
      </c>
      <c r="V1904" s="17" t="n">
        <f aca="false">U1904*Q1904</f>
        <v>0</v>
      </c>
      <c r="W1904" s="19" t="n">
        <f aca="false">U1904*R1904</f>
        <v>0</v>
      </c>
      <c r="X1904" s="20" t="n">
        <f aca="false">MAX(0,K1904-C1904)</f>
        <v>279.381640039046</v>
      </c>
      <c r="Y1904" s="17" t="n">
        <f aca="false">F1904*PARAMETER!$B$5*Q1904</f>
        <v>1661739.0405</v>
      </c>
      <c r="Z1904" s="21" t="n">
        <f aca="false">SUMIF($Y$2:$Y$3205,"&gt;="&amp;Y1904)/SUM($Y$2:$Y$3205)</f>
        <v>0.466684611480909</v>
      </c>
      <c r="AA1904" s="16" t="str">
        <f aca="false">IF(Z1904&lt;=PARAMETER!$B$7,"A",IF(Z1904&lt;=PARAMETER!$B$8,"B","C"))</f>
        <v>A</v>
      </c>
      <c r="AB1904" s="22" t="n">
        <f aca="false">G1904/F1904</f>
        <v>0.238966982674076</v>
      </c>
      <c r="AC1904" s="16" t="str">
        <f aca="false">IF(AB1904&lt;=PARAMETER!$B$9,"X",IF(AB1904&lt;=PARAMETER!$B$10,"Y","Z"))</f>
        <v>X</v>
      </c>
      <c r="AD1904" s="16" t="str">
        <f aca="false">AA1904&amp;AC1904</f>
        <v>AX</v>
      </c>
      <c r="AE1904" s="22" t="n">
        <f aca="false">DATA!I1904</f>
        <v>1</v>
      </c>
      <c r="AF1904" s="18" t="n">
        <f aca="false">DATA!L1904</f>
        <v>94</v>
      </c>
      <c r="AG1904" s="16" t="str">
        <f aca="false">DATA!K1904</f>
        <v>B</v>
      </c>
      <c r="AH1904" s="18" t="n">
        <f aca="false">IF(AE1904&gt;=PARAMETER!$B$12,1,0)</f>
        <v>1</v>
      </c>
      <c r="AI1904" s="18" t="n">
        <f aca="false">IF(AF1904&gt;=PARAMETER!$B$13,1,0)</f>
        <v>0</v>
      </c>
      <c r="AJ1904" s="18" t="n">
        <f aca="false">IF(AND(AH1904=1,AI1904=1),1,0)</f>
        <v>0</v>
      </c>
    </row>
    <row r="1905" customFormat="false" ht="15" hidden="false" customHeight="false" outlineLevel="0" collapsed="false">
      <c r="A1905" s="16" t="str">
        <f aca="false">DATA!A1905</f>
        <v>ITM11903</v>
      </c>
      <c r="B1905" s="16" t="str">
        <f aca="false">DATA!B1905</f>
        <v>Electronics</v>
      </c>
      <c r="C1905" s="17" t="n">
        <f aca="false">DATA!C1905</f>
        <v>499</v>
      </c>
      <c r="D1905" s="17" t="n">
        <f aca="false">DATA!D1905</f>
        <v>75</v>
      </c>
      <c r="E1905" s="18" t="n">
        <f aca="false">DATA!F1905</f>
        <v>4</v>
      </c>
      <c r="F1905" s="19" t="n">
        <f aca="false">DATA!G1905</f>
        <v>22.43</v>
      </c>
      <c r="G1905" s="19" t="n">
        <f aca="false">DATA!H1905</f>
        <v>0.81</v>
      </c>
      <c r="H1905" s="18" t="n">
        <f aca="false">DATA!E1905</f>
        <v>10</v>
      </c>
      <c r="I1905" s="20" t="n">
        <f aca="false">F1905*E1905</f>
        <v>89.72</v>
      </c>
      <c r="J1905" s="20" t="n">
        <f aca="false">PARAMETER!$B$4*G1905*SQRT(E1905)</f>
        <v>2.66466287566138</v>
      </c>
      <c r="K1905" s="20" t="n">
        <f aca="false">I1905+J1905</f>
        <v>92.3846628756614</v>
      </c>
      <c r="L1905" s="20" t="n">
        <f aca="false">K1905+F1905*H1905</f>
        <v>316.684662875661</v>
      </c>
      <c r="M1905" s="16" t="str">
        <f aca="false">IF(C1905&lt;=K1905,"REORDER",IF(C1905&gt;L1905,"OVERSTOCK","OK"))</f>
        <v>OVERSTOCK</v>
      </c>
      <c r="N1905" s="16" t="str">
        <f aca="false">IF(C1905&lt;=D1905,"REORDER","OK")</f>
        <v>OK</v>
      </c>
      <c r="O1905" s="18" t="n">
        <f aca="false">IF(D1905&lt;I1905,1,0)</f>
        <v>1</v>
      </c>
      <c r="P1905" s="20" t="n">
        <f aca="false">C1905/F1905</f>
        <v>22.246990637539</v>
      </c>
      <c r="Q1905" s="19" t="n">
        <f aca="false">DATA!N1905</f>
        <v>179.01</v>
      </c>
      <c r="R1905" s="19" t="n">
        <f aca="false">DATA!O1905</f>
        <v>1.75</v>
      </c>
      <c r="S1905" s="17" t="n">
        <f aca="false">C1905*Q1905</f>
        <v>89325.99</v>
      </c>
      <c r="T1905" s="19" t="n">
        <f aca="false">C1905*R1905</f>
        <v>873.25</v>
      </c>
      <c r="U1905" s="20" t="n">
        <f aca="false">MAX(0,C1905-L1905)</f>
        <v>182.315337124339</v>
      </c>
      <c r="V1905" s="17" t="n">
        <f aca="false">U1905*Q1905</f>
        <v>32636.2684986279</v>
      </c>
      <c r="W1905" s="19" t="n">
        <f aca="false">U1905*R1905</f>
        <v>319.051839967593</v>
      </c>
      <c r="X1905" s="20" t="n">
        <f aca="false">MAX(0,K1905-C1905)</f>
        <v>0</v>
      </c>
      <c r="Y1905" s="17" t="n">
        <f aca="false">F1905*PARAMETER!$B$5*Q1905</f>
        <v>1465545.9195</v>
      </c>
      <c r="Z1905" s="21" t="n">
        <f aca="false">SUMIF($Y$2:$Y$3205,"&gt;="&amp;Y1905)/SUM($Y$2:$Y$3205)</f>
        <v>0.539956165816838</v>
      </c>
      <c r="AA1905" s="16" t="str">
        <f aca="false">IF(Z1905&lt;=PARAMETER!$B$7,"A",IF(Z1905&lt;=PARAMETER!$B$8,"B","C"))</f>
        <v>A</v>
      </c>
      <c r="AB1905" s="22" t="n">
        <f aca="false">G1905/F1905</f>
        <v>0.036112349531877</v>
      </c>
      <c r="AC1905" s="16" t="str">
        <f aca="false">IF(AB1905&lt;=PARAMETER!$B$9,"X",IF(AB1905&lt;=PARAMETER!$B$10,"Y","Z"))</f>
        <v>X</v>
      </c>
      <c r="AD1905" s="16" t="str">
        <f aca="false">AA1905&amp;AC1905</f>
        <v>AX</v>
      </c>
      <c r="AE1905" s="22" t="n">
        <f aca="false">DATA!I1905</f>
        <v>0.37</v>
      </c>
      <c r="AF1905" s="18" t="n">
        <f aca="false">DATA!L1905</f>
        <v>75</v>
      </c>
      <c r="AG1905" s="16" t="str">
        <f aca="false">DATA!K1905</f>
        <v>B</v>
      </c>
      <c r="AH1905" s="18" t="n">
        <f aca="false">IF(AE1905&gt;=PARAMETER!$B$12,1,0)</f>
        <v>0</v>
      </c>
      <c r="AI1905" s="18" t="n">
        <f aca="false">IF(AF1905&gt;=PARAMETER!$B$13,1,0)</f>
        <v>0</v>
      </c>
      <c r="AJ1905" s="18" t="n">
        <f aca="false">IF(AND(AH1905=1,AI1905=1),1,0)</f>
        <v>0</v>
      </c>
    </row>
    <row r="1906" customFormat="false" ht="15" hidden="false" customHeight="false" outlineLevel="0" collapsed="false">
      <c r="A1906" s="16" t="str">
        <f aca="false">DATA!A1906</f>
        <v>ITM11904</v>
      </c>
      <c r="B1906" s="16" t="str">
        <f aca="false">DATA!B1906</f>
        <v>Pharma</v>
      </c>
      <c r="C1906" s="17" t="n">
        <f aca="false">DATA!C1906</f>
        <v>55</v>
      </c>
      <c r="D1906" s="17" t="n">
        <f aca="false">DATA!D1906</f>
        <v>45</v>
      </c>
      <c r="E1906" s="18" t="n">
        <f aca="false">DATA!F1906</f>
        <v>9</v>
      </c>
      <c r="F1906" s="19" t="n">
        <f aca="false">DATA!G1906</f>
        <v>41.33</v>
      </c>
      <c r="G1906" s="19" t="n">
        <f aca="false">DATA!H1906</f>
        <v>4.05</v>
      </c>
      <c r="H1906" s="18" t="n">
        <f aca="false">DATA!E1906</f>
        <v>7</v>
      </c>
      <c r="I1906" s="20" t="n">
        <f aca="false">F1906*E1906</f>
        <v>371.97</v>
      </c>
      <c r="J1906" s="20" t="n">
        <f aca="false">PARAMETER!$B$4*G1906*SQRT(E1906)</f>
        <v>19.9849715674604</v>
      </c>
      <c r="K1906" s="20" t="n">
        <f aca="false">I1906+J1906</f>
        <v>391.95497156746</v>
      </c>
      <c r="L1906" s="20" t="n">
        <f aca="false">K1906+F1906*H1906</f>
        <v>681.26497156746</v>
      </c>
      <c r="M1906" s="16" t="str">
        <f aca="false">IF(C1906&lt;=K1906,"REORDER",IF(C1906&gt;L1906,"OVERSTOCK","OK"))</f>
        <v>REORDER</v>
      </c>
      <c r="N1906" s="16" t="str">
        <f aca="false">IF(C1906&lt;=D1906,"REORDER","OK")</f>
        <v>OK</v>
      </c>
      <c r="O1906" s="18" t="n">
        <f aca="false">IF(D1906&lt;I1906,1,0)</f>
        <v>1</v>
      </c>
      <c r="P1906" s="20" t="n">
        <f aca="false">C1906/F1906</f>
        <v>1.33075248003871</v>
      </c>
      <c r="Q1906" s="19" t="n">
        <f aca="false">DATA!N1906</f>
        <v>43.4</v>
      </c>
      <c r="R1906" s="19" t="n">
        <f aca="false">DATA!O1906</f>
        <v>0.33</v>
      </c>
      <c r="S1906" s="17" t="n">
        <f aca="false">C1906*Q1906</f>
        <v>2387</v>
      </c>
      <c r="T1906" s="19" t="n">
        <f aca="false">C1906*R1906</f>
        <v>18.15</v>
      </c>
      <c r="U1906" s="20" t="n">
        <f aca="false">MAX(0,C1906-L1906)</f>
        <v>0</v>
      </c>
      <c r="V1906" s="17" t="n">
        <f aca="false">U1906*Q1906</f>
        <v>0</v>
      </c>
      <c r="W1906" s="19" t="n">
        <f aca="false">U1906*R1906</f>
        <v>0</v>
      </c>
      <c r="X1906" s="20" t="n">
        <f aca="false">MAX(0,K1906-C1906)</f>
        <v>336.95497156746</v>
      </c>
      <c r="Y1906" s="17" t="n">
        <f aca="false">F1906*PARAMETER!$B$5*Q1906</f>
        <v>654708.53</v>
      </c>
      <c r="Z1906" s="21" t="n">
        <f aca="false">SUMIF($Y$2:$Y$3205,"&gt;="&amp;Y1906)/SUM($Y$2:$Y$3205)</f>
        <v>0.860278206199019</v>
      </c>
      <c r="AA1906" s="16" t="str">
        <f aca="false">IF(Z1906&lt;=PARAMETER!$B$7,"A",IF(Z1906&lt;=PARAMETER!$B$8,"B","C"))</f>
        <v>B</v>
      </c>
      <c r="AB1906" s="22" t="n">
        <f aca="false">G1906/F1906</f>
        <v>0.0979917735301234</v>
      </c>
      <c r="AC1906" s="16" t="str">
        <f aca="false">IF(AB1906&lt;=PARAMETER!$B$9,"X",IF(AB1906&lt;=PARAMETER!$B$10,"Y","Z"))</f>
        <v>X</v>
      </c>
      <c r="AD1906" s="16" t="str">
        <f aca="false">AA1906&amp;AC1906</f>
        <v>BX</v>
      </c>
      <c r="AE1906" s="22" t="n">
        <f aca="false">DATA!I1906</f>
        <v>0.76</v>
      </c>
      <c r="AF1906" s="18" t="n">
        <f aca="false">DATA!L1906</f>
        <v>62</v>
      </c>
      <c r="AG1906" s="16" t="str">
        <f aca="false">DATA!K1906</f>
        <v>A</v>
      </c>
      <c r="AH1906" s="18" t="n">
        <f aca="false">IF(AE1906&gt;=PARAMETER!$B$12,1,0)</f>
        <v>1</v>
      </c>
      <c r="AI1906" s="18" t="n">
        <f aca="false">IF(AF1906&gt;=PARAMETER!$B$13,1,0)</f>
        <v>0</v>
      </c>
      <c r="AJ1906" s="18" t="n">
        <f aca="false">IF(AND(AH1906=1,AI1906=1),1,0)</f>
        <v>0</v>
      </c>
    </row>
    <row r="1907" customFormat="false" ht="15" hidden="false" customHeight="false" outlineLevel="0" collapsed="false">
      <c r="A1907" s="16" t="str">
        <f aca="false">DATA!A1907</f>
        <v>ITM11905</v>
      </c>
      <c r="B1907" s="16" t="str">
        <f aca="false">DATA!B1907</f>
        <v>Automotive</v>
      </c>
      <c r="C1907" s="17" t="n">
        <f aca="false">DATA!C1907</f>
        <v>120</v>
      </c>
      <c r="D1907" s="17" t="n">
        <f aca="false">DATA!D1907</f>
        <v>84</v>
      </c>
      <c r="E1907" s="18" t="n">
        <f aca="false">DATA!F1907</f>
        <v>6</v>
      </c>
      <c r="F1907" s="19" t="n">
        <f aca="false">DATA!G1907</f>
        <v>46.27</v>
      </c>
      <c r="G1907" s="19" t="n">
        <f aca="false">DATA!H1907</f>
        <v>6.5</v>
      </c>
      <c r="H1907" s="18" t="n">
        <f aca="false">DATA!E1907</f>
        <v>11</v>
      </c>
      <c r="I1907" s="20" t="n">
        <f aca="false">F1907*E1907</f>
        <v>277.62</v>
      </c>
      <c r="J1907" s="20" t="n">
        <f aca="false">PARAMETER!$B$4*G1907*SQRT(E1907)</f>
        <v>26.1888385693827</v>
      </c>
      <c r="K1907" s="20" t="n">
        <f aca="false">I1907+J1907</f>
        <v>303.808838569383</v>
      </c>
      <c r="L1907" s="20" t="n">
        <f aca="false">K1907+F1907*H1907</f>
        <v>812.778838569383</v>
      </c>
      <c r="M1907" s="16" t="str">
        <f aca="false">IF(C1907&lt;=K1907,"REORDER",IF(C1907&gt;L1907,"OVERSTOCK","OK"))</f>
        <v>REORDER</v>
      </c>
      <c r="N1907" s="16" t="str">
        <f aca="false">IF(C1907&lt;=D1907,"REORDER","OK")</f>
        <v>OK</v>
      </c>
      <c r="O1907" s="18" t="n">
        <f aca="false">IF(D1907&lt;I1907,1,0)</f>
        <v>1</v>
      </c>
      <c r="P1907" s="20" t="n">
        <f aca="false">C1907/F1907</f>
        <v>2.59347309271666</v>
      </c>
      <c r="Q1907" s="19" t="n">
        <f aca="false">DATA!N1907</f>
        <v>75.24</v>
      </c>
      <c r="R1907" s="19" t="n">
        <f aca="false">DATA!O1907</f>
        <v>0.91</v>
      </c>
      <c r="S1907" s="17" t="n">
        <f aca="false">C1907*Q1907</f>
        <v>9028.8</v>
      </c>
      <c r="T1907" s="19" t="n">
        <f aca="false">C1907*R1907</f>
        <v>109.2</v>
      </c>
      <c r="U1907" s="20" t="n">
        <f aca="false">MAX(0,C1907-L1907)</f>
        <v>0</v>
      </c>
      <c r="V1907" s="17" t="n">
        <f aca="false">U1907*Q1907</f>
        <v>0</v>
      </c>
      <c r="W1907" s="19" t="n">
        <f aca="false">U1907*R1907</f>
        <v>0</v>
      </c>
      <c r="X1907" s="20" t="n">
        <f aca="false">MAX(0,K1907-C1907)</f>
        <v>183.808838569383</v>
      </c>
      <c r="Y1907" s="17" t="n">
        <f aca="false">F1907*PARAMETER!$B$5*Q1907</f>
        <v>1270694.502</v>
      </c>
      <c r="Z1907" s="21" t="n">
        <f aca="false">SUMIF($Y$2:$Y$3205,"&gt;="&amp;Y1907)/SUM($Y$2:$Y$3205)</f>
        <v>0.618054287568009</v>
      </c>
      <c r="AA1907" s="16" t="str">
        <f aca="false">IF(Z1907&lt;=PARAMETER!$B$7,"A",IF(Z1907&lt;=PARAMETER!$B$8,"B","C"))</f>
        <v>A</v>
      </c>
      <c r="AB1907" s="22" t="n">
        <f aca="false">G1907/F1907</f>
        <v>0.140479792522153</v>
      </c>
      <c r="AC1907" s="16" t="str">
        <f aca="false">IF(AB1907&lt;=PARAMETER!$B$9,"X",IF(AB1907&lt;=PARAMETER!$B$10,"Y","Z"))</f>
        <v>X</v>
      </c>
      <c r="AD1907" s="16" t="str">
        <f aca="false">AA1907&amp;AC1907</f>
        <v>AX</v>
      </c>
      <c r="AE1907" s="22" t="n">
        <f aca="false">DATA!I1907</f>
        <v>0.59</v>
      </c>
      <c r="AF1907" s="18" t="n">
        <f aca="false">DATA!L1907</f>
        <v>27</v>
      </c>
      <c r="AG1907" s="16" t="str">
        <f aca="false">DATA!K1907</f>
        <v>D</v>
      </c>
      <c r="AH1907" s="18" t="n">
        <f aca="false">IF(AE1907&gt;=PARAMETER!$B$12,1,0)</f>
        <v>0</v>
      </c>
      <c r="AI1907" s="18" t="n">
        <f aca="false">IF(AF1907&gt;=PARAMETER!$B$13,1,0)</f>
        <v>0</v>
      </c>
      <c r="AJ1907" s="18" t="n">
        <f aca="false">IF(AND(AH1907=1,AI1907=1),1,0)</f>
        <v>0</v>
      </c>
    </row>
    <row r="1908" customFormat="false" ht="15" hidden="false" customHeight="false" outlineLevel="0" collapsed="false">
      <c r="A1908" s="16" t="str">
        <f aca="false">DATA!A1908</f>
        <v>ITM11906</v>
      </c>
      <c r="B1908" s="16" t="str">
        <f aca="false">DATA!B1908</f>
        <v>Apparel</v>
      </c>
      <c r="C1908" s="17" t="n">
        <f aca="false">DATA!C1908</f>
        <v>301</v>
      </c>
      <c r="D1908" s="17" t="n">
        <f aca="false">DATA!D1908</f>
        <v>91</v>
      </c>
      <c r="E1908" s="18" t="n">
        <f aca="false">DATA!F1908</f>
        <v>3</v>
      </c>
      <c r="F1908" s="19" t="n">
        <f aca="false">DATA!G1908</f>
        <v>32.32</v>
      </c>
      <c r="G1908" s="19" t="n">
        <f aca="false">DATA!H1908</f>
        <v>5.46</v>
      </c>
      <c r="H1908" s="18" t="n">
        <f aca="false">DATA!E1908</f>
        <v>12</v>
      </c>
      <c r="I1908" s="20" t="n">
        <f aca="false">F1908*E1908</f>
        <v>96.96</v>
      </c>
      <c r="J1908" s="20" t="n">
        <f aca="false">PARAMETER!$B$4*G1908*SQRT(E1908)</f>
        <v>15.5553764888007</v>
      </c>
      <c r="K1908" s="20" t="n">
        <f aca="false">I1908+J1908</f>
        <v>112.515376488801</v>
      </c>
      <c r="L1908" s="20" t="n">
        <f aca="false">K1908+F1908*H1908</f>
        <v>500.355376488801</v>
      </c>
      <c r="M1908" s="16" t="str">
        <f aca="false">IF(C1908&lt;=K1908,"REORDER",IF(C1908&gt;L1908,"OVERSTOCK","OK"))</f>
        <v>OK</v>
      </c>
      <c r="N1908" s="16" t="str">
        <f aca="false">IF(C1908&lt;=D1908,"REORDER","OK")</f>
        <v>OK</v>
      </c>
      <c r="O1908" s="18" t="n">
        <f aca="false">IF(D1908&lt;I1908,1,0)</f>
        <v>1</v>
      </c>
      <c r="P1908" s="20" t="n">
        <f aca="false">C1908/F1908</f>
        <v>9.31311881188119</v>
      </c>
      <c r="Q1908" s="19" t="n">
        <f aca="false">DATA!N1908</f>
        <v>116.63</v>
      </c>
      <c r="R1908" s="19" t="n">
        <f aca="false">DATA!O1908</f>
        <v>0.69</v>
      </c>
      <c r="S1908" s="17" t="n">
        <f aca="false">C1908*Q1908</f>
        <v>35105.63</v>
      </c>
      <c r="T1908" s="19" t="n">
        <f aca="false">C1908*R1908</f>
        <v>207.69</v>
      </c>
      <c r="U1908" s="20" t="n">
        <f aca="false">MAX(0,C1908-L1908)</f>
        <v>0</v>
      </c>
      <c r="V1908" s="17" t="n">
        <f aca="false">U1908*Q1908</f>
        <v>0</v>
      </c>
      <c r="W1908" s="19" t="n">
        <f aca="false">U1908*R1908</f>
        <v>0</v>
      </c>
      <c r="X1908" s="20" t="n">
        <f aca="false">MAX(0,K1908-C1908)</f>
        <v>0</v>
      </c>
      <c r="Y1908" s="17" t="n">
        <f aca="false">F1908*PARAMETER!$B$5*Q1908</f>
        <v>1375860.784</v>
      </c>
      <c r="Z1908" s="21" t="n">
        <f aca="false">SUMIF($Y$2:$Y$3205,"&gt;="&amp;Y1908)/SUM($Y$2:$Y$3205)</f>
        <v>0.57849951973216</v>
      </c>
      <c r="AA1908" s="16" t="str">
        <f aca="false">IF(Z1908&lt;=PARAMETER!$B$7,"A",IF(Z1908&lt;=PARAMETER!$B$8,"B","C"))</f>
        <v>A</v>
      </c>
      <c r="AB1908" s="22" t="n">
        <f aca="false">G1908/F1908</f>
        <v>0.168935643564356</v>
      </c>
      <c r="AC1908" s="16" t="str">
        <f aca="false">IF(AB1908&lt;=PARAMETER!$B$9,"X",IF(AB1908&lt;=PARAMETER!$B$10,"Y","Z"))</f>
        <v>X</v>
      </c>
      <c r="AD1908" s="16" t="str">
        <f aca="false">AA1908&amp;AC1908</f>
        <v>AX</v>
      </c>
      <c r="AE1908" s="22" t="n">
        <f aca="false">DATA!I1908</f>
        <v>0.39</v>
      </c>
      <c r="AF1908" s="18" t="n">
        <f aca="false">DATA!L1908</f>
        <v>37</v>
      </c>
      <c r="AG1908" s="16" t="str">
        <f aca="false">DATA!K1908</f>
        <v>C</v>
      </c>
      <c r="AH1908" s="18" t="n">
        <f aca="false">IF(AE1908&gt;=PARAMETER!$B$12,1,0)</f>
        <v>0</v>
      </c>
      <c r="AI1908" s="18" t="n">
        <f aca="false">IF(AF1908&gt;=PARAMETER!$B$13,1,0)</f>
        <v>0</v>
      </c>
      <c r="AJ1908" s="18" t="n">
        <f aca="false">IF(AND(AH1908=1,AI1908=1),1,0)</f>
        <v>0</v>
      </c>
    </row>
    <row r="1909" customFormat="false" ht="15" hidden="false" customHeight="false" outlineLevel="0" collapsed="false">
      <c r="A1909" s="16" t="str">
        <f aca="false">DATA!A1909</f>
        <v>ITM11907</v>
      </c>
      <c r="B1909" s="16" t="str">
        <f aca="false">DATA!B1909</f>
        <v>Automotive</v>
      </c>
      <c r="C1909" s="17" t="n">
        <f aca="false">DATA!C1909</f>
        <v>105</v>
      </c>
      <c r="D1909" s="17" t="n">
        <f aca="false">DATA!D1909</f>
        <v>74</v>
      </c>
      <c r="E1909" s="18" t="n">
        <f aca="false">DATA!F1909</f>
        <v>8</v>
      </c>
      <c r="F1909" s="19" t="n">
        <f aca="false">DATA!G1909</f>
        <v>41.22</v>
      </c>
      <c r="G1909" s="19" t="n">
        <f aca="false">DATA!H1909</f>
        <v>3.53</v>
      </c>
      <c r="H1909" s="18" t="n">
        <f aca="false">DATA!E1909</f>
        <v>14</v>
      </c>
      <c r="I1909" s="20" t="n">
        <f aca="false">F1909*E1909</f>
        <v>329.76</v>
      </c>
      <c r="J1909" s="20" t="n">
        <f aca="false">PARAMETER!$B$4*G1909*SQRT(E1909)</f>
        <v>16.4227906099146</v>
      </c>
      <c r="K1909" s="20" t="n">
        <f aca="false">I1909+J1909</f>
        <v>346.182790609915</v>
      </c>
      <c r="L1909" s="20" t="n">
        <f aca="false">K1909+F1909*H1909</f>
        <v>923.262790609915</v>
      </c>
      <c r="M1909" s="16" t="str">
        <f aca="false">IF(C1909&lt;=K1909,"REORDER",IF(C1909&gt;L1909,"OVERSTOCK","OK"))</f>
        <v>REORDER</v>
      </c>
      <c r="N1909" s="16" t="str">
        <f aca="false">IF(C1909&lt;=D1909,"REORDER","OK")</f>
        <v>OK</v>
      </c>
      <c r="O1909" s="18" t="n">
        <f aca="false">IF(D1909&lt;I1909,1,0)</f>
        <v>1</v>
      </c>
      <c r="P1909" s="20" t="n">
        <f aca="false">C1909/F1909</f>
        <v>2.54730713245997</v>
      </c>
      <c r="Q1909" s="19" t="n">
        <f aca="false">DATA!N1909</f>
        <v>139.16</v>
      </c>
      <c r="R1909" s="19" t="n">
        <f aca="false">DATA!O1909</f>
        <v>0.85</v>
      </c>
      <c r="S1909" s="17" t="n">
        <f aca="false">C1909*Q1909</f>
        <v>14611.8</v>
      </c>
      <c r="T1909" s="19" t="n">
        <f aca="false">C1909*R1909</f>
        <v>89.25</v>
      </c>
      <c r="U1909" s="20" t="n">
        <f aca="false">MAX(0,C1909-L1909)</f>
        <v>0</v>
      </c>
      <c r="V1909" s="17" t="n">
        <f aca="false">U1909*Q1909</f>
        <v>0</v>
      </c>
      <c r="W1909" s="19" t="n">
        <f aca="false">U1909*R1909</f>
        <v>0</v>
      </c>
      <c r="X1909" s="20" t="n">
        <f aca="false">MAX(0,K1909-C1909)</f>
        <v>241.182790609915</v>
      </c>
      <c r="Y1909" s="17" t="n">
        <f aca="false">F1909*PARAMETER!$B$5*Q1909</f>
        <v>2093703.948</v>
      </c>
      <c r="Z1909" s="21" t="n">
        <f aca="false">SUMIF($Y$2:$Y$3205,"&gt;="&amp;Y1909)/SUM($Y$2:$Y$3205)</f>
        <v>0.30742061603885</v>
      </c>
      <c r="AA1909" s="16" t="str">
        <f aca="false">IF(Z1909&lt;=PARAMETER!$B$7,"A",IF(Z1909&lt;=PARAMETER!$B$8,"B","C"))</f>
        <v>A</v>
      </c>
      <c r="AB1909" s="22" t="n">
        <f aca="false">G1909/F1909</f>
        <v>0.0856380397865114</v>
      </c>
      <c r="AC1909" s="16" t="str">
        <f aca="false">IF(AB1909&lt;=PARAMETER!$B$9,"X",IF(AB1909&lt;=PARAMETER!$B$10,"Y","Z"))</f>
        <v>X</v>
      </c>
      <c r="AD1909" s="16" t="str">
        <f aca="false">AA1909&amp;AC1909</f>
        <v>AX</v>
      </c>
      <c r="AE1909" s="22" t="n">
        <f aca="false">DATA!I1909</f>
        <v>0.18</v>
      </c>
      <c r="AF1909" s="18" t="n">
        <f aca="false">DATA!L1909</f>
        <v>141</v>
      </c>
      <c r="AG1909" s="16" t="str">
        <f aca="false">DATA!K1909</f>
        <v>D</v>
      </c>
      <c r="AH1909" s="18" t="n">
        <f aca="false">IF(AE1909&gt;=PARAMETER!$B$12,1,0)</f>
        <v>0</v>
      </c>
      <c r="AI1909" s="18" t="n">
        <f aca="false">IF(AF1909&gt;=PARAMETER!$B$13,1,0)</f>
        <v>1</v>
      </c>
      <c r="AJ1909" s="18" t="n">
        <f aca="false">IF(AND(AH1909=1,AI1909=1),1,0)</f>
        <v>0</v>
      </c>
    </row>
    <row r="1910" customFormat="false" ht="15" hidden="false" customHeight="false" outlineLevel="0" collapsed="false">
      <c r="A1910" s="16" t="str">
        <f aca="false">DATA!A1910</f>
        <v>ITM11908</v>
      </c>
      <c r="B1910" s="16" t="str">
        <f aca="false">DATA!B1910</f>
        <v>Pharma</v>
      </c>
      <c r="C1910" s="17" t="n">
        <f aca="false">DATA!C1910</f>
        <v>23</v>
      </c>
      <c r="D1910" s="17" t="n">
        <f aca="false">DATA!D1910</f>
        <v>72</v>
      </c>
      <c r="E1910" s="18" t="n">
        <f aca="false">DATA!F1910</f>
        <v>3</v>
      </c>
      <c r="F1910" s="19" t="n">
        <f aca="false">DATA!G1910</f>
        <v>3.89</v>
      </c>
      <c r="G1910" s="19" t="n">
        <f aca="false">DATA!H1910</f>
        <v>1.87</v>
      </c>
      <c r="H1910" s="18" t="n">
        <f aca="false">DATA!E1910</f>
        <v>7</v>
      </c>
      <c r="I1910" s="20" t="n">
        <f aca="false">F1910*E1910</f>
        <v>11.67</v>
      </c>
      <c r="J1910" s="20" t="n">
        <f aca="false">PARAMETER!$B$4*G1910*SQRT(E1910)</f>
        <v>5.32757399891158</v>
      </c>
      <c r="K1910" s="20" t="n">
        <f aca="false">I1910+J1910</f>
        <v>16.9975739989116</v>
      </c>
      <c r="L1910" s="20" t="n">
        <f aca="false">K1910+F1910*H1910</f>
        <v>44.2275739989116</v>
      </c>
      <c r="M1910" s="16" t="str">
        <f aca="false">IF(C1910&lt;=K1910,"REORDER",IF(C1910&gt;L1910,"OVERSTOCK","OK"))</f>
        <v>OK</v>
      </c>
      <c r="N1910" s="16" t="str">
        <f aca="false">IF(C1910&lt;=D1910,"REORDER","OK")</f>
        <v>REORDER</v>
      </c>
      <c r="O1910" s="18" t="n">
        <f aca="false">IF(D1910&lt;I1910,1,0)</f>
        <v>0</v>
      </c>
      <c r="P1910" s="20" t="n">
        <f aca="false">C1910/F1910</f>
        <v>5.91259640102828</v>
      </c>
      <c r="Q1910" s="19" t="n">
        <f aca="false">DATA!N1910</f>
        <v>175.66</v>
      </c>
      <c r="R1910" s="19" t="n">
        <f aca="false">DATA!O1910</f>
        <v>1.43</v>
      </c>
      <c r="S1910" s="17" t="n">
        <f aca="false">C1910*Q1910</f>
        <v>4040.18</v>
      </c>
      <c r="T1910" s="19" t="n">
        <f aca="false">C1910*R1910</f>
        <v>32.89</v>
      </c>
      <c r="U1910" s="20" t="n">
        <f aca="false">MAX(0,C1910-L1910)</f>
        <v>0</v>
      </c>
      <c r="V1910" s="17" t="n">
        <f aca="false">U1910*Q1910</f>
        <v>0</v>
      </c>
      <c r="W1910" s="19" t="n">
        <f aca="false">U1910*R1910</f>
        <v>0</v>
      </c>
      <c r="X1910" s="20" t="n">
        <f aca="false">MAX(0,K1910-C1910)</f>
        <v>0</v>
      </c>
      <c r="Y1910" s="17" t="n">
        <f aca="false">F1910*PARAMETER!$B$5*Q1910</f>
        <v>249410.851</v>
      </c>
      <c r="Z1910" s="21" t="n">
        <f aca="false">SUMIF($Y$2:$Y$3205,"&gt;="&amp;Y1910)/SUM($Y$2:$Y$3205)</f>
        <v>0.972519231235712</v>
      </c>
      <c r="AA1910" s="16" t="str">
        <f aca="false">IF(Z1910&lt;=PARAMETER!$B$7,"A",IF(Z1910&lt;=PARAMETER!$B$8,"B","C"))</f>
        <v>C</v>
      </c>
      <c r="AB1910" s="22" t="n">
        <f aca="false">G1910/F1910</f>
        <v>0.480719794344473</v>
      </c>
      <c r="AC1910" s="16" t="str">
        <f aca="false">IF(AB1910&lt;=PARAMETER!$B$9,"X",IF(AB1910&lt;=PARAMETER!$B$10,"Y","Z"))</f>
        <v>Y</v>
      </c>
      <c r="AD1910" s="16" t="str">
        <f aca="false">AA1910&amp;AC1910</f>
        <v>CY</v>
      </c>
      <c r="AE1910" s="22" t="n">
        <f aca="false">DATA!I1910</f>
        <v>0.29</v>
      </c>
      <c r="AF1910" s="18" t="n">
        <f aca="false">DATA!L1910</f>
        <v>51</v>
      </c>
      <c r="AG1910" s="16" t="str">
        <f aca="false">DATA!K1910</f>
        <v>A</v>
      </c>
      <c r="AH1910" s="18" t="n">
        <f aca="false">IF(AE1910&gt;=PARAMETER!$B$12,1,0)</f>
        <v>0</v>
      </c>
      <c r="AI1910" s="18" t="n">
        <f aca="false">IF(AF1910&gt;=PARAMETER!$B$13,1,0)</f>
        <v>0</v>
      </c>
      <c r="AJ1910" s="18" t="n">
        <f aca="false">IF(AND(AH1910=1,AI1910=1),1,0)</f>
        <v>0</v>
      </c>
    </row>
    <row r="1911" customFormat="false" ht="15" hidden="false" customHeight="false" outlineLevel="0" collapsed="false">
      <c r="A1911" s="16" t="str">
        <f aca="false">DATA!A1911</f>
        <v>ITM11909</v>
      </c>
      <c r="B1911" s="16" t="str">
        <f aca="false">DATA!B1911</f>
        <v>Pharma</v>
      </c>
      <c r="C1911" s="17" t="n">
        <f aca="false">DATA!C1911</f>
        <v>242</v>
      </c>
      <c r="D1911" s="17" t="n">
        <f aca="false">DATA!D1911</f>
        <v>44</v>
      </c>
      <c r="E1911" s="18" t="n">
        <f aca="false">DATA!F1911</f>
        <v>4</v>
      </c>
      <c r="F1911" s="19" t="n">
        <f aca="false">DATA!G1911</f>
        <v>45.4</v>
      </c>
      <c r="G1911" s="19" t="n">
        <f aca="false">DATA!H1911</f>
        <v>5.75</v>
      </c>
      <c r="H1911" s="18" t="n">
        <f aca="false">DATA!E1911</f>
        <v>7</v>
      </c>
      <c r="I1911" s="20" t="n">
        <f aca="false">F1911*E1911</f>
        <v>181.6</v>
      </c>
      <c r="J1911" s="20" t="n">
        <f aca="false">PARAMETER!$B$4*G1911*SQRT(E1911)</f>
        <v>18.9158167099419</v>
      </c>
      <c r="K1911" s="20" t="n">
        <f aca="false">I1911+J1911</f>
        <v>200.515816709942</v>
      </c>
      <c r="L1911" s="20" t="n">
        <f aca="false">K1911+F1911*H1911</f>
        <v>518.315816709942</v>
      </c>
      <c r="M1911" s="16" t="str">
        <f aca="false">IF(C1911&lt;=K1911,"REORDER",IF(C1911&gt;L1911,"OVERSTOCK","OK"))</f>
        <v>OK</v>
      </c>
      <c r="N1911" s="16" t="str">
        <f aca="false">IF(C1911&lt;=D1911,"REORDER","OK")</f>
        <v>OK</v>
      </c>
      <c r="O1911" s="18" t="n">
        <f aca="false">IF(D1911&lt;I1911,1,0)</f>
        <v>1</v>
      </c>
      <c r="P1911" s="20" t="n">
        <f aca="false">C1911/F1911</f>
        <v>5.33039647577093</v>
      </c>
      <c r="Q1911" s="19" t="n">
        <f aca="false">DATA!N1911</f>
        <v>154.6</v>
      </c>
      <c r="R1911" s="19" t="n">
        <f aca="false">DATA!O1911</f>
        <v>0.27</v>
      </c>
      <c r="S1911" s="17" t="n">
        <f aca="false">C1911*Q1911</f>
        <v>37413.2</v>
      </c>
      <c r="T1911" s="19" t="n">
        <f aca="false">C1911*R1911</f>
        <v>65.34</v>
      </c>
      <c r="U1911" s="20" t="n">
        <f aca="false">MAX(0,C1911-L1911)</f>
        <v>0</v>
      </c>
      <c r="V1911" s="17" t="n">
        <f aca="false">U1911*Q1911</f>
        <v>0</v>
      </c>
      <c r="W1911" s="19" t="n">
        <f aca="false">U1911*R1911</f>
        <v>0</v>
      </c>
      <c r="X1911" s="20" t="n">
        <f aca="false">MAX(0,K1911-C1911)</f>
        <v>0</v>
      </c>
      <c r="Y1911" s="17" t="n">
        <f aca="false">F1911*PARAMETER!$B$5*Q1911</f>
        <v>2561876.6</v>
      </c>
      <c r="Z1911" s="21" t="n">
        <f aca="false">SUMIF($Y$2:$Y$3205,"&gt;="&amp;Y1911)/SUM($Y$2:$Y$3205)</f>
        <v>0.163006324724663</v>
      </c>
      <c r="AA1911" s="16" t="str">
        <f aca="false">IF(Z1911&lt;=PARAMETER!$B$7,"A",IF(Z1911&lt;=PARAMETER!$B$8,"B","C"))</f>
        <v>A</v>
      </c>
      <c r="AB1911" s="22" t="n">
        <f aca="false">G1911/F1911</f>
        <v>0.126651982378855</v>
      </c>
      <c r="AC1911" s="16" t="str">
        <f aca="false">IF(AB1911&lt;=PARAMETER!$B$9,"X",IF(AB1911&lt;=PARAMETER!$B$10,"Y","Z"))</f>
        <v>X</v>
      </c>
      <c r="AD1911" s="16" t="str">
        <f aca="false">AA1911&amp;AC1911</f>
        <v>AX</v>
      </c>
      <c r="AE1911" s="22" t="n">
        <f aca="false">DATA!I1911</f>
        <v>0.8</v>
      </c>
      <c r="AF1911" s="18" t="n">
        <f aca="false">DATA!L1911</f>
        <v>135</v>
      </c>
      <c r="AG1911" s="16" t="str">
        <f aca="false">DATA!K1911</f>
        <v>C</v>
      </c>
      <c r="AH1911" s="18" t="n">
        <f aca="false">IF(AE1911&gt;=PARAMETER!$B$12,1,0)</f>
        <v>1</v>
      </c>
      <c r="AI1911" s="18" t="n">
        <f aca="false">IF(AF1911&gt;=PARAMETER!$B$13,1,0)</f>
        <v>1</v>
      </c>
      <c r="AJ1911" s="18" t="n">
        <f aca="false">IF(AND(AH1911=1,AI1911=1),1,0)</f>
        <v>1</v>
      </c>
    </row>
    <row r="1912" customFormat="false" ht="15" hidden="false" customHeight="false" outlineLevel="0" collapsed="false">
      <c r="A1912" s="16" t="str">
        <f aca="false">DATA!A1912</f>
        <v>ITM11910</v>
      </c>
      <c r="B1912" s="16" t="str">
        <f aca="false">DATA!B1912</f>
        <v>Groceries</v>
      </c>
      <c r="C1912" s="17" t="n">
        <f aca="false">DATA!C1912</f>
        <v>357</v>
      </c>
      <c r="D1912" s="17" t="n">
        <f aca="false">DATA!D1912</f>
        <v>40</v>
      </c>
      <c r="E1912" s="18" t="n">
        <f aca="false">DATA!F1912</f>
        <v>6</v>
      </c>
      <c r="F1912" s="19" t="n">
        <f aca="false">DATA!G1912</f>
        <v>10.26</v>
      </c>
      <c r="G1912" s="19" t="n">
        <f aca="false">DATA!H1912</f>
        <v>3.22</v>
      </c>
      <c r="H1912" s="18" t="n">
        <f aca="false">DATA!E1912</f>
        <v>14</v>
      </c>
      <c r="I1912" s="20" t="n">
        <f aca="false">F1912*E1912</f>
        <v>61.56</v>
      </c>
      <c r="J1912" s="20" t="n">
        <f aca="false">PARAMETER!$B$4*G1912*SQRT(E1912)</f>
        <v>12.9735477220634</v>
      </c>
      <c r="K1912" s="20" t="n">
        <f aca="false">I1912+J1912</f>
        <v>74.5335477220634</v>
      </c>
      <c r="L1912" s="20" t="n">
        <f aca="false">K1912+F1912*H1912</f>
        <v>218.173547722063</v>
      </c>
      <c r="M1912" s="16" t="str">
        <f aca="false">IF(C1912&lt;=K1912,"REORDER",IF(C1912&gt;L1912,"OVERSTOCK","OK"))</f>
        <v>OVERSTOCK</v>
      </c>
      <c r="N1912" s="16" t="str">
        <f aca="false">IF(C1912&lt;=D1912,"REORDER","OK")</f>
        <v>OK</v>
      </c>
      <c r="O1912" s="18" t="n">
        <f aca="false">IF(D1912&lt;I1912,1,0)</f>
        <v>1</v>
      </c>
      <c r="P1912" s="20" t="n">
        <f aca="false">C1912/F1912</f>
        <v>34.7953216374269</v>
      </c>
      <c r="Q1912" s="19" t="n">
        <f aca="false">DATA!N1912</f>
        <v>79.03</v>
      </c>
      <c r="R1912" s="19" t="n">
        <f aca="false">DATA!O1912</f>
        <v>2</v>
      </c>
      <c r="S1912" s="17" t="n">
        <f aca="false">C1912*Q1912</f>
        <v>28213.71</v>
      </c>
      <c r="T1912" s="19" t="n">
        <f aca="false">C1912*R1912</f>
        <v>714</v>
      </c>
      <c r="U1912" s="20" t="n">
        <f aca="false">MAX(0,C1912-L1912)</f>
        <v>138.826452277937</v>
      </c>
      <c r="V1912" s="17" t="n">
        <f aca="false">U1912*Q1912</f>
        <v>10971.4545235253</v>
      </c>
      <c r="W1912" s="19" t="n">
        <f aca="false">U1912*R1912</f>
        <v>277.652904555873</v>
      </c>
      <c r="X1912" s="20" t="n">
        <f aca="false">MAX(0,K1912-C1912)</f>
        <v>0</v>
      </c>
      <c r="Y1912" s="17" t="n">
        <f aca="false">F1912*PARAMETER!$B$5*Q1912</f>
        <v>295959.447</v>
      </c>
      <c r="Z1912" s="21" t="n">
        <f aca="false">SUMIF($Y$2:$Y$3205,"&gt;="&amp;Y1912)/SUM($Y$2:$Y$3205)</f>
        <v>0.961080384208489</v>
      </c>
      <c r="AA1912" s="16" t="str">
        <f aca="false">IF(Z1912&lt;=PARAMETER!$B$7,"A",IF(Z1912&lt;=PARAMETER!$B$8,"B","C"))</f>
        <v>C</v>
      </c>
      <c r="AB1912" s="22" t="n">
        <f aca="false">G1912/F1912</f>
        <v>0.313840155945419</v>
      </c>
      <c r="AC1912" s="16" t="str">
        <f aca="false">IF(AB1912&lt;=PARAMETER!$B$9,"X",IF(AB1912&lt;=PARAMETER!$B$10,"Y","Z"))</f>
        <v>Y</v>
      </c>
      <c r="AD1912" s="16" t="str">
        <f aca="false">AA1912&amp;AC1912</f>
        <v>CY</v>
      </c>
      <c r="AE1912" s="22" t="n">
        <f aca="false">DATA!I1912</f>
        <v>0.35</v>
      </c>
      <c r="AF1912" s="18" t="n">
        <f aca="false">DATA!L1912</f>
        <v>126</v>
      </c>
      <c r="AG1912" s="16" t="str">
        <f aca="false">DATA!K1912</f>
        <v>B</v>
      </c>
      <c r="AH1912" s="18" t="n">
        <f aca="false">IF(AE1912&gt;=PARAMETER!$B$12,1,0)</f>
        <v>0</v>
      </c>
      <c r="AI1912" s="18" t="n">
        <f aca="false">IF(AF1912&gt;=PARAMETER!$B$13,1,0)</f>
        <v>1</v>
      </c>
      <c r="AJ1912" s="18" t="n">
        <f aca="false">IF(AND(AH1912=1,AI1912=1),1,0)</f>
        <v>0</v>
      </c>
    </row>
    <row r="1913" customFormat="false" ht="15" hidden="false" customHeight="false" outlineLevel="0" collapsed="false">
      <c r="A1913" s="16" t="str">
        <f aca="false">DATA!A1913</f>
        <v>ITM11911</v>
      </c>
      <c r="B1913" s="16" t="str">
        <f aca="false">DATA!B1913</f>
        <v>Apparel</v>
      </c>
      <c r="C1913" s="17" t="n">
        <f aca="false">DATA!C1913</f>
        <v>467</v>
      </c>
      <c r="D1913" s="17" t="n">
        <f aca="false">DATA!D1913</f>
        <v>37</v>
      </c>
      <c r="E1913" s="18" t="n">
        <f aca="false">DATA!F1913</f>
        <v>8</v>
      </c>
      <c r="F1913" s="19" t="n">
        <f aca="false">DATA!G1913</f>
        <v>13.57</v>
      </c>
      <c r="G1913" s="19" t="n">
        <f aca="false">DATA!H1913</f>
        <v>2.71</v>
      </c>
      <c r="H1913" s="18" t="n">
        <f aca="false">DATA!E1913</f>
        <v>14</v>
      </c>
      <c r="I1913" s="20" t="n">
        <f aca="false">F1913*E1913</f>
        <v>108.56</v>
      </c>
      <c r="J1913" s="20" t="n">
        <f aca="false">PARAMETER!$B$4*G1913*SQRT(E1913)</f>
        <v>12.6078647458551</v>
      </c>
      <c r="K1913" s="20" t="n">
        <f aca="false">I1913+J1913</f>
        <v>121.167864745855</v>
      </c>
      <c r="L1913" s="20" t="n">
        <f aca="false">K1913+F1913*H1913</f>
        <v>311.147864745855</v>
      </c>
      <c r="M1913" s="16" t="str">
        <f aca="false">IF(C1913&lt;=K1913,"REORDER",IF(C1913&gt;L1913,"OVERSTOCK","OK"))</f>
        <v>OVERSTOCK</v>
      </c>
      <c r="N1913" s="16" t="str">
        <f aca="false">IF(C1913&lt;=D1913,"REORDER","OK")</f>
        <v>OK</v>
      </c>
      <c r="O1913" s="18" t="n">
        <f aca="false">IF(D1913&lt;I1913,1,0)</f>
        <v>1</v>
      </c>
      <c r="P1913" s="20" t="n">
        <f aca="false">C1913/F1913</f>
        <v>34.4141488577745</v>
      </c>
      <c r="Q1913" s="19" t="n">
        <f aca="false">DATA!N1913</f>
        <v>166.13</v>
      </c>
      <c r="R1913" s="19" t="n">
        <f aca="false">DATA!O1913</f>
        <v>1.31</v>
      </c>
      <c r="S1913" s="17" t="n">
        <f aca="false">C1913*Q1913</f>
        <v>77582.71</v>
      </c>
      <c r="T1913" s="19" t="n">
        <f aca="false">C1913*R1913</f>
        <v>611.77</v>
      </c>
      <c r="U1913" s="20" t="n">
        <f aca="false">MAX(0,C1913-L1913)</f>
        <v>155.852135254145</v>
      </c>
      <c r="V1913" s="17" t="n">
        <f aca="false">U1913*Q1913</f>
        <v>25891.7152297711</v>
      </c>
      <c r="W1913" s="19" t="n">
        <f aca="false">U1913*R1913</f>
        <v>204.16629718293</v>
      </c>
      <c r="X1913" s="20" t="n">
        <f aca="false">MAX(0,K1913-C1913)</f>
        <v>0</v>
      </c>
      <c r="Y1913" s="17" t="n">
        <f aca="false">F1913*PARAMETER!$B$5*Q1913</f>
        <v>822850.1965</v>
      </c>
      <c r="Z1913" s="21" t="n">
        <f aca="false">SUMIF($Y$2:$Y$3205,"&gt;="&amp;Y1913)/SUM($Y$2:$Y$3205)</f>
        <v>0.80397886742886</v>
      </c>
      <c r="AA1913" s="16" t="str">
        <f aca="false">IF(Z1913&lt;=PARAMETER!$B$7,"A",IF(Z1913&lt;=PARAMETER!$B$8,"B","C"))</f>
        <v>B</v>
      </c>
      <c r="AB1913" s="22" t="n">
        <f aca="false">G1913/F1913</f>
        <v>0.199705232129698</v>
      </c>
      <c r="AC1913" s="16" t="str">
        <f aca="false">IF(AB1913&lt;=PARAMETER!$B$9,"X",IF(AB1913&lt;=PARAMETER!$B$10,"Y","Z"))</f>
        <v>X</v>
      </c>
      <c r="AD1913" s="16" t="str">
        <f aca="false">AA1913&amp;AC1913</f>
        <v>BX</v>
      </c>
      <c r="AE1913" s="22" t="n">
        <f aca="false">DATA!I1913</f>
        <v>0.23</v>
      </c>
      <c r="AF1913" s="18" t="n">
        <f aca="false">DATA!L1913</f>
        <v>143</v>
      </c>
      <c r="AG1913" s="16" t="str">
        <f aca="false">DATA!K1913</f>
        <v>D</v>
      </c>
      <c r="AH1913" s="18" t="n">
        <f aca="false">IF(AE1913&gt;=PARAMETER!$B$12,1,0)</f>
        <v>0</v>
      </c>
      <c r="AI1913" s="18" t="n">
        <f aca="false">IF(AF1913&gt;=PARAMETER!$B$13,1,0)</f>
        <v>1</v>
      </c>
      <c r="AJ1913" s="18" t="n">
        <f aca="false">IF(AND(AH1913=1,AI1913=1),1,0)</f>
        <v>0</v>
      </c>
    </row>
    <row r="1914" customFormat="false" ht="15" hidden="false" customHeight="false" outlineLevel="0" collapsed="false">
      <c r="A1914" s="16" t="str">
        <f aca="false">DATA!A1914</f>
        <v>ITM11912</v>
      </c>
      <c r="B1914" s="16" t="str">
        <f aca="false">DATA!B1914</f>
        <v>Pharma</v>
      </c>
      <c r="C1914" s="17" t="n">
        <f aca="false">DATA!C1914</f>
        <v>185</v>
      </c>
      <c r="D1914" s="17" t="n">
        <f aca="false">DATA!D1914</f>
        <v>10</v>
      </c>
      <c r="E1914" s="18" t="n">
        <f aca="false">DATA!F1914</f>
        <v>3</v>
      </c>
      <c r="F1914" s="19" t="n">
        <f aca="false">DATA!G1914</f>
        <v>3.61</v>
      </c>
      <c r="G1914" s="19" t="n">
        <f aca="false">DATA!H1914</f>
        <v>4.29</v>
      </c>
      <c r="H1914" s="18" t="n">
        <f aca="false">DATA!E1914</f>
        <v>4</v>
      </c>
      <c r="I1914" s="20" t="n">
        <f aca="false">F1914*E1914</f>
        <v>10.83</v>
      </c>
      <c r="J1914" s="20" t="n">
        <f aca="false">PARAMETER!$B$4*G1914*SQRT(E1914)</f>
        <v>12.2220815269148</v>
      </c>
      <c r="K1914" s="20" t="n">
        <f aca="false">I1914+J1914</f>
        <v>23.0520815269148</v>
      </c>
      <c r="L1914" s="20" t="n">
        <f aca="false">K1914+F1914*H1914</f>
        <v>37.4920815269148</v>
      </c>
      <c r="M1914" s="16" t="str">
        <f aca="false">IF(C1914&lt;=K1914,"REORDER",IF(C1914&gt;L1914,"OVERSTOCK","OK"))</f>
        <v>OVERSTOCK</v>
      </c>
      <c r="N1914" s="16" t="str">
        <f aca="false">IF(C1914&lt;=D1914,"REORDER","OK")</f>
        <v>OK</v>
      </c>
      <c r="O1914" s="18" t="n">
        <f aca="false">IF(D1914&lt;I1914,1,0)</f>
        <v>1</v>
      </c>
      <c r="P1914" s="20" t="n">
        <f aca="false">C1914/F1914</f>
        <v>51.2465373961219</v>
      </c>
      <c r="Q1914" s="19" t="n">
        <f aca="false">DATA!N1914</f>
        <v>193.55</v>
      </c>
      <c r="R1914" s="19" t="n">
        <f aca="false">DATA!O1914</f>
        <v>1.76</v>
      </c>
      <c r="S1914" s="17" t="n">
        <f aca="false">C1914*Q1914</f>
        <v>35806.75</v>
      </c>
      <c r="T1914" s="19" t="n">
        <f aca="false">C1914*R1914</f>
        <v>325.6</v>
      </c>
      <c r="U1914" s="20" t="n">
        <f aca="false">MAX(0,C1914-L1914)</f>
        <v>147.507918473085</v>
      </c>
      <c r="V1914" s="17" t="n">
        <f aca="false">U1914*Q1914</f>
        <v>28550.1576204656</v>
      </c>
      <c r="W1914" s="19" t="n">
        <f aca="false">U1914*R1914</f>
        <v>259.61393651263</v>
      </c>
      <c r="X1914" s="20" t="n">
        <f aca="false">MAX(0,K1914-C1914)</f>
        <v>0</v>
      </c>
      <c r="Y1914" s="17" t="n">
        <f aca="false">F1914*PARAMETER!$B$5*Q1914</f>
        <v>255031.1575</v>
      </c>
      <c r="Z1914" s="21" t="n">
        <f aca="false">SUMIF($Y$2:$Y$3205,"&gt;="&amp;Y1914)/SUM($Y$2:$Y$3205)</f>
        <v>0.970990964117723</v>
      </c>
      <c r="AA1914" s="16" t="str">
        <f aca="false">IF(Z1914&lt;=PARAMETER!$B$7,"A",IF(Z1914&lt;=PARAMETER!$B$8,"B","C"))</f>
        <v>C</v>
      </c>
      <c r="AB1914" s="22" t="n">
        <f aca="false">G1914/F1914</f>
        <v>1.18836565096953</v>
      </c>
      <c r="AC1914" s="16" t="str">
        <f aca="false">IF(AB1914&lt;=PARAMETER!$B$9,"X",IF(AB1914&lt;=PARAMETER!$B$10,"Y","Z"))</f>
        <v>Z</v>
      </c>
      <c r="AD1914" s="16" t="str">
        <f aca="false">AA1914&amp;AC1914</f>
        <v>CZ</v>
      </c>
      <c r="AE1914" s="22" t="n">
        <f aca="false">DATA!I1914</f>
        <v>0.4</v>
      </c>
      <c r="AF1914" s="18" t="n">
        <f aca="false">DATA!L1914</f>
        <v>111</v>
      </c>
      <c r="AG1914" s="16" t="str">
        <f aca="false">DATA!K1914</f>
        <v>D</v>
      </c>
      <c r="AH1914" s="18" t="n">
        <f aca="false">IF(AE1914&gt;=PARAMETER!$B$12,1,0)</f>
        <v>0</v>
      </c>
      <c r="AI1914" s="18" t="n">
        <f aca="false">IF(AF1914&gt;=PARAMETER!$B$13,1,0)</f>
        <v>1</v>
      </c>
      <c r="AJ1914" s="18" t="n">
        <f aca="false">IF(AND(AH1914=1,AI1914=1),1,0)</f>
        <v>0</v>
      </c>
    </row>
    <row r="1915" customFormat="false" ht="15" hidden="false" customHeight="false" outlineLevel="0" collapsed="false">
      <c r="A1915" s="16" t="str">
        <f aca="false">DATA!A1915</f>
        <v>ITM11913</v>
      </c>
      <c r="B1915" s="16" t="str">
        <f aca="false">DATA!B1915</f>
        <v>Groceries</v>
      </c>
      <c r="C1915" s="17" t="n">
        <f aca="false">DATA!C1915</f>
        <v>402</v>
      </c>
      <c r="D1915" s="17" t="n">
        <f aca="false">DATA!D1915</f>
        <v>34</v>
      </c>
      <c r="E1915" s="18" t="n">
        <f aca="false">DATA!F1915</f>
        <v>4</v>
      </c>
      <c r="F1915" s="19" t="n">
        <f aca="false">DATA!G1915</f>
        <v>48.3</v>
      </c>
      <c r="G1915" s="19" t="n">
        <f aca="false">DATA!H1915</f>
        <v>7.96</v>
      </c>
      <c r="H1915" s="18" t="n">
        <f aca="false">DATA!E1915</f>
        <v>14</v>
      </c>
      <c r="I1915" s="20" t="n">
        <f aca="false">F1915*E1915</f>
        <v>193.2</v>
      </c>
      <c r="J1915" s="20" t="n">
        <f aca="false">PARAMETER!$B$4*G1915*SQRT(E1915)</f>
        <v>26.1860697410674</v>
      </c>
      <c r="K1915" s="20" t="n">
        <f aca="false">I1915+J1915</f>
        <v>219.386069741067</v>
      </c>
      <c r="L1915" s="20" t="n">
        <f aca="false">K1915+F1915*H1915</f>
        <v>895.586069741067</v>
      </c>
      <c r="M1915" s="16" t="str">
        <f aca="false">IF(C1915&lt;=K1915,"REORDER",IF(C1915&gt;L1915,"OVERSTOCK","OK"))</f>
        <v>OK</v>
      </c>
      <c r="N1915" s="16" t="str">
        <f aca="false">IF(C1915&lt;=D1915,"REORDER","OK")</f>
        <v>OK</v>
      </c>
      <c r="O1915" s="18" t="n">
        <f aca="false">IF(D1915&lt;I1915,1,0)</f>
        <v>1</v>
      </c>
      <c r="P1915" s="20" t="n">
        <f aca="false">C1915/F1915</f>
        <v>8.32298136645963</v>
      </c>
      <c r="Q1915" s="19" t="n">
        <f aca="false">DATA!N1915</f>
        <v>53.13</v>
      </c>
      <c r="R1915" s="19" t="n">
        <f aca="false">DATA!O1915</f>
        <v>1.68</v>
      </c>
      <c r="S1915" s="17" t="n">
        <f aca="false">C1915*Q1915</f>
        <v>21358.26</v>
      </c>
      <c r="T1915" s="19" t="n">
        <f aca="false">C1915*R1915</f>
        <v>675.36</v>
      </c>
      <c r="U1915" s="20" t="n">
        <f aca="false">MAX(0,C1915-L1915)</f>
        <v>0</v>
      </c>
      <c r="V1915" s="17" t="n">
        <f aca="false">U1915*Q1915</f>
        <v>0</v>
      </c>
      <c r="W1915" s="19" t="n">
        <f aca="false">U1915*R1915</f>
        <v>0</v>
      </c>
      <c r="X1915" s="20" t="n">
        <f aca="false">MAX(0,K1915-C1915)</f>
        <v>0</v>
      </c>
      <c r="Y1915" s="17" t="n">
        <f aca="false">F1915*PARAMETER!$B$5*Q1915</f>
        <v>936655.335</v>
      </c>
      <c r="Z1915" s="21" t="n">
        <f aca="false">SUMIF($Y$2:$Y$3205,"&gt;="&amp;Y1915)/SUM($Y$2:$Y$3205)</f>
        <v>0.761716951996778</v>
      </c>
      <c r="AA1915" s="16" t="str">
        <f aca="false">IF(Z1915&lt;=PARAMETER!$B$7,"A",IF(Z1915&lt;=PARAMETER!$B$8,"B","C"))</f>
        <v>A</v>
      </c>
      <c r="AB1915" s="22" t="n">
        <f aca="false">G1915/F1915</f>
        <v>0.1648033126294</v>
      </c>
      <c r="AC1915" s="16" t="str">
        <f aca="false">IF(AB1915&lt;=PARAMETER!$B$9,"X",IF(AB1915&lt;=PARAMETER!$B$10,"Y","Z"))</f>
        <v>X</v>
      </c>
      <c r="AD1915" s="16" t="str">
        <f aca="false">AA1915&amp;AC1915</f>
        <v>AX</v>
      </c>
      <c r="AE1915" s="22" t="n">
        <f aca="false">DATA!I1915</f>
        <v>0.63</v>
      </c>
      <c r="AF1915" s="18" t="n">
        <f aca="false">DATA!L1915</f>
        <v>146</v>
      </c>
      <c r="AG1915" s="16" t="str">
        <f aca="false">DATA!K1915</f>
        <v>A</v>
      </c>
      <c r="AH1915" s="18" t="n">
        <f aca="false">IF(AE1915&gt;=PARAMETER!$B$12,1,0)</f>
        <v>0</v>
      </c>
      <c r="AI1915" s="18" t="n">
        <f aca="false">IF(AF1915&gt;=PARAMETER!$B$13,1,0)</f>
        <v>1</v>
      </c>
      <c r="AJ1915" s="18" t="n">
        <f aca="false">IF(AND(AH1915=1,AI1915=1),1,0)</f>
        <v>0</v>
      </c>
    </row>
    <row r="1916" customFormat="false" ht="15" hidden="false" customHeight="false" outlineLevel="0" collapsed="false">
      <c r="A1916" s="16" t="str">
        <f aca="false">DATA!A1916</f>
        <v>ITM11914</v>
      </c>
      <c r="B1916" s="16" t="str">
        <f aca="false">DATA!B1916</f>
        <v>Groceries</v>
      </c>
      <c r="C1916" s="17" t="n">
        <f aca="false">DATA!C1916</f>
        <v>363</v>
      </c>
      <c r="D1916" s="17" t="n">
        <f aca="false">DATA!D1916</f>
        <v>52</v>
      </c>
      <c r="E1916" s="18" t="n">
        <f aca="false">DATA!F1916</f>
        <v>6</v>
      </c>
      <c r="F1916" s="19" t="n">
        <f aca="false">DATA!G1916</f>
        <v>42.75</v>
      </c>
      <c r="G1916" s="19" t="n">
        <f aca="false">DATA!H1916</f>
        <v>5.13</v>
      </c>
      <c r="H1916" s="18" t="n">
        <f aca="false">DATA!E1916</f>
        <v>13</v>
      </c>
      <c r="I1916" s="20" t="n">
        <f aca="false">F1916*E1916</f>
        <v>256.5</v>
      </c>
      <c r="J1916" s="20" t="n">
        <f aca="false">PARAMETER!$B$4*G1916*SQRT(E1916)</f>
        <v>20.6690372093743</v>
      </c>
      <c r="K1916" s="20" t="n">
        <f aca="false">I1916+J1916</f>
        <v>277.169037209374</v>
      </c>
      <c r="L1916" s="20" t="n">
        <f aca="false">K1916+F1916*H1916</f>
        <v>832.919037209374</v>
      </c>
      <c r="M1916" s="16" t="str">
        <f aca="false">IF(C1916&lt;=K1916,"REORDER",IF(C1916&gt;L1916,"OVERSTOCK","OK"))</f>
        <v>OK</v>
      </c>
      <c r="N1916" s="16" t="str">
        <f aca="false">IF(C1916&lt;=D1916,"REORDER","OK")</f>
        <v>OK</v>
      </c>
      <c r="O1916" s="18" t="n">
        <f aca="false">IF(D1916&lt;I1916,1,0)</f>
        <v>1</v>
      </c>
      <c r="P1916" s="20" t="n">
        <f aca="false">C1916/F1916</f>
        <v>8.49122807017544</v>
      </c>
      <c r="Q1916" s="19" t="n">
        <f aca="false">DATA!N1916</f>
        <v>24.08</v>
      </c>
      <c r="R1916" s="19" t="n">
        <f aca="false">DATA!O1916</f>
        <v>1.56</v>
      </c>
      <c r="S1916" s="17" t="n">
        <f aca="false">C1916*Q1916</f>
        <v>8741.04</v>
      </c>
      <c r="T1916" s="19" t="n">
        <f aca="false">C1916*R1916</f>
        <v>566.28</v>
      </c>
      <c r="U1916" s="20" t="n">
        <f aca="false">MAX(0,C1916-L1916)</f>
        <v>0</v>
      </c>
      <c r="V1916" s="17" t="n">
        <f aca="false">U1916*Q1916</f>
        <v>0</v>
      </c>
      <c r="W1916" s="19" t="n">
        <f aca="false">U1916*R1916</f>
        <v>0</v>
      </c>
      <c r="X1916" s="20" t="n">
        <f aca="false">MAX(0,K1916-C1916)</f>
        <v>0</v>
      </c>
      <c r="Y1916" s="17" t="n">
        <f aca="false">F1916*PARAMETER!$B$5*Q1916</f>
        <v>375738.3</v>
      </c>
      <c r="Z1916" s="21" t="n">
        <f aca="false">SUMIF($Y$2:$Y$3205,"&gt;="&amp;Y1916)/SUM($Y$2:$Y$3205)</f>
        <v>0.940709158961402</v>
      </c>
      <c r="AA1916" s="16" t="str">
        <f aca="false">IF(Z1916&lt;=PARAMETER!$B$7,"A",IF(Z1916&lt;=PARAMETER!$B$8,"B","C"))</f>
        <v>B</v>
      </c>
      <c r="AB1916" s="22" t="n">
        <f aca="false">G1916/F1916</f>
        <v>0.12</v>
      </c>
      <c r="AC1916" s="16" t="str">
        <f aca="false">IF(AB1916&lt;=PARAMETER!$B$9,"X",IF(AB1916&lt;=PARAMETER!$B$10,"Y","Z"))</f>
        <v>X</v>
      </c>
      <c r="AD1916" s="16" t="str">
        <f aca="false">AA1916&amp;AC1916</f>
        <v>BX</v>
      </c>
      <c r="AE1916" s="22" t="n">
        <f aca="false">DATA!I1916</f>
        <v>0.73</v>
      </c>
      <c r="AF1916" s="18" t="n">
        <f aca="false">DATA!L1916</f>
        <v>157</v>
      </c>
      <c r="AG1916" s="16" t="str">
        <f aca="false">DATA!K1916</f>
        <v>D</v>
      </c>
      <c r="AH1916" s="18" t="n">
        <f aca="false">IF(AE1916&gt;=PARAMETER!$B$12,1,0)</f>
        <v>0</v>
      </c>
      <c r="AI1916" s="18" t="n">
        <f aca="false">IF(AF1916&gt;=PARAMETER!$B$13,1,0)</f>
        <v>1</v>
      </c>
      <c r="AJ1916" s="18" t="n">
        <f aca="false">IF(AND(AH1916=1,AI1916=1),1,0)</f>
        <v>0</v>
      </c>
    </row>
    <row r="1917" customFormat="false" ht="15" hidden="false" customHeight="false" outlineLevel="0" collapsed="false">
      <c r="A1917" s="16" t="str">
        <f aca="false">DATA!A1917</f>
        <v>ITM11915</v>
      </c>
      <c r="B1917" s="16" t="str">
        <f aca="false">DATA!B1917</f>
        <v>Automotive</v>
      </c>
      <c r="C1917" s="17" t="n">
        <f aca="false">DATA!C1917</f>
        <v>402</v>
      </c>
      <c r="D1917" s="17" t="n">
        <f aca="false">DATA!D1917</f>
        <v>93</v>
      </c>
      <c r="E1917" s="18" t="n">
        <f aca="false">DATA!F1917</f>
        <v>4</v>
      </c>
      <c r="F1917" s="19" t="n">
        <f aca="false">DATA!G1917</f>
        <v>45.75</v>
      </c>
      <c r="G1917" s="19" t="n">
        <f aca="false">DATA!H1917</f>
        <v>2.56</v>
      </c>
      <c r="H1917" s="18" t="n">
        <f aca="false">DATA!E1917</f>
        <v>5</v>
      </c>
      <c r="I1917" s="20" t="n">
        <f aca="false">F1917*E1917</f>
        <v>183</v>
      </c>
      <c r="J1917" s="20" t="n">
        <f aca="false">PARAMETER!$B$4*G1917*SQRT(E1917)</f>
        <v>8.42165056999153</v>
      </c>
      <c r="K1917" s="20" t="n">
        <f aca="false">I1917+J1917</f>
        <v>191.421650569992</v>
      </c>
      <c r="L1917" s="20" t="n">
        <f aca="false">K1917+F1917*H1917</f>
        <v>420.171650569992</v>
      </c>
      <c r="M1917" s="16" t="str">
        <f aca="false">IF(C1917&lt;=K1917,"REORDER",IF(C1917&gt;L1917,"OVERSTOCK","OK"))</f>
        <v>OK</v>
      </c>
      <c r="N1917" s="16" t="str">
        <f aca="false">IF(C1917&lt;=D1917,"REORDER","OK")</f>
        <v>OK</v>
      </c>
      <c r="O1917" s="18" t="n">
        <f aca="false">IF(D1917&lt;I1917,1,0)</f>
        <v>1</v>
      </c>
      <c r="P1917" s="20" t="n">
        <f aca="false">C1917/F1917</f>
        <v>8.78688524590164</v>
      </c>
      <c r="Q1917" s="19" t="n">
        <f aca="false">DATA!N1917</f>
        <v>91.06</v>
      </c>
      <c r="R1917" s="19" t="n">
        <f aca="false">DATA!O1917</f>
        <v>0.17</v>
      </c>
      <c r="S1917" s="17" t="n">
        <f aca="false">C1917*Q1917</f>
        <v>36606.12</v>
      </c>
      <c r="T1917" s="19" t="n">
        <f aca="false">C1917*R1917</f>
        <v>68.34</v>
      </c>
      <c r="U1917" s="20" t="n">
        <f aca="false">MAX(0,C1917-L1917)</f>
        <v>0</v>
      </c>
      <c r="V1917" s="17" t="n">
        <f aca="false">U1917*Q1917</f>
        <v>0</v>
      </c>
      <c r="W1917" s="19" t="n">
        <f aca="false">U1917*R1917</f>
        <v>0</v>
      </c>
      <c r="X1917" s="20" t="n">
        <f aca="false">MAX(0,K1917-C1917)</f>
        <v>0</v>
      </c>
      <c r="Y1917" s="17" t="n">
        <f aca="false">F1917*PARAMETER!$B$5*Q1917</f>
        <v>1520588.175</v>
      </c>
      <c r="Z1917" s="21" t="n">
        <f aca="false">SUMIF($Y$2:$Y$3205,"&gt;="&amp;Y1917)/SUM($Y$2:$Y$3205)</f>
        <v>0.517070844564154</v>
      </c>
      <c r="AA1917" s="16" t="str">
        <f aca="false">IF(Z1917&lt;=PARAMETER!$B$7,"A",IF(Z1917&lt;=PARAMETER!$B$8,"B","C"))</f>
        <v>A</v>
      </c>
      <c r="AB1917" s="22" t="n">
        <f aca="false">G1917/F1917</f>
        <v>0.0559562841530055</v>
      </c>
      <c r="AC1917" s="16" t="str">
        <f aca="false">IF(AB1917&lt;=PARAMETER!$B$9,"X",IF(AB1917&lt;=PARAMETER!$B$10,"Y","Z"))</f>
        <v>X</v>
      </c>
      <c r="AD1917" s="16" t="str">
        <f aca="false">AA1917&amp;AC1917</f>
        <v>AX</v>
      </c>
      <c r="AE1917" s="22" t="n">
        <f aca="false">DATA!I1917</f>
        <v>0.45</v>
      </c>
      <c r="AF1917" s="18" t="n">
        <f aca="false">DATA!L1917</f>
        <v>47</v>
      </c>
      <c r="AG1917" s="16" t="str">
        <f aca="false">DATA!K1917</f>
        <v>C</v>
      </c>
      <c r="AH1917" s="18" t="n">
        <f aca="false">IF(AE1917&gt;=PARAMETER!$B$12,1,0)</f>
        <v>0</v>
      </c>
      <c r="AI1917" s="18" t="n">
        <f aca="false">IF(AF1917&gt;=PARAMETER!$B$13,1,0)</f>
        <v>0</v>
      </c>
      <c r="AJ1917" s="18" t="n">
        <f aca="false">IF(AND(AH1917=1,AI1917=1),1,0)</f>
        <v>0</v>
      </c>
    </row>
    <row r="1918" customFormat="false" ht="15" hidden="false" customHeight="false" outlineLevel="0" collapsed="false">
      <c r="A1918" s="16" t="str">
        <f aca="false">DATA!A1918</f>
        <v>ITM11916</v>
      </c>
      <c r="B1918" s="16" t="str">
        <f aca="false">DATA!B1918</f>
        <v>Automotive</v>
      </c>
      <c r="C1918" s="17" t="n">
        <f aca="false">DATA!C1918</f>
        <v>395</v>
      </c>
      <c r="D1918" s="17" t="n">
        <f aca="false">DATA!D1918</f>
        <v>76</v>
      </c>
      <c r="E1918" s="18" t="n">
        <f aca="false">DATA!F1918</f>
        <v>7</v>
      </c>
      <c r="F1918" s="19" t="n">
        <f aca="false">DATA!G1918</f>
        <v>42.51</v>
      </c>
      <c r="G1918" s="19" t="n">
        <f aca="false">DATA!H1918</f>
        <v>1.61</v>
      </c>
      <c r="H1918" s="18" t="n">
        <f aca="false">DATA!E1918</f>
        <v>12</v>
      </c>
      <c r="I1918" s="20" t="n">
        <f aca="false">F1918*E1918</f>
        <v>297.57</v>
      </c>
      <c r="J1918" s="20" t="n">
        <f aca="false">PARAMETER!$B$4*G1918*SQRT(E1918)</f>
        <v>7.00651656042609</v>
      </c>
      <c r="K1918" s="20" t="n">
        <f aca="false">I1918+J1918</f>
        <v>304.576516560426</v>
      </c>
      <c r="L1918" s="20" t="n">
        <f aca="false">K1918+F1918*H1918</f>
        <v>814.696516560426</v>
      </c>
      <c r="M1918" s="16" t="str">
        <f aca="false">IF(C1918&lt;=K1918,"REORDER",IF(C1918&gt;L1918,"OVERSTOCK","OK"))</f>
        <v>OK</v>
      </c>
      <c r="N1918" s="16" t="str">
        <f aca="false">IF(C1918&lt;=D1918,"REORDER","OK")</f>
        <v>OK</v>
      </c>
      <c r="O1918" s="18" t="n">
        <f aca="false">IF(D1918&lt;I1918,1,0)</f>
        <v>1</v>
      </c>
      <c r="P1918" s="20" t="n">
        <f aca="false">C1918/F1918</f>
        <v>9.29193131027994</v>
      </c>
      <c r="Q1918" s="19" t="n">
        <f aca="false">DATA!N1918</f>
        <v>177.47</v>
      </c>
      <c r="R1918" s="19" t="n">
        <f aca="false">DATA!O1918</f>
        <v>1.08</v>
      </c>
      <c r="S1918" s="17" t="n">
        <f aca="false">C1918*Q1918</f>
        <v>70100.65</v>
      </c>
      <c r="T1918" s="19" t="n">
        <f aca="false">C1918*R1918</f>
        <v>426.6</v>
      </c>
      <c r="U1918" s="20" t="n">
        <f aca="false">MAX(0,C1918-L1918)</f>
        <v>0</v>
      </c>
      <c r="V1918" s="17" t="n">
        <f aca="false">U1918*Q1918</f>
        <v>0</v>
      </c>
      <c r="W1918" s="19" t="n">
        <f aca="false">U1918*R1918</f>
        <v>0</v>
      </c>
      <c r="X1918" s="20" t="n">
        <f aca="false">MAX(0,K1918-C1918)</f>
        <v>0</v>
      </c>
      <c r="Y1918" s="17" t="n">
        <f aca="false">F1918*PARAMETER!$B$5*Q1918</f>
        <v>2753651.1405</v>
      </c>
      <c r="Z1918" s="21" t="n">
        <f aca="false">SUMIF($Y$2:$Y$3205,"&gt;="&amp;Y1918)/SUM($Y$2:$Y$3205)</f>
        <v>0.117478267308881</v>
      </c>
      <c r="AA1918" s="16" t="str">
        <f aca="false">IF(Z1918&lt;=PARAMETER!$B$7,"A",IF(Z1918&lt;=PARAMETER!$B$8,"B","C"))</f>
        <v>A</v>
      </c>
      <c r="AB1918" s="22" t="n">
        <f aca="false">G1918/F1918</f>
        <v>0.0378734415431663</v>
      </c>
      <c r="AC1918" s="16" t="str">
        <f aca="false">IF(AB1918&lt;=PARAMETER!$B$9,"X",IF(AB1918&lt;=PARAMETER!$B$10,"Y","Z"))</f>
        <v>X</v>
      </c>
      <c r="AD1918" s="16" t="str">
        <f aca="false">AA1918&amp;AC1918</f>
        <v>AX</v>
      </c>
      <c r="AE1918" s="22" t="n">
        <f aca="false">DATA!I1918</f>
        <v>0.55</v>
      </c>
      <c r="AF1918" s="18" t="n">
        <f aca="false">DATA!L1918</f>
        <v>59</v>
      </c>
      <c r="AG1918" s="16" t="str">
        <f aca="false">DATA!K1918</f>
        <v>D</v>
      </c>
      <c r="AH1918" s="18" t="n">
        <f aca="false">IF(AE1918&gt;=PARAMETER!$B$12,1,0)</f>
        <v>0</v>
      </c>
      <c r="AI1918" s="18" t="n">
        <f aca="false">IF(AF1918&gt;=PARAMETER!$B$13,1,0)</f>
        <v>0</v>
      </c>
      <c r="AJ1918" s="18" t="n">
        <f aca="false">IF(AND(AH1918=1,AI1918=1),1,0)</f>
        <v>0</v>
      </c>
    </row>
    <row r="1919" customFormat="false" ht="15" hidden="false" customHeight="false" outlineLevel="0" collapsed="false">
      <c r="A1919" s="16" t="str">
        <f aca="false">DATA!A1919</f>
        <v>ITM11917</v>
      </c>
      <c r="B1919" s="16" t="str">
        <f aca="false">DATA!B1919</f>
        <v>Groceries</v>
      </c>
      <c r="C1919" s="17" t="n">
        <f aca="false">DATA!C1919</f>
        <v>490</v>
      </c>
      <c r="D1919" s="17" t="n">
        <f aca="false">DATA!D1919</f>
        <v>72</v>
      </c>
      <c r="E1919" s="18" t="n">
        <f aca="false">DATA!F1919</f>
        <v>6</v>
      </c>
      <c r="F1919" s="19" t="n">
        <f aca="false">DATA!G1919</f>
        <v>24.5</v>
      </c>
      <c r="G1919" s="19" t="n">
        <f aca="false">DATA!H1919</f>
        <v>5.24</v>
      </c>
      <c r="H1919" s="18" t="n">
        <f aca="false">DATA!E1919</f>
        <v>11</v>
      </c>
      <c r="I1919" s="20" t="n">
        <f aca="false">F1919*E1919</f>
        <v>147</v>
      </c>
      <c r="J1919" s="20" t="n">
        <f aca="false">PARAMETER!$B$4*G1919*SQRT(E1919)</f>
        <v>21.1122329390101</v>
      </c>
      <c r="K1919" s="20" t="n">
        <f aca="false">I1919+J1919</f>
        <v>168.11223293901</v>
      </c>
      <c r="L1919" s="20" t="n">
        <f aca="false">K1919+F1919*H1919</f>
        <v>437.61223293901</v>
      </c>
      <c r="M1919" s="16" t="str">
        <f aca="false">IF(C1919&lt;=K1919,"REORDER",IF(C1919&gt;L1919,"OVERSTOCK","OK"))</f>
        <v>OVERSTOCK</v>
      </c>
      <c r="N1919" s="16" t="str">
        <f aca="false">IF(C1919&lt;=D1919,"REORDER","OK")</f>
        <v>OK</v>
      </c>
      <c r="O1919" s="18" t="n">
        <f aca="false">IF(D1919&lt;I1919,1,0)</f>
        <v>1</v>
      </c>
      <c r="P1919" s="20" t="n">
        <f aca="false">C1919/F1919</f>
        <v>20</v>
      </c>
      <c r="Q1919" s="19" t="n">
        <f aca="false">DATA!N1919</f>
        <v>38.56</v>
      </c>
      <c r="R1919" s="19" t="n">
        <f aca="false">DATA!O1919</f>
        <v>0.72</v>
      </c>
      <c r="S1919" s="17" t="n">
        <f aca="false">C1919*Q1919</f>
        <v>18894.4</v>
      </c>
      <c r="T1919" s="19" t="n">
        <f aca="false">C1919*R1919</f>
        <v>352.8</v>
      </c>
      <c r="U1919" s="20" t="n">
        <f aca="false">MAX(0,C1919-L1919)</f>
        <v>52.38776706099</v>
      </c>
      <c r="V1919" s="17" t="n">
        <f aca="false">U1919*Q1919</f>
        <v>2020.07229787177</v>
      </c>
      <c r="W1919" s="19" t="n">
        <f aca="false">U1919*R1919</f>
        <v>37.7191922839128</v>
      </c>
      <c r="X1919" s="20" t="n">
        <f aca="false">MAX(0,K1919-C1919)</f>
        <v>0</v>
      </c>
      <c r="Y1919" s="17" t="n">
        <f aca="false">F1919*PARAMETER!$B$5*Q1919</f>
        <v>344822.8</v>
      </c>
      <c r="Z1919" s="21" t="n">
        <f aca="false">SUMIF($Y$2:$Y$3205,"&gt;="&amp;Y1919)/SUM($Y$2:$Y$3205)</f>
        <v>0.949001503264048</v>
      </c>
      <c r="AA1919" s="16" t="str">
        <f aca="false">IF(Z1919&lt;=PARAMETER!$B$7,"A",IF(Z1919&lt;=PARAMETER!$B$8,"B","C"))</f>
        <v>B</v>
      </c>
      <c r="AB1919" s="22" t="n">
        <f aca="false">G1919/F1919</f>
        <v>0.213877551020408</v>
      </c>
      <c r="AC1919" s="16" t="str">
        <f aca="false">IF(AB1919&lt;=PARAMETER!$B$9,"X",IF(AB1919&lt;=PARAMETER!$B$10,"Y","Z"))</f>
        <v>X</v>
      </c>
      <c r="AD1919" s="16" t="str">
        <f aca="false">AA1919&amp;AC1919</f>
        <v>BX</v>
      </c>
      <c r="AE1919" s="22" t="n">
        <f aca="false">DATA!I1919</f>
        <v>0.51</v>
      </c>
      <c r="AF1919" s="18" t="n">
        <f aca="false">DATA!L1919</f>
        <v>69</v>
      </c>
      <c r="AG1919" s="16" t="str">
        <f aca="false">DATA!K1919</f>
        <v>A</v>
      </c>
      <c r="AH1919" s="18" t="n">
        <f aca="false">IF(AE1919&gt;=PARAMETER!$B$12,1,0)</f>
        <v>0</v>
      </c>
      <c r="AI1919" s="18" t="n">
        <f aca="false">IF(AF1919&gt;=PARAMETER!$B$13,1,0)</f>
        <v>0</v>
      </c>
      <c r="AJ1919" s="18" t="n">
        <f aca="false">IF(AND(AH1919=1,AI1919=1),1,0)</f>
        <v>0</v>
      </c>
    </row>
    <row r="1920" customFormat="false" ht="15" hidden="false" customHeight="false" outlineLevel="0" collapsed="false">
      <c r="A1920" s="16" t="str">
        <f aca="false">DATA!A1920</f>
        <v>ITM11918</v>
      </c>
      <c r="B1920" s="16" t="str">
        <f aca="false">DATA!B1920</f>
        <v>Automotive</v>
      </c>
      <c r="C1920" s="17" t="n">
        <f aca="false">DATA!C1920</f>
        <v>297</v>
      </c>
      <c r="D1920" s="17" t="n">
        <f aca="false">DATA!D1920</f>
        <v>60</v>
      </c>
      <c r="E1920" s="18" t="n">
        <f aca="false">DATA!F1920</f>
        <v>3</v>
      </c>
      <c r="F1920" s="19" t="n">
        <f aca="false">DATA!G1920</f>
        <v>46.28</v>
      </c>
      <c r="G1920" s="19" t="n">
        <f aca="false">DATA!H1920</f>
        <v>8.05</v>
      </c>
      <c r="H1920" s="18" t="n">
        <f aca="false">DATA!E1920</f>
        <v>9</v>
      </c>
      <c r="I1920" s="20" t="n">
        <f aca="false">F1920*E1920</f>
        <v>138.84</v>
      </c>
      <c r="J1920" s="20" t="n">
        <f aca="false">PARAMETER!$B$4*G1920*SQRT(E1920)</f>
        <v>22.9342089257958</v>
      </c>
      <c r="K1920" s="20" t="n">
        <f aca="false">I1920+J1920</f>
        <v>161.774208925796</v>
      </c>
      <c r="L1920" s="20" t="n">
        <f aca="false">K1920+F1920*H1920</f>
        <v>578.294208925796</v>
      </c>
      <c r="M1920" s="16" t="str">
        <f aca="false">IF(C1920&lt;=K1920,"REORDER",IF(C1920&gt;L1920,"OVERSTOCK","OK"))</f>
        <v>OK</v>
      </c>
      <c r="N1920" s="16" t="str">
        <f aca="false">IF(C1920&lt;=D1920,"REORDER","OK")</f>
        <v>OK</v>
      </c>
      <c r="O1920" s="18" t="n">
        <f aca="false">IF(D1920&lt;I1920,1,0)</f>
        <v>1</v>
      </c>
      <c r="P1920" s="20" t="n">
        <f aca="false">C1920/F1920</f>
        <v>6.41745894554883</v>
      </c>
      <c r="Q1920" s="19" t="n">
        <f aca="false">DATA!N1920</f>
        <v>178.3</v>
      </c>
      <c r="R1920" s="19" t="n">
        <f aca="false">DATA!O1920</f>
        <v>0.31</v>
      </c>
      <c r="S1920" s="17" t="n">
        <f aca="false">C1920*Q1920</f>
        <v>52955.1</v>
      </c>
      <c r="T1920" s="19" t="n">
        <f aca="false">C1920*R1920</f>
        <v>92.07</v>
      </c>
      <c r="U1920" s="20" t="n">
        <f aca="false">MAX(0,C1920-L1920)</f>
        <v>0</v>
      </c>
      <c r="V1920" s="17" t="n">
        <f aca="false">U1920*Q1920</f>
        <v>0</v>
      </c>
      <c r="W1920" s="19" t="n">
        <f aca="false">U1920*R1920</f>
        <v>0</v>
      </c>
      <c r="X1920" s="20" t="n">
        <f aca="false">MAX(0,K1920-C1920)</f>
        <v>0</v>
      </c>
      <c r="Y1920" s="17" t="n">
        <f aca="false">F1920*PARAMETER!$B$5*Q1920</f>
        <v>3011879.26</v>
      </c>
      <c r="Z1920" s="21" t="n">
        <f aca="false">SUMIF($Y$2:$Y$3205,"&gt;="&amp;Y1920)/SUM($Y$2:$Y$3205)</f>
        <v>0.0724427242907098</v>
      </c>
      <c r="AA1920" s="16" t="str">
        <f aca="false">IF(Z1920&lt;=PARAMETER!$B$7,"A",IF(Z1920&lt;=PARAMETER!$B$8,"B","C"))</f>
        <v>A</v>
      </c>
      <c r="AB1920" s="22" t="n">
        <f aca="false">G1920/F1920</f>
        <v>0.173941227312014</v>
      </c>
      <c r="AC1920" s="16" t="str">
        <f aca="false">IF(AB1920&lt;=PARAMETER!$B$9,"X",IF(AB1920&lt;=PARAMETER!$B$10,"Y","Z"))</f>
        <v>X</v>
      </c>
      <c r="AD1920" s="16" t="str">
        <f aca="false">AA1920&amp;AC1920</f>
        <v>AX</v>
      </c>
      <c r="AE1920" s="22" t="n">
        <f aca="false">DATA!I1920</f>
        <v>0.11</v>
      </c>
      <c r="AF1920" s="18" t="n">
        <f aca="false">DATA!L1920</f>
        <v>150</v>
      </c>
      <c r="AG1920" s="16" t="str">
        <f aca="false">DATA!K1920</f>
        <v>D</v>
      </c>
      <c r="AH1920" s="18" t="n">
        <f aca="false">IF(AE1920&gt;=PARAMETER!$B$12,1,0)</f>
        <v>0</v>
      </c>
      <c r="AI1920" s="18" t="n">
        <f aca="false">IF(AF1920&gt;=PARAMETER!$B$13,1,0)</f>
        <v>1</v>
      </c>
      <c r="AJ1920" s="18" t="n">
        <f aca="false">IF(AND(AH1920=1,AI1920=1),1,0)</f>
        <v>0</v>
      </c>
    </row>
    <row r="1921" customFormat="false" ht="15" hidden="false" customHeight="false" outlineLevel="0" collapsed="false">
      <c r="A1921" s="16" t="str">
        <f aca="false">DATA!A1921</f>
        <v>ITM11919</v>
      </c>
      <c r="B1921" s="16" t="str">
        <f aca="false">DATA!B1921</f>
        <v>Pharma</v>
      </c>
      <c r="C1921" s="17" t="n">
        <f aca="false">DATA!C1921</f>
        <v>149</v>
      </c>
      <c r="D1921" s="17" t="n">
        <f aca="false">DATA!D1921</f>
        <v>11</v>
      </c>
      <c r="E1921" s="18" t="n">
        <f aca="false">DATA!F1921</f>
        <v>4</v>
      </c>
      <c r="F1921" s="19" t="n">
        <f aca="false">DATA!G1921</f>
        <v>48.5</v>
      </c>
      <c r="G1921" s="19" t="n">
        <f aca="false">DATA!H1921</f>
        <v>6.7</v>
      </c>
      <c r="H1921" s="18" t="n">
        <f aca="false">DATA!E1921</f>
        <v>3</v>
      </c>
      <c r="I1921" s="20" t="n">
        <f aca="false">F1921*E1921</f>
        <v>194</v>
      </c>
      <c r="J1921" s="20" t="n">
        <f aca="false">PARAMETER!$B$4*G1921*SQRT(E1921)</f>
        <v>22.0410386011497</v>
      </c>
      <c r="K1921" s="20" t="n">
        <f aca="false">I1921+J1921</f>
        <v>216.04103860115</v>
      </c>
      <c r="L1921" s="20" t="n">
        <f aca="false">K1921+F1921*H1921</f>
        <v>361.54103860115</v>
      </c>
      <c r="M1921" s="16" t="str">
        <f aca="false">IF(C1921&lt;=K1921,"REORDER",IF(C1921&gt;L1921,"OVERSTOCK","OK"))</f>
        <v>REORDER</v>
      </c>
      <c r="N1921" s="16" t="str">
        <f aca="false">IF(C1921&lt;=D1921,"REORDER","OK")</f>
        <v>OK</v>
      </c>
      <c r="O1921" s="18" t="n">
        <f aca="false">IF(D1921&lt;I1921,1,0)</f>
        <v>1</v>
      </c>
      <c r="P1921" s="20" t="n">
        <f aca="false">C1921/F1921</f>
        <v>3.07216494845361</v>
      </c>
      <c r="Q1921" s="19" t="n">
        <f aca="false">DATA!N1921</f>
        <v>198.52</v>
      </c>
      <c r="R1921" s="19" t="n">
        <f aca="false">DATA!O1921</f>
        <v>0.75</v>
      </c>
      <c r="S1921" s="17" t="n">
        <f aca="false">C1921*Q1921</f>
        <v>29579.48</v>
      </c>
      <c r="T1921" s="19" t="n">
        <f aca="false">C1921*R1921</f>
        <v>111.75</v>
      </c>
      <c r="U1921" s="20" t="n">
        <f aca="false">MAX(0,C1921-L1921)</f>
        <v>0</v>
      </c>
      <c r="V1921" s="17" t="n">
        <f aca="false">U1921*Q1921</f>
        <v>0</v>
      </c>
      <c r="W1921" s="19" t="n">
        <f aca="false">U1921*R1921</f>
        <v>0</v>
      </c>
      <c r="X1921" s="20" t="n">
        <f aca="false">MAX(0,K1921-C1921)</f>
        <v>67.0410386011497</v>
      </c>
      <c r="Y1921" s="17" t="n">
        <f aca="false">F1921*PARAMETER!$B$5*Q1921</f>
        <v>3514300.3</v>
      </c>
      <c r="Z1921" s="21" t="n">
        <f aca="false">SUMIF($Y$2:$Y$3205,"&gt;="&amp;Y1921)/SUM($Y$2:$Y$3205)</f>
        <v>0.00682077547046177</v>
      </c>
      <c r="AA1921" s="16" t="str">
        <f aca="false">IF(Z1921&lt;=PARAMETER!$B$7,"A",IF(Z1921&lt;=PARAMETER!$B$8,"B","C"))</f>
        <v>A</v>
      </c>
      <c r="AB1921" s="22" t="n">
        <f aca="false">G1921/F1921</f>
        <v>0.138144329896907</v>
      </c>
      <c r="AC1921" s="16" t="str">
        <f aca="false">IF(AB1921&lt;=PARAMETER!$B$9,"X",IF(AB1921&lt;=PARAMETER!$B$10,"Y","Z"))</f>
        <v>X</v>
      </c>
      <c r="AD1921" s="16" t="str">
        <f aca="false">AA1921&amp;AC1921</f>
        <v>AX</v>
      </c>
      <c r="AE1921" s="22" t="n">
        <f aca="false">DATA!I1921</f>
        <v>0.46</v>
      </c>
      <c r="AF1921" s="18" t="n">
        <f aca="false">DATA!L1921</f>
        <v>128</v>
      </c>
      <c r="AG1921" s="16" t="str">
        <f aca="false">DATA!K1921</f>
        <v>C</v>
      </c>
      <c r="AH1921" s="18" t="n">
        <f aca="false">IF(AE1921&gt;=PARAMETER!$B$12,1,0)</f>
        <v>0</v>
      </c>
      <c r="AI1921" s="18" t="n">
        <f aca="false">IF(AF1921&gt;=PARAMETER!$B$13,1,0)</f>
        <v>1</v>
      </c>
      <c r="AJ1921" s="18" t="n">
        <f aca="false">IF(AND(AH1921=1,AI1921=1),1,0)</f>
        <v>0</v>
      </c>
    </row>
    <row r="1922" customFormat="false" ht="15" hidden="false" customHeight="false" outlineLevel="0" collapsed="false">
      <c r="A1922" s="16" t="str">
        <f aca="false">DATA!A1922</f>
        <v>ITM11920</v>
      </c>
      <c r="B1922" s="16" t="str">
        <f aca="false">DATA!B1922</f>
        <v>Electronics</v>
      </c>
      <c r="C1922" s="17" t="n">
        <f aca="false">DATA!C1922</f>
        <v>50</v>
      </c>
      <c r="D1922" s="17" t="n">
        <f aca="false">DATA!D1922</f>
        <v>91</v>
      </c>
      <c r="E1922" s="18" t="n">
        <f aca="false">DATA!F1922</f>
        <v>9</v>
      </c>
      <c r="F1922" s="19" t="n">
        <f aca="false">DATA!G1922</f>
        <v>25.63</v>
      </c>
      <c r="G1922" s="19" t="n">
        <f aca="false">DATA!H1922</f>
        <v>2.71</v>
      </c>
      <c r="H1922" s="18" t="n">
        <f aca="false">DATA!E1922</f>
        <v>5</v>
      </c>
      <c r="I1922" s="20" t="n">
        <f aca="false">F1922*E1922</f>
        <v>230.67</v>
      </c>
      <c r="J1922" s="20" t="n">
        <f aca="false">PARAMETER!$B$4*G1922*SQRT(E1922)</f>
        <v>13.3726599871155</v>
      </c>
      <c r="K1922" s="20" t="n">
        <f aca="false">I1922+J1922</f>
        <v>244.042659987115</v>
      </c>
      <c r="L1922" s="20" t="n">
        <f aca="false">K1922+F1922*H1922</f>
        <v>372.192659987115</v>
      </c>
      <c r="M1922" s="16" t="str">
        <f aca="false">IF(C1922&lt;=K1922,"REORDER",IF(C1922&gt;L1922,"OVERSTOCK","OK"))</f>
        <v>REORDER</v>
      </c>
      <c r="N1922" s="16" t="str">
        <f aca="false">IF(C1922&lt;=D1922,"REORDER","OK")</f>
        <v>REORDER</v>
      </c>
      <c r="O1922" s="18" t="n">
        <f aca="false">IF(D1922&lt;I1922,1,0)</f>
        <v>1</v>
      </c>
      <c r="P1922" s="20" t="n">
        <f aca="false">C1922/F1922</f>
        <v>1.95083886071011</v>
      </c>
      <c r="Q1922" s="19" t="n">
        <f aca="false">DATA!N1922</f>
        <v>20.26</v>
      </c>
      <c r="R1922" s="19" t="n">
        <f aca="false">DATA!O1922</f>
        <v>1.33</v>
      </c>
      <c r="S1922" s="17" t="n">
        <f aca="false">C1922*Q1922</f>
        <v>1013</v>
      </c>
      <c r="T1922" s="19" t="n">
        <f aca="false">C1922*R1922</f>
        <v>66.5</v>
      </c>
      <c r="U1922" s="20" t="n">
        <f aca="false">MAX(0,C1922-L1922)</f>
        <v>0</v>
      </c>
      <c r="V1922" s="17" t="n">
        <f aca="false">U1922*Q1922</f>
        <v>0</v>
      </c>
      <c r="W1922" s="19" t="n">
        <f aca="false">U1922*R1922</f>
        <v>0</v>
      </c>
      <c r="X1922" s="20" t="n">
        <f aca="false">MAX(0,K1922-C1922)</f>
        <v>194.042659987115</v>
      </c>
      <c r="Y1922" s="17" t="n">
        <f aca="false">F1922*PARAMETER!$B$5*Q1922</f>
        <v>189531.287</v>
      </c>
      <c r="Z1922" s="21" t="n">
        <f aca="false">SUMIF($Y$2:$Y$3205,"&gt;="&amp;Y1922)/SUM($Y$2:$Y$3205)</f>
        <v>0.984329498954627</v>
      </c>
      <c r="AA1922" s="16" t="str">
        <f aca="false">IF(Z1922&lt;=PARAMETER!$B$7,"A",IF(Z1922&lt;=PARAMETER!$B$8,"B","C"))</f>
        <v>C</v>
      </c>
      <c r="AB1922" s="22" t="n">
        <f aca="false">G1922/F1922</f>
        <v>0.105735466250488</v>
      </c>
      <c r="AC1922" s="16" t="str">
        <f aca="false">IF(AB1922&lt;=PARAMETER!$B$9,"X",IF(AB1922&lt;=PARAMETER!$B$10,"Y","Z"))</f>
        <v>X</v>
      </c>
      <c r="AD1922" s="16" t="str">
        <f aca="false">AA1922&amp;AC1922</f>
        <v>CX</v>
      </c>
      <c r="AE1922" s="22" t="n">
        <f aca="false">DATA!I1922</f>
        <v>0.63</v>
      </c>
      <c r="AF1922" s="18" t="n">
        <f aca="false">DATA!L1922</f>
        <v>108</v>
      </c>
      <c r="AG1922" s="16" t="str">
        <f aca="false">DATA!K1922</f>
        <v>C</v>
      </c>
      <c r="AH1922" s="18" t="n">
        <f aca="false">IF(AE1922&gt;=PARAMETER!$B$12,1,0)</f>
        <v>0</v>
      </c>
      <c r="AI1922" s="18" t="n">
        <f aca="false">IF(AF1922&gt;=PARAMETER!$B$13,1,0)</f>
        <v>1</v>
      </c>
      <c r="AJ1922" s="18" t="n">
        <f aca="false">IF(AND(AH1922=1,AI1922=1),1,0)</f>
        <v>0</v>
      </c>
    </row>
    <row r="1923" customFormat="false" ht="15" hidden="false" customHeight="false" outlineLevel="0" collapsed="false">
      <c r="A1923" s="16" t="str">
        <f aca="false">DATA!A1923</f>
        <v>ITM11921</v>
      </c>
      <c r="B1923" s="16" t="str">
        <f aca="false">DATA!B1923</f>
        <v>Pharma</v>
      </c>
      <c r="C1923" s="17" t="n">
        <f aca="false">DATA!C1923</f>
        <v>394</v>
      </c>
      <c r="D1923" s="17" t="n">
        <f aca="false">DATA!D1923</f>
        <v>73</v>
      </c>
      <c r="E1923" s="18" t="n">
        <f aca="false">DATA!F1923</f>
        <v>3</v>
      </c>
      <c r="F1923" s="19" t="n">
        <f aca="false">DATA!G1923</f>
        <v>9.61</v>
      </c>
      <c r="G1923" s="19" t="n">
        <f aca="false">DATA!H1923</f>
        <v>4.65</v>
      </c>
      <c r="H1923" s="18" t="n">
        <f aca="false">DATA!E1923</f>
        <v>14</v>
      </c>
      <c r="I1923" s="20" t="n">
        <f aca="false">F1923*E1923</f>
        <v>28.83</v>
      </c>
      <c r="J1923" s="20" t="n">
        <f aca="false">PARAMETER!$B$4*G1923*SQRT(E1923)</f>
        <v>13.2477107459566</v>
      </c>
      <c r="K1923" s="20" t="n">
        <f aca="false">I1923+J1923</f>
        <v>42.0777107459566</v>
      </c>
      <c r="L1923" s="20" t="n">
        <f aca="false">K1923+F1923*H1923</f>
        <v>176.617710745957</v>
      </c>
      <c r="M1923" s="16" t="str">
        <f aca="false">IF(C1923&lt;=K1923,"REORDER",IF(C1923&gt;L1923,"OVERSTOCK","OK"))</f>
        <v>OVERSTOCK</v>
      </c>
      <c r="N1923" s="16" t="str">
        <f aca="false">IF(C1923&lt;=D1923,"REORDER","OK")</f>
        <v>OK</v>
      </c>
      <c r="O1923" s="18" t="n">
        <f aca="false">IF(D1923&lt;I1923,1,0)</f>
        <v>0</v>
      </c>
      <c r="P1923" s="20" t="n">
        <f aca="false">C1923/F1923</f>
        <v>40.9989594172737</v>
      </c>
      <c r="Q1923" s="19" t="n">
        <f aca="false">DATA!N1923</f>
        <v>104.1</v>
      </c>
      <c r="R1923" s="19" t="n">
        <f aca="false">DATA!O1923</f>
        <v>0.54</v>
      </c>
      <c r="S1923" s="17" t="n">
        <f aca="false">C1923*Q1923</f>
        <v>41015.4</v>
      </c>
      <c r="T1923" s="19" t="n">
        <f aca="false">C1923*R1923</f>
        <v>212.76</v>
      </c>
      <c r="U1923" s="20" t="n">
        <f aca="false">MAX(0,C1923-L1923)</f>
        <v>217.382289254043</v>
      </c>
      <c r="V1923" s="17" t="n">
        <f aca="false">U1923*Q1923</f>
        <v>22629.4963113459</v>
      </c>
      <c r="W1923" s="19" t="n">
        <f aca="false">U1923*R1923</f>
        <v>117.386436197183</v>
      </c>
      <c r="X1923" s="20" t="n">
        <f aca="false">MAX(0,K1923-C1923)</f>
        <v>0</v>
      </c>
      <c r="Y1923" s="17" t="n">
        <f aca="false">F1923*PARAMETER!$B$5*Q1923</f>
        <v>365146.365</v>
      </c>
      <c r="Z1923" s="21" t="n">
        <f aca="false">SUMIF($Y$2:$Y$3205,"&gt;="&amp;Y1923)/SUM($Y$2:$Y$3205)</f>
        <v>0.943779051522135</v>
      </c>
      <c r="AA1923" s="16" t="str">
        <f aca="false">IF(Z1923&lt;=PARAMETER!$B$7,"A",IF(Z1923&lt;=PARAMETER!$B$8,"B","C"))</f>
        <v>B</v>
      </c>
      <c r="AB1923" s="22" t="n">
        <f aca="false">G1923/F1923</f>
        <v>0.483870967741936</v>
      </c>
      <c r="AC1923" s="16" t="str">
        <f aca="false">IF(AB1923&lt;=PARAMETER!$B$9,"X",IF(AB1923&lt;=PARAMETER!$B$10,"Y","Z"))</f>
        <v>Y</v>
      </c>
      <c r="AD1923" s="16" t="str">
        <f aca="false">AA1923&amp;AC1923</f>
        <v>BY</v>
      </c>
      <c r="AE1923" s="22" t="n">
        <f aca="false">DATA!I1923</f>
        <v>0.61</v>
      </c>
      <c r="AF1923" s="18" t="n">
        <f aca="false">DATA!L1923</f>
        <v>103</v>
      </c>
      <c r="AG1923" s="16" t="str">
        <f aca="false">DATA!K1923</f>
        <v>A</v>
      </c>
      <c r="AH1923" s="18" t="n">
        <f aca="false">IF(AE1923&gt;=PARAMETER!$B$12,1,0)</f>
        <v>0</v>
      </c>
      <c r="AI1923" s="18" t="n">
        <f aca="false">IF(AF1923&gt;=PARAMETER!$B$13,1,0)</f>
        <v>1</v>
      </c>
      <c r="AJ1923" s="18" t="n">
        <f aca="false">IF(AND(AH1923=1,AI1923=1),1,0)</f>
        <v>0</v>
      </c>
    </row>
    <row r="1924" customFormat="false" ht="15" hidden="false" customHeight="false" outlineLevel="0" collapsed="false">
      <c r="A1924" s="16" t="str">
        <f aca="false">DATA!A1924</f>
        <v>ITM11922</v>
      </c>
      <c r="B1924" s="16" t="str">
        <f aca="false">DATA!B1924</f>
        <v>Groceries</v>
      </c>
      <c r="C1924" s="17" t="n">
        <f aca="false">DATA!C1924</f>
        <v>30</v>
      </c>
      <c r="D1924" s="17" t="n">
        <f aca="false">DATA!D1924</f>
        <v>83</v>
      </c>
      <c r="E1924" s="18" t="n">
        <f aca="false">DATA!F1924</f>
        <v>4</v>
      </c>
      <c r="F1924" s="19" t="n">
        <f aca="false">DATA!G1924</f>
        <v>33.27</v>
      </c>
      <c r="G1924" s="19" t="n">
        <f aca="false">DATA!H1924</f>
        <v>8.62</v>
      </c>
      <c r="H1924" s="18" t="n">
        <f aca="false">DATA!E1924</f>
        <v>4</v>
      </c>
      <c r="I1924" s="20" t="n">
        <f aca="false">F1924*E1924</f>
        <v>133.08</v>
      </c>
      <c r="J1924" s="20" t="n">
        <f aca="false">PARAMETER!$B$4*G1924*SQRT(E1924)</f>
        <v>28.3572765286434</v>
      </c>
      <c r="K1924" s="20" t="n">
        <f aca="false">I1924+J1924</f>
        <v>161.437276528643</v>
      </c>
      <c r="L1924" s="20" t="n">
        <f aca="false">K1924+F1924*H1924</f>
        <v>294.517276528643</v>
      </c>
      <c r="M1924" s="16" t="str">
        <f aca="false">IF(C1924&lt;=K1924,"REORDER",IF(C1924&gt;L1924,"OVERSTOCK","OK"))</f>
        <v>REORDER</v>
      </c>
      <c r="N1924" s="16" t="str">
        <f aca="false">IF(C1924&lt;=D1924,"REORDER","OK")</f>
        <v>REORDER</v>
      </c>
      <c r="O1924" s="18" t="n">
        <f aca="false">IF(D1924&lt;I1924,1,0)</f>
        <v>1</v>
      </c>
      <c r="P1924" s="20" t="n">
        <f aca="false">C1924/F1924</f>
        <v>0.901713255184851</v>
      </c>
      <c r="Q1924" s="19" t="n">
        <f aca="false">DATA!N1924</f>
        <v>72.49</v>
      </c>
      <c r="R1924" s="19" t="n">
        <f aca="false">DATA!O1924</f>
        <v>0.94</v>
      </c>
      <c r="S1924" s="17" t="n">
        <f aca="false">C1924*Q1924</f>
        <v>2174.7</v>
      </c>
      <c r="T1924" s="19" t="n">
        <f aca="false">C1924*R1924</f>
        <v>28.2</v>
      </c>
      <c r="U1924" s="20" t="n">
        <f aca="false">MAX(0,C1924-L1924)</f>
        <v>0</v>
      </c>
      <c r="V1924" s="17" t="n">
        <f aca="false">U1924*Q1924</f>
        <v>0</v>
      </c>
      <c r="W1924" s="19" t="n">
        <f aca="false">U1924*R1924</f>
        <v>0</v>
      </c>
      <c r="X1924" s="20" t="n">
        <f aca="false">MAX(0,K1924-C1924)</f>
        <v>131.437276528643</v>
      </c>
      <c r="Y1924" s="17" t="n">
        <f aca="false">F1924*PARAMETER!$B$5*Q1924</f>
        <v>880285.9395</v>
      </c>
      <c r="Z1924" s="21" t="n">
        <f aca="false">SUMIF($Y$2:$Y$3205,"&gt;="&amp;Y1924)/SUM($Y$2:$Y$3205)</f>
        <v>0.78228905618095</v>
      </c>
      <c r="AA1924" s="16" t="str">
        <f aca="false">IF(Z1924&lt;=PARAMETER!$B$7,"A",IF(Z1924&lt;=PARAMETER!$B$8,"B","C"))</f>
        <v>A</v>
      </c>
      <c r="AB1924" s="22" t="n">
        <f aca="false">G1924/F1924</f>
        <v>0.259092275323114</v>
      </c>
      <c r="AC1924" s="16" t="str">
        <f aca="false">IF(AB1924&lt;=PARAMETER!$B$9,"X",IF(AB1924&lt;=PARAMETER!$B$10,"Y","Z"))</f>
        <v>Y</v>
      </c>
      <c r="AD1924" s="16" t="str">
        <f aca="false">AA1924&amp;AC1924</f>
        <v>AY</v>
      </c>
      <c r="AE1924" s="22" t="n">
        <f aca="false">DATA!I1924</f>
        <v>0.77</v>
      </c>
      <c r="AF1924" s="18" t="n">
        <f aca="false">DATA!L1924</f>
        <v>179</v>
      </c>
      <c r="AG1924" s="16" t="str">
        <f aca="false">DATA!K1924</f>
        <v>B</v>
      </c>
      <c r="AH1924" s="18" t="n">
        <f aca="false">IF(AE1924&gt;=PARAMETER!$B$12,1,0)</f>
        <v>1</v>
      </c>
      <c r="AI1924" s="18" t="n">
        <f aca="false">IF(AF1924&gt;=PARAMETER!$B$13,1,0)</f>
        <v>1</v>
      </c>
      <c r="AJ1924" s="18" t="n">
        <f aca="false">IF(AND(AH1924=1,AI1924=1),1,0)</f>
        <v>1</v>
      </c>
    </row>
    <row r="1925" customFormat="false" ht="15" hidden="false" customHeight="false" outlineLevel="0" collapsed="false">
      <c r="A1925" s="16" t="str">
        <f aca="false">DATA!A1925</f>
        <v>ITM11923</v>
      </c>
      <c r="B1925" s="16" t="str">
        <f aca="false">DATA!B1925</f>
        <v>Groceries</v>
      </c>
      <c r="C1925" s="17" t="n">
        <f aca="false">DATA!C1925</f>
        <v>495</v>
      </c>
      <c r="D1925" s="17" t="n">
        <f aca="false">DATA!D1925</f>
        <v>78</v>
      </c>
      <c r="E1925" s="18" t="n">
        <f aca="false">DATA!F1925</f>
        <v>9</v>
      </c>
      <c r="F1925" s="19" t="n">
        <f aca="false">DATA!G1925</f>
        <v>48.8</v>
      </c>
      <c r="G1925" s="19" t="n">
        <f aca="false">DATA!H1925</f>
        <v>2.19</v>
      </c>
      <c r="H1925" s="18" t="n">
        <f aca="false">DATA!E1925</f>
        <v>3</v>
      </c>
      <c r="I1925" s="20" t="n">
        <f aca="false">F1925*E1925</f>
        <v>439.2</v>
      </c>
      <c r="J1925" s="20" t="n">
        <f aca="false">PARAMETER!$B$4*G1925*SQRT(E1925)</f>
        <v>10.8066883290712</v>
      </c>
      <c r="K1925" s="20" t="n">
        <f aca="false">I1925+J1925</f>
        <v>450.006688329071</v>
      </c>
      <c r="L1925" s="20" t="n">
        <f aca="false">K1925+F1925*H1925</f>
        <v>596.406688329071</v>
      </c>
      <c r="M1925" s="16" t="str">
        <f aca="false">IF(C1925&lt;=K1925,"REORDER",IF(C1925&gt;L1925,"OVERSTOCK","OK"))</f>
        <v>OK</v>
      </c>
      <c r="N1925" s="16" t="str">
        <f aca="false">IF(C1925&lt;=D1925,"REORDER","OK")</f>
        <v>OK</v>
      </c>
      <c r="O1925" s="18" t="n">
        <f aca="false">IF(D1925&lt;I1925,1,0)</f>
        <v>1</v>
      </c>
      <c r="P1925" s="20" t="n">
        <f aca="false">C1925/F1925</f>
        <v>10.1434426229508</v>
      </c>
      <c r="Q1925" s="19" t="n">
        <f aca="false">DATA!N1925</f>
        <v>84.8</v>
      </c>
      <c r="R1925" s="19" t="n">
        <f aca="false">DATA!O1925</f>
        <v>0.87</v>
      </c>
      <c r="S1925" s="17" t="n">
        <f aca="false">C1925*Q1925</f>
        <v>41976</v>
      </c>
      <c r="T1925" s="19" t="n">
        <f aca="false">C1925*R1925</f>
        <v>430.65</v>
      </c>
      <c r="U1925" s="20" t="n">
        <f aca="false">MAX(0,C1925-L1925)</f>
        <v>0</v>
      </c>
      <c r="V1925" s="17" t="n">
        <f aca="false">U1925*Q1925</f>
        <v>0</v>
      </c>
      <c r="W1925" s="19" t="n">
        <f aca="false">U1925*R1925</f>
        <v>0</v>
      </c>
      <c r="X1925" s="20" t="n">
        <f aca="false">MAX(0,K1925-C1925)</f>
        <v>0</v>
      </c>
      <c r="Y1925" s="17" t="n">
        <f aca="false">F1925*PARAMETER!$B$5*Q1925</f>
        <v>1510457.6</v>
      </c>
      <c r="Z1925" s="21" t="n">
        <f aca="false">SUMIF($Y$2:$Y$3205,"&gt;="&amp;Y1925)/SUM($Y$2:$Y$3205)</f>
        <v>0.523836047743979</v>
      </c>
      <c r="AA1925" s="16" t="str">
        <f aca="false">IF(Z1925&lt;=PARAMETER!$B$7,"A",IF(Z1925&lt;=PARAMETER!$B$8,"B","C"))</f>
        <v>A</v>
      </c>
      <c r="AB1925" s="22" t="n">
        <f aca="false">G1925/F1925</f>
        <v>0.0448770491803279</v>
      </c>
      <c r="AC1925" s="16" t="str">
        <f aca="false">IF(AB1925&lt;=PARAMETER!$B$9,"X",IF(AB1925&lt;=PARAMETER!$B$10,"Y","Z"))</f>
        <v>X</v>
      </c>
      <c r="AD1925" s="16" t="str">
        <f aca="false">AA1925&amp;AC1925</f>
        <v>AX</v>
      </c>
      <c r="AE1925" s="22" t="n">
        <f aca="false">DATA!I1925</f>
        <v>0.7</v>
      </c>
      <c r="AF1925" s="18" t="n">
        <f aca="false">DATA!L1925</f>
        <v>77</v>
      </c>
      <c r="AG1925" s="16" t="str">
        <f aca="false">DATA!K1925</f>
        <v>A</v>
      </c>
      <c r="AH1925" s="18" t="n">
        <f aca="false">IF(AE1925&gt;=PARAMETER!$B$12,1,0)</f>
        <v>0</v>
      </c>
      <c r="AI1925" s="18" t="n">
        <f aca="false">IF(AF1925&gt;=PARAMETER!$B$13,1,0)</f>
        <v>0</v>
      </c>
      <c r="AJ1925" s="18" t="n">
        <f aca="false">IF(AND(AH1925=1,AI1925=1),1,0)</f>
        <v>0</v>
      </c>
    </row>
    <row r="1926" customFormat="false" ht="15" hidden="false" customHeight="false" outlineLevel="0" collapsed="false">
      <c r="A1926" s="16" t="str">
        <f aca="false">DATA!A1926</f>
        <v>ITM11924</v>
      </c>
      <c r="B1926" s="16" t="str">
        <f aca="false">DATA!B1926</f>
        <v>Pharma</v>
      </c>
      <c r="C1926" s="17" t="n">
        <f aca="false">DATA!C1926</f>
        <v>321</v>
      </c>
      <c r="D1926" s="17" t="n">
        <f aca="false">DATA!D1926</f>
        <v>18</v>
      </c>
      <c r="E1926" s="18" t="n">
        <f aca="false">DATA!F1926</f>
        <v>9</v>
      </c>
      <c r="F1926" s="19" t="n">
        <f aca="false">DATA!G1926</f>
        <v>43.74</v>
      </c>
      <c r="G1926" s="19" t="n">
        <f aca="false">DATA!H1926</f>
        <v>5.55</v>
      </c>
      <c r="H1926" s="18" t="n">
        <f aca="false">DATA!E1926</f>
        <v>11</v>
      </c>
      <c r="I1926" s="20" t="n">
        <f aca="false">F1926*E1926</f>
        <v>393.66</v>
      </c>
      <c r="J1926" s="20" t="n">
        <f aca="false">PARAMETER!$B$4*G1926*SQRT(E1926)</f>
        <v>27.386812888742</v>
      </c>
      <c r="K1926" s="20" t="n">
        <f aca="false">I1926+J1926</f>
        <v>421.046812888742</v>
      </c>
      <c r="L1926" s="20" t="n">
        <f aca="false">K1926+F1926*H1926</f>
        <v>902.186812888742</v>
      </c>
      <c r="M1926" s="16" t="str">
        <f aca="false">IF(C1926&lt;=K1926,"REORDER",IF(C1926&gt;L1926,"OVERSTOCK","OK"))</f>
        <v>REORDER</v>
      </c>
      <c r="N1926" s="16" t="str">
        <f aca="false">IF(C1926&lt;=D1926,"REORDER","OK")</f>
        <v>OK</v>
      </c>
      <c r="O1926" s="18" t="n">
        <f aca="false">IF(D1926&lt;I1926,1,0)</f>
        <v>1</v>
      </c>
      <c r="P1926" s="20" t="n">
        <f aca="false">C1926/F1926</f>
        <v>7.33882030178326</v>
      </c>
      <c r="Q1926" s="19" t="n">
        <f aca="false">DATA!N1926</f>
        <v>95.81</v>
      </c>
      <c r="R1926" s="19" t="n">
        <f aca="false">DATA!O1926</f>
        <v>0.2</v>
      </c>
      <c r="S1926" s="17" t="n">
        <f aca="false">C1926*Q1926</f>
        <v>30755.01</v>
      </c>
      <c r="T1926" s="19" t="n">
        <f aca="false">C1926*R1926</f>
        <v>64.2</v>
      </c>
      <c r="U1926" s="20" t="n">
        <f aca="false">MAX(0,C1926-L1926)</f>
        <v>0</v>
      </c>
      <c r="V1926" s="17" t="n">
        <f aca="false">U1926*Q1926</f>
        <v>0</v>
      </c>
      <c r="W1926" s="19" t="n">
        <f aca="false">U1926*R1926</f>
        <v>0</v>
      </c>
      <c r="X1926" s="20" t="n">
        <f aca="false">MAX(0,K1926-C1926)</f>
        <v>100.046812888742</v>
      </c>
      <c r="Y1926" s="17" t="n">
        <f aca="false">F1926*PARAMETER!$B$5*Q1926</f>
        <v>1529616.231</v>
      </c>
      <c r="Z1926" s="21" t="n">
        <f aca="false">SUMIF($Y$2:$Y$3205,"&gt;="&amp;Y1926)/SUM($Y$2:$Y$3205)</f>
        <v>0.512212116554203</v>
      </c>
      <c r="AA1926" s="16" t="str">
        <f aca="false">IF(Z1926&lt;=PARAMETER!$B$7,"A",IF(Z1926&lt;=PARAMETER!$B$8,"B","C"))</f>
        <v>A</v>
      </c>
      <c r="AB1926" s="22" t="n">
        <f aca="false">G1926/F1926</f>
        <v>0.126886145404664</v>
      </c>
      <c r="AC1926" s="16" t="str">
        <f aca="false">IF(AB1926&lt;=PARAMETER!$B$9,"X",IF(AB1926&lt;=PARAMETER!$B$10,"Y","Z"))</f>
        <v>X</v>
      </c>
      <c r="AD1926" s="16" t="str">
        <f aca="false">AA1926&amp;AC1926</f>
        <v>AX</v>
      </c>
      <c r="AE1926" s="22" t="n">
        <f aca="false">DATA!I1926</f>
        <v>0.35</v>
      </c>
      <c r="AF1926" s="18" t="n">
        <f aca="false">DATA!L1926</f>
        <v>162</v>
      </c>
      <c r="AG1926" s="16" t="str">
        <f aca="false">DATA!K1926</f>
        <v>B</v>
      </c>
      <c r="AH1926" s="18" t="n">
        <f aca="false">IF(AE1926&gt;=PARAMETER!$B$12,1,0)</f>
        <v>0</v>
      </c>
      <c r="AI1926" s="18" t="n">
        <f aca="false">IF(AF1926&gt;=PARAMETER!$B$13,1,0)</f>
        <v>1</v>
      </c>
      <c r="AJ1926" s="18" t="n">
        <f aca="false">IF(AND(AH1926=1,AI1926=1),1,0)</f>
        <v>0</v>
      </c>
    </row>
    <row r="1927" customFormat="false" ht="15" hidden="false" customHeight="false" outlineLevel="0" collapsed="false">
      <c r="A1927" s="16" t="str">
        <f aca="false">DATA!A1927</f>
        <v>ITM11925</v>
      </c>
      <c r="B1927" s="16" t="str">
        <f aca="false">DATA!B1927</f>
        <v>Automotive</v>
      </c>
      <c r="C1927" s="17" t="n">
        <f aca="false">DATA!C1927</f>
        <v>115</v>
      </c>
      <c r="D1927" s="17" t="n">
        <f aca="false">DATA!D1927</f>
        <v>11</v>
      </c>
      <c r="E1927" s="18" t="n">
        <f aca="false">DATA!F1927</f>
        <v>2</v>
      </c>
      <c r="F1927" s="19" t="n">
        <f aca="false">DATA!G1927</f>
        <v>43.23</v>
      </c>
      <c r="G1927" s="19" t="n">
        <f aca="false">DATA!H1927</f>
        <v>3.88</v>
      </c>
      <c r="H1927" s="18" t="n">
        <f aca="false">DATA!E1927</f>
        <v>10</v>
      </c>
      <c r="I1927" s="20" t="n">
        <f aca="false">F1927*E1927</f>
        <v>86.46</v>
      </c>
      <c r="J1927" s="20" t="n">
        <f aca="false">PARAMETER!$B$4*G1927*SQRT(E1927)</f>
        <v>9.02555631253098</v>
      </c>
      <c r="K1927" s="20" t="n">
        <f aca="false">I1927+J1927</f>
        <v>95.485556312531</v>
      </c>
      <c r="L1927" s="20" t="n">
        <f aca="false">K1927+F1927*H1927</f>
        <v>527.785556312531</v>
      </c>
      <c r="M1927" s="16" t="str">
        <f aca="false">IF(C1927&lt;=K1927,"REORDER",IF(C1927&gt;L1927,"OVERSTOCK","OK"))</f>
        <v>OK</v>
      </c>
      <c r="N1927" s="16" t="str">
        <f aca="false">IF(C1927&lt;=D1927,"REORDER","OK")</f>
        <v>OK</v>
      </c>
      <c r="O1927" s="18" t="n">
        <f aca="false">IF(D1927&lt;I1927,1,0)</f>
        <v>1</v>
      </c>
      <c r="P1927" s="20" t="n">
        <f aca="false">C1927/F1927</f>
        <v>2.66018968309045</v>
      </c>
      <c r="Q1927" s="19" t="n">
        <f aca="false">DATA!N1927</f>
        <v>150.54</v>
      </c>
      <c r="R1927" s="19" t="n">
        <f aca="false">DATA!O1927</f>
        <v>1.29</v>
      </c>
      <c r="S1927" s="17" t="n">
        <f aca="false">C1927*Q1927</f>
        <v>17312.1</v>
      </c>
      <c r="T1927" s="19" t="n">
        <f aca="false">C1927*R1927</f>
        <v>148.35</v>
      </c>
      <c r="U1927" s="20" t="n">
        <f aca="false">MAX(0,C1927-L1927)</f>
        <v>0</v>
      </c>
      <c r="V1927" s="17" t="n">
        <f aca="false">U1927*Q1927</f>
        <v>0</v>
      </c>
      <c r="W1927" s="19" t="n">
        <f aca="false">U1927*R1927</f>
        <v>0</v>
      </c>
      <c r="X1927" s="20" t="n">
        <f aca="false">MAX(0,K1927-C1927)</f>
        <v>0</v>
      </c>
      <c r="Y1927" s="17" t="n">
        <f aca="false">F1927*PARAMETER!$B$5*Q1927</f>
        <v>2375363.133</v>
      </c>
      <c r="Z1927" s="21" t="n">
        <f aca="false">SUMIF($Y$2:$Y$3205,"&gt;="&amp;Y1927)/SUM($Y$2:$Y$3205)</f>
        <v>0.225231655190699</v>
      </c>
      <c r="AA1927" s="16" t="str">
        <f aca="false">IF(Z1927&lt;=PARAMETER!$B$7,"A",IF(Z1927&lt;=PARAMETER!$B$8,"B","C"))</f>
        <v>A</v>
      </c>
      <c r="AB1927" s="22" t="n">
        <f aca="false">G1927/F1927</f>
        <v>0.0897524866990516</v>
      </c>
      <c r="AC1927" s="16" t="str">
        <f aca="false">IF(AB1927&lt;=PARAMETER!$B$9,"X",IF(AB1927&lt;=PARAMETER!$B$10,"Y","Z"))</f>
        <v>X</v>
      </c>
      <c r="AD1927" s="16" t="str">
        <f aca="false">AA1927&amp;AC1927</f>
        <v>AX</v>
      </c>
      <c r="AE1927" s="22" t="n">
        <f aca="false">DATA!I1927</f>
        <v>0.33</v>
      </c>
      <c r="AF1927" s="18" t="n">
        <f aca="false">DATA!L1927</f>
        <v>168</v>
      </c>
      <c r="AG1927" s="16" t="str">
        <f aca="false">DATA!K1927</f>
        <v>C</v>
      </c>
      <c r="AH1927" s="18" t="n">
        <f aca="false">IF(AE1927&gt;=PARAMETER!$B$12,1,0)</f>
        <v>0</v>
      </c>
      <c r="AI1927" s="18" t="n">
        <f aca="false">IF(AF1927&gt;=PARAMETER!$B$13,1,0)</f>
        <v>1</v>
      </c>
      <c r="AJ1927" s="18" t="n">
        <f aca="false">IF(AND(AH1927=1,AI1927=1),1,0)</f>
        <v>0</v>
      </c>
    </row>
    <row r="1928" customFormat="false" ht="15" hidden="false" customHeight="false" outlineLevel="0" collapsed="false">
      <c r="A1928" s="16" t="str">
        <f aca="false">DATA!A1928</f>
        <v>ITM11926</v>
      </c>
      <c r="B1928" s="16" t="str">
        <f aca="false">DATA!B1928</f>
        <v>Automotive</v>
      </c>
      <c r="C1928" s="17" t="n">
        <f aca="false">DATA!C1928</f>
        <v>209</v>
      </c>
      <c r="D1928" s="17" t="n">
        <f aca="false">DATA!D1928</f>
        <v>43</v>
      </c>
      <c r="E1928" s="18" t="n">
        <f aca="false">DATA!F1928</f>
        <v>9</v>
      </c>
      <c r="F1928" s="19" t="n">
        <f aca="false">DATA!G1928</f>
        <v>46.76</v>
      </c>
      <c r="G1928" s="19" t="n">
        <f aca="false">DATA!H1928</f>
        <v>1.68</v>
      </c>
      <c r="H1928" s="18" t="n">
        <f aca="false">DATA!E1928</f>
        <v>7</v>
      </c>
      <c r="I1928" s="20" t="n">
        <f aca="false">F1928*E1928</f>
        <v>420.84</v>
      </c>
      <c r="J1928" s="20" t="n">
        <f aca="false">PARAMETER!$B$4*G1928*SQRT(E1928)</f>
        <v>8.29006227983542</v>
      </c>
      <c r="K1928" s="20" t="n">
        <f aca="false">I1928+J1928</f>
        <v>429.130062279835</v>
      </c>
      <c r="L1928" s="20" t="n">
        <f aca="false">K1928+F1928*H1928</f>
        <v>756.450062279835</v>
      </c>
      <c r="M1928" s="16" t="str">
        <f aca="false">IF(C1928&lt;=K1928,"REORDER",IF(C1928&gt;L1928,"OVERSTOCK","OK"))</f>
        <v>REORDER</v>
      </c>
      <c r="N1928" s="16" t="str">
        <f aca="false">IF(C1928&lt;=D1928,"REORDER","OK")</f>
        <v>OK</v>
      </c>
      <c r="O1928" s="18" t="n">
        <f aca="false">IF(D1928&lt;I1928,1,0)</f>
        <v>1</v>
      </c>
      <c r="P1928" s="20" t="n">
        <f aca="false">C1928/F1928</f>
        <v>4.46963216424294</v>
      </c>
      <c r="Q1928" s="19" t="n">
        <f aca="false">DATA!N1928</f>
        <v>122.35</v>
      </c>
      <c r="R1928" s="19" t="n">
        <f aca="false">DATA!O1928</f>
        <v>1.28</v>
      </c>
      <c r="S1928" s="17" t="n">
        <f aca="false">C1928*Q1928</f>
        <v>25571.15</v>
      </c>
      <c r="T1928" s="19" t="n">
        <f aca="false">C1928*R1928</f>
        <v>267.52</v>
      </c>
      <c r="U1928" s="20" t="n">
        <f aca="false">MAX(0,C1928-L1928)</f>
        <v>0</v>
      </c>
      <c r="V1928" s="17" t="n">
        <f aca="false">U1928*Q1928</f>
        <v>0</v>
      </c>
      <c r="W1928" s="19" t="n">
        <f aca="false">U1928*R1928</f>
        <v>0</v>
      </c>
      <c r="X1928" s="20" t="n">
        <f aca="false">MAX(0,K1928-C1928)</f>
        <v>220.130062279835</v>
      </c>
      <c r="Y1928" s="17" t="n">
        <f aca="false">F1928*PARAMETER!$B$5*Q1928</f>
        <v>2088196.39</v>
      </c>
      <c r="Z1928" s="21" t="n">
        <f aca="false">SUMIF($Y$2:$Y$3205,"&gt;="&amp;Y1928)/SUM($Y$2:$Y$3205)</f>
        <v>0.30808646771351</v>
      </c>
      <c r="AA1928" s="16" t="str">
        <f aca="false">IF(Z1928&lt;=PARAMETER!$B$7,"A",IF(Z1928&lt;=PARAMETER!$B$8,"B","C"))</f>
        <v>A</v>
      </c>
      <c r="AB1928" s="22" t="n">
        <f aca="false">G1928/F1928</f>
        <v>0.0359281437125749</v>
      </c>
      <c r="AC1928" s="16" t="str">
        <f aca="false">IF(AB1928&lt;=PARAMETER!$B$9,"X",IF(AB1928&lt;=PARAMETER!$B$10,"Y","Z"))</f>
        <v>X</v>
      </c>
      <c r="AD1928" s="16" t="str">
        <f aca="false">AA1928&amp;AC1928</f>
        <v>AX</v>
      </c>
      <c r="AE1928" s="22" t="n">
        <f aca="false">DATA!I1928</f>
        <v>0.52</v>
      </c>
      <c r="AF1928" s="18" t="n">
        <f aca="false">DATA!L1928</f>
        <v>149</v>
      </c>
      <c r="AG1928" s="16" t="str">
        <f aca="false">DATA!K1928</f>
        <v>D</v>
      </c>
      <c r="AH1928" s="18" t="n">
        <f aca="false">IF(AE1928&gt;=PARAMETER!$B$12,1,0)</f>
        <v>0</v>
      </c>
      <c r="AI1928" s="18" t="n">
        <f aca="false">IF(AF1928&gt;=PARAMETER!$B$13,1,0)</f>
        <v>1</v>
      </c>
      <c r="AJ1928" s="18" t="n">
        <f aca="false">IF(AND(AH1928=1,AI1928=1),1,0)</f>
        <v>0</v>
      </c>
    </row>
    <row r="1929" customFormat="false" ht="15" hidden="false" customHeight="false" outlineLevel="0" collapsed="false">
      <c r="A1929" s="16" t="str">
        <f aca="false">DATA!A1929</f>
        <v>ITM11927</v>
      </c>
      <c r="B1929" s="16" t="str">
        <f aca="false">DATA!B1929</f>
        <v>Groceries</v>
      </c>
      <c r="C1929" s="17" t="n">
        <f aca="false">DATA!C1929</f>
        <v>472</v>
      </c>
      <c r="D1929" s="17" t="n">
        <f aca="false">DATA!D1929</f>
        <v>69</v>
      </c>
      <c r="E1929" s="18" t="n">
        <f aca="false">DATA!F1929</f>
        <v>3</v>
      </c>
      <c r="F1929" s="19" t="n">
        <f aca="false">DATA!G1929</f>
        <v>44.8</v>
      </c>
      <c r="G1929" s="19" t="n">
        <f aca="false">DATA!H1929</f>
        <v>0.97</v>
      </c>
      <c r="H1929" s="18" t="n">
        <f aca="false">DATA!E1929</f>
        <v>13</v>
      </c>
      <c r="I1929" s="20" t="n">
        <f aca="false">F1929*E1929</f>
        <v>134.4</v>
      </c>
      <c r="J1929" s="20" t="n">
        <f aca="false">PARAMETER!$B$4*G1929*SQRT(E1929)</f>
        <v>2.76350095130708</v>
      </c>
      <c r="K1929" s="20" t="n">
        <f aca="false">I1929+J1929</f>
        <v>137.163500951307</v>
      </c>
      <c r="L1929" s="20" t="n">
        <f aca="false">K1929+F1929*H1929</f>
        <v>719.563500951307</v>
      </c>
      <c r="M1929" s="16" t="str">
        <f aca="false">IF(C1929&lt;=K1929,"REORDER",IF(C1929&gt;L1929,"OVERSTOCK","OK"))</f>
        <v>OK</v>
      </c>
      <c r="N1929" s="16" t="str">
        <f aca="false">IF(C1929&lt;=D1929,"REORDER","OK")</f>
        <v>OK</v>
      </c>
      <c r="O1929" s="18" t="n">
        <f aca="false">IF(D1929&lt;I1929,1,0)</f>
        <v>1</v>
      </c>
      <c r="P1929" s="20" t="n">
        <f aca="false">C1929/F1929</f>
        <v>10.5357142857143</v>
      </c>
      <c r="Q1929" s="19" t="n">
        <f aca="false">DATA!N1929</f>
        <v>192.63</v>
      </c>
      <c r="R1929" s="19" t="n">
        <f aca="false">DATA!O1929</f>
        <v>1.94</v>
      </c>
      <c r="S1929" s="17" t="n">
        <f aca="false">C1929*Q1929</f>
        <v>90921.36</v>
      </c>
      <c r="T1929" s="19" t="n">
        <f aca="false">C1929*R1929</f>
        <v>915.68</v>
      </c>
      <c r="U1929" s="20" t="n">
        <f aca="false">MAX(0,C1929-L1929)</f>
        <v>0</v>
      </c>
      <c r="V1929" s="17" t="n">
        <f aca="false">U1929*Q1929</f>
        <v>0</v>
      </c>
      <c r="W1929" s="19" t="n">
        <f aca="false">U1929*R1929</f>
        <v>0</v>
      </c>
      <c r="X1929" s="20" t="n">
        <f aca="false">MAX(0,K1929-C1929)</f>
        <v>0</v>
      </c>
      <c r="Y1929" s="17" t="n">
        <f aca="false">F1929*PARAMETER!$B$5*Q1929</f>
        <v>3149885.76</v>
      </c>
      <c r="Z1929" s="21" t="n">
        <f aca="false">SUMIF($Y$2:$Y$3205,"&gt;="&amp;Y1929)/SUM($Y$2:$Y$3205)</f>
        <v>0.0469421224694877</v>
      </c>
      <c r="AA1929" s="16" t="str">
        <f aca="false">IF(Z1929&lt;=PARAMETER!$B$7,"A",IF(Z1929&lt;=PARAMETER!$B$8,"B","C"))</f>
        <v>A</v>
      </c>
      <c r="AB1929" s="22" t="n">
        <f aca="false">G1929/F1929</f>
        <v>0.0216517857142857</v>
      </c>
      <c r="AC1929" s="16" t="str">
        <f aca="false">IF(AB1929&lt;=PARAMETER!$B$9,"X",IF(AB1929&lt;=PARAMETER!$B$10,"Y","Z"))</f>
        <v>X</v>
      </c>
      <c r="AD1929" s="16" t="str">
        <f aca="false">AA1929&amp;AC1929</f>
        <v>AX</v>
      </c>
      <c r="AE1929" s="22" t="n">
        <f aca="false">DATA!I1929</f>
        <v>0.76</v>
      </c>
      <c r="AF1929" s="18" t="n">
        <f aca="false">DATA!L1929</f>
        <v>73</v>
      </c>
      <c r="AG1929" s="16" t="str">
        <f aca="false">DATA!K1929</f>
        <v>D</v>
      </c>
      <c r="AH1929" s="18" t="n">
        <f aca="false">IF(AE1929&gt;=PARAMETER!$B$12,1,0)</f>
        <v>1</v>
      </c>
      <c r="AI1929" s="18" t="n">
        <f aca="false">IF(AF1929&gt;=PARAMETER!$B$13,1,0)</f>
        <v>0</v>
      </c>
      <c r="AJ1929" s="18" t="n">
        <f aca="false">IF(AND(AH1929=1,AI1929=1),1,0)</f>
        <v>0</v>
      </c>
    </row>
    <row r="1930" customFormat="false" ht="15" hidden="false" customHeight="false" outlineLevel="0" collapsed="false">
      <c r="A1930" s="16" t="str">
        <f aca="false">DATA!A1930</f>
        <v>ITM11928</v>
      </c>
      <c r="B1930" s="16" t="str">
        <f aca="false">DATA!B1930</f>
        <v>Apparel</v>
      </c>
      <c r="C1930" s="17" t="n">
        <f aca="false">DATA!C1930</f>
        <v>211</v>
      </c>
      <c r="D1930" s="17" t="n">
        <f aca="false">DATA!D1930</f>
        <v>70</v>
      </c>
      <c r="E1930" s="18" t="n">
        <f aca="false">DATA!F1930</f>
        <v>3</v>
      </c>
      <c r="F1930" s="19" t="n">
        <f aca="false">DATA!G1930</f>
        <v>39.04</v>
      </c>
      <c r="G1930" s="19" t="n">
        <f aca="false">DATA!H1930</f>
        <v>5.78</v>
      </c>
      <c r="H1930" s="18" t="n">
        <f aca="false">DATA!E1930</f>
        <v>14</v>
      </c>
      <c r="I1930" s="20" t="n">
        <f aca="false">F1930*E1930</f>
        <v>117.12</v>
      </c>
      <c r="J1930" s="20" t="n">
        <f aca="false">PARAMETER!$B$4*G1930*SQRT(E1930)</f>
        <v>16.4670469057267</v>
      </c>
      <c r="K1930" s="20" t="n">
        <f aca="false">I1930+J1930</f>
        <v>133.587046905727</v>
      </c>
      <c r="L1930" s="20" t="n">
        <f aca="false">K1930+F1930*H1930</f>
        <v>680.147046905727</v>
      </c>
      <c r="M1930" s="16" t="str">
        <f aca="false">IF(C1930&lt;=K1930,"REORDER",IF(C1930&gt;L1930,"OVERSTOCK","OK"))</f>
        <v>OK</v>
      </c>
      <c r="N1930" s="16" t="str">
        <f aca="false">IF(C1930&lt;=D1930,"REORDER","OK")</f>
        <v>OK</v>
      </c>
      <c r="O1930" s="18" t="n">
        <f aca="false">IF(D1930&lt;I1930,1,0)</f>
        <v>1</v>
      </c>
      <c r="P1930" s="20" t="n">
        <f aca="false">C1930/F1930</f>
        <v>5.4047131147541</v>
      </c>
      <c r="Q1930" s="19" t="n">
        <f aca="false">DATA!N1930</f>
        <v>73.23</v>
      </c>
      <c r="R1930" s="19" t="n">
        <f aca="false">DATA!O1930</f>
        <v>0.67</v>
      </c>
      <c r="S1930" s="17" t="n">
        <f aca="false">C1930*Q1930</f>
        <v>15451.53</v>
      </c>
      <c r="T1930" s="19" t="n">
        <f aca="false">C1930*R1930</f>
        <v>141.37</v>
      </c>
      <c r="U1930" s="20" t="n">
        <f aca="false">MAX(0,C1930-L1930)</f>
        <v>0</v>
      </c>
      <c r="V1930" s="17" t="n">
        <f aca="false">U1930*Q1930</f>
        <v>0</v>
      </c>
      <c r="W1930" s="19" t="n">
        <f aca="false">U1930*R1930</f>
        <v>0</v>
      </c>
      <c r="X1930" s="20" t="n">
        <f aca="false">MAX(0,K1930-C1930)</f>
        <v>0</v>
      </c>
      <c r="Y1930" s="17" t="n">
        <f aca="false">F1930*PARAMETER!$B$5*Q1930</f>
        <v>1043498.208</v>
      </c>
      <c r="Z1930" s="21" t="n">
        <f aca="false">SUMIF($Y$2:$Y$3205,"&gt;="&amp;Y1930)/SUM($Y$2:$Y$3205)</f>
        <v>0.708808011285897</v>
      </c>
      <c r="AA1930" s="16" t="str">
        <f aca="false">IF(Z1930&lt;=PARAMETER!$B$7,"A",IF(Z1930&lt;=PARAMETER!$B$8,"B","C"))</f>
        <v>A</v>
      </c>
      <c r="AB1930" s="22" t="n">
        <f aca="false">G1930/F1930</f>
        <v>0.148053278688525</v>
      </c>
      <c r="AC1930" s="16" t="str">
        <f aca="false">IF(AB1930&lt;=PARAMETER!$B$9,"X",IF(AB1930&lt;=PARAMETER!$B$10,"Y","Z"))</f>
        <v>X</v>
      </c>
      <c r="AD1930" s="16" t="str">
        <f aca="false">AA1930&amp;AC1930</f>
        <v>AX</v>
      </c>
      <c r="AE1930" s="22" t="n">
        <f aca="false">DATA!I1930</f>
        <v>0.18</v>
      </c>
      <c r="AF1930" s="18" t="n">
        <f aca="false">DATA!L1930</f>
        <v>88</v>
      </c>
      <c r="AG1930" s="16" t="str">
        <f aca="false">DATA!K1930</f>
        <v>C</v>
      </c>
      <c r="AH1930" s="18" t="n">
        <f aca="false">IF(AE1930&gt;=PARAMETER!$B$12,1,0)</f>
        <v>0</v>
      </c>
      <c r="AI1930" s="18" t="n">
        <f aca="false">IF(AF1930&gt;=PARAMETER!$B$13,1,0)</f>
        <v>0</v>
      </c>
      <c r="AJ1930" s="18" t="n">
        <f aca="false">IF(AND(AH1930=1,AI1930=1),1,0)</f>
        <v>0</v>
      </c>
    </row>
    <row r="1931" customFormat="false" ht="15" hidden="false" customHeight="false" outlineLevel="0" collapsed="false">
      <c r="A1931" s="16" t="str">
        <f aca="false">DATA!A1931</f>
        <v>ITM11929</v>
      </c>
      <c r="B1931" s="16" t="str">
        <f aca="false">DATA!B1931</f>
        <v>Automotive</v>
      </c>
      <c r="C1931" s="17" t="n">
        <f aca="false">DATA!C1931</f>
        <v>285</v>
      </c>
      <c r="D1931" s="17" t="n">
        <f aca="false">DATA!D1931</f>
        <v>40</v>
      </c>
      <c r="E1931" s="18" t="n">
        <f aca="false">DATA!F1931</f>
        <v>5</v>
      </c>
      <c r="F1931" s="19" t="n">
        <f aca="false">DATA!G1931</f>
        <v>36.2</v>
      </c>
      <c r="G1931" s="19" t="n">
        <f aca="false">DATA!H1931</f>
        <v>0.7</v>
      </c>
      <c r="H1931" s="18" t="n">
        <f aca="false">DATA!E1931</f>
        <v>4</v>
      </c>
      <c r="I1931" s="20" t="n">
        <f aca="false">F1931*E1931</f>
        <v>181</v>
      </c>
      <c r="J1931" s="20" t="n">
        <f aca="false">PARAMETER!$B$4*G1931*SQRT(E1931)</f>
        <v>2.5746031660304</v>
      </c>
      <c r="K1931" s="20" t="n">
        <f aca="false">I1931+J1931</f>
        <v>183.57460316603</v>
      </c>
      <c r="L1931" s="20" t="n">
        <f aca="false">K1931+F1931*H1931</f>
        <v>328.37460316603</v>
      </c>
      <c r="M1931" s="16" t="str">
        <f aca="false">IF(C1931&lt;=K1931,"REORDER",IF(C1931&gt;L1931,"OVERSTOCK","OK"))</f>
        <v>OK</v>
      </c>
      <c r="N1931" s="16" t="str">
        <f aca="false">IF(C1931&lt;=D1931,"REORDER","OK")</f>
        <v>OK</v>
      </c>
      <c r="O1931" s="18" t="n">
        <f aca="false">IF(D1931&lt;I1931,1,0)</f>
        <v>1</v>
      </c>
      <c r="P1931" s="20" t="n">
        <f aca="false">C1931/F1931</f>
        <v>7.87292817679558</v>
      </c>
      <c r="Q1931" s="19" t="n">
        <f aca="false">DATA!N1931</f>
        <v>112.89</v>
      </c>
      <c r="R1931" s="19" t="n">
        <f aca="false">DATA!O1931</f>
        <v>0.9</v>
      </c>
      <c r="S1931" s="17" t="n">
        <f aca="false">C1931*Q1931</f>
        <v>32173.65</v>
      </c>
      <c r="T1931" s="19" t="n">
        <f aca="false">C1931*R1931</f>
        <v>256.5</v>
      </c>
      <c r="U1931" s="20" t="n">
        <f aca="false">MAX(0,C1931-L1931)</f>
        <v>0</v>
      </c>
      <c r="V1931" s="17" t="n">
        <f aca="false">U1931*Q1931</f>
        <v>0</v>
      </c>
      <c r="W1931" s="19" t="n">
        <f aca="false">U1931*R1931</f>
        <v>0</v>
      </c>
      <c r="X1931" s="20" t="n">
        <f aca="false">MAX(0,K1931-C1931)</f>
        <v>0</v>
      </c>
      <c r="Y1931" s="17" t="n">
        <f aca="false">F1931*PARAMETER!$B$5*Q1931</f>
        <v>1491615.57</v>
      </c>
      <c r="Z1931" s="21" t="n">
        <f aca="false">SUMIF($Y$2:$Y$3205,"&gt;="&amp;Y1931)/SUM($Y$2:$Y$3205)</f>
        <v>0.531481392420013</v>
      </c>
      <c r="AA1931" s="16" t="str">
        <f aca="false">IF(Z1931&lt;=PARAMETER!$B$7,"A",IF(Z1931&lt;=PARAMETER!$B$8,"B","C"))</f>
        <v>A</v>
      </c>
      <c r="AB1931" s="22" t="n">
        <f aca="false">G1931/F1931</f>
        <v>0.0193370165745856</v>
      </c>
      <c r="AC1931" s="16" t="str">
        <f aca="false">IF(AB1931&lt;=PARAMETER!$B$9,"X",IF(AB1931&lt;=PARAMETER!$B$10,"Y","Z"))</f>
        <v>X</v>
      </c>
      <c r="AD1931" s="16" t="str">
        <f aca="false">AA1931&amp;AC1931</f>
        <v>AX</v>
      </c>
      <c r="AE1931" s="22" t="n">
        <f aca="false">DATA!I1931</f>
        <v>0.95</v>
      </c>
      <c r="AF1931" s="18" t="n">
        <f aca="false">DATA!L1931</f>
        <v>62</v>
      </c>
      <c r="AG1931" s="16" t="str">
        <f aca="false">DATA!K1931</f>
        <v>A</v>
      </c>
      <c r="AH1931" s="18" t="n">
        <f aca="false">IF(AE1931&gt;=PARAMETER!$B$12,1,0)</f>
        <v>1</v>
      </c>
      <c r="AI1931" s="18" t="n">
        <f aca="false">IF(AF1931&gt;=PARAMETER!$B$13,1,0)</f>
        <v>0</v>
      </c>
      <c r="AJ1931" s="18" t="n">
        <f aca="false">IF(AND(AH1931=1,AI1931=1),1,0)</f>
        <v>0</v>
      </c>
    </row>
    <row r="1932" customFormat="false" ht="15" hidden="false" customHeight="false" outlineLevel="0" collapsed="false">
      <c r="A1932" s="16" t="str">
        <f aca="false">DATA!A1932</f>
        <v>ITM11930</v>
      </c>
      <c r="B1932" s="16" t="str">
        <f aca="false">DATA!B1932</f>
        <v>Pharma</v>
      </c>
      <c r="C1932" s="17" t="n">
        <f aca="false">DATA!C1932</f>
        <v>443</v>
      </c>
      <c r="D1932" s="17" t="n">
        <f aca="false">DATA!D1932</f>
        <v>19</v>
      </c>
      <c r="E1932" s="18" t="n">
        <f aca="false">DATA!F1932</f>
        <v>8</v>
      </c>
      <c r="F1932" s="19" t="n">
        <f aca="false">DATA!G1932</f>
        <v>13.97</v>
      </c>
      <c r="G1932" s="19" t="n">
        <f aca="false">DATA!H1932</f>
        <v>1.48</v>
      </c>
      <c r="H1932" s="18" t="n">
        <f aca="false">DATA!E1932</f>
        <v>3</v>
      </c>
      <c r="I1932" s="20" t="n">
        <f aca="false">F1932*E1932</f>
        <v>111.76</v>
      </c>
      <c r="J1932" s="20" t="n">
        <f aca="false">PARAMETER!$B$4*G1932*SQRT(E1932)</f>
        <v>6.88547594976591</v>
      </c>
      <c r="K1932" s="20" t="n">
        <f aca="false">I1932+J1932</f>
        <v>118.645475949766</v>
      </c>
      <c r="L1932" s="20" t="n">
        <f aca="false">K1932+F1932*H1932</f>
        <v>160.555475949766</v>
      </c>
      <c r="M1932" s="16" t="str">
        <f aca="false">IF(C1932&lt;=K1932,"REORDER",IF(C1932&gt;L1932,"OVERSTOCK","OK"))</f>
        <v>OVERSTOCK</v>
      </c>
      <c r="N1932" s="16" t="str">
        <f aca="false">IF(C1932&lt;=D1932,"REORDER","OK")</f>
        <v>OK</v>
      </c>
      <c r="O1932" s="18" t="n">
        <f aca="false">IF(D1932&lt;I1932,1,0)</f>
        <v>1</v>
      </c>
      <c r="P1932" s="20" t="n">
        <f aca="false">C1932/F1932</f>
        <v>31.7108088761632</v>
      </c>
      <c r="Q1932" s="19" t="n">
        <f aca="false">DATA!N1932</f>
        <v>164.53</v>
      </c>
      <c r="R1932" s="19" t="n">
        <f aca="false">DATA!O1932</f>
        <v>0.87</v>
      </c>
      <c r="S1932" s="17" t="n">
        <f aca="false">C1932*Q1932</f>
        <v>72886.79</v>
      </c>
      <c r="T1932" s="19" t="n">
        <f aca="false">C1932*R1932</f>
        <v>385.41</v>
      </c>
      <c r="U1932" s="20" t="n">
        <f aca="false">MAX(0,C1932-L1932)</f>
        <v>282.444524050234</v>
      </c>
      <c r="V1932" s="17" t="n">
        <f aca="false">U1932*Q1932</f>
        <v>46470.597541985</v>
      </c>
      <c r="W1932" s="19" t="n">
        <f aca="false">U1932*R1932</f>
        <v>245.726735923704</v>
      </c>
      <c r="X1932" s="20" t="n">
        <f aca="false">MAX(0,K1932-C1932)</f>
        <v>0</v>
      </c>
      <c r="Y1932" s="17" t="n">
        <f aca="false">F1932*PARAMETER!$B$5*Q1932</f>
        <v>838946.6965</v>
      </c>
      <c r="Z1932" s="21" t="n">
        <f aca="false">SUMIF($Y$2:$Y$3205,"&gt;="&amp;Y1932)/SUM($Y$2:$Y$3205)</f>
        <v>0.797634534805029</v>
      </c>
      <c r="AA1932" s="16" t="str">
        <f aca="false">IF(Z1932&lt;=PARAMETER!$B$7,"A",IF(Z1932&lt;=PARAMETER!$B$8,"B","C"))</f>
        <v>A</v>
      </c>
      <c r="AB1932" s="22" t="n">
        <f aca="false">G1932/F1932</f>
        <v>0.105941302791696</v>
      </c>
      <c r="AC1932" s="16" t="str">
        <f aca="false">IF(AB1932&lt;=PARAMETER!$B$9,"X",IF(AB1932&lt;=PARAMETER!$B$10,"Y","Z"))</f>
        <v>X</v>
      </c>
      <c r="AD1932" s="16" t="str">
        <f aca="false">AA1932&amp;AC1932</f>
        <v>AX</v>
      </c>
      <c r="AE1932" s="22" t="n">
        <f aca="false">DATA!I1932</f>
        <v>0.59</v>
      </c>
      <c r="AF1932" s="18" t="n">
        <f aca="false">DATA!L1932</f>
        <v>35</v>
      </c>
      <c r="AG1932" s="16" t="str">
        <f aca="false">DATA!K1932</f>
        <v>D</v>
      </c>
      <c r="AH1932" s="18" t="n">
        <f aca="false">IF(AE1932&gt;=PARAMETER!$B$12,1,0)</f>
        <v>0</v>
      </c>
      <c r="AI1932" s="18" t="n">
        <f aca="false">IF(AF1932&gt;=PARAMETER!$B$13,1,0)</f>
        <v>0</v>
      </c>
      <c r="AJ1932" s="18" t="n">
        <f aca="false">IF(AND(AH1932=1,AI1932=1),1,0)</f>
        <v>0</v>
      </c>
    </row>
    <row r="1933" customFormat="false" ht="15" hidden="false" customHeight="false" outlineLevel="0" collapsed="false">
      <c r="A1933" s="16" t="str">
        <f aca="false">DATA!A1933</f>
        <v>ITM11931</v>
      </c>
      <c r="B1933" s="16" t="str">
        <f aca="false">DATA!B1933</f>
        <v>Automotive</v>
      </c>
      <c r="C1933" s="17" t="n">
        <f aca="false">DATA!C1933</f>
        <v>147</v>
      </c>
      <c r="D1933" s="17" t="n">
        <f aca="false">DATA!D1933</f>
        <v>85</v>
      </c>
      <c r="E1933" s="18" t="n">
        <f aca="false">DATA!F1933</f>
        <v>7</v>
      </c>
      <c r="F1933" s="19" t="n">
        <f aca="false">DATA!G1933</f>
        <v>31.45</v>
      </c>
      <c r="G1933" s="19" t="n">
        <f aca="false">DATA!H1933</f>
        <v>3.8</v>
      </c>
      <c r="H1933" s="18" t="n">
        <f aca="false">DATA!E1933</f>
        <v>9</v>
      </c>
      <c r="I1933" s="20" t="n">
        <f aca="false">F1933*E1933</f>
        <v>220.15</v>
      </c>
      <c r="J1933" s="20" t="n">
        <f aca="false">PARAMETER!$B$4*G1933*SQRT(E1933)</f>
        <v>16.5371198320616</v>
      </c>
      <c r="K1933" s="20" t="n">
        <f aca="false">I1933+J1933</f>
        <v>236.687119832062</v>
      </c>
      <c r="L1933" s="20" t="n">
        <f aca="false">K1933+F1933*H1933</f>
        <v>519.737119832062</v>
      </c>
      <c r="M1933" s="16" t="str">
        <f aca="false">IF(C1933&lt;=K1933,"REORDER",IF(C1933&gt;L1933,"OVERSTOCK","OK"))</f>
        <v>REORDER</v>
      </c>
      <c r="N1933" s="16" t="str">
        <f aca="false">IF(C1933&lt;=D1933,"REORDER","OK")</f>
        <v>OK</v>
      </c>
      <c r="O1933" s="18" t="n">
        <f aca="false">IF(D1933&lt;I1933,1,0)</f>
        <v>1</v>
      </c>
      <c r="P1933" s="20" t="n">
        <f aca="false">C1933/F1933</f>
        <v>4.67408585055644</v>
      </c>
      <c r="Q1933" s="19" t="n">
        <f aca="false">DATA!N1933</f>
        <v>80.88</v>
      </c>
      <c r="R1933" s="19" t="n">
        <f aca="false">DATA!O1933</f>
        <v>1.85</v>
      </c>
      <c r="S1933" s="17" t="n">
        <f aca="false">C1933*Q1933</f>
        <v>11889.36</v>
      </c>
      <c r="T1933" s="19" t="n">
        <f aca="false">C1933*R1933</f>
        <v>271.95</v>
      </c>
      <c r="U1933" s="20" t="n">
        <f aca="false">MAX(0,C1933-L1933)</f>
        <v>0</v>
      </c>
      <c r="V1933" s="17" t="n">
        <f aca="false">U1933*Q1933</f>
        <v>0</v>
      </c>
      <c r="W1933" s="19" t="n">
        <f aca="false">U1933*R1933</f>
        <v>0</v>
      </c>
      <c r="X1933" s="20" t="n">
        <f aca="false">MAX(0,K1933-C1933)</f>
        <v>89.6871198320616</v>
      </c>
      <c r="Y1933" s="17" t="n">
        <f aca="false">F1933*PARAMETER!$B$5*Q1933</f>
        <v>928441.74</v>
      </c>
      <c r="Z1933" s="21" t="n">
        <f aca="false">SUMIF($Y$2:$Y$3205,"&gt;="&amp;Y1933)/SUM($Y$2:$Y$3205)</f>
        <v>0.766471245214687</v>
      </c>
      <c r="AA1933" s="16" t="str">
        <f aca="false">IF(Z1933&lt;=PARAMETER!$B$7,"A",IF(Z1933&lt;=PARAMETER!$B$8,"B","C"))</f>
        <v>A</v>
      </c>
      <c r="AB1933" s="22" t="n">
        <f aca="false">G1933/F1933</f>
        <v>0.120826709062003</v>
      </c>
      <c r="AC1933" s="16" t="str">
        <f aca="false">IF(AB1933&lt;=PARAMETER!$B$9,"X",IF(AB1933&lt;=PARAMETER!$B$10,"Y","Z"))</f>
        <v>X</v>
      </c>
      <c r="AD1933" s="16" t="str">
        <f aca="false">AA1933&amp;AC1933</f>
        <v>AX</v>
      </c>
      <c r="AE1933" s="22" t="n">
        <f aca="false">DATA!I1933</f>
        <v>0.38</v>
      </c>
      <c r="AF1933" s="18" t="n">
        <f aca="false">DATA!L1933</f>
        <v>147</v>
      </c>
      <c r="AG1933" s="16" t="str">
        <f aca="false">DATA!K1933</f>
        <v>A</v>
      </c>
      <c r="AH1933" s="18" t="n">
        <f aca="false">IF(AE1933&gt;=PARAMETER!$B$12,1,0)</f>
        <v>0</v>
      </c>
      <c r="AI1933" s="18" t="n">
        <f aca="false">IF(AF1933&gt;=PARAMETER!$B$13,1,0)</f>
        <v>1</v>
      </c>
      <c r="AJ1933" s="18" t="n">
        <f aca="false">IF(AND(AH1933=1,AI1933=1),1,0)</f>
        <v>0</v>
      </c>
    </row>
    <row r="1934" customFormat="false" ht="15" hidden="false" customHeight="false" outlineLevel="0" collapsed="false">
      <c r="A1934" s="16" t="str">
        <f aca="false">DATA!A1934</f>
        <v>ITM11932</v>
      </c>
      <c r="B1934" s="16" t="str">
        <f aca="false">DATA!B1934</f>
        <v>Pharma</v>
      </c>
      <c r="C1934" s="17" t="n">
        <f aca="false">DATA!C1934</f>
        <v>257</v>
      </c>
      <c r="D1934" s="17" t="n">
        <f aca="false">DATA!D1934</f>
        <v>45</v>
      </c>
      <c r="E1934" s="18" t="n">
        <f aca="false">DATA!F1934</f>
        <v>3</v>
      </c>
      <c r="F1934" s="19" t="n">
        <f aca="false">DATA!G1934</f>
        <v>26.55</v>
      </c>
      <c r="G1934" s="19" t="n">
        <f aca="false">DATA!H1934</f>
        <v>0.91</v>
      </c>
      <c r="H1934" s="18" t="n">
        <f aca="false">DATA!E1934</f>
        <v>13</v>
      </c>
      <c r="I1934" s="20" t="n">
        <f aca="false">F1934*E1934</f>
        <v>79.65</v>
      </c>
      <c r="J1934" s="20" t="n">
        <f aca="false">PARAMETER!$B$4*G1934*SQRT(E1934)</f>
        <v>2.59256274813344</v>
      </c>
      <c r="K1934" s="20" t="n">
        <f aca="false">I1934+J1934</f>
        <v>82.2425627481335</v>
      </c>
      <c r="L1934" s="20" t="n">
        <f aca="false">K1934+F1934*H1934</f>
        <v>427.392562748134</v>
      </c>
      <c r="M1934" s="16" t="str">
        <f aca="false">IF(C1934&lt;=K1934,"REORDER",IF(C1934&gt;L1934,"OVERSTOCK","OK"))</f>
        <v>OK</v>
      </c>
      <c r="N1934" s="16" t="str">
        <f aca="false">IF(C1934&lt;=D1934,"REORDER","OK")</f>
        <v>OK</v>
      </c>
      <c r="O1934" s="18" t="n">
        <f aca="false">IF(D1934&lt;I1934,1,0)</f>
        <v>1</v>
      </c>
      <c r="P1934" s="20" t="n">
        <f aca="false">C1934/F1934</f>
        <v>9.67984934086629</v>
      </c>
      <c r="Q1934" s="19" t="n">
        <f aca="false">DATA!N1934</f>
        <v>98.41</v>
      </c>
      <c r="R1934" s="19" t="n">
        <f aca="false">DATA!O1934</f>
        <v>0.88</v>
      </c>
      <c r="S1934" s="17" t="n">
        <f aca="false">C1934*Q1934</f>
        <v>25291.37</v>
      </c>
      <c r="T1934" s="19" t="n">
        <f aca="false">C1934*R1934</f>
        <v>226.16</v>
      </c>
      <c r="U1934" s="20" t="n">
        <f aca="false">MAX(0,C1934-L1934)</f>
        <v>0</v>
      </c>
      <c r="V1934" s="17" t="n">
        <f aca="false">U1934*Q1934</f>
        <v>0</v>
      </c>
      <c r="W1934" s="19" t="n">
        <f aca="false">U1934*R1934</f>
        <v>0</v>
      </c>
      <c r="X1934" s="20" t="n">
        <f aca="false">MAX(0,K1934-C1934)</f>
        <v>0</v>
      </c>
      <c r="Y1934" s="17" t="n">
        <f aca="false">F1934*PARAMETER!$B$5*Q1934</f>
        <v>953666.7075</v>
      </c>
      <c r="Z1934" s="21" t="n">
        <f aca="false">SUMIF($Y$2:$Y$3205,"&gt;="&amp;Y1934)/SUM($Y$2:$Y$3205)</f>
        <v>0.755695394273107</v>
      </c>
      <c r="AA1934" s="16" t="str">
        <f aca="false">IF(Z1934&lt;=PARAMETER!$B$7,"A",IF(Z1934&lt;=PARAMETER!$B$8,"B","C"))</f>
        <v>A</v>
      </c>
      <c r="AB1934" s="22" t="n">
        <f aca="false">G1934/F1934</f>
        <v>0.0342749529190207</v>
      </c>
      <c r="AC1934" s="16" t="str">
        <f aca="false">IF(AB1934&lt;=PARAMETER!$B$9,"X",IF(AB1934&lt;=PARAMETER!$B$10,"Y","Z"))</f>
        <v>X</v>
      </c>
      <c r="AD1934" s="16" t="str">
        <f aca="false">AA1934&amp;AC1934</f>
        <v>AX</v>
      </c>
      <c r="AE1934" s="22" t="n">
        <f aca="false">DATA!I1934</f>
        <v>0.72</v>
      </c>
      <c r="AF1934" s="18" t="n">
        <f aca="false">DATA!L1934</f>
        <v>149</v>
      </c>
      <c r="AG1934" s="16" t="str">
        <f aca="false">DATA!K1934</f>
        <v>D</v>
      </c>
      <c r="AH1934" s="18" t="n">
        <f aca="false">IF(AE1934&gt;=PARAMETER!$B$12,1,0)</f>
        <v>0</v>
      </c>
      <c r="AI1934" s="18" t="n">
        <f aca="false">IF(AF1934&gt;=PARAMETER!$B$13,1,0)</f>
        <v>1</v>
      </c>
      <c r="AJ1934" s="18" t="n">
        <f aca="false">IF(AND(AH1934=1,AI1934=1),1,0)</f>
        <v>0</v>
      </c>
    </row>
    <row r="1935" customFormat="false" ht="15" hidden="false" customHeight="false" outlineLevel="0" collapsed="false">
      <c r="A1935" s="16" t="str">
        <f aca="false">DATA!A1935</f>
        <v>ITM11933</v>
      </c>
      <c r="B1935" s="16" t="str">
        <f aca="false">DATA!B1935</f>
        <v>Groceries</v>
      </c>
      <c r="C1935" s="17" t="n">
        <f aca="false">DATA!C1935</f>
        <v>427</v>
      </c>
      <c r="D1935" s="17" t="n">
        <f aca="false">DATA!D1935</f>
        <v>94</v>
      </c>
      <c r="E1935" s="18" t="n">
        <f aca="false">DATA!F1935</f>
        <v>6</v>
      </c>
      <c r="F1935" s="19" t="n">
        <f aca="false">DATA!G1935</f>
        <v>43.24</v>
      </c>
      <c r="G1935" s="19" t="n">
        <f aca="false">DATA!H1935</f>
        <v>4.3</v>
      </c>
      <c r="H1935" s="18" t="n">
        <f aca="false">DATA!E1935</f>
        <v>13</v>
      </c>
      <c r="I1935" s="20" t="n">
        <f aca="false">F1935*E1935</f>
        <v>259.44</v>
      </c>
      <c r="J1935" s="20" t="n">
        <f aca="false">PARAMETER!$B$4*G1935*SQRT(E1935)</f>
        <v>17.3249239766686</v>
      </c>
      <c r="K1935" s="20" t="n">
        <f aca="false">I1935+J1935</f>
        <v>276.764923976669</v>
      </c>
      <c r="L1935" s="20" t="n">
        <f aca="false">K1935+F1935*H1935</f>
        <v>838.884923976669</v>
      </c>
      <c r="M1935" s="16" t="str">
        <f aca="false">IF(C1935&lt;=K1935,"REORDER",IF(C1935&gt;L1935,"OVERSTOCK","OK"))</f>
        <v>OK</v>
      </c>
      <c r="N1935" s="16" t="str">
        <f aca="false">IF(C1935&lt;=D1935,"REORDER","OK")</f>
        <v>OK</v>
      </c>
      <c r="O1935" s="18" t="n">
        <f aca="false">IF(D1935&lt;I1935,1,0)</f>
        <v>1</v>
      </c>
      <c r="P1935" s="20" t="n">
        <f aca="false">C1935/F1935</f>
        <v>9.87511563367253</v>
      </c>
      <c r="Q1935" s="19" t="n">
        <f aca="false">DATA!N1935</f>
        <v>140.15</v>
      </c>
      <c r="R1935" s="19" t="n">
        <f aca="false">DATA!O1935</f>
        <v>0.94</v>
      </c>
      <c r="S1935" s="17" t="n">
        <f aca="false">C1935*Q1935</f>
        <v>59844.05</v>
      </c>
      <c r="T1935" s="19" t="n">
        <f aca="false">C1935*R1935</f>
        <v>401.38</v>
      </c>
      <c r="U1935" s="20" t="n">
        <f aca="false">MAX(0,C1935-L1935)</f>
        <v>0</v>
      </c>
      <c r="V1935" s="17" t="n">
        <f aca="false">U1935*Q1935</f>
        <v>0</v>
      </c>
      <c r="W1935" s="19" t="n">
        <f aca="false">U1935*R1935</f>
        <v>0</v>
      </c>
      <c r="X1935" s="20" t="n">
        <f aca="false">MAX(0,K1935-C1935)</f>
        <v>0</v>
      </c>
      <c r="Y1935" s="17" t="n">
        <f aca="false">F1935*PARAMETER!$B$5*Q1935</f>
        <v>2211931.39</v>
      </c>
      <c r="Z1935" s="21" t="n">
        <f aca="false">SUMIF($Y$2:$Y$3205,"&gt;="&amp;Y1935)/SUM($Y$2:$Y$3205)</f>
        <v>0.269033078034942</v>
      </c>
      <c r="AA1935" s="16" t="str">
        <f aca="false">IF(Z1935&lt;=PARAMETER!$B$7,"A",IF(Z1935&lt;=PARAMETER!$B$8,"B","C"))</f>
        <v>A</v>
      </c>
      <c r="AB1935" s="22" t="n">
        <f aca="false">G1935/F1935</f>
        <v>0.0994449583718779</v>
      </c>
      <c r="AC1935" s="16" t="str">
        <f aca="false">IF(AB1935&lt;=PARAMETER!$B$9,"X",IF(AB1935&lt;=PARAMETER!$B$10,"Y","Z"))</f>
        <v>X</v>
      </c>
      <c r="AD1935" s="16" t="str">
        <f aca="false">AA1935&amp;AC1935</f>
        <v>AX</v>
      </c>
      <c r="AE1935" s="22" t="n">
        <f aca="false">DATA!I1935</f>
        <v>0.14</v>
      </c>
      <c r="AF1935" s="18" t="n">
        <f aca="false">DATA!L1935</f>
        <v>159</v>
      </c>
      <c r="AG1935" s="16" t="str">
        <f aca="false">DATA!K1935</f>
        <v>B</v>
      </c>
      <c r="AH1935" s="18" t="n">
        <f aca="false">IF(AE1935&gt;=PARAMETER!$B$12,1,0)</f>
        <v>0</v>
      </c>
      <c r="AI1935" s="18" t="n">
        <f aca="false">IF(AF1935&gt;=PARAMETER!$B$13,1,0)</f>
        <v>1</v>
      </c>
      <c r="AJ1935" s="18" t="n">
        <f aca="false">IF(AND(AH1935=1,AI1935=1),1,0)</f>
        <v>0</v>
      </c>
    </row>
    <row r="1936" customFormat="false" ht="15" hidden="false" customHeight="false" outlineLevel="0" collapsed="false">
      <c r="A1936" s="16" t="str">
        <f aca="false">DATA!A1936</f>
        <v>ITM11934</v>
      </c>
      <c r="B1936" s="16" t="str">
        <f aca="false">DATA!B1936</f>
        <v>Automotive</v>
      </c>
      <c r="C1936" s="17" t="n">
        <f aca="false">DATA!C1936</f>
        <v>374</v>
      </c>
      <c r="D1936" s="17" t="n">
        <f aca="false">DATA!D1936</f>
        <v>58</v>
      </c>
      <c r="E1936" s="18" t="n">
        <f aca="false">DATA!F1936</f>
        <v>8</v>
      </c>
      <c r="F1936" s="19" t="n">
        <f aca="false">DATA!G1936</f>
        <v>25.09</v>
      </c>
      <c r="G1936" s="19" t="n">
        <f aca="false">DATA!H1936</f>
        <v>1.74</v>
      </c>
      <c r="H1936" s="18" t="n">
        <f aca="false">DATA!E1936</f>
        <v>4</v>
      </c>
      <c r="I1936" s="20" t="n">
        <f aca="false">F1936*E1936</f>
        <v>200.72</v>
      </c>
      <c r="J1936" s="20" t="n">
        <f aca="false">PARAMETER!$B$4*G1936*SQRT(E1936)</f>
        <v>8.09508658958965</v>
      </c>
      <c r="K1936" s="20" t="n">
        <f aca="false">I1936+J1936</f>
        <v>208.81508658959</v>
      </c>
      <c r="L1936" s="20" t="n">
        <f aca="false">K1936+F1936*H1936</f>
        <v>309.17508658959</v>
      </c>
      <c r="M1936" s="16" t="str">
        <f aca="false">IF(C1936&lt;=K1936,"REORDER",IF(C1936&gt;L1936,"OVERSTOCK","OK"))</f>
        <v>OVERSTOCK</v>
      </c>
      <c r="N1936" s="16" t="str">
        <f aca="false">IF(C1936&lt;=D1936,"REORDER","OK")</f>
        <v>OK</v>
      </c>
      <c r="O1936" s="18" t="n">
        <f aca="false">IF(D1936&lt;I1936,1,0)</f>
        <v>1</v>
      </c>
      <c r="P1936" s="20" t="n">
        <f aca="false">C1936/F1936</f>
        <v>14.9063371861299</v>
      </c>
      <c r="Q1936" s="19" t="n">
        <f aca="false">DATA!N1936</f>
        <v>173.54</v>
      </c>
      <c r="R1936" s="19" t="n">
        <f aca="false">DATA!O1936</f>
        <v>0.58</v>
      </c>
      <c r="S1936" s="17" t="n">
        <f aca="false">C1936*Q1936</f>
        <v>64903.96</v>
      </c>
      <c r="T1936" s="19" t="n">
        <f aca="false">C1936*R1936</f>
        <v>216.92</v>
      </c>
      <c r="U1936" s="20" t="n">
        <f aca="false">MAX(0,C1936-L1936)</f>
        <v>64.8249134104104</v>
      </c>
      <c r="V1936" s="17" t="n">
        <f aca="false">U1936*Q1936</f>
        <v>11249.7154732426</v>
      </c>
      <c r="W1936" s="19" t="n">
        <f aca="false">U1936*R1936</f>
        <v>37.598449778038</v>
      </c>
      <c r="X1936" s="20" t="n">
        <f aca="false">MAX(0,K1936-C1936)</f>
        <v>0</v>
      </c>
      <c r="Y1936" s="17" t="n">
        <f aca="false">F1936*PARAMETER!$B$5*Q1936</f>
        <v>1589253.289</v>
      </c>
      <c r="Z1936" s="21" t="n">
        <f aca="false">SUMIF($Y$2:$Y$3205,"&gt;="&amp;Y1936)/SUM($Y$2:$Y$3205)</f>
        <v>0.485870441790369</v>
      </c>
      <c r="AA1936" s="16" t="str">
        <f aca="false">IF(Z1936&lt;=PARAMETER!$B$7,"A",IF(Z1936&lt;=PARAMETER!$B$8,"B","C"))</f>
        <v>A</v>
      </c>
      <c r="AB1936" s="22" t="n">
        <f aca="false">G1936/F1936</f>
        <v>0.0693503387803906</v>
      </c>
      <c r="AC1936" s="16" t="str">
        <f aca="false">IF(AB1936&lt;=PARAMETER!$B$9,"X",IF(AB1936&lt;=PARAMETER!$B$10,"Y","Z"))</f>
        <v>X</v>
      </c>
      <c r="AD1936" s="16" t="str">
        <f aca="false">AA1936&amp;AC1936</f>
        <v>AX</v>
      </c>
      <c r="AE1936" s="22" t="n">
        <f aca="false">DATA!I1936</f>
        <v>0.54</v>
      </c>
      <c r="AF1936" s="18" t="n">
        <f aca="false">DATA!L1936</f>
        <v>30</v>
      </c>
      <c r="AG1936" s="16" t="str">
        <f aca="false">DATA!K1936</f>
        <v>D</v>
      </c>
      <c r="AH1936" s="18" t="n">
        <f aca="false">IF(AE1936&gt;=PARAMETER!$B$12,1,0)</f>
        <v>0</v>
      </c>
      <c r="AI1936" s="18" t="n">
        <f aca="false">IF(AF1936&gt;=PARAMETER!$B$13,1,0)</f>
        <v>0</v>
      </c>
      <c r="AJ1936" s="18" t="n">
        <f aca="false">IF(AND(AH1936=1,AI1936=1),1,0)</f>
        <v>0</v>
      </c>
    </row>
    <row r="1937" customFormat="false" ht="15" hidden="false" customHeight="false" outlineLevel="0" collapsed="false">
      <c r="A1937" s="16" t="str">
        <f aca="false">DATA!A1937</f>
        <v>ITM11935</v>
      </c>
      <c r="B1937" s="16" t="str">
        <f aca="false">DATA!B1937</f>
        <v>Pharma</v>
      </c>
      <c r="C1937" s="17" t="n">
        <f aca="false">DATA!C1937</f>
        <v>447</v>
      </c>
      <c r="D1937" s="17" t="n">
        <f aca="false">DATA!D1937</f>
        <v>79</v>
      </c>
      <c r="E1937" s="18" t="n">
        <f aca="false">DATA!F1937</f>
        <v>9</v>
      </c>
      <c r="F1937" s="19" t="n">
        <f aca="false">DATA!G1937</f>
        <v>7.26</v>
      </c>
      <c r="G1937" s="19" t="n">
        <f aca="false">DATA!H1937</f>
        <v>3.82</v>
      </c>
      <c r="H1937" s="18" t="n">
        <f aca="false">DATA!E1937</f>
        <v>3</v>
      </c>
      <c r="I1937" s="20" t="n">
        <f aca="false">F1937*E1937</f>
        <v>65.34</v>
      </c>
      <c r="J1937" s="20" t="n">
        <f aca="false">PARAMETER!$B$4*G1937*SQRT(E1937)</f>
        <v>18.8500225648639</v>
      </c>
      <c r="K1937" s="20" t="n">
        <f aca="false">I1937+J1937</f>
        <v>84.1900225648639</v>
      </c>
      <c r="L1937" s="20" t="n">
        <f aca="false">K1937+F1937*H1937</f>
        <v>105.970022564864</v>
      </c>
      <c r="M1937" s="16" t="str">
        <f aca="false">IF(C1937&lt;=K1937,"REORDER",IF(C1937&gt;L1937,"OVERSTOCK","OK"))</f>
        <v>OVERSTOCK</v>
      </c>
      <c r="N1937" s="16" t="str">
        <f aca="false">IF(C1937&lt;=D1937,"REORDER","OK")</f>
        <v>OK</v>
      </c>
      <c r="O1937" s="18" t="n">
        <f aca="false">IF(D1937&lt;I1937,1,0)</f>
        <v>0</v>
      </c>
      <c r="P1937" s="20" t="n">
        <f aca="false">C1937/F1937</f>
        <v>61.5702479338843</v>
      </c>
      <c r="Q1937" s="19" t="n">
        <f aca="false">DATA!N1937</f>
        <v>88.98</v>
      </c>
      <c r="R1937" s="19" t="n">
        <f aca="false">DATA!O1937</f>
        <v>0.1</v>
      </c>
      <c r="S1937" s="17" t="n">
        <f aca="false">C1937*Q1937</f>
        <v>39774.06</v>
      </c>
      <c r="T1937" s="19" t="n">
        <f aca="false">C1937*R1937</f>
        <v>44.7</v>
      </c>
      <c r="U1937" s="20" t="n">
        <f aca="false">MAX(0,C1937-L1937)</f>
        <v>341.029977435136</v>
      </c>
      <c r="V1937" s="17" t="n">
        <f aca="false">U1937*Q1937</f>
        <v>30344.8473921784</v>
      </c>
      <c r="W1937" s="19" t="n">
        <f aca="false">U1937*R1937</f>
        <v>34.1029977435136</v>
      </c>
      <c r="X1937" s="20" t="n">
        <f aca="false">MAX(0,K1937-C1937)</f>
        <v>0</v>
      </c>
      <c r="Y1937" s="17" t="n">
        <f aca="false">F1937*PARAMETER!$B$5*Q1937</f>
        <v>235788.102</v>
      </c>
      <c r="Z1937" s="21" t="n">
        <f aca="false">SUMIF($Y$2:$Y$3205,"&gt;="&amp;Y1937)/SUM($Y$2:$Y$3205)</f>
        <v>0.975374313056503</v>
      </c>
      <c r="AA1937" s="16" t="str">
        <f aca="false">IF(Z1937&lt;=PARAMETER!$B$7,"A",IF(Z1937&lt;=PARAMETER!$B$8,"B","C"))</f>
        <v>C</v>
      </c>
      <c r="AB1937" s="22" t="n">
        <f aca="false">G1937/F1937</f>
        <v>0.526170798898072</v>
      </c>
      <c r="AC1937" s="16" t="str">
        <f aca="false">IF(AB1937&lt;=PARAMETER!$B$9,"X",IF(AB1937&lt;=PARAMETER!$B$10,"Y","Z"))</f>
        <v>Z</v>
      </c>
      <c r="AD1937" s="16" t="str">
        <f aca="false">AA1937&amp;AC1937</f>
        <v>CZ</v>
      </c>
      <c r="AE1937" s="22" t="n">
        <f aca="false">DATA!I1937</f>
        <v>0.54</v>
      </c>
      <c r="AF1937" s="18" t="n">
        <f aca="false">DATA!L1937</f>
        <v>172</v>
      </c>
      <c r="AG1937" s="16" t="str">
        <f aca="false">DATA!K1937</f>
        <v>B</v>
      </c>
      <c r="AH1937" s="18" t="n">
        <f aca="false">IF(AE1937&gt;=PARAMETER!$B$12,1,0)</f>
        <v>0</v>
      </c>
      <c r="AI1937" s="18" t="n">
        <f aca="false">IF(AF1937&gt;=PARAMETER!$B$13,1,0)</f>
        <v>1</v>
      </c>
      <c r="AJ1937" s="18" t="n">
        <f aca="false">IF(AND(AH1937=1,AI1937=1),1,0)</f>
        <v>0</v>
      </c>
    </row>
    <row r="1938" customFormat="false" ht="15" hidden="false" customHeight="false" outlineLevel="0" collapsed="false">
      <c r="A1938" s="16" t="str">
        <f aca="false">DATA!A1938</f>
        <v>ITM11936</v>
      </c>
      <c r="B1938" s="16" t="str">
        <f aca="false">DATA!B1938</f>
        <v>Groceries</v>
      </c>
      <c r="C1938" s="17" t="n">
        <f aca="false">DATA!C1938</f>
        <v>131</v>
      </c>
      <c r="D1938" s="17" t="n">
        <f aca="false">DATA!D1938</f>
        <v>58</v>
      </c>
      <c r="E1938" s="18" t="n">
        <f aca="false">DATA!F1938</f>
        <v>4</v>
      </c>
      <c r="F1938" s="19" t="n">
        <f aca="false">DATA!G1938</f>
        <v>1.24</v>
      </c>
      <c r="G1938" s="19" t="n">
        <f aca="false">DATA!H1938</f>
        <v>8.02</v>
      </c>
      <c r="H1938" s="18" t="n">
        <f aca="false">DATA!E1938</f>
        <v>4</v>
      </c>
      <c r="I1938" s="20" t="n">
        <f aca="false">F1938*E1938</f>
        <v>4.96</v>
      </c>
      <c r="J1938" s="20" t="n">
        <f aca="false">PARAMETER!$B$4*G1938*SQRT(E1938)</f>
        <v>26.3834521763016</v>
      </c>
      <c r="K1938" s="20" t="n">
        <f aca="false">I1938+J1938</f>
        <v>31.3434521763016</v>
      </c>
      <c r="L1938" s="20" t="n">
        <f aca="false">K1938+F1938*H1938</f>
        <v>36.3034521763016</v>
      </c>
      <c r="M1938" s="16" t="str">
        <f aca="false">IF(C1938&lt;=K1938,"REORDER",IF(C1938&gt;L1938,"OVERSTOCK","OK"))</f>
        <v>OVERSTOCK</v>
      </c>
      <c r="N1938" s="16" t="str">
        <f aca="false">IF(C1938&lt;=D1938,"REORDER","OK")</f>
        <v>OK</v>
      </c>
      <c r="O1938" s="18" t="n">
        <f aca="false">IF(D1938&lt;I1938,1,0)</f>
        <v>0</v>
      </c>
      <c r="P1938" s="20" t="n">
        <f aca="false">C1938/F1938</f>
        <v>105.645161290323</v>
      </c>
      <c r="Q1938" s="19" t="n">
        <f aca="false">DATA!N1938</f>
        <v>111.07</v>
      </c>
      <c r="R1938" s="19" t="n">
        <f aca="false">DATA!O1938</f>
        <v>0.31</v>
      </c>
      <c r="S1938" s="17" t="n">
        <f aca="false">C1938*Q1938</f>
        <v>14550.17</v>
      </c>
      <c r="T1938" s="19" t="n">
        <f aca="false">C1938*R1938</f>
        <v>40.61</v>
      </c>
      <c r="U1938" s="20" t="n">
        <f aca="false">MAX(0,C1938-L1938)</f>
        <v>94.6965478236984</v>
      </c>
      <c r="V1938" s="17" t="n">
        <f aca="false">U1938*Q1938</f>
        <v>10517.9455667782</v>
      </c>
      <c r="W1938" s="19" t="n">
        <f aca="false">U1938*R1938</f>
        <v>29.3559298253465</v>
      </c>
      <c r="X1938" s="20" t="n">
        <f aca="false">MAX(0,K1938-C1938)</f>
        <v>0</v>
      </c>
      <c r="Y1938" s="17" t="n">
        <f aca="false">F1938*PARAMETER!$B$5*Q1938</f>
        <v>50270.282</v>
      </c>
      <c r="Z1938" s="21" t="n">
        <f aca="false">SUMIF($Y$2:$Y$3205,"&gt;="&amp;Y1938)/SUM($Y$2:$Y$3205)</f>
        <v>0.999408718658045</v>
      </c>
      <c r="AA1938" s="16" t="str">
        <f aca="false">IF(Z1938&lt;=PARAMETER!$B$7,"A",IF(Z1938&lt;=PARAMETER!$B$8,"B","C"))</f>
        <v>C</v>
      </c>
      <c r="AB1938" s="22" t="n">
        <f aca="false">G1938/F1938</f>
        <v>6.46774193548387</v>
      </c>
      <c r="AC1938" s="16" t="str">
        <f aca="false">IF(AB1938&lt;=PARAMETER!$B$9,"X",IF(AB1938&lt;=PARAMETER!$B$10,"Y","Z"))</f>
        <v>Z</v>
      </c>
      <c r="AD1938" s="16" t="str">
        <f aca="false">AA1938&amp;AC1938</f>
        <v>CZ</v>
      </c>
      <c r="AE1938" s="22" t="n">
        <f aca="false">DATA!I1938</f>
        <v>0.25</v>
      </c>
      <c r="AF1938" s="18" t="n">
        <f aca="false">DATA!L1938</f>
        <v>80</v>
      </c>
      <c r="AG1938" s="16" t="str">
        <f aca="false">DATA!K1938</f>
        <v>D</v>
      </c>
      <c r="AH1938" s="18" t="n">
        <f aca="false">IF(AE1938&gt;=PARAMETER!$B$12,1,0)</f>
        <v>0</v>
      </c>
      <c r="AI1938" s="18" t="n">
        <f aca="false">IF(AF1938&gt;=PARAMETER!$B$13,1,0)</f>
        <v>0</v>
      </c>
      <c r="AJ1938" s="18" t="n">
        <f aca="false">IF(AND(AH1938=1,AI1938=1),1,0)</f>
        <v>0</v>
      </c>
    </row>
    <row r="1939" customFormat="false" ht="15" hidden="false" customHeight="false" outlineLevel="0" collapsed="false">
      <c r="A1939" s="16" t="str">
        <f aca="false">DATA!A1939</f>
        <v>ITM11937</v>
      </c>
      <c r="B1939" s="16" t="str">
        <f aca="false">DATA!B1939</f>
        <v>Apparel</v>
      </c>
      <c r="C1939" s="17" t="n">
        <f aca="false">DATA!C1939</f>
        <v>335</v>
      </c>
      <c r="D1939" s="17" t="n">
        <f aca="false">DATA!D1939</f>
        <v>12</v>
      </c>
      <c r="E1939" s="18" t="n">
        <f aca="false">DATA!F1939</f>
        <v>2</v>
      </c>
      <c r="F1939" s="19" t="n">
        <f aca="false">DATA!G1939</f>
        <v>34.22</v>
      </c>
      <c r="G1939" s="19" t="n">
        <f aca="false">DATA!H1939</f>
        <v>6.45</v>
      </c>
      <c r="H1939" s="18" t="n">
        <f aca="false">DATA!E1939</f>
        <v>9</v>
      </c>
      <c r="I1939" s="20" t="n">
        <f aca="false">F1939*E1939</f>
        <v>68.44</v>
      </c>
      <c r="J1939" s="20" t="n">
        <f aca="false">PARAMETER!$B$4*G1939*SQRT(E1939)</f>
        <v>15.0038242824291</v>
      </c>
      <c r="K1939" s="20" t="n">
        <f aca="false">I1939+J1939</f>
        <v>83.4438242824291</v>
      </c>
      <c r="L1939" s="20" t="n">
        <f aca="false">K1939+F1939*H1939</f>
        <v>391.423824282429</v>
      </c>
      <c r="M1939" s="16" t="str">
        <f aca="false">IF(C1939&lt;=K1939,"REORDER",IF(C1939&gt;L1939,"OVERSTOCK","OK"))</f>
        <v>OK</v>
      </c>
      <c r="N1939" s="16" t="str">
        <f aca="false">IF(C1939&lt;=D1939,"REORDER","OK")</f>
        <v>OK</v>
      </c>
      <c r="O1939" s="18" t="n">
        <f aca="false">IF(D1939&lt;I1939,1,0)</f>
        <v>1</v>
      </c>
      <c r="P1939" s="20" t="n">
        <f aca="false">C1939/F1939</f>
        <v>9.7895967270602</v>
      </c>
      <c r="Q1939" s="19" t="n">
        <f aca="false">DATA!N1939</f>
        <v>195.27</v>
      </c>
      <c r="R1939" s="19" t="n">
        <f aca="false">DATA!O1939</f>
        <v>1.44</v>
      </c>
      <c r="S1939" s="17" t="n">
        <f aca="false">C1939*Q1939</f>
        <v>65415.45</v>
      </c>
      <c r="T1939" s="19" t="n">
        <f aca="false">C1939*R1939</f>
        <v>482.4</v>
      </c>
      <c r="U1939" s="20" t="n">
        <f aca="false">MAX(0,C1939-L1939)</f>
        <v>0</v>
      </c>
      <c r="V1939" s="17" t="n">
        <f aca="false">U1939*Q1939</f>
        <v>0</v>
      </c>
      <c r="W1939" s="19" t="n">
        <f aca="false">U1939*R1939</f>
        <v>0</v>
      </c>
      <c r="X1939" s="20" t="n">
        <f aca="false">MAX(0,K1939-C1939)</f>
        <v>0</v>
      </c>
      <c r="Y1939" s="17" t="n">
        <f aca="false">F1939*PARAMETER!$B$5*Q1939</f>
        <v>2438980.881</v>
      </c>
      <c r="Z1939" s="21" t="n">
        <f aca="false">SUMIF($Y$2:$Y$3205,"&gt;="&amp;Y1939)/SUM($Y$2:$Y$3205)</f>
        <v>0.207622381744121</v>
      </c>
      <c r="AA1939" s="16" t="str">
        <f aca="false">IF(Z1939&lt;=PARAMETER!$B$7,"A",IF(Z1939&lt;=PARAMETER!$B$8,"B","C"))</f>
        <v>A</v>
      </c>
      <c r="AB1939" s="22" t="n">
        <f aca="false">G1939/F1939</f>
        <v>0.188486265341905</v>
      </c>
      <c r="AC1939" s="16" t="str">
        <f aca="false">IF(AB1939&lt;=PARAMETER!$B$9,"X",IF(AB1939&lt;=PARAMETER!$B$10,"Y","Z"))</f>
        <v>X</v>
      </c>
      <c r="AD1939" s="16" t="str">
        <f aca="false">AA1939&amp;AC1939</f>
        <v>AX</v>
      </c>
      <c r="AE1939" s="22" t="n">
        <f aca="false">DATA!I1939</f>
        <v>0.85</v>
      </c>
      <c r="AF1939" s="18" t="n">
        <f aca="false">DATA!L1939</f>
        <v>91</v>
      </c>
      <c r="AG1939" s="16" t="str">
        <f aca="false">DATA!K1939</f>
        <v>D</v>
      </c>
      <c r="AH1939" s="18" t="n">
        <f aca="false">IF(AE1939&gt;=PARAMETER!$B$12,1,0)</f>
        <v>1</v>
      </c>
      <c r="AI1939" s="18" t="n">
        <f aca="false">IF(AF1939&gt;=PARAMETER!$B$13,1,0)</f>
        <v>0</v>
      </c>
      <c r="AJ1939" s="18" t="n">
        <f aca="false">IF(AND(AH1939=1,AI1939=1),1,0)</f>
        <v>0</v>
      </c>
    </row>
    <row r="1940" customFormat="false" ht="15" hidden="false" customHeight="false" outlineLevel="0" collapsed="false">
      <c r="A1940" s="16" t="str">
        <f aca="false">DATA!A1940</f>
        <v>ITM11938</v>
      </c>
      <c r="B1940" s="16" t="str">
        <f aca="false">DATA!B1940</f>
        <v>Pharma</v>
      </c>
      <c r="C1940" s="17" t="n">
        <f aca="false">DATA!C1940</f>
        <v>465</v>
      </c>
      <c r="D1940" s="17" t="n">
        <f aca="false">DATA!D1940</f>
        <v>83</v>
      </c>
      <c r="E1940" s="18" t="n">
        <f aca="false">DATA!F1940</f>
        <v>6</v>
      </c>
      <c r="F1940" s="19" t="n">
        <f aca="false">DATA!G1940</f>
        <v>27.95</v>
      </c>
      <c r="G1940" s="19" t="n">
        <f aca="false">DATA!H1940</f>
        <v>4.73</v>
      </c>
      <c r="H1940" s="18" t="n">
        <f aca="false">DATA!E1940</f>
        <v>9</v>
      </c>
      <c r="I1940" s="20" t="n">
        <f aca="false">F1940*E1940</f>
        <v>167.7</v>
      </c>
      <c r="J1940" s="20" t="n">
        <f aca="false">PARAMETER!$B$4*G1940*SQRT(E1940)</f>
        <v>19.0574163743354</v>
      </c>
      <c r="K1940" s="20" t="n">
        <f aca="false">I1940+J1940</f>
        <v>186.757416374335</v>
      </c>
      <c r="L1940" s="20" t="n">
        <f aca="false">K1940+F1940*H1940</f>
        <v>438.307416374335</v>
      </c>
      <c r="M1940" s="16" t="str">
        <f aca="false">IF(C1940&lt;=K1940,"REORDER",IF(C1940&gt;L1940,"OVERSTOCK","OK"))</f>
        <v>OVERSTOCK</v>
      </c>
      <c r="N1940" s="16" t="str">
        <f aca="false">IF(C1940&lt;=D1940,"REORDER","OK")</f>
        <v>OK</v>
      </c>
      <c r="O1940" s="18" t="n">
        <f aca="false">IF(D1940&lt;I1940,1,0)</f>
        <v>1</v>
      </c>
      <c r="P1940" s="20" t="n">
        <f aca="false">C1940/F1940</f>
        <v>16.6368515205725</v>
      </c>
      <c r="Q1940" s="19" t="n">
        <f aca="false">DATA!N1940</f>
        <v>18.07</v>
      </c>
      <c r="R1940" s="19" t="n">
        <f aca="false">DATA!O1940</f>
        <v>1.4</v>
      </c>
      <c r="S1940" s="17" t="n">
        <f aca="false">C1940*Q1940</f>
        <v>8402.55</v>
      </c>
      <c r="T1940" s="19" t="n">
        <f aca="false">C1940*R1940</f>
        <v>651</v>
      </c>
      <c r="U1940" s="20" t="n">
        <f aca="false">MAX(0,C1940-L1940)</f>
        <v>26.6925836256646</v>
      </c>
      <c r="V1940" s="17" t="n">
        <f aca="false">U1940*Q1940</f>
        <v>482.33498611576</v>
      </c>
      <c r="W1940" s="19" t="n">
        <f aca="false">U1940*R1940</f>
        <v>37.3696170759305</v>
      </c>
      <c r="X1940" s="20" t="n">
        <f aca="false">MAX(0,K1940-C1940)</f>
        <v>0</v>
      </c>
      <c r="Y1940" s="17" t="n">
        <f aca="false">F1940*PARAMETER!$B$5*Q1940</f>
        <v>184345.6225</v>
      </c>
      <c r="Z1940" s="21" t="n">
        <f aca="false">SUMIF($Y$2:$Y$3205,"&gt;="&amp;Y1940)/SUM($Y$2:$Y$3205)</f>
        <v>0.985283186195092</v>
      </c>
      <c r="AA1940" s="16" t="str">
        <f aca="false">IF(Z1940&lt;=PARAMETER!$B$7,"A",IF(Z1940&lt;=PARAMETER!$B$8,"B","C"))</f>
        <v>C</v>
      </c>
      <c r="AB1940" s="22" t="n">
        <f aca="false">G1940/F1940</f>
        <v>0.169230769230769</v>
      </c>
      <c r="AC1940" s="16" t="str">
        <f aca="false">IF(AB1940&lt;=PARAMETER!$B$9,"X",IF(AB1940&lt;=PARAMETER!$B$10,"Y","Z"))</f>
        <v>X</v>
      </c>
      <c r="AD1940" s="16" t="str">
        <f aca="false">AA1940&amp;AC1940</f>
        <v>CX</v>
      </c>
      <c r="AE1940" s="22" t="n">
        <f aca="false">DATA!I1940</f>
        <v>0.82</v>
      </c>
      <c r="AF1940" s="18" t="n">
        <f aca="false">DATA!L1940</f>
        <v>164</v>
      </c>
      <c r="AG1940" s="16" t="str">
        <f aca="false">DATA!K1940</f>
        <v>D</v>
      </c>
      <c r="AH1940" s="18" t="n">
        <f aca="false">IF(AE1940&gt;=PARAMETER!$B$12,1,0)</f>
        <v>1</v>
      </c>
      <c r="AI1940" s="18" t="n">
        <f aca="false">IF(AF1940&gt;=PARAMETER!$B$13,1,0)</f>
        <v>1</v>
      </c>
      <c r="AJ1940" s="18" t="n">
        <f aca="false">IF(AND(AH1940=1,AI1940=1),1,0)</f>
        <v>1</v>
      </c>
    </row>
    <row r="1941" customFormat="false" ht="15" hidden="false" customHeight="false" outlineLevel="0" collapsed="false">
      <c r="A1941" s="16" t="str">
        <f aca="false">DATA!A1941</f>
        <v>ITM11939</v>
      </c>
      <c r="B1941" s="16" t="str">
        <f aca="false">DATA!B1941</f>
        <v>Apparel</v>
      </c>
      <c r="C1941" s="17" t="n">
        <f aca="false">DATA!C1941</f>
        <v>362</v>
      </c>
      <c r="D1941" s="17" t="n">
        <f aca="false">DATA!D1941</f>
        <v>14</v>
      </c>
      <c r="E1941" s="18" t="n">
        <f aca="false">DATA!F1941</f>
        <v>8</v>
      </c>
      <c r="F1941" s="19" t="n">
        <f aca="false">DATA!G1941</f>
        <v>17.22</v>
      </c>
      <c r="G1941" s="19" t="n">
        <f aca="false">DATA!H1941</f>
        <v>1.37</v>
      </c>
      <c r="H1941" s="18" t="n">
        <f aca="false">DATA!E1941</f>
        <v>12</v>
      </c>
      <c r="I1941" s="20" t="n">
        <f aca="false">F1941*E1941</f>
        <v>137.76</v>
      </c>
      <c r="J1941" s="20" t="n">
        <f aca="false">PARAMETER!$B$4*G1941*SQRT(E1941)</f>
        <v>6.37371760214817</v>
      </c>
      <c r="K1941" s="20" t="n">
        <f aca="false">I1941+J1941</f>
        <v>144.133717602148</v>
      </c>
      <c r="L1941" s="20" t="n">
        <f aca="false">K1941+F1941*H1941</f>
        <v>350.773717602148</v>
      </c>
      <c r="M1941" s="16" t="str">
        <f aca="false">IF(C1941&lt;=K1941,"REORDER",IF(C1941&gt;L1941,"OVERSTOCK","OK"))</f>
        <v>OVERSTOCK</v>
      </c>
      <c r="N1941" s="16" t="str">
        <f aca="false">IF(C1941&lt;=D1941,"REORDER","OK")</f>
        <v>OK</v>
      </c>
      <c r="O1941" s="18" t="n">
        <f aca="false">IF(D1941&lt;I1941,1,0)</f>
        <v>1</v>
      </c>
      <c r="P1941" s="20" t="n">
        <f aca="false">C1941/F1941</f>
        <v>21.0220673635308</v>
      </c>
      <c r="Q1941" s="19" t="n">
        <f aca="false">DATA!N1941</f>
        <v>95.16</v>
      </c>
      <c r="R1941" s="19" t="n">
        <f aca="false">DATA!O1941</f>
        <v>0.71</v>
      </c>
      <c r="S1941" s="17" t="n">
        <f aca="false">C1941*Q1941</f>
        <v>34447.92</v>
      </c>
      <c r="T1941" s="19" t="n">
        <f aca="false">C1941*R1941</f>
        <v>257.02</v>
      </c>
      <c r="U1941" s="20" t="n">
        <f aca="false">MAX(0,C1941-L1941)</f>
        <v>11.2262823978518</v>
      </c>
      <c r="V1941" s="17" t="n">
        <f aca="false">U1941*Q1941</f>
        <v>1068.29303297958</v>
      </c>
      <c r="W1941" s="19" t="n">
        <f aca="false">U1941*R1941</f>
        <v>7.9706605024748</v>
      </c>
      <c r="X1941" s="20" t="n">
        <f aca="false">MAX(0,K1941-C1941)</f>
        <v>0</v>
      </c>
      <c r="Y1941" s="17" t="n">
        <f aca="false">F1941*PARAMETER!$B$5*Q1941</f>
        <v>598109.148</v>
      </c>
      <c r="Z1941" s="21" t="n">
        <f aca="false">SUMIF($Y$2:$Y$3205,"&gt;="&amp;Y1941)/SUM($Y$2:$Y$3205)</f>
        <v>0.877067379214075</v>
      </c>
      <c r="AA1941" s="16" t="str">
        <f aca="false">IF(Z1941&lt;=PARAMETER!$B$7,"A",IF(Z1941&lt;=PARAMETER!$B$8,"B","C"))</f>
        <v>B</v>
      </c>
      <c r="AB1941" s="22" t="n">
        <f aca="false">G1941/F1941</f>
        <v>0.0795586527293845</v>
      </c>
      <c r="AC1941" s="16" t="str">
        <f aca="false">IF(AB1941&lt;=PARAMETER!$B$9,"X",IF(AB1941&lt;=PARAMETER!$B$10,"Y","Z"))</f>
        <v>X</v>
      </c>
      <c r="AD1941" s="16" t="str">
        <f aca="false">AA1941&amp;AC1941</f>
        <v>BX</v>
      </c>
      <c r="AE1941" s="22" t="n">
        <f aca="false">DATA!I1941</f>
        <v>0.24</v>
      </c>
      <c r="AF1941" s="18" t="n">
        <f aca="false">DATA!L1941</f>
        <v>69</v>
      </c>
      <c r="AG1941" s="16" t="str">
        <f aca="false">DATA!K1941</f>
        <v>D</v>
      </c>
      <c r="AH1941" s="18" t="n">
        <f aca="false">IF(AE1941&gt;=PARAMETER!$B$12,1,0)</f>
        <v>0</v>
      </c>
      <c r="AI1941" s="18" t="n">
        <f aca="false">IF(AF1941&gt;=PARAMETER!$B$13,1,0)</f>
        <v>0</v>
      </c>
      <c r="AJ1941" s="18" t="n">
        <f aca="false">IF(AND(AH1941=1,AI1941=1),1,0)</f>
        <v>0</v>
      </c>
    </row>
    <row r="1942" customFormat="false" ht="15" hidden="false" customHeight="false" outlineLevel="0" collapsed="false">
      <c r="A1942" s="16" t="str">
        <f aca="false">DATA!A1942</f>
        <v>ITM11940</v>
      </c>
      <c r="B1942" s="16" t="str">
        <f aca="false">DATA!B1942</f>
        <v>Apparel</v>
      </c>
      <c r="C1942" s="17" t="n">
        <f aca="false">DATA!C1942</f>
        <v>164</v>
      </c>
      <c r="D1942" s="17" t="n">
        <f aca="false">DATA!D1942</f>
        <v>99</v>
      </c>
      <c r="E1942" s="18" t="n">
        <f aca="false">DATA!F1942</f>
        <v>6</v>
      </c>
      <c r="F1942" s="19" t="n">
        <f aca="false">DATA!G1942</f>
        <v>9.28</v>
      </c>
      <c r="G1942" s="19" t="n">
        <f aca="false">DATA!H1942</f>
        <v>6.38</v>
      </c>
      <c r="H1942" s="18" t="n">
        <f aca="false">DATA!E1942</f>
        <v>8</v>
      </c>
      <c r="I1942" s="20" t="n">
        <f aca="false">F1942*E1942</f>
        <v>55.68</v>
      </c>
      <c r="J1942" s="20" t="n">
        <f aca="false">PARAMETER!$B$4*G1942*SQRT(E1942)</f>
        <v>25.705352318871</v>
      </c>
      <c r="K1942" s="20" t="n">
        <f aca="false">I1942+J1942</f>
        <v>81.385352318871</v>
      </c>
      <c r="L1942" s="20" t="n">
        <f aca="false">K1942+F1942*H1942</f>
        <v>155.625352318871</v>
      </c>
      <c r="M1942" s="16" t="str">
        <f aca="false">IF(C1942&lt;=K1942,"REORDER",IF(C1942&gt;L1942,"OVERSTOCK","OK"))</f>
        <v>OVERSTOCK</v>
      </c>
      <c r="N1942" s="16" t="str">
        <f aca="false">IF(C1942&lt;=D1942,"REORDER","OK")</f>
        <v>OK</v>
      </c>
      <c r="O1942" s="18" t="n">
        <f aca="false">IF(D1942&lt;I1942,1,0)</f>
        <v>0</v>
      </c>
      <c r="P1942" s="20" t="n">
        <f aca="false">C1942/F1942</f>
        <v>17.6724137931035</v>
      </c>
      <c r="Q1942" s="19" t="n">
        <f aca="false">DATA!N1942</f>
        <v>130.84</v>
      </c>
      <c r="R1942" s="19" t="n">
        <f aca="false">DATA!O1942</f>
        <v>1</v>
      </c>
      <c r="S1942" s="17" t="n">
        <f aca="false">C1942*Q1942</f>
        <v>21457.76</v>
      </c>
      <c r="T1942" s="19" t="n">
        <f aca="false">C1942*R1942</f>
        <v>164</v>
      </c>
      <c r="U1942" s="20" t="n">
        <f aca="false">MAX(0,C1942-L1942)</f>
        <v>8.37464768112898</v>
      </c>
      <c r="V1942" s="17" t="n">
        <f aca="false">U1942*Q1942</f>
        <v>1095.73890259892</v>
      </c>
      <c r="W1942" s="19" t="n">
        <f aca="false">U1942*R1942</f>
        <v>8.37464768112898</v>
      </c>
      <c r="X1942" s="20" t="n">
        <f aca="false">MAX(0,K1942-C1942)</f>
        <v>0</v>
      </c>
      <c r="Y1942" s="17" t="n">
        <f aca="false">F1942*PARAMETER!$B$5*Q1942</f>
        <v>443181.248</v>
      </c>
      <c r="Z1942" s="21" t="n">
        <f aca="false">SUMIF($Y$2:$Y$3205,"&gt;="&amp;Y1942)/SUM($Y$2:$Y$3205)</f>
        <v>0.922915582147933</v>
      </c>
      <c r="AA1942" s="16" t="str">
        <f aca="false">IF(Z1942&lt;=PARAMETER!$B$7,"A",IF(Z1942&lt;=PARAMETER!$B$8,"B","C"))</f>
        <v>B</v>
      </c>
      <c r="AB1942" s="22" t="n">
        <f aca="false">G1942/F1942</f>
        <v>0.6875</v>
      </c>
      <c r="AC1942" s="16" t="str">
        <f aca="false">IF(AB1942&lt;=PARAMETER!$B$9,"X",IF(AB1942&lt;=PARAMETER!$B$10,"Y","Z"))</f>
        <v>Z</v>
      </c>
      <c r="AD1942" s="16" t="str">
        <f aca="false">AA1942&amp;AC1942</f>
        <v>BZ</v>
      </c>
      <c r="AE1942" s="22" t="n">
        <f aca="false">DATA!I1942</f>
        <v>0.43</v>
      </c>
      <c r="AF1942" s="18" t="n">
        <f aca="false">DATA!L1942</f>
        <v>108</v>
      </c>
      <c r="AG1942" s="16" t="str">
        <f aca="false">DATA!K1942</f>
        <v>D</v>
      </c>
      <c r="AH1942" s="18" t="n">
        <f aca="false">IF(AE1942&gt;=PARAMETER!$B$12,1,0)</f>
        <v>0</v>
      </c>
      <c r="AI1942" s="18" t="n">
        <f aca="false">IF(AF1942&gt;=PARAMETER!$B$13,1,0)</f>
        <v>1</v>
      </c>
      <c r="AJ1942" s="18" t="n">
        <f aca="false">IF(AND(AH1942=1,AI1942=1),1,0)</f>
        <v>0</v>
      </c>
    </row>
    <row r="1943" customFormat="false" ht="15" hidden="false" customHeight="false" outlineLevel="0" collapsed="false">
      <c r="A1943" s="16" t="str">
        <f aca="false">DATA!A1943</f>
        <v>ITM11941</v>
      </c>
      <c r="B1943" s="16" t="str">
        <f aca="false">DATA!B1943</f>
        <v>Electronics</v>
      </c>
      <c r="C1943" s="17" t="n">
        <f aca="false">DATA!C1943</f>
        <v>84</v>
      </c>
      <c r="D1943" s="17" t="n">
        <f aca="false">DATA!D1943</f>
        <v>70</v>
      </c>
      <c r="E1943" s="18" t="n">
        <f aca="false">DATA!F1943</f>
        <v>6</v>
      </c>
      <c r="F1943" s="19" t="n">
        <f aca="false">DATA!G1943</f>
        <v>23.87</v>
      </c>
      <c r="G1943" s="19" t="n">
        <f aca="false">DATA!H1943</f>
        <v>2.06</v>
      </c>
      <c r="H1943" s="18" t="n">
        <f aca="false">DATA!E1943</f>
        <v>7</v>
      </c>
      <c r="I1943" s="20" t="n">
        <f aca="false">F1943*E1943</f>
        <v>143.22</v>
      </c>
      <c r="J1943" s="20" t="n">
        <f aca="false">PARAMETER!$B$4*G1943*SQRT(E1943)</f>
        <v>8.29984730045052</v>
      </c>
      <c r="K1943" s="20" t="n">
        <f aca="false">I1943+J1943</f>
        <v>151.519847300451</v>
      </c>
      <c r="L1943" s="20" t="n">
        <f aca="false">K1943+F1943*H1943</f>
        <v>318.609847300451</v>
      </c>
      <c r="M1943" s="16" t="str">
        <f aca="false">IF(C1943&lt;=K1943,"REORDER",IF(C1943&gt;L1943,"OVERSTOCK","OK"))</f>
        <v>REORDER</v>
      </c>
      <c r="N1943" s="16" t="str">
        <f aca="false">IF(C1943&lt;=D1943,"REORDER","OK")</f>
        <v>OK</v>
      </c>
      <c r="O1943" s="18" t="n">
        <f aca="false">IF(D1943&lt;I1943,1,0)</f>
        <v>1</v>
      </c>
      <c r="P1943" s="20" t="n">
        <f aca="false">C1943/F1943</f>
        <v>3.51906158357771</v>
      </c>
      <c r="Q1943" s="19" t="n">
        <f aca="false">DATA!N1943</f>
        <v>11.6</v>
      </c>
      <c r="R1943" s="19" t="n">
        <f aca="false">DATA!O1943</f>
        <v>0.67</v>
      </c>
      <c r="S1943" s="17" t="n">
        <f aca="false">C1943*Q1943</f>
        <v>974.4</v>
      </c>
      <c r="T1943" s="19" t="n">
        <f aca="false">C1943*R1943</f>
        <v>56.28</v>
      </c>
      <c r="U1943" s="20" t="n">
        <f aca="false">MAX(0,C1943-L1943)</f>
        <v>0</v>
      </c>
      <c r="V1943" s="17" t="n">
        <f aca="false">U1943*Q1943</f>
        <v>0</v>
      </c>
      <c r="W1943" s="19" t="n">
        <f aca="false">U1943*R1943</f>
        <v>0</v>
      </c>
      <c r="X1943" s="20" t="n">
        <f aca="false">MAX(0,K1943-C1943)</f>
        <v>67.5198473004505</v>
      </c>
      <c r="Y1943" s="17" t="n">
        <f aca="false">F1943*PARAMETER!$B$5*Q1943</f>
        <v>101065.58</v>
      </c>
      <c r="Z1943" s="21" t="n">
        <f aca="false">SUMIF($Y$2:$Y$3205,"&gt;="&amp;Y1943)/SUM($Y$2:$Y$3205)</f>
        <v>0.996075477478509</v>
      </c>
      <c r="AA1943" s="16" t="str">
        <f aca="false">IF(Z1943&lt;=PARAMETER!$B$7,"A",IF(Z1943&lt;=PARAMETER!$B$8,"B","C"))</f>
        <v>C</v>
      </c>
      <c r="AB1943" s="22" t="n">
        <f aca="false">G1943/F1943</f>
        <v>0.0863007959782153</v>
      </c>
      <c r="AC1943" s="16" t="str">
        <f aca="false">IF(AB1943&lt;=PARAMETER!$B$9,"X",IF(AB1943&lt;=PARAMETER!$B$10,"Y","Z"))</f>
        <v>X</v>
      </c>
      <c r="AD1943" s="16" t="str">
        <f aca="false">AA1943&amp;AC1943</f>
        <v>CX</v>
      </c>
      <c r="AE1943" s="22" t="n">
        <f aca="false">DATA!I1943</f>
        <v>0.19</v>
      </c>
      <c r="AF1943" s="18" t="n">
        <f aca="false">DATA!L1943</f>
        <v>56</v>
      </c>
      <c r="AG1943" s="16" t="str">
        <f aca="false">DATA!K1943</f>
        <v>A</v>
      </c>
      <c r="AH1943" s="18" t="n">
        <f aca="false">IF(AE1943&gt;=PARAMETER!$B$12,1,0)</f>
        <v>0</v>
      </c>
      <c r="AI1943" s="18" t="n">
        <f aca="false">IF(AF1943&gt;=PARAMETER!$B$13,1,0)</f>
        <v>0</v>
      </c>
      <c r="AJ1943" s="18" t="n">
        <f aca="false">IF(AND(AH1943=1,AI1943=1),1,0)</f>
        <v>0</v>
      </c>
    </row>
    <row r="1944" customFormat="false" ht="15" hidden="false" customHeight="false" outlineLevel="0" collapsed="false">
      <c r="A1944" s="16" t="str">
        <f aca="false">DATA!A1944</f>
        <v>ITM11942</v>
      </c>
      <c r="B1944" s="16" t="str">
        <f aca="false">DATA!B1944</f>
        <v>Automotive</v>
      </c>
      <c r="C1944" s="17" t="n">
        <f aca="false">DATA!C1944</f>
        <v>266</v>
      </c>
      <c r="D1944" s="17" t="n">
        <f aca="false">DATA!D1944</f>
        <v>94</v>
      </c>
      <c r="E1944" s="18" t="n">
        <f aca="false">DATA!F1944</f>
        <v>6</v>
      </c>
      <c r="F1944" s="19" t="n">
        <f aca="false">DATA!G1944</f>
        <v>5.91</v>
      </c>
      <c r="G1944" s="19" t="n">
        <f aca="false">DATA!H1944</f>
        <v>1.23</v>
      </c>
      <c r="H1944" s="18" t="n">
        <f aca="false">DATA!E1944</f>
        <v>5</v>
      </c>
      <c r="I1944" s="20" t="n">
        <f aca="false">F1944*E1944</f>
        <v>35.46</v>
      </c>
      <c r="J1944" s="20" t="n">
        <f aca="false">PARAMETER!$B$4*G1944*SQRT(E1944)</f>
        <v>4.95573406774472</v>
      </c>
      <c r="K1944" s="20" t="n">
        <f aca="false">I1944+J1944</f>
        <v>40.4157340677447</v>
      </c>
      <c r="L1944" s="20" t="n">
        <f aca="false">K1944+F1944*H1944</f>
        <v>69.9657340677447</v>
      </c>
      <c r="M1944" s="16" t="str">
        <f aca="false">IF(C1944&lt;=K1944,"REORDER",IF(C1944&gt;L1944,"OVERSTOCK","OK"))</f>
        <v>OVERSTOCK</v>
      </c>
      <c r="N1944" s="16" t="str">
        <f aca="false">IF(C1944&lt;=D1944,"REORDER","OK")</f>
        <v>OK</v>
      </c>
      <c r="O1944" s="18" t="n">
        <f aca="false">IF(D1944&lt;I1944,1,0)</f>
        <v>0</v>
      </c>
      <c r="P1944" s="20" t="n">
        <f aca="false">C1944/F1944</f>
        <v>45.0084602368866</v>
      </c>
      <c r="Q1944" s="19" t="n">
        <f aca="false">DATA!N1944</f>
        <v>123.39</v>
      </c>
      <c r="R1944" s="19" t="n">
        <f aca="false">DATA!O1944</f>
        <v>1.49</v>
      </c>
      <c r="S1944" s="17" t="n">
        <f aca="false">C1944*Q1944</f>
        <v>32821.74</v>
      </c>
      <c r="T1944" s="19" t="n">
        <f aca="false">C1944*R1944</f>
        <v>396.34</v>
      </c>
      <c r="U1944" s="20" t="n">
        <f aca="false">MAX(0,C1944-L1944)</f>
        <v>196.034265932255</v>
      </c>
      <c r="V1944" s="17" t="n">
        <f aca="false">U1944*Q1944</f>
        <v>24188.668073381</v>
      </c>
      <c r="W1944" s="19" t="n">
        <f aca="false">U1944*R1944</f>
        <v>292.09105623906</v>
      </c>
      <c r="X1944" s="20" t="n">
        <f aca="false">MAX(0,K1944-C1944)</f>
        <v>0</v>
      </c>
      <c r="Y1944" s="17" t="n">
        <f aca="false">F1944*PARAMETER!$B$5*Q1944</f>
        <v>266170.7385</v>
      </c>
      <c r="Z1944" s="21" t="n">
        <f aca="false">SUMIF($Y$2:$Y$3205,"&gt;="&amp;Y1944)/SUM($Y$2:$Y$3205)</f>
        <v>0.968002849168912</v>
      </c>
      <c r="AA1944" s="16" t="str">
        <f aca="false">IF(Z1944&lt;=PARAMETER!$B$7,"A",IF(Z1944&lt;=PARAMETER!$B$8,"B","C"))</f>
        <v>C</v>
      </c>
      <c r="AB1944" s="22" t="n">
        <f aca="false">G1944/F1944</f>
        <v>0.208121827411168</v>
      </c>
      <c r="AC1944" s="16" t="str">
        <f aca="false">IF(AB1944&lt;=PARAMETER!$B$9,"X",IF(AB1944&lt;=PARAMETER!$B$10,"Y","Z"))</f>
        <v>X</v>
      </c>
      <c r="AD1944" s="16" t="str">
        <f aca="false">AA1944&amp;AC1944</f>
        <v>CX</v>
      </c>
      <c r="AE1944" s="22" t="n">
        <f aca="false">DATA!I1944</f>
        <v>0.86</v>
      </c>
      <c r="AF1944" s="18" t="n">
        <f aca="false">DATA!L1944</f>
        <v>152</v>
      </c>
      <c r="AG1944" s="16" t="str">
        <f aca="false">DATA!K1944</f>
        <v>B</v>
      </c>
      <c r="AH1944" s="18" t="n">
        <f aca="false">IF(AE1944&gt;=PARAMETER!$B$12,1,0)</f>
        <v>1</v>
      </c>
      <c r="AI1944" s="18" t="n">
        <f aca="false">IF(AF1944&gt;=PARAMETER!$B$13,1,0)</f>
        <v>1</v>
      </c>
      <c r="AJ1944" s="18" t="n">
        <f aca="false">IF(AND(AH1944=1,AI1944=1),1,0)</f>
        <v>1</v>
      </c>
    </row>
    <row r="1945" customFormat="false" ht="15" hidden="false" customHeight="false" outlineLevel="0" collapsed="false">
      <c r="A1945" s="16" t="str">
        <f aca="false">DATA!A1945</f>
        <v>ITM11943</v>
      </c>
      <c r="B1945" s="16" t="str">
        <f aca="false">DATA!B1945</f>
        <v>Pharma</v>
      </c>
      <c r="C1945" s="17" t="n">
        <f aca="false">DATA!C1945</f>
        <v>242</v>
      </c>
      <c r="D1945" s="17" t="n">
        <f aca="false">DATA!D1945</f>
        <v>99</v>
      </c>
      <c r="E1945" s="18" t="n">
        <f aca="false">DATA!F1945</f>
        <v>8</v>
      </c>
      <c r="F1945" s="19" t="n">
        <f aca="false">DATA!G1945</f>
        <v>17.47</v>
      </c>
      <c r="G1945" s="19" t="n">
        <f aca="false">DATA!H1945</f>
        <v>6.81</v>
      </c>
      <c r="H1945" s="18" t="n">
        <f aca="false">DATA!E1945</f>
        <v>14</v>
      </c>
      <c r="I1945" s="20" t="n">
        <f aca="false">F1945*E1945</f>
        <v>139.76</v>
      </c>
      <c r="J1945" s="20" t="n">
        <f aca="false">PARAMETER!$B$4*G1945*SQRT(E1945)</f>
        <v>31.6824940661526</v>
      </c>
      <c r="K1945" s="20" t="n">
        <f aca="false">I1945+J1945</f>
        <v>171.442494066153</v>
      </c>
      <c r="L1945" s="20" t="n">
        <f aca="false">K1945+F1945*H1945</f>
        <v>416.022494066153</v>
      </c>
      <c r="M1945" s="16" t="str">
        <f aca="false">IF(C1945&lt;=K1945,"REORDER",IF(C1945&gt;L1945,"OVERSTOCK","OK"))</f>
        <v>OK</v>
      </c>
      <c r="N1945" s="16" t="str">
        <f aca="false">IF(C1945&lt;=D1945,"REORDER","OK")</f>
        <v>OK</v>
      </c>
      <c r="O1945" s="18" t="n">
        <f aca="false">IF(D1945&lt;I1945,1,0)</f>
        <v>1</v>
      </c>
      <c r="P1945" s="20" t="n">
        <f aca="false">C1945/F1945</f>
        <v>13.8523182598741</v>
      </c>
      <c r="Q1945" s="19" t="n">
        <f aca="false">DATA!N1945</f>
        <v>20.68</v>
      </c>
      <c r="R1945" s="19" t="n">
        <f aca="false">DATA!O1945</f>
        <v>1.7</v>
      </c>
      <c r="S1945" s="17" t="n">
        <f aca="false">C1945*Q1945</f>
        <v>5004.56</v>
      </c>
      <c r="T1945" s="19" t="n">
        <f aca="false">C1945*R1945</f>
        <v>411.4</v>
      </c>
      <c r="U1945" s="20" t="n">
        <f aca="false">MAX(0,C1945-L1945)</f>
        <v>0</v>
      </c>
      <c r="V1945" s="17" t="n">
        <f aca="false">U1945*Q1945</f>
        <v>0</v>
      </c>
      <c r="W1945" s="19" t="n">
        <f aca="false">U1945*R1945</f>
        <v>0</v>
      </c>
      <c r="X1945" s="20" t="n">
        <f aca="false">MAX(0,K1945-C1945)</f>
        <v>0</v>
      </c>
      <c r="Y1945" s="17" t="n">
        <f aca="false">F1945*PARAMETER!$B$5*Q1945</f>
        <v>131867.054</v>
      </c>
      <c r="Z1945" s="21" t="n">
        <f aca="false">SUMIF($Y$2:$Y$3205,"&gt;="&amp;Y1945)/SUM($Y$2:$Y$3205)</f>
        <v>0.993208850910617</v>
      </c>
      <c r="AA1945" s="16" t="str">
        <f aca="false">IF(Z1945&lt;=PARAMETER!$B$7,"A",IF(Z1945&lt;=PARAMETER!$B$8,"B","C"))</f>
        <v>C</v>
      </c>
      <c r="AB1945" s="22" t="n">
        <f aca="false">G1945/F1945</f>
        <v>0.389811104751002</v>
      </c>
      <c r="AC1945" s="16" t="str">
        <f aca="false">IF(AB1945&lt;=PARAMETER!$B$9,"X",IF(AB1945&lt;=PARAMETER!$B$10,"Y","Z"))</f>
        <v>Y</v>
      </c>
      <c r="AD1945" s="16" t="str">
        <f aca="false">AA1945&amp;AC1945</f>
        <v>CY</v>
      </c>
      <c r="AE1945" s="22" t="n">
        <f aca="false">DATA!I1945</f>
        <v>0.39</v>
      </c>
      <c r="AF1945" s="18" t="n">
        <f aca="false">DATA!L1945</f>
        <v>33</v>
      </c>
      <c r="AG1945" s="16" t="str">
        <f aca="false">DATA!K1945</f>
        <v>B</v>
      </c>
      <c r="AH1945" s="18" t="n">
        <f aca="false">IF(AE1945&gt;=PARAMETER!$B$12,1,0)</f>
        <v>0</v>
      </c>
      <c r="AI1945" s="18" t="n">
        <f aca="false">IF(AF1945&gt;=PARAMETER!$B$13,1,0)</f>
        <v>0</v>
      </c>
      <c r="AJ1945" s="18" t="n">
        <f aca="false">IF(AND(AH1945=1,AI1945=1),1,0)</f>
        <v>0</v>
      </c>
    </row>
    <row r="1946" customFormat="false" ht="15" hidden="false" customHeight="false" outlineLevel="0" collapsed="false">
      <c r="A1946" s="16" t="str">
        <f aca="false">DATA!A1946</f>
        <v>ITM11944</v>
      </c>
      <c r="B1946" s="16" t="str">
        <f aca="false">DATA!B1946</f>
        <v>Apparel</v>
      </c>
      <c r="C1946" s="17" t="n">
        <f aca="false">DATA!C1946</f>
        <v>498</v>
      </c>
      <c r="D1946" s="17" t="n">
        <f aca="false">DATA!D1946</f>
        <v>35</v>
      </c>
      <c r="E1946" s="18" t="n">
        <f aca="false">DATA!F1946</f>
        <v>2</v>
      </c>
      <c r="F1946" s="19" t="n">
        <f aca="false">DATA!G1946</f>
        <v>19.58</v>
      </c>
      <c r="G1946" s="19" t="n">
        <f aca="false">DATA!H1946</f>
        <v>9.16</v>
      </c>
      <c r="H1946" s="18" t="n">
        <f aca="false">DATA!E1946</f>
        <v>5</v>
      </c>
      <c r="I1946" s="20" t="n">
        <f aca="false">F1946*E1946</f>
        <v>39.16</v>
      </c>
      <c r="J1946" s="20" t="n">
        <f aca="false">PARAMETER!$B$4*G1946*SQRT(E1946)</f>
        <v>21.3077566553567</v>
      </c>
      <c r="K1946" s="20" t="n">
        <f aca="false">I1946+J1946</f>
        <v>60.4677566553567</v>
      </c>
      <c r="L1946" s="20" t="n">
        <f aca="false">K1946+F1946*H1946</f>
        <v>158.367756655357</v>
      </c>
      <c r="M1946" s="16" t="str">
        <f aca="false">IF(C1946&lt;=K1946,"REORDER",IF(C1946&gt;L1946,"OVERSTOCK","OK"))</f>
        <v>OVERSTOCK</v>
      </c>
      <c r="N1946" s="16" t="str">
        <f aca="false">IF(C1946&lt;=D1946,"REORDER","OK")</f>
        <v>OK</v>
      </c>
      <c r="O1946" s="18" t="n">
        <f aca="false">IF(D1946&lt;I1946,1,0)</f>
        <v>1</v>
      </c>
      <c r="P1946" s="20" t="n">
        <f aca="false">C1946/F1946</f>
        <v>25.4341164453524</v>
      </c>
      <c r="Q1946" s="19" t="n">
        <f aca="false">DATA!N1946</f>
        <v>172.94</v>
      </c>
      <c r="R1946" s="19" t="n">
        <f aca="false">DATA!O1946</f>
        <v>1.81</v>
      </c>
      <c r="S1946" s="17" t="n">
        <f aca="false">C1946*Q1946</f>
        <v>86124.12</v>
      </c>
      <c r="T1946" s="19" t="n">
        <f aca="false">C1946*R1946</f>
        <v>901.38</v>
      </c>
      <c r="U1946" s="20" t="n">
        <f aca="false">MAX(0,C1946-L1946)</f>
        <v>339.632243344643</v>
      </c>
      <c r="V1946" s="17" t="n">
        <f aca="false">U1946*Q1946</f>
        <v>58736.0001640226</v>
      </c>
      <c r="W1946" s="19" t="n">
        <f aca="false">U1946*R1946</f>
        <v>614.734360453805</v>
      </c>
      <c r="X1946" s="20" t="n">
        <f aca="false">MAX(0,K1946-C1946)</f>
        <v>0</v>
      </c>
      <c r="Y1946" s="17" t="n">
        <f aca="false">F1946*PARAMETER!$B$5*Q1946</f>
        <v>1235950.298</v>
      </c>
      <c r="Z1946" s="21" t="n">
        <f aca="false">SUMIF($Y$2:$Y$3205,"&gt;="&amp;Y1946)/SUM($Y$2:$Y$3205)</f>
        <v>0.629673261909341</v>
      </c>
      <c r="AA1946" s="16" t="str">
        <f aca="false">IF(Z1946&lt;=PARAMETER!$B$7,"A",IF(Z1946&lt;=PARAMETER!$B$8,"B","C"))</f>
        <v>A</v>
      </c>
      <c r="AB1946" s="22" t="n">
        <f aca="false">G1946/F1946</f>
        <v>0.46782431052094</v>
      </c>
      <c r="AC1946" s="16" t="str">
        <f aca="false">IF(AB1946&lt;=PARAMETER!$B$9,"X",IF(AB1946&lt;=PARAMETER!$B$10,"Y","Z"))</f>
        <v>Y</v>
      </c>
      <c r="AD1946" s="16" t="str">
        <f aca="false">AA1946&amp;AC1946</f>
        <v>AY</v>
      </c>
      <c r="AE1946" s="22" t="n">
        <f aca="false">DATA!I1946</f>
        <v>0.5</v>
      </c>
      <c r="AF1946" s="18" t="n">
        <f aca="false">DATA!L1946</f>
        <v>19</v>
      </c>
      <c r="AG1946" s="16" t="str">
        <f aca="false">DATA!K1946</f>
        <v>D</v>
      </c>
      <c r="AH1946" s="18" t="n">
        <f aca="false">IF(AE1946&gt;=PARAMETER!$B$12,1,0)</f>
        <v>0</v>
      </c>
      <c r="AI1946" s="18" t="n">
        <f aca="false">IF(AF1946&gt;=PARAMETER!$B$13,1,0)</f>
        <v>0</v>
      </c>
      <c r="AJ1946" s="18" t="n">
        <f aca="false">IF(AND(AH1946=1,AI1946=1),1,0)</f>
        <v>0</v>
      </c>
    </row>
    <row r="1947" customFormat="false" ht="15" hidden="false" customHeight="false" outlineLevel="0" collapsed="false">
      <c r="A1947" s="16" t="str">
        <f aca="false">DATA!A1947</f>
        <v>ITM11945</v>
      </c>
      <c r="B1947" s="16" t="str">
        <f aca="false">DATA!B1947</f>
        <v>Electronics</v>
      </c>
      <c r="C1947" s="17" t="n">
        <f aca="false">DATA!C1947</f>
        <v>332</v>
      </c>
      <c r="D1947" s="17" t="n">
        <f aca="false">DATA!D1947</f>
        <v>81</v>
      </c>
      <c r="E1947" s="18" t="n">
        <f aca="false">DATA!F1947</f>
        <v>9</v>
      </c>
      <c r="F1947" s="19" t="n">
        <f aca="false">DATA!G1947</f>
        <v>23.82</v>
      </c>
      <c r="G1947" s="19" t="n">
        <f aca="false">DATA!H1947</f>
        <v>4.88</v>
      </c>
      <c r="H1947" s="18" t="n">
        <f aca="false">DATA!E1947</f>
        <v>13</v>
      </c>
      <c r="I1947" s="20" t="n">
        <f aca="false">F1947*E1947</f>
        <v>214.38</v>
      </c>
      <c r="J1947" s="20" t="n">
        <f aca="false">PARAMETER!$B$4*G1947*SQRT(E1947)</f>
        <v>24.0806570985695</v>
      </c>
      <c r="K1947" s="20" t="n">
        <f aca="false">I1947+J1947</f>
        <v>238.46065709857</v>
      </c>
      <c r="L1947" s="20" t="n">
        <f aca="false">K1947+F1947*H1947</f>
        <v>548.12065709857</v>
      </c>
      <c r="M1947" s="16" t="str">
        <f aca="false">IF(C1947&lt;=K1947,"REORDER",IF(C1947&gt;L1947,"OVERSTOCK","OK"))</f>
        <v>OK</v>
      </c>
      <c r="N1947" s="16" t="str">
        <f aca="false">IF(C1947&lt;=D1947,"REORDER","OK")</f>
        <v>OK</v>
      </c>
      <c r="O1947" s="18" t="n">
        <f aca="false">IF(D1947&lt;I1947,1,0)</f>
        <v>1</v>
      </c>
      <c r="P1947" s="20" t="n">
        <f aca="false">C1947/F1947</f>
        <v>13.9378673383711</v>
      </c>
      <c r="Q1947" s="19" t="n">
        <f aca="false">DATA!N1947</f>
        <v>163.35</v>
      </c>
      <c r="R1947" s="19" t="n">
        <f aca="false">DATA!O1947</f>
        <v>0.43</v>
      </c>
      <c r="S1947" s="17" t="n">
        <f aca="false">C1947*Q1947</f>
        <v>54232.2</v>
      </c>
      <c r="T1947" s="19" t="n">
        <f aca="false">C1947*R1947</f>
        <v>142.76</v>
      </c>
      <c r="U1947" s="20" t="n">
        <f aca="false">MAX(0,C1947-L1947)</f>
        <v>0</v>
      </c>
      <c r="V1947" s="17" t="n">
        <f aca="false">U1947*Q1947</f>
        <v>0</v>
      </c>
      <c r="W1947" s="19" t="n">
        <f aca="false">U1947*R1947</f>
        <v>0</v>
      </c>
      <c r="X1947" s="20" t="n">
        <f aca="false">MAX(0,K1947-C1947)</f>
        <v>0</v>
      </c>
      <c r="Y1947" s="17" t="n">
        <f aca="false">F1947*PARAMETER!$B$5*Q1947</f>
        <v>1420213.905</v>
      </c>
      <c r="Z1947" s="21" t="n">
        <f aca="false">SUMIF($Y$2:$Y$3205,"&gt;="&amp;Y1947)/SUM($Y$2:$Y$3205)</f>
        <v>0.560644760426113</v>
      </c>
      <c r="AA1947" s="16" t="str">
        <f aca="false">IF(Z1947&lt;=PARAMETER!$B$7,"A",IF(Z1947&lt;=PARAMETER!$B$8,"B","C"))</f>
        <v>A</v>
      </c>
      <c r="AB1947" s="22" t="n">
        <f aca="false">G1947/F1947</f>
        <v>0.204869857262804</v>
      </c>
      <c r="AC1947" s="16" t="str">
        <f aca="false">IF(AB1947&lt;=PARAMETER!$B$9,"X",IF(AB1947&lt;=PARAMETER!$B$10,"Y","Z"))</f>
        <v>X</v>
      </c>
      <c r="AD1947" s="16" t="str">
        <f aca="false">AA1947&amp;AC1947</f>
        <v>AX</v>
      </c>
      <c r="AE1947" s="22" t="n">
        <f aca="false">DATA!I1947</f>
        <v>0.39</v>
      </c>
      <c r="AF1947" s="18" t="n">
        <f aca="false">DATA!L1947</f>
        <v>129</v>
      </c>
      <c r="AG1947" s="16" t="str">
        <f aca="false">DATA!K1947</f>
        <v>A</v>
      </c>
      <c r="AH1947" s="18" t="n">
        <f aca="false">IF(AE1947&gt;=PARAMETER!$B$12,1,0)</f>
        <v>0</v>
      </c>
      <c r="AI1947" s="18" t="n">
        <f aca="false">IF(AF1947&gt;=PARAMETER!$B$13,1,0)</f>
        <v>1</v>
      </c>
      <c r="AJ1947" s="18" t="n">
        <f aca="false">IF(AND(AH1947=1,AI1947=1),1,0)</f>
        <v>0</v>
      </c>
    </row>
    <row r="1948" customFormat="false" ht="15" hidden="false" customHeight="false" outlineLevel="0" collapsed="false">
      <c r="A1948" s="16" t="str">
        <f aca="false">DATA!A1948</f>
        <v>ITM11946</v>
      </c>
      <c r="B1948" s="16" t="str">
        <f aca="false">DATA!B1948</f>
        <v>Groceries</v>
      </c>
      <c r="C1948" s="17" t="n">
        <f aca="false">DATA!C1948</f>
        <v>458</v>
      </c>
      <c r="D1948" s="17" t="n">
        <f aca="false">DATA!D1948</f>
        <v>14</v>
      </c>
      <c r="E1948" s="18" t="n">
        <f aca="false">DATA!F1948</f>
        <v>5</v>
      </c>
      <c r="F1948" s="19" t="n">
        <f aca="false">DATA!G1948</f>
        <v>23.86</v>
      </c>
      <c r="G1948" s="19" t="n">
        <f aca="false">DATA!H1948</f>
        <v>0.89</v>
      </c>
      <c r="H1948" s="18" t="n">
        <f aca="false">DATA!E1948</f>
        <v>14</v>
      </c>
      <c r="I1948" s="20" t="n">
        <f aca="false">F1948*E1948</f>
        <v>119.3</v>
      </c>
      <c r="J1948" s="20" t="n">
        <f aca="false">PARAMETER!$B$4*G1948*SQRT(E1948)</f>
        <v>3.27342402538151</v>
      </c>
      <c r="K1948" s="20" t="n">
        <f aca="false">I1948+J1948</f>
        <v>122.573424025382</v>
      </c>
      <c r="L1948" s="20" t="n">
        <f aca="false">K1948+F1948*H1948</f>
        <v>456.613424025381</v>
      </c>
      <c r="M1948" s="16" t="str">
        <f aca="false">IF(C1948&lt;=K1948,"REORDER",IF(C1948&gt;L1948,"OVERSTOCK","OK"))</f>
        <v>OVERSTOCK</v>
      </c>
      <c r="N1948" s="16" t="str">
        <f aca="false">IF(C1948&lt;=D1948,"REORDER","OK")</f>
        <v>OK</v>
      </c>
      <c r="O1948" s="18" t="n">
        <f aca="false">IF(D1948&lt;I1948,1,0)</f>
        <v>1</v>
      </c>
      <c r="P1948" s="20" t="n">
        <f aca="false">C1948/F1948</f>
        <v>19.1953059513831</v>
      </c>
      <c r="Q1948" s="19" t="n">
        <f aca="false">DATA!N1948</f>
        <v>16.13</v>
      </c>
      <c r="R1948" s="19" t="n">
        <f aca="false">DATA!O1948</f>
        <v>1.42</v>
      </c>
      <c r="S1948" s="17" t="n">
        <f aca="false">C1948*Q1948</f>
        <v>7387.54</v>
      </c>
      <c r="T1948" s="19" t="n">
        <f aca="false">C1948*R1948</f>
        <v>650.36</v>
      </c>
      <c r="U1948" s="20" t="n">
        <f aca="false">MAX(0,C1948-L1948)</f>
        <v>1.38657597461855</v>
      </c>
      <c r="V1948" s="17" t="n">
        <f aca="false">U1948*Q1948</f>
        <v>22.3654704705972</v>
      </c>
      <c r="W1948" s="19" t="n">
        <f aca="false">U1948*R1948</f>
        <v>1.96893788395834</v>
      </c>
      <c r="X1948" s="20" t="n">
        <f aca="false">MAX(0,K1948-C1948)</f>
        <v>0</v>
      </c>
      <c r="Y1948" s="17" t="n">
        <f aca="false">F1948*PARAMETER!$B$5*Q1948</f>
        <v>140474.557</v>
      </c>
      <c r="Z1948" s="21" t="n">
        <f aca="false">SUMIF($Y$2:$Y$3205,"&gt;="&amp;Y1948)/SUM($Y$2:$Y$3205)</f>
        <v>0.992297925963221</v>
      </c>
      <c r="AA1948" s="16" t="str">
        <f aca="false">IF(Z1948&lt;=PARAMETER!$B$7,"A",IF(Z1948&lt;=PARAMETER!$B$8,"B","C"))</f>
        <v>C</v>
      </c>
      <c r="AB1948" s="22" t="n">
        <f aca="false">G1948/F1948</f>
        <v>0.037300922045264</v>
      </c>
      <c r="AC1948" s="16" t="str">
        <f aca="false">IF(AB1948&lt;=PARAMETER!$B$9,"X",IF(AB1948&lt;=PARAMETER!$B$10,"Y","Z"))</f>
        <v>X</v>
      </c>
      <c r="AD1948" s="16" t="str">
        <f aca="false">AA1948&amp;AC1948</f>
        <v>CX</v>
      </c>
      <c r="AE1948" s="22" t="n">
        <f aca="false">DATA!I1948</f>
        <v>0.38</v>
      </c>
      <c r="AF1948" s="18" t="n">
        <f aca="false">DATA!L1948</f>
        <v>161</v>
      </c>
      <c r="AG1948" s="16" t="str">
        <f aca="false">DATA!K1948</f>
        <v>A</v>
      </c>
      <c r="AH1948" s="18" t="n">
        <f aca="false">IF(AE1948&gt;=PARAMETER!$B$12,1,0)</f>
        <v>0</v>
      </c>
      <c r="AI1948" s="18" t="n">
        <f aca="false">IF(AF1948&gt;=PARAMETER!$B$13,1,0)</f>
        <v>1</v>
      </c>
      <c r="AJ1948" s="18" t="n">
        <f aca="false">IF(AND(AH1948=1,AI1948=1),1,0)</f>
        <v>0</v>
      </c>
    </row>
    <row r="1949" customFormat="false" ht="15" hidden="false" customHeight="false" outlineLevel="0" collapsed="false">
      <c r="A1949" s="16" t="str">
        <f aca="false">DATA!A1949</f>
        <v>ITM11947</v>
      </c>
      <c r="B1949" s="16" t="str">
        <f aca="false">DATA!B1949</f>
        <v>Pharma</v>
      </c>
      <c r="C1949" s="17" t="n">
        <f aca="false">DATA!C1949</f>
        <v>125</v>
      </c>
      <c r="D1949" s="17" t="n">
        <f aca="false">DATA!D1949</f>
        <v>24</v>
      </c>
      <c r="E1949" s="18" t="n">
        <f aca="false">DATA!F1949</f>
        <v>7</v>
      </c>
      <c r="F1949" s="19" t="n">
        <f aca="false">DATA!G1949</f>
        <v>13.59</v>
      </c>
      <c r="G1949" s="19" t="n">
        <f aca="false">DATA!H1949</f>
        <v>8.86</v>
      </c>
      <c r="H1949" s="18" t="n">
        <f aca="false">DATA!E1949</f>
        <v>11</v>
      </c>
      <c r="I1949" s="20" t="n">
        <f aca="false">F1949*E1949</f>
        <v>95.13</v>
      </c>
      <c r="J1949" s="20" t="n">
        <f aca="false">PARAMETER!$B$4*G1949*SQRT(E1949)</f>
        <v>38.5576004505436</v>
      </c>
      <c r="K1949" s="20" t="n">
        <f aca="false">I1949+J1949</f>
        <v>133.687600450544</v>
      </c>
      <c r="L1949" s="20" t="n">
        <f aca="false">K1949+F1949*H1949</f>
        <v>283.177600450544</v>
      </c>
      <c r="M1949" s="16" t="str">
        <f aca="false">IF(C1949&lt;=K1949,"REORDER",IF(C1949&gt;L1949,"OVERSTOCK","OK"))</f>
        <v>REORDER</v>
      </c>
      <c r="N1949" s="16" t="str">
        <f aca="false">IF(C1949&lt;=D1949,"REORDER","OK")</f>
        <v>OK</v>
      </c>
      <c r="O1949" s="18" t="n">
        <f aca="false">IF(D1949&lt;I1949,1,0)</f>
        <v>1</v>
      </c>
      <c r="P1949" s="20" t="n">
        <f aca="false">C1949/F1949</f>
        <v>9.19793966151582</v>
      </c>
      <c r="Q1949" s="19" t="n">
        <f aca="false">DATA!N1949</f>
        <v>19.27</v>
      </c>
      <c r="R1949" s="19" t="n">
        <f aca="false">DATA!O1949</f>
        <v>1.93</v>
      </c>
      <c r="S1949" s="17" t="n">
        <f aca="false">C1949*Q1949</f>
        <v>2408.75</v>
      </c>
      <c r="T1949" s="19" t="n">
        <f aca="false">C1949*R1949</f>
        <v>241.25</v>
      </c>
      <c r="U1949" s="20" t="n">
        <f aca="false">MAX(0,C1949-L1949)</f>
        <v>0</v>
      </c>
      <c r="V1949" s="17" t="n">
        <f aca="false">U1949*Q1949</f>
        <v>0</v>
      </c>
      <c r="W1949" s="19" t="n">
        <f aca="false">U1949*R1949</f>
        <v>0</v>
      </c>
      <c r="X1949" s="20" t="n">
        <f aca="false">MAX(0,K1949-C1949)</f>
        <v>8.68760045054356</v>
      </c>
      <c r="Y1949" s="17" t="n">
        <f aca="false">F1949*PARAMETER!$B$5*Q1949</f>
        <v>95585.9445</v>
      </c>
      <c r="Z1949" s="21" t="n">
        <f aca="false">SUMIF($Y$2:$Y$3205,"&gt;="&amp;Y1949)/SUM($Y$2:$Y$3205)</f>
        <v>0.996606664602502</v>
      </c>
      <c r="AA1949" s="16" t="str">
        <f aca="false">IF(Z1949&lt;=PARAMETER!$B$7,"A",IF(Z1949&lt;=PARAMETER!$B$8,"B","C"))</f>
        <v>C</v>
      </c>
      <c r="AB1949" s="22" t="n">
        <f aca="false">G1949/F1949</f>
        <v>0.651949963208241</v>
      </c>
      <c r="AC1949" s="16" t="str">
        <f aca="false">IF(AB1949&lt;=PARAMETER!$B$9,"X",IF(AB1949&lt;=PARAMETER!$B$10,"Y","Z"))</f>
        <v>Z</v>
      </c>
      <c r="AD1949" s="16" t="str">
        <f aca="false">AA1949&amp;AC1949</f>
        <v>CZ</v>
      </c>
      <c r="AE1949" s="22" t="n">
        <f aca="false">DATA!I1949</f>
        <v>0.77</v>
      </c>
      <c r="AF1949" s="18" t="n">
        <f aca="false">DATA!L1949</f>
        <v>97</v>
      </c>
      <c r="AG1949" s="16" t="str">
        <f aca="false">DATA!K1949</f>
        <v>C</v>
      </c>
      <c r="AH1949" s="18" t="n">
        <f aca="false">IF(AE1949&gt;=PARAMETER!$B$12,1,0)</f>
        <v>1</v>
      </c>
      <c r="AI1949" s="18" t="n">
        <f aca="false">IF(AF1949&gt;=PARAMETER!$B$13,1,0)</f>
        <v>1</v>
      </c>
      <c r="AJ1949" s="18" t="n">
        <f aca="false">IF(AND(AH1949=1,AI1949=1),1,0)</f>
        <v>1</v>
      </c>
    </row>
    <row r="1950" customFormat="false" ht="15" hidden="false" customHeight="false" outlineLevel="0" collapsed="false">
      <c r="A1950" s="16" t="str">
        <f aca="false">DATA!A1950</f>
        <v>ITM11948</v>
      </c>
      <c r="B1950" s="16" t="str">
        <f aca="false">DATA!B1950</f>
        <v>Apparel</v>
      </c>
      <c r="C1950" s="17" t="n">
        <f aca="false">DATA!C1950</f>
        <v>200</v>
      </c>
      <c r="D1950" s="17" t="n">
        <f aca="false">DATA!D1950</f>
        <v>25</v>
      </c>
      <c r="E1950" s="18" t="n">
        <f aca="false">DATA!F1950</f>
        <v>9</v>
      </c>
      <c r="F1950" s="19" t="n">
        <f aca="false">DATA!G1950</f>
        <v>42.66</v>
      </c>
      <c r="G1950" s="19" t="n">
        <f aca="false">DATA!H1950</f>
        <v>1.14</v>
      </c>
      <c r="H1950" s="18" t="n">
        <f aca="false">DATA!E1950</f>
        <v>6</v>
      </c>
      <c r="I1950" s="20" t="n">
        <f aca="false">F1950*E1950</f>
        <v>383.94</v>
      </c>
      <c r="J1950" s="20" t="n">
        <f aca="false">PARAMETER!$B$4*G1950*SQRT(E1950)</f>
        <v>5.62539940417403</v>
      </c>
      <c r="K1950" s="20" t="n">
        <f aca="false">I1950+J1950</f>
        <v>389.565399404174</v>
      </c>
      <c r="L1950" s="20" t="n">
        <f aca="false">K1950+F1950*H1950</f>
        <v>645.525399404174</v>
      </c>
      <c r="M1950" s="16" t="str">
        <f aca="false">IF(C1950&lt;=K1950,"REORDER",IF(C1950&gt;L1950,"OVERSTOCK","OK"))</f>
        <v>REORDER</v>
      </c>
      <c r="N1950" s="16" t="str">
        <f aca="false">IF(C1950&lt;=D1950,"REORDER","OK")</f>
        <v>OK</v>
      </c>
      <c r="O1950" s="18" t="n">
        <f aca="false">IF(D1950&lt;I1950,1,0)</f>
        <v>1</v>
      </c>
      <c r="P1950" s="20" t="n">
        <f aca="false">C1950/F1950</f>
        <v>4.6882325363338</v>
      </c>
      <c r="Q1950" s="19" t="n">
        <f aca="false">DATA!N1950</f>
        <v>153.19</v>
      </c>
      <c r="R1950" s="19" t="n">
        <f aca="false">DATA!O1950</f>
        <v>1.34</v>
      </c>
      <c r="S1950" s="17" t="n">
        <f aca="false">C1950*Q1950</f>
        <v>30638</v>
      </c>
      <c r="T1950" s="19" t="n">
        <f aca="false">C1950*R1950</f>
        <v>268</v>
      </c>
      <c r="U1950" s="20" t="n">
        <f aca="false">MAX(0,C1950-L1950)</f>
        <v>0</v>
      </c>
      <c r="V1950" s="17" t="n">
        <f aca="false">U1950*Q1950</f>
        <v>0</v>
      </c>
      <c r="W1950" s="19" t="n">
        <f aca="false">U1950*R1950</f>
        <v>0</v>
      </c>
      <c r="X1950" s="20" t="n">
        <f aca="false">MAX(0,K1950-C1950)</f>
        <v>189.565399404174</v>
      </c>
      <c r="Y1950" s="17" t="n">
        <f aca="false">F1950*PARAMETER!$B$5*Q1950</f>
        <v>2385306.171</v>
      </c>
      <c r="Z1950" s="21" t="n">
        <f aca="false">SUMIF($Y$2:$Y$3205,"&gt;="&amp;Y1950)/SUM($Y$2:$Y$3205)</f>
        <v>0.22068154905242</v>
      </c>
      <c r="AA1950" s="16" t="str">
        <f aca="false">IF(Z1950&lt;=PARAMETER!$B$7,"A",IF(Z1950&lt;=PARAMETER!$B$8,"B","C"))</f>
        <v>A</v>
      </c>
      <c r="AB1950" s="22" t="n">
        <f aca="false">G1950/F1950</f>
        <v>0.0267229254571027</v>
      </c>
      <c r="AC1950" s="16" t="str">
        <f aca="false">IF(AB1950&lt;=PARAMETER!$B$9,"X",IF(AB1950&lt;=PARAMETER!$B$10,"Y","Z"))</f>
        <v>X</v>
      </c>
      <c r="AD1950" s="16" t="str">
        <f aca="false">AA1950&amp;AC1950</f>
        <v>AX</v>
      </c>
      <c r="AE1950" s="22" t="n">
        <f aca="false">DATA!I1950</f>
        <v>0.77</v>
      </c>
      <c r="AF1950" s="18" t="n">
        <f aca="false">DATA!L1950</f>
        <v>113</v>
      </c>
      <c r="AG1950" s="16" t="str">
        <f aca="false">DATA!K1950</f>
        <v>C</v>
      </c>
      <c r="AH1950" s="18" t="n">
        <f aca="false">IF(AE1950&gt;=PARAMETER!$B$12,1,0)</f>
        <v>1</v>
      </c>
      <c r="AI1950" s="18" t="n">
        <f aca="false">IF(AF1950&gt;=PARAMETER!$B$13,1,0)</f>
        <v>1</v>
      </c>
      <c r="AJ1950" s="18" t="n">
        <f aca="false">IF(AND(AH1950=1,AI1950=1),1,0)</f>
        <v>1</v>
      </c>
    </row>
    <row r="1951" customFormat="false" ht="15" hidden="false" customHeight="false" outlineLevel="0" collapsed="false">
      <c r="A1951" s="16" t="str">
        <f aca="false">DATA!A1951</f>
        <v>ITM11949</v>
      </c>
      <c r="B1951" s="16" t="str">
        <f aca="false">DATA!B1951</f>
        <v>Automotive</v>
      </c>
      <c r="C1951" s="17" t="n">
        <f aca="false">DATA!C1951</f>
        <v>203</v>
      </c>
      <c r="D1951" s="17" t="n">
        <f aca="false">DATA!D1951</f>
        <v>10</v>
      </c>
      <c r="E1951" s="18" t="n">
        <f aca="false">DATA!F1951</f>
        <v>3</v>
      </c>
      <c r="F1951" s="19" t="n">
        <f aca="false">DATA!G1951</f>
        <v>18.42</v>
      </c>
      <c r="G1951" s="19" t="n">
        <f aca="false">DATA!H1951</f>
        <v>8.74</v>
      </c>
      <c r="H1951" s="18" t="n">
        <f aca="false">DATA!E1951</f>
        <v>11</v>
      </c>
      <c r="I1951" s="20" t="n">
        <f aca="false">F1951*E1951</f>
        <v>55.26</v>
      </c>
      <c r="J1951" s="20" t="n">
        <f aca="false">PARAMETER!$B$4*G1951*SQRT(E1951)</f>
        <v>24.8999982622926</v>
      </c>
      <c r="K1951" s="20" t="n">
        <f aca="false">I1951+J1951</f>
        <v>80.1599982622926</v>
      </c>
      <c r="L1951" s="20" t="n">
        <f aca="false">K1951+F1951*H1951</f>
        <v>282.779998262293</v>
      </c>
      <c r="M1951" s="16" t="str">
        <f aca="false">IF(C1951&lt;=K1951,"REORDER",IF(C1951&gt;L1951,"OVERSTOCK","OK"))</f>
        <v>OK</v>
      </c>
      <c r="N1951" s="16" t="str">
        <f aca="false">IF(C1951&lt;=D1951,"REORDER","OK")</f>
        <v>OK</v>
      </c>
      <c r="O1951" s="18" t="n">
        <f aca="false">IF(D1951&lt;I1951,1,0)</f>
        <v>1</v>
      </c>
      <c r="P1951" s="20" t="n">
        <f aca="false">C1951/F1951</f>
        <v>11.0206297502714</v>
      </c>
      <c r="Q1951" s="19" t="n">
        <f aca="false">DATA!N1951</f>
        <v>80.21</v>
      </c>
      <c r="R1951" s="19" t="n">
        <f aca="false">DATA!O1951</f>
        <v>0.77</v>
      </c>
      <c r="S1951" s="17" t="n">
        <f aca="false">C1951*Q1951</f>
        <v>16282.63</v>
      </c>
      <c r="T1951" s="19" t="n">
        <f aca="false">C1951*R1951</f>
        <v>156.31</v>
      </c>
      <c r="U1951" s="20" t="n">
        <f aca="false">MAX(0,C1951-L1951)</f>
        <v>0</v>
      </c>
      <c r="V1951" s="17" t="n">
        <f aca="false">U1951*Q1951</f>
        <v>0</v>
      </c>
      <c r="W1951" s="19" t="n">
        <f aca="false">U1951*R1951</f>
        <v>0</v>
      </c>
      <c r="X1951" s="20" t="n">
        <f aca="false">MAX(0,K1951-C1951)</f>
        <v>0</v>
      </c>
      <c r="Y1951" s="17" t="n">
        <f aca="false">F1951*PARAMETER!$B$5*Q1951</f>
        <v>539275.893</v>
      </c>
      <c r="Z1951" s="21" t="n">
        <f aca="false">SUMIF($Y$2:$Y$3205,"&gt;="&amp;Y1951)/SUM($Y$2:$Y$3205)</f>
        <v>0.893026611772766</v>
      </c>
      <c r="AA1951" s="16" t="str">
        <f aca="false">IF(Z1951&lt;=PARAMETER!$B$7,"A",IF(Z1951&lt;=PARAMETER!$B$8,"B","C"))</f>
        <v>B</v>
      </c>
      <c r="AB1951" s="22" t="n">
        <f aca="false">G1951/F1951</f>
        <v>0.474484256243214</v>
      </c>
      <c r="AC1951" s="16" t="str">
        <f aca="false">IF(AB1951&lt;=PARAMETER!$B$9,"X",IF(AB1951&lt;=PARAMETER!$B$10,"Y","Z"))</f>
        <v>Y</v>
      </c>
      <c r="AD1951" s="16" t="str">
        <f aca="false">AA1951&amp;AC1951</f>
        <v>BY</v>
      </c>
      <c r="AE1951" s="22" t="n">
        <f aca="false">DATA!I1951</f>
        <v>0.57</v>
      </c>
      <c r="AF1951" s="18" t="n">
        <f aca="false">DATA!L1951</f>
        <v>133</v>
      </c>
      <c r="AG1951" s="16" t="str">
        <f aca="false">DATA!K1951</f>
        <v>A</v>
      </c>
      <c r="AH1951" s="18" t="n">
        <f aca="false">IF(AE1951&gt;=PARAMETER!$B$12,1,0)</f>
        <v>0</v>
      </c>
      <c r="AI1951" s="18" t="n">
        <f aca="false">IF(AF1951&gt;=PARAMETER!$B$13,1,0)</f>
        <v>1</v>
      </c>
      <c r="AJ1951" s="18" t="n">
        <f aca="false">IF(AND(AH1951=1,AI1951=1),1,0)</f>
        <v>0</v>
      </c>
    </row>
    <row r="1952" customFormat="false" ht="15" hidden="false" customHeight="false" outlineLevel="0" collapsed="false">
      <c r="A1952" s="16" t="str">
        <f aca="false">DATA!A1952</f>
        <v>ITM11950</v>
      </c>
      <c r="B1952" s="16" t="str">
        <f aca="false">DATA!B1952</f>
        <v>Electronics</v>
      </c>
      <c r="C1952" s="17" t="n">
        <f aca="false">DATA!C1952</f>
        <v>245</v>
      </c>
      <c r="D1952" s="17" t="n">
        <f aca="false">DATA!D1952</f>
        <v>25</v>
      </c>
      <c r="E1952" s="18" t="n">
        <f aca="false">DATA!F1952</f>
        <v>8</v>
      </c>
      <c r="F1952" s="19" t="n">
        <f aca="false">DATA!G1952</f>
        <v>12.25</v>
      </c>
      <c r="G1952" s="19" t="n">
        <f aca="false">DATA!H1952</f>
        <v>4.22</v>
      </c>
      <c r="H1952" s="18" t="n">
        <f aca="false">DATA!E1952</f>
        <v>6</v>
      </c>
      <c r="I1952" s="20" t="n">
        <f aca="false">F1952*E1952</f>
        <v>98</v>
      </c>
      <c r="J1952" s="20" t="n">
        <f aca="false">PARAMETER!$B$4*G1952*SQRT(E1952)</f>
        <v>19.6329111540622</v>
      </c>
      <c r="K1952" s="20" t="n">
        <f aca="false">I1952+J1952</f>
        <v>117.632911154062</v>
      </c>
      <c r="L1952" s="20" t="n">
        <f aca="false">K1952+F1952*H1952</f>
        <v>191.132911154062</v>
      </c>
      <c r="M1952" s="16" t="str">
        <f aca="false">IF(C1952&lt;=K1952,"REORDER",IF(C1952&gt;L1952,"OVERSTOCK","OK"))</f>
        <v>OVERSTOCK</v>
      </c>
      <c r="N1952" s="16" t="str">
        <f aca="false">IF(C1952&lt;=D1952,"REORDER","OK")</f>
        <v>OK</v>
      </c>
      <c r="O1952" s="18" t="n">
        <f aca="false">IF(D1952&lt;I1952,1,0)</f>
        <v>1</v>
      </c>
      <c r="P1952" s="20" t="n">
        <f aca="false">C1952/F1952</f>
        <v>20</v>
      </c>
      <c r="Q1952" s="19" t="n">
        <f aca="false">DATA!N1952</f>
        <v>119.25</v>
      </c>
      <c r="R1952" s="19" t="n">
        <f aca="false">DATA!O1952</f>
        <v>1.31</v>
      </c>
      <c r="S1952" s="17" t="n">
        <f aca="false">C1952*Q1952</f>
        <v>29216.25</v>
      </c>
      <c r="T1952" s="19" t="n">
        <f aca="false">C1952*R1952</f>
        <v>320.95</v>
      </c>
      <c r="U1952" s="20" t="n">
        <f aca="false">MAX(0,C1952-L1952)</f>
        <v>53.8670888459378</v>
      </c>
      <c r="V1952" s="17" t="n">
        <f aca="false">U1952*Q1952</f>
        <v>6423.65034487808</v>
      </c>
      <c r="W1952" s="19" t="n">
        <f aca="false">U1952*R1952</f>
        <v>70.5658863881785</v>
      </c>
      <c r="X1952" s="20" t="n">
        <f aca="false">MAX(0,K1952-C1952)</f>
        <v>0</v>
      </c>
      <c r="Y1952" s="17" t="n">
        <f aca="false">F1952*PARAMETER!$B$5*Q1952</f>
        <v>533196.5625</v>
      </c>
      <c r="Z1952" s="21" t="n">
        <f aca="false">SUMIF($Y$2:$Y$3205,"&gt;="&amp;Y1952)/SUM($Y$2:$Y$3205)</f>
        <v>0.895421365220894</v>
      </c>
      <c r="AA1952" s="16" t="str">
        <f aca="false">IF(Z1952&lt;=PARAMETER!$B$7,"A",IF(Z1952&lt;=PARAMETER!$B$8,"B","C"))</f>
        <v>B</v>
      </c>
      <c r="AB1952" s="22" t="n">
        <f aca="false">G1952/F1952</f>
        <v>0.344489795918367</v>
      </c>
      <c r="AC1952" s="16" t="str">
        <f aca="false">IF(AB1952&lt;=PARAMETER!$B$9,"X",IF(AB1952&lt;=PARAMETER!$B$10,"Y","Z"))</f>
        <v>Y</v>
      </c>
      <c r="AD1952" s="16" t="str">
        <f aca="false">AA1952&amp;AC1952</f>
        <v>BY</v>
      </c>
      <c r="AE1952" s="22" t="n">
        <f aca="false">DATA!I1952</f>
        <v>0.69</v>
      </c>
      <c r="AF1952" s="18" t="n">
        <f aca="false">DATA!L1952</f>
        <v>43</v>
      </c>
      <c r="AG1952" s="16" t="str">
        <f aca="false">DATA!K1952</f>
        <v>C</v>
      </c>
      <c r="AH1952" s="18" t="n">
        <f aca="false">IF(AE1952&gt;=PARAMETER!$B$12,1,0)</f>
        <v>0</v>
      </c>
      <c r="AI1952" s="18" t="n">
        <f aca="false">IF(AF1952&gt;=PARAMETER!$B$13,1,0)</f>
        <v>0</v>
      </c>
      <c r="AJ1952" s="18" t="n">
        <f aca="false">IF(AND(AH1952=1,AI1952=1),1,0)</f>
        <v>0</v>
      </c>
    </row>
    <row r="1953" customFormat="false" ht="15" hidden="false" customHeight="false" outlineLevel="0" collapsed="false">
      <c r="A1953" s="16" t="str">
        <f aca="false">DATA!A1953</f>
        <v>ITM11951</v>
      </c>
      <c r="B1953" s="16" t="str">
        <f aca="false">DATA!B1953</f>
        <v>Apparel</v>
      </c>
      <c r="C1953" s="17" t="n">
        <f aca="false">DATA!C1953</f>
        <v>284</v>
      </c>
      <c r="D1953" s="17" t="n">
        <f aca="false">DATA!D1953</f>
        <v>46</v>
      </c>
      <c r="E1953" s="18" t="n">
        <f aca="false">DATA!F1953</f>
        <v>6</v>
      </c>
      <c r="F1953" s="19" t="n">
        <f aca="false">DATA!G1953</f>
        <v>9.61</v>
      </c>
      <c r="G1953" s="19" t="n">
        <f aca="false">DATA!H1953</f>
        <v>3.97</v>
      </c>
      <c r="H1953" s="18" t="n">
        <f aca="false">DATA!E1953</f>
        <v>4</v>
      </c>
      <c r="I1953" s="20" t="n">
        <f aca="false">F1953*E1953</f>
        <v>57.66</v>
      </c>
      <c r="J1953" s="20" t="n">
        <f aca="false">PARAMETER!$B$4*G1953*SQRT(E1953)</f>
        <v>15.9953367877614</v>
      </c>
      <c r="K1953" s="20" t="n">
        <f aca="false">I1953+J1953</f>
        <v>73.6553367877614</v>
      </c>
      <c r="L1953" s="20" t="n">
        <f aca="false">K1953+F1953*H1953</f>
        <v>112.095336787761</v>
      </c>
      <c r="M1953" s="16" t="str">
        <f aca="false">IF(C1953&lt;=K1953,"REORDER",IF(C1953&gt;L1953,"OVERSTOCK","OK"))</f>
        <v>OVERSTOCK</v>
      </c>
      <c r="N1953" s="16" t="str">
        <f aca="false">IF(C1953&lt;=D1953,"REORDER","OK")</f>
        <v>OK</v>
      </c>
      <c r="O1953" s="18" t="n">
        <f aca="false">IF(D1953&lt;I1953,1,0)</f>
        <v>1</v>
      </c>
      <c r="P1953" s="20" t="n">
        <f aca="false">C1953/F1953</f>
        <v>29.5525494276795</v>
      </c>
      <c r="Q1953" s="19" t="n">
        <f aca="false">DATA!N1953</f>
        <v>61.36</v>
      </c>
      <c r="R1953" s="19" t="n">
        <f aca="false">DATA!O1953</f>
        <v>1.41</v>
      </c>
      <c r="S1953" s="17" t="n">
        <f aca="false">C1953*Q1953</f>
        <v>17426.24</v>
      </c>
      <c r="T1953" s="19" t="n">
        <f aca="false">C1953*R1953</f>
        <v>400.44</v>
      </c>
      <c r="U1953" s="20" t="n">
        <f aca="false">MAX(0,C1953-L1953)</f>
        <v>171.904663212239</v>
      </c>
      <c r="V1953" s="17" t="n">
        <f aca="false">U1953*Q1953</f>
        <v>10548.070134703</v>
      </c>
      <c r="W1953" s="19" t="n">
        <f aca="false">U1953*R1953</f>
        <v>242.385575129256</v>
      </c>
      <c r="X1953" s="20" t="n">
        <f aca="false">MAX(0,K1953-C1953)</f>
        <v>0</v>
      </c>
      <c r="Y1953" s="17" t="n">
        <f aca="false">F1953*PARAMETER!$B$5*Q1953</f>
        <v>215229.404</v>
      </c>
      <c r="Z1953" s="21" t="n">
        <f aca="false">SUMIF($Y$2:$Y$3205,"&gt;="&amp;Y1953)/SUM($Y$2:$Y$3205)</f>
        <v>0.980338502437137</v>
      </c>
      <c r="AA1953" s="16" t="str">
        <f aca="false">IF(Z1953&lt;=PARAMETER!$B$7,"A",IF(Z1953&lt;=PARAMETER!$B$8,"B","C"))</f>
        <v>C</v>
      </c>
      <c r="AB1953" s="22" t="n">
        <f aca="false">G1953/F1953</f>
        <v>0.413111342351717</v>
      </c>
      <c r="AC1953" s="16" t="str">
        <f aca="false">IF(AB1953&lt;=PARAMETER!$B$9,"X",IF(AB1953&lt;=PARAMETER!$B$10,"Y","Z"))</f>
        <v>Y</v>
      </c>
      <c r="AD1953" s="16" t="str">
        <f aca="false">AA1953&amp;AC1953</f>
        <v>CY</v>
      </c>
      <c r="AE1953" s="22" t="n">
        <f aca="false">DATA!I1953</f>
        <v>0.56</v>
      </c>
      <c r="AF1953" s="18" t="n">
        <f aca="false">DATA!L1953</f>
        <v>50</v>
      </c>
      <c r="AG1953" s="16" t="str">
        <f aca="false">DATA!K1953</f>
        <v>B</v>
      </c>
      <c r="AH1953" s="18" t="n">
        <f aca="false">IF(AE1953&gt;=PARAMETER!$B$12,1,0)</f>
        <v>0</v>
      </c>
      <c r="AI1953" s="18" t="n">
        <f aca="false">IF(AF1953&gt;=PARAMETER!$B$13,1,0)</f>
        <v>0</v>
      </c>
      <c r="AJ1953" s="18" t="n">
        <f aca="false">IF(AND(AH1953=1,AI1953=1),1,0)</f>
        <v>0</v>
      </c>
    </row>
    <row r="1954" customFormat="false" ht="15" hidden="false" customHeight="false" outlineLevel="0" collapsed="false">
      <c r="A1954" s="16" t="str">
        <f aca="false">DATA!A1954</f>
        <v>ITM11952</v>
      </c>
      <c r="B1954" s="16" t="str">
        <f aca="false">DATA!B1954</f>
        <v>Automotive</v>
      </c>
      <c r="C1954" s="17" t="n">
        <f aca="false">DATA!C1954</f>
        <v>297</v>
      </c>
      <c r="D1954" s="17" t="n">
        <f aca="false">DATA!D1954</f>
        <v>12</v>
      </c>
      <c r="E1954" s="18" t="n">
        <f aca="false">DATA!F1954</f>
        <v>9</v>
      </c>
      <c r="F1954" s="19" t="n">
        <f aca="false">DATA!G1954</f>
        <v>16.81</v>
      </c>
      <c r="G1954" s="19" t="n">
        <f aca="false">DATA!H1954</f>
        <v>5.66</v>
      </c>
      <c r="H1954" s="18" t="n">
        <f aca="false">DATA!E1954</f>
        <v>6</v>
      </c>
      <c r="I1954" s="20" t="n">
        <f aca="false">F1954*E1954</f>
        <v>151.29</v>
      </c>
      <c r="J1954" s="20" t="n">
        <f aca="false">PARAMETER!$B$4*G1954*SQRT(E1954)</f>
        <v>27.929614585636</v>
      </c>
      <c r="K1954" s="20" t="n">
        <f aca="false">I1954+J1954</f>
        <v>179.219614585636</v>
      </c>
      <c r="L1954" s="20" t="n">
        <f aca="false">K1954+F1954*H1954</f>
        <v>280.079614585636</v>
      </c>
      <c r="M1954" s="16" t="str">
        <f aca="false">IF(C1954&lt;=K1954,"REORDER",IF(C1954&gt;L1954,"OVERSTOCK","OK"))</f>
        <v>OVERSTOCK</v>
      </c>
      <c r="N1954" s="16" t="str">
        <f aca="false">IF(C1954&lt;=D1954,"REORDER","OK")</f>
        <v>OK</v>
      </c>
      <c r="O1954" s="18" t="n">
        <f aca="false">IF(D1954&lt;I1954,1,0)</f>
        <v>1</v>
      </c>
      <c r="P1954" s="20" t="n">
        <f aca="false">C1954/F1954</f>
        <v>17.6680547293278</v>
      </c>
      <c r="Q1954" s="19" t="n">
        <f aca="false">DATA!N1954</f>
        <v>42.86</v>
      </c>
      <c r="R1954" s="19" t="n">
        <f aca="false">DATA!O1954</f>
        <v>0.85</v>
      </c>
      <c r="S1954" s="17" t="n">
        <f aca="false">C1954*Q1954</f>
        <v>12729.42</v>
      </c>
      <c r="T1954" s="19" t="n">
        <f aca="false">C1954*R1954</f>
        <v>252.45</v>
      </c>
      <c r="U1954" s="20" t="n">
        <f aca="false">MAX(0,C1954-L1954)</f>
        <v>16.920385414364</v>
      </c>
      <c r="V1954" s="17" t="n">
        <f aca="false">U1954*Q1954</f>
        <v>725.207718859643</v>
      </c>
      <c r="W1954" s="19" t="n">
        <f aca="false">U1954*R1954</f>
        <v>14.3823276022094</v>
      </c>
      <c r="X1954" s="20" t="n">
        <f aca="false">MAX(0,K1954-C1954)</f>
        <v>0</v>
      </c>
      <c r="Y1954" s="17" t="n">
        <f aca="false">F1954*PARAMETER!$B$5*Q1954</f>
        <v>262973.959</v>
      </c>
      <c r="Z1954" s="21" t="n">
        <f aca="false">SUMIF($Y$2:$Y$3205,"&gt;="&amp;Y1954)/SUM($Y$2:$Y$3205)</f>
        <v>0.968930032675572</v>
      </c>
      <c r="AA1954" s="16" t="str">
        <f aca="false">IF(Z1954&lt;=PARAMETER!$B$7,"A",IF(Z1954&lt;=PARAMETER!$B$8,"B","C"))</f>
        <v>C</v>
      </c>
      <c r="AB1954" s="22" t="n">
        <f aca="false">G1954/F1954</f>
        <v>0.336704342653183</v>
      </c>
      <c r="AC1954" s="16" t="str">
        <f aca="false">IF(AB1954&lt;=PARAMETER!$B$9,"X",IF(AB1954&lt;=PARAMETER!$B$10,"Y","Z"))</f>
        <v>Y</v>
      </c>
      <c r="AD1954" s="16" t="str">
        <f aca="false">AA1954&amp;AC1954</f>
        <v>CY</v>
      </c>
      <c r="AE1954" s="22" t="n">
        <f aca="false">DATA!I1954</f>
        <v>0.13</v>
      </c>
      <c r="AF1954" s="18" t="n">
        <f aca="false">DATA!L1954</f>
        <v>177</v>
      </c>
      <c r="AG1954" s="16" t="str">
        <f aca="false">DATA!K1954</f>
        <v>A</v>
      </c>
      <c r="AH1954" s="18" t="n">
        <f aca="false">IF(AE1954&gt;=PARAMETER!$B$12,1,0)</f>
        <v>0</v>
      </c>
      <c r="AI1954" s="18" t="n">
        <f aca="false">IF(AF1954&gt;=PARAMETER!$B$13,1,0)</f>
        <v>1</v>
      </c>
      <c r="AJ1954" s="18" t="n">
        <f aca="false">IF(AND(AH1954=1,AI1954=1),1,0)</f>
        <v>0</v>
      </c>
    </row>
    <row r="1955" customFormat="false" ht="15" hidden="false" customHeight="false" outlineLevel="0" collapsed="false">
      <c r="A1955" s="16" t="str">
        <f aca="false">DATA!A1955</f>
        <v>ITM11953</v>
      </c>
      <c r="B1955" s="16" t="str">
        <f aca="false">DATA!B1955</f>
        <v>Apparel</v>
      </c>
      <c r="C1955" s="17" t="n">
        <f aca="false">DATA!C1955</f>
        <v>416</v>
      </c>
      <c r="D1955" s="17" t="n">
        <f aca="false">DATA!D1955</f>
        <v>61</v>
      </c>
      <c r="E1955" s="18" t="n">
        <f aca="false">DATA!F1955</f>
        <v>3</v>
      </c>
      <c r="F1955" s="19" t="n">
        <f aca="false">DATA!G1955</f>
        <v>4.31</v>
      </c>
      <c r="G1955" s="19" t="n">
        <f aca="false">DATA!H1955</f>
        <v>9.59</v>
      </c>
      <c r="H1955" s="18" t="n">
        <f aca="false">DATA!E1955</f>
        <v>8</v>
      </c>
      <c r="I1955" s="20" t="n">
        <f aca="false">F1955*E1955</f>
        <v>12.93</v>
      </c>
      <c r="J1955" s="20" t="n">
        <f aca="false">PARAMETER!$B$4*G1955*SQRT(E1955)</f>
        <v>27.3216228072524</v>
      </c>
      <c r="K1955" s="20" t="n">
        <f aca="false">I1955+J1955</f>
        <v>40.2516228072524</v>
      </c>
      <c r="L1955" s="20" t="n">
        <f aca="false">K1955+F1955*H1955</f>
        <v>74.7316228072524</v>
      </c>
      <c r="M1955" s="16" t="str">
        <f aca="false">IF(C1955&lt;=K1955,"REORDER",IF(C1955&gt;L1955,"OVERSTOCK","OK"))</f>
        <v>OVERSTOCK</v>
      </c>
      <c r="N1955" s="16" t="str">
        <f aca="false">IF(C1955&lt;=D1955,"REORDER","OK")</f>
        <v>OK</v>
      </c>
      <c r="O1955" s="18" t="n">
        <f aca="false">IF(D1955&lt;I1955,1,0)</f>
        <v>0</v>
      </c>
      <c r="P1955" s="20" t="n">
        <f aca="false">C1955/F1955</f>
        <v>96.5197215777262</v>
      </c>
      <c r="Q1955" s="19" t="n">
        <f aca="false">DATA!N1955</f>
        <v>66.25</v>
      </c>
      <c r="R1955" s="19" t="n">
        <f aca="false">DATA!O1955</f>
        <v>0.3</v>
      </c>
      <c r="S1955" s="17" t="n">
        <f aca="false">C1955*Q1955</f>
        <v>27560</v>
      </c>
      <c r="T1955" s="19" t="n">
        <f aca="false">C1955*R1955</f>
        <v>124.8</v>
      </c>
      <c r="U1955" s="20" t="n">
        <f aca="false">MAX(0,C1955-L1955)</f>
        <v>341.268377192748</v>
      </c>
      <c r="V1955" s="17" t="n">
        <f aca="false">U1955*Q1955</f>
        <v>22609.0299890195</v>
      </c>
      <c r="W1955" s="19" t="n">
        <f aca="false">U1955*R1955</f>
        <v>102.380513157824</v>
      </c>
      <c r="X1955" s="20" t="n">
        <f aca="false">MAX(0,K1955-C1955)</f>
        <v>0</v>
      </c>
      <c r="Y1955" s="17" t="n">
        <f aca="false">F1955*PARAMETER!$B$5*Q1955</f>
        <v>104221.1875</v>
      </c>
      <c r="Z1955" s="21" t="n">
        <f aca="false">SUMIF($Y$2:$Y$3205,"&gt;="&amp;Y1955)/SUM($Y$2:$Y$3205)</f>
        <v>0.995814994807037</v>
      </c>
      <c r="AA1955" s="16" t="str">
        <f aca="false">IF(Z1955&lt;=PARAMETER!$B$7,"A",IF(Z1955&lt;=PARAMETER!$B$8,"B","C"))</f>
        <v>C</v>
      </c>
      <c r="AB1955" s="22" t="n">
        <f aca="false">G1955/F1955</f>
        <v>2.22505800464037</v>
      </c>
      <c r="AC1955" s="16" t="str">
        <f aca="false">IF(AB1955&lt;=PARAMETER!$B$9,"X",IF(AB1955&lt;=PARAMETER!$B$10,"Y","Z"))</f>
        <v>Z</v>
      </c>
      <c r="AD1955" s="16" t="str">
        <f aca="false">AA1955&amp;AC1955</f>
        <v>CZ</v>
      </c>
      <c r="AE1955" s="22" t="n">
        <f aca="false">DATA!I1955</f>
        <v>0.16</v>
      </c>
      <c r="AF1955" s="18" t="n">
        <f aca="false">DATA!L1955</f>
        <v>20</v>
      </c>
      <c r="AG1955" s="16" t="str">
        <f aca="false">DATA!K1955</f>
        <v>C</v>
      </c>
      <c r="AH1955" s="18" t="n">
        <f aca="false">IF(AE1955&gt;=PARAMETER!$B$12,1,0)</f>
        <v>0</v>
      </c>
      <c r="AI1955" s="18" t="n">
        <f aca="false">IF(AF1955&gt;=PARAMETER!$B$13,1,0)</f>
        <v>0</v>
      </c>
      <c r="AJ1955" s="18" t="n">
        <f aca="false">IF(AND(AH1955=1,AI1955=1),1,0)</f>
        <v>0</v>
      </c>
    </row>
    <row r="1956" customFormat="false" ht="15" hidden="false" customHeight="false" outlineLevel="0" collapsed="false">
      <c r="A1956" s="16" t="str">
        <f aca="false">DATA!A1956</f>
        <v>ITM11954</v>
      </c>
      <c r="B1956" s="16" t="str">
        <f aca="false">DATA!B1956</f>
        <v>Pharma</v>
      </c>
      <c r="C1956" s="17" t="n">
        <f aca="false">DATA!C1956</f>
        <v>108</v>
      </c>
      <c r="D1956" s="17" t="n">
        <f aca="false">DATA!D1956</f>
        <v>56</v>
      </c>
      <c r="E1956" s="18" t="n">
        <f aca="false">DATA!F1956</f>
        <v>8</v>
      </c>
      <c r="F1956" s="19" t="n">
        <f aca="false">DATA!G1956</f>
        <v>2.61</v>
      </c>
      <c r="G1956" s="19" t="n">
        <f aca="false">DATA!H1956</f>
        <v>9.04</v>
      </c>
      <c r="H1956" s="18" t="n">
        <f aca="false">DATA!E1956</f>
        <v>8</v>
      </c>
      <c r="I1956" s="20" t="n">
        <f aca="false">F1956*E1956</f>
        <v>20.88</v>
      </c>
      <c r="J1956" s="20" t="n">
        <f aca="false">PARAMETER!$B$4*G1956*SQRT(E1956)</f>
        <v>42.0572314769485</v>
      </c>
      <c r="K1956" s="20" t="n">
        <f aca="false">I1956+J1956</f>
        <v>62.9372314769485</v>
      </c>
      <c r="L1956" s="20" t="n">
        <f aca="false">K1956+F1956*H1956</f>
        <v>83.8172314769485</v>
      </c>
      <c r="M1956" s="16" t="str">
        <f aca="false">IF(C1956&lt;=K1956,"REORDER",IF(C1956&gt;L1956,"OVERSTOCK","OK"))</f>
        <v>OVERSTOCK</v>
      </c>
      <c r="N1956" s="16" t="str">
        <f aca="false">IF(C1956&lt;=D1956,"REORDER","OK")</f>
        <v>OK</v>
      </c>
      <c r="O1956" s="18" t="n">
        <f aca="false">IF(D1956&lt;I1956,1,0)</f>
        <v>0</v>
      </c>
      <c r="P1956" s="20" t="n">
        <f aca="false">C1956/F1956</f>
        <v>41.3793103448276</v>
      </c>
      <c r="Q1956" s="19" t="n">
        <f aca="false">DATA!N1956</f>
        <v>56.88</v>
      </c>
      <c r="R1956" s="19" t="n">
        <f aca="false">DATA!O1956</f>
        <v>1.25</v>
      </c>
      <c r="S1956" s="17" t="n">
        <f aca="false">C1956*Q1956</f>
        <v>6143.04</v>
      </c>
      <c r="T1956" s="19" t="n">
        <f aca="false">C1956*R1956</f>
        <v>135</v>
      </c>
      <c r="U1956" s="20" t="n">
        <f aca="false">MAX(0,C1956-L1956)</f>
        <v>24.1827685230515</v>
      </c>
      <c r="V1956" s="17" t="n">
        <f aca="false">U1956*Q1956</f>
        <v>1375.51587359117</v>
      </c>
      <c r="W1956" s="19" t="n">
        <f aca="false">U1956*R1956</f>
        <v>30.2284606538144</v>
      </c>
      <c r="X1956" s="20" t="n">
        <f aca="false">MAX(0,K1956-C1956)</f>
        <v>0</v>
      </c>
      <c r="Y1956" s="17" t="n">
        <f aca="false">F1956*PARAMETER!$B$5*Q1956</f>
        <v>54186.732</v>
      </c>
      <c r="Z1956" s="21" t="n">
        <f aca="false">SUMIF($Y$2:$Y$3205,"&gt;="&amp;Y1956)/SUM($Y$2:$Y$3205)</f>
        <v>0.999257855230617</v>
      </c>
      <c r="AA1956" s="16" t="str">
        <f aca="false">IF(Z1956&lt;=PARAMETER!$B$7,"A",IF(Z1956&lt;=PARAMETER!$B$8,"B","C"))</f>
        <v>C</v>
      </c>
      <c r="AB1956" s="22" t="n">
        <f aca="false">G1956/F1956</f>
        <v>3.46360153256705</v>
      </c>
      <c r="AC1956" s="16" t="str">
        <f aca="false">IF(AB1956&lt;=PARAMETER!$B$9,"X",IF(AB1956&lt;=PARAMETER!$B$10,"Y","Z"))</f>
        <v>Z</v>
      </c>
      <c r="AD1956" s="16" t="str">
        <f aca="false">AA1956&amp;AC1956</f>
        <v>CZ</v>
      </c>
      <c r="AE1956" s="22" t="n">
        <f aca="false">DATA!I1956</f>
        <v>0.45</v>
      </c>
      <c r="AF1956" s="18" t="n">
        <f aca="false">DATA!L1956</f>
        <v>10</v>
      </c>
      <c r="AG1956" s="16" t="str">
        <f aca="false">DATA!K1956</f>
        <v>A</v>
      </c>
      <c r="AH1956" s="18" t="n">
        <f aca="false">IF(AE1956&gt;=PARAMETER!$B$12,1,0)</f>
        <v>0</v>
      </c>
      <c r="AI1956" s="18" t="n">
        <f aca="false">IF(AF1956&gt;=PARAMETER!$B$13,1,0)</f>
        <v>0</v>
      </c>
      <c r="AJ1956" s="18" t="n">
        <f aca="false">IF(AND(AH1956=1,AI1956=1),1,0)</f>
        <v>0</v>
      </c>
    </row>
    <row r="1957" customFormat="false" ht="15" hidden="false" customHeight="false" outlineLevel="0" collapsed="false">
      <c r="A1957" s="16" t="str">
        <f aca="false">DATA!A1957</f>
        <v>ITM11955</v>
      </c>
      <c r="B1957" s="16" t="str">
        <f aca="false">DATA!B1957</f>
        <v>Pharma</v>
      </c>
      <c r="C1957" s="17" t="n">
        <f aca="false">DATA!C1957</f>
        <v>195</v>
      </c>
      <c r="D1957" s="17" t="n">
        <f aca="false">DATA!D1957</f>
        <v>22</v>
      </c>
      <c r="E1957" s="18" t="n">
        <f aca="false">DATA!F1957</f>
        <v>3</v>
      </c>
      <c r="F1957" s="19" t="n">
        <f aca="false">DATA!G1957</f>
        <v>30.65</v>
      </c>
      <c r="G1957" s="19" t="n">
        <f aca="false">DATA!H1957</f>
        <v>4.97</v>
      </c>
      <c r="H1957" s="18" t="n">
        <f aca="false">DATA!E1957</f>
        <v>7</v>
      </c>
      <c r="I1957" s="20" t="n">
        <f aca="false">F1957*E1957</f>
        <v>91.95</v>
      </c>
      <c r="J1957" s="20" t="n">
        <f aca="false">PARAMETER!$B$4*G1957*SQRT(E1957)</f>
        <v>14.1593811628826</v>
      </c>
      <c r="K1957" s="20" t="n">
        <f aca="false">I1957+J1957</f>
        <v>106.109381162883</v>
      </c>
      <c r="L1957" s="20" t="n">
        <f aca="false">K1957+F1957*H1957</f>
        <v>320.659381162883</v>
      </c>
      <c r="M1957" s="16" t="str">
        <f aca="false">IF(C1957&lt;=K1957,"REORDER",IF(C1957&gt;L1957,"OVERSTOCK","OK"))</f>
        <v>OK</v>
      </c>
      <c r="N1957" s="16" t="str">
        <f aca="false">IF(C1957&lt;=D1957,"REORDER","OK")</f>
        <v>OK</v>
      </c>
      <c r="O1957" s="18" t="n">
        <f aca="false">IF(D1957&lt;I1957,1,0)</f>
        <v>1</v>
      </c>
      <c r="P1957" s="20" t="n">
        <f aca="false">C1957/F1957</f>
        <v>6.36215334420881</v>
      </c>
      <c r="Q1957" s="19" t="n">
        <f aca="false">DATA!N1957</f>
        <v>95.18</v>
      </c>
      <c r="R1957" s="19" t="n">
        <f aca="false">DATA!O1957</f>
        <v>1.62</v>
      </c>
      <c r="S1957" s="17" t="n">
        <f aca="false">C1957*Q1957</f>
        <v>18560.1</v>
      </c>
      <c r="T1957" s="19" t="n">
        <f aca="false">C1957*R1957</f>
        <v>315.9</v>
      </c>
      <c r="U1957" s="20" t="n">
        <f aca="false">MAX(0,C1957-L1957)</f>
        <v>0</v>
      </c>
      <c r="V1957" s="17" t="n">
        <f aca="false">U1957*Q1957</f>
        <v>0</v>
      </c>
      <c r="W1957" s="19" t="n">
        <f aca="false">U1957*R1957</f>
        <v>0</v>
      </c>
      <c r="X1957" s="20" t="n">
        <f aca="false">MAX(0,K1957-C1957)</f>
        <v>0</v>
      </c>
      <c r="Y1957" s="17" t="n">
        <f aca="false">F1957*PARAMETER!$B$5*Q1957</f>
        <v>1064802.455</v>
      </c>
      <c r="Z1957" s="21" t="n">
        <f aca="false">SUMIF($Y$2:$Y$3205,"&gt;="&amp;Y1957)/SUM($Y$2:$Y$3205)</f>
        <v>0.699383536061877</v>
      </c>
      <c r="AA1957" s="16" t="str">
        <f aca="false">IF(Z1957&lt;=PARAMETER!$B$7,"A",IF(Z1957&lt;=PARAMETER!$B$8,"B","C"))</f>
        <v>A</v>
      </c>
      <c r="AB1957" s="22" t="n">
        <f aca="false">G1957/F1957</f>
        <v>0.162153344208809</v>
      </c>
      <c r="AC1957" s="16" t="str">
        <f aca="false">IF(AB1957&lt;=PARAMETER!$B$9,"X",IF(AB1957&lt;=PARAMETER!$B$10,"Y","Z"))</f>
        <v>X</v>
      </c>
      <c r="AD1957" s="16" t="str">
        <f aca="false">AA1957&amp;AC1957</f>
        <v>AX</v>
      </c>
      <c r="AE1957" s="22" t="n">
        <f aca="false">DATA!I1957</f>
        <v>0.77</v>
      </c>
      <c r="AF1957" s="18" t="n">
        <f aca="false">DATA!L1957</f>
        <v>167</v>
      </c>
      <c r="AG1957" s="16" t="str">
        <f aca="false">DATA!K1957</f>
        <v>C</v>
      </c>
      <c r="AH1957" s="18" t="n">
        <f aca="false">IF(AE1957&gt;=PARAMETER!$B$12,1,0)</f>
        <v>1</v>
      </c>
      <c r="AI1957" s="18" t="n">
        <f aca="false">IF(AF1957&gt;=PARAMETER!$B$13,1,0)</f>
        <v>1</v>
      </c>
      <c r="AJ1957" s="18" t="n">
        <f aca="false">IF(AND(AH1957=1,AI1957=1),1,0)</f>
        <v>1</v>
      </c>
    </row>
    <row r="1958" customFormat="false" ht="15" hidden="false" customHeight="false" outlineLevel="0" collapsed="false">
      <c r="A1958" s="16" t="str">
        <f aca="false">DATA!A1958</f>
        <v>ITM11956</v>
      </c>
      <c r="B1958" s="16" t="str">
        <f aca="false">DATA!B1958</f>
        <v>Pharma</v>
      </c>
      <c r="C1958" s="17" t="n">
        <f aca="false">DATA!C1958</f>
        <v>37</v>
      </c>
      <c r="D1958" s="17" t="n">
        <f aca="false">DATA!D1958</f>
        <v>89</v>
      </c>
      <c r="E1958" s="18" t="n">
        <f aca="false">DATA!F1958</f>
        <v>6</v>
      </c>
      <c r="F1958" s="19" t="n">
        <f aca="false">DATA!G1958</f>
        <v>31.34</v>
      </c>
      <c r="G1958" s="19" t="n">
        <f aca="false">DATA!H1958</f>
        <v>7.11</v>
      </c>
      <c r="H1958" s="18" t="n">
        <f aca="false">DATA!E1958</f>
        <v>3</v>
      </c>
      <c r="I1958" s="20" t="n">
        <f aca="false">F1958*E1958</f>
        <v>188.04</v>
      </c>
      <c r="J1958" s="20" t="n">
        <f aca="false">PARAMETER!$B$4*G1958*SQRT(E1958)</f>
        <v>28.6465603428171</v>
      </c>
      <c r="K1958" s="20" t="n">
        <f aca="false">I1958+J1958</f>
        <v>216.686560342817</v>
      </c>
      <c r="L1958" s="20" t="n">
        <f aca="false">K1958+F1958*H1958</f>
        <v>310.706560342817</v>
      </c>
      <c r="M1958" s="16" t="str">
        <f aca="false">IF(C1958&lt;=K1958,"REORDER",IF(C1958&gt;L1958,"OVERSTOCK","OK"))</f>
        <v>REORDER</v>
      </c>
      <c r="N1958" s="16" t="str">
        <f aca="false">IF(C1958&lt;=D1958,"REORDER","OK")</f>
        <v>REORDER</v>
      </c>
      <c r="O1958" s="18" t="n">
        <f aca="false">IF(D1958&lt;I1958,1,0)</f>
        <v>1</v>
      </c>
      <c r="P1958" s="20" t="n">
        <f aca="false">C1958/F1958</f>
        <v>1.18059987236758</v>
      </c>
      <c r="Q1958" s="19" t="n">
        <f aca="false">DATA!N1958</f>
        <v>151.87</v>
      </c>
      <c r="R1958" s="19" t="n">
        <f aca="false">DATA!O1958</f>
        <v>2</v>
      </c>
      <c r="S1958" s="17" t="n">
        <f aca="false">C1958*Q1958</f>
        <v>5619.19</v>
      </c>
      <c r="T1958" s="19" t="n">
        <f aca="false">C1958*R1958</f>
        <v>74</v>
      </c>
      <c r="U1958" s="20" t="n">
        <f aca="false">MAX(0,C1958-L1958)</f>
        <v>0</v>
      </c>
      <c r="V1958" s="17" t="n">
        <f aca="false">U1958*Q1958</f>
        <v>0</v>
      </c>
      <c r="W1958" s="19" t="n">
        <f aca="false">U1958*R1958</f>
        <v>0</v>
      </c>
      <c r="X1958" s="20" t="n">
        <f aca="false">MAX(0,K1958-C1958)</f>
        <v>179.686560342817</v>
      </c>
      <c r="Y1958" s="17" t="n">
        <f aca="false">F1958*PARAMETER!$B$5*Q1958</f>
        <v>1737256.117</v>
      </c>
      <c r="Z1958" s="21" t="n">
        <f aca="false">SUMIF($Y$2:$Y$3205,"&gt;="&amp;Y1958)/SUM($Y$2:$Y$3205)</f>
        <v>0.439451562526669</v>
      </c>
      <c r="AA1958" s="16" t="str">
        <f aca="false">IF(Z1958&lt;=PARAMETER!$B$7,"A",IF(Z1958&lt;=PARAMETER!$B$8,"B","C"))</f>
        <v>A</v>
      </c>
      <c r="AB1958" s="22" t="n">
        <f aca="false">G1958/F1958</f>
        <v>0.226866624122527</v>
      </c>
      <c r="AC1958" s="16" t="str">
        <f aca="false">IF(AB1958&lt;=PARAMETER!$B$9,"X",IF(AB1958&lt;=PARAMETER!$B$10,"Y","Z"))</f>
        <v>X</v>
      </c>
      <c r="AD1958" s="16" t="str">
        <f aca="false">AA1958&amp;AC1958</f>
        <v>AX</v>
      </c>
      <c r="AE1958" s="22" t="n">
        <f aca="false">DATA!I1958</f>
        <v>0.92</v>
      </c>
      <c r="AF1958" s="18" t="n">
        <f aca="false">DATA!L1958</f>
        <v>91</v>
      </c>
      <c r="AG1958" s="16" t="str">
        <f aca="false">DATA!K1958</f>
        <v>A</v>
      </c>
      <c r="AH1958" s="18" t="n">
        <f aca="false">IF(AE1958&gt;=PARAMETER!$B$12,1,0)</f>
        <v>1</v>
      </c>
      <c r="AI1958" s="18" t="n">
        <f aca="false">IF(AF1958&gt;=PARAMETER!$B$13,1,0)</f>
        <v>0</v>
      </c>
      <c r="AJ1958" s="18" t="n">
        <f aca="false">IF(AND(AH1958=1,AI1958=1),1,0)</f>
        <v>0</v>
      </c>
    </row>
    <row r="1959" customFormat="false" ht="15" hidden="false" customHeight="false" outlineLevel="0" collapsed="false">
      <c r="A1959" s="16" t="str">
        <f aca="false">DATA!A1959</f>
        <v>ITM11957</v>
      </c>
      <c r="B1959" s="16" t="str">
        <f aca="false">DATA!B1959</f>
        <v>Electronics</v>
      </c>
      <c r="C1959" s="17" t="n">
        <f aca="false">DATA!C1959</f>
        <v>390</v>
      </c>
      <c r="D1959" s="17" t="n">
        <f aca="false">DATA!D1959</f>
        <v>64</v>
      </c>
      <c r="E1959" s="18" t="n">
        <f aca="false">DATA!F1959</f>
        <v>5</v>
      </c>
      <c r="F1959" s="19" t="n">
        <f aca="false">DATA!G1959</f>
        <v>26.95</v>
      </c>
      <c r="G1959" s="19" t="n">
        <f aca="false">DATA!H1959</f>
        <v>6.01</v>
      </c>
      <c r="H1959" s="18" t="n">
        <f aca="false">DATA!E1959</f>
        <v>5</v>
      </c>
      <c r="I1959" s="20" t="n">
        <f aca="false">F1959*E1959</f>
        <v>134.75</v>
      </c>
      <c r="J1959" s="20" t="n">
        <f aca="false">PARAMETER!$B$4*G1959*SQRT(E1959)</f>
        <v>22.1048071826324</v>
      </c>
      <c r="K1959" s="20" t="n">
        <f aca="false">I1959+J1959</f>
        <v>156.854807182632</v>
      </c>
      <c r="L1959" s="20" t="n">
        <f aca="false">K1959+F1959*H1959</f>
        <v>291.604807182632</v>
      </c>
      <c r="M1959" s="16" t="str">
        <f aca="false">IF(C1959&lt;=K1959,"REORDER",IF(C1959&gt;L1959,"OVERSTOCK","OK"))</f>
        <v>OVERSTOCK</v>
      </c>
      <c r="N1959" s="16" t="str">
        <f aca="false">IF(C1959&lt;=D1959,"REORDER","OK")</f>
        <v>OK</v>
      </c>
      <c r="O1959" s="18" t="n">
        <f aca="false">IF(D1959&lt;I1959,1,0)</f>
        <v>1</v>
      </c>
      <c r="P1959" s="20" t="n">
        <f aca="false">C1959/F1959</f>
        <v>14.4712430426716</v>
      </c>
      <c r="Q1959" s="19" t="n">
        <f aca="false">DATA!N1959</f>
        <v>115.28</v>
      </c>
      <c r="R1959" s="19" t="n">
        <f aca="false">DATA!O1959</f>
        <v>0.52</v>
      </c>
      <c r="S1959" s="17" t="n">
        <f aca="false">C1959*Q1959</f>
        <v>44959.2</v>
      </c>
      <c r="T1959" s="19" t="n">
        <f aca="false">C1959*R1959</f>
        <v>202.8</v>
      </c>
      <c r="U1959" s="20" t="n">
        <f aca="false">MAX(0,C1959-L1959)</f>
        <v>98.3951928173676</v>
      </c>
      <c r="V1959" s="17" t="n">
        <f aca="false">U1959*Q1959</f>
        <v>11342.9978279861</v>
      </c>
      <c r="W1959" s="19" t="n">
        <f aca="false">U1959*R1959</f>
        <v>51.1655002650311</v>
      </c>
      <c r="X1959" s="20" t="n">
        <f aca="false">MAX(0,K1959-C1959)</f>
        <v>0</v>
      </c>
      <c r="Y1959" s="17" t="n">
        <f aca="false">F1959*PARAMETER!$B$5*Q1959</f>
        <v>1133980.54</v>
      </c>
      <c r="Z1959" s="21" t="n">
        <f aca="false">SUMIF($Y$2:$Y$3205,"&gt;="&amp;Y1959)/SUM($Y$2:$Y$3205)</f>
        <v>0.674216136831157</v>
      </c>
      <c r="AA1959" s="16" t="str">
        <f aca="false">IF(Z1959&lt;=PARAMETER!$B$7,"A",IF(Z1959&lt;=PARAMETER!$B$8,"B","C"))</f>
        <v>A</v>
      </c>
      <c r="AB1959" s="22" t="n">
        <f aca="false">G1959/F1959</f>
        <v>0.223005565862709</v>
      </c>
      <c r="AC1959" s="16" t="str">
        <f aca="false">IF(AB1959&lt;=PARAMETER!$B$9,"X",IF(AB1959&lt;=PARAMETER!$B$10,"Y","Z"))</f>
        <v>X</v>
      </c>
      <c r="AD1959" s="16" t="str">
        <f aca="false">AA1959&amp;AC1959</f>
        <v>AX</v>
      </c>
      <c r="AE1959" s="22" t="n">
        <f aca="false">DATA!I1959</f>
        <v>0.13</v>
      </c>
      <c r="AF1959" s="18" t="n">
        <f aca="false">DATA!L1959</f>
        <v>35</v>
      </c>
      <c r="AG1959" s="16" t="str">
        <f aca="false">DATA!K1959</f>
        <v>D</v>
      </c>
      <c r="AH1959" s="18" t="n">
        <f aca="false">IF(AE1959&gt;=PARAMETER!$B$12,1,0)</f>
        <v>0</v>
      </c>
      <c r="AI1959" s="18" t="n">
        <f aca="false">IF(AF1959&gt;=PARAMETER!$B$13,1,0)</f>
        <v>0</v>
      </c>
      <c r="AJ1959" s="18" t="n">
        <f aca="false">IF(AND(AH1959=1,AI1959=1),1,0)</f>
        <v>0</v>
      </c>
    </row>
    <row r="1960" customFormat="false" ht="15" hidden="false" customHeight="false" outlineLevel="0" collapsed="false">
      <c r="A1960" s="16" t="str">
        <f aca="false">DATA!A1960</f>
        <v>ITM11958</v>
      </c>
      <c r="B1960" s="16" t="str">
        <f aca="false">DATA!B1960</f>
        <v>Pharma</v>
      </c>
      <c r="C1960" s="17" t="n">
        <f aca="false">DATA!C1960</f>
        <v>479</v>
      </c>
      <c r="D1960" s="17" t="n">
        <f aca="false">DATA!D1960</f>
        <v>30</v>
      </c>
      <c r="E1960" s="18" t="n">
        <f aca="false">DATA!F1960</f>
        <v>8</v>
      </c>
      <c r="F1960" s="19" t="n">
        <f aca="false">DATA!G1960</f>
        <v>38.35</v>
      </c>
      <c r="G1960" s="19" t="n">
        <f aca="false">DATA!H1960</f>
        <v>7.09</v>
      </c>
      <c r="H1960" s="18" t="n">
        <f aca="false">DATA!E1960</f>
        <v>7</v>
      </c>
      <c r="I1960" s="20" t="n">
        <f aca="false">F1960*E1960</f>
        <v>306.8</v>
      </c>
      <c r="J1960" s="20" t="n">
        <f aca="false">PARAMETER!$B$4*G1960*SQRT(E1960)</f>
        <v>32.9851516782705</v>
      </c>
      <c r="K1960" s="20" t="n">
        <f aca="false">I1960+J1960</f>
        <v>339.785151678271</v>
      </c>
      <c r="L1960" s="20" t="n">
        <f aca="false">K1960+F1960*H1960</f>
        <v>608.235151678271</v>
      </c>
      <c r="M1960" s="16" t="str">
        <f aca="false">IF(C1960&lt;=K1960,"REORDER",IF(C1960&gt;L1960,"OVERSTOCK","OK"))</f>
        <v>OK</v>
      </c>
      <c r="N1960" s="16" t="str">
        <f aca="false">IF(C1960&lt;=D1960,"REORDER","OK")</f>
        <v>OK</v>
      </c>
      <c r="O1960" s="18" t="n">
        <f aca="false">IF(D1960&lt;I1960,1,0)</f>
        <v>1</v>
      </c>
      <c r="P1960" s="20" t="n">
        <f aca="false">C1960/F1960</f>
        <v>12.490221642764</v>
      </c>
      <c r="Q1960" s="19" t="n">
        <f aca="false">DATA!N1960</f>
        <v>125.74</v>
      </c>
      <c r="R1960" s="19" t="n">
        <f aca="false">DATA!O1960</f>
        <v>1.43</v>
      </c>
      <c r="S1960" s="17" t="n">
        <f aca="false">C1960*Q1960</f>
        <v>60229.46</v>
      </c>
      <c r="T1960" s="19" t="n">
        <f aca="false">C1960*R1960</f>
        <v>684.97</v>
      </c>
      <c r="U1960" s="20" t="n">
        <f aca="false">MAX(0,C1960-L1960)</f>
        <v>0</v>
      </c>
      <c r="V1960" s="17" t="n">
        <f aca="false">U1960*Q1960</f>
        <v>0</v>
      </c>
      <c r="W1960" s="19" t="n">
        <f aca="false">U1960*R1960</f>
        <v>0</v>
      </c>
      <c r="X1960" s="20" t="n">
        <f aca="false">MAX(0,K1960-C1960)</f>
        <v>0</v>
      </c>
      <c r="Y1960" s="17" t="n">
        <f aca="false">F1960*PARAMETER!$B$5*Q1960</f>
        <v>1760077.085</v>
      </c>
      <c r="Z1960" s="21" t="n">
        <f aca="false">SUMIF($Y$2:$Y$3205,"&gt;="&amp;Y1960)/SUM($Y$2:$Y$3205)</f>
        <v>0.429421436967201</v>
      </c>
      <c r="AA1960" s="16" t="str">
        <f aca="false">IF(Z1960&lt;=PARAMETER!$B$7,"A",IF(Z1960&lt;=PARAMETER!$B$8,"B","C"))</f>
        <v>A</v>
      </c>
      <c r="AB1960" s="22" t="n">
        <f aca="false">G1960/F1960</f>
        <v>0.184876140808344</v>
      </c>
      <c r="AC1960" s="16" t="str">
        <f aca="false">IF(AB1960&lt;=PARAMETER!$B$9,"X",IF(AB1960&lt;=PARAMETER!$B$10,"Y","Z"))</f>
        <v>X</v>
      </c>
      <c r="AD1960" s="16" t="str">
        <f aca="false">AA1960&amp;AC1960</f>
        <v>AX</v>
      </c>
      <c r="AE1960" s="22" t="n">
        <f aca="false">DATA!I1960</f>
        <v>0.43</v>
      </c>
      <c r="AF1960" s="18" t="n">
        <f aca="false">DATA!L1960</f>
        <v>62</v>
      </c>
      <c r="AG1960" s="16" t="str">
        <f aca="false">DATA!K1960</f>
        <v>B</v>
      </c>
      <c r="AH1960" s="18" t="n">
        <f aca="false">IF(AE1960&gt;=PARAMETER!$B$12,1,0)</f>
        <v>0</v>
      </c>
      <c r="AI1960" s="18" t="n">
        <f aca="false">IF(AF1960&gt;=PARAMETER!$B$13,1,0)</f>
        <v>0</v>
      </c>
      <c r="AJ1960" s="18" t="n">
        <f aca="false">IF(AND(AH1960=1,AI1960=1),1,0)</f>
        <v>0</v>
      </c>
    </row>
    <row r="1961" customFormat="false" ht="15" hidden="false" customHeight="false" outlineLevel="0" collapsed="false">
      <c r="A1961" s="16" t="str">
        <f aca="false">DATA!A1961</f>
        <v>ITM11959</v>
      </c>
      <c r="B1961" s="16" t="str">
        <f aca="false">DATA!B1961</f>
        <v>Automotive</v>
      </c>
      <c r="C1961" s="17" t="n">
        <f aca="false">DATA!C1961</f>
        <v>443</v>
      </c>
      <c r="D1961" s="17" t="n">
        <f aca="false">DATA!D1961</f>
        <v>75</v>
      </c>
      <c r="E1961" s="18" t="n">
        <f aca="false">DATA!F1961</f>
        <v>3</v>
      </c>
      <c r="F1961" s="19" t="n">
        <f aca="false">DATA!G1961</f>
        <v>2.92</v>
      </c>
      <c r="G1961" s="19" t="n">
        <f aca="false">DATA!H1961</f>
        <v>8.38</v>
      </c>
      <c r="H1961" s="18" t="n">
        <f aca="false">DATA!E1961</f>
        <v>8</v>
      </c>
      <c r="I1961" s="20" t="n">
        <f aca="false">F1961*E1961</f>
        <v>8.76</v>
      </c>
      <c r="J1961" s="20" t="n">
        <f aca="false">PARAMETER!$B$4*G1961*SQRT(E1961)</f>
        <v>23.8743690432508</v>
      </c>
      <c r="K1961" s="20" t="n">
        <f aca="false">I1961+J1961</f>
        <v>32.6343690432508</v>
      </c>
      <c r="L1961" s="20" t="n">
        <f aca="false">K1961+F1961*H1961</f>
        <v>55.9943690432508</v>
      </c>
      <c r="M1961" s="16" t="str">
        <f aca="false">IF(C1961&lt;=K1961,"REORDER",IF(C1961&gt;L1961,"OVERSTOCK","OK"))</f>
        <v>OVERSTOCK</v>
      </c>
      <c r="N1961" s="16" t="str">
        <f aca="false">IF(C1961&lt;=D1961,"REORDER","OK")</f>
        <v>OK</v>
      </c>
      <c r="O1961" s="18" t="n">
        <f aca="false">IF(D1961&lt;I1961,1,0)</f>
        <v>0</v>
      </c>
      <c r="P1961" s="20" t="n">
        <f aca="false">C1961/F1961</f>
        <v>151.712328767123</v>
      </c>
      <c r="Q1961" s="19" t="n">
        <f aca="false">DATA!N1961</f>
        <v>99.31</v>
      </c>
      <c r="R1961" s="19" t="n">
        <f aca="false">DATA!O1961</f>
        <v>0.15</v>
      </c>
      <c r="S1961" s="17" t="n">
        <f aca="false">C1961*Q1961</f>
        <v>43994.33</v>
      </c>
      <c r="T1961" s="19" t="n">
        <f aca="false">C1961*R1961</f>
        <v>66.45</v>
      </c>
      <c r="U1961" s="20" t="n">
        <f aca="false">MAX(0,C1961-L1961)</f>
        <v>387.005630956749</v>
      </c>
      <c r="V1961" s="17" t="n">
        <f aca="false">U1961*Q1961</f>
        <v>38433.5292103148</v>
      </c>
      <c r="W1961" s="19" t="n">
        <f aca="false">U1961*R1961</f>
        <v>58.0508446435124</v>
      </c>
      <c r="X1961" s="20" t="n">
        <f aca="false">MAX(0,K1961-C1961)</f>
        <v>0</v>
      </c>
      <c r="Y1961" s="17" t="n">
        <f aca="false">F1961*PARAMETER!$B$5*Q1961</f>
        <v>105844.598</v>
      </c>
      <c r="Z1961" s="21" t="n">
        <f aca="false">SUMIF($Y$2:$Y$3205,"&gt;="&amp;Y1961)/SUM($Y$2:$Y$3205)</f>
        <v>0.995546798171906</v>
      </c>
      <c r="AA1961" s="16" t="str">
        <f aca="false">IF(Z1961&lt;=PARAMETER!$B$7,"A",IF(Z1961&lt;=PARAMETER!$B$8,"B","C"))</f>
        <v>C</v>
      </c>
      <c r="AB1961" s="22" t="n">
        <f aca="false">G1961/F1961</f>
        <v>2.86986301369863</v>
      </c>
      <c r="AC1961" s="16" t="str">
        <f aca="false">IF(AB1961&lt;=PARAMETER!$B$9,"X",IF(AB1961&lt;=PARAMETER!$B$10,"Y","Z"))</f>
        <v>Z</v>
      </c>
      <c r="AD1961" s="16" t="str">
        <f aca="false">AA1961&amp;AC1961</f>
        <v>CZ</v>
      </c>
      <c r="AE1961" s="22" t="n">
        <f aca="false">DATA!I1961</f>
        <v>0.3</v>
      </c>
      <c r="AF1961" s="18" t="n">
        <f aca="false">DATA!L1961</f>
        <v>134</v>
      </c>
      <c r="AG1961" s="16" t="str">
        <f aca="false">DATA!K1961</f>
        <v>C</v>
      </c>
      <c r="AH1961" s="18" t="n">
        <f aca="false">IF(AE1961&gt;=PARAMETER!$B$12,1,0)</f>
        <v>0</v>
      </c>
      <c r="AI1961" s="18" t="n">
        <f aca="false">IF(AF1961&gt;=PARAMETER!$B$13,1,0)</f>
        <v>1</v>
      </c>
      <c r="AJ1961" s="18" t="n">
        <f aca="false">IF(AND(AH1961=1,AI1961=1),1,0)</f>
        <v>0</v>
      </c>
    </row>
    <row r="1962" customFormat="false" ht="15" hidden="false" customHeight="false" outlineLevel="0" collapsed="false">
      <c r="A1962" s="16" t="str">
        <f aca="false">DATA!A1962</f>
        <v>ITM11960</v>
      </c>
      <c r="B1962" s="16" t="str">
        <f aca="false">DATA!B1962</f>
        <v>Apparel</v>
      </c>
      <c r="C1962" s="17" t="n">
        <f aca="false">DATA!C1962</f>
        <v>420</v>
      </c>
      <c r="D1962" s="17" t="n">
        <f aca="false">DATA!D1962</f>
        <v>63</v>
      </c>
      <c r="E1962" s="18" t="n">
        <f aca="false">DATA!F1962</f>
        <v>4</v>
      </c>
      <c r="F1962" s="19" t="n">
        <f aca="false">DATA!G1962</f>
        <v>46.86</v>
      </c>
      <c r="G1962" s="19" t="n">
        <f aca="false">DATA!H1962</f>
        <v>0.83</v>
      </c>
      <c r="H1962" s="18" t="n">
        <f aca="false">DATA!E1962</f>
        <v>3</v>
      </c>
      <c r="I1962" s="20" t="n">
        <f aca="false">F1962*E1962</f>
        <v>187.44</v>
      </c>
      <c r="J1962" s="20" t="n">
        <f aca="false">PARAMETER!$B$4*G1962*SQRT(E1962)</f>
        <v>2.73045702073944</v>
      </c>
      <c r="K1962" s="20" t="n">
        <f aca="false">I1962+J1962</f>
        <v>190.170457020739</v>
      </c>
      <c r="L1962" s="20" t="n">
        <f aca="false">K1962+F1962*H1962</f>
        <v>330.750457020739</v>
      </c>
      <c r="M1962" s="16" t="str">
        <f aca="false">IF(C1962&lt;=K1962,"REORDER",IF(C1962&gt;L1962,"OVERSTOCK","OK"))</f>
        <v>OVERSTOCK</v>
      </c>
      <c r="N1962" s="16" t="str">
        <f aca="false">IF(C1962&lt;=D1962,"REORDER","OK")</f>
        <v>OK</v>
      </c>
      <c r="O1962" s="18" t="n">
        <f aca="false">IF(D1962&lt;I1962,1,0)</f>
        <v>1</v>
      </c>
      <c r="P1962" s="20" t="n">
        <f aca="false">C1962/F1962</f>
        <v>8.9628681177977</v>
      </c>
      <c r="Q1962" s="19" t="n">
        <f aca="false">DATA!N1962</f>
        <v>71.7</v>
      </c>
      <c r="R1962" s="19" t="n">
        <f aca="false">DATA!O1962</f>
        <v>1.94</v>
      </c>
      <c r="S1962" s="17" t="n">
        <f aca="false">C1962*Q1962</f>
        <v>30114</v>
      </c>
      <c r="T1962" s="19" t="n">
        <f aca="false">C1962*R1962</f>
        <v>814.8</v>
      </c>
      <c r="U1962" s="20" t="n">
        <f aca="false">MAX(0,C1962-L1962)</f>
        <v>89.2495429792606</v>
      </c>
      <c r="V1962" s="17" t="n">
        <f aca="false">U1962*Q1962</f>
        <v>6399.19223161298</v>
      </c>
      <c r="W1962" s="19" t="n">
        <f aca="false">U1962*R1962</f>
        <v>173.144113379766</v>
      </c>
      <c r="X1962" s="20" t="n">
        <f aca="false">MAX(0,K1962-C1962)</f>
        <v>0</v>
      </c>
      <c r="Y1962" s="17" t="n">
        <f aca="false">F1962*PARAMETER!$B$5*Q1962</f>
        <v>1226349.63</v>
      </c>
      <c r="Z1962" s="21" t="n">
        <f aca="false">SUMIF($Y$2:$Y$3205,"&gt;="&amp;Y1962)/SUM($Y$2:$Y$3205)</f>
        <v>0.634383999841314</v>
      </c>
      <c r="AA1962" s="16" t="str">
        <f aca="false">IF(Z1962&lt;=PARAMETER!$B$7,"A",IF(Z1962&lt;=PARAMETER!$B$8,"B","C"))</f>
        <v>A</v>
      </c>
      <c r="AB1962" s="22" t="n">
        <f aca="false">G1962/F1962</f>
        <v>0.0177123346137431</v>
      </c>
      <c r="AC1962" s="16" t="str">
        <f aca="false">IF(AB1962&lt;=PARAMETER!$B$9,"X",IF(AB1962&lt;=PARAMETER!$B$10,"Y","Z"))</f>
        <v>X</v>
      </c>
      <c r="AD1962" s="16" t="str">
        <f aca="false">AA1962&amp;AC1962</f>
        <v>AX</v>
      </c>
      <c r="AE1962" s="22" t="n">
        <f aca="false">DATA!I1962</f>
        <v>0.83</v>
      </c>
      <c r="AF1962" s="18" t="n">
        <f aca="false">DATA!L1962</f>
        <v>18</v>
      </c>
      <c r="AG1962" s="16" t="str">
        <f aca="false">DATA!K1962</f>
        <v>D</v>
      </c>
      <c r="AH1962" s="18" t="n">
        <f aca="false">IF(AE1962&gt;=PARAMETER!$B$12,1,0)</f>
        <v>1</v>
      </c>
      <c r="AI1962" s="18" t="n">
        <f aca="false">IF(AF1962&gt;=PARAMETER!$B$13,1,0)</f>
        <v>0</v>
      </c>
      <c r="AJ1962" s="18" t="n">
        <f aca="false">IF(AND(AH1962=1,AI1962=1),1,0)</f>
        <v>0</v>
      </c>
    </row>
    <row r="1963" customFormat="false" ht="15" hidden="false" customHeight="false" outlineLevel="0" collapsed="false">
      <c r="A1963" s="16" t="str">
        <f aca="false">DATA!A1963</f>
        <v>ITM11961</v>
      </c>
      <c r="B1963" s="16" t="str">
        <f aca="false">DATA!B1963</f>
        <v>Groceries</v>
      </c>
      <c r="C1963" s="17" t="n">
        <f aca="false">DATA!C1963</f>
        <v>418</v>
      </c>
      <c r="D1963" s="17" t="n">
        <f aca="false">DATA!D1963</f>
        <v>36</v>
      </c>
      <c r="E1963" s="18" t="n">
        <f aca="false">DATA!F1963</f>
        <v>3</v>
      </c>
      <c r="F1963" s="19" t="n">
        <f aca="false">DATA!G1963</f>
        <v>5.66</v>
      </c>
      <c r="G1963" s="19" t="n">
        <f aca="false">DATA!H1963</f>
        <v>3.59</v>
      </c>
      <c r="H1963" s="18" t="n">
        <f aca="false">DATA!E1963</f>
        <v>11</v>
      </c>
      <c r="I1963" s="20" t="n">
        <f aca="false">F1963*E1963</f>
        <v>16.98</v>
      </c>
      <c r="J1963" s="20" t="n">
        <f aca="false">PARAMETER!$B$4*G1963*SQRT(E1963)</f>
        <v>10.2278024898891</v>
      </c>
      <c r="K1963" s="20" t="n">
        <f aca="false">I1963+J1963</f>
        <v>27.2078024898891</v>
      </c>
      <c r="L1963" s="20" t="n">
        <f aca="false">K1963+F1963*H1963</f>
        <v>89.4678024898891</v>
      </c>
      <c r="M1963" s="16" t="str">
        <f aca="false">IF(C1963&lt;=K1963,"REORDER",IF(C1963&gt;L1963,"OVERSTOCK","OK"))</f>
        <v>OVERSTOCK</v>
      </c>
      <c r="N1963" s="16" t="str">
        <f aca="false">IF(C1963&lt;=D1963,"REORDER","OK")</f>
        <v>OK</v>
      </c>
      <c r="O1963" s="18" t="n">
        <f aca="false">IF(D1963&lt;I1963,1,0)</f>
        <v>0</v>
      </c>
      <c r="P1963" s="20" t="n">
        <f aca="false">C1963/F1963</f>
        <v>73.8515901060071</v>
      </c>
      <c r="Q1963" s="19" t="n">
        <f aca="false">DATA!N1963</f>
        <v>37.27</v>
      </c>
      <c r="R1963" s="19" t="n">
        <f aca="false">DATA!O1963</f>
        <v>0.12</v>
      </c>
      <c r="S1963" s="17" t="n">
        <f aca="false">C1963*Q1963</f>
        <v>15578.86</v>
      </c>
      <c r="T1963" s="19" t="n">
        <f aca="false">C1963*R1963</f>
        <v>50.16</v>
      </c>
      <c r="U1963" s="20" t="n">
        <f aca="false">MAX(0,C1963-L1963)</f>
        <v>328.532197510111</v>
      </c>
      <c r="V1963" s="17" t="n">
        <f aca="false">U1963*Q1963</f>
        <v>12244.3950012018</v>
      </c>
      <c r="W1963" s="19" t="n">
        <f aca="false">U1963*R1963</f>
        <v>39.4238637012133</v>
      </c>
      <c r="X1963" s="20" t="n">
        <f aca="false">MAX(0,K1963-C1963)</f>
        <v>0</v>
      </c>
      <c r="Y1963" s="17" t="n">
        <f aca="false">F1963*PARAMETER!$B$5*Q1963</f>
        <v>76996.093</v>
      </c>
      <c r="Z1963" s="21" t="n">
        <f aca="false">SUMIF($Y$2:$Y$3205,"&gt;="&amp;Y1963)/SUM($Y$2:$Y$3205)</f>
        <v>0.998010295192227</v>
      </c>
      <c r="AA1963" s="16" t="str">
        <f aca="false">IF(Z1963&lt;=PARAMETER!$B$7,"A",IF(Z1963&lt;=PARAMETER!$B$8,"B","C"))</f>
        <v>C</v>
      </c>
      <c r="AB1963" s="22" t="n">
        <f aca="false">G1963/F1963</f>
        <v>0.634275618374558</v>
      </c>
      <c r="AC1963" s="16" t="str">
        <f aca="false">IF(AB1963&lt;=PARAMETER!$B$9,"X",IF(AB1963&lt;=PARAMETER!$B$10,"Y","Z"))</f>
        <v>Z</v>
      </c>
      <c r="AD1963" s="16" t="str">
        <f aca="false">AA1963&amp;AC1963</f>
        <v>CZ</v>
      </c>
      <c r="AE1963" s="22" t="n">
        <f aca="false">DATA!I1963</f>
        <v>0.86</v>
      </c>
      <c r="AF1963" s="18" t="n">
        <f aca="false">DATA!L1963</f>
        <v>18</v>
      </c>
      <c r="AG1963" s="16" t="str">
        <f aca="false">DATA!K1963</f>
        <v>A</v>
      </c>
      <c r="AH1963" s="18" t="n">
        <f aca="false">IF(AE1963&gt;=PARAMETER!$B$12,1,0)</f>
        <v>1</v>
      </c>
      <c r="AI1963" s="18" t="n">
        <f aca="false">IF(AF1963&gt;=PARAMETER!$B$13,1,0)</f>
        <v>0</v>
      </c>
      <c r="AJ1963" s="18" t="n">
        <f aca="false">IF(AND(AH1963=1,AI1963=1),1,0)</f>
        <v>0</v>
      </c>
    </row>
    <row r="1964" customFormat="false" ht="15" hidden="false" customHeight="false" outlineLevel="0" collapsed="false">
      <c r="A1964" s="16" t="str">
        <f aca="false">DATA!A1964</f>
        <v>ITM11962</v>
      </c>
      <c r="B1964" s="16" t="str">
        <f aca="false">DATA!B1964</f>
        <v>Automotive</v>
      </c>
      <c r="C1964" s="17" t="n">
        <f aca="false">DATA!C1964</f>
        <v>125</v>
      </c>
      <c r="D1964" s="17" t="n">
        <f aca="false">DATA!D1964</f>
        <v>47</v>
      </c>
      <c r="E1964" s="18" t="n">
        <f aca="false">DATA!F1964</f>
        <v>7</v>
      </c>
      <c r="F1964" s="19" t="n">
        <f aca="false">DATA!G1964</f>
        <v>34.03</v>
      </c>
      <c r="G1964" s="19" t="n">
        <f aca="false">DATA!H1964</f>
        <v>9.61</v>
      </c>
      <c r="H1964" s="18" t="n">
        <f aca="false">DATA!E1964</f>
        <v>5</v>
      </c>
      <c r="I1964" s="20" t="n">
        <f aca="false">F1964*E1964</f>
        <v>238.21</v>
      </c>
      <c r="J1964" s="20" t="n">
        <f aca="false">PARAMETER!$B$4*G1964*SQRT(E1964)</f>
        <v>41.8215056805557</v>
      </c>
      <c r="K1964" s="20" t="n">
        <f aca="false">I1964+J1964</f>
        <v>280.031505680556</v>
      </c>
      <c r="L1964" s="20" t="n">
        <f aca="false">K1964+F1964*H1964</f>
        <v>450.181505680556</v>
      </c>
      <c r="M1964" s="16" t="str">
        <f aca="false">IF(C1964&lt;=K1964,"REORDER",IF(C1964&gt;L1964,"OVERSTOCK","OK"))</f>
        <v>REORDER</v>
      </c>
      <c r="N1964" s="16" t="str">
        <f aca="false">IF(C1964&lt;=D1964,"REORDER","OK")</f>
        <v>OK</v>
      </c>
      <c r="O1964" s="18" t="n">
        <f aca="false">IF(D1964&lt;I1964,1,0)</f>
        <v>1</v>
      </c>
      <c r="P1964" s="20" t="n">
        <f aca="false">C1964/F1964</f>
        <v>3.67322950337937</v>
      </c>
      <c r="Q1964" s="19" t="n">
        <f aca="false">DATA!N1964</f>
        <v>77.37</v>
      </c>
      <c r="R1964" s="19" t="n">
        <f aca="false">DATA!O1964</f>
        <v>0.78</v>
      </c>
      <c r="S1964" s="17" t="n">
        <f aca="false">C1964*Q1964</f>
        <v>9671.25</v>
      </c>
      <c r="T1964" s="19" t="n">
        <f aca="false">C1964*R1964</f>
        <v>97.5</v>
      </c>
      <c r="U1964" s="20" t="n">
        <f aca="false">MAX(0,C1964-L1964)</f>
        <v>0</v>
      </c>
      <c r="V1964" s="17" t="n">
        <f aca="false">U1964*Q1964</f>
        <v>0</v>
      </c>
      <c r="W1964" s="19" t="n">
        <f aca="false">U1964*R1964</f>
        <v>0</v>
      </c>
      <c r="X1964" s="20" t="n">
        <f aca="false">MAX(0,K1964-C1964)</f>
        <v>155.031505680556</v>
      </c>
      <c r="Y1964" s="17" t="n">
        <f aca="false">F1964*PARAMETER!$B$5*Q1964</f>
        <v>961008.9015</v>
      </c>
      <c r="Z1964" s="21" t="n">
        <f aca="false">SUMIF($Y$2:$Y$3205,"&gt;="&amp;Y1964)/SUM($Y$2:$Y$3205)</f>
        <v>0.752339243030953</v>
      </c>
      <c r="AA1964" s="16" t="str">
        <f aca="false">IF(Z1964&lt;=PARAMETER!$B$7,"A",IF(Z1964&lt;=PARAMETER!$B$8,"B","C"))</f>
        <v>A</v>
      </c>
      <c r="AB1964" s="22" t="n">
        <f aca="false">G1964/F1964</f>
        <v>0.282397884219806</v>
      </c>
      <c r="AC1964" s="16" t="str">
        <f aca="false">IF(AB1964&lt;=PARAMETER!$B$9,"X",IF(AB1964&lt;=PARAMETER!$B$10,"Y","Z"))</f>
        <v>Y</v>
      </c>
      <c r="AD1964" s="16" t="str">
        <f aca="false">AA1964&amp;AC1964</f>
        <v>AY</v>
      </c>
      <c r="AE1964" s="22" t="n">
        <f aca="false">DATA!I1964</f>
        <v>0.29</v>
      </c>
      <c r="AF1964" s="18" t="n">
        <f aca="false">DATA!L1964</f>
        <v>138</v>
      </c>
      <c r="AG1964" s="16" t="str">
        <f aca="false">DATA!K1964</f>
        <v>D</v>
      </c>
      <c r="AH1964" s="18" t="n">
        <f aca="false">IF(AE1964&gt;=PARAMETER!$B$12,1,0)</f>
        <v>0</v>
      </c>
      <c r="AI1964" s="18" t="n">
        <f aca="false">IF(AF1964&gt;=PARAMETER!$B$13,1,0)</f>
        <v>1</v>
      </c>
      <c r="AJ1964" s="18" t="n">
        <f aca="false">IF(AND(AH1964=1,AI1964=1),1,0)</f>
        <v>0</v>
      </c>
    </row>
    <row r="1965" customFormat="false" ht="15" hidden="false" customHeight="false" outlineLevel="0" collapsed="false">
      <c r="A1965" s="16" t="str">
        <f aca="false">DATA!A1965</f>
        <v>ITM11963</v>
      </c>
      <c r="B1965" s="16" t="str">
        <f aca="false">DATA!B1965</f>
        <v>Automotive</v>
      </c>
      <c r="C1965" s="17" t="n">
        <f aca="false">DATA!C1965</f>
        <v>290</v>
      </c>
      <c r="D1965" s="17" t="n">
        <f aca="false">DATA!D1965</f>
        <v>99</v>
      </c>
      <c r="E1965" s="18" t="n">
        <f aca="false">DATA!F1965</f>
        <v>6</v>
      </c>
      <c r="F1965" s="19" t="n">
        <f aca="false">DATA!G1965</f>
        <v>7.54</v>
      </c>
      <c r="G1965" s="19" t="n">
        <f aca="false">DATA!H1965</f>
        <v>9.52</v>
      </c>
      <c r="H1965" s="18" t="n">
        <f aca="false">DATA!E1965</f>
        <v>12</v>
      </c>
      <c r="I1965" s="20" t="n">
        <f aca="false">F1965*E1965</f>
        <v>45.24</v>
      </c>
      <c r="J1965" s="20" t="n">
        <f aca="false">PARAMETER!$B$4*G1965*SQRT(E1965)</f>
        <v>38.3565758739266</v>
      </c>
      <c r="K1965" s="20" t="n">
        <f aca="false">I1965+J1965</f>
        <v>83.5965758739266</v>
      </c>
      <c r="L1965" s="20" t="n">
        <f aca="false">K1965+F1965*H1965</f>
        <v>174.076575873927</v>
      </c>
      <c r="M1965" s="16" t="str">
        <f aca="false">IF(C1965&lt;=K1965,"REORDER",IF(C1965&gt;L1965,"OVERSTOCK","OK"))</f>
        <v>OVERSTOCK</v>
      </c>
      <c r="N1965" s="16" t="str">
        <f aca="false">IF(C1965&lt;=D1965,"REORDER","OK")</f>
        <v>OK</v>
      </c>
      <c r="O1965" s="18" t="n">
        <f aca="false">IF(D1965&lt;I1965,1,0)</f>
        <v>0</v>
      </c>
      <c r="P1965" s="20" t="n">
        <f aca="false">C1965/F1965</f>
        <v>38.4615384615385</v>
      </c>
      <c r="Q1965" s="19" t="n">
        <f aca="false">DATA!N1965</f>
        <v>136.39</v>
      </c>
      <c r="R1965" s="19" t="n">
        <f aca="false">DATA!O1965</f>
        <v>0.25</v>
      </c>
      <c r="S1965" s="17" t="n">
        <f aca="false">C1965*Q1965</f>
        <v>39553.1</v>
      </c>
      <c r="T1965" s="19" t="n">
        <f aca="false">C1965*R1965</f>
        <v>72.5</v>
      </c>
      <c r="U1965" s="20" t="n">
        <f aca="false">MAX(0,C1965-L1965)</f>
        <v>115.923424126073</v>
      </c>
      <c r="V1965" s="17" t="n">
        <f aca="false">U1965*Q1965</f>
        <v>15810.7958165551</v>
      </c>
      <c r="W1965" s="19" t="n">
        <f aca="false">U1965*R1965</f>
        <v>28.9808560315183</v>
      </c>
      <c r="X1965" s="20" t="n">
        <f aca="false">MAX(0,K1965-C1965)</f>
        <v>0</v>
      </c>
      <c r="Y1965" s="17" t="n">
        <f aca="false">F1965*PARAMETER!$B$5*Q1965</f>
        <v>375358.919</v>
      </c>
      <c r="Z1965" s="21" t="n">
        <f aca="false">SUMIF($Y$2:$Y$3205,"&gt;="&amp;Y1965)/SUM($Y$2:$Y$3205)</f>
        <v>0.940948554435475</v>
      </c>
      <c r="AA1965" s="16" t="str">
        <f aca="false">IF(Z1965&lt;=PARAMETER!$B$7,"A",IF(Z1965&lt;=PARAMETER!$B$8,"B","C"))</f>
        <v>B</v>
      </c>
      <c r="AB1965" s="22" t="n">
        <f aca="false">G1965/F1965</f>
        <v>1.26259946949602</v>
      </c>
      <c r="AC1965" s="16" t="str">
        <f aca="false">IF(AB1965&lt;=PARAMETER!$B$9,"X",IF(AB1965&lt;=PARAMETER!$B$10,"Y","Z"))</f>
        <v>Z</v>
      </c>
      <c r="AD1965" s="16" t="str">
        <f aca="false">AA1965&amp;AC1965</f>
        <v>BZ</v>
      </c>
      <c r="AE1965" s="22" t="n">
        <f aca="false">DATA!I1965</f>
        <v>0.74</v>
      </c>
      <c r="AF1965" s="18" t="n">
        <f aca="false">DATA!L1965</f>
        <v>68</v>
      </c>
      <c r="AG1965" s="16" t="str">
        <f aca="false">DATA!K1965</f>
        <v>B</v>
      </c>
      <c r="AH1965" s="18" t="n">
        <f aca="false">IF(AE1965&gt;=PARAMETER!$B$12,1,0)</f>
        <v>0</v>
      </c>
      <c r="AI1965" s="18" t="n">
        <f aca="false">IF(AF1965&gt;=PARAMETER!$B$13,1,0)</f>
        <v>0</v>
      </c>
      <c r="AJ1965" s="18" t="n">
        <f aca="false">IF(AND(AH1965=1,AI1965=1),1,0)</f>
        <v>0</v>
      </c>
    </row>
    <row r="1966" customFormat="false" ht="15" hidden="false" customHeight="false" outlineLevel="0" collapsed="false">
      <c r="A1966" s="16" t="str">
        <f aca="false">DATA!A1966</f>
        <v>ITM11964</v>
      </c>
      <c r="B1966" s="16" t="str">
        <f aca="false">DATA!B1966</f>
        <v>Pharma</v>
      </c>
      <c r="C1966" s="17" t="n">
        <f aca="false">DATA!C1966</f>
        <v>482</v>
      </c>
      <c r="D1966" s="17" t="n">
        <f aca="false">DATA!D1966</f>
        <v>67</v>
      </c>
      <c r="E1966" s="18" t="n">
        <f aca="false">DATA!F1966</f>
        <v>2</v>
      </c>
      <c r="F1966" s="19" t="n">
        <f aca="false">DATA!G1966</f>
        <v>44.12</v>
      </c>
      <c r="G1966" s="19" t="n">
        <f aca="false">DATA!H1966</f>
        <v>0.61</v>
      </c>
      <c r="H1966" s="18" t="n">
        <f aca="false">DATA!E1966</f>
        <v>5</v>
      </c>
      <c r="I1966" s="20" t="n">
        <f aca="false">F1966*E1966</f>
        <v>88.24</v>
      </c>
      <c r="J1966" s="20" t="n">
        <f aca="false">PARAMETER!$B$4*G1966*SQRT(E1966)</f>
        <v>1.41896632748554</v>
      </c>
      <c r="K1966" s="20" t="n">
        <f aca="false">I1966+J1966</f>
        <v>89.6589663274855</v>
      </c>
      <c r="L1966" s="20" t="n">
        <f aca="false">K1966+F1966*H1966</f>
        <v>310.258966327486</v>
      </c>
      <c r="M1966" s="16" t="str">
        <f aca="false">IF(C1966&lt;=K1966,"REORDER",IF(C1966&gt;L1966,"OVERSTOCK","OK"))</f>
        <v>OVERSTOCK</v>
      </c>
      <c r="N1966" s="16" t="str">
        <f aca="false">IF(C1966&lt;=D1966,"REORDER","OK")</f>
        <v>OK</v>
      </c>
      <c r="O1966" s="18" t="n">
        <f aca="false">IF(D1966&lt;I1966,1,0)</f>
        <v>1</v>
      </c>
      <c r="P1966" s="20" t="n">
        <f aca="false">C1966/F1966</f>
        <v>10.9247506799637</v>
      </c>
      <c r="Q1966" s="19" t="n">
        <f aca="false">DATA!N1966</f>
        <v>149.42</v>
      </c>
      <c r="R1966" s="19" t="n">
        <f aca="false">DATA!O1966</f>
        <v>1.28</v>
      </c>
      <c r="S1966" s="17" t="n">
        <f aca="false">C1966*Q1966</f>
        <v>72020.44</v>
      </c>
      <c r="T1966" s="19" t="n">
        <f aca="false">C1966*R1966</f>
        <v>616.96</v>
      </c>
      <c r="U1966" s="20" t="n">
        <f aca="false">MAX(0,C1966-L1966)</f>
        <v>171.741033672515</v>
      </c>
      <c r="V1966" s="17" t="n">
        <f aca="false">U1966*Q1966</f>
        <v>25661.5452513471</v>
      </c>
      <c r="W1966" s="19" t="n">
        <f aca="false">U1966*R1966</f>
        <v>219.828523100819</v>
      </c>
      <c r="X1966" s="20" t="n">
        <f aca="false">MAX(0,K1966-C1966)</f>
        <v>0</v>
      </c>
      <c r="Y1966" s="17" t="n">
        <f aca="false">F1966*PARAMETER!$B$5*Q1966</f>
        <v>2406229.796</v>
      </c>
      <c r="Z1966" s="21" t="n">
        <f aca="false">SUMIF($Y$2:$Y$3205,"&gt;="&amp;Y1966)/SUM($Y$2:$Y$3205)</f>
        <v>0.214577782706264</v>
      </c>
      <c r="AA1966" s="16" t="str">
        <f aca="false">IF(Z1966&lt;=PARAMETER!$B$7,"A",IF(Z1966&lt;=PARAMETER!$B$8,"B","C"))</f>
        <v>A</v>
      </c>
      <c r="AB1966" s="22" t="n">
        <f aca="false">G1966/F1966</f>
        <v>0.0138259292837715</v>
      </c>
      <c r="AC1966" s="16" t="str">
        <f aca="false">IF(AB1966&lt;=PARAMETER!$B$9,"X",IF(AB1966&lt;=PARAMETER!$B$10,"Y","Z"))</f>
        <v>X</v>
      </c>
      <c r="AD1966" s="16" t="str">
        <f aca="false">AA1966&amp;AC1966</f>
        <v>AX</v>
      </c>
      <c r="AE1966" s="22" t="n">
        <f aca="false">DATA!I1966</f>
        <v>0.76</v>
      </c>
      <c r="AF1966" s="18" t="n">
        <f aca="false">DATA!L1966</f>
        <v>115</v>
      </c>
      <c r="AG1966" s="16" t="str">
        <f aca="false">DATA!K1966</f>
        <v>C</v>
      </c>
      <c r="AH1966" s="18" t="n">
        <f aca="false">IF(AE1966&gt;=PARAMETER!$B$12,1,0)</f>
        <v>1</v>
      </c>
      <c r="AI1966" s="18" t="n">
        <f aca="false">IF(AF1966&gt;=PARAMETER!$B$13,1,0)</f>
        <v>1</v>
      </c>
      <c r="AJ1966" s="18" t="n">
        <f aca="false">IF(AND(AH1966=1,AI1966=1),1,0)</f>
        <v>1</v>
      </c>
    </row>
    <row r="1967" customFormat="false" ht="15" hidden="false" customHeight="false" outlineLevel="0" collapsed="false">
      <c r="A1967" s="16" t="str">
        <f aca="false">DATA!A1967</f>
        <v>ITM11965</v>
      </c>
      <c r="B1967" s="16" t="str">
        <f aca="false">DATA!B1967</f>
        <v>Electronics</v>
      </c>
      <c r="C1967" s="17" t="n">
        <f aca="false">DATA!C1967</f>
        <v>338</v>
      </c>
      <c r="D1967" s="17" t="n">
        <f aca="false">DATA!D1967</f>
        <v>71</v>
      </c>
      <c r="E1967" s="18" t="n">
        <f aca="false">DATA!F1967</f>
        <v>3</v>
      </c>
      <c r="F1967" s="19" t="n">
        <f aca="false">DATA!G1967</f>
        <v>26.02</v>
      </c>
      <c r="G1967" s="19" t="n">
        <f aca="false">DATA!H1967</f>
        <v>2.41</v>
      </c>
      <c r="H1967" s="18" t="n">
        <f aca="false">DATA!E1967</f>
        <v>13</v>
      </c>
      <c r="I1967" s="20" t="n">
        <f aca="false">F1967*E1967</f>
        <v>78.06</v>
      </c>
      <c r="J1967" s="20" t="n">
        <f aca="false">PARAMETER!$B$4*G1967*SQRT(E1967)</f>
        <v>6.86601782747428</v>
      </c>
      <c r="K1967" s="20" t="n">
        <f aca="false">I1967+J1967</f>
        <v>84.9260178274743</v>
      </c>
      <c r="L1967" s="20" t="n">
        <f aca="false">K1967+F1967*H1967</f>
        <v>423.186017827474</v>
      </c>
      <c r="M1967" s="16" t="str">
        <f aca="false">IF(C1967&lt;=K1967,"REORDER",IF(C1967&gt;L1967,"OVERSTOCK","OK"))</f>
        <v>OK</v>
      </c>
      <c r="N1967" s="16" t="str">
        <f aca="false">IF(C1967&lt;=D1967,"REORDER","OK")</f>
        <v>OK</v>
      </c>
      <c r="O1967" s="18" t="n">
        <f aca="false">IF(D1967&lt;I1967,1,0)</f>
        <v>1</v>
      </c>
      <c r="P1967" s="20" t="n">
        <f aca="false">C1967/F1967</f>
        <v>12.9900076863951</v>
      </c>
      <c r="Q1967" s="19" t="n">
        <f aca="false">DATA!N1967</f>
        <v>99.14</v>
      </c>
      <c r="R1967" s="19" t="n">
        <f aca="false">DATA!O1967</f>
        <v>0.75</v>
      </c>
      <c r="S1967" s="17" t="n">
        <f aca="false">C1967*Q1967</f>
        <v>33509.32</v>
      </c>
      <c r="T1967" s="19" t="n">
        <f aca="false">C1967*R1967</f>
        <v>253.5</v>
      </c>
      <c r="U1967" s="20" t="n">
        <f aca="false">MAX(0,C1967-L1967)</f>
        <v>0</v>
      </c>
      <c r="V1967" s="17" t="n">
        <f aca="false">U1967*Q1967</f>
        <v>0</v>
      </c>
      <c r="W1967" s="19" t="n">
        <f aca="false">U1967*R1967</f>
        <v>0</v>
      </c>
      <c r="X1967" s="20" t="n">
        <f aca="false">MAX(0,K1967-C1967)</f>
        <v>0</v>
      </c>
      <c r="Y1967" s="17" t="n">
        <f aca="false">F1967*PARAMETER!$B$5*Q1967</f>
        <v>941562.322</v>
      </c>
      <c r="Z1967" s="21" t="n">
        <f aca="false">SUMIF($Y$2:$Y$3205,"&gt;="&amp;Y1967)/SUM($Y$2:$Y$3205)</f>
        <v>0.759921736955739</v>
      </c>
      <c r="AA1967" s="16" t="str">
        <f aca="false">IF(Z1967&lt;=PARAMETER!$B$7,"A",IF(Z1967&lt;=PARAMETER!$B$8,"B","C"))</f>
        <v>A</v>
      </c>
      <c r="AB1967" s="22" t="n">
        <f aca="false">G1967/F1967</f>
        <v>0.0926210607225212</v>
      </c>
      <c r="AC1967" s="16" t="str">
        <f aca="false">IF(AB1967&lt;=PARAMETER!$B$9,"X",IF(AB1967&lt;=PARAMETER!$B$10,"Y","Z"))</f>
        <v>X</v>
      </c>
      <c r="AD1967" s="16" t="str">
        <f aca="false">AA1967&amp;AC1967</f>
        <v>AX</v>
      </c>
      <c r="AE1967" s="22" t="n">
        <f aca="false">DATA!I1967</f>
        <v>0.26</v>
      </c>
      <c r="AF1967" s="18" t="n">
        <f aca="false">DATA!L1967</f>
        <v>134</v>
      </c>
      <c r="AG1967" s="16" t="str">
        <f aca="false">DATA!K1967</f>
        <v>C</v>
      </c>
      <c r="AH1967" s="18" t="n">
        <f aca="false">IF(AE1967&gt;=PARAMETER!$B$12,1,0)</f>
        <v>0</v>
      </c>
      <c r="AI1967" s="18" t="n">
        <f aca="false">IF(AF1967&gt;=PARAMETER!$B$13,1,0)</f>
        <v>1</v>
      </c>
      <c r="AJ1967" s="18" t="n">
        <f aca="false">IF(AND(AH1967=1,AI1967=1),1,0)</f>
        <v>0</v>
      </c>
    </row>
    <row r="1968" customFormat="false" ht="15" hidden="false" customHeight="false" outlineLevel="0" collapsed="false">
      <c r="A1968" s="16" t="str">
        <f aca="false">DATA!A1968</f>
        <v>ITM11966</v>
      </c>
      <c r="B1968" s="16" t="str">
        <f aca="false">DATA!B1968</f>
        <v>Apparel</v>
      </c>
      <c r="C1968" s="17" t="n">
        <f aca="false">DATA!C1968</f>
        <v>186</v>
      </c>
      <c r="D1968" s="17" t="n">
        <f aca="false">DATA!D1968</f>
        <v>55</v>
      </c>
      <c r="E1968" s="18" t="n">
        <f aca="false">DATA!F1968</f>
        <v>5</v>
      </c>
      <c r="F1968" s="19" t="n">
        <f aca="false">DATA!G1968</f>
        <v>5.03</v>
      </c>
      <c r="G1968" s="19" t="n">
        <f aca="false">DATA!H1968</f>
        <v>9.94</v>
      </c>
      <c r="H1968" s="18" t="n">
        <f aca="false">DATA!E1968</f>
        <v>4</v>
      </c>
      <c r="I1968" s="20" t="n">
        <f aca="false">F1968*E1968</f>
        <v>25.15</v>
      </c>
      <c r="J1968" s="20" t="n">
        <f aca="false">PARAMETER!$B$4*G1968*SQRT(E1968)</f>
        <v>36.5593649576317</v>
      </c>
      <c r="K1968" s="20" t="n">
        <f aca="false">I1968+J1968</f>
        <v>61.7093649576317</v>
      </c>
      <c r="L1968" s="20" t="n">
        <f aca="false">K1968+F1968*H1968</f>
        <v>81.8293649576317</v>
      </c>
      <c r="M1968" s="16" t="str">
        <f aca="false">IF(C1968&lt;=K1968,"REORDER",IF(C1968&gt;L1968,"OVERSTOCK","OK"))</f>
        <v>OVERSTOCK</v>
      </c>
      <c r="N1968" s="16" t="str">
        <f aca="false">IF(C1968&lt;=D1968,"REORDER","OK")</f>
        <v>OK</v>
      </c>
      <c r="O1968" s="18" t="n">
        <f aca="false">IF(D1968&lt;I1968,1,0)</f>
        <v>0</v>
      </c>
      <c r="P1968" s="20" t="n">
        <f aca="false">C1968/F1968</f>
        <v>36.9781312127237</v>
      </c>
      <c r="Q1968" s="19" t="n">
        <f aca="false">DATA!N1968</f>
        <v>132.55</v>
      </c>
      <c r="R1968" s="19" t="n">
        <f aca="false">DATA!O1968</f>
        <v>1.49</v>
      </c>
      <c r="S1968" s="17" t="n">
        <f aca="false">C1968*Q1968</f>
        <v>24654.3</v>
      </c>
      <c r="T1968" s="19" t="n">
        <f aca="false">C1968*R1968</f>
        <v>277.14</v>
      </c>
      <c r="U1968" s="20" t="n">
        <f aca="false">MAX(0,C1968-L1968)</f>
        <v>104.170635042368</v>
      </c>
      <c r="V1968" s="17" t="n">
        <f aca="false">U1968*Q1968</f>
        <v>13807.8176748659</v>
      </c>
      <c r="W1968" s="19" t="n">
        <f aca="false">U1968*R1968</f>
        <v>155.214246213129</v>
      </c>
      <c r="X1968" s="20" t="n">
        <f aca="false">MAX(0,K1968-C1968)</f>
        <v>0</v>
      </c>
      <c r="Y1968" s="17" t="n">
        <f aca="false">F1968*PARAMETER!$B$5*Q1968</f>
        <v>243355.1725</v>
      </c>
      <c r="Z1968" s="21" t="n">
        <f aca="false">SUMIF($Y$2:$Y$3205,"&gt;="&amp;Y1968)/SUM($Y$2:$Y$3205)</f>
        <v>0.973694690095512</v>
      </c>
      <c r="AA1968" s="16" t="str">
        <f aca="false">IF(Z1968&lt;=PARAMETER!$B$7,"A",IF(Z1968&lt;=PARAMETER!$B$8,"B","C"))</f>
        <v>C</v>
      </c>
      <c r="AB1968" s="22" t="n">
        <f aca="false">G1968/F1968</f>
        <v>1.97614314115308</v>
      </c>
      <c r="AC1968" s="16" t="str">
        <f aca="false">IF(AB1968&lt;=PARAMETER!$B$9,"X",IF(AB1968&lt;=PARAMETER!$B$10,"Y","Z"))</f>
        <v>Z</v>
      </c>
      <c r="AD1968" s="16" t="str">
        <f aca="false">AA1968&amp;AC1968</f>
        <v>CZ</v>
      </c>
      <c r="AE1968" s="22" t="n">
        <f aca="false">DATA!I1968</f>
        <v>0.49</v>
      </c>
      <c r="AF1968" s="18" t="n">
        <f aca="false">DATA!L1968</f>
        <v>25</v>
      </c>
      <c r="AG1968" s="16" t="str">
        <f aca="false">DATA!K1968</f>
        <v>A</v>
      </c>
      <c r="AH1968" s="18" t="n">
        <f aca="false">IF(AE1968&gt;=PARAMETER!$B$12,1,0)</f>
        <v>0</v>
      </c>
      <c r="AI1968" s="18" t="n">
        <f aca="false">IF(AF1968&gt;=PARAMETER!$B$13,1,0)</f>
        <v>0</v>
      </c>
      <c r="AJ1968" s="18" t="n">
        <f aca="false">IF(AND(AH1968=1,AI1968=1),1,0)</f>
        <v>0</v>
      </c>
    </row>
    <row r="1969" customFormat="false" ht="15" hidden="false" customHeight="false" outlineLevel="0" collapsed="false">
      <c r="A1969" s="16" t="str">
        <f aca="false">DATA!A1969</f>
        <v>ITM11967</v>
      </c>
      <c r="B1969" s="16" t="str">
        <f aca="false">DATA!B1969</f>
        <v>Electronics</v>
      </c>
      <c r="C1969" s="17" t="n">
        <f aca="false">DATA!C1969</f>
        <v>32</v>
      </c>
      <c r="D1969" s="17" t="n">
        <f aca="false">DATA!D1969</f>
        <v>98</v>
      </c>
      <c r="E1969" s="18" t="n">
        <f aca="false">DATA!F1969</f>
        <v>4</v>
      </c>
      <c r="F1969" s="19" t="n">
        <f aca="false">DATA!G1969</f>
        <v>31.22</v>
      </c>
      <c r="G1969" s="19" t="n">
        <f aca="false">DATA!H1969</f>
        <v>5.18</v>
      </c>
      <c r="H1969" s="18" t="n">
        <f aca="false">DATA!E1969</f>
        <v>10</v>
      </c>
      <c r="I1969" s="20" t="n">
        <f aca="false">F1969*E1969</f>
        <v>124.88</v>
      </c>
      <c r="J1969" s="20" t="n">
        <f aca="false">PARAMETER!$B$4*G1969*SQRT(E1969)</f>
        <v>17.0406835752172</v>
      </c>
      <c r="K1969" s="20" t="n">
        <f aca="false">I1969+J1969</f>
        <v>141.920683575217</v>
      </c>
      <c r="L1969" s="20" t="n">
        <f aca="false">K1969+F1969*H1969</f>
        <v>454.120683575217</v>
      </c>
      <c r="M1969" s="16" t="str">
        <f aca="false">IF(C1969&lt;=K1969,"REORDER",IF(C1969&gt;L1969,"OVERSTOCK","OK"))</f>
        <v>REORDER</v>
      </c>
      <c r="N1969" s="16" t="str">
        <f aca="false">IF(C1969&lt;=D1969,"REORDER","OK")</f>
        <v>REORDER</v>
      </c>
      <c r="O1969" s="18" t="n">
        <f aca="false">IF(D1969&lt;I1969,1,0)</f>
        <v>1</v>
      </c>
      <c r="P1969" s="20" t="n">
        <f aca="false">C1969/F1969</f>
        <v>1.02498398462524</v>
      </c>
      <c r="Q1969" s="19" t="n">
        <f aca="false">DATA!N1969</f>
        <v>50</v>
      </c>
      <c r="R1969" s="19" t="n">
        <f aca="false">DATA!O1969</f>
        <v>1.02</v>
      </c>
      <c r="S1969" s="17" t="n">
        <f aca="false">C1969*Q1969</f>
        <v>1600</v>
      </c>
      <c r="T1969" s="19" t="n">
        <f aca="false">C1969*R1969</f>
        <v>32.64</v>
      </c>
      <c r="U1969" s="20" t="n">
        <f aca="false">MAX(0,C1969-L1969)</f>
        <v>0</v>
      </c>
      <c r="V1969" s="17" t="n">
        <f aca="false">U1969*Q1969</f>
        <v>0</v>
      </c>
      <c r="W1969" s="19" t="n">
        <f aca="false">U1969*R1969</f>
        <v>0</v>
      </c>
      <c r="X1969" s="20" t="n">
        <f aca="false">MAX(0,K1969-C1969)</f>
        <v>109.920683575217</v>
      </c>
      <c r="Y1969" s="17" t="n">
        <f aca="false">F1969*PARAMETER!$B$5*Q1969</f>
        <v>569765</v>
      </c>
      <c r="Z1969" s="21" t="n">
        <f aca="false">SUMIF($Y$2:$Y$3205,"&gt;="&amp;Y1969)/SUM($Y$2:$Y$3205)</f>
        <v>0.88542997690031</v>
      </c>
      <c r="AA1969" s="16" t="str">
        <f aca="false">IF(Z1969&lt;=PARAMETER!$B$7,"A",IF(Z1969&lt;=PARAMETER!$B$8,"B","C"))</f>
        <v>B</v>
      </c>
      <c r="AB1969" s="22" t="n">
        <f aca="false">G1969/F1969</f>
        <v>0.165919282511211</v>
      </c>
      <c r="AC1969" s="16" t="str">
        <f aca="false">IF(AB1969&lt;=PARAMETER!$B$9,"X",IF(AB1969&lt;=PARAMETER!$B$10,"Y","Z"))</f>
        <v>X</v>
      </c>
      <c r="AD1969" s="16" t="str">
        <f aca="false">AA1969&amp;AC1969</f>
        <v>BX</v>
      </c>
      <c r="AE1969" s="22" t="n">
        <f aca="false">DATA!I1969</f>
        <v>0.66</v>
      </c>
      <c r="AF1969" s="18" t="n">
        <f aca="false">DATA!L1969</f>
        <v>47</v>
      </c>
      <c r="AG1969" s="16" t="str">
        <f aca="false">DATA!K1969</f>
        <v>B</v>
      </c>
      <c r="AH1969" s="18" t="n">
        <f aca="false">IF(AE1969&gt;=PARAMETER!$B$12,1,0)</f>
        <v>0</v>
      </c>
      <c r="AI1969" s="18" t="n">
        <f aca="false">IF(AF1969&gt;=PARAMETER!$B$13,1,0)</f>
        <v>0</v>
      </c>
      <c r="AJ1969" s="18" t="n">
        <f aca="false">IF(AND(AH1969=1,AI1969=1),1,0)</f>
        <v>0</v>
      </c>
    </row>
    <row r="1970" customFormat="false" ht="15" hidden="false" customHeight="false" outlineLevel="0" collapsed="false">
      <c r="A1970" s="16" t="str">
        <f aca="false">DATA!A1970</f>
        <v>ITM11968</v>
      </c>
      <c r="B1970" s="16" t="str">
        <f aca="false">DATA!B1970</f>
        <v>Apparel</v>
      </c>
      <c r="C1970" s="17" t="n">
        <f aca="false">DATA!C1970</f>
        <v>356</v>
      </c>
      <c r="D1970" s="17" t="n">
        <f aca="false">DATA!D1970</f>
        <v>20</v>
      </c>
      <c r="E1970" s="18" t="n">
        <f aca="false">DATA!F1970</f>
        <v>4</v>
      </c>
      <c r="F1970" s="19" t="n">
        <f aca="false">DATA!G1970</f>
        <v>1.45</v>
      </c>
      <c r="G1970" s="19" t="n">
        <f aca="false">DATA!H1970</f>
        <v>5.94</v>
      </c>
      <c r="H1970" s="18" t="n">
        <f aca="false">DATA!E1970</f>
        <v>5</v>
      </c>
      <c r="I1970" s="20" t="n">
        <f aca="false">F1970*E1970</f>
        <v>5.8</v>
      </c>
      <c r="J1970" s="20" t="n">
        <f aca="false">PARAMETER!$B$4*G1970*SQRT(E1970)</f>
        <v>19.5408610881835</v>
      </c>
      <c r="K1970" s="20" t="n">
        <f aca="false">I1970+J1970</f>
        <v>25.3408610881835</v>
      </c>
      <c r="L1970" s="20" t="n">
        <f aca="false">K1970+F1970*H1970</f>
        <v>32.5908610881835</v>
      </c>
      <c r="M1970" s="16" t="str">
        <f aca="false">IF(C1970&lt;=K1970,"REORDER",IF(C1970&gt;L1970,"OVERSTOCK","OK"))</f>
        <v>OVERSTOCK</v>
      </c>
      <c r="N1970" s="16" t="str">
        <f aca="false">IF(C1970&lt;=D1970,"REORDER","OK")</f>
        <v>OK</v>
      </c>
      <c r="O1970" s="18" t="n">
        <f aca="false">IF(D1970&lt;I1970,1,0)</f>
        <v>0</v>
      </c>
      <c r="P1970" s="20" t="n">
        <f aca="false">C1970/F1970</f>
        <v>245.51724137931</v>
      </c>
      <c r="Q1970" s="19" t="n">
        <f aca="false">DATA!N1970</f>
        <v>173.41</v>
      </c>
      <c r="R1970" s="19" t="n">
        <f aca="false">DATA!O1970</f>
        <v>0.9</v>
      </c>
      <c r="S1970" s="17" t="n">
        <f aca="false">C1970*Q1970</f>
        <v>61733.96</v>
      </c>
      <c r="T1970" s="19" t="n">
        <f aca="false">C1970*R1970</f>
        <v>320.4</v>
      </c>
      <c r="U1970" s="20" t="n">
        <f aca="false">MAX(0,C1970-L1970)</f>
        <v>323.409138911817</v>
      </c>
      <c r="V1970" s="17" t="n">
        <f aca="false">U1970*Q1970</f>
        <v>56082.3787786981</v>
      </c>
      <c r="W1970" s="19" t="n">
        <f aca="false">U1970*R1970</f>
        <v>291.068225020635</v>
      </c>
      <c r="X1970" s="20" t="n">
        <f aca="false">MAX(0,K1970-C1970)</f>
        <v>0</v>
      </c>
      <c r="Y1970" s="17" t="n">
        <f aca="false">F1970*PARAMETER!$B$5*Q1970</f>
        <v>91777.2425</v>
      </c>
      <c r="Z1970" s="21" t="n">
        <f aca="false">SUMIF($Y$2:$Y$3205,"&gt;="&amp;Y1970)/SUM($Y$2:$Y$3205)</f>
        <v>0.996846581006607</v>
      </c>
      <c r="AA1970" s="16" t="str">
        <f aca="false">IF(Z1970&lt;=PARAMETER!$B$7,"A",IF(Z1970&lt;=PARAMETER!$B$8,"B","C"))</f>
        <v>C</v>
      </c>
      <c r="AB1970" s="22" t="n">
        <f aca="false">G1970/F1970</f>
        <v>4.09655172413793</v>
      </c>
      <c r="AC1970" s="16" t="str">
        <f aca="false">IF(AB1970&lt;=PARAMETER!$B$9,"X",IF(AB1970&lt;=PARAMETER!$B$10,"Y","Z"))</f>
        <v>Z</v>
      </c>
      <c r="AD1970" s="16" t="str">
        <f aca="false">AA1970&amp;AC1970</f>
        <v>CZ</v>
      </c>
      <c r="AE1970" s="22" t="n">
        <f aca="false">DATA!I1970</f>
        <v>0.12</v>
      </c>
      <c r="AF1970" s="18" t="n">
        <f aca="false">DATA!L1970</f>
        <v>148</v>
      </c>
      <c r="AG1970" s="16" t="str">
        <f aca="false">DATA!K1970</f>
        <v>D</v>
      </c>
      <c r="AH1970" s="18" t="n">
        <f aca="false">IF(AE1970&gt;=PARAMETER!$B$12,1,0)</f>
        <v>0</v>
      </c>
      <c r="AI1970" s="18" t="n">
        <f aca="false">IF(AF1970&gt;=PARAMETER!$B$13,1,0)</f>
        <v>1</v>
      </c>
      <c r="AJ1970" s="18" t="n">
        <f aca="false">IF(AND(AH1970=1,AI1970=1),1,0)</f>
        <v>0</v>
      </c>
    </row>
    <row r="1971" customFormat="false" ht="15" hidden="false" customHeight="false" outlineLevel="0" collapsed="false">
      <c r="A1971" s="16" t="str">
        <f aca="false">DATA!A1971</f>
        <v>ITM11969</v>
      </c>
      <c r="B1971" s="16" t="str">
        <f aca="false">DATA!B1971</f>
        <v>Apparel</v>
      </c>
      <c r="C1971" s="17" t="n">
        <f aca="false">DATA!C1971</f>
        <v>51</v>
      </c>
      <c r="D1971" s="17" t="n">
        <f aca="false">DATA!D1971</f>
        <v>81</v>
      </c>
      <c r="E1971" s="18" t="n">
        <f aca="false">DATA!F1971</f>
        <v>2</v>
      </c>
      <c r="F1971" s="19" t="n">
        <f aca="false">DATA!G1971</f>
        <v>39.03</v>
      </c>
      <c r="G1971" s="19" t="n">
        <f aca="false">DATA!H1971</f>
        <v>2.08</v>
      </c>
      <c r="H1971" s="18" t="n">
        <f aca="false">DATA!E1971</f>
        <v>8</v>
      </c>
      <c r="I1971" s="20" t="n">
        <f aca="false">F1971*E1971</f>
        <v>78.06</v>
      </c>
      <c r="J1971" s="20" t="n">
        <f aca="false">PARAMETER!$B$4*G1971*SQRT(E1971)</f>
        <v>4.83844255929496</v>
      </c>
      <c r="K1971" s="20" t="n">
        <f aca="false">I1971+J1971</f>
        <v>82.898442559295</v>
      </c>
      <c r="L1971" s="20" t="n">
        <f aca="false">K1971+F1971*H1971</f>
        <v>395.138442559295</v>
      </c>
      <c r="M1971" s="16" t="str">
        <f aca="false">IF(C1971&lt;=K1971,"REORDER",IF(C1971&gt;L1971,"OVERSTOCK","OK"))</f>
        <v>REORDER</v>
      </c>
      <c r="N1971" s="16" t="str">
        <f aca="false">IF(C1971&lt;=D1971,"REORDER","OK")</f>
        <v>REORDER</v>
      </c>
      <c r="O1971" s="18" t="n">
        <f aca="false">IF(D1971&lt;I1971,1,0)</f>
        <v>0</v>
      </c>
      <c r="P1971" s="20" t="n">
        <f aca="false">C1971/F1971</f>
        <v>1.30668716372022</v>
      </c>
      <c r="Q1971" s="19" t="n">
        <f aca="false">DATA!N1971</f>
        <v>174.53</v>
      </c>
      <c r="R1971" s="19" t="n">
        <f aca="false">DATA!O1971</f>
        <v>0.76</v>
      </c>
      <c r="S1971" s="17" t="n">
        <f aca="false">C1971*Q1971</f>
        <v>8901.03</v>
      </c>
      <c r="T1971" s="19" t="n">
        <f aca="false">C1971*R1971</f>
        <v>38.76</v>
      </c>
      <c r="U1971" s="20" t="n">
        <f aca="false">MAX(0,C1971-L1971)</f>
        <v>0</v>
      </c>
      <c r="V1971" s="17" t="n">
        <f aca="false">U1971*Q1971</f>
        <v>0</v>
      </c>
      <c r="W1971" s="19" t="n">
        <f aca="false">U1971*R1971</f>
        <v>0</v>
      </c>
      <c r="X1971" s="20" t="n">
        <f aca="false">MAX(0,K1971-C1971)</f>
        <v>31.898442559295</v>
      </c>
      <c r="Y1971" s="17" t="n">
        <f aca="false">F1971*PARAMETER!$B$5*Q1971</f>
        <v>2486345.6535</v>
      </c>
      <c r="Z1971" s="21" t="n">
        <f aca="false">SUMIF($Y$2:$Y$3205,"&gt;="&amp;Y1971)/SUM($Y$2:$Y$3205)</f>
        <v>0.19038908544815</v>
      </c>
      <c r="AA1971" s="16" t="str">
        <f aca="false">IF(Z1971&lt;=PARAMETER!$B$7,"A",IF(Z1971&lt;=PARAMETER!$B$8,"B","C"))</f>
        <v>A</v>
      </c>
      <c r="AB1971" s="22" t="n">
        <f aca="false">G1971/F1971</f>
        <v>0.0532923392262362</v>
      </c>
      <c r="AC1971" s="16" t="str">
        <f aca="false">IF(AB1971&lt;=PARAMETER!$B$9,"X",IF(AB1971&lt;=PARAMETER!$B$10,"Y","Z"))</f>
        <v>X</v>
      </c>
      <c r="AD1971" s="16" t="str">
        <f aca="false">AA1971&amp;AC1971</f>
        <v>AX</v>
      </c>
      <c r="AE1971" s="22" t="n">
        <f aca="false">DATA!I1971</f>
        <v>0.46</v>
      </c>
      <c r="AF1971" s="18" t="n">
        <f aca="false">DATA!L1971</f>
        <v>162</v>
      </c>
      <c r="AG1971" s="16" t="str">
        <f aca="false">DATA!K1971</f>
        <v>A</v>
      </c>
      <c r="AH1971" s="18" t="n">
        <f aca="false">IF(AE1971&gt;=PARAMETER!$B$12,1,0)</f>
        <v>0</v>
      </c>
      <c r="AI1971" s="18" t="n">
        <f aca="false">IF(AF1971&gt;=PARAMETER!$B$13,1,0)</f>
        <v>1</v>
      </c>
      <c r="AJ1971" s="18" t="n">
        <f aca="false">IF(AND(AH1971=1,AI1971=1),1,0)</f>
        <v>0</v>
      </c>
    </row>
    <row r="1972" customFormat="false" ht="15" hidden="false" customHeight="false" outlineLevel="0" collapsed="false">
      <c r="A1972" s="16" t="str">
        <f aca="false">DATA!A1972</f>
        <v>ITM11970</v>
      </c>
      <c r="B1972" s="16" t="str">
        <f aca="false">DATA!B1972</f>
        <v>Electronics</v>
      </c>
      <c r="C1972" s="17" t="n">
        <f aca="false">DATA!C1972</f>
        <v>412</v>
      </c>
      <c r="D1972" s="17" t="n">
        <f aca="false">DATA!D1972</f>
        <v>17</v>
      </c>
      <c r="E1972" s="18" t="n">
        <f aca="false">DATA!F1972</f>
        <v>9</v>
      </c>
      <c r="F1972" s="19" t="n">
        <f aca="false">DATA!G1972</f>
        <v>32.88</v>
      </c>
      <c r="G1972" s="19" t="n">
        <f aca="false">DATA!H1972</f>
        <v>9</v>
      </c>
      <c r="H1972" s="18" t="n">
        <f aca="false">DATA!E1972</f>
        <v>4</v>
      </c>
      <c r="I1972" s="20" t="n">
        <f aca="false">F1972*E1972</f>
        <v>295.92</v>
      </c>
      <c r="J1972" s="20" t="n">
        <f aca="false">PARAMETER!$B$4*G1972*SQRT(E1972)</f>
        <v>44.4110479276897</v>
      </c>
      <c r="K1972" s="20" t="n">
        <f aca="false">I1972+J1972</f>
        <v>340.33104792769</v>
      </c>
      <c r="L1972" s="20" t="n">
        <f aca="false">K1972+F1972*H1972</f>
        <v>471.85104792769</v>
      </c>
      <c r="M1972" s="16" t="str">
        <f aca="false">IF(C1972&lt;=K1972,"REORDER",IF(C1972&gt;L1972,"OVERSTOCK","OK"))</f>
        <v>OK</v>
      </c>
      <c r="N1972" s="16" t="str">
        <f aca="false">IF(C1972&lt;=D1972,"REORDER","OK")</f>
        <v>OK</v>
      </c>
      <c r="O1972" s="18" t="n">
        <f aca="false">IF(D1972&lt;I1972,1,0)</f>
        <v>1</v>
      </c>
      <c r="P1972" s="20" t="n">
        <f aca="false">C1972/F1972</f>
        <v>12.5304136253041</v>
      </c>
      <c r="Q1972" s="19" t="n">
        <f aca="false">DATA!N1972</f>
        <v>70.86</v>
      </c>
      <c r="R1972" s="19" t="n">
        <f aca="false">DATA!O1972</f>
        <v>0.26</v>
      </c>
      <c r="S1972" s="17" t="n">
        <f aca="false">C1972*Q1972</f>
        <v>29194.32</v>
      </c>
      <c r="T1972" s="19" t="n">
        <f aca="false">C1972*R1972</f>
        <v>107.12</v>
      </c>
      <c r="U1972" s="20" t="n">
        <f aca="false">MAX(0,C1972-L1972)</f>
        <v>0</v>
      </c>
      <c r="V1972" s="17" t="n">
        <f aca="false">U1972*Q1972</f>
        <v>0</v>
      </c>
      <c r="W1972" s="19" t="n">
        <f aca="false">U1972*R1972</f>
        <v>0</v>
      </c>
      <c r="X1972" s="20" t="n">
        <f aca="false">MAX(0,K1972-C1972)</f>
        <v>0</v>
      </c>
      <c r="Y1972" s="17" t="n">
        <f aca="false">F1972*PARAMETER!$B$5*Q1972</f>
        <v>850405.032</v>
      </c>
      <c r="Z1972" s="21" t="n">
        <f aca="false">SUMIF($Y$2:$Y$3205,"&gt;="&amp;Y1972)/SUM($Y$2:$Y$3205)</f>
        <v>0.793597450242793</v>
      </c>
      <c r="AA1972" s="16" t="str">
        <f aca="false">IF(Z1972&lt;=PARAMETER!$B$7,"A",IF(Z1972&lt;=PARAMETER!$B$8,"B","C"))</f>
        <v>A</v>
      </c>
      <c r="AB1972" s="22" t="n">
        <f aca="false">G1972/F1972</f>
        <v>0.273722627737226</v>
      </c>
      <c r="AC1972" s="16" t="str">
        <f aca="false">IF(AB1972&lt;=PARAMETER!$B$9,"X",IF(AB1972&lt;=PARAMETER!$B$10,"Y","Z"))</f>
        <v>Y</v>
      </c>
      <c r="AD1972" s="16" t="str">
        <f aca="false">AA1972&amp;AC1972</f>
        <v>AY</v>
      </c>
      <c r="AE1972" s="22" t="n">
        <f aca="false">DATA!I1972</f>
        <v>0.24</v>
      </c>
      <c r="AF1972" s="18" t="n">
        <f aca="false">DATA!L1972</f>
        <v>68</v>
      </c>
      <c r="AG1972" s="16" t="str">
        <f aca="false">DATA!K1972</f>
        <v>C</v>
      </c>
      <c r="AH1972" s="18" t="n">
        <f aca="false">IF(AE1972&gt;=PARAMETER!$B$12,1,0)</f>
        <v>0</v>
      </c>
      <c r="AI1972" s="18" t="n">
        <f aca="false">IF(AF1972&gt;=PARAMETER!$B$13,1,0)</f>
        <v>0</v>
      </c>
      <c r="AJ1972" s="18" t="n">
        <f aca="false">IF(AND(AH1972=1,AI1972=1),1,0)</f>
        <v>0</v>
      </c>
    </row>
    <row r="1973" customFormat="false" ht="15" hidden="false" customHeight="false" outlineLevel="0" collapsed="false">
      <c r="A1973" s="16" t="str">
        <f aca="false">DATA!A1973</f>
        <v>ITM11971</v>
      </c>
      <c r="B1973" s="16" t="str">
        <f aca="false">DATA!B1973</f>
        <v>Automotive</v>
      </c>
      <c r="C1973" s="17" t="n">
        <f aca="false">DATA!C1973</f>
        <v>59</v>
      </c>
      <c r="D1973" s="17" t="n">
        <f aca="false">DATA!D1973</f>
        <v>80</v>
      </c>
      <c r="E1973" s="18" t="n">
        <f aca="false">DATA!F1973</f>
        <v>7</v>
      </c>
      <c r="F1973" s="19" t="n">
        <f aca="false">DATA!G1973</f>
        <v>11.42</v>
      </c>
      <c r="G1973" s="19" t="n">
        <f aca="false">DATA!H1973</f>
        <v>2.7</v>
      </c>
      <c r="H1973" s="18" t="n">
        <f aca="false">DATA!E1973</f>
        <v>9</v>
      </c>
      <c r="I1973" s="20" t="n">
        <f aca="false">F1973*E1973</f>
        <v>79.94</v>
      </c>
      <c r="J1973" s="20" t="n">
        <f aca="false">PARAMETER!$B$4*G1973*SQRT(E1973)</f>
        <v>11.7500588280437</v>
      </c>
      <c r="K1973" s="20" t="n">
        <f aca="false">I1973+J1973</f>
        <v>91.6900588280438</v>
      </c>
      <c r="L1973" s="20" t="n">
        <f aca="false">K1973+F1973*H1973</f>
        <v>194.470058828044</v>
      </c>
      <c r="M1973" s="16" t="str">
        <f aca="false">IF(C1973&lt;=K1973,"REORDER",IF(C1973&gt;L1973,"OVERSTOCK","OK"))</f>
        <v>REORDER</v>
      </c>
      <c r="N1973" s="16" t="str">
        <f aca="false">IF(C1973&lt;=D1973,"REORDER","OK")</f>
        <v>REORDER</v>
      </c>
      <c r="O1973" s="18" t="n">
        <f aca="false">IF(D1973&lt;I1973,1,0)</f>
        <v>0</v>
      </c>
      <c r="P1973" s="20" t="n">
        <f aca="false">C1973/F1973</f>
        <v>5.16637478108581</v>
      </c>
      <c r="Q1973" s="19" t="n">
        <f aca="false">DATA!N1973</f>
        <v>114.07</v>
      </c>
      <c r="R1973" s="19" t="n">
        <f aca="false">DATA!O1973</f>
        <v>0.49</v>
      </c>
      <c r="S1973" s="17" t="n">
        <f aca="false">C1973*Q1973</f>
        <v>6730.13</v>
      </c>
      <c r="T1973" s="19" t="n">
        <f aca="false">C1973*R1973</f>
        <v>28.91</v>
      </c>
      <c r="U1973" s="20" t="n">
        <f aca="false">MAX(0,C1973-L1973)</f>
        <v>0</v>
      </c>
      <c r="V1973" s="17" t="n">
        <f aca="false">U1973*Q1973</f>
        <v>0</v>
      </c>
      <c r="W1973" s="19" t="n">
        <f aca="false">U1973*R1973</f>
        <v>0</v>
      </c>
      <c r="X1973" s="20" t="n">
        <f aca="false">MAX(0,K1973-C1973)</f>
        <v>32.6900588280437</v>
      </c>
      <c r="Y1973" s="17" t="n">
        <f aca="false">F1973*PARAMETER!$B$5*Q1973</f>
        <v>475477.981</v>
      </c>
      <c r="Z1973" s="21" t="n">
        <f aca="false">SUMIF($Y$2:$Y$3205,"&gt;="&amp;Y1973)/SUM($Y$2:$Y$3205)</f>
        <v>0.913106157623785</v>
      </c>
      <c r="AA1973" s="16" t="str">
        <f aca="false">IF(Z1973&lt;=PARAMETER!$B$7,"A",IF(Z1973&lt;=PARAMETER!$B$8,"B","C"))</f>
        <v>B</v>
      </c>
      <c r="AB1973" s="22" t="n">
        <f aca="false">G1973/F1973</f>
        <v>0.236427320490368</v>
      </c>
      <c r="AC1973" s="16" t="str">
        <f aca="false">IF(AB1973&lt;=PARAMETER!$B$9,"X",IF(AB1973&lt;=PARAMETER!$B$10,"Y","Z"))</f>
        <v>X</v>
      </c>
      <c r="AD1973" s="16" t="str">
        <f aca="false">AA1973&amp;AC1973</f>
        <v>BX</v>
      </c>
      <c r="AE1973" s="22" t="n">
        <f aca="false">DATA!I1973</f>
        <v>0.59</v>
      </c>
      <c r="AF1973" s="18" t="n">
        <f aca="false">DATA!L1973</f>
        <v>38</v>
      </c>
      <c r="AG1973" s="16" t="str">
        <f aca="false">DATA!K1973</f>
        <v>D</v>
      </c>
      <c r="AH1973" s="18" t="n">
        <f aca="false">IF(AE1973&gt;=PARAMETER!$B$12,1,0)</f>
        <v>0</v>
      </c>
      <c r="AI1973" s="18" t="n">
        <f aca="false">IF(AF1973&gt;=PARAMETER!$B$13,1,0)</f>
        <v>0</v>
      </c>
      <c r="AJ1973" s="18" t="n">
        <f aca="false">IF(AND(AH1973=1,AI1973=1),1,0)</f>
        <v>0</v>
      </c>
    </row>
    <row r="1974" customFormat="false" ht="15" hidden="false" customHeight="false" outlineLevel="0" collapsed="false">
      <c r="A1974" s="16" t="str">
        <f aca="false">DATA!A1974</f>
        <v>ITM11972</v>
      </c>
      <c r="B1974" s="16" t="str">
        <f aca="false">DATA!B1974</f>
        <v>Apparel</v>
      </c>
      <c r="C1974" s="17" t="n">
        <f aca="false">DATA!C1974</f>
        <v>167</v>
      </c>
      <c r="D1974" s="17" t="n">
        <f aca="false">DATA!D1974</f>
        <v>73</v>
      </c>
      <c r="E1974" s="18" t="n">
        <f aca="false">DATA!F1974</f>
        <v>2</v>
      </c>
      <c r="F1974" s="19" t="n">
        <f aca="false">DATA!G1974</f>
        <v>19.36</v>
      </c>
      <c r="G1974" s="19" t="n">
        <f aca="false">DATA!H1974</f>
        <v>2.3</v>
      </c>
      <c r="H1974" s="18" t="n">
        <f aca="false">DATA!E1974</f>
        <v>6</v>
      </c>
      <c r="I1974" s="20" t="n">
        <f aca="false">F1974*E1974</f>
        <v>38.72</v>
      </c>
      <c r="J1974" s="20" t="n">
        <f aca="false">PARAMETER!$B$4*G1974*SQRT(E1974)</f>
        <v>5.3502009069127</v>
      </c>
      <c r="K1974" s="20" t="n">
        <f aca="false">I1974+J1974</f>
        <v>44.0702009069127</v>
      </c>
      <c r="L1974" s="20" t="n">
        <f aca="false">K1974+F1974*H1974</f>
        <v>160.230200906913</v>
      </c>
      <c r="M1974" s="16" t="str">
        <f aca="false">IF(C1974&lt;=K1974,"REORDER",IF(C1974&gt;L1974,"OVERSTOCK","OK"))</f>
        <v>OVERSTOCK</v>
      </c>
      <c r="N1974" s="16" t="str">
        <f aca="false">IF(C1974&lt;=D1974,"REORDER","OK")</f>
        <v>OK</v>
      </c>
      <c r="O1974" s="18" t="n">
        <f aca="false">IF(D1974&lt;I1974,1,0)</f>
        <v>0</v>
      </c>
      <c r="P1974" s="20" t="n">
        <f aca="false">C1974/F1974</f>
        <v>8.62603305785124</v>
      </c>
      <c r="Q1974" s="19" t="n">
        <f aca="false">DATA!N1974</f>
        <v>125.27</v>
      </c>
      <c r="R1974" s="19" t="n">
        <f aca="false">DATA!O1974</f>
        <v>1.31</v>
      </c>
      <c r="S1974" s="17" t="n">
        <f aca="false">C1974*Q1974</f>
        <v>20920.09</v>
      </c>
      <c r="T1974" s="19" t="n">
        <f aca="false">C1974*R1974</f>
        <v>218.77</v>
      </c>
      <c r="U1974" s="20" t="n">
        <f aca="false">MAX(0,C1974-L1974)</f>
        <v>6.7697990930873</v>
      </c>
      <c r="V1974" s="17" t="n">
        <f aca="false">U1974*Q1974</f>
        <v>848.052732391046</v>
      </c>
      <c r="W1974" s="19" t="n">
        <f aca="false">U1974*R1974</f>
        <v>8.86843681194436</v>
      </c>
      <c r="X1974" s="20" t="n">
        <f aca="false">MAX(0,K1974-C1974)</f>
        <v>0</v>
      </c>
      <c r="Y1974" s="17" t="n">
        <f aca="false">F1974*PARAMETER!$B$5*Q1974</f>
        <v>885207.928</v>
      </c>
      <c r="Z1974" s="21" t="n">
        <f aca="false">SUMIF($Y$2:$Y$3205,"&gt;="&amp;Y1974)/SUM($Y$2:$Y$3205)</f>
        <v>0.780038275193651</v>
      </c>
      <c r="AA1974" s="16" t="str">
        <f aca="false">IF(Z1974&lt;=PARAMETER!$B$7,"A",IF(Z1974&lt;=PARAMETER!$B$8,"B","C"))</f>
        <v>A</v>
      </c>
      <c r="AB1974" s="22" t="n">
        <f aca="false">G1974/F1974</f>
        <v>0.118801652892562</v>
      </c>
      <c r="AC1974" s="16" t="str">
        <f aca="false">IF(AB1974&lt;=PARAMETER!$B$9,"X",IF(AB1974&lt;=PARAMETER!$B$10,"Y","Z"))</f>
        <v>X</v>
      </c>
      <c r="AD1974" s="16" t="str">
        <f aca="false">AA1974&amp;AC1974</f>
        <v>AX</v>
      </c>
      <c r="AE1974" s="22" t="n">
        <f aca="false">DATA!I1974</f>
        <v>0.86</v>
      </c>
      <c r="AF1974" s="18" t="n">
        <f aca="false">DATA!L1974</f>
        <v>177</v>
      </c>
      <c r="AG1974" s="16" t="str">
        <f aca="false">DATA!K1974</f>
        <v>A</v>
      </c>
      <c r="AH1974" s="18" t="n">
        <f aca="false">IF(AE1974&gt;=PARAMETER!$B$12,1,0)</f>
        <v>1</v>
      </c>
      <c r="AI1974" s="18" t="n">
        <f aca="false">IF(AF1974&gt;=PARAMETER!$B$13,1,0)</f>
        <v>1</v>
      </c>
      <c r="AJ1974" s="18" t="n">
        <f aca="false">IF(AND(AH1974=1,AI1974=1),1,0)</f>
        <v>1</v>
      </c>
    </row>
    <row r="1975" customFormat="false" ht="15" hidden="false" customHeight="false" outlineLevel="0" collapsed="false">
      <c r="A1975" s="16" t="str">
        <f aca="false">DATA!A1975</f>
        <v>ITM11973</v>
      </c>
      <c r="B1975" s="16" t="str">
        <f aca="false">DATA!B1975</f>
        <v>Electronics</v>
      </c>
      <c r="C1975" s="17" t="n">
        <f aca="false">DATA!C1975</f>
        <v>237</v>
      </c>
      <c r="D1975" s="17" t="n">
        <f aca="false">DATA!D1975</f>
        <v>30</v>
      </c>
      <c r="E1975" s="18" t="n">
        <f aca="false">DATA!F1975</f>
        <v>7</v>
      </c>
      <c r="F1975" s="19" t="n">
        <f aca="false">DATA!G1975</f>
        <v>1.38</v>
      </c>
      <c r="G1975" s="19" t="n">
        <f aca="false">DATA!H1975</f>
        <v>2.67</v>
      </c>
      <c r="H1975" s="18" t="n">
        <f aca="false">DATA!E1975</f>
        <v>11</v>
      </c>
      <c r="I1975" s="20" t="n">
        <f aca="false">F1975*E1975</f>
        <v>9.66</v>
      </c>
      <c r="J1975" s="20" t="n">
        <f aca="false">PARAMETER!$B$4*G1975*SQRT(E1975)</f>
        <v>11.6195026188433</v>
      </c>
      <c r="K1975" s="20" t="n">
        <f aca="false">I1975+J1975</f>
        <v>21.2795026188433</v>
      </c>
      <c r="L1975" s="20" t="n">
        <f aca="false">K1975+F1975*H1975</f>
        <v>36.4595026188433</v>
      </c>
      <c r="M1975" s="16" t="str">
        <f aca="false">IF(C1975&lt;=K1975,"REORDER",IF(C1975&gt;L1975,"OVERSTOCK","OK"))</f>
        <v>OVERSTOCK</v>
      </c>
      <c r="N1975" s="16" t="str">
        <f aca="false">IF(C1975&lt;=D1975,"REORDER","OK")</f>
        <v>OK</v>
      </c>
      <c r="O1975" s="18" t="n">
        <f aca="false">IF(D1975&lt;I1975,1,0)</f>
        <v>0</v>
      </c>
      <c r="P1975" s="20" t="n">
        <f aca="false">C1975/F1975</f>
        <v>171.739130434783</v>
      </c>
      <c r="Q1975" s="19" t="n">
        <f aca="false">DATA!N1975</f>
        <v>99.76</v>
      </c>
      <c r="R1975" s="19" t="n">
        <f aca="false">DATA!O1975</f>
        <v>1.04</v>
      </c>
      <c r="S1975" s="17" t="n">
        <f aca="false">C1975*Q1975</f>
        <v>23643.12</v>
      </c>
      <c r="T1975" s="19" t="n">
        <f aca="false">C1975*R1975</f>
        <v>246.48</v>
      </c>
      <c r="U1975" s="20" t="n">
        <f aca="false">MAX(0,C1975-L1975)</f>
        <v>200.540497381157</v>
      </c>
      <c r="V1975" s="17" t="n">
        <f aca="false">U1975*Q1975</f>
        <v>20005.9200187442</v>
      </c>
      <c r="W1975" s="19" t="n">
        <f aca="false">U1975*R1975</f>
        <v>208.562117276403</v>
      </c>
      <c r="X1975" s="20" t="n">
        <f aca="false">MAX(0,K1975-C1975)</f>
        <v>0</v>
      </c>
      <c r="Y1975" s="17" t="n">
        <f aca="false">F1975*PARAMETER!$B$5*Q1975</f>
        <v>50249.112</v>
      </c>
      <c r="Z1975" s="21" t="n">
        <f aca="false">SUMIF($Y$2:$Y$3205,"&gt;="&amp;Y1975)/SUM($Y$2:$Y$3205)</f>
        <v>0.999424741315461</v>
      </c>
      <c r="AA1975" s="16" t="str">
        <f aca="false">IF(Z1975&lt;=PARAMETER!$B$7,"A",IF(Z1975&lt;=PARAMETER!$B$8,"B","C"))</f>
        <v>C</v>
      </c>
      <c r="AB1975" s="22" t="n">
        <f aca="false">G1975/F1975</f>
        <v>1.93478260869565</v>
      </c>
      <c r="AC1975" s="16" t="str">
        <f aca="false">IF(AB1975&lt;=PARAMETER!$B$9,"X",IF(AB1975&lt;=PARAMETER!$B$10,"Y","Z"))</f>
        <v>Z</v>
      </c>
      <c r="AD1975" s="16" t="str">
        <f aca="false">AA1975&amp;AC1975</f>
        <v>CZ</v>
      </c>
      <c r="AE1975" s="22" t="n">
        <f aca="false">DATA!I1975</f>
        <v>0.57</v>
      </c>
      <c r="AF1975" s="18" t="n">
        <f aca="false">DATA!L1975</f>
        <v>17</v>
      </c>
      <c r="AG1975" s="16" t="str">
        <f aca="false">DATA!K1975</f>
        <v>D</v>
      </c>
      <c r="AH1975" s="18" t="n">
        <f aca="false">IF(AE1975&gt;=PARAMETER!$B$12,1,0)</f>
        <v>0</v>
      </c>
      <c r="AI1975" s="18" t="n">
        <f aca="false">IF(AF1975&gt;=PARAMETER!$B$13,1,0)</f>
        <v>0</v>
      </c>
      <c r="AJ1975" s="18" t="n">
        <f aca="false">IF(AND(AH1975=1,AI1975=1),1,0)</f>
        <v>0</v>
      </c>
    </row>
    <row r="1976" customFormat="false" ht="15" hidden="false" customHeight="false" outlineLevel="0" collapsed="false">
      <c r="A1976" s="16" t="str">
        <f aca="false">DATA!A1976</f>
        <v>ITM11974</v>
      </c>
      <c r="B1976" s="16" t="str">
        <f aca="false">DATA!B1976</f>
        <v>Apparel</v>
      </c>
      <c r="C1976" s="17" t="n">
        <f aca="false">DATA!C1976</f>
        <v>238</v>
      </c>
      <c r="D1976" s="17" t="n">
        <f aca="false">DATA!D1976</f>
        <v>81</v>
      </c>
      <c r="E1976" s="18" t="n">
        <f aca="false">DATA!F1976</f>
        <v>3</v>
      </c>
      <c r="F1976" s="19" t="n">
        <f aca="false">DATA!G1976</f>
        <v>34.99</v>
      </c>
      <c r="G1976" s="19" t="n">
        <f aca="false">DATA!H1976</f>
        <v>9.24</v>
      </c>
      <c r="H1976" s="18" t="n">
        <f aca="false">DATA!E1976</f>
        <v>12</v>
      </c>
      <c r="I1976" s="20" t="n">
        <f aca="false">F1976*E1976</f>
        <v>104.97</v>
      </c>
      <c r="J1976" s="20" t="n">
        <f aca="false">PARAMETER!$B$4*G1976*SQRT(E1976)</f>
        <v>26.3244832887396</v>
      </c>
      <c r="K1976" s="20" t="n">
        <f aca="false">I1976+J1976</f>
        <v>131.29448328874</v>
      </c>
      <c r="L1976" s="20" t="n">
        <f aca="false">K1976+F1976*H1976</f>
        <v>551.17448328874</v>
      </c>
      <c r="M1976" s="16" t="str">
        <f aca="false">IF(C1976&lt;=K1976,"REORDER",IF(C1976&gt;L1976,"OVERSTOCK","OK"))</f>
        <v>OK</v>
      </c>
      <c r="N1976" s="16" t="str">
        <f aca="false">IF(C1976&lt;=D1976,"REORDER","OK")</f>
        <v>OK</v>
      </c>
      <c r="O1976" s="18" t="n">
        <f aca="false">IF(D1976&lt;I1976,1,0)</f>
        <v>1</v>
      </c>
      <c r="P1976" s="20" t="n">
        <f aca="false">C1976/F1976</f>
        <v>6.80194341240354</v>
      </c>
      <c r="Q1976" s="19" t="n">
        <f aca="false">DATA!N1976</f>
        <v>183.12</v>
      </c>
      <c r="R1976" s="19" t="n">
        <f aca="false">DATA!O1976</f>
        <v>0.23</v>
      </c>
      <c r="S1976" s="17" t="n">
        <f aca="false">C1976*Q1976</f>
        <v>43582.56</v>
      </c>
      <c r="T1976" s="19" t="n">
        <f aca="false">C1976*R1976</f>
        <v>54.74</v>
      </c>
      <c r="U1976" s="20" t="n">
        <f aca="false">MAX(0,C1976-L1976)</f>
        <v>0</v>
      </c>
      <c r="V1976" s="17" t="n">
        <f aca="false">U1976*Q1976</f>
        <v>0</v>
      </c>
      <c r="W1976" s="19" t="n">
        <f aca="false">U1976*R1976</f>
        <v>0</v>
      </c>
      <c r="X1976" s="20" t="n">
        <f aca="false">MAX(0,K1976-C1976)</f>
        <v>0</v>
      </c>
      <c r="Y1976" s="17" t="n">
        <f aca="false">F1976*PARAMETER!$B$5*Q1976</f>
        <v>2338689.612</v>
      </c>
      <c r="Z1976" s="21" t="n">
        <f aca="false">SUMIF($Y$2:$Y$3205,"&gt;="&amp;Y1976)/SUM($Y$2:$Y$3205)</f>
        <v>0.235017994003174</v>
      </c>
      <c r="AA1976" s="16" t="str">
        <f aca="false">IF(Z1976&lt;=PARAMETER!$B$7,"A",IF(Z1976&lt;=PARAMETER!$B$8,"B","C"))</f>
        <v>A</v>
      </c>
      <c r="AB1976" s="22" t="n">
        <f aca="false">G1976/F1976</f>
        <v>0.264075450128608</v>
      </c>
      <c r="AC1976" s="16" t="str">
        <f aca="false">IF(AB1976&lt;=PARAMETER!$B$9,"X",IF(AB1976&lt;=PARAMETER!$B$10,"Y","Z"))</f>
        <v>Y</v>
      </c>
      <c r="AD1976" s="16" t="str">
        <f aca="false">AA1976&amp;AC1976</f>
        <v>AY</v>
      </c>
      <c r="AE1976" s="22" t="n">
        <f aca="false">DATA!I1976</f>
        <v>0.13</v>
      </c>
      <c r="AF1976" s="18" t="n">
        <f aca="false">DATA!L1976</f>
        <v>107</v>
      </c>
      <c r="AG1976" s="16" t="str">
        <f aca="false">DATA!K1976</f>
        <v>D</v>
      </c>
      <c r="AH1976" s="18" t="n">
        <f aca="false">IF(AE1976&gt;=PARAMETER!$B$12,1,0)</f>
        <v>0</v>
      </c>
      <c r="AI1976" s="18" t="n">
        <f aca="false">IF(AF1976&gt;=PARAMETER!$B$13,1,0)</f>
        <v>1</v>
      </c>
      <c r="AJ1976" s="18" t="n">
        <f aca="false">IF(AND(AH1976=1,AI1976=1),1,0)</f>
        <v>0</v>
      </c>
    </row>
    <row r="1977" customFormat="false" ht="15" hidden="false" customHeight="false" outlineLevel="0" collapsed="false">
      <c r="A1977" s="16" t="str">
        <f aca="false">DATA!A1977</f>
        <v>ITM11975</v>
      </c>
      <c r="B1977" s="16" t="str">
        <f aca="false">DATA!B1977</f>
        <v>Groceries</v>
      </c>
      <c r="C1977" s="17" t="n">
        <f aca="false">DATA!C1977</f>
        <v>488</v>
      </c>
      <c r="D1977" s="17" t="n">
        <f aca="false">DATA!D1977</f>
        <v>72</v>
      </c>
      <c r="E1977" s="18" t="n">
        <f aca="false">DATA!F1977</f>
        <v>6</v>
      </c>
      <c r="F1977" s="19" t="n">
        <f aca="false">DATA!G1977</f>
        <v>16.81</v>
      </c>
      <c r="G1977" s="19" t="n">
        <f aca="false">DATA!H1977</f>
        <v>7.18</v>
      </c>
      <c r="H1977" s="18" t="n">
        <f aca="false">DATA!E1977</f>
        <v>11</v>
      </c>
      <c r="I1977" s="20" t="n">
        <f aca="false">F1977*E1977</f>
        <v>100.86</v>
      </c>
      <c r="J1977" s="20" t="n">
        <f aca="false">PARAMETER!$B$4*G1977*SQRT(E1977)</f>
        <v>28.9285939889489</v>
      </c>
      <c r="K1977" s="20" t="n">
        <f aca="false">I1977+J1977</f>
        <v>129.788593988949</v>
      </c>
      <c r="L1977" s="20" t="n">
        <f aca="false">K1977+F1977*H1977</f>
        <v>314.698593988949</v>
      </c>
      <c r="M1977" s="16" t="str">
        <f aca="false">IF(C1977&lt;=K1977,"REORDER",IF(C1977&gt;L1977,"OVERSTOCK","OK"))</f>
        <v>OVERSTOCK</v>
      </c>
      <c r="N1977" s="16" t="str">
        <f aca="false">IF(C1977&lt;=D1977,"REORDER","OK")</f>
        <v>OK</v>
      </c>
      <c r="O1977" s="18" t="n">
        <f aca="false">IF(D1977&lt;I1977,1,0)</f>
        <v>1</v>
      </c>
      <c r="P1977" s="20" t="n">
        <f aca="false">C1977/F1977</f>
        <v>29.0303390838786</v>
      </c>
      <c r="Q1977" s="19" t="n">
        <f aca="false">DATA!N1977</f>
        <v>150.55</v>
      </c>
      <c r="R1977" s="19" t="n">
        <f aca="false">DATA!O1977</f>
        <v>1.13</v>
      </c>
      <c r="S1977" s="17" t="n">
        <f aca="false">C1977*Q1977</f>
        <v>73468.4</v>
      </c>
      <c r="T1977" s="19" t="n">
        <f aca="false">C1977*R1977</f>
        <v>551.44</v>
      </c>
      <c r="U1977" s="20" t="n">
        <f aca="false">MAX(0,C1977-L1977)</f>
        <v>173.301406011051</v>
      </c>
      <c r="V1977" s="17" t="n">
        <f aca="false">U1977*Q1977</f>
        <v>26090.5266749638</v>
      </c>
      <c r="W1977" s="19" t="n">
        <f aca="false">U1977*R1977</f>
        <v>195.830588792488</v>
      </c>
      <c r="X1977" s="20" t="n">
        <f aca="false">MAX(0,K1977-C1977)</f>
        <v>0</v>
      </c>
      <c r="Y1977" s="17" t="n">
        <f aca="false">F1977*PARAMETER!$B$5*Q1977</f>
        <v>923722.1075</v>
      </c>
      <c r="Z1977" s="21" t="n">
        <f aca="false">SUMIF($Y$2:$Y$3205,"&gt;="&amp;Y1977)/SUM($Y$2:$Y$3205)</f>
        <v>0.768537977533207</v>
      </c>
      <c r="AA1977" s="16" t="str">
        <f aca="false">IF(Z1977&lt;=PARAMETER!$B$7,"A",IF(Z1977&lt;=PARAMETER!$B$8,"B","C"))</f>
        <v>A</v>
      </c>
      <c r="AB1977" s="22" t="n">
        <f aca="false">G1977/F1977</f>
        <v>0.427126710291493</v>
      </c>
      <c r="AC1977" s="16" t="str">
        <f aca="false">IF(AB1977&lt;=PARAMETER!$B$9,"X",IF(AB1977&lt;=PARAMETER!$B$10,"Y","Z"))</f>
        <v>Y</v>
      </c>
      <c r="AD1977" s="16" t="str">
        <f aca="false">AA1977&amp;AC1977</f>
        <v>AY</v>
      </c>
      <c r="AE1977" s="22" t="n">
        <f aca="false">DATA!I1977</f>
        <v>0.13</v>
      </c>
      <c r="AF1977" s="18" t="n">
        <f aca="false">DATA!L1977</f>
        <v>143</v>
      </c>
      <c r="AG1977" s="16" t="str">
        <f aca="false">DATA!K1977</f>
        <v>A</v>
      </c>
      <c r="AH1977" s="18" t="n">
        <f aca="false">IF(AE1977&gt;=PARAMETER!$B$12,1,0)</f>
        <v>0</v>
      </c>
      <c r="AI1977" s="18" t="n">
        <f aca="false">IF(AF1977&gt;=PARAMETER!$B$13,1,0)</f>
        <v>1</v>
      </c>
      <c r="AJ1977" s="18" t="n">
        <f aca="false">IF(AND(AH1977=1,AI1977=1),1,0)</f>
        <v>0</v>
      </c>
    </row>
    <row r="1978" customFormat="false" ht="15" hidden="false" customHeight="false" outlineLevel="0" collapsed="false">
      <c r="A1978" s="16" t="str">
        <f aca="false">DATA!A1978</f>
        <v>ITM11976</v>
      </c>
      <c r="B1978" s="16" t="str">
        <f aca="false">DATA!B1978</f>
        <v>Automotive</v>
      </c>
      <c r="C1978" s="17" t="n">
        <f aca="false">DATA!C1978</f>
        <v>101</v>
      </c>
      <c r="D1978" s="17" t="n">
        <f aca="false">DATA!D1978</f>
        <v>94</v>
      </c>
      <c r="E1978" s="18" t="n">
        <f aca="false">DATA!F1978</f>
        <v>5</v>
      </c>
      <c r="F1978" s="19" t="n">
        <f aca="false">DATA!G1978</f>
        <v>29.01</v>
      </c>
      <c r="G1978" s="19" t="n">
        <f aca="false">DATA!H1978</f>
        <v>7.8</v>
      </c>
      <c r="H1978" s="18" t="n">
        <f aca="false">DATA!E1978</f>
        <v>9</v>
      </c>
      <c r="I1978" s="20" t="n">
        <f aca="false">F1978*E1978</f>
        <v>145.05</v>
      </c>
      <c r="J1978" s="20" t="n">
        <f aca="false">PARAMETER!$B$4*G1978*SQRT(E1978)</f>
        <v>28.6884352786245</v>
      </c>
      <c r="K1978" s="20" t="n">
        <f aca="false">I1978+J1978</f>
        <v>173.738435278624</v>
      </c>
      <c r="L1978" s="20" t="n">
        <f aca="false">K1978+F1978*H1978</f>
        <v>434.828435278625</v>
      </c>
      <c r="M1978" s="16" t="str">
        <f aca="false">IF(C1978&lt;=K1978,"REORDER",IF(C1978&gt;L1978,"OVERSTOCK","OK"))</f>
        <v>REORDER</v>
      </c>
      <c r="N1978" s="16" t="str">
        <f aca="false">IF(C1978&lt;=D1978,"REORDER","OK")</f>
        <v>OK</v>
      </c>
      <c r="O1978" s="18" t="n">
        <f aca="false">IF(D1978&lt;I1978,1,0)</f>
        <v>1</v>
      </c>
      <c r="P1978" s="20" t="n">
        <f aca="false">C1978/F1978</f>
        <v>3.48155808341951</v>
      </c>
      <c r="Q1978" s="19" t="n">
        <f aca="false">DATA!N1978</f>
        <v>137.78</v>
      </c>
      <c r="R1978" s="19" t="n">
        <f aca="false">DATA!O1978</f>
        <v>0.2</v>
      </c>
      <c r="S1978" s="17" t="n">
        <f aca="false">C1978*Q1978</f>
        <v>13915.78</v>
      </c>
      <c r="T1978" s="19" t="n">
        <f aca="false">C1978*R1978</f>
        <v>20.2</v>
      </c>
      <c r="U1978" s="20" t="n">
        <f aca="false">MAX(0,C1978-L1978)</f>
        <v>0</v>
      </c>
      <c r="V1978" s="17" t="n">
        <f aca="false">U1978*Q1978</f>
        <v>0</v>
      </c>
      <c r="W1978" s="19" t="n">
        <f aca="false">U1978*R1978</f>
        <v>0</v>
      </c>
      <c r="X1978" s="20" t="n">
        <f aca="false">MAX(0,K1978-C1978)</f>
        <v>72.7384352786245</v>
      </c>
      <c r="Y1978" s="17" t="n">
        <f aca="false">F1978*PARAMETER!$B$5*Q1978</f>
        <v>1458904.197</v>
      </c>
      <c r="Z1978" s="21" t="n">
        <f aca="false">SUMIF($Y$2:$Y$3205,"&gt;="&amp;Y1978)/SUM($Y$2:$Y$3205)</f>
        <v>0.541820017890747</v>
      </c>
      <c r="AA1978" s="16" t="str">
        <f aca="false">IF(Z1978&lt;=PARAMETER!$B$7,"A",IF(Z1978&lt;=PARAMETER!$B$8,"B","C"))</f>
        <v>A</v>
      </c>
      <c r="AB1978" s="22" t="n">
        <f aca="false">G1978/F1978</f>
        <v>0.268872802481903</v>
      </c>
      <c r="AC1978" s="16" t="str">
        <f aca="false">IF(AB1978&lt;=PARAMETER!$B$9,"X",IF(AB1978&lt;=PARAMETER!$B$10,"Y","Z"))</f>
        <v>Y</v>
      </c>
      <c r="AD1978" s="16" t="str">
        <f aca="false">AA1978&amp;AC1978</f>
        <v>AY</v>
      </c>
      <c r="AE1978" s="22" t="n">
        <f aca="false">DATA!I1978</f>
        <v>0.64</v>
      </c>
      <c r="AF1978" s="18" t="n">
        <f aca="false">DATA!L1978</f>
        <v>118</v>
      </c>
      <c r="AG1978" s="16" t="str">
        <f aca="false">DATA!K1978</f>
        <v>D</v>
      </c>
      <c r="AH1978" s="18" t="n">
        <f aca="false">IF(AE1978&gt;=PARAMETER!$B$12,1,0)</f>
        <v>0</v>
      </c>
      <c r="AI1978" s="18" t="n">
        <f aca="false">IF(AF1978&gt;=PARAMETER!$B$13,1,0)</f>
        <v>1</v>
      </c>
      <c r="AJ1978" s="18" t="n">
        <f aca="false">IF(AND(AH1978=1,AI1978=1),1,0)</f>
        <v>0</v>
      </c>
    </row>
    <row r="1979" customFormat="false" ht="15" hidden="false" customHeight="false" outlineLevel="0" collapsed="false">
      <c r="A1979" s="16" t="str">
        <f aca="false">DATA!A1979</f>
        <v>ITM11977</v>
      </c>
      <c r="B1979" s="16" t="str">
        <f aca="false">DATA!B1979</f>
        <v>Pharma</v>
      </c>
      <c r="C1979" s="17" t="n">
        <f aca="false">DATA!C1979</f>
        <v>352</v>
      </c>
      <c r="D1979" s="17" t="n">
        <f aca="false">DATA!D1979</f>
        <v>73</v>
      </c>
      <c r="E1979" s="18" t="n">
        <f aca="false">DATA!F1979</f>
        <v>4</v>
      </c>
      <c r="F1979" s="19" t="n">
        <f aca="false">DATA!G1979</f>
        <v>47.88</v>
      </c>
      <c r="G1979" s="19" t="n">
        <f aca="false">DATA!H1979</f>
        <v>4.08</v>
      </c>
      <c r="H1979" s="18" t="n">
        <f aca="false">DATA!E1979</f>
        <v>14</v>
      </c>
      <c r="I1979" s="20" t="n">
        <f aca="false">F1979*E1979</f>
        <v>191.52</v>
      </c>
      <c r="J1979" s="20" t="n">
        <f aca="false">PARAMETER!$B$4*G1979*SQRT(E1979)</f>
        <v>13.422005595924</v>
      </c>
      <c r="K1979" s="20" t="n">
        <f aca="false">I1979+J1979</f>
        <v>204.942005595924</v>
      </c>
      <c r="L1979" s="20" t="n">
        <f aca="false">K1979+F1979*H1979</f>
        <v>875.262005595924</v>
      </c>
      <c r="M1979" s="16" t="str">
        <f aca="false">IF(C1979&lt;=K1979,"REORDER",IF(C1979&gt;L1979,"OVERSTOCK","OK"))</f>
        <v>OK</v>
      </c>
      <c r="N1979" s="16" t="str">
        <f aca="false">IF(C1979&lt;=D1979,"REORDER","OK")</f>
        <v>OK</v>
      </c>
      <c r="O1979" s="18" t="n">
        <f aca="false">IF(D1979&lt;I1979,1,0)</f>
        <v>1</v>
      </c>
      <c r="P1979" s="20" t="n">
        <f aca="false">C1979/F1979</f>
        <v>7.35171261487051</v>
      </c>
      <c r="Q1979" s="19" t="n">
        <f aca="false">DATA!N1979</f>
        <v>108.82</v>
      </c>
      <c r="R1979" s="19" t="n">
        <f aca="false">DATA!O1979</f>
        <v>1.07</v>
      </c>
      <c r="S1979" s="17" t="n">
        <f aca="false">C1979*Q1979</f>
        <v>38304.64</v>
      </c>
      <c r="T1979" s="19" t="n">
        <f aca="false">C1979*R1979</f>
        <v>376.64</v>
      </c>
      <c r="U1979" s="20" t="n">
        <f aca="false">MAX(0,C1979-L1979)</f>
        <v>0</v>
      </c>
      <c r="V1979" s="17" t="n">
        <f aca="false">U1979*Q1979</f>
        <v>0</v>
      </c>
      <c r="W1979" s="19" t="n">
        <f aca="false">U1979*R1979</f>
        <v>0</v>
      </c>
      <c r="X1979" s="20" t="n">
        <f aca="false">MAX(0,K1979-C1979)</f>
        <v>0</v>
      </c>
      <c r="Y1979" s="17" t="n">
        <f aca="false">F1979*PARAMETER!$B$5*Q1979</f>
        <v>1901760.084</v>
      </c>
      <c r="Z1979" s="21" t="n">
        <f aca="false">SUMIF($Y$2:$Y$3205,"&gt;="&amp;Y1979)/SUM($Y$2:$Y$3205)</f>
        <v>0.373243338094837</v>
      </c>
      <c r="AA1979" s="16" t="str">
        <f aca="false">IF(Z1979&lt;=PARAMETER!$B$7,"A",IF(Z1979&lt;=PARAMETER!$B$8,"B","C"))</f>
        <v>A</v>
      </c>
      <c r="AB1979" s="22" t="n">
        <f aca="false">G1979/F1979</f>
        <v>0.0852130325814536</v>
      </c>
      <c r="AC1979" s="16" t="str">
        <f aca="false">IF(AB1979&lt;=PARAMETER!$B$9,"X",IF(AB1979&lt;=PARAMETER!$B$10,"Y","Z"))</f>
        <v>X</v>
      </c>
      <c r="AD1979" s="16" t="str">
        <f aca="false">AA1979&amp;AC1979</f>
        <v>AX</v>
      </c>
      <c r="AE1979" s="22" t="n">
        <f aca="false">DATA!I1979</f>
        <v>0.4</v>
      </c>
      <c r="AF1979" s="18" t="n">
        <f aca="false">DATA!L1979</f>
        <v>117</v>
      </c>
      <c r="AG1979" s="16" t="str">
        <f aca="false">DATA!K1979</f>
        <v>D</v>
      </c>
      <c r="AH1979" s="18" t="n">
        <f aca="false">IF(AE1979&gt;=PARAMETER!$B$12,1,0)</f>
        <v>0</v>
      </c>
      <c r="AI1979" s="18" t="n">
        <f aca="false">IF(AF1979&gt;=PARAMETER!$B$13,1,0)</f>
        <v>1</v>
      </c>
      <c r="AJ1979" s="18" t="n">
        <f aca="false">IF(AND(AH1979=1,AI1979=1),1,0)</f>
        <v>0</v>
      </c>
    </row>
    <row r="1980" customFormat="false" ht="15" hidden="false" customHeight="false" outlineLevel="0" collapsed="false">
      <c r="A1980" s="16" t="str">
        <f aca="false">DATA!A1980</f>
        <v>ITM11978</v>
      </c>
      <c r="B1980" s="16" t="str">
        <f aca="false">DATA!B1980</f>
        <v>Apparel</v>
      </c>
      <c r="C1980" s="17" t="n">
        <f aca="false">DATA!C1980</f>
        <v>227</v>
      </c>
      <c r="D1980" s="17" t="n">
        <f aca="false">DATA!D1980</f>
        <v>29</v>
      </c>
      <c r="E1980" s="18" t="n">
        <f aca="false">DATA!F1980</f>
        <v>2</v>
      </c>
      <c r="F1980" s="19" t="n">
        <f aca="false">DATA!G1980</f>
        <v>15.67</v>
      </c>
      <c r="G1980" s="19" t="n">
        <f aca="false">DATA!H1980</f>
        <v>9.14</v>
      </c>
      <c r="H1980" s="18" t="n">
        <f aca="false">DATA!E1980</f>
        <v>10</v>
      </c>
      <c r="I1980" s="20" t="n">
        <f aca="false">F1980*E1980</f>
        <v>31.34</v>
      </c>
      <c r="J1980" s="20" t="n">
        <f aca="false">PARAMETER!$B$4*G1980*SQRT(E1980)</f>
        <v>21.2612331692096</v>
      </c>
      <c r="K1980" s="20" t="n">
        <f aca="false">I1980+J1980</f>
        <v>52.6012331692096</v>
      </c>
      <c r="L1980" s="20" t="n">
        <f aca="false">K1980+F1980*H1980</f>
        <v>209.30123316921</v>
      </c>
      <c r="M1980" s="16" t="str">
        <f aca="false">IF(C1980&lt;=K1980,"REORDER",IF(C1980&gt;L1980,"OVERSTOCK","OK"))</f>
        <v>OVERSTOCK</v>
      </c>
      <c r="N1980" s="16" t="str">
        <f aca="false">IF(C1980&lt;=D1980,"REORDER","OK")</f>
        <v>OK</v>
      </c>
      <c r="O1980" s="18" t="n">
        <f aca="false">IF(D1980&lt;I1980,1,0)</f>
        <v>1</v>
      </c>
      <c r="P1980" s="20" t="n">
        <f aca="false">C1980/F1980</f>
        <v>14.4862795149968</v>
      </c>
      <c r="Q1980" s="19" t="n">
        <f aca="false">DATA!N1980</f>
        <v>26.12</v>
      </c>
      <c r="R1980" s="19" t="n">
        <f aca="false">DATA!O1980</f>
        <v>1.93</v>
      </c>
      <c r="S1980" s="17" t="n">
        <f aca="false">C1980*Q1980</f>
        <v>5929.24</v>
      </c>
      <c r="T1980" s="19" t="n">
        <f aca="false">C1980*R1980</f>
        <v>438.11</v>
      </c>
      <c r="U1980" s="20" t="n">
        <f aca="false">MAX(0,C1980-L1980)</f>
        <v>17.6987668307904</v>
      </c>
      <c r="V1980" s="17" t="n">
        <f aca="false">U1980*Q1980</f>
        <v>462.291789620246</v>
      </c>
      <c r="W1980" s="19" t="n">
        <f aca="false">U1980*R1980</f>
        <v>34.1586199834255</v>
      </c>
      <c r="X1980" s="20" t="n">
        <f aca="false">MAX(0,K1980-C1980)</f>
        <v>0</v>
      </c>
      <c r="Y1980" s="17" t="n">
        <f aca="false">F1980*PARAMETER!$B$5*Q1980</f>
        <v>149394.646</v>
      </c>
      <c r="Z1980" s="21" t="n">
        <f aca="false">SUMIF($Y$2:$Y$3205,"&gt;="&amp;Y1980)/SUM($Y$2:$Y$3205)</f>
        <v>0.991006369689006</v>
      </c>
      <c r="AA1980" s="16" t="str">
        <f aca="false">IF(Z1980&lt;=PARAMETER!$B$7,"A",IF(Z1980&lt;=PARAMETER!$B$8,"B","C"))</f>
        <v>C</v>
      </c>
      <c r="AB1980" s="22" t="n">
        <f aca="false">G1980/F1980</f>
        <v>0.583280153158902</v>
      </c>
      <c r="AC1980" s="16" t="str">
        <f aca="false">IF(AB1980&lt;=PARAMETER!$B$9,"X",IF(AB1980&lt;=PARAMETER!$B$10,"Y","Z"))</f>
        <v>Z</v>
      </c>
      <c r="AD1980" s="16" t="str">
        <f aca="false">AA1980&amp;AC1980</f>
        <v>CZ</v>
      </c>
      <c r="AE1980" s="22" t="n">
        <f aca="false">DATA!I1980</f>
        <v>0.62</v>
      </c>
      <c r="AF1980" s="18" t="n">
        <f aca="false">DATA!L1980</f>
        <v>158</v>
      </c>
      <c r="AG1980" s="16" t="str">
        <f aca="false">DATA!K1980</f>
        <v>B</v>
      </c>
      <c r="AH1980" s="18" t="n">
        <f aca="false">IF(AE1980&gt;=PARAMETER!$B$12,1,0)</f>
        <v>0</v>
      </c>
      <c r="AI1980" s="18" t="n">
        <f aca="false">IF(AF1980&gt;=PARAMETER!$B$13,1,0)</f>
        <v>1</v>
      </c>
      <c r="AJ1980" s="18" t="n">
        <f aca="false">IF(AND(AH1980=1,AI1980=1),1,0)</f>
        <v>0</v>
      </c>
    </row>
    <row r="1981" customFormat="false" ht="15" hidden="false" customHeight="false" outlineLevel="0" collapsed="false">
      <c r="A1981" s="16" t="str">
        <f aca="false">DATA!A1981</f>
        <v>ITM11979</v>
      </c>
      <c r="B1981" s="16" t="str">
        <f aca="false">DATA!B1981</f>
        <v>Groceries</v>
      </c>
      <c r="C1981" s="17" t="n">
        <f aca="false">DATA!C1981</f>
        <v>220</v>
      </c>
      <c r="D1981" s="17" t="n">
        <f aca="false">DATA!D1981</f>
        <v>17</v>
      </c>
      <c r="E1981" s="18" t="n">
        <f aca="false">DATA!F1981</f>
        <v>5</v>
      </c>
      <c r="F1981" s="19" t="n">
        <f aca="false">DATA!G1981</f>
        <v>49.52</v>
      </c>
      <c r="G1981" s="19" t="n">
        <f aca="false">DATA!H1981</f>
        <v>8</v>
      </c>
      <c r="H1981" s="18" t="n">
        <f aca="false">DATA!E1981</f>
        <v>5</v>
      </c>
      <c r="I1981" s="20" t="n">
        <f aca="false">F1981*E1981</f>
        <v>247.6</v>
      </c>
      <c r="J1981" s="20" t="n">
        <f aca="false">PARAMETER!$B$4*G1981*SQRT(E1981)</f>
        <v>29.4240361832046</v>
      </c>
      <c r="K1981" s="20" t="n">
        <f aca="false">I1981+J1981</f>
        <v>277.024036183205</v>
      </c>
      <c r="L1981" s="20" t="n">
        <f aca="false">K1981+F1981*H1981</f>
        <v>524.624036183205</v>
      </c>
      <c r="M1981" s="16" t="str">
        <f aca="false">IF(C1981&lt;=K1981,"REORDER",IF(C1981&gt;L1981,"OVERSTOCK","OK"))</f>
        <v>REORDER</v>
      </c>
      <c r="N1981" s="16" t="str">
        <f aca="false">IF(C1981&lt;=D1981,"REORDER","OK")</f>
        <v>OK</v>
      </c>
      <c r="O1981" s="18" t="n">
        <f aca="false">IF(D1981&lt;I1981,1,0)</f>
        <v>1</v>
      </c>
      <c r="P1981" s="20" t="n">
        <f aca="false">C1981/F1981</f>
        <v>4.44264943457189</v>
      </c>
      <c r="Q1981" s="19" t="n">
        <f aca="false">DATA!N1981</f>
        <v>30.49</v>
      </c>
      <c r="R1981" s="19" t="n">
        <f aca="false">DATA!O1981</f>
        <v>0.68</v>
      </c>
      <c r="S1981" s="17" t="n">
        <f aca="false">C1981*Q1981</f>
        <v>6707.8</v>
      </c>
      <c r="T1981" s="19" t="n">
        <f aca="false">C1981*R1981</f>
        <v>149.6</v>
      </c>
      <c r="U1981" s="20" t="n">
        <f aca="false">MAX(0,C1981-L1981)</f>
        <v>0</v>
      </c>
      <c r="V1981" s="17" t="n">
        <f aca="false">U1981*Q1981</f>
        <v>0</v>
      </c>
      <c r="W1981" s="19" t="n">
        <f aca="false">U1981*R1981</f>
        <v>0</v>
      </c>
      <c r="X1981" s="20" t="n">
        <f aca="false">MAX(0,K1981-C1981)</f>
        <v>57.0240361832046</v>
      </c>
      <c r="Y1981" s="17" t="n">
        <f aca="false">F1981*PARAMETER!$B$5*Q1981</f>
        <v>551100.652</v>
      </c>
      <c r="Z1981" s="21" t="n">
        <f aca="false">SUMIF($Y$2:$Y$3205,"&gt;="&amp;Y1981)/SUM($Y$2:$Y$3205)</f>
        <v>0.890242141861217</v>
      </c>
      <c r="AA1981" s="16" t="str">
        <f aca="false">IF(Z1981&lt;=PARAMETER!$B$7,"A",IF(Z1981&lt;=PARAMETER!$B$8,"B","C"))</f>
        <v>B</v>
      </c>
      <c r="AB1981" s="22" t="n">
        <f aca="false">G1981/F1981</f>
        <v>0.161550888529887</v>
      </c>
      <c r="AC1981" s="16" t="str">
        <f aca="false">IF(AB1981&lt;=PARAMETER!$B$9,"X",IF(AB1981&lt;=PARAMETER!$B$10,"Y","Z"))</f>
        <v>X</v>
      </c>
      <c r="AD1981" s="16" t="str">
        <f aca="false">AA1981&amp;AC1981</f>
        <v>BX</v>
      </c>
      <c r="AE1981" s="22" t="n">
        <f aca="false">DATA!I1981</f>
        <v>0.25</v>
      </c>
      <c r="AF1981" s="18" t="n">
        <f aca="false">DATA!L1981</f>
        <v>66</v>
      </c>
      <c r="AG1981" s="16" t="str">
        <f aca="false">DATA!K1981</f>
        <v>B</v>
      </c>
      <c r="AH1981" s="18" t="n">
        <f aca="false">IF(AE1981&gt;=PARAMETER!$B$12,1,0)</f>
        <v>0</v>
      </c>
      <c r="AI1981" s="18" t="n">
        <f aca="false">IF(AF1981&gt;=PARAMETER!$B$13,1,0)</f>
        <v>0</v>
      </c>
      <c r="AJ1981" s="18" t="n">
        <f aca="false">IF(AND(AH1981=1,AI1981=1),1,0)</f>
        <v>0</v>
      </c>
    </row>
    <row r="1982" customFormat="false" ht="15" hidden="false" customHeight="false" outlineLevel="0" collapsed="false">
      <c r="A1982" s="16" t="str">
        <f aca="false">DATA!A1982</f>
        <v>ITM11980</v>
      </c>
      <c r="B1982" s="16" t="str">
        <f aca="false">DATA!B1982</f>
        <v>Pharma</v>
      </c>
      <c r="C1982" s="17" t="n">
        <f aca="false">DATA!C1982</f>
        <v>466</v>
      </c>
      <c r="D1982" s="17" t="n">
        <f aca="false">DATA!D1982</f>
        <v>67</v>
      </c>
      <c r="E1982" s="18" t="n">
        <f aca="false">DATA!F1982</f>
        <v>7</v>
      </c>
      <c r="F1982" s="19" t="n">
        <f aca="false">DATA!G1982</f>
        <v>32</v>
      </c>
      <c r="G1982" s="19" t="n">
        <f aca="false">DATA!H1982</f>
        <v>7.63</v>
      </c>
      <c r="H1982" s="18" t="n">
        <f aca="false">DATA!E1982</f>
        <v>13</v>
      </c>
      <c r="I1982" s="20" t="n">
        <f aca="false">F1982*E1982</f>
        <v>224</v>
      </c>
      <c r="J1982" s="20" t="n">
        <f aca="false">PARAMETER!$B$4*G1982*SQRT(E1982)</f>
        <v>33.2047958733236</v>
      </c>
      <c r="K1982" s="20" t="n">
        <f aca="false">I1982+J1982</f>
        <v>257.204795873324</v>
      </c>
      <c r="L1982" s="20" t="n">
        <f aca="false">K1982+F1982*H1982</f>
        <v>673.204795873324</v>
      </c>
      <c r="M1982" s="16" t="str">
        <f aca="false">IF(C1982&lt;=K1982,"REORDER",IF(C1982&gt;L1982,"OVERSTOCK","OK"))</f>
        <v>OK</v>
      </c>
      <c r="N1982" s="16" t="str">
        <f aca="false">IF(C1982&lt;=D1982,"REORDER","OK")</f>
        <v>OK</v>
      </c>
      <c r="O1982" s="18" t="n">
        <f aca="false">IF(D1982&lt;I1982,1,0)</f>
        <v>1</v>
      </c>
      <c r="P1982" s="20" t="n">
        <f aca="false">C1982/F1982</f>
        <v>14.5625</v>
      </c>
      <c r="Q1982" s="19" t="n">
        <f aca="false">DATA!N1982</f>
        <v>66.81</v>
      </c>
      <c r="R1982" s="19" t="n">
        <f aca="false">DATA!O1982</f>
        <v>1.47</v>
      </c>
      <c r="S1982" s="17" t="n">
        <f aca="false">C1982*Q1982</f>
        <v>31133.46</v>
      </c>
      <c r="T1982" s="19" t="n">
        <f aca="false">C1982*R1982</f>
        <v>685.02</v>
      </c>
      <c r="U1982" s="20" t="n">
        <f aca="false">MAX(0,C1982-L1982)</f>
        <v>0</v>
      </c>
      <c r="V1982" s="17" t="n">
        <f aca="false">U1982*Q1982</f>
        <v>0</v>
      </c>
      <c r="W1982" s="19" t="n">
        <f aca="false">U1982*R1982</f>
        <v>0</v>
      </c>
      <c r="X1982" s="20" t="n">
        <f aca="false">MAX(0,K1982-C1982)</f>
        <v>0</v>
      </c>
      <c r="Y1982" s="17" t="n">
        <f aca="false">F1982*PARAMETER!$B$5*Q1982</f>
        <v>780340.8</v>
      </c>
      <c r="Z1982" s="21" t="n">
        <f aca="false">SUMIF($Y$2:$Y$3205,"&gt;="&amp;Y1982)/SUM($Y$2:$Y$3205)</f>
        <v>0.816985753666611</v>
      </c>
      <c r="AA1982" s="16" t="str">
        <f aca="false">IF(Z1982&lt;=PARAMETER!$B$7,"A",IF(Z1982&lt;=PARAMETER!$B$8,"B","C"))</f>
        <v>B</v>
      </c>
      <c r="AB1982" s="22" t="n">
        <f aca="false">G1982/F1982</f>
        <v>0.2384375</v>
      </c>
      <c r="AC1982" s="16" t="str">
        <f aca="false">IF(AB1982&lt;=PARAMETER!$B$9,"X",IF(AB1982&lt;=PARAMETER!$B$10,"Y","Z"))</f>
        <v>X</v>
      </c>
      <c r="AD1982" s="16" t="str">
        <f aca="false">AA1982&amp;AC1982</f>
        <v>BX</v>
      </c>
      <c r="AE1982" s="22" t="n">
        <f aca="false">DATA!I1982</f>
        <v>0.8</v>
      </c>
      <c r="AF1982" s="18" t="n">
        <f aca="false">DATA!L1982</f>
        <v>85</v>
      </c>
      <c r="AG1982" s="16" t="str">
        <f aca="false">DATA!K1982</f>
        <v>C</v>
      </c>
      <c r="AH1982" s="18" t="n">
        <f aca="false">IF(AE1982&gt;=PARAMETER!$B$12,1,0)</f>
        <v>1</v>
      </c>
      <c r="AI1982" s="18" t="n">
        <f aca="false">IF(AF1982&gt;=PARAMETER!$B$13,1,0)</f>
        <v>0</v>
      </c>
      <c r="AJ1982" s="18" t="n">
        <f aca="false">IF(AND(AH1982=1,AI1982=1),1,0)</f>
        <v>0</v>
      </c>
    </row>
    <row r="1983" customFormat="false" ht="15" hidden="false" customHeight="false" outlineLevel="0" collapsed="false">
      <c r="A1983" s="16" t="str">
        <f aca="false">DATA!A1983</f>
        <v>ITM11981</v>
      </c>
      <c r="B1983" s="16" t="str">
        <f aca="false">DATA!B1983</f>
        <v>Pharma</v>
      </c>
      <c r="C1983" s="17" t="n">
        <f aca="false">DATA!C1983</f>
        <v>351</v>
      </c>
      <c r="D1983" s="17" t="n">
        <f aca="false">DATA!D1983</f>
        <v>55</v>
      </c>
      <c r="E1983" s="18" t="n">
        <f aca="false">DATA!F1983</f>
        <v>6</v>
      </c>
      <c r="F1983" s="19" t="n">
        <f aca="false">DATA!G1983</f>
        <v>12.86</v>
      </c>
      <c r="G1983" s="19" t="n">
        <f aca="false">DATA!H1983</f>
        <v>9.72</v>
      </c>
      <c r="H1983" s="18" t="n">
        <f aca="false">DATA!E1983</f>
        <v>7</v>
      </c>
      <c r="I1983" s="20" t="n">
        <f aca="false">F1983*E1983</f>
        <v>77.16</v>
      </c>
      <c r="J1983" s="20" t="n">
        <f aca="false">PARAMETER!$B$4*G1983*SQRT(E1983)</f>
        <v>39.1623862914461</v>
      </c>
      <c r="K1983" s="20" t="n">
        <f aca="false">I1983+J1983</f>
        <v>116.322386291446</v>
      </c>
      <c r="L1983" s="20" t="n">
        <f aca="false">K1983+F1983*H1983</f>
        <v>206.342386291446</v>
      </c>
      <c r="M1983" s="16" t="str">
        <f aca="false">IF(C1983&lt;=K1983,"REORDER",IF(C1983&gt;L1983,"OVERSTOCK","OK"))</f>
        <v>OVERSTOCK</v>
      </c>
      <c r="N1983" s="16" t="str">
        <f aca="false">IF(C1983&lt;=D1983,"REORDER","OK")</f>
        <v>OK</v>
      </c>
      <c r="O1983" s="18" t="n">
        <f aca="false">IF(D1983&lt;I1983,1,0)</f>
        <v>1</v>
      </c>
      <c r="P1983" s="20" t="n">
        <f aca="false">C1983/F1983</f>
        <v>27.293934681182</v>
      </c>
      <c r="Q1983" s="19" t="n">
        <f aca="false">DATA!N1983</f>
        <v>50.19</v>
      </c>
      <c r="R1983" s="19" t="n">
        <f aca="false">DATA!O1983</f>
        <v>1.52</v>
      </c>
      <c r="S1983" s="17" t="n">
        <f aca="false">C1983*Q1983</f>
        <v>17616.69</v>
      </c>
      <c r="T1983" s="19" t="n">
        <f aca="false">C1983*R1983</f>
        <v>533.52</v>
      </c>
      <c r="U1983" s="20" t="n">
        <f aca="false">MAX(0,C1983-L1983)</f>
        <v>144.657613708554</v>
      </c>
      <c r="V1983" s="17" t="n">
        <f aca="false">U1983*Q1983</f>
        <v>7260.36563203232</v>
      </c>
      <c r="W1983" s="19" t="n">
        <f aca="false">U1983*R1983</f>
        <v>219.879572837002</v>
      </c>
      <c r="X1983" s="20" t="n">
        <f aca="false">MAX(0,K1983-C1983)</f>
        <v>0</v>
      </c>
      <c r="Y1983" s="17" t="n">
        <f aca="false">F1983*PARAMETER!$B$5*Q1983</f>
        <v>235586.841</v>
      </c>
      <c r="Z1983" s="21" t="n">
        <f aca="false">SUMIF($Y$2:$Y$3205,"&gt;="&amp;Y1983)/SUM($Y$2:$Y$3205)</f>
        <v>0.975449433334155</v>
      </c>
      <c r="AA1983" s="16" t="str">
        <f aca="false">IF(Z1983&lt;=PARAMETER!$B$7,"A",IF(Z1983&lt;=PARAMETER!$B$8,"B","C"))</f>
        <v>C</v>
      </c>
      <c r="AB1983" s="22" t="n">
        <f aca="false">G1983/F1983</f>
        <v>0.755832037325039</v>
      </c>
      <c r="AC1983" s="16" t="str">
        <f aca="false">IF(AB1983&lt;=PARAMETER!$B$9,"X",IF(AB1983&lt;=PARAMETER!$B$10,"Y","Z"))</f>
        <v>Z</v>
      </c>
      <c r="AD1983" s="16" t="str">
        <f aca="false">AA1983&amp;AC1983</f>
        <v>CZ</v>
      </c>
      <c r="AE1983" s="22" t="n">
        <f aca="false">DATA!I1983</f>
        <v>0.87</v>
      </c>
      <c r="AF1983" s="18" t="n">
        <f aca="false">DATA!L1983</f>
        <v>122</v>
      </c>
      <c r="AG1983" s="16" t="str">
        <f aca="false">DATA!K1983</f>
        <v>B</v>
      </c>
      <c r="AH1983" s="18" t="n">
        <f aca="false">IF(AE1983&gt;=PARAMETER!$B$12,1,0)</f>
        <v>1</v>
      </c>
      <c r="AI1983" s="18" t="n">
        <f aca="false">IF(AF1983&gt;=PARAMETER!$B$13,1,0)</f>
        <v>1</v>
      </c>
      <c r="AJ1983" s="18" t="n">
        <f aca="false">IF(AND(AH1983=1,AI1983=1),1,0)</f>
        <v>1</v>
      </c>
    </row>
    <row r="1984" customFormat="false" ht="15" hidden="false" customHeight="false" outlineLevel="0" collapsed="false">
      <c r="A1984" s="16" t="str">
        <f aca="false">DATA!A1984</f>
        <v>ITM11982</v>
      </c>
      <c r="B1984" s="16" t="str">
        <f aca="false">DATA!B1984</f>
        <v>Apparel</v>
      </c>
      <c r="C1984" s="17" t="n">
        <f aca="false">DATA!C1984</f>
        <v>447</v>
      </c>
      <c r="D1984" s="17" t="n">
        <f aca="false">DATA!D1984</f>
        <v>40</v>
      </c>
      <c r="E1984" s="18" t="n">
        <f aca="false">DATA!F1984</f>
        <v>4</v>
      </c>
      <c r="F1984" s="19" t="n">
        <f aca="false">DATA!G1984</f>
        <v>22.4</v>
      </c>
      <c r="G1984" s="19" t="n">
        <f aca="false">DATA!H1984</f>
        <v>3.98</v>
      </c>
      <c r="H1984" s="18" t="n">
        <f aca="false">DATA!E1984</f>
        <v>4</v>
      </c>
      <c r="I1984" s="20" t="n">
        <f aca="false">F1984*E1984</f>
        <v>89.6</v>
      </c>
      <c r="J1984" s="20" t="n">
        <f aca="false">PARAMETER!$B$4*G1984*SQRT(E1984)</f>
        <v>13.0930348705337</v>
      </c>
      <c r="K1984" s="20" t="n">
        <f aca="false">I1984+J1984</f>
        <v>102.693034870534</v>
      </c>
      <c r="L1984" s="20" t="n">
        <f aca="false">K1984+F1984*H1984</f>
        <v>192.293034870534</v>
      </c>
      <c r="M1984" s="16" t="str">
        <f aca="false">IF(C1984&lt;=K1984,"REORDER",IF(C1984&gt;L1984,"OVERSTOCK","OK"))</f>
        <v>OVERSTOCK</v>
      </c>
      <c r="N1984" s="16" t="str">
        <f aca="false">IF(C1984&lt;=D1984,"REORDER","OK")</f>
        <v>OK</v>
      </c>
      <c r="O1984" s="18" t="n">
        <f aca="false">IF(D1984&lt;I1984,1,0)</f>
        <v>1</v>
      </c>
      <c r="P1984" s="20" t="n">
        <f aca="false">C1984/F1984</f>
        <v>19.9553571428571</v>
      </c>
      <c r="Q1984" s="19" t="n">
        <f aca="false">DATA!N1984</f>
        <v>190.98</v>
      </c>
      <c r="R1984" s="19" t="n">
        <f aca="false">DATA!O1984</f>
        <v>0.87</v>
      </c>
      <c r="S1984" s="17" t="n">
        <f aca="false">C1984*Q1984</f>
        <v>85368.06</v>
      </c>
      <c r="T1984" s="19" t="n">
        <f aca="false">C1984*R1984</f>
        <v>388.89</v>
      </c>
      <c r="U1984" s="20" t="n">
        <f aca="false">MAX(0,C1984-L1984)</f>
        <v>254.706965129466</v>
      </c>
      <c r="V1984" s="17" t="n">
        <f aca="false">U1984*Q1984</f>
        <v>48643.9362004255</v>
      </c>
      <c r="W1984" s="19" t="n">
        <f aca="false">U1984*R1984</f>
        <v>221.595059662636</v>
      </c>
      <c r="X1984" s="20" t="n">
        <f aca="false">MAX(0,K1984-C1984)</f>
        <v>0</v>
      </c>
      <c r="Y1984" s="17" t="n">
        <f aca="false">F1984*PARAMETER!$B$5*Q1984</f>
        <v>1561452.48</v>
      </c>
      <c r="Z1984" s="21" t="n">
        <f aca="false">SUMIF($Y$2:$Y$3205,"&gt;="&amp;Y1984)/SUM($Y$2:$Y$3205)</f>
        <v>0.498922430496849</v>
      </c>
      <c r="AA1984" s="16" t="str">
        <f aca="false">IF(Z1984&lt;=PARAMETER!$B$7,"A",IF(Z1984&lt;=PARAMETER!$B$8,"B","C"))</f>
        <v>A</v>
      </c>
      <c r="AB1984" s="22" t="n">
        <f aca="false">G1984/F1984</f>
        <v>0.177678571428571</v>
      </c>
      <c r="AC1984" s="16" t="str">
        <f aca="false">IF(AB1984&lt;=PARAMETER!$B$9,"X",IF(AB1984&lt;=PARAMETER!$B$10,"Y","Z"))</f>
        <v>X</v>
      </c>
      <c r="AD1984" s="16" t="str">
        <f aca="false">AA1984&amp;AC1984</f>
        <v>AX</v>
      </c>
      <c r="AE1984" s="22" t="n">
        <f aca="false">DATA!I1984</f>
        <v>0.9</v>
      </c>
      <c r="AF1984" s="18" t="n">
        <f aca="false">DATA!L1984</f>
        <v>15</v>
      </c>
      <c r="AG1984" s="16" t="str">
        <f aca="false">DATA!K1984</f>
        <v>A</v>
      </c>
      <c r="AH1984" s="18" t="n">
        <f aca="false">IF(AE1984&gt;=PARAMETER!$B$12,1,0)</f>
        <v>1</v>
      </c>
      <c r="AI1984" s="18" t="n">
        <f aca="false">IF(AF1984&gt;=PARAMETER!$B$13,1,0)</f>
        <v>0</v>
      </c>
      <c r="AJ1984" s="18" t="n">
        <f aca="false">IF(AND(AH1984=1,AI1984=1),1,0)</f>
        <v>0</v>
      </c>
    </row>
    <row r="1985" customFormat="false" ht="15" hidden="false" customHeight="false" outlineLevel="0" collapsed="false">
      <c r="A1985" s="16" t="str">
        <f aca="false">DATA!A1985</f>
        <v>ITM11983</v>
      </c>
      <c r="B1985" s="16" t="str">
        <f aca="false">DATA!B1985</f>
        <v>Electronics</v>
      </c>
      <c r="C1985" s="17" t="n">
        <f aca="false">DATA!C1985</f>
        <v>57</v>
      </c>
      <c r="D1985" s="17" t="n">
        <f aca="false">DATA!D1985</f>
        <v>18</v>
      </c>
      <c r="E1985" s="18" t="n">
        <f aca="false">DATA!F1985</f>
        <v>4</v>
      </c>
      <c r="F1985" s="19" t="n">
        <f aca="false">DATA!G1985</f>
        <v>37.28</v>
      </c>
      <c r="G1985" s="19" t="n">
        <f aca="false">DATA!H1985</f>
        <v>6.3</v>
      </c>
      <c r="H1985" s="18" t="n">
        <f aca="false">DATA!E1985</f>
        <v>12</v>
      </c>
      <c r="I1985" s="20" t="n">
        <f aca="false">F1985*E1985</f>
        <v>149.12</v>
      </c>
      <c r="J1985" s="20" t="n">
        <f aca="false">PARAMETER!$B$4*G1985*SQRT(E1985)</f>
        <v>20.7251556995885</v>
      </c>
      <c r="K1985" s="20" t="n">
        <f aca="false">I1985+J1985</f>
        <v>169.845155699589</v>
      </c>
      <c r="L1985" s="20" t="n">
        <f aca="false">K1985+F1985*H1985</f>
        <v>617.205155699589</v>
      </c>
      <c r="M1985" s="16" t="str">
        <f aca="false">IF(C1985&lt;=K1985,"REORDER",IF(C1985&gt;L1985,"OVERSTOCK","OK"))</f>
        <v>REORDER</v>
      </c>
      <c r="N1985" s="16" t="str">
        <f aca="false">IF(C1985&lt;=D1985,"REORDER","OK")</f>
        <v>OK</v>
      </c>
      <c r="O1985" s="18" t="n">
        <f aca="false">IF(D1985&lt;I1985,1,0)</f>
        <v>1</v>
      </c>
      <c r="P1985" s="20" t="n">
        <f aca="false">C1985/F1985</f>
        <v>1.52896995708155</v>
      </c>
      <c r="Q1985" s="19" t="n">
        <f aca="false">DATA!N1985</f>
        <v>87.86</v>
      </c>
      <c r="R1985" s="19" t="n">
        <f aca="false">DATA!O1985</f>
        <v>1.23</v>
      </c>
      <c r="S1985" s="17" t="n">
        <f aca="false">C1985*Q1985</f>
        <v>5008.02</v>
      </c>
      <c r="T1985" s="19" t="n">
        <f aca="false">C1985*R1985</f>
        <v>70.11</v>
      </c>
      <c r="U1985" s="20" t="n">
        <f aca="false">MAX(0,C1985-L1985)</f>
        <v>0</v>
      </c>
      <c r="V1985" s="17" t="n">
        <f aca="false">U1985*Q1985</f>
        <v>0</v>
      </c>
      <c r="W1985" s="19" t="n">
        <f aca="false">U1985*R1985</f>
        <v>0</v>
      </c>
      <c r="X1985" s="20" t="n">
        <f aca="false">MAX(0,K1985-C1985)</f>
        <v>112.845155699589</v>
      </c>
      <c r="Y1985" s="17" t="n">
        <f aca="false">F1985*PARAMETER!$B$5*Q1985</f>
        <v>1195528.592</v>
      </c>
      <c r="Z1985" s="21" t="n">
        <f aca="false">SUMIF($Y$2:$Y$3205,"&gt;="&amp;Y1985)/SUM($Y$2:$Y$3205)</f>
        <v>0.647501029919285</v>
      </c>
      <c r="AA1985" s="16" t="str">
        <f aca="false">IF(Z1985&lt;=PARAMETER!$B$7,"A",IF(Z1985&lt;=PARAMETER!$B$8,"B","C"))</f>
        <v>A</v>
      </c>
      <c r="AB1985" s="22" t="n">
        <f aca="false">G1985/F1985</f>
        <v>0.168991416309013</v>
      </c>
      <c r="AC1985" s="16" t="str">
        <f aca="false">IF(AB1985&lt;=PARAMETER!$B$9,"X",IF(AB1985&lt;=PARAMETER!$B$10,"Y","Z"))</f>
        <v>X</v>
      </c>
      <c r="AD1985" s="16" t="str">
        <f aca="false">AA1985&amp;AC1985</f>
        <v>AX</v>
      </c>
      <c r="AE1985" s="22" t="n">
        <f aca="false">DATA!I1985</f>
        <v>0.37</v>
      </c>
      <c r="AF1985" s="18" t="n">
        <f aca="false">DATA!L1985</f>
        <v>133</v>
      </c>
      <c r="AG1985" s="16" t="str">
        <f aca="false">DATA!K1985</f>
        <v>D</v>
      </c>
      <c r="AH1985" s="18" t="n">
        <f aca="false">IF(AE1985&gt;=PARAMETER!$B$12,1,0)</f>
        <v>0</v>
      </c>
      <c r="AI1985" s="18" t="n">
        <f aca="false">IF(AF1985&gt;=PARAMETER!$B$13,1,0)</f>
        <v>1</v>
      </c>
      <c r="AJ1985" s="18" t="n">
        <f aca="false">IF(AND(AH1985=1,AI1985=1),1,0)</f>
        <v>0</v>
      </c>
    </row>
    <row r="1986" customFormat="false" ht="15" hidden="false" customHeight="false" outlineLevel="0" collapsed="false">
      <c r="A1986" s="16" t="str">
        <f aca="false">DATA!A1986</f>
        <v>ITM11984</v>
      </c>
      <c r="B1986" s="16" t="str">
        <f aca="false">DATA!B1986</f>
        <v>Apparel</v>
      </c>
      <c r="C1986" s="17" t="n">
        <f aca="false">DATA!C1986</f>
        <v>230</v>
      </c>
      <c r="D1986" s="17" t="n">
        <f aca="false">DATA!D1986</f>
        <v>24</v>
      </c>
      <c r="E1986" s="18" t="n">
        <f aca="false">DATA!F1986</f>
        <v>7</v>
      </c>
      <c r="F1986" s="19" t="n">
        <f aca="false">DATA!G1986</f>
        <v>22.88</v>
      </c>
      <c r="G1986" s="19" t="n">
        <f aca="false">DATA!H1986</f>
        <v>9.14</v>
      </c>
      <c r="H1986" s="18" t="n">
        <f aca="false">DATA!E1986</f>
        <v>9</v>
      </c>
      <c r="I1986" s="20" t="n">
        <f aca="false">F1986*E1986</f>
        <v>160.16</v>
      </c>
      <c r="J1986" s="20" t="n">
        <f aca="false">PARAMETER!$B$4*G1986*SQRT(E1986)</f>
        <v>39.7761250697481</v>
      </c>
      <c r="K1986" s="20" t="n">
        <f aca="false">I1986+J1986</f>
        <v>199.936125069748</v>
      </c>
      <c r="L1986" s="20" t="n">
        <f aca="false">K1986+F1986*H1986</f>
        <v>405.856125069748</v>
      </c>
      <c r="M1986" s="16" t="str">
        <f aca="false">IF(C1986&lt;=K1986,"REORDER",IF(C1986&gt;L1986,"OVERSTOCK","OK"))</f>
        <v>OK</v>
      </c>
      <c r="N1986" s="16" t="str">
        <f aca="false">IF(C1986&lt;=D1986,"REORDER","OK")</f>
        <v>OK</v>
      </c>
      <c r="O1986" s="18" t="n">
        <f aca="false">IF(D1986&lt;I1986,1,0)</f>
        <v>1</v>
      </c>
      <c r="P1986" s="20" t="n">
        <f aca="false">C1986/F1986</f>
        <v>10.0524475524476</v>
      </c>
      <c r="Q1986" s="19" t="n">
        <f aca="false">DATA!N1986</f>
        <v>176.56</v>
      </c>
      <c r="R1986" s="19" t="n">
        <f aca="false">DATA!O1986</f>
        <v>1</v>
      </c>
      <c r="S1986" s="17" t="n">
        <f aca="false">C1986*Q1986</f>
        <v>40608.8</v>
      </c>
      <c r="T1986" s="19" t="n">
        <f aca="false">C1986*R1986</f>
        <v>230</v>
      </c>
      <c r="U1986" s="20" t="n">
        <f aca="false">MAX(0,C1986-L1986)</f>
        <v>0</v>
      </c>
      <c r="V1986" s="17" t="n">
        <f aca="false">U1986*Q1986</f>
        <v>0</v>
      </c>
      <c r="W1986" s="19" t="n">
        <f aca="false">U1986*R1986</f>
        <v>0</v>
      </c>
      <c r="X1986" s="20" t="n">
        <f aca="false">MAX(0,K1986-C1986)</f>
        <v>0</v>
      </c>
      <c r="Y1986" s="17" t="n">
        <f aca="false">F1986*PARAMETER!$B$5*Q1986</f>
        <v>1474487.872</v>
      </c>
      <c r="Z1986" s="21" t="n">
        <f aca="false">SUMIF($Y$2:$Y$3205,"&gt;="&amp;Y1986)/SUM($Y$2:$Y$3205)</f>
        <v>0.53573844525422</v>
      </c>
      <c r="AA1986" s="16" t="str">
        <f aca="false">IF(Z1986&lt;=PARAMETER!$B$7,"A",IF(Z1986&lt;=PARAMETER!$B$8,"B","C"))</f>
        <v>A</v>
      </c>
      <c r="AB1986" s="22" t="n">
        <f aca="false">G1986/F1986</f>
        <v>0.399475524475525</v>
      </c>
      <c r="AC1986" s="16" t="str">
        <f aca="false">IF(AB1986&lt;=PARAMETER!$B$9,"X",IF(AB1986&lt;=PARAMETER!$B$10,"Y","Z"))</f>
        <v>Y</v>
      </c>
      <c r="AD1986" s="16" t="str">
        <f aca="false">AA1986&amp;AC1986</f>
        <v>AY</v>
      </c>
      <c r="AE1986" s="22" t="n">
        <f aca="false">DATA!I1986</f>
        <v>0.69</v>
      </c>
      <c r="AF1986" s="18" t="n">
        <f aca="false">DATA!L1986</f>
        <v>143</v>
      </c>
      <c r="AG1986" s="16" t="str">
        <f aca="false">DATA!K1986</f>
        <v>C</v>
      </c>
      <c r="AH1986" s="18" t="n">
        <f aca="false">IF(AE1986&gt;=PARAMETER!$B$12,1,0)</f>
        <v>0</v>
      </c>
      <c r="AI1986" s="18" t="n">
        <f aca="false">IF(AF1986&gt;=PARAMETER!$B$13,1,0)</f>
        <v>1</v>
      </c>
      <c r="AJ1986" s="18" t="n">
        <f aca="false">IF(AND(AH1986=1,AI1986=1),1,0)</f>
        <v>0</v>
      </c>
    </row>
    <row r="1987" customFormat="false" ht="15" hidden="false" customHeight="false" outlineLevel="0" collapsed="false">
      <c r="A1987" s="16" t="str">
        <f aca="false">DATA!A1987</f>
        <v>ITM11985</v>
      </c>
      <c r="B1987" s="16" t="str">
        <f aca="false">DATA!B1987</f>
        <v>Groceries</v>
      </c>
      <c r="C1987" s="17" t="n">
        <f aca="false">DATA!C1987</f>
        <v>463</v>
      </c>
      <c r="D1987" s="17" t="n">
        <f aca="false">DATA!D1987</f>
        <v>35</v>
      </c>
      <c r="E1987" s="18" t="n">
        <f aca="false">DATA!F1987</f>
        <v>6</v>
      </c>
      <c r="F1987" s="19" t="n">
        <f aca="false">DATA!G1987</f>
        <v>4.36</v>
      </c>
      <c r="G1987" s="19" t="n">
        <f aca="false">DATA!H1987</f>
        <v>8.01</v>
      </c>
      <c r="H1987" s="18" t="n">
        <f aca="false">DATA!E1987</f>
        <v>10</v>
      </c>
      <c r="I1987" s="20" t="n">
        <f aca="false">F1987*E1987</f>
        <v>26.16</v>
      </c>
      <c r="J1987" s="20" t="n">
        <f aca="false">PARAMETER!$B$4*G1987*SQRT(E1987)</f>
        <v>32.2727072216547</v>
      </c>
      <c r="K1987" s="20" t="n">
        <f aca="false">I1987+J1987</f>
        <v>58.4327072216547</v>
      </c>
      <c r="L1987" s="20" t="n">
        <f aca="false">K1987+F1987*H1987</f>
        <v>102.032707221655</v>
      </c>
      <c r="M1987" s="16" t="str">
        <f aca="false">IF(C1987&lt;=K1987,"REORDER",IF(C1987&gt;L1987,"OVERSTOCK","OK"))</f>
        <v>OVERSTOCK</v>
      </c>
      <c r="N1987" s="16" t="str">
        <f aca="false">IF(C1987&lt;=D1987,"REORDER","OK")</f>
        <v>OK</v>
      </c>
      <c r="O1987" s="18" t="n">
        <f aca="false">IF(D1987&lt;I1987,1,0)</f>
        <v>0</v>
      </c>
      <c r="P1987" s="20" t="n">
        <f aca="false">C1987/F1987</f>
        <v>106.192660550459</v>
      </c>
      <c r="Q1987" s="19" t="n">
        <f aca="false">DATA!N1987</f>
        <v>165.44</v>
      </c>
      <c r="R1987" s="19" t="n">
        <f aca="false">DATA!O1987</f>
        <v>0.64</v>
      </c>
      <c r="S1987" s="17" t="n">
        <f aca="false">C1987*Q1987</f>
        <v>76598.72</v>
      </c>
      <c r="T1987" s="19" t="n">
        <f aca="false">C1987*R1987</f>
        <v>296.32</v>
      </c>
      <c r="U1987" s="20" t="n">
        <f aca="false">MAX(0,C1987-L1987)</f>
        <v>360.967292778345</v>
      </c>
      <c r="V1987" s="17" t="n">
        <f aca="false">U1987*Q1987</f>
        <v>59718.4289172495</v>
      </c>
      <c r="W1987" s="19" t="n">
        <f aca="false">U1987*R1987</f>
        <v>231.019067378141</v>
      </c>
      <c r="X1987" s="20" t="n">
        <f aca="false">MAX(0,K1987-C1987)</f>
        <v>0</v>
      </c>
      <c r="Y1987" s="17" t="n">
        <f aca="false">F1987*PARAMETER!$B$5*Q1987</f>
        <v>263281.216</v>
      </c>
      <c r="Z1987" s="21" t="n">
        <f aca="false">SUMIF($Y$2:$Y$3205,"&gt;="&amp;Y1987)/SUM($Y$2:$Y$3205)</f>
        <v>0.968846179618536</v>
      </c>
      <c r="AA1987" s="16" t="str">
        <f aca="false">IF(Z1987&lt;=PARAMETER!$B$7,"A",IF(Z1987&lt;=PARAMETER!$B$8,"B","C"))</f>
        <v>C</v>
      </c>
      <c r="AB1987" s="22" t="n">
        <f aca="false">G1987/F1987</f>
        <v>1.83715596330275</v>
      </c>
      <c r="AC1987" s="16" t="str">
        <f aca="false">IF(AB1987&lt;=PARAMETER!$B$9,"X",IF(AB1987&lt;=PARAMETER!$B$10,"Y","Z"))</f>
        <v>Z</v>
      </c>
      <c r="AD1987" s="16" t="str">
        <f aca="false">AA1987&amp;AC1987</f>
        <v>CZ</v>
      </c>
      <c r="AE1987" s="22" t="n">
        <f aca="false">DATA!I1987</f>
        <v>0.35</v>
      </c>
      <c r="AF1987" s="18" t="n">
        <f aca="false">DATA!L1987</f>
        <v>62</v>
      </c>
      <c r="AG1987" s="16" t="str">
        <f aca="false">DATA!K1987</f>
        <v>B</v>
      </c>
      <c r="AH1987" s="18" t="n">
        <f aca="false">IF(AE1987&gt;=PARAMETER!$B$12,1,0)</f>
        <v>0</v>
      </c>
      <c r="AI1987" s="18" t="n">
        <f aca="false">IF(AF1987&gt;=PARAMETER!$B$13,1,0)</f>
        <v>0</v>
      </c>
      <c r="AJ1987" s="18" t="n">
        <f aca="false">IF(AND(AH1987=1,AI1987=1),1,0)</f>
        <v>0</v>
      </c>
    </row>
    <row r="1988" customFormat="false" ht="15" hidden="false" customHeight="false" outlineLevel="0" collapsed="false">
      <c r="A1988" s="16" t="str">
        <f aca="false">DATA!A1988</f>
        <v>ITM11986</v>
      </c>
      <c r="B1988" s="16" t="str">
        <f aca="false">DATA!B1988</f>
        <v>Pharma</v>
      </c>
      <c r="C1988" s="17" t="n">
        <f aca="false">DATA!C1988</f>
        <v>346</v>
      </c>
      <c r="D1988" s="17" t="n">
        <f aca="false">DATA!D1988</f>
        <v>19</v>
      </c>
      <c r="E1988" s="18" t="n">
        <f aca="false">DATA!F1988</f>
        <v>4</v>
      </c>
      <c r="F1988" s="19" t="n">
        <f aca="false">DATA!G1988</f>
        <v>9.26</v>
      </c>
      <c r="G1988" s="19" t="n">
        <f aca="false">DATA!H1988</f>
        <v>5.85</v>
      </c>
      <c r="H1988" s="18" t="n">
        <f aca="false">DATA!E1988</f>
        <v>11</v>
      </c>
      <c r="I1988" s="20" t="n">
        <f aca="false">F1988*E1988</f>
        <v>37.04</v>
      </c>
      <c r="J1988" s="20" t="n">
        <f aca="false">PARAMETER!$B$4*G1988*SQRT(E1988)</f>
        <v>19.2447874353322</v>
      </c>
      <c r="K1988" s="20" t="n">
        <f aca="false">I1988+J1988</f>
        <v>56.2847874353322</v>
      </c>
      <c r="L1988" s="20" t="n">
        <f aca="false">K1988+F1988*H1988</f>
        <v>158.144787435332</v>
      </c>
      <c r="M1988" s="16" t="str">
        <f aca="false">IF(C1988&lt;=K1988,"REORDER",IF(C1988&gt;L1988,"OVERSTOCK","OK"))</f>
        <v>OVERSTOCK</v>
      </c>
      <c r="N1988" s="16" t="str">
        <f aca="false">IF(C1988&lt;=D1988,"REORDER","OK")</f>
        <v>OK</v>
      </c>
      <c r="O1988" s="18" t="n">
        <f aca="false">IF(D1988&lt;I1988,1,0)</f>
        <v>1</v>
      </c>
      <c r="P1988" s="20" t="n">
        <f aca="false">C1988/F1988</f>
        <v>37.3650107991361</v>
      </c>
      <c r="Q1988" s="19" t="n">
        <f aca="false">DATA!N1988</f>
        <v>164.39</v>
      </c>
      <c r="R1988" s="19" t="n">
        <f aca="false">DATA!O1988</f>
        <v>1.53</v>
      </c>
      <c r="S1988" s="17" t="n">
        <f aca="false">C1988*Q1988</f>
        <v>56878.94</v>
      </c>
      <c r="T1988" s="19" t="n">
        <f aca="false">C1988*R1988</f>
        <v>529.38</v>
      </c>
      <c r="U1988" s="20" t="n">
        <f aca="false">MAX(0,C1988-L1988)</f>
        <v>187.855212564668</v>
      </c>
      <c r="V1988" s="17" t="n">
        <f aca="false">U1988*Q1988</f>
        <v>30881.5183935057</v>
      </c>
      <c r="W1988" s="19" t="n">
        <f aca="false">U1988*R1988</f>
        <v>287.418475223942</v>
      </c>
      <c r="X1988" s="20" t="n">
        <f aca="false">MAX(0,K1988-C1988)</f>
        <v>0</v>
      </c>
      <c r="Y1988" s="17" t="n">
        <f aca="false">F1988*PARAMETER!$B$5*Q1988</f>
        <v>555621.761</v>
      </c>
      <c r="Z1988" s="21" t="n">
        <f aca="false">SUMIF($Y$2:$Y$3205,"&gt;="&amp;Y1988)/SUM($Y$2:$Y$3205)</f>
        <v>0.889185453477411</v>
      </c>
      <c r="AA1988" s="16" t="str">
        <f aca="false">IF(Z1988&lt;=PARAMETER!$B$7,"A",IF(Z1988&lt;=PARAMETER!$B$8,"B","C"))</f>
        <v>B</v>
      </c>
      <c r="AB1988" s="22" t="n">
        <f aca="false">G1988/F1988</f>
        <v>0.631749460043197</v>
      </c>
      <c r="AC1988" s="16" t="str">
        <f aca="false">IF(AB1988&lt;=PARAMETER!$B$9,"X",IF(AB1988&lt;=PARAMETER!$B$10,"Y","Z"))</f>
        <v>Z</v>
      </c>
      <c r="AD1988" s="16" t="str">
        <f aca="false">AA1988&amp;AC1988</f>
        <v>BZ</v>
      </c>
      <c r="AE1988" s="22" t="n">
        <f aca="false">DATA!I1988</f>
        <v>0.79</v>
      </c>
      <c r="AF1988" s="18" t="n">
        <f aca="false">DATA!L1988</f>
        <v>141</v>
      </c>
      <c r="AG1988" s="16" t="str">
        <f aca="false">DATA!K1988</f>
        <v>D</v>
      </c>
      <c r="AH1988" s="18" t="n">
        <f aca="false">IF(AE1988&gt;=PARAMETER!$B$12,1,0)</f>
        <v>1</v>
      </c>
      <c r="AI1988" s="18" t="n">
        <f aca="false">IF(AF1988&gt;=PARAMETER!$B$13,1,0)</f>
        <v>1</v>
      </c>
      <c r="AJ1988" s="18" t="n">
        <f aca="false">IF(AND(AH1988=1,AI1988=1),1,0)</f>
        <v>1</v>
      </c>
    </row>
    <row r="1989" customFormat="false" ht="15" hidden="false" customHeight="false" outlineLevel="0" collapsed="false">
      <c r="A1989" s="16" t="str">
        <f aca="false">DATA!A1989</f>
        <v>ITM11987</v>
      </c>
      <c r="B1989" s="16" t="str">
        <f aca="false">DATA!B1989</f>
        <v>Apparel</v>
      </c>
      <c r="C1989" s="17" t="n">
        <f aca="false">DATA!C1989</f>
        <v>268</v>
      </c>
      <c r="D1989" s="17" t="n">
        <f aca="false">DATA!D1989</f>
        <v>38</v>
      </c>
      <c r="E1989" s="18" t="n">
        <f aca="false">DATA!F1989</f>
        <v>6</v>
      </c>
      <c r="F1989" s="19" t="n">
        <f aca="false">DATA!G1989</f>
        <v>39.77</v>
      </c>
      <c r="G1989" s="19" t="n">
        <f aca="false">DATA!H1989</f>
        <v>1.22</v>
      </c>
      <c r="H1989" s="18" t="n">
        <f aca="false">DATA!E1989</f>
        <v>13</v>
      </c>
      <c r="I1989" s="20" t="n">
        <f aca="false">F1989*E1989</f>
        <v>238.62</v>
      </c>
      <c r="J1989" s="20" t="n">
        <f aca="false">PARAMETER!$B$4*G1989*SQRT(E1989)</f>
        <v>4.91544354686875</v>
      </c>
      <c r="K1989" s="20" t="n">
        <f aca="false">I1989+J1989</f>
        <v>243.535443546869</v>
      </c>
      <c r="L1989" s="20" t="n">
        <f aca="false">K1989+F1989*H1989</f>
        <v>760.545443546869</v>
      </c>
      <c r="M1989" s="16" t="str">
        <f aca="false">IF(C1989&lt;=K1989,"REORDER",IF(C1989&gt;L1989,"OVERSTOCK","OK"))</f>
        <v>OK</v>
      </c>
      <c r="N1989" s="16" t="str">
        <f aca="false">IF(C1989&lt;=D1989,"REORDER","OK")</f>
        <v>OK</v>
      </c>
      <c r="O1989" s="18" t="n">
        <f aca="false">IF(D1989&lt;I1989,1,0)</f>
        <v>1</v>
      </c>
      <c r="P1989" s="20" t="n">
        <f aca="false">C1989/F1989</f>
        <v>6.73874779984913</v>
      </c>
      <c r="Q1989" s="19" t="n">
        <f aca="false">DATA!N1989</f>
        <v>50.98</v>
      </c>
      <c r="R1989" s="19" t="n">
        <f aca="false">DATA!O1989</f>
        <v>1.44</v>
      </c>
      <c r="S1989" s="17" t="n">
        <f aca="false">C1989*Q1989</f>
        <v>13662.64</v>
      </c>
      <c r="T1989" s="19" t="n">
        <f aca="false">C1989*R1989</f>
        <v>385.92</v>
      </c>
      <c r="U1989" s="20" t="n">
        <f aca="false">MAX(0,C1989-L1989)</f>
        <v>0</v>
      </c>
      <c r="V1989" s="17" t="n">
        <f aca="false">U1989*Q1989</f>
        <v>0</v>
      </c>
      <c r="W1989" s="19" t="n">
        <f aca="false">U1989*R1989</f>
        <v>0</v>
      </c>
      <c r="X1989" s="20" t="n">
        <f aca="false">MAX(0,K1989-C1989)</f>
        <v>0</v>
      </c>
      <c r="Y1989" s="17" t="n">
        <f aca="false">F1989*PARAMETER!$B$5*Q1989</f>
        <v>740028.229</v>
      </c>
      <c r="Z1989" s="21" t="n">
        <f aca="false">SUMIF($Y$2:$Y$3205,"&gt;="&amp;Y1989)/SUM($Y$2:$Y$3205)</f>
        <v>0.8305399194589</v>
      </c>
      <c r="AA1989" s="16" t="str">
        <f aca="false">IF(Z1989&lt;=PARAMETER!$B$7,"A",IF(Z1989&lt;=PARAMETER!$B$8,"B","C"))</f>
        <v>B</v>
      </c>
      <c r="AB1989" s="22" t="n">
        <f aca="false">G1989/F1989</f>
        <v>0.0306763892381192</v>
      </c>
      <c r="AC1989" s="16" t="str">
        <f aca="false">IF(AB1989&lt;=PARAMETER!$B$9,"X",IF(AB1989&lt;=PARAMETER!$B$10,"Y","Z"))</f>
        <v>X</v>
      </c>
      <c r="AD1989" s="16" t="str">
        <f aca="false">AA1989&amp;AC1989</f>
        <v>BX</v>
      </c>
      <c r="AE1989" s="22" t="n">
        <f aca="false">DATA!I1989</f>
        <v>0.21</v>
      </c>
      <c r="AF1989" s="18" t="n">
        <f aca="false">DATA!L1989</f>
        <v>18</v>
      </c>
      <c r="AG1989" s="16" t="str">
        <f aca="false">DATA!K1989</f>
        <v>A</v>
      </c>
      <c r="AH1989" s="18" t="n">
        <f aca="false">IF(AE1989&gt;=PARAMETER!$B$12,1,0)</f>
        <v>0</v>
      </c>
      <c r="AI1989" s="18" t="n">
        <f aca="false">IF(AF1989&gt;=PARAMETER!$B$13,1,0)</f>
        <v>0</v>
      </c>
      <c r="AJ1989" s="18" t="n">
        <f aca="false">IF(AND(AH1989=1,AI1989=1),1,0)</f>
        <v>0</v>
      </c>
    </row>
    <row r="1990" customFormat="false" ht="15" hidden="false" customHeight="false" outlineLevel="0" collapsed="false">
      <c r="A1990" s="16" t="str">
        <f aca="false">DATA!A1990</f>
        <v>ITM11988</v>
      </c>
      <c r="B1990" s="16" t="str">
        <f aca="false">DATA!B1990</f>
        <v>Electronics</v>
      </c>
      <c r="C1990" s="17" t="n">
        <f aca="false">DATA!C1990</f>
        <v>246</v>
      </c>
      <c r="D1990" s="17" t="n">
        <f aca="false">DATA!D1990</f>
        <v>89</v>
      </c>
      <c r="E1990" s="18" t="n">
        <f aca="false">DATA!F1990</f>
        <v>4</v>
      </c>
      <c r="F1990" s="19" t="n">
        <f aca="false">DATA!G1990</f>
        <v>32.77</v>
      </c>
      <c r="G1990" s="19" t="n">
        <f aca="false">DATA!H1990</f>
        <v>6.7</v>
      </c>
      <c r="H1990" s="18" t="n">
        <f aca="false">DATA!E1990</f>
        <v>13</v>
      </c>
      <c r="I1990" s="20" t="n">
        <f aca="false">F1990*E1990</f>
        <v>131.08</v>
      </c>
      <c r="J1990" s="20" t="n">
        <f aca="false">PARAMETER!$B$4*G1990*SQRT(E1990)</f>
        <v>22.0410386011497</v>
      </c>
      <c r="K1990" s="20" t="n">
        <f aca="false">I1990+J1990</f>
        <v>153.12103860115</v>
      </c>
      <c r="L1990" s="20" t="n">
        <f aca="false">K1990+F1990*H1990</f>
        <v>579.13103860115</v>
      </c>
      <c r="M1990" s="16" t="str">
        <f aca="false">IF(C1990&lt;=K1990,"REORDER",IF(C1990&gt;L1990,"OVERSTOCK","OK"))</f>
        <v>OK</v>
      </c>
      <c r="N1990" s="16" t="str">
        <f aca="false">IF(C1990&lt;=D1990,"REORDER","OK")</f>
        <v>OK</v>
      </c>
      <c r="O1990" s="18" t="n">
        <f aca="false">IF(D1990&lt;I1990,1,0)</f>
        <v>1</v>
      </c>
      <c r="P1990" s="20" t="n">
        <f aca="false">C1990/F1990</f>
        <v>7.50686603600854</v>
      </c>
      <c r="Q1990" s="19" t="n">
        <f aca="false">DATA!N1990</f>
        <v>94.99</v>
      </c>
      <c r="R1990" s="19" t="n">
        <f aca="false">DATA!O1990</f>
        <v>1.81</v>
      </c>
      <c r="S1990" s="17" t="n">
        <f aca="false">C1990*Q1990</f>
        <v>23367.54</v>
      </c>
      <c r="T1990" s="19" t="n">
        <f aca="false">C1990*R1990</f>
        <v>445.26</v>
      </c>
      <c r="U1990" s="20" t="n">
        <f aca="false">MAX(0,C1990-L1990)</f>
        <v>0</v>
      </c>
      <c r="V1990" s="17" t="n">
        <f aca="false">U1990*Q1990</f>
        <v>0</v>
      </c>
      <c r="W1990" s="19" t="n">
        <f aca="false">U1990*R1990</f>
        <v>0</v>
      </c>
      <c r="X1990" s="20" t="n">
        <f aca="false">MAX(0,K1990-C1990)</f>
        <v>0</v>
      </c>
      <c r="Y1990" s="17" t="n">
        <f aca="false">F1990*PARAMETER!$B$5*Q1990</f>
        <v>1136180.1395</v>
      </c>
      <c r="Z1990" s="21" t="n">
        <f aca="false">SUMIF($Y$2:$Y$3205,"&gt;="&amp;Y1990)/SUM($Y$2:$Y$3205)</f>
        <v>0.673130508321962</v>
      </c>
      <c r="AA1990" s="16" t="str">
        <f aca="false">IF(Z1990&lt;=PARAMETER!$B$7,"A",IF(Z1990&lt;=PARAMETER!$B$8,"B","C"))</f>
        <v>A</v>
      </c>
      <c r="AB1990" s="22" t="n">
        <f aca="false">G1990/F1990</f>
        <v>0.204455294476655</v>
      </c>
      <c r="AC1990" s="16" t="str">
        <f aca="false">IF(AB1990&lt;=PARAMETER!$B$9,"X",IF(AB1990&lt;=PARAMETER!$B$10,"Y","Z"))</f>
        <v>X</v>
      </c>
      <c r="AD1990" s="16" t="str">
        <f aca="false">AA1990&amp;AC1990</f>
        <v>AX</v>
      </c>
      <c r="AE1990" s="22" t="n">
        <f aca="false">DATA!I1990</f>
        <v>0.79</v>
      </c>
      <c r="AF1990" s="18" t="n">
        <f aca="false">DATA!L1990</f>
        <v>78</v>
      </c>
      <c r="AG1990" s="16" t="str">
        <f aca="false">DATA!K1990</f>
        <v>D</v>
      </c>
      <c r="AH1990" s="18" t="n">
        <f aca="false">IF(AE1990&gt;=PARAMETER!$B$12,1,0)</f>
        <v>1</v>
      </c>
      <c r="AI1990" s="18" t="n">
        <f aca="false">IF(AF1990&gt;=PARAMETER!$B$13,1,0)</f>
        <v>0</v>
      </c>
      <c r="AJ1990" s="18" t="n">
        <f aca="false">IF(AND(AH1990=1,AI1990=1),1,0)</f>
        <v>0</v>
      </c>
    </row>
    <row r="1991" customFormat="false" ht="15" hidden="false" customHeight="false" outlineLevel="0" collapsed="false">
      <c r="A1991" s="16" t="str">
        <f aca="false">DATA!A1991</f>
        <v>ITM11989</v>
      </c>
      <c r="B1991" s="16" t="str">
        <f aca="false">DATA!B1991</f>
        <v>Apparel</v>
      </c>
      <c r="C1991" s="17" t="n">
        <f aca="false">DATA!C1991</f>
        <v>67</v>
      </c>
      <c r="D1991" s="17" t="n">
        <f aca="false">DATA!D1991</f>
        <v>45</v>
      </c>
      <c r="E1991" s="18" t="n">
        <f aca="false">DATA!F1991</f>
        <v>3</v>
      </c>
      <c r="F1991" s="19" t="n">
        <f aca="false">DATA!G1991</f>
        <v>28.92</v>
      </c>
      <c r="G1991" s="19" t="n">
        <f aca="false">DATA!H1991</f>
        <v>5.5</v>
      </c>
      <c r="H1991" s="18" t="n">
        <f aca="false">DATA!E1991</f>
        <v>9</v>
      </c>
      <c r="I1991" s="20" t="n">
        <f aca="false">F1991*E1991</f>
        <v>86.76</v>
      </c>
      <c r="J1991" s="20" t="n">
        <f aca="false">PARAMETER!$B$4*G1991*SQRT(E1991)</f>
        <v>15.6693352909164</v>
      </c>
      <c r="K1991" s="20" t="n">
        <f aca="false">I1991+J1991</f>
        <v>102.429335290916</v>
      </c>
      <c r="L1991" s="20" t="n">
        <f aca="false">K1991+F1991*H1991</f>
        <v>362.709335290916</v>
      </c>
      <c r="M1991" s="16" t="str">
        <f aca="false">IF(C1991&lt;=K1991,"REORDER",IF(C1991&gt;L1991,"OVERSTOCK","OK"))</f>
        <v>REORDER</v>
      </c>
      <c r="N1991" s="16" t="str">
        <f aca="false">IF(C1991&lt;=D1991,"REORDER","OK")</f>
        <v>OK</v>
      </c>
      <c r="O1991" s="18" t="n">
        <f aca="false">IF(D1991&lt;I1991,1,0)</f>
        <v>1</v>
      </c>
      <c r="P1991" s="20" t="n">
        <f aca="false">C1991/F1991</f>
        <v>2.31673582295989</v>
      </c>
      <c r="Q1991" s="19" t="n">
        <f aca="false">DATA!N1991</f>
        <v>70.41</v>
      </c>
      <c r="R1991" s="19" t="n">
        <f aca="false">DATA!O1991</f>
        <v>1.27</v>
      </c>
      <c r="S1991" s="17" t="n">
        <f aca="false">C1991*Q1991</f>
        <v>4717.47</v>
      </c>
      <c r="T1991" s="19" t="n">
        <f aca="false">C1991*R1991</f>
        <v>85.09</v>
      </c>
      <c r="U1991" s="20" t="n">
        <f aca="false">MAX(0,C1991-L1991)</f>
        <v>0</v>
      </c>
      <c r="V1991" s="17" t="n">
        <f aca="false">U1991*Q1991</f>
        <v>0</v>
      </c>
      <c r="W1991" s="19" t="n">
        <f aca="false">U1991*R1991</f>
        <v>0</v>
      </c>
      <c r="X1991" s="20" t="n">
        <f aca="false">MAX(0,K1991-C1991)</f>
        <v>35.4293352909164</v>
      </c>
      <c r="Y1991" s="17" t="n">
        <f aca="false">F1991*PARAMETER!$B$5*Q1991</f>
        <v>743233.878</v>
      </c>
      <c r="Z1991" s="21" t="n">
        <f aca="false">SUMIF($Y$2:$Y$3205,"&gt;="&amp;Y1991)/SUM($Y$2:$Y$3205)</f>
        <v>0.829595234732943</v>
      </c>
      <c r="AA1991" s="16" t="str">
        <f aca="false">IF(Z1991&lt;=PARAMETER!$B$7,"A",IF(Z1991&lt;=PARAMETER!$B$8,"B","C"))</f>
        <v>B</v>
      </c>
      <c r="AB1991" s="22" t="n">
        <f aca="false">G1991/F1991</f>
        <v>0.190179806362379</v>
      </c>
      <c r="AC1991" s="16" t="str">
        <f aca="false">IF(AB1991&lt;=PARAMETER!$B$9,"X",IF(AB1991&lt;=PARAMETER!$B$10,"Y","Z"))</f>
        <v>X</v>
      </c>
      <c r="AD1991" s="16" t="str">
        <f aca="false">AA1991&amp;AC1991</f>
        <v>BX</v>
      </c>
      <c r="AE1991" s="22" t="n">
        <f aca="false">DATA!I1991</f>
        <v>0.5</v>
      </c>
      <c r="AF1991" s="18" t="n">
        <f aca="false">DATA!L1991</f>
        <v>83</v>
      </c>
      <c r="AG1991" s="16" t="str">
        <f aca="false">DATA!K1991</f>
        <v>A</v>
      </c>
      <c r="AH1991" s="18" t="n">
        <f aca="false">IF(AE1991&gt;=PARAMETER!$B$12,1,0)</f>
        <v>0</v>
      </c>
      <c r="AI1991" s="18" t="n">
        <f aca="false">IF(AF1991&gt;=PARAMETER!$B$13,1,0)</f>
        <v>0</v>
      </c>
      <c r="AJ1991" s="18" t="n">
        <f aca="false">IF(AND(AH1991=1,AI1991=1),1,0)</f>
        <v>0</v>
      </c>
    </row>
    <row r="1992" customFormat="false" ht="15" hidden="false" customHeight="false" outlineLevel="0" collapsed="false">
      <c r="A1992" s="16" t="str">
        <f aca="false">DATA!A1992</f>
        <v>ITM11990</v>
      </c>
      <c r="B1992" s="16" t="str">
        <f aca="false">DATA!B1992</f>
        <v>Automotive</v>
      </c>
      <c r="C1992" s="17" t="n">
        <f aca="false">DATA!C1992</f>
        <v>37</v>
      </c>
      <c r="D1992" s="17" t="n">
        <f aca="false">DATA!D1992</f>
        <v>93</v>
      </c>
      <c r="E1992" s="18" t="n">
        <f aca="false">DATA!F1992</f>
        <v>7</v>
      </c>
      <c r="F1992" s="19" t="n">
        <f aca="false">DATA!G1992</f>
        <v>9.21</v>
      </c>
      <c r="G1992" s="19" t="n">
        <f aca="false">DATA!H1992</f>
        <v>2.25</v>
      </c>
      <c r="H1992" s="18" t="n">
        <f aca="false">DATA!E1992</f>
        <v>12</v>
      </c>
      <c r="I1992" s="20" t="n">
        <f aca="false">F1992*E1992</f>
        <v>64.47</v>
      </c>
      <c r="J1992" s="20" t="n">
        <f aca="false">PARAMETER!$B$4*G1992*SQRT(E1992)</f>
        <v>9.79171569003646</v>
      </c>
      <c r="K1992" s="20" t="n">
        <f aca="false">I1992+J1992</f>
        <v>74.2617156900365</v>
      </c>
      <c r="L1992" s="20" t="n">
        <f aca="false">K1992+F1992*H1992</f>
        <v>184.781715690036</v>
      </c>
      <c r="M1992" s="16" t="str">
        <f aca="false">IF(C1992&lt;=K1992,"REORDER",IF(C1992&gt;L1992,"OVERSTOCK","OK"))</f>
        <v>REORDER</v>
      </c>
      <c r="N1992" s="16" t="str">
        <f aca="false">IF(C1992&lt;=D1992,"REORDER","OK")</f>
        <v>REORDER</v>
      </c>
      <c r="O1992" s="18" t="n">
        <f aca="false">IF(D1992&lt;I1992,1,0)</f>
        <v>0</v>
      </c>
      <c r="P1992" s="20" t="n">
        <f aca="false">C1992/F1992</f>
        <v>4.01737242128122</v>
      </c>
      <c r="Q1992" s="19" t="n">
        <f aca="false">DATA!N1992</f>
        <v>194.38</v>
      </c>
      <c r="R1992" s="19" t="n">
        <f aca="false">DATA!O1992</f>
        <v>0.84</v>
      </c>
      <c r="S1992" s="17" t="n">
        <f aca="false">C1992*Q1992</f>
        <v>7192.06</v>
      </c>
      <c r="T1992" s="19" t="n">
        <f aca="false">C1992*R1992</f>
        <v>31.08</v>
      </c>
      <c r="U1992" s="20" t="n">
        <f aca="false">MAX(0,C1992-L1992)</f>
        <v>0</v>
      </c>
      <c r="V1992" s="17" t="n">
        <f aca="false">U1992*Q1992</f>
        <v>0</v>
      </c>
      <c r="W1992" s="19" t="n">
        <f aca="false">U1992*R1992</f>
        <v>0</v>
      </c>
      <c r="X1992" s="20" t="n">
        <f aca="false">MAX(0,K1992-C1992)</f>
        <v>37.2617156900365</v>
      </c>
      <c r="Y1992" s="17" t="n">
        <f aca="false">F1992*PARAMETER!$B$5*Q1992</f>
        <v>653437.527</v>
      </c>
      <c r="Z1992" s="21" t="n">
        <f aca="false">SUMIF($Y$2:$Y$3205,"&gt;="&amp;Y1992)/SUM($Y$2:$Y$3205)</f>
        <v>0.861112674611481</v>
      </c>
      <c r="AA1992" s="16" t="str">
        <f aca="false">IF(Z1992&lt;=PARAMETER!$B$7,"A",IF(Z1992&lt;=PARAMETER!$B$8,"B","C"))</f>
        <v>B</v>
      </c>
      <c r="AB1992" s="22" t="n">
        <f aca="false">G1992/F1992</f>
        <v>0.244299674267101</v>
      </c>
      <c r="AC1992" s="16" t="str">
        <f aca="false">IF(AB1992&lt;=PARAMETER!$B$9,"X",IF(AB1992&lt;=PARAMETER!$B$10,"Y","Z"))</f>
        <v>X</v>
      </c>
      <c r="AD1992" s="16" t="str">
        <f aca="false">AA1992&amp;AC1992</f>
        <v>BX</v>
      </c>
      <c r="AE1992" s="22" t="n">
        <f aca="false">DATA!I1992</f>
        <v>0.87</v>
      </c>
      <c r="AF1992" s="18" t="n">
        <f aca="false">DATA!L1992</f>
        <v>120</v>
      </c>
      <c r="AG1992" s="16" t="str">
        <f aca="false">DATA!K1992</f>
        <v>D</v>
      </c>
      <c r="AH1992" s="18" t="n">
        <f aca="false">IF(AE1992&gt;=PARAMETER!$B$12,1,0)</f>
        <v>1</v>
      </c>
      <c r="AI1992" s="18" t="n">
        <f aca="false">IF(AF1992&gt;=PARAMETER!$B$13,1,0)</f>
        <v>1</v>
      </c>
      <c r="AJ1992" s="18" t="n">
        <f aca="false">IF(AND(AH1992=1,AI1992=1),1,0)</f>
        <v>1</v>
      </c>
    </row>
    <row r="1993" customFormat="false" ht="15" hidden="false" customHeight="false" outlineLevel="0" collapsed="false">
      <c r="A1993" s="16" t="str">
        <f aca="false">DATA!A1993</f>
        <v>ITM11991</v>
      </c>
      <c r="B1993" s="16" t="str">
        <f aca="false">DATA!B1993</f>
        <v>Electronics</v>
      </c>
      <c r="C1993" s="17" t="n">
        <f aca="false">DATA!C1993</f>
        <v>419</v>
      </c>
      <c r="D1993" s="17" t="n">
        <f aca="false">DATA!D1993</f>
        <v>46</v>
      </c>
      <c r="E1993" s="18" t="n">
        <f aca="false">DATA!F1993</f>
        <v>6</v>
      </c>
      <c r="F1993" s="19" t="n">
        <f aca="false">DATA!G1993</f>
        <v>42.05</v>
      </c>
      <c r="G1993" s="19" t="n">
        <f aca="false">DATA!H1993</f>
        <v>8.88</v>
      </c>
      <c r="H1993" s="18" t="n">
        <f aca="false">DATA!E1993</f>
        <v>12</v>
      </c>
      <c r="I1993" s="20" t="n">
        <f aca="false">F1993*E1993</f>
        <v>252.3</v>
      </c>
      <c r="J1993" s="20" t="n">
        <f aca="false">PARAMETER!$B$4*G1993*SQRT(E1993)</f>
        <v>35.7779825378644</v>
      </c>
      <c r="K1993" s="20" t="n">
        <f aca="false">I1993+J1993</f>
        <v>288.077982537864</v>
      </c>
      <c r="L1993" s="20" t="n">
        <f aca="false">K1993+F1993*H1993</f>
        <v>792.677982537864</v>
      </c>
      <c r="M1993" s="16" t="str">
        <f aca="false">IF(C1993&lt;=K1993,"REORDER",IF(C1993&gt;L1993,"OVERSTOCK","OK"))</f>
        <v>OK</v>
      </c>
      <c r="N1993" s="16" t="str">
        <f aca="false">IF(C1993&lt;=D1993,"REORDER","OK")</f>
        <v>OK</v>
      </c>
      <c r="O1993" s="18" t="n">
        <f aca="false">IF(D1993&lt;I1993,1,0)</f>
        <v>1</v>
      </c>
      <c r="P1993" s="20" t="n">
        <f aca="false">C1993/F1993</f>
        <v>9.96432818073722</v>
      </c>
      <c r="Q1993" s="19" t="n">
        <f aca="false">DATA!N1993</f>
        <v>176.58</v>
      </c>
      <c r="R1993" s="19" t="n">
        <f aca="false">DATA!O1993</f>
        <v>1.46</v>
      </c>
      <c r="S1993" s="17" t="n">
        <f aca="false">C1993*Q1993</f>
        <v>73987.02</v>
      </c>
      <c r="T1993" s="19" t="n">
        <f aca="false">C1993*R1993</f>
        <v>611.74</v>
      </c>
      <c r="U1993" s="20" t="n">
        <f aca="false">MAX(0,C1993-L1993)</f>
        <v>0</v>
      </c>
      <c r="V1993" s="17" t="n">
        <f aca="false">U1993*Q1993</f>
        <v>0</v>
      </c>
      <c r="W1993" s="19" t="n">
        <f aca="false">U1993*R1993</f>
        <v>0</v>
      </c>
      <c r="X1993" s="20" t="n">
        <f aca="false">MAX(0,K1993-C1993)</f>
        <v>0</v>
      </c>
      <c r="Y1993" s="17" t="n">
        <f aca="false">F1993*PARAMETER!$B$5*Q1993</f>
        <v>2710193.985</v>
      </c>
      <c r="Z1993" s="21" t="n">
        <f aca="false">SUMIF($Y$2:$Y$3205,"&gt;="&amp;Y1993)/SUM($Y$2:$Y$3205)</f>
        <v>0.126181952170475</v>
      </c>
      <c r="AA1993" s="16" t="str">
        <f aca="false">IF(Z1993&lt;=PARAMETER!$B$7,"A",IF(Z1993&lt;=PARAMETER!$B$8,"B","C"))</f>
        <v>A</v>
      </c>
      <c r="AB1993" s="22" t="n">
        <f aca="false">G1993/F1993</f>
        <v>0.211177170035672</v>
      </c>
      <c r="AC1993" s="16" t="str">
        <f aca="false">IF(AB1993&lt;=PARAMETER!$B$9,"X",IF(AB1993&lt;=PARAMETER!$B$10,"Y","Z"))</f>
        <v>X</v>
      </c>
      <c r="AD1993" s="16" t="str">
        <f aca="false">AA1993&amp;AC1993</f>
        <v>AX</v>
      </c>
      <c r="AE1993" s="22" t="n">
        <f aca="false">DATA!I1993</f>
        <v>0.77</v>
      </c>
      <c r="AF1993" s="18" t="n">
        <f aca="false">DATA!L1993</f>
        <v>96</v>
      </c>
      <c r="AG1993" s="16" t="str">
        <f aca="false">DATA!K1993</f>
        <v>C</v>
      </c>
      <c r="AH1993" s="18" t="n">
        <f aca="false">IF(AE1993&gt;=PARAMETER!$B$12,1,0)</f>
        <v>1</v>
      </c>
      <c r="AI1993" s="18" t="n">
        <f aca="false">IF(AF1993&gt;=PARAMETER!$B$13,1,0)</f>
        <v>1</v>
      </c>
      <c r="AJ1993" s="18" t="n">
        <f aca="false">IF(AND(AH1993=1,AI1993=1),1,0)</f>
        <v>1</v>
      </c>
    </row>
    <row r="1994" customFormat="false" ht="15" hidden="false" customHeight="false" outlineLevel="0" collapsed="false">
      <c r="A1994" s="16" t="str">
        <f aca="false">DATA!A1994</f>
        <v>ITM11992</v>
      </c>
      <c r="B1994" s="16" t="str">
        <f aca="false">DATA!B1994</f>
        <v>Groceries</v>
      </c>
      <c r="C1994" s="17" t="n">
        <f aca="false">DATA!C1994</f>
        <v>458</v>
      </c>
      <c r="D1994" s="17" t="n">
        <f aca="false">DATA!D1994</f>
        <v>95</v>
      </c>
      <c r="E1994" s="18" t="n">
        <f aca="false">DATA!F1994</f>
        <v>5</v>
      </c>
      <c r="F1994" s="19" t="n">
        <f aca="false">DATA!G1994</f>
        <v>48.08</v>
      </c>
      <c r="G1994" s="19" t="n">
        <f aca="false">DATA!H1994</f>
        <v>3.76</v>
      </c>
      <c r="H1994" s="18" t="n">
        <f aca="false">DATA!E1994</f>
        <v>10</v>
      </c>
      <c r="I1994" s="20" t="n">
        <f aca="false">F1994*E1994</f>
        <v>240.4</v>
      </c>
      <c r="J1994" s="20" t="n">
        <f aca="false">PARAMETER!$B$4*G1994*SQRT(E1994)</f>
        <v>13.8292970061061</v>
      </c>
      <c r="K1994" s="20" t="n">
        <f aca="false">I1994+J1994</f>
        <v>254.229297006106</v>
      </c>
      <c r="L1994" s="20" t="n">
        <f aca="false">K1994+F1994*H1994</f>
        <v>735.029297006106</v>
      </c>
      <c r="M1994" s="16" t="str">
        <f aca="false">IF(C1994&lt;=K1994,"REORDER",IF(C1994&gt;L1994,"OVERSTOCK","OK"))</f>
        <v>OK</v>
      </c>
      <c r="N1994" s="16" t="str">
        <f aca="false">IF(C1994&lt;=D1994,"REORDER","OK")</f>
        <v>OK</v>
      </c>
      <c r="O1994" s="18" t="n">
        <f aca="false">IF(D1994&lt;I1994,1,0)</f>
        <v>1</v>
      </c>
      <c r="P1994" s="20" t="n">
        <f aca="false">C1994/F1994</f>
        <v>9.52579034941764</v>
      </c>
      <c r="Q1994" s="19" t="n">
        <f aca="false">DATA!N1994</f>
        <v>57.49</v>
      </c>
      <c r="R1994" s="19" t="n">
        <f aca="false">DATA!O1994</f>
        <v>1.28</v>
      </c>
      <c r="S1994" s="17" t="n">
        <f aca="false">C1994*Q1994</f>
        <v>26330.42</v>
      </c>
      <c r="T1994" s="19" t="n">
        <f aca="false">C1994*R1994</f>
        <v>586.24</v>
      </c>
      <c r="U1994" s="20" t="n">
        <f aca="false">MAX(0,C1994-L1994)</f>
        <v>0</v>
      </c>
      <c r="V1994" s="17" t="n">
        <f aca="false">U1994*Q1994</f>
        <v>0</v>
      </c>
      <c r="W1994" s="19" t="n">
        <f aca="false">U1994*R1994</f>
        <v>0</v>
      </c>
      <c r="X1994" s="20" t="n">
        <f aca="false">MAX(0,K1994-C1994)</f>
        <v>0</v>
      </c>
      <c r="Y1994" s="17" t="n">
        <f aca="false">F1994*PARAMETER!$B$5*Q1994</f>
        <v>1008903.508</v>
      </c>
      <c r="Z1994" s="21" t="n">
        <f aca="false">SUMIF($Y$2:$Y$3205,"&gt;="&amp;Y1994)/SUM($Y$2:$Y$3205)</f>
        <v>0.729418028105775</v>
      </c>
      <c r="AA1994" s="16" t="str">
        <f aca="false">IF(Z1994&lt;=PARAMETER!$B$7,"A",IF(Z1994&lt;=PARAMETER!$B$8,"B","C"))</f>
        <v>A</v>
      </c>
      <c r="AB1994" s="22" t="n">
        <f aca="false">G1994/F1994</f>
        <v>0.0782029950083195</v>
      </c>
      <c r="AC1994" s="16" t="str">
        <f aca="false">IF(AB1994&lt;=PARAMETER!$B$9,"X",IF(AB1994&lt;=PARAMETER!$B$10,"Y","Z"))</f>
        <v>X</v>
      </c>
      <c r="AD1994" s="16" t="str">
        <f aca="false">AA1994&amp;AC1994</f>
        <v>AX</v>
      </c>
      <c r="AE1994" s="22" t="n">
        <f aca="false">DATA!I1994</f>
        <v>0.44</v>
      </c>
      <c r="AF1994" s="18" t="n">
        <f aca="false">DATA!L1994</f>
        <v>13</v>
      </c>
      <c r="AG1994" s="16" t="str">
        <f aca="false">DATA!K1994</f>
        <v>C</v>
      </c>
      <c r="AH1994" s="18" t="n">
        <f aca="false">IF(AE1994&gt;=PARAMETER!$B$12,1,0)</f>
        <v>0</v>
      </c>
      <c r="AI1994" s="18" t="n">
        <f aca="false">IF(AF1994&gt;=PARAMETER!$B$13,1,0)</f>
        <v>0</v>
      </c>
      <c r="AJ1994" s="18" t="n">
        <f aca="false">IF(AND(AH1994=1,AI1994=1),1,0)</f>
        <v>0</v>
      </c>
    </row>
    <row r="1995" customFormat="false" ht="15" hidden="false" customHeight="false" outlineLevel="0" collapsed="false">
      <c r="A1995" s="16" t="str">
        <f aca="false">DATA!A1995</f>
        <v>ITM11993</v>
      </c>
      <c r="B1995" s="16" t="str">
        <f aca="false">DATA!B1995</f>
        <v>Pharma</v>
      </c>
      <c r="C1995" s="17" t="n">
        <f aca="false">DATA!C1995</f>
        <v>314</v>
      </c>
      <c r="D1995" s="17" t="n">
        <f aca="false">DATA!D1995</f>
        <v>80</v>
      </c>
      <c r="E1995" s="18" t="n">
        <f aca="false">DATA!F1995</f>
        <v>9</v>
      </c>
      <c r="F1995" s="19" t="n">
        <f aca="false">DATA!G1995</f>
        <v>3</v>
      </c>
      <c r="G1995" s="19" t="n">
        <f aca="false">DATA!H1995</f>
        <v>4.18</v>
      </c>
      <c r="H1995" s="18" t="n">
        <f aca="false">DATA!E1995</f>
        <v>14</v>
      </c>
      <c r="I1995" s="20" t="n">
        <f aca="false">F1995*E1995</f>
        <v>27</v>
      </c>
      <c r="J1995" s="20" t="n">
        <f aca="false">PARAMETER!$B$4*G1995*SQRT(E1995)</f>
        <v>20.6264644819715</v>
      </c>
      <c r="K1995" s="20" t="n">
        <f aca="false">I1995+J1995</f>
        <v>47.6264644819715</v>
      </c>
      <c r="L1995" s="20" t="n">
        <f aca="false">K1995+F1995*H1995</f>
        <v>89.6264644819715</v>
      </c>
      <c r="M1995" s="16" t="str">
        <f aca="false">IF(C1995&lt;=K1995,"REORDER",IF(C1995&gt;L1995,"OVERSTOCK","OK"))</f>
        <v>OVERSTOCK</v>
      </c>
      <c r="N1995" s="16" t="str">
        <f aca="false">IF(C1995&lt;=D1995,"REORDER","OK")</f>
        <v>OK</v>
      </c>
      <c r="O1995" s="18" t="n">
        <f aca="false">IF(D1995&lt;I1995,1,0)</f>
        <v>0</v>
      </c>
      <c r="P1995" s="20" t="n">
        <f aca="false">C1995/F1995</f>
        <v>104.666666666667</v>
      </c>
      <c r="Q1995" s="19" t="n">
        <f aca="false">DATA!N1995</f>
        <v>69.57</v>
      </c>
      <c r="R1995" s="19" t="n">
        <f aca="false">DATA!O1995</f>
        <v>1.27</v>
      </c>
      <c r="S1995" s="17" t="n">
        <f aca="false">C1995*Q1995</f>
        <v>21844.98</v>
      </c>
      <c r="T1995" s="19" t="n">
        <f aca="false">C1995*R1995</f>
        <v>398.78</v>
      </c>
      <c r="U1995" s="20" t="n">
        <f aca="false">MAX(0,C1995-L1995)</f>
        <v>224.373535518029</v>
      </c>
      <c r="V1995" s="17" t="n">
        <f aca="false">U1995*Q1995</f>
        <v>15609.6668659892</v>
      </c>
      <c r="W1995" s="19" t="n">
        <f aca="false">U1995*R1995</f>
        <v>284.954390107896</v>
      </c>
      <c r="X1995" s="20" t="n">
        <f aca="false">MAX(0,K1995-C1995)</f>
        <v>0</v>
      </c>
      <c r="Y1995" s="17" t="n">
        <f aca="false">F1995*PARAMETER!$B$5*Q1995</f>
        <v>76179.15</v>
      </c>
      <c r="Z1995" s="21" t="n">
        <f aca="false">SUMIF($Y$2:$Y$3205,"&gt;="&amp;Y1995)/SUM($Y$2:$Y$3205)</f>
        <v>0.998059065946912</v>
      </c>
      <c r="AA1995" s="16" t="str">
        <f aca="false">IF(Z1995&lt;=PARAMETER!$B$7,"A",IF(Z1995&lt;=PARAMETER!$B$8,"B","C"))</f>
        <v>C</v>
      </c>
      <c r="AB1995" s="22" t="n">
        <f aca="false">G1995/F1995</f>
        <v>1.39333333333333</v>
      </c>
      <c r="AC1995" s="16" t="str">
        <f aca="false">IF(AB1995&lt;=PARAMETER!$B$9,"X",IF(AB1995&lt;=PARAMETER!$B$10,"Y","Z"))</f>
        <v>Z</v>
      </c>
      <c r="AD1995" s="16" t="str">
        <f aca="false">AA1995&amp;AC1995</f>
        <v>CZ</v>
      </c>
      <c r="AE1995" s="22" t="n">
        <f aca="false">DATA!I1995</f>
        <v>0.91</v>
      </c>
      <c r="AF1995" s="18" t="n">
        <f aca="false">DATA!L1995</f>
        <v>46</v>
      </c>
      <c r="AG1995" s="16" t="str">
        <f aca="false">DATA!K1995</f>
        <v>B</v>
      </c>
      <c r="AH1995" s="18" t="n">
        <f aca="false">IF(AE1995&gt;=PARAMETER!$B$12,1,0)</f>
        <v>1</v>
      </c>
      <c r="AI1995" s="18" t="n">
        <f aca="false">IF(AF1995&gt;=PARAMETER!$B$13,1,0)</f>
        <v>0</v>
      </c>
      <c r="AJ1995" s="18" t="n">
        <f aca="false">IF(AND(AH1995=1,AI1995=1),1,0)</f>
        <v>0</v>
      </c>
    </row>
    <row r="1996" customFormat="false" ht="15" hidden="false" customHeight="false" outlineLevel="0" collapsed="false">
      <c r="A1996" s="16" t="str">
        <f aca="false">DATA!A1996</f>
        <v>ITM11994</v>
      </c>
      <c r="B1996" s="16" t="str">
        <f aca="false">DATA!B1996</f>
        <v>Apparel</v>
      </c>
      <c r="C1996" s="17" t="n">
        <f aca="false">DATA!C1996</f>
        <v>215</v>
      </c>
      <c r="D1996" s="17" t="n">
        <f aca="false">DATA!D1996</f>
        <v>32</v>
      </c>
      <c r="E1996" s="18" t="n">
        <f aca="false">DATA!F1996</f>
        <v>3</v>
      </c>
      <c r="F1996" s="19" t="n">
        <f aca="false">DATA!G1996</f>
        <v>4.82</v>
      </c>
      <c r="G1996" s="19" t="n">
        <f aca="false">DATA!H1996</f>
        <v>6.89</v>
      </c>
      <c r="H1996" s="18" t="n">
        <f aca="false">DATA!E1996</f>
        <v>11</v>
      </c>
      <c r="I1996" s="20" t="n">
        <f aca="false">F1996*E1996</f>
        <v>14.46</v>
      </c>
      <c r="J1996" s="20" t="n">
        <f aca="false">PARAMETER!$B$4*G1996*SQRT(E1996)</f>
        <v>19.6294036644389</v>
      </c>
      <c r="K1996" s="20" t="n">
        <f aca="false">I1996+J1996</f>
        <v>34.0894036644389</v>
      </c>
      <c r="L1996" s="20" t="n">
        <f aca="false">K1996+F1996*H1996</f>
        <v>87.1094036644389</v>
      </c>
      <c r="M1996" s="16" t="str">
        <f aca="false">IF(C1996&lt;=K1996,"REORDER",IF(C1996&gt;L1996,"OVERSTOCK","OK"))</f>
        <v>OVERSTOCK</v>
      </c>
      <c r="N1996" s="16" t="str">
        <f aca="false">IF(C1996&lt;=D1996,"REORDER","OK")</f>
        <v>OK</v>
      </c>
      <c r="O1996" s="18" t="n">
        <f aca="false">IF(D1996&lt;I1996,1,0)</f>
        <v>0</v>
      </c>
      <c r="P1996" s="20" t="n">
        <f aca="false">C1996/F1996</f>
        <v>44.6058091286307</v>
      </c>
      <c r="Q1996" s="19" t="n">
        <f aca="false">DATA!N1996</f>
        <v>110.49</v>
      </c>
      <c r="R1996" s="19" t="n">
        <f aca="false">DATA!O1996</f>
        <v>1.71</v>
      </c>
      <c r="S1996" s="17" t="n">
        <f aca="false">C1996*Q1996</f>
        <v>23755.35</v>
      </c>
      <c r="T1996" s="19" t="n">
        <f aca="false">C1996*R1996</f>
        <v>367.65</v>
      </c>
      <c r="U1996" s="20" t="n">
        <f aca="false">MAX(0,C1996-L1996)</f>
        <v>127.890596335561</v>
      </c>
      <c r="V1996" s="17" t="n">
        <f aca="false">U1996*Q1996</f>
        <v>14130.6319891161</v>
      </c>
      <c r="W1996" s="19" t="n">
        <f aca="false">U1996*R1996</f>
        <v>218.692919733809</v>
      </c>
      <c r="X1996" s="20" t="n">
        <f aca="false">MAX(0,K1996-C1996)</f>
        <v>0</v>
      </c>
      <c r="Y1996" s="17" t="n">
        <f aca="false">F1996*PARAMETER!$B$5*Q1996</f>
        <v>194385.057</v>
      </c>
      <c r="Z1996" s="21" t="n">
        <f aca="false">SUMIF($Y$2:$Y$3205,"&gt;="&amp;Y1996)/SUM($Y$2:$Y$3205)</f>
        <v>0.983718407187907</v>
      </c>
      <c r="AA1996" s="16" t="str">
        <f aca="false">IF(Z1996&lt;=PARAMETER!$B$7,"A",IF(Z1996&lt;=PARAMETER!$B$8,"B","C"))</f>
        <v>C</v>
      </c>
      <c r="AB1996" s="22" t="n">
        <f aca="false">G1996/F1996</f>
        <v>1.42946058091286</v>
      </c>
      <c r="AC1996" s="16" t="str">
        <f aca="false">IF(AB1996&lt;=PARAMETER!$B$9,"X",IF(AB1996&lt;=PARAMETER!$B$10,"Y","Z"))</f>
        <v>Z</v>
      </c>
      <c r="AD1996" s="16" t="str">
        <f aca="false">AA1996&amp;AC1996</f>
        <v>CZ</v>
      </c>
      <c r="AE1996" s="22" t="n">
        <f aca="false">DATA!I1996</f>
        <v>0.36</v>
      </c>
      <c r="AF1996" s="18" t="n">
        <f aca="false">DATA!L1996</f>
        <v>80</v>
      </c>
      <c r="AG1996" s="16" t="str">
        <f aca="false">DATA!K1996</f>
        <v>B</v>
      </c>
      <c r="AH1996" s="18" t="n">
        <f aca="false">IF(AE1996&gt;=PARAMETER!$B$12,1,0)</f>
        <v>0</v>
      </c>
      <c r="AI1996" s="18" t="n">
        <f aca="false">IF(AF1996&gt;=PARAMETER!$B$13,1,0)</f>
        <v>0</v>
      </c>
      <c r="AJ1996" s="18" t="n">
        <f aca="false">IF(AND(AH1996=1,AI1996=1),1,0)</f>
        <v>0</v>
      </c>
    </row>
    <row r="1997" customFormat="false" ht="15" hidden="false" customHeight="false" outlineLevel="0" collapsed="false">
      <c r="A1997" s="16" t="str">
        <f aca="false">DATA!A1997</f>
        <v>ITM11995</v>
      </c>
      <c r="B1997" s="16" t="str">
        <f aca="false">DATA!B1997</f>
        <v>Electronics</v>
      </c>
      <c r="C1997" s="17" t="n">
        <f aca="false">DATA!C1997</f>
        <v>206</v>
      </c>
      <c r="D1997" s="17" t="n">
        <f aca="false">DATA!D1997</f>
        <v>50</v>
      </c>
      <c r="E1997" s="18" t="n">
        <f aca="false">DATA!F1997</f>
        <v>8</v>
      </c>
      <c r="F1997" s="19" t="n">
        <f aca="false">DATA!G1997</f>
        <v>44.35</v>
      </c>
      <c r="G1997" s="19" t="n">
        <f aca="false">DATA!H1997</f>
        <v>5.14</v>
      </c>
      <c r="H1997" s="18" t="n">
        <f aca="false">DATA!E1997</f>
        <v>8</v>
      </c>
      <c r="I1997" s="20" t="n">
        <f aca="false">F1997*E1997</f>
        <v>354.8</v>
      </c>
      <c r="J1997" s="20" t="n">
        <f aca="false">PARAMETER!$B$4*G1997*SQRT(E1997)</f>
        <v>23.9130718795924</v>
      </c>
      <c r="K1997" s="20" t="n">
        <f aca="false">I1997+J1997</f>
        <v>378.713071879592</v>
      </c>
      <c r="L1997" s="20" t="n">
        <f aca="false">K1997+F1997*H1997</f>
        <v>733.513071879592</v>
      </c>
      <c r="M1997" s="16" t="str">
        <f aca="false">IF(C1997&lt;=K1997,"REORDER",IF(C1997&gt;L1997,"OVERSTOCK","OK"))</f>
        <v>REORDER</v>
      </c>
      <c r="N1997" s="16" t="str">
        <f aca="false">IF(C1997&lt;=D1997,"REORDER","OK")</f>
        <v>OK</v>
      </c>
      <c r="O1997" s="18" t="n">
        <f aca="false">IF(D1997&lt;I1997,1,0)</f>
        <v>1</v>
      </c>
      <c r="P1997" s="20" t="n">
        <f aca="false">C1997/F1997</f>
        <v>4.64487034949267</v>
      </c>
      <c r="Q1997" s="19" t="n">
        <f aca="false">DATA!N1997</f>
        <v>62.94</v>
      </c>
      <c r="R1997" s="19" t="n">
        <f aca="false">DATA!O1997</f>
        <v>1.83</v>
      </c>
      <c r="S1997" s="17" t="n">
        <f aca="false">C1997*Q1997</f>
        <v>12965.64</v>
      </c>
      <c r="T1997" s="19" t="n">
        <f aca="false">C1997*R1997</f>
        <v>376.98</v>
      </c>
      <c r="U1997" s="20" t="n">
        <f aca="false">MAX(0,C1997-L1997)</f>
        <v>0</v>
      </c>
      <c r="V1997" s="17" t="n">
        <f aca="false">U1997*Q1997</f>
        <v>0</v>
      </c>
      <c r="W1997" s="19" t="n">
        <f aca="false">U1997*R1997</f>
        <v>0</v>
      </c>
      <c r="X1997" s="20" t="n">
        <f aca="false">MAX(0,K1997-C1997)</f>
        <v>172.713071879592</v>
      </c>
      <c r="Y1997" s="17" t="n">
        <f aca="false">F1997*PARAMETER!$B$5*Q1997</f>
        <v>1018856.985</v>
      </c>
      <c r="Z1997" s="21" t="n">
        <f aca="false">SUMIF($Y$2:$Y$3205,"&gt;="&amp;Y1997)/SUM($Y$2:$Y$3205)</f>
        <v>0.724575788097539</v>
      </c>
      <c r="AA1997" s="16" t="str">
        <f aca="false">IF(Z1997&lt;=PARAMETER!$B$7,"A",IF(Z1997&lt;=PARAMETER!$B$8,"B","C"))</f>
        <v>A</v>
      </c>
      <c r="AB1997" s="22" t="n">
        <f aca="false">G1997/F1997</f>
        <v>0.115896279594138</v>
      </c>
      <c r="AC1997" s="16" t="str">
        <f aca="false">IF(AB1997&lt;=PARAMETER!$B$9,"X",IF(AB1997&lt;=PARAMETER!$B$10,"Y","Z"))</f>
        <v>X</v>
      </c>
      <c r="AD1997" s="16" t="str">
        <f aca="false">AA1997&amp;AC1997</f>
        <v>AX</v>
      </c>
      <c r="AE1997" s="22" t="n">
        <f aca="false">DATA!I1997</f>
        <v>0.97</v>
      </c>
      <c r="AF1997" s="18" t="n">
        <f aca="false">DATA!L1997</f>
        <v>15</v>
      </c>
      <c r="AG1997" s="16" t="str">
        <f aca="false">DATA!K1997</f>
        <v>D</v>
      </c>
      <c r="AH1997" s="18" t="n">
        <f aca="false">IF(AE1997&gt;=PARAMETER!$B$12,1,0)</f>
        <v>1</v>
      </c>
      <c r="AI1997" s="18" t="n">
        <f aca="false">IF(AF1997&gt;=PARAMETER!$B$13,1,0)</f>
        <v>0</v>
      </c>
      <c r="AJ1997" s="18" t="n">
        <f aca="false">IF(AND(AH1997=1,AI1997=1),1,0)</f>
        <v>0</v>
      </c>
    </row>
    <row r="1998" customFormat="false" ht="15" hidden="false" customHeight="false" outlineLevel="0" collapsed="false">
      <c r="A1998" s="16" t="str">
        <f aca="false">DATA!A1998</f>
        <v>ITM11996</v>
      </c>
      <c r="B1998" s="16" t="str">
        <f aca="false">DATA!B1998</f>
        <v>Automotive</v>
      </c>
      <c r="C1998" s="17" t="n">
        <f aca="false">DATA!C1998</f>
        <v>364</v>
      </c>
      <c r="D1998" s="17" t="n">
        <f aca="false">DATA!D1998</f>
        <v>89</v>
      </c>
      <c r="E1998" s="18" t="n">
        <f aca="false">DATA!F1998</f>
        <v>5</v>
      </c>
      <c r="F1998" s="19" t="n">
        <f aca="false">DATA!G1998</f>
        <v>40.96</v>
      </c>
      <c r="G1998" s="19" t="n">
        <f aca="false">DATA!H1998</f>
        <v>1.35</v>
      </c>
      <c r="H1998" s="18" t="n">
        <f aca="false">DATA!E1998</f>
        <v>14</v>
      </c>
      <c r="I1998" s="20" t="n">
        <f aca="false">F1998*E1998</f>
        <v>204.8</v>
      </c>
      <c r="J1998" s="20" t="n">
        <f aca="false">PARAMETER!$B$4*G1998*SQRT(E1998)</f>
        <v>4.96530610591577</v>
      </c>
      <c r="K1998" s="20" t="n">
        <f aca="false">I1998+J1998</f>
        <v>209.765306105916</v>
      </c>
      <c r="L1998" s="20" t="n">
        <f aca="false">K1998+F1998*H1998</f>
        <v>783.205306105916</v>
      </c>
      <c r="M1998" s="16" t="str">
        <f aca="false">IF(C1998&lt;=K1998,"REORDER",IF(C1998&gt;L1998,"OVERSTOCK","OK"))</f>
        <v>OK</v>
      </c>
      <c r="N1998" s="16" t="str">
        <f aca="false">IF(C1998&lt;=D1998,"REORDER","OK")</f>
        <v>OK</v>
      </c>
      <c r="O1998" s="18" t="n">
        <f aca="false">IF(D1998&lt;I1998,1,0)</f>
        <v>1</v>
      </c>
      <c r="P1998" s="20" t="n">
        <f aca="false">C1998/F1998</f>
        <v>8.88671875</v>
      </c>
      <c r="Q1998" s="19" t="n">
        <f aca="false">DATA!N1998</f>
        <v>166.66</v>
      </c>
      <c r="R1998" s="19" t="n">
        <f aca="false">DATA!O1998</f>
        <v>0.44</v>
      </c>
      <c r="S1998" s="17" t="n">
        <f aca="false">C1998*Q1998</f>
        <v>60664.24</v>
      </c>
      <c r="T1998" s="19" t="n">
        <f aca="false">C1998*R1998</f>
        <v>160.16</v>
      </c>
      <c r="U1998" s="20" t="n">
        <f aca="false">MAX(0,C1998-L1998)</f>
        <v>0</v>
      </c>
      <c r="V1998" s="17" t="n">
        <f aca="false">U1998*Q1998</f>
        <v>0</v>
      </c>
      <c r="W1998" s="19" t="n">
        <f aca="false">U1998*R1998</f>
        <v>0</v>
      </c>
      <c r="X1998" s="20" t="n">
        <f aca="false">MAX(0,K1998-C1998)</f>
        <v>0</v>
      </c>
      <c r="Y1998" s="17" t="n">
        <f aca="false">F1998*PARAMETER!$B$5*Q1998</f>
        <v>2491633.664</v>
      </c>
      <c r="Z1998" s="21" t="n">
        <f aca="false">SUMIF($Y$2:$Y$3205,"&gt;="&amp;Y1998)/SUM($Y$2:$Y$3205)</f>
        <v>0.186422752620741</v>
      </c>
      <c r="AA1998" s="16" t="str">
        <f aca="false">IF(Z1998&lt;=PARAMETER!$B$7,"A",IF(Z1998&lt;=PARAMETER!$B$8,"B","C"))</f>
        <v>A</v>
      </c>
      <c r="AB1998" s="22" t="n">
        <f aca="false">G1998/F1998</f>
        <v>0.032958984375</v>
      </c>
      <c r="AC1998" s="16" t="str">
        <f aca="false">IF(AB1998&lt;=PARAMETER!$B$9,"X",IF(AB1998&lt;=PARAMETER!$B$10,"Y","Z"))</f>
        <v>X</v>
      </c>
      <c r="AD1998" s="16" t="str">
        <f aca="false">AA1998&amp;AC1998</f>
        <v>AX</v>
      </c>
      <c r="AE1998" s="22" t="n">
        <f aca="false">DATA!I1998</f>
        <v>0.79</v>
      </c>
      <c r="AF1998" s="18" t="n">
        <f aca="false">DATA!L1998</f>
        <v>60</v>
      </c>
      <c r="AG1998" s="16" t="str">
        <f aca="false">DATA!K1998</f>
        <v>D</v>
      </c>
      <c r="AH1998" s="18" t="n">
        <f aca="false">IF(AE1998&gt;=PARAMETER!$B$12,1,0)</f>
        <v>1</v>
      </c>
      <c r="AI1998" s="18" t="n">
        <f aca="false">IF(AF1998&gt;=PARAMETER!$B$13,1,0)</f>
        <v>0</v>
      </c>
      <c r="AJ1998" s="18" t="n">
        <f aca="false">IF(AND(AH1998=1,AI1998=1),1,0)</f>
        <v>0</v>
      </c>
    </row>
    <row r="1999" customFormat="false" ht="15" hidden="false" customHeight="false" outlineLevel="0" collapsed="false">
      <c r="A1999" s="16" t="str">
        <f aca="false">DATA!A1999</f>
        <v>ITM11997</v>
      </c>
      <c r="B1999" s="16" t="str">
        <f aca="false">DATA!B1999</f>
        <v>Electronics</v>
      </c>
      <c r="C1999" s="17" t="n">
        <f aca="false">DATA!C1999</f>
        <v>243</v>
      </c>
      <c r="D1999" s="17" t="n">
        <f aca="false">DATA!D1999</f>
        <v>37</v>
      </c>
      <c r="E1999" s="18" t="n">
        <f aca="false">DATA!F1999</f>
        <v>7</v>
      </c>
      <c r="F1999" s="19" t="n">
        <f aca="false">DATA!G1999</f>
        <v>31.28</v>
      </c>
      <c r="G1999" s="19" t="n">
        <f aca="false">DATA!H1999</f>
        <v>4.18</v>
      </c>
      <c r="H1999" s="18" t="n">
        <f aca="false">DATA!E1999</f>
        <v>14</v>
      </c>
      <c r="I1999" s="20" t="n">
        <f aca="false">F1999*E1999</f>
        <v>218.96</v>
      </c>
      <c r="J1999" s="20" t="n">
        <f aca="false">PARAMETER!$B$4*G1999*SQRT(E1999)</f>
        <v>18.1908318152677</v>
      </c>
      <c r="K1999" s="20" t="n">
        <f aca="false">I1999+J1999</f>
        <v>237.150831815268</v>
      </c>
      <c r="L1999" s="20" t="n">
        <f aca="false">K1999+F1999*H1999</f>
        <v>675.070831815268</v>
      </c>
      <c r="M1999" s="16" t="str">
        <f aca="false">IF(C1999&lt;=K1999,"REORDER",IF(C1999&gt;L1999,"OVERSTOCK","OK"))</f>
        <v>OK</v>
      </c>
      <c r="N1999" s="16" t="str">
        <f aca="false">IF(C1999&lt;=D1999,"REORDER","OK")</f>
        <v>OK</v>
      </c>
      <c r="O1999" s="18" t="n">
        <f aca="false">IF(D1999&lt;I1999,1,0)</f>
        <v>1</v>
      </c>
      <c r="P1999" s="20" t="n">
        <f aca="false">C1999/F1999</f>
        <v>7.76854219948849</v>
      </c>
      <c r="Q1999" s="19" t="n">
        <f aca="false">DATA!N1999</f>
        <v>165.65</v>
      </c>
      <c r="R1999" s="19" t="n">
        <f aca="false">DATA!O1999</f>
        <v>0.7</v>
      </c>
      <c r="S1999" s="17" t="n">
        <f aca="false">C1999*Q1999</f>
        <v>40252.95</v>
      </c>
      <c r="T1999" s="19" t="n">
        <f aca="false">C1999*R1999</f>
        <v>170.1</v>
      </c>
      <c r="U1999" s="20" t="n">
        <f aca="false">MAX(0,C1999-L1999)</f>
        <v>0</v>
      </c>
      <c r="V1999" s="17" t="n">
        <f aca="false">U1999*Q1999</f>
        <v>0</v>
      </c>
      <c r="W1999" s="19" t="n">
        <f aca="false">U1999*R1999</f>
        <v>0</v>
      </c>
      <c r="X1999" s="20" t="n">
        <f aca="false">MAX(0,K1999-C1999)</f>
        <v>0</v>
      </c>
      <c r="Y1999" s="17" t="n">
        <f aca="false">F1999*PARAMETER!$B$5*Q1999</f>
        <v>1891259.18</v>
      </c>
      <c r="Z1999" s="21" t="n">
        <f aca="false">SUMIF($Y$2:$Y$3205,"&gt;="&amp;Y1999)/SUM($Y$2:$Y$3205)</f>
        <v>0.37989473595704</v>
      </c>
      <c r="AA1999" s="16" t="str">
        <f aca="false">IF(Z1999&lt;=PARAMETER!$B$7,"A",IF(Z1999&lt;=PARAMETER!$B$8,"B","C"))</f>
        <v>A</v>
      </c>
      <c r="AB1999" s="22" t="n">
        <f aca="false">G1999/F1999</f>
        <v>0.133631713554987</v>
      </c>
      <c r="AC1999" s="16" t="str">
        <f aca="false">IF(AB1999&lt;=PARAMETER!$B$9,"X",IF(AB1999&lt;=PARAMETER!$B$10,"Y","Z"))</f>
        <v>X</v>
      </c>
      <c r="AD1999" s="16" t="str">
        <f aca="false">AA1999&amp;AC1999</f>
        <v>AX</v>
      </c>
      <c r="AE1999" s="22" t="n">
        <f aca="false">DATA!I1999</f>
        <v>0.99</v>
      </c>
      <c r="AF1999" s="18" t="n">
        <f aca="false">DATA!L1999</f>
        <v>108</v>
      </c>
      <c r="AG1999" s="16" t="str">
        <f aca="false">DATA!K1999</f>
        <v>B</v>
      </c>
      <c r="AH1999" s="18" t="n">
        <f aca="false">IF(AE1999&gt;=PARAMETER!$B$12,1,0)</f>
        <v>1</v>
      </c>
      <c r="AI1999" s="18" t="n">
        <f aca="false">IF(AF1999&gt;=PARAMETER!$B$13,1,0)</f>
        <v>1</v>
      </c>
      <c r="AJ1999" s="18" t="n">
        <f aca="false">IF(AND(AH1999=1,AI1999=1),1,0)</f>
        <v>1</v>
      </c>
    </row>
    <row r="2000" customFormat="false" ht="15" hidden="false" customHeight="false" outlineLevel="0" collapsed="false">
      <c r="A2000" s="16" t="str">
        <f aca="false">DATA!A2000</f>
        <v>ITM11998</v>
      </c>
      <c r="B2000" s="16" t="str">
        <f aca="false">DATA!B2000</f>
        <v>Automotive</v>
      </c>
      <c r="C2000" s="17" t="n">
        <f aca="false">DATA!C2000</f>
        <v>337</v>
      </c>
      <c r="D2000" s="17" t="n">
        <f aca="false">DATA!D2000</f>
        <v>57</v>
      </c>
      <c r="E2000" s="18" t="n">
        <f aca="false">DATA!F2000</f>
        <v>4</v>
      </c>
      <c r="F2000" s="19" t="n">
        <f aca="false">DATA!G2000</f>
        <v>47.3</v>
      </c>
      <c r="G2000" s="19" t="n">
        <f aca="false">DATA!H2000</f>
        <v>1.4</v>
      </c>
      <c r="H2000" s="18" t="n">
        <f aca="false">DATA!E2000</f>
        <v>12</v>
      </c>
      <c r="I2000" s="20" t="n">
        <f aca="false">F2000*E2000</f>
        <v>189.2</v>
      </c>
      <c r="J2000" s="20" t="n">
        <f aca="false">PARAMETER!$B$4*G2000*SQRT(E2000)</f>
        <v>4.60559015546412</v>
      </c>
      <c r="K2000" s="20" t="n">
        <f aca="false">I2000+J2000</f>
        <v>193.805590155464</v>
      </c>
      <c r="L2000" s="20" t="n">
        <f aca="false">K2000+F2000*H2000</f>
        <v>761.405590155464</v>
      </c>
      <c r="M2000" s="16" t="str">
        <f aca="false">IF(C2000&lt;=K2000,"REORDER",IF(C2000&gt;L2000,"OVERSTOCK","OK"))</f>
        <v>OK</v>
      </c>
      <c r="N2000" s="16" t="str">
        <f aca="false">IF(C2000&lt;=D2000,"REORDER","OK")</f>
        <v>OK</v>
      </c>
      <c r="O2000" s="18" t="n">
        <f aca="false">IF(D2000&lt;I2000,1,0)</f>
        <v>1</v>
      </c>
      <c r="P2000" s="20" t="n">
        <f aca="false">C2000/F2000</f>
        <v>7.12473572938689</v>
      </c>
      <c r="Q2000" s="19" t="n">
        <f aca="false">DATA!N2000</f>
        <v>147.62</v>
      </c>
      <c r="R2000" s="19" t="n">
        <f aca="false">DATA!O2000</f>
        <v>1.34</v>
      </c>
      <c r="S2000" s="17" t="n">
        <f aca="false">C2000*Q2000</f>
        <v>49747.94</v>
      </c>
      <c r="T2000" s="19" t="n">
        <f aca="false">C2000*R2000</f>
        <v>451.58</v>
      </c>
      <c r="U2000" s="20" t="n">
        <f aca="false">MAX(0,C2000-L2000)</f>
        <v>0</v>
      </c>
      <c r="V2000" s="17" t="n">
        <f aca="false">U2000*Q2000</f>
        <v>0</v>
      </c>
      <c r="W2000" s="19" t="n">
        <f aca="false">U2000*R2000</f>
        <v>0</v>
      </c>
      <c r="X2000" s="20" t="n">
        <f aca="false">MAX(0,K2000-C2000)</f>
        <v>0</v>
      </c>
      <c r="Y2000" s="17" t="n">
        <f aca="false">F2000*PARAMETER!$B$5*Q2000</f>
        <v>2548585.49</v>
      </c>
      <c r="Z2000" s="21" t="n">
        <f aca="false">SUMIF($Y$2:$Y$3205,"&gt;="&amp;Y2000)/SUM($Y$2:$Y$3205)</f>
        <v>0.169522813568375</v>
      </c>
      <c r="AA2000" s="16" t="str">
        <f aca="false">IF(Z2000&lt;=PARAMETER!$B$7,"A",IF(Z2000&lt;=PARAMETER!$B$8,"B","C"))</f>
        <v>A</v>
      </c>
      <c r="AB2000" s="22" t="n">
        <f aca="false">G2000/F2000</f>
        <v>0.0295983086680761</v>
      </c>
      <c r="AC2000" s="16" t="str">
        <f aca="false">IF(AB2000&lt;=PARAMETER!$B$9,"X",IF(AB2000&lt;=PARAMETER!$B$10,"Y","Z"))</f>
        <v>X</v>
      </c>
      <c r="AD2000" s="16" t="str">
        <f aca="false">AA2000&amp;AC2000</f>
        <v>AX</v>
      </c>
      <c r="AE2000" s="22" t="n">
        <f aca="false">DATA!I2000</f>
        <v>0.15</v>
      </c>
      <c r="AF2000" s="18" t="n">
        <f aca="false">DATA!L2000</f>
        <v>105</v>
      </c>
      <c r="AG2000" s="16" t="str">
        <f aca="false">DATA!K2000</f>
        <v>B</v>
      </c>
      <c r="AH2000" s="18" t="n">
        <f aca="false">IF(AE2000&gt;=PARAMETER!$B$12,1,0)</f>
        <v>0</v>
      </c>
      <c r="AI2000" s="18" t="n">
        <f aca="false">IF(AF2000&gt;=PARAMETER!$B$13,1,0)</f>
        <v>1</v>
      </c>
      <c r="AJ2000" s="18" t="n">
        <f aca="false">IF(AND(AH2000=1,AI2000=1),1,0)</f>
        <v>0</v>
      </c>
    </row>
    <row r="2001" customFormat="false" ht="15" hidden="false" customHeight="false" outlineLevel="0" collapsed="false">
      <c r="A2001" s="16" t="str">
        <f aca="false">DATA!A2001</f>
        <v>ITM11999</v>
      </c>
      <c r="B2001" s="16" t="str">
        <f aca="false">DATA!B2001</f>
        <v>Groceries</v>
      </c>
      <c r="C2001" s="17" t="n">
        <f aca="false">DATA!C2001</f>
        <v>416</v>
      </c>
      <c r="D2001" s="17" t="n">
        <f aca="false">DATA!D2001</f>
        <v>47</v>
      </c>
      <c r="E2001" s="18" t="n">
        <f aca="false">DATA!F2001</f>
        <v>8</v>
      </c>
      <c r="F2001" s="19" t="n">
        <f aca="false">DATA!G2001</f>
        <v>32.68</v>
      </c>
      <c r="G2001" s="19" t="n">
        <f aca="false">DATA!H2001</f>
        <v>2.31</v>
      </c>
      <c r="H2001" s="18" t="n">
        <f aca="false">DATA!E2001</f>
        <v>4</v>
      </c>
      <c r="I2001" s="20" t="n">
        <f aca="false">F2001*E2001</f>
        <v>261.44</v>
      </c>
      <c r="J2001" s="20" t="n">
        <f aca="false">PARAMETER!$B$4*G2001*SQRT(E2001)</f>
        <v>10.7469252999725</v>
      </c>
      <c r="K2001" s="20" t="n">
        <f aca="false">I2001+J2001</f>
        <v>272.186925299973</v>
      </c>
      <c r="L2001" s="20" t="n">
        <f aca="false">K2001+F2001*H2001</f>
        <v>402.906925299973</v>
      </c>
      <c r="M2001" s="16" t="str">
        <f aca="false">IF(C2001&lt;=K2001,"REORDER",IF(C2001&gt;L2001,"OVERSTOCK","OK"))</f>
        <v>OVERSTOCK</v>
      </c>
      <c r="N2001" s="16" t="str">
        <f aca="false">IF(C2001&lt;=D2001,"REORDER","OK")</f>
        <v>OK</v>
      </c>
      <c r="O2001" s="18" t="n">
        <f aca="false">IF(D2001&lt;I2001,1,0)</f>
        <v>1</v>
      </c>
      <c r="P2001" s="20" t="n">
        <f aca="false">C2001/F2001</f>
        <v>12.7294981640147</v>
      </c>
      <c r="Q2001" s="19" t="n">
        <f aca="false">DATA!N2001</f>
        <v>140.97</v>
      </c>
      <c r="R2001" s="19" t="n">
        <f aca="false">DATA!O2001</f>
        <v>1.16</v>
      </c>
      <c r="S2001" s="17" t="n">
        <f aca="false">C2001*Q2001</f>
        <v>58643.52</v>
      </c>
      <c r="T2001" s="19" t="n">
        <f aca="false">C2001*R2001</f>
        <v>482.56</v>
      </c>
      <c r="U2001" s="20" t="n">
        <f aca="false">MAX(0,C2001-L2001)</f>
        <v>13.0930747000275</v>
      </c>
      <c r="V2001" s="17" t="n">
        <f aca="false">U2001*Q2001</f>
        <v>1845.73074046288</v>
      </c>
      <c r="W2001" s="19" t="n">
        <f aca="false">U2001*R2001</f>
        <v>15.1879666520319</v>
      </c>
      <c r="X2001" s="20" t="n">
        <f aca="false">MAX(0,K2001-C2001)</f>
        <v>0</v>
      </c>
      <c r="Y2001" s="17" t="n">
        <f aca="false">F2001*PARAMETER!$B$5*Q2001</f>
        <v>1681518.354</v>
      </c>
      <c r="Z2001" s="21" t="n">
        <f aca="false">SUMIF($Y$2:$Y$3205,"&gt;="&amp;Y2001)/SUM($Y$2:$Y$3205)</f>
        <v>0.464023322882682</v>
      </c>
      <c r="AA2001" s="16" t="str">
        <f aca="false">IF(Z2001&lt;=PARAMETER!$B$7,"A",IF(Z2001&lt;=PARAMETER!$B$8,"B","C"))</f>
        <v>A</v>
      </c>
      <c r="AB2001" s="22" t="n">
        <f aca="false">G2001/F2001</f>
        <v>0.0706854345165239</v>
      </c>
      <c r="AC2001" s="16" t="str">
        <f aca="false">IF(AB2001&lt;=PARAMETER!$B$9,"X",IF(AB2001&lt;=PARAMETER!$B$10,"Y","Z"))</f>
        <v>X</v>
      </c>
      <c r="AD2001" s="16" t="str">
        <f aca="false">AA2001&amp;AC2001</f>
        <v>AX</v>
      </c>
      <c r="AE2001" s="22" t="n">
        <f aca="false">DATA!I2001</f>
        <v>0.35</v>
      </c>
      <c r="AF2001" s="18" t="n">
        <f aca="false">DATA!L2001</f>
        <v>151</v>
      </c>
      <c r="AG2001" s="16" t="str">
        <f aca="false">DATA!K2001</f>
        <v>D</v>
      </c>
      <c r="AH2001" s="18" t="n">
        <f aca="false">IF(AE2001&gt;=PARAMETER!$B$12,1,0)</f>
        <v>0</v>
      </c>
      <c r="AI2001" s="18" t="n">
        <f aca="false">IF(AF2001&gt;=PARAMETER!$B$13,1,0)</f>
        <v>1</v>
      </c>
      <c r="AJ2001" s="18" t="n">
        <f aca="false">IF(AND(AH2001=1,AI2001=1),1,0)</f>
        <v>0</v>
      </c>
    </row>
    <row r="2002" customFormat="false" ht="15" hidden="false" customHeight="false" outlineLevel="0" collapsed="false">
      <c r="A2002" s="16" t="str">
        <f aca="false">DATA!A2002</f>
        <v>ITM12000</v>
      </c>
      <c r="B2002" s="16" t="str">
        <f aca="false">DATA!B2002</f>
        <v>Pharma</v>
      </c>
      <c r="C2002" s="17" t="n">
        <f aca="false">DATA!C2002</f>
        <v>384</v>
      </c>
      <c r="D2002" s="17" t="n">
        <f aca="false">DATA!D2002</f>
        <v>40</v>
      </c>
      <c r="E2002" s="18" t="n">
        <f aca="false">DATA!F2002</f>
        <v>5</v>
      </c>
      <c r="F2002" s="19" t="n">
        <f aca="false">DATA!G2002</f>
        <v>11.58</v>
      </c>
      <c r="G2002" s="19" t="n">
        <f aca="false">DATA!H2002</f>
        <v>0.57</v>
      </c>
      <c r="H2002" s="18" t="n">
        <f aca="false">DATA!E2002</f>
        <v>4</v>
      </c>
      <c r="I2002" s="20" t="n">
        <f aca="false">F2002*E2002</f>
        <v>57.9</v>
      </c>
      <c r="J2002" s="20" t="n">
        <f aca="false">PARAMETER!$B$4*G2002*SQRT(E2002)</f>
        <v>2.09646257805333</v>
      </c>
      <c r="K2002" s="20" t="n">
        <f aca="false">I2002+J2002</f>
        <v>59.9964625780533</v>
      </c>
      <c r="L2002" s="20" t="n">
        <f aca="false">K2002+F2002*H2002</f>
        <v>106.316462578053</v>
      </c>
      <c r="M2002" s="16" t="str">
        <f aca="false">IF(C2002&lt;=K2002,"REORDER",IF(C2002&gt;L2002,"OVERSTOCK","OK"))</f>
        <v>OVERSTOCK</v>
      </c>
      <c r="N2002" s="16" t="str">
        <f aca="false">IF(C2002&lt;=D2002,"REORDER","OK")</f>
        <v>OK</v>
      </c>
      <c r="O2002" s="18" t="n">
        <f aca="false">IF(D2002&lt;I2002,1,0)</f>
        <v>1</v>
      </c>
      <c r="P2002" s="20" t="n">
        <f aca="false">C2002/F2002</f>
        <v>33.160621761658</v>
      </c>
      <c r="Q2002" s="19" t="n">
        <f aca="false">DATA!N2002</f>
        <v>113.99</v>
      </c>
      <c r="R2002" s="19" t="n">
        <f aca="false">DATA!O2002</f>
        <v>1.34</v>
      </c>
      <c r="S2002" s="17" t="n">
        <f aca="false">C2002*Q2002</f>
        <v>43772.16</v>
      </c>
      <c r="T2002" s="19" t="n">
        <f aca="false">C2002*R2002</f>
        <v>514.56</v>
      </c>
      <c r="U2002" s="20" t="n">
        <f aca="false">MAX(0,C2002-L2002)</f>
        <v>277.683537421947</v>
      </c>
      <c r="V2002" s="17" t="n">
        <f aca="false">U2002*Q2002</f>
        <v>31653.1464307277</v>
      </c>
      <c r="W2002" s="19" t="n">
        <f aca="false">U2002*R2002</f>
        <v>372.095940145409</v>
      </c>
      <c r="X2002" s="20" t="n">
        <f aca="false">MAX(0,K2002-C2002)</f>
        <v>0</v>
      </c>
      <c r="Y2002" s="17" t="n">
        <f aca="false">F2002*PARAMETER!$B$5*Q2002</f>
        <v>481801.533</v>
      </c>
      <c r="Z2002" s="21" t="n">
        <f aca="false">SUMIF($Y$2:$Y$3205,"&gt;="&amp;Y2002)/SUM($Y$2:$Y$3205)</f>
        <v>0.911886779749966</v>
      </c>
      <c r="AA2002" s="16" t="str">
        <f aca="false">IF(Z2002&lt;=PARAMETER!$B$7,"A",IF(Z2002&lt;=PARAMETER!$B$8,"B","C"))</f>
        <v>B</v>
      </c>
      <c r="AB2002" s="22" t="n">
        <f aca="false">G2002/F2002</f>
        <v>0.0492227979274611</v>
      </c>
      <c r="AC2002" s="16" t="str">
        <f aca="false">IF(AB2002&lt;=PARAMETER!$B$9,"X",IF(AB2002&lt;=PARAMETER!$B$10,"Y","Z"))</f>
        <v>X</v>
      </c>
      <c r="AD2002" s="16" t="str">
        <f aca="false">AA2002&amp;AC2002</f>
        <v>BX</v>
      </c>
      <c r="AE2002" s="22" t="n">
        <f aca="false">DATA!I2002</f>
        <v>0.77</v>
      </c>
      <c r="AF2002" s="18" t="n">
        <f aca="false">DATA!L2002</f>
        <v>20</v>
      </c>
      <c r="AG2002" s="16" t="str">
        <f aca="false">DATA!K2002</f>
        <v>D</v>
      </c>
      <c r="AH2002" s="18" t="n">
        <f aca="false">IF(AE2002&gt;=PARAMETER!$B$12,1,0)</f>
        <v>1</v>
      </c>
      <c r="AI2002" s="18" t="n">
        <f aca="false">IF(AF2002&gt;=PARAMETER!$B$13,1,0)</f>
        <v>0</v>
      </c>
      <c r="AJ2002" s="18" t="n">
        <f aca="false">IF(AND(AH2002=1,AI2002=1),1,0)</f>
        <v>0</v>
      </c>
    </row>
    <row r="2003" customFormat="false" ht="15" hidden="false" customHeight="false" outlineLevel="0" collapsed="false">
      <c r="A2003" s="16" t="str">
        <f aca="false">DATA!A2003</f>
        <v>ITM12001</v>
      </c>
      <c r="B2003" s="16" t="str">
        <f aca="false">DATA!B2003</f>
        <v>Groceries</v>
      </c>
      <c r="C2003" s="17" t="n">
        <f aca="false">DATA!C2003</f>
        <v>356</v>
      </c>
      <c r="D2003" s="17" t="n">
        <f aca="false">DATA!D2003</f>
        <v>23</v>
      </c>
      <c r="E2003" s="18" t="n">
        <f aca="false">DATA!F2003</f>
        <v>3</v>
      </c>
      <c r="F2003" s="19" t="n">
        <f aca="false">DATA!G2003</f>
        <v>36.7</v>
      </c>
      <c r="G2003" s="19" t="n">
        <f aca="false">DATA!H2003</f>
        <v>2.22</v>
      </c>
      <c r="H2003" s="18" t="n">
        <f aca="false">DATA!E2003</f>
        <v>6</v>
      </c>
      <c r="I2003" s="20" t="n">
        <f aca="false">F2003*E2003</f>
        <v>110.1</v>
      </c>
      <c r="J2003" s="20" t="n">
        <f aca="false">PARAMETER!$B$4*G2003*SQRT(E2003)</f>
        <v>6.32471351742444</v>
      </c>
      <c r="K2003" s="20" t="n">
        <f aca="false">I2003+J2003</f>
        <v>116.424713517424</v>
      </c>
      <c r="L2003" s="20" t="n">
        <f aca="false">K2003+F2003*H2003</f>
        <v>336.624713517425</v>
      </c>
      <c r="M2003" s="16" t="str">
        <f aca="false">IF(C2003&lt;=K2003,"REORDER",IF(C2003&gt;L2003,"OVERSTOCK","OK"))</f>
        <v>OVERSTOCK</v>
      </c>
      <c r="N2003" s="16" t="str">
        <f aca="false">IF(C2003&lt;=D2003,"REORDER","OK")</f>
        <v>OK</v>
      </c>
      <c r="O2003" s="18" t="n">
        <f aca="false">IF(D2003&lt;I2003,1,0)</f>
        <v>1</v>
      </c>
      <c r="P2003" s="20" t="n">
        <f aca="false">C2003/F2003</f>
        <v>9.70027247956403</v>
      </c>
      <c r="Q2003" s="19" t="n">
        <f aca="false">DATA!N2003</f>
        <v>75.95</v>
      </c>
      <c r="R2003" s="19" t="n">
        <f aca="false">DATA!O2003</f>
        <v>0.92</v>
      </c>
      <c r="S2003" s="17" t="n">
        <f aca="false">C2003*Q2003</f>
        <v>27038.2</v>
      </c>
      <c r="T2003" s="19" t="n">
        <f aca="false">C2003*R2003</f>
        <v>327.52</v>
      </c>
      <c r="U2003" s="20" t="n">
        <f aca="false">MAX(0,C2003-L2003)</f>
        <v>19.3752864825755</v>
      </c>
      <c r="V2003" s="17" t="n">
        <f aca="false">U2003*Q2003</f>
        <v>1471.55300835161</v>
      </c>
      <c r="W2003" s="19" t="n">
        <f aca="false">U2003*R2003</f>
        <v>17.8252635639695</v>
      </c>
      <c r="X2003" s="20" t="n">
        <f aca="false">MAX(0,K2003-C2003)</f>
        <v>0</v>
      </c>
      <c r="Y2003" s="17" t="n">
        <f aca="false">F2003*PARAMETER!$B$5*Q2003</f>
        <v>1017388.225</v>
      </c>
      <c r="Z2003" s="21" t="n">
        <f aca="false">SUMIF($Y$2:$Y$3205,"&gt;="&amp;Y2003)/SUM($Y$2:$Y$3205)</f>
        <v>0.724900197073937</v>
      </c>
      <c r="AA2003" s="16" t="str">
        <f aca="false">IF(Z2003&lt;=PARAMETER!$B$7,"A",IF(Z2003&lt;=PARAMETER!$B$8,"B","C"))</f>
        <v>A</v>
      </c>
      <c r="AB2003" s="22" t="n">
        <f aca="false">G2003/F2003</f>
        <v>0.0604904632152589</v>
      </c>
      <c r="AC2003" s="16" t="str">
        <f aca="false">IF(AB2003&lt;=PARAMETER!$B$9,"X",IF(AB2003&lt;=PARAMETER!$B$10,"Y","Z"))</f>
        <v>X</v>
      </c>
      <c r="AD2003" s="16" t="str">
        <f aca="false">AA2003&amp;AC2003</f>
        <v>AX</v>
      </c>
      <c r="AE2003" s="22" t="n">
        <f aca="false">DATA!I2003</f>
        <v>0.93</v>
      </c>
      <c r="AF2003" s="18" t="n">
        <f aca="false">DATA!L2003</f>
        <v>19</v>
      </c>
      <c r="AG2003" s="16" t="str">
        <f aca="false">DATA!K2003</f>
        <v>D</v>
      </c>
      <c r="AH2003" s="18" t="n">
        <f aca="false">IF(AE2003&gt;=PARAMETER!$B$12,1,0)</f>
        <v>1</v>
      </c>
      <c r="AI2003" s="18" t="n">
        <f aca="false">IF(AF2003&gt;=PARAMETER!$B$13,1,0)</f>
        <v>0</v>
      </c>
      <c r="AJ2003" s="18" t="n">
        <f aca="false">IF(AND(AH2003=1,AI2003=1),1,0)</f>
        <v>0</v>
      </c>
    </row>
    <row r="2004" customFormat="false" ht="15" hidden="false" customHeight="false" outlineLevel="0" collapsed="false">
      <c r="A2004" s="16" t="str">
        <f aca="false">DATA!A2004</f>
        <v>ITM12002</v>
      </c>
      <c r="B2004" s="16" t="str">
        <f aca="false">DATA!B2004</f>
        <v>Apparel</v>
      </c>
      <c r="C2004" s="17" t="n">
        <f aca="false">DATA!C2004</f>
        <v>248</v>
      </c>
      <c r="D2004" s="17" t="n">
        <f aca="false">DATA!D2004</f>
        <v>82</v>
      </c>
      <c r="E2004" s="18" t="n">
        <f aca="false">DATA!F2004</f>
        <v>8</v>
      </c>
      <c r="F2004" s="19" t="n">
        <f aca="false">DATA!G2004</f>
        <v>32.64</v>
      </c>
      <c r="G2004" s="19" t="n">
        <f aca="false">DATA!H2004</f>
        <v>3.64</v>
      </c>
      <c r="H2004" s="18" t="n">
        <f aca="false">DATA!E2004</f>
        <v>11</v>
      </c>
      <c r="I2004" s="20" t="n">
        <f aca="false">F2004*E2004</f>
        <v>261.12</v>
      </c>
      <c r="J2004" s="20" t="n">
        <f aca="false">PARAMETER!$B$4*G2004*SQRT(E2004)</f>
        <v>16.9345489575324</v>
      </c>
      <c r="K2004" s="20" t="n">
        <f aca="false">I2004+J2004</f>
        <v>278.054548957532</v>
      </c>
      <c r="L2004" s="20" t="n">
        <f aca="false">K2004+F2004*H2004</f>
        <v>637.094548957532</v>
      </c>
      <c r="M2004" s="16" t="str">
        <f aca="false">IF(C2004&lt;=K2004,"REORDER",IF(C2004&gt;L2004,"OVERSTOCK","OK"))</f>
        <v>REORDER</v>
      </c>
      <c r="N2004" s="16" t="str">
        <f aca="false">IF(C2004&lt;=D2004,"REORDER","OK")</f>
        <v>OK</v>
      </c>
      <c r="O2004" s="18" t="n">
        <f aca="false">IF(D2004&lt;I2004,1,0)</f>
        <v>1</v>
      </c>
      <c r="P2004" s="20" t="n">
        <f aca="false">C2004/F2004</f>
        <v>7.59803921568627</v>
      </c>
      <c r="Q2004" s="19" t="n">
        <f aca="false">DATA!N2004</f>
        <v>169.02</v>
      </c>
      <c r="R2004" s="19" t="n">
        <f aca="false">DATA!O2004</f>
        <v>0.88</v>
      </c>
      <c r="S2004" s="17" t="n">
        <f aca="false">C2004*Q2004</f>
        <v>41916.96</v>
      </c>
      <c r="T2004" s="19" t="n">
        <f aca="false">C2004*R2004</f>
        <v>218.24</v>
      </c>
      <c r="U2004" s="20" t="n">
        <f aca="false">MAX(0,C2004-L2004)</f>
        <v>0</v>
      </c>
      <c r="V2004" s="17" t="n">
        <f aca="false">U2004*Q2004</f>
        <v>0</v>
      </c>
      <c r="W2004" s="19" t="n">
        <f aca="false">U2004*R2004</f>
        <v>0</v>
      </c>
      <c r="X2004" s="20" t="n">
        <f aca="false">MAX(0,K2004-C2004)</f>
        <v>30.0545489575323</v>
      </c>
      <c r="Y2004" s="17" t="n">
        <f aca="false">F2004*PARAMETER!$B$5*Q2004</f>
        <v>2013636.672</v>
      </c>
      <c r="Z2004" s="21" t="n">
        <f aca="false">SUMIF($Y$2:$Y$3205,"&gt;="&amp;Y2004)/SUM($Y$2:$Y$3205)</f>
        <v>0.328985533115829</v>
      </c>
      <c r="AA2004" s="16" t="str">
        <f aca="false">IF(Z2004&lt;=PARAMETER!$B$7,"A",IF(Z2004&lt;=PARAMETER!$B$8,"B","C"))</f>
        <v>A</v>
      </c>
      <c r="AB2004" s="22" t="n">
        <f aca="false">G2004/F2004</f>
        <v>0.111519607843137</v>
      </c>
      <c r="AC2004" s="16" t="str">
        <f aca="false">IF(AB2004&lt;=PARAMETER!$B$9,"X",IF(AB2004&lt;=PARAMETER!$B$10,"Y","Z"))</f>
        <v>X</v>
      </c>
      <c r="AD2004" s="16" t="str">
        <f aca="false">AA2004&amp;AC2004</f>
        <v>AX</v>
      </c>
      <c r="AE2004" s="22" t="n">
        <f aca="false">DATA!I2004</f>
        <v>0.13</v>
      </c>
      <c r="AF2004" s="18" t="n">
        <f aca="false">DATA!L2004</f>
        <v>22</v>
      </c>
      <c r="AG2004" s="16" t="str">
        <f aca="false">DATA!K2004</f>
        <v>C</v>
      </c>
      <c r="AH2004" s="18" t="n">
        <f aca="false">IF(AE2004&gt;=PARAMETER!$B$12,1,0)</f>
        <v>0</v>
      </c>
      <c r="AI2004" s="18" t="n">
        <f aca="false">IF(AF2004&gt;=PARAMETER!$B$13,1,0)</f>
        <v>0</v>
      </c>
      <c r="AJ2004" s="18" t="n">
        <f aca="false">IF(AND(AH2004=1,AI2004=1),1,0)</f>
        <v>0</v>
      </c>
    </row>
    <row r="2005" customFormat="false" ht="15" hidden="false" customHeight="false" outlineLevel="0" collapsed="false">
      <c r="A2005" s="16" t="str">
        <f aca="false">DATA!A2005</f>
        <v>ITM12003</v>
      </c>
      <c r="B2005" s="16" t="str">
        <f aca="false">DATA!B2005</f>
        <v>Electronics</v>
      </c>
      <c r="C2005" s="17" t="n">
        <f aca="false">DATA!C2005</f>
        <v>409</v>
      </c>
      <c r="D2005" s="17" t="n">
        <f aca="false">DATA!D2005</f>
        <v>97</v>
      </c>
      <c r="E2005" s="18" t="n">
        <f aca="false">DATA!F2005</f>
        <v>8</v>
      </c>
      <c r="F2005" s="19" t="n">
        <f aca="false">DATA!G2005</f>
        <v>49.3</v>
      </c>
      <c r="G2005" s="19" t="n">
        <f aca="false">DATA!H2005</f>
        <v>5.61</v>
      </c>
      <c r="H2005" s="18" t="n">
        <f aca="false">DATA!E2005</f>
        <v>9</v>
      </c>
      <c r="I2005" s="20" t="n">
        <f aca="false">F2005*E2005</f>
        <v>394.4</v>
      </c>
      <c r="J2005" s="20" t="n">
        <f aca="false">PARAMETER!$B$4*G2005*SQRT(E2005)</f>
        <v>26.0996757285046</v>
      </c>
      <c r="K2005" s="20" t="n">
        <f aca="false">I2005+J2005</f>
        <v>420.499675728505</v>
      </c>
      <c r="L2005" s="20" t="n">
        <f aca="false">K2005+F2005*H2005</f>
        <v>864.199675728505</v>
      </c>
      <c r="M2005" s="16" t="str">
        <f aca="false">IF(C2005&lt;=K2005,"REORDER",IF(C2005&gt;L2005,"OVERSTOCK","OK"))</f>
        <v>REORDER</v>
      </c>
      <c r="N2005" s="16" t="str">
        <f aca="false">IF(C2005&lt;=D2005,"REORDER","OK")</f>
        <v>OK</v>
      </c>
      <c r="O2005" s="18" t="n">
        <f aca="false">IF(D2005&lt;I2005,1,0)</f>
        <v>1</v>
      </c>
      <c r="P2005" s="20" t="n">
        <f aca="false">C2005/F2005</f>
        <v>8.29614604462475</v>
      </c>
      <c r="Q2005" s="19" t="n">
        <f aca="false">DATA!N2005</f>
        <v>173.18</v>
      </c>
      <c r="R2005" s="19" t="n">
        <f aca="false">DATA!O2005</f>
        <v>0.32</v>
      </c>
      <c r="S2005" s="17" t="n">
        <f aca="false">C2005*Q2005</f>
        <v>70830.62</v>
      </c>
      <c r="T2005" s="19" t="n">
        <f aca="false">C2005*R2005</f>
        <v>130.88</v>
      </c>
      <c r="U2005" s="20" t="n">
        <f aca="false">MAX(0,C2005-L2005)</f>
        <v>0</v>
      </c>
      <c r="V2005" s="17" t="n">
        <f aca="false">U2005*Q2005</f>
        <v>0</v>
      </c>
      <c r="W2005" s="19" t="n">
        <f aca="false">U2005*R2005</f>
        <v>0</v>
      </c>
      <c r="X2005" s="20" t="n">
        <f aca="false">MAX(0,K2005-C2005)</f>
        <v>11.4996757285045</v>
      </c>
      <c r="Y2005" s="17" t="n">
        <f aca="false">F2005*PARAMETER!$B$5*Q2005</f>
        <v>3116287.51</v>
      </c>
      <c r="Z2005" s="21" t="n">
        <f aca="false">SUMIF($Y$2:$Y$3205,"&gt;="&amp;Y2005)/SUM($Y$2:$Y$3205)</f>
        <v>0.054932400280999</v>
      </c>
      <c r="AA2005" s="16" t="str">
        <f aca="false">IF(Z2005&lt;=PARAMETER!$B$7,"A",IF(Z2005&lt;=PARAMETER!$B$8,"B","C"))</f>
        <v>A</v>
      </c>
      <c r="AB2005" s="22" t="n">
        <f aca="false">G2005/F2005</f>
        <v>0.113793103448276</v>
      </c>
      <c r="AC2005" s="16" t="str">
        <f aca="false">IF(AB2005&lt;=PARAMETER!$B$9,"X",IF(AB2005&lt;=PARAMETER!$B$10,"Y","Z"))</f>
        <v>X</v>
      </c>
      <c r="AD2005" s="16" t="str">
        <f aca="false">AA2005&amp;AC2005</f>
        <v>AX</v>
      </c>
      <c r="AE2005" s="22" t="n">
        <f aca="false">DATA!I2005</f>
        <v>0.1</v>
      </c>
      <c r="AF2005" s="18" t="n">
        <f aca="false">DATA!L2005</f>
        <v>130</v>
      </c>
      <c r="AG2005" s="16" t="str">
        <f aca="false">DATA!K2005</f>
        <v>A</v>
      </c>
      <c r="AH2005" s="18" t="n">
        <f aca="false">IF(AE2005&gt;=PARAMETER!$B$12,1,0)</f>
        <v>0</v>
      </c>
      <c r="AI2005" s="18" t="n">
        <f aca="false">IF(AF2005&gt;=PARAMETER!$B$13,1,0)</f>
        <v>1</v>
      </c>
      <c r="AJ2005" s="18" t="n">
        <f aca="false">IF(AND(AH2005=1,AI2005=1),1,0)</f>
        <v>0</v>
      </c>
    </row>
    <row r="2006" customFormat="false" ht="15" hidden="false" customHeight="false" outlineLevel="0" collapsed="false">
      <c r="A2006" s="16" t="str">
        <f aca="false">DATA!A2006</f>
        <v>ITM12004</v>
      </c>
      <c r="B2006" s="16" t="str">
        <f aca="false">DATA!B2006</f>
        <v>Automotive</v>
      </c>
      <c r="C2006" s="17" t="n">
        <f aca="false">DATA!C2006</f>
        <v>486</v>
      </c>
      <c r="D2006" s="17" t="n">
        <f aca="false">DATA!D2006</f>
        <v>86</v>
      </c>
      <c r="E2006" s="18" t="n">
        <f aca="false">DATA!F2006</f>
        <v>6</v>
      </c>
      <c r="F2006" s="19" t="n">
        <f aca="false">DATA!G2006</f>
        <v>11.48</v>
      </c>
      <c r="G2006" s="19" t="n">
        <f aca="false">DATA!H2006</f>
        <v>9.23</v>
      </c>
      <c r="H2006" s="18" t="n">
        <f aca="false">DATA!E2006</f>
        <v>4</v>
      </c>
      <c r="I2006" s="20" t="n">
        <f aca="false">F2006*E2006</f>
        <v>68.88</v>
      </c>
      <c r="J2006" s="20" t="n">
        <f aca="false">PARAMETER!$B$4*G2006*SQRT(E2006)</f>
        <v>37.1881507685234</v>
      </c>
      <c r="K2006" s="20" t="n">
        <f aca="false">I2006+J2006</f>
        <v>106.068150768523</v>
      </c>
      <c r="L2006" s="20" t="n">
        <f aca="false">K2006+F2006*H2006</f>
        <v>151.988150768523</v>
      </c>
      <c r="M2006" s="16" t="str">
        <f aca="false">IF(C2006&lt;=K2006,"REORDER",IF(C2006&gt;L2006,"OVERSTOCK","OK"))</f>
        <v>OVERSTOCK</v>
      </c>
      <c r="N2006" s="16" t="str">
        <f aca="false">IF(C2006&lt;=D2006,"REORDER","OK")</f>
        <v>OK</v>
      </c>
      <c r="O2006" s="18" t="n">
        <f aca="false">IF(D2006&lt;I2006,1,0)</f>
        <v>0</v>
      </c>
      <c r="P2006" s="20" t="n">
        <f aca="false">C2006/F2006</f>
        <v>42.3344947735192</v>
      </c>
      <c r="Q2006" s="19" t="n">
        <f aca="false">DATA!N2006</f>
        <v>19.41</v>
      </c>
      <c r="R2006" s="19" t="n">
        <f aca="false">DATA!O2006</f>
        <v>1.28</v>
      </c>
      <c r="S2006" s="17" t="n">
        <f aca="false">C2006*Q2006</f>
        <v>9433.26</v>
      </c>
      <c r="T2006" s="19" t="n">
        <f aca="false">C2006*R2006</f>
        <v>622.08</v>
      </c>
      <c r="U2006" s="20" t="n">
        <f aca="false">MAX(0,C2006-L2006)</f>
        <v>334.011849231477</v>
      </c>
      <c r="V2006" s="17" t="n">
        <f aca="false">U2006*Q2006</f>
        <v>6483.16999358296</v>
      </c>
      <c r="W2006" s="19" t="n">
        <f aca="false">U2006*R2006</f>
        <v>427.53516701629</v>
      </c>
      <c r="X2006" s="20" t="n">
        <f aca="false">MAX(0,K2006-C2006)</f>
        <v>0</v>
      </c>
      <c r="Y2006" s="17" t="n">
        <f aca="false">F2006*PARAMETER!$B$5*Q2006</f>
        <v>81331.782</v>
      </c>
      <c r="Z2006" s="21" t="n">
        <f aca="false">SUMIF($Y$2:$Y$3205,"&gt;="&amp;Y2006)/SUM($Y$2:$Y$3205)</f>
        <v>0.997683517036893</v>
      </c>
      <c r="AA2006" s="16" t="str">
        <f aca="false">IF(Z2006&lt;=PARAMETER!$B$7,"A",IF(Z2006&lt;=PARAMETER!$B$8,"B","C"))</f>
        <v>C</v>
      </c>
      <c r="AB2006" s="22" t="n">
        <f aca="false">G2006/F2006</f>
        <v>0.804006968641115</v>
      </c>
      <c r="AC2006" s="16" t="str">
        <f aca="false">IF(AB2006&lt;=PARAMETER!$B$9,"X",IF(AB2006&lt;=PARAMETER!$B$10,"Y","Z"))</f>
        <v>Z</v>
      </c>
      <c r="AD2006" s="16" t="str">
        <f aca="false">AA2006&amp;AC2006</f>
        <v>CZ</v>
      </c>
      <c r="AE2006" s="22" t="n">
        <f aca="false">DATA!I2006</f>
        <v>0.33</v>
      </c>
      <c r="AF2006" s="18" t="n">
        <f aca="false">DATA!L2006</f>
        <v>171</v>
      </c>
      <c r="AG2006" s="16" t="str">
        <f aca="false">DATA!K2006</f>
        <v>A</v>
      </c>
      <c r="AH2006" s="18" t="n">
        <f aca="false">IF(AE2006&gt;=PARAMETER!$B$12,1,0)</f>
        <v>0</v>
      </c>
      <c r="AI2006" s="18" t="n">
        <f aca="false">IF(AF2006&gt;=PARAMETER!$B$13,1,0)</f>
        <v>1</v>
      </c>
      <c r="AJ2006" s="18" t="n">
        <f aca="false">IF(AND(AH2006=1,AI2006=1),1,0)</f>
        <v>0</v>
      </c>
    </row>
    <row r="2007" customFormat="false" ht="15" hidden="false" customHeight="false" outlineLevel="0" collapsed="false">
      <c r="A2007" s="16" t="str">
        <f aca="false">DATA!A2007</f>
        <v>ITM12005</v>
      </c>
      <c r="B2007" s="16" t="str">
        <f aca="false">DATA!B2007</f>
        <v>Automotive</v>
      </c>
      <c r="C2007" s="17" t="n">
        <f aca="false">DATA!C2007</f>
        <v>96</v>
      </c>
      <c r="D2007" s="17" t="n">
        <f aca="false">DATA!D2007</f>
        <v>99</v>
      </c>
      <c r="E2007" s="18" t="n">
        <f aca="false">DATA!F2007</f>
        <v>2</v>
      </c>
      <c r="F2007" s="19" t="n">
        <f aca="false">DATA!G2007</f>
        <v>30.3</v>
      </c>
      <c r="G2007" s="19" t="n">
        <f aca="false">DATA!H2007</f>
        <v>5.63</v>
      </c>
      <c r="H2007" s="18" t="n">
        <f aca="false">DATA!E2007</f>
        <v>10</v>
      </c>
      <c r="I2007" s="20" t="n">
        <f aca="false">F2007*E2007</f>
        <v>60.6</v>
      </c>
      <c r="J2007" s="20" t="n">
        <f aca="false">PARAMETER!$B$4*G2007*SQRT(E2007)</f>
        <v>13.0963613503993</v>
      </c>
      <c r="K2007" s="20" t="n">
        <f aca="false">I2007+J2007</f>
        <v>73.6963613503993</v>
      </c>
      <c r="L2007" s="20" t="n">
        <f aca="false">K2007+F2007*H2007</f>
        <v>376.696361350399</v>
      </c>
      <c r="M2007" s="16" t="str">
        <f aca="false">IF(C2007&lt;=K2007,"REORDER",IF(C2007&gt;L2007,"OVERSTOCK","OK"))</f>
        <v>OK</v>
      </c>
      <c r="N2007" s="16" t="str">
        <f aca="false">IF(C2007&lt;=D2007,"REORDER","OK")</f>
        <v>REORDER</v>
      </c>
      <c r="O2007" s="18" t="n">
        <f aca="false">IF(D2007&lt;I2007,1,0)</f>
        <v>0</v>
      </c>
      <c r="P2007" s="20" t="n">
        <f aca="false">C2007/F2007</f>
        <v>3.16831683168317</v>
      </c>
      <c r="Q2007" s="19" t="n">
        <f aca="false">DATA!N2007</f>
        <v>85.74</v>
      </c>
      <c r="R2007" s="19" t="n">
        <f aca="false">DATA!O2007</f>
        <v>0.43</v>
      </c>
      <c r="S2007" s="17" t="n">
        <f aca="false">C2007*Q2007</f>
        <v>8231.04</v>
      </c>
      <c r="T2007" s="19" t="n">
        <f aca="false">C2007*R2007</f>
        <v>41.28</v>
      </c>
      <c r="U2007" s="20" t="n">
        <f aca="false">MAX(0,C2007-L2007)</f>
        <v>0</v>
      </c>
      <c r="V2007" s="17" t="n">
        <f aca="false">U2007*Q2007</f>
        <v>0</v>
      </c>
      <c r="W2007" s="19" t="n">
        <f aca="false">U2007*R2007</f>
        <v>0</v>
      </c>
      <c r="X2007" s="20" t="n">
        <f aca="false">MAX(0,K2007-C2007)</f>
        <v>0</v>
      </c>
      <c r="Y2007" s="17" t="n">
        <f aca="false">F2007*PARAMETER!$B$5*Q2007</f>
        <v>948241.53</v>
      </c>
      <c r="Z2007" s="21" t="n">
        <f aca="false">SUMIF($Y$2:$Y$3205,"&gt;="&amp;Y2007)/SUM($Y$2:$Y$3205)</f>
        <v>0.757814262936759</v>
      </c>
      <c r="AA2007" s="16" t="str">
        <f aca="false">IF(Z2007&lt;=PARAMETER!$B$7,"A",IF(Z2007&lt;=PARAMETER!$B$8,"B","C"))</f>
        <v>A</v>
      </c>
      <c r="AB2007" s="22" t="n">
        <f aca="false">G2007/F2007</f>
        <v>0.185808580858086</v>
      </c>
      <c r="AC2007" s="16" t="str">
        <f aca="false">IF(AB2007&lt;=PARAMETER!$B$9,"X",IF(AB2007&lt;=PARAMETER!$B$10,"Y","Z"))</f>
        <v>X</v>
      </c>
      <c r="AD2007" s="16" t="str">
        <f aca="false">AA2007&amp;AC2007</f>
        <v>AX</v>
      </c>
      <c r="AE2007" s="22" t="n">
        <f aca="false">DATA!I2007</f>
        <v>0.87</v>
      </c>
      <c r="AF2007" s="18" t="n">
        <f aca="false">DATA!L2007</f>
        <v>69</v>
      </c>
      <c r="AG2007" s="16" t="str">
        <f aca="false">DATA!K2007</f>
        <v>B</v>
      </c>
      <c r="AH2007" s="18" t="n">
        <f aca="false">IF(AE2007&gt;=PARAMETER!$B$12,1,0)</f>
        <v>1</v>
      </c>
      <c r="AI2007" s="18" t="n">
        <f aca="false">IF(AF2007&gt;=PARAMETER!$B$13,1,0)</f>
        <v>0</v>
      </c>
      <c r="AJ2007" s="18" t="n">
        <f aca="false">IF(AND(AH2007=1,AI2007=1),1,0)</f>
        <v>0</v>
      </c>
    </row>
    <row r="2008" customFormat="false" ht="15" hidden="false" customHeight="false" outlineLevel="0" collapsed="false">
      <c r="A2008" s="16" t="str">
        <f aca="false">DATA!A2008</f>
        <v>ITM12006</v>
      </c>
      <c r="B2008" s="16" t="str">
        <f aca="false">DATA!B2008</f>
        <v>Electronics</v>
      </c>
      <c r="C2008" s="17" t="n">
        <f aca="false">DATA!C2008</f>
        <v>207</v>
      </c>
      <c r="D2008" s="17" t="n">
        <f aca="false">DATA!D2008</f>
        <v>38</v>
      </c>
      <c r="E2008" s="18" t="n">
        <f aca="false">DATA!F2008</f>
        <v>5</v>
      </c>
      <c r="F2008" s="19" t="n">
        <f aca="false">DATA!G2008</f>
        <v>39.23</v>
      </c>
      <c r="G2008" s="19" t="n">
        <f aca="false">DATA!H2008</f>
        <v>7.2</v>
      </c>
      <c r="H2008" s="18" t="n">
        <f aca="false">DATA!E2008</f>
        <v>13</v>
      </c>
      <c r="I2008" s="20" t="n">
        <f aca="false">F2008*E2008</f>
        <v>196.15</v>
      </c>
      <c r="J2008" s="20" t="n">
        <f aca="false">PARAMETER!$B$4*G2008*SQRT(E2008)</f>
        <v>26.4816325648841</v>
      </c>
      <c r="K2008" s="20" t="n">
        <f aca="false">I2008+J2008</f>
        <v>222.631632564884</v>
      </c>
      <c r="L2008" s="20" t="n">
        <f aca="false">K2008+F2008*H2008</f>
        <v>732.621632564884</v>
      </c>
      <c r="M2008" s="16" t="str">
        <f aca="false">IF(C2008&lt;=K2008,"REORDER",IF(C2008&gt;L2008,"OVERSTOCK","OK"))</f>
        <v>REORDER</v>
      </c>
      <c r="N2008" s="16" t="str">
        <f aca="false">IF(C2008&lt;=D2008,"REORDER","OK")</f>
        <v>OK</v>
      </c>
      <c r="O2008" s="18" t="n">
        <f aca="false">IF(D2008&lt;I2008,1,0)</f>
        <v>1</v>
      </c>
      <c r="P2008" s="20" t="n">
        <f aca="false">C2008/F2008</f>
        <v>5.27657405047158</v>
      </c>
      <c r="Q2008" s="19" t="n">
        <f aca="false">DATA!N2008</f>
        <v>15.06</v>
      </c>
      <c r="R2008" s="19" t="n">
        <f aca="false">DATA!O2008</f>
        <v>1.37</v>
      </c>
      <c r="S2008" s="17" t="n">
        <f aca="false">C2008*Q2008</f>
        <v>3117.42</v>
      </c>
      <c r="T2008" s="19" t="n">
        <f aca="false">C2008*R2008</f>
        <v>283.59</v>
      </c>
      <c r="U2008" s="20" t="n">
        <f aca="false">MAX(0,C2008-L2008)</f>
        <v>0</v>
      </c>
      <c r="V2008" s="17" t="n">
        <f aca="false">U2008*Q2008</f>
        <v>0</v>
      </c>
      <c r="W2008" s="19" t="n">
        <f aca="false">U2008*R2008</f>
        <v>0</v>
      </c>
      <c r="X2008" s="20" t="n">
        <f aca="false">MAX(0,K2008-C2008)</f>
        <v>15.6316325648841</v>
      </c>
      <c r="Y2008" s="17" t="n">
        <f aca="false">F2008*PARAMETER!$B$5*Q2008</f>
        <v>215643.387</v>
      </c>
      <c r="Z2008" s="21" t="n">
        <f aca="false">SUMIF($Y$2:$Y$3205,"&gt;="&amp;Y2008)/SUM($Y$2:$Y$3205)</f>
        <v>0.98026987342323</v>
      </c>
      <c r="AA2008" s="16" t="str">
        <f aca="false">IF(Z2008&lt;=PARAMETER!$B$7,"A",IF(Z2008&lt;=PARAMETER!$B$8,"B","C"))</f>
        <v>C</v>
      </c>
      <c r="AB2008" s="22" t="n">
        <f aca="false">G2008/F2008</f>
        <v>0.183533010451185</v>
      </c>
      <c r="AC2008" s="16" t="str">
        <f aca="false">IF(AB2008&lt;=PARAMETER!$B$9,"X",IF(AB2008&lt;=PARAMETER!$B$10,"Y","Z"))</f>
        <v>X</v>
      </c>
      <c r="AD2008" s="16" t="str">
        <f aca="false">AA2008&amp;AC2008</f>
        <v>CX</v>
      </c>
      <c r="AE2008" s="22" t="n">
        <f aca="false">DATA!I2008</f>
        <v>0.79</v>
      </c>
      <c r="AF2008" s="18" t="n">
        <f aca="false">DATA!L2008</f>
        <v>14</v>
      </c>
      <c r="AG2008" s="16" t="str">
        <f aca="false">DATA!K2008</f>
        <v>C</v>
      </c>
      <c r="AH2008" s="18" t="n">
        <f aca="false">IF(AE2008&gt;=PARAMETER!$B$12,1,0)</f>
        <v>1</v>
      </c>
      <c r="AI2008" s="18" t="n">
        <f aca="false">IF(AF2008&gt;=PARAMETER!$B$13,1,0)</f>
        <v>0</v>
      </c>
      <c r="AJ2008" s="18" t="n">
        <f aca="false">IF(AND(AH2008=1,AI2008=1),1,0)</f>
        <v>0</v>
      </c>
    </row>
    <row r="2009" customFormat="false" ht="15" hidden="false" customHeight="false" outlineLevel="0" collapsed="false">
      <c r="A2009" s="16" t="str">
        <f aca="false">DATA!A2009</f>
        <v>ITM12007</v>
      </c>
      <c r="B2009" s="16" t="str">
        <f aca="false">DATA!B2009</f>
        <v>Electronics</v>
      </c>
      <c r="C2009" s="17" t="n">
        <f aca="false">DATA!C2009</f>
        <v>365</v>
      </c>
      <c r="D2009" s="17" t="n">
        <f aca="false">DATA!D2009</f>
        <v>60</v>
      </c>
      <c r="E2009" s="18" t="n">
        <f aca="false">DATA!F2009</f>
        <v>2</v>
      </c>
      <c r="F2009" s="19" t="n">
        <f aca="false">DATA!G2009</f>
        <v>17.61</v>
      </c>
      <c r="G2009" s="19" t="n">
        <f aca="false">DATA!H2009</f>
        <v>3.9</v>
      </c>
      <c r="H2009" s="18" t="n">
        <f aca="false">DATA!E2009</f>
        <v>9</v>
      </c>
      <c r="I2009" s="20" t="n">
        <f aca="false">F2009*E2009</f>
        <v>35.22</v>
      </c>
      <c r="J2009" s="20" t="n">
        <f aca="false">PARAMETER!$B$4*G2009*SQRT(E2009)</f>
        <v>9.07207979867805</v>
      </c>
      <c r="K2009" s="20" t="n">
        <f aca="false">I2009+J2009</f>
        <v>44.292079798678</v>
      </c>
      <c r="L2009" s="20" t="n">
        <f aca="false">K2009+F2009*H2009</f>
        <v>202.782079798678</v>
      </c>
      <c r="M2009" s="16" t="str">
        <f aca="false">IF(C2009&lt;=K2009,"REORDER",IF(C2009&gt;L2009,"OVERSTOCK","OK"))</f>
        <v>OVERSTOCK</v>
      </c>
      <c r="N2009" s="16" t="str">
        <f aca="false">IF(C2009&lt;=D2009,"REORDER","OK")</f>
        <v>OK</v>
      </c>
      <c r="O2009" s="18" t="n">
        <f aca="false">IF(D2009&lt;I2009,1,0)</f>
        <v>0</v>
      </c>
      <c r="P2009" s="20" t="n">
        <f aca="false">C2009/F2009</f>
        <v>20.7268597387848</v>
      </c>
      <c r="Q2009" s="19" t="n">
        <f aca="false">DATA!N2009</f>
        <v>169.5</v>
      </c>
      <c r="R2009" s="19" t="n">
        <f aca="false">DATA!O2009</f>
        <v>1.94</v>
      </c>
      <c r="S2009" s="17" t="n">
        <f aca="false">C2009*Q2009</f>
        <v>61867.5</v>
      </c>
      <c r="T2009" s="19" t="n">
        <f aca="false">C2009*R2009</f>
        <v>708.1</v>
      </c>
      <c r="U2009" s="20" t="n">
        <f aca="false">MAX(0,C2009-L2009)</f>
        <v>162.217920201322</v>
      </c>
      <c r="V2009" s="17" t="n">
        <f aca="false">U2009*Q2009</f>
        <v>27495.9374741241</v>
      </c>
      <c r="W2009" s="19" t="n">
        <f aca="false">U2009*R2009</f>
        <v>314.702765190565</v>
      </c>
      <c r="X2009" s="20" t="n">
        <f aca="false">MAX(0,K2009-C2009)</f>
        <v>0</v>
      </c>
      <c r="Y2009" s="17" t="n">
        <f aca="false">F2009*PARAMETER!$B$5*Q2009</f>
        <v>1089486.675</v>
      </c>
      <c r="Z2009" s="21" t="n">
        <f aca="false">SUMIF($Y$2:$Y$3205,"&gt;="&amp;Y2009)/SUM($Y$2:$Y$3205)</f>
        <v>0.68873612914326</v>
      </c>
      <c r="AA2009" s="16" t="str">
        <f aca="false">IF(Z2009&lt;=PARAMETER!$B$7,"A",IF(Z2009&lt;=PARAMETER!$B$8,"B","C"))</f>
        <v>A</v>
      </c>
      <c r="AB2009" s="22" t="n">
        <f aca="false">G2009/F2009</f>
        <v>0.221465076660988</v>
      </c>
      <c r="AC2009" s="16" t="str">
        <f aca="false">IF(AB2009&lt;=PARAMETER!$B$9,"X",IF(AB2009&lt;=PARAMETER!$B$10,"Y","Z"))</f>
        <v>X</v>
      </c>
      <c r="AD2009" s="16" t="str">
        <f aca="false">AA2009&amp;AC2009</f>
        <v>AX</v>
      </c>
      <c r="AE2009" s="22" t="n">
        <f aca="false">DATA!I2009</f>
        <v>0.41</v>
      </c>
      <c r="AF2009" s="18" t="n">
        <f aca="false">DATA!L2009</f>
        <v>169</v>
      </c>
      <c r="AG2009" s="16" t="str">
        <f aca="false">DATA!K2009</f>
        <v>D</v>
      </c>
      <c r="AH2009" s="18" t="n">
        <f aca="false">IF(AE2009&gt;=PARAMETER!$B$12,1,0)</f>
        <v>0</v>
      </c>
      <c r="AI2009" s="18" t="n">
        <f aca="false">IF(AF2009&gt;=PARAMETER!$B$13,1,0)</f>
        <v>1</v>
      </c>
      <c r="AJ2009" s="18" t="n">
        <f aca="false">IF(AND(AH2009=1,AI2009=1),1,0)</f>
        <v>0</v>
      </c>
    </row>
    <row r="2010" customFormat="false" ht="15" hidden="false" customHeight="false" outlineLevel="0" collapsed="false">
      <c r="A2010" s="16" t="str">
        <f aca="false">DATA!A2010</f>
        <v>ITM12008</v>
      </c>
      <c r="B2010" s="16" t="str">
        <f aca="false">DATA!B2010</f>
        <v>Apparel</v>
      </c>
      <c r="C2010" s="17" t="n">
        <f aca="false">DATA!C2010</f>
        <v>289</v>
      </c>
      <c r="D2010" s="17" t="n">
        <f aca="false">DATA!D2010</f>
        <v>58</v>
      </c>
      <c r="E2010" s="18" t="n">
        <f aca="false">DATA!F2010</f>
        <v>7</v>
      </c>
      <c r="F2010" s="19" t="n">
        <f aca="false">DATA!G2010</f>
        <v>19.6</v>
      </c>
      <c r="G2010" s="19" t="n">
        <f aca="false">DATA!H2010</f>
        <v>7.64</v>
      </c>
      <c r="H2010" s="18" t="n">
        <f aca="false">DATA!E2010</f>
        <v>11</v>
      </c>
      <c r="I2010" s="20" t="n">
        <f aca="false">F2010*E2010</f>
        <v>137.2</v>
      </c>
      <c r="J2010" s="20" t="n">
        <f aca="false">PARAMETER!$B$4*G2010*SQRT(E2010)</f>
        <v>33.2483146097238</v>
      </c>
      <c r="K2010" s="20" t="n">
        <f aca="false">I2010+J2010</f>
        <v>170.448314609724</v>
      </c>
      <c r="L2010" s="20" t="n">
        <f aca="false">K2010+F2010*H2010</f>
        <v>386.048314609724</v>
      </c>
      <c r="M2010" s="16" t="str">
        <f aca="false">IF(C2010&lt;=K2010,"REORDER",IF(C2010&gt;L2010,"OVERSTOCK","OK"))</f>
        <v>OK</v>
      </c>
      <c r="N2010" s="16" t="str">
        <f aca="false">IF(C2010&lt;=D2010,"REORDER","OK")</f>
        <v>OK</v>
      </c>
      <c r="O2010" s="18" t="n">
        <f aca="false">IF(D2010&lt;I2010,1,0)</f>
        <v>1</v>
      </c>
      <c r="P2010" s="20" t="n">
        <f aca="false">C2010/F2010</f>
        <v>14.7448979591837</v>
      </c>
      <c r="Q2010" s="19" t="n">
        <f aca="false">DATA!N2010</f>
        <v>43.65</v>
      </c>
      <c r="R2010" s="19" t="n">
        <f aca="false">DATA!O2010</f>
        <v>0.59</v>
      </c>
      <c r="S2010" s="17" t="n">
        <f aca="false">C2010*Q2010</f>
        <v>12614.85</v>
      </c>
      <c r="T2010" s="19" t="n">
        <f aca="false">C2010*R2010</f>
        <v>170.51</v>
      </c>
      <c r="U2010" s="20" t="n">
        <f aca="false">MAX(0,C2010-L2010)</f>
        <v>0</v>
      </c>
      <c r="V2010" s="17" t="n">
        <f aca="false">U2010*Q2010</f>
        <v>0</v>
      </c>
      <c r="W2010" s="19" t="n">
        <f aca="false">U2010*R2010</f>
        <v>0</v>
      </c>
      <c r="X2010" s="20" t="n">
        <f aca="false">MAX(0,K2010-C2010)</f>
        <v>0</v>
      </c>
      <c r="Y2010" s="17" t="n">
        <f aca="false">F2010*PARAMETER!$B$5*Q2010</f>
        <v>312272.1</v>
      </c>
      <c r="Z2010" s="21" t="n">
        <f aca="false">SUMIF($Y$2:$Y$3205,"&gt;="&amp;Y2010)/SUM($Y$2:$Y$3205)</f>
        <v>0.957289853668917</v>
      </c>
      <c r="AA2010" s="16" t="str">
        <f aca="false">IF(Z2010&lt;=PARAMETER!$B$7,"A",IF(Z2010&lt;=PARAMETER!$B$8,"B","C"))</f>
        <v>C</v>
      </c>
      <c r="AB2010" s="22" t="n">
        <f aca="false">G2010/F2010</f>
        <v>0.389795918367347</v>
      </c>
      <c r="AC2010" s="16" t="str">
        <f aca="false">IF(AB2010&lt;=PARAMETER!$B$9,"X",IF(AB2010&lt;=PARAMETER!$B$10,"Y","Z"))</f>
        <v>Y</v>
      </c>
      <c r="AD2010" s="16" t="str">
        <f aca="false">AA2010&amp;AC2010</f>
        <v>CY</v>
      </c>
      <c r="AE2010" s="22" t="n">
        <f aca="false">DATA!I2010</f>
        <v>0.1</v>
      </c>
      <c r="AF2010" s="18" t="n">
        <f aca="false">DATA!L2010</f>
        <v>21</v>
      </c>
      <c r="AG2010" s="16" t="str">
        <f aca="false">DATA!K2010</f>
        <v>D</v>
      </c>
      <c r="AH2010" s="18" t="n">
        <f aca="false">IF(AE2010&gt;=PARAMETER!$B$12,1,0)</f>
        <v>0</v>
      </c>
      <c r="AI2010" s="18" t="n">
        <f aca="false">IF(AF2010&gt;=PARAMETER!$B$13,1,0)</f>
        <v>0</v>
      </c>
      <c r="AJ2010" s="18" t="n">
        <f aca="false">IF(AND(AH2010=1,AI2010=1),1,0)</f>
        <v>0</v>
      </c>
    </row>
    <row r="2011" customFormat="false" ht="15" hidden="false" customHeight="false" outlineLevel="0" collapsed="false">
      <c r="A2011" s="16" t="str">
        <f aca="false">DATA!A2011</f>
        <v>ITM12009</v>
      </c>
      <c r="B2011" s="16" t="str">
        <f aca="false">DATA!B2011</f>
        <v>Groceries</v>
      </c>
      <c r="C2011" s="17" t="n">
        <f aca="false">DATA!C2011</f>
        <v>114</v>
      </c>
      <c r="D2011" s="17" t="n">
        <f aca="false">DATA!D2011</f>
        <v>52</v>
      </c>
      <c r="E2011" s="18" t="n">
        <f aca="false">DATA!F2011</f>
        <v>5</v>
      </c>
      <c r="F2011" s="19" t="n">
        <f aca="false">DATA!G2011</f>
        <v>44.51</v>
      </c>
      <c r="G2011" s="19" t="n">
        <f aca="false">DATA!H2011</f>
        <v>6.39</v>
      </c>
      <c r="H2011" s="18" t="n">
        <f aca="false">DATA!E2011</f>
        <v>10</v>
      </c>
      <c r="I2011" s="20" t="n">
        <f aca="false">F2011*E2011</f>
        <v>222.55</v>
      </c>
      <c r="J2011" s="20" t="n">
        <f aca="false">PARAMETER!$B$4*G2011*SQRT(E2011)</f>
        <v>23.5024489013346</v>
      </c>
      <c r="K2011" s="20" t="n">
        <f aca="false">I2011+J2011</f>
        <v>246.052448901335</v>
      </c>
      <c r="L2011" s="20" t="n">
        <f aca="false">K2011+F2011*H2011</f>
        <v>691.152448901335</v>
      </c>
      <c r="M2011" s="16" t="str">
        <f aca="false">IF(C2011&lt;=K2011,"REORDER",IF(C2011&gt;L2011,"OVERSTOCK","OK"))</f>
        <v>REORDER</v>
      </c>
      <c r="N2011" s="16" t="str">
        <f aca="false">IF(C2011&lt;=D2011,"REORDER","OK")</f>
        <v>OK</v>
      </c>
      <c r="O2011" s="18" t="n">
        <f aca="false">IF(D2011&lt;I2011,1,0)</f>
        <v>1</v>
      </c>
      <c r="P2011" s="20" t="n">
        <f aca="false">C2011/F2011</f>
        <v>2.56122219725904</v>
      </c>
      <c r="Q2011" s="19" t="n">
        <f aca="false">DATA!N2011</f>
        <v>138.03</v>
      </c>
      <c r="R2011" s="19" t="n">
        <f aca="false">DATA!O2011</f>
        <v>0.37</v>
      </c>
      <c r="S2011" s="17" t="n">
        <f aca="false">C2011*Q2011</f>
        <v>15735.42</v>
      </c>
      <c r="T2011" s="19" t="n">
        <f aca="false">C2011*R2011</f>
        <v>42.18</v>
      </c>
      <c r="U2011" s="20" t="n">
        <f aca="false">MAX(0,C2011-L2011)</f>
        <v>0</v>
      </c>
      <c r="V2011" s="17" t="n">
        <f aca="false">U2011*Q2011</f>
        <v>0</v>
      </c>
      <c r="W2011" s="19" t="n">
        <f aca="false">U2011*R2011</f>
        <v>0</v>
      </c>
      <c r="X2011" s="20" t="n">
        <f aca="false">MAX(0,K2011-C2011)</f>
        <v>132.052448901335</v>
      </c>
      <c r="Y2011" s="17" t="n">
        <f aca="false">F2011*PARAMETER!$B$5*Q2011</f>
        <v>2242456.0845</v>
      </c>
      <c r="Z2011" s="21" t="n">
        <f aca="false">SUMIF($Y$2:$Y$3205,"&gt;="&amp;Y2011)/SUM($Y$2:$Y$3205)</f>
        <v>0.262646247930057</v>
      </c>
      <c r="AA2011" s="16" t="str">
        <f aca="false">IF(Z2011&lt;=PARAMETER!$B$7,"A",IF(Z2011&lt;=PARAMETER!$B$8,"B","C"))</f>
        <v>A</v>
      </c>
      <c r="AB2011" s="22" t="n">
        <f aca="false">G2011/F2011</f>
        <v>0.143563244214783</v>
      </c>
      <c r="AC2011" s="16" t="str">
        <f aca="false">IF(AB2011&lt;=PARAMETER!$B$9,"X",IF(AB2011&lt;=PARAMETER!$B$10,"Y","Z"))</f>
        <v>X</v>
      </c>
      <c r="AD2011" s="16" t="str">
        <f aca="false">AA2011&amp;AC2011</f>
        <v>AX</v>
      </c>
      <c r="AE2011" s="22" t="n">
        <f aca="false">DATA!I2011</f>
        <v>0.6</v>
      </c>
      <c r="AF2011" s="18" t="n">
        <f aca="false">DATA!L2011</f>
        <v>150</v>
      </c>
      <c r="AG2011" s="16" t="str">
        <f aca="false">DATA!K2011</f>
        <v>B</v>
      </c>
      <c r="AH2011" s="18" t="n">
        <f aca="false">IF(AE2011&gt;=PARAMETER!$B$12,1,0)</f>
        <v>0</v>
      </c>
      <c r="AI2011" s="18" t="n">
        <f aca="false">IF(AF2011&gt;=PARAMETER!$B$13,1,0)</f>
        <v>1</v>
      </c>
      <c r="AJ2011" s="18" t="n">
        <f aca="false">IF(AND(AH2011=1,AI2011=1),1,0)</f>
        <v>0</v>
      </c>
    </row>
    <row r="2012" customFormat="false" ht="15" hidden="false" customHeight="false" outlineLevel="0" collapsed="false">
      <c r="A2012" s="16" t="str">
        <f aca="false">DATA!A2012</f>
        <v>ITM12010</v>
      </c>
      <c r="B2012" s="16" t="str">
        <f aca="false">DATA!B2012</f>
        <v>Automotive</v>
      </c>
      <c r="C2012" s="17" t="n">
        <f aca="false">DATA!C2012</f>
        <v>329</v>
      </c>
      <c r="D2012" s="17" t="n">
        <f aca="false">DATA!D2012</f>
        <v>81</v>
      </c>
      <c r="E2012" s="18" t="n">
        <f aca="false">DATA!F2012</f>
        <v>5</v>
      </c>
      <c r="F2012" s="19" t="n">
        <f aca="false">DATA!G2012</f>
        <v>20.81</v>
      </c>
      <c r="G2012" s="19" t="n">
        <f aca="false">DATA!H2012</f>
        <v>4.87</v>
      </c>
      <c r="H2012" s="18" t="n">
        <f aca="false">DATA!E2012</f>
        <v>5</v>
      </c>
      <c r="I2012" s="20" t="n">
        <f aca="false">F2012*E2012</f>
        <v>104.05</v>
      </c>
      <c r="J2012" s="20" t="n">
        <f aca="false">PARAMETER!$B$4*G2012*SQRT(E2012)</f>
        <v>17.9118820265258</v>
      </c>
      <c r="K2012" s="20" t="n">
        <f aca="false">I2012+J2012</f>
        <v>121.961882026526</v>
      </c>
      <c r="L2012" s="20" t="n">
        <f aca="false">K2012+F2012*H2012</f>
        <v>226.011882026526</v>
      </c>
      <c r="M2012" s="16" t="str">
        <f aca="false">IF(C2012&lt;=K2012,"REORDER",IF(C2012&gt;L2012,"OVERSTOCK","OK"))</f>
        <v>OVERSTOCK</v>
      </c>
      <c r="N2012" s="16" t="str">
        <f aca="false">IF(C2012&lt;=D2012,"REORDER","OK")</f>
        <v>OK</v>
      </c>
      <c r="O2012" s="18" t="n">
        <f aca="false">IF(D2012&lt;I2012,1,0)</f>
        <v>1</v>
      </c>
      <c r="P2012" s="20" t="n">
        <f aca="false">C2012/F2012</f>
        <v>15.8097068716963</v>
      </c>
      <c r="Q2012" s="19" t="n">
        <f aca="false">DATA!N2012</f>
        <v>77.9</v>
      </c>
      <c r="R2012" s="19" t="n">
        <f aca="false">DATA!O2012</f>
        <v>0.15</v>
      </c>
      <c r="S2012" s="17" t="n">
        <f aca="false">C2012*Q2012</f>
        <v>25629.1</v>
      </c>
      <c r="T2012" s="19" t="n">
        <f aca="false">C2012*R2012</f>
        <v>49.35</v>
      </c>
      <c r="U2012" s="20" t="n">
        <f aca="false">MAX(0,C2012-L2012)</f>
        <v>102.988117973474</v>
      </c>
      <c r="V2012" s="17" t="n">
        <f aca="false">U2012*Q2012</f>
        <v>8022.77439013364</v>
      </c>
      <c r="W2012" s="19" t="n">
        <f aca="false">U2012*R2012</f>
        <v>15.4482176960211</v>
      </c>
      <c r="X2012" s="20" t="n">
        <f aca="false">MAX(0,K2012-C2012)</f>
        <v>0</v>
      </c>
      <c r="Y2012" s="17" t="n">
        <f aca="false">F2012*PARAMETER!$B$5*Q2012</f>
        <v>591701.135</v>
      </c>
      <c r="Z2012" s="21" t="n">
        <f aca="false">SUMIF($Y$2:$Y$3205,"&gt;="&amp;Y2012)/SUM($Y$2:$Y$3205)</f>
        <v>0.878772021865232</v>
      </c>
      <c r="AA2012" s="16" t="str">
        <f aca="false">IF(Z2012&lt;=PARAMETER!$B$7,"A",IF(Z2012&lt;=PARAMETER!$B$8,"B","C"))</f>
        <v>B</v>
      </c>
      <c r="AB2012" s="22" t="n">
        <f aca="false">G2012/F2012</f>
        <v>0.234022104757328</v>
      </c>
      <c r="AC2012" s="16" t="str">
        <f aca="false">IF(AB2012&lt;=PARAMETER!$B$9,"X",IF(AB2012&lt;=PARAMETER!$B$10,"Y","Z"))</f>
        <v>X</v>
      </c>
      <c r="AD2012" s="16" t="str">
        <f aca="false">AA2012&amp;AC2012</f>
        <v>BX</v>
      </c>
      <c r="AE2012" s="22" t="n">
        <f aca="false">DATA!I2012</f>
        <v>0.31</v>
      </c>
      <c r="AF2012" s="18" t="n">
        <f aca="false">DATA!L2012</f>
        <v>94</v>
      </c>
      <c r="AG2012" s="16" t="str">
        <f aca="false">DATA!K2012</f>
        <v>B</v>
      </c>
      <c r="AH2012" s="18" t="n">
        <f aca="false">IF(AE2012&gt;=PARAMETER!$B$12,1,0)</f>
        <v>0</v>
      </c>
      <c r="AI2012" s="18" t="n">
        <f aca="false">IF(AF2012&gt;=PARAMETER!$B$13,1,0)</f>
        <v>0</v>
      </c>
      <c r="AJ2012" s="18" t="n">
        <f aca="false">IF(AND(AH2012=1,AI2012=1),1,0)</f>
        <v>0</v>
      </c>
    </row>
    <row r="2013" customFormat="false" ht="15" hidden="false" customHeight="false" outlineLevel="0" collapsed="false">
      <c r="A2013" s="16" t="str">
        <f aca="false">DATA!A2013</f>
        <v>ITM12011</v>
      </c>
      <c r="B2013" s="16" t="str">
        <f aca="false">DATA!B2013</f>
        <v>Apparel</v>
      </c>
      <c r="C2013" s="17" t="n">
        <f aca="false">DATA!C2013</f>
        <v>151</v>
      </c>
      <c r="D2013" s="17" t="n">
        <f aca="false">DATA!D2013</f>
        <v>96</v>
      </c>
      <c r="E2013" s="18" t="n">
        <f aca="false">DATA!F2013</f>
        <v>6</v>
      </c>
      <c r="F2013" s="19" t="n">
        <f aca="false">DATA!G2013</f>
        <v>31.61</v>
      </c>
      <c r="G2013" s="19" t="n">
        <f aca="false">DATA!H2013</f>
        <v>2.34</v>
      </c>
      <c r="H2013" s="18" t="n">
        <f aca="false">DATA!E2013</f>
        <v>3</v>
      </c>
      <c r="I2013" s="20" t="n">
        <f aca="false">F2013*E2013</f>
        <v>189.66</v>
      </c>
      <c r="J2013" s="20" t="n">
        <f aca="false">PARAMETER!$B$4*G2013*SQRT(E2013)</f>
        <v>9.42798188497777</v>
      </c>
      <c r="K2013" s="20" t="n">
        <f aca="false">I2013+J2013</f>
        <v>199.087981884978</v>
      </c>
      <c r="L2013" s="20" t="n">
        <f aca="false">K2013+F2013*H2013</f>
        <v>293.917981884978</v>
      </c>
      <c r="M2013" s="16" t="str">
        <f aca="false">IF(C2013&lt;=K2013,"REORDER",IF(C2013&gt;L2013,"OVERSTOCK","OK"))</f>
        <v>REORDER</v>
      </c>
      <c r="N2013" s="16" t="str">
        <f aca="false">IF(C2013&lt;=D2013,"REORDER","OK")</f>
        <v>OK</v>
      </c>
      <c r="O2013" s="18" t="n">
        <f aca="false">IF(D2013&lt;I2013,1,0)</f>
        <v>1</v>
      </c>
      <c r="P2013" s="20" t="n">
        <f aca="false">C2013/F2013</f>
        <v>4.77696931350838</v>
      </c>
      <c r="Q2013" s="19" t="n">
        <f aca="false">DATA!N2013</f>
        <v>165.05</v>
      </c>
      <c r="R2013" s="19" t="n">
        <f aca="false">DATA!O2013</f>
        <v>0.82</v>
      </c>
      <c r="S2013" s="17" t="n">
        <f aca="false">C2013*Q2013</f>
        <v>24922.55</v>
      </c>
      <c r="T2013" s="19" t="n">
        <f aca="false">C2013*R2013</f>
        <v>123.82</v>
      </c>
      <c r="U2013" s="20" t="n">
        <f aca="false">MAX(0,C2013-L2013)</f>
        <v>0</v>
      </c>
      <c r="V2013" s="17" t="n">
        <f aca="false">U2013*Q2013</f>
        <v>0</v>
      </c>
      <c r="W2013" s="19" t="n">
        <f aca="false">U2013*R2013</f>
        <v>0</v>
      </c>
      <c r="X2013" s="20" t="n">
        <f aca="false">MAX(0,K2013-C2013)</f>
        <v>48.0879818849778</v>
      </c>
      <c r="Y2013" s="17" t="n">
        <f aca="false">F2013*PARAMETER!$B$5*Q2013</f>
        <v>1904289.1325</v>
      </c>
      <c r="Z2013" s="21" t="n">
        <f aca="false">SUMIF($Y$2:$Y$3205,"&gt;="&amp;Y2013)/SUM($Y$2:$Y$3205)</f>
        <v>0.370816854154758</v>
      </c>
      <c r="AA2013" s="16" t="str">
        <f aca="false">IF(Z2013&lt;=PARAMETER!$B$7,"A",IF(Z2013&lt;=PARAMETER!$B$8,"B","C"))</f>
        <v>A</v>
      </c>
      <c r="AB2013" s="22" t="n">
        <f aca="false">G2013/F2013</f>
        <v>0.0740272065801961</v>
      </c>
      <c r="AC2013" s="16" t="str">
        <f aca="false">IF(AB2013&lt;=PARAMETER!$B$9,"X",IF(AB2013&lt;=PARAMETER!$B$10,"Y","Z"))</f>
        <v>X</v>
      </c>
      <c r="AD2013" s="16" t="str">
        <f aca="false">AA2013&amp;AC2013</f>
        <v>AX</v>
      </c>
      <c r="AE2013" s="22" t="n">
        <f aca="false">DATA!I2013</f>
        <v>0.77</v>
      </c>
      <c r="AF2013" s="18" t="n">
        <f aca="false">DATA!L2013</f>
        <v>126</v>
      </c>
      <c r="AG2013" s="16" t="str">
        <f aca="false">DATA!K2013</f>
        <v>C</v>
      </c>
      <c r="AH2013" s="18" t="n">
        <f aca="false">IF(AE2013&gt;=PARAMETER!$B$12,1,0)</f>
        <v>1</v>
      </c>
      <c r="AI2013" s="18" t="n">
        <f aca="false">IF(AF2013&gt;=PARAMETER!$B$13,1,0)</f>
        <v>1</v>
      </c>
      <c r="AJ2013" s="18" t="n">
        <f aca="false">IF(AND(AH2013=1,AI2013=1),1,0)</f>
        <v>1</v>
      </c>
    </row>
    <row r="2014" customFormat="false" ht="15" hidden="false" customHeight="false" outlineLevel="0" collapsed="false">
      <c r="A2014" s="16" t="str">
        <f aca="false">DATA!A2014</f>
        <v>ITM12012</v>
      </c>
      <c r="B2014" s="16" t="str">
        <f aca="false">DATA!B2014</f>
        <v>Groceries</v>
      </c>
      <c r="C2014" s="17" t="n">
        <f aca="false">DATA!C2014</f>
        <v>58</v>
      </c>
      <c r="D2014" s="17" t="n">
        <f aca="false">DATA!D2014</f>
        <v>14</v>
      </c>
      <c r="E2014" s="18" t="n">
        <f aca="false">DATA!F2014</f>
        <v>4</v>
      </c>
      <c r="F2014" s="19" t="n">
        <f aca="false">DATA!G2014</f>
        <v>44.57</v>
      </c>
      <c r="G2014" s="19" t="n">
        <f aca="false">DATA!H2014</f>
        <v>3.38</v>
      </c>
      <c r="H2014" s="18" t="n">
        <f aca="false">DATA!E2014</f>
        <v>4</v>
      </c>
      <c r="I2014" s="20" t="n">
        <f aca="false">F2014*E2014</f>
        <v>178.28</v>
      </c>
      <c r="J2014" s="20" t="n">
        <f aca="false">PARAMETER!$B$4*G2014*SQRT(E2014)</f>
        <v>11.1192105181919</v>
      </c>
      <c r="K2014" s="20" t="n">
        <f aca="false">I2014+J2014</f>
        <v>189.399210518192</v>
      </c>
      <c r="L2014" s="20" t="n">
        <f aca="false">K2014+F2014*H2014</f>
        <v>367.679210518192</v>
      </c>
      <c r="M2014" s="16" t="str">
        <f aca="false">IF(C2014&lt;=K2014,"REORDER",IF(C2014&gt;L2014,"OVERSTOCK","OK"))</f>
        <v>REORDER</v>
      </c>
      <c r="N2014" s="16" t="str">
        <f aca="false">IF(C2014&lt;=D2014,"REORDER","OK")</f>
        <v>OK</v>
      </c>
      <c r="O2014" s="18" t="n">
        <f aca="false">IF(D2014&lt;I2014,1,0)</f>
        <v>1</v>
      </c>
      <c r="P2014" s="20" t="n">
        <f aca="false">C2014/F2014</f>
        <v>1.30132376037694</v>
      </c>
      <c r="Q2014" s="19" t="n">
        <f aca="false">DATA!N2014</f>
        <v>106.84</v>
      </c>
      <c r="R2014" s="19" t="n">
        <f aca="false">DATA!O2014</f>
        <v>0.51</v>
      </c>
      <c r="S2014" s="17" t="n">
        <f aca="false">C2014*Q2014</f>
        <v>6196.72</v>
      </c>
      <c r="T2014" s="19" t="n">
        <f aca="false">C2014*R2014</f>
        <v>29.58</v>
      </c>
      <c r="U2014" s="20" t="n">
        <f aca="false">MAX(0,C2014-L2014)</f>
        <v>0</v>
      </c>
      <c r="V2014" s="17" t="n">
        <f aca="false">U2014*Q2014</f>
        <v>0</v>
      </c>
      <c r="W2014" s="19" t="n">
        <f aca="false">U2014*R2014</f>
        <v>0</v>
      </c>
      <c r="X2014" s="20" t="n">
        <f aca="false">MAX(0,K2014-C2014)</f>
        <v>131.399210518192</v>
      </c>
      <c r="Y2014" s="17" t="n">
        <f aca="false">F2014*PARAMETER!$B$5*Q2014</f>
        <v>1738078.462</v>
      </c>
      <c r="Z2014" s="21" t="n">
        <f aca="false">SUMIF($Y$2:$Y$3205,"&gt;="&amp;Y2014)/SUM($Y$2:$Y$3205)</f>
        <v>0.438343477788624</v>
      </c>
      <c r="AA2014" s="16" t="str">
        <f aca="false">IF(Z2014&lt;=PARAMETER!$B$7,"A",IF(Z2014&lt;=PARAMETER!$B$8,"B","C"))</f>
        <v>A</v>
      </c>
      <c r="AB2014" s="22" t="n">
        <f aca="false">G2014/F2014</f>
        <v>0.0758357639667938</v>
      </c>
      <c r="AC2014" s="16" t="str">
        <f aca="false">IF(AB2014&lt;=PARAMETER!$B$9,"X",IF(AB2014&lt;=PARAMETER!$B$10,"Y","Z"))</f>
        <v>X</v>
      </c>
      <c r="AD2014" s="16" t="str">
        <f aca="false">AA2014&amp;AC2014</f>
        <v>AX</v>
      </c>
      <c r="AE2014" s="22" t="n">
        <f aca="false">DATA!I2014</f>
        <v>0.5</v>
      </c>
      <c r="AF2014" s="18" t="n">
        <f aca="false">DATA!L2014</f>
        <v>131</v>
      </c>
      <c r="AG2014" s="16" t="str">
        <f aca="false">DATA!K2014</f>
        <v>A</v>
      </c>
      <c r="AH2014" s="18" t="n">
        <f aca="false">IF(AE2014&gt;=PARAMETER!$B$12,1,0)</f>
        <v>0</v>
      </c>
      <c r="AI2014" s="18" t="n">
        <f aca="false">IF(AF2014&gt;=PARAMETER!$B$13,1,0)</f>
        <v>1</v>
      </c>
      <c r="AJ2014" s="18" t="n">
        <f aca="false">IF(AND(AH2014=1,AI2014=1),1,0)</f>
        <v>0</v>
      </c>
    </row>
    <row r="2015" customFormat="false" ht="15" hidden="false" customHeight="false" outlineLevel="0" collapsed="false">
      <c r="A2015" s="16" t="str">
        <f aca="false">DATA!A2015</f>
        <v>ITM12013</v>
      </c>
      <c r="B2015" s="16" t="str">
        <f aca="false">DATA!B2015</f>
        <v>Apparel</v>
      </c>
      <c r="C2015" s="17" t="n">
        <f aca="false">DATA!C2015</f>
        <v>91</v>
      </c>
      <c r="D2015" s="17" t="n">
        <f aca="false">DATA!D2015</f>
        <v>51</v>
      </c>
      <c r="E2015" s="18" t="n">
        <f aca="false">DATA!F2015</f>
        <v>3</v>
      </c>
      <c r="F2015" s="19" t="n">
        <f aca="false">DATA!G2015</f>
        <v>11.28</v>
      </c>
      <c r="G2015" s="19" t="n">
        <f aca="false">DATA!H2015</f>
        <v>6.4</v>
      </c>
      <c r="H2015" s="18" t="n">
        <f aca="false">DATA!E2015</f>
        <v>4</v>
      </c>
      <c r="I2015" s="20" t="n">
        <f aca="false">F2015*E2015</f>
        <v>33.84</v>
      </c>
      <c r="J2015" s="20" t="n">
        <f aca="false">PARAMETER!$B$4*G2015*SQRT(E2015)</f>
        <v>18.2334083385209</v>
      </c>
      <c r="K2015" s="20" t="n">
        <f aca="false">I2015+J2015</f>
        <v>52.0734083385209</v>
      </c>
      <c r="L2015" s="20" t="n">
        <f aca="false">K2015+F2015*H2015</f>
        <v>97.1934083385209</v>
      </c>
      <c r="M2015" s="16" t="str">
        <f aca="false">IF(C2015&lt;=K2015,"REORDER",IF(C2015&gt;L2015,"OVERSTOCK","OK"))</f>
        <v>OK</v>
      </c>
      <c r="N2015" s="16" t="str">
        <f aca="false">IF(C2015&lt;=D2015,"REORDER","OK")</f>
        <v>OK</v>
      </c>
      <c r="O2015" s="18" t="n">
        <f aca="false">IF(D2015&lt;I2015,1,0)</f>
        <v>0</v>
      </c>
      <c r="P2015" s="20" t="n">
        <f aca="false">C2015/F2015</f>
        <v>8.06737588652482</v>
      </c>
      <c r="Q2015" s="19" t="n">
        <f aca="false">DATA!N2015</f>
        <v>71.64</v>
      </c>
      <c r="R2015" s="19" t="n">
        <f aca="false">DATA!O2015</f>
        <v>1.03</v>
      </c>
      <c r="S2015" s="17" t="n">
        <f aca="false">C2015*Q2015</f>
        <v>6519.24</v>
      </c>
      <c r="T2015" s="19" t="n">
        <f aca="false">C2015*R2015</f>
        <v>93.73</v>
      </c>
      <c r="U2015" s="20" t="n">
        <f aca="false">MAX(0,C2015-L2015)</f>
        <v>0</v>
      </c>
      <c r="V2015" s="17" t="n">
        <f aca="false">U2015*Q2015</f>
        <v>0</v>
      </c>
      <c r="W2015" s="19" t="n">
        <f aca="false">U2015*R2015</f>
        <v>0</v>
      </c>
      <c r="X2015" s="20" t="n">
        <f aca="false">MAX(0,K2015-C2015)</f>
        <v>0</v>
      </c>
      <c r="Y2015" s="17" t="n">
        <f aca="false">F2015*PARAMETER!$B$5*Q2015</f>
        <v>294956.208</v>
      </c>
      <c r="Z2015" s="21" t="n">
        <f aca="false">SUMIF($Y$2:$Y$3205,"&gt;="&amp;Y2015)/SUM($Y$2:$Y$3205)</f>
        <v>0.961551426987268</v>
      </c>
      <c r="AA2015" s="16" t="str">
        <f aca="false">IF(Z2015&lt;=PARAMETER!$B$7,"A",IF(Z2015&lt;=PARAMETER!$B$8,"B","C"))</f>
        <v>C</v>
      </c>
      <c r="AB2015" s="22" t="n">
        <f aca="false">G2015/F2015</f>
        <v>0.567375886524823</v>
      </c>
      <c r="AC2015" s="16" t="str">
        <f aca="false">IF(AB2015&lt;=PARAMETER!$B$9,"X",IF(AB2015&lt;=PARAMETER!$B$10,"Y","Z"))</f>
        <v>Z</v>
      </c>
      <c r="AD2015" s="16" t="str">
        <f aca="false">AA2015&amp;AC2015</f>
        <v>CZ</v>
      </c>
      <c r="AE2015" s="22" t="n">
        <f aca="false">DATA!I2015</f>
        <v>0.71</v>
      </c>
      <c r="AF2015" s="18" t="n">
        <f aca="false">DATA!L2015</f>
        <v>50</v>
      </c>
      <c r="AG2015" s="16" t="str">
        <f aca="false">DATA!K2015</f>
        <v>A</v>
      </c>
      <c r="AH2015" s="18" t="n">
        <f aca="false">IF(AE2015&gt;=PARAMETER!$B$12,1,0)</f>
        <v>0</v>
      </c>
      <c r="AI2015" s="18" t="n">
        <f aca="false">IF(AF2015&gt;=PARAMETER!$B$13,1,0)</f>
        <v>0</v>
      </c>
      <c r="AJ2015" s="18" t="n">
        <f aca="false">IF(AND(AH2015=1,AI2015=1),1,0)</f>
        <v>0</v>
      </c>
    </row>
    <row r="2016" customFormat="false" ht="15" hidden="false" customHeight="false" outlineLevel="0" collapsed="false">
      <c r="A2016" s="16" t="str">
        <f aca="false">DATA!A2016</f>
        <v>ITM12014</v>
      </c>
      <c r="B2016" s="16" t="str">
        <f aca="false">DATA!B2016</f>
        <v>Automotive</v>
      </c>
      <c r="C2016" s="17" t="n">
        <f aca="false">DATA!C2016</f>
        <v>300</v>
      </c>
      <c r="D2016" s="17" t="n">
        <f aca="false">DATA!D2016</f>
        <v>16</v>
      </c>
      <c r="E2016" s="18" t="n">
        <f aca="false">DATA!F2016</f>
        <v>3</v>
      </c>
      <c r="F2016" s="19" t="n">
        <f aca="false">DATA!G2016</f>
        <v>49.11</v>
      </c>
      <c r="G2016" s="19" t="n">
        <f aca="false">DATA!H2016</f>
        <v>4.55</v>
      </c>
      <c r="H2016" s="18" t="n">
        <f aca="false">DATA!E2016</f>
        <v>6</v>
      </c>
      <c r="I2016" s="20" t="n">
        <f aca="false">F2016*E2016</f>
        <v>147.33</v>
      </c>
      <c r="J2016" s="20" t="n">
        <f aca="false">PARAMETER!$B$4*G2016*SQRT(E2016)</f>
        <v>12.9628137406672</v>
      </c>
      <c r="K2016" s="20" t="n">
        <f aca="false">I2016+J2016</f>
        <v>160.292813740667</v>
      </c>
      <c r="L2016" s="20" t="n">
        <f aca="false">K2016+F2016*H2016</f>
        <v>454.952813740667</v>
      </c>
      <c r="M2016" s="16" t="str">
        <f aca="false">IF(C2016&lt;=K2016,"REORDER",IF(C2016&gt;L2016,"OVERSTOCK","OK"))</f>
        <v>OK</v>
      </c>
      <c r="N2016" s="16" t="str">
        <f aca="false">IF(C2016&lt;=D2016,"REORDER","OK")</f>
        <v>OK</v>
      </c>
      <c r="O2016" s="18" t="n">
        <f aca="false">IF(D2016&lt;I2016,1,0)</f>
        <v>1</v>
      </c>
      <c r="P2016" s="20" t="n">
        <f aca="false">C2016/F2016</f>
        <v>6.10873549175321</v>
      </c>
      <c r="Q2016" s="19" t="n">
        <f aca="false">DATA!N2016</f>
        <v>71.54</v>
      </c>
      <c r="R2016" s="19" t="n">
        <f aca="false">DATA!O2016</f>
        <v>1.1</v>
      </c>
      <c r="S2016" s="17" t="n">
        <f aca="false">C2016*Q2016</f>
        <v>21462</v>
      </c>
      <c r="T2016" s="19" t="n">
        <f aca="false">C2016*R2016</f>
        <v>330</v>
      </c>
      <c r="U2016" s="20" t="n">
        <f aca="false">MAX(0,C2016-L2016)</f>
        <v>0</v>
      </c>
      <c r="V2016" s="17" t="n">
        <f aca="false">U2016*Q2016</f>
        <v>0</v>
      </c>
      <c r="W2016" s="19" t="n">
        <f aca="false">U2016*R2016</f>
        <v>0</v>
      </c>
      <c r="X2016" s="20" t="n">
        <f aca="false">MAX(0,K2016-C2016)</f>
        <v>0</v>
      </c>
      <c r="Y2016" s="17" t="n">
        <f aca="false">F2016*PARAMETER!$B$5*Q2016</f>
        <v>1282365.231</v>
      </c>
      <c r="Z2016" s="21" t="n">
        <f aca="false">SUMIF($Y$2:$Y$3205,"&gt;="&amp;Y2016)/SUM($Y$2:$Y$3205)</f>
        <v>0.614392782792874</v>
      </c>
      <c r="AA2016" s="16" t="str">
        <f aca="false">IF(Z2016&lt;=PARAMETER!$B$7,"A",IF(Z2016&lt;=PARAMETER!$B$8,"B","C"))</f>
        <v>A</v>
      </c>
      <c r="AB2016" s="22" t="n">
        <f aca="false">G2016/F2016</f>
        <v>0.092649154958257</v>
      </c>
      <c r="AC2016" s="16" t="str">
        <f aca="false">IF(AB2016&lt;=PARAMETER!$B$9,"X",IF(AB2016&lt;=PARAMETER!$B$10,"Y","Z"))</f>
        <v>X</v>
      </c>
      <c r="AD2016" s="16" t="str">
        <f aca="false">AA2016&amp;AC2016</f>
        <v>AX</v>
      </c>
      <c r="AE2016" s="22" t="n">
        <f aca="false">DATA!I2016</f>
        <v>0.87</v>
      </c>
      <c r="AF2016" s="18" t="n">
        <f aca="false">DATA!L2016</f>
        <v>57</v>
      </c>
      <c r="AG2016" s="16" t="str">
        <f aca="false">DATA!K2016</f>
        <v>D</v>
      </c>
      <c r="AH2016" s="18" t="n">
        <f aca="false">IF(AE2016&gt;=PARAMETER!$B$12,1,0)</f>
        <v>1</v>
      </c>
      <c r="AI2016" s="18" t="n">
        <f aca="false">IF(AF2016&gt;=PARAMETER!$B$13,1,0)</f>
        <v>0</v>
      </c>
      <c r="AJ2016" s="18" t="n">
        <f aca="false">IF(AND(AH2016=1,AI2016=1),1,0)</f>
        <v>0</v>
      </c>
    </row>
    <row r="2017" customFormat="false" ht="15" hidden="false" customHeight="false" outlineLevel="0" collapsed="false">
      <c r="A2017" s="16" t="str">
        <f aca="false">DATA!A2017</f>
        <v>ITM12015</v>
      </c>
      <c r="B2017" s="16" t="str">
        <f aca="false">DATA!B2017</f>
        <v>Electronics</v>
      </c>
      <c r="C2017" s="17" t="n">
        <f aca="false">DATA!C2017</f>
        <v>352</v>
      </c>
      <c r="D2017" s="17" t="n">
        <f aca="false">DATA!D2017</f>
        <v>51</v>
      </c>
      <c r="E2017" s="18" t="n">
        <f aca="false">DATA!F2017</f>
        <v>3</v>
      </c>
      <c r="F2017" s="19" t="n">
        <f aca="false">DATA!G2017</f>
        <v>35.4</v>
      </c>
      <c r="G2017" s="19" t="n">
        <f aca="false">DATA!H2017</f>
        <v>8.95</v>
      </c>
      <c r="H2017" s="18" t="n">
        <f aca="false">DATA!E2017</f>
        <v>8</v>
      </c>
      <c r="I2017" s="20" t="n">
        <f aca="false">F2017*E2017</f>
        <v>106.2</v>
      </c>
      <c r="J2017" s="20" t="n">
        <f aca="false">PARAMETER!$B$4*G2017*SQRT(E2017)</f>
        <v>25.4982819734003</v>
      </c>
      <c r="K2017" s="20" t="n">
        <f aca="false">I2017+J2017</f>
        <v>131.6982819734</v>
      </c>
      <c r="L2017" s="20" t="n">
        <f aca="false">K2017+F2017*H2017</f>
        <v>414.8982819734</v>
      </c>
      <c r="M2017" s="16" t="str">
        <f aca="false">IF(C2017&lt;=K2017,"REORDER",IF(C2017&gt;L2017,"OVERSTOCK","OK"))</f>
        <v>OK</v>
      </c>
      <c r="N2017" s="16" t="str">
        <f aca="false">IF(C2017&lt;=D2017,"REORDER","OK")</f>
        <v>OK</v>
      </c>
      <c r="O2017" s="18" t="n">
        <f aca="false">IF(D2017&lt;I2017,1,0)</f>
        <v>1</v>
      </c>
      <c r="P2017" s="20" t="n">
        <f aca="false">C2017/F2017</f>
        <v>9.94350282485876</v>
      </c>
      <c r="Q2017" s="19" t="n">
        <f aca="false">DATA!N2017</f>
        <v>72.12</v>
      </c>
      <c r="R2017" s="19" t="n">
        <f aca="false">DATA!O2017</f>
        <v>0.76</v>
      </c>
      <c r="S2017" s="17" t="n">
        <f aca="false">C2017*Q2017</f>
        <v>25386.24</v>
      </c>
      <c r="T2017" s="19" t="n">
        <f aca="false">C2017*R2017</f>
        <v>267.52</v>
      </c>
      <c r="U2017" s="20" t="n">
        <f aca="false">MAX(0,C2017-L2017)</f>
        <v>0</v>
      </c>
      <c r="V2017" s="17" t="n">
        <f aca="false">U2017*Q2017</f>
        <v>0</v>
      </c>
      <c r="W2017" s="19" t="n">
        <f aca="false">U2017*R2017</f>
        <v>0</v>
      </c>
      <c r="X2017" s="20" t="n">
        <f aca="false">MAX(0,K2017-C2017)</f>
        <v>0</v>
      </c>
      <c r="Y2017" s="17" t="n">
        <f aca="false">F2017*PARAMETER!$B$5*Q2017</f>
        <v>931862.52</v>
      </c>
      <c r="Z2017" s="21" t="n">
        <f aca="false">SUMIF($Y$2:$Y$3205,"&gt;="&amp;Y2017)/SUM($Y$2:$Y$3205)</f>
        <v>0.764395015952614</v>
      </c>
      <c r="AA2017" s="16" t="str">
        <f aca="false">IF(Z2017&lt;=PARAMETER!$B$7,"A",IF(Z2017&lt;=PARAMETER!$B$8,"B","C"))</f>
        <v>A</v>
      </c>
      <c r="AB2017" s="22" t="n">
        <f aca="false">G2017/F2017</f>
        <v>0.252824858757062</v>
      </c>
      <c r="AC2017" s="16" t="str">
        <f aca="false">IF(AB2017&lt;=PARAMETER!$B$9,"X",IF(AB2017&lt;=PARAMETER!$B$10,"Y","Z"))</f>
        <v>Y</v>
      </c>
      <c r="AD2017" s="16" t="str">
        <f aca="false">AA2017&amp;AC2017</f>
        <v>AY</v>
      </c>
      <c r="AE2017" s="22" t="n">
        <f aca="false">DATA!I2017</f>
        <v>0.58</v>
      </c>
      <c r="AF2017" s="18" t="n">
        <f aca="false">DATA!L2017</f>
        <v>60</v>
      </c>
      <c r="AG2017" s="16" t="str">
        <f aca="false">DATA!K2017</f>
        <v>B</v>
      </c>
      <c r="AH2017" s="18" t="n">
        <f aca="false">IF(AE2017&gt;=PARAMETER!$B$12,1,0)</f>
        <v>0</v>
      </c>
      <c r="AI2017" s="18" t="n">
        <f aca="false">IF(AF2017&gt;=PARAMETER!$B$13,1,0)</f>
        <v>0</v>
      </c>
      <c r="AJ2017" s="18" t="n">
        <f aca="false">IF(AND(AH2017=1,AI2017=1),1,0)</f>
        <v>0</v>
      </c>
    </row>
    <row r="2018" customFormat="false" ht="15" hidden="false" customHeight="false" outlineLevel="0" collapsed="false">
      <c r="A2018" s="16" t="str">
        <f aca="false">DATA!A2018</f>
        <v>ITM12016</v>
      </c>
      <c r="B2018" s="16" t="str">
        <f aca="false">DATA!B2018</f>
        <v>Electronics</v>
      </c>
      <c r="C2018" s="17" t="n">
        <f aca="false">DATA!C2018</f>
        <v>179</v>
      </c>
      <c r="D2018" s="17" t="n">
        <f aca="false">DATA!D2018</f>
        <v>45</v>
      </c>
      <c r="E2018" s="18" t="n">
        <f aca="false">DATA!F2018</f>
        <v>9</v>
      </c>
      <c r="F2018" s="19" t="n">
        <f aca="false">DATA!G2018</f>
        <v>25.31</v>
      </c>
      <c r="G2018" s="19" t="n">
        <f aca="false">DATA!H2018</f>
        <v>2.73</v>
      </c>
      <c r="H2018" s="18" t="n">
        <f aca="false">DATA!E2018</f>
        <v>6</v>
      </c>
      <c r="I2018" s="20" t="n">
        <f aca="false">F2018*E2018</f>
        <v>227.79</v>
      </c>
      <c r="J2018" s="20" t="n">
        <f aca="false">PARAMETER!$B$4*G2018*SQRT(E2018)</f>
        <v>13.4713512047326</v>
      </c>
      <c r="K2018" s="20" t="n">
        <f aca="false">I2018+J2018</f>
        <v>241.261351204733</v>
      </c>
      <c r="L2018" s="20" t="n">
        <f aca="false">K2018+F2018*H2018</f>
        <v>393.121351204733</v>
      </c>
      <c r="M2018" s="16" t="str">
        <f aca="false">IF(C2018&lt;=K2018,"REORDER",IF(C2018&gt;L2018,"OVERSTOCK","OK"))</f>
        <v>REORDER</v>
      </c>
      <c r="N2018" s="16" t="str">
        <f aca="false">IF(C2018&lt;=D2018,"REORDER","OK")</f>
        <v>OK</v>
      </c>
      <c r="O2018" s="18" t="n">
        <f aca="false">IF(D2018&lt;I2018,1,0)</f>
        <v>1</v>
      </c>
      <c r="P2018" s="20" t="n">
        <f aca="false">C2018/F2018</f>
        <v>7.07230343737653</v>
      </c>
      <c r="Q2018" s="19" t="n">
        <f aca="false">DATA!N2018</f>
        <v>159.83</v>
      </c>
      <c r="R2018" s="19" t="n">
        <f aca="false">DATA!O2018</f>
        <v>1.52</v>
      </c>
      <c r="S2018" s="17" t="n">
        <f aca="false">C2018*Q2018</f>
        <v>28609.57</v>
      </c>
      <c r="T2018" s="19" t="n">
        <f aca="false">C2018*R2018</f>
        <v>272.08</v>
      </c>
      <c r="U2018" s="20" t="n">
        <f aca="false">MAX(0,C2018-L2018)</f>
        <v>0</v>
      </c>
      <c r="V2018" s="17" t="n">
        <f aca="false">U2018*Q2018</f>
        <v>0</v>
      </c>
      <c r="W2018" s="19" t="n">
        <f aca="false">U2018*R2018</f>
        <v>0</v>
      </c>
      <c r="X2018" s="20" t="n">
        <f aca="false">MAX(0,K2018-C2018)</f>
        <v>62.2613512047325</v>
      </c>
      <c r="Y2018" s="17" t="n">
        <f aca="false">F2018*PARAMETER!$B$5*Q2018</f>
        <v>1476533.5145</v>
      </c>
      <c r="Z2018" s="21" t="n">
        <f aca="false">SUMIF($Y$2:$Y$3205,"&gt;="&amp;Y2018)/SUM($Y$2:$Y$3205)</f>
        <v>0.535268283432497</v>
      </c>
      <c r="AA2018" s="16" t="str">
        <f aca="false">IF(Z2018&lt;=PARAMETER!$B$7,"A",IF(Z2018&lt;=PARAMETER!$B$8,"B","C"))</f>
        <v>A</v>
      </c>
      <c r="AB2018" s="22" t="n">
        <f aca="false">G2018/F2018</f>
        <v>0.107862504938759</v>
      </c>
      <c r="AC2018" s="16" t="str">
        <f aca="false">IF(AB2018&lt;=PARAMETER!$B$9,"X",IF(AB2018&lt;=PARAMETER!$B$10,"Y","Z"))</f>
        <v>X</v>
      </c>
      <c r="AD2018" s="16" t="str">
        <f aca="false">AA2018&amp;AC2018</f>
        <v>AX</v>
      </c>
      <c r="AE2018" s="22" t="n">
        <f aca="false">DATA!I2018</f>
        <v>0.4</v>
      </c>
      <c r="AF2018" s="18" t="n">
        <f aca="false">DATA!L2018</f>
        <v>127</v>
      </c>
      <c r="AG2018" s="16" t="str">
        <f aca="false">DATA!K2018</f>
        <v>C</v>
      </c>
      <c r="AH2018" s="18" t="n">
        <f aca="false">IF(AE2018&gt;=PARAMETER!$B$12,1,0)</f>
        <v>0</v>
      </c>
      <c r="AI2018" s="18" t="n">
        <f aca="false">IF(AF2018&gt;=PARAMETER!$B$13,1,0)</f>
        <v>1</v>
      </c>
      <c r="AJ2018" s="18" t="n">
        <f aca="false">IF(AND(AH2018=1,AI2018=1),1,0)</f>
        <v>0</v>
      </c>
    </row>
    <row r="2019" customFormat="false" ht="15" hidden="false" customHeight="false" outlineLevel="0" collapsed="false">
      <c r="A2019" s="16" t="str">
        <f aca="false">DATA!A2019</f>
        <v>ITM12017</v>
      </c>
      <c r="B2019" s="16" t="str">
        <f aca="false">DATA!B2019</f>
        <v>Groceries</v>
      </c>
      <c r="C2019" s="17" t="n">
        <f aca="false">DATA!C2019</f>
        <v>206</v>
      </c>
      <c r="D2019" s="17" t="n">
        <f aca="false">DATA!D2019</f>
        <v>36</v>
      </c>
      <c r="E2019" s="18" t="n">
        <f aca="false">DATA!F2019</f>
        <v>7</v>
      </c>
      <c r="F2019" s="19" t="n">
        <f aca="false">DATA!G2019</f>
        <v>22.12</v>
      </c>
      <c r="G2019" s="19" t="n">
        <f aca="false">DATA!H2019</f>
        <v>1.19</v>
      </c>
      <c r="H2019" s="18" t="n">
        <f aca="false">DATA!E2019</f>
        <v>11</v>
      </c>
      <c r="I2019" s="20" t="n">
        <f aca="false">F2019*E2019</f>
        <v>154.84</v>
      </c>
      <c r="J2019" s="20" t="n">
        <f aca="false">PARAMETER!$B$4*G2019*SQRT(E2019)</f>
        <v>5.17872963161928</v>
      </c>
      <c r="K2019" s="20" t="n">
        <f aca="false">I2019+J2019</f>
        <v>160.018729631619</v>
      </c>
      <c r="L2019" s="20" t="n">
        <f aca="false">K2019+F2019*H2019</f>
        <v>403.338729631619</v>
      </c>
      <c r="M2019" s="16" t="str">
        <f aca="false">IF(C2019&lt;=K2019,"REORDER",IF(C2019&gt;L2019,"OVERSTOCK","OK"))</f>
        <v>OK</v>
      </c>
      <c r="N2019" s="16" t="str">
        <f aca="false">IF(C2019&lt;=D2019,"REORDER","OK")</f>
        <v>OK</v>
      </c>
      <c r="O2019" s="18" t="n">
        <f aca="false">IF(D2019&lt;I2019,1,0)</f>
        <v>1</v>
      </c>
      <c r="P2019" s="20" t="n">
        <f aca="false">C2019/F2019</f>
        <v>9.3128390596745</v>
      </c>
      <c r="Q2019" s="19" t="n">
        <f aca="false">DATA!N2019</f>
        <v>145.11</v>
      </c>
      <c r="R2019" s="19" t="n">
        <f aca="false">DATA!O2019</f>
        <v>1.82</v>
      </c>
      <c r="S2019" s="17" t="n">
        <f aca="false">C2019*Q2019</f>
        <v>29892.66</v>
      </c>
      <c r="T2019" s="19" t="n">
        <f aca="false">C2019*R2019</f>
        <v>374.92</v>
      </c>
      <c r="U2019" s="20" t="n">
        <f aca="false">MAX(0,C2019-L2019)</f>
        <v>0</v>
      </c>
      <c r="V2019" s="17" t="n">
        <f aca="false">U2019*Q2019</f>
        <v>0</v>
      </c>
      <c r="W2019" s="19" t="n">
        <f aca="false">U2019*R2019</f>
        <v>0</v>
      </c>
      <c r="X2019" s="20" t="n">
        <f aca="false">MAX(0,K2019-C2019)</f>
        <v>0</v>
      </c>
      <c r="Y2019" s="17" t="n">
        <f aca="false">F2019*PARAMETER!$B$5*Q2019</f>
        <v>1171589.118</v>
      </c>
      <c r="Z2019" s="21" t="n">
        <f aca="false">SUMIF($Y$2:$Y$3205,"&gt;="&amp;Y2019)/SUM($Y$2:$Y$3205)</f>
        <v>0.657683325345489</v>
      </c>
      <c r="AA2019" s="16" t="str">
        <f aca="false">IF(Z2019&lt;=PARAMETER!$B$7,"A",IF(Z2019&lt;=PARAMETER!$B$8,"B","C"))</f>
        <v>A</v>
      </c>
      <c r="AB2019" s="22" t="n">
        <f aca="false">G2019/F2019</f>
        <v>0.0537974683544304</v>
      </c>
      <c r="AC2019" s="16" t="str">
        <f aca="false">IF(AB2019&lt;=PARAMETER!$B$9,"X",IF(AB2019&lt;=PARAMETER!$B$10,"Y","Z"))</f>
        <v>X</v>
      </c>
      <c r="AD2019" s="16" t="str">
        <f aca="false">AA2019&amp;AC2019</f>
        <v>AX</v>
      </c>
      <c r="AE2019" s="22" t="n">
        <f aca="false">DATA!I2019</f>
        <v>0.79</v>
      </c>
      <c r="AF2019" s="18" t="n">
        <f aca="false">DATA!L2019</f>
        <v>105</v>
      </c>
      <c r="AG2019" s="16" t="str">
        <f aca="false">DATA!K2019</f>
        <v>D</v>
      </c>
      <c r="AH2019" s="18" t="n">
        <f aca="false">IF(AE2019&gt;=PARAMETER!$B$12,1,0)</f>
        <v>1</v>
      </c>
      <c r="AI2019" s="18" t="n">
        <f aca="false">IF(AF2019&gt;=PARAMETER!$B$13,1,0)</f>
        <v>1</v>
      </c>
      <c r="AJ2019" s="18" t="n">
        <f aca="false">IF(AND(AH2019=1,AI2019=1),1,0)</f>
        <v>1</v>
      </c>
    </row>
    <row r="2020" customFormat="false" ht="15" hidden="false" customHeight="false" outlineLevel="0" collapsed="false">
      <c r="A2020" s="16" t="str">
        <f aca="false">DATA!A2020</f>
        <v>ITM12018</v>
      </c>
      <c r="B2020" s="16" t="str">
        <f aca="false">DATA!B2020</f>
        <v>Pharma</v>
      </c>
      <c r="C2020" s="17" t="n">
        <f aca="false">DATA!C2020</f>
        <v>210</v>
      </c>
      <c r="D2020" s="17" t="n">
        <f aca="false">DATA!D2020</f>
        <v>67</v>
      </c>
      <c r="E2020" s="18" t="n">
        <f aca="false">DATA!F2020</f>
        <v>8</v>
      </c>
      <c r="F2020" s="19" t="n">
        <f aca="false">DATA!G2020</f>
        <v>47.76</v>
      </c>
      <c r="G2020" s="19" t="n">
        <f aca="false">DATA!H2020</f>
        <v>6.1</v>
      </c>
      <c r="H2020" s="18" t="n">
        <f aca="false">DATA!E2020</f>
        <v>6</v>
      </c>
      <c r="I2020" s="20" t="n">
        <f aca="false">F2020*E2020</f>
        <v>382.08</v>
      </c>
      <c r="J2020" s="20" t="n">
        <f aca="false">PARAMETER!$B$4*G2020*SQRT(E2020)</f>
        <v>28.3793265497108</v>
      </c>
      <c r="K2020" s="20" t="n">
        <f aca="false">I2020+J2020</f>
        <v>410.459326549711</v>
      </c>
      <c r="L2020" s="20" t="n">
        <f aca="false">K2020+F2020*H2020</f>
        <v>697.019326549711</v>
      </c>
      <c r="M2020" s="16" t="str">
        <f aca="false">IF(C2020&lt;=K2020,"REORDER",IF(C2020&gt;L2020,"OVERSTOCK","OK"))</f>
        <v>REORDER</v>
      </c>
      <c r="N2020" s="16" t="str">
        <f aca="false">IF(C2020&lt;=D2020,"REORDER","OK")</f>
        <v>OK</v>
      </c>
      <c r="O2020" s="18" t="n">
        <f aca="false">IF(D2020&lt;I2020,1,0)</f>
        <v>1</v>
      </c>
      <c r="P2020" s="20" t="n">
        <f aca="false">C2020/F2020</f>
        <v>4.39698492462312</v>
      </c>
      <c r="Q2020" s="19" t="n">
        <f aca="false">DATA!N2020</f>
        <v>70.65</v>
      </c>
      <c r="R2020" s="19" t="n">
        <f aca="false">DATA!O2020</f>
        <v>0.5</v>
      </c>
      <c r="S2020" s="17" t="n">
        <f aca="false">C2020*Q2020</f>
        <v>14836.5</v>
      </c>
      <c r="T2020" s="19" t="n">
        <f aca="false">C2020*R2020</f>
        <v>105</v>
      </c>
      <c r="U2020" s="20" t="n">
        <f aca="false">MAX(0,C2020-L2020)</f>
        <v>0</v>
      </c>
      <c r="V2020" s="17" t="n">
        <f aca="false">U2020*Q2020</f>
        <v>0</v>
      </c>
      <c r="W2020" s="19" t="n">
        <f aca="false">U2020*R2020</f>
        <v>0</v>
      </c>
      <c r="X2020" s="20" t="n">
        <f aca="false">MAX(0,K2020-C2020)</f>
        <v>200.459326549711</v>
      </c>
      <c r="Y2020" s="17" t="n">
        <f aca="false">F2020*PARAMETER!$B$5*Q2020</f>
        <v>1231599.06</v>
      </c>
      <c r="Z2020" s="21" t="n">
        <f aca="false">SUMIF($Y$2:$Y$3205,"&gt;="&amp;Y2020)/SUM($Y$2:$Y$3205)</f>
        <v>0.632033000710031</v>
      </c>
      <c r="AA2020" s="16" t="str">
        <f aca="false">IF(Z2020&lt;=PARAMETER!$B$7,"A",IF(Z2020&lt;=PARAMETER!$B$8,"B","C"))</f>
        <v>A</v>
      </c>
      <c r="AB2020" s="22" t="n">
        <f aca="false">G2020/F2020</f>
        <v>0.127721943048576</v>
      </c>
      <c r="AC2020" s="16" t="str">
        <f aca="false">IF(AB2020&lt;=PARAMETER!$B$9,"X",IF(AB2020&lt;=PARAMETER!$B$10,"Y","Z"))</f>
        <v>X</v>
      </c>
      <c r="AD2020" s="16" t="str">
        <f aca="false">AA2020&amp;AC2020</f>
        <v>AX</v>
      </c>
      <c r="AE2020" s="22" t="n">
        <f aca="false">DATA!I2020</f>
        <v>0.34</v>
      </c>
      <c r="AF2020" s="18" t="n">
        <f aca="false">DATA!L2020</f>
        <v>85</v>
      </c>
      <c r="AG2020" s="16" t="str">
        <f aca="false">DATA!K2020</f>
        <v>A</v>
      </c>
      <c r="AH2020" s="18" t="n">
        <f aca="false">IF(AE2020&gt;=PARAMETER!$B$12,1,0)</f>
        <v>0</v>
      </c>
      <c r="AI2020" s="18" t="n">
        <f aca="false">IF(AF2020&gt;=PARAMETER!$B$13,1,0)</f>
        <v>0</v>
      </c>
      <c r="AJ2020" s="18" t="n">
        <f aca="false">IF(AND(AH2020=1,AI2020=1),1,0)</f>
        <v>0</v>
      </c>
    </row>
    <row r="2021" customFormat="false" ht="15" hidden="false" customHeight="false" outlineLevel="0" collapsed="false">
      <c r="A2021" s="16" t="str">
        <f aca="false">DATA!A2021</f>
        <v>ITM12019</v>
      </c>
      <c r="B2021" s="16" t="str">
        <f aca="false">DATA!B2021</f>
        <v>Groceries</v>
      </c>
      <c r="C2021" s="17" t="n">
        <f aca="false">DATA!C2021</f>
        <v>441</v>
      </c>
      <c r="D2021" s="17" t="n">
        <f aca="false">DATA!D2021</f>
        <v>55</v>
      </c>
      <c r="E2021" s="18" t="n">
        <f aca="false">DATA!F2021</f>
        <v>4</v>
      </c>
      <c r="F2021" s="19" t="n">
        <f aca="false">DATA!G2021</f>
        <v>11.08</v>
      </c>
      <c r="G2021" s="19" t="n">
        <f aca="false">DATA!H2021</f>
        <v>8.92</v>
      </c>
      <c r="H2021" s="18" t="n">
        <f aca="false">DATA!E2021</f>
        <v>8</v>
      </c>
      <c r="I2021" s="20" t="n">
        <f aca="false">F2021*E2021</f>
        <v>44.32</v>
      </c>
      <c r="J2021" s="20" t="n">
        <f aca="false">PARAMETER!$B$4*G2021*SQRT(E2021)</f>
        <v>29.3441887048143</v>
      </c>
      <c r="K2021" s="20" t="n">
        <f aca="false">I2021+J2021</f>
        <v>73.6641887048143</v>
      </c>
      <c r="L2021" s="20" t="n">
        <f aca="false">K2021+F2021*H2021</f>
        <v>162.304188704814</v>
      </c>
      <c r="M2021" s="16" t="str">
        <f aca="false">IF(C2021&lt;=K2021,"REORDER",IF(C2021&gt;L2021,"OVERSTOCK","OK"))</f>
        <v>OVERSTOCK</v>
      </c>
      <c r="N2021" s="16" t="str">
        <f aca="false">IF(C2021&lt;=D2021,"REORDER","OK")</f>
        <v>OK</v>
      </c>
      <c r="O2021" s="18" t="n">
        <f aca="false">IF(D2021&lt;I2021,1,0)</f>
        <v>0</v>
      </c>
      <c r="P2021" s="20" t="n">
        <f aca="false">C2021/F2021</f>
        <v>39.8014440433213</v>
      </c>
      <c r="Q2021" s="19" t="n">
        <f aca="false">DATA!N2021</f>
        <v>103.14</v>
      </c>
      <c r="R2021" s="19" t="n">
        <f aca="false">DATA!O2021</f>
        <v>1.69</v>
      </c>
      <c r="S2021" s="17" t="n">
        <f aca="false">C2021*Q2021</f>
        <v>45484.74</v>
      </c>
      <c r="T2021" s="19" t="n">
        <f aca="false">C2021*R2021</f>
        <v>745.29</v>
      </c>
      <c r="U2021" s="20" t="n">
        <f aca="false">MAX(0,C2021-L2021)</f>
        <v>278.695811295186</v>
      </c>
      <c r="V2021" s="17" t="n">
        <f aca="false">U2021*Q2021</f>
        <v>28744.6859769855</v>
      </c>
      <c r="W2021" s="19" t="n">
        <f aca="false">U2021*R2021</f>
        <v>470.995921088864</v>
      </c>
      <c r="X2021" s="20" t="n">
        <f aca="false">MAX(0,K2021-C2021)</f>
        <v>0</v>
      </c>
      <c r="Y2021" s="17" t="n">
        <f aca="false">F2021*PARAMETER!$B$5*Q2021</f>
        <v>417118.788</v>
      </c>
      <c r="Z2021" s="21" t="n">
        <f aca="false">SUMIF($Y$2:$Y$3205,"&gt;="&amp;Y2021)/SUM($Y$2:$Y$3205)</f>
        <v>0.931276236719411</v>
      </c>
      <c r="AA2021" s="16" t="str">
        <f aca="false">IF(Z2021&lt;=PARAMETER!$B$7,"A",IF(Z2021&lt;=PARAMETER!$B$8,"B","C"))</f>
        <v>B</v>
      </c>
      <c r="AB2021" s="22" t="n">
        <f aca="false">G2021/F2021</f>
        <v>0.805054151624549</v>
      </c>
      <c r="AC2021" s="16" t="str">
        <f aca="false">IF(AB2021&lt;=PARAMETER!$B$9,"X",IF(AB2021&lt;=PARAMETER!$B$10,"Y","Z"))</f>
        <v>Z</v>
      </c>
      <c r="AD2021" s="16" t="str">
        <f aca="false">AA2021&amp;AC2021</f>
        <v>BZ</v>
      </c>
      <c r="AE2021" s="22" t="n">
        <f aca="false">DATA!I2021</f>
        <v>0.9</v>
      </c>
      <c r="AF2021" s="18" t="n">
        <f aca="false">DATA!L2021</f>
        <v>55</v>
      </c>
      <c r="AG2021" s="16" t="str">
        <f aca="false">DATA!K2021</f>
        <v>A</v>
      </c>
      <c r="AH2021" s="18" t="n">
        <f aca="false">IF(AE2021&gt;=PARAMETER!$B$12,1,0)</f>
        <v>1</v>
      </c>
      <c r="AI2021" s="18" t="n">
        <f aca="false">IF(AF2021&gt;=PARAMETER!$B$13,1,0)</f>
        <v>0</v>
      </c>
      <c r="AJ2021" s="18" t="n">
        <f aca="false">IF(AND(AH2021=1,AI2021=1),1,0)</f>
        <v>0</v>
      </c>
    </row>
    <row r="2022" customFormat="false" ht="15" hidden="false" customHeight="false" outlineLevel="0" collapsed="false">
      <c r="A2022" s="16" t="str">
        <f aca="false">DATA!A2022</f>
        <v>ITM12020</v>
      </c>
      <c r="B2022" s="16" t="str">
        <f aca="false">DATA!B2022</f>
        <v>Pharma</v>
      </c>
      <c r="C2022" s="17" t="n">
        <f aca="false">DATA!C2022</f>
        <v>139</v>
      </c>
      <c r="D2022" s="17" t="n">
        <f aca="false">DATA!D2022</f>
        <v>75</v>
      </c>
      <c r="E2022" s="18" t="n">
        <f aca="false">DATA!F2022</f>
        <v>2</v>
      </c>
      <c r="F2022" s="19" t="n">
        <f aca="false">DATA!G2022</f>
        <v>16.27</v>
      </c>
      <c r="G2022" s="19" t="n">
        <f aca="false">DATA!H2022</f>
        <v>3.97</v>
      </c>
      <c r="H2022" s="18" t="n">
        <f aca="false">DATA!E2022</f>
        <v>8</v>
      </c>
      <c r="I2022" s="20" t="n">
        <f aca="false">F2022*E2022</f>
        <v>32.54</v>
      </c>
      <c r="J2022" s="20" t="n">
        <f aca="false">PARAMETER!$B$4*G2022*SQRT(E2022)</f>
        <v>9.23491200019279</v>
      </c>
      <c r="K2022" s="20" t="n">
        <f aca="false">I2022+J2022</f>
        <v>41.7749120001928</v>
      </c>
      <c r="L2022" s="20" t="n">
        <f aca="false">K2022+F2022*H2022</f>
        <v>171.934912000193</v>
      </c>
      <c r="M2022" s="16" t="str">
        <f aca="false">IF(C2022&lt;=K2022,"REORDER",IF(C2022&gt;L2022,"OVERSTOCK","OK"))</f>
        <v>OK</v>
      </c>
      <c r="N2022" s="16" t="str">
        <f aca="false">IF(C2022&lt;=D2022,"REORDER","OK")</f>
        <v>OK</v>
      </c>
      <c r="O2022" s="18" t="n">
        <f aca="false">IF(D2022&lt;I2022,1,0)</f>
        <v>0</v>
      </c>
      <c r="P2022" s="20" t="n">
        <f aca="false">C2022/F2022</f>
        <v>8.54333128457283</v>
      </c>
      <c r="Q2022" s="19" t="n">
        <f aca="false">DATA!N2022</f>
        <v>24.47</v>
      </c>
      <c r="R2022" s="19" t="n">
        <f aca="false">DATA!O2022</f>
        <v>0.35</v>
      </c>
      <c r="S2022" s="17" t="n">
        <f aca="false">C2022*Q2022</f>
        <v>3401.33</v>
      </c>
      <c r="T2022" s="19" t="n">
        <f aca="false">C2022*R2022</f>
        <v>48.65</v>
      </c>
      <c r="U2022" s="20" t="n">
        <f aca="false">MAX(0,C2022-L2022)</f>
        <v>0</v>
      </c>
      <c r="V2022" s="17" t="n">
        <f aca="false">U2022*Q2022</f>
        <v>0</v>
      </c>
      <c r="W2022" s="19" t="n">
        <f aca="false">U2022*R2022</f>
        <v>0</v>
      </c>
      <c r="X2022" s="20" t="n">
        <f aca="false">MAX(0,K2022-C2022)</f>
        <v>0</v>
      </c>
      <c r="Y2022" s="17" t="n">
        <f aca="false">F2022*PARAMETER!$B$5*Q2022</f>
        <v>145316.3185</v>
      </c>
      <c r="Z2022" s="21" t="n">
        <f aca="false">SUMIF($Y$2:$Y$3205,"&gt;="&amp;Y2022)/SUM($Y$2:$Y$3205)</f>
        <v>0.991570608257534</v>
      </c>
      <c r="AA2022" s="16" t="str">
        <f aca="false">IF(Z2022&lt;=PARAMETER!$B$7,"A",IF(Z2022&lt;=PARAMETER!$B$8,"B","C"))</f>
        <v>C</v>
      </c>
      <c r="AB2022" s="22" t="n">
        <f aca="false">G2022/F2022</f>
        <v>0.2440073755378</v>
      </c>
      <c r="AC2022" s="16" t="str">
        <f aca="false">IF(AB2022&lt;=PARAMETER!$B$9,"X",IF(AB2022&lt;=PARAMETER!$B$10,"Y","Z"))</f>
        <v>X</v>
      </c>
      <c r="AD2022" s="16" t="str">
        <f aca="false">AA2022&amp;AC2022</f>
        <v>CX</v>
      </c>
      <c r="AE2022" s="22" t="n">
        <f aca="false">DATA!I2022</f>
        <v>0.16</v>
      </c>
      <c r="AF2022" s="18" t="n">
        <f aca="false">DATA!L2022</f>
        <v>109</v>
      </c>
      <c r="AG2022" s="16" t="str">
        <f aca="false">DATA!K2022</f>
        <v>C</v>
      </c>
      <c r="AH2022" s="18" t="n">
        <f aca="false">IF(AE2022&gt;=PARAMETER!$B$12,1,0)</f>
        <v>0</v>
      </c>
      <c r="AI2022" s="18" t="n">
        <f aca="false">IF(AF2022&gt;=PARAMETER!$B$13,1,0)</f>
        <v>1</v>
      </c>
      <c r="AJ2022" s="18" t="n">
        <f aca="false">IF(AND(AH2022=1,AI2022=1),1,0)</f>
        <v>0</v>
      </c>
    </row>
    <row r="2023" customFormat="false" ht="15" hidden="false" customHeight="false" outlineLevel="0" collapsed="false">
      <c r="A2023" s="16" t="str">
        <f aca="false">DATA!A2023</f>
        <v>ITM12021</v>
      </c>
      <c r="B2023" s="16" t="str">
        <f aca="false">DATA!B2023</f>
        <v>Apparel</v>
      </c>
      <c r="C2023" s="17" t="n">
        <f aca="false">DATA!C2023</f>
        <v>239</v>
      </c>
      <c r="D2023" s="17" t="n">
        <f aca="false">DATA!D2023</f>
        <v>34</v>
      </c>
      <c r="E2023" s="18" t="n">
        <f aca="false">DATA!F2023</f>
        <v>3</v>
      </c>
      <c r="F2023" s="19" t="n">
        <f aca="false">DATA!G2023</f>
        <v>16.08</v>
      </c>
      <c r="G2023" s="19" t="n">
        <f aca="false">DATA!H2023</f>
        <v>6.65</v>
      </c>
      <c r="H2023" s="18" t="n">
        <f aca="false">DATA!E2023</f>
        <v>12</v>
      </c>
      <c r="I2023" s="20" t="n">
        <f aca="false">F2023*E2023</f>
        <v>48.24</v>
      </c>
      <c r="J2023" s="20" t="n">
        <f aca="false">PARAMETER!$B$4*G2023*SQRT(E2023)</f>
        <v>18.9456508517444</v>
      </c>
      <c r="K2023" s="20" t="n">
        <f aca="false">I2023+J2023</f>
        <v>67.1856508517444</v>
      </c>
      <c r="L2023" s="20" t="n">
        <f aca="false">K2023+F2023*H2023</f>
        <v>260.145650851744</v>
      </c>
      <c r="M2023" s="16" t="str">
        <f aca="false">IF(C2023&lt;=K2023,"REORDER",IF(C2023&gt;L2023,"OVERSTOCK","OK"))</f>
        <v>OK</v>
      </c>
      <c r="N2023" s="16" t="str">
        <f aca="false">IF(C2023&lt;=D2023,"REORDER","OK")</f>
        <v>OK</v>
      </c>
      <c r="O2023" s="18" t="n">
        <f aca="false">IF(D2023&lt;I2023,1,0)</f>
        <v>1</v>
      </c>
      <c r="P2023" s="20" t="n">
        <f aca="false">C2023/F2023</f>
        <v>14.863184079602</v>
      </c>
      <c r="Q2023" s="19" t="n">
        <f aca="false">DATA!N2023</f>
        <v>167.23</v>
      </c>
      <c r="R2023" s="19" t="n">
        <f aca="false">DATA!O2023</f>
        <v>0.53</v>
      </c>
      <c r="S2023" s="17" t="n">
        <f aca="false">C2023*Q2023</f>
        <v>39967.97</v>
      </c>
      <c r="T2023" s="19" t="n">
        <f aca="false">C2023*R2023</f>
        <v>126.67</v>
      </c>
      <c r="U2023" s="20" t="n">
        <f aca="false">MAX(0,C2023-L2023)</f>
        <v>0</v>
      </c>
      <c r="V2023" s="17" t="n">
        <f aca="false">U2023*Q2023</f>
        <v>0</v>
      </c>
      <c r="W2023" s="19" t="n">
        <f aca="false">U2023*R2023</f>
        <v>0</v>
      </c>
      <c r="X2023" s="20" t="n">
        <f aca="false">MAX(0,K2023-C2023)</f>
        <v>0</v>
      </c>
      <c r="Y2023" s="17" t="n">
        <f aca="false">F2023*PARAMETER!$B$5*Q2023</f>
        <v>981506.316</v>
      </c>
      <c r="Z2023" s="21" t="n">
        <f aca="false">SUMIF($Y$2:$Y$3205,"&gt;="&amp;Y2023)/SUM($Y$2:$Y$3205)</f>
        <v>0.742433097015023</v>
      </c>
      <c r="AA2023" s="16" t="str">
        <f aca="false">IF(Z2023&lt;=PARAMETER!$B$7,"A",IF(Z2023&lt;=PARAMETER!$B$8,"B","C"))</f>
        <v>A</v>
      </c>
      <c r="AB2023" s="22" t="n">
        <f aca="false">G2023/F2023</f>
        <v>0.413557213930348</v>
      </c>
      <c r="AC2023" s="16" t="str">
        <f aca="false">IF(AB2023&lt;=PARAMETER!$B$9,"X",IF(AB2023&lt;=PARAMETER!$B$10,"Y","Z"))</f>
        <v>Y</v>
      </c>
      <c r="AD2023" s="16" t="str">
        <f aca="false">AA2023&amp;AC2023</f>
        <v>AY</v>
      </c>
      <c r="AE2023" s="22" t="n">
        <f aca="false">DATA!I2023</f>
        <v>0.85</v>
      </c>
      <c r="AF2023" s="18" t="n">
        <f aca="false">DATA!L2023</f>
        <v>47</v>
      </c>
      <c r="AG2023" s="16" t="str">
        <f aca="false">DATA!K2023</f>
        <v>D</v>
      </c>
      <c r="AH2023" s="18" t="n">
        <f aca="false">IF(AE2023&gt;=PARAMETER!$B$12,1,0)</f>
        <v>1</v>
      </c>
      <c r="AI2023" s="18" t="n">
        <f aca="false">IF(AF2023&gt;=PARAMETER!$B$13,1,0)</f>
        <v>0</v>
      </c>
      <c r="AJ2023" s="18" t="n">
        <f aca="false">IF(AND(AH2023=1,AI2023=1),1,0)</f>
        <v>0</v>
      </c>
    </row>
    <row r="2024" customFormat="false" ht="15" hidden="false" customHeight="false" outlineLevel="0" collapsed="false">
      <c r="A2024" s="16" t="str">
        <f aca="false">DATA!A2024</f>
        <v>ITM12022</v>
      </c>
      <c r="B2024" s="16" t="str">
        <f aca="false">DATA!B2024</f>
        <v>Apparel</v>
      </c>
      <c r="C2024" s="17" t="n">
        <f aca="false">DATA!C2024</f>
        <v>72</v>
      </c>
      <c r="D2024" s="17" t="n">
        <f aca="false">DATA!D2024</f>
        <v>82</v>
      </c>
      <c r="E2024" s="18" t="n">
        <f aca="false">DATA!F2024</f>
        <v>9</v>
      </c>
      <c r="F2024" s="19" t="n">
        <f aca="false">DATA!G2024</f>
        <v>15.16</v>
      </c>
      <c r="G2024" s="19" t="n">
        <f aca="false">DATA!H2024</f>
        <v>2.7</v>
      </c>
      <c r="H2024" s="18" t="n">
        <f aca="false">DATA!E2024</f>
        <v>13</v>
      </c>
      <c r="I2024" s="20" t="n">
        <f aca="false">F2024*E2024</f>
        <v>136.44</v>
      </c>
      <c r="J2024" s="20" t="n">
        <f aca="false">PARAMETER!$B$4*G2024*SQRT(E2024)</f>
        <v>13.3233143783069</v>
      </c>
      <c r="K2024" s="20" t="n">
        <f aca="false">I2024+J2024</f>
        <v>149.763314378307</v>
      </c>
      <c r="L2024" s="20" t="n">
        <f aca="false">K2024+F2024*H2024</f>
        <v>346.843314378307</v>
      </c>
      <c r="M2024" s="16" t="str">
        <f aca="false">IF(C2024&lt;=K2024,"REORDER",IF(C2024&gt;L2024,"OVERSTOCK","OK"))</f>
        <v>REORDER</v>
      </c>
      <c r="N2024" s="16" t="str">
        <f aca="false">IF(C2024&lt;=D2024,"REORDER","OK")</f>
        <v>REORDER</v>
      </c>
      <c r="O2024" s="18" t="n">
        <f aca="false">IF(D2024&lt;I2024,1,0)</f>
        <v>1</v>
      </c>
      <c r="P2024" s="20" t="n">
        <f aca="false">C2024/F2024</f>
        <v>4.74934036939314</v>
      </c>
      <c r="Q2024" s="19" t="n">
        <f aca="false">DATA!N2024</f>
        <v>60.53</v>
      </c>
      <c r="R2024" s="19" t="n">
        <f aca="false">DATA!O2024</f>
        <v>1.17</v>
      </c>
      <c r="S2024" s="17" t="n">
        <f aca="false">C2024*Q2024</f>
        <v>4358.16</v>
      </c>
      <c r="T2024" s="19" t="n">
        <f aca="false">C2024*R2024</f>
        <v>84.24</v>
      </c>
      <c r="U2024" s="20" t="n">
        <f aca="false">MAX(0,C2024-L2024)</f>
        <v>0</v>
      </c>
      <c r="V2024" s="17" t="n">
        <f aca="false">U2024*Q2024</f>
        <v>0</v>
      </c>
      <c r="W2024" s="19" t="n">
        <f aca="false">U2024*R2024</f>
        <v>0</v>
      </c>
      <c r="X2024" s="20" t="n">
        <f aca="false">MAX(0,K2024-C2024)</f>
        <v>77.7633143783069</v>
      </c>
      <c r="Y2024" s="17" t="n">
        <f aca="false">F2024*PARAMETER!$B$5*Q2024</f>
        <v>334936.702</v>
      </c>
      <c r="Z2024" s="21" t="n">
        <f aca="false">SUMIF($Y$2:$Y$3205,"&gt;="&amp;Y2024)/SUM($Y$2:$Y$3205)</f>
        <v>0.952352733225178</v>
      </c>
      <c r="AA2024" s="16" t="str">
        <f aca="false">IF(Z2024&lt;=PARAMETER!$B$7,"A",IF(Z2024&lt;=PARAMETER!$B$8,"B","C"))</f>
        <v>C</v>
      </c>
      <c r="AB2024" s="22" t="n">
        <f aca="false">G2024/F2024</f>
        <v>0.178100263852243</v>
      </c>
      <c r="AC2024" s="16" t="str">
        <f aca="false">IF(AB2024&lt;=PARAMETER!$B$9,"X",IF(AB2024&lt;=PARAMETER!$B$10,"Y","Z"))</f>
        <v>X</v>
      </c>
      <c r="AD2024" s="16" t="str">
        <f aca="false">AA2024&amp;AC2024</f>
        <v>CX</v>
      </c>
      <c r="AE2024" s="22" t="n">
        <f aca="false">DATA!I2024</f>
        <v>0.18</v>
      </c>
      <c r="AF2024" s="18" t="n">
        <f aca="false">DATA!L2024</f>
        <v>101</v>
      </c>
      <c r="AG2024" s="16" t="str">
        <f aca="false">DATA!K2024</f>
        <v>C</v>
      </c>
      <c r="AH2024" s="18" t="n">
        <f aca="false">IF(AE2024&gt;=PARAMETER!$B$12,1,0)</f>
        <v>0</v>
      </c>
      <c r="AI2024" s="18" t="n">
        <f aca="false">IF(AF2024&gt;=PARAMETER!$B$13,1,0)</f>
        <v>1</v>
      </c>
      <c r="AJ2024" s="18" t="n">
        <f aca="false">IF(AND(AH2024=1,AI2024=1),1,0)</f>
        <v>0</v>
      </c>
    </row>
    <row r="2025" customFormat="false" ht="15" hidden="false" customHeight="false" outlineLevel="0" collapsed="false">
      <c r="A2025" s="16" t="str">
        <f aca="false">DATA!A2025</f>
        <v>ITM12023</v>
      </c>
      <c r="B2025" s="16" t="str">
        <f aca="false">DATA!B2025</f>
        <v>Automotive</v>
      </c>
      <c r="C2025" s="17" t="n">
        <f aca="false">DATA!C2025</f>
        <v>241</v>
      </c>
      <c r="D2025" s="17" t="n">
        <f aca="false">DATA!D2025</f>
        <v>36</v>
      </c>
      <c r="E2025" s="18" t="n">
        <f aca="false">DATA!F2025</f>
        <v>2</v>
      </c>
      <c r="F2025" s="19" t="n">
        <f aca="false">DATA!G2025</f>
        <v>23.96</v>
      </c>
      <c r="G2025" s="19" t="n">
        <f aca="false">DATA!H2025</f>
        <v>5.81</v>
      </c>
      <c r="H2025" s="18" t="n">
        <f aca="false">DATA!E2025</f>
        <v>12</v>
      </c>
      <c r="I2025" s="20" t="n">
        <f aca="false">F2025*E2025</f>
        <v>47.92</v>
      </c>
      <c r="J2025" s="20" t="n">
        <f aca="false">PARAMETER!$B$4*G2025*SQRT(E2025)</f>
        <v>13.5150727257229</v>
      </c>
      <c r="K2025" s="20" t="n">
        <f aca="false">I2025+J2025</f>
        <v>61.435072725723</v>
      </c>
      <c r="L2025" s="20" t="n">
        <f aca="false">K2025+F2025*H2025</f>
        <v>348.955072725723</v>
      </c>
      <c r="M2025" s="16" t="str">
        <f aca="false">IF(C2025&lt;=K2025,"REORDER",IF(C2025&gt;L2025,"OVERSTOCK","OK"))</f>
        <v>OK</v>
      </c>
      <c r="N2025" s="16" t="str">
        <f aca="false">IF(C2025&lt;=D2025,"REORDER","OK")</f>
        <v>OK</v>
      </c>
      <c r="O2025" s="18" t="n">
        <f aca="false">IF(D2025&lt;I2025,1,0)</f>
        <v>1</v>
      </c>
      <c r="P2025" s="20" t="n">
        <f aca="false">C2025/F2025</f>
        <v>10.0584307178631</v>
      </c>
      <c r="Q2025" s="19" t="n">
        <f aca="false">DATA!N2025</f>
        <v>178.95</v>
      </c>
      <c r="R2025" s="19" t="n">
        <f aca="false">DATA!O2025</f>
        <v>0.68</v>
      </c>
      <c r="S2025" s="17" t="n">
        <f aca="false">C2025*Q2025</f>
        <v>43126.95</v>
      </c>
      <c r="T2025" s="19" t="n">
        <f aca="false">C2025*R2025</f>
        <v>163.88</v>
      </c>
      <c r="U2025" s="20" t="n">
        <f aca="false">MAX(0,C2025-L2025)</f>
        <v>0</v>
      </c>
      <c r="V2025" s="17" t="n">
        <f aca="false">U2025*Q2025</f>
        <v>0</v>
      </c>
      <c r="W2025" s="19" t="n">
        <f aca="false">U2025*R2025</f>
        <v>0</v>
      </c>
      <c r="X2025" s="20" t="n">
        <f aca="false">MAX(0,K2025-C2025)</f>
        <v>0</v>
      </c>
      <c r="Y2025" s="17" t="n">
        <f aca="false">F2025*PARAMETER!$B$5*Q2025</f>
        <v>1564989.33</v>
      </c>
      <c r="Z2025" s="21" t="n">
        <f aca="false">SUMIF($Y$2:$Y$3205,"&gt;="&amp;Y2025)/SUM($Y$2:$Y$3205)</f>
        <v>0.496929882402009</v>
      </c>
      <c r="AA2025" s="16" t="str">
        <f aca="false">IF(Z2025&lt;=PARAMETER!$B$7,"A",IF(Z2025&lt;=PARAMETER!$B$8,"B","C"))</f>
        <v>A</v>
      </c>
      <c r="AB2025" s="22" t="n">
        <f aca="false">G2025/F2025</f>
        <v>0.242487479131886</v>
      </c>
      <c r="AC2025" s="16" t="str">
        <f aca="false">IF(AB2025&lt;=PARAMETER!$B$9,"X",IF(AB2025&lt;=PARAMETER!$B$10,"Y","Z"))</f>
        <v>X</v>
      </c>
      <c r="AD2025" s="16" t="str">
        <f aca="false">AA2025&amp;AC2025</f>
        <v>AX</v>
      </c>
      <c r="AE2025" s="22" t="n">
        <f aca="false">DATA!I2025</f>
        <v>0.15</v>
      </c>
      <c r="AF2025" s="18" t="n">
        <f aca="false">DATA!L2025</f>
        <v>150</v>
      </c>
      <c r="AG2025" s="16" t="str">
        <f aca="false">DATA!K2025</f>
        <v>D</v>
      </c>
      <c r="AH2025" s="18" t="n">
        <f aca="false">IF(AE2025&gt;=PARAMETER!$B$12,1,0)</f>
        <v>0</v>
      </c>
      <c r="AI2025" s="18" t="n">
        <f aca="false">IF(AF2025&gt;=PARAMETER!$B$13,1,0)</f>
        <v>1</v>
      </c>
      <c r="AJ2025" s="18" t="n">
        <f aca="false">IF(AND(AH2025=1,AI2025=1),1,0)</f>
        <v>0</v>
      </c>
    </row>
    <row r="2026" customFormat="false" ht="15" hidden="false" customHeight="false" outlineLevel="0" collapsed="false">
      <c r="A2026" s="16" t="str">
        <f aca="false">DATA!A2026</f>
        <v>ITM12024</v>
      </c>
      <c r="B2026" s="16" t="str">
        <f aca="false">DATA!B2026</f>
        <v>Pharma</v>
      </c>
      <c r="C2026" s="17" t="n">
        <f aca="false">DATA!C2026</f>
        <v>470</v>
      </c>
      <c r="D2026" s="17" t="n">
        <f aca="false">DATA!D2026</f>
        <v>10</v>
      </c>
      <c r="E2026" s="18" t="n">
        <f aca="false">DATA!F2026</f>
        <v>4</v>
      </c>
      <c r="F2026" s="19" t="n">
        <f aca="false">DATA!G2026</f>
        <v>49.47</v>
      </c>
      <c r="G2026" s="19" t="n">
        <f aca="false">DATA!H2026</f>
        <v>7.97</v>
      </c>
      <c r="H2026" s="18" t="n">
        <f aca="false">DATA!E2026</f>
        <v>3</v>
      </c>
      <c r="I2026" s="20" t="n">
        <f aca="false">F2026*E2026</f>
        <v>197.88</v>
      </c>
      <c r="J2026" s="20" t="n">
        <f aca="false">PARAMETER!$B$4*G2026*SQRT(E2026)</f>
        <v>26.2189668136065</v>
      </c>
      <c r="K2026" s="20" t="n">
        <f aca="false">I2026+J2026</f>
        <v>224.098966813606</v>
      </c>
      <c r="L2026" s="20" t="n">
        <f aca="false">K2026+F2026*H2026</f>
        <v>372.508966813606</v>
      </c>
      <c r="M2026" s="16" t="str">
        <f aca="false">IF(C2026&lt;=K2026,"REORDER",IF(C2026&gt;L2026,"OVERSTOCK","OK"))</f>
        <v>OVERSTOCK</v>
      </c>
      <c r="N2026" s="16" t="str">
        <f aca="false">IF(C2026&lt;=D2026,"REORDER","OK")</f>
        <v>OK</v>
      </c>
      <c r="O2026" s="18" t="n">
        <f aca="false">IF(D2026&lt;I2026,1,0)</f>
        <v>1</v>
      </c>
      <c r="P2026" s="20" t="n">
        <f aca="false">C2026/F2026</f>
        <v>9.50070749949464</v>
      </c>
      <c r="Q2026" s="19" t="n">
        <f aca="false">DATA!N2026</f>
        <v>123.39</v>
      </c>
      <c r="R2026" s="19" t="n">
        <f aca="false">DATA!O2026</f>
        <v>0.18</v>
      </c>
      <c r="S2026" s="17" t="n">
        <f aca="false">C2026*Q2026</f>
        <v>57993.3</v>
      </c>
      <c r="T2026" s="19" t="n">
        <f aca="false">C2026*R2026</f>
        <v>84.6</v>
      </c>
      <c r="U2026" s="20" t="n">
        <f aca="false">MAX(0,C2026-L2026)</f>
        <v>97.4910331863936</v>
      </c>
      <c r="V2026" s="17" t="n">
        <f aca="false">U2026*Q2026</f>
        <v>12029.4185848691</v>
      </c>
      <c r="W2026" s="19" t="n">
        <f aca="false">U2026*R2026</f>
        <v>17.5483859735508</v>
      </c>
      <c r="X2026" s="20" t="n">
        <f aca="false">MAX(0,K2026-C2026)</f>
        <v>0</v>
      </c>
      <c r="Y2026" s="17" t="n">
        <f aca="false">F2026*PARAMETER!$B$5*Q2026</f>
        <v>2227997.7045</v>
      </c>
      <c r="Z2026" s="21" t="n">
        <f aca="false">SUMIF($Y$2:$Y$3205,"&gt;="&amp;Y2026)/SUM($Y$2:$Y$3205)</f>
        <v>0.265492183104489</v>
      </c>
      <c r="AA2026" s="16" t="str">
        <f aca="false">IF(Z2026&lt;=PARAMETER!$B$7,"A",IF(Z2026&lt;=PARAMETER!$B$8,"B","C"))</f>
        <v>A</v>
      </c>
      <c r="AB2026" s="22" t="n">
        <f aca="false">G2026/F2026</f>
        <v>0.161107742065899</v>
      </c>
      <c r="AC2026" s="16" t="str">
        <f aca="false">IF(AB2026&lt;=PARAMETER!$B$9,"X",IF(AB2026&lt;=PARAMETER!$B$10,"Y","Z"))</f>
        <v>X</v>
      </c>
      <c r="AD2026" s="16" t="str">
        <f aca="false">AA2026&amp;AC2026</f>
        <v>AX</v>
      </c>
      <c r="AE2026" s="22" t="n">
        <f aca="false">DATA!I2026</f>
        <v>0.43</v>
      </c>
      <c r="AF2026" s="18" t="n">
        <f aca="false">DATA!L2026</f>
        <v>159</v>
      </c>
      <c r="AG2026" s="16" t="str">
        <f aca="false">DATA!K2026</f>
        <v>A</v>
      </c>
      <c r="AH2026" s="18" t="n">
        <f aca="false">IF(AE2026&gt;=PARAMETER!$B$12,1,0)</f>
        <v>0</v>
      </c>
      <c r="AI2026" s="18" t="n">
        <f aca="false">IF(AF2026&gt;=PARAMETER!$B$13,1,0)</f>
        <v>1</v>
      </c>
      <c r="AJ2026" s="18" t="n">
        <f aca="false">IF(AND(AH2026=1,AI2026=1),1,0)</f>
        <v>0</v>
      </c>
    </row>
    <row r="2027" customFormat="false" ht="15" hidden="false" customHeight="false" outlineLevel="0" collapsed="false">
      <c r="A2027" s="16" t="str">
        <f aca="false">DATA!A2027</f>
        <v>ITM12025</v>
      </c>
      <c r="B2027" s="16" t="str">
        <f aca="false">DATA!B2027</f>
        <v>Automotive</v>
      </c>
      <c r="C2027" s="17" t="n">
        <f aca="false">DATA!C2027</f>
        <v>431</v>
      </c>
      <c r="D2027" s="17" t="n">
        <f aca="false">DATA!D2027</f>
        <v>96</v>
      </c>
      <c r="E2027" s="18" t="n">
        <f aca="false">DATA!F2027</f>
        <v>7</v>
      </c>
      <c r="F2027" s="19" t="n">
        <f aca="false">DATA!G2027</f>
        <v>44.55</v>
      </c>
      <c r="G2027" s="19" t="n">
        <f aca="false">DATA!H2027</f>
        <v>8.74</v>
      </c>
      <c r="H2027" s="18" t="n">
        <f aca="false">DATA!E2027</f>
        <v>10</v>
      </c>
      <c r="I2027" s="20" t="n">
        <f aca="false">F2027*E2027</f>
        <v>311.85</v>
      </c>
      <c r="J2027" s="20" t="n">
        <f aca="false">PARAMETER!$B$4*G2027*SQRT(E2027)</f>
        <v>38.0353756137416</v>
      </c>
      <c r="K2027" s="20" t="n">
        <f aca="false">I2027+J2027</f>
        <v>349.885375613742</v>
      </c>
      <c r="L2027" s="20" t="n">
        <f aca="false">K2027+F2027*H2027</f>
        <v>795.385375613742</v>
      </c>
      <c r="M2027" s="16" t="str">
        <f aca="false">IF(C2027&lt;=K2027,"REORDER",IF(C2027&gt;L2027,"OVERSTOCK","OK"))</f>
        <v>OK</v>
      </c>
      <c r="N2027" s="16" t="str">
        <f aca="false">IF(C2027&lt;=D2027,"REORDER","OK")</f>
        <v>OK</v>
      </c>
      <c r="O2027" s="18" t="n">
        <f aca="false">IF(D2027&lt;I2027,1,0)</f>
        <v>1</v>
      </c>
      <c r="P2027" s="20" t="n">
        <f aca="false">C2027/F2027</f>
        <v>9.67452300785634</v>
      </c>
      <c r="Q2027" s="19" t="n">
        <f aca="false">DATA!N2027</f>
        <v>117.89</v>
      </c>
      <c r="R2027" s="19" t="n">
        <f aca="false">DATA!O2027</f>
        <v>0.66</v>
      </c>
      <c r="S2027" s="17" t="n">
        <f aca="false">C2027*Q2027</f>
        <v>50810.59</v>
      </c>
      <c r="T2027" s="19" t="n">
        <f aca="false">C2027*R2027</f>
        <v>284.46</v>
      </c>
      <c r="U2027" s="20" t="n">
        <f aca="false">MAX(0,C2027-L2027)</f>
        <v>0</v>
      </c>
      <c r="V2027" s="17" t="n">
        <f aca="false">U2027*Q2027</f>
        <v>0</v>
      </c>
      <c r="W2027" s="19" t="n">
        <f aca="false">U2027*R2027</f>
        <v>0</v>
      </c>
      <c r="X2027" s="20" t="n">
        <f aca="false">MAX(0,K2027-C2027)</f>
        <v>0</v>
      </c>
      <c r="Y2027" s="17" t="n">
        <f aca="false">F2027*PARAMETER!$B$5*Q2027</f>
        <v>1916979.8175</v>
      </c>
      <c r="Z2027" s="21" t="n">
        <f aca="false">SUMIF($Y$2:$Y$3205,"&gt;="&amp;Y2027)/SUM($Y$2:$Y$3205)</f>
        <v>0.365944030110317</v>
      </c>
      <c r="AA2027" s="16" t="str">
        <f aca="false">IF(Z2027&lt;=PARAMETER!$B$7,"A",IF(Z2027&lt;=PARAMETER!$B$8,"B","C"))</f>
        <v>A</v>
      </c>
      <c r="AB2027" s="22" t="n">
        <f aca="false">G2027/F2027</f>
        <v>0.19618406285073</v>
      </c>
      <c r="AC2027" s="16" t="str">
        <f aca="false">IF(AB2027&lt;=PARAMETER!$B$9,"X",IF(AB2027&lt;=PARAMETER!$B$10,"Y","Z"))</f>
        <v>X</v>
      </c>
      <c r="AD2027" s="16" t="str">
        <f aca="false">AA2027&amp;AC2027</f>
        <v>AX</v>
      </c>
      <c r="AE2027" s="22" t="n">
        <f aca="false">DATA!I2027</f>
        <v>0.96</v>
      </c>
      <c r="AF2027" s="18" t="n">
        <f aca="false">DATA!L2027</f>
        <v>139</v>
      </c>
      <c r="AG2027" s="16" t="str">
        <f aca="false">DATA!K2027</f>
        <v>B</v>
      </c>
      <c r="AH2027" s="18" t="n">
        <f aca="false">IF(AE2027&gt;=PARAMETER!$B$12,1,0)</f>
        <v>1</v>
      </c>
      <c r="AI2027" s="18" t="n">
        <f aca="false">IF(AF2027&gt;=PARAMETER!$B$13,1,0)</f>
        <v>1</v>
      </c>
      <c r="AJ2027" s="18" t="n">
        <f aca="false">IF(AND(AH2027=1,AI2027=1),1,0)</f>
        <v>1</v>
      </c>
    </row>
    <row r="2028" customFormat="false" ht="15" hidden="false" customHeight="false" outlineLevel="0" collapsed="false">
      <c r="A2028" s="16" t="str">
        <f aca="false">DATA!A2028</f>
        <v>ITM12026</v>
      </c>
      <c r="B2028" s="16" t="str">
        <f aca="false">DATA!B2028</f>
        <v>Electronics</v>
      </c>
      <c r="C2028" s="17" t="n">
        <f aca="false">DATA!C2028</f>
        <v>150</v>
      </c>
      <c r="D2028" s="17" t="n">
        <f aca="false">DATA!D2028</f>
        <v>83</v>
      </c>
      <c r="E2028" s="18" t="n">
        <f aca="false">DATA!F2028</f>
        <v>4</v>
      </c>
      <c r="F2028" s="19" t="n">
        <f aca="false">DATA!G2028</f>
        <v>17.07</v>
      </c>
      <c r="G2028" s="19" t="n">
        <f aca="false">DATA!H2028</f>
        <v>1.5</v>
      </c>
      <c r="H2028" s="18" t="n">
        <f aca="false">DATA!E2028</f>
        <v>14</v>
      </c>
      <c r="I2028" s="20" t="n">
        <f aca="false">F2028*E2028</f>
        <v>68.28</v>
      </c>
      <c r="J2028" s="20" t="n">
        <f aca="false">PARAMETER!$B$4*G2028*SQRT(E2028)</f>
        <v>4.93456088085442</v>
      </c>
      <c r="K2028" s="20" t="n">
        <f aca="false">I2028+J2028</f>
        <v>73.2145608808544</v>
      </c>
      <c r="L2028" s="20" t="n">
        <f aca="false">K2028+F2028*H2028</f>
        <v>312.194560880854</v>
      </c>
      <c r="M2028" s="16" t="str">
        <f aca="false">IF(C2028&lt;=K2028,"REORDER",IF(C2028&gt;L2028,"OVERSTOCK","OK"))</f>
        <v>OK</v>
      </c>
      <c r="N2028" s="16" t="str">
        <f aca="false">IF(C2028&lt;=D2028,"REORDER","OK")</f>
        <v>OK</v>
      </c>
      <c r="O2028" s="18" t="n">
        <f aca="false">IF(D2028&lt;I2028,1,0)</f>
        <v>0</v>
      </c>
      <c r="P2028" s="20" t="n">
        <f aca="false">C2028/F2028</f>
        <v>8.78734622144112</v>
      </c>
      <c r="Q2028" s="19" t="n">
        <f aca="false">DATA!N2028</f>
        <v>40.92</v>
      </c>
      <c r="R2028" s="19" t="n">
        <f aca="false">DATA!O2028</f>
        <v>1.82</v>
      </c>
      <c r="S2028" s="17" t="n">
        <f aca="false">C2028*Q2028</f>
        <v>6138</v>
      </c>
      <c r="T2028" s="19" t="n">
        <f aca="false">C2028*R2028</f>
        <v>273</v>
      </c>
      <c r="U2028" s="20" t="n">
        <f aca="false">MAX(0,C2028-L2028)</f>
        <v>0</v>
      </c>
      <c r="V2028" s="17" t="n">
        <f aca="false">U2028*Q2028</f>
        <v>0</v>
      </c>
      <c r="W2028" s="19" t="n">
        <f aca="false">U2028*R2028</f>
        <v>0</v>
      </c>
      <c r="X2028" s="20" t="n">
        <f aca="false">MAX(0,K2028-C2028)</f>
        <v>0</v>
      </c>
      <c r="Y2028" s="17" t="n">
        <f aca="false">F2028*PARAMETER!$B$5*Q2028</f>
        <v>254954.106</v>
      </c>
      <c r="Z2028" s="21" t="n">
        <f aca="false">SUMIF($Y$2:$Y$3205,"&gt;="&amp;Y2028)/SUM($Y$2:$Y$3205)</f>
        <v>0.971072259928431</v>
      </c>
      <c r="AA2028" s="16" t="str">
        <f aca="false">IF(Z2028&lt;=PARAMETER!$B$7,"A",IF(Z2028&lt;=PARAMETER!$B$8,"B","C"))</f>
        <v>C</v>
      </c>
      <c r="AB2028" s="22" t="n">
        <f aca="false">G2028/F2028</f>
        <v>0.0878734622144113</v>
      </c>
      <c r="AC2028" s="16" t="str">
        <f aca="false">IF(AB2028&lt;=PARAMETER!$B$9,"X",IF(AB2028&lt;=PARAMETER!$B$10,"Y","Z"))</f>
        <v>X</v>
      </c>
      <c r="AD2028" s="16" t="str">
        <f aca="false">AA2028&amp;AC2028</f>
        <v>CX</v>
      </c>
      <c r="AE2028" s="22" t="n">
        <f aca="false">DATA!I2028</f>
        <v>0.99</v>
      </c>
      <c r="AF2028" s="18" t="n">
        <f aca="false">DATA!L2028</f>
        <v>102</v>
      </c>
      <c r="AG2028" s="16" t="str">
        <f aca="false">DATA!K2028</f>
        <v>B</v>
      </c>
      <c r="AH2028" s="18" t="n">
        <f aca="false">IF(AE2028&gt;=PARAMETER!$B$12,1,0)</f>
        <v>1</v>
      </c>
      <c r="AI2028" s="18" t="n">
        <f aca="false">IF(AF2028&gt;=PARAMETER!$B$13,1,0)</f>
        <v>1</v>
      </c>
      <c r="AJ2028" s="18" t="n">
        <f aca="false">IF(AND(AH2028=1,AI2028=1),1,0)</f>
        <v>1</v>
      </c>
    </row>
    <row r="2029" customFormat="false" ht="15" hidden="false" customHeight="false" outlineLevel="0" collapsed="false">
      <c r="A2029" s="16" t="str">
        <f aca="false">DATA!A2029</f>
        <v>ITM12027</v>
      </c>
      <c r="B2029" s="16" t="str">
        <f aca="false">DATA!B2029</f>
        <v>Pharma</v>
      </c>
      <c r="C2029" s="17" t="n">
        <f aca="false">DATA!C2029</f>
        <v>256</v>
      </c>
      <c r="D2029" s="17" t="n">
        <f aca="false">DATA!D2029</f>
        <v>51</v>
      </c>
      <c r="E2029" s="18" t="n">
        <f aca="false">DATA!F2029</f>
        <v>6</v>
      </c>
      <c r="F2029" s="19" t="n">
        <f aca="false">DATA!G2029</f>
        <v>21.72</v>
      </c>
      <c r="G2029" s="19" t="n">
        <f aca="false">DATA!H2029</f>
        <v>3.89</v>
      </c>
      <c r="H2029" s="18" t="n">
        <f aca="false">DATA!E2029</f>
        <v>5</v>
      </c>
      <c r="I2029" s="20" t="n">
        <f aca="false">F2029*E2029</f>
        <v>130.32</v>
      </c>
      <c r="J2029" s="20" t="n">
        <f aca="false">PARAMETER!$B$4*G2029*SQRT(E2029)</f>
        <v>15.6730126207536</v>
      </c>
      <c r="K2029" s="20" t="n">
        <f aca="false">I2029+J2029</f>
        <v>145.993012620754</v>
      </c>
      <c r="L2029" s="20" t="n">
        <f aca="false">K2029+F2029*H2029</f>
        <v>254.593012620754</v>
      </c>
      <c r="M2029" s="16" t="str">
        <f aca="false">IF(C2029&lt;=K2029,"REORDER",IF(C2029&gt;L2029,"OVERSTOCK","OK"))</f>
        <v>OVERSTOCK</v>
      </c>
      <c r="N2029" s="16" t="str">
        <f aca="false">IF(C2029&lt;=D2029,"REORDER","OK")</f>
        <v>OK</v>
      </c>
      <c r="O2029" s="18" t="n">
        <f aca="false">IF(D2029&lt;I2029,1,0)</f>
        <v>1</v>
      </c>
      <c r="P2029" s="20" t="n">
        <f aca="false">C2029/F2029</f>
        <v>11.7863720073665</v>
      </c>
      <c r="Q2029" s="19" t="n">
        <f aca="false">DATA!N2029</f>
        <v>23.21</v>
      </c>
      <c r="R2029" s="19" t="n">
        <f aca="false">DATA!O2029</f>
        <v>0.43</v>
      </c>
      <c r="S2029" s="17" t="n">
        <f aca="false">C2029*Q2029</f>
        <v>5941.76</v>
      </c>
      <c r="T2029" s="19" t="n">
        <f aca="false">C2029*R2029</f>
        <v>110.08</v>
      </c>
      <c r="U2029" s="20" t="n">
        <f aca="false">MAX(0,C2029-L2029)</f>
        <v>1.40698737924637</v>
      </c>
      <c r="V2029" s="17" t="n">
        <f aca="false">U2029*Q2029</f>
        <v>32.6561770723083</v>
      </c>
      <c r="W2029" s="19" t="n">
        <f aca="false">U2029*R2029</f>
        <v>0.605004573075941</v>
      </c>
      <c r="X2029" s="20" t="n">
        <f aca="false">MAX(0,K2029-C2029)</f>
        <v>0</v>
      </c>
      <c r="Y2029" s="17" t="n">
        <f aca="false">F2029*PARAMETER!$B$5*Q2029</f>
        <v>184004.238</v>
      </c>
      <c r="Z2029" s="21" t="n">
        <f aca="false">SUMIF($Y$2:$Y$3205,"&gt;="&amp;Y2029)/SUM($Y$2:$Y$3205)</f>
        <v>0.985459341713039</v>
      </c>
      <c r="AA2029" s="16" t="str">
        <f aca="false">IF(Z2029&lt;=PARAMETER!$B$7,"A",IF(Z2029&lt;=PARAMETER!$B$8,"B","C"))</f>
        <v>C</v>
      </c>
      <c r="AB2029" s="22" t="n">
        <f aca="false">G2029/F2029</f>
        <v>0.179097605893186</v>
      </c>
      <c r="AC2029" s="16" t="str">
        <f aca="false">IF(AB2029&lt;=PARAMETER!$B$9,"X",IF(AB2029&lt;=PARAMETER!$B$10,"Y","Z"))</f>
        <v>X</v>
      </c>
      <c r="AD2029" s="16" t="str">
        <f aca="false">AA2029&amp;AC2029</f>
        <v>CX</v>
      </c>
      <c r="AE2029" s="22" t="n">
        <f aca="false">DATA!I2029</f>
        <v>0.28</v>
      </c>
      <c r="AF2029" s="18" t="n">
        <f aca="false">DATA!L2029</f>
        <v>86</v>
      </c>
      <c r="AG2029" s="16" t="str">
        <f aca="false">DATA!K2029</f>
        <v>A</v>
      </c>
      <c r="AH2029" s="18" t="n">
        <f aca="false">IF(AE2029&gt;=PARAMETER!$B$12,1,0)</f>
        <v>0</v>
      </c>
      <c r="AI2029" s="18" t="n">
        <f aca="false">IF(AF2029&gt;=PARAMETER!$B$13,1,0)</f>
        <v>0</v>
      </c>
      <c r="AJ2029" s="18" t="n">
        <f aca="false">IF(AND(AH2029=1,AI2029=1),1,0)</f>
        <v>0</v>
      </c>
    </row>
    <row r="2030" customFormat="false" ht="15" hidden="false" customHeight="false" outlineLevel="0" collapsed="false">
      <c r="A2030" s="16" t="str">
        <f aca="false">DATA!A2030</f>
        <v>ITM12028</v>
      </c>
      <c r="B2030" s="16" t="str">
        <f aca="false">DATA!B2030</f>
        <v>Groceries</v>
      </c>
      <c r="C2030" s="17" t="n">
        <f aca="false">DATA!C2030</f>
        <v>265</v>
      </c>
      <c r="D2030" s="17" t="n">
        <f aca="false">DATA!D2030</f>
        <v>61</v>
      </c>
      <c r="E2030" s="18" t="n">
        <f aca="false">DATA!F2030</f>
        <v>8</v>
      </c>
      <c r="F2030" s="19" t="n">
        <f aca="false">DATA!G2030</f>
        <v>33.8</v>
      </c>
      <c r="G2030" s="19" t="n">
        <f aca="false">DATA!H2030</f>
        <v>6.58</v>
      </c>
      <c r="H2030" s="18" t="n">
        <f aca="false">DATA!E2030</f>
        <v>8</v>
      </c>
      <c r="I2030" s="20" t="n">
        <f aca="false">F2030*E2030</f>
        <v>270.4</v>
      </c>
      <c r="J2030" s="20" t="n">
        <f aca="false">PARAMETER!$B$4*G2030*SQRT(E2030)</f>
        <v>30.61245388477</v>
      </c>
      <c r="K2030" s="20" t="n">
        <f aca="false">I2030+J2030</f>
        <v>301.01245388477</v>
      </c>
      <c r="L2030" s="20" t="n">
        <f aca="false">K2030+F2030*H2030</f>
        <v>571.41245388477</v>
      </c>
      <c r="M2030" s="16" t="str">
        <f aca="false">IF(C2030&lt;=K2030,"REORDER",IF(C2030&gt;L2030,"OVERSTOCK","OK"))</f>
        <v>REORDER</v>
      </c>
      <c r="N2030" s="16" t="str">
        <f aca="false">IF(C2030&lt;=D2030,"REORDER","OK")</f>
        <v>OK</v>
      </c>
      <c r="O2030" s="18" t="n">
        <f aca="false">IF(D2030&lt;I2030,1,0)</f>
        <v>1</v>
      </c>
      <c r="P2030" s="20" t="n">
        <f aca="false">C2030/F2030</f>
        <v>7.84023668639053</v>
      </c>
      <c r="Q2030" s="19" t="n">
        <f aca="false">DATA!N2030</f>
        <v>115</v>
      </c>
      <c r="R2030" s="19" t="n">
        <f aca="false">DATA!O2030</f>
        <v>1.55</v>
      </c>
      <c r="S2030" s="17" t="n">
        <f aca="false">C2030*Q2030</f>
        <v>30475</v>
      </c>
      <c r="T2030" s="19" t="n">
        <f aca="false">C2030*R2030</f>
        <v>410.75</v>
      </c>
      <c r="U2030" s="20" t="n">
        <f aca="false">MAX(0,C2030-L2030)</f>
        <v>0</v>
      </c>
      <c r="V2030" s="17" t="n">
        <f aca="false">U2030*Q2030</f>
        <v>0</v>
      </c>
      <c r="W2030" s="19" t="n">
        <f aca="false">U2030*R2030</f>
        <v>0</v>
      </c>
      <c r="X2030" s="20" t="n">
        <f aca="false">MAX(0,K2030-C2030)</f>
        <v>36.01245388477</v>
      </c>
      <c r="Y2030" s="17" t="n">
        <f aca="false">F2030*PARAMETER!$B$5*Q2030</f>
        <v>1418755</v>
      </c>
      <c r="Z2030" s="21" t="n">
        <f aca="false">SUMIF($Y$2:$Y$3205,"&gt;="&amp;Y2030)/SUM($Y$2:$Y$3205)</f>
        <v>0.562455189501124</v>
      </c>
      <c r="AA2030" s="16" t="str">
        <f aca="false">IF(Z2030&lt;=PARAMETER!$B$7,"A",IF(Z2030&lt;=PARAMETER!$B$8,"B","C"))</f>
        <v>A</v>
      </c>
      <c r="AB2030" s="22" t="n">
        <f aca="false">G2030/F2030</f>
        <v>0.194674556213018</v>
      </c>
      <c r="AC2030" s="16" t="str">
        <f aca="false">IF(AB2030&lt;=PARAMETER!$B$9,"X",IF(AB2030&lt;=PARAMETER!$B$10,"Y","Z"))</f>
        <v>X</v>
      </c>
      <c r="AD2030" s="16" t="str">
        <f aca="false">AA2030&amp;AC2030</f>
        <v>AX</v>
      </c>
      <c r="AE2030" s="22" t="n">
        <f aca="false">DATA!I2030</f>
        <v>0.23</v>
      </c>
      <c r="AF2030" s="18" t="n">
        <f aca="false">DATA!L2030</f>
        <v>22</v>
      </c>
      <c r="AG2030" s="16" t="str">
        <f aca="false">DATA!K2030</f>
        <v>B</v>
      </c>
      <c r="AH2030" s="18" t="n">
        <f aca="false">IF(AE2030&gt;=PARAMETER!$B$12,1,0)</f>
        <v>0</v>
      </c>
      <c r="AI2030" s="18" t="n">
        <f aca="false">IF(AF2030&gt;=PARAMETER!$B$13,1,0)</f>
        <v>0</v>
      </c>
      <c r="AJ2030" s="18" t="n">
        <f aca="false">IF(AND(AH2030=1,AI2030=1),1,0)</f>
        <v>0</v>
      </c>
    </row>
    <row r="2031" customFormat="false" ht="15" hidden="false" customHeight="false" outlineLevel="0" collapsed="false">
      <c r="A2031" s="16" t="str">
        <f aca="false">DATA!A2031</f>
        <v>ITM12029</v>
      </c>
      <c r="B2031" s="16" t="str">
        <f aca="false">DATA!B2031</f>
        <v>Electronics</v>
      </c>
      <c r="C2031" s="17" t="n">
        <f aca="false">DATA!C2031</f>
        <v>245</v>
      </c>
      <c r="D2031" s="17" t="n">
        <f aca="false">DATA!D2031</f>
        <v>34</v>
      </c>
      <c r="E2031" s="18" t="n">
        <f aca="false">DATA!F2031</f>
        <v>3</v>
      </c>
      <c r="F2031" s="19" t="n">
        <f aca="false">DATA!G2031</f>
        <v>1.84</v>
      </c>
      <c r="G2031" s="19" t="n">
        <f aca="false">DATA!H2031</f>
        <v>0.83</v>
      </c>
      <c r="H2031" s="18" t="n">
        <f aca="false">DATA!E2031</f>
        <v>5</v>
      </c>
      <c r="I2031" s="20" t="n">
        <f aca="false">F2031*E2031</f>
        <v>5.52</v>
      </c>
      <c r="J2031" s="20" t="n">
        <f aca="false">PARAMETER!$B$4*G2031*SQRT(E2031)</f>
        <v>2.36464514390193</v>
      </c>
      <c r="K2031" s="20" t="n">
        <f aca="false">I2031+J2031</f>
        <v>7.88464514390193</v>
      </c>
      <c r="L2031" s="20" t="n">
        <f aca="false">K2031+F2031*H2031</f>
        <v>17.0846451439019</v>
      </c>
      <c r="M2031" s="16" t="str">
        <f aca="false">IF(C2031&lt;=K2031,"REORDER",IF(C2031&gt;L2031,"OVERSTOCK","OK"))</f>
        <v>OVERSTOCK</v>
      </c>
      <c r="N2031" s="16" t="str">
        <f aca="false">IF(C2031&lt;=D2031,"REORDER","OK")</f>
        <v>OK</v>
      </c>
      <c r="O2031" s="18" t="n">
        <f aca="false">IF(D2031&lt;I2031,1,0)</f>
        <v>0</v>
      </c>
      <c r="P2031" s="20" t="n">
        <f aca="false">C2031/F2031</f>
        <v>133.152173913043</v>
      </c>
      <c r="Q2031" s="19" t="n">
        <f aca="false">DATA!N2031</f>
        <v>98.92</v>
      </c>
      <c r="R2031" s="19" t="n">
        <f aca="false">DATA!O2031</f>
        <v>1.47</v>
      </c>
      <c r="S2031" s="17" t="n">
        <f aca="false">C2031*Q2031</f>
        <v>24235.4</v>
      </c>
      <c r="T2031" s="19" t="n">
        <f aca="false">C2031*R2031</f>
        <v>360.15</v>
      </c>
      <c r="U2031" s="20" t="n">
        <f aca="false">MAX(0,C2031-L2031)</f>
        <v>227.915354856098</v>
      </c>
      <c r="V2031" s="17" t="n">
        <f aca="false">U2031*Q2031</f>
        <v>22545.3869023652</v>
      </c>
      <c r="W2031" s="19" t="n">
        <f aca="false">U2031*R2031</f>
        <v>335.035571638464</v>
      </c>
      <c r="X2031" s="20" t="n">
        <f aca="false">MAX(0,K2031-C2031)</f>
        <v>0</v>
      </c>
      <c r="Y2031" s="17" t="n">
        <f aca="false">F2031*PARAMETER!$B$5*Q2031</f>
        <v>66434.672</v>
      </c>
      <c r="Z2031" s="21" t="n">
        <f aca="false">SUMIF($Y$2:$Y$3205,"&gt;="&amp;Y2031)/SUM($Y$2:$Y$3205)</f>
        <v>0.998615572290892</v>
      </c>
      <c r="AA2031" s="16" t="str">
        <f aca="false">IF(Z2031&lt;=PARAMETER!$B$7,"A",IF(Z2031&lt;=PARAMETER!$B$8,"B","C"))</f>
        <v>C</v>
      </c>
      <c r="AB2031" s="22" t="n">
        <f aca="false">G2031/F2031</f>
        <v>0.451086956521739</v>
      </c>
      <c r="AC2031" s="16" t="str">
        <f aca="false">IF(AB2031&lt;=PARAMETER!$B$9,"X",IF(AB2031&lt;=PARAMETER!$B$10,"Y","Z"))</f>
        <v>Y</v>
      </c>
      <c r="AD2031" s="16" t="str">
        <f aca="false">AA2031&amp;AC2031</f>
        <v>CY</v>
      </c>
      <c r="AE2031" s="22" t="n">
        <f aca="false">DATA!I2031</f>
        <v>0.42</v>
      </c>
      <c r="AF2031" s="18" t="n">
        <f aca="false">DATA!L2031</f>
        <v>66</v>
      </c>
      <c r="AG2031" s="16" t="str">
        <f aca="false">DATA!K2031</f>
        <v>B</v>
      </c>
      <c r="AH2031" s="18" t="n">
        <f aca="false">IF(AE2031&gt;=PARAMETER!$B$12,1,0)</f>
        <v>0</v>
      </c>
      <c r="AI2031" s="18" t="n">
        <f aca="false">IF(AF2031&gt;=PARAMETER!$B$13,1,0)</f>
        <v>0</v>
      </c>
      <c r="AJ2031" s="18" t="n">
        <f aca="false">IF(AND(AH2031=1,AI2031=1),1,0)</f>
        <v>0</v>
      </c>
    </row>
    <row r="2032" customFormat="false" ht="15" hidden="false" customHeight="false" outlineLevel="0" collapsed="false">
      <c r="A2032" s="16" t="str">
        <f aca="false">DATA!A2032</f>
        <v>ITM12030</v>
      </c>
      <c r="B2032" s="16" t="str">
        <f aca="false">DATA!B2032</f>
        <v>Electronics</v>
      </c>
      <c r="C2032" s="17" t="n">
        <f aca="false">DATA!C2032</f>
        <v>227</v>
      </c>
      <c r="D2032" s="17" t="n">
        <f aca="false">DATA!D2032</f>
        <v>63</v>
      </c>
      <c r="E2032" s="18" t="n">
        <f aca="false">DATA!F2032</f>
        <v>7</v>
      </c>
      <c r="F2032" s="19" t="n">
        <f aca="false">DATA!G2032</f>
        <v>41.19</v>
      </c>
      <c r="G2032" s="19" t="n">
        <f aca="false">DATA!H2032</f>
        <v>7.06</v>
      </c>
      <c r="H2032" s="18" t="n">
        <f aca="false">DATA!E2032</f>
        <v>13</v>
      </c>
      <c r="I2032" s="20" t="n">
        <f aca="false">F2032*E2032</f>
        <v>288.33</v>
      </c>
      <c r="J2032" s="20" t="n">
        <f aca="false">PARAMETER!$B$4*G2032*SQRT(E2032)</f>
        <v>30.7242278985144</v>
      </c>
      <c r="K2032" s="20" t="n">
        <f aca="false">I2032+J2032</f>
        <v>319.054227898514</v>
      </c>
      <c r="L2032" s="20" t="n">
        <f aca="false">K2032+F2032*H2032</f>
        <v>854.524227898515</v>
      </c>
      <c r="M2032" s="16" t="str">
        <f aca="false">IF(C2032&lt;=K2032,"REORDER",IF(C2032&gt;L2032,"OVERSTOCK","OK"))</f>
        <v>REORDER</v>
      </c>
      <c r="N2032" s="16" t="str">
        <f aca="false">IF(C2032&lt;=D2032,"REORDER","OK")</f>
        <v>OK</v>
      </c>
      <c r="O2032" s="18" t="n">
        <f aca="false">IF(D2032&lt;I2032,1,0)</f>
        <v>1</v>
      </c>
      <c r="P2032" s="20" t="n">
        <f aca="false">C2032/F2032</f>
        <v>5.51104637047827</v>
      </c>
      <c r="Q2032" s="19" t="n">
        <f aca="false">DATA!N2032</f>
        <v>32.74</v>
      </c>
      <c r="R2032" s="19" t="n">
        <f aca="false">DATA!O2032</f>
        <v>0.3</v>
      </c>
      <c r="S2032" s="17" t="n">
        <f aca="false">C2032*Q2032</f>
        <v>7431.98</v>
      </c>
      <c r="T2032" s="19" t="n">
        <f aca="false">C2032*R2032</f>
        <v>68.1</v>
      </c>
      <c r="U2032" s="20" t="n">
        <f aca="false">MAX(0,C2032-L2032)</f>
        <v>0</v>
      </c>
      <c r="V2032" s="17" t="n">
        <f aca="false">U2032*Q2032</f>
        <v>0</v>
      </c>
      <c r="W2032" s="19" t="n">
        <f aca="false">U2032*R2032</f>
        <v>0</v>
      </c>
      <c r="X2032" s="20" t="n">
        <f aca="false">MAX(0,K2032-C2032)</f>
        <v>92.0542278985144</v>
      </c>
      <c r="Y2032" s="17" t="n">
        <f aca="false">F2032*PARAMETER!$B$5*Q2032</f>
        <v>492224.619</v>
      </c>
      <c r="Z2032" s="21" t="n">
        <f aca="false">SUMIF($Y$2:$Y$3205,"&gt;="&amp;Y2032)/SUM($Y$2:$Y$3205)</f>
        <v>0.908319433657056</v>
      </c>
      <c r="AA2032" s="16" t="str">
        <f aca="false">IF(Z2032&lt;=PARAMETER!$B$7,"A",IF(Z2032&lt;=PARAMETER!$B$8,"B","C"))</f>
        <v>B</v>
      </c>
      <c r="AB2032" s="22" t="n">
        <f aca="false">G2032/F2032</f>
        <v>0.171400825443069</v>
      </c>
      <c r="AC2032" s="16" t="str">
        <f aca="false">IF(AB2032&lt;=PARAMETER!$B$9,"X",IF(AB2032&lt;=PARAMETER!$B$10,"Y","Z"))</f>
        <v>X</v>
      </c>
      <c r="AD2032" s="16" t="str">
        <f aca="false">AA2032&amp;AC2032</f>
        <v>BX</v>
      </c>
      <c r="AE2032" s="22" t="n">
        <f aca="false">DATA!I2032</f>
        <v>0.4</v>
      </c>
      <c r="AF2032" s="18" t="n">
        <f aca="false">DATA!L2032</f>
        <v>171</v>
      </c>
      <c r="AG2032" s="16" t="str">
        <f aca="false">DATA!K2032</f>
        <v>D</v>
      </c>
      <c r="AH2032" s="18" t="n">
        <f aca="false">IF(AE2032&gt;=PARAMETER!$B$12,1,0)</f>
        <v>0</v>
      </c>
      <c r="AI2032" s="18" t="n">
        <f aca="false">IF(AF2032&gt;=PARAMETER!$B$13,1,0)</f>
        <v>1</v>
      </c>
      <c r="AJ2032" s="18" t="n">
        <f aca="false">IF(AND(AH2032=1,AI2032=1),1,0)</f>
        <v>0</v>
      </c>
    </row>
    <row r="2033" customFormat="false" ht="15" hidden="false" customHeight="false" outlineLevel="0" collapsed="false">
      <c r="A2033" s="16" t="str">
        <f aca="false">DATA!A2033</f>
        <v>ITM12031</v>
      </c>
      <c r="B2033" s="16" t="str">
        <f aca="false">DATA!B2033</f>
        <v>Groceries</v>
      </c>
      <c r="C2033" s="17" t="n">
        <f aca="false">DATA!C2033</f>
        <v>425</v>
      </c>
      <c r="D2033" s="17" t="n">
        <f aca="false">DATA!D2033</f>
        <v>76</v>
      </c>
      <c r="E2033" s="18" t="n">
        <f aca="false">DATA!F2033</f>
        <v>6</v>
      </c>
      <c r="F2033" s="19" t="n">
        <f aca="false">DATA!G2033</f>
        <v>44.11</v>
      </c>
      <c r="G2033" s="19" t="n">
        <f aca="false">DATA!H2033</f>
        <v>5.52</v>
      </c>
      <c r="H2033" s="18" t="n">
        <f aca="false">DATA!E2033</f>
        <v>4</v>
      </c>
      <c r="I2033" s="20" t="n">
        <f aca="false">F2033*E2033</f>
        <v>264.66</v>
      </c>
      <c r="J2033" s="20" t="n">
        <f aca="false">PARAMETER!$B$4*G2033*SQRT(E2033)</f>
        <v>22.2403675235373</v>
      </c>
      <c r="K2033" s="20" t="n">
        <f aca="false">I2033+J2033</f>
        <v>286.900367523537</v>
      </c>
      <c r="L2033" s="20" t="n">
        <f aca="false">K2033+F2033*H2033</f>
        <v>463.340367523537</v>
      </c>
      <c r="M2033" s="16" t="str">
        <f aca="false">IF(C2033&lt;=K2033,"REORDER",IF(C2033&gt;L2033,"OVERSTOCK","OK"))</f>
        <v>OK</v>
      </c>
      <c r="N2033" s="16" t="str">
        <f aca="false">IF(C2033&lt;=D2033,"REORDER","OK")</f>
        <v>OK</v>
      </c>
      <c r="O2033" s="18" t="n">
        <f aca="false">IF(D2033&lt;I2033,1,0)</f>
        <v>1</v>
      </c>
      <c r="P2033" s="20" t="n">
        <f aca="false">C2033/F2033</f>
        <v>9.63500340058944</v>
      </c>
      <c r="Q2033" s="19" t="n">
        <f aca="false">DATA!N2033</f>
        <v>168.76</v>
      </c>
      <c r="R2033" s="19" t="n">
        <f aca="false">DATA!O2033</f>
        <v>0.73</v>
      </c>
      <c r="S2033" s="17" t="n">
        <f aca="false">C2033*Q2033</f>
        <v>71723</v>
      </c>
      <c r="T2033" s="19" t="n">
        <f aca="false">C2033*R2033</f>
        <v>310.25</v>
      </c>
      <c r="U2033" s="20" t="n">
        <f aca="false">MAX(0,C2033-L2033)</f>
        <v>0</v>
      </c>
      <c r="V2033" s="17" t="n">
        <f aca="false">U2033*Q2033</f>
        <v>0</v>
      </c>
      <c r="W2033" s="19" t="n">
        <f aca="false">U2033*R2033</f>
        <v>0</v>
      </c>
      <c r="X2033" s="20" t="n">
        <f aca="false">MAX(0,K2033-C2033)</f>
        <v>0</v>
      </c>
      <c r="Y2033" s="17" t="n">
        <f aca="false">F2033*PARAMETER!$B$5*Q2033</f>
        <v>2717061.314</v>
      </c>
      <c r="Z2033" s="21" t="n">
        <f aca="false">SUMIF($Y$2:$Y$3205,"&gt;="&amp;Y2033)/SUM($Y$2:$Y$3205)</f>
        <v>0.124452702648657</v>
      </c>
      <c r="AA2033" s="16" t="str">
        <f aca="false">IF(Z2033&lt;=PARAMETER!$B$7,"A",IF(Z2033&lt;=PARAMETER!$B$8,"B","C"))</f>
        <v>A</v>
      </c>
      <c r="AB2033" s="22" t="n">
        <f aca="false">G2033/F2033</f>
        <v>0.125141691226479</v>
      </c>
      <c r="AC2033" s="16" t="str">
        <f aca="false">IF(AB2033&lt;=PARAMETER!$B$9,"X",IF(AB2033&lt;=PARAMETER!$B$10,"Y","Z"))</f>
        <v>X</v>
      </c>
      <c r="AD2033" s="16" t="str">
        <f aca="false">AA2033&amp;AC2033</f>
        <v>AX</v>
      </c>
      <c r="AE2033" s="22" t="n">
        <f aca="false">DATA!I2033</f>
        <v>0.78</v>
      </c>
      <c r="AF2033" s="18" t="n">
        <f aca="false">DATA!L2033</f>
        <v>156</v>
      </c>
      <c r="AG2033" s="16" t="str">
        <f aca="false">DATA!K2033</f>
        <v>C</v>
      </c>
      <c r="AH2033" s="18" t="n">
        <f aca="false">IF(AE2033&gt;=PARAMETER!$B$12,1,0)</f>
        <v>1</v>
      </c>
      <c r="AI2033" s="18" t="n">
        <f aca="false">IF(AF2033&gt;=PARAMETER!$B$13,1,0)</f>
        <v>1</v>
      </c>
      <c r="AJ2033" s="18" t="n">
        <f aca="false">IF(AND(AH2033=1,AI2033=1),1,0)</f>
        <v>1</v>
      </c>
    </row>
    <row r="2034" customFormat="false" ht="15" hidden="false" customHeight="false" outlineLevel="0" collapsed="false">
      <c r="A2034" s="16" t="str">
        <f aca="false">DATA!A2034</f>
        <v>ITM12032</v>
      </c>
      <c r="B2034" s="16" t="str">
        <f aca="false">DATA!B2034</f>
        <v>Electronics</v>
      </c>
      <c r="C2034" s="17" t="n">
        <f aca="false">DATA!C2034</f>
        <v>115</v>
      </c>
      <c r="D2034" s="17" t="n">
        <f aca="false">DATA!D2034</f>
        <v>15</v>
      </c>
      <c r="E2034" s="18" t="n">
        <f aca="false">DATA!F2034</f>
        <v>3</v>
      </c>
      <c r="F2034" s="19" t="n">
        <f aca="false">DATA!G2034</f>
        <v>43</v>
      </c>
      <c r="G2034" s="19" t="n">
        <f aca="false">DATA!H2034</f>
        <v>3.24</v>
      </c>
      <c r="H2034" s="18" t="n">
        <f aca="false">DATA!E2034</f>
        <v>7</v>
      </c>
      <c r="I2034" s="20" t="n">
        <f aca="false">F2034*E2034</f>
        <v>129</v>
      </c>
      <c r="J2034" s="20" t="n">
        <f aca="false">PARAMETER!$B$4*G2034*SQRT(E2034)</f>
        <v>9.23066297137621</v>
      </c>
      <c r="K2034" s="20" t="n">
        <f aca="false">I2034+J2034</f>
        <v>138.230662971376</v>
      </c>
      <c r="L2034" s="20" t="n">
        <f aca="false">K2034+F2034*H2034</f>
        <v>439.230662971376</v>
      </c>
      <c r="M2034" s="16" t="str">
        <f aca="false">IF(C2034&lt;=K2034,"REORDER",IF(C2034&gt;L2034,"OVERSTOCK","OK"))</f>
        <v>REORDER</v>
      </c>
      <c r="N2034" s="16" t="str">
        <f aca="false">IF(C2034&lt;=D2034,"REORDER","OK")</f>
        <v>OK</v>
      </c>
      <c r="O2034" s="18" t="n">
        <f aca="false">IF(D2034&lt;I2034,1,0)</f>
        <v>1</v>
      </c>
      <c r="P2034" s="20" t="n">
        <f aca="false">C2034/F2034</f>
        <v>2.67441860465116</v>
      </c>
      <c r="Q2034" s="19" t="n">
        <f aca="false">DATA!N2034</f>
        <v>89.28</v>
      </c>
      <c r="R2034" s="19" t="n">
        <f aca="false">DATA!O2034</f>
        <v>0.46</v>
      </c>
      <c r="S2034" s="17" t="n">
        <f aca="false">C2034*Q2034</f>
        <v>10267.2</v>
      </c>
      <c r="T2034" s="19" t="n">
        <f aca="false">C2034*R2034</f>
        <v>52.9</v>
      </c>
      <c r="U2034" s="20" t="n">
        <f aca="false">MAX(0,C2034-L2034)</f>
        <v>0</v>
      </c>
      <c r="V2034" s="17" t="n">
        <f aca="false">U2034*Q2034</f>
        <v>0</v>
      </c>
      <c r="W2034" s="19" t="n">
        <f aca="false">U2034*R2034</f>
        <v>0</v>
      </c>
      <c r="X2034" s="20" t="n">
        <f aca="false">MAX(0,K2034-C2034)</f>
        <v>23.2306629713762</v>
      </c>
      <c r="Y2034" s="17" t="n">
        <f aca="false">F2034*PARAMETER!$B$5*Q2034</f>
        <v>1401249.6</v>
      </c>
      <c r="Z2034" s="21" t="n">
        <f aca="false">SUMIF($Y$2:$Y$3205,"&gt;="&amp;Y2034)/SUM($Y$2:$Y$3205)</f>
        <v>0.569198724533496</v>
      </c>
      <c r="AA2034" s="16" t="str">
        <f aca="false">IF(Z2034&lt;=PARAMETER!$B$7,"A",IF(Z2034&lt;=PARAMETER!$B$8,"B","C"))</f>
        <v>A</v>
      </c>
      <c r="AB2034" s="22" t="n">
        <f aca="false">G2034/F2034</f>
        <v>0.0753488372093023</v>
      </c>
      <c r="AC2034" s="16" t="str">
        <f aca="false">IF(AB2034&lt;=PARAMETER!$B$9,"X",IF(AB2034&lt;=PARAMETER!$B$10,"Y","Z"))</f>
        <v>X</v>
      </c>
      <c r="AD2034" s="16" t="str">
        <f aca="false">AA2034&amp;AC2034</f>
        <v>AX</v>
      </c>
      <c r="AE2034" s="22" t="n">
        <f aca="false">DATA!I2034</f>
        <v>0.5</v>
      </c>
      <c r="AF2034" s="18" t="n">
        <f aca="false">DATA!L2034</f>
        <v>146</v>
      </c>
      <c r="AG2034" s="16" t="str">
        <f aca="false">DATA!K2034</f>
        <v>D</v>
      </c>
      <c r="AH2034" s="18" t="n">
        <f aca="false">IF(AE2034&gt;=PARAMETER!$B$12,1,0)</f>
        <v>0</v>
      </c>
      <c r="AI2034" s="18" t="n">
        <f aca="false">IF(AF2034&gt;=PARAMETER!$B$13,1,0)</f>
        <v>1</v>
      </c>
      <c r="AJ2034" s="18" t="n">
        <f aca="false">IF(AND(AH2034=1,AI2034=1),1,0)</f>
        <v>0</v>
      </c>
    </row>
    <row r="2035" customFormat="false" ht="15" hidden="false" customHeight="false" outlineLevel="0" collapsed="false">
      <c r="A2035" s="16" t="str">
        <f aca="false">DATA!A2035</f>
        <v>ITM12033</v>
      </c>
      <c r="B2035" s="16" t="str">
        <f aca="false">DATA!B2035</f>
        <v>Pharma</v>
      </c>
      <c r="C2035" s="17" t="n">
        <f aca="false">DATA!C2035</f>
        <v>441</v>
      </c>
      <c r="D2035" s="17" t="n">
        <f aca="false">DATA!D2035</f>
        <v>67</v>
      </c>
      <c r="E2035" s="18" t="n">
        <f aca="false">DATA!F2035</f>
        <v>4</v>
      </c>
      <c r="F2035" s="19" t="n">
        <f aca="false">DATA!G2035</f>
        <v>19.38</v>
      </c>
      <c r="G2035" s="19" t="n">
        <f aca="false">DATA!H2035</f>
        <v>8.24</v>
      </c>
      <c r="H2035" s="18" t="n">
        <f aca="false">DATA!E2035</f>
        <v>3</v>
      </c>
      <c r="I2035" s="20" t="n">
        <f aca="false">F2035*E2035</f>
        <v>77.52</v>
      </c>
      <c r="J2035" s="20" t="n">
        <f aca="false">PARAMETER!$B$4*G2035*SQRT(E2035)</f>
        <v>27.1071877721603</v>
      </c>
      <c r="K2035" s="20" t="n">
        <f aca="false">I2035+J2035</f>
        <v>104.62718777216</v>
      </c>
      <c r="L2035" s="20" t="n">
        <f aca="false">K2035+F2035*H2035</f>
        <v>162.76718777216</v>
      </c>
      <c r="M2035" s="16" t="str">
        <f aca="false">IF(C2035&lt;=K2035,"REORDER",IF(C2035&gt;L2035,"OVERSTOCK","OK"))</f>
        <v>OVERSTOCK</v>
      </c>
      <c r="N2035" s="16" t="str">
        <f aca="false">IF(C2035&lt;=D2035,"REORDER","OK")</f>
        <v>OK</v>
      </c>
      <c r="O2035" s="18" t="n">
        <f aca="false">IF(D2035&lt;I2035,1,0)</f>
        <v>1</v>
      </c>
      <c r="P2035" s="20" t="n">
        <f aca="false">C2035/F2035</f>
        <v>22.7554179566564</v>
      </c>
      <c r="Q2035" s="19" t="n">
        <f aca="false">DATA!N2035</f>
        <v>59.49</v>
      </c>
      <c r="R2035" s="19" t="n">
        <f aca="false">DATA!O2035</f>
        <v>0.14</v>
      </c>
      <c r="S2035" s="17" t="n">
        <f aca="false">C2035*Q2035</f>
        <v>26235.09</v>
      </c>
      <c r="T2035" s="19" t="n">
        <f aca="false">C2035*R2035</f>
        <v>61.74</v>
      </c>
      <c r="U2035" s="20" t="n">
        <f aca="false">MAX(0,C2035-L2035)</f>
        <v>278.23281222784</v>
      </c>
      <c r="V2035" s="17" t="n">
        <f aca="false">U2035*Q2035</f>
        <v>16552.0699994342</v>
      </c>
      <c r="W2035" s="19" t="n">
        <f aca="false">U2035*R2035</f>
        <v>38.9525937118976</v>
      </c>
      <c r="X2035" s="20" t="n">
        <f aca="false">MAX(0,K2035-C2035)</f>
        <v>0</v>
      </c>
      <c r="Y2035" s="17" t="n">
        <f aca="false">F2035*PARAMETER!$B$5*Q2035</f>
        <v>420814.413</v>
      </c>
      <c r="Z2035" s="21" t="n">
        <f aca="false">SUMIF($Y$2:$Y$3205,"&gt;="&amp;Y2035)/SUM($Y$2:$Y$3205)</f>
        <v>0.930475379193492</v>
      </c>
      <c r="AA2035" s="16" t="str">
        <f aca="false">IF(Z2035&lt;=PARAMETER!$B$7,"A",IF(Z2035&lt;=PARAMETER!$B$8,"B","C"))</f>
        <v>B</v>
      </c>
      <c r="AB2035" s="22" t="n">
        <f aca="false">G2035/F2035</f>
        <v>0.425180598555212</v>
      </c>
      <c r="AC2035" s="16" t="str">
        <f aca="false">IF(AB2035&lt;=PARAMETER!$B$9,"X",IF(AB2035&lt;=PARAMETER!$B$10,"Y","Z"))</f>
        <v>Y</v>
      </c>
      <c r="AD2035" s="16" t="str">
        <f aca="false">AA2035&amp;AC2035</f>
        <v>BY</v>
      </c>
      <c r="AE2035" s="22" t="n">
        <f aca="false">DATA!I2035</f>
        <v>0.8</v>
      </c>
      <c r="AF2035" s="18" t="n">
        <f aca="false">DATA!L2035</f>
        <v>125</v>
      </c>
      <c r="AG2035" s="16" t="str">
        <f aca="false">DATA!K2035</f>
        <v>C</v>
      </c>
      <c r="AH2035" s="18" t="n">
        <f aca="false">IF(AE2035&gt;=PARAMETER!$B$12,1,0)</f>
        <v>1</v>
      </c>
      <c r="AI2035" s="18" t="n">
        <f aca="false">IF(AF2035&gt;=PARAMETER!$B$13,1,0)</f>
        <v>1</v>
      </c>
      <c r="AJ2035" s="18" t="n">
        <f aca="false">IF(AND(AH2035=1,AI2035=1),1,0)</f>
        <v>1</v>
      </c>
    </row>
    <row r="2036" customFormat="false" ht="15" hidden="false" customHeight="false" outlineLevel="0" collapsed="false">
      <c r="A2036" s="16" t="str">
        <f aca="false">DATA!A2036</f>
        <v>ITM12034</v>
      </c>
      <c r="B2036" s="16" t="str">
        <f aca="false">DATA!B2036</f>
        <v>Automotive</v>
      </c>
      <c r="C2036" s="17" t="n">
        <f aca="false">DATA!C2036</f>
        <v>219</v>
      </c>
      <c r="D2036" s="17" t="n">
        <f aca="false">DATA!D2036</f>
        <v>79</v>
      </c>
      <c r="E2036" s="18" t="n">
        <f aca="false">DATA!F2036</f>
        <v>4</v>
      </c>
      <c r="F2036" s="19" t="n">
        <f aca="false">DATA!G2036</f>
        <v>23.64</v>
      </c>
      <c r="G2036" s="19" t="n">
        <f aca="false">DATA!H2036</f>
        <v>3.26</v>
      </c>
      <c r="H2036" s="18" t="n">
        <f aca="false">DATA!E2036</f>
        <v>11</v>
      </c>
      <c r="I2036" s="20" t="n">
        <f aca="false">F2036*E2036</f>
        <v>94.56</v>
      </c>
      <c r="J2036" s="20" t="n">
        <f aca="false">PARAMETER!$B$4*G2036*SQRT(E2036)</f>
        <v>10.7244456477236</v>
      </c>
      <c r="K2036" s="20" t="n">
        <f aca="false">I2036+J2036</f>
        <v>105.284445647724</v>
      </c>
      <c r="L2036" s="20" t="n">
        <f aca="false">K2036+F2036*H2036</f>
        <v>365.324445647724</v>
      </c>
      <c r="M2036" s="16" t="str">
        <f aca="false">IF(C2036&lt;=K2036,"REORDER",IF(C2036&gt;L2036,"OVERSTOCK","OK"))</f>
        <v>OK</v>
      </c>
      <c r="N2036" s="16" t="str">
        <f aca="false">IF(C2036&lt;=D2036,"REORDER","OK")</f>
        <v>OK</v>
      </c>
      <c r="O2036" s="18" t="n">
        <f aca="false">IF(D2036&lt;I2036,1,0)</f>
        <v>1</v>
      </c>
      <c r="P2036" s="20" t="n">
        <f aca="false">C2036/F2036</f>
        <v>9.26395939086294</v>
      </c>
      <c r="Q2036" s="19" t="n">
        <f aca="false">DATA!N2036</f>
        <v>159.77</v>
      </c>
      <c r="R2036" s="19" t="n">
        <f aca="false">DATA!O2036</f>
        <v>0.43</v>
      </c>
      <c r="S2036" s="17" t="n">
        <f aca="false">C2036*Q2036</f>
        <v>34989.63</v>
      </c>
      <c r="T2036" s="19" t="n">
        <f aca="false">C2036*R2036</f>
        <v>94.17</v>
      </c>
      <c r="U2036" s="20" t="n">
        <f aca="false">MAX(0,C2036-L2036)</f>
        <v>0</v>
      </c>
      <c r="V2036" s="17" t="n">
        <f aca="false">U2036*Q2036</f>
        <v>0</v>
      </c>
      <c r="W2036" s="19" t="n">
        <f aca="false">U2036*R2036</f>
        <v>0</v>
      </c>
      <c r="X2036" s="20" t="n">
        <f aca="false">MAX(0,K2036-C2036)</f>
        <v>0</v>
      </c>
      <c r="Y2036" s="17" t="n">
        <f aca="false">F2036*PARAMETER!$B$5*Q2036</f>
        <v>1378591.422</v>
      </c>
      <c r="Z2036" s="21" t="n">
        <f aca="false">SUMIF($Y$2:$Y$3205,"&gt;="&amp;Y2036)/SUM($Y$2:$Y$3205)</f>
        <v>0.577182555773309</v>
      </c>
      <c r="AA2036" s="16" t="str">
        <f aca="false">IF(Z2036&lt;=PARAMETER!$B$7,"A",IF(Z2036&lt;=PARAMETER!$B$8,"B","C"))</f>
        <v>A</v>
      </c>
      <c r="AB2036" s="22" t="n">
        <f aca="false">G2036/F2036</f>
        <v>0.137901861252115</v>
      </c>
      <c r="AC2036" s="16" t="str">
        <f aca="false">IF(AB2036&lt;=PARAMETER!$B$9,"X",IF(AB2036&lt;=PARAMETER!$B$10,"Y","Z"))</f>
        <v>X</v>
      </c>
      <c r="AD2036" s="16" t="str">
        <f aca="false">AA2036&amp;AC2036</f>
        <v>AX</v>
      </c>
      <c r="AE2036" s="22" t="n">
        <f aca="false">DATA!I2036</f>
        <v>0.77</v>
      </c>
      <c r="AF2036" s="18" t="n">
        <f aca="false">DATA!L2036</f>
        <v>104</v>
      </c>
      <c r="AG2036" s="16" t="str">
        <f aca="false">DATA!K2036</f>
        <v>C</v>
      </c>
      <c r="AH2036" s="18" t="n">
        <f aca="false">IF(AE2036&gt;=PARAMETER!$B$12,1,0)</f>
        <v>1</v>
      </c>
      <c r="AI2036" s="18" t="n">
        <f aca="false">IF(AF2036&gt;=PARAMETER!$B$13,1,0)</f>
        <v>1</v>
      </c>
      <c r="AJ2036" s="18" t="n">
        <f aca="false">IF(AND(AH2036=1,AI2036=1),1,0)</f>
        <v>1</v>
      </c>
    </row>
    <row r="2037" customFormat="false" ht="15" hidden="false" customHeight="false" outlineLevel="0" collapsed="false">
      <c r="A2037" s="16" t="str">
        <f aca="false">DATA!A2037</f>
        <v>ITM12035</v>
      </c>
      <c r="B2037" s="16" t="str">
        <f aca="false">DATA!B2037</f>
        <v>Electronics</v>
      </c>
      <c r="C2037" s="17" t="n">
        <f aca="false">DATA!C2037</f>
        <v>266</v>
      </c>
      <c r="D2037" s="17" t="n">
        <f aca="false">DATA!D2037</f>
        <v>62</v>
      </c>
      <c r="E2037" s="18" t="n">
        <f aca="false">DATA!F2037</f>
        <v>9</v>
      </c>
      <c r="F2037" s="19" t="n">
        <f aca="false">DATA!G2037</f>
        <v>1.61</v>
      </c>
      <c r="G2037" s="19" t="n">
        <f aca="false">DATA!H2037</f>
        <v>9.92</v>
      </c>
      <c r="H2037" s="18" t="n">
        <f aca="false">DATA!E2037</f>
        <v>13</v>
      </c>
      <c r="I2037" s="20" t="n">
        <f aca="false">F2037*E2037</f>
        <v>14.49</v>
      </c>
      <c r="J2037" s="20" t="n">
        <f aca="false">PARAMETER!$B$4*G2037*SQRT(E2037)</f>
        <v>48.9508439380758</v>
      </c>
      <c r="K2037" s="20" t="n">
        <f aca="false">I2037+J2037</f>
        <v>63.4408439380758</v>
      </c>
      <c r="L2037" s="20" t="n">
        <f aca="false">K2037+F2037*H2037</f>
        <v>84.3708439380758</v>
      </c>
      <c r="M2037" s="16" t="str">
        <f aca="false">IF(C2037&lt;=K2037,"REORDER",IF(C2037&gt;L2037,"OVERSTOCK","OK"))</f>
        <v>OVERSTOCK</v>
      </c>
      <c r="N2037" s="16" t="str">
        <f aca="false">IF(C2037&lt;=D2037,"REORDER","OK")</f>
        <v>OK</v>
      </c>
      <c r="O2037" s="18" t="n">
        <f aca="false">IF(D2037&lt;I2037,1,0)</f>
        <v>0</v>
      </c>
      <c r="P2037" s="20" t="n">
        <f aca="false">C2037/F2037</f>
        <v>165.217391304348</v>
      </c>
      <c r="Q2037" s="19" t="n">
        <f aca="false">DATA!N2037</f>
        <v>183.48</v>
      </c>
      <c r="R2037" s="19" t="n">
        <f aca="false">DATA!O2037</f>
        <v>0.48</v>
      </c>
      <c r="S2037" s="17" t="n">
        <f aca="false">C2037*Q2037</f>
        <v>48805.68</v>
      </c>
      <c r="T2037" s="19" t="n">
        <f aca="false">C2037*R2037</f>
        <v>127.68</v>
      </c>
      <c r="U2037" s="20" t="n">
        <f aca="false">MAX(0,C2037-L2037)</f>
        <v>181.629156061924</v>
      </c>
      <c r="V2037" s="17" t="n">
        <f aca="false">U2037*Q2037</f>
        <v>33325.3175542419</v>
      </c>
      <c r="W2037" s="19" t="n">
        <f aca="false">U2037*R2037</f>
        <v>87.1819949097236</v>
      </c>
      <c r="X2037" s="20" t="n">
        <f aca="false">MAX(0,K2037-C2037)</f>
        <v>0</v>
      </c>
      <c r="Y2037" s="17" t="n">
        <f aca="false">F2037*PARAMETER!$B$5*Q2037</f>
        <v>107822.022</v>
      </c>
      <c r="Z2037" s="21" t="n">
        <f aca="false">SUMIF($Y$2:$Y$3205,"&gt;="&amp;Y2037)/SUM($Y$2:$Y$3205)</f>
        <v>0.995376687916683</v>
      </c>
      <c r="AA2037" s="16" t="str">
        <f aca="false">IF(Z2037&lt;=PARAMETER!$B$7,"A",IF(Z2037&lt;=PARAMETER!$B$8,"B","C"))</f>
        <v>C</v>
      </c>
      <c r="AB2037" s="22" t="n">
        <f aca="false">G2037/F2037</f>
        <v>6.16149068322981</v>
      </c>
      <c r="AC2037" s="16" t="str">
        <f aca="false">IF(AB2037&lt;=PARAMETER!$B$9,"X",IF(AB2037&lt;=PARAMETER!$B$10,"Y","Z"))</f>
        <v>Z</v>
      </c>
      <c r="AD2037" s="16" t="str">
        <f aca="false">AA2037&amp;AC2037</f>
        <v>CZ</v>
      </c>
      <c r="AE2037" s="22" t="n">
        <f aca="false">DATA!I2037</f>
        <v>0.62</v>
      </c>
      <c r="AF2037" s="18" t="n">
        <f aca="false">DATA!L2037</f>
        <v>170</v>
      </c>
      <c r="AG2037" s="16" t="str">
        <f aca="false">DATA!K2037</f>
        <v>B</v>
      </c>
      <c r="AH2037" s="18" t="n">
        <f aca="false">IF(AE2037&gt;=PARAMETER!$B$12,1,0)</f>
        <v>0</v>
      </c>
      <c r="AI2037" s="18" t="n">
        <f aca="false">IF(AF2037&gt;=PARAMETER!$B$13,1,0)</f>
        <v>1</v>
      </c>
      <c r="AJ2037" s="18" t="n">
        <f aca="false">IF(AND(AH2037=1,AI2037=1),1,0)</f>
        <v>0</v>
      </c>
    </row>
    <row r="2038" customFormat="false" ht="15" hidden="false" customHeight="false" outlineLevel="0" collapsed="false">
      <c r="A2038" s="16" t="str">
        <f aca="false">DATA!A2038</f>
        <v>ITM12036</v>
      </c>
      <c r="B2038" s="16" t="str">
        <f aca="false">DATA!B2038</f>
        <v>Pharma</v>
      </c>
      <c r="C2038" s="17" t="n">
        <f aca="false">DATA!C2038</f>
        <v>91</v>
      </c>
      <c r="D2038" s="17" t="n">
        <f aca="false">DATA!D2038</f>
        <v>75</v>
      </c>
      <c r="E2038" s="18" t="n">
        <f aca="false">DATA!F2038</f>
        <v>5</v>
      </c>
      <c r="F2038" s="19" t="n">
        <f aca="false">DATA!G2038</f>
        <v>20.57</v>
      </c>
      <c r="G2038" s="19" t="n">
        <f aca="false">DATA!H2038</f>
        <v>8.26</v>
      </c>
      <c r="H2038" s="18" t="n">
        <f aca="false">DATA!E2038</f>
        <v>9</v>
      </c>
      <c r="I2038" s="20" t="n">
        <f aca="false">F2038*E2038</f>
        <v>102.85</v>
      </c>
      <c r="J2038" s="20" t="n">
        <f aca="false">PARAMETER!$B$4*G2038*SQRT(E2038)</f>
        <v>30.3803173591587</v>
      </c>
      <c r="K2038" s="20" t="n">
        <f aca="false">I2038+J2038</f>
        <v>133.230317359159</v>
      </c>
      <c r="L2038" s="20" t="n">
        <f aca="false">K2038+F2038*H2038</f>
        <v>318.360317359159</v>
      </c>
      <c r="M2038" s="16" t="str">
        <f aca="false">IF(C2038&lt;=K2038,"REORDER",IF(C2038&gt;L2038,"OVERSTOCK","OK"))</f>
        <v>REORDER</v>
      </c>
      <c r="N2038" s="16" t="str">
        <f aca="false">IF(C2038&lt;=D2038,"REORDER","OK")</f>
        <v>OK</v>
      </c>
      <c r="O2038" s="18" t="n">
        <f aca="false">IF(D2038&lt;I2038,1,0)</f>
        <v>1</v>
      </c>
      <c r="P2038" s="20" t="n">
        <f aca="false">C2038/F2038</f>
        <v>4.42391832766164</v>
      </c>
      <c r="Q2038" s="19" t="n">
        <f aca="false">DATA!N2038</f>
        <v>68.13</v>
      </c>
      <c r="R2038" s="19" t="n">
        <f aca="false">DATA!O2038</f>
        <v>0.42</v>
      </c>
      <c r="S2038" s="17" t="n">
        <f aca="false">C2038*Q2038</f>
        <v>6199.83</v>
      </c>
      <c r="T2038" s="19" t="n">
        <f aca="false">C2038*R2038</f>
        <v>38.22</v>
      </c>
      <c r="U2038" s="20" t="n">
        <f aca="false">MAX(0,C2038-L2038)</f>
        <v>0</v>
      </c>
      <c r="V2038" s="17" t="n">
        <f aca="false">U2038*Q2038</f>
        <v>0</v>
      </c>
      <c r="W2038" s="19" t="n">
        <f aca="false">U2038*R2038</f>
        <v>0</v>
      </c>
      <c r="X2038" s="20" t="n">
        <f aca="false">MAX(0,K2038-C2038)</f>
        <v>42.2303173591587</v>
      </c>
      <c r="Y2038" s="17" t="n">
        <f aca="false">F2038*PARAMETER!$B$5*Q2038</f>
        <v>511523.4465</v>
      </c>
      <c r="Z2038" s="21" t="n">
        <f aca="false">SUMIF($Y$2:$Y$3205,"&gt;="&amp;Y2038)/SUM($Y$2:$Y$3205)</f>
        <v>0.901270053397719</v>
      </c>
      <c r="AA2038" s="16" t="str">
        <f aca="false">IF(Z2038&lt;=PARAMETER!$B$7,"A",IF(Z2038&lt;=PARAMETER!$B$8,"B","C"))</f>
        <v>B</v>
      </c>
      <c r="AB2038" s="22" t="n">
        <f aca="false">G2038/F2038</f>
        <v>0.401555663587749</v>
      </c>
      <c r="AC2038" s="16" t="str">
        <f aca="false">IF(AB2038&lt;=PARAMETER!$B$9,"X",IF(AB2038&lt;=PARAMETER!$B$10,"Y","Z"))</f>
        <v>Y</v>
      </c>
      <c r="AD2038" s="16" t="str">
        <f aca="false">AA2038&amp;AC2038</f>
        <v>BY</v>
      </c>
      <c r="AE2038" s="22" t="n">
        <f aca="false">DATA!I2038</f>
        <v>0.85</v>
      </c>
      <c r="AF2038" s="18" t="n">
        <f aca="false">DATA!L2038</f>
        <v>164</v>
      </c>
      <c r="AG2038" s="16" t="str">
        <f aca="false">DATA!K2038</f>
        <v>C</v>
      </c>
      <c r="AH2038" s="18" t="n">
        <f aca="false">IF(AE2038&gt;=PARAMETER!$B$12,1,0)</f>
        <v>1</v>
      </c>
      <c r="AI2038" s="18" t="n">
        <f aca="false">IF(AF2038&gt;=PARAMETER!$B$13,1,0)</f>
        <v>1</v>
      </c>
      <c r="AJ2038" s="18" t="n">
        <f aca="false">IF(AND(AH2038=1,AI2038=1),1,0)</f>
        <v>1</v>
      </c>
    </row>
    <row r="2039" customFormat="false" ht="15" hidden="false" customHeight="false" outlineLevel="0" collapsed="false">
      <c r="A2039" s="16" t="str">
        <f aca="false">DATA!A2039</f>
        <v>ITM12037</v>
      </c>
      <c r="B2039" s="16" t="str">
        <f aca="false">DATA!B2039</f>
        <v>Apparel</v>
      </c>
      <c r="C2039" s="17" t="n">
        <f aca="false">DATA!C2039</f>
        <v>337</v>
      </c>
      <c r="D2039" s="17" t="n">
        <f aca="false">DATA!D2039</f>
        <v>67</v>
      </c>
      <c r="E2039" s="18" t="n">
        <f aca="false">DATA!F2039</f>
        <v>5</v>
      </c>
      <c r="F2039" s="19" t="n">
        <f aca="false">DATA!G2039</f>
        <v>23.56</v>
      </c>
      <c r="G2039" s="19" t="n">
        <f aca="false">DATA!H2039</f>
        <v>7.23</v>
      </c>
      <c r="H2039" s="18" t="n">
        <f aca="false">DATA!E2039</f>
        <v>5</v>
      </c>
      <c r="I2039" s="20" t="n">
        <f aca="false">F2039*E2039</f>
        <v>117.8</v>
      </c>
      <c r="J2039" s="20" t="n">
        <f aca="false">PARAMETER!$B$4*G2039*SQRT(E2039)</f>
        <v>26.5919727005711</v>
      </c>
      <c r="K2039" s="20" t="n">
        <f aca="false">I2039+J2039</f>
        <v>144.391972700571</v>
      </c>
      <c r="L2039" s="20" t="n">
        <f aca="false">K2039+F2039*H2039</f>
        <v>262.191972700571</v>
      </c>
      <c r="M2039" s="16" t="str">
        <f aca="false">IF(C2039&lt;=K2039,"REORDER",IF(C2039&gt;L2039,"OVERSTOCK","OK"))</f>
        <v>OVERSTOCK</v>
      </c>
      <c r="N2039" s="16" t="str">
        <f aca="false">IF(C2039&lt;=D2039,"REORDER","OK")</f>
        <v>OK</v>
      </c>
      <c r="O2039" s="18" t="n">
        <f aca="false">IF(D2039&lt;I2039,1,0)</f>
        <v>1</v>
      </c>
      <c r="P2039" s="20" t="n">
        <f aca="false">C2039/F2039</f>
        <v>14.3039049235993</v>
      </c>
      <c r="Q2039" s="19" t="n">
        <f aca="false">DATA!N2039</f>
        <v>157.43</v>
      </c>
      <c r="R2039" s="19" t="n">
        <f aca="false">DATA!O2039</f>
        <v>0.27</v>
      </c>
      <c r="S2039" s="17" t="n">
        <f aca="false">C2039*Q2039</f>
        <v>53053.91</v>
      </c>
      <c r="T2039" s="19" t="n">
        <f aca="false">C2039*R2039</f>
        <v>90.99</v>
      </c>
      <c r="U2039" s="20" t="n">
        <f aca="false">MAX(0,C2039-L2039)</f>
        <v>74.8080272994289</v>
      </c>
      <c r="V2039" s="17" t="n">
        <f aca="false">U2039*Q2039</f>
        <v>11777.0277377491</v>
      </c>
      <c r="W2039" s="19" t="n">
        <f aca="false">U2039*R2039</f>
        <v>20.1981673708458</v>
      </c>
      <c r="X2039" s="20" t="n">
        <f aca="false">MAX(0,K2039-C2039)</f>
        <v>0</v>
      </c>
      <c r="Y2039" s="17" t="n">
        <f aca="false">F2039*PARAMETER!$B$5*Q2039</f>
        <v>1353803.542</v>
      </c>
      <c r="Z2039" s="21" t="n">
        <f aca="false">SUMIF($Y$2:$Y$3205,"&gt;="&amp;Y2039)/SUM($Y$2:$Y$3205)</f>
        <v>0.585894850196918</v>
      </c>
      <c r="AA2039" s="16" t="str">
        <f aca="false">IF(Z2039&lt;=PARAMETER!$B$7,"A",IF(Z2039&lt;=PARAMETER!$B$8,"B","C"))</f>
        <v>A</v>
      </c>
      <c r="AB2039" s="22" t="n">
        <f aca="false">G2039/F2039</f>
        <v>0.306876061120543</v>
      </c>
      <c r="AC2039" s="16" t="str">
        <f aca="false">IF(AB2039&lt;=PARAMETER!$B$9,"X",IF(AB2039&lt;=PARAMETER!$B$10,"Y","Z"))</f>
        <v>Y</v>
      </c>
      <c r="AD2039" s="16" t="str">
        <f aca="false">AA2039&amp;AC2039</f>
        <v>AY</v>
      </c>
      <c r="AE2039" s="22" t="n">
        <f aca="false">DATA!I2039</f>
        <v>0.28</v>
      </c>
      <c r="AF2039" s="18" t="n">
        <f aca="false">DATA!L2039</f>
        <v>139</v>
      </c>
      <c r="AG2039" s="16" t="str">
        <f aca="false">DATA!K2039</f>
        <v>C</v>
      </c>
      <c r="AH2039" s="18" t="n">
        <f aca="false">IF(AE2039&gt;=PARAMETER!$B$12,1,0)</f>
        <v>0</v>
      </c>
      <c r="AI2039" s="18" t="n">
        <f aca="false">IF(AF2039&gt;=PARAMETER!$B$13,1,0)</f>
        <v>1</v>
      </c>
      <c r="AJ2039" s="18" t="n">
        <f aca="false">IF(AND(AH2039=1,AI2039=1),1,0)</f>
        <v>0</v>
      </c>
    </row>
    <row r="2040" customFormat="false" ht="15" hidden="false" customHeight="false" outlineLevel="0" collapsed="false">
      <c r="A2040" s="16" t="str">
        <f aca="false">DATA!A2040</f>
        <v>ITM12038</v>
      </c>
      <c r="B2040" s="16" t="str">
        <f aca="false">DATA!B2040</f>
        <v>Pharma</v>
      </c>
      <c r="C2040" s="17" t="n">
        <f aca="false">DATA!C2040</f>
        <v>204</v>
      </c>
      <c r="D2040" s="17" t="n">
        <f aca="false">DATA!D2040</f>
        <v>91</v>
      </c>
      <c r="E2040" s="18" t="n">
        <f aca="false">DATA!F2040</f>
        <v>4</v>
      </c>
      <c r="F2040" s="19" t="n">
        <f aca="false">DATA!G2040</f>
        <v>45.44</v>
      </c>
      <c r="G2040" s="19" t="n">
        <f aca="false">DATA!H2040</f>
        <v>1.08</v>
      </c>
      <c r="H2040" s="18" t="n">
        <f aca="false">DATA!E2040</f>
        <v>6</v>
      </c>
      <c r="I2040" s="20" t="n">
        <f aca="false">F2040*E2040</f>
        <v>181.76</v>
      </c>
      <c r="J2040" s="20" t="n">
        <f aca="false">PARAMETER!$B$4*G2040*SQRT(E2040)</f>
        <v>3.55288383421518</v>
      </c>
      <c r="K2040" s="20" t="n">
        <f aca="false">I2040+J2040</f>
        <v>185.312883834215</v>
      </c>
      <c r="L2040" s="20" t="n">
        <f aca="false">K2040+F2040*H2040</f>
        <v>457.952883834215</v>
      </c>
      <c r="M2040" s="16" t="str">
        <f aca="false">IF(C2040&lt;=K2040,"REORDER",IF(C2040&gt;L2040,"OVERSTOCK","OK"))</f>
        <v>OK</v>
      </c>
      <c r="N2040" s="16" t="str">
        <f aca="false">IF(C2040&lt;=D2040,"REORDER","OK")</f>
        <v>OK</v>
      </c>
      <c r="O2040" s="18" t="n">
        <f aca="false">IF(D2040&lt;I2040,1,0)</f>
        <v>1</v>
      </c>
      <c r="P2040" s="20" t="n">
        <f aca="false">C2040/F2040</f>
        <v>4.48943661971831</v>
      </c>
      <c r="Q2040" s="19" t="n">
        <f aca="false">DATA!N2040</f>
        <v>133.98</v>
      </c>
      <c r="R2040" s="19" t="n">
        <f aca="false">DATA!O2040</f>
        <v>1.1</v>
      </c>
      <c r="S2040" s="17" t="n">
        <f aca="false">C2040*Q2040</f>
        <v>27331.92</v>
      </c>
      <c r="T2040" s="19" t="n">
        <f aca="false">C2040*R2040</f>
        <v>224.4</v>
      </c>
      <c r="U2040" s="20" t="n">
        <f aca="false">MAX(0,C2040-L2040)</f>
        <v>0</v>
      </c>
      <c r="V2040" s="17" t="n">
        <f aca="false">U2040*Q2040</f>
        <v>0</v>
      </c>
      <c r="W2040" s="19" t="n">
        <f aca="false">U2040*R2040</f>
        <v>0</v>
      </c>
      <c r="X2040" s="20" t="n">
        <f aca="false">MAX(0,K2040-C2040)</f>
        <v>0</v>
      </c>
      <c r="Y2040" s="17" t="n">
        <f aca="false">F2040*PARAMETER!$B$5*Q2040</f>
        <v>2222138.688</v>
      </c>
      <c r="Z2040" s="21" t="n">
        <f aca="false">SUMIF($Y$2:$Y$3205,"&gt;="&amp;Y2040)/SUM($Y$2:$Y$3205)</f>
        <v>0.267620094982673</v>
      </c>
      <c r="AA2040" s="16" t="str">
        <f aca="false">IF(Z2040&lt;=PARAMETER!$B$7,"A",IF(Z2040&lt;=PARAMETER!$B$8,"B","C"))</f>
        <v>A</v>
      </c>
      <c r="AB2040" s="22" t="n">
        <f aca="false">G2040/F2040</f>
        <v>0.0237676056338028</v>
      </c>
      <c r="AC2040" s="16" t="str">
        <f aca="false">IF(AB2040&lt;=PARAMETER!$B$9,"X",IF(AB2040&lt;=PARAMETER!$B$10,"Y","Z"))</f>
        <v>X</v>
      </c>
      <c r="AD2040" s="16" t="str">
        <f aca="false">AA2040&amp;AC2040</f>
        <v>AX</v>
      </c>
      <c r="AE2040" s="22" t="n">
        <f aca="false">DATA!I2040</f>
        <v>0.25</v>
      </c>
      <c r="AF2040" s="18" t="n">
        <f aca="false">DATA!L2040</f>
        <v>88</v>
      </c>
      <c r="AG2040" s="16" t="str">
        <f aca="false">DATA!K2040</f>
        <v>A</v>
      </c>
      <c r="AH2040" s="18" t="n">
        <f aca="false">IF(AE2040&gt;=PARAMETER!$B$12,1,0)</f>
        <v>0</v>
      </c>
      <c r="AI2040" s="18" t="n">
        <f aca="false">IF(AF2040&gt;=PARAMETER!$B$13,1,0)</f>
        <v>0</v>
      </c>
      <c r="AJ2040" s="18" t="n">
        <f aca="false">IF(AND(AH2040=1,AI2040=1),1,0)</f>
        <v>0</v>
      </c>
    </row>
    <row r="2041" customFormat="false" ht="15" hidden="false" customHeight="false" outlineLevel="0" collapsed="false">
      <c r="A2041" s="16" t="str">
        <f aca="false">DATA!A2041</f>
        <v>ITM12039</v>
      </c>
      <c r="B2041" s="16" t="str">
        <f aca="false">DATA!B2041</f>
        <v>Automotive</v>
      </c>
      <c r="C2041" s="17" t="n">
        <f aca="false">DATA!C2041</f>
        <v>25</v>
      </c>
      <c r="D2041" s="17" t="n">
        <f aca="false">DATA!D2041</f>
        <v>96</v>
      </c>
      <c r="E2041" s="18" t="n">
        <f aca="false">DATA!F2041</f>
        <v>4</v>
      </c>
      <c r="F2041" s="19" t="n">
        <f aca="false">DATA!G2041</f>
        <v>44.81</v>
      </c>
      <c r="G2041" s="19" t="n">
        <f aca="false">DATA!H2041</f>
        <v>9.09</v>
      </c>
      <c r="H2041" s="18" t="n">
        <f aca="false">DATA!E2041</f>
        <v>8</v>
      </c>
      <c r="I2041" s="20" t="n">
        <f aca="false">F2041*E2041</f>
        <v>179.24</v>
      </c>
      <c r="J2041" s="20" t="n">
        <f aca="false">PARAMETER!$B$4*G2041*SQRT(E2041)</f>
        <v>29.9034389379778</v>
      </c>
      <c r="K2041" s="20" t="n">
        <f aca="false">I2041+J2041</f>
        <v>209.143438937978</v>
      </c>
      <c r="L2041" s="20" t="n">
        <f aca="false">K2041+F2041*H2041</f>
        <v>567.623438937978</v>
      </c>
      <c r="M2041" s="16" t="str">
        <f aca="false">IF(C2041&lt;=K2041,"REORDER",IF(C2041&gt;L2041,"OVERSTOCK","OK"))</f>
        <v>REORDER</v>
      </c>
      <c r="N2041" s="16" t="str">
        <f aca="false">IF(C2041&lt;=D2041,"REORDER","OK")</f>
        <v>REORDER</v>
      </c>
      <c r="O2041" s="18" t="n">
        <f aca="false">IF(D2041&lt;I2041,1,0)</f>
        <v>1</v>
      </c>
      <c r="P2041" s="20" t="n">
        <f aca="false">C2041/F2041</f>
        <v>0.557911180540058</v>
      </c>
      <c r="Q2041" s="19" t="n">
        <f aca="false">DATA!N2041</f>
        <v>198.05</v>
      </c>
      <c r="R2041" s="19" t="n">
        <f aca="false">DATA!O2041</f>
        <v>0.71</v>
      </c>
      <c r="S2041" s="17" t="n">
        <f aca="false">C2041*Q2041</f>
        <v>4951.25</v>
      </c>
      <c r="T2041" s="19" t="n">
        <f aca="false">C2041*R2041</f>
        <v>17.75</v>
      </c>
      <c r="U2041" s="20" t="n">
        <f aca="false">MAX(0,C2041-L2041)</f>
        <v>0</v>
      </c>
      <c r="V2041" s="17" t="n">
        <f aca="false">U2041*Q2041</f>
        <v>0</v>
      </c>
      <c r="W2041" s="19" t="n">
        <f aca="false">U2041*R2041</f>
        <v>0</v>
      </c>
      <c r="X2041" s="20" t="n">
        <f aca="false">MAX(0,K2041-C2041)</f>
        <v>184.143438937978</v>
      </c>
      <c r="Y2041" s="17" t="n">
        <f aca="false">F2041*PARAMETER!$B$5*Q2041</f>
        <v>3239236.4825</v>
      </c>
      <c r="Z2041" s="21" t="n">
        <f aca="false">SUMIF($Y$2:$Y$3205,"&gt;="&amp;Y2041)/SUM($Y$2:$Y$3205)</f>
        <v>0.0357638652233485</v>
      </c>
      <c r="AA2041" s="16" t="str">
        <f aca="false">IF(Z2041&lt;=PARAMETER!$B$7,"A",IF(Z2041&lt;=PARAMETER!$B$8,"B","C"))</f>
        <v>A</v>
      </c>
      <c r="AB2041" s="22" t="n">
        <f aca="false">G2041/F2041</f>
        <v>0.202856505244365</v>
      </c>
      <c r="AC2041" s="16" t="str">
        <f aca="false">IF(AB2041&lt;=PARAMETER!$B$9,"X",IF(AB2041&lt;=PARAMETER!$B$10,"Y","Z"))</f>
        <v>X</v>
      </c>
      <c r="AD2041" s="16" t="str">
        <f aca="false">AA2041&amp;AC2041</f>
        <v>AX</v>
      </c>
      <c r="AE2041" s="22" t="n">
        <f aca="false">DATA!I2041</f>
        <v>0.78</v>
      </c>
      <c r="AF2041" s="18" t="n">
        <f aca="false">DATA!L2041</f>
        <v>66</v>
      </c>
      <c r="AG2041" s="16" t="str">
        <f aca="false">DATA!K2041</f>
        <v>C</v>
      </c>
      <c r="AH2041" s="18" t="n">
        <f aca="false">IF(AE2041&gt;=PARAMETER!$B$12,1,0)</f>
        <v>1</v>
      </c>
      <c r="AI2041" s="18" t="n">
        <f aca="false">IF(AF2041&gt;=PARAMETER!$B$13,1,0)</f>
        <v>0</v>
      </c>
      <c r="AJ2041" s="18" t="n">
        <f aca="false">IF(AND(AH2041=1,AI2041=1),1,0)</f>
        <v>0</v>
      </c>
    </row>
    <row r="2042" customFormat="false" ht="15" hidden="false" customHeight="false" outlineLevel="0" collapsed="false">
      <c r="A2042" s="16" t="str">
        <f aca="false">DATA!A2042</f>
        <v>ITM12040</v>
      </c>
      <c r="B2042" s="16" t="str">
        <f aca="false">DATA!B2042</f>
        <v>Pharma</v>
      </c>
      <c r="C2042" s="17" t="n">
        <f aca="false">DATA!C2042</f>
        <v>225</v>
      </c>
      <c r="D2042" s="17" t="n">
        <f aca="false">DATA!D2042</f>
        <v>11</v>
      </c>
      <c r="E2042" s="18" t="n">
        <f aca="false">DATA!F2042</f>
        <v>2</v>
      </c>
      <c r="F2042" s="19" t="n">
        <f aca="false">DATA!G2042</f>
        <v>48.34</v>
      </c>
      <c r="G2042" s="19" t="n">
        <f aca="false">DATA!H2042</f>
        <v>8.01</v>
      </c>
      <c r="H2042" s="18" t="n">
        <f aca="false">DATA!E2042</f>
        <v>5</v>
      </c>
      <c r="I2042" s="20" t="n">
        <f aca="false">F2042*E2042</f>
        <v>96.68</v>
      </c>
      <c r="J2042" s="20" t="n">
        <f aca="false">PARAMETER!$B$4*G2042*SQRT(E2042)</f>
        <v>18.6326562019003</v>
      </c>
      <c r="K2042" s="20" t="n">
        <f aca="false">I2042+J2042</f>
        <v>115.3126562019</v>
      </c>
      <c r="L2042" s="20" t="n">
        <f aca="false">K2042+F2042*H2042</f>
        <v>357.0126562019</v>
      </c>
      <c r="M2042" s="16" t="str">
        <f aca="false">IF(C2042&lt;=K2042,"REORDER",IF(C2042&gt;L2042,"OVERSTOCK","OK"))</f>
        <v>OK</v>
      </c>
      <c r="N2042" s="16" t="str">
        <f aca="false">IF(C2042&lt;=D2042,"REORDER","OK")</f>
        <v>OK</v>
      </c>
      <c r="O2042" s="18" t="n">
        <f aca="false">IF(D2042&lt;I2042,1,0)</f>
        <v>1</v>
      </c>
      <c r="P2042" s="20" t="n">
        <f aca="false">C2042/F2042</f>
        <v>4.65453040959868</v>
      </c>
      <c r="Q2042" s="19" t="n">
        <f aca="false">DATA!N2042</f>
        <v>48.76</v>
      </c>
      <c r="R2042" s="19" t="n">
        <f aca="false">DATA!O2042</f>
        <v>1.83</v>
      </c>
      <c r="S2042" s="17" t="n">
        <f aca="false">C2042*Q2042</f>
        <v>10971</v>
      </c>
      <c r="T2042" s="19" t="n">
        <f aca="false">C2042*R2042</f>
        <v>411.75</v>
      </c>
      <c r="U2042" s="20" t="n">
        <f aca="false">MAX(0,C2042-L2042)</f>
        <v>0</v>
      </c>
      <c r="V2042" s="17" t="n">
        <f aca="false">U2042*Q2042</f>
        <v>0</v>
      </c>
      <c r="W2042" s="19" t="n">
        <f aca="false">U2042*R2042</f>
        <v>0</v>
      </c>
      <c r="X2042" s="20" t="n">
        <f aca="false">MAX(0,K2042-C2042)</f>
        <v>0</v>
      </c>
      <c r="Y2042" s="17" t="n">
        <f aca="false">F2042*PARAMETER!$B$5*Q2042</f>
        <v>860326.316</v>
      </c>
      <c r="Z2042" s="21" t="n">
        <f aca="false">SUMIF($Y$2:$Y$3205,"&gt;="&amp;Y2042)/SUM($Y$2:$Y$3205)</f>
        <v>0.789507969842228</v>
      </c>
      <c r="AA2042" s="16" t="str">
        <f aca="false">IF(Z2042&lt;=PARAMETER!$B$7,"A",IF(Z2042&lt;=PARAMETER!$B$8,"B","C"))</f>
        <v>A</v>
      </c>
      <c r="AB2042" s="22" t="n">
        <f aca="false">G2042/F2042</f>
        <v>0.165701282581713</v>
      </c>
      <c r="AC2042" s="16" t="str">
        <f aca="false">IF(AB2042&lt;=PARAMETER!$B$9,"X",IF(AB2042&lt;=PARAMETER!$B$10,"Y","Z"))</f>
        <v>X</v>
      </c>
      <c r="AD2042" s="16" t="str">
        <f aca="false">AA2042&amp;AC2042</f>
        <v>AX</v>
      </c>
      <c r="AE2042" s="22" t="n">
        <f aca="false">DATA!I2042</f>
        <v>0.32</v>
      </c>
      <c r="AF2042" s="18" t="n">
        <f aca="false">DATA!L2042</f>
        <v>104</v>
      </c>
      <c r="AG2042" s="16" t="str">
        <f aca="false">DATA!K2042</f>
        <v>A</v>
      </c>
      <c r="AH2042" s="18" t="n">
        <f aca="false">IF(AE2042&gt;=PARAMETER!$B$12,1,0)</f>
        <v>0</v>
      </c>
      <c r="AI2042" s="18" t="n">
        <f aca="false">IF(AF2042&gt;=PARAMETER!$B$13,1,0)</f>
        <v>1</v>
      </c>
      <c r="AJ2042" s="18" t="n">
        <f aca="false">IF(AND(AH2042=1,AI2042=1),1,0)</f>
        <v>0</v>
      </c>
    </row>
    <row r="2043" customFormat="false" ht="15" hidden="false" customHeight="false" outlineLevel="0" collapsed="false">
      <c r="A2043" s="16" t="str">
        <f aca="false">DATA!A2043</f>
        <v>ITM12041</v>
      </c>
      <c r="B2043" s="16" t="str">
        <f aca="false">DATA!B2043</f>
        <v>Groceries</v>
      </c>
      <c r="C2043" s="17" t="n">
        <f aca="false">DATA!C2043</f>
        <v>51</v>
      </c>
      <c r="D2043" s="17" t="n">
        <f aca="false">DATA!D2043</f>
        <v>85</v>
      </c>
      <c r="E2043" s="18" t="n">
        <f aca="false">DATA!F2043</f>
        <v>9</v>
      </c>
      <c r="F2043" s="19" t="n">
        <f aca="false">DATA!G2043</f>
        <v>44.37</v>
      </c>
      <c r="G2043" s="19" t="n">
        <f aca="false">DATA!H2043</f>
        <v>2.68</v>
      </c>
      <c r="H2043" s="18" t="n">
        <f aca="false">DATA!E2043</f>
        <v>14</v>
      </c>
      <c r="I2043" s="20" t="n">
        <f aca="false">F2043*E2043</f>
        <v>399.33</v>
      </c>
      <c r="J2043" s="20" t="n">
        <f aca="false">PARAMETER!$B$4*G2043*SQRT(E2043)</f>
        <v>13.2246231606898</v>
      </c>
      <c r="K2043" s="20" t="n">
        <f aca="false">I2043+J2043</f>
        <v>412.55462316069</v>
      </c>
      <c r="L2043" s="20" t="n">
        <f aca="false">K2043+F2043*H2043</f>
        <v>1033.73462316069</v>
      </c>
      <c r="M2043" s="16" t="str">
        <f aca="false">IF(C2043&lt;=K2043,"REORDER",IF(C2043&gt;L2043,"OVERSTOCK","OK"))</f>
        <v>REORDER</v>
      </c>
      <c r="N2043" s="16" t="str">
        <f aca="false">IF(C2043&lt;=D2043,"REORDER","OK")</f>
        <v>REORDER</v>
      </c>
      <c r="O2043" s="18" t="n">
        <f aca="false">IF(D2043&lt;I2043,1,0)</f>
        <v>1</v>
      </c>
      <c r="P2043" s="20" t="n">
        <f aca="false">C2043/F2043</f>
        <v>1.14942528735632</v>
      </c>
      <c r="Q2043" s="19" t="n">
        <f aca="false">DATA!N2043</f>
        <v>192.53</v>
      </c>
      <c r="R2043" s="19" t="n">
        <f aca="false">DATA!O2043</f>
        <v>0.46</v>
      </c>
      <c r="S2043" s="17" t="n">
        <f aca="false">C2043*Q2043</f>
        <v>9819.03</v>
      </c>
      <c r="T2043" s="19" t="n">
        <f aca="false">C2043*R2043</f>
        <v>23.46</v>
      </c>
      <c r="U2043" s="20" t="n">
        <f aca="false">MAX(0,C2043-L2043)</f>
        <v>0</v>
      </c>
      <c r="V2043" s="17" t="n">
        <f aca="false">U2043*Q2043</f>
        <v>0</v>
      </c>
      <c r="W2043" s="19" t="n">
        <f aca="false">U2043*R2043</f>
        <v>0</v>
      </c>
      <c r="X2043" s="20" t="n">
        <f aca="false">MAX(0,K2043-C2043)</f>
        <v>361.55462316069</v>
      </c>
      <c r="Y2043" s="17" t="n">
        <f aca="false">F2043*PARAMETER!$B$5*Q2043</f>
        <v>3118032.9765</v>
      </c>
      <c r="Z2043" s="21" t="n">
        <f aca="false">SUMIF($Y$2:$Y$3205,"&gt;="&amp;Y2043)/SUM($Y$2:$Y$3205)</f>
        <v>0.0539387268567976</v>
      </c>
      <c r="AA2043" s="16" t="str">
        <f aca="false">IF(Z2043&lt;=PARAMETER!$B$7,"A",IF(Z2043&lt;=PARAMETER!$B$8,"B","C"))</f>
        <v>A</v>
      </c>
      <c r="AB2043" s="22" t="n">
        <f aca="false">G2043/F2043</f>
        <v>0.0604011719630381</v>
      </c>
      <c r="AC2043" s="16" t="str">
        <f aca="false">IF(AB2043&lt;=PARAMETER!$B$9,"X",IF(AB2043&lt;=PARAMETER!$B$10,"Y","Z"))</f>
        <v>X</v>
      </c>
      <c r="AD2043" s="16" t="str">
        <f aca="false">AA2043&amp;AC2043</f>
        <v>AX</v>
      </c>
      <c r="AE2043" s="22" t="n">
        <f aca="false">DATA!I2043</f>
        <v>0.1</v>
      </c>
      <c r="AF2043" s="18" t="n">
        <f aca="false">DATA!L2043</f>
        <v>66</v>
      </c>
      <c r="AG2043" s="16" t="str">
        <f aca="false">DATA!K2043</f>
        <v>D</v>
      </c>
      <c r="AH2043" s="18" t="n">
        <f aca="false">IF(AE2043&gt;=PARAMETER!$B$12,1,0)</f>
        <v>0</v>
      </c>
      <c r="AI2043" s="18" t="n">
        <f aca="false">IF(AF2043&gt;=PARAMETER!$B$13,1,0)</f>
        <v>0</v>
      </c>
      <c r="AJ2043" s="18" t="n">
        <f aca="false">IF(AND(AH2043=1,AI2043=1),1,0)</f>
        <v>0</v>
      </c>
    </row>
    <row r="2044" customFormat="false" ht="15" hidden="false" customHeight="false" outlineLevel="0" collapsed="false">
      <c r="A2044" s="16" t="str">
        <f aca="false">DATA!A2044</f>
        <v>ITM12042</v>
      </c>
      <c r="B2044" s="16" t="str">
        <f aca="false">DATA!B2044</f>
        <v>Automotive</v>
      </c>
      <c r="C2044" s="17" t="n">
        <f aca="false">DATA!C2044</f>
        <v>118</v>
      </c>
      <c r="D2044" s="17" t="n">
        <f aca="false">DATA!D2044</f>
        <v>31</v>
      </c>
      <c r="E2044" s="18" t="n">
        <f aca="false">DATA!F2044</f>
        <v>8</v>
      </c>
      <c r="F2044" s="19" t="n">
        <f aca="false">DATA!G2044</f>
        <v>1.4</v>
      </c>
      <c r="G2044" s="19" t="n">
        <f aca="false">DATA!H2044</f>
        <v>4.23</v>
      </c>
      <c r="H2044" s="18" t="n">
        <f aca="false">DATA!E2044</f>
        <v>9</v>
      </c>
      <c r="I2044" s="20" t="n">
        <f aca="false">F2044*E2044</f>
        <v>11.2</v>
      </c>
      <c r="J2044" s="20" t="n">
        <f aca="false">PARAMETER!$B$4*G2044*SQRT(E2044)</f>
        <v>19.6794346402093</v>
      </c>
      <c r="K2044" s="20" t="n">
        <f aca="false">I2044+J2044</f>
        <v>30.8794346402093</v>
      </c>
      <c r="L2044" s="20" t="n">
        <f aca="false">K2044+F2044*H2044</f>
        <v>43.4794346402093</v>
      </c>
      <c r="M2044" s="16" t="str">
        <f aca="false">IF(C2044&lt;=K2044,"REORDER",IF(C2044&gt;L2044,"OVERSTOCK","OK"))</f>
        <v>OVERSTOCK</v>
      </c>
      <c r="N2044" s="16" t="str">
        <f aca="false">IF(C2044&lt;=D2044,"REORDER","OK")</f>
        <v>OK</v>
      </c>
      <c r="O2044" s="18" t="n">
        <f aca="false">IF(D2044&lt;I2044,1,0)</f>
        <v>0</v>
      </c>
      <c r="P2044" s="20" t="n">
        <f aca="false">C2044/F2044</f>
        <v>84.2857142857143</v>
      </c>
      <c r="Q2044" s="19" t="n">
        <f aca="false">DATA!N2044</f>
        <v>69.9</v>
      </c>
      <c r="R2044" s="19" t="n">
        <f aca="false">DATA!O2044</f>
        <v>1.25</v>
      </c>
      <c r="S2044" s="17" t="n">
        <f aca="false">C2044*Q2044</f>
        <v>8248.2</v>
      </c>
      <c r="T2044" s="19" t="n">
        <f aca="false">C2044*R2044</f>
        <v>147.5</v>
      </c>
      <c r="U2044" s="20" t="n">
        <f aca="false">MAX(0,C2044-L2044)</f>
        <v>74.5205653597907</v>
      </c>
      <c r="V2044" s="17" t="n">
        <f aca="false">U2044*Q2044</f>
        <v>5208.98751864937</v>
      </c>
      <c r="W2044" s="19" t="n">
        <f aca="false">U2044*R2044</f>
        <v>93.1507066997384</v>
      </c>
      <c r="X2044" s="20" t="n">
        <f aca="false">MAX(0,K2044-C2044)</f>
        <v>0</v>
      </c>
      <c r="Y2044" s="17" t="n">
        <f aca="false">F2044*PARAMETER!$B$5*Q2044</f>
        <v>35718.9</v>
      </c>
      <c r="Z2044" s="21" t="n">
        <f aca="false">SUMIF($Y$2:$Y$3205,"&gt;="&amp;Y2044)/SUM($Y$2:$Y$3205)</f>
        <v>0.999734666006851</v>
      </c>
      <c r="AA2044" s="16" t="str">
        <f aca="false">IF(Z2044&lt;=PARAMETER!$B$7,"A",IF(Z2044&lt;=PARAMETER!$B$8,"B","C"))</f>
        <v>C</v>
      </c>
      <c r="AB2044" s="22" t="n">
        <f aca="false">G2044/F2044</f>
        <v>3.02142857142857</v>
      </c>
      <c r="AC2044" s="16" t="str">
        <f aca="false">IF(AB2044&lt;=PARAMETER!$B$9,"X",IF(AB2044&lt;=PARAMETER!$B$10,"Y","Z"))</f>
        <v>Z</v>
      </c>
      <c r="AD2044" s="16" t="str">
        <f aca="false">AA2044&amp;AC2044</f>
        <v>CZ</v>
      </c>
      <c r="AE2044" s="22" t="n">
        <f aca="false">DATA!I2044</f>
        <v>0.92</v>
      </c>
      <c r="AF2044" s="18" t="n">
        <f aca="false">DATA!L2044</f>
        <v>153</v>
      </c>
      <c r="AG2044" s="16" t="str">
        <f aca="false">DATA!K2044</f>
        <v>B</v>
      </c>
      <c r="AH2044" s="18" t="n">
        <f aca="false">IF(AE2044&gt;=PARAMETER!$B$12,1,0)</f>
        <v>1</v>
      </c>
      <c r="AI2044" s="18" t="n">
        <f aca="false">IF(AF2044&gt;=PARAMETER!$B$13,1,0)</f>
        <v>1</v>
      </c>
      <c r="AJ2044" s="18" t="n">
        <f aca="false">IF(AND(AH2044=1,AI2044=1),1,0)</f>
        <v>1</v>
      </c>
    </row>
    <row r="2045" customFormat="false" ht="15" hidden="false" customHeight="false" outlineLevel="0" collapsed="false">
      <c r="A2045" s="16" t="str">
        <f aca="false">DATA!A2045</f>
        <v>ITM12043</v>
      </c>
      <c r="B2045" s="16" t="str">
        <f aca="false">DATA!B2045</f>
        <v>Apparel</v>
      </c>
      <c r="C2045" s="17" t="n">
        <f aca="false">DATA!C2045</f>
        <v>413</v>
      </c>
      <c r="D2045" s="17" t="n">
        <f aca="false">DATA!D2045</f>
        <v>46</v>
      </c>
      <c r="E2045" s="18" t="n">
        <f aca="false">DATA!F2045</f>
        <v>2</v>
      </c>
      <c r="F2045" s="19" t="n">
        <f aca="false">DATA!G2045</f>
        <v>32.43</v>
      </c>
      <c r="G2045" s="19" t="n">
        <f aca="false">DATA!H2045</f>
        <v>3.05</v>
      </c>
      <c r="H2045" s="18" t="n">
        <f aca="false">DATA!E2045</f>
        <v>8</v>
      </c>
      <c r="I2045" s="20" t="n">
        <f aca="false">F2045*E2045</f>
        <v>64.86</v>
      </c>
      <c r="J2045" s="20" t="n">
        <f aca="false">PARAMETER!$B$4*G2045*SQRT(E2045)</f>
        <v>7.09483163742771</v>
      </c>
      <c r="K2045" s="20" t="n">
        <f aca="false">I2045+J2045</f>
        <v>71.9548316374277</v>
      </c>
      <c r="L2045" s="20" t="n">
        <f aca="false">K2045+F2045*H2045</f>
        <v>331.394831637428</v>
      </c>
      <c r="M2045" s="16" t="str">
        <f aca="false">IF(C2045&lt;=K2045,"REORDER",IF(C2045&gt;L2045,"OVERSTOCK","OK"))</f>
        <v>OVERSTOCK</v>
      </c>
      <c r="N2045" s="16" t="str">
        <f aca="false">IF(C2045&lt;=D2045,"REORDER","OK")</f>
        <v>OK</v>
      </c>
      <c r="O2045" s="18" t="n">
        <f aca="false">IF(D2045&lt;I2045,1,0)</f>
        <v>1</v>
      </c>
      <c r="P2045" s="20" t="n">
        <f aca="false">C2045/F2045</f>
        <v>12.7351218008017</v>
      </c>
      <c r="Q2045" s="19" t="n">
        <f aca="false">DATA!N2045</f>
        <v>88.27</v>
      </c>
      <c r="R2045" s="19" t="n">
        <f aca="false">DATA!O2045</f>
        <v>1.81</v>
      </c>
      <c r="S2045" s="17" t="n">
        <f aca="false">C2045*Q2045</f>
        <v>36455.51</v>
      </c>
      <c r="T2045" s="19" t="n">
        <f aca="false">C2045*R2045</f>
        <v>747.53</v>
      </c>
      <c r="U2045" s="20" t="n">
        <f aca="false">MAX(0,C2045-L2045)</f>
        <v>81.6051683625723</v>
      </c>
      <c r="V2045" s="17" t="n">
        <f aca="false">U2045*Q2045</f>
        <v>7203.28821136425</v>
      </c>
      <c r="W2045" s="19" t="n">
        <f aca="false">U2045*R2045</f>
        <v>147.705354736256</v>
      </c>
      <c r="X2045" s="20" t="n">
        <f aca="false">MAX(0,K2045-C2045)</f>
        <v>0</v>
      </c>
      <c r="Y2045" s="17" t="n">
        <f aca="false">F2045*PARAMETER!$B$5*Q2045</f>
        <v>1044847.5765</v>
      </c>
      <c r="Z2045" s="21" t="n">
        <f aca="false">SUMIF($Y$2:$Y$3205,"&gt;="&amp;Y2045)/SUM($Y$2:$Y$3205)</f>
        <v>0.708142133296466</v>
      </c>
      <c r="AA2045" s="16" t="str">
        <f aca="false">IF(Z2045&lt;=PARAMETER!$B$7,"A",IF(Z2045&lt;=PARAMETER!$B$8,"B","C"))</f>
        <v>A</v>
      </c>
      <c r="AB2045" s="22" t="n">
        <f aca="false">G2045/F2045</f>
        <v>0.0940487203206907</v>
      </c>
      <c r="AC2045" s="16" t="str">
        <f aca="false">IF(AB2045&lt;=PARAMETER!$B$9,"X",IF(AB2045&lt;=PARAMETER!$B$10,"Y","Z"))</f>
        <v>X</v>
      </c>
      <c r="AD2045" s="16" t="str">
        <f aca="false">AA2045&amp;AC2045</f>
        <v>AX</v>
      </c>
      <c r="AE2045" s="22" t="n">
        <f aca="false">DATA!I2045</f>
        <v>0.66</v>
      </c>
      <c r="AF2045" s="18" t="n">
        <f aca="false">DATA!L2045</f>
        <v>116</v>
      </c>
      <c r="AG2045" s="16" t="str">
        <f aca="false">DATA!K2045</f>
        <v>C</v>
      </c>
      <c r="AH2045" s="18" t="n">
        <f aca="false">IF(AE2045&gt;=PARAMETER!$B$12,1,0)</f>
        <v>0</v>
      </c>
      <c r="AI2045" s="18" t="n">
        <f aca="false">IF(AF2045&gt;=PARAMETER!$B$13,1,0)</f>
        <v>1</v>
      </c>
      <c r="AJ2045" s="18" t="n">
        <f aca="false">IF(AND(AH2045=1,AI2045=1),1,0)</f>
        <v>0</v>
      </c>
    </row>
    <row r="2046" customFormat="false" ht="15" hidden="false" customHeight="false" outlineLevel="0" collapsed="false">
      <c r="A2046" s="16" t="str">
        <f aca="false">DATA!A2046</f>
        <v>ITM12044</v>
      </c>
      <c r="B2046" s="16" t="str">
        <f aca="false">DATA!B2046</f>
        <v>Groceries</v>
      </c>
      <c r="C2046" s="17" t="n">
        <f aca="false">DATA!C2046</f>
        <v>406</v>
      </c>
      <c r="D2046" s="17" t="n">
        <f aca="false">DATA!D2046</f>
        <v>29</v>
      </c>
      <c r="E2046" s="18" t="n">
        <f aca="false">DATA!F2046</f>
        <v>8</v>
      </c>
      <c r="F2046" s="19" t="n">
        <f aca="false">DATA!G2046</f>
        <v>4.34</v>
      </c>
      <c r="G2046" s="19" t="n">
        <f aca="false">DATA!H2046</f>
        <v>9.85</v>
      </c>
      <c r="H2046" s="18" t="n">
        <f aca="false">DATA!E2046</f>
        <v>11</v>
      </c>
      <c r="I2046" s="20" t="n">
        <f aca="false">F2046*E2046</f>
        <v>34.72</v>
      </c>
      <c r="J2046" s="20" t="n">
        <f aca="false">PARAMETER!$B$4*G2046*SQRT(E2046)</f>
        <v>45.8256338548609</v>
      </c>
      <c r="K2046" s="20" t="n">
        <f aca="false">I2046+J2046</f>
        <v>80.5456338548609</v>
      </c>
      <c r="L2046" s="20" t="n">
        <f aca="false">K2046+F2046*H2046</f>
        <v>128.285633854861</v>
      </c>
      <c r="M2046" s="16" t="str">
        <f aca="false">IF(C2046&lt;=K2046,"REORDER",IF(C2046&gt;L2046,"OVERSTOCK","OK"))</f>
        <v>OVERSTOCK</v>
      </c>
      <c r="N2046" s="16" t="str">
        <f aca="false">IF(C2046&lt;=D2046,"REORDER","OK")</f>
        <v>OK</v>
      </c>
      <c r="O2046" s="18" t="n">
        <f aca="false">IF(D2046&lt;I2046,1,0)</f>
        <v>1</v>
      </c>
      <c r="P2046" s="20" t="n">
        <f aca="false">C2046/F2046</f>
        <v>93.5483870967742</v>
      </c>
      <c r="Q2046" s="19" t="n">
        <f aca="false">DATA!N2046</f>
        <v>78.18</v>
      </c>
      <c r="R2046" s="19" t="n">
        <f aca="false">DATA!O2046</f>
        <v>0.19</v>
      </c>
      <c r="S2046" s="17" t="n">
        <f aca="false">C2046*Q2046</f>
        <v>31741.08</v>
      </c>
      <c r="T2046" s="19" t="n">
        <f aca="false">C2046*R2046</f>
        <v>77.14</v>
      </c>
      <c r="U2046" s="20" t="n">
        <f aca="false">MAX(0,C2046-L2046)</f>
        <v>277.714366145139</v>
      </c>
      <c r="V2046" s="17" t="n">
        <f aca="false">U2046*Q2046</f>
        <v>21711.709145227</v>
      </c>
      <c r="W2046" s="19" t="n">
        <f aca="false">U2046*R2046</f>
        <v>52.7657295675764</v>
      </c>
      <c r="X2046" s="20" t="n">
        <f aca="false">MAX(0,K2046-C2046)</f>
        <v>0</v>
      </c>
      <c r="Y2046" s="17" t="n">
        <f aca="false">F2046*PARAMETER!$B$5*Q2046</f>
        <v>123844.938</v>
      </c>
      <c r="Z2046" s="21" t="n">
        <f aca="false">SUMIF($Y$2:$Y$3205,"&gt;="&amp;Y2046)/SUM($Y$2:$Y$3205)</f>
        <v>0.993977888153142</v>
      </c>
      <c r="AA2046" s="16" t="str">
        <f aca="false">IF(Z2046&lt;=PARAMETER!$B$7,"A",IF(Z2046&lt;=PARAMETER!$B$8,"B","C"))</f>
        <v>C</v>
      </c>
      <c r="AB2046" s="22" t="n">
        <f aca="false">G2046/F2046</f>
        <v>2.26958525345622</v>
      </c>
      <c r="AC2046" s="16" t="str">
        <f aca="false">IF(AB2046&lt;=PARAMETER!$B$9,"X",IF(AB2046&lt;=PARAMETER!$B$10,"Y","Z"))</f>
        <v>Z</v>
      </c>
      <c r="AD2046" s="16" t="str">
        <f aca="false">AA2046&amp;AC2046</f>
        <v>CZ</v>
      </c>
      <c r="AE2046" s="22" t="n">
        <f aca="false">DATA!I2046</f>
        <v>0.5</v>
      </c>
      <c r="AF2046" s="18" t="n">
        <f aca="false">DATA!L2046</f>
        <v>88</v>
      </c>
      <c r="AG2046" s="16" t="str">
        <f aca="false">DATA!K2046</f>
        <v>A</v>
      </c>
      <c r="AH2046" s="18" t="n">
        <f aca="false">IF(AE2046&gt;=PARAMETER!$B$12,1,0)</f>
        <v>0</v>
      </c>
      <c r="AI2046" s="18" t="n">
        <f aca="false">IF(AF2046&gt;=PARAMETER!$B$13,1,0)</f>
        <v>0</v>
      </c>
      <c r="AJ2046" s="18" t="n">
        <f aca="false">IF(AND(AH2046=1,AI2046=1),1,0)</f>
        <v>0</v>
      </c>
    </row>
    <row r="2047" customFormat="false" ht="15" hidden="false" customHeight="false" outlineLevel="0" collapsed="false">
      <c r="A2047" s="16" t="str">
        <f aca="false">DATA!A2047</f>
        <v>ITM12045</v>
      </c>
      <c r="B2047" s="16" t="str">
        <f aca="false">DATA!B2047</f>
        <v>Pharma</v>
      </c>
      <c r="C2047" s="17" t="n">
        <f aca="false">DATA!C2047</f>
        <v>275</v>
      </c>
      <c r="D2047" s="17" t="n">
        <f aca="false">DATA!D2047</f>
        <v>33</v>
      </c>
      <c r="E2047" s="18" t="n">
        <f aca="false">DATA!F2047</f>
        <v>6</v>
      </c>
      <c r="F2047" s="19" t="n">
        <f aca="false">DATA!G2047</f>
        <v>14.36</v>
      </c>
      <c r="G2047" s="19" t="n">
        <f aca="false">DATA!H2047</f>
        <v>8.61</v>
      </c>
      <c r="H2047" s="18" t="n">
        <f aca="false">DATA!E2047</f>
        <v>14</v>
      </c>
      <c r="I2047" s="20" t="n">
        <f aca="false">F2047*E2047</f>
        <v>86.16</v>
      </c>
      <c r="J2047" s="20" t="n">
        <f aca="false">PARAMETER!$B$4*G2047*SQRT(E2047)</f>
        <v>34.6901384742131</v>
      </c>
      <c r="K2047" s="20" t="n">
        <f aca="false">I2047+J2047</f>
        <v>120.850138474213</v>
      </c>
      <c r="L2047" s="20" t="n">
        <f aca="false">K2047+F2047*H2047</f>
        <v>321.890138474213</v>
      </c>
      <c r="M2047" s="16" t="str">
        <f aca="false">IF(C2047&lt;=K2047,"REORDER",IF(C2047&gt;L2047,"OVERSTOCK","OK"))</f>
        <v>OK</v>
      </c>
      <c r="N2047" s="16" t="str">
        <f aca="false">IF(C2047&lt;=D2047,"REORDER","OK")</f>
        <v>OK</v>
      </c>
      <c r="O2047" s="18" t="n">
        <f aca="false">IF(D2047&lt;I2047,1,0)</f>
        <v>1</v>
      </c>
      <c r="P2047" s="20" t="n">
        <f aca="false">C2047/F2047</f>
        <v>19.1504178272981</v>
      </c>
      <c r="Q2047" s="19" t="n">
        <f aca="false">DATA!N2047</f>
        <v>61.01</v>
      </c>
      <c r="R2047" s="19" t="n">
        <f aca="false">DATA!O2047</f>
        <v>1.08</v>
      </c>
      <c r="S2047" s="17" t="n">
        <f aca="false">C2047*Q2047</f>
        <v>16777.75</v>
      </c>
      <c r="T2047" s="19" t="n">
        <f aca="false">C2047*R2047</f>
        <v>297</v>
      </c>
      <c r="U2047" s="20" t="n">
        <f aca="false">MAX(0,C2047-L2047)</f>
        <v>0</v>
      </c>
      <c r="V2047" s="17" t="n">
        <f aca="false">U2047*Q2047</f>
        <v>0</v>
      </c>
      <c r="W2047" s="19" t="n">
        <f aca="false">U2047*R2047</f>
        <v>0</v>
      </c>
      <c r="X2047" s="20" t="n">
        <f aca="false">MAX(0,K2047-C2047)</f>
        <v>0</v>
      </c>
      <c r="Y2047" s="17" t="n">
        <f aca="false">F2047*PARAMETER!$B$5*Q2047</f>
        <v>319777.814</v>
      </c>
      <c r="Z2047" s="21" t="n">
        <f aca="false">SUMIF($Y$2:$Y$3205,"&gt;="&amp;Y2047)/SUM($Y$2:$Y$3205)</f>
        <v>0.955275195685313</v>
      </c>
      <c r="AA2047" s="16" t="str">
        <f aca="false">IF(Z2047&lt;=PARAMETER!$B$7,"A",IF(Z2047&lt;=PARAMETER!$B$8,"B","C"))</f>
        <v>C</v>
      </c>
      <c r="AB2047" s="22" t="n">
        <f aca="false">G2047/F2047</f>
        <v>0.59958217270195</v>
      </c>
      <c r="AC2047" s="16" t="str">
        <f aca="false">IF(AB2047&lt;=PARAMETER!$B$9,"X",IF(AB2047&lt;=PARAMETER!$B$10,"Y","Z"))</f>
        <v>Z</v>
      </c>
      <c r="AD2047" s="16" t="str">
        <f aca="false">AA2047&amp;AC2047</f>
        <v>CZ</v>
      </c>
      <c r="AE2047" s="22" t="n">
        <f aca="false">DATA!I2047</f>
        <v>0.75</v>
      </c>
      <c r="AF2047" s="18" t="n">
        <f aca="false">DATA!L2047</f>
        <v>143</v>
      </c>
      <c r="AG2047" s="16" t="str">
        <f aca="false">DATA!K2047</f>
        <v>D</v>
      </c>
      <c r="AH2047" s="18" t="n">
        <f aca="false">IF(AE2047&gt;=PARAMETER!$B$12,1,0)</f>
        <v>0</v>
      </c>
      <c r="AI2047" s="18" t="n">
        <f aca="false">IF(AF2047&gt;=PARAMETER!$B$13,1,0)</f>
        <v>1</v>
      </c>
      <c r="AJ2047" s="18" t="n">
        <f aca="false">IF(AND(AH2047=1,AI2047=1),1,0)</f>
        <v>0</v>
      </c>
    </row>
    <row r="2048" customFormat="false" ht="15" hidden="false" customHeight="false" outlineLevel="0" collapsed="false">
      <c r="A2048" s="16" t="str">
        <f aca="false">DATA!A2048</f>
        <v>ITM12046</v>
      </c>
      <c r="B2048" s="16" t="str">
        <f aca="false">DATA!B2048</f>
        <v>Automotive</v>
      </c>
      <c r="C2048" s="17" t="n">
        <f aca="false">DATA!C2048</f>
        <v>206</v>
      </c>
      <c r="D2048" s="17" t="n">
        <f aca="false">DATA!D2048</f>
        <v>93</v>
      </c>
      <c r="E2048" s="18" t="n">
        <f aca="false">DATA!F2048</f>
        <v>5</v>
      </c>
      <c r="F2048" s="19" t="n">
        <f aca="false">DATA!G2048</f>
        <v>29.34</v>
      </c>
      <c r="G2048" s="19" t="n">
        <f aca="false">DATA!H2048</f>
        <v>9.34</v>
      </c>
      <c r="H2048" s="18" t="n">
        <f aca="false">DATA!E2048</f>
        <v>7</v>
      </c>
      <c r="I2048" s="20" t="n">
        <f aca="false">F2048*E2048</f>
        <v>146.7</v>
      </c>
      <c r="J2048" s="20" t="n">
        <f aca="false">PARAMETER!$B$4*G2048*SQRT(E2048)</f>
        <v>34.3525622438913</v>
      </c>
      <c r="K2048" s="20" t="n">
        <f aca="false">I2048+J2048</f>
        <v>181.052562243891</v>
      </c>
      <c r="L2048" s="20" t="n">
        <f aca="false">K2048+F2048*H2048</f>
        <v>386.432562243891</v>
      </c>
      <c r="M2048" s="16" t="str">
        <f aca="false">IF(C2048&lt;=K2048,"REORDER",IF(C2048&gt;L2048,"OVERSTOCK","OK"))</f>
        <v>OK</v>
      </c>
      <c r="N2048" s="16" t="str">
        <f aca="false">IF(C2048&lt;=D2048,"REORDER","OK")</f>
        <v>OK</v>
      </c>
      <c r="O2048" s="18" t="n">
        <f aca="false">IF(D2048&lt;I2048,1,0)</f>
        <v>1</v>
      </c>
      <c r="P2048" s="20" t="n">
        <f aca="false">C2048/F2048</f>
        <v>7.02113156100886</v>
      </c>
      <c r="Q2048" s="19" t="n">
        <f aca="false">DATA!N2048</f>
        <v>141.71</v>
      </c>
      <c r="R2048" s="19" t="n">
        <f aca="false">DATA!O2048</f>
        <v>0.96</v>
      </c>
      <c r="S2048" s="17" t="n">
        <f aca="false">C2048*Q2048</f>
        <v>29192.26</v>
      </c>
      <c r="T2048" s="19" t="n">
        <f aca="false">C2048*R2048</f>
        <v>197.76</v>
      </c>
      <c r="U2048" s="20" t="n">
        <f aca="false">MAX(0,C2048-L2048)</f>
        <v>0</v>
      </c>
      <c r="V2048" s="17" t="n">
        <f aca="false">U2048*Q2048</f>
        <v>0</v>
      </c>
      <c r="W2048" s="19" t="n">
        <f aca="false">U2048*R2048</f>
        <v>0</v>
      </c>
      <c r="X2048" s="20" t="n">
        <f aca="false">MAX(0,K2048-C2048)</f>
        <v>0</v>
      </c>
      <c r="Y2048" s="17" t="n">
        <f aca="false">F2048*PARAMETER!$B$5*Q2048</f>
        <v>1517586.561</v>
      </c>
      <c r="Z2048" s="21" t="n">
        <f aca="false">SUMIF($Y$2:$Y$3205,"&gt;="&amp;Y2048)/SUM($Y$2:$Y$3205)</f>
        <v>0.518523847982592</v>
      </c>
      <c r="AA2048" s="16" t="str">
        <f aca="false">IF(Z2048&lt;=PARAMETER!$B$7,"A",IF(Z2048&lt;=PARAMETER!$B$8,"B","C"))</f>
        <v>A</v>
      </c>
      <c r="AB2048" s="22" t="n">
        <f aca="false">G2048/F2048</f>
        <v>0.318336741649625</v>
      </c>
      <c r="AC2048" s="16" t="str">
        <f aca="false">IF(AB2048&lt;=PARAMETER!$B$9,"X",IF(AB2048&lt;=PARAMETER!$B$10,"Y","Z"))</f>
        <v>Y</v>
      </c>
      <c r="AD2048" s="16" t="str">
        <f aca="false">AA2048&amp;AC2048</f>
        <v>AY</v>
      </c>
      <c r="AE2048" s="22" t="n">
        <f aca="false">DATA!I2048</f>
        <v>0.4</v>
      </c>
      <c r="AF2048" s="18" t="n">
        <f aca="false">DATA!L2048</f>
        <v>23</v>
      </c>
      <c r="AG2048" s="16" t="str">
        <f aca="false">DATA!K2048</f>
        <v>D</v>
      </c>
      <c r="AH2048" s="18" t="n">
        <f aca="false">IF(AE2048&gt;=PARAMETER!$B$12,1,0)</f>
        <v>0</v>
      </c>
      <c r="AI2048" s="18" t="n">
        <f aca="false">IF(AF2048&gt;=PARAMETER!$B$13,1,0)</f>
        <v>0</v>
      </c>
      <c r="AJ2048" s="18" t="n">
        <f aca="false">IF(AND(AH2048=1,AI2048=1),1,0)</f>
        <v>0</v>
      </c>
    </row>
    <row r="2049" customFormat="false" ht="15" hidden="false" customHeight="false" outlineLevel="0" collapsed="false">
      <c r="A2049" s="16" t="str">
        <f aca="false">DATA!A2049</f>
        <v>ITM12047</v>
      </c>
      <c r="B2049" s="16" t="str">
        <f aca="false">DATA!B2049</f>
        <v>Apparel</v>
      </c>
      <c r="C2049" s="17" t="n">
        <f aca="false">DATA!C2049</f>
        <v>95</v>
      </c>
      <c r="D2049" s="17" t="n">
        <f aca="false">DATA!D2049</f>
        <v>74</v>
      </c>
      <c r="E2049" s="18" t="n">
        <f aca="false">DATA!F2049</f>
        <v>5</v>
      </c>
      <c r="F2049" s="19" t="n">
        <f aca="false">DATA!G2049</f>
        <v>35.33</v>
      </c>
      <c r="G2049" s="19" t="n">
        <f aca="false">DATA!H2049</f>
        <v>7.99</v>
      </c>
      <c r="H2049" s="18" t="n">
        <f aca="false">DATA!E2049</f>
        <v>6</v>
      </c>
      <c r="I2049" s="20" t="n">
        <f aca="false">F2049*E2049</f>
        <v>176.65</v>
      </c>
      <c r="J2049" s="20" t="n">
        <f aca="false">PARAMETER!$B$4*G2049*SQRT(E2049)</f>
        <v>29.3872561379756</v>
      </c>
      <c r="K2049" s="20" t="n">
        <f aca="false">I2049+J2049</f>
        <v>206.037256137976</v>
      </c>
      <c r="L2049" s="20" t="n">
        <f aca="false">K2049+F2049*H2049</f>
        <v>418.017256137976</v>
      </c>
      <c r="M2049" s="16" t="str">
        <f aca="false">IF(C2049&lt;=K2049,"REORDER",IF(C2049&gt;L2049,"OVERSTOCK","OK"))</f>
        <v>REORDER</v>
      </c>
      <c r="N2049" s="16" t="str">
        <f aca="false">IF(C2049&lt;=D2049,"REORDER","OK")</f>
        <v>OK</v>
      </c>
      <c r="O2049" s="18" t="n">
        <f aca="false">IF(D2049&lt;I2049,1,0)</f>
        <v>1</v>
      </c>
      <c r="P2049" s="20" t="n">
        <f aca="false">C2049/F2049</f>
        <v>2.68893291819983</v>
      </c>
      <c r="Q2049" s="19" t="n">
        <f aca="false">DATA!N2049</f>
        <v>121.94</v>
      </c>
      <c r="R2049" s="19" t="n">
        <f aca="false">DATA!O2049</f>
        <v>1.86</v>
      </c>
      <c r="S2049" s="17" t="n">
        <f aca="false">C2049*Q2049</f>
        <v>11584.3</v>
      </c>
      <c r="T2049" s="19" t="n">
        <f aca="false">C2049*R2049</f>
        <v>176.7</v>
      </c>
      <c r="U2049" s="20" t="n">
        <f aca="false">MAX(0,C2049-L2049)</f>
        <v>0</v>
      </c>
      <c r="V2049" s="17" t="n">
        <f aca="false">U2049*Q2049</f>
        <v>0</v>
      </c>
      <c r="W2049" s="19" t="n">
        <f aca="false">U2049*R2049</f>
        <v>0</v>
      </c>
      <c r="X2049" s="20" t="n">
        <f aca="false">MAX(0,K2049-C2049)</f>
        <v>111.037256137976</v>
      </c>
      <c r="Y2049" s="17" t="n">
        <f aca="false">F2049*PARAMETER!$B$5*Q2049</f>
        <v>1572471.173</v>
      </c>
      <c r="Z2049" s="21" t="n">
        <f aca="false">SUMIF($Y$2:$Y$3205,"&gt;="&amp;Y2049)/SUM($Y$2:$Y$3205)</f>
        <v>0.492924948855952</v>
      </c>
      <c r="AA2049" s="16" t="str">
        <f aca="false">IF(Z2049&lt;=PARAMETER!$B$7,"A",IF(Z2049&lt;=PARAMETER!$B$8,"B","C"))</f>
        <v>A</v>
      </c>
      <c r="AB2049" s="22" t="n">
        <f aca="false">G2049/F2049</f>
        <v>0.226153410699123</v>
      </c>
      <c r="AC2049" s="16" t="str">
        <f aca="false">IF(AB2049&lt;=PARAMETER!$B$9,"X",IF(AB2049&lt;=PARAMETER!$B$10,"Y","Z"))</f>
        <v>X</v>
      </c>
      <c r="AD2049" s="16" t="str">
        <f aca="false">AA2049&amp;AC2049</f>
        <v>AX</v>
      </c>
      <c r="AE2049" s="22" t="n">
        <f aca="false">DATA!I2049</f>
        <v>0.96</v>
      </c>
      <c r="AF2049" s="18" t="n">
        <f aca="false">DATA!L2049</f>
        <v>36</v>
      </c>
      <c r="AG2049" s="16" t="str">
        <f aca="false">DATA!K2049</f>
        <v>D</v>
      </c>
      <c r="AH2049" s="18" t="n">
        <f aca="false">IF(AE2049&gt;=PARAMETER!$B$12,1,0)</f>
        <v>1</v>
      </c>
      <c r="AI2049" s="18" t="n">
        <f aca="false">IF(AF2049&gt;=PARAMETER!$B$13,1,0)</f>
        <v>0</v>
      </c>
      <c r="AJ2049" s="18" t="n">
        <f aca="false">IF(AND(AH2049=1,AI2049=1),1,0)</f>
        <v>0</v>
      </c>
    </row>
    <row r="2050" customFormat="false" ht="15" hidden="false" customHeight="false" outlineLevel="0" collapsed="false">
      <c r="A2050" s="16" t="str">
        <f aca="false">DATA!A2050</f>
        <v>ITM12048</v>
      </c>
      <c r="B2050" s="16" t="str">
        <f aca="false">DATA!B2050</f>
        <v>Groceries</v>
      </c>
      <c r="C2050" s="17" t="n">
        <f aca="false">DATA!C2050</f>
        <v>196</v>
      </c>
      <c r="D2050" s="17" t="n">
        <f aca="false">DATA!D2050</f>
        <v>74</v>
      </c>
      <c r="E2050" s="18" t="n">
        <f aca="false">DATA!F2050</f>
        <v>9</v>
      </c>
      <c r="F2050" s="19" t="n">
        <f aca="false">DATA!G2050</f>
        <v>33.08</v>
      </c>
      <c r="G2050" s="19" t="n">
        <f aca="false">DATA!H2050</f>
        <v>4.84</v>
      </c>
      <c r="H2050" s="18" t="n">
        <f aca="false">DATA!E2050</f>
        <v>5</v>
      </c>
      <c r="I2050" s="20" t="n">
        <f aca="false">F2050*E2050</f>
        <v>297.72</v>
      </c>
      <c r="J2050" s="20" t="n">
        <f aca="false">PARAMETER!$B$4*G2050*SQRT(E2050)</f>
        <v>23.8832746633354</v>
      </c>
      <c r="K2050" s="20" t="n">
        <f aca="false">I2050+J2050</f>
        <v>321.603274663335</v>
      </c>
      <c r="L2050" s="20" t="n">
        <f aca="false">K2050+F2050*H2050</f>
        <v>487.003274663335</v>
      </c>
      <c r="M2050" s="16" t="str">
        <f aca="false">IF(C2050&lt;=K2050,"REORDER",IF(C2050&gt;L2050,"OVERSTOCK","OK"))</f>
        <v>REORDER</v>
      </c>
      <c r="N2050" s="16" t="str">
        <f aca="false">IF(C2050&lt;=D2050,"REORDER","OK")</f>
        <v>OK</v>
      </c>
      <c r="O2050" s="18" t="n">
        <f aca="false">IF(D2050&lt;I2050,1,0)</f>
        <v>1</v>
      </c>
      <c r="P2050" s="20" t="n">
        <f aca="false">C2050/F2050</f>
        <v>5.92503022974607</v>
      </c>
      <c r="Q2050" s="19" t="n">
        <f aca="false">DATA!N2050</f>
        <v>68.08</v>
      </c>
      <c r="R2050" s="19" t="n">
        <f aca="false">DATA!O2050</f>
        <v>1.36</v>
      </c>
      <c r="S2050" s="17" t="n">
        <f aca="false">C2050*Q2050</f>
        <v>13343.68</v>
      </c>
      <c r="T2050" s="19" t="n">
        <f aca="false">C2050*R2050</f>
        <v>266.56</v>
      </c>
      <c r="U2050" s="20" t="n">
        <f aca="false">MAX(0,C2050-L2050)</f>
        <v>0</v>
      </c>
      <c r="V2050" s="17" t="n">
        <f aca="false">U2050*Q2050</f>
        <v>0</v>
      </c>
      <c r="W2050" s="19" t="n">
        <f aca="false">U2050*R2050</f>
        <v>0</v>
      </c>
      <c r="X2050" s="20" t="n">
        <f aca="false">MAX(0,K2050-C2050)</f>
        <v>125.603274663335</v>
      </c>
      <c r="Y2050" s="17" t="n">
        <f aca="false">F2050*PARAMETER!$B$5*Q2050</f>
        <v>822011.536</v>
      </c>
      <c r="Z2050" s="21" t="n">
        <f aca="false">SUMIF($Y$2:$Y$3205,"&gt;="&amp;Y2050)/SUM($Y$2:$Y$3205)</f>
        <v>0.804503318949309</v>
      </c>
      <c r="AA2050" s="16" t="str">
        <f aca="false">IF(Z2050&lt;=PARAMETER!$B$7,"A",IF(Z2050&lt;=PARAMETER!$B$8,"B","C"))</f>
        <v>B</v>
      </c>
      <c r="AB2050" s="22" t="n">
        <f aca="false">G2050/F2050</f>
        <v>0.146311970979444</v>
      </c>
      <c r="AC2050" s="16" t="str">
        <f aca="false">IF(AB2050&lt;=PARAMETER!$B$9,"X",IF(AB2050&lt;=PARAMETER!$B$10,"Y","Z"))</f>
        <v>X</v>
      </c>
      <c r="AD2050" s="16" t="str">
        <f aca="false">AA2050&amp;AC2050</f>
        <v>BX</v>
      </c>
      <c r="AE2050" s="22" t="n">
        <f aca="false">DATA!I2050</f>
        <v>0.16</v>
      </c>
      <c r="AF2050" s="18" t="n">
        <f aca="false">DATA!L2050</f>
        <v>47</v>
      </c>
      <c r="AG2050" s="16" t="str">
        <f aca="false">DATA!K2050</f>
        <v>A</v>
      </c>
      <c r="AH2050" s="18" t="n">
        <f aca="false">IF(AE2050&gt;=PARAMETER!$B$12,1,0)</f>
        <v>0</v>
      </c>
      <c r="AI2050" s="18" t="n">
        <f aca="false">IF(AF2050&gt;=PARAMETER!$B$13,1,0)</f>
        <v>0</v>
      </c>
      <c r="AJ2050" s="18" t="n">
        <f aca="false">IF(AND(AH2050=1,AI2050=1),1,0)</f>
        <v>0</v>
      </c>
    </row>
    <row r="2051" customFormat="false" ht="15" hidden="false" customHeight="false" outlineLevel="0" collapsed="false">
      <c r="A2051" s="16" t="str">
        <f aca="false">DATA!A2051</f>
        <v>ITM12049</v>
      </c>
      <c r="B2051" s="16" t="str">
        <f aca="false">DATA!B2051</f>
        <v>Apparel</v>
      </c>
      <c r="C2051" s="17" t="n">
        <f aca="false">DATA!C2051</f>
        <v>334</v>
      </c>
      <c r="D2051" s="17" t="n">
        <f aca="false">DATA!D2051</f>
        <v>90</v>
      </c>
      <c r="E2051" s="18" t="n">
        <f aca="false">DATA!F2051</f>
        <v>4</v>
      </c>
      <c r="F2051" s="19" t="n">
        <f aca="false">DATA!G2051</f>
        <v>3.4</v>
      </c>
      <c r="G2051" s="19" t="n">
        <f aca="false">DATA!H2051</f>
        <v>2.45</v>
      </c>
      <c r="H2051" s="18" t="n">
        <f aca="false">DATA!E2051</f>
        <v>12</v>
      </c>
      <c r="I2051" s="20" t="n">
        <f aca="false">F2051*E2051</f>
        <v>13.6</v>
      </c>
      <c r="J2051" s="20" t="n">
        <f aca="false">PARAMETER!$B$4*G2051*SQRT(E2051)</f>
        <v>8.05978277206221</v>
      </c>
      <c r="K2051" s="20" t="n">
        <f aca="false">I2051+J2051</f>
        <v>21.6597827720622</v>
      </c>
      <c r="L2051" s="20" t="n">
        <f aca="false">K2051+F2051*H2051</f>
        <v>62.4597827720622</v>
      </c>
      <c r="M2051" s="16" t="str">
        <f aca="false">IF(C2051&lt;=K2051,"REORDER",IF(C2051&gt;L2051,"OVERSTOCK","OK"))</f>
        <v>OVERSTOCK</v>
      </c>
      <c r="N2051" s="16" t="str">
        <f aca="false">IF(C2051&lt;=D2051,"REORDER","OK")</f>
        <v>OK</v>
      </c>
      <c r="O2051" s="18" t="n">
        <f aca="false">IF(D2051&lt;I2051,1,0)</f>
        <v>0</v>
      </c>
      <c r="P2051" s="20" t="n">
        <f aca="false">C2051/F2051</f>
        <v>98.2352941176471</v>
      </c>
      <c r="Q2051" s="19" t="n">
        <f aca="false">DATA!N2051</f>
        <v>35.12</v>
      </c>
      <c r="R2051" s="19" t="n">
        <f aca="false">DATA!O2051</f>
        <v>0.76</v>
      </c>
      <c r="S2051" s="17" t="n">
        <f aca="false">C2051*Q2051</f>
        <v>11730.08</v>
      </c>
      <c r="T2051" s="19" t="n">
        <f aca="false">C2051*R2051</f>
        <v>253.84</v>
      </c>
      <c r="U2051" s="20" t="n">
        <f aca="false">MAX(0,C2051-L2051)</f>
        <v>271.540217227938</v>
      </c>
      <c r="V2051" s="17" t="n">
        <f aca="false">U2051*Q2051</f>
        <v>9536.49242904518</v>
      </c>
      <c r="W2051" s="19" t="n">
        <f aca="false">U2051*R2051</f>
        <v>206.370565093233</v>
      </c>
      <c r="X2051" s="20" t="n">
        <f aca="false">MAX(0,K2051-C2051)</f>
        <v>0</v>
      </c>
      <c r="Y2051" s="17" t="n">
        <f aca="false">F2051*PARAMETER!$B$5*Q2051</f>
        <v>43583.92</v>
      </c>
      <c r="Z2051" s="21" t="n">
        <f aca="false">SUMIF($Y$2:$Y$3205,"&gt;="&amp;Y2051)/SUM($Y$2:$Y$3205)</f>
        <v>0.999605892030887</v>
      </c>
      <c r="AA2051" s="16" t="str">
        <f aca="false">IF(Z2051&lt;=PARAMETER!$B$7,"A",IF(Z2051&lt;=PARAMETER!$B$8,"B","C"))</f>
        <v>C</v>
      </c>
      <c r="AB2051" s="22" t="n">
        <f aca="false">G2051/F2051</f>
        <v>0.720588235294118</v>
      </c>
      <c r="AC2051" s="16" t="str">
        <f aca="false">IF(AB2051&lt;=PARAMETER!$B$9,"X",IF(AB2051&lt;=PARAMETER!$B$10,"Y","Z"))</f>
        <v>Z</v>
      </c>
      <c r="AD2051" s="16" t="str">
        <f aca="false">AA2051&amp;AC2051</f>
        <v>CZ</v>
      </c>
      <c r="AE2051" s="22" t="n">
        <f aca="false">DATA!I2051</f>
        <v>0.68</v>
      </c>
      <c r="AF2051" s="18" t="n">
        <f aca="false">DATA!L2051</f>
        <v>156</v>
      </c>
      <c r="AG2051" s="16" t="str">
        <f aca="false">DATA!K2051</f>
        <v>A</v>
      </c>
      <c r="AH2051" s="18" t="n">
        <f aca="false">IF(AE2051&gt;=PARAMETER!$B$12,1,0)</f>
        <v>0</v>
      </c>
      <c r="AI2051" s="18" t="n">
        <f aca="false">IF(AF2051&gt;=PARAMETER!$B$13,1,0)</f>
        <v>1</v>
      </c>
      <c r="AJ2051" s="18" t="n">
        <f aca="false">IF(AND(AH2051=1,AI2051=1),1,0)</f>
        <v>0</v>
      </c>
    </row>
    <row r="2052" customFormat="false" ht="15" hidden="false" customHeight="false" outlineLevel="0" collapsed="false">
      <c r="A2052" s="16" t="str">
        <f aca="false">DATA!A2052</f>
        <v>ITM12050</v>
      </c>
      <c r="B2052" s="16" t="str">
        <f aca="false">DATA!B2052</f>
        <v>Pharma</v>
      </c>
      <c r="C2052" s="17" t="n">
        <f aca="false">DATA!C2052</f>
        <v>306</v>
      </c>
      <c r="D2052" s="17" t="n">
        <f aca="false">DATA!D2052</f>
        <v>10</v>
      </c>
      <c r="E2052" s="18" t="n">
        <f aca="false">DATA!F2052</f>
        <v>4</v>
      </c>
      <c r="F2052" s="19" t="n">
        <f aca="false">DATA!G2052</f>
        <v>6.08</v>
      </c>
      <c r="G2052" s="19" t="n">
        <f aca="false">DATA!H2052</f>
        <v>2.48</v>
      </c>
      <c r="H2052" s="18" t="n">
        <f aca="false">DATA!E2052</f>
        <v>3</v>
      </c>
      <c r="I2052" s="20" t="n">
        <f aca="false">F2052*E2052</f>
        <v>24.32</v>
      </c>
      <c r="J2052" s="20" t="n">
        <f aca="false">PARAMETER!$B$4*G2052*SQRT(E2052)</f>
        <v>8.1584739896793</v>
      </c>
      <c r="K2052" s="20" t="n">
        <f aca="false">I2052+J2052</f>
        <v>32.4784739896793</v>
      </c>
      <c r="L2052" s="20" t="n">
        <f aca="false">K2052+F2052*H2052</f>
        <v>50.7184739896793</v>
      </c>
      <c r="M2052" s="16" t="str">
        <f aca="false">IF(C2052&lt;=K2052,"REORDER",IF(C2052&gt;L2052,"OVERSTOCK","OK"))</f>
        <v>OVERSTOCK</v>
      </c>
      <c r="N2052" s="16" t="str">
        <f aca="false">IF(C2052&lt;=D2052,"REORDER","OK")</f>
        <v>OK</v>
      </c>
      <c r="O2052" s="18" t="n">
        <f aca="false">IF(D2052&lt;I2052,1,0)</f>
        <v>1</v>
      </c>
      <c r="P2052" s="20" t="n">
        <f aca="false">C2052/F2052</f>
        <v>50.3289473684211</v>
      </c>
      <c r="Q2052" s="19" t="n">
        <f aca="false">DATA!N2052</f>
        <v>70.3</v>
      </c>
      <c r="R2052" s="19" t="n">
        <f aca="false">DATA!O2052</f>
        <v>1.45</v>
      </c>
      <c r="S2052" s="17" t="n">
        <f aca="false">C2052*Q2052</f>
        <v>21511.8</v>
      </c>
      <c r="T2052" s="19" t="n">
        <f aca="false">C2052*R2052</f>
        <v>443.7</v>
      </c>
      <c r="U2052" s="20" t="n">
        <f aca="false">MAX(0,C2052-L2052)</f>
        <v>255.281526010321</v>
      </c>
      <c r="V2052" s="17" t="n">
        <f aca="false">U2052*Q2052</f>
        <v>17946.2912785255</v>
      </c>
      <c r="W2052" s="19" t="n">
        <f aca="false">U2052*R2052</f>
        <v>370.158212714965</v>
      </c>
      <c r="X2052" s="20" t="n">
        <f aca="false">MAX(0,K2052-C2052)</f>
        <v>0</v>
      </c>
      <c r="Y2052" s="17" t="n">
        <f aca="false">F2052*PARAMETER!$B$5*Q2052</f>
        <v>156009.76</v>
      </c>
      <c r="Z2052" s="21" t="n">
        <f aca="false">SUMIF($Y$2:$Y$3205,"&gt;="&amp;Y2052)/SUM($Y$2:$Y$3205)</f>
        <v>0.990032041659512</v>
      </c>
      <c r="AA2052" s="16" t="str">
        <f aca="false">IF(Z2052&lt;=PARAMETER!$B$7,"A",IF(Z2052&lt;=PARAMETER!$B$8,"B","C"))</f>
        <v>C</v>
      </c>
      <c r="AB2052" s="22" t="n">
        <f aca="false">G2052/F2052</f>
        <v>0.407894736842105</v>
      </c>
      <c r="AC2052" s="16" t="str">
        <f aca="false">IF(AB2052&lt;=PARAMETER!$B$9,"X",IF(AB2052&lt;=PARAMETER!$B$10,"Y","Z"))</f>
        <v>Y</v>
      </c>
      <c r="AD2052" s="16" t="str">
        <f aca="false">AA2052&amp;AC2052</f>
        <v>CY</v>
      </c>
      <c r="AE2052" s="22" t="n">
        <f aca="false">DATA!I2052</f>
        <v>0.8</v>
      </c>
      <c r="AF2052" s="18" t="n">
        <f aca="false">DATA!L2052</f>
        <v>174</v>
      </c>
      <c r="AG2052" s="16" t="str">
        <f aca="false">DATA!K2052</f>
        <v>B</v>
      </c>
      <c r="AH2052" s="18" t="n">
        <f aca="false">IF(AE2052&gt;=PARAMETER!$B$12,1,0)</f>
        <v>1</v>
      </c>
      <c r="AI2052" s="18" t="n">
        <f aca="false">IF(AF2052&gt;=PARAMETER!$B$13,1,0)</f>
        <v>1</v>
      </c>
      <c r="AJ2052" s="18" t="n">
        <f aca="false">IF(AND(AH2052=1,AI2052=1),1,0)</f>
        <v>1</v>
      </c>
    </row>
    <row r="2053" customFormat="false" ht="15" hidden="false" customHeight="false" outlineLevel="0" collapsed="false">
      <c r="A2053" s="16" t="str">
        <f aca="false">DATA!A2053</f>
        <v>ITM12051</v>
      </c>
      <c r="B2053" s="16" t="str">
        <f aca="false">DATA!B2053</f>
        <v>Apparel</v>
      </c>
      <c r="C2053" s="17" t="n">
        <f aca="false">DATA!C2053</f>
        <v>368</v>
      </c>
      <c r="D2053" s="17" t="n">
        <f aca="false">DATA!D2053</f>
        <v>12</v>
      </c>
      <c r="E2053" s="18" t="n">
        <f aca="false">DATA!F2053</f>
        <v>6</v>
      </c>
      <c r="F2053" s="19" t="n">
        <f aca="false">DATA!G2053</f>
        <v>7.3</v>
      </c>
      <c r="G2053" s="19" t="n">
        <f aca="false">DATA!H2053</f>
        <v>1.94</v>
      </c>
      <c r="H2053" s="18" t="n">
        <f aca="false">DATA!E2053</f>
        <v>5</v>
      </c>
      <c r="I2053" s="20" t="n">
        <f aca="false">F2053*E2053</f>
        <v>43.8</v>
      </c>
      <c r="J2053" s="20" t="n">
        <f aca="false">PARAMETER!$B$4*G2053*SQRT(E2053)</f>
        <v>7.81636104993883</v>
      </c>
      <c r="K2053" s="20" t="n">
        <f aca="false">I2053+J2053</f>
        <v>51.6163610499388</v>
      </c>
      <c r="L2053" s="20" t="n">
        <f aca="false">K2053+F2053*H2053</f>
        <v>88.1163610499388</v>
      </c>
      <c r="M2053" s="16" t="str">
        <f aca="false">IF(C2053&lt;=K2053,"REORDER",IF(C2053&gt;L2053,"OVERSTOCK","OK"))</f>
        <v>OVERSTOCK</v>
      </c>
      <c r="N2053" s="16" t="str">
        <f aca="false">IF(C2053&lt;=D2053,"REORDER","OK")</f>
        <v>OK</v>
      </c>
      <c r="O2053" s="18" t="n">
        <f aca="false">IF(D2053&lt;I2053,1,0)</f>
        <v>1</v>
      </c>
      <c r="P2053" s="20" t="n">
        <f aca="false">C2053/F2053</f>
        <v>50.4109589041096</v>
      </c>
      <c r="Q2053" s="19" t="n">
        <f aca="false">DATA!N2053</f>
        <v>82.43</v>
      </c>
      <c r="R2053" s="19" t="n">
        <f aca="false">DATA!O2053</f>
        <v>1.21</v>
      </c>
      <c r="S2053" s="17" t="n">
        <f aca="false">C2053*Q2053</f>
        <v>30334.24</v>
      </c>
      <c r="T2053" s="19" t="n">
        <f aca="false">C2053*R2053</f>
        <v>445.28</v>
      </c>
      <c r="U2053" s="20" t="n">
        <f aca="false">MAX(0,C2053-L2053)</f>
        <v>279.883638950061</v>
      </c>
      <c r="V2053" s="17" t="n">
        <f aca="false">U2053*Q2053</f>
        <v>23070.8083586535</v>
      </c>
      <c r="W2053" s="19" t="n">
        <f aca="false">U2053*R2053</f>
        <v>338.659203129574</v>
      </c>
      <c r="X2053" s="20" t="n">
        <f aca="false">MAX(0,K2053-C2053)</f>
        <v>0</v>
      </c>
      <c r="Y2053" s="17" t="n">
        <f aca="false">F2053*PARAMETER!$B$5*Q2053</f>
        <v>219634.735</v>
      </c>
      <c r="Z2053" s="21" t="n">
        <f aca="false">SUMIF($Y$2:$Y$3205,"&gt;="&amp;Y2053)/SUM($Y$2:$Y$3205)</f>
        <v>0.979231045750373</v>
      </c>
      <c r="AA2053" s="16" t="str">
        <f aca="false">IF(Z2053&lt;=PARAMETER!$B$7,"A",IF(Z2053&lt;=PARAMETER!$B$8,"B","C"))</f>
        <v>C</v>
      </c>
      <c r="AB2053" s="22" t="n">
        <f aca="false">G2053/F2053</f>
        <v>0.265753424657534</v>
      </c>
      <c r="AC2053" s="16" t="str">
        <f aca="false">IF(AB2053&lt;=PARAMETER!$B$9,"X",IF(AB2053&lt;=PARAMETER!$B$10,"Y","Z"))</f>
        <v>Y</v>
      </c>
      <c r="AD2053" s="16" t="str">
        <f aca="false">AA2053&amp;AC2053</f>
        <v>CY</v>
      </c>
      <c r="AE2053" s="22" t="n">
        <f aca="false">DATA!I2053</f>
        <v>0.52</v>
      </c>
      <c r="AF2053" s="18" t="n">
        <f aca="false">DATA!L2053</f>
        <v>136</v>
      </c>
      <c r="AG2053" s="16" t="str">
        <f aca="false">DATA!K2053</f>
        <v>C</v>
      </c>
      <c r="AH2053" s="18" t="n">
        <f aca="false">IF(AE2053&gt;=PARAMETER!$B$12,1,0)</f>
        <v>0</v>
      </c>
      <c r="AI2053" s="18" t="n">
        <f aca="false">IF(AF2053&gt;=PARAMETER!$B$13,1,0)</f>
        <v>1</v>
      </c>
      <c r="AJ2053" s="18" t="n">
        <f aca="false">IF(AND(AH2053=1,AI2053=1),1,0)</f>
        <v>0</v>
      </c>
    </row>
    <row r="2054" customFormat="false" ht="15" hidden="false" customHeight="false" outlineLevel="0" collapsed="false">
      <c r="A2054" s="16" t="str">
        <f aca="false">DATA!A2054</f>
        <v>ITM12052</v>
      </c>
      <c r="B2054" s="16" t="str">
        <f aca="false">DATA!B2054</f>
        <v>Electronics</v>
      </c>
      <c r="C2054" s="17" t="n">
        <f aca="false">DATA!C2054</f>
        <v>274</v>
      </c>
      <c r="D2054" s="17" t="n">
        <f aca="false">DATA!D2054</f>
        <v>55</v>
      </c>
      <c r="E2054" s="18" t="n">
        <f aca="false">DATA!F2054</f>
        <v>7</v>
      </c>
      <c r="F2054" s="19" t="n">
        <f aca="false">DATA!G2054</f>
        <v>5.48</v>
      </c>
      <c r="G2054" s="19" t="n">
        <f aca="false">DATA!H2054</f>
        <v>5.69</v>
      </c>
      <c r="H2054" s="18" t="n">
        <f aca="false">DATA!E2054</f>
        <v>5</v>
      </c>
      <c r="I2054" s="20" t="n">
        <f aca="false">F2054*E2054</f>
        <v>38.36</v>
      </c>
      <c r="J2054" s="20" t="n">
        <f aca="false">PARAMETER!$B$4*G2054*SQRT(E2054)</f>
        <v>24.7621610116922</v>
      </c>
      <c r="K2054" s="20" t="n">
        <f aca="false">I2054+J2054</f>
        <v>63.1221610116922</v>
      </c>
      <c r="L2054" s="20" t="n">
        <f aca="false">K2054+F2054*H2054</f>
        <v>90.5221610116922</v>
      </c>
      <c r="M2054" s="16" t="str">
        <f aca="false">IF(C2054&lt;=K2054,"REORDER",IF(C2054&gt;L2054,"OVERSTOCK","OK"))</f>
        <v>OVERSTOCK</v>
      </c>
      <c r="N2054" s="16" t="str">
        <f aca="false">IF(C2054&lt;=D2054,"REORDER","OK")</f>
        <v>OK</v>
      </c>
      <c r="O2054" s="18" t="n">
        <f aca="false">IF(D2054&lt;I2054,1,0)</f>
        <v>0</v>
      </c>
      <c r="P2054" s="20" t="n">
        <f aca="false">C2054/F2054</f>
        <v>50</v>
      </c>
      <c r="Q2054" s="19" t="n">
        <f aca="false">DATA!N2054</f>
        <v>82.32</v>
      </c>
      <c r="R2054" s="19" t="n">
        <f aca="false">DATA!O2054</f>
        <v>0.76</v>
      </c>
      <c r="S2054" s="17" t="n">
        <f aca="false">C2054*Q2054</f>
        <v>22555.68</v>
      </c>
      <c r="T2054" s="19" t="n">
        <f aca="false">C2054*R2054</f>
        <v>208.24</v>
      </c>
      <c r="U2054" s="20" t="n">
        <f aca="false">MAX(0,C2054-L2054)</f>
        <v>183.477838988308</v>
      </c>
      <c r="V2054" s="17" t="n">
        <f aca="false">U2054*Q2054</f>
        <v>15103.8957055175</v>
      </c>
      <c r="W2054" s="19" t="n">
        <f aca="false">U2054*R2054</f>
        <v>139.443157631114</v>
      </c>
      <c r="X2054" s="20" t="n">
        <f aca="false">MAX(0,K2054-C2054)</f>
        <v>0</v>
      </c>
      <c r="Y2054" s="17" t="n">
        <f aca="false">F2054*PARAMETER!$B$5*Q2054</f>
        <v>164656.464</v>
      </c>
      <c r="Z2054" s="21" t="n">
        <f aca="false">SUMIF($Y$2:$Y$3205,"&gt;="&amp;Y2054)/SUM($Y$2:$Y$3205)</f>
        <v>0.988542978532971</v>
      </c>
      <c r="AA2054" s="16" t="str">
        <f aca="false">IF(Z2054&lt;=PARAMETER!$B$7,"A",IF(Z2054&lt;=PARAMETER!$B$8,"B","C"))</f>
        <v>C</v>
      </c>
      <c r="AB2054" s="22" t="n">
        <f aca="false">G2054/F2054</f>
        <v>1.03832116788321</v>
      </c>
      <c r="AC2054" s="16" t="str">
        <f aca="false">IF(AB2054&lt;=PARAMETER!$B$9,"X",IF(AB2054&lt;=PARAMETER!$B$10,"Y","Z"))</f>
        <v>Z</v>
      </c>
      <c r="AD2054" s="16" t="str">
        <f aca="false">AA2054&amp;AC2054</f>
        <v>CZ</v>
      </c>
      <c r="AE2054" s="22" t="n">
        <f aca="false">DATA!I2054</f>
        <v>0.78</v>
      </c>
      <c r="AF2054" s="18" t="n">
        <f aca="false">DATA!L2054</f>
        <v>13</v>
      </c>
      <c r="AG2054" s="16" t="str">
        <f aca="false">DATA!K2054</f>
        <v>D</v>
      </c>
      <c r="AH2054" s="18" t="n">
        <f aca="false">IF(AE2054&gt;=PARAMETER!$B$12,1,0)</f>
        <v>1</v>
      </c>
      <c r="AI2054" s="18" t="n">
        <f aca="false">IF(AF2054&gt;=PARAMETER!$B$13,1,0)</f>
        <v>0</v>
      </c>
      <c r="AJ2054" s="18" t="n">
        <f aca="false">IF(AND(AH2054=1,AI2054=1),1,0)</f>
        <v>0</v>
      </c>
    </row>
    <row r="2055" customFormat="false" ht="15" hidden="false" customHeight="false" outlineLevel="0" collapsed="false">
      <c r="A2055" s="16" t="str">
        <f aca="false">DATA!A2055</f>
        <v>ITM12053</v>
      </c>
      <c r="B2055" s="16" t="str">
        <f aca="false">DATA!B2055</f>
        <v>Groceries</v>
      </c>
      <c r="C2055" s="17" t="n">
        <f aca="false">DATA!C2055</f>
        <v>344</v>
      </c>
      <c r="D2055" s="17" t="n">
        <f aca="false">DATA!D2055</f>
        <v>64</v>
      </c>
      <c r="E2055" s="18" t="n">
        <f aca="false">DATA!F2055</f>
        <v>7</v>
      </c>
      <c r="F2055" s="19" t="n">
        <f aca="false">DATA!G2055</f>
        <v>9.73</v>
      </c>
      <c r="G2055" s="19" t="n">
        <f aca="false">DATA!H2055</f>
        <v>9.24</v>
      </c>
      <c r="H2055" s="18" t="n">
        <f aca="false">DATA!E2055</f>
        <v>9</v>
      </c>
      <c r="I2055" s="20" t="n">
        <f aca="false">F2055*E2055</f>
        <v>68.11</v>
      </c>
      <c r="J2055" s="20" t="n">
        <f aca="false">PARAMETER!$B$4*G2055*SQRT(E2055)</f>
        <v>40.2113124337497</v>
      </c>
      <c r="K2055" s="20" t="n">
        <f aca="false">I2055+J2055</f>
        <v>108.32131243375</v>
      </c>
      <c r="L2055" s="20" t="n">
        <f aca="false">K2055+F2055*H2055</f>
        <v>195.89131243375</v>
      </c>
      <c r="M2055" s="16" t="str">
        <f aca="false">IF(C2055&lt;=K2055,"REORDER",IF(C2055&gt;L2055,"OVERSTOCK","OK"))</f>
        <v>OVERSTOCK</v>
      </c>
      <c r="N2055" s="16" t="str">
        <f aca="false">IF(C2055&lt;=D2055,"REORDER","OK")</f>
        <v>OK</v>
      </c>
      <c r="O2055" s="18" t="n">
        <f aca="false">IF(D2055&lt;I2055,1,0)</f>
        <v>1</v>
      </c>
      <c r="P2055" s="20" t="n">
        <f aca="false">C2055/F2055</f>
        <v>35.3545734840699</v>
      </c>
      <c r="Q2055" s="19" t="n">
        <f aca="false">DATA!N2055</f>
        <v>77.88</v>
      </c>
      <c r="R2055" s="19" t="n">
        <f aca="false">DATA!O2055</f>
        <v>1.59</v>
      </c>
      <c r="S2055" s="17" t="n">
        <f aca="false">C2055*Q2055</f>
        <v>26790.72</v>
      </c>
      <c r="T2055" s="19" t="n">
        <f aca="false">C2055*R2055</f>
        <v>546.96</v>
      </c>
      <c r="U2055" s="20" t="n">
        <f aca="false">MAX(0,C2055-L2055)</f>
        <v>148.10868756625</v>
      </c>
      <c r="V2055" s="17" t="n">
        <f aca="false">U2055*Q2055</f>
        <v>11534.7045876596</v>
      </c>
      <c r="W2055" s="19" t="n">
        <f aca="false">U2055*R2055</f>
        <v>235.492813230338</v>
      </c>
      <c r="X2055" s="20" t="n">
        <f aca="false">MAX(0,K2055-C2055)</f>
        <v>0</v>
      </c>
      <c r="Y2055" s="17" t="n">
        <f aca="false">F2055*PARAMETER!$B$5*Q2055</f>
        <v>276586.926</v>
      </c>
      <c r="Z2055" s="21" t="n">
        <f aca="false">SUMIF($Y$2:$Y$3205,"&gt;="&amp;Y2055)/SUM($Y$2:$Y$3205)</f>
        <v>0.966275606250162</v>
      </c>
      <c r="AA2055" s="16" t="str">
        <f aca="false">IF(Z2055&lt;=PARAMETER!$B$7,"A",IF(Z2055&lt;=PARAMETER!$B$8,"B","C"))</f>
        <v>C</v>
      </c>
      <c r="AB2055" s="22" t="n">
        <f aca="false">G2055/F2055</f>
        <v>0.949640287769784</v>
      </c>
      <c r="AC2055" s="16" t="str">
        <f aca="false">IF(AB2055&lt;=PARAMETER!$B$9,"X",IF(AB2055&lt;=PARAMETER!$B$10,"Y","Z"))</f>
        <v>Z</v>
      </c>
      <c r="AD2055" s="16" t="str">
        <f aca="false">AA2055&amp;AC2055</f>
        <v>CZ</v>
      </c>
      <c r="AE2055" s="22" t="n">
        <f aca="false">DATA!I2055</f>
        <v>0.93</v>
      </c>
      <c r="AF2055" s="18" t="n">
        <f aca="false">DATA!L2055</f>
        <v>67</v>
      </c>
      <c r="AG2055" s="16" t="str">
        <f aca="false">DATA!K2055</f>
        <v>B</v>
      </c>
      <c r="AH2055" s="18" t="n">
        <f aca="false">IF(AE2055&gt;=PARAMETER!$B$12,1,0)</f>
        <v>1</v>
      </c>
      <c r="AI2055" s="18" t="n">
        <f aca="false">IF(AF2055&gt;=PARAMETER!$B$13,1,0)</f>
        <v>0</v>
      </c>
      <c r="AJ2055" s="18" t="n">
        <f aca="false">IF(AND(AH2055=1,AI2055=1),1,0)</f>
        <v>0</v>
      </c>
    </row>
    <row r="2056" customFormat="false" ht="15" hidden="false" customHeight="false" outlineLevel="0" collapsed="false">
      <c r="A2056" s="16" t="str">
        <f aca="false">DATA!A2056</f>
        <v>ITM12054</v>
      </c>
      <c r="B2056" s="16" t="str">
        <f aca="false">DATA!B2056</f>
        <v>Apparel</v>
      </c>
      <c r="C2056" s="17" t="n">
        <f aca="false">DATA!C2056</f>
        <v>209</v>
      </c>
      <c r="D2056" s="17" t="n">
        <f aca="false">DATA!D2056</f>
        <v>84</v>
      </c>
      <c r="E2056" s="18" t="n">
        <f aca="false">DATA!F2056</f>
        <v>9</v>
      </c>
      <c r="F2056" s="19" t="n">
        <f aca="false">DATA!G2056</f>
        <v>34.74</v>
      </c>
      <c r="G2056" s="19" t="n">
        <f aca="false">DATA!H2056</f>
        <v>9.92</v>
      </c>
      <c r="H2056" s="18" t="n">
        <f aca="false">DATA!E2056</f>
        <v>9</v>
      </c>
      <c r="I2056" s="20" t="n">
        <f aca="false">F2056*E2056</f>
        <v>312.66</v>
      </c>
      <c r="J2056" s="20" t="n">
        <f aca="false">PARAMETER!$B$4*G2056*SQRT(E2056)</f>
        <v>48.9508439380758</v>
      </c>
      <c r="K2056" s="20" t="n">
        <f aca="false">I2056+J2056</f>
        <v>361.610843938076</v>
      </c>
      <c r="L2056" s="20" t="n">
        <f aca="false">K2056+F2056*H2056</f>
        <v>674.270843938076</v>
      </c>
      <c r="M2056" s="16" t="str">
        <f aca="false">IF(C2056&lt;=K2056,"REORDER",IF(C2056&gt;L2056,"OVERSTOCK","OK"))</f>
        <v>REORDER</v>
      </c>
      <c r="N2056" s="16" t="str">
        <f aca="false">IF(C2056&lt;=D2056,"REORDER","OK")</f>
        <v>OK</v>
      </c>
      <c r="O2056" s="18" t="n">
        <f aca="false">IF(D2056&lt;I2056,1,0)</f>
        <v>1</v>
      </c>
      <c r="P2056" s="20" t="n">
        <f aca="false">C2056/F2056</f>
        <v>6.0161197466897</v>
      </c>
      <c r="Q2056" s="19" t="n">
        <f aca="false">DATA!N2056</f>
        <v>19.26</v>
      </c>
      <c r="R2056" s="19" t="n">
        <f aca="false">DATA!O2056</f>
        <v>1.37</v>
      </c>
      <c r="S2056" s="17" t="n">
        <f aca="false">C2056*Q2056</f>
        <v>4025.34</v>
      </c>
      <c r="T2056" s="19" t="n">
        <f aca="false">C2056*R2056</f>
        <v>286.33</v>
      </c>
      <c r="U2056" s="20" t="n">
        <f aca="false">MAX(0,C2056-L2056)</f>
        <v>0</v>
      </c>
      <c r="V2056" s="17" t="n">
        <f aca="false">U2056*Q2056</f>
        <v>0</v>
      </c>
      <c r="W2056" s="19" t="n">
        <f aca="false">U2056*R2056</f>
        <v>0</v>
      </c>
      <c r="X2056" s="20" t="n">
        <f aca="false">MAX(0,K2056-C2056)</f>
        <v>152.610843938076</v>
      </c>
      <c r="Y2056" s="17" t="n">
        <f aca="false">F2056*PARAMETER!$B$5*Q2056</f>
        <v>244218.726</v>
      </c>
      <c r="Z2056" s="21" t="n">
        <f aca="false">SUMIF($Y$2:$Y$3205,"&gt;="&amp;Y2056)/SUM($Y$2:$Y$3205)</f>
        <v>0.973384006733351</v>
      </c>
      <c r="AA2056" s="16" t="str">
        <f aca="false">IF(Z2056&lt;=PARAMETER!$B$7,"A",IF(Z2056&lt;=PARAMETER!$B$8,"B","C"))</f>
        <v>C</v>
      </c>
      <c r="AB2056" s="22" t="n">
        <f aca="false">G2056/F2056</f>
        <v>0.285549798503166</v>
      </c>
      <c r="AC2056" s="16" t="str">
        <f aca="false">IF(AB2056&lt;=PARAMETER!$B$9,"X",IF(AB2056&lt;=PARAMETER!$B$10,"Y","Z"))</f>
        <v>Y</v>
      </c>
      <c r="AD2056" s="16" t="str">
        <f aca="false">AA2056&amp;AC2056</f>
        <v>CY</v>
      </c>
      <c r="AE2056" s="22" t="n">
        <f aca="false">DATA!I2056</f>
        <v>0.77</v>
      </c>
      <c r="AF2056" s="18" t="n">
        <f aca="false">DATA!L2056</f>
        <v>146</v>
      </c>
      <c r="AG2056" s="16" t="str">
        <f aca="false">DATA!K2056</f>
        <v>A</v>
      </c>
      <c r="AH2056" s="18" t="n">
        <f aca="false">IF(AE2056&gt;=PARAMETER!$B$12,1,0)</f>
        <v>1</v>
      </c>
      <c r="AI2056" s="18" t="n">
        <f aca="false">IF(AF2056&gt;=PARAMETER!$B$13,1,0)</f>
        <v>1</v>
      </c>
      <c r="AJ2056" s="18" t="n">
        <f aca="false">IF(AND(AH2056=1,AI2056=1),1,0)</f>
        <v>1</v>
      </c>
    </row>
    <row r="2057" customFormat="false" ht="15" hidden="false" customHeight="false" outlineLevel="0" collapsed="false">
      <c r="A2057" s="16" t="str">
        <f aca="false">DATA!A2057</f>
        <v>ITM12055</v>
      </c>
      <c r="B2057" s="16" t="str">
        <f aca="false">DATA!B2057</f>
        <v>Pharma</v>
      </c>
      <c r="C2057" s="17" t="n">
        <f aca="false">DATA!C2057</f>
        <v>327</v>
      </c>
      <c r="D2057" s="17" t="n">
        <f aca="false">DATA!D2057</f>
        <v>97</v>
      </c>
      <c r="E2057" s="18" t="n">
        <f aca="false">DATA!F2057</f>
        <v>7</v>
      </c>
      <c r="F2057" s="19" t="n">
        <f aca="false">DATA!G2057</f>
        <v>41.71</v>
      </c>
      <c r="G2057" s="19" t="n">
        <f aca="false">DATA!H2057</f>
        <v>3.23</v>
      </c>
      <c r="H2057" s="18" t="n">
        <f aca="false">DATA!E2057</f>
        <v>14</v>
      </c>
      <c r="I2057" s="20" t="n">
        <f aca="false">F2057*E2057</f>
        <v>291.97</v>
      </c>
      <c r="J2057" s="20" t="n">
        <f aca="false">PARAMETER!$B$4*G2057*SQRT(E2057)</f>
        <v>14.0565518572523</v>
      </c>
      <c r="K2057" s="20" t="n">
        <f aca="false">I2057+J2057</f>
        <v>306.026551857252</v>
      </c>
      <c r="L2057" s="20" t="n">
        <f aca="false">K2057+F2057*H2057</f>
        <v>889.966551857252</v>
      </c>
      <c r="M2057" s="16" t="str">
        <f aca="false">IF(C2057&lt;=K2057,"REORDER",IF(C2057&gt;L2057,"OVERSTOCK","OK"))</f>
        <v>OK</v>
      </c>
      <c r="N2057" s="16" t="str">
        <f aca="false">IF(C2057&lt;=D2057,"REORDER","OK")</f>
        <v>OK</v>
      </c>
      <c r="O2057" s="18" t="n">
        <f aca="false">IF(D2057&lt;I2057,1,0)</f>
        <v>1</v>
      </c>
      <c r="P2057" s="20" t="n">
        <f aca="false">C2057/F2057</f>
        <v>7.83984655957804</v>
      </c>
      <c r="Q2057" s="19" t="n">
        <f aca="false">DATA!N2057</f>
        <v>98.17</v>
      </c>
      <c r="R2057" s="19" t="n">
        <f aca="false">DATA!O2057</f>
        <v>0.11</v>
      </c>
      <c r="S2057" s="17" t="n">
        <f aca="false">C2057*Q2057</f>
        <v>32101.59</v>
      </c>
      <c r="T2057" s="19" t="n">
        <f aca="false">C2057*R2057</f>
        <v>35.97</v>
      </c>
      <c r="U2057" s="20" t="n">
        <f aca="false">MAX(0,C2057-L2057)</f>
        <v>0</v>
      </c>
      <c r="V2057" s="17" t="n">
        <f aca="false">U2057*Q2057</f>
        <v>0</v>
      </c>
      <c r="W2057" s="19" t="n">
        <f aca="false">U2057*R2057</f>
        <v>0</v>
      </c>
      <c r="X2057" s="20" t="n">
        <f aca="false">MAX(0,K2057-C2057)</f>
        <v>0</v>
      </c>
      <c r="Y2057" s="17" t="n">
        <f aca="false">F2057*PARAMETER!$B$5*Q2057</f>
        <v>1494554.8055</v>
      </c>
      <c r="Z2057" s="21" t="n">
        <f aca="false">SUMIF($Y$2:$Y$3205,"&gt;="&amp;Y2057)/SUM($Y$2:$Y$3205)</f>
        <v>0.529577368329578</v>
      </c>
      <c r="AA2057" s="16" t="str">
        <f aca="false">IF(Z2057&lt;=PARAMETER!$B$7,"A",IF(Z2057&lt;=PARAMETER!$B$8,"B","C"))</f>
        <v>A</v>
      </c>
      <c r="AB2057" s="22" t="n">
        <f aca="false">G2057/F2057</f>
        <v>0.0774394629585231</v>
      </c>
      <c r="AC2057" s="16" t="str">
        <f aca="false">IF(AB2057&lt;=PARAMETER!$B$9,"X",IF(AB2057&lt;=PARAMETER!$B$10,"Y","Z"))</f>
        <v>X</v>
      </c>
      <c r="AD2057" s="16" t="str">
        <f aca="false">AA2057&amp;AC2057</f>
        <v>AX</v>
      </c>
      <c r="AE2057" s="22" t="n">
        <f aca="false">DATA!I2057</f>
        <v>0.38</v>
      </c>
      <c r="AF2057" s="18" t="n">
        <f aca="false">DATA!L2057</f>
        <v>122</v>
      </c>
      <c r="AG2057" s="16" t="str">
        <f aca="false">DATA!K2057</f>
        <v>B</v>
      </c>
      <c r="AH2057" s="18" t="n">
        <f aca="false">IF(AE2057&gt;=PARAMETER!$B$12,1,0)</f>
        <v>0</v>
      </c>
      <c r="AI2057" s="18" t="n">
        <f aca="false">IF(AF2057&gt;=PARAMETER!$B$13,1,0)</f>
        <v>1</v>
      </c>
      <c r="AJ2057" s="18" t="n">
        <f aca="false">IF(AND(AH2057=1,AI2057=1),1,0)</f>
        <v>0</v>
      </c>
    </row>
    <row r="2058" customFormat="false" ht="15" hidden="false" customHeight="false" outlineLevel="0" collapsed="false">
      <c r="A2058" s="16" t="str">
        <f aca="false">DATA!A2058</f>
        <v>ITM12056</v>
      </c>
      <c r="B2058" s="16" t="str">
        <f aca="false">DATA!B2058</f>
        <v>Pharma</v>
      </c>
      <c r="C2058" s="17" t="n">
        <f aca="false">DATA!C2058</f>
        <v>364</v>
      </c>
      <c r="D2058" s="17" t="n">
        <f aca="false">DATA!D2058</f>
        <v>95</v>
      </c>
      <c r="E2058" s="18" t="n">
        <f aca="false">DATA!F2058</f>
        <v>5</v>
      </c>
      <c r="F2058" s="19" t="n">
        <f aca="false">DATA!G2058</f>
        <v>21.03</v>
      </c>
      <c r="G2058" s="19" t="n">
        <f aca="false">DATA!H2058</f>
        <v>7.12</v>
      </c>
      <c r="H2058" s="18" t="n">
        <f aca="false">DATA!E2058</f>
        <v>3</v>
      </c>
      <c r="I2058" s="20" t="n">
        <f aca="false">F2058*E2058</f>
        <v>105.15</v>
      </c>
      <c r="J2058" s="20" t="n">
        <f aca="false">PARAMETER!$B$4*G2058*SQRT(E2058)</f>
        <v>26.1873922030521</v>
      </c>
      <c r="K2058" s="20" t="n">
        <f aca="false">I2058+J2058</f>
        <v>131.337392203052</v>
      </c>
      <c r="L2058" s="20" t="n">
        <f aca="false">K2058+F2058*H2058</f>
        <v>194.427392203052</v>
      </c>
      <c r="M2058" s="16" t="str">
        <f aca="false">IF(C2058&lt;=K2058,"REORDER",IF(C2058&gt;L2058,"OVERSTOCK","OK"))</f>
        <v>OVERSTOCK</v>
      </c>
      <c r="N2058" s="16" t="str">
        <f aca="false">IF(C2058&lt;=D2058,"REORDER","OK")</f>
        <v>OK</v>
      </c>
      <c r="O2058" s="18" t="n">
        <f aca="false">IF(D2058&lt;I2058,1,0)</f>
        <v>1</v>
      </c>
      <c r="P2058" s="20" t="n">
        <f aca="false">C2058/F2058</f>
        <v>17.3086067522587</v>
      </c>
      <c r="Q2058" s="19" t="n">
        <f aca="false">DATA!N2058</f>
        <v>168.88</v>
      </c>
      <c r="R2058" s="19" t="n">
        <f aca="false">DATA!O2058</f>
        <v>1.74</v>
      </c>
      <c r="S2058" s="17" t="n">
        <f aca="false">C2058*Q2058</f>
        <v>61472.32</v>
      </c>
      <c r="T2058" s="19" t="n">
        <f aca="false">C2058*R2058</f>
        <v>633.36</v>
      </c>
      <c r="U2058" s="20" t="n">
        <f aca="false">MAX(0,C2058-L2058)</f>
        <v>169.572607796948</v>
      </c>
      <c r="V2058" s="17" t="n">
        <f aca="false">U2058*Q2058</f>
        <v>28637.4220047486</v>
      </c>
      <c r="W2058" s="19" t="n">
        <f aca="false">U2058*R2058</f>
        <v>295.056337566689</v>
      </c>
      <c r="X2058" s="20" t="n">
        <f aca="false">MAX(0,K2058-C2058)</f>
        <v>0</v>
      </c>
      <c r="Y2058" s="17" t="n">
        <f aca="false">F2058*PARAMETER!$B$5*Q2058</f>
        <v>1296314.436</v>
      </c>
      <c r="Z2058" s="21" t="n">
        <f aca="false">SUMIF($Y$2:$Y$3205,"&gt;="&amp;Y2058)/SUM($Y$2:$Y$3205)</f>
        <v>0.608648451045708</v>
      </c>
      <c r="AA2058" s="16" t="str">
        <f aca="false">IF(Z2058&lt;=PARAMETER!$B$7,"A",IF(Z2058&lt;=PARAMETER!$B$8,"B","C"))</f>
        <v>A</v>
      </c>
      <c r="AB2058" s="22" t="n">
        <f aca="false">G2058/F2058</f>
        <v>0.338563956252972</v>
      </c>
      <c r="AC2058" s="16" t="str">
        <f aca="false">IF(AB2058&lt;=PARAMETER!$B$9,"X",IF(AB2058&lt;=PARAMETER!$B$10,"Y","Z"))</f>
        <v>Y</v>
      </c>
      <c r="AD2058" s="16" t="str">
        <f aca="false">AA2058&amp;AC2058</f>
        <v>AY</v>
      </c>
      <c r="AE2058" s="22" t="n">
        <f aca="false">DATA!I2058</f>
        <v>0.61</v>
      </c>
      <c r="AF2058" s="18" t="n">
        <f aca="false">DATA!L2058</f>
        <v>177</v>
      </c>
      <c r="AG2058" s="16" t="str">
        <f aca="false">DATA!K2058</f>
        <v>D</v>
      </c>
      <c r="AH2058" s="18" t="n">
        <f aca="false">IF(AE2058&gt;=PARAMETER!$B$12,1,0)</f>
        <v>0</v>
      </c>
      <c r="AI2058" s="18" t="n">
        <f aca="false">IF(AF2058&gt;=PARAMETER!$B$13,1,0)</f>
        <v>1</v>
      </c>
      <c r="AJ2058" s="18" t="n">
        <f aca="false">IF(AND(AH2058=1,AI2058=1),1,0)</f>
        <v>0</v>
      </c>
    </row>
    <row r="2059" customFormat="false" ht="15" hidden="false" customHeight="false" outlineLevel="0" collapsed="false">
      <c r="A2059" s="16" t="str">
        <f aca="false">DATA!A2059</f>
        <v>ITM12057</v>
      </c>
      <c r="B2059" s="16" t="str">
        <f aca="false">DATA!B2059</f>
        <v>Apparel</v>
      </c>
      <c r="C2059" s="17" t="n">
        <f aca="false">DATA!C2059</f>
        <v>146</v>
      </c>
      <c r="D2059" s="17" t="n">
        <f aca="false">DATA!D2059</f>
        <v>73</v>
      </c>
      <c r="E2059" s="18" t="n">
        <f aca="false">DATA!F2059</f>
        <v>2</v>
      </c>
      <c r="F2059" s="19" t="n">
        <f aca="false">DATA!G2059</f>
        <v>34.95</v>
      </c>
      <c r="G2059" s="19" t="n">
        <f aca="false">DATA!H2059</f>
        <v>6.17</v>
      </c>
      <c r="H2059" s="18" t="n">
        <f aca="false">DATA!E2059</f>
        <v>5</v>
      </c>
      <c r="I2059" s="20" t="n">
        <f aca="false">F2059*E2059</f>
        <v>69.9</v>
      </c>
      <c r="J2059" s="20" t="n">
        <f aca="false">PARAMETER!$B$4*G2059*SQRT(E2059)</f>
        <v>14.3524954763701</v>
      </c>
      <c r="K2059" s="20" t="n">
        <f aca="false">I2059+J2059</f>
        <v>84.2524954763702</v>
      </c>
      <c r="L2059" s="20" t="n">
        <f aca="false">K2059+F2059*H2059</f>
        <v>259.00249547637</v>
      </c>
      <c r="M2059" s="16" t="str">
        <f aca="false">IF(C2059&lt;=K2059,"REORDER",IF(C2059&gt;L2059,"OVERSTOCK","OK"))</f>
        <v>OK</v>
      </c>
      <c r="N2059" s="16" t="str">
        <f aca="false">IF(C2059&lt;=D2059,"REORDER","OK")</f>
        <v>OK</v>
      </c>
      <c r="O2059" s="18" t="n">
        <f aca="false">IF(D2059&lt;I2059,1,0)</f>
        <v>0</v>
      </c>
      <c r="P2059" s="20" t="n">
        <f aca="false">C2059/F2059</f>
        <v>4.17739628040057</v>
      </c>
      <c r="Q2059" s="19" t="n">
        <f aca="false">DATA!N2059</f>
        <v>44.27</v>
      </c>
      <c r="R2059" s="19" t="n">
        <f aca="false">DATA!O2059</f>
        <v>0.85</v>
      </c>
      <c r="S2059" s="17" t="n">
        <f aca="false">C2059*Q2059</f>
        <v>6463.42</v>
      </c>
      <c r="T2059" s="19" t="n">
        <f aca="false">C2059*R2059</f>
        <v>124.1</v>
      </c>
      <c r="U2059" s="20" t="n">
        <f aca="false">MAX(0,C2059-L2059)</f>
        <v>0</v>
      </c>
      <c r="V2059" s="17" t="n">
        <f aca="false">U2059*Q2059</f>
        <v>0</v>
      </c>
      <c r="W2059" s="19" t="n">
        <f aca="false">U2059*R2059</f>
        <v>0</v>
      </c>
      <c r="X2059" s="20" t="n">
        <f aca="false">MAX(0,K2059-C2059)</f>
        <v>0</v>
      </c>
      <c r="Y2059" s="17" t="n">
        <f aca="false">F2059*PARAMETER!$B$5*Q2059</f>
        <v>564741.3225</v>
      </c>
      <c r="Z2059" s="21" t="n">
        <f aca="false">SUMIF($Y$2:$Y$3205,"&gt;="&amp;Y2059)/SUM($Y$2:$Y$3205)</f>
        <v>0.886152361500203</v>
      </c>
      <c r="AA2059" s="16" t="str">
        <f aca="false">IF(Z2059&lt;=PARAMETER!$B$7,"A",IF(Z2059&lt;=PARAMETER!$B$8,"B","C"))</f>
        <v>B</v>
      </c>
      <c r="AB2059" s="22" t="n">
        <f aca="false">G2059/F2059</f>
        <v>0.17653791130186</v>
      </c>
      <c r="AC2059" s="16" t="str">
        <f aca="false">IF(AB2059&lt;=PARAMETER!$B$9,"X",IF(AB2059&lt;=PARAMETER!$B$10,"Y","Z"))</f>
        <v>X</v>
      </c>
      <c r="AD2059" s="16" t="str">
        <f aca="false">AA2059&amp;AC2059</f>
        <v>BX</v>
      </c>
      <c r="AE2059" s="22" t="n">
        <f aca="false">DATA!I2059</f>
        <v>0.92</v>
      </c>
      <c r="AF2059" s="18" t="n">
        <f aca="false">DATA!L2059</f>
        <v>152</v>
      </c>
      <c r="AG2059" s="16" t="str">
        <f aca="false">DATA!K2059</f>
        <v>D</v>
      </c>
      <c r="AH2059" s="18" t="n">
        <f aca="false">IF(AE2059&gt;=PARAMETER!$B$12,1,0)</f>
        <v>1</v>
      </c>
      <c r="AI2059" s="18" t="n">
        <f aca="false">IF(AF2059&gt;=PARAMETER!$B$13,1,0)</f>
        <v>1</v>
      </c>
      <c r="AJ2059" s="18" t="n">
        <f aca="false">IF(AND(AH2059=1,AI2059=1),1,0)</f>
        <v>1</v>
      </c>
    </row>
    <row r="2060" customFormat="false" ht="15" hidden="false" customHeight="false" outlineLevel="0" collapsed="false">
      <c r="A2060" s="16" t="str">
        <f aca="false">DATA!A2060</f>
        <v>ITM12058</v>
      </c>
      <c r="B2060" s="16" t="str">
        <f aca="false">DATA!B2060</f>
        <v>Pharma</v>
      </c>
      <c r="C2060" s="17" t="n">
        <f aca="false">DATA!C2060</f>
        <v>444</v>
      </c>
      <c r="D2060" s="17" t="n">
        <f aca="false">DATA!D2060</f>
        <v>54</v>
      </c>
      <c r="E2060" s="18" t="n">
        <f aca="false">DATA!F2060</f>
        <v>7</v>
      </c>
      <c r="F2060" s="19" t="n">
        <f aca="false">DATA!G2060</f>
        <v>10.8</v>
      </c>
      <c r="G2060" s="19" t="n">
        <f aca="false">DATA!H2060</f>
        <v>5.14</v>
      </c>
      <c r="H2060" s="18" t="n">
        <f aca="false">DATA!E2060</f>
        <v>10</v>
      </c>
      <c r="I2060" s="20" t="n">
        <f aca="false">F2060*E2060</f>
        <v>75.6</v>
      </c>
      <c r="J2060" s="20" t="n">
        <f aca="false">PARAMETER!$B$4*G2060*SQRT(E2060)</f>
        <v>22.3686305096833</v>
      </c>
      <c r="K2060" s="20" t="n">
        <f aca="false">I2060+J2060</f>
        <v>97.9686305096833</v>
      </c>
      <c r="L2060" s="20" t="n">
        <f aca="false">K2060+F2060*H2060</f>
        <v>205.968630509683</v>
      </c>
      <c r="M2060" s="16" t="str">
        <f aca="false">IF(C2060&lt;=K2060,"REORDER",IF(C2060&gt;L2060,"OVERSTOCK","OK"))</f>
        <v>OVERSTOCK</v>
      </c>
      <c r="N2060" s="16" t="str">
        <f aca="false">IF(C2060&lt;=D2060,"REORDER","OK")</f>
        <v>OK</v>
      </c>
      <c r="O2060" s="18" t="n">
        <f aca="false">IF(D2060&lt;I2060,1,0)</f>
        <v>1</v>
      </c>
      <c r="P2060" s="20" t="n">
        <f aca="false">C2060/F2060</f>
        <v>41.1111111111111</v>
      </c>
      <c r="Q2060" s="19" t="n">
        <f aca="false">DATA!N2060</f>
        <v>37.67</v>
      </c>
      <c r="R2060" s="19" t="n">
        <f aca="false">DATA!O2060</f>
        <v>1.33</v>
      </c>
      <c r="S2060" s="17" t="n">
        <f aca="false">C2060*Q2060</f>
        <v>16725.48</v>
      </c>
      <c r="T2060" s="19" t="n">
        <f aca="false">C2060*R2060</f>
        <v>590.52</v>
      </c>
      <c r="U2060" s="20" t="n">
        <f aca="false">MAX(0,C2060-L2060)</f>
        <v>238.031369490317</v>
      </c>
      <c r="V2060" s="17" t="n">
        <f aca="false">U2060*Q2060</f>
        <v>8966.64168870023</v>
      </c>
      <c r="W2060" s="19" t="n">
        <f aca="false">U2060*R2060</f>
        <v>316.581721422121</v>
      </c>
      <c r="X2060" s="20" t="n">
        <f aca="false">MAX(0,K2060-C2060)</f>
        <v>0</v>
      </c>
      <c r="Y2060" s="17" t="n">
        <f aca="false">F2060*PARAMETER!$B$5*Q2060</f>
        <v>148495.14</v>
      </c>
      <c r="Z2060" s="21" t="n">
        <f aca="false">SUMIF($Y$2:$Y$3205,"&gt;="&amp;Y2060)/SUM($Y$2:$Y$3205)</f>
        <v>0.991196136774999</v>
      </c>
      <c r="AA2060" s="16" t="str">
        <f aca="false">IF(Z2060&lt;=PARAMETER!$B$7,"A",IF(Z2060&lt;=PARAMETER!$B$8,"B","C"))</f>
        <v>C</v>
      </c>
      <c r="AB2060" s="22" t="n">
        <f aca="false">G2060/F2060</f>
        <v>0.475925925925926</v>
      </c>
      <c r="AC2060" s="16" t="str">
        <f aca="false">IF(AB2060&lt;=PARAMETER!$B$9,"X",IF(AB2060&lt;=PARAMETER!$B$10,"Y","Z"))</f>
        <v>Y</v>
      </c>
      <c r="AD2060" s="16" t="str">
        <f aca="false">AA2060&amp;AC2060</f>
        <v>CY</v>
      </c>
      <c r="AE2060" s="22" t="n">
        <f aca="false">DATA!I2060</f>
        <v>0.5</v>
      </c>
      <c r="AF2060" s="18" t="n">
        <f aca="false">DATA!L2060</f>
        <v>13</v>
      </c>
      <c r="AG2060" s="16" t="str">
        <f aca="false">DATA!K2060</f>
        <v>B</v>
      </c>
      <c r="AH2060" s="18" t="n">
        <f aca="false">IF(AE2060&gt;=PARAMETER!$B$12,1,0)</f>
        <v>0</v>
      </c>
      <c r="AI2060" s="18" t="n">
        <f aca="false">IF(AF2060&gt;=PARAMETER!$B$13,1,0)</f>
        <v>0</v>
      </c>
      <c r="AJ2060" s="18" t="n">
        <f aca="false">IF(AND(AH2060=1,AI2060=1),1,0)</f>
        <v>0</v>
      </c>
    </row>
    <row r="2061" customFormat="false" ht="15" hidden="false" customHeight="false" outlineLevel="0" collapsed="false">
      <c r="A2061" s="16" t="str">
        <f aca="false">DATA!A2061</f>
        <v>ITM12059</v>
      </c>
      <c r="B2061" s="16" t="str">
        <f aca="false">DATA!B2061</f>
        <v>Automotive</v>
      </c>
      <c r="C2061" s="17" t="n">
        <f aca="false">DATA!C2061</f>
        <v>306</v>
      </c>
      <c r="D2061" s="17" t="n">
        <f aca="false">DATA!D2061</f>
        <v>35</v>
      </c>
      <c r="E2061" s="18" t="n">
        <f aca="false">DATA!F2061</f>
        <v>3</v>
      </c>
      <c r="F2061" s="19" t="n">
        <f aca="false">DATA!G2061</f>
        <v>48.69</v>
      </c>
      <c r="G2061" s="19" t="n">
        <f aca="false">DATA!H2061</f>
        <v>6.82</v>
      </c>
      <c r="H2061" s="18" t="n">
        <f aca="false">DATA!E2061</f>
        <v>11</v>
      </c>
      <c r="I2061" s="20" t="n">
        <f aca="false">F2061*E2061</f>
        <v>146.07</v>
      </c>
      <c r="J2061" s="20" t="n">
        <f aca="false">PARAMETER!$B$4*G2061*SQRT(E2061)</f>
        <v>19.4299757607364</v>
      </c>
      <c r="K2061" s="20" t="n">
        <f aca="false">I2061+J2061</f>
        <v>165.499975760736</v>
      </c>
      <c r="L2061" s="20" t="n">
        <f aca="false">K2061+F2061*H2061</f>
        <v>701.089975760736</v>
      </c>
      <c r="M2061" s="16" t="str">
        <f aca="false">IF(C2061&lt;=K2061,"REORDER",IF(C2061&gt;L2061,"OVERSTOCK","OK"))</f>
        <v>OK</v>
      </c>
      <c r="N2061" s="16" t="str">
        <f aca="false">IF(C2061&lt;=D2061,"REORDER","OK")</f>
        <v>OK</v>
      </c>
      <c r="O2061" s="18" t="n">
        <f aca="false">IF(D2061&lt;I2061,1,0)</f>
        <v>1</v>
      </c>
      <c r="P2061" s="20" t="n">
        <f aca="false">C2061/F2061</f>
        <v>6.28465804066544</v>
      </c>
      <c r="Q2061" s="19" t="n">
        <f aca="false">DATA!N2061</f>
        <v>99.65</v>
      </c>
      <c r="R2061" s="19" t="n">
        <f aca="false">DATA!O2061</f>
        <v>0.85</v>
      </c>
      <c r="S2061" s="17" t="n">
        <f aca="false">C2061*Q2061</f>
        <v>30492.9</v>
      </c>
      <c r="T2061" s="19" t="n">
        <f aca="false">C2061*R2061</f>
        <v>260.1</v>
      </c>
      <c r="U2061" s="20" t="n">
        <f aca="false">MAX(0,C2061-L2061)</f>
        <v>0</v>
      </c>
      <c r="V2061" s="17" t="n">
        <f aca="false">U2061*Q2061</f>
        <v>0</v>
      </c>
      <c r="W2061" s="19" t="n">
        <f aca="false">U2061*R2061</f>
        <v>0</v>
      </c>
      <c r="X2061" s="20" t="n">
        <f aca="false">MAX(0,K2061-C2061)</f>
        <v>0</v>
      </c>
      <c r="Y2061" s="17" t="n">
        <f aca="false">F2061*PARAMETER!$B$5*Q2061</f>
        <v>1770964.8525</v>
      </c>
      <c r="Z2061" s="21" t="n">
        <f aca="false">SUMIF($Y$2:$Y$3205,"&gt;="&amp;Y2061)/SUM($Y$2:$Y$3205)</f>
        <v>0.428296403748058</v>
      </c>
      <c r="AA2061" s="16" t="str">
        <f aca="false">IF(Z2061&lt;=PARAMETER!$B$7,"A",IF(Z2061&lt;=PARAMETER!$B$8,"B","C"))</f>
        <v>A</v>
      </c>
      <c r="AB2061" s="22" t="n">
        <f aca="false">G2061/F2061</f>
        <v>0.140069829533785</v>
      </c>
      <c r="AC2061" s="16" t="str">
        <f aca="false">IF(AB2061&lt;=PARAMETER!$B$9,"X",IF(AB2061&lt;=PARAMETER!$B$10,"Y","Z"))</f>
        <v>X</v>
      </c>
      <c r="AD2061" s="16" t="str">
        <f aca="false">AA2061&amp;AC2061</f>
        <v>AX</v>
      </c>
      <c r="AE2061" s="22" t="n">
        <f aca="false">DATA!I2061</f>
        <v>0.71</v>
      </c>
      <c r="AF2061" s="18" t="n">
        <f aca="false">DATA!L2061</f>
        <v>61</v>
      </c>
      <c r="AG2061" s="16" t="str">
        <f aca="false">DATA!K2061</f>
        <v>D</v>
      </c>
      <c r="AH2061" s="18" t="n">
        <f aca="false">IF(AE2061&gt;=PARAMETER!$B$12,1,0)</f>
        <v>0</v>
      </c>
      <c r="AI2061" s="18" t="n">
        <f aca="false">IF(AF2061&gt;=PARAMETER!$B$13,1,0)</f>
        <v>0</v>
      </c>
      <c r="AJ2061" s="18" t="n">
        <f aca="false">IF(AND(AH2061=1,AI2061=1),1,0)</f>
        <v>0</v>
      </c>
    </row>
    <row r="2062" customFormat="false" ht="15" hidden="false" customHeight="false" outlineLevel="0" collapsed="false">
      <c r="A2062" s="16" t="str">
        <f aca="false">DATA!A2062</f>
        <v>ITM12060</v>
      </c>
      <c r="B2062" s="16" t="str">
        <f aca="false">DATA!B2062</f>
        <v>Automotive</v>
      </c>
      <c r="C2062" s="17" t="n">
        <f aca="false">DATA!C2062</f>
        <v>273</v>
      </c>
      <c r="D2062" s="17" t="n">
        <f aca="false">DATA!D2062</f>
        <v>86</v>
      </c>
      <c r="E2062" s="18" t="n">
        <f aca="false">DATA!F2062</f>
        <v>9</v>
      </c>
      <c r="F2062" s="19" t="n">
        <f aca="false">DATA!G2062</f>
        <v>18.15</v>
      </c>
      <c r="G2062" s="19" t="n">
        <f aca="false">DATA!H2062</f>
        <v>4.03</v>
      </c>
      <c r="H2062" s="18" t="n">
        <f aca="false">DATA!E2062</f>
        <v>9</v>
      </c>
      <c r="I2062" s="20" t="n">
        <f aca="false">F2062*E2062</f>
        <v>163.35</v>
      </c>
      <c r="J2062" s="20" t="n">
        <f aca="false">PARAMETER!$B$4*G2062*SQRT(E2062)</f>
        <v>19.8862803498433</v>
      </c>
      <c r="K2062" s="20" t="n">
        <f aca="false">I2062+J2062</f>
        <v>183.236280349843</v>
      </c>
      <c r="L2062" s="20" t="n">
        <f aca="false">K2062+F2062*H2062</f>
        <v>346.586280349843</v>
      </c>
      <c r="M2062" s="16" t="str">
        <f aca="false">IF(C2062&lt;=K2062,"REORDER",IF(C2062&gt;L2062,"OVERSTOCK","OK"))</f>
        <v>OK</v>
      </c>
      <c r="N2062" s="16" t="str">
        <f aca="false">IF(C2062&lt;=D2062,"REORDER","OK")</f>
        <v>OK</v>
      </c>
      <c r="O2062" s="18" t="n">
        <f aca="false">IF(D2062&lt;I2062,1,0)</f>
        <v>1</v>
      </c>
      <c r="P2062" s="20" t="n">
        <f aca="false">C2062/F2062</f>
        <v>15.0413223140496</v>
      </c>
      <c r="Q2062" s="19" t="n">
        <f aca="false">DATA!N2062</f>
        <v>80.41</v>
      </c>
      <c r="R2062" s="19" t="n">
        <f aca="false">DATA!O2062</f>
        <v>1.77</v>
      </c>
      <c r="S2062" s="17" t="n">
        <f aca="false">C2062*Q2062</f>
        <v>21951.93</v>
      </c>
      <c r="T2062" s="19" t="n">
        <f aca="false">C2062*R2062</f>
        <v>483.21</v>
      </c>
      <c r="U2062" s="20" t="n">
        <f aca="false">MAX(0,C2062-L2062)</f>
        <v>0</v>
      </c>
      <c r="V2062" s="17" t="n">
        <f aca="false">U2062*Q2062</f>
        <v>0</v>
      </c>
      <c r="W2062" s="19" t="n">
        <f aca="false">U2062*R2062</f>
        <v>0</v>
      </c>
      <c r="X2062" s="20" t="n">
        <f aca="false">MAX(0,K2062-C2062)</f>
        <v>0</v>
      </c>
      <c r="Y2062" s="17" t="n">
        <f aca="false">F2062*PARAMETER!$B$5*Q2062</f>
        <v>532696.1475</v>
      </c>
      <c r="Z2062" s="21" t="n">
        <f aca="false">SUMIF($Y$2:$Y$3205,"&gt;="&amp;Y2062)/SUM($Y$2:$Y$3205)</f>
        <v>0.895761174157161</v>
      </c>
      <c r="AA2062" s="16" t="str">
        <f aca="false">IF(Z2062&lt;=PARAMETER!$B$7,"A",IF(Z2062&lt;=PARAMETER!$B$8,"B","C"))</f>
        <v>B</v>
      </c>
      <c r="AB2062" s="22" t="n">
        <f aca="false">G2062/F2062</f>
        <v>0.222038567493113</v>
      </c>
      <c r="AC2062" s="16" t="str">
        <f aca="false">IF(AB2062&lt;=PARAMETER!$B$9,"X",IF(AB2062&lt;=PARAMETER!$B$10,"Y","Z"))</f>
        <v>X</v>
      </c>
      <c r="AD2062" s="16" t="str">
        <f aca="false">AA2062&amp;AC2062</f>
        <v>BX</v>
      </c>
      <c r="AE2062" s="22" t="n">
        <f aca="false">DATA!I2062</f>
        <v>0.52</v>
      </c>
      <c r="AF2062" s="18" t="n">
        <f aca="false">DATA!L2062</f>
        <v>155</v>
      </c>
      <c r="AG2062" s="16" t="str">
        <f aca="false">DATA!K2062</f>
        <v>A</v>
      </c>
      <c r="AH2062" s="18" t="n">
        <f aca="false">IF(AE2062&gt;=PARAMETER!$B$12,1,0)</f>
        <v>0</v>
      </c>
      <c r="AI2062" s="18" t="n">
        <f aca="false">IF(AF2062&gt;=PARAMETER!$B$13,1,0)</f>
        <v>1</v>
      </c>
      <c r="AJ2062" s="18" t="n">
        <f aca="false">IF(AND(AH2062=1,AI2062=1),1,0)</f>
        <v>0</v>
      </c>
    </row>
    <row r="2063" customFormat="false" ht="15" hidden="false" customHeight="false" outlineLevel="0" collapsed="false">
      <c r="A2063" s="16" t="str">
        <f aca="false">DATA!A2063</f>
        <v>ITM12061</v>
      </c>
      <c r="B2063" s="16" t="str">
        <f aca="false">DATA!B2063</f>
        <v>Automotive</v>
      </c>
      <c r="C2063" s="17" t="n">
        <f aca="false">DATA!C2063</f>
        <v>232</v>
      </c>
      <c r="D2063" s="17" t="n">
        <f aca="false">DATA!D2063</f>
        <v>74</v>
      </c>
      <c r="E2063" s="18" t="n">
        <f aca="false">DATA!F2063</f>
        <v>6</v>
      </c>
      <c r="F2063" s="19" t="n">
        <f aca="false">DATA!G2063</f>
        <v>42.45</v>
      </c>
      <c r="G2063" s="19" t="n">
        <f aca="false">DATA!H2063</f>
        <v>9.47</v>
      </c>
      <c r="H2063" s="18" t="n">
        <f aca="false">DATA!E2063</f>
        <v>9</v>
      </c>
      <c r="I2063" s="20" t="n">
        <f aca="false">F2063*E2063</f>
        <v>254.7</v>
      </c>
      <c r="J2063" s="20" t="n">
        <f aca="false">PARAMETER!$B$4*G2063*SQRT(E2063)</f>
        <v>38.1551232695468</v>
      </c>
      <c r="K2063" s="20" t="n">
        <f aca="false">I2063+J2063</f>
        <v>292.855123269547</v>
      </c>
      <c r="L2063" s="20" t="n">
        <f aca="false">K2063+F2063*H2063</f>
        <v>674.905123269547</v>
      </c>
      <c r="M2063" s="16" t="str">
        <f aca="false">IF(C2063&lt;=K2063,"REORDER",IF(C2063&gt;L2063,"OVERSTOCK","OK"))</f>
        <v>REORDER</v>
      </c>
      <c r="N2063" s="16" t="str">
        <f aca="false">IF(C2063&lt;=D2063,"REORDER","OK")</f>
        <v>OK</v>
      </c>
      <c r="O2063" s="18" t="n">
        <f aca="false">IF(D2063&lt;I2063,1,0)</f>
        <v>1</v>
      </c>
      <c r="P2063" s="20" t="n">
        <f aca="false">C2063/F2063</f>
        <v>5.46525323910483</v>
      </c>
      <c r="Q2063" s="19" t="n">
        <f aca="false">DATA!N2063</f>
        <v>116.64</v>
      </c>
      <c r="R2063" s="19" t="n">
        <f aca="false">DATA!O2063</f>
        <v>1.34</v>
      </c>
      <c r="S2063" s="17" t="n">
        <f aca="false">C2063*Q2063</f>
        <v>27060.48</v>
      </c>
      <c r="T2063" s="19" t="n">
        <f aca="false">C2063*R2063</f>
        <v>310.88</v>
      </c>
      <c r="U2063" s="20" t="n">
        <f aca="false">MAX(0,C2063-L2063)</f>
        <v>0</v>
      </c>
      <c r="V2063" s="17" t="n">
        <f aca="false">U2063*Q2063</f>
        <v>0</v>
      </c>
      <c r="W2063" s="19" t="n">
        <f aca="false">U2063*R2063</f>
        <v>0</v>
      </c>
      <c r="X2063" s="20" t="n">
        <f aca="false">MAX(0,K2063-C2063)</f>
        <v>60.8551232695468</v>
      </c>
      <c r="Y2063" s="17" t="n">
        <f aca="false">F2063*PARAMETER!$B$5*Q2063</f>
        <v>1807249.32</v>
      </c>
      <c r="Z2063" s="21" t="n">
        <f aca="false">SUMIF($Y$2:$Y$3205,"&gt;="&amp;Y2063)/SUM($Y$2:$Y$3205)</f>
        <v>0.413480956271888</v>
      </c>
      <c r="AA2063" s="16" t="str">
        <f aca="false">IF(Z2063&lt;=PARAMETER!$B$7,"A",IF(Z2063&lt;=PARAMETER!$B$8,"B","C"))</f>
        <v>A</v>
      </c>
      <c r="AB2063" s="22" t="n">
        <f aca="false">G2063/F2063</f>
        <v>0.223085983510012</v>
      </c>
      <c r="AC2063" s="16" t="str">
        <f aca="false">IF(AB2063&lt;=PARAMETER!$B$9,"X",IF(AB2063&lt;=PARAMETER!$B$10,"Y","Z"))</f>
        <v>X</v>
      </c>
      <c r="AD2063" s="16" t="str">
        <f aca="false">AA2063&amp;AC2063</f>
        <v>AX</v>
      </c>
      <c r="AE2063" s="22" t="n">
        <f aca="false">DATA!I2063</f>
        <v>0.21</v>
      </c>
      <c r="AF2063" s="18" t="n">
        <f aca="false">DATA!L2063</f>
        <v>108</v>
      </c>
      <c r="AG2063" s="16" t="str">
        <f aca="false">DATA!K2063</f>
        <v>D</v>
      </c>
      <c r="AH2063" s="18" t="n">
        <f aca="false">IF(AE2063&gt;=PARAMETER!$B$12,1,0)</f>
        <v>0</v>
      </c>
      <c r="AI2063" s="18" t="n">
        <f aca="false">IF(AF2063&gt;=PARAMETER!$B$13,1,0)</f>
        <v>1</v>
      </c>
      <c r="AJ2063" s="18" t="n">
        <f aca="false">IF(AND(AH2063=1,AI2063=1),1,0)</f>
        <v>0</v>
      </c>
    </row>
    <row r="2064" customFormat="false" ht="15" hidden="false" customHeight="false" outlineLevel="0" collapsed="false">
      <c r="A2064" s="16" t="str">
        <f aca="false">DATA!A2064</f>
        <v>ITM12062</v>
      </c>
      <c r="B2064" s="16" t="str">
        <f aca="false">DATA!B2064</f>
        <v>Electronics</v>
      </c>
      <c r="C2064" s="17" t="n">
        <f aca="false">DATA!C2064</f>
        <v>269</v>
      </c>
      <c r="D2064" s="17" t="n">
        <f aca="false">DATA!D2064</f>
        <v>33</v>
      </c>
      <c r="E2064" s="18" t="n">
        <f aca="false">DATA!F2064</f>
        <v>7</v>
      </c>
      <c r="F2064" s="19" t="n">
        <f aca="false">DATA!G2064</f>
        <v>47.32</v>
      </c>
      <c r="G2064" s="19" t="n">
        <f aca="false">DATA!H2064</f>
        <v>7.2</v>
      </c>
      <c r="H2064" s="18" t="n">
        <f aca="false">DATA!E2064</f>
        <v>14</v>
      </c>
      <c r="I2064" s="20" t="n">
        <f aca="false">F2064*E2064</f>
        <v>331.24</v>
      </c>
      <c r="J2064" s="20" t="n">
        <f aca="false">PARAMETER!$B$4*G2064*SQRT(E2064)</f>
        <v>31.3334902081167</v>
      </c>
      <c r="K2064" s="20" t="n">
        <f aca="false">I2064+J2064</f>
        <v>362.573490208117</v>
      </c>
      <c r="L2064" s="20" t="n">
        <f aca="false">K2064+F2064*H2064</f>
        <v>1025.05349020812</v>
      </c>
      <c r="M2064" s="16" t="str">
        <f aca="false">IF(C2064&lt;=K2064,"REORDER",IF(C2064&gt;L2064,"OVERSTOCK","OK"))</f>
        <v>REORDER</v>
      </c>
      <c r="N2064" s="16" t="str">
        <f aca="false">IF(C2064&lt;=D2064,"REORDER","OK")</f>
        <v>OK</v>
      </c>
      <c r="O2064" s="18" t="n">
        <f aca="false">IF(D2064&lt;I2064,1,0)</f>
        <v>1</v>
      </c>
      <c r="P2064" s="20" t="n">
        <f aca="false">C2064/F2064</f>
        <v>5.68469991546915</v>
      </c>
      <c r="Q2064" s="19" t="n">
        <f aca="false">DATA!N2064</f>
        <v>189.94</v>
      </c>
      <c r="R2064" s="19" t="n">
        <f aca="false">DATA!O2064</f>
        <v>1.2</v>
      </c>
      <c r="S2064" s="17" t="n">
        <f aca="false">C2064*Q2064</f>
        <v>51093.86</v>
      </c>
      <c r="T2064" s="19" t="n">
        <f aca="false">C2064*R2064</f>
        <v>322.8</v>
      </c>
      <c r="U2064" s="20" t="n">
        <f aca="false">MAX(0,C2064-L2064)</f>
        <v>0</v>
      </c>
      <c r="V2064" s="17" t="n">
        <f aca="false">U2064*Q2064</f>
        <v>0</v>
      </c>
      <c r="W2064" s="19" t="n">
        <f aca="false">U2064*R2064</f>
        <v>0</v>
      </c>
      <c r="X2064" s="20" t="n">
        <f aca="false">MAX(0,K2064-C2064)</f>
        <v>93.5734902081167</v>
      </c>
      <c r="Y2064" s="17" t="n">
        <f aca="false">F2064*PARAMETER!$B$5*Q2064</f>
        <v>3280605.692</v>
      </c>
      <c r="Z2064" s="21" t="n">
        <f aca="false">SUMIF($Y$2:$Y$3205,"&gt;="&amp;Y2064)/SUM($Y$2:$Y$3205)</f>
        <v>0.0326436057268252</v>
      </c>
      <c r="AA2064" s="16" t="str">
        <f aca="false">IF(Z2064&lt;=PARAMETER!$B$7,"A",IF(Z2064&lt;=PARAMETER!$B$8,"B","C"))</f>
        <v>A</v>
      </c>
      <c r="AB2064" s="22" t="n">
        <f aca="false">G2064/F2064</f>
        <v>0.152155536770921</v>
      </c>
      <c r="AC2064" s="16" t="str">
        <f aca="false">IF(AB2064&lt;=PARAMETER!$B$9,"X",IF(AB2064&lt;=PARAMETER!$B$10,"Y","Z"))</f>
        <v>X</v>
      </c>
      <c r="AD2064" s="16" t="str">
        <f aca="false">AA2064&amp;AC2064</f>
        <v>AX</v>
      </c>
      <c r="AE2064" s="22" t="n">
        <f aca="false">DATA!I2064</f>
        <v>0.15</v>
      </c>
      <c r="AF2064" s="18" t="n">
        <f aca="false">DATA!L2064</f>
        <v>178</v>
      </c>
      <c r="AG2064" s="16" t="str">
        <f aca="false">DATA!K2064</f>
        <v>C</v>
      </c>
      <c r="AH2064" s="18" t="n">
        <f aca="false">IF(AE2064&gt;=PARAMETER!$B$12,1,0)</f>
        <v>0</v>
      </c>
      <c r="AI2064" s="18" t="n">
        <f aca="false">IF(AF2064&gt;=PARAMETER!$B$13,1,0)</f>
        <v>1</v>
      </c>
      <c r="AJ2064" s="18" t="n">
        <f aca="false">IF(AND(AH2064=1,AI2064=1),1,0)</f>
        <v>0</v>
      </c>
    </row>
    <row r="2065" customFormat="false" ht="15" hidden="false" customHeight="false" outlineLevel="0" collapsed="false">
      <c r="A2065" s="16" t="str">
        <f aca="false">DATA!A2065</f>
        <v>ITM12063</v>
      </c>
      <c r="B2065" s="16" t="str">
        <f aca="false">DATA!B2065</f>
        <v>Apparel</v>
      </c>
      <c r="C2065" s="17" t="n">
        <f aca="false">DATA!C2065</f>
        <v>103</v>
      </c>
      <c r="D2065" s="17" t="n">
        <f aca="false">DATA!D2065</f>
        <v>83</v>
      </c>
      <c r="E2065" s="18" t="n">
        <f aca="false">DATA!F2065</f>
        <v>3</v>
      </c>
      <c r="F2065" s="19" t="n">
        <f aca="false">DATA!G2065</f>
        <v>43.37</v>
      </c>
      <c r="G2065" s="19" t="n">
        <f aca="false">DATA!H2065</f>
        <v>7.66</v>
      </c>
      <c r="H2065" s="18" t="n">
        <f aca="false">DATA!E2065</f>
        <v>13</v>
      </c>
      <c r="I2065" s="20" t="n">
        <f aca="false">F2065*E2065</f>
        <v>130.11</v>
      </c>
      <c r="J2065" s="20" t="n">
        <f aca="false">PARAMETER!$B$4*G2065*SQRT(E2065)</f>
        <v>21.8231106051672</v>
      </c>
      <c r="K2065" s="20" t="n">
        <f aca="false">I2065+J2065</f>
        <v>151.933110605167</v>
      </c>
      <c r="L2065" s="20" t="n">
        <f aca="false">K2065+F2065*H2065</f>
        <v>715.743110605167</v>
      </c>
      <c r="M2065" s="16" t="str">
        <f aca="false">IF(C2065&lt;=K2065,"REORDER",IF(C2065&gt;L2065,"OVERSTOCK","OK"))</f>
        <v>REORDER</v>
      </c>
      <c r="N2065" s="16" t="str">
        <f aca="false">IF(C2065&lt;=D2065,"REORDER","OK")</f>
        <v>OK</v>
      </c>
      <c r="O2065" s="18" t="n">
        <f aca="false">IF(D2065&lt;I2065,1,0)</f>
        <v>1</v>
      </c>
      <c r="P2065" s="20" t="n">
        <f aca="false">C2065/F2065</f>
        <v>2.37491353470141</v>
      </c>
      <c r="Q2065" s="19" t="n">
        <f aca="false">DATA!N2065</f>
        <v>154.57</v>
      </c>
      <c r="R2065" s="19" t="n">
        <f aca="false">DATA!O2065</f>
        <v>1.96</v>
      </c>
      <c r="S2065" s="17" t="n">
        <f aca="false">C2065*Q2065</f>
        <v>15920.71</v>
      </c>
      <c r="T2065" s="19" t="n">
        <f aca="false">C2065*R2065</f>
        <v>201.88</v>
      </c>
      <c r="U2065" s="20" t="n">
        <f aca="false">MAX(0,C2065-L2065)</f>
        <v>0</v>
      </c>
      <c r="V2065" s="17" t="n">
        <f aca="false">U2065*Q2065</f>
        <v>0</v>
      </c>
      <c r="W2065" s="19" t="n">
        <f aca="false">U2065*R2065</f>
        <v>0</v>
      </c>
      <c r="X2065" s="20" t="n">
        <f aca="false">MAX(0,K2065-C2065)</f>
        <v>48.9331106051672</v>
      </c>
      <c r="Y2065" s="17" t="n">
        <f aca="false">F2065*PARAMETER!$B$5*Q2065</f>
        <v>2446850.8285</v>
      </c>
      <c r="Z2065" s="21" t="n">
        <f aca="false">SUMIF($Y$2:$Y$3205,"&gt;="&amp;Y2065)/SUM($Y$2:$Y$3205)</f>
        <v>0.202171289366587</v>
      </c>
      <c r="AA2065" s="16" t="str">
        <f aca="false">IF(Z2065&lt;=PARAMETER!$B$7,"A",IF(Z2065&lt;=PARAMETER!$B$8,"B","C"))</f>
        <v>A</v>
      </c>
      <c r="AB2065" s="22" t="n">
        <f aca="false">G2065/F2065</f>
        <v>0.176619783260318</v>
      </c>
      <c r="AC2065" s="16" t="str">
        <f aca="false">IF(AB2065&lt;=PARAMETER!$B$9,"X",IF(AB2065&lt;=PARAMETER!$B$10,"Y","Z"))</f>
        <v>X</v>
      </c>
      <c r="AD2065" s="16" t="str">
        <f aca="false">AA2065&amp;AC2065</f>
        <v>AX</v>
      </c>
      <c r="AE2065" s="22" t="n">
        <f aca="false">DATA!I2065</f>
        <v>0.96</v>
      </c>
      <c r="AF2065" s="18" t="n">
        <f aca="false">DATA!L2065</f>
        <v>102</v>
      </c>
      <c r="AG2065" s="16" t="str">
        <f aca="false">DATA!K2065</f>
        <v>C</v>
      </c>
      <c r="AH2065" s="18" t="n">
        <f aca="false">IF(AE2065&gt;=PARAMETER!$B$12,1,0)</f>
        <v>1</v>
      </c>
      <c r="AI2065" s="18" t="n">
        <f aca="false">IF(AF2065&gt;=PARAMETER!$B$13,1,0)</f>
        <v>1</v>
      </c>
      <c r="AJ2065" s="18" t="n">
        <f aca="false">IF(AND(AH2065=1,AI2065=1),1,0)</f>
        <v>1</v>
      </c>
    </row>
    <row r="2066" customFormat="false" ht="15" hidden="false" customHeight="false" outlineLevel="0" collapsed="false">
      <c r="A2066" s="16" t="str">
        <f aca="false">DATA!A2066</f>
        <v>ITM12064</v>
      </c>
      <c r="B2066" s="16" t="str">
        <f aca="false">DATA!B2066</f>
        <v>Electronics</v>
      </c>
      <c r="C2066" s="17" t="n">
        <f aca="false">DATA!C2066</f>
        <v>402</v>
      </c>
      <c r="D2066" s="17" t="n">
        <f aca="false">DATA!D2066</f>
        <v>44</v>
      </c>
      <c r="E2066" s="18" t="n">
        <f aca="false">DATA!F2066</f>
        <v>7</v>
      </c>
      <c r="F2066" s="19" t="n">
        <f aca="false">DATA!G2066</f>
        <v>4.29</v>
      </c>
      <c r="G2066" s="19" t="n">
        <f aca="false">DATA!H2066</f>
        <v>2.8</v>
      </c>
      <c r="H2066" s="18" t="n">
        <f aca="false">DATA!E2066</f>
        <v>10</v>
      </c>
      <c r="I2066" s="20" t="n">
        <f aca="false">F2066*E2066</f>
        <v>30.03</v>
      </c>
      <c r="J2066" s="20" t="n">
        <f aca="false">PARAMETER!$B$4*G2066*SQRT(E2066)</f>
        <v>12.1852461920454</v>
      </c>
      <c r="K2066" s="20" t="n">
        <f aca="false">I2066+J2066</f>
        <v>42.2152461920454</v>
      </c>
      <c r="L2066" s="20" t="n">
        <f aca="false">K2066+F2066*H2066</f>
        <v>85.1152461920454</v>
      </c>
      <c r="M2066" s="16" t="str">
        <f aca="false">IF(C2066&lt;=K2066,"REORDER",IF(C2066&gt;L2066,"OVERSTOCK","OK"))</f>
        <v>OVERSTOCK</v>
      </c>
      <c r="N2066" s="16" t="str">
        <f aca="false">IF(C2066&lt;=D2066,"REORDER","OK")</f>
        <v>OK</v>
      </c>
      <c r="O2066" s="18" t="n">
        <f aca="false">IF(D2066&lt;I2066,1,0)</f>
        <v>0</v>
      </c>
      <c r="P2066" s="20" t="n">
        <f aca="false">C2066/F2066</f>
        <v>93.7062937062937</v>
      </c>
      <c r="Q2066" s="19" t="n">
        <f aca="false">DATA!N2066</f>
        <v>140.54</v>
      </c>
      <c r="R2066" s="19" t="n">
        <f aca="false">DATA!O2066</f>
        <v>0.63</v>
      </c>
      <c r="S2066" s="17" t="n">
        <f aca="false">C2066*Q2066</f>
        <v>56497.08</v>
      </c>
      <c r="T2066" s="19" t="n">
        <f aca="false">C2066*R2066</f>
        <v>253.26</v>
      </c>
      <c r="U2066" s="20" t="n">
        <f aca="false">MAX(0,C2066-L2066)</f>
        <v>316.884753807955</v>
      </c>
      <c r="V2066" s="17" t="n">
        <f aca="false">U2066*Q2066</f>
        <v>44534.9833001699</v>
      </c>
      <c r="W2066" s="19" t="n">
        <f aca="false">U2066*R2066</f>
        <v>199.637394899011</v>
      </c>
      <c r="X2066" s="20" t="n">
        <f aca="false">MAX(0,K2066-C2066)</f>
        <v>0</v>
      </c>
      <c r="Y2066" s="17" t="n">
        <f aca="false">F2066*PARAMETER!$B$5*Q2066</f>
        <v>220064.559</v>
      </c>
      <c r="Z2066" s="21" t="n">
        <f aca="false">SUMIF($Y$2:$Y$3205,"&gt;="&amp;Y2066)/SUM($Y$2:$Y$3205)</f>
        <v>0.978950629041055</v>
      </c>
      <c r="AA2066" s="16" t="str">
        <f aca="false">IF(Z2066&lt;=PARAMETER!$B$7,"A",IF(Z2066&lt;=PARAMETER!$B$8,"B","C"))</f>
        <v>C</v>
      </c>
      <c r="AB2066" s="22" t="n">
        <f aca="false">G2066/F2066</f>
        <v>0.652680652680653</v>
      </c>
      <c r="AC2066" s="16" t="str">
        <f aca="false">IF(AB2066&lt;=PARAMETER!$B$9,"X",IF(AB2066&lt;=PARAMETER!$B$10,"Y","Z"))</f>
        <v>Z</v>
      </c>
      <c r="AD2066" s="16" t="str">
        <f aca="false">AA2066&amp;AC2066</f>
        <v>CZ</v>
      </c>
      <c r="AE2066" s="22" t="n">
        <f aca="false">DATA!I2066</f>
        <v>0.65</v>
      </c>
      <c r="AF2066" s="18" t="n">
        <f aca="false">DATA!L2066</f>
        <v>126</v>
      </c>
      <c r="AG2066" s="16" t="str">
        <f aca="false">DATA!K2066</f>
        <v>D</v>
      </c>
      <c r="AH2066" s="18" t="n">
        <f aca="false">IF(AE2066&gt;=PARAMETER!$B$12,1,0)</f>
        <v>0</v>
      </c>
      <c r="AI2066" s="18" t="n">
        <f aca="false">IF(AF2066&gt;=PARAMETER!$B$13,1,0)</f>
        <v>1</v>
      </c>
      <c r="AJ2066" s="18" t="n">
        <f aca="false">IF(AND(AH2066=1,AI2066=1),1,0)</f>
        <v>0</v>
      </c>
    </row>
    <row r="2067" customFormat="false" ht="15" hidden="false" customHeight="false" outlineLevel="0" collapsed="false">
      <c r="A2067" s="16" t="str">
        <f aca="false">DATA!A2067</f>
        <v>ITM12065</v>
      </c>
      <c r="B2067" s="16" t="str">
        <f aca="false">DATA!B2067</f>
        <v>Pharma</v>
      </c>
      <c r="C2067" s="17" t="n">
        <f aca="false">DATA!C2067</f>
        <v>425</v>
      </c>
      <c r="D2067" s="17" t="n">
        <f aca="false">DATA!D2067</f>
        <v>33</v>
      </c>
      <c r="E2067" s="18" t="n">
        <f aca="false">DATA!F2067</f>
        <v>2</v>
      </c>
      <c r="F2067" s="19" t="n">
        <f aca="false">DATA!G2067</f>
        <v>32.87</v>
      </c>
      <c r="G2067" s="19" t="n">
        <f aca="false">DATA!H2067</f>
        <v>2.1</v>
      </c>
      <c r="H2067" s="18" t="n">
        <f aca="false">DATA!E2067</f>
        <v>8</v>
      </c>
      <c r="I2067" s="20" t="n">
        <f aca="false">F2067*E2067</f>
        <v>65.74</v>
      </c>
      <c r="J2067" s="20" t="n">
        <f aca="false">PARAMETER!$B$4*G2067*SQRT(E2067)</f>
        <v>4.88496604544203</v>
      </c>
      <c r="K2067" s="20" t="n">
        <f aca="false">I2067+J2067</f>
        <v>70.624966045442</v>
      </c>
      <c r="L2067" s="20" t="n">
        <f aca="false">K2067+F2067*H2067</f>
        <v>333.584966045442</v>
      </c>
      <c r="M2067" s="16" t="str">
        <f aca="false">IF(C2067&lt;=K2067,"REORDER",IF(C2067&gt;L2067,"OVERSTOCK","OK"))</f>
        <v>OVERSTOCK</v>
      </c>
      <c r="N2067" s="16" t="str">
        <f aca="false">IF(C2067&lt;=D2067,"REORDER","OK")</f>
        <v>OK</v>
      </c>
      <c r="O2067" s="18" t="n">
        <f aca="false">IF(D2067&lt;I2067,1,0)</f>
        <v>1</v>
      </c>
      <c r="P2067" s="20" t="n">
        <f aca="false">C2067/F2067</f>
        <v>12.9297231518102</v>
      </c>
      <c r="Q2067" s="19" t="n">
        <f aca="false">DATA!N2067</f>
        <v>89.03</v>
      </c>
      <c r="R2067" s="19" t="n">
        <f aca="false">DATA!O2067</f>
        <v>0.22</v>
      </c>
      <c r="S2067" s="17" t="n">
        <f aca="false">C2067*Q2067</f>
        <v>37837.75</v>
      </c>
      <c r="T2067" s="19" t="n">
        <f aca="false">C2067*R2067</f>
        <v>93.5</v>
      </c>
      <c r="U2067" s="20" t="n">
        <f aca="false">MAX(0,C2067-L2067)</f>
        <v>91.415033954558</v>
      </c>
      <c r="V2067" s="17" t="n">
        <f aca="false">U2067*Q2067</f>
        <v>8138.6804729743</v>
      </c>
      <c r="W2067" s="19" t="n">
        <f aca="false">U2067*R2067</f>
        <v>20.1113074700028</v>
      </c>
      <c r="X2067" s="20" t="n">
        <f aca="false">MAX(0,K2067-C2067)</f>
        <v>0</v>
      </c>
      <c r="Y2067" s="17" t="n">
        <f aca="false">F2067*PARAMETER!$B$5*Q2067</f>
        <v>1068141.8765</v>
      </c>
      <c r="Z2067" s="21" t="n">
        <f aca="false">SUMIF($Y$2:$Y$3205,"&gt;="&amp;Y2067)/SUM($Y$2:$Y$3205)</f>
        <v>0.69768367235223</v>
      </c>
      <c r="AA2067" s="16" t="str">
        <f aca="false">IF(Z2067&lt;=PARAMETER!$B$7,"A",IF(Z2067&lt;=PARAMETER!$B$8,"B","C"))</f>
        <v>A</v>
      </c>
      <c r="AB2067" s="22" t="n">
        <f aca="false">G2067/F2067</f>
        <v>0.0638880438089443</v>
      </c>
      <c r="AC2067" s="16" t="str">
        <f aca="false">IF(AB2067&lt;=PARAMETER!$B$9,"X",IF(AB2067&lt;=PARAMETER!$B$10,"Y","Z"))</f>
        <v>X</v>
      </c>
      <c r="AD2067" s="16" t="str">
        <f aca="false">AA2067&amp;AC2067</f>
        <v>AX</v>
      </c>
      <c r="AE2067" s="22" t="n">
        <f aca="false">DATA!I2067</f>
        <v>0.19</v>
      </c>
      <c r="AF2067" s="18" t="n">
        <f aca="false">DATA!L2067</f>
        <v>13</v>
      </c>
      <c r="AG2067" s="16" t="str">
        <f aca="false">DATA!K2067</f>
        <v>B</v>
      </c>
      <c r="AH2067" s="18" t="n">
        <f aca="false">IF(AE2067&gt;=PARAMETER!$B$12,1,0)</f>
        <v>0</v>
      </c>
      <c r="AI2067" s="18" t="n">
        <f aca="false">IF(AF2067&gt;=PARAMETER!$B$13,1,0)</f>
        <v>0</v>
      </c>
      <c r="AJ2067" s="18" t="n">
        <f aca="false">IF(AND(AH2067=1,AI2067=1),1,0)</f>
        <v>0</v>
      </c>
    </row>
    <row r="2068" customFormat="false" ht="15" hidden="false" customHeight="false" outlineLevel="0" collapsed="false">
      <c r="A2068" s="16" t="str">
        <f aca="false">DATA!A2068</f>
        <v>ITM12066</v>
      </c>
      <c r="B2068" s="16" t="str">
        <f aca="false">DATA!B2068</f>
        <v>Electronics</v>
      </c>
      <c r="C2068" s="17" t="n">
        <f aca="false">DATA!C2068</f>
        <v>407</v>
      </c>
      <c r="D2068" s="17" t="n">
        <f aca="false">DATA!D2068</f>
        <v>37</v>
      </c>
      <c r="E2068" s="18" t="n">
        <f aca="false">DATA!F2068</f>
        <v>2</v>
      </c>
      <c r="F2068" s="19" t="n">
        <f aca="false">DATA!G2068</f>
        <v>6.88</v>
      </c>
      <c r="G2068" s="19" t="n">
        <f aca="false">DATA!H2068</f>
        <v>4.25</v>
      </c>
      <c r="H2068" s="18" t="n">
        <f aca="false">DATA!E2068</f>
        <v>13</v>
      </c>
      <c r="I2068" s="20" t="n">
        <f aca="false">F2068*E2068</f>
        <v>13.76</v>
      </c>
      <c r="J2068" s="20" t="n">
        <f aca="false">PARAMETER!$B$4*G2068*SQRT(E2068)</f>
        <v>9.88624080625172</v>
      </c>
      <c r="K2068" s="20" t="n">
        <f aca="false">I2068+J2068</f>
        <v>23.6462408062517</v>
      </c>
      <c r="L2068" s="20" t="n">
        <f aca="false">K2068+F2068*H2068</f>
        <v>113.086240806252</v>
      </c>
      <c r="M2068" s="16" t="str">
        <f aca="false">IF(C2068&lt;=K2068,"REORDER",IF(C2068&gt;L2068,"OVERSTOCK","OK"))</f>
        <v>OVERSTOCK</v>
      </c>
      <c r="N2068" s="16" t="str">
        <f aca="false">IF(C2068&lt;=D2068,"REORDER","OK")</f>
        <v>OK</v>
      </c>
      <c r="O2068" s="18" t="n">
        <f aca="false">IF(D2068&lt;I2068,1,0)</f>
        <v>0</v>
      </c>
      <c r="P2068" s="20" t="n">
        <f aca="false">C2068/F2068</f>
        <v>59.156976744186</v>
      </c>
      <c r="Q2068" s="19" t="n">
        <f aca="false">DATA!N2068</f>
        <v>64.6</v>
      </c>
      <c r="R2068" s="19" t="n">
        <f aca="false">DATA!O2068</f>
        <v>1.08</v>
      </c>
      <c r="S2068" s="17" t="n">
        <f aca="false">C2068*Q2068</f>
        <v>26292.2</v>
      </c>
      <c r="T2068" s="19" t="n">
        <f aca="false">C2068*R2068</f>
        <v>439.56</v>
      </c>
      <c r="U2068" s="20" t="n">
        <f aca="false">MAX(0,C2068-L2068)</f>
        <v>293.913759193748</v>
      </c>
      <c r="V2068" s="17" t="n">
        <f aca="false">U2068*Q2068</f>
        <v>18986.8288439161</v>
      </c>
      <c r="W2068" s="19" t="n">
        <f aca="false">U2068*R2068</f>
        <v>317.426859929248</v>
      </c>
      <c r="X2068" s="20" t="n">
        <f aca="false">MAX(0,K2068-C2068)</f>
        <v>0</v>
      </c>
      <c r="Y2068" s="17" t="n">
        <f aca="false">F2068*PARAMETER!$B$5*Q2068</f>
        <v>162223.52</v>
      </c>
      <c r="Z2068" s="21" t="n">
        <f aca="false">SUMIF($Y$2:$Y$3205,"&gt;="&amp;Y2068)/SUM($Y$2:$Y$3205)</f>
        <v>0.989168097061509</v>
      </c>
      <c r="AA2068" s="16" t="str">
        <f aca="false">IF(Z2068&lt;=PARAMETER!$B$7,"A",IF(Z2068&lt;=PARAMETER!$B$8,"B","C"))</f>
        <v>C</v>
      </c>
      <c r="AB2068" s="22" t="n">
        <f aca="false">G2068/F2068</f>
        <v>0.617732558139535</v>
      </c>
      <c r="AC2068" s="16" t="str">
        <f aca="false">IF(AB2068&lt;=PARAMETER!$B$9,"X",IF(AB2068&lt;=PARAMETER!$B$10,"Y","Z"))</f>
        <v>Z</v>
      </c>
      <c r="AD2068" s="16" t="str">
        <f aca="false">AA2068&amp;AC2068</f>
        <v>CZ</v>
      </c>
      <c r="AE2068" s="22" t="n">
        <f aca="false">DATA!I2068</f>
        <v>0.87</v>
      </c>
      <c r="AF2068" s="18" t="n">
        <f aca="false">DATA!L2068</f>
        <v>94</v>
      </c>
      <c r="AG2068" s="16" t="str">
        <f aca="false">DATA!K2068</f>
        <v>D</v>
      </c>
      <c r="AH2068" s="18" t="n">
        <f aca="false">IF(AE2068&gt;=PARAMETER!$B$12,1,0)</f>
        <v>1</v>
      </c>
      <c r="AI2068" s="18" t="n">
        <f aca="false">IF(AF2068&gt;=PARAMETER!$B$13,1,0)</f>
        <v>0</v>
      </c>
      <c r="AJ2068" s="18" t="n">
        <f aca="false">IF(AND(AH2068=1,AI2068=1),1,0)</f>
        <v>0</v>
      </c>
    </row>
    <row r="2069" customFormat="false" ht="15" hidden="false" customHeight="false" outlineLevel="0" collapsed="false">
      <c r="A2069" s="16" t="str">
        <f aca="false">DATA!A2069</f>
        <v>ITM12067</v>
      </c>
      <c r="B2069" s="16" t="str">
        <f aca="false">DATA!B2069</f>
        <v>Pharma</v>
      </c>
      <c r="C2069" s="17" t="n">
        <f aca="false">DATA!C2069</f>
        <v>32</v>
      </c>
      <c r="D2069" s="17" t="n">
        <f aca="false">DATA!D2069</f>
        <v>89</v>
      </c>
      <c r="E2069" s="18" t="n">
        <f aca="false">DATA!F2069</f>
        <v>7</v>
      </c>
      <c r="F2069" s="19" t="n">
        <f aca="false">DATA!G2069</f>
        <v>1.28</v>
      </c>
      <c r="G2069" s="19" t="n">
        <f aca="false">DATA!H2069</f>
        <v>7.78</v>
      </c>
      <c r="H2069" s="18" t="n">
        <f aca="false">DATA!E2069</f>
        <v>5</v>
      </c>
      <c r="I2069" s="20" t="n">
        <f aca="false">F2069*E2069</f>
        <v>8.96</v>
      </c>
      <c r="J2069" s="20" t="n">
        <f aca="false">PARAMETER!$B$4*G2069*SQRT(E2069)</f>
        <v>33.8575769193261</v>
      </c>
      <c r="K2069" s="20" t="n">
        <f aca="false">I2069+J2069</f>
        <v>42.8175769193261</v>
      </c>
      <c r="L2069" s="20" t="n">
        <f aca="false">K2069+F2069*H2069</f>
        <v>49.2175769193261</v>
      </c>
      <c r="M2069" s="16" t="str">
        <f aca="false">IF(C2069&lt;=K2069,"REORDER",IF(C2069&gt;L2069,"OVERSTOCK","OK"))</f>
        <v>REORDER</v>
      </c>
      <c r="N2069" s="16" t="str">
        <f aca="false">IF(C2069&lt;=D2069,"REORDER","OK")</f>
        <v>REORDER</v>
      </c>
      <c r="O2069" s="18" t="n">
        <f aca="false">IF(D2069&lt;I2069,1,0)</f>
        <v>0</v>
      </c>
      <c r="P2069" s="20" t="n">
        <f aca="false">C2069/F2069</f>
        <v>25</v>
      </c>
      <c r="Q2069" s="19" t="n">
        <f aca="false">DATA!N2069</f>
        <v>112.65</v>
      </c>
      <c r="R2069" s="19" t="n">
        <f aca="false">DATA!O2069</f>
        <v>0.91</v>
      </c>
      <c r="S2069" s="17" t="n">
        <f aca="false">C2069*Q2069</f>
        <v>3604.8</v>
      </c>
      <c r="T2069" s="19" t="n">
        <f aca="false">C2069*R2069</f>
        <v>29.12</v>
      </c>
      <c r="U2069" s="20" t="n">
        <f aca="false">MAX(0,C2069-L2069)</f>
        <v>0</v>
      </c>
      <c r="V2069" s="17" t="n">
        <f aca="false">U2069*Q2069</f>
        <v>0</v>
      </c>
      <c r="W2069" s="19" t="n">
        <f aca="false">U2069*R2069</f>
        <v>0</v>
      </c>
      <c r="X2069" s="20" t="n">
        <f aca="false">MAX(0,K2069-C2069)</f>
        <v>10.8175769193261</v>
      </c>
      <c r="Y2069" s="17" t="n">
        <f aca="false">F2069*PARAMETER!$B$5*Q2069</f>
        <v>52630.08</v>
      </c>
      <c r="Z2069" s="21" t="n">
        <f aca="false">SUMIF($Y$2:$Y$3205,"&gt;="&amp;Y2069)/SUM($Y$2:$Y$3205)</f>
        <v>0.999343196393147</v>
      </c>
      <c r="AA2069" s="16" t="str">
        <f aca="false">IF(Z2069&lt;=PARAMETER!$B$7,"A",IF(Z2069&lt;=PARAMETER!$B$8,"B","C"))</f>
        <v>C</v>
      </c>
      <c r="AB2069" s="22" t="n">
        <f aca="false">G2069/F2069</f>
        <v>6.078125</v>
      </c>
      <c r="AC2069" s="16" t="str">
        <f aca="false">IF(AB2069&lt;=PARAMETER!$B$9,"X",IF(AB2069&lt;=PARAMETER!$B$10,"Y","Z"))</f>
        <v>Z</v>
      </c>
      <c r="AD2069" s="16" t="str">
        <f aca="false">AA2069&amp;AC2069</f>
        <v>CZ</v>
      </c>
      <c r="AE2069" s="22" t="n">
        <f aca="false">DATA!I2069</f>
        <v>0.57</v>
      </c>
      <c r="AF2069" s="18" t="n">
        <f aca="false">DATA!L2069</f>
        <v>176</v>
      </c>
      <c r="AG2069" s="16" t="str">
        <f aca="false">DATA!K2069</f>
        <v>C</v>
      </c>
      <c r="AH2069" s="18" t="n">
        <f aca="false">IF(AE2069&gt;=PARAMETER!$B$12,1,0)</f>
        <v>0</v>
      </c>
      <c r="AI2069" s="18" t="n">
        <f aca="false">IF(AF2069&gt;=PARAMETER!$B$13,1,0)</f>
        <v>1</v>
      </c>
      <c r="AJ2069" s="18" t="n">
        <f aca="false">IF(AND(AH2069=1,AI2069=1),1,0)</f>
        <v>0</v>
      </c>
    </row>
    <row r="2070" customFormat="false" ht="15" hidden="false" customHeight="false" outlineLevel="0" collapsed="false">
      <c r="A2070" s="16" t="str">
        <f aca="false">DATA!A2070</f>
        <v>ITM12068</v>
      </c>
      <c r="B2070" s="16" t="str">
        <f aca="false">DATA!B2070</f>
        <v>Pharma</v>
      </c>
      <c r="C2070" s="17" t="n">
        <f aca="false">DATA!C2070</f>
        <v>64</v>
      </c>
      <c r="D2070" s="17" t="n">
        <f aca="false">DATA!D2070</f>
        <v>25</v>
      </c>
      <c r="E2070" s="18" t="n">
        <f aca="false">DATA!F2070</f>
        <v>9</v>
      </c>
      <c r="F2070" s="19" t="n">
        <f aca="false">DATA!G2070</f>
        <v>3.54</v>
      </c>
      <c r="G2070" s="19" t="n">
        <f aca="false">DATA!H2070</f>
        <v>9.42</v>
      </c>
      <c r="H2070" s="18" t="n">
        <f aca="false">DATA!E2070</f>
        <v>3</v>
      </c>
      <c r="I2070" s="20" t="n">
        <f aca="false">F2070*E2070</f>
        <v>31.86</v>
      </c>
      <c r="J2070" s="20" t="n">
        <f aca="false">PARAMETER!$B$4*G2070*SQRT(E2070)</f>
        <v>46.4835634976486</v>
      </c>
      <c r="K2070" s="20" t="n">
        <f aca="false">I2070+J2070</f>
        <v>78.3435634976486</v>
      </c>
      <c r="L2070" s="20" t="n">
        <f aca="false">K2070+F2070*H2070</f>
        <v>88.9635634976486</v>
      </c>
      <c r="M2070" s="16" t="str">
        <f aca="false">IF(C2070&lt;=K2070,"REORDER",IF(C2070&gt;L2070,"OVERSTOCK","OK"))</f>
        <v>REORDER</v>
      </c>
      <c r="N2070" s="16" t="str">
        <f aca="false">IF(C2070&lt;=D2070,"REORDER","OK")</f>
        <v>OK</v>
      </c>
      <c r="O2070" s="18" t="n">
        <f aca="false">IF(D2070&lt;I2070,1,0)</f>
        <v>1</v>
      </c>
      <c r="P2070" s="20" t="n">
        <f aca="false">C2070/F2070</f>
        <v>18.0790960451977</v>
      </c>
      <c r="Q2070" s="19" t="n">
        <f aca="false">DATA!N2070</f>
        <v>178.23</v>
      </c>
      <c r="R2070" s="19" t="n">
        <f aca="false">DATA!O2070</f>
        <v>0.96</v>
      </c>
      <c r="S2070" s="17" t="n">
        <f aca="false">C2070*Q2070</f>
        <v>11406.72</v>
      </c>
      <c r="T2070" s="19" t="n">
        <f aca="false">C2070*R2070</f>
        <v>61.44</v>
      </c>
      <c r="U2070" s="20" t="n">
        <f aca="false">MAX(0,C2070-L2070)</f>
        <v>0</v>
      </c>
      <c r="V2070" s="17" t="n">
        <f aca="false">U2070*Q2070</f>
        <v>0</v>
      </c>
      <c r="W2070" s="19" t="n">
        <f aca="false">U2070*R2070</f>
        <v>0</v>
      </c>
      <c r="X2070" s="20" t="n">
        <f aca="false">MAX(0,K2070-C2070)</f>
        <v>14.3435634976486</v>
      </c>
      <c r="Y2070" s="17" t="n">
        <f aca="false">F2070*PARAMETER!$B$5*Q2070</f>
        <v>230290.983</v>
      </c>
      <c r="Z2070" s="21" t="n">
        <f aca="false">SUMIF($Y$2:$Y$3205,"&gt;="&amp;Y2070)/SUM($Y$2:$Y$3205)</f>
        <v>0.977013415903462</v>
      </c>
      <c r="AA2070" s="16" t="str">
        <f aca="false">IF(Z2070&lt;=PARAMETER!$B$7,"A",IF(Z2070&lt;=PARAMETER!$B$8,"B","C"))</f>
        <v>C</v>
      </c>
      <c r="AB2070" s="22" t="n">
        <f aca="false">G2070/F2070</f>
        <v>2.66101694915254</v>
      </c>
      <c r="AC2070" s="16" t="str">
        <f aca="false">IF(AB2070&lt;=PARAMETER!$B$9,"X",IF(AB2070&lt;=PARAMETER!$B$10,"Y","Z"))</f>
        <v>Z</v>
      </c>
      <c r="AD2070" s="16" t="str">
        <f aca="false">AA2070&amp;AC2070</f>
        <v>CZ</v>
      </c>
      <c r="AE2070" s="22" t="n">
        <f aca="false">DATA!I2070</f>
        <v>0.79</v>
      </c>
      <c r="AF2070" s="18" t="n">
        <f aca="false">DATA!L2070</f>
        <v>16</v>
      </c>
      <c r="AG2070" s="16" t="str">
        <f aca="false">DATA!K2070</f>
        <v>A</v>
      </c>
      <c r="AH2070" s="18" t="n">
        <f aca="false">IF(AE2070&gt;=PARAMETER!$B$12,1,0)</f>
        <v>1</v>
      </c>
      <c r="AI2070" s="18" t="n">
        <f aca="false">IF(AF2070&gt;=PARAMETER!$B$13,1,0)</f>
        <v>0</v>
      </c>
      <c r="AJ2070" s="18" t="n">
        <f aca="false">IF(AND(AH2070=1,AI2070=1),1,0)</f>
        <v>0</v>
      </c>
    </row>
    <row r="2071" customFormat="false" ht="15" hidden="false" customHeight="false" outlineLevel="0" collapsed="false">
      <c r="A2071" s="16" t="str">
        <f aca="false">DATA!A2071</f>
        <v>ITM12069</v>
      </c>
      <c r="B2071" s="16" t="str">
        <f aca="false">DATA!B2071</f>
        <v>Groceries</v>
      </c>
      <c r="C2071" s="17" t="n">
        <f aca="false">DATA!C2071</f>
        <v>146</v>
      </c>
      <c r="D2071" s="17" t="n">
        <f aca="false">DATA!D2071</f>
        <v>68</v>
      </c>
      <c r="E2071" s="18" t="n">
        <f aca="false">DATA!F2071</f>
        <v>9</v>
      </c>
      <c r="F2071" s="19" t="n">
        <f aca="false">DATA!G2071</f>
        <v>45.89</v>
      </c>
      <c r="G2071" s="19" t="n">
        <f aca="false">DATA!H2071</f>
        <v>4.56</v>
      </c>
      <c r="H2071" s="18" t="n">
        <f aca="false">DATA!E2071</f>
        <v>9</v>
      </c>
      <c r="I2071" s="20" t="n">
        <f aca="false">F2071*E2071</f>
        <v>413.01</v>
      </c>
      <c r="J2071" s="20" t="n">
        <f aca="false">PARAMETER!$B$4*G2071*SQRT(E2071)</f>
        <v>22.5015976166961</v>
      </c>
      <c r="K2071" s="20" t="n">
        <f aca="false">I2071+J2071</f>
        <v>435.511597616696</v>
      </c>
      <c r="L2071" s="20" t="n">
        <f aca="false">K2071+F2071*H2071</f>
        <v>848.521597616696</v>
      </c>
      <c r="M2071" s="16" t="str">
        <f aca="false">IF(C2071&lt;=K2071,"REORDER",IF(C2071&gt;L2071,"OVERSTOCK","OK"))</f>
        <v>REORDER</v>
      </c>
      <c r="N2071" s="16" t="str">
        <f aca="false">IF(C2071&lt;=D2071,"REORDER","OK")</f>
        <v>OK</v>
      </c>
      <c r="O2071" s="18" t="n">
        <f aca="false">IF(D2071&lt;I2071,1,0)</f>
        <v>1</v>
      </c>
      <c r="P2071" s="20" t="n">
        <f aca="false">C2071/F2071</f>
        <v>3.18152102854652</v>
      </c>
      <c r="Q2071" s="19" t="n">
        <f aca="false">DATA!N2071</f>
        <v>176.58</v>
      </c>
      <c r="R2071" s="19" t="n">
        <f aca="false">DATA!O2071</f>
        <v>1.28</v>
      </c>
      <c r="S2071" s="17" t="n">
        <f aca="false">C2071*Q2071</f>
        <v>25780.68</v>
      </c>
      <c r="T2071" s="19" t="n">
        <f aca="false">C2071*R2071</f>
        <v>186.88</v>
      </c>
      <c r="U2071" s="20" t="n">
        <f aca="false">MAX(0,C2071-L2071)</f>
        <v>0</v>
      </c>
      <c r="V2071" s="17" t="n">
        <f aca="false">U2071*Q2071</f>
        <v>0</v>
      </c>
      <c r="W2071" s="19" t="n">
        <f aca="false">U2071*R2071</f>
        <v>0</v>
      </c>
      <c r="X2071" s="20" t="n">
        <f aca="false">MAX(0,K2071-C2071)</f>
        <v>289.511597616696</v>
      </c>
      <c r="Y2071" s="17" t="n">
        <f aca="false">F2071*PARAMETER!$B$5*Q2071</f>
        <v>2957688.513</v>
      </c>
      <c r="Z2071" s="21" t="n">
        <f aca="false">SUMIF($Y$2:$Y$3205,"&gt;="&amp;Y2071)/SUM($Y$2:$Y$3205)</f>
        <v>0.0800575974753547</v>
      </c>
      <c r="AA2071" s="16" t="str">
        <f aca="false">IF(Z2071&lt;=PARAMETER!$B$7,"A",IF(Z2071&lt;=PARAMETER!$B$8,"B","C"))</f>
        <v>A</v>
      </c>
      <c r="AB2071" s="22" t="n">
        <f aca="false">G2071/F2071</f>
        <v>0.099368054042275</v>
      </c>
      <c r="AC2071" s="16" t="str">
        <f aca="false">IF(AB2071&lt;=PARAMETER!$B$9,"X",IF(AB2071&lt;=PARAMETER!$B$10,"Y","Z"))</f>
        <v>X</v>
      </c>
      <c r="AD2071" s="16" t="str">
        <f aca="false">AA2071&amp;AC2071</f>
        <v>AX</v>
      </c>
      <c r="AE2071" s="22" t="n">
        <f aca="false">DATA!I2071</f>
        <v>0.21</v>
      </c>
      <c r="AF2071" s="18" t="n">
        <f aca="false">DATA!L2071</f>
        <v>134</v>
      </c>
      <c r="AG2071" s="16" t="str">
        <f aca="false">DATA!K2071</f>
        <v>C</v>
      </c>
      <c r="AH2071" s="18" t="n">
        <f aca="false">IF(AE2071&gt;=PARAMETER!$B$12,1,0)</f>
        <v>0</v>
      </c>
      <c r="AI2071" s="18" t="n">
        <f aca="false">IF(AF2071&gt;=PARAMETER!$B$13,1,0)</f>
        <v>1</v>
      </c>
      <c r="AJ2071" s="18" t="n">
        <f aca="false">IF(AND(AH2071=1,AI2071=1),1,0)</f>
        <v>0</v>
      </c>
    </row>
    <row r="2072" customFormat="false" ht="15" hidden="false" customHeight="false" outlineLevel="0" collapsed="false">
      <c r="A2072" s="16" t="str">
        <f aca="false">DATA!A2072</f>
        <v>ITM12070</v>
      </c>
      <c r="B2072" s="16" t="str">
        <f aca="false">DATA!B2072</f>
        <v>Automotive</v>
      </c>
      <c r="C2072" s="17" t="n">
        <f aca="false">DATA!C2072</f>
        <v>445</v>
      </c>
      <c r="D2072" s="17" t="n">
        <f aca="false">DATA!D2072</f>
        <v>90</v>
      </c>
      <c r="E2072" s="18" t="n">
        <f aca="false">DATA!F2072</f>
        <v>3</v>
      </c>
      <c r="F2072" s="19" t="n">
        <f aca="false">DATA!G2072</f>
        <v>45.51</v>
      </c>
      <c r="G2072" s="19" t="n">
        <f aca="false">DATA!H2072</f>
        <v>7.85</v>
      </c>
      <c r="H2072" s="18" t="n">
        <f aca="false">DATA!E2072</f>
        <v>3</v>
      </c>
      <c r="I2072" s="20" t="n">
        <f aca="false">F2072*E2072</f>
        <v>136.53</v>
      </c>
      <c r="J2072" s="20" t="n">
        <f aca="false">PARAMETER!$B$4*G2072*SQRT(E2072)</f>
        <v>22.3644149152171</v>
      </c>
      <c r="K2072" s="20" t="n">
        <f aca="false">I2072+J2072</f>
        <v>158.894414915217</v>
      </c>
      <c r="L2072" s="20" t="n">
        <f aca="false">K2072+F2072*H2072</f>
        <v>295.424414915217</v>
      </c>
      <c r="M2072" s="16" t="str">
        <f aca="false">IF(C2072&lt;=K2072,"REORDER",IF(C2072&gt;L2072,"OVERSTOCK","OK"))</f>
        <v>OVERSTOCK</v>
      </c>
      <c r="N2072" s="16" t="str">
        <f aca="false">IF(C2072&lt;=D2072,"REORDER","OK")</f>
        <v>OK</v>
      </c>
      <c r="O2072" s="18" t="n">
        <f aca="false">IF(D2072&lt;I2072,1,0)</f>
        <v>1</v>
      </c>
      <c r="P2072" s="20" t="n">
        <f aca="false">C2072/F2072</f>
        <v>9.77807075368051</v>
      </c>
      <c r="Q2072" s="19" t="n">
        <f aca="false">DATA!N2072</f>
        <v>94.65</v>
      </c>
      <c r="R2072" s="19" t="n">
        <f aca="false">DATA!O2072</f>
        <v>1.27</v>
      </c>
      <c r="S2072" s="17" t="n">
        <f aca="false">C2072*Q2072</f>
        <v>42119.25</v>
      </c>
      <c r="T2072" s="19" t="n">
        <f aca="false">C2072*R2072</f>
        <v>565.15</v>
      </c>
      <c r="U2072" s="20" t="n">
        <f aca="false">MAX(0,C2072-L2072)</f>
        <v>149.575585084783</v>
      </c>
      <c r="V2072" s="17" t="n">
        <f aca="false">U2072*Q2072</f>
        <v>14157.3291282747</v>
      </c>
      <c r="W2072" s="19" t="n">
        <f aca="false">U2072*R2072</f>
        <v>189.960993057674</v>
      </c>
      <c r="X2072" s="20" t="n">
        <f aca="false">MAX(0,K2072-C2072)</f>
        <v>0</v>
      </c>
      <c r="Y2072" s="17" t="n">
        <f aca="false">F2072*PARAMETER!$B$5*Q2072</f>
        <v>1572245.3475</v>
      </c>
      <c r="Z2072" s="21" t="n">
        <f aca="false">SUMIF($Y$2:$Y$3205,"&gt;="&amp;Y2072)/SUM($Y$2:$Y$3205)</f>
        <v>0.493927628856517</v>
      </c>
      <c r="AA2072" s="16" t="str">
        <f aca="false">IF(Z2072&lt;=PARAMETER!$B$7,"A",IF(Z2072&lt;=PARAMETER!$B$8,"B","C"))</f>
        <v>A</v>
      </c>
      <c r="AB2072" s="22" t="n">
        <f aca="false">G2072/F2072</f>
        <v>0.172489562733465</v>
      </c>
      <c r="AC2072" s="16" t="str">
        <f aca="false">IF(AB2072&lt;=PARAMETER!$B$9,"X",IF(AB2072&lt;=PARAMETER!$B$10,"Y","Z"))</f>
        <v>X</v>
      </c>
      <c r="AD2072" s="16" t="str">
        <f aca="false">AA2072&amp;AC2072</f>
        <v>AX</v>
      </c>
      <c r="AE2072" s="22" t="n">
        <f aca="false">DATA!I2072</f>
        <v>0.92</v>
      </c>
      <c r="AF2072" s="18" t="n">
        <f aca="false">DATA!L2072</f>
        <v>160</v>
      </c>
      <c r="AG2072" s="16" t="str">
        <f aca="false">DATA!K2072</f>
        <v>D</v>
      </c>
      <c r="AH2072" s="18" t="n">
        <f aca="false">IF(AE2072&gt;=PARAMETER!$B$12,1,0)</f>
        <v>1</v>
      </c>
      <c r="AI2072" s="18" t="n">
        <f aca="false">IF(AF2072&gt;=PARAMETER!$B$13,1,0)</f>
        <v>1</v>
      </c>
      <c r="AJ2072" s="18" t="n">
        <f aca="false">IF(AND(AH2072=1,AI2072=1),1,0)</f>
        <v>1</v>
      </c>
    </row>
    <row r="2073" customFormat="false" ht="15" hidden="false" customHeight="false" outlineLevel="0" collapsed="false">
      <c r="A2073" s="16" t="str">
        <f aca="false">DATA!A2073</f>
        <v>ITM12071</v>
      </c>
      <c r="B2073" s="16" t="str">
        <f aca="false">DATA!B2073</f>
        <v>Pharma</v>
      </c>
      <c r="C2073" s="17" t="n">
        <f aca="false">DATA!C2073</f>
        <v>133</v>
      </c>
      <c r="D2073" s="17" t="n">
        <f aca="false">DATA!D2073</f>
        <v>63</v>
      </c>
      <c r="E2073" s="18" t="n">
        <f aca="false">DATA!F2073</f>
        <v>6</v>
      </c>
      <c r="F2073" s="19" t="n">
        <f aca="false">DATA!G2073</f>
        <v>12.07</v>
      </c>
      <c r="G2073" s="19" t="n">
        <f aca="false">DATA!H2073</f>
        <v>4.97</v>
      </c>
      <c r="H2073" s="18" t="n">
        <f aca="false">DATA!E2073</f>
        <v>3</v>
      </c>
      <c r="I2073" s="20" t="n">
        <f aca="false">F2073*E2073</f>
        <v>72.42</v>
      </c>
      <c r="J2073" s="20" t="n">
        <f aca="false">PARAMETER!$B$4*G2073*SQRT(E2073)</f>
        <v>20.0243888753588</v>
      </c>
      <c r="K2073" s="20" t="n">
        <f aca="false">I2073+J2073</f>
        <v>92.4443888753588</v>
      </c>
      <c r="L2073" s="20" t="n">
        <f aca="false">K2073+F2073*H2073</f>
        <v>128.654388875359</v>
      </c>
      <c r="M2073" s="16" t="str">
        <f aca="false">IF(C2073&lt;=K2073,"REORDER",IF(C2073&gt;L2073,"OVERSTOCK","OK"))</f>
        <v>OVERSTOCK</v>
      </c>
      <c r="N2073" s="16" t="str">
        <f aca="false">IF(C2073&lt;=D2073,"REORDER","OK")</f>
        <v>OK</v>
      </c>
      <c r="O2073" s="18" t="n">
        <f aca="false">IF(D2073&lt;I2073,1,0)</f>
        <v>1</v>
      </c>
      <c r="P2073" s="20" t="n">
        <f aca="false">C2073/F2073</f>
        <v>11.0190555095278</v>
      </c>
      <c r="Q2073" s="19" t="n">
        <f aca="false">DATA!N2073</f>
        <v>56.78</v>
      </c>
      <c r="R2073" s="19" t="n">
        <f aca="false">DATA!O2073</f>
        <v>0.85</v>
      </c>
      <c r="S2073" s="17" t="n">
        <f aca="false">C2073*Q2073</f>
        <v>7551.74</v>
      </c>
      <c r="T2073" s="19" t="n">
        <f aca="false">C2073*R2073</f>
        <v>113.05</v>
      </c>
      <c r="U2073" s="20" t="n">
        <f aca="false">MAX(0,C2073-L2073)</f>
        <v>4.34561112464124</v>
      </c>
      <c r="V2073" s="17" t="n">
        <f aca="false">U2073*Q2073</f>
        <v>246.743799657129</v>
      </c>
      <c r="W2073" s="19" t="n">
        <f aca="false">U2073*R2073</f>
        <v>3.69376945594505</v>
      </c>
      <c r="X2073" s="20" t="n">
        <f aca="false">MAX(0,K2073-C2073)</f>
        <v>0</v>
      </c>
      <c r="Y2073" s="17" t="n">
        <f aca="false">F2073*PARAMETER!$B$5*Q2073</f>
        <v>250147.129</v>
      </c>
      <c r="Z2073" s="21" t="n">
        <f aca="false">SUMIF($Y$2:$Y$3205,"&gt;="&amp;Y2073)/SUM($Y$2:$Y$3205)</f>
        <v>0.972439702972177</v>
      </c>
      <c r="AA2073" s="16" t="str">
        <f aca="false">IF(Z2073&lt;=PARAMETER!$B$7,"A",IF(Z2073&lt;=PARAMETER!$B$8,"B","C"))</f>
        <v>C</v>
      </c>
      <c r="AB2073" s="22" t="n">
        <f aca="false">G2073/F2073</f>
        <v>0.411764705882353</v>
      </c>
      <c r="AC2073" s="16" t="str">
        <f aca="false">IF(AB2073&lt;=PARAMETER!$B$9,"X",IF(AB2073&lt;=PARAMETER!$B$10,"Y","Z"))</f>
        <v>Y</v>
      </c>
      <c r="AD2073" s="16" t="str">
        <f aca="false">AA2073&amp;AC2073</f>
        <v>CY</v>
      </c>
      <c r="AE2073" s="22" t="n">
        <f aca="false">DATA!I2073</f>
        <v>0.63</v>
      </c>
      <c r="AF2073" s="18" t="n">
        <f aca="false">DATA!L2073</f>
        <v>94</v>
      </c>
      <c r="AG2073" s="16" t="str">
        <f aca="false">DATA!K2073</f>
        <v>D</v>
      </c>
      <c r="AH2073" s="18" t="n">
        <f aca="false">IF(AE2073&gt;=PARAMETER!$B$12,1,0)</f>
        <v>0</v>
      </c>
      <c r="AI2073" s="18" t="n">
        <f aca="false">IF(AF2073&gt;=PARAMETER!$B$13,1,0)</f>
        <v>0</v>
      </c>
      <c r="AJ2073" s="18" t="n">
        <f aca="false">IF(AND(AH2073=1,AI2073=1),1,0)</f>
        <v>0</v>
      </c>
    </row>
    <row r="2074" customFormat="false" ht="15" hidden="false" customHeight="false" outlineLevel="0" collapsed="false">
      <c r="A2074" s="16" t="str">
        <f aca="false">DATA!A2074</f>
        <v>ITM12072</v>
      </c>
      <c r="B2074" s="16" t="str">
        <f aca="false">DATA!B2074</f>
        <v>Groceries</v>
      </c>
      <c r="C2074" s="17" t="n">
        <f aca="false">DATA!C2074</f>
        <v>452</v>
      </c>
      <c r="D2074" s="17" t="n">
        <f aca="false">DATA!D2074</f>
        <v>88</v>
      </c>
      <c r="E2074" s="18" t="n">
        <f aca="false">DATA!F2074</f>
        <v>3</v>
      </c>
      <c r="F2074" s="19" t="n">
        <f aca="false">DATA!G2074</f>
        <v>27.81</v>
      </c>
      <c r="G2074" s="19" t="n">
        <f aca="false">DATA!H2074</f>
        <v>3.3</v>
      </c>
      <c r="H2074" s="18" t="n">
        <f aca="false">DATA!E2074</f>
        <v>11</v>
      </c>
      <c r="I2074" s="20" t="n">
        <f aca="false">F2074*E2074</f>
        <v>83.43</v>
      </c>
      <c r="J2074" s="20" t="n">
        <f aca="false">PARAMETER!$B$4*G2074*SQRT(E2074)</f>
        <v>9.40160117454985</v>
      </c>
      <c r="K2074" s="20" t="n">
        <f aca="false">I2074+J2074</f>
        <v>92.8316011745498</v>
      </c>
      <c r="L2074" s="20" t="n">
        <f aca="false">K2074+F2074*H2074</f>
        <v>398.74160117455</v>
      </c>
      <c r="M2074" s="16" t="str">
        <f aca="false">IF(C2074&lt;=K2074,"REORDER",IF(C2074&gt;L2074,"OVERSTOCK","OK"))</f>
        <v>OVERSTOCK</v>
      </c>
      <c r="N2074" s="16" t="str">
        <f aca="false">IF(C2074&lt;=D2074,"REORDER","OK")</f>
        <v>OK</v>
      </c>
      <c r="O2074" s="18" t="n">
        <f aca="false">IF(D2074&lt;I2074,1,0)</f>
        <v>0</v>
      </c>
      <c r="P2074" s="20" t="n">
        <f aca="false">C2074/F2074</f>
        <v>16.2531463502337</v>
      </c>
      <c r="Q2074" s="19" t="n">
        <f aca="false">DATA!N2074</f>
        <v>52.82</v>
      </c>
      <c r="R2074" s="19" t="n">
        <f aca="false">DATA!O2074</f>
        <v>1.74</v>
      </c>
      <c r="S2074" s="17" t="n">
        <f aca="false">C2074*Q2074</f>
        <v>23874.64</v>
      </c>
      <c r="T2074" s="19" t="n">
        <f aca="false">C2074*R2074</f>
        <v>786.48</v>
      </c>
      <c r="U2074" s="20" t="n">
        <f aca="false">MAX(0,C2074-L2074)</f>
        <v>53.2583988254502</v>
      </c>
      <c r="V2074" s="17" t="n">
        <f aca="false">U2074*Q2074</f>
        <v>2813.10862596028</v>
      </c>
      <c r="W2074" s="19" t="n">
        <f aca="false">U2074*R2074</f>
        <v>92.6696139562833</v>
      </c>
      <c r="X2074" s="20" t="n">
        <f aca="false">MAX(0,K2074-C2074)</f>
        <v>0</v>
      </c>
      <c r="Y2074" s="17" t="n">
        <f aca="false">F2074*PARAMETER!$B$5*Q2074</f>
        <v>536157.333</v>
      </c>
      <c r="Z2074" s="21" t="n">
        <f aca="false">SUMIF($Y$2:$Y$3205,"&gt;="&amp;Y2074)/SUM($Y$2:$Y$3205)</f>
        <v>0.894570407200597</v>
      </c>
      <c r="AA2074" s="16" t="str">
        <f aca="false">IF(Z2074&lt;=PARAMETER!$B$7,"A",IF(Z2074&lt;=PARAMETER!$B$8,"B","C"))</f>
        <v>B</v>
      </c>
      <c r="AB2074" s="22" t="n">
        <f aca="false">G2074/F2074</f>
        <v>0.11866235167206</v>
      </c>
      <c r="AC2074" s="16" t="str">
        <f aca="false">IF(AB2074&lt;=PARAMETER!$B$9,"X",IF(AB2074&lt;=PARAMETER!$B$10,"Y","Z"))</f>
        <v>X</v>
      </c>
      <c r="AD2074" s="16" t="str">
        <f aca="false">AA2074&amp;AC2074</f>
        <v>BX</v>
      </c>
      <c r="AE2074" s="22" t="n">
        <f aca="false">DATA!I2074</f>
        <v>0.76</v>
      </c>
      <c r="AF2074" s="18" t="n">
        <f aca="false">DATA!L2074</f>
        <v>72</v>
      </c>
      <c r="AG2074" s="16" t="str">
        <f aca="false">DATA!K2074</f>
        <v>B</v>
      </c>
      <c r="AH2074" s="18" t="n">
        <f aca="false">IF(AE2074&gt;=PARAMETER!$B$12,1,0)</f>
        <v>1</v>
      </c>
      <c r="AI2074" s="18" t="n">
        <f aca="false">IF(AF2074&gt;=PARAMETER!$B$13,1,0)</f>
        <v>0</v>
      </c>
      <c r="AJ2074" s="18" t="n">
        <f aca="false">IF(AND(AH2074=1,AI2074=1),1,0)</f>
        <v>0</v>
      </c>
    </row>
    <row r="2075" customFormat="false" ht="15" hidden="false" customHeight="false" outlineLevel="0" collapsed="false">
      <c r="A2075" s="16" t="str">
        <f aca="false">DATA!A2075</f>
        <v>ITM12073</v>
      </c>
      <c r="B2075" s="16" t="str">
        <f aca="false">DATA!B2075</f>
        <v>Automotive</v>
      </c>
      <c r="C2075" s="17" t="n">
        <f aca="false">DATA!C2075</f>
        <v>295</v>
      </c>
      <c r="D2075" s="17" t="n">
        <f aca="false">DATA!D2075</f>
        <v>25</v>
      </c>
      <c r="E2075" s="18" t="n">
        <f aca="false">DATA!F2075</f>
        <v>6</v>
      </c>
      <c r="F2075" s="19" t="n">
        <f aca="false">DATA!G2075</f>
        <v>47.8</v>
      </c>
      <c r="G2075" s="19" t="n">
        <f aca="false">DATA!H2075</f>
        <v>7.52</v>
      </c>
      <c r="H2075" s="18" t="n">
        <f aca="false">DATA!E2075</f>
        <v>12</v>
      </c>
      <c r="I2075" s="20" t="n">
        <f aca="false">F2075*E2075</f>
        <v>286.8</v>
      </c>
      <c r="J2075" s="20" t="n">
        <f aca="false">PARAMETER!$B$4*G2075*SQRT(E2075)</f>
        <v>30.298471698732</v>
      </c>
      <c r="K2075" s="20" t="n">
        <f aca="false">I2075+J2075</f>
        <v>317.098471698732</v>
      </c>
      <c r="L2075" s="20" t="n">
        <f aca="false">K2075+F2075*H2075</f>
        <v>890.698471698732</v>
      </c>
      <c r="M2075" s="16" t="str">
        <f aca="false">IF(C2075&lt;=K2075,"REORDER",IF(C2075&gt;L2075,"OVERSTOCK","OK"))</f>
        <v>REORDER</v>
      </c>
      <c r="N2075" s="16" t="str">
        <f aca="false">IF(C2075&lt;=D2075,"REORDER","OK")</f>
        <v>OK</v>
      </c>
      <c r="O2075" s="18" t="n">
        <f aca="false">IF(D2075&lt;I2075,1,0)</f>
        <v>1</v>
      </c>
      <c r="P2075" s="20" t="n">
        <f aca="false">C2075/F2075</f>
        <v>6.17154811715481</v>
      </c>
      <c r="Q2075" s="19" t="n">
        <f aca="false">DATA!N2075</f>
        <v>16.46</v>
      </c>
      <c r="R2075" s="19" t="n">
        <f aca="false">DATA!O2075</f>
        <v>1.34</v>
      </c>
      <c r="S2075" s="17" t="n">
        <f aca="false">C2075*Q2075</f>
        <v>4855.7</v>
      </c>
      <c r="T2075" s="19" t="n">
        <f aca="false">C2075*R2075</f>
        <v>395.3</v>
      </c>
      <c r="U2075" s="20" t="n">
        <f aca="false">MAX(0,C2075-L2075)</f>
        <v>0</v>
      </c>
      <c r="V2075" s="17" t="n">
        <f aca="false">U2075*Q2075</f>
        <v>0</v>
      </c>
      <c r="W2075" s="19" t="n">
        <f aca="false">U2075*R2075</f>
        <v>0</v>
      </c>
      <c r="X2075" s="20" t="n">
        <f aca="false">MAX(0,K2075-C2075)</f>
        <v>22.0984716987319</v>
      </c>
      <c r="Y2075" s="17" t="n">
        <f aca="false">F2075*PARAMETER!$B$5*Q2075</f>
        <v>287177.62</v>
      </c>
      <c r="Z2075" s="21" t="n">
        <f aca="false">SUMIF($Y$2:$Y$3205,"&gt;="&amp;Y2075)/SUM($Y$2:$Y$3205)</f>
        <v>0.963214571525075</v>
      </c>
      <c r="AA2075" s="16" t="str">
        <f aca="false">IF(Z2075&lt;=PARAMETER!$B$7,"A",IF(Z2075&lt;=PARAMETER!$B$8,"B","C"))</f>
        <v>C</v>
      </c>
      <c r="AB2075" s="22" t="n">
        <f aca="false">G2075/F2075</f>
        <v>0.157322175732218</v>
      </c>
      <c r="AC2075" s="16" t="str">
        <f aca="false">IF(AB2075&lt;=PARAMETER!$B$9,"X",IF(AB2075&lt;=PARAMETER!$B$10,"Y","Z"))</f>
        <v>X</v>
      </c>
      <c r="AD2075" s="16" t="str">
        <f aca="false">AA2075&amp;AC2075</f>
        <v>CX</v>
      </c>
      <c r="AE2075" s="22" t="n">
        <f aca="false">DATA!I2075</f>
        <v>0.13</v>
      </c>
      <c r="AF2075" s="18" t="n">
        <f aca="false">DATA!L2075</f>
        <v>132</v>
      </c>
      <c r="AG2075" s="16" t="str">
        <f aca="false">DATA!K2075</f>
        <v>D</v>
      </c>
      <c r="AH2075" s="18" t="n">
        <f aca="false">IF(AE2075&gt;=PARAMETER!$B$12,1,0)</f>
        <v>0</v>
      </c>
      <c r="AI2075" s="18" t="n">
        <f aca="false">IF(AF2075&gt;=PARAMETER!$B$13,1,0)</f>
        <v>1</v>
      </c>
      <c r="AJ2075" s="18" t="n">
        <f aca="false">IF(AND(AH2075=1,AI2075=1),1,0)</f>
        <v>0</v>
      </c>
    </row>
    <row r="2076" customFormat="false" ht="15" hidden="false" customHeight="false" outlineLevel="0" collapsed="false">
      <c r="A2076" s="16" t="str">
        <f aca="false">DATA!A2076</f>
        <v>ITM12074</v>
      </c>
      <c r="B2076" s="16" t="str">
        <f aca="false">DATA!B2076</f>
        <v>Pharma</v>
      </c>
      <c r="C2076" s="17" t="n">
        <f aca="false">DATA!C2076</f>
        <v>224</v>
      </c>
      <c r="D2076" s="17" t="n">
        <f aca="false">DATA!D2076</f>
        <v>24</v>
      </c>
      <c r="E2076" s="18" t="n">
        <f aca="false">DATA!F2076</f>
        <v>7</v>
      </c>
      <c r="F2076" s="19" t="n">
        <f aca="false">DATA!G2076</f>
        <v>25.34</v>
      </c>
      <c r="G2076" s="19" t="n">
        <f aca="false">DATA!H2076</f>
        <v>8.08</v>
      </c>
      <c r="H2076" s="18" t="n">
        <f aca="false">DATA!E2076</f>
        <v>9</v>
      </c>
      <c r="I2076" s="20" t="n">
        <f aca="false">F2076*E2076</f>
        <v>177.38</v>
      </c>
      <c r="J2076" s="20" t="n">
        <f aca="false">PARAMETER!$B$4*G2076*SQRT(E2076)</f>
        <v>35.1631390113309</v>
      </c>
      <c r="K2076" s="20" t="n">
        <f aca="false">I2076+J2076</f>
        <v>212.543139011331</v>
      </c>
      <c r="L2076" s="20" t="n">
        <f aca="false">K2076+F2076*H2076</f>
        <v>440.603139011331</v>
      </c>
      <c r="M2076" s="16" t="str">
        <f aca="false">IF(C2076&lt;=K2076,"REORDER",IF(C2076&gt;L2076,"OVERSTOCK","OK"))</f>
        <v>OK</v>
      </c>
      <c r="N2076" s="16" t="str">
        <f aca="false">IF(C2076&lt;=D2076,"REORDER","OK")</f>
        <v>OK</v>
      </c>
      <c r="O2076" s="18" t="n">
        <f aca="false">IF(D2076&lt;I2076,1,0)</f>
        <v>1</v>
      </c>
      <c r="P2076" s="20" t="n">
        <f aca="false">C2076/F2076</f>
        <v>8.83977900552486</v>
      </c>
      <c r="Q2076" s="19" t="n">
        <f aca="false">DATA!N2076</f>
        <v>170.11</v>
      </c>
      <c r="R2076" s="19" t="n">
        <f aca="false">DATA!O2076</f>
        <v>1.79</v>
      </c>
      <c r="S2076" s="17" t="n">
        <f aca="false">C2076*Q2076</f>
        <v>38104.64</v>
      </c>
      <c r="T2076" s="19" t="n">
        <f aca="false">C2076*R2076</f>
        <v>400.96</v>
      </c>
      <c r="U2076" s="20" t="n">
        <f aca="false">MAX(0,C2076-L2076)</f>
        <v>0</v>
      </c>
      <c r="V2076" s="17" t="n">
        <f aca="false">U2076*Q2076</f>
        <v>0</v>
      </c>
      <c r="W2076" s="19" t="n">
        <f aca="false">U2076*R2076</f>
        <v>0</v>
      </c>
      <c r="X2076" s="20" t="n">
        <f aca="false">MAX(0,K2076-C2076)</f>
        <v>0</v>
      </c>
      <c r="Y2076" s="17" t="n">
        <f aca="false">F2076*PARAMETER!$B$5*Q2076</f>
        <v>1573364.401</v>
      </c>
      <c r="Z2076" s="21" t="n">
        <f aca="false">SUMIF($Y$2:$Y$3205,"&gt;="&amp;Y2076)/SUM($Y$2:$Y$3205)</f>
        <v>0.491922107370453</v>
      </c>
      <c r="AA2076" s="16" t="str">
        <f aca="false">IF(Z2076&lt;=PARAMETER!$B$7,"A",IF(Z2076&lt;=PARAMETER!$B$8,"B","C"))</f>
        <v>A</v>
      </c>
      <c r="AB2076" s="22" t="n">
        <f aca="false">G2076/F2076</f>
        <v>0.318863456985004</v>
      </c>
      <c r="AC2076" s="16" t="str">
        <f aca="false">IF(AB2076&lt;=PARAMETER!$B$9,"X",IF(AB2076&lt;=PARAMETER!$B$10,"Y","Z"))</f>
        <v>Y</v>
      </c>
      <c r="AD2076" s="16" t="str">
        <f aca="false">AA2076&amp;AC2076</f>
        <v>AY</v>
      </c>
      <c r="AE2076" s="22" t="n">
        <f aca="false">DATA!I2076</f>
        <v>0.38</v>
      </c>
      <c r="AF2076" s="18" t="n">
        <f aca="false">DATA!L2076</f>
        <v>178</v>
      </c>
      <c r="AG2076" s="16" t="str">
        <f aca="false">DATA!K2076</f>
        <v>D</v>
      </c>
      <c r="AH2076" s="18" t="n">
        <f aca="false">IF(AE2076&gt;=PARAMETER!$B$12,1,0)</f>
        <v>0</v>
      </c>
      <c r="AI2076" s="18" t="n">
        <f aca="false">IF(AF2076&gt;=PARAMETER!$B$13,1,0)</f>
        <v>1</v>
      </c>
      <c r="AJ2076" s="18" t="n">
        <f aca="false">IF(AND(AH2076=1,AI2076=1),1,0)</f>
        <v>0</v>
      </c>
    </row>
    <row r="2077" customFormat="false" ht="15" hidden="false" customHeight="false" outlineLevel="0" collapsed="false">
      <c r="A2077" s="16" t="str">
        <f aca="false">DATA!A2077</f>
        <v>ITM12075</v>
      </c>
      <c r="B2077" s="16" t="str">
        <f aca="false">DATA!B2077</f>
        <v>Pharma</v>
      </c>
      <c r="C2077" s="17" t="n">
        <f aca="false">DATA!C2077</f>
        <v>356</v>
      </c>
      <c r="D2077" s="17" t="n">
        <f aca="false">DATA!D2077</f>
        <v>20</v>
      </c>
      <c r="E2077" s="18" t="n">
        <f aca="false">DATA!F2077</f>
        <v>6</v>
      </c>
      <c r="F2077" s="19" t="n">
        <f aca="false">DATA!G2077</f>
        <v>20.29</v>
      </c>
      <c r="G2077" s="19" t="n">
        <f aca="false">DATA!H2077</f>
        <v>2.43</v>
      </c>
      <c r="H2077" s="18" t="n">
        <f aca="false">DATA!E2077</f>
        <v>13</v>
      </c>
      <c r="I2077" s="20" t="n">
        <f aca="false">F2077*E2077</f>
        <v>121.74</v>
      </c>
      <c r="J2077" s="20" t="n">
        <f aca="false">PARAMETER!$B$4*G2077*SQRT(E2077)</f>
        <v>9.79059657286153</v>
      </c>
      <c r="K2077" s="20" t="n">
        <f aca="false">I2077+J2077</f>
        <v>131.530596572862</v>
      </c>
      <c r="L2077" s="20" t="n">
        <f aca="false">K2077+F2077*H2077</f>
        <v>395.300596572862</v>
      </c>
      <c r="M2077" s="16" t="str">
        <f aca="false">IF(C2077&lt;=K2077,"REORDER",IF(C2077&gt;L2077,"OVERSTOCK","OK"))</f>
        <v>OK</v>
      </c>
      <c r="N2077" s="16" t="str">
        <f aca="false">IF(C2077&lt;=D2077,"REORDER","OK")</f>
        <v>OK</v>
      </c>
      <c r="O2077" s="18" t="n">
        <f aca="false">IF(D2077&lt;I2077,1,0)</f>
        <v>1</v>
      </c>
      <c r="P2077" s="20" t="n">
        <f aca="false">C2077/F2077</f>
        <v>17.5455889600789</v>
      </c>
      <c r="Q2077" s="19" t="n">
        <f aca="false">DATA!N2077</f>
        <v>60.32</v>
      </c>
      <c r="R2077" s="19" t="n">
        <f aca="false">DATA!O2077</f>
        <v>1.83</v>
      </c>
      <c r="S2077" s="17" t="n">
        <f aca="false">C2077*Q2077</f>
        <v>21473.92</v>
      </c>
      <c r="T2077" s="19" t="n">
        <f aca="false">C2077*R2077</f>
        <v>651.48</v>
      </c>
      <c r="U2077" s="20" t="n">
        <f aca="false">MAX(0,C2077-L2077)</f>
        <v>0</v>
      </c>
      <c r="V2077" s="17" t="n">
        <f aca="false">U2077*Q2077</f>
        <v>0</v>
      </c>
      <c r="W2077" s="19" t="n">
        <f aca="false">U2077*R2077</f>
        <v>0</v>
      </c>
      <c r="X2077" s="20" t="n">
        <f aca="false">MAX(0,K2077-C2077)</f>
        <v>0</v>
      </c>
      <c r="Y2077" s="17" t="n">
        <f aca="false">F2077*PARAMETER!$B$5*Q2077</f>
        <v>446720.872</v>
      </c>
      <c r="Z2077" s="21" t="n">
        <f aca="false">SUMIF($Y$2:$Y$3205,"&gt;="&amp;Y2077)/SUM($Y$2:$Y$3205)</f>
        <v>0.921355631976738</v>
      </c>
      <c r="AA2077" s="16" t="str">
        <f aca="false">IF(Z2077&lt;=PARAMETER!$B$7,"A",IF(Z2077&lt;=PARAMETER!$B$8,"B","C"))</f>
        <v>B</v>
      </c>
      <c r="AB2077" s="22" t="n">
        <f aca="false">G2077/F2077</f>
        <v>0.119763430261212</v>
      </c>
      <c r="AC2077" s="16" t="str">
        <f aca="false">IF(AB2077&lt;=PARAMETER!$B$9,"X",IF(AB2077&lt;=PARAMETER!$B$10,"Y","Z"))</f>
        <v>X</v>
      </c>
      <c r="AD2077" s="16" t="str">
        <f aca="false">AA2077&amp;AC2077</f>
        <v>BX</v>
      </c>
      <c r="AE2077" s="22" t="n">
        <f aca="false">DATA!I2077</f>
        <v>0.34</v>
      </c>
      <c r="AF2077" s="18" t="n">
        <f aca="false">DATA!L2077</f>
        <v>98</v>
      </c>
      <c r="AG2077" s="16" t="str">
        <f aca="false">DATA!K2077</f>
        <v>A</v>
      </c>
      <c r="AH2077" s="18" t="n">
        <f aca="false">IF(AE2077&gt;=PARAMETER!$B$12,1,0)</f>
        <v>0</v>
      </c>
      <c r="AI2077" s="18" t="n">
        <f aca="false">IF(AF2077&gt;=PARAMETER!$B$13,1,0)</f>
        <v>1</v>
      </c>
      <c r="AJ2077" s="18" t="n">
        <f aca="false">IF(AND(AH2077=1,AI2077=1),1,0)</f>
        <v>0</v>
      </c>
    </row>
    <row r="2078" customFormat="false" ht="15" hidden="false" customHeight="false" outlineLevel="0" collapsed="false">
      <c r="A2078" s="16" t="str">
        <f aca="false">DATA!A2078</f>
        <v>ITM12076</v>
      </c>
      <c r="B2078" s="16" t="str">
        <f aca="false">DATA!B2078</f>
        <v>Electronics</v>
      </c>
      <c r="C2078" s="17" t="n">
        <f aca="false">DATA!C2078</f>
        <v>457</v>
      </c>
      <c r="D2078" s="17" t="n">
        <f aca="false">DATA!D2078</f>
        <v>74</v>
      </c>
      <c r="E2078" s="18" t="n">
        <f aca="false">DATA!F2078</f>
        <v>4</v>
      </c>
      <c r="F2078" s="19" t="n">
        <f aca="false">DATA!G2078</f>
        <v>24.68</v>
      </c>
      <c r="G2078" s="19" t="n">
        <f aca="false">DATA!H2078</f>
        <v>3.4</v>
      </c>
      <c r="H2078" s="18" t="n">
        <f aca="false">DATA!E2078</f>
        <v>6</v>
      </c>
      <c r="I2078" s="20" t="n">
        <f aca="false">F2078*E2078</f>
        <v>98.72</v>
      </c>
      <c r="J2078" s="20" t="n">
        <f aca="false">PARAMETER!$B$4*G2078*SQRT(E2078)</f>
        <v>11.18500466327</v>
      </c>
      <c r="K2078" s="20" t="n">
        <f aca="false">I2078+J2078</f>
        <v>109.90500466327</v>
      </c>
      <c r="L2078" s="20" t="n">
        <f aca="false">K2078+F2078*H2078</f>
        <v>257.98500466327</v>
      </c>
      <c r="M2078" s="16" t="str">
        <f aca="false">IF(C2078&lt;=K2078,"REORDER",IF(C2078&gt;L2078,"OVERSTOCK","OK"))</f>
        <v>OVERSTOCK</v>
      </c>
      <c r="N2078" s="16" t="str">
        <f aca="false">IF(C2078&lt;=D2078,"REORDER","OK")</f>
        <v>OK</v>
      </c>
      <c r="O2078" s="18" t="n">
        <f aca="false">IF(D2078&lt;I2078,1,0)</f>
        <v>1</v>
      </c>
      <c r="P2078" s="20" t="n">
        <f aca="false">C2078/F2078</f>
        <v>18.517017828201</v>
      </c>
      <c r="Q2078" s="19" t="n">
        <f aca="false">DATA!N2078</f>
        <v>78.21</v>
      </c>
      <c r="R2078" s="19" t="n">
        <f aca="false">DATA!O2078</f>
        <v>0.42</v>
      </c>
      <c r="S2078" s="17" t="n">
        <f aca="false">C2078*Q2078</f>
        <v>35741.97</v>
      </c>
      <c r="T2078" s="19" t="n">
        <f aca="false">C2078*R2078</f>
        <v>191.94</v>
      </c>
      <c r="U2078" s="20" t="n">
        <f aca="false">MAX(0,C2078-L2078)</f>
        <v>199.01499533673</v>
      </c>
      <c r="V2078" s="17" t="n">
        <f aca="false">U2078*Q2078</f>
        <v>15564.9627852857</v>
      </c>
      <c r="W2078" s="19" t="n">
        <f aca="false">U2078*R2078</f>
        <v>83.5862980414266</v>
      </c>
      <c r="X2078" s="20" t="n">
        <f aca="false">MAX(0,K2078-C2078)</f>
        <v>0</v>
      </c>
      <c r="Y2078" s="17" t="n">
        <f aca="false">F2078*PARAMETER!$B$5*Q2078</f>
        <v>704531.322</v>
      </c>
      <c r="Z2078" s="21" t="n">
        <f aca="false">SUMIF($Y$2:$Y$3205,"&gt;="&amp;Y2078)/SUM($Y$2:$Y$3205)</f>
        <v>0.842766493791305</v>
      </c>
      <c r="AA2078" s="16" t="str">
        <f aca="false">IF(Z2078&lt;=PARAMETER!$B$7,"A",IF(Z2078&lt;=PARAMETER!$B$8,"B","C"))</f>
        <v>B</v>
      </c>
      <c r="AB2078" s="22" t="n">
        <f aca="false">G2078/F2078</f>
        <v>0.137763371150729</v>
      </c>
      <c r="AC2078" s="16" t="str">
        <f aca="false">IF(AB2078&lt;=PARAMETER!$B$9,"X",IF(AB2078&lt;=PARAMETER!$B$10,"Y","Z"))</f>
        <v>X</v>
      </c>
      <c r="AD2078" s="16" t="str">
        <f aca="false">AA2078&amp;AC2078</f>
        <v>BX</v>
      </c>
      <c r="AE2078" s="22" t="n">
        <f aca="false">DATA!I2078</f>
        <v>0.95</v>
      </c>
      <c r="AF2078" s="18" t="n">
        <f aca="false">DATA!L2078</f>
        <v>104</v>
      </c>
      <c r="AG2078" s="16" t="str">
        <f aca="false">DATA!K2078</f>
        <v>A</v>
      </c>
      <c r="AH2078" s="18" t="n">
        <f aca="false">IF(AE2078&gt;=PARAMETER!$B$12,1,0)</f>
        <v>1</v>
      </c>
      <c r="AI2078" s="18" t="n">
        <f aca="false">IF(AF2078&gt;=PARAMETER!$B$13,1,0)</f>
        <v>1</v>
      </c>
      <c r="AJ2078" s="18" t="n">
        <f aca="false">IF(AND(AH2078=1,AI2078=1),1,0)</f>
        <v>1</v>
      </c>
    </row>
    <row r="2079" customFormat="false" ht="15" hidden="false" customHeight="false" outlineLevel="0" collapsed="false">
      <c r="A2079" s="16" t="str">
        <f aca="false">DATA!A2079</f>
        <v>ITM12077</v>
      </c>
      <c r="B2079" s="16" t="str">
        <f aca="false">DATA!B2079</f>
        <v>Electronics</v>
      </c>
      <c r="C2079" s="17" t="n">
        <f aca="false">DATA!C2079</f>
        <v>439</v>
      </c>
      <c r="D2079" s="17" t="n">
        <f aca="false">DATA!D2079</f>
        <v>88</v>
      </c>
      <c r="E2079" s="18" t="n">
        <f aca="false">DATA!F2079</f>
        <v>5</v>
      </c>
      <c r="F2079" s="19" t="n">
        <f aca="false">DATA!G2079</f>
        <v>39.72</v>
      </c>
      <c r="G2079" s="19" t="n">
        <f aca="false">DATA!H2079</f>
        <v>5.2</v>
      </c>
      <c r="H2079" s="18" t="n">
        <f aca="false">DATA!E2079</f>
        <v>8</v>
      </c>
      <c r="I2079" s="20" t="n">
        <f aca="false">F2079*E2079</f>
        <v>198.6</v>
      </c>
      <c r="J2079" s="20" t="n">
        <f aca="false">PARAMETER!$B$4*G2079*SQRT(E2079)</f>
        <v>19.125623519083</v>
      </c>
      <c r="K2079" s="20" t="n">
        <f aca="false">I2079+J2079</f>
        <v>217.725623519083</v>
      </c>
      <c r="L2079" s="20" t="n">
        <f aca="false">K2079+F2079*H2079</f>
        <v>535.485623519083</v>
      </c>
      <c r="M2079" s="16" t="str">
        <f aca="false">IF(C2079&lt;=K2079,"REORDER",IF(C2079&gt;L2079,"OVERSTOCK","OK"))</f>
        <v>OK</v>
      </c>
      <c r="N2079" s="16" t="str">
        <f aca="false">IF(C2079&lt;=D2079,"REORDER","OK")</f>
        <v>OK</v>
      </c>
      <c r="O2079" s="18" t="n">
        <f aca="false">IF(D2079&lt;I2079,1,0)</f>
        <v>1</v>
      </c>
      <c r="P2079" s="20" t="n">
        <f aca="false">C2079/F2079</f>
        <v>11.0523665659617</v>
      </c>
      <c r="Q2079" s="19" t="n">
        <f aca="false">DATA!N2079</f>
        <v>163.75</v>
      </c>
      <c r="R2079" s="19" t="n">
        <f aca="false">DATA!O2079</f>
        <v>1.39</v>
      </c>
      <c r="S2079" s="17" t="n">
        <f aca="false">C2079*Q2079</f>
        <v>71886.25</v>
      </c>
      <c r="T2079" s="19" t="n">
        <f aca="false">C2079*R2079</f>
        <v>610.21</v>
      </c>
      <c r="U2079" s="20" t="n">
        <f aca="false">MAX(0,C2079-L2079)</f>
        <v>0</v>
      </c>
      <c r="V2079" s="17" t="n">
        <f aca="false">U2079*Q2079</f>
        <v>0</v>
      </c>
      <c r="W2079" s="19" t="n">
        <f aca="false">U2079*R2079</f>
        <v>0</v>
      </c>
      <c r="X2079" s="20" t="n">
        <f aca="false">MAX(0,K2079-C2079)</f>
        <v>0</v>
      </c>
      <c r="Y2079" s="17" t="n">
        <f aca="false">F2079*PARAMETER!$B$5*Q2079</f>
        <v>2374014.75</v>
      </c>
      <c r="Z2079" s="21" t="n">
        <f aca="false">SUMIF($Y$2:$Y$3205,"&gt;="&amp;Y2079)/SUM($Y$2:$Y$3205)</f>
        <v>0.225988644190644</v>
      </c>
      <c r="AA2079" s="16" t="str">
        <f aca="false">IF(Z2079&lt;=PARAMETER!$B$7,"A",IF(Z2079&lt;=PARAMETER!$B$8,"B","C"))</f>
        <v>A</v>
      </c>
      <c r="AB2079" s="22" t="n">
        <f aca="false">G2079/F2079</f>
        <v>0.13091641490433</v>
      </c>
      <c r="AC2079" s="16" t="str">
        <f aca="false">IF(AB2079&lt;=PARAMETER!$B$9,"X",IF(AB2079&lt;=PARAMETER!$B$10,"Y","Z"))</f>
        <v>X</v>
      </c>
      <c r="AD2079" s="16" t="str">
        <f aca="false">AA2079&amp;AC2079</f>
        <v>AX</v>
      </c>
      <c r="AE2079" s="22" t="n">
        <f aca="false">DATA!I2079</f>
        <v>0.27</v>
      </c>
      <c r="AF2079" s="18" t="n">
        <f aca="false">DATA!L2079</f>
        <v>128</v>
      </c>
      <c r="AG2079" s="16" t="str">
        <f aca="false">DATA!K2079</f>
        <v>A</v>
      </c>
      <c r="AH2079" s="18" t="n">
        <f aca="false">IF(AE2079&gt;=PARAMETER!$B$12,1,0)</f>
        <v>0</v>
      </c>
      <c r="AI2079" s="18" t="n">
        <f aca="false">IF(AF2079&gt;=PARAMETER!$B$13,1,0)</f>
        <v>1</v>
      </c>
      <c r="AJ2079" s="18" t="n">
        <f aca="false">IF(AND(AH2079=1,AI2079=1),1,0)</f>
        <v>0</v>
      </c>
    </row>
    <row r="2080" customFormat="false" ht="15" hidden="false" customHeight="false" outlineLevel="0" collapsed="false">
      <c r="A2080" s="16" t="str">
        <f aca="false">DATA!A2080</f>
        <v>ITM12078</v>
      </c>
      <c r="B2080" s="16" t="str">
        <f aca="false">DATA!B2080</f>
        <v>Automotive</v>
      </c>
      <c r="C2080" s="17" t="n">
        <f aca="false">DATA!C2080</f>
        <v>404</v>
      </c>
      <c r="D2080" s="17" t="n">
        <f aca="false">DATA!D2080</f>
        <v>99</v>
      </c>
      <c r="E2080" s="18" t="n">
        <f aca="false">DATA!F2080</f>
        <v>8</v>
      </c>
      <c r="F2080" s="19" t="n">
        <f aca="false">DATA!G2080</f>
        <v>24.39</v>
      </c>
      <c r="G2080" s="19" t="n">
        <f aca="false">DATA!H2080</f>
        <v>2.27</v>
      </c>
      <c r="H2080" s="18" t="n">
        <f aca="false">DATA!E2080</f>
        <v>3</v>
      </c>
      <c r="I2080" s="20" t="n">
        <f aca="false">F2080*E2080</f>
        <v>195.12</v>
      </c>
      <c r="J2080" s="20" t="n">
        <f aca="false">PARAMETER!$B$4*G2080*SQRT(E2080)</f>
        <v>10.5608313553842</v>
      </c>
      <c r="K2080" s="20" t="n">
        <f aca="false">I2080+J2080</f>
        <v>205.680831355384</v>
      </c>
      <c r="L2080" s="20" t="n">
        <f aca="false">K2080+F2080*H2080</f>
        <v>278.850831355384</v>
      </c>
      <c r="M2080" s="16" t="str">
        <f aca="false">IF(C2080&lt;=K2080,"REORDER",IF(C2080&gt;L2080,"OVERSTOCK","OK"))</f>
        <v>OVERSTOCK</v>
      </c>
      <c r="N2080" s="16" t="str">
        <f aca="false">IF(C2080&lt;=D2080,"REORDER","OK")</f>
        <v>OK</v>
      </c>
      <c r="O2080" s="18" t="n">
        <f aca="false">IF(D2080&lt;I2080,1,0)</f>
        <v>1</v>
      </c>
      <c r="P2080" s="20" t="n">
        <f aca="false">C2080/F2080</f>
        <v>16.5641656416564</v>
      </c>
      <c r="Q2080" s="19" t="n">
        <f aca="false">DATA!N2080</f>
        <v>32.8</v>
      </c>
      <c r="R2080" s="19" t="n">
        <f aca="false">DATA!O2080</f>
        <v>0.7</v>
      </c>
      <c r="S2080" s="17" t="n">
        <f aca="false">C2080*Q2080</f>
        <v>13251.2</v>
      </c>
      <c r="T2080" s="19" t="n">
        <f aca="false">C2080*R2080</f>
        <v>282.8</v>
      </c>
      <c r="U2080" s="20" t="n">
        <f aca="false">MAX(0,C2080-L2080)</f>
        <v>125.149168644616</v>
      </c>
      <c r="V2080" s="17" t="n">
        <f aca="false">U2080*Q2080</f>
        <v>4104.8927315434</v>
      </c>
      <c r="W2080" s="19" t="n">
        <f aca="false">U2080*R2080</f>
        <v>87.6044180512311</v>
      </c>
      <c r="X2080" s="20" t="n">
        <f aca="false">MAX(0,K2080-C2080)</f>
        <v>0</v>
      </c>
      <c r="Y2080" s="17" t="n">
        <f aca="false">F2080*PARAMETER!$B$5*Q2080</f>
        <v>291997.08</v>
      </c>
      <c r="Z2080" s="21" t="n">
        <f aca="false">SUMIF($Y$2:$Y$3205,"&gt;="&amp;Y2080)/SUM($Y$2:$Y$3205)</f>
        <v>0.961831752927506</v>
      </c>
      <c r="AA2080" s="16" t="str">
        <f aca="false">IF(Z2080&lt;=PARAMETER!$B$7,"A",IF(Z2080&lt;=PARAMETER!$B$8,"B","C"))</f>
        <v>C</v>
      </c>
      <c r="AB2080" s="22" t="n">
        <f aca="false">G2080/F2080</f>
        <v>0.0930709307093071</v>
      </c>
      <c r="AC2080" s="16" t="str">
        <f aca="false">IF(AB2080&lt;=PARAMETER!$B$9,"X",IF(AB2080&lt;=PARAMETER!$B$10,"Y","Z"))</f>
        <v>X</v>
      </c>
      <c r="AD2080" s="16" t="str">
        <f aca="false">AA2080&amp;AC2080</f>
        <v>CX</v>
      </c>
      <c r="AE2080" s="22" t="n">
        <f aca="false">DATA!I2080</f>
        <v>0.74</v>
      </c>
      <c r="AF2080" s="18" t="n">
        <f aca="false">DATA!L2080</f>
        <v>53</v>
      </c>
      <c r="AG2080" s="16" t="str">
        <f aca="false">DATA!K2080</f>
        <v>B</v>
      </c>
      <c r="AH2080" s="18" t="n">
        <f aca="false">IF(AE2080&gt;=PARAMETER!$B$12,1,0)</f>
        <v>0</v>
      </c>
      <c r="AI2080" s="18" t="n">
        <f aca="false">IF(AF2080&gt;=PARAMETER!$B$13,1,0)</f>
        <v>0</v>
      </c>
      <c r="AJ2080" s="18" t="n">
        <f aca="false">IF(AND(AH2080=1,AI2080=1),1,0)</f>
        <v>0</v>
      </c>
    </row>
    <row r="2081" customFormat="false" ht="15" hidden="false" customHeight="false" outlineLevel="0" collapsed="false">
      <c r="A2081" s="16" t="str">
        <f aca="false">DATA!A2081</f>
        <v>ITM12079</v>
      </c>
      <c r="B2081" s="16" t="str">
        <f aca="false">DATA!B2081</f>
        <v>Pharma</v>
      </c>
      <c r="C2081" s="17" t="n">
        <f aca="false">DATA!C2081</f>
        <v>418</v>
      </c>
      <c r="D2081" s="17" t="n">
        <f aca="false">DATA!D2081</f>
        <v>77</v>
      </c>
      <c r="E2081" s="18" t="n">
        <f aca="false">DATA!F2081</f>
        <v>5</v>
      </c>
      <c r="F2081" s="19" t="n">
        <f aca="false">DATA!G2081</f>
        <v>39.38</v>
      </c>
      <c r="G2081" s="19" t="n">
        <f aca="false">DATA!H2081</f>
        <v>9.32</v>
      </c>
      <c r="H2081" s="18" t="n">
        <f aca="false">DATA!E2081</f>
        <v>9</v>
      </c>
      <c r="I2081" s="20" t="n">
        <f aca="false">F2081*E2081</f>
        <v>196.9</v>
      </c>
      <c r="J2081" s="20" t="n">
        <f aca="false">PARAMETER!$B$4*G2081*SQRT(E2081)</f>
        <v>34.2790021534333</v>
      </c>
      <c r="K2081" s="20" t="n">
        <f aca="false">I2081+J2081</f>
        <v>231.179002153433</v>
      </c>
      <c r="L2081" s="20" t="n">
        <f aca="false">K2081+F2081*H2081</f>
        <v>585.599002153433</v>
      </c>
      <c r="M2081" s="16" t="str">
        <f aca="false">IF(C2081&lt;=K2081,"REORDER",IF(C2081&gt;L2081,"OVERSTOCK","OK"))</f>
        <v>OK</v>
      </c>
      <c r="N2081" s="16" t="str">
        <f aca="false">IF(C2081&lt;=D2081,"REORDER","OK")</f>
        <v>OK</v>
      </c>
      <c r="O2081" s="18" t="n">
        <f aca="false">IF(D2081&lt;I2081,1,0)</f>
        <v>1</v>
      </c>
      <c r="P2081" s="20" t="n">
        <f aca="false">C2081/F2081</f>
        <v>10.6145251396648</v>
      </c>
      <c r="Q2081" s="19" t="n">
        <f aca="false">DATA!N2081</f>
        <v>97.63</v>
      </c>
      <c r="R2081" s="19" t="n">
        <f aca="false">DATA!O2081</f>
        <v>1.69</v>
      </c>
      <c r="S2081" s="17" t="n">
        <f aca="false">C2081*Q2081</f>
        <v>40809.34</v>
      </c>
      <c r="T2081" s="19" t="n">
        <f aca="false">C2081*R2081</f>
        <v>706.42</v>
      </c>
      <c r="U2081" s="20" t="n">
        <f aca="false">MAX(0,C2081-L2081)</f>
        <v>0</v>
      </c>
      <c r="V2081" s="17" t="n">
        <f aca="false">U2081*Q2081</f>
        <v>0</v>
      </c>
      <c r="W2081" s="19" t="n">
        <f aca="false">U2081*R2081</f>
        <v>0</v>
      </c>
      <c r="X2081" s="20" t="n">
        <f aca="false">MAX(0,K2081-C2081)</f>
        <v>0</v>
      </c>
      <c r="Y2081" s="17" t="n">
        <f aca="false">F2081*PARAMETER!$B$5*Q2081</f>
        <v>1403304.331</v>
      </c>
      <c r="Z2081" s="21" t="n">
        <f aca="false">SUMIF($Y$2:$Y$3205,"&gt;="&amp;Y2081)/SUM($Y$2:$Y$3205)</f>
        <v>0.568304841780833</v>
      </c>
      <c r="AA2081" s="16" t="str">
        <f aca="false">IF(Z2081&lt;=PARAMETER!$B$7,"A",IF(Z2081&lt;=PARAMETER!$B$8,"B","C"))</f>
        <v>A</v>
      </c>
      <c r="AB2081" s="22" t="n">
        <f aca="false">G2081/F2081</f>
        <v>0.236668359573388</v>
      </c>
      <c r="AC2081" s="16" t="str">
        <f aca="false">IF(AB2081&lt;=PARAMETER!$B$9,"X",IF(AB2081&lt;=PARAMETER!$B$10,"Y","Z"))</f>
        <v>X</v>
      </c>
      <c r="AD2081" s="16" t="str">
        <f aca="false">AA2081&amp;AC2081</f>
        <v>AX</v>
      </c>
      <c r="AE2081" s="22" t="n">
        <f aca="false">DATA!I2081</f>
        <v>0.14</v>
      </c>
      <c r="AF2081" s="18" t="n">
        <f aca="false">DATA!L2081</f>
        <v>111</v>
      </c>
      <c r="AG2081" s="16" t="str">
        <f aca="false">DATA!K2081</f>
        <v>B</v>
      </c>
      <c r="AH2081" s="18" t="n">
        <f aca="false">IF(AE2081&gt;=PARAMETER!$B$12,1,0)</f>
        <v>0</v>
      </c>
      <c r="AI2081" s="18" t="n">
        <f aca="false">IF(AF2081&gt;=PARAMETER!$B$13,1,0)</f>
        <v>1</v>
      </c>
      <c r="AJ2081" s="18" t="n">
        <f aca="false">IF(AND(AH2081=1,AI2081=1),1,0)</f>
        <v>0</v>
      </c>
    </row>
    <row r="2082" customFormat="false" ht="15" hidden="false" customHeight="false" outlineLevel="0" collapsed="false">
      <c r="A2082" s="16" t="str">
        <f aca="false">DATA!A2082</f>
        <v>ITM12080</v>
      </c>
      <c r="B2082" s="16" t="str">
        <f aca="false">DATA!B2082</f>
        <v>Apparel</v>
      </c>
      <c r="C2082" s="17" t="n">
        <f aca="false">DATA!C2082</f>
        <v>480</v>
      </c>
      <c r="D2082" s="17" t="n">
        <f aca="false">DATA!D2082</f>
        <v>52</v>
      </c>
      <c r="E2082" s="18" t="n">
        <f aca="false">DATA!F2082</f>
        <v>2</v>
      </c>
      <c r="F2082" s="19" t="n">
        <f aca="false">DATA!G2082</f>
        <v>22.15</v>
      </c>
      <c r="G2082" s="19" t="n">
        <f aca="false">DATA!H2082</f>
        <v>6.12</v>
      </c>
      <c r="H2082" s="18" t="n">
        <f aca="false">DATA!E2082</f>
        <v>14</v>
      </c>
      <c r="I2082" s="20" t="n">
        <f aca="false">F2082*E2082</f>
        <v>44.3</v>
      </c>
      <c r="J2082" s="20" t="n">
        <f aca="false">PARAMETER!$B$4*G2082*SQRT(E2082)</f>
        <v>14.2361867610025</v>
      </c>
      <c r="K2082" s="20" t="n">
        <f aca="false">I2082+J2082</f>
        <v>58.5361867610025</v>
      </c>
      <c r="L2082" s="20" t="n">
        <f aca="false">K2082+F2082*H2082</f>
        <v>368.636186761003</v>
      </c>
      <c r="M2082" s="16" t="str">
        <f aca="false">IF(C2082&lt;=K2082,"REORDER",IF(C2082&gt;L2082,"OVERSTOCK","OK"))</f>
        <v>OVERSTOCK</v>
      </c>
      <c r="N2082" s="16" t="str">
        <f aca="false">IF(C2082&lt;=D2082,"REORDER","OK")</f>
        <v>OK</v>
      </c>
      <c r="O2082" s="18" t="n">
        <f aca="false">IF(D2082&lt;I2082,1,0)</f>
        <v>0</v>
      </c>
      <c r="P2082" s="20" t="n">
        <f aca="false">C2082/F2082</f>
        <v>21.6704288939052</v>
      </c>
      <c r="Q2082" s="19" t="n">
        <f aca="false">DATA!N2082</f>
        <v>33.24</v>
      </c>
      <c r="R2082" s="19" t="n">
        <f aca="false">DATA!O2082</f>
        <v>1.49</v>
      </c>
      <c r="S2082" s="17" t="n">
        <f aca="false">C2082*Q2082</f>
        <v>15955.2</v>
      </c>
      <c r="T2082" s="19" t="n">
        <f aca="false">C2082*R2082</f>
        <v>715.2</v>
      </c>
      <c r="U2082" s="20" t="n">
        <f aca="false">MAX(0,C2082-L2082)</f>
        <v>111.363813238998</v>
      </c>
      <c r="V2082" s="17" t="n">
        <f aca="false">U2082*Q2082</f>
        <v>3701.73315206428</v>
      </c>
      <c r="W2082" s="19" t="n">
        <f aca="false">U2082*R2082</f>
        <v>165.932081726106</v>
      </c>
      <c r="X2082" s="20" t="n">
        <f aca="false">MAX(0,K2082-C2082)</f>
        <v>0</v>
      </c>
      <c r="Y2082" s="17" t="n">
        <f aca="false">F2082*PARAMETER!$B$5*Q2082</f>
        <v>268737.09</v>
      </c>
      <c r="Z2082" s="21" t="n">
        <f aca="false">SUMIF($Y$2:$Y$3205,"&gt;="&amp;Y2082)/SUM($Y$2:$Y$3205)</f>
        <v>0.967492174111542</v>
      </c>
      <c r="AA2082" s="16" t="str">
        <f aca="false">IF(Z2082&lt;=PARAMETER!$B$7,"A",IF(Z2082&lt;=PARAMETER!$B$8,"B","C"))</f>
        <v>C</v>
      </c>
      <c r="AB2082" s="22" t="n">
        <f aca="false">G2082/F2082</f>
        <v>0.276297968397291</v>
      </c>
      <c r="AC2082" s="16" t="str">
        <f aca="false">IF(AB2082&lt;=PARAMETER!$B$9,"X",IF(AB2082&lt;=PARAMETER!$B$10,"Y","Z"))</f>
        <v>Y</v>
      </c>
      <c r="AD2082" s="16" t="str">
        <f aca="false">AA2082&amp;AC2082</f>
        <v>CY</v>
      </c>
      <c r="AE2082" s="22" t="n">
        <f aca="false">DATA!I2082</f>
        <v>0.28</v>
      </c>
      <c r="AF2082" s="18" t="n">
        <f aca="false">DATA!L2082</f>
        <v>54</v>
      </c>
      <c r="AG2082" s="16" t="str">
        <f aca="false">DATA!K2082</f>
        <v>C</v>
      </c>
      <c r="AH2082" s="18" t="n">
        <f aca="false">IF(AE2082&gt;=PARAMETER!$B$12,1,0)</f>
        <v>0</v>
      </c>
      <c r="AI2082" s="18" t="n">
        <f aca="false">IF(AF2082&gt;=PARAMETER!$B$13,1,0)</f>
        <v>0</v>
      </c>
      <c r="AJ2082" s="18" t="n">
        <f aca="false">IF(AND(AH2082=1,AI2082=1),1,0)</f>
        <v>0</v>
      </c>
    </row>
    <row r="2083" customFormat="false" ht="15" hidden="false" customHeight="false" outlineLevel="0" collapsed="false">
      <c r="A2083" s="16" t="str">
        <f aca="false">DATA!A2083</f>
        <v>ITM12081</v>
      </c>
      <c r="B2083" s="16" t="str">
        <f aca="false">DATA!B2083</f>
        <v>Electronics</v>
      </c>
      <c r="C2083" s="17" t="n">
        <f aca="false">DATA!C2083</f>
        <v>292</v>
      </c>
      <c r="D2083" s="17" t="n">
        <f aca="false">DATA!D2083</f>
        <v>78</v>
      </c>
      <c r="E2083" s="18" t="n">
        <f aca="false">DATA!F2083</f>
        <v>4</v>
      </c>
      <c r="F2083" s="19" t="n">
        <f aca="false">DATA!G2083</f>
        <v>13.35</v>
      </c>
      <c r="G2083" s="19" t="n">
        <f aca="false">DATA!H2083</f>
        <v>1.65</v>
      </c>
      <c r="H2083" s="18" t="n">
        <f aca="false">DATA!E2083</f>
        <v>8</v>
      </c>
      <c r="I2083" s="20" t="n">
        <f aca="false">F2083*E2083</f>
        <v>53.4</v>
      </c>
      <c r="J2083" s="20" t="n">
        <f aca="false">PARAMETER!$B$4*G2083*SQRT(E2083)</f>
        <v>5.42801696893986</v>
      </c>
      <c r="K2083" s="20" t="n">
        <f aca="false">I2083+J2083</f>
        <v>58.8280169689399</v>
      </c>
      <c r="L2083" s="20" t="n">
        <f aca="false">K2083+F2083*H2083</f>
        <v>165.62801696894</v>
      </c>
      <c r="M2083" s="16" t="str">
        <f aca="false">IF(C2083&lt;=K2083,"REORDER",IF(C2083&gt;L2083,"OVERSTOCK","OK"))</f>
        <v>OVERSTOCK</v>
      </c>
      <c r="N2083" s="16" t="str">
        <f aca="false">IF(C2083&lt;=D2083,"REORDER","OK")</f>
        <v>OK</v>
      </c>
      <c r="O2083" s="18" t="n">
        <f aca="false">IF(D2083&lt;I2083,1,0)</f>
        <v>0</v>
      </c>
      <c r="P2083" s="20" t="n">
        <f aca="false">C2083/F2083</f>
        <v>21.87265917603</v>
      </c>
      <c r="Q2083" s="19" t="n">
        <f aca="false">DATA!N2083</f>
        <v>93.95</v>
      </c>
      <c r="R2083" s="19" t="n">
        <f aca="false">DATA!O2083</f>
        <v>0.48</v>
      </c>
      <c r="S2083" s="17" t="n">
        <f aca="false">C2083*Q2083</f>
        <v>27433.4</v>
      </c>
      <c r="T2083" s="19" t="n">
        <f aca="false">C2083*R2083</f>
        <v>140.16</v>
      </c>
      <c r="U2083" s="20" t="n">
        <f aca="false">MAX(0,C2083-L2083)</f>
        <v>126.37198303106</v>
      </c>
      <c r="V2083" s="17" t="n">
        <f aca="false">U2083*Q2083</f>
        <v>11872.6478057681</v>
      </c>
      <c r="W2083" s="19" t="n">
        <f aca="false">U2083*R2083</f>
        <v>60.6585518549089</v>
      </c>
      <c r="X2083" s="20" t="n">
        <f aca="false">MAX(0,K2083-C2083)</f>
        <v>0</v>
      </c>
      <c r="Y2083" s="17" t="n">
        <f aca="false">F2083*PARAMETER!$B$5*Q2083</f>
        <v>457794.8625</v>
      </c>
      <c r="Z2083" s="21" t="n">
        <f aca="false">SUMIF($Y$2:$Y$3205,"&gt;="&amp;Y2083)/SUM($Y$2:$Y$3205)</f>
        <v>0.918474934257584</v>
      </c>
      <c r="AA2083" s="16" t="str">
        <f aca="false">IF(Z2083&lt;=PARAMETER!$B$7,"A",IF(Z2083&lt;=PARAMETER!$B$8,"B","C"))</f>
        <v>B</v>
      </c>
      <c r="AB2083" s="22" t="n">
        <f aca="false">G2083/F2083</f>
        <v>0.123595505617978</v>
      </c>
      <c r="AC2083" s="16" t="str">
        <f aca="false">IF(AB2083&lt;=PARAMETER!$B$9,"X",IF(AB2083&lt;=PARAMETER!$B$10,"Y","Z"))</f>
        <v>X</v>
      </c>
      <c r="AD2083" s="16" t="str">
        <f aca="false">AA2083&amp;AC2083</f>
        <v>BX</v>
      </c>
      <c r="AE2083" s="22" t="n">
        <f aca="false">DATA!I2083</f>
        <v>0.4</v>
      </c>
      <c r="AF2083" s="18" t="n">
        <f aca="false">DATA!L2083</f>
        <v>126</v>
      </c>
      <c r="AG2083" s="16" t="str">
        <f aca="false">DATA!K2083</f>
        <v>B</v>
      </c>
      <c r="AH2083" s="18" t="n">
        <f aca="false">IF(AE2083&gt;=PARAMETER!$B$12,1,0)</f>
        <v>0</v>
      </c>
      <c r="AI2083" s="18" t="n">
        <f aca="false">IF(AF2083&gt;=PARAMETER!$B$13,1,0)</f>
        <v>1</v>
      </c>
      <c r="AJ2083" s="18" t="n">
        <f aca="false">IF(AND(AH2083=1,AI2083=1),1,0)</f>
        <v>0</v>
      </c>
    </row>
    <row r="2084" customFormat="false" ht="15" hidden="false" customHeight="false" outlineLevel="0" collapsed="false">
      <c r="A2084" s="16" t="str">
        <f aca="false">DATA!A2084</f>
        <v>ITM12082</v>
      </c>
      <c r="B2084" s="16" t="str">
        <f aca="false">DATA!B2084</f>
        <v>Automotive</v>
      </c>
      <c r="C2084" s="17" t="n">
        <f aca="false">DATA!C2084</f>
        <v>427</v>
      </c>
      <c r="D2084" s="17" t="n">
        <f aca="false">DATA!D2084</f>
        <v>22</v>
      </c>
      <c r="E2084" s="18" t="n">
        <f aca="false">DATA!F2084</f>
        <v>5</v>
      </c>
      <c r="F2084" s="19" t="n">
        <f aca="false">DATA!G2084</f>
        <v>17</v>
      </c>
      <c r="G2084" s="19" t="n">
        <f aca="false">DATA!H2084</f>
        <v>2.25</v>
      </c>
      <c r="H2084" s="18" t="n">
        <f aca="false">DATA!E2084</f>
        <v>6</v>
      </c>
      <c r="I2084" s="20" t="n">
        <f aca="false">F2084*E2084</f>
        <v>85</v>
      </c>
      <c r="J2084" s="20" t="n">
        <f aca="false">PARAMETER!$B$4*G2084*SQRT(E2084)</f>
        <v>8.27551017652628</v>
      </c>
      <c r="K2084" s="20" t="n">
        <f aca="false">I2084+J2084</f>
        <v>93.2755101765263</v>
      </c>
      <c r="L2084" s="20" t="n">
        <f aca="false">K2084+F2084*H2084</f>
        <v>195.275510176526</v>
      </c>
      <c r="M2084" s="16" t="str">
        <f aca="false">IF(C2084&lt;=K2084,"REORDER",IF(C2084&gt;L2084,"OVERSTOCK","OK"))</f>
        <v>OVERSTOCK</v>
      </c>
      <c r="N2084" s="16" t="str">
        <f aca="false">IF(C2084&lt;=D2084,"REORDER","OK")</f>
        <v>OK</v>
      </c>
      <c r="O2084" s="18" t="n">
        <f aca="false">IF(D2084&lt;I2084,1,0)</f>
        <v>1</v>
      </c>
      <c r="P2084" s="20" t="n">
        <f aca="false">C2084/F2084</f>
        <v>25.1176470588235</v>
      </c>
      <c r="Q2084" s="19" t="n">
        <f aca="false">DATA!N2084</f>
        <v>18.96</v>
      </c>
      <c r="R2084" s="19" t="n">
        <f aca="false">DATA!O2084</f>
        <v>1.88</v>
      </c>
      <c r="S2084" s="17" t="n">
        <f aca="false">C2084*Q2084</f>
        <v>8095.92</v>
      </c>
      <c r="T2084" s="19" t="n">
        <f aca="false">C2084*R2084</f>
        <v>802.76</v>
      </c>
      <c r="U2084" s="20" t="n">
        <f aca="false">MAX(0,C2084-L2084)</f>
        <v>231.724489823474</v>
      </c>
      <c r="V2084" s="17" t="n">
        <f aca="false">U2084*Q2084</f>
        <v>4393.49632705306</v>
      </c>
      <c r="W2084" s="19" t="n">
        <f aca="false">U2084*R2084</f>
        <v>435.642040868131</v>
      </c>
      <c r="X2084" s="20" t="n">
        <f aca="false">MAX(0,K2084-C2084)</f>
        <v>0</v>
      </c>
      <c r="Y2084" s="17" t="n">
        <f aca="false">F2084*PARAMETER!$B$5*Q2084</f>
        <v>117646.8</v>
      </c>
      <c r="Z2084" s="21" t="n">
        <f aca="false">SUMIF($Y$2:$Y$3205,"&gt;="&amp;Y2084)/SUM($Y$2:$Y$3205)</f>
        <v>0.994517123895769</v>
      </c>
      <c r="AA2084" s="16" t="str">
        <f aca="false">IF(Z2084&lt;=PARAMETER!$B$7,"A",IF(Z2084&lt;=PARAMETER!$B$8,"B","C"))</f>
        <v>C</v>
      </c>
      <c r="AB2084" s="22" t="n">
        <f aca="false">G2084/F2084</f>
        <v>0.132352941176471</v>
      </c>
      <c r="AC2084" s="16" t="str">
        <f aca="false">IF(AB2084&lt;=PARAMETER!$B$9,"X",IF(AB2084&lt;=PARAMETER!$B$10,"Y","Z"))</f>
        <v>X</v>
      </c>
      <c r="AD2084" s="16" t="str">
        <f aca="false">AA2084&amp;AC2084</f>
        <v>CX</v>
      </c>
      <c r="AE2084" s="22" t="n">
        <f aca="false">DATA!I2084</f>
        <v>0.82</v>
      </c>
      <c r="AF2084" s="18" t="n">
        <f aca="false">DATA!L2084</f>
        <v>60</v>
      </c>
      <c r="AG2084" s="16" t="str">
        <f aca="false">DATA!K2084</f>
        <v>A</v>
      </c>
      <c r="AH2084" s="18" t="n">
        <f aca="false">IF(AE2084&gt;=PARAMETER!$B$12,1,0)</f>
        <v>1</v>
      </c>
      <c r="AI2084" s="18" t="n">
        <f aca="false">IF(AF2084&gt;=PARAMETER!$B$13,1,0)</f>
        <v>0</v>
      </c>
      <c r="AJ2084" s="18" t="n">
        <f aca="false">IF(AND(AH2084=1,AI2084=1),1,0)</f>
        <v>0</v>
      </c>
    </row>
    <row r="2085" customFormat="false" ht="15" hidden="false" customHeight="false" outlineLevel="0" collapsed="false">
      <c r="A2085" s="16" t="str">
        <f aca="false">DATA!A2085</f>
        <v>ITM12083</v>
      </c>
      <c r="B2085" s="16" t="str">
        <f aca="false">DATA!B2085</f>
        <v>Pharma</v>
      </c>
      <c r="C2085" s="17" t="n">
        <f aca="false">DATA!C2085</f>
        <v>77</v>
      </c>
      <c r="D2085" s="17" t="n">
        <f aca="false">DATA!D2085</f>
        <v>19</v>
      </c>
      <c r="E2085" s="18" t="n">
        <f aca="false">DATA!F2085</f>
        <v>7</v>
      </c>
      <c r="F2085" s="19" t="n">
        <f aca="false">DATA!G2085</f>
        <v>4.81</v>
      </c>
      <c r="G2085" s="19" t="n">
        <f aca="false">DATA!H2085</f>
        <v>9.57</v>
      </c>
      <c r="H2085" s="18" t="n">
        <f aca="false">DATA!E2085</f>
        <v>9</v>
      </c>
      <c r="I2085" s="20" t="n">
        <f aca="false">F2085*E2085</f>
        <v>33.67</v>
      </c>
      <c r="J2085" s="20" t="n">
        <f aca="false">PARAMETER!$B$4*G2085*SQRT(E2085)</f>
        <v>41.6474307349551</v>
      </c>
      <c r="K2085" s="20" t="n">
        <f aca="false">I2085+J2085</f>
        <v>75.3174307349551</v>
      </c>
      <c r="L2085" s="20" t="n">
        <f aca="false">K2085+F2085*H2085</f>
        <v>118.607430734955</v>
      </c>
      <c r="M2085" s="16" t="str">
        <f aca="false">IF(C2085&lt;=K2085,"REORDER",IF(C2085&gt;L2085,"OVERSTOCK","OK"))</f>
        <v>OK</v>
      </c>
      <c r="N2085" s="16" t="str">
        <f aca="false">IF(C2085&lt;=D2085,"REORDER","OK")</f>
        <v>OK</v>
      </c>
      <c r="O2085" s="18" t="n">
        <f aca="false">IF(D2085&lt;I2085,1,0)</f>
        <v>1</v>
      </c>
      <c r="P2085" s="20" t="n">
        <f aca="false">C2085/F2085</f>
        <v>16.008316008316</v>
      </c>
      <c r="Q2085" s="19" t="n">
        <f aca="false">DATA!N2085</f>
        <v>108.35</v>
      </c>
      <c r="R2085" s="19" t="n">
        <f aca="false">DATA!O2085</f>
        <v>1.4</v>
      </c>
      <c r="S2085" s="17" t="n">
        <f aca="false">C2085*Q2085</f>
        <v>8342.95</v>
      </c>
      <c r="T2085" s="19" t="n">
        <f aca="false">C2085*R2085</f>
        <v>107.8</v>
      </c>
      <c r="U2085" s="20" t="n">
        <f aca="false">MAX(0,C2085-L2085)</f>
        <v>0</v>
      </c>
      <c r="V2085" s="17" t="n">
        <f aca="false">U2085*Q2085</f>
        <v>0</v>
      </c>
      <c r="W2085" s="19" t="n">
        <f aca="false">U2085*R2085</f>
        <v>0</v>
      </c>
      <c r="X2085" s="20" t="n">
        <f aca="false">MAX(0,K2085-C2085)</f>
        <v>0</v>
      </c>
      <c r="Y2085" s="17" t="n">
        <f aca="false">F2085*PARAMETER!$B$5*Q2085</f>
        <v>190224.6775</v>
      </c>
      <c r="Z2085" s="21" t="n">
        <f aca="false">SUMIF($Y$2:$Y$3205,"&gt;="&amp;Y2085)/SUM($Y$2:$Y$3205)</f>
        <v>0.984269064157664</v>
      </c>
      <c r="AA2085" s="16" t="str">
        <f aca="false">IF(Z2085&lt;=PARAMETER!$B$7,"A",IF(Z2085&lt;=PARAMETER!$B$8,"B","C"))</f>
        <v>C</v>
      </c>
      <c r="AB2085" s="22" t="n">
        <f aca="false">G2085/F2085</f>
        <v>1.98960498960499</v>
      </c>
      <c r="AC2085" s="16" t="str">
        <f aca="false">IF(AB2085&lt;=PARAMETER!$B$9,"X",IF(AB2085&lt;=PARAMETER!$B$10,"Y","Z"))</f>
        <v>Z</v>
      </c>
      <c r="AD2085" s="16" t="str">
        <f aca="false">AA2085&amp;AC2085</f>
        <v>CZ</v>
      </c>
      <c r="AE2085" s="22" t="n">
        <f aca="false">DATA!I2085</f>
        <v>0.81</v>
      </c>
      <c r="AF2085" s="18" t="n">
        <f aca="false">DATA!L2085</f>
        <v>74</v>
      </c>
      <c r="AG2085" s="16" t="str">
        <f aca="false">DATA!K2085</f>
        <v>B</v>
      </c>
      <c r="AH2085" s="18" t="n">
        <f aca="false">IF(AE2085&gt;=PARAMETER!$B$12,1,0)</f>
        <v>1</v>
      </c>
      <c r="AI2085" s="18" t="n">
        <f aca="false">IF(AF2085&gt;=PARAMETER!$B$13,1,0)</f>
        <v>0</v>
      </c>
      <c r="AJ2085" s="18" t="n">
        <f aca="false">IF(AND(AH2085=1,AI2085=1),1,0)</f>
        <v>0</v>
      </c>
    </row>
    <row r="2086" customFormat="false" ht="15" hidden="false" customHeight="false" outlineLevel="0" collapsed="false">
      <c r="A2086" s="16" t="str">
        <f aca="false">DATA!A2086</f>
        <v>ITM12084</v>
      </c>
      <c r="B2086" s="16" t="str">
        <f aca="false">DATA!B2086</f>
        <v>Pharma</v>
      </c>
      <c r="C2086" s="17" t="n">
        <f aca="false">DATA!C2086</f>
        <v>347</v>
      </c>
      <c r="D2086" s="17" t="n">
        <f aca="false">DATA!D2086</f>
        <v>84</v>
      </c>
      <c r="E2086" s="18" t="n">
        <f aca="false">DATA!F2086</f>
        <v>6</v>
      </c>
      <c r="F2086" s="19" t="n">
        <f aca="false">DATA!G2086</f>
        <v>25.37</v>
      </c>
      <c r="G2086" s="19" t="n">
        <f aca="false">DATA!H2086</f>
        <v>7.51</v>
      </c>
      <c r="H2086" s="18" t="n">
        <f aca="false">DATA!E2086</f>
        <v>5</v>
      </c>
      <c r="I2086" s="20" t="n">
        <f aca="false">F2086*E2086</f>
        <v>152.22</v>
      </c>
      <c r="J2086" s="20" t="n">
        <f aca="false">PARAMETER!$B$4*G2086*SQRT(E2086)</f>
        <v>30.258181177856</v>
      </c>
      <c r="K2086" s="20" t="n">
        <f aca="false">I2086+J2086</f>
        <v>182.478181177856</v>
      </c>
      <c r="L2086" s="20" t="n">
        <f aca="false">K2086+F2086*H2086</f>
        <v>309.328181177856</v>
      </c>
      <c r="M2086" s="16" t="str">
        <f aca="false">IF(C2086&lt;=K2086,"REORDER",IF(C2086&gt;L2086,"OVERSTOCK","OK"))</f>
        <v>OVERSTOCK</v>
      </c>
      <c r="N2086" s="16" t="str">
        <f aca="false">IF(C2086&lt;=D2086,"REORDER","OK")</f>
        <v>OK</v>
      </c>
      <c r="O2086" s="18" t="n">
        <f aca="false">IF(D2086&lt;I2086,1,0)</f>
        <v>1</v>
      </c>
      <c r="P2086" s="20" t="n">
        <f aca="false">C2086/F2086</f>
        <v>13.6775719353567</v>
      </c>
      <c r="Q2086" s="19" t="n">
        <f aca="false">DATA!N2086</f>
        <v>161.18</v>
      </c>
      <c r="R2086" s="19" t="n">
        <f aca="false">DATA!O2086</f>
        <v>1.9</v>
      </c>
      <c r="S2086" s="17" t="n">
        <f aca="false">C2086*Q2086</f>
        <v>55929.46</v>
      </c>
      <c r="T2086" s="19" t="n">
        <f aca="false">C2086*R2086</f>
        <v>659.3</v>
      </c>
      <c r="U2086" s="20" t="n">
        <f aca="false">MAX(0,C2086-L2086)</f>
        <v>37.671818822144</v>
      </c>
      <c r="V2086" s="17" t="n">
        <f aca="false">U2086*Q2086</f>
        <v>6071.94375775317</v>
      </c>
      <c r="W2086" s="19" t="n">
        <f aca="false">U2086*R2086</f>
        <v>71.5764557620736</v>
      </c>
      <c r="X2086" s="20" t="n">
        <f aca="false">MAX(0,K2086-C2086)</f>
        <v>0</v>
      </c>
      <c r="Y2086" s="17" t="n">
        <f aca="false">F2086*PARAMETER!$B$5*Q2086</f>
        <v>1492534.859</v>
      </c>
      <c r="Z2086" s="21" t="n">
        <f aca="false">SUMIF($Y$2:$Y$3205,"&gt;="&amp;Y2086)/SUM($Y$2:$Y$3205)</f>
        <v>0.531005769183621</v>
      </c>
      <c r="AA2086" s="16" t="str">
        <f aca="false">IF(Z2086&lt;=PARAMETER!$B$7,"A",IF(Z2086&lt;=PARAMETER!$B$8,"B","C"))</f>
        <v>A</v>
      </c>
      <c r="AB2086" s="22" t="n">
        <f aca="false">G2086/F2086</f>
        <v>0.296018919984233</v>
      </c>
      <c r="AC2086" s="16" t="str">
        <f aca="false">IF(AB2086&lt;=PARAMETER!$B$9,"X",IF(AB2086&lt;=PARAMETER!$B$10,"Y","Z"))</f>
        <v>Y</v>
      </c>
      <c r="AD2086" s="16" t="str">
        <f aca="false">AA2086&amp;AC2086</f>
        <v>AY</v>
      </c>
      <c r="AE2086" s="22" t="n">
        <f aca="false">DATA!I2086</f>
        <v>0.96</v>
      </c>
      <c r="AF2086" s="18" t="n">
        <f aca="false">DATA!L2086</f>
        <v>63</v>
      </c>
      <c r="AG2086" s="16" t="str">
        <f aca="false">DATA!K2086</f>
        <v>D</v>
      </c>
      <c r="AH2086" s="18" t="n">
        <f aca="false">IF(AE2086&gt;=PARAMETER!$B$12,1,0)</f>
        <v>1</v>
      </c>
      <c r="AI2086" s="18" t="n">
        <f aca="false">IF(AF2086&gt;=PARAMETER!$B$13,1,0)</f>
        <v>0</v>
      </c>
      <c r="AJ2086" s="18" t="n">
        <f aca="false">IF(AND(AH2086=1,AI2086=1),1,0)</f>
        <v>0</v>
      </c>
    </row>
    <row r="2087" customFormat="false" ht="15" hidden="false" customHeight="false" outlineLevel="0" collapsed="false">
      <c r="A2087" s="16" t="str">
        <f aca="false">DATA!A2087</f>
        <v>ITM12085</v>
      </c>
      <c r="B2087" s="16" t="str">
        <f aca="false">DATA!B2087</f>
        <v>Apparel</v>
      </c>
      <c r="C2087" s="17" t="n">
        <f aca="false">DATA!C2087</f>
        <v>238</v>
      </c>
      <c r="D2087" s="17" t="n">
        <f aca="false">DATA!D2087</f>
        <v>91</v>
      </c>
      <c r="E2087" s="18" t="n">
        <f aca="false">DATA!F2087</f>
        <v>6</v>
      </c>
      <c r="F2087" s="19" t="n">
        <f aca="false">DATA!G2087</f>
        <v>8.26</v>
      </c>
      <c r="G2087" s="19" t="n">
        <f aca="false">DATA!H2087</f>
        <v>7.48</v>
      </c>
      <c r="H2087" s="18" t="n">
        <f aca="false">DATA!E2087</f>
        <v>3</v>
      </c>
      <c r="I2087" s="20" t="n">
        <f aca="false">F2087*E2087</f>
        <v>49.56</v>
      </c>
      <c r="J2087" s="20" t="n">
        <f aca="false">PARAMETER!$B$4*G2087*SQRT(E2087)</f>
        <v>30.1373096152281</v>
      </c>
      <c r="K2087" s="20" t="n">
        <f aca="false">I2087+J2087</f>
        <v>79.6973096152281</v>
      </c>
      <c r="L2087" s="20" t="n">
        <f aca="false">K2087+F2087*H2087</f>
        <v>104.477309615228</v>
      </c>
      <c r="M2087" s="16" t="str">
        <f aca="false">IF(C2087&lt;=K2087,"REORDER",IF(C2087&gt;L2087,"OVERSTOCK","OK"))</f>
        <v>OVERSTOCK</v>
      </c>
      <c r="N2087" s="16" t="str">
        <f aca="false">IF(C2087&lt;=D2087,"REORDER","OK")</f>
        <v>OK</v>
      </c>
      <c r="O2087" s="18" t="n">
        <f aca="false">IF(D2087&lt;I2087,1,0)</f>
        <v>0</v>
      </c>
      <c r="P2087" s="20" t="n">
        <f aca="false">C2087/F2087</f>
        <v>28.8135593220339</v>
      </c>
      <c r="Q2087" s="19" t="n">
        <f aca="false">DATA!N2087</f>
        <v>138.5</v>
      </c>
      <c r="R2087" s="19" t="n">
        <f aca="false">DATA!O2087</f>
        <v>0.48</v>
      </c>
      <c r="S2087" s="17" t="n">
        <f aca="false">C2087*Q2087</f>
        <v>32963</v>
      </c>
      <c r="T2087" s="19" t="n">
        <f aca="false">C2087*R2087</f>
        <v>114.24</v>
      </c>
      <c r="U2087" s="20" t="n">
        <f aca="false">MAX(0,C2087-L2087)</f>
        <v>133.522690384772</v>
      </c>
      <c r="V2087" s="17" t="n">
        <f aca="false">U2087*Q2087</f>
        <v>18492.8926182909</v>
      </c>
      <c r="W2087" s="19" t="n">
        <f aca="false">U2087*R2087</f>
        <v>64.0908913846905</v>
      </c>
      <c r="X2087" s="20" t="n">
        <f aca="false">MAX(0,K2087-C2087)</f>
        <v>0</v>
      </c>
      <c r="Y2087" s="17" t="n">
        <f aca="false">F2087*PARAMETER!$B$5*Q2087</f>
        <v>417563.65</v>
      </c>
      <c r="Z2087" s="21" t="n">
        <f aca="false">SUMIF($Y$2:$Y$3205,"&gt;="&amp;Y2087)/SUM($Y$2:$Y$3205)</f>
        <v>0.931143232350257</v>
      </c>
      <c r="AA2087" s="16" t="str">
        <f aca="false">IF(Z2087&lt;=PARAMETER!$B$7,"A",IF(Z2087&lt;=PARAMETER!$B$8,"B","C"))</f>
        <v>B</v>
      </c>
      <c r="AB2087" s="22" t="n">
        <f aca="false">G2087/F2087</f>
        <v>0.905569007263923</v>
      </c>
      <c r="AC2087" s="16" t="str">
        <f aca="false">IF(AB2087&lt;=PARAMETER!$B$9,"X",IF(AB2087&lt;=PARAMETER!$B$10,"Y","Z"))</f>
        <v>Z</v>
      </c>
      <c r="AD2087" s="16" t="str">
        <f aca="false">AA2087&amp;AC2087</f>
        <v>BZ</v>
      </c>
      <c r="AE2087" s="22" t="n">
        <f aca="false">DATA!I2087</f>
        <v>0.93</v>
      </c>
      <c r="AF2087" s="18" t="n">
        <f aca="false">DATA!L2087</f>
        <v>81</v>
      </c>
      <c r="AG2087" s="16" t="str">
        <f aca="false">DATA!K2087</f>
        <v>B</v>
      </c>
      <c r="AH2087" s="18" t="n">
        <f aca="false">IF(AE2087&gt;=PARAMETER!$B$12,1,0)</f>
        <v>1</v>
      </c>
      <c r="AI2087" s="18" t="n">
        <f aca="false">IF(AF2087&gt;=PARAMETER!$B$13,1,0)</f>
        <v>0</v>
      </c>
      <c r="AJ2087" s="18" t="n">
        <f aca="false">IF(AND(AH2087=1,AI2087=1),1,0)</f>
        <v>0</v>
      </c>
    </row>
    <row r="2088" customFormat="false" ht="15" hidden="false" customHeight="false" outlineLevel="0" collapsed="false">
      <c r="A2088" s="16" t="str">
        <f aca="false">DATA!A2088</f>
        <v>ITM12086</v>
      </c>
      <c r="B2088" s="16" t="str">
        <f aca="false">DATA!B2088</f>
        <v>Automotive</v>
      </c>
      <c r="C2088" s="17" t="n">
        <f aca="false">DATA!C2088</f>
        <v>128</v>
      </c>
      <c r="D2088" s="17" t="n">
        <f aca="false">DATA!D2088</f>
        <v>50</v>
      </c>
      <c r="E2088" s="18" t="n">
        <f aca="false">DATA!F2088</f>
        <v>3</v>
      </c>
      <c r="F2088" s="19" t="n">
        <f aca="false">DATA!G2088</f>
        <v>40.77</v>
      </c>
      <c r="G2088" s="19" t="n">
        <f aca="false">DATA!H2088</f>
        <v>1.19</v>
      </c>
      <c r="H2088" s="18" t="n">
        <f aca="false">DATA!E2088</f>
        <v>6</v>
      </c>
      <c r="I2088" s="20" t="n">
        <f aca="false">F2088*E2088</f>
        <v>122.31</v>
      </c>
      <c r="J2088" s="20" t="n">
        <f aca="false">PARAMETER!$B$4*G2088*SQRT(E2088)</f>
        <v>3.39027436294373</v>
      </c>
      <c r="K2088" s="20" t="n">
        <f aca="false">I2088+J2088</f>
        <v>125.700274362944</v>
      </c>
      <c r="L2088" s="20" t="n">
        <f aca="false">K2088+F2088*H2088</f>
        <v>370.320274362944</v>
      </c>
      <c r="M2088" s="16" t="str">
        <f aca="false">IF(C2088&lt;=K2088,"REORDER",IF(C2088&gt;L2088,"OVERSTOCK","OK"))</f>
        <v>OK</v>
      </c>
      <c r="N2088" s="16" t="str">
        <f aca="false">IF(C2088&lt;=D2088,"REORDER","OK")</f>
        <v>OK</v>
      </c>
      <c r="O2088" s="18" t="n">
        <f aca="false">IF(D2088&lt;I2088,1,0)</f>
        <v>1</v>
      </c>
      <c r="P2088" s="20" t="n">
        <f aca="false">C2088/F2088</f>
        <v>3.13956340446407</v>
      </c>
      <c r="Q2088" s="19" t="n">
        <f aca="false">DATA!N2088</f>
        <v>106.74</v>
      </c>
      <c r="R2088" s="19" t="n">
        <f aca="false">DATA!O2088</f>
        <v>1.75</v>
      </c>
      <c r="S2088" s="17" t="n">
        <f aca="false">C2088*Q2088</f>
        <v>13662.72</v>
      </c>
      <c r="T2088" s="19" t="n">
        <f aca="false">C2088*R2088</f>
        <v>224</v>
      </c>
      <c r="U2088" s="20" t="n">
        <f aca="false">MAX(0,C2088-L2088)</f>
        <v>0</v>
      </c>
      <c r="V2088" s="17" t="n">
        <f aca="false">U2088*Q2088</f>
        <v>0</v>
      </c>
      <c r="W2088" s="19" t="n">
        <f aca="false">U2088*R2088</f>
        <v>0</v>
      </c>
      <c r="X2088" s="20" t="n">
        <f aca="false">MAX(0,K2088-C2088)</f>
        <v>0</v>
      </c>
      <c r="Y2088" s="17" t="n">
        <f aca="false">F2088*PARAMETER!$B$5*Q2088</f>
        <v>1588403.277</v>
      </c>
      <c r="Z2088" s="21" t="n">
        <f aca="false">SUMIF($Y$2:$Y$3205,"&gt;="&amp;Y2088)/SUM($Y$2:$Y$3205)</f>
        <v>0.486376927189487</v>
      </c>
      <c r="AA2088" s="16" t="str">
        <f aca="false">IF(Z2088&lt;=PARAMETER!$B$7,"A",IF(Z2088&lt;=PARAMETER!$B$8,"B","C"))</f>
        <v>A</v>
      </c>
      <c r="AB2088" s="22" t="n">
        <f aca="false">G2088/F2088</f>
        <v>0.0291881285258769</v>
      </c>
      <c r="AC2088" s="16" t="str">
        <f aca="false">IF(AB2088&lt;=PARAMETER!$B$9,"X",IF(AB2088&lt;=PARAMETER!$B$10,"Y","Z"))</f>
        <v>X</v>
      </c>
      <c r="AD2088" s="16" t="str">
        <f aca="false">AA2088&amp;AC2088</f>
        <v>AX</v>
      </c>
      <c r="AE2088" s="22" t="n">
        <f aca="false">DATA!I2088</f>
        <v>0.17</v>
      </c>
      <c r="AF2088" s="18" t="n">
        <f aca="false">DATA!L2088</f>
        <v>129</v>
      </c>
      <c r="AG2088" s="16" t="str">
        <f aca="false">DATA!K2088</f>
        <v>D</v>
      </c>
      <c r="AH2088" s="18" t="n">
        <f aca="false">IF(AE2088&gt;=PARAMETER!$B$12,1,0)</f>
        <v>0</v>
      </c>
      <c r="AI2088" s="18" t="n">
        <f aca="false">IF(AF2088&gt;=PARAMETER!$B$13,1,0)</f>
        <v>1</v>
      </c>
      <c r="AJ2088" s="18" t="n">
        <f aca="false">IF(AND(AH2088=1,AI2088=1),1,0)</f>
        <v>0</v>
      </c>
    </row>
    <row r="2089" customFormat="false" ht="15" hidden="false" customHeight="false" outlineLevel="0" collapsed="false">
      <c r="A2089" s="16" t="str">
        <f aca="false">DATA!A2089</f>
        <v>ITM12087</v>
      </c>
      <c r="B2089" s="16" t="str">
        <f aca="false">DATA!B2089</f>
        <v>Pharma</v>
      </c>
      <c r="C2089" s="17" t="n">
        <f aca="false">DATA!C2089</f>
        <v>298</v>
      </c>
      <c r="D2089" s="17" t="n">
        <f aca="false">DATA!D2089</f>
        <v>59</v>
      </c>
      <c r="E2089" s="18" t="n">
        <f aca="false">DATA!F2089</f>
        <v>3</v>
      </c>
      <c r="F2089" s="19" t="n">
        <f aca="false">DATA!G2089</f>
        <v>21.61</v>
      </c>
      <c r="G2089" s="19" t="n">
        <f aca="false">DATA!H2089</f>
        <v>9.01</v>
      </c>
      <c r="H2089" s="18" t="n">
        <f aca="false">DATA!E2089</f>
        <v>5</v>
      </c>
      <c r="I2089" s="20" t="n">
        <f aca="false">F2089*E2089</f>
        <v>64.83</v>
      </c>
      <c r="J2089" s="20" t="n">
        <f aca="false">PARAMETER!$B$4*G2089*SQRT(E2089)</f>
        <v>25.669220176574</v>
      </c>
      <c r="K2089" s="20" t="n">
        <f aca="false">I2089+J2089</f>
        <v>90.499220176574</v>
      </c>
      <c r="L2089" s="20" t="n">
        <f aca="false">K2089+F2089*H2089</f>
        <v>198.549220176574</v>
      </c>
      <c r="M2089" s="16" t="str">
        <f aca="false">IF(C2089&lt;=K2089,"REORDER",IF(C2089&gt;L2089,"OVERSTOCK","OK"))</f>
        <v>OVERSTOCK</v>
      </c>
      <c r="N2089" s="16" t="str">
        <f aca="false">IF(C2089&lt;=D2089,"REORDER","OK")</f>
        <v>OK</v>
      </c>
      <c r="O2089" s="18" t="n">
        <f aca="false">IF(D2089&lt;I2089,1,0)</f>
        <v>1</v>
      </c>
      <c r="P2089" s="20" t="n">
        <f aca="false">C2089/F2089</f>
        <v>13.7899120777418</v>
      </c>
      <c r="Q2089" s="19" t="n">
        <f aca="false">DATA!N2089</f>
        <v>167.46</v>
      </c>
      <c r="R2089" s="19" t="n">
        <f aca="false">DATA!O2089</f>
        <v>1.37</v>
      </c>
      <c r="S2089" s="17" t="n">
        <f aca="false">C2089*Q2089</f>
        <v>49903.08</v>
      </c>
      <c r="T2089" s="19" t="n">
        <f aca="false">C2089*R2089</f>
        <v>408.26</v>
      </c>
      <c r="U2089" s="20" t="n">
        <f aca="false">MAX(0,C2089-L2089)</f>
        <v>99.4507798234261</v>
      </c>
      <c r="V2089" s="17" t="n">
        <f aca="false">U2089*Q2089</f>
        <v>16654.0275892309</v>
      </c>
      <c r="W2089" s="19" t="n">
        <f aca="false">U2089*R2089</f>
        <v>136.247568358094</v>
      </c>
      <c r="X2089" s="20" t="n">
        <f aca="false">MAX(0,K2089-C2089)</f>
        <v>0</v>
      </c>
      <c r="Y2089" s="17" t="n">
        <f aca="false">F2089*PARAMETER!$B$5*Q2089</f>
        <v>1320865.869</v>
      </c>
      <c r="Z2089" s="21" t="n">
        <f aca="false">SUMIF($Y$2:$Y$3205,"&gt;="&amp;Y2089)/SUM($Y$2:$Y$3205)</f>
        <v>0.596969449699063</v>
      </c>
      <c r="AA2089" s="16" t="str">
        <f aca="false">IF(Z2089&lt;=PARAMETER!$B$7,"A",IF(Z2089&lt;=PARAMETER!$B$8,"B","C"))</f>
        <v>A</v>
      </c>
      <c r="AB2089" s="22" t="n">
        <f aca="false">G2089/F2089</f>
        <v>0.416936603424341</v>
      </c>
      <c r="AC2089" s="16" t="str">
        <f aca="false">IF(AB2089&lt;=PARAMETER!$B$9,"X",IF(AB2089&lt;=PARAMETER!$B$10,"Y","Z"))</f>
        <v>Y</v>
      </c>
      <c r="AD2089" s="16" t="str">
        <f aca="false">AA2089&amp;AC2089</f>
        <v>AY</v>
      </c>
      <c r="AE2089" s="22" t="n">
        <f aca="false">DATA!I2089</f>
        <v>0.85</v>
      </c>
      <c r="AF2089" s="18" t="n">
        <f aca="false">DATA!L2089</f>
        <v>177</v>
      </c>
      <c r="AG2089" s="16" t="str">
        <f aca="false">DATA!K2089</f>
        <v>C</v>
      </c>
      <c r="AH2089" s="18" t="n">
        <f aca="false">IF(AE2089&gt;=PARAMETER!$B$12,1,0)</f>
        <v>1</v>
      </c>
      <c r="AI2089" s="18" t="n">
        <f aca="false">IF(AF2089&gt;=PARAMETER!$B$13,1,0)</f>
        <v>1</v>
      </c>
      <c r="AJ2089" s="18" t="n">
        <f aca="false">IF(AND(AH2089=1,AI2089=1),1,0)</f>
        <v>1</v>
      </c>
    </row>
    <row r="2090" customFormat="false" ht="15" hidden="false" customHeight="false" outlineLevel="0" collapsed="false">
      <c r="A2090" s="16" t="str">
        <f aca="false">DATA!A2090</f>
        <v>ITM12088</v>
      </c>
      <c r="B2090" s="16" t="str">
        <f aca="false">DATA!B2090</f>
        <v>Electronics</v>
      </c>
      <c r="C2090" s="17" t="n">
        <f aca="false">DATA!C2090</f>
        <v>193</v>
      </c>
      <c r="D2090" s="17" t="n">
        <f aca="false">DATA!D2090</f>
        <v>96</v>
      </c>
      <c r="E2090" s="18" t="n">
        <f aca="false">DATA!F2090</f>
        <v>9</v>
      </c>
      <c r="F2090" s="19" t="n">
        <f aca="false">DATA!G2090</f>
        <v>38.49</v>
      </c>
      <c r="G2090" s="19" t="n">
        <f aca="false">DATA!H2090</f>
        <v>4.72</v>
      </c>
      <c r="H2090" s="18" t="n">
        <f aca="false">DATA!E2090</f>
        <v>3</v>
      </c>
      <c r="I2090" s="20" t="n">
        <f aca="false">F2090*E2090</f>
        <v>346.41</v>
      </c>
      <c r="J2090" s="20" t="n">
        <f aca="false">PARAMETER!$B$4*G2090*SQRT(E2090)</f>
        <v>23.2911273576328</v>
      </c>
      <c r="K2090" s="20" t="n">
        <f aca="false">I2090+J2090</f>
        <v>369.701127357633</v>
      </c>
      <c r="L2090" s="20" t="n">
        <f aca="false">K2090+F2090*H2090</f>
        <v>485.171127357633</v>
      </c>
      <c r="M2090" s="16" t="str">
        <f aca="false">IF(C2090&lt;=K2090,"REORDER",IF(C2090&gt;L2090,"OVERSTOCK","OK"))</f>
        <v>REORDER</v>
      </c>
      <c r="N2090" s="16" t="str">
        <f aca="false">IF(C2090&lt;=D2090,"REORDER","OK")</f>
        <v>OK</v>
      </c>
      <c r="O2090" s="18" t="n">
        <f aca="false">IF(D2090&lt;I2090,1,0)</f>
        <v>1</v>
      </c>
      <c r="P2090" s="20" t="n">
        <f aca="false">C2090/F2090</f>
        <v>5.01428942582489</v>
      </c>
      <c r="Q2090" s="19" t="n">
        <f aca="false">DATA!N2090</f>
        <v>53.28</v>
      </c>
      <c r="R2090" s="19" t="n">
        <f aca="false">DATA!O2090</f>
        <v>1.15</v>
      </c>
      <c r="S2090" s="17" t="n">
        <f aca="false">C2090*Q2090</f>
        <v>10283.04</v>
      </c>
      <c r="T2090" s="19" t="n">
        <f aca="false">C2090*R2090</f>
        <v>221.95</v>
      </c>
      <c r="U2090" s="20" t="n">
        <f aca="false">MAX(0,C2090-L2090)</f>
        <v>0</v>
      </c>
      <c r="V2090" s="17" t="n">
        <f aca="false">U2090*Q2090</f>
        <v>0</v>
      </c>
      <c r="W2090" s="19" t="n">
        <f aca="false">U2090*R2090</f>
        <v>0</v>
      </c>
      <c r="X2090" s="20" t="n">
        <f aca="false">MAX(0,K2090-C2090)</f>
        <v>176.701127357633</v>
      </c>
      <c r="Y2090" s="17" t="n">
        <f aca="false">F2090*PARAMETER!$B$5*Q2090</f>
        <v>748522.728</v>
      </c>
      <c r="Z2090" s="21" t="n">
        <f aca="false">SUMIF($Y$2:$Y$3205,"&gt;="&amp;Y2090)/SUM($Y$2:$Y$3205)</f>
        <v>0.828169510676454</v>
      </c>
      <c r="AA2090" s="16" t="str">
        <f aca="false">IF(Z2090&lt;=PARAMETER!$B$7,"A",IF(Z2090&lt;=PARAMETER!$B$8,"B","C"))</f>
        <v>B</v>
      </c>
      <c r="AB2090" s="22" t="n">
        <f aca="false">G2090/F2090</f>
        <v>0.12262925435178</v>
      </c>
      <c r="AC2090" s="16" t="str">
        <f aca="false">IF(AB2090&lt;=PARAMETER!$B$9,"X",IF(AB2090&lt;=PARAMETER!$B$10,"Y","Z"))</f>
        <v>X</v>
      </c>
      <c r="AD2090" s="16" t="str">
        <f aca="false">AA2090&amp;AC2090</f>
        <v>BX</v>
      </c>
      <c r="AE2090" s="22" t="n">
        <f aca="false">DATA!I2090</f>
        <v>0.51</v>
      </c>
      <c r="AF2090" s="18" t="n">
        <f aca="false">DATA!L2090</f>
        <v>152</v>
      </c>
      <c r="AG2090" s="16" t="str">
        <f aca="false">DATA!K2090</f>
        <v>D</v>
      </c>
      <c r="AH2090" s="18" t="n">
        <f aca="false">IF(AE2090&gt;=PARAMETER!$B$12,1,0)</f>
        <v>0</v>
      </c>
      <c r="AI2090" s="18" t="n">
        <f aca="false">IF(AF2090&gt;=PARAMETER!$B$13,1,0)</f>
        <v>1</v>
      </c>
      <c r="AJ2090" s="18" t="n">
        <f aca="false">IF(AND(AH2090=1,AI2090=1),1,0)</f>
        <v>0</v>
      </c>
    </row>
    <row r="2091" customFormat="false" ht="15" hidden="false" customHeight="false" outlineLevel="0" collapsed="false">
      <c r="A2091" s="16" t="str">
        <f aca="false">DATA!A2091</f>
        <v>ITM12089</v>
      </c>
      <c r="B2091" s="16" t="str">
        <f aca="false">DATA!B2091</f>
        <v>Apparel</v>
      </c>
      <c r="C2091" s="17" t="n">
        <f aca="false">DATA!C2091</f>
        <v>347</v>
      </c>
      <c r="D2091" s="17" t="n">
        <f aca="false">DATA!D2091</f>
        <v>80</v>
      </c>
      <c r="E2091" s="18" t="n">
        <f aca="false">DATA!F2091</f>
        <v>6</v>
      </c>
      <c r="F2091" s="19" t="n">
        <f aca="false">DATA!G2091</f>
        <v>47.77</v>
      </c>
      <c r="G2091" s="19" t="n">
        <f aca="false">DATA!H2091</f>
        <v>6.77</v>
      </c>
      <c r="H2091" s="18" t="n">
        <f aca="false">DATA!E2091</f>
        <v>4</v>
      </c>
      <c r="I2091" s="20" t="n">
        <f aca="false">F2091*E2091</f>
        <v>286.62</v>
      </c>
      <c r="J2091" s="20" t="n">
        <f aca="false">PARAMETER!$B$4*G2091*SQRT(E2091)</f>
        <v>27.276682633034</v>
      </c>
      <c r="K2091" s="20" t="n">
        <f aca="false">I2091+J2091</f>
        <v>313.896682633034</v>
      </c>
      <c r="L2091" s="20" t="n">
        <f aca="false">K2091+F2091*H2091</f>
        <v>504.976682633034</v>
      </c>
      <c r="M2091" s="16" t="str">
        <f aca="false">IF(C2091&lt;=K2091,"REORDER",IF(C2091&gt;L2091,"OVERSTOCK","OK"))</f>
        <v>OK</v>
      </c>
      <c r="N2091" s="16" t="str">
        <f aca="false">IF(C2091&lt;=D2091,"REORDER","OK")</f>
        <v>OK</v>
      </c>
      <c r="O2091" s="18" t="n">
        <f aca="false">IF(D2091&lt;I2091,1,0)</f>
        <v>1</v>
      </c>
      <c r="P2091" s="20" t="n">
        <f aca="false">C2091/F2091</f>
        <v>7.26397320494034</v>
      </c>
      <c r="Q2091" s="19" t="n">
        <f aca="false">DATA!N2091</f>
        <v>167.85</v>
      </c>
      <c r="R2091" s="19" t="n">
        <f aca="false">DATA!O2091</f>
        <v>1.66</v>
      </c>
      <c r="S2091" s="17" t="n">
        <f aca="false">C2091*Q2091</f>
        <v>58243.95</v>
      </c>
      <c r="T2091" s="19" t="n">
        <f aca="false">C2091*R2091</f>
        <v>576.02</v>
      </c>
      <c r="U2091" s="20" t="n">
        <f aca="false">MAX(0,C2091-L2091)</f>
        <v>0</v>
      </c>
      <c r="V2091" s="17" t="n">
        <f aca="false">U2091*Q2091</f>
        <v>0</v>
      </c>
      <c r="W2091" s="19" t="n">
        <f aca="false">U2091*R2091</f>
        <v>0</v>
      </c>
      <c r="X2091" s="20" t="n">
        <f aca="false">MAX(0,K2091-C2091)</f>
        <v>0</v>
      </c>
      <c r="Y2091" s="17" t="n">
        <f aca="false">F2091*PARAMETER!$B$5*Q2091</f>
        <v>2926640.9925</v>
      </c>
      <c r="Z2091" s="21" t="n">
        <f aca="false">SUMIF($Y$2:$Y$3205,"&gt;="&amp;Y2091)/SUM($Y$2:$Y$3205)</f>
        <v>0.0894278188241173</v>
      </c>
      <c r="AA2091" s="16" t="str">
        <f aca="false">IF(Z2091&lt;=PARAMETER!$B$7,"A",IF(Z2091&lt;=PARAMETER!$B$8,"B","C"))</f>
        <v>A</v>
      </c>
      <c r="AB2091" s="22" t="n">
        <f aca="false">G2091/F2091</f>
        <v>0.141720745237597</v>
      </c>
      <c r="AC2091" s="16" t="str">
        <f aca="false">IF(AB2091&lt;=PARAMETER!$B$9,"X",IF(AB2091&lt;=PARAMETER!$B$10,"Y","Z"))</f>
        <v>X</v>
      </c>
      <c r="AD2091" s="16" t="str">
        <f aca="false">AA2091&amp;AC2091</f>
        <v>AX</v>
      </c>
      <c r="AE2091" s="22" t="n">
        <f aca="false">DATA!I2091</f>
        <v>0.88</v>
      </c>
      <c r="AF2091" s="18" t="n">
        <f aca="false">DATA!L2091</f>
        <v>28</v>
      </c>
      <c r="AG2091" s="16" t="str">
        <f aca="false">DATA!K2091</f>
        <v>A</v>
      </c>
      <c r="AH2091" s="18" t="n">
        <f aca="false">IF(AE2091&gt;=PARAMETER!$B$12,1,0)</f>
        <v>1</v>
      </c>
      <c r="AI2091" s="18" t="n">
        <f aca="false">IF(AF2091&gt;=PARAMETER!$B$13,1,0)</f>
        <v>0</v>
      </c>
      <c r="AJ2091" s="18" t="n">
        <f aca="false">IF(AND(AH2091=1,AI2091=1),1,0)</f>
        <v>0</v>
      </c>
    </row>
    <row r="2092" customFormat="false" ht="15" hidden="false" customHeight="false" outlineLevel="0" collapsed="false">
      <c r="A2092" s="16" t="str">
        <f aca="false">DATA!A2092</f>
        <v>ITM12090</v>
      </c>
      <c r="B2092" s="16" t="str">
        <f aca="false">DATA!B2092</f>
        <v>Automotive</v>
      </c>
      <c r="C2092" s="17" t="n">
        <f aca="false">DATA!C2092</f>
        <v>283</v>
      </c>
      <c r="D2092" s="17" t="n">
        <f aca="false">DATA!D2092</f>
        <v>68</v>
      </c>
      <c r="E2092" s="18" t="n">
        <f aca="false">DATA!F2092</f>
        <v>9</v>
      </c>
      <c r="F2092" s="19" t="n">
        <f aca="false">DATA!G2092</f>
        <v>42.62</v>
      </c>
      <c r="G2092" s="19" t="n">
        <f aca="false">DATA!H2092</f>
        <v>9.62</v>
      </c>
      <c r="H2092" s="18" t="n">
        <f aca="false">DATA!E2092</f>
        <v>13</v>
      </c>
      <c r="I2092" s="20" t="n">
        <f aca="false">F2092*E2092</f>
        <v>383.58</v>
      </c>
      <c r="J2092" s="20" t="n">
        <f aca="false">PARAMETER!$B$4*G2092*SQRT(E2092)</f>
        <v>47.4704756738195</v>
      </c>
      <c r="K2092" s="20" t="n">
        <f aca="false">I2092+J2092</f>
        <v>431.050475673819</v>
      </c>
      <c r="L2092" s="20" t="n">
        <f aca="false">K2092+F2092*H2092</f>
        <v>985.110475673819</v>
      </c>
      <c r="M2092" s="16" t="str">
        <f aca="false">IF(C2092&lt;=K2092,"REORDER",IF(C2092&gt;L2092,"OVERSTOCK","OK"))</f>
        <v>REORDER</v>
      </c>
      <c r="N2092" s="16" t="str">
        <f aca="false">IF(C2092&lt;=D2092,"REORDER","OK")</f>
        <v>OK</v>
      </c>
      <c r="O2092" s="18" t="n">
        <f aca="false">IF(D2092&lt;I2092,1,0)</f>
        <v>1</v>
      </c>
      <c r="P2092" s="20" t="n">
        <f aca="false">C2092/F2092</f>
        <v>6.64007508212107</v>
      </c>
      <c r="Q2092" s="19" t="n">
        <f aca="false">DATA!N2092</f>
        <v>62.51</v>
      </c>
      <c r="R2092" s="19" t="n">
        <f aca="false">DATA!O2092</f>
        <v>1.3</v>
      </c>
      <c r="S2092" s="17" t="n">
        <f aca="false">C2092*Q2092</f>
        <v>17690.33</v>
      </c>
      <c r="T2092" s="19" t="n">
        <f aca="false">C2092*R2092</f>
        <v>367.9</v>
      </c>
      <c r="U2092" s="20" t="n">
        <f aca="false">MAX(0,C2092-L2092)</f>
        <v>0</v>
      </c>
      <c r="V2092" s="17" t="n">
        <f aca="false">U2092*Q2092</f>
        <v>0</v>
      </c>
      <c r="W2092" s="19" t="n">
        <f aca="false">U2092*R2092</f>
        <v>0</v>
      </c>
      <c r="X2092" s="20" t="n">
        <f aca="false">MAX(0,K2092-C2092)</f>
        <v>148.050475673819</v>
      </c>
      <c r="Y2092" s="17" t="n">
        <f aca="false">F2092*PARAMETER!$B$5*Q2092</f>
        <v>972424.313</v>
      </c>
      <c r="Z2092" s="21" t="n">
        <f aca="false">SUMIF($Y$2:$Y$3205,"&gt;="&amp;Y2092)/SUM($Y$2:$Y$3205)</f>
        <v>0.747101386953074</v>
      </c>
      <c r="AA2092" s="16" t="str">
        <f aca="false">IF(Z2092&lt;=PARAMETER!$B$7,"A",IF(Z2092&lt;=PARAMETER!$B$8,"B","C"))</f>
        <v>A</v>
      </c>
      <c r="AB2092" s="22" t="n">
        <f aca="false">G2092/F2092</f>
        <v>0.225715626466448</v>
      </c>
      <c r="AC2092" s="16" t="str">
        <f aca="false">IF(AB2092&lt;=PARAMETER!$B$9,"X",IF(AB2092&lt;=PARAMETER!$B$10,"Y","Z"))</f>
        <v>X</v>
      </c>
      <c r="AD2092" s="16" t="str">
        <f aca="false">AA2092&amp;AC2092</f>
        <v>AX</v>
      </c>
      <c r="AE2092" s="22" t="n">
        <f aca="false">DATA!I2092</f>
        <v>0.18</v>
      </c>
      <c r="AF2092" s="18" t="n">
        <f aca="false">DATA!L2092</f>
        <v>19</v>
      </c>
      <c r="AG2092" s="16" t="str">
        <f aca="false">DATA!K2092</f>
        <v>C</v>
      </c>
      <c r="AH2092" s="18" t="n">
        <f aca="false">IF(AE2092&gt;=PARAMETER!$B$12,1,0)</f>
        <v>0</v>
      </c>
      <c r="AI2092" s="18" t="n">
        <f aca="false">IF(AF2092&gt;=PARAMETER!$B$13,1,0)</f>
        <v>0</v>
      </c>
      <c r="AJ2092" s="18" t="n">
        <f aca="false">IF(AND(AH2092=1,AI2092=1),1,0)</f>
        <v>0</v>
      </c>
    </row>
    <row r="2093" customFormat="false" ht="15" hidden="false" customHeight="false" outlineLevel="0" collapsed="false">
      <c r="A2093" s="16" t="str">
        <f aca="false">DATA!A2093</f>
        <v>ITM12091</v>
      </c>
      <c r="B2093" s="16" t="str">
        <f aca="false">DATA!B2093</f>
        <v>Apparel</v>
      </c>
      <c r="C2093" s="17" t="n">
        <f aca="false">DATA!C2093</f>
        <v>334</v>
      </c>
      <c r="D2093" s="17" t="n">
        <f aca="false">DATA!D2093</f>
        <v>48</v>
      </c>
      <c r="E2093" s="18" t="n">
        <f aca="false">DATA!F2093</f>
        <v>7</v>
      </c>
      <c r="F2093" s="19" t="n">
        <f aca="false">DATA!G2093</f>
        <v>47.62</v>
      </c>
      <c r="G2093" s="19" t="n">
        <f aca="false">DATA!H2093</f>
        <v>1.45</v>
      </c>
      <c r="H2093" s="18" t="n">
        <f aca="false">DATA!E2093</f>
        <v>7</v>
      </c>
      <c r="I2093" s="20" t="n">
        <f aca="false">F2093*E2093</f>
        <v>333.34</v>
      </c>
      <c r="J2093" s="20" t="n">
        <f aca="false">PARAMETER!$B$4*G2093*SQRT(E2093)</f>
        <v>6.31021677802349</v>
      </c>
      <c r="K2093" s="20" t="n">
        <f aca="false">I2093+J2093</f>
        <v>339.650216778024</v>
      </c>
      <c r="L2093" s="20" t="n">
        <f aca="false">K2093+F2093*H2093</f>
        <v>672.990216778024</v>
      </c>
      <c r="M2093" s="16" t="str">
        <f aca="false">IF(C2093&lt;=K2093,"REORDER",IF(C2093&gt;L2093,"OVERSTOCK","OK"))</f>
        <v>REORDER</v>
      </c>
      <c r="N2093" s="16" t="str">
        <f aca="false">IF(C2093&lt;=D2093,"REORDER","OK")</f>
        <v>OK</v>
      </c>
      <c r="O2093" s="18" t="n">
        <f aca="false">IF(D2093&lt;I2093,1,0)</f>
        <v>1</v>
      </c>
      <c r="P2093" s="20" t="n">
        <f aca="false">C2093/F2093</f>
        <v>7.01385972280554</v>
      </c>
      <c r="Q2093" s="19" t="n">
        <f aca="false">DATA!N2093</f>
        <v>78.87</v>
      </c>
      <c r="R2093" s="19" t="n">
        <f aca="false">DATA!O2093</f>
        <v>1.37</v>
      </c>
      <c r="S2093" s="17" t="n">
        <f aca="false">C2093*Q2093</f>
        <v>26342.58</v>
      </c>
      <c r="T2093" s="19" t="n">
        <f aca="false">C2093*R2093</f>
        <v>457.58</v>
      </c>
      <c r="U2093" s="20" t="n">
        <f aca="false">MAX(0,C2093-L2093)</f>
        <v>0</v>
      </c>
      <c r="V2093" s="17" t="n">
        <f aca="false">U2093*Q2093</f>
        <v>0</v>
      </c>
      <c r="W2093" s="19" t="n">
        <f aca="false">U2093*R2093</f>
        <v>0</v>
      </c>
      <c r="X2093" s="20" t="n">
        <f aca="false">MAX(0,K2093-C2093)</f>
        <v>5.65021677802349</v>
      </c>
      <c r="Y2093" s="17" t="n">
        <f aca="false">F2093*PARAMETER!$B$5*Q2093</f>
        <v>1370863.131</v>
      </c>
      <c r="Z2093" s="21" t="n">
        <f aca="false">SUMIF($Y$2:$Y$3205,"&gt;="&amp;Y2093)/SUM($Y$2:$Y$3205)</f>
        <v>0.580250304174905</v>
      </c>
      <c r="AA2093" s="16" t="str">
        <f aca="false">IF(Z2093&lt;=PARAMETER!$B$7,"A",IF(Z2093&lt;=PARAMETER!$B$8,"B","C"))</f>
        <v>A</v>
      </c>
      <c r="AB2093" s="22" t="n">
        <f aca="false">G2093/F2093</f>
        <v>0.0304493910121798</v>
      </c>
      <c r="AC2093" s="16" t="str">
        <f aca="false">IF(AB2093&lt;=PARAMETER!$B$9,"X",IF(AB2093&lt;=PARAMETER!$B$10,"Y","Z"))</f>
        <v>X</v>
      </c>
      <c r="AD2093" s="16" t="str">
        <f aca="false">AA2093&amp;AC2093</f>
        <v>AX</v>
      </c>
      <c r="AE2093" s="22" t="n">
        <f aca="false">DATA!I2093</f>
        <v>0.84</v>
      </c>
      <c r="AF2093" s="18" t="n">
        <f aca="false">DATA!L2093</f>
        <v>25</v>
      </c>
      <c r="AG2093" s="16" t="str">
        <f aca="false">DATA!K2093</f>
        <v>C</v>
      </c>
      <c r="AH2093" s="18" t="n">
        <f aca="false">IF(AE2093&gt;=PARAMETER!$B$12,1,0)</f>
        <v>1</v>
      </c>
      <c r="AI2093" s="18" t="n">
        <f aca="false">IF(AF2093&gt;=PARAMETER!$B$13,1,0)</f>
        <v>0</v>
      </c>
      <c r="AJ2093" s="18" t="n">
        <f aca="false">IF(AND(AH2093=1,AI2093=1),1,0)</f>
        <v>0</v>
      </c>
    </row>
    <row r="2094" customFormat="false" ht="15" hidden="false" customHeight="false" outlineLevel="0" collapsed="false">
      <c r="A2094" s="16" t="str">
        <f aca="false">DATA!A2094</f>
        <v>ITM12092</v>
      </c>
      <c r="B2094" s="16" t="str">
        <f aca="false">DATA!B2094</f>
        <v>Electronics</v>
      </c>
      <c r="C2094" s="17" t="n">
        <f aca="false">DATA!C2094</f>
        <v>493</v>
      </c>
      <c r="D2094" s="17" t="n">
        <f aca="false">DATA!D2094</f>
        <v>12</v>
      </c>
      <c r="E2094" s="18" t="n">
        <f aca="false">DATA!F2094</f>
        <v>6</v>
      </c>
      <c r="F2094" s="19" t="n">
        <f aca="false">DATA!G2094</f>
        <v>28.83</v>
      </c>
      <c r="G2094" s="19" t="n">
        <f aca="false">DATA!H2094</f>
        <v>5.08</v>
      </c>
      <c r="H2094" s="18" t="n">
        <f aca="false">DATA!E2094</f>
        <v>10</v>
      </c>
      <c r="I2094" s="20" t="n">
        <f aca="false">F2094*E2094</f>
        <v>172.98</v>
      </c>
      <c r="J2094" s="20" t="n">
        <f aca="false">PARAMETER!$B$4*G2094*SQRT(E2094)</f>
        <v>20.4675846049945</v>
      </c>
      <c r="K2094" s="20" t="n">
        <f aca="false">I2094+J2094</f>
        <v>193.447584604994</v>
      </c>
      <c r="L2094" s="20" t="n">
        <f aca="false">K2094+F2094*H2094</f>
        <v>481.747584604994</v>
      </c>
      <c r="M2094" s="16" t="str">
        <f aca="false">IF(C2094&lt;=K2094,"REORDER",IF(C2094&gt;L2094,"OVERSTOCK","OK"))</f>
        <v>OVERSTOCK</v>
      </c>
      <c r="N2094" s="16" t="str">
        <f aca="false">IF(C2094&lt;=D2094,"REORDER","OK")</f>
        <v>OK</v>
      </c>
      <c r="O2094" s="18" t="n">
        <f aca="false">IF(D2094&lt;I2094,1,0)</f>
        <v>1</v>
      </c>
      <c r="P2094" s="20" t="n">
        <f aca="false">C2094/F2094</f>
        <v>17.1002428026361</v>
      </c>
      <c r="Q2094" s="19" t="n">
        <f aca="false">DATA!N2094</f>
        <v>34.4</v>
      </c>
      <c r="R2094" s="19" t="n">
        <f aca="false">DATA!O2094</f>
        <v>0.58</v>
      </c>
      <c r="S2094" s="17" t="n">
        <f aca="false">C2094*Q2094</f>
        <v>16959.2</v>
      </c>
      <c r="T2094" s="19" t="n">
        <f aca="false">C2094*R2094</f>
        <v>285.94</v>
      </c>
      <c r="U2094" s="20" t="n">
        <f aca="false">MAX(0,C2094-L2094)</f>
        <v>11.2524153950056</v>
      </c>
      <c r="V2094" s="17" t="n">
        <f aca="false">U2094*Q2094</f>
        <v>387.083089588192</v>
      </c>
      <c r="W2094" s="19" t="n">
        <f aca="false">U2094*R2094</f>
        <v>6.52640092910324</v>
      </c>
      <c r="X2094" s="20" t="n">
        <f aca="false">MAX(0,K2094-C2094)</f>
        <v>0</v>
      </c>
      <c r="Y2094" s="17" t="n">
        <f aca="false">F2094*PARAMETER!$B$5*Q2094</f>
        <v>361989.48</v>
      </c>
      <c r="Z2094" s="21" t="n">
        <f aca="false">SUMIF($Y$2:$Y$3205,"&gt;="&amp;Y2094)/SUM($Y$2:$Y$3205)</f>
        <v>0.945054668110185</v>
      </c>
      <c r="AA2094" s="16" t="str">
        <f aca="false">IF(Z2094&lt;=PARAMETER!$B$7,"A",IF(Z2094&lt;=PARAMETER!$B$8,"B","C"))</f>
        <v>B</v>
      </c>
      <c r="AB2094" s="22" t="n">
        <f aca="false">G2094/F2094</f>
        <v>0.176205341657995</v>
      </c>
      <c r="AC2094" s="16" t="str">
        <f aca="false">IF(AB2094&lt;=PARAMETER!$B$9,"X",IF(AB2094&lt;=PARAMETER!$B$10,"Y","Z"))</f>
        <v>X</v>
      </c>
      <c r="AD2094" s="16" t="str">
        <f aca="false">AA2094&amp;AC2094</f>
        <v>BX</v>
      </c>
      <c r="AE2094" s="22" t="n">
        <f aca="false">DATA!I2094</f>
        <v>0.24</v>
      </c>
      <c r="AF2094" s="18" t="n">
        <f aca="false">DATA!L2094</f>
        <v>168</v>
      </c>
      <c r="AG2094" s="16" t="str">
        <f aca="false">DATA!K2094</f>
        <v>C</v>
      </c>
      <c r="AH2094" s="18" t="n">
        <f aca="false">IF(AE2094&gt;=PARAMETER!$B$12,1,0)</f>
        <v>0</v>
      </c>
      <c r="AI2094" s="18" t="n">
        <f aca="false">IF(AF2094&gt;=PARAMETER!$B$13,1,0)</f>
        <v>1</v>
      </c>
      <c r="AJ2094" s="18" t="n">
        <f aca="false">IF(AND(AH2094=1,AI2094=1),1,0)</f>
        <v>0</v>
      </c>
    </row>
    <row r="2095" customFormat="false" ht="15" hidden="false" customHeight="false" outlineLevel="0" collapsed="false">
      <c r="A2095" s="16" t="str">
        <f aca="false">DATA!A2095</f>
        <v>ITM12093</v>
      </c>
      <c r="B2095" s="16" t="str">
        <f aca="false">DATA!B2095</f>
        <v>Automotive</v>
      </c>
      <c r="C2095" s="17" t="n">
        <f aca="false">DATA!C2095</f>
        <v>130</v>
      </c>
      <c r="D2095" s="17" t="n">
        <f aca="false">DATA!D2095</f>
        <v>85</v>
      </c>
      <c r="E2095" s="18" t="n">
        <f aca="false">DATA!F2095</f>
        <v>3</v>
      </c>
      <c r="F2095" s="19" t="n">
        <f aca="false">DATA!G2095</f>
        <v>9.1</v>
      </c>
      <c r="G2095" s="19" t="n">
        <f aca="false">DATA!H2095</f>
        <v>0.97</v>
      </c>
      <c r="H2095" s="18" t="n">
        <f aca="false">DATA!E2095</f>
        <v>3</v>
      </c>
      <c r="I2095" s="20" t="n">
        <f aca="false">F2095*E2095</f>
        <v>27.3</v>
      </c>
      <c r="J2095" s="20" t="n">
        <f aca="false">PARAMETER!$B$4*G2095*SQRT(E2095)</f>
        <v>2.76350095130708</v>
      </c>
      <c r="K2095" s="20" t="n">
        <f aca="false">I2095+J2095</f>
        <v>30.0635009513071</v>
      </c>
      <c r="L2095" s="20" t="n">
        <f aca="false">K2095+F2095*H2095</f>
        <v>57.3635009513071</v>
      </c>
      <c r="M2095" s="16" t="str">
        <f aca="false">IF(C2095&lt;=K2095,"REORDER",IF(C2095&gt;L2095,"OVERSTOCK","OK"))</f>
        <v>OVERSTOCK</v>
      </c>
      <c r="N2095" s="16" t="str">
        <f aca="false">IF(C2095&lt;=D2095,"REORDER","OK")</f>
        <v>OK</v>
      </c>
      <c r="O2095" s="18" t="n">
        <f aca="false">IF(D2095&lt;I2095,1,0)</f>
        <v>0</v>
      </c>
      <c r="P2095" s="20" t="n">
        <f aca="false">C2095/F2095</f>
        <v>14.2857142857143</v>
      </c>
      <c r="Q2095" s="19" t="n">
        <f aca="false">DATA!N2095</f>
        <v>29.33</v>
      </c>
      <c r="R2095" s="19" t="n">
        <f aca="false">DATA!O2095</f>
        <v>1.65</v>
      </c>
      <c r="S2095" s="17" t="n">
        <f aca="false">C2095*Q2095</f>
        <v>3812.9</v>
      </c>
      <c r="T2095" s="19" t="n">
        <f aca="false">C2095*R2095</f>
        <v>214.5</v>
      </c>
      <c r="U2095" s="20" t="n">
        <f aca="false">MAX(0,C2095-L2095)</f>
        <v>72.6364990486929</v>
      </c>
      <c r="V2095" s="17" t="n">
        <f aca="false">U2095*Q2095</f>
        <v>2130.42851709816</v>
      </c>
      <c r="W2095" s="19" t="n">
        <f aca="false">U2095*R2095</f>
        <v>119.850223430343</v>
      </c>
      <c r="X2095" s="20" t="n">
        <f aca="false">MAX(0,K2095-C2095)</f>
        <v>0</v>
      </c>
      <c r="Y2095" s="17" t="n">
        <f aca="false">F2095*PARAMETER!$B$5*Q2095</f>
        <v>97419.595</v>
      </c>
      <c r="Z2095" s="21" t="n">
        <f aca="false">SUMIF($Y$2:$Y$3205,"&gt;="&amp;Y2095)/SUM($Y$2:$Y$3205)</f>
        <v>0.996391596825099</v>
      </c>
      <c r="AA2095" s="16" t="str">
        <f aca="false">IF(Z2095&lt;=PARAMETER!$B$7,"A",IF(Z2095&lt;=PARAMETER!$B$8,"B","C"))</f>
        <v>C</v>
      </c>
      <c r="AB2095" s="22" t="n">
        <f aca="false">G2095/F2095</f>
        <v>0.106593406593407</v>
      </c>
      <c r="AC2095" s="16" t="str">
        <f aca="false">IF(AB2095&lt;=PARAMETER!$B$9,"X",IF(AB2095&lt;=PARAMETER!$B$10,"Y","Z"))</f>
        <v>X</v>
      </c>
      <c r="AD2095" s="16" t="str">
        <f aca="false">AA2095&amp;AC2095</f>
        <v>CX</v>
      </c>
      <c r="AE2095" s="22" t="n">
        <f aca="false">DATA!I2095</f>
        <v>0.4</v>
      </c>
      <c r="AF2095" s="18" t="n">
        <f aca="false">DATA!L2095</f>
        <v>117</v>
      </c>
      <c r="AG2095" s="16" t="str">
        <f aca="false">DATA!K2095</f>
        <v>A</v>
      </c>
      <c r="AH2095" s="18" t="n">
        <f aca="false">IF(AE2095&gt;=PARAMETER!$B$12,1,0)</f>
        <v>0</v>
      </c>
      <c r="AI2095" s="18" t="n">
        <f aca="false">IF(AF2095&gt;=PARAMETER!$B$13,1,0)</f>
        <v>1</v>
      </c>
      <c r="AJ2095" s="18" t="n">
        <f aca="false">IF(AND(AH2095=1,AI2095=1),1,0)</f>
        <v>0</v>
      </c>
    </row>
    <row r="2096" customFormat="false" ht="15" hidden="false" customHeight="false" outlineLevel="0" collapsed="false">
      <c r="A2096" s="16" t="str">
        <f aca="false">DATA!A2096</f>
        <v>ITM12094</v>
      </c>
      <c r="B2096" s="16" t="str">
        <f aca="false">DATA!B2096</f>
        <v>Apparel</v>
      </c>
      <c r="C2096" s="17" t="n">
        <f aca="false">DATA!C2096</f>
        <v>206</v>
      </c>
      <c r="D2096" s="17" t="n">
        <f aca="false">DATA!D2096</f>
        <v>16</v>
      </c>
      <c r="E2096" s="18" t="n">
        <f aca="false">DATA!F2096</f>
        <v>5</v>
      </c>
      <c r="F2096" s="19" t="n">
        <f aca="false">DATA!G2096</f>
        <v>46.83</v>
      </c>
      <c r="G2096" s="19" t="n">
        <f aca="false">DATA!H2096</f>
        <v>5.25</v>
      </c>
      <c r="H2096" s="18" t="n">
        <f aca="false">DATA!E2096</f>
        <v>6</v>
      </c>
      <c r="I2096" s="20" t="n">
        <f aca="false">F2096*E2096</f>
        <v>234.15</v>
      </c>
      <c r="J2096" s="20" t="n">
        <f aca="false">PARAMETER!$B$4*G2096*SQRT(E2096)</f>
        <v>19.309523745228</v>
      </c>
      <c r="K2096" s="20" t="n">
        <f aca="false">I2096+J2096</f>
        <v>253.459523745228</v>
      </c>
      <c r="L2096" s="20" t="n">
        <f aca="false">K2096+F2096*H2096</f>
        <v>534.439523745228</v>
      </c>
      <c r="M2096" s="16" t="str">
        <f aca="false">IF(C2096&lt;=K2096,"REORDER",IF(C2096&gt;L2096,"OVERSTOCK","OK"))</f>
        <v>REORDER</v>
      </c>
      <c r="N2096" s="16" t="str">
        <f aca="false">IF(C2096&lt;=D2096,"REORDER","OK")</f>
        <v>OK</v>
      </c>
      <c r="O2096" s="18" t="n">
        <f aca="false">IF(D2096&lt;I2096,1,0)</f>
        <v>1</v>
      </c>
      <c r="P2096" s="20" t="n">
        <f aca="false">C2096/F2096</f>
        <v>4.39888960068332</v>
      </c>
      <c r="Q2096" s="19" t="n">
        <f aca="false">DATA!N2096</f>
        <v>187.1</v>
      </c>
      <c r="R2096" s="19" t="n">
        <f aca="false">DATA!O2096</f>
        <v>1.34</v>
      </c>
      <c r="S2096" s="17" t="n">
        <f aca="false">C2096*Q2096</f>
        <v>38542.6</v>
      </c>
      <c r="T2096" s="19" t="n">
        <f aca="false">C2096*R2096</f>
        <v>276.04</v>
      </c>
      <c r="U2096" s="20" t="n">
        <f aca="false">MAX(0,C2096-L2096)</f>
        <v>0</v>
      </c>
      <c r="V2096" s="17" t="n">
        <f aca="false">U2096*Q2096</f>
        <v>0</v>
      </c>
      <c r="W2096" s="19" t="n">
        <f aca="false">U2096*R2096</f>
        <v>0</v>
      </c>
      <c r="X2096" s="20" t="n">
        <f aca="false">MAX(0,K2096-C2096)</f>
        <v>47.459523745228</v>
      </c>
      <c r="Y2096" s="17" t="n">
        <f aca="false">F2096*PARAMETER!$B$5*Q2096</f>
        <v>3198090.945</v>
      </c>
      <c r="Z2096" s="21" t="n">
        <f aca="false">SUMIF($Y$2:$Y$3205,"&gt;="&amp;Y2096)/SUM($Y$2:$Y$3205)</f>
        <v>0.0388438131338085</v>
      </c>
      <c r="AA2096" s="16" t="str">
        <f aca="false">IF(Z2096&lt;=PARAMETER!$B$7,"A",IF(Z2096&lt;=PARAMETER!$B$8,"B","C"))</f>
        <v>A</v>
      </c>
      <c r="AB2096" s="22" t="n">
        <f aca="false">G2096/F2096</f>
        <v>0.112107623318386</v>
      </c>
      <c r="AC2096" s="16" t="str">
        <f aca="false">IF(AB2096&lt;=PARAMETER!$B$9,"X",IF(AB2096&lt;=PARAMETER!$B$10,"Y","Z"))</f>
        <v>X</v>
      </c>
      <c r="AD2096" s="16" t="str">
        <f aca="false">AA2096&amp;AC2096</f>
        <v>AX</v>
      </c>
      <c r="AE2096" s="22" t="n">
        <f aca="false">DATA!I2096</f>
        <v>0.13</v>
      </c>
      <c r="AF2096" s="18" t="n">
        <f aca="false">DATA!L2096</f>
        <v>25</v>
      </c>
      <c r="AG2096" s="16" t="str">
        <f aca="false">DATA!K2096</f>
        <v>D</v>
      </c>
      <c r="AH2096" s="18" t="n">
        <f aca="false">IF(AE2096&gt;=PARAMETER!$B$12,1,0)</f>
        <v>0</v>
      </c>
      <c r="AI2096" s="18" t="n">
        <f aca="false">IF(AF2096&gt;=PARAMETER!$B$13,1,0)</f>
        <v>0</v>
      </c>
      <c r="AJ2096" s="18" t="n">
        <f aca="false">IF(AND(AH2096=1,AI2096=1),1,0)</f>
        <v>0</v>
      </c>
    </row>
    <row r="2097" customFormat="false" ht="15" hidden="false" customHeight="false" outlineLevel="0" collapsed="false">
      <c r="A2097" s="16" t="str">
        <f aca="false">DATA!A2097</f>
        <v>ITM12095</v>
      </c>
      <c r="B2097" s="16" t="str">
        <f aca="false">DATA!B2097</f>
        <v>Groceries</v>
      </c>
      <c r="C2097" s="17" t="n">
        <f aca="false">DATA!C2097</f>
        <v>288</v>
      </c>
      <c r="D2097" s="17" t="n">
        <f aca="false">DATA!D2097</f>
        <v>58</v>
      </c>
      <c r="E2097" s="18" t="n">
        <f aca="false">DATA!F2097</f>
        <v>9</v>
      </c>
      <c r="F2097" s="19" t="n">
        <f aca="false">DATA!G2097</f>
        <v>43.56</v>
      </c>
      <c r="G2097" s="19" t="n">
        <f aca="false">DATA!H2097</f>
        <v>2.9</v>
      </c>
      <c r="H2097" s="18" t="n">
        <f aca="false">DATA!E2097</f>
        <v>6</v>
      </c>
      <c r="I2097" s="20" t="n">
        <f aca="false">F2097*E2097</f>
        <v>392.04</v>
      </c>
      <c r="J2097" s="20" t="n">
        <f aca="false">PARAMETER!$B$4*G2097*SQRT(E2097)</f>
        <v>14.3102265544778</v>
      </c>
      <c r="K2097" s="20" t="n">
        <f aca="false">I2097+J2097</f>
        <v>406.350226554478</v>
      </c>
      <c r="L2097" s="20" t="n">
        <f aca="false">K2097+F2097*H2097</f>
        <v>667.710226554478</v>
      </c>
      <c r="M2097" s="16" t="str">
        <f aca="false">IF(C2097&lt;=K2097,"REORDER",IF(C2097&gt;L2097,"OVERSTOCK","OK"))</f>
        <v>REORDER</v>
      </c>
      <c r="N2097" s="16" t="str">
        <f aca="false">IF(C2097&lt;=D2097,"REORDER","OK")</f>
        <v>OK</v>
      </c>
      <c r="O2097" s="18" t="n">
        <f aca="false">IF(D2097&lt;I2097,1,0)</f>
        <v>1</v>
      </c>
      <c r="P2097" s="20" t="n">
        <f aca="false">C2097/F2097</f>
        <v>6.61157024793388</v>
      </c>
      <c r="Q2097" s="19" t="n">
        <f aca="false">DATA!N2097</f>
        <v>46.1</v>
      </c>
      <c r="R2097" s="19" t="n">
        <f aca="false">DATA!O2097</f>
        <v>1.7</v>
      </c>
      <c r="S2097" s="17" t="n">
        <f aca="false">C2097*Q2097</f>
        <v>13276.8</v>
      </c>
      <c r="T2097" s="19" t="n">
        <f aca="false">C2097*R2097</f>
        <v>489.6</v>
      </c>
      <c r="U2097" s="20" t="n">
        <f aca="false">MAX(0,C2097-L2097)</f>
        <v>0</v>
      </c>
      <c r="V2097" s="17" t="n">
        <f aca="false">U2097*Q2097</f>
        <v>0</v>
      </c>
      <c r="W2097" s="19" t="n">
        <f aca="false">U2097*R2097</f>
        <v>0</v>
      </c>
      <c r="X2097" s="20" t="n">
        <f aca="false">MAX(0,K2097-C2097)</f>
        <v>118.350226554478</v>
      </c>
      <c r="Y2097" s="17" t="n">
        <f aca="false">F2097*PARAMETER!$B$5*Q2097</f>
        <v>732962.34</v>
      </c>
      <c r="Z2097" s="21" t="n">
        <f aca="false">SUMIF($Y$2:$Y$3205,"&gt;="&amp;Y2097)/SUM($Y$2:$Y$3205)</f>
        <v>0.833356515258991</v>
      </c>
      <c r="AA2097" s="16" t="str">
        <f aca="false">IF(Z2097&lt;=PARAMETER!$B$7,"A",IF(Z2097&lt;=PARAMETER!$B$8,"B","C"))</f>
        <v>B</v>
      </c>
      <c r="AB2097" s="22" t="n">
        <f aca="false">G2097/F2097</f>
        <v>0.066574839302112</v>
      </c>
      <c r="AC2097" s="16" t="str">
        <f aca="false">IF(AB2097&lt;=PARAMETER!$B$9,"X",IF(AB2097&lt;=PARAMETER!$B$10,"Y","Z"))</f>
        <v>X</v>
      </c>
      <c r="AD2097" s="16" t="str">
        <f aca="false">AA2097&amp;AC2097</f>
        <v>BX</v>
      </c>
      <c r="AE2097" s="22" t="n">
        <f aca="false">DATA!I2097</f>
        <v>0.21</v>
      </c>
      <c r="AF2097" s="18" t="n">
        <f aca="false">DATA!L2097</f>
        <v>89</v>
      </c>
      <c r="AG2097" s="16" t="str">
        <f aca="false">DATA!K2097</f>
        <v>C</v>
      </c>
      <c r="AH2097" s="18" t="n">
        <f aca="false">IF(AE2097&gt;=PARAMETER!$B$12,1,0)</f>
        <v>0</v>
      </c>
      <c r="AI2097" s="18" t="n">
        <f aca="false">IF(AF2097&gt;=PARAMETER!$B$13,1,0)</f>
        <v>0</v>
      </c>
      <c r="AJ2097" s="18" t="n">
        <f aca="false">IF(AND(AH2097=1,AI2097=1),1,0)</f>
        <v>0</v>
      </c>
    </row>
    <row r="2098" customFormat="false" ht="15" hidden="false" customHeight="false" outlineLevel="0" collapsed="false">
      <c r="A2098" s="16" t="str">
        <f aca="false">DATA!A2098</f>
        <v>ITM12096</v>
      </c>
      <c r="B2098" s="16" t="str">
        <f aca="false">DATA!B2098</f>
        <v>Electronics</v>
      </c>
      <c r="C2098" s="17" t="n">
        <f aca="false">DATA!C2098</f>
        <v>442</v>
      </c>
      <c r="D2098" s="17" t="n">
        <f aca="false">DATA!D2098</f>
        <v>35</v>
      </c>
      <c r="E2098" s="18" t="n">
        <f aca="false">DATA!F2098</f>
        <v>9</v>
      </c>
      <c r="F2098" s="19" t="n">
        <f aca="false">DATA!G2098</f>
        <v>43.36</v>
      </c>
      <c r="G2098" s="19" t="n">
        <f aca="false">DATA!H2098</f>
        <v>9.16</v>
      </c>
      <c r="H2098" s="18" t="n">
        <f aca="false">DATA!E2098</f>
        <v>7</v>
      </c>
      <c r="I2098" s="20" t="n">
        <f aca="false">F2098*E2098</f>
        <v>390.24</v>
      </c>
      <c r="J2098" s="20" t="n">
        <f aca="false">PARAMETER!$B$4*G2098*SQRT(E2098)</f>
        <v>45.2005776686264</v>
      </c>
      <c r="K2098" s="20" t="n">
        <f aca="false">I2098+J2098</f>
        <v>435.440577668627</v>
      </c>
      <c r="L2098" s="20" t="n">
        <f aca="false">K2098+F2098*H2098</f>
        <v>738.960577668627</v>
      </c>
      <c r="M2098" s="16" t="str">
        <f aca="false">IF(C2098&lt;=K2098,"REORDER",IF(C2098&gt;L2098,"OVERSTOCK","OK"))</f>
        <v>OK</v>
      </c>
      <c r="N2098" s="16" t="str">
        <f aca="false">IF(C2098&lt;=D2098,"REORDER","OK")</f>
        <v>OK</v>
      </c>
      <c r="O2098" s="18" t="n">
        <f aca="false">IF(D2098&lt;I2098,1,0)</f>
        <v>1</v>
      </c>
      <c r="P2098" s="20" t="n">
        <f aca="false">C2098/F2098</f>
        <v>10.1937269372694</v>
      </c>
      <c r="Q2098" s="19" t="n">
        <f aca="false">DATA!N2098</f>
        <v>73.33</v>
      </c>
      <c r="R2098" s="19" t="n">
        <f aca="false">DATA!O2098</f>
        <v>0.77</v>
      </c>
      <c r="S2098" s="17" t="n">
        <f aca="false">C2098*Q2098</f>
        <v>32411.86</v>
      </c>
      <c r="T2098" s="19" t="n">
        <f aca="false">C2098*R2098</f>
        <v>340.34</v>
      </c>
      <c r="U2098" s="20" t="n">
        <f aca="false">MAX(0,C2098-L2098)</f>
        <v>0</v>
      </c>
      <c r="V2098" s="17" t="n">
        <f aca="false">U2098*Q2098</f>
        <v>0</v>
      </c>
      <c r="W2098" s="19" t="n">
        <f aca="false">U2098*R2098</f>
        <v>0</v>
      </c>
      <c r="X2098" s="20" t="n">
        <f aca="false">MAX(0,K2098-C2098)</f>
        <v>0</v>
      </c>
      <c r="Y2098" s="17" t="n">
        <f aca="false">F2098*PARAMETER!$B$5*Q2098</f>
        <v>1160549.912</v>
      </c>
      <c r="Z2098" s="21" t="n">
        <f aca="false">SUMIF($Y$2:$Y$3205,"&gt;="&amp;Y2098)/SUM($Y$2:$Y$3205)</f>
        <v>0.661400954462785</v>
      </c>
      <c r="AA2098" s="16" t="str">
        <f aca="false">IF(Z2098&lt;=PARAMETER!$B$7,"A",IF(Z2098&lt;=PARAMETER!$B$8,"B","C"))</f>
        <v>A</v>
      </c>
      <c r="AB2098" s="22" t="n">
        <f aca="false">G2098/F2098</f>
        <v>0.211254612546125</v>
      </c>
      <c r="AC2098" s="16" t="str">
        <f aca="false">IF(AB2098&lt;=PARAMETER!$B$9,"X",IF(AB2098&lt;=PARAMETER!$B$10,"Y","Z"))</f>
        <v>X</v>
      </c>
      <c r="AD2098" s="16" t="str">
        <f aca="false">AA2098&amp;AC2098</f>
        <v>AX</v>
      </c>
      <c r="AE2098" s="22" t="n">
        <f aca="false">DATA!I2098</f>
        <v>0.5</v>
      </c>
      <c r="AF2098" s="18" t="n">
        <f aca="false">DATA!L2098</f>
        <v>37</v>
      </c>
      <c r="AG2098" s="16" t="str">
        <f aca="false">DATA!K2098</f>
        <v>A</v>
      </c>
      <c r="AH2098" s="18" t="n">
        <f aca="false">IF(AE2098&gt;=PARAMETER!$B$12,1,0)</f>
        <v>0</v>
      </c>
      <c r="AI2098" s="18" t="n">
        <f aca="false">IF(AF2098&gt;=PARAMETER!$B$13,1,0)</f>
        <v>0</v>
      </c>
      <c r="AJ2098" s="18" t="n">
        <f aca="false">IF(AND(AH2098=1,AI2098=1),1,0)</f>
        <v>0</v>
      </c>
    </row>
    <row r="2099" customFormat="false" ht="15" hidden="false" customHeight="false" outlineLevel="0" collapsed="false">
      <c r="A2099" s="16" t="str">
        <f aca="false">DATA!A2099</f>
        <v>ITM12097</v>
      </c>
      <c r="B2099" s="16" t="str">
        <f aca="false">DATA!B2099</f>
        <v>Electronics</v>
      </c>
      <c r="C2099" s="17" t="n">
        <f aca="false">DATA!C2099</f>
        <v>248</v>
      </c>
      <c r="D2099" s="17" t="n">
        <f aca="false">DATA!D2099</f>
        <v>42</v>
      </c>
      <c r="E2099" s="18" t="n">
        <f aca="false">DATA!F2099</f>
        <v>2</v>
      </c>
      <c r="F2099" s="19" t="n">
        <f aca="false">DATA!G2099</f>
        <v>34.97</v>
      </c>
      <c r="G2099" s="19" t="n">
        <f aca="false">DATA!H2099</f>
        <v>4.29</v>
      </c>
      <c r="H2099" s="18" t="n">
        <f aca="false">DATA!E2099</f>
        <v>9</v>
      </c>
      <c r="I2099" s="20" t="n">
        <f aca="false">F2099*E2099</f>
        <v>69.94</v>
      </c>
      <c r="J2099" s="20" t="n">
        <f aca="false">PARAMETER!$B$4*G2099*SQRT(E2099)</f>
        <v>9.97928777854586</v>
      </c>
      <c r="K2099" s="20" t="n">
        <f aca="false">I2099+J2099</f>
        <v>79.9192877785459</v>
      </c>
      <c r="L2099" s="20" t="n">
        <f aca="false">K2099+F2099*H2099</f>
        <v>394.649287778546</v>
      </c>
      <c r="M2099" s="16" t="str">
        <f aca="false">IF(C2099&lt;=K2099,"REORDER",IF(C2099&gt;L2099,"OVERSTOCK","OK"))</f>
        <v>OK</v>
      </c>
      <c r="N2099" s="16" t="str">
        <f aca="false">IF(C2099&lt;=D2099,"REORDER","OK")</f>
        <v>OK</v>
      </c>
      <c r="O2099" s="18" t="n">
        <f aca="false">IF(D2099&lt;I2099,1,0)</f>
        <v>1</v>
      </c>
      <c r="P2099" s="20" t="n">
        <f aca="false">C2099/F2099</f>
        <v>7.09179296539891</v>
      </c>
      <c r="Q2099" s="19" t="n">
        <f aca="false">DATA!N2099</f>
        <v>110.54</v>
      </c>
      <c r="R2099" s="19" t="n">
        <f aca="false">DATA!O2099</f>
        <v>0.73</v>
      </c>
      <c r="S2099" s="17" t="n">
        <f aca="false">C2099*Q2099</f>
        <v>27413.92</v>
      </c>
      <c r="T2099" s="19" t="n">
        <f aca="false">C2099*R2099</f>
        <v>181.04</v>
      </c>
      <c r="U2099" s="20" t="n">
        <f aca="false">MAX(0,C2099-L2099)</f>
        <v>0</v>
      </c>
      <c r="V2099" s="17" t="n">
        <f aca="false">U2099*Q2099</f>
        <v>0</v>
      </c>
      <c r="W2099" s="19" t="n">
        <f aca="false">U2099*R2099</f>
        <v>0</v>
      </c>
      <c r="X2099" s="20" t="n">
        <f aca="false">MAX(0,K2099-C2099)</f>
        <v>0</v>
      </c>
      <c r="Y2099" s="17" t="n">
        <f aca="false">F2099*PARAMETER!$B$5*Q2099</f>
        <v>1410938.087</v>
      </c>
      <c r="Z2099" s="21" t="n">
        <f aca="false">SUMIF($Y$2:$Y$3205,"&gt;="&amp;Y2099)/SUM($Y$2:$Y$3205)</f>
        <v>0.565613143771264</v>
      </c>
      <c r="AA2099" s="16" t="str">
        <f aca="false">IF(Z2099&lt;=PARAMETER!$B$7,"A",IF(Z2099&lt;=PARAMETER!$B$8,"B","C"))</f>
        <v>A</v>
      </c>
      <c r="AB2099" s="22" t="n">
        <f aca="false">G2099/F2099</f>
        <v>0.122676579925651</v>
      </c>
      <c r="AC2099" s="16" t="str">
        <f aca="false">IF(AB2099&lt;=PARAMETER!$B$9,"X",IF(AB2099&lt;=PARAMETER!$B$10,"Y","Z"))</f>
        <v>X</v>
      </c>
      <c r="AD2099" s="16" t="str">
        <f aca="false">AA2099&amp;AC2099</f>
        <v>AX</v>
      </c>
      <c r="AE2099" s="22" t="n">
        <f aca="false">DATA!I2099</f>
        <v>0.84</v>
      </c>
      <c r="AF2099" s="18" t="n">
        <f aca="false">DATA!L2099</f>
        <v>157</v>
      </c>
      <c r="AG2099" s="16" t="str">
        <f aca="false">DATA!K2099</f>
        <v>C</v>
      </c>
      <c r="AH2099" s="18" t="n">
        <f aca="false">IF(AE2099&gt;=PARAMETER!$B$12,1,0)</f>
        <v>1</v>
      </c>
      <c r="AI2099" s="18" t="n">
        <f aca="false">IF(AF2099&gt;=PARAMETER!$B$13,1,0)</f>
        <v>1</v>
      </c>
      <c r="AJ2099" s="18" t="n">
        <f aca="false">IF(AND(AH2099=1,AI2099=1),1,0)</f>
        <v>1</v>
      </c>
    </row>
    <row r="2100" customFormat="false" ht="15" hidden="false" customHeight="false" outlineLevel="0" collapsed="false">
      <c r="A2100" s="16" t="str">
        <f aca="false">DATA!A2100</f>
        <v>ITM12098</v>
      </c>
      <c r="B2100" s="16" t="str">
        <f aca="false">DATA!B2100</f>
        <v>Electronics</v>
      </c>
      <c r="C2100" s="17" t="n">
        <f aca="false">DATA!C2100</f>
        <v>175</v>
      </c>
      <c r="D2100" s="17" t="n">
        <f aca="false">DATA!D2100</f>
        <v>57</v>
      </c>
      <c r="E2100" s="18" t="n">
        <f aca="false">DATA!F2100</f>
        <v>3</v>
      </c>
      <c r="F2100" s="19" t="n">
        <f aca="false">DATA!G2100</f>
        <v>31.62</v>
      </c>
      <c r="G2100" s="19" t="n">
        <f aca="false">DATA!H2100</f>
        <v>6.52</v>
      </c>
      <c r="H2100" s="18" t="n">
        <f aca="false">DATA!E2100</f>
        <v>14</v>
      </c>
      <c r="I2100" s="20" t="n">
        <f aca="false">F2100*E2100</f>
        <v>94.86</v>
      </c>
      <c r="J2100" s="20" t="n">
        <f aca="false">PARAMETER!$B$4*G2100*SQRT(E2100)</f>
        <v>18.5752847448682</v>
      </c>
      <c r="K2100" s="20" t="n">
        <f aca="false">I2100+J2100</f>
        <v>113.435284744868</v>
      </c>
      <c r="L2100" s="20" t="n">
        <f aca="false">K2100+F2100*H2100</f>
        <v>556.115284744868</v>
      </c>
      <c r="M2100" s="16" t="str">
        <f aca="false">IF(C2100&lt;=K2100,"REORDER",IF(C2100&gt;L2100,"OVERSTOCK","OK"))</f>
        <v>OK</v>
      </c>
      <c r="N2100" s="16" t="str">
        <f aca="false">IF(C2100&lt;=D2100,"REORDER","OK")</f>
        <v>OK</v>
      </c>
      <c r="O2100" s="18" t="n">
        <f aca="false">IF(D2100&lt;I2100,1,0)</f>
        <v>1</v>
      </c>
      <c r="P2100" s="20" t="n">
        <f aca="false">C2100/F2100</f>
        <v>5.53447185325743</v>
      </c>
      <c r="Q2100" s="19" t="n">
        <f aca="false">DATA!N2100</f>
        <v>76.09</v>
      </c>
      <c r="R2100" s="19" t="n">
        <f aca="false">DATA!O2100</f>
        <v>0.15</v>
      </c>
      <c r="S2100" s="17" t="n">
        <f aca="false">C2100*Q2100</f>
        <v>13315.75</v>
      </c>
      <c r="T2100" s="19" t="n">
        <f aca="false">C2100*R2100</f>
        <v>26.25</v>
      </c>
      <c r="U2100" s="20" t="n">
        <f aca="false">MAX(0,C2100-L2100)</f>
        <v>0</v>
      </c>
      <c r="V2100" s="17" t="n">
        <f aca="false">U2100*Q2100</f>
        <v>0</v>
      </c>
      <c r="W2100" s="19" t="n">
        <f aca="false">U2100*R2100</f>
        <v>0</v>
      </c>
      <c r="X2100" s="20" t="n">
        <f aca="false">MAX(0,K2100-C2100)</f>
        <v>0</v>
      </c>
      <c r="Y2100" s="17" t="n">
        <f aca="false">F2100*PARAMETER!$B$5*Q2100</f>
        <v>878177.517</v>
      </c>
      <c r="Z2100" s="21" t="n">
        <f aca="false">SUMIF($Y$2:$Y$3205,"&gt;="&amp;Y2100)/SUM($Y$2:$Y$3205)</f>
        <v>0.783689681742626</v>
      </c>
      <c r="AA2100" s="16" t="str">
        <f aca="false">IF(Z2100&lt;=PARAMETER!$B$7,"A",IF(Z2100&lt;=PARAMETER!$B$8,"B","C"))</f>
        <v>A</v>
      </c>
      <c r="AB2100" s="22" t="n">
        <f aca="false">G2100/F2100</f>
        <v>0.206198608475648</v>
      </c>
      <c r="AC2100" s="16" t="str">
        <f aca="false">IF(AB2100&lt;=PARAMETER!$B$9,"X",IF(AB2100&lt;=PARAMETER!$B$10,"Y","Z"))</f>
        <v>X</v>
      </c>
      <c r="AD2100" s="16" t="str">
        <f aca="false">AA2100&amp;AC2100</f>
        <v>AX</v>
      </c>
      <c r="AE2100" s="22" t="n">
        <f aca="false">DATA!I2100</f>
        <v>0.8</v>
      </c>
      <c r="AF2100" s="18" t="n">
        <f aca="false">DATA!L2100</f>
        <v>172</v>
      </c>
      <c r="AG2100" s="16" t="str">
        <f aca="false">DATA!K2100</f>
        <v>C</v>
      </c>
      <c r="AH2100" s="18" t="n">
        <f aca="false">IF(AE2100&gt;=PARAMETER!$B$12,1,0)</f>
        <v>1</v>
      </c>
      <c r="AI2100" s="18" t="n">
        <f aca="false">IF(AF2100&gt;=PARAMETER!$B$13,1,0)</f>
        <v>1</v>
      </c>
      <c r="AJ2100" s="18" t="n">
        <f aca="false">IF(AND(AH2100=1,AI2100=1),1,0)</f>
        <v>1</v>
      </c>
    </row>
    <row r="2101" customFormat="false" ht="15" hidden="false" customHeight="false" outlineLevel="0" collapsed="false">
      <c r="A2101" s="16" t="str">
        <f aca="false">DATA!A2101</f>
        <v>ITM12099</v>
      </c>
      <c r="B2101" s="16" t="str">
        <f aca="false">DATA!B2101</f>
        <v>Groceries</v>
      </c>
      <c r="C2101" s="17" t="n">
        <f aca="false">DATA!C2101</f>
        <v>492</v>
      </c>
      <c r="D2101" s="17" t="n">
        <f aca="false">DATA!D2101</f>
        <v>88</v>
      </c>
      <c r="E2101" s="18" t="n">
        <f aca="false">DATA!F2101</f>
        <v>7</v>
      </c>
      <c r="F2101" s="19" t="n">
        <f aca="false">DATA!G2101</f>
        <v>1.72</v>
      </c>
      <c r="G2101" s="19" t="n">
        <f aca="false">DATA!H2101</f>
        <v>8.67</v>
      </c>
      <c r="H2101" s="18" t="n">
        <f aca="false">DATA!E2101</f>
        <v>10</v>
      </c>
      <c r="I2101" s="20" t="n">
        <f aca="false">F2101*E2101</f>
        <v>12.04</v>
      </c>
      <c r="J2101" s="20" t="n">
        <f aca="false">PARAMETER!$B$4*G2101*SQRT(E2101)</f>
        <v>37.7307444589405</v>
      </c>
      <c r="K2101" s="20" t="n">
        <f aca="false">I2101+J2101</f>
        <v>49.7707444589405</v>
      </c>
      <c r="L2101" s="20" t="n">
        <f aca="false">K2101+F2101*H2101</f>
        <v>66.9707444589405</v>
      </c>
      <c r="M2101" s="16" t="str">
        <f aca="false">IF(C2101&lt;=K2101,"REORDER",IF(C2101&gt;L2101,"OVERSTOCK","OK"))</f>
        <v>OVERSTOCK</v>
      </c>
      <c r="N2101" s="16" t="str">
        <f aca="false">IF(C2101&lt;=D2101,"REORDER","OK")</f>
        <v>OK</v>
      </c>
      <c r="O2101" s="18" t="n">
        <f aca="false">IF(D2101&lt;I2101,1,0)</f>
        <v>0</v>
      </c>
      <c r="P2101" s="20" t="n">
        <f aca="false">C2101/F2101</f>
        <v>286.046511627907</v>
      </c>
      <c r="Q2101" s="19" t="n">
        <f aca="false">DATA!N2101</f>
        <v>175.33</v>
      </c>
      <c r="R2101" s="19" t="n">
        <f aca="false">DATA!O2101</f>
        <v>1.56</v>
      </c>
      <c r="S2101" s="17" t="n">
        <f aca="false">C2101*Q2101</f>
        <v>86262.36</v>
      </c>
      <c r="T2101" s="19" t="n">
        <f aca="false">C2101*R2101</f>
        <v>767.52</v>
      </c>
      <c r="U2101" s="20" t="n">
        <f aca="false">MAX(0,C2101-L2101)</f>
        <v>425.02925554106</v>
      </c>
      <c r="V2101" s="17" t="n">
        <f aca="false">U2101*Q2101</f>
        <v>74520.379374014</v>
      </c>
      <c r="W2101" s="19" t="n">
        <f aca="false">U2101*R2101</f>
        <v>663.045638644053</v>
      </c>
      <c r="X2101" s="20" t="n">
        <f aca="false">MAX(0,K2101-C2101)</f>
        <v>0</v>
      </c>
      <c r="Y2101" s="17" t="n">
        <f aca="false">F2101*PARAMETER!$B$5*Q2101</f>
        <v>110072.174</v>
      </c>
      <c r="Z2101" s="21" t="n">
        <f aca="false">SUMIF($Y$2:$Y$3205,"&gt;="&amp;Y2101)/SUM($Y$2:$Y$3205)</f>
        <v>0.995203924664749</v>
      </c>
      <c r="AA2101" s="16" t="str">
        <f aca="false">IF(Z2101&lt;=PARAMETER!$B$7,"A",IF(Z2101&lt;=PARAMETER!$B$8,"B","C"))</f>
        <v>C</v>
      </c>
      <c r="AB2101" s="22" t="n">
        <f aca="false">G2101/F2101</f>
        <v>5.0406976744186</v>
      </c>
      <c r="AC2101" s="16" t="str">
        <f aca="false">IF(AB2101&lt;=PARAMETER!$B$9,"X",IF(AB2101&lt;=PARAMETER!$B$10,"Y","Z"))</f>
        <v>Z</v>
      </c>
      <c r="AD2101" s="16" t="str">
        <f aca="false">AA2101&amp;AC2101</f>
        <v>CZ</v>
      </c>
      <c r="AE2101" s="22" t="n">
        <f aca="false">DATA!I2101</f>
        <v>0.31</v>
      </c>
      <c r="AF2101" s="18" t="n">
        <f aca="false">DATA!L2101</f>
        <v>18</v>
      </c>
      <c r="AG2101" s="16" t="str">
        <f aca="false">DATA!K2101</f>
        <v>A</v>
      </c>
      <c r="AH2101" s="18" t="n">
        <f aca="false">IF(AE2101&gt;=PARAMETER!$B$12,1,0)</f>
        <v>0</v>
      </c>
      <c r="AI2101" s="18" t="n">
        <f aca="false">IF(AF2101&gt;=PARAMETER!$B$13,1,0)</f>
        <v>0</v>
      </c>
      <c r="AJ2101" s="18" t="n">
        <f aca="false">IF(AND(AH2101=1,AI2101=1),1,0)</f>
        <v>0</v>
      </c>
    </row>
    <row r="2102" customFormat="false" ht="15" hidden="false" customHeight="false" outlineLevel="0" collapsed="false">
      <c r="A2102" s="16" t="str">
        <f aca="false">DATA!A2102</f>
        <v>ITM12100</v>
      </c>
      <c r="B2102" s="16" t="str">
        <f aca="false">DATA!B2102</f>
        <v>Groceries</v>
      </c>
      <c r="C2102" s="17" t="n">
        <f aca="false">DATA!C2102</f>
        <v>208</v>
      </c>
      <c r="D2102" s="17" t="n">
        <f aca="false">DATA!D2102</f>
        <v>11</v>
      </c>
      <c r="E2102" s="18" t="n">
        <f aca="false">DATA!F2102</f>
        <v>9</v>
      </c>
      <c r="F2102" s="19" t="n">
        <f aca="false">DATA!G2102</f>
        <v>37.65</v>
      </c>
      <c r="G2102" s="19" t="n">
        <f aca="false">DATA!H2102</f>
        <v>9.85</v>
      </c>
      <c r="H2102" s="18" t="n">
        <f aca="false">DATA!E2102</f>
        <v>8</v>
      </c>
      <c r="I2102" s="20" t="n">
        <f aca="false">F2102*E2102</f>
        <v>338.85</v>
      </c>
      <c r="J2102" s="20" t="n">
        <f aca="false">PARAMETER!$B$4*G2102*SQRT(E2102)</f>
        <v>48.605424676416</v>
      </c>
      <c r="K2102" s="20" t="n">
        <f aca="false">I2102+J2102</f>
        <v>387.455424676416</v>
      </c>
      <c r="L2102" s="20" t="n">
        <f aca="false">K2102+F2102*H2102</f>
        <v>688.655424676416</v>
      </c>
      <c r="M2102" s="16" t="str">
        <f aca="false">IF(C2102&lt;=K2102,"REORDER",IF(C2102&gt;L2102,"OVERSTOCK","OK"))</f>
        <v>REORDER</v>
      </c>
      <c r="N2102" s="16" t="str">
        <f aca="false">IF(C2102&lt;=D2102,"REORDER","OK")</f>
        <v>OK</v>
      </c>
      <c r="O2102" s="18" t="n">
        <f aca="false">IF(D2102&lt;I2102,1,0)</f>
        <v>1</v>
      </c>
      <c r="P2102" s="20" t="n">
        <f aca="false">C2102/F2102</f>
        <v>5.52456839309429</v>
      </c>
      <c r="Q2102" s="19" t="n">
        <f aca="false">DATA!N2102</f>
        <v>181.14</v>
      </c>
      <c r="R2102" s="19" t="n">
        <f aca="false">DATA!O2102</f>
        <v>0.73</v>
      </c>
      <c r="S2102" s="17" t="n">
        <f aca="false">C2102*Q2102</f>
        <v>37677.12</v>
      </c>
      <c r="T2102" s="19" t="n">
        <f aca="false">C2102*R2102</f>
        <v>151.84</v>
      </c>
      <c r="U2102" s="20" t="n">
        <f aca="false">MAX(0,C2102-L2102)</f>
        <v>0</v>
      </c>
      <c r="V2102" s="17" t="n">
        <f aca="false">U2102*Q2102</f>
        <v>0</v>
      </c>
      <c r="W2102" s="19" t="n">
        <f aca="false">U2102*R2102</f>
        <v>0</v>
      </c>
      <c r="X2102" s="20" t="n">
        <f aca="false">MAX(0,K2102-C2102)</f>
        <v>179.455424676416</v>
      </c>
      <c r="Y2102" s="17" t="n">
        <f aca="false">F2102*PARAMETER!$B$5*Q2102</f>
        <v>2489271.165</v>
      </c>
      <c r="Z2102" s="21" t="n">
        <f aca="false">SUMIF($Y$2:$Y$3205,"&gt;="&amp;Y2102)/SUM($Y$2:$Y$3205)</f>
        <v>0.18721649279855</v>
      </c>
      <c r="AA2102" s="16" t="str">
        <f aca="false">IF(Z2102&lt;=PARAMETER!$B$7,"A",IF(Z2102&lt;=PARAMETER!$B$8,"B","C"))</f>
        <v>A</v>
      </c>
      <c r="AB2102" s="22" t="n">
        <f aca="false">G2102/F2102</f>
        <v>0.261620185922975</v>
      </c>
      <c r="AC2102" s="16" t="str">
        <f aca="false">IF(AB2102&lt;=PARAMETER!$B$9,"X",IF(AB2102&lt;=PARAMETER!$B$10,"Y","Z"))</f>
        <v>Y</v>
      </c>
      <c r="AD2102" s="16" t="str">
        <f aca="false">AA2102&amp;AC2102</f>
        <v>AY</v>
      </c>
      <c r="AE2102" s="22" t="n">
        <f aca="false">DATA!I2102</f>
        <v>0.24</v>
      </c>
      <c r="AF2102" s="18" t="n">
        <f aca="false">DATA!L2102</f>
        <v>113</v>
      </c>
      <c r="AG2102" s="16" t="str">
        <f aca="false">DATA!K2102</f>
        <v>B</v>
      </c>
      <c r="AH2102" s="18" t="n">
        <f aca="false">IF(AE2102&gt;=PARAMETER!$B$12,1,0)</f>
        <v>0</v>
      </c>
      <c r="AI2102" s="18" t="n">
        <f aca="false">IF(AF2102&gt;=PARAMETER!$B$13,1,0)</f>
        <v>1</v>
      </c>
      <c r="AJ2102" s="18" t="n">
        <f aca="false">IF(AND(AH2102=1,AI2102=1),1,0)</f>
        <v>0</v>
      </c>
    </row>
    <row r="2103" customFormat="false" ht="15" hidden="false" customHeight="false" outlineLevel="0" collapsed="false">
      <c r="A2103" s="16" t="str">
        <f aca="false">DATA!A2103</f>
        <v>ITM12101</v>
      </c>
      <c r="B2103" s="16" t="str">
        <f aca="false">DATA!B2103</f>
        <v>Pharma</v>
      </c>
      <c r="C2103" s="17" t="n">
        <f aca="false">DATA!C2103</f>
        <v>291</v>
      </c>
      <c r="D2103" s="17" t="n">
        <f aca="false">DATA!D2103</f>
        <v>80</v>
      </c>
      <c r="E2103" s="18" t="n">
        <f aca="false">DATA!F2103</f>
        <v>5</v>
      </c>
      <c r="F2103" s="19" t="n">
        <f aca="false">DATA!G2103</f>
        <v>5.49</v>
      </c>
      <c r="G2103" s="19" t="n">
        <f aca="false">DATA!H2103</f>
        <v>5.29</v>
      </c>
      <c r="H2103" s="18" t="n">
        <f aca="false">DATA!E2103</f>
        <v>3</v>
      </c>
      <c r="I2103" s="20" t="n">
        <f aca="false">F2103*E2103</f>
        <v>27.45</v>
      </c>
      <c r="J2103" s="20" t="n">
        <f aca="false">PARAMETER!$B$4*G2103*SQRT(E2103)</f>
        <v>19.456643926144</v>
      </c>
      <c r="K2103" s="20" t="n">
        <f aca="false">I2103+J2103</f>
        <v>46.906643926144</v>
      </c>
      <c r="L2103" s="20" t="n">
        <f aca="false">K2103+F2103*H2103</f>
        <v>63.376643926144</v>
      </c>
      <c r="M2103" s="16" t="str">
        <f aca="false">IF(C2103&lt;=K2103,"REORDER",IF(C2103&gt;L2103,"OVERSTOCK","OK"))</f>
        <v>OVERSTOCK</v>
      </c>
      <c r="N2103" s="16" t="str">
        <f aca="false">IF(C2103&lt;=D2103,"REORDER","OK")</f>
        <v>OK</v>
      </c>
      <c r="O2103" s="18" t="n">
        <f aca="false">IF(D2103&lt;I2103,1,0)</f>
        <v>0</v>
      </c>
      <c r="P2103" s="20" t="n">
        <f aca="false">C2103/F2103</f>
        <v>53.0054644808743</v>
      </c>
      <c r="Q2103" s="19" t="n">
        <f aca="false">DATA!N2103</f>
        <v>71.94</v>
      </c>
      <c r="R2103" s="19" t="n">
        <f aca="false">DATA!O2103</f>
        <v>0.72</v>
      </c>
      <c r="S2103" s="17" t="n">
        <f aca="false">C2103*Q2103</f>
        <v>20934.54</v>
      </c>
      <c r="T2103" s="19" t="n">
        <f aca="false">C2103*R2103</f>
        <v>209.52</v>
      </c>
      <c r="U2103" s="20" t="n">
        <f aca="false">MAX(0,C2103-L2103)</f>
        <v>227.623356073856</v>
      </c>
      <c r="V2103" s="17" t="n">
        <f aca="false">U2103*Q2103</f>
        <v>16375.2242359532</v>
      </c>
      <c r="W2103" s="19" t="n">
        <f aca="false">U2103*R2103</f>
        <v>163.888816373176</v>
      </c>
      <c r="X2103" s="20" t="n">
        <f aca="false">MAX(0,K2103-C2103)</f>
        <v>0</v>
      </c>
      <c r="Y2103" s="17" t="n">
        <f aca="false">F2103*PARAMETER!$B$5*Q2103</f>
        <v>144156.969</v>
      </c>
      <c r="Z2103" s="21" t="n">
        <f aca="false">SUMIF($Y$2:$Y$3205,"&gt;="&amp;Y2103)/SUM($Y$2:$Y$3205)</f>
        <v>0.991708903769315</v>
      </c>
      <c r="AA2103" s="16" t="str">
        <f aca="false">IF(Z2103&lt;=PARAMETER!$B$7,"A",IF(Z2103&lt;=PARAMETER!$B$8,"B","C"))</f>
        <v>C</v>
      </c>
      <c r="AB2103" s="22" t="n">
        <f aca="false">G2103/F2103</f>
        <v>0.963570127504554</v>
      </c>
      <c r="AC2103" s="16" t="str">
        <f aca="false">IF(AB2103&lt;=PARAMETER!$B$9,"X",IF(AB2103&lt;=PARAMETER!$B$10,"Y","Z"))</f>
        <v>Z</v>
      </c>
      <c r="AD2103" s="16" t="str">
        <f aca="false">AA2103&amp;AC2103</f>
        <v>CZ</v>
      </c>
      <c r="AE2103" s="22" t="n">
        <f aca="false">DATA!I2103</f>
        <v>0.45</v>
      </c>
      <c r="AF2103" s="18" t="n">
        <f aca="false">DATA!L2103</f>
        <v>147</v>
      </c>
      <c r="AG2103" s="16" t="str">
        <f aca="false">DATA!K2103</f>
        <v>C</v>
      </c>
      <c r="AH2103" s="18" t="n">
        <f aca="false">IF(AE2103&gt;=PARAMETER!$B$12,1,0)</f>
        <v>0</v>
      </c>
      <c r="AI2103" s="18" t="n">
        <f aca="false">IF(AF2103&gt;=PARAMETER!$B$13,1,0)</f>
        <v>1</v>
      </c>
      <c r="AJ2103" s="18" t="n">
        <f aca="false">IF(AND(AH2103=1,AI2103=1),1,0)</f>
        <v>0</v>
      </c>
    </row>
    <row r="2104" customFormat="false" ht="15" hidden="false" customHeight="false" outlineLevel="0" collapsed="false">
      <c r="A2104" s="16" t="str">
        <f aca="false">DATA!A2104</f>
        <v>ITM12102</v>
      </c>
      <c r="B2104" s="16" t="str">
        <f aca="false">DATA!B2104</f>
        <v>Apparel</v>
      </c>
      <c r="C2104" s="17" t="n">
        <f aca="false">DATA!C2104</f>
        <v>394</v>
      </c>
      <c r="D2104" s="17" t="n">
        <f aca="false">DATA!D2104</f>
        <v>41</v>
      </c>
      <c r="E2104" s="18" t="n">
        <f aca="false">DATA!F2104</f>
        <v>5</v>
      </c>
      <c r="F2104" s="19" t="n">
        <f aca="false">DATA!G2104</f>
        <v>13.73</v>
      </c>
      <c r="G2104" s="19" t="n">
        <f aca="false">DATA!H2104</f>
        <v>4.83</v>
      </c>
      <c r="H2104" s="18" t="n">
        <f aca="false">DATA!E2104</f>
        <v>9</v>
      </c>
      <c r="I2104" s="20" t="n">
        <f aca="false">F2104*E2104</f>
        <v>68.65</v>
      </c>
      <c r="J2104" s="20" t="n">
        <f aca="false">PARAMETER!$B$4*G2104*SQRT(E2104)</f>
        <v>17.7647618456098</v>
      </c>
      <c r="K2104" s="20" t="n">
        <f aca="false">I2104+J2104</f>
        <v>86.4147618456098</v>
      </c>
      <c r="L2104" s="20" t="n">
        <f aca="false">K2104+F2104*H2104</f>
        <v>209.98476184561</v>
      </c>
      <c r="M2104" s="16" t="str">
        <f aca="false">IF(C2104&lt;=K2104,"REORDER",IF(C2104&gt;L2104,"OVERSTOCK","OK"))</f>
        <v>OVERSTOCK</v>
      </c>
      <c r="N2104" s="16" t="str">
        <f aca="false">IF(C2104&lt;=D2104,"REORDER","OK")</f>
        <v>OK</v>
      </c>
      <c r="O2104" s="18" t="n">
        <f aca="false">IF(D2104&lt;I2104,1,0)</f>
        <v>1</v>
      </c>
      <c r="P2104" s="20" t="n">
        <f aca="false">C2104/F2104</f>
        <v>28.6962855061908</v>
      </c>
      <c r="Q2104" s="19" t="n">
        <f aca="false">DATA!N2104</f>
        <v>27.49</v>
      </c>
      <c r="R2104" s="19" t="n">
        <f aca="false">DATA!O2104</f>
        <v>1.41</v>
      </c>
      <c r="S2104" s="17" t="n">
        <f aca="false">C2104*Q2104</f>
        <v>10831.06</v>
      </c>
      <c r="T2104" s="19" t="n">
        <f aca="false">C2104*R2104</f>
        <v>555.54</v>
      </c>
      <c r="U2104" s="20" t="n">
        <f aca="false">MAX(0,C2104-L2104)</f>
        <v>184.01523815439</v>
      </c>
      <c r="V2104" s="17" t="n">
        <f aca="false">U2104*Q2104</f>
        <v>5058.57889686419</v>
      </c>
      <c r="W2104" s="19" t="n">
        <f aca="false">U2104*R2104</f>
        <v>259.46148579769</v>
      </c>
      <c r="X2104" s="20" t="n">
        <f aca="false">MAX(0,K2104-C2104)</f>
        <v>0</v>
      </c>
      <c r="Y2104" s="17" t="n">
        <f aca="false">F2104*PARAMETER!$B$5*Q2104</f>
        <v>137764.7605</v>
      </c>
      <c r="Z2104" s="21" t="n">
        <f aca="false">SUMIF($Y$2:$Y$3205,"&gt;="&amp;Y2104)/SUM($Y$2:$Y$3205)</f>
        <v>0.992563730596211</v>
      </c>
      <c r="AA2104" s="16" t="str">
        <f aca="false">IF(Z2104&lt;=PARAMETER!$B$7,"A",IF(Z2104&lt;=PARAMETER!$B$8,"B","C"))</f>
        <v>C</v>
      </c>
      <c r="AB2104" s="22" t="n">
        <f aca="false">G2104/F2104</f>
        <v>0.351784413692644</v>
      </c>
      <c r="AC2104" s="16" t="str">
        <f aca="false">IF(AB2104&lt;=PARAMETER!$B$9,"X",IF(AB2104&lt;=PARAMETER!$B$10,"Y","Z"))</f>
        <v>Y</v>
      </c>
      <c r="AD2104" s="16" t="str">
        <f aca="false">AA2104&amp;AC2104</f>
        <v>CY</v>
      </c>
      <c r="AE2104" s="22" t="n">
        <f aca="false">DATA!I2104</f>
        <v>0.89</v>
      </c>
      <c r="AF2104" s="18" t="n">
        <f aca="false">DATA!L2104</f>
        <v>54</v>
      </c>
      <c r="AG2104" s="16" t="str">
        <f aca="false">DATA!K2104</f>
        <v>B</v>
      </c>
      <c r="AH2104" s="18" t="n">
        <f aca="false">IF(AE2104&gt;=PARAMETER!$B$12,1,0)</f>
        <v>1</v>
      </c>
      <c r="AI2104" s="18" t="n">
        <f aca="false">IF(AF2104&gt;=PARAMETER!$B$13,1,0)</f>
        <v>0</v>
      </c>
      <c r="AJ2104" s="18" t="n">
        <f aca="false">IF(AND(AH2104=1,AI2104=1),1,0)</f>
        <v>0</v>
      </c>
    </row>
    <row r="2105" customFormat="false" ht="15" hidden="false" customHeight="false" outlineLevel="0" collapsed="false">
      <c r="A2105" s="16" t="str">
        <f aca="false">DATA!A2105</f>
        <v>ITM12103</v>
      </c>
      <c r="B2105" s="16" t="str">
        <f aca="false">DATA!B2105</f>
        <v>Pharma</v>
      </c>
      <c r="C2105" s="17" t="n">
        <f aca="false">DATA!C2105</f>
        <v>21</v>
      </c>
      <c r="D2105" s="17" t="n">
        <f aca="false">DATA!D2105</f>
        <v>13</v>
      </c>
      <c r="E2105" s="18" t="n">
        <f aca="false">DATA!F2105</f>
        <v>5</v>
      </c>
      <c r="F2105" s="19" t="n">
        <f aca="false">DATA!G2105</f>
        <v>28.02</v>
      </c>
      <c r="G2105" s="19" t="n">
        <f aca="false">DATA!H2105</f>
        <v>1.22</v>
      </c>
      <c r="H2105" s="18" t="n">
        <f aca="false">DATA!E2105</f>
        <v>5</v>
      </c>
      <c r="I2105" s="20" t="n">
        <f aca="false">F2105*E2105</f>
        <v>140.1</v>
      </c>
      <c r="J2105" s="20" t="n">
        <f aca="false">PARAMETER!$B$4*G2105*SQRT(E2105)</f>
        <v>4.4871655179387</v>
      </c>
      <c r="K2105" s="20" t="n">
        <f aca="false">I2105+J2105</f>
        <v>144.587165517939</v>
      </c>
      <c r="L2105" s="20" t="n">
        <f aca="false">K2105+F2105*H2105</f>
        <v>284.687165517939</v>
      </c>
      <c r="M2105" s="16" t="str">
        <f aca="false">IF(C2105&lt;=K2105,"REORDER",IF(C2105&gt;L2105,"OVERSTOCK","OK"))</f>
        <v>REORDER</v>
      </c>
      <c r="N2105" s="16" t="str">
        <f aca="false">IF(C2105&lt;=D2105,"REORDER","OK")</f>
        <v>OK</v>
      </c>
      <c r="O2105" s="18" t="n">
        <f aca="false">IF(D2105&lt;I2105,1,0)</f>
        <v>1</v>
      </c>
      <c r="P2105" s="20" t="n">
        <f aca="false">C2105/F2105</f>
        <v>0.749464668094218</v>
      </c>
      <c r="Q2105" s="19" t="n">
        <f aca="false">DATA!N2105</f>
        <v>49.93</v>
      </c>
      <c r="R2105" s="19" t="n">
        <f aca="false">DATA!O2105</f>
        <v>0.58</v>
      </c>
      <c r="S2105" s="17" t="n">
        <f aca="false">C2105*Q2105</f>
        <v>1048.53</v>
      </c>
      <c r="T2105" s="19" t="n">
        <f aca="false">C2105*R2105</f>
        <v>12.18</v>
      </c>
      <c r="U2105" s="20" t="n">
        <f aca="false">MAX(0,C2105-L2105)</f>
        <v>0</v>
      </c>
      <c r="V2105" s="17" t="n">
        <f aca="false">U2105*Q2105</f>
        <v>0</v>
      </c>
      <c r="W2105" s="19" t="n">
        <f aca="false">U2105*R2105</f>
        <v>0</v>
      </c>
      <c r="X2105" s="20" t="n">
        <f aca="false">MAX(0,K2105-C2105)</f>
        <v>123.587165517939</v>
      </c>
      <c r="Y2105" s="17" t="n">
        <f aca="false">F2105*PARAMETER!$B$5*Q2105</f>
        <v>510649.089</v>
      </c>
      <c r="Z2105" s="21" t="n">
        <f aca="false">SUMIF($Y$2:$Y$3205,"&gt;="&amp;Y2105)/SUM($Y$2:$Y$3205)</f>
        <v>0.9017586940889</v>
      </c>
      <c r="AA2105" s="16" t="str">
        <f aca="false">IF(Z2105&lt;=PARAMETER!$B$7,"A",IF(Z2105&lt;=PARAMETER!$B$8,"B","C"))</f>
        <v>B</v>
      </c>
      <c r="AB2105" s="22" t="n">
        <f aca="false">G2105/F2105</f>
        <v>0.0435403283369022</v>
      </c>
      <c r="AC2105" s="16" t="str">
        <f aca="false">IF(AB2105&lt;=PARAMETER!$B$9,"X",IF(AB2105&lt;=PARAMETER!$B$10,"Y","Z"))</f>
        <v>X</v>
      </c>
      <c r="AD2105" s="16" t="str">
        <f aca="false">AA2105&amp;AC2105</f>
        <v>BX</v>
      </c>
      <c r="AE2105" s="22" t="n">
        <f aca="false">DATA!I2105</f>
        <v>0.18</v>
      </c>
      <c r="AF2105" s="18" t="n">
        <f aca="false">DATA!L2105</f>
        <v>118</v>
      </c>
      <c r="AG2105" s="16" t="str">
        <f aca="false">DATA!K2105</f>
        <v>C</v>
      </c>
      <c r="AH2105" s="18" t="n">
        <f aca="false">IF(AE2105&gt;=PARAMETER!$B$12,1,0)</f>
        <v>0</v>
      </c>
      <c r="AI2105" s="18" t="n">
        <f aca="false">IF(AF2105&gt;=PARAMETER!$B$13,1,0)</f>
        <v>1</v>
      </c>
      <c r="AJ2105" s="18" t="n">
        <f aca="false">IF(AND(AH2105=1,AI2105=1),1,0)</f>
        <v>0</v>
      </c>
    </row>
    <row r="2106" customFormat="false" ht="15" hidden="false" customHeight="false" outlineLevel="0" collapsed="false">
      <c r="A2106" s="16" t="str">
        <f aca="false">DATA!A2106</f>
        <v>ITM12104</v>
      </c>
      <c r="B2106" s="16" t="str">
        <f aca="false">DATA!B2106</f>
        <v>Apparel</v>
      </c>
      <c r="C2106" s="17" t="n">
        <f aca="false">DATA!C2106</f>
        <v>265</v>
      </c>
      <c r="D2106" s="17" t="n">
        <f aca="false">DATA!D2106</f>
        <v>29</v>
      </c>
      <c r="E2106" s="18" t="n">
        <f aca="false">DATA!F2106</f>
        <v>4</v>
      </c>
      <c r="F2106" s="19" t="n">
        <f aca="false">DATA!G2106</f>
        <v>23.13</v>
      </c>
      <c r="G2106" s="19" t="n">
        <f aca="false">DATA!H2106</f>
        <v>0.62</v>
      </c>
      <c r="H2106" s="18" t="n">
        <f aca="false">DATA!E2106</f>
        <v>8</v>
      </c>
      <c r="I2106" s="20" t="n">
        <f aca="false">F2106*E2106</f>
        <v>92.52</v>
      </c>
      <c r="J2106" s="20" t="n">
        <f aca="false">PARAMETER!$B$4*G2106*SQRT(E2106)</f>
        <v>2.03961849741983</v>
      </c>
      <c r="K2106" s="20" t="n">
        <f aca="false">I2106+J2106</f>
        <v>94.5596184974198</v>
      </c>
      <c r="L2106" s="20" t="n">
        <f aca="false">K2106+F2106*H2106</f>
        <v>279.59961849742</v>
      </c>
      <c r="M2106" s="16" t="str">
        <f aca="false">IF(C2106&lt;=K2106,"REORDER",IF(C2106&gt;L2106,"OVERSTOCK","OK"))</f>
        <v>OK</v>
      </c>
      <c r="N2106" s="16" t="str">
        <f aca="false">IF(C2106&lt;=D2106,"REORDER","OK")</f>
        <v>OK</v>
      </c>
      <c r="O2106" s="18" t="n">
        <f aca="false">IF(D2106&lt;I2106,1,0)</f>
        <v>1</v>
      </c>
      <c r="P2106" s="20" t="n">
        <f aca="false">C2106/F2106</f>
        <v>11.4569822741029</v>
      </c>
      <c r="Q2106" s="19" t="n">
        <f aca="false">DATA!N2106</f>
        <v>100.13</v>
      </c>
      <c r="R2106" s="19" t="n">
        <f aca="false">DATA!O2106</f>
        <v>1.83</v>
      </c>
      <c r="S2106" s="17" t="n">
        <f aca="false">C2106*Q2106</f>
        <v>26534.45</v>
      </c>
      <c r="T2106" s="19" t="n">
        <f aca="false">C2106*R2106</f>
        <v>484.95</v>
      </c>
      <c r="U2106" s="20" t="n">
        <f aca="false">MAX(0,C2106-L2106)</f>
        <v>0</v>
      </c>
      <c r="V2106" s="17" t="n">
        <f aca="false">U2106*Q2106</f>
        <v>0</v>
      </c>
      <c r="W2106" s="19" t="n">
        <f aca="false">U2106*R2106</f>
        <v>0</v>
      </c>
      <c r="X2106" s="20" t="n">
        <f aca="false">MAX(0,K2106-C2106)</f>
        <v>0</v>
      </c>
      <c r="Y2106" s="17" t="n">
        <f aca="false">F2106*PARAMETER!$B$5*Q2106</f>
        <v>845342.5185</v>
      </c>
      <c r="Z2106" s="21" t="n">
        <f aca="false">SUMIF($Y$2:$Y$3205,"&gt;="&amp;Y2106)/SUM($Y$2:$Y$3205)</f>
        <v>0.795218262962721</v>
      </c>
      <c r="AA2106" s="16" t="str">
        <f aca="false">IF(Z2106&lt;=PARAMETER!$B$7,"A",IF(Z2106&lt;=PARAMETER!$B$8,"B","C"))</f>
        <v>A</v>
      </c>
      <c r="AB2106" s="22" t="n">
        <f aca="false">G2106/F2106</f>
        <v>0.0268050151318634</v>
      </c>
      <c r="AC2106" s="16" t="str">
        <f aca="false">IF(AB2106&lt;=PARAMETER!$B$9,"X",IF(AB2106&lt;=PARAMETER!$B$10,"Y","Z"))</f>
        <v>X</v>
      </c>
      <c r="AD2106" s="16" t="str">
        <f aca="false">AA2106&amp;AC2106</f>
        <v>AX</v>
      </c>
      <c r="AE2106" s="22" t="n">
        <f aca="false">DATA!I2106</f>
        <v>0.59</v>
      </c>
      <c r="AF2106" s="18" t="n">
        <f aca="false">DATA!L2106</f>
        <v>152</v>
      </c>
      <c r="AG2106" s="16" t="str">
        <f aca="false">DATA!K2106</f>
        <v>B</v>
      </c>
      <c r="AH2106" s="18" t="n">
        <f aca="false">IF(AE2106&gt;=PARAMETER!$B$12,1,0)</f>
        <v>0</v>
      </c>
      <c r="AI2106" s="18" t="n">
        <f aca="false">IF(AF2106&gt;=PARAMETER!$B$13,1,0)</f>
        <v>1</v>
      </c>
      <c r="AJ2106" s="18" t="n">
        <f aca="false">IF(AND(AH2106=1,AI2106=1),1,0)</f>
        <v>0</v>
      </c>
    </row>
    <row r="2107" customFormat="false" ht="15" hidden="false" customHeight="false" outlineLevel="0" collapsed="false">
      <c r="A2107" s="16" t="str">
        <f aca="false">DATA!A2107</f>
        <v>ITM12105</v>
      </c>
      <c r="B2107" s="16" t="str">
        <f aca="false">DATA!B2107</f>
        <v>Groceries</v>
      </c>
      <c r="C2107" s="17" t="n">
        <f aca="false">DATA!C2107</f>
        <v>229</v>
      </c>
      <c r="D2107" s="17" t="n">
        <f aca="false">DATA!D2107</f>
        <v>45</v>
      </c>
      <c r="E2107" s="18" t="n">
        <f aca="false">DATA!F2107</f>
        <v>4</v>
      </c>
      <c r="F2107" s="19" t="n">
        <f aca="false">DATA!G2107</f>
        <v>1.77</v>
      </c>
      <c r="G2107" s="19" t="n">
        <f aca="false">DATA!H2107</f>
        <v>6.28</v>
      </c>
      <c r="H2107" s="18" t="n">
        <f aca="false">DATA!E2107</f>
        <v>10</v>
      </c>
      <c r="I2107" s="20" t="n">
        <f aca="false">F2107*E2107</f>
        <v>7.08</v>
      </c>
      <c r="J2107" s="20" t="n">
        <f aca="false">PARAMETER!$B$4*G2107*SQRT(E2107)</f>
        <v>20.6593615545105</v>
      </c>
      <c r="K2107" s="20" t="n">
        <f aca="false">I2107+J2107</f>
        <v>27.7393615545105</v>
      </c>
      <c r="L2107" s="20" t="n">
        <f aca="false">K2107+F2107*H2107</f>
        <v>45.4393615545105</v>
      </c>
      <c r="M2107" s="16" t="str">
        <f aca="false">IF(C2107&lt;=K2107,"REORDER",IF(C2107&gt;L2107,"OVERSTOCK","OK"))</f>
        <v>OVERSTOCK</v>
      </c>
      <c r="N2107" s="16" t="str">
        <f aca="false">IF(C2107&lt;=D2107,"REORDER","OK")</f>
        <v>OK</v>
      </c>
      <c r="O2107" s="18" t="n">
        <f aca="false">IF(D2107&lt;I2107,1,0)</f>
        <v>0</v>
      </c>
      <c r="P2107" s="20" t="n">
        <f aca="false">C2107/F2107</f>
        <v>129.378531073446</v>
      </c>
      <c r="Q2107" s="19" t="n">
        <f aca="false">DATA!N2107</f>
        <v>64.81</v>
      </c>
      <c r="R2107" s="19" t="n">
        <f aca="false">DATA!O2107</f>
        <v>1.12</v>
      </c>
      <c r="S2107" s="17" t="n">
        <f aca="false">C2107*Q2107</f>
        <v>14841.49</v>
      </c>
      <c r="T2107" s="19" t="n">
        <f aca="false">C2107*R2107</f>
        <v>256.48</v>
      </c>
      <c r="U2107" s="20" t="n">
        <f aca="false">MAX(0,C2107-L2107)</f>
        <v>183.56063844549</v>
      </c>
      <c r="V2107" s="17" t="n">
        <f aca="false">U2107*Q2107</f>
        <v>11896.5649776522</v>
      </c>
      <c r="W2107" s="19" t="n">
        <f aca="false">U2107*R2107</f>
        <v>205.587915058948</v>
      </c>
      <c r="X2107" s="20" t="n">
        <f aca="false">MAX(0,K2107-C2107)</f>
        <v>0</v>
      </c>
      <c r="Y2107" s="17" t="n">
        <f aca="false">F2107*PARAMETER!$B$5*Q2107</f>
        <v>41870.5005</v>
      </c>
      <c r="Z2107" s="21" t="n">
        <f aca="false">SUMIF($Y$2:$Y$3205,"&gt;="&amp;Y2107)/SUM($Y$2:$Y$3205)</f>
        <v>0.999660616685647</v>
      </c>
      <c r="AA2107" s="16" t="str">
        <f aca="false">IF(Z2107&lt;=PARAMETER!$B$7,"A",IF(Z2107&lt;=PARAMETER!$B$8,"B","C"))</f>
        <v>C</v>
      </c>
      <c r="AB2107" s="22" t="n">
        <f aca="false">G2107/F2107</f>
        <v>3.54802259887006</v>
      </c>
      <c r="AC2107" s="16" t="str">
        <f aca="false">IF(AB2107&lt;=PARAMETER!$B$9,"X",IF(AB2107&lt;=PARAMETER!$B$10,"Y","Z"))</f>
        <v>Z</v>
      </c>
      <c r="AD2107" s="16" t="str">
        <f aca="false">AA2107&amp;AC2107</f>
        <v>CZ</v>
      </c>
      <c r="AE2107" s="22" t="n">
        <f aca="false">DATA!I2107</f>
        <v>0.18</v>
      </c>
      <c r="AF2107" s="18" t="n">
        <f aca="false">DATA!L2107</f>
        <v>39</v>
      </c>
      <c r="AG2107" s="16" t="str">
        <f aca="false">DATA!K2107</f>
        <v>D</v>
      </c>
      <c r="AH2107" s="18" t="n">
        <f aca="false">IF(AE2107&gt;=PARAMETER!$B$12,1,0)</f>
        <v>0</v>
      </c>
      <c r="AI2107" s="18" t="n">
        <f aca="false">IF(AF2107&gt;=PARAMETER!$B$13,1,0)</f>
        <v>0</v>
      </c>
      <c r="AJ2107" s="18" t="n">
        <f aca="false">IF(AND(AH2107=1,AI2107=1),1,0)</f>
        <v>0</v>
      </c>
    </row>
    <row r="2108" customFormat="false" ht="15" hidden="false" customHeight="false" outlineLevel="0" collapsed="false">
      <c r="A2108" s="16" t="str">
        <f aca="false">DATA!A2108</f>
        <v>ITM12106</v>
      </c>
      <c r="B2108" s="16" t="str">
        <f aca="false">DATA!B2108</f>
        <v>Groceries</v>
      </c>
      <c r="C2108" s="17" t="n">
        <f aca="false">DATA!C2108</f>
        <v>420</v>
      </c>
      <c r="D2108" s="17" t="n">
        <f aca="false">DATA!D2108</f>
        <v>41</v>
      </c>
      <c r="E2108" s="18" t="n">
        <f aca="false">DATA!F2108</f>
        <v>8</v>
      </c>
      <c r="F2108" s="19" t="n">
        <f aca="false">DATA!G2108</f>
        <v>41.38</v>
      </c>
      <c r="G2108" s="19" t="n">
        <f aca="false">DATA!H2108</f>
        <v>1.12</v>
      </c>
      <c r="H2108" s="18" t="n">
        <f aca="false">DATA!E2108</f>
        <v>9</v>
      </c>
      <c r="I2108" s="20" t="n">
        <f aca="false">F2108*E2108</f>
        <v>331.04</v>
      </c>
      <c r="J2108" s="20" t="n">
        <f aca="false">PARAMETER!$B$4*G2108*SQRT(E2108)</f>
        <v>5.2106304484715</v>
      </c>
      <c r="K2108" s="20" t="n">
        <f aca="false">I2108+J2108</f>
        <v>336.250630448472</v>
      </c>
      <c r="L2108" s="20" t="n">
        <f aca="false">K2108+F2108*H2108</f>
        <v>708.670630448472</v>
      </c>
      <c r="M2108" s="16" t="str">
        <f aca="false">IF(C2108&lt;=K2108,"REORDER",IF(C2108&gt;L2108,"OVERSTOCK","OK"))</f>
        <v>OK</v>
      </c>
      <c r="N2108" s="16" t="str">
        <f aca="false">IF(C2108&lt;=D2108,"REORDER","OK")</f>
        <v>OK</v>
      </c>
      <c r="O2108" s="18" t="n">
        <f aca="false">IF(D2108&lt;I2108,1,0)</f>
        <v>1</v>
      </c>
      <c r="P2108" s="20" t="n">
        <f aca="false">C2108/F2108</f>
        <v>10.1498308361527</v>
      </c>
      <c r="Q2108" s="19" t="n">
        <f aca="false">DATA!N2108</f>
        <v>96.16</v>
      </c>
      <c r="R2108" s="19" t="n">
        <f aca="false">DATA!O2108</f>
        <v>1.94</v>
      </c>
      <c r="S2108" s="17" t="n">
        <f aca="false">C2108*Q2108</f>
        <v>40387.2</v>
      </c>
      <c r="T2108" s="19" t="n">
        <f aca="false">C2108*R2108</f>
        <v>814.8</v>
      </c>
      <c r="U2108" s="20" t="n">
        <f aca="false">MAX(0,C2108-L2108)</f>
        <v>0</v>
      </c>
      <c r="V2108" s="17" t="n">
        <f aca="false">U2108*Q2108</f>
        <v>0</v>
      </c>
      <c r="W2108" s="19" t="n">
        <f aca="false">U2108*R2108</f>
        <v>0</v>
      </c>
      <c r="X2108" s="20" t="n">
        <f aca="false">MAX(0,K2108-C2108)</f>
        <v>0</v>
      </c>
      <c r="Y2108" s="17" t="n">
        <f aca="false">F2108*PARAMETER!$B$5*Q2108</f>
        <v>1452371.792</v>
      </c>
      <c r="Z2108" s="21" t="n">
        <f aca="false">SUMIF($Y$2:$Y$3205,"&gt;="&amp;Y2108)/SUM($Y$2:$Y$3205)</f>
        <v>0.545995427026233</v>
      </c>
      <c r="AA2108" s="16" t="str">
        <f aca="false">IF(Z2108&lt;=PARAMETER!$B$7,"A",IF(Z2108&lt;=PARAMETER!$B$8,"B","C"))</f>
        <v>A</v>
      </c>
      <c r="AB2108" s="22" t="n">
        <f aca="false">G2108/F2108</f>
        <v>0.027066215563074</v>
      </c>
      <c r="AC2108" s="16" t="str">
        <f aca="false">IF(AB2108&lt;=PARAMETER!$B$9,"X",IF(AB2108&lt;=PARAMETER!$B$10,"Y","Z"))</f>
        <v>X</v>
      </c>
      <c r="AD2108" s="16" t="str">
        <f aca="false">AA2108&amp;AC2108</f>
        <v>AX</v>
      </c>
      <c r="AE2108" s="22" t="n">
        <f aca="false">DATA!I2108</f>
        <v>0.52</v>
      </c>
      <c r="AF2108" s="18" t="n">
        <f aca="false">DATA!L2108</f>
        <v>57</v>
      </c>
      <c r="AG2108" s="16" t="str">
        <f aca="false">DATA!K2108</f>
        <v>B</v>
      </c>
      <c r="AH2108" s="18" t="n">
        <f aca="false">IF(AE2108&gt;=PARAMETER!$B$12,1,0)</f>
        <v>0</v>
      </c>
      <c r="AI2108" s="18" t="n">
        <f aca="false">IF(AF2108&gt;=PARAMETER!$B$13,1,0)</f>
        <v>0</v>
      </c>
      <c r="AJ2108" s="18" t="n">
        <f aca="false">IF(AND(AH2108=1,AI2108=1),1,0)</f>
        <v>0</v>
      </c>
    </row>
    <row r="2109" customFormat="false" ht="15" hidden="false" customHeight="false" outlineLevel="0" collapsed="false">
      <c r="A2109" s="16" t="str">
        <f aca="false">DATA!A2109</f>
        <v>ITM12107</v>
      </c>
      <c r="B2109" s="16" t="str">
        <f aca="false">DATA!B2109</f>
        <v>Pharma</v>
      </c>
      <c r="C2109" s="17" t="n">
        <f aca="false">DATA!C2109</f>
        <v>305</v>
      </c>
      <c r="D2109" s="17" t="n">
        <f aca="false">DATA!D2109</f>
        <v>37</v>
      </c>
      <c r="E2109" s="18" t="n">
        <f aca="false">DATA!F2109</f>
        <v>5</v>
      </c>
      <c r="F2109" s="19" t="n">
        <f aca="false">DATA!G2109</f>
        <v>44.06</v>
      </c>
      <c r="G2109" s="19" t="n">
        <f aca="false">DATA!H2109</f>
        <v>4.11</v>
      </c>
      <c r="H2109" s="18" t="n">
        <f aca="false">DATA!E2109</f>
        <v>12</v>
      </c>
      <c r="I2109" s="20" t="n">
        <f aca="false">F2109*E2109</f>
        <v>220.3</v>
      </c>
      <c r="J2109" s="20" t="n">
        <f aca="false">PARAMETER!$B$4*G2109*SQRT(E2109)</f>
        <v>15.1165985891213</v>
      </c>
      <c r="K2109" s="20" t="n">
        <f aca="false">I2109+J2109</f>
        <v>235.416598589121</v>
      </c>
      <c r="L2109" s="20" t="n">
        <f aca="false">K2109+F2109*H2109</f>
        <v>764.136598589121</v>
      </c>
      <c r="M2109" s="16" t="str">
        <f aca="false">IF(C2109&lt;=K2109,"REORDER",IF(C2109&gt;L2109,"OVERSTOCK","OK"))</f>
        <v>OK</v>
      </c>
      <c r="N2109" s="16" t="str">
        <f aca="false">IF(C2109&lt;=D2109,"REORDER","OK")</f>
        <v>OK</v>
      </c>
      <c r="O2109" s="18" t="n">
        <f aca="false">IF(D2109&lt;I2109,1,0)</f>
        <v>1</v>
      </c>
      <c r="P2109" s="20" t="n">
        <f aca="false">C2109/F2109</f>
        <v>6.9223785746709</v>
      </c>
      <c r="Q2109" s="19" t="n">
        <f aca="false">DATA!N2109</f>
        <v>154.15</v>
      </c>
      <c r="R2109" s="19" t="n">
        <f aca="false">DATA!O2109</f>
        <v>0.25</v>
      </c>
      <c r="S2109" s="17" t="n">
        <f aca="false">C2109*Q2109</f>
        <v>47015.75</v>
      </c>
      <c r="T2109" s="19" t="n">
        <f aca="false">C2109*R2109</f>
        <v>76.25</v>
      </c>
      <c r="U2109" s="20" t="n">
        <f aca="false">MAX(0,C2109-L2109)</f>
        <v>0</v>
      </c>
      <c r="V2109" s="17" t="n">
        <f aca="false">U2109*Q2109</f>
        <v>0</v>
      </c>
      <c r="W2109" s="19" t="n">
        <f aca="false">U2109*R2109</f>
        <v>0</v>
      </c>
      <c r="X2109" s="20" t="n">
        <f aca="false">MAX(0,K2109-C2109)</f>
        <v>0</v>
      </c>
      <c r="Y2109" s="17" t="n">
        <f aca="false">F2109*PARAMETER!$B$5*Q2109</f>
        <v>2479024.885</v>
      </c>
      <c r="Z2109" s="21" t="n">
        <f aca="false">SUMIF($Y$2:$Y$3205,"&gt;="&amp;Y2109)/SUM($Y$2:$Y$3205)</f>
        <v>0.191970447136686</v>
      </c>
      <c r="AA2109" s="16" t="str">
        <f aca="false">IF(Z2109&lt;=PARAMETER!$B$7,"A",IF(Z2109&lt;=PARAMETER!$B$8,"B","C"))</f>
        <v>A</v>
      </c>
      <c r="AB2109" s="22" t="n">
        <f aca="false">G2109/F2109</f>
        <v>0.0932818883340899</v>
      </c>
      <c r="AC2109" s="16" t="str">
        <f aca="false">IF(AB2109&lt;=PARAMETER!$B$9,"X",IF(AB2109&lt;=PARAMETER!$B$10,"Y","Z"))</f>
        <v>X</v>
      </c>
      <c r="AD2109" s="16" t="str">
        <f aca="false">AA2109&amp;AC2109</f>
        <v>AX</v>
      </c>
      <c r="AE2109" s="22" t="n">
        <f aca="false">DATA!I2109</f>
        <v>0.21</v>
      </c>
      <c r="AF2109" s="18" t="n">
        <f aca="false">DATA!L2109</f>
        <v>177</v>
      </c>
      <c r="AG2109" s="16" t="str">
        <f aca="false">DATA!K2109</f>
        <v>B</v>
      </c>
      <c r="AH2109" s="18" t="n">
        <f aca="false">IF(AE2109&gt;=PARAMETER!$B$12,1,0)</f>
        <v>0</v>
      </c>
      <c r="AI2109" s="18" t="n">
        <f aca="false">IF(AF2109&gt;=PARAMETER!$B$13,1,0)</f>
        <v>1</v>
      </c>
      <c r="AJ2109" s="18" t="n">
        <f aca="false">IF(AND(AH2109=1,AI2109=1),1,0)</f>
        <v>0</v>
      </c>
    </row>
    <row r="2110" customFormat="false" ht="15" hidden="false" customHeight="false" outlineLevel="0" collapsed="false">
      <c r="A2110" s="16" t="str">
        <f aca="false">DATA!A2110</f>
        <v>ITM12108</v>
      </c>
      <c r="B2110" s="16" t="str">
        <f aca="false">DATA!B2110</f>
        <v>Automotive</v>
      </c>
      <c r="C2110" s="17" t="n">
        <f aca="false">DATA!C2110</f>
        <v>378</v>
      </c>
      <c r="D2110" s="17" t="n">
        <f aca="false">DATA!D2110</f>
        <v>86</v>
      </c>
      <c r="E2110" s="18" t="n">
        <f aca="false">DATA!F2110</f>
        <v>9</v>
      </c>
      <c r="F2110" s="19" t="n">
        <f aca="false">DATA!G2110</f>
        <v>34.41</v>
      </c>
      <c r="G2110" s="19" t="n">
        <f aca="false">DATA!H2110</f>
        <v>0.53</v>
      </c>
      <c r="H2110" s="18" t="n">
        <f aca="false">DATA!E2110</f>
        <v>8</v>
      </c>
      <c r="I2110" s="20" t="n">
        <f aca="false">F2110*E2110</f>
        <v>309.69</v>
      </c>
      <c r="J2110" s="20" t="n">
        <f aca="false">PARAMETER!$B$4*G2110*SQRT(E2110)</f>
        <v>2.61531726685284</v>
      </c>
      <c r="K2110" s="20" t="n">
        <f aca="false">I2110+J2110</f>
        <v>312.305317266853</v>
      </c>
      <c r="L2110" s="20" t="n">
        <f aca="false">K2110+F2110*H2110</f>
        <v>587.585317266853</v>
      </c>
      <c r="M2110" s="16" t="str">
        <f aca="false">IF(C2110&lt;=K2110,"REORDER",IF(C2110&gt;L2110,"OVERSTOCK","OK"))</f>
        <v>OK</v>
      </c>
      <c r="N2110" s="16" t="str">
        <f aca="false">IF(C2110&lt;=D2110,"REORDER","OK")</f>
        <v>OK</v>
      </c>
      <c r="O2110" s="18" t="n">
        <f aca="false">IF(D2110&lt;I2110,1,0)</f>
        <v>1</v>
      </c>
      <c r="P2110" s="20" t="n">
        <f aca="false">C2110/F2110</f>
        <v>10.9851787271142</v>
      </c>
      <c r="Q2110" s="19" t="n">
        <f aca="false">DATA!N2110</f>
        <v>89.92</v>
      </c>
      <c r="R2110" s="19" t="n">
        <f aca="false">DATA!O2110</f>
        <v>0.74</v>
      </c>
      <c r="S2110" s="17" t="n">
        <f aca="false">C2110*Q2110</f>
        <v>33989.76</v>
      </c>
      <c r="T2110" s="19" t="n">
        <f aca="false">C2110*R2110</f>
        <v>279.72</v>
      </c>
      <c r="U2110" s="20" t="n">
        <f aca="false">MAX(0,C2110-L2110)</f>
        <v>0</v>
      </c>
      <c r="V2110" s="17" t="n">
        <f aca="false">U2110*Q2110</f>
        <v>0</v>
      </c>
      <c r="W2110" s="19" t="n">
        <f aca="false">U2110*R2110</f>
        <v>0</v>
      </c>
      <c r="X2110" s="20" t="n">
        <f aca="false">MAX(0,K2110-C2110)</f>
        <v>0</v>
      </c>
      <c r="Y2110" s="17" t="n">
        <f aca="false">F2110*PARAMETER!$B$5*Q2110</f>
        <v>1129363.728</v>
      </c>
      <c r="Z2110" s="21" t="n">
        <f aca="false">SUMIF($Y$2:$Y$3205,"&gt;="&amp;Y2110)/SUM($Y$2:$Y$3205)</f>
        <v>0.674936447207984</v>
      </c>
      <c r="AA2110" s="16" t="str">
        <f aca="false">IF(Z2110&lt;=PARAMETER!$B$7,"A",IF(Z2110&lt;=PARAMETER!$B$8,"B","C"))</f>
        <v>A</v>
      </c>
      <c r="AB2110" s="22" t="n">
        <f aca="false">G2110/F2110</f>
        <v>0.015402499273467</v>
      </c>
      <c r="AC2110" s="16" t="str">
        <f aca="false">IF(AB2110&lt;=PARAMETER!$B$9,"X",IF(AB2110&lt;=PARAMETER!$B$10,"Y","Z"))</f>
        <v>X</v>
      </c>
      <c r="AD2110" s="16" t="str">
        <f aca="false">AA2110&amp;AC2110</f>
        <v>AX</v>
      </c>
      <c r="AE2110" s="22" t="n">
        <f aca="false">DATA!I2110</f>
        <v>0.17</v>
      </c>
      <c r="AF2110" s="18" t="n">
        <f aca="false">DATA!L2110</f>
        <v>100</v>
      </c>
      <c r="AG2110" s="16" t="str">
        <f aca="false">DATA!K2110</f>
        <v>B</v>
      </c>
      <c r="AH2110" s="18" t="n">
        <f aca="false">IF(AE2110&gt;=PARAMETER!$B$12,1,0)</f>
        <v>0</v>
      </c>
      <c r="AI2110" s="18" t="n">
        <f aca="false">IF(AF2110&gt;=PARAMETER!$B$13,1,0)</f>
        <v>1</v>
      </c>
      <c r="AJ2110" s="18" t="n">
        <f aca="false">IF(AND(AH2110=1,AI2110=1),1,0)</f>
        <v>0</v>
      </c>
    </row>
    <row r="2111" customFormat="false" ht="15" hidden="false" customHeight="false" outlineLevel="0" collapsed="false">
      <c r="A2111" s="16" t="str">
        <f aca="false">DATA!A2111</f>
        <v>ITM12109</v>
      </c>
      <c r="B2111" s="16" t="str">
        <f aca="false">DATA!B2111</f>
        <v>Pharma</v>
      </c>
      <c r="C2111" s="17" t="n">
        <f aca="false">DATA!C2111</f>
        <v>32</v>
      </c>
      <c r="D2111" s="17" t="n">
        <f aca="false">DATA!D2111</f>
        <v>10</v>
      </c>
      <c r="E2111" s="18" t="n">
        <f aca="false">DATA!F2111</f>
        <v>7</v>
      </c>
      <c r="F2111" s="19" t="n">
        <f aca="false">DATA!G2111</f>
        <v>27.51</v>
      </c>
      <c r="G2111" s="19" t="n">
        <f aca="false">DATA!H2111</f>
        <v>6.34</v>
      </c>
      <c r="H2111" s="18" t="n">
        <f aca="false">DATA!E2111</f>
        <v>11</v>
      </c>
      <c r="I2111" s="20" t="n">
        <f aca="false">F2111*E2111</f>
        <v>192.57</v>
      </c>
      <c r="J2111" s="20" t="n">
        <f aca="false">PARAMETER!$B$4*G2111*SQRT(E2111)</f>
        <v>27.5908788777027</v>
      </c>
      <c r="K2111" s="20" t="n">
        <f aca="false">I2111+J2111</f>
        <v>220.160878877703</v>
      </c>
      <c r="L2111" s="20" t="n">
        <f aca="false">K2111+F2111*H2111</f>
        <v>522.770878877703</v>
      </c>
      <c r="M2111" s="16" t="str">
        <f aca="false">IF(C2111&lt;=K2111,"REORDER",IF(C2111&gt;L2111,"OVERSTOCK","OK"))</f>
        <v>REORDER</v>
      </c>
      <c r="N2111" s="16" t="str">
        <f aca="false">IF(C2111&lt;=D2111,"REORDER","OK")</f>
        <v>OK</v>
      </c>
      <c r="O2111" s="18" t="n">
        <f aca="false">IF(D2111&lt;I2111,1,0)</f>
        <v>1</v>
      </c>
      <c r="P2111" s="20" t="n">
        <f aca="false">C2111/F2111</f>
        <v>1.16321337695383</v>
      </c>
      <c r="Q2111" s="19" t="n">
        <f aca="false">DATA!N2111</f>
        <v>47.43</v>
      </c>
      <c r="R2111" s="19" t="n">
        <f aca="false">DATA!O2111</f>
        <v>0.82</v>
      </c>
      <c r="S2111" s="17" t="n">
        <f aca="false">C2111*Q2111</f>
        <v>1517.76</v>
      </c>
      <c r="T2111" s="19" t="n">
        <f aca="false">C2111*R2111</f>
        <v>26.24</v>
      </c>
      <c r="U2111" s="20" t="n">
        <f aca="false">MAX(0,C2111-L2111)</f>
        <v>0</v>
      </c>
      <c r="V2111" s="17" t="n">
        <f aca="false">U2111*Q2111</f>
        <v>0</v>
      </c>
      <c r="W2111" s="19" t="n">
        <f aca="false">U2111*R2111</f>
        <v>0</v>
      </c>
      <c r="X2111" s="20" t="n">
        <f aca="false">MAX(0,K2111-C2111)</f>
        <v>188.160878877703</v>
      </c>
      <c r="Y2111" s="17" t="n">
        <f aca="false">F2111*PARAMETER!$B$5*Q2111</f>
        <v>476251.7445</v>
      </c>
      <c r="Z2111" s="21" t="n">
        <f aca="false">SUMIF($Y$2:$Y$3205,"&gt;="&amp;Y2111)/SUM($Y$2:$Y$3205)</f>
        <v>0.912802769737802</v>
      </c>
      <c r="AA2111" s="16" t="str">
        <f aca="false">IF(Z2111&lt;=PARAMETER!$B$7,"A",IF(Z2111&lt;=PARAMETER!$B$8,"B","C"))</f>
        <v>B</v>
      </c>
      <c r="AB2111" s="22" t="n">
        <f aca="false">G2111/F2111</f>
        <v>0.230461650308979</v>
      </c>
      <c r="AC2111" s="16" t="str">
        <f aca="false">IF(AB2111&lt;=PARAMETER!$B$9,"X",IF(AB2111&lt;=PARAMETER!$B$10,"Y","Z"))</f>
        <v>X</v>
      </c>
      <c r="AD2111" s="16" t="str">
        <f aca="false">AA2111&amp;AC2111</f>
        <v>BX</v>
      </c>
      <c r="AE2111" s="22" t="n">
        <f aca="false">DATA!I2111</f>
        <v>0.27</v>
      </c>
      <c r="AF2111" s="18" t="n">
        <f aca="false">DATA!L2111</f>
        <v>100</v>
      </c>
      <c r="AG2111" s="16" t="str">
        <f aca="false">DATA!K2111</f>
        <v>B</v>
      </c>
      <c r="AH2111" s="18" t="n">
        <f aca="false">IF(AE2111&gt;=PARAMETER!$B$12,1,0)</f>
        <v>0</v>
      </c>
      <c r="AI2111" s="18" t="n">
        <f aca="false">IF(AF2111&gt;=PARAMETER!$B$13,1,0)</f>
        <v>1</v>
      </c>
      <c r="AJ2111" s="18" t="n">
        <f aca="false">IF(AND(AH2111=1,AI2111=1),1,0)</f>
        <v>0</v>
      </c>
    </row>
    <row r="2112" customFormat="false" ht="15" hidden="false" customHeight="false" outlineLevel="0" collapsed="false">
      <c r="A2112" s="16" t="str">
        <f aca="false">DATA!A2112</f>
        <v>ITM12110</v>
      </c>
      <c r="B2112" s="16" t="str">
        <f aca="false">DATA!B2112</f>
        <v>Apparel</v>
      </c>
      <c r="C2112" s="17" t="n">
        <f aca="false">DATA!C2112</f>
        <v>115</v>
      </c>
      <c r="D2112" s="17" t="n">
        <f aca="false">DATA!D2112</f>
        <v>69</v>
      </c>
      <c r="E2112" s="18" t="n">
        <f aca="false">DATA!F2112</f>
        <v>6</v>
      </c>
      <c r="F2112" s="19" t="n">
        <f aca="false">DATA!G2112</f>
        <v>48.08</v>
      </c>
      <c r="G2112" s="19" t="n">
        <f aca="false">DATA!H2112</f>
        <v>4.54</v>
      </c>
      <c r="H2112" s="18" t="n">
        <f aca="false">DATA!E2112</f>
        <v>11</v>
      </c>
      <c r="I2112" s="20" t="n">
        <f aca="false">F2112*E2112</f>
        <v>288.48</v>
      </c>
      <c r="J2112" s="20" t="n">
        <f aca="false">PARAMETER!$B$4*G2112*SQRT(E2112)</f>
        <v>18.2918964776919</v>
      </c>
      <c r="K2112" s="20" t="n">
        <f aca="false">I2112+J2112</f>
        <v>306.771896477692</v>
      </c>
      <c r="L2112" s="20" t="n">
        <f aca="false">K2112+F2112*H2112</f>
        <v>835.651896477692</v>
      </c>
      <c r="M2112" s="16" t="str">
        <f aca="false">IF(C2112&lt;=K2112,"REORDER",IF(C2112&gt;L2112,"OVERSTOCK","OK"))</f>
        <v>REORDER</v>
      </c>
      <c r="N2112" s="16" t="str">
        <f aca="false">IF(C2112&lt;=D2112,"REORDER","OK")</f>
        <v>OK</v>
      </c>
      <c r="O2112" s="18" t="n">
        <f aca="false">IF(D2112&lt;I2112,1,0)</f>
        <v>1</v>
      </c>
      <c r="P2112" s="20" t="n">
        <f aca="false">C2112/F2112</f>
        <v>2.39184692179701</v>
      </c>
      <c r="Q2112" s="19" t="n">
        <f aca="false">DATA!N2112</f>
        <v>78.01</v>
      </c>
      <c r="R2112" s="19" t="n">
        <f aca="false">DATA!O2112</f>
        <v>1.49</v>
      </c>
      <c r="S2112" s="17" t="n">
        <f aca="false">C2112*Q2112</f>
        <v>8971.15</v>
      </c>
      <c r="T2112" s="19" t="n">
        <f aca="false">C2112*R2112</f>
        <v>171.35</v>
      </c>
      <c r="U2112" s="20" t="n">
        <f aca="false">MAX(0,C2112-L2112)</f>
        <v>0</v>
      </c>
      <c r="V2112" s="17" t="n">
        <f aca="false">U2112*Q2112</f>
        <v>0</v>
      </c>
      <c r="W2112" s="19" t="n">
        <f aca="false">U2112*R2112</f>
        <v>0</v>
      </c>
      <c r="X2112" s="20" t="n">
        <f aca="false">MAX(0,K2112-C2112)</f>
        <v>191.771896477692</v>
      </c>
      <c r="Y2112" s="17" t="n">
        <f aca="false">F2112*PARAMETER!$B$5*Q2112</f>
        <v>1369013.092</v>
      </c>
      <c r="Z2112" s="21" t="n">
        <f aca="false">SUMIF($Y$2:$Y$3205,"&gt;="&amp;Y2112)/SUM($Y$2:$Y$3205)</f>
        <v>0.581560257569378</v>
      </c>
      <c r="AA2112" s="16" t="str">
        <f aca="false">IF(Z2112&lt;=PARAMETER!$B$7,"A",IF(Z2112&lt;=PARAMETER!$B$8,"B","C"))</f>
        <v>A</v>
      </c>
      <c r="AB2112" s="22" t="n">
        <f aca="false">G2112/F2112</f>
        <v>0.0944259567387687</v>
      </c>
      <c r="AC2112" s="16" t="str">
        <f aca="false">IF(AB2112&lt;=PARAMETER!$B$9,"X",IF(AB2112&lt;=PARAMETER!$B$10,"Y","Z"))</f>
        <v>X</v>
      </c>
      <c r="AD2112" s="16" t="str">
        <f aca="false">AA2112&amp;AC2112</f>
        <v>AX</v>
      </c>
      <c r="AE2112" s="22" t="n">
        <f aca="false">DATA!I2112</f>
        <v>0.33</v>
      </c>
      <c r="AF2112" s="18" t="n">
        <f aca="false">DATA!L2112</f>
        <v>83</v>
      </c>
      <c r="AG2112" s="16" t="str">
        <f aca="false">DATA!K2112</f>
        <v>D</v>
      </c>
      <c r="AH2112" s="18" t="n">
        <f aca="false">IF(AE2112&gt;=PARAMETER!$B$12,1,0)</f>
        <v>0</v>
      </c>
      <c r="AI2112" s="18" t="n">
        <f aca="false">IF(AF2112&gt;=PARAMETER!$B$13,1,0)</f>
        <v>0</v>
      </c>
      <c r="AJ2112" s="18" t="n">
        <f aca="false">IF(AND(AH2112=1,AI2112=1),1,0)</f>
        <v>0</v>
      </c>
    </row>
    <row r="2113" customFormat="false" ht="15" hidden="false" customHeight="false" outlineLevel="0" collapsed="false">
      <c r="A2113" s="16" t="str">
        <f aca="false">DATA!A2113</f>
        <v>ITM12111</v>
      </c>
      <c r="B2113" s="16" t="str">
        <f aca="false">DATA!B2113</f>
        <v>Pharma</v>
      </c>
      <c r="C2113" s="17" t="n">
        <f aca="false">DATA!C2113</f>
        <v>240</v>
      </c>
      <c r="D2113" s="17" t="n">
        <f aca="false">DATA!D2113</f>
        <v>65</v>
      </c>
      <c r="E2113" s="18" t="n">
        <f aca="false">DATA!F2113</f>
        <v>7</v>
      </c>
      <c r="F2113" s="19" t="n">
        <f aca="false">DATA!G2113</f>
        <v>6.88</v>
      </c>
      <c r="G2113" s="19" t="n">
        <f aca="false">DATA!H2113</f>
        <v>1.71</v>
      </c>
      <c r="H2113" s="18" t="n">
        <f aca="false">DATA!E2113</f>
        <v>3</v>
      </c>
      <c r="I2113" s="20" t="n">
        <f aca="false">F2113*E2113</f>
        <v>48.16</v>
      </c>
      <c r="J2113" s="20" t="n">
        <f aca="false">PARAMETER!$B$4*G2113*SQRT(E2113)</f>
        <v>7.44170392442771</v>
      </c>
      <c r="K2113" s="20" t="n">
        <f aca="false">I2113+J2113</f>
        <v>55.6017039244277</v>
      </c>
      <c r="L2113" s="20" t="n">
        <f aca="false">K2113+F2113*H2113</f>
        <v>76.2417039244277</v>
      </c>
      <c r="M2113" s="16" t="str">
        <f aca="false">IF(C2113&lt;=K2113,"REORDER",IF(C2113&gt;L2113,"OVERSTOCK","OK"))</f>
        <v>OVERSTOCK</v>
      </c>
      <c r="N2113" s="16" t="str">
        <f aca="false">IF(C2113&lt;=D2113,"REORDER","OK")</f>
        <v>OK</v>
      </c>
      <c r="O2113" s="18" t="n">
        <f aca="false">IF(D2113&lt;I2113,1,0)</f>
        <v>0</v>
      </c>
      <c r="P2113" s="20" t="n">
        <f aca="false">C2113/F2113</f>
        <v>34.8837209302326</v>
      </c>
      <c r="Q2113" s="19" t="n">
        <f aca="false">DATA!N2113</f>
        <v>151.17</v>
      </c>
      <c r="R2113" s="19" t="n">
        <f aca="false">DATA!O2113</f>
        <v>0.5</v>
      </c>
      <c r="S2113" s="17" t="n">
        <f aca="false">C2113*Q2113</f>
        <v>36280.8</v>
      </c>
      <c r="T2113" s="19" t="n">
        <f aca="false">C2113*R2113</f>
        <v>120</v>
      </c>
      <c r="U2113" s="20" t="n">
        <f aca="false">MAX(0,C2113-L2113)</f>
        <v>163.758296075572</v>
      </c>
      <c r="V2113" s="17" t="n">
        <f aca="false">U2113*Q2113</f>
        <v>24755.3416177443</v>
      </c>
      <c r="W2113" s="19" t="n">
        <f aca="false">U2113*R2113</f>
        <v>81.8791480377862</v>
      </c>
      <c r="X2113" s="20" t="n">
        <f aca="false">MAX(0,K2113-C2113)</f>
        <v>0</v>
      </c>
      <c r="Y2113" s="17" t="n">
        <f aca="false">F2113*PARAMETER!$B$5*Q2113</f>
        <v>379618.104</v>
      </c>
      <c r="Z2113" s="21" t="n">
        <f aca="false">SUMIF($Y$2:$Y$3205,"&gt;="&amp;Y2113)/SUM($Y$2:$Y$3205)</f>
        <v>0.939144660978738</v>
      </c>
      <c r="AA2113" s="16" t="str">
        <f aca="false">IF(Z2113&lt;=PARAMETER!$B$7,"A",IF(Z2113&lt;=PARAMETER!$B$8,"B","C"))</f>
        <v>B</v>
      </c>
      <c r="AB2113" s="22" t="n">
        <f aca="false">G2113/F2113</f>
        <v>0.248546511627907</v>
      </c>
      <c r="AC2113" s="16" t="str">
        <f aca="false">IF(AB2113&lt;=PARAMETER!$B$9,"X",IF(AB2113&lt;=PARAMETER!$B$10,"Y","Z"))</f>
        <v>X</v>
      </c>
      <c r="AD2113" s="16" t="str">
        <f aca="false">AA2113&amp;AC2113</f>
        <v>BX</v>
      </c>
      <c r="AE2113" s="22" t="n">
        <f aca="false">DATA!I2113</f>
        <v>0.35</v>
      </c>
      <c r="AF2113" s="18" t="n">
        <f aca="false">DATA!L2113</f>
        <v>53</v>
      </c>
      <c r="AG2113" s="16" t="str">
        <f aca="false">DATA!K2113</f>
        <v>A</v>
      </c>
      <c r="AH2113" s="18" t="n">
        <f aca="false">IF(AE2113&gt;=PARAMETER!$B$12,1,0)</f>
        <v>0</v>
      </c>
      <c r="AI2113" s="18" t="n">
        <f aca="false">IF(AF2113&gt;=PARAMETER!$B$13,1,0)</f>
        <v>0</v>
      </c>
      <c r="AJ2113" s="18" t="n">
        <f aca="false">IF(AND(AH2113=1,AI2113=1),1,0)</f>
        <v>0</v>
      </c>
    </row>
    <row r="2114" customFormat="false" ht="15" hidden="false" customHeight="false" outlineLevel="0" collapsed="false">
      <c r="A2114" s="16" t="str">
        <f aca="false">DATA!A2114</f>
        <v>ITM12112</v>
      </c>
      <c r="B2114" s="16" t="str">
        <f aca="false">DATA!B2114</f>
        <v>Electronics</v>
      </c>
      <c r="C2114" s="17" t="n">
        <f aca="false">DATA!C2114</f>
        <v>257</v>
      </c>
      <c r="D2114" s="17" t="n">
        <f aca="false">DATA!D2114</f>
        <v>44</v>
      </c>
      <c r="E2114" s="18" t="n">
        <f aca="false">DATA!F2114</f>
        <v>4</v>
      </c>
      <c r="F2114" s="19" t="n">
        <f aca="false">DATA!G2114</f>
        <v>37.16</v>
      </c>
      <c r="G2114" s="19" t="n">
        <f aca="false">DATA!H2114</f>
        <v>3.32</v>
      </c>
      <c r="H2114" s="18" t="n">
        <f aca="false">DATA!E2114</f>
        <v>3</v>
      </c>
      <c r="I2114" s="20" t="n">
        <f aca="false">F2114*E2114</f>
        <v>148.64</v>
      </c>
      <c r="J2114" s="20" t="n">
        <f aca="false">PARAMETER!$B$4*G2114*SQRT(E2114)</f>
        <v>10.9218280829578</v>
      </c>
      <c r="K2114" s="20" t="n">
        <f aca="false">I2114+J2114</f>
        <v>159.561828082958</v>
      </c>
      <c r="L2114" s="20" t="n">
        <f aca="false">K2114+F2114*H2114</f>
        <v>271.041828082958</v>
      </c>
      <c r="M2114" s="16" t="str">
        <f aca="false">IF(C2114&lt;=K2114,"REORDER",IF(C2114&gt;L2114,"OVERSTOCK","OK"))</f>
        <v>OK</v>
      </c>
      <c r="N2114" s="16" t="str">
        <f aca="false">IF(C2114&lt;=D2114,"REORDER","OK")</f>
        <v>OK</v>
      </c>
      <c r="O2114" s="18" t="n">
        <f aca="false">IF(D2114&lt;I2114,1,0)</f>
        <v>1</v>
      </c>
      <c r="P2114" s="20" t="n">
        <f aca="false">C2114/F2114</f>
        <v>6.91603875134553</v>
      </c>
      <c r="Q2114" s="19" t="n">
        <f aca="false">DATA!N2114</f>
        <v>90.57</v>
      </c>
      <c r="R2114" s="19" t="n">
        <f aca="false">DATA!O2114</f>
        <v>0.81</v>
      </c>
      <c r="S2114" s="17" t="n">
        <f aca="false">C2114*Q2114</f>
        <v>23276.49</v>
      </c>
      <c r="T2114" s="19" t="n">
        <f aca="false">C2114*R2114</f>
        <v>208.17</v>
      </c>
      <c r="U2114" s="20" t="n">
        <f aca="false">MAX(0,C2114-L2114)</f>
        <v>0</v>
      </c>
      <c r="V2114" s="17" t="n">
        <f aca="false">U2114*Q2114</f>
        <v>0</v>
      </c>
      <c r="W2114" s="19" t="n">
        <f aca="false">U2114*R2114</f>
        <v>0</v>
      </c>
      <c r="X2114" s="20" t="n">
        <f aca="false">MAX(0,K2114-C2114)</f>
        <v>0</v>
      </c>
      <c r="Y2114" s="17" t="n">
        <f aca="false">F2114*PARAMETER!$B$5*Q2114</f>
        <v>1228437.138</v>
      </c>
      <c r="Z2114" s="21" t="n">
        <f aca="false">SUMIF($Y$2:$Y$3205,"&gt;="&amp;Y2114)/SUM($Y$2:$Y$3205)</f>
        <v>0.633601907062651</v>
      </c>
      <c r="AA2114" s="16" t="str">
        <f aca="false">IF(Z2114&lt;=PARAMETER!$B$7,"A",IF(Z2114&lt;=PARAMETER!$B$8,"B","C"))</f>
        <v>A</v>
      </c>
      <c r="AB2114" s="22" t="n">
        <f aca="false">G2114/F2114</f>
        <v>0.0893433799784715</v>
      </c>
      <c r="AC2114" s="16" t="str">
        <f aca="false">IF(AB2114&lt;=PARAMETER!$B$9,"X",IF(AB2114&lt;=PARAMETER!$B$10,"Y","Z"))</f>
        <v>X</v>
      </c>
      <c r="AD2114" s="16" t="str">
        <f aca="false">AA2114&amp;AC2114</f>
        <v>AX</v>
      </c>
      <c r="AE2114" s="22" t="n">
        <f aca="false">DATA!I2114</f>
        <v>0.68</v>
      </c>
      <c r="AF2114" s="18" t="n">
        <f aca="false">DATA!L2114</f>
        <v>143</v>
      </c>
      <c r="AG2114" s="16" t="str">
        <f aca="false">DATA!K2114</f>
        <v>B</v>
      </c>
      <c r="AH2114" s="18" t="n">
        <f aca="false">IF(AE2114&gt;=PARAMETER!$B$12,1,0)</f>
        <v>0</v>
      </c>
      <c r="AI2114" s="18" t="n">
        <f aca="false">IF(AF2114&gt;=PARAMETER!$B$13,1,0)</f>
        <v>1</v>
      </c>
      <c r="AJ2114" s="18" t="n">
        <f aca="false">IF(AND(AH2114=1,AI2114=1),1,0)</f>
        <v>0</v>
      </c>
    </row>
    <row r="2115" customFormat="false" ht="15" hidden="false" customHeight="false" outlineLevel="0" collapsed="false">
      <c r="A2115" s="16" t="str">
        <f aca="false">DATA!A2115</f>
        <v>ITM12113</v>
      </c>
      <c r="B2115" s="16" t="str">
        <f aca="false">DATA!B2115</f>
        <v>Apparel</v>
      </c>
      <c r="C2115" s="17" t="n">
        <f aca="false">DATA!C2115</f>
        <v>113</v>
      </c>
      <c r="D2115" s="17" t="n">
        <f aca="false">DATA!D2115</f>
        <v>39</v>
      </c>
      <c r="E2115" s="18" t="n">
        <f aca="false">DATA!F2115</f>
        <v>3</v>
      </c>
      <c r="F2115" s="19" t="n">
        <f aca="false">DATA!G2115</f>
        <v>7.29</v>
      </c>
      <c r="G2115" s="19" t="n">
        <f aca="false">DATA!H2115</f>
        <v>5.91</v>
      </c>
      <c r="H2115" s="18" t="n">
        <f aca="false">DATA!E2115</f>
        <v>3</v>
      </c>
      <c r="I2115" s="20" t="n">
        <f aca="false">F2115*E2115</f>
        <v>21.87</v>
      </c>
      <c r="J2115" s="20" t="n">
        <f aca="false">PARAMETER!$B$4*G2115*SQRT(E2115)</f>
        <v>16.8374130126029</v>
      </c>
      <c r="K2115" s="20" t="n">
        <f aca="false">I2115+J2115</f>
        <v>38.7074130126029</v>
      </c>
      <c r="L2115" s="20" t="n">
        <f aca="false">K2115+F2115*H2115</f>
        <v>60.5774130126029</v>
      </c>
      <c r="M2115" s="16" t="str">
        <f aca="false">IF(C2115&lt;=K2115,"REORDER",IF(C2115&gt;L2115,"OVERSTOCK","OK"))</f>
        <v>OVERSTOCK</v>
      </c>
      <c r="N2115" s="16" t="str">
        <f aca="false">IF(C2115&lt;=D2115,"REORDER","OK")</f>
        <v>OK</v>
      </c>
      <c r="O2115" s="18" t="n">
        <f aca="false">IF(D2115&lt;I2115,1,0)</f>
        <v>0</v>
      </c>
      <c r="P2115" s="20" t="n">
        <f aca="false">C2115/F2115</f>
        <v>15.5006858710562</v>
      </c>
      <c r="Q2115" s="19" t="n">
        <f aca="false">DATA!N2115</f>
        <v>57.41</v>
      </c>
      <c r="R2115" s="19" t="n">
        <f aca="false">DATA!O2115</f>
        <v>1.83</v>
      </c>
      <c r="S2115" s="17" t="n">
        <f aca="false">C2115*Q2115</f>
        <v>6487.33</v>
      </c>
      <c r="T2115" s="19" t="n">
        <f aca="false">C2115*R2115</f>
        <v>206.79</v>
      </c>
      <c r="U2115" s="20" t="n">
        <f aca="false">MAX(0,C2115-L2115)</f>
        <v>52.4225869873971</v>
      </c>
      <c r="V2115" s="17" t="n">
        <f aca="false">U2115*Q2115</f>
        <v>3009.58071894647</v>
      </c>
      <c r="W2115" s="19" t="n">
        <f aca="false">U2115*R2115</f>
        <v>95.9333341869367</v>
      </c>
      <c r="X2115" s="20" t="n">
        <f aca="false">MAX(0,K2115-C2115)</f>
        <v>0</v>
      </c>
      <c r="Y2115" s="17" t="n">
        <f aca="false">F2115*PARAMETER!$B$5*Q2115</f>
        <v>152759.3985</v>
      </c>
      <c r="Z2115" s="21" t="n">
        <f aca="false">SUMIF($Y$2:$Y$3205,"&gt;="&amp;Y2115)/SUM($Y$2:$Y$3205)</f>
        <v>0.990573193422344</v>
      </c>
      <c r="AA2115" s="16" t="str">
        <f aca="false">IF(Z2115&lt;=PARAMETER!$B$7,"A",IF(Z2115&lt;=PARAMETER!$B$8,"B","C"))</f>
        <v>C</v>
      </c>
      <c r="AB2115" s="22" t="n">
        <f aca="false">G2115/F2115</f>
        <v>0.810699588477366</v>
      </c>
      <c r="AC2115" s="16" t="str">
        <f aca="false">IF(AB2115&lt;=PARAMETER!$B$9,"X",IF(AB2115&lt;=PARAMETER!$B$10,"Y","Z"))</f>
        <v>Z</v>
      </c>
      <c r="AD2115" s="16" t="str">
        <f aca="false">AA2115&amp;AC2115</f>
        <v>CZ</v>
      </c>
      <c r="AE2115" s="22" t="n">
        <f aca="false">DATA!I2115</f>
        <v>0.15</v>
      </c>
      <c r="AF2115" s="18" t="n">
        <f aca="false">DATA!L2115</f>
        <v>126</v>
      </c>
      <c r="AG2115" s="16" t="str">
        <f aca="false">DATA!K2115</f>
        <v>A</v>
      </c>
      <c r="AH2115" s="18" t="n">
        <f aca="false">IF(AE2115&gt;=PARAMETER!$B$12,1,0)</f>
        <v>0</v>
      </c>
      <c r="AI2115" s="18" t="n">
        <f aca="false">IF(AF2115&gt;=PARAMETER!$B$13,1,0)</f>
        <v>1</v>
      </c>
      <c r="AJ2115" s="18" t="n">
        <f aca="false">IF(AND(AH2115=1,AI2115=1),1,0)</f>
        <v>0</v>
      </c>
    </row>
    <row r="2116" customFormat="false" ht="15" hidden="false" customHeight="false" outlineLevel="0" collapsed="false">
      <c r="A2116" s="16" t="str">
        <f aca="false">DATA!A2116</f>
        <v>ITM12114</v>
      </c>
      <c r="B2116" s="16" t="str">
        <f aca="false">DATA!B2116</f>
        <v>Apparel</v>
      </c>
      <c r="C2116" s="17" t="n">
        <f aca="false">DATA!C2116</f>
        <v>357</v>
      </c>
      <c r="D2116" s="17" t="n">
        <f aca="false">DATA!D2116</f>
        <v>63</v>
      </c>
      <c r="E2116" s="18" t="n">
        <f aca="false">DATA!F2116</f>
        <v>9</v>
      </c>
      <c r="F2116" s="19" t="n">
        <f aca="false">DATA!G2116</f>
        <v>19.71</v>
      </c>
      <c r="G2116" s="19" t="n">
        <f aca="false">DATA!H2116</f>
        <v>6.74</v>
      </c>
      <c r="H2116" s="18" t="n">
        <f aca="false">DATA!E2116</f>
        <v>10</v>
      </c>
      <c r="I2116" s="20" t="n">
        <f aca="false">F2116*E2116</f>
        <v>177.39</v>
      </c>
      <c r="J2116" s="20" t="n">
        <f aca="false">PARAMETER!$B$4*G2116*SQRT(E2116)</f>
        <v>33.2589403369588</v>
      </c>
      <c r="K2116" s="20" t="n">
        <f aca="false">I2116+J2116</f>
        <v>210.648940336959</v>
      </c>
      <c r="L2116" s="20" t="n">
        <f aca="false">K2116+F2116*H2116</f>
        <v>407.748940336959</v>
      </c>
      <c r="M2116" s="16" t="str">
        <f aca="false">IF(C2116&lt;=K2116,"REORDER",IF(C2116&gt;L2116,"OVERSTOCK","OK"))</f>
        <v>OK</v>
      </c>
      <c r="N2116" s="16" t="str">
        <f aca="false">IF(C2116&lt;=D2116,"REORDER","OK")</f>
        <v>OK</v>
      </c>
      <c r="O2116" s="18" t="n">
        <f aca="false">IF(D2116&lt;I2116,1,0)</f>
        <v>1</v>
      </c>
      <c r="P2116" s="20" t="n">
        <f aca="false">C2116/F2116</f>
        <v>18.1126331811263</v>
      </c>
      <c r="Q2116" s="19" t="n">
        <f aca="false">DATA!N2116</f>
        <v>91.21</v>
      </c>
      <c r="R2116" s="19" t="n">
        <f aca="false">DATA!O2116</f>
        <v>0.32</v>
      </c>
      <c r="S2116" s="17" t="n">
        <f aca="false">C2116*Q2116</f>
        <v>32561.97</v>
      </c>
      <c r="T2116" s="19" t="n">
        <f aca="false">C2116*R2116</f>
        <v>114.24</v>
      </c>
      <c r="U2116" s="20" t="n">
        <f aca="false">MAX(0,C2116-L2116)</f>
        <v>0</v>
      </c>
      <c r="V2116" s="17" t="n">
        <f aca="false">U2116*Q2116</f>
        <v>0</v>
      </c>
      <c r="W2116" s="19" t="n">
        <f aca="false">U2116*R2116</f>
        <v>0</v>
      </c>
      <c r="X2116" s="20" t="n">
        <f aca="false">MAX(0,K2116-C2116)</f>
        <v>0</v>
      </c>
      <c r="Y2116" s="17" t="n">
        <f aca="false">F2116*PARAMETER!$B$5*Q2116</f>
        <v>656178.4215</v>
      </c>
      <c r="Z2116" s="21" t="n">
        <f aca="false">SUMIF($Y$2:$Y$3205,"&gt;="&amp;Y2116)/SUM($Y$2:$Y$3205)</f>
        <v>0.859651694291176</v>
      </c>
      <c r="AA2116" s="16" t="str">
        <f aca="false">IF(Z2116&lt;=PARAMETER!$B$7,"A",IF(Z2116&lt;=PARAMETER!$B$8,"B","C"))</f>
        <v>B</v>
      </c>
      <c r="AB2116" s="22" t="n">
        <f aca="false">G2116/F2116</f>
        <v>0.341958396752917</v>
      </c>
      <c r="AC2116" s="16" t="str">
        <f aca="false">IF(AB2116&lt;=PARAMETER!$B$9,"X",IF(AB2116&lt;=PARAMETER!$B$10,"Y","Z"))</f>
        <v>Y</v>
      </c>
      <c r="AD2116" s="16" t="str">
        <f aca="false">AA2116&amp;AC2116</f>
        <v>BY</v>
      </c>
      <c r="AE2116" s="22" t="n">
        <f aca="false">DATA!I2116</f>
        <v>0.17</v>
      </c>
      <c r="AF2116" s="18" t="n">
        <f aca="false">DATA!L2116</f>
        <v>33</v>
      </c>
      <c r="AG2116" s="16" t="str">
        <f aca="false">DATA!K2116</f>
        <v>C</v>
      </c>
      <c r="AH2116" s="18" t="n">
        <f aca="false">IF(AE2116&gt;=PARAMETER!$B$12,1,0)</f>
        <v>0</v>
      </c>
      <c r="AI2116" s="18" t="n">
        <f aca="false">IF(AF2116&gt;=PARAMETER!$B$13,1,0)</f>
        <v>0</v>
      </c>
      <c r="AJ2116" s="18" t="n">
        <f aca="false">IF(AND(AH2116=1,AI2116=1),1,0)</f>
        <v>0</v>
      </c>
    </row>
    <row r="2117" customFormat="false" ht="15" hidden="false" customHeight="false" outlineLevel="0" collapsed="false">
      <c r="A2117" s="16" t="str">
        <f aca="false">DATA!A2117</f>
        <v>ITM12115</v>
      </c>
      <c r="B2117" s="16" t="str">
        <f aca="false">DATA!B2117</f>
        <v>Automotive</v>
      </c>
      <c r="C2117" s="17" t="n">
        <f aca="false">DATA!C2117</f>
        <v>288</v>
      </c>
      <c r="D2117" s="17" t="n">
        <f aca="false">DATA!D2117</f>
        <v>45</v>
      </c>
      <c r="E2117" s="18" t="n">
        <f aca="false">DATA!F2117</f>
        <v>8</v>
      </c>
      <c r="F2117" s="19" t="n">
        <f aca="false">DATA!G2117</f>
        <v>29.69</v>
      </c>
      <c r="G2117" s="19" t="n">
        <f aca="false">DATA!H2117</f>
        <v>4.89</v>
      </c>
      <c r="H2117" s="18" t="n">
        <f aca="false">DATA!E2117</f>
        <v>14</v>
      </c>
      <c r="I2117" s="20" t="n">
        <f aca="false">F2117*E2117</f>
        <v>237.52</v>
      </c>
      <c r="J2117" s="20" t="n">
        <f aca="false">PARAMETER!$B$4*G2117*SQRT(E2117)</f>
        <v>22.7499847259157</v>
      </c>
      <c r="K2117" s="20" t="n">
        <f aca="false">I2117+J2117</f>
        <v>260.269984725916</v>
      </c>
      <c r="L2117" s="20" t="n">
        <f aca="false">K2117+F2117*H2117</f>
        <v>675.929984725916</v>
      </c>
      <c r="M2117" s="16" t="str">
        <f aca="false">IF(C2117&lt;=K2117,"REORDER",IF(C2117&gt;L2117,"OVERSTOCK","OK"))</f>
        <v>OK</v>
      </c>
      <c r="N2117" s="16" t="str">
        <f aca="false">IF(C2117&lt;=D2117,"REORDER","OK")</f>
        <v>OK</v>
      </c>
      <c r="O2117" s="18" t="n">
        <f aca="false">IF(D2117&lt;I2117,1,0)</f>
        <v>1</v>
      </c>
      <c r="P2117" s="20" t="n">
        <f aca="false">C2117/F2117</f>
        <v>9.7002357696194</v>
      </c>
      <c r="Q2117" s="19" t="n">
        <f aca="false">DATA!N2117</f>
        <v>96.41</v>
      </c>
      <c r="R2117" s="19" t="n">
        <f aca="false">DATA!O2117</f>
        <v>1.52</v>
      </c>
      <c r="S2117" s="17" t="n">
        <f aca="false">C2117*Q2117</f>
        <v>27766.08</v>
      </c>
      <c r="T2117" s="19" t="n">
        <f aca="false">C2117*R2117</f>
        <v>437.76</v>
      </c>
      <c r="U2117" s="20" t="n">
        <f aca="false">MAX(0,C2117-L2117)</f>
        <v>0</v>
      </c>
      <c r="V2117" s="17" t="n">
        <f aca="false">U2117*Q2117</f>
        <v>0</v>
      </c>
      <c r="W2117" s="19" t="n">
        <f aca="false">U2117*R2117</f>
        <v>0</v>
      </c>
      <c r="X2117" s="20" t="n">
        <f aca="false">MAX(0,K2117-C2117)</f>
        <v>0</v>
      </c>
      <c r="Y2117" s="17" t="n">
        <f aca="false">F2117*PARAMETER!$B$5*Q2117</f>
        <v>1044780.7085</v>
      </c>
      <c r="Z2117" s="21" t="n">
        <f aca="false">SUMIF($Y$2:$Y$3205,"&gt;="&amp;Y2117)/SUM($Y$2:$Y$3205)</f>
        <v>0.708475276763115</v>
      </c>
      <c r="AA2117" s="16" t="str">
        <f aca="false">IF(Z2117&lt;=PARAMETER!$B$7,"A",IF(Z2117&lt;=PARAMETER!$B$8,"B","C"))</f>
        <v>A</v>
      </c>
      <c r="AB2117" s="22" t="n">
        <f aca="false">G2117/F2117</f>
        <v>0.164701919838329</v>
      </c>
      <c r="AC2117" s="16" t="str">
        <f aca="false">IF(AB2117&lt;=PARAMETER!$B$9,"X",IF(AB2117&lt;=PARAMETER!$B$10,"Y","Z"))</f>
        <v>X</v>
      </c>
      <c r="AD2117" s="16" t="str">
        <f aca="false">AA2117&amp;AC2117</f>
        <v>AX</v>
      </c>
      <c r="AE2117" s="22" t="n">
        <f aca="false">DATA!I2117</f>
        <v>0.27</v>
      </c>
      <c r="AF2117" s="18" t="n">
        <f aca="false">DATA!L2117</f>
        <v>16</v>
      </c>
      <c r="AG2117" s="16" t="str">
        <f aca="false">DATA!K2117</f>
        <v>A</v>
      </c>
      <c r="AH2117" s="18" t="n">
        <f aca="false">IF(AE2117&gt;=PARAMETER!$B$12,1,0)</f>
        <v>0</v>
      </c>
      <c r="AI2117" s="18" t="n">
        <f aca="false">IF(AF2117&gt;=PARAMETER!$B$13,1,0)</f>
        <v>0</v>
      </c>
      <c r="AJ2117" s="18" t="n">
        <f aca="false">IF(AND(AH2117=1,AI2117=1),1,0)</f>
        <v>0</v>
      </c>
    </row>
    <row r="2118" customFormat="false" ht="15" hidden="false" customHeight="false" outlineLevel="0" collapsed="false">
      <c r="A2118" s="16" t="str">
        <f aca="false">DATA!A2118</f>
        <v>ITM12116</v>
      </c>
      <c r="B2118" s="16" t="str">
        <f aca="false">DATA!B2118</f>
        <v>Groceries</v>
      </c>
      <c r="C2118" s="17" t="n">
        <f aca="false">DATA!C2118</f>
        <v>190</v>
      </c>
      <c r="D2118" s="17" t="n">
        <f aca="false">DATA!D2118</f>
        <v>64</v>
      </c>
      <c r="E2118" s="18" t="n">
        <f aca="false">DATA!F2118</f>
        <v>4</v>
      </c>
      <c r="F2118" s="19" t="n">
        <f aca="false">DATA!G2118</f>
        <v>37.12</v>
      </c>
      <c r="G2118" s="19" t="n">
        <f aca="false">DATA!H2118</f>
        <v>8.14</v>
      </c>
      <c r="H2118" s="18" t="n">
        <f aca="false">DATA!E2118</f>
        <v>14</v>
      </c>
      <c r="I2118" s="20" t="n">
        <f aca="false">F2118*E2118</f>
        <v>148.48</v>
      </c>
      <c r="J2118" s="20" t="n">
        <f aca="false">PARAMETER!$B$4*G2118*SQRT(E2118)</f>
        <v>26.77821704677</v>
      </c>
      <c r="K2118" s="20" t="n">
        <f aca="false">I2118+J2118</f>
        <v>175.25821704677</v>
      </c>
      <c r="L2118" s="20" t="n">
        <f aca="false">K2118+F2118*H2118</f>
        <v>694.93821704677</v>
      </c>
      <c r="M2118" s="16" t="str">
        <f aca="false">IF(C2118&lt;=K2118,"REORDER",IF(C2118&gt;L2118,"OVERSTOCK","OK"))</f>
        <v>OK</v>
      </c>
      <c r="N2118" s="16" t="str">
        <f aca="false">IF(C2118&lt;=D2118,"REORDER","OK")</f>
        <v>OK</v>
      </c>
      <c r="O2118" s="18" t="n">
        <f aca="false">IF(D2118&lt;I2118,1,0)</f>
        <v>1</v>
      </c>
      <c r="P2118" s="20" t="n">
        <f aca="false">C2118/F2118</f>
        <v>5.11853448275862</v>
      </c>
      <c r="Q2118" s="19" t="n">
        <f aca="false">DATA!N2118</f>
        <v>66.31</v>
      </c>
      <c r="R2118" s="19" t="n">
        <f aca="false">DATA!O2118</f>
        <v>1.43</v>
      </c>
      <c r="S2118" s="17" t="n">
        <f aca="false">C2118*Q2118</f>
        <v>12598.9</v>
      </c>
      <c r="T2118" s="19" t="n">
        <f aca="false">C2118*R2118</f>
        <v>271.7</v>
      </c>
      <c r="U2118" s="20" t="n">
        <f aca="false">MAX(0,C2118-L2118)</f>
        <v>0</v>
      </c>
      <c r="V2118" s="17" t="n">
        <f aca="false">U2118*Q2118</f>
        <v>0</v>
      </c>
      <c r="W2118" s="19" t="n">
        <f aca="false">U2118*R2118</f>
        <v>0</v>
      </c>
      <c r="X2118" s="20" t="n">
        <f aca="false">MAX(0,K2118-C2118)</f>
        <v>0</v>
      </c>
      <c r="Y2118" s="17" t="n">
        <f aca="false">F2118*PARAMETER!$B$5*Q2118</f>
        <v>898420.928</v>
      </c>
      <c r="Z2118" s="21" t="n">
        <f aca="false">SUMIF($Y$2:$Y$3205,"&gt;="&amp;Y2118)/SUM($Y$2:$Y$3205)</f>
        <v>0.774924687167421</v>
      </c>
      <c r="AA2118" s="16" t="str">
        <f aca="false">IF(Z2118&lt;=PARAMETER!$B$7,"A",IF(Z2118&lt;=PARAMETER!$B$8,"B","C"))</f>
        <v>A</v>
      </c>
      <c r="AB2118" s="22" t="n">
        <f aca="false">G2118/F2118</f>
        <v>0.219288793103448</v>
      </c>
      <c r="AC2118" s="16" t="str">
        <f aca="false">IF(AB2118&lt;=PARAMETER!$B$9,"X",IF(AB2118&lt;=PARAMETER!$B$10,"Y","Z"))</f>
        <v>X</v>
      </c>
      <c r="AD2118" s="16" t="str">
        <f aca="false">AA2118&amp;AC2118</f>
        <v>AX</v>
      </c>
      <c r="AE2118" s="22" t="n">
        <f aca="false">DATA!I2118</f>
        <v>0.88</v>
      </c>
      <c r="AF2118" s="18" t="n">
        <f aca="false">DATA!L2118</f>
        <v>15</v>
      </c>
      <c r="AG2118" s="16" t="str">
        <f aca="false">DATA!K2118</f>
        <v>B</v>
      </c>
      <c r="AH2118" s="18" t="n">
        <f aca="false">IF(AE2118&gt;=PARAMETER!$B$12,1,0)</f>
        <v>1</v>
      </c>
      <c r="AI2118" s="18" t="n">
        <f aca="false">IF(AF2118&gt;=PARAMETER!$B$13,1,0)</f>
        <v>0</v>
      </c>
      <c r="AJ2118" s="18" t="n">
        <f aca="false">IF(AND(AH2118=1,AI2118=1),1,0)</f>
        <v>0</v>
      </c>
    </row>
    <row r="2119" customFormat="false" ht="15" hidden="false" customHeight="false" outlineLevel="0" collapsed="false">
      <c r="A2119" s="16" t="str">
        <f aca="false">DATA!A2119</f>
        <v>ITM12117</v>
      </c>
      <c r="B2119" s="16" t="str">
        <f aca="false">DATA!B2119</f>
        <v>Apparel</v>
      </c>
      <c r="C2119" s="17" t="n">
        <f aca="false">DATA!C2119</f>
        <v>488</v>
      </c>
      <c r="D2119" s="17" t="n">
        <f aca="false">DATA!D2119</f>
        <v>98</v>
      </c>
      <c r="E2119" s="18" t="n">
        <f aca="false">DATA!F2119</f>
        <v>6</v>
      </c>
      <c r="F2119" s="19" t="n">
        <f aca="false">DATA!G2119</f>
        <v>1.18</v>
      </c>
      <c r="G2119" s="19" t="n">
        <f aca="false">DATA!H2119</f>
        <v>1.57</v>
      </c>
      <c r="H2119" s="18" t="n">
        <f aca="false">DATA!E2119</f>
        <v>12</v>
      </c>
      <c r="I2119" s="20" t="n">
        <f aca="false">F2119*E2119</f>
        <v>7.08</v>
      </c>
      <c r="J2119" s="20" t="n">
        <f aca="false">PARAMETER!$B$4*G2119*SQRT(E2119)</f>
        <v>6.32561177752782</v>
      </c>
      <c r="K2119" s="20" t="n">
        <f aca="false">I2119+J2119</f>
        <v>13.4056117775278</v>
      </c>
      <c r="L2119" s="20" t="n">
        <f aca="false">K2119+F2119*H2119</f>
        <v>27.5656117775278</v>
      </c>
      <c r="M2119" s="16" t="str">
        <f aca="false">IF(C2119&lt;=K2119,"REORDER",IF(C2119&gt;L2119,"OVERSTOCK","OK"))</f>
        <v>OVERSTOCK</v>
      </c>
      <c r="N2119" s="16" t="str">
        <f aca="false">IF(C2119&lt;=D2119,"REORDER","OK")</f>
        <v>OK</v>
      </c>
      <c r="O2119" s="18" t="n">
        <f aca="false">IF(D2119&lt;I2119,1,0)</f>
        <v>0</v>
      </c>
      <c r="P2119" s="20" t="n">
        <f aca="false">C2119/F2119</f>
        <v>413.559322033898</v>
      </c>
      <c r="Q2119" s="19" t="n">
        <f aca="false">DATA!N2119</f>
        <v>199.18</v>
      </c>
      <c r="R2119" s="19" t="n">
        <f aca="false">DATA!O2119</f>
        <v>0.35</v>
      </c>
      <c r="S2119" s="17" t="n">
        <f aca="false">C2119*Q2119</f>
        <v>97199.84</v>
      </c>
      <c r="T2119" s="19" t="n">
        <f aca="false">C2119*R2119</f>
        <v>170.8</v>
      </c>
      <c r="U2119" s="20" t="n">
        <f aca="false">MAX(0,C2119-L2119)</f>
        <v>460.434388222472</v>
      </c>
      <c r="V2119" s="17" t="n">
        <f aca="false">U2119*Q2119</f>
        <v>91709.321446152</v>
      </c>
      <c r="W2119" s="19" t="n">
        <f aca="false">U2119*R2119</f>
        <v>161.152035877865</v>
      </c>
      <c r="X2119" s="20" t="n">
        <f aca="false">MAX(0,K2119-C2119)</f>
        <v>0</v>
      </c>
      <c r="Y2119" s="17" t="n">
        <f aca="false">F2119*PARAMETER!$B$5*Q2119</f>
        <v>85786.826</v>
      </c>
      <c r="Z2119" s="21" t="n">
        <f aca="false">SUMIF($Y$2:$Y$3205,"&gt;="&amp;Y2119)/SUM($Y$2:$Y$3205)</f>
        <v>0.997470448332414</v>
      </c>
      <c r="AA2119" s="16" t="str">
        <f aca="false">IF(Z2119&lt;=PARAMETER!$B$7,"A",IF(Z2119&lt;=PARAMETER!$B$8,"B","C"))</f>
        <v>C</v>
      </c>
      <c r="AB2119" s="22" t="n">
        <f aca="false">G2119/F2119</f>
        <v>1.33050847457627</v>
      </c>
      <c r="AC2119" s="16" t="str">
        <f aca="false">IF(AB2119&lt;=PARAMETER!$B$9,"X",IF(AB2119&lt;=PARAMETER!$B$10,"Y","Z"))</f>
        <v>Z</v>
      </c>
      <c r="AD2119" s="16" t="str">
        <f aca="false">AA2119&amp;AC2119</f>
        <v>CZ</v>
      </c>
      <c r="AE2119" s="22" t="n">
        <f aca="false">DATA!I2119</f>
        <v>0.67</v>
      </c>
      <c r="AF2119" s="18" t="n">
        <f aca="false">DATA!L2119</f>
        <v>127</v>
      </c>
      <c r="AG2119" s="16" t="str">
        <f aca="false">DATA!K2119</f>
        <v>A</v>
      </c>
      <c r="AH2119" s="18" t="n">
        <f aca="false">IF(AE2119&gt;=PARAMETER!$B$12,1,0)</f>
        <v>0</v>
      </c>
      <c r="AI2119" s="18" t="n">
        <f aca="false">IF(AF2119&gt;=PARAMETER!$B$13,1,0)</f>
        <v>1</v>
      </c>
      <c r="AJ2119" s="18" t="n">
        <f aca="false">IF(AND(AH2119=1,AI2119=1),1,0)</f>
        <v>0</v>
      </c>
    </row>
    <row r="2120" customFormat="false" ht="15" hidden="false" customHeight="false" outlineLevel="0" collapsed="false">
      <c r="A2120" s="16" t="str">
        <f aca="false">DATA!A2120</f>
        <v>ITM12118</v>
      </c>
      <c r="B2120" s="16" t="str">
        <f aca="false">DATA!B2120</f>
        <v>Groceries</v>
      </c>
      <c r="C2120" s="17" t="n">
        <f aca="false">DATA!C2120</f>
        <v>113</v>
      </c>
      <c r="D2120" s="17" t="n">
        <f aca="false">DATA!D2120</f>
        <v>89</v>
      </c>
      <c r="E2120" s="18" t="n">
        <f aca="false">DATA!F2120</f>
        <v>2</v>
      </c>
      <c r="F2120" s="19" t="n">
        <f aca="false">DATA!G2120</f>
        <v>13.77</v>
      </c>
      <c r="G2120" s="19" t="n">
        <f aca="false">DATA!H2120</f>
        <v>1.3</v>
      </c>
      <c r="H2120" s="18" t="n">
        <f aca="false">DATA!E2120</f>
        <v>9</v>
      </c>
      <c r="I2120" s="20" t="n">
        <f aca="false">F2120*E2120</f>
        <v>27.54</v>
      </c>
      <c r="J2120" s="20" t="n">
        <f aca="false">PARAMETER!$B$4*G2120*SQRT(E2120)</f>
        <v>3.02402659955935</v>
      </c>
      <c r="K2120" s="20" t="n">
        <f aca="false">I2120+J2120</f>
        <v>30.5640265995594</v>
      </c>
      <c r="L2120" s="20" t="n">
        <f aca="false">K2120+F2120*H2120</f>
        <v>154.494026599559</v>
      </c>
      <c r="M2120" s="16" t="str">
        <f aca="false">IF(C2120&lt;=K2120,"REORDER",IF(C2120&gt;L2120,"OVERSTOCK","OK"))</f>
        <v>OK</v>
      </c>
      <c r="N2120" s="16" t="str">
        <f aca="false">IF(C2120&lt;=D2120,"REORDER","OK")</f>
        <v>OK</v>
      </c>
      <c r="O2120" s="18" t="n">
        <f aca="false">IF(D2120&lt;I2120,1,0)</f>
        <v>0</v>
      </c>
      <c r="P2120" s="20" t="n">
        <f aca="false">C2120/F2120</f>
        <v>8.20624546114742</v>
      </c>
      <c r="Q2120" s="19" t="n">
        <f aca="false">DATA!N2120</f>
        <v>155.85</v>
      </c>
      <c r="R2120" s="19" t="n">
        <f aca="false">DATA!O2120</f>
        <v>1.41</v>
      </c>
      <c r="S2120" s="17" t="n">
        <f aca="false">C2120*Q2120</f>
        <v>17611.05</v>
      </c>
      <c r="T2120" s="19" t="n">
        <f aca="false">C2120*R2120</f>
        <v>159.33</v>
      </c>
      <c r="U2120" s="20" t="n">
        <f aca="false">MAX(0,C2120-L2120)</f>
        <v>0</v>
      </c>
      <c r="V2120" s="17" t="n">
        <f aca="false">U2120*Q2120</f>
        <v>0</v>
      </c>
      <c r="W2120" s="19" t="n">
        <f aca="false">U2120*R2120</f>
        <v>0</v>
      </c>
      <c r="X2120" s="20" t="n">
        <f aca="false">MAX(0,K2120-C2120)</f>
        <v>0</v>
      </c>
      <c r="Y2120" s="17" t="n">
        <f aca="false">F2120*PARAMETER!$B$5*Q2120</f>
        <v>783309.8925</v>
      </c>
      <c r="Z2120" s="21" t="n">
        <f aca="false">SUMIF($Y$2:$Y$3205,"&gt;="&amp;Y2120)/SUM($Y$2:$Y$3205)</f>
        <v>0.815739910268358</v>
      </c>
      <c r="AA2120" s="16" t="str">
        <f aca="false">IF(Z2120&lt;=PARAMETER!$B$7,"A",IF(Z2120&lt;=PARAMETER!$B$8,"B","C"))</f>
        <v>B</v>
      </c>
      <c r="AB2120" s="22" t="n">
        <f aca="false">G2120/F2120</f>
        <v>0.0944081336238199</v>
      </c>
      <c r="AC2120" s="16" t="str">
        <f aca="false">IF(AB2120&lt;=PARAMETER!$B$9,"X",IF(AB2120&lt;=PARAMETER!$B$10,"Y","Z"))</f>
        <v>X</v>
      </c>
      <c r="AD2120" s="16" t="str">
        <f aca="false">AA2120&amp;AC2120</f>
        <v>BX</v>
      </c>
      <c r="AE2120" s="22" t="n">
        <f aca="false">DATA!I2120</f>
        <v>0.76</v>
      </c>
      <c r="AF2120" s="18" t="n">
        <f aca="false">DATA!L2120</f>
        <v>170</v>
      </c>
      <c r="AG2120" s="16" t="str">
        <f aca="false">DATA!K2120</f>
        <v>D</v>
      </c>
      <c r="AH2120" s="18" t="n">
        <f aca="false">IF(AE2120&gt;=PARAMETER!$B$12,1,0)</f>
        <v>1</v>
      </c>
      <c r="AI2120" s="18" t="n">
        <f aca="false">IF(AF2120&gt;=PARAMETER!$B$13,1,0)</f>
        <v>1</v>
      </c>
      <c r="AJ2120" s="18" t="n">
        <f aca="false">IF(AND(AH2120=1,AI2120=1),1,0)</f>
        <v>1</v>
      </c>
    </row>
    <row r="2121" customFormat="false" ht="15" hidden="false" customHeight="false" outlineLevel="0" collapsed="false">
      <c r="A2121" s="16" t="str">
        <f aca="false">DATA!A2121</f>
        <v>ITM12119</v>
      </c>
      <c r="B2121" s="16" t="str">
        <f aca="false">DATA!B2121</f>
        <v>Pharma</v>
      </c>
      <c r="C2121" s="17" t="n">
        <f aca="false">DATA!C2121</f>
        <v>168</v>
      </c>
      <c r="D2121" s="17" t="n">
        <f aca="false">DATA!D2121</f>
        <v>67</v>
      </c>
      <c r="E2121" s="18" t="n">
        <f aca="false">DATA!F2121</f>
        <v>8</v>
      </c>
      <c r="F2121" s="19" t="n">
        <f aca="false">DATA!G2121</f>
        <v>27.37</v>
      </c>
      <c r="G2121" s="19" t="n">
        <f aca="false">DATA!H2121</f>
        <v>0.92</v>
      </c>
      <c r="H2121" s="18" t="n">
        <f aca="false">DATA!E2121</f>
        <v>5</v>
      </c>
      <c r="I2121" s="20" t="n">
        <f aca="false">F2121*E2121</f>
        <v>218.96</v>
      </c>
      <c r="J2121" s="20" t="n">
        <f aca="false">PARAMETER!$B$4*G2121*SQRT(E2121)</f>
        <v>4.28016072553016</v>
      </c>
      <c r="K2121" s="20" t="n">
        <f aca="false">I2121+J2121</f>
        <v>223.24016072553</v>
      </c>
      <c r="L2121" s="20" t="n">
        <f aca="false">K2121+F2121*H2121</f>
        <v>360.09016072553</v>
      </c>
      <c r="M2121" s="16" t="str">
        <f aca="false">IF(C2121&lt;=K2121,"REORDER",IF(C2121&gt;L2121,"OVERSTOCK","OK"))</f>
        <v>REORDER</v>
      </c>
      <c r="N2121" s="16" t="str">
        <f aca="false">IF(C2121&lt;=D2121,"REORDER","OK")</f>
        <v>OK</v>
      </c>
      <c r="O2121" s="18" t="n">
        <f aca="false">IF(D2121&lt;I2121,1,0)</f>
        <v>1</v>
      </c>
      <c r="P2121" s="20" t="n">
        <f aca="false">C2121/F2121</f>
        <v>6.1381074168798</v>
      </c>
      <c r="Q2121" s="19" t="n">
        <f aca="false">DATA!N2121</f>
        <v>141.57</v>
      </c>
      <c r="R2121" s="19" t="n">
        <f aca="false">DATA!O2121</f>
        <v>1.18</v>
      </c>
      <c r="S2121" s="17" t="n">
        <f aca="false">C2121*Q2121</f>
        <v>23783.76</v>
      </c>
      <c r="T2121" s="19" t="n">
        <f aca="false">C2121*R2121</f>
        <v>198.24</v>
      </c>
      <c r="U2121" s="20" t="n">
        <f aca="false">MAX(0,C2121-L2121)</f>
        <v>0</v>
      </c>
      <c r="V2121" s="17" t="n">
        <f aca="false">U2121*Q2121</f>
        <v>0</v>
      </c>
      <c r="W2121" s="19" t="n">
        <f aca="false">U2121*R2121</f>
        <v>0</v>
      </c>
      <c r="X2121" s="20" t="n">
        <f aca="false">MAX(0,K2121-C2121)</f>
        <v>55.2401607255302</v>
      </c>
      <c r="Y2121" s="17" t="n">
        <f aca="false">F2121*PARAMETER!$B$5*Q2121</f>
        <v>1414291.3785</v>
      </c>
      <c r="Z2121" s="21" t="n">
        <f aca="false">SUMIF($Y$2:$Y$3205,"&gt;="&amp;Y2121)/SUM($Y$2:$Y$3205)</f>
        <v>0.564261972217215</v>
      </c>
      <c r="AA2121" s="16" t="str">
        <f aca="false">IF(Z2121&lt;=PARAMETER!$B$7,"A",IF(Z2121&lt;=PARAMETER!$B$8,"B","C"))</f>
        <v>A</v>
      </c>
      <c r="AB2121" s="22" t="n">
        <f aca="false">G2121/F2121</f>
        <v>0.0336134453781513</v>
      </c>
      <c r="AC2121" s="16" t="str">
        <f aca="false">IF(AB2121&lt;=PARAMETER!$B$9,"X",IF(AB2121&lt;=PARAMETER!$B$10,"Y","Z"))</f>
        <v>X</v>
      </c>
      <c r="AD2121" s="16" t="str">
        <f aca="false">AA2121&amp;AC2121</f>
        <v>AX</v>
      </c>
      <c r="AE2121" s="22" t="n">
        <f aca="false">DATA!I2121</f>
        <v>0.43</v>
      </c>
      <c r="AF2121" s="18" t="n">
        <f aca="false">DATA!L2121</f>
        <v>94</v>
      </c>
      <c r="AG2121" s="16" t="str">
        <f aca="false">DATA!K2121</f>
        <v>D</v>
      </c>
      <c r="AH2121" s="18" t="n">
        <f aca="false">IF(AE2121&gt;=PARAMETER!$B$12,1,0)</f>
        <v>0</v>
      </c>
      <c r="AI2121" s="18" t="n">
        <f aca="false">IF(AF2121&gt;=PARAMETER!$B$13,1,0)</f>
        <v>0</v>
      </c>
      <c r="AJ2121" s="18" t="n">
        <f aca="false">IF(AND(AH2121=1,AI2121=1),1,0)</f>
        <v>0</v>
      </c>
    </row>
    <row r="2122" customFormat="false" ht="15" hidden="false" customHeight="false" outlineLevel="0" collapsed="false">
      <c r="A2122" s="16" t="str">
        <f aca="false">DATA!A2122</f>
        <v>ITM12120</v>
      </c>
      <c r="B2122" s="16" t="str">
        <f aca="false">DATA!B2122</f>
        <v>Electronics</v>
      </c>
      <c r="C2122" s="17" t="n">
        <f aca="false">DATA!C2122</f>
        <v>131</v>
      </c>
      <c r="D2122" s="17" t="n">
        <f aca="false">DATA!D2122</f>
        <v>92</v>
      </c>
      <c r="E2122" s="18" t="n">
        <f aca="false">DATA!F2122</f>
        <v>4</v>
      </c>
      <c r="F2122" s="19" t="n">
        <f aca="false">DATA!G2122</f>
        <v>27.11</v>
      </c>
      <c r="G2122" s="19" t="n">
        <f aca="false">DATA!H2122</f>
        <v>5.59</v>
      </c>
      <c r="H2122" s="18" t="n">
        <f aca="false">DATA!E2122</f>
        <v>4</v>
      </c>
      <c r="I2122" s="20" t="n">
        <f aca="false">F2122*E2122</f>
        <v>108.44</v>
      </c>
      <c r="J2122" s="20" t="n">
        <f aca="false">PARAMETER!$B$4*G2122*SQRT(E2122)</f>
        <v>18.3894635493175</v>
      </c>
      <c r="K2122" s="20" t="n">
        <f aca="false">I2122+J2122</f>
        <v>126.829463549317</v>
      </c>
      <c r="L2122" s="20" t="n">
        <f aca="false">K2122+F2122*H2122</f>
        <v>235.269463549317</v>
      </c>
      <c r="M2122" s="16" t="str">
        <f aca="false">IF(C2122&lt;=K2122,"REORDER",IF(C2122&gt;L2122,"OVERSTOCK","OK"))</f>
        <v>OK</v>
      </c>
      <c r="N2122" s="16" t="str">
        <f aca="false">IF(C2122&lt;=D2122,"REORDER","OK")</f>
        <v>OK</v>
      </c>
      <c r="O2122" s="18" t="n">
        <f aca="false">IF(D2122&lt;I2122,1,0)</f>
        <v>1</v>
      </c>
      <c r="P2122" s="20" t="n">
        <f aca="false">C2122/F2122</f>
        <v>4.83216525267429</v>
      </c>
      <c r="Q2122" s="19" t="n">
        <f aca="false">DATA!N2122</f>
        <v>172.42</v>
      </c>
      <c r="R2122" s="19" t="n">
        <f aca="false">DATA!O2122</f>
        <v>0.65</v>
      </c>
      <c r="S2122" s="17" t="n">
        <f aca="false">C2122*Q2122</f>
        <v>22587.02</v>
      </c>
      <c r="T2122" s="19" t="n">
        <f aca="false">C2122*R2122</f>
        <v>85.15</v>
      </c>
      <c r="U2122" s="20" t="n">
        <f aca="false">MAX(0,C2122-L2122)</f>
        <v>0</v>
      </c>
      <c r="V2122" s="17" t="n">
        <f aca="false">U2122*Q2122</f>
        <v>0</v>
      </c>
      <c r="W2122" s="19" t="n">
        <f aca="false">U2122*R2122</f>
        <v>0</v>
      </c>
      <c r="X2122" s="20" t="n">
        <f aca="false">MAX(0,K2122-C2122)</f>
        <v>0</v>
      </c>
      <c r="Y2122" s="17" t="n">
        <f aca="false">F2122*PARAMETER!$B$5*Q2122</f>
        <v>1706121.763</v>
      </c>
      <c r="Z2122" s="21" t="n">
        <f aca="false">SUMIF($Y$2:$Y$3205,"&gt;="&amp;Y2122)/SUM($Y$2:$Y$3205)</f>
        <v>0.455391521360867</v>
      </c>
      <c r="AA2122" s="16" t="str">
        <f aca="false">IF(Z2122&lt;=PARAMETER!$B$7,"A",IF(Z2122&lt;=PARAMETER!$B$8,"B","C"))</f>
        <v>A</v>
      </c>
      <c r="AB2122" s="22" t="n">
        <f aca="false">G2122/F2122</f>
        <v>0.206196975285872</v>
      </c>
      <c r="AC2122" s="16" t="str">
        <f aca="false">IF(AB2122&lt;=PARAMETER!$B$9,"X",IF(AB2122&lt;=PARAMETER!$B$10,"Y","Z"))</f>
        <v>X</v>
      </c>
      <c r="AD2122" s="16" t="str">
        <f aca="false">AA2122&amp;AC2122</f>
        <v>AX</v>
      </c>
      <c r="AE2122" s="22" t="n">
        <f aca="false">DATA!I2122</f>
        <v>0.29</v>
      </c>
      <c r="AF2122" s="18" t="n">
        <f aca="false">DATA!L2122</f>
        <v>119</v>
      </c>
      <c r="AG2122" s="16" t="str">
        <f aca="false">DATA!K2122</f>
        <v>B</v>
      </c>
      <c r="AH2122" s="18" t="n">
        <f aca="false">IF(AE2122&gt;=PARAMETER!$B$12,1,0)</f>
        <v>0</v>
      </c>
      <c r="AI2122" s="18" t="n">
        <f aca="false">IF(AF2122&gt;=PARAMETER!$B$13,1,0)</f>
        <v>1</v>
      </c>
      <c r="AJ2122" s="18" t="n">
        <f aca="false">IF(AND(AH2122=1,AI2122=1),1,0)</f>
        <v>0</v>
      </c>
    </row>
    <row r="2123" customFormat="false" ht="15" hidden="false" customHeight="false" outlineLevel="0" collapsed="false">
      <c r="A2123" s="16" t="str">
        <f aca="false">DATA!A2123</f>
        <v>ITM12121</v>
      </c>
      <c r="B2123" s="16" t="str">
        <f aca="false">DATA!B2123</f>
        <v>Automotive</v>
      </c>
      <c r="C2123" s="17" t="n">
        <f aca="false">DATA!C2123</f>
        <v>74</v>
      </c>
      <c r="D2123" s="17" t="n">
        <f aca="false">DATA!D2123</f>
        <v>74</v>
      </c>
      <c r="E2123" s="18" t="n">
        <f aca="false">DATA!F2123</f>
        <v>7</v>
      </c>
      <c r="F2123" s="19" t="n">
        <f aca="false">DATA!G2123</f>
        <v>32.24</v>
      </c>
      <c r="G2123" s="19" t="n">
        <f aca="false">DATA!H2123</f>
        <v>7.21</v>
      </c>
      <c r="H2123" s="18" t="n">
        <f aca="false">DATA!E2123</f>
        <v>6</v>
      </c>
      <c r="I2123" s="20" t="n">
        <f aca="false">F2123*E2123</f>
        <v>225.68</v>
      </c>
      <c r="J2123" s="20" t="n">
        <f aca="false">PARAMETER!$B$4*G2123*SQRT(E2123)</f>
        <v>31.3770089445168</v>
      </c>
      <c r="K2123" s="20" t="n">
        <f aca="false">I2123+J2123</f>
        <v>257.057008944517</v>
      </c>
      <c r="L2123" s="20" t="n">
        <f aca="false">K2123+F2123*H2123</f>
        <v>450.497008944517</v>
      </c>
      <c r="M2123" s="16" t="str">
        <f aca="false">IF(C2123&lt;=K2123,"REORDER",IF(C2123&gt;L2123,"OVERSTOCK","OK"))</f>
        <v>REORDER</v>
      </c>
      <c r="N2123" s="16" t="str">
        <f aca="false">IF(C2123&lt;=D2123,"REORDER","OK")</f>
        <v>REORDER</v>
      </c>
      <c r="O2123" s="18" t="n">
        <f aca="false">IF(D2123&lt;I2123,1,0)</f>
        <v>1</v>
      </c>
      <c r="P2123" s="20" t="n">
        <f aca="false">C2123/F2123</f>
        <v>2.29528535980149</v>
      </c>
      <c r="Q2123" s="19" t="n">
        <f aca="false">DATA!N2123</f>
        <v>136.62</v>
      </c>
      <c r="R2123" s="19" t="n">
        <f aca="false">DATA!O2123</f>
        <v>0.69</v>
      </c>
      <c r="S2123" s="17" t="n">
        <f aca="false">C2123*Q2123</f>
        <v>10109.88</v>
      </c>
      <c r="T2123" s="19" t="n">
        <f aca="false">C2123*R2123</f>
        <v>51.06</v>
      </c>
      <c r="U2123" s="20" t="n">
        <f aca="false">MAX(0,C2123-L2123)</f>
        <v>0</v>
      </c>
      <c r="V2123" s="17" t="n">
        <f aca="false">U2123*Q2123</f>
        <v>0</v>
      </c>
      <c r="W2123" s="19" t="n">
        <f aca="false">U2123*R2123</f>
        <v>0</v>
      </c>
      <c r="X2123" s="20" t="n">
        <f aca="false">MAX(0,K2123-C2123)</f>
        <v>183.057008944517</v>
      </c>
      <c r="Y2123" s="17" t="n">
        <f aca="false">F2123*PARAMETER!$B$5*Q2123</f>
        <v>1607689.512</v>
      </c>
      <c r="Z2123" s="21" t="n">
        <f aca="false">SUMIF($Y$2:$Y$3205,"&gt;="&amp;Y2123)/SUM($Y$2:$Y$3205)</f>
        <v>0.482306493759471</v>
      </c>
      <c r="AA2123" s="16" t="str">
        <f aca="false">IF(Z2123&lt;=PARAMETER!$B$7,"A",IF(Z2123&lt;=PARAMETER!$B$8,"B","C"))</f>
        <v>A</v>
      </c>
      <c r="AB2123" s="22" t="n">
        <f aca="false">G2123/F2123</f>
        <v>0.22363523573201</v>
      </c>
      <c r="AC2123" s="16" t="str">
        <f aca="false">IF(AB2123&lt;=PARAMETER!$B$9,"X",IF(AB2123&lt;=PARAMETER!$B$10,"Y","Z"))</f>
        <v>X</v>
      </c>
      <c r="AD2123" s="16" t="str">
        <f aca="false">AA2123&amp;AC2123</f>
        <v>AX</v>
      </c>
      <c r="AE2123" s="22" t="n">
        <f aca="false">DATA!I2123</f>
        <v>0.13</v>
      </c>
      <c r="AF2123" s="18" t="n">
        <f aca="false">DATA!L2123</f>
        <v>175</v>
      </c>
      <c r="AG2123" s="16" t="str">
        <f aca="false">DATA!K2123</f>
        <v>A</v>
      </c>
      <c r="AH2123" s="18" t="n">
        <f aca="false">IF(AE2123&gt;=PARAMETER!$B$12,1,0)</f>
        <v>0</v>
      </c>
      <c r="AI2123" s="18" t="n">
        <f aca="false">IF(AF2123&gt;=PARAMETER!$B$13,1,0)</f>
        <v>1</v>
      </c>
      <c r="AJ2123" s="18" t="n">
        <f aca="false">IF(AND(AH2123=1,AI2123=1),1,0)</f>
        <v>0</v>
      </c>
    </row>
    <row r="2124" customFormat="false" ht="15" hidden="false" customHeight="false" outlineLevel="0" collapsed="false">
      <c r="A2124" s="16" t="str">
        <f aca="false">DATA!A2124</f>
        <v>ITM12122</v>
      </c>
      <c r="B2124" s="16" t="str">
        <f aca="false">DATA!B2124</f>
        <v>Groceries</v>
      </c>
      <c r="C2124" s="17" t="n">
        <f aca="false">DATA!C2124</f>
        <v>356</v>
      </c>
      <c r="D2124" s="17" t="n">
        <f aca="false">DATA!D2124</f>
        <v>78</v>
      </c>
      <c r="E2124" s="18" t="n">
        <f aca="false">DATA!F2124</f>
        <v>8</v>
      </c>
      <c r="F2124" s="19" t="n">
        <f aca="false">DATA!G2124</f>
        <v>15.89</v>
      </c>
      <c r="G2124" s="19" t="n">
        <f aca="false">DATA!H2124</f>
        <v>1.74</v>
      </c>
      <c r="H2124" s="18" t="n">
        <f aca="false">DATA!E2124</f>
        <v>5</v>
      </c>
      <c r="I2124" s="20" t="n">
        <f aca="false">F2124*E2124</f>
        <v>127.12</v>
      </c>
      <c r="J2124" s="20" t="n">
        <f aca="false">PARAMETER!$B$4*G2124*SQRT(E2124)</f>
        <v>8.09508658958965</v>
      </c>
      <c r="K2124" s="20" t="n">
        <f aca="false">I2124+J2124</f>
        <v>135.21508658959</v>
      </c>
      <c r="L2124" s="20" t="n">
        <f aca="false">K2124+F2124*H2124</f>
        <v>214.66508658959</v>
      </c>
      <c r="M2124" s="16" t="str">
        <f aca="false">IF(C2124&lt;=K2124,"REORDER",IF(C2124&gt;L2124,"OVERSTOCK","OK"))</f>
        <v>OVERSTOCK</v>
      </c>
      <c r="N2124" s="16" t="str">
        <f aca="false">IF(C2124&lt;=D2124,"REORDER","OK")</f>
        <v>OK</v>
      </c>
      <c r="O2124" s="18" t="n">
        <f aca="false">IF(D2124&lt;I2124,1,0)</f>
        <v>1</v>
      </c>
      <c r="P2124" s="20" t="n">
        <f aca="false">C2124/F2124</f>
        <v>22.4040276903713</v>
      </c>
      <c r="Q2124" s="19" t="n">
        <f aca="false">DATA!N2124</f>
        <v>160.29</v>
      </c>
      <c r="R2124" s="19" t="n">
        <f aca="false">DATA!O2124</f>
        <v>1.68</v>
      </c>
      <c r="S2124" s="17" t="n">
        <f aca="false">C2124*Q2124</f>
        <v>57063.24</v>
      </c>
      <c r="T2124" s="19" t="n">
        <f aca="false">C2124*R2124</f>
        <v>598.08</v>
      </c>
      <c r="U2124" s="20" t="n">
        <f aca="false">MAX(0,C2124-L2124)</f>
        <v>141.33491341041</v>
      </c>
      <c r="V2124" s="17" t="n">
        <f aca="false">U2124*Q2124</f>
        <v>22654.5732705547</v>
      </c>
      <c r="W2124" s="19" t="n">
        <f aca="false">U2124*R2124</f>
        <v>237.442654529489</v>
      </c>
      <c r="X2124" s="20" t="n">
        <f aca="false">MAX(0,K2124-C2124)</f>
        <v>0</v>
      </c>
      <c r="Y2124" s="17" t="n">
        <f aca="false">F2124*PARAMETER!$B$5*Q2124</f>
        <v>929657.9565</v>
      </c>
      <c r="Z2124" s="21" t="n">
        <f aca="false">SUMIF($Y$2:$Y$3205,"&gt;="&amp;Y2124)/SUM($Y$2:$Y$3205)</f>
        <v>0.765879061000279</v>
      </c>
      <c r="AA2124" s="16" t="str">
        <f aca="false">IF(Z2124&lt;=PARAMETER!$B$7,"A",IF(Z2124&lt;=PARAMETER!$B$8,"B","C"))</f>
        <v>A</v>
      </c>
      <c r="AB2124" s="22" t="n">
        <f aca="false">G2124/F2124</f>
        <v>0.109502831969792</v>
      </c>
      <c r="AC2124" s="16" t="str">
        <f aca="false">IF(AB2124&lt;=PARAMETER!$B$9,"X",IF(AB2124&lt;=PARAMETER!$B$10,"Y","Z"))</f>
        <v>X</v>
      </c>
      <c r="AD2124" s="16" t="str">
        <f aca="false">AA2124&amp;AC2124</f>
        <v>AX</v>
      </c>
      <c r="AE2124" s="22" t="n">
        <f aca="false">DATA!I2124</f>
        <v>0.54</v>
      </c>
      <c r="AF2124" s="18" t="n">
        <f aca="false">DATA!L2124</f>
        <v>154</v>
      </c>
      <c r="AG2124" s="16" t="str">
        <f aca="false">DATA!K2124</f>
        <v>C</v>
      </c>
      <c r="AH2124" s="18" t="n">
        <f aca="false">IF(AE2124&gt;=PARAMETER!$B$12,1,0)</f>
        <v>0</v>
      </c>
      <c r="AI2124" s="18" t="n">
        <f aca="false">IF(AF2124&gt;=PARAMETER!$B$13,1,0)</f>
        <v>1</v>
      </c>
      <c r="AJ2124" s="18" t="n">
        <f aca="false">IF(AND(AH2124=1,AI2124=1),1,0)</f>
        <v>0</v>
      </c>
    </row>
    <row r="2125" customFormat="false" ht="15" hidden="false" customHeight="false" outlineLevel="0" collapsed="false">
      <c r="A2125" s="16" t="str">
        <f aca="false">DATA!A2125</f>
        <v>ITM12123</v>
      </c>
      <c r="B2125" s="16" t="str">
        <f aca="false">DATA!B2125</f>
        <v>Apparel</v>
      </c>
      <c r="C2125" s="17" t="n">
        <f aca="false">DATA!C2125</f>
        <v>443</v>
      </c>
      <c r="D2125" s="17" t="n">
        <f aca="false">DATA!D2125</f>
        <v>60</v>
      </c>
      <c r="E2125" s="18" t="n">
        <f aca="false">DATA!F2125</f>
        <v>9</v>
      </c>
      <c r="F2125" s="19" t="n">
        <f aca="false">DATA!G2125</f>
        <v>27.49</v>
      </c>
      <c r="G2125" s="19" t="n">
        <f aca="false">DATA!H2125</f>
        <v>6.57</v>
      </c>
      <c r="H2125" s="18" t="n">
        <f aca="false">DATA!E2125</f>
        <v>9</v>
      </c>
      <c r="I2125" s="20" t="n">
        <f aca="false">F2125*E2125</f>
        <v>247.41</v>
      </c>
      <c r="J2125" s="20" t="n">
        <f aca="false">PARAMETER!$B$4*G2125*SQRT(E2125)</f>
        <v>32.4200649872135</v>
      </c>
      <c r="K2125" s="20" t="n">
        <f aca="false">I2125+J2125</f>
        <v>279.830064987214</v>
      </c>
      <c r="L2125" s="20" t="n">
        <f aca="false">K2125+F2125*H2125</f>
        <v>527.240064987214</v>
      </c>
      <c r="M2125" s="16" t="str">
        <f aca="false">IF(C2125&lt;=K2125,"REORDER",IF(C2125&gt;L2125,"OVERSTOCK","OK"))</f>
        <v>OK</v>
      </c>
      <c r="N2125" s="16" t="str">
        <f aca="false">IF(C2125&lt;=D2125,"REORDER","OK")</f>
        <v>OK</v>
      </c>
      <c r="O2125" s="18" t="n">
        <f aca="false">IF(D2125&lt;I2125,1,0)</f>
        <v>1</v>
      </c>
      <c r="P2125" s="20" t="n">
        <f aca="false">C2125/F2125</f>
        <v>16.1149508912332</v>
      </c>
      <c r="Q2125" s="19" t="n">
        <f aca="false">DATA!N2125</f>
        <v>88.38</v>
      </c>
      <c r="R2125" s="19" t="n">
        <f aca="false">DATA!O2125</f>
        <v>0.54</v>
      </c>
      <c r="S2125" s="17" t="n">
        <f aca="false">C2125*Q2125</f>
        <v>39152.34</v>
      </c>
      <c r="T2125" s="19" t="n">
        <f aca="false">C2125*R2125</f>
        <v>239.22</v>
      </c>
      <c r="U2125" s="20" t="n">
        <f aca="false">MAX(0,C2125-L2125)</f>
        <v>0</v>
      </c>
      <c r="V2125" s="17" t="n">
        <f aca="false">U2125*Q2125</f>
        <v>0</v>
      </c>
      <c r="W2125" s="19" t="n">
        <f aca="false">U2125*R2125</f>
        <v>0</v>
      </c>
      <c r="X2125" s="20" t="n">
        <f aca="false">MAX(0,K2125-C2125)</f>
        <v>0</v>
      </c>
      <c r="Y2125" s="17" t="n">
        <f aca="false">F2125*PARAMETER!$B$5*Q2125</f>
        <v>886791.663</v>
      </c>
      <c r="Z2125" s="21" t="n">
        <f aca="false">SUMIF($Y$2:$Y$3205,"&gt;="&amp;Y2125)/SUM($Y$2:$Y$3205)</f>
        <v>0.779191152321256</v>
      </c>
      <c r="AA2125" s="16" t="str">
        <f aca="false">IF(Z2125&lt;=PARAMETER!$B$7,"A",IF(Z2125&lt;=PARAMETER!$B$8,"B","C"))</f>
        <v>A</v>
      </c>
      <c r="AB2125" s="22" t="n">
        <f aca="false">G2125/F2125</f>
        <v>0.238995998544925</v>
      </c>
      <c r="AC2125" s="16" t="str">
        <f aca="false">IF(AB2125&lt;=PARAMETER!$B$9,"X",IF(AB2125&lt;=PARAMETER!$B$10,"Y","Z"))</f>
        <v>X</v>
      </c>
      <c r="AD2125" s="16" t="str">
        <f aca="false">AA2125&amp;AC2125</f>
        <v>AX</v>
      </c>
      <c r="AE2125" s="22" t="n">
        <f aca="false">DATA!I2125</f>
        <v>0.62</v>
      </c>
      <c r="AF2125" s="18" t="n">
        <f aca="false">DATA!L2125</f>
        <v>40</v>
      </c>
      <c r="AG2125" s="16" t="str">
        <f aca="false">DATA!K2125</f>
        <v>D</v>
      </c>
      <c r="AH2125" s="18" t="n">
        <f aca="false">IF(AE2125&gt;=PARAMETER!$B$12,1,0)</f>
        <v>0</v>
      </c>
      <c r="AI2125" s="18" t="n">
        <f aca="false">IF(AF2125&gt;=PARAMETER!$B$13,1,0)</f>
        <v>0</v>
      </c>
      <c r="AJ2125" s="18" t="n">
        <f aca="false">IF(AND(AH2125=1,AI2125=1),1,0)</f>
        <v>0</v>
      </c>
    </row>
    <row r="2126" customFormat="false" ht="15" hidden="false" customHeight="false" outlineLevel="0" collapsed="false">
      <c r="A2126" s="16" t="str">
        <f aca="false">DATA!A2126</f>
        <v>ITM12124</v>
      </c>
      <c r="B2126" s="16" t="str">
        <f aca="false">DATA!B2126</f>
        <v>Groceries</v>
      </c>
      <c r="C2126" s="17" t="n">
        <f aca="false">DATA!C2126</f>
        <v>486</v>
      </c>
      <c r="D2126" s="17" t="n">
        <f aca="false">DATA!D2126</f>
        <v>31</v>
      </c>
      <c r="E2126" s="18" t="n">
        <f aca="false">DATA!F2126</f>
        <v>7</v>
      </c>
      <c r="F2126" s="19" t="n">
        <f aca="false">DATA!G2126</f>
        <v>10.3</v>
      </c>
      <c r="G2126" s="19" t="n">
        <f aca="false">DATA!H2126</f>
        <v>5.03</v>
      </c>
      <c r="H2126" s="18" t="n">
        <f aca="false">DATA!E2126</f>
        <v>12</v>
      </c>
      <c r="I2126" s="20" t="n">
        <f aca="false">F2126*E2126</f>
        <v>72.1</v>
      </c>
      <c r="J2126" s="20" t="n">
        <f aca="false">PARAMETER!$B$4*G2126*SQRT(E2126)</f>
        <v>21.8899244092815</v>
      </c>
      <c r="K2126" s="20" t="n">
        <f aca="false">I2126+J2126</f>
        <v>93.9899244092815</v>
      </c>
      <c r="L2126" s="20" t="n">
        <f aca="false">K2126+F2126*H2126</f>
        <v>217.589924409282</v>
      </c>
      <c r="M2126" s="16" t="str">
        <f aca="false">IF(C2126&lt;=K2126,"REORDER",IF(C2126&gt;L2126,"OVERSTOCK","OK"))</f>
        <v>OVERSTOCK</v>
      </c>
      <c r="N2126" s="16" t="str">
        <f aca="false">IF(C2126&lt;=D2126,"REORDER","OK")</f>
        <v>OK</v>
      </c>
      <c r="O2126" s="18" t="n">
        <f aca="false">IF(D2126&lt;I2126,1,0)</f>
        <v>1</v>
      </c>
      <c r="P2126" s="20" t="n">
        <f aca="false">C2126/F2126</f>
        <v>47.1844660194175</v>
      </c>
      <c r="Q2126" s="19" t="n">
        <f aca="false">DATA!N2126</f>
        <v>105.07</v>
      </c>
      <c r="R2126" s="19" t="n">
        <f aca="false">DATA!O2126</f>
        <v>1.07</v>
      </c>
      <c r="S2126" s="17" t="n">
        <f aca="false">C2126*Q2126</f>
        <v>51064.02</v>
      </c>
      <c r="T2126" s="19" t="n">
        <f aca="false">C2126*R2126</f>
        <v>520.02</v>
      </c>
      <c r="U2126" s="20" t="n">
        <f aca="false">MAX(0,C2126-L2126)</f>
        <v>268.410075590718</v>
      </c>
      <c r="V2126" s="17" t="n">
        <f aca="false">U2126*Q2126</f>
        <v>28201.8466423168</v>
      </c>
      <c r="W2126" s="19" t="n">
        <f aca="false">U2126*R2126</f>
        <v>287.198780882069</v>
      </c>
      <c r="X2126" s="20" t="n">
        <f aca="false">MAX(0,K2126-C2126)</f>
        <v>0</v>
      </c>
      <c r="Y2126" s="17" t="n">
        <f aca="false">F2126*PARAMETER!$B$5*Q2126</f>
        <v>395010.665</v>
      </c>
      <c r="Z2126" s="21" t="n">
        <f aca="false">SUMIF($Y$2:$Y$3205,"&gt;="&amp;Y2126)/SUM($Y$2:$Y$3205)</f>
        <v>0.936310846042979</v>
      </c>
      <c r="AA2126" s="16" t="str">
        <f aca="false">IF(Z2126&lt;=PARAMETER!$B$7,"A",IF(Z2126&lt;=PARAMETER!$B$8,"B","C"))</f>
        <v>B</v>
      </c>
      <c r="AB2126" s="22" t="n">
        <f aca="false">G2126/F2126</f>
        <v>0.488349514563107</v>
      </c>
      <c r="AC2126" s="16" t="str">
        <f aca="false">IF(AB2126&lt;=PARAMETER!$B$9,"X",IF(AB2126&lt;=PARAMETER!$B$10,"Y","Z"))</f>
        <v>Y</v>
      </c>
      <c r="AD2126" s="16" t="str">
        <f aca="false">AA2126&amp;AC2126</f>
        <v>BY</v>
      </c>
      <c r="AE2126" s="22" t="n">
        <f aca="false">DATA!I2126</f>
        <v>0.91</v>
      </c>
      <c r="AF2126" s="18" t="n">
        <f aca="false">DATA!L2126</f>
        <v>174</v>
      </c>
      <c r="AG2126" s="16" t="str">
        <f aca="false">DATA!K2126</f>
        <v>B</v>
      </c>
      <c r="AH2126" s="18" t="n">
        <f aca="false">IF(AE2126&gt;=PARAMETER!$B$12,1,0)</f>
        <v>1</v>
      </c>
      <c r="AI2126" s="18" t="n">
        <f aca="false">IF(AF2126&gt;=PARAMETER!$B$13,1,0)</f>
        <v>1</v>
      </c>
      <c r="AJ2126" s="18" t="n">
        <f aca="false">IF(AND(AH2126=1,AI2126=1),1,0)</f>
        <v>1</v>
      </c>
    </row>
    <row r="2127" customFormat="false" ht="15" hidden="false" customHeight="false" outlineLevel="0" collapsed="false">
      <c r="A2127" s="16" t="str">
        <f aca="false">DATA!A2127</f>
        <v>ITM12125</v>
      </c>
      <c r="B2127" s="16" t="str">
        <f aca="false">DATA!B2127</f>
        <v>Apparel</v>
      </c>
      <c r="C2127" s="17" t="n">
        <f aca="false">DATA!C2127</f>
        <v>135</v>
      </c>
      <c r="D2127" s="17" t="n">
        <f aca="false">DATA!D2127</f>
        <v>97</v>
      </c>
      <c r="E2127" s="18" t="n">
        <f aca="false">DATA!F2127</f>
        <v>5</v>
      </c>
      <c r="F2127" s="19" t="n">
        <f aca="false">DATA!G2127</f>
        <v>10.16</v>
      </c>
      <c r="G2127" s="19" t="n">
        <f aca="false">DATA!H2127</f>
        <v>9.88</v>
      </c>
      <c r="H2127" s="18" t="n">
        <f aca="false">DATA!E2127</f>
        <v>10</v>
      </c>
      <c r="I2127" s="20" t="n">
        <f aca="false">F2127*E2127</f>
        <v>50.8</v>
      </c>
      <c r="J2127" s="20" t="n">
        <f aca="false">PARAMETER!$B$4*G2127*SQRT(E2127)</f>
        <v>36.3386846862576</v>
      </c>
      <c r="K2127" s="20" t="n">
        <f aca="false">I2127+J2127</f>
        <v>87.1386846862577</v>
      </c>
      <c r="L2127" s="20" t="n">
        <f aca="false">K2127+F2127*H2127</f>
        <v>188.738684686258</v>
      </c>
      <c r="M2127" s="16" t="str">
        <f aca="false">IF(C2127&lt;=K2127,"REORDER",IF(C2127&gt;L2127,"OVERSTOCK","OK"))</f>
        <v>OK</v>
      </c>
      <c r="N2127" s="16" t="str">
        <f aca="false">IF(C2127&lt;=D2127,"REORDER","OK")</f>
        <v>OK</v>
      </c>
      <c r="O2127" s="18" t="n">
        <f aca="false">IF(D2127&lt;I2127,1,0)</f>
        <v>0</v>
      </c>
      <c r="P2127" s="20" t="n">
        <f aca="false">C2127/F2127</f>
        <v>13.2874015748032</v>
      </c>
      <c r="Q2127" s="19" t="n">
        <f aca="false">DATA!N2127</f>
        <v>18.93</v>
      </c>
      <c r="R2127" s="19" t="n">
        <f aca="false">DATA!O2127</f>
        <v>1.39</v>
      </c>
      <c r="S2127" s="17" t="n">
        <f aca="false">C2127*Q2127</f>
        <v>2555.55</v>
      </c>
      <c r="T2127" s="19" t="n">
        <f aca="false">C2127*R2127</f>
        <v>187.65</v>
      </c>
      <c r="U2127" s="20" t="n">
        <f aca="false">MAX(0,C2127-L2127)</f>
        <v>0</v>
      </c>
      <c r="V2127" s="17" t="n">
        <f aca="false">U2127*Q2127</f>
        <v>0</v>
      </c>
      <c r="W2127" s="19" t="n">
        <f aca="false">U2127*R2127</f>
        <v>0</v>
      </c>
      <c r="X2127" s="20" t="n">
        <f aca="false">MAX(0,K2127-C2127)</f>
        <v>0</v>
      </c>
      <c r="Y2127" s="17" t="n">
        <f aca="false">F2127*PARAMETER!$B$5*Q2127</f>
        <v>70200.012</v>
      </c>
      <c r="Z2127" s="21" t="n">
        <f aca="false">SUMIF($Y$2:$Y$3205,"&gt;="&amp;Y2127)/SUM($Y$2:$Y$3205)</f>
        <v>0.998312595082919</v>
      </c>
      <c r="AA2127" s="16" t="str">
        <f aca="false">IF(Z2127&lt;=PARAMETER!$B$7,"A",IF(Z2127&lt;=PARAMETER!$B$8,"B","C"))</f>
        <v>C</v>
      </c>
      <c r="AB2127" s="22" t="n">
        <f aca="false">G2127/F2127</f>
        <v>0.97244094488189</v>
      </c>
      <c r="AC2127" s="16" t="str">
        <f aca="false">IF(AB2127&lt;=PARAMETER!$B$9,"X",IF(AB2127&lt;=PARAMETER!$B$10,"Y","Z"))</f>
        <v>Z</v>
      </c>
      <c r="AD2127" s="16" t="str">
        <f aca="false">AA2127&amp;AC2127</f>
        <v>CZ</v>
      </c>
      <c r="AE2127" s="22" t="n">
        <f aca="false">DATA!I2127</f>
        <v>0.89</v>
      </c>
      <c r="AF2127" s="18" t="n">
        <f aca="false">DATA!L2127</f>
        <v>148</v>
      </c>
      <c r="AG2127" s="16" t="str">
        <f aca="false">DATA!K2127</f>
        <v>D</v>
      </c>
      <c r="AH2127" s="18" t="n">
        <f aca="false">IF(AE2127&gt;=PARAMETER!$B$12,1,0)</f>
        <v>1</v>
      </c>
      <c r="AI2127" s="18" t="n">
        <f aca="false">IF(AF2127&gt;=PARAMETER!$B$13,1,0)</f>
        <v>1</v>
      </c>
      <c r="AJ2127" s="18" t="n">
        <f aca="false">IF(AND(AH2127=1,AI2127=1),1,0)</f>
        <v>1</v>
      </c>
    </row>
    <row r="2128" customFormat="false" ht="15" hidden="false" customHeight="false" outlineLevel="0" collapsed="false">
      <c r="A2128" s="16" t="str">
        <f aca="false">DATA!A2128</f>
        <v>ITM12126</v>
      </c>
      <c r="B2128" s="16" t="str">
        <f aca="false">DATA!B2128</f>
        <v>Groceries</v>
      </c>
      <c r="C2128" s="17" t="n">
        <f aca="false">DATA!C2128</f>
        <v>162</v>
      </c>
      <c r="D2128" s="17" t="n">
        <f aca="false">DATA!D2128</f>
        <v>62</v>
      </c>
      <c r="E2128" s="18" t="n">
        <f aca="false">DATA!F2128</f>
        <v>5</v>
      </c>
      <c r="F2128" s="19" t="n">
        <f aca="false">DATA!G2128</f>
        <v>29.25</v>
      </c>
      <c r="G2128" s="19" t="n">
        <f aca="false">DATA!H2128</f>
        <v>7.32</v>
      </c>
      <c r="H2128" s="18" t="n">
        <f aca="false">DATA!E2128</f>
        <v>8</v>
      </c>
      <c r="I2128" s="20" t="n">
        <f aca="false">F2128*E2128</f>
        <v>146.25</v>
      </c>
      <c r="J2128" s="20" t="n">
        <f aca="false">PARAMETER!$B$4*G2128*SQRT(E2128)</f>
        <v>26.9229931076322</v>
      </c>
      <c r="K2128" s="20" t="n">
        <f aca="false">I2128+J2128</f>
        <v>173.172993107632</v>
      </c>
      <c r="L2128" s="20" t="n">
        <f aca="false">K2128+F2128*H2128</f>
        <v>407.172993107632</v>
      </c>
      <c r="M2128" s="16" t="str">
        <f aca="false">IF(C2128&lt;=K2128,"REORDER",IF(C2128&gt;L2128,"OVERSTOCK","OK"))</f>
        <v>REORDER</v>
      </c>
      <c r="N2128" s="16" t="str">
        <f aca="false">IF(C2128&lt;=D2128,"REORDER","OK")</f>
        <v>OK</v>
      </c>
      <c r="O2128" s="18" t="n">
        <f aca="false">IF(D2128&lt;I2128,1,0)</f>
        <v>1</v>
      </c>
      <c r="P2128" s="20" t="n">
        <f aca="false">C2128/F2128</f>
        <v>5.53846153846154</v>
      </c>
      <c r="Q2128" s="19" t="n">
        <f aca="false">DATA!N2128</f>
        <v>63.32</v>
      </c>
      <c r="R2128" s="19" t="n">
        <f aca="false">DATA!O2128</f>
        <v>0.35</v>
      </c>
      <c r="S2128" s="17" t="n">
        <f aca="false">C2128*Q2128</f>
        <v>10257.84</v>
      </c>
      <c r="T2128" s="19" t="n">
        <f aca="false">C2128*R2128</f>
        <v>56.7</v>
      </c>
      <c r="U2128" s="20" t="n">
        <f aca="false">MAX(0,C2128-L2128)</f>
        <v>0</v>
      </c>
      <c r="V2128" s="17" t="n">
        <f aca="false">U2128*Q2128</f>
        <v>0</v>
      </c>
      <c r="W2128" s="19" t="n">
        <f aca="false">U2128*R2128</f>
        <v>0</v>
      </c>
      <c r="X2128" s="20" t="n">
        <f aca="false">MAX(0,K2128-C2128)</f>
        <v>11.1729931076322</v>
      </c>
      <c r="Y2128" s="17" t="n">
        <f aca="false">F2128*PARAMETER!$B$5*Q2128</f>
        <v>676020.15</v>
      </c>
      <c r="Z2128" s="21" t="n">
        <f aca="false">SUMIF($Y$2:$Y$3205,"&gt;="&amp;Y2128)/SUM($Y$2:$Y$3205)</f>
        <v>0.852222073038838</v>
      </c>
      <c r="AA2128" s="16" t="str">
        <f aca="false">IF(Z2128&lt;=PARAMETER!$B$7,"A",IF(Z2128&lt;=PARAMETER!$B$8,"B","C"))</f>
        <v>B</v>
      </c>
      <c r="AB2128" s="22" t="n">
        <f aca="false">G2128/F2128</f>
        <v>0.25025641025641</v>
      </c>
      <c r="AC2128" s="16" t="str">
        <f aca="false">IF(AB2128&lt;=PARAMETER!$B$9,"X",IF(AB2128&lt;=PARAMETER!$B$10,"Y","Z"))</f>
        <v>Y</v>
      </c>
      <c r="AD2128" s="16" t="str">
        <f aca="false">AA2128&amp;AC2128</f>
        <v>BY</v>
      </c>
      <c r="AE2128" s="22" t="n">
        <f aca="false">DATA!I2128</f>
        <v>0.48</v>
      </c>
      <c r="AF2128" s="18" t="n">
        <f aca="false">DATA!L2128</f>
        <v>142</v>
      </c>
      <c r="AG2128" s="16" t="str">
        <f aca="false">DATA!K2128</f>
        <v>B</v>
      </c>
      <c r="AH2128" s="18" t="n">
        <f aca="false">IF(AE2128&gt;=PARAMETER!$B$12,1,0)</f>
        <v>0</v>
      </c>
      <c r="AI2128" s="18" t="n">
        <f aca="false">IF(AF2128&gt;=PARAMETER!$B$13,1,0)</f>
        <v>1</v>
      </c>
      <c r="AJ2128" s="18" t="n">
        <f aca="false">IF(AND(AH2128=1,AI2128=1),1,0)</f>
        <v>0</v>
      </c>
    </row>
    <row r="2129" customFormat="false" ht="15" hidden="false" customHeight="false" outlineLevel="0" collapsed="false">
      <c r="A2129" s="16" t="str">
        <f aca="false">DATA!A2129</f>
        <v>ITM12127</v>
      </c>
      <c r="B2129" s="16" t="str">
        <f aca="false">DATA!B2129</f>
        <v>Apparel</v>
      </c>
      <c r="C2129" s="17" t="n">
        <f aca="false">DATA!C2129</f>
        <v>220</v>
      </c>
      <c r="D2129" s="17" t="n">
        <f aca="false">DATA!D2129</f>
        <v>45</v>
      </c>
      <c r="E2129" s="18" t="n">
        <f aca="false">DATA!F2129</f>
        <v>5</v>
      </c>
      <c r="F2129" s="19" t="n">
        <f aca="false">DATA!G2129</f>
        <v>34.59</v>
      </c>
      <c r="G2129" s="19" t="n">
        <f aca="false">DATA!H2129</f>
        <v>6.75</v>
      </c>
      <c r="H2129" s="18" t="n">
        <f aca="false">DATA!E2129</f>
        <v>5</v>
      </c>
      <c r="I2129" s="20" t="n">
        <f aca="false">F2129*E2129</f>
        <v>172.95</v>
      </c>
      <c r="J2129" s="20" t="n">
        <f aca="false">PARAMETER!$B$4*G2129*SQRT(E2129)</f>
        <v>24.8265305295789</v>
      </c>
      <c r="K2129" s="20" t="n">
        <f aca="false">I2129+J2129</f>
        <v>197.776530529579</v>
      </c>
      <c r="L2129" s="20" t="n">
        <f aca="false">K2129+F2129*H2129</f>
        <v>370.726530529579</v>
      </c>
      <c r="M2129" s="16" t="str">
        <f aca="false">IF(C2129&lt;=K2129,"REORDER",IF(C2129&gt;L2129,"OVERSTOCK","OK"))</f>
        <v>OK</v>
      </c>
      <c r="N2129" s="16" t="str">
        <f aca="false">IF(C2129&lt;=D2129,"REORDER","OK")</f>
        <v>OK</v>
      </c>
      <c r="O2129" s="18" t="n">
        <f aca="false">IF(D2129&lt;I2129,1,0)</f>
        <v>1</v>
      </c>
      <c r="P2129" s="20" t="n">
        <f aca="false">C2129/F2129</f>
        <v>6.36021971668112</v>
      </c>
      <c r="Q2129" s="19" t="n">
        <f aca="false">DATA!N2129</f>
        <v>79.92</v>
      </c>
      <c r="R2129" s="19" t="n">
        <f aca="false">DATA!O2129</f>
        <v>1.87</v>
      </c>
      <c r="S2129" s="17" t="n">
        <f aca="false">C2129*Q2129</f>
        <v>17582.4</v>
      </c>
      <c r="T2129" s="19" t="n">
        <f aca="false">C2129*R2129</f>
        <v>411.4</v>
      </c>
      <c r="U2129" s="20" t="n">
        <f aca="false">MAX(0,C2129-L2129)</f>
        <v>0</v>
      </c>
      <c r="V2129" s="17" t="n">
        <f aca="false">U2129*Q2129</f>
        <v>0</v>
      </c>
      <c r="W2129" s="19" t="n">
        <f aca="false">U2129*R2129</f>
        <v>0</v>
      </c>
      <c r="X2129" s="20" t="n">
        <f aca="false">MAX(0,K2129-C2129)</f>
        <v>0</v>
      </c>
      <c r="Y2129" s="17" t="n">
        <f aca="false">F2129*PARAMETER!$B$5*Q2129</f>
        <v>1009017.972</v>
      </c>
      <c r="Z2129" s="21" t="n">
        <f aca="false">SUMIF($Y$2:$Y$3205,"&gt;="&amp;Y2129)/SUM($Y$2:$Y$3205)</f>
        <v>0.729096324604328</v>
      </c>
      <c r="AA2129" s="16" t="str">
        <f aca="false">IF(Z2129&lt;=PARAMETER!$B$7,"A",IF(Z2129&lt;=PARAMETER!$B$8,"B","C"))</f>
        <v>A</v>
      </c>
      <c r="AB2129" s="22" t="n">
        <f aca="false">G2129/F2129</f>
        <v>0.195143104943625</v>
      </c>
      <c r="AC2129" s="16" t="str">
        <f aca="false">IF(AB2129&lt;=PARAMETER!$B$9,"X",IF(AB2129&lt;=PARAMETER!$B$10,"Y","Z"))</f>
        <v>X</v>
      </c>
      <c r="AD2129" s="16" t="str">
        <f aca="false">AA2129&amp;AC2129</f>
        <v>AX</v>
      </c>
      <c r="AE2129" s="22" t="n">
        <f aca="false">DATA!I2129</f>
        <v>0.48</v>
      </c>
      <c r="AF2129" s="18" t="n">
        <f aca="false">DATA!L2129</f>
        <v>73</v>
      </c>
      <c r="AG2129" s="16" t="str">
        <f aca="false">DATA!K2129</f>
        <v>A</v>
      </c>
      <c r="AH2129" s="18" t="n">
        <f aca="false">IF(AE2129&gt;=PARAMETER!$B$12,1,0)</f>
        <v>0</v>
      </c>
      <c r="AI2129" s="18" t="n">
        <f aca="false">IF(AF2129&gt;=PARAMETER!$B$13,1,0)</f>
        <v>0</v>
      </c>
      <c r="AJ2129" s="18" t="n">
        <f aca="false">IF(AND(AH2129=1,AI2129=1),1,0)</f>
        <v>0</v>
      </c>
    </row>
    <row r="2130" customFormat="false" ht="15" hidden="false" customHeight="false" outlineLevel="0" collapsed="false">
      <c r="A2130" s="16" t="str">
        <f aca="false">DATA!A2130</f>
        <v>ITM12128</v>
      </c>
      <c r="B2130" s="16" t="str">
        <f aca="false">DATA!B2130</f>
        <v>Pharma</v>
      </c>
      <c r="C2130" s="17" t="n">
        <f aca="false">DATA!C2130</f>
        <v>199</v>
      </c>
      <c r="D2130" s="17" t="n">
        <f aca="false">DATA!D2130</f>
        <v>77</v>
      </c>
      <c r="E2130" s="18" t="n">
        <f aca="false">DATA!F2130</f>
        <v>8</v>
      </c>
      <c r="F2130" s="19" t="n">
        <f aca="false">DATA!G2130</f>
        <v>6.9</v>
      </c>
      <c r="G2130" s="19" t="n">
        <f aca="false">DATA!H2130</f>
        <v>5.92</v>
      </c>
      <c r="H2130" s="18" t="n">
        <f aca="false">DATA!E2130</f>
        <v>8</v>
      </c>
      <c r="I2130" s="20" t="n">
        <f aca="false">F2130*E2130</f>
        <v>55.2</v>
      </c>
      <c r="J2130" s="20" t="n">
        <f aca="false">PARAMETER!$B$4*G2130*SQRT(E2130)</f>
        <v>27.5419037990636</v>
      </c>
      <c r="K2130" s="20" t="n">
        <f aca="false">I2130+J2130</f>
        <v>82.7419037990636</v>
      </c>
      <c r="L2130" s="20" t="n">
        <f aca="false">K2130+F2130*H2130</f>
        <v>137.941903799064</v>
      </c>
      <c r="M2130" s="16" t="str">
        <f aca="false">IF(C2130&lt;=K2130,"REORDER",IF(C2130&gt;L2130,"OVERSTOCK","OK"))</f>
        <v>OVERSTOCK</v>
      </c>
      <c r="N2130" s="16" t="str">
        <f aca="false">IF(C2130&lt;=D2130,"REORDER","OK")</f>
        <v>OK</v>
      </c>
      <c r="O2130" s="18" t="n">
        <f aca="false">IF(D2130&lt;I2130,1,0)</f>
        <v>0</v>
      </c>
      <c r="P2130" s="20" t="n">
        <f aca="false">C2130/F2130</f>
        <v>28.8405797101449</v>
      </c>
      <c r="Q2130" s="19" t="n">
        <f aca="false">DATA!N2130</f>
        <v>128.84</v>
      </c>
      <c r="R2130" s="19" t="n">
        <f aca="false">DATA!O2130</f>
        <v>0.6</v>
      </c>
      <c r="S2130" s="17" t="n">
        <f aca="false">C2130*Q2130</f>
        <v>25639.16</v>
      </c>
      <c r="T2130" s="19" t="n">
        <f aca="false">C2130*R2130</f>
        <v>119.4</v>
      </c>
      <c r="U2130" s="20" t="n">
        <f aca="false">MAX(0,C2130-L2130)</f>
        <v>61.0580962009364</v>
      </c>
      <c r="V2130" s="17" t="n">
        <f aca="false">U2130*Q2130</f>
        <v>7866.72511452864</v>
      </c>
      <c r="W2130" s="19" t="n">
        <f aca="false">U2130*R2130</f>
        <v>36.6348577205618</v>
      </c>
      <c r="X2130" s="20" t="n">
        <f aca="false">MAX(0,K2130-C2130)</f>
        <v>0</v>
      </c>
      <c r="Y2130" s="17" t="n">
        <f aca="false">F2130*PARAMETER!$B$5*Q2130</f>
        <v>324483.54</v>
      </c>
      <c r="Z2130" s="21" t="n">
        <f aca="false">SUMIF($Y$2:$Y$3205,"&gt;="&amp;Y2130)/SUM($Y$2:$Y$3205)</f>
        <v>0.954145042561586</v>
      </c>
      <c r="AA2130" s="16" t="str">
        <f aca="false">IF(Z2130&lt;=PARAMETER!$B$7,"A",IF(Z2130&lt;=PARAMETER!$B$8,"B","C"))</f>
        <v>C</v>
      </c>
      <c r="AB2130" s="22" t="n">
        <f aca="false">G2130/F2130</f>
        <v>0.857971014492754</v>
      </c>
      <c r="AC2130" s="16" t="str">
        <f aca="false">IF(AB2130&lt;=PARAMETER!$B$9,"X",IF(AB2130&lt;=PARAMETER!$B$10,"Y","Z"))</f>
        <v>Z</v>
      </c>
      <c r="AD2130" s="16" t="str">
        <f aca="false">AA2130&amp;AC2130</f>
        <v>CZ</v>
      </c>
      <c r="AE2130" s="22" t="n">
        <f aca="false">DATA!I2130</f>
        <v>0.25</v>
      </c>
      <c r="AF2130" s="18" t="n">
        <f aca="false">DATA!L2130</f>
        <v>85</v>
      </c>
      <c r="AG2130" s="16" t="str">
        <f aca="false">DATA!K2130</f>
        <v>A</v>
      </c>
      <c r="AH2130" s="18" t="n">
        <f aca="false">IF(AE2130&gt;=PARAMETER!$B$12,1,0)</f>
        <v>0</v>
      </c>
      <c r="AI2130" s="18" t="n">
        <f aca="false">IF(AF2130&gt;=PARAMETER!$B$13,1,0)</f>
        <v>0</v>
      </c>
      <c r="AJ2130" s="18" t="n">
        <f aca="false">IF(AND(AH2130=1,AI2130=1),1,0)</f>
        <v>0</v>
      </c>
    </row>
    <row r="2131" customFormat="false" ht="15" hidden="false" customHeight="false" outlineLevel="0" collapsed="false">
      <c r="A2131" s="16" t="str">
        <f aca="false">DATA!A2131</f>
        <v>ITM12129</v>
      </c>
      <c r="B2131" s="16" t="str">
        <f aca="false">DATA!B2131</f>
        <v>Apparel</v>
      </c>
      <c r="C2131" s="17" t="n">
        <f aca="false">DATA!C2131</f>
        <v>221</v>
      </c>
      <c r="D2131" s="17" t="n">
        <f aca="false">DATA!D2131</f>
        <v>45</v>
      </c>
      <c r="E2131" s="18" t="n">
        <f aca="false">DATA!F2131</f>
        <v>2</v>
      </c>
      <c r="F2131" s="19" t="n">
        <f aca="false">DATA!G2131</f>
        <v>7.02</v>
      </c>
      <c r="G2131" s="19" t="n">
        <f aca="false">DATA!H2131</f>
        <v>9.97</v>
      </c>
      <c r="H2131" s="18" t="n">
        <f aca="false">DATA!E2131</f>
        <v>4</v>
      </c>
      <c r="I2131" s="20" t="n">
        <f aca="false">F2131*E2131</f>
        <v>14.04</v>
      </c>
      <c r="J2131" s="20" t="n">
        <f aca="false">PARAMETER!$B$4*G2131*SQRT(E2131)</f>
        <v>23.1919578443129</v>
      </c>
      <c r="K2131" s="20" t="n">
        <f aca="false">I2131+J2131</f>
        <v>37.2319578443129</v>
      </c>
      <c r="L2131" s="20" t="n">
        <f aca="false">K2131+F2131*H2131</f>
        <v>65.3119578443129</v>
      </c>
      <c r="M2131" s="16" t="str">
        <f aca="false">IF(C2131&lt;=K2131,"REORDER",IF(C2131&gt;L2131,"OVERSTOCK","OK"))</f>
        <v>OVERSTOCK</v>
      </c>
      <c r="N2131" s="16" t="str">
        <f aca="false">IF(C2131&lt;=D2131,"REORDER","OK")</f>
        <v>OK</v>
      </c>
      <c r="O2131" s="18" t="n">
        <f aca="false">IF(D2131&lt;I2131,1,0)</f>
        <v>0</v>
      </c>
      <c r="P2131" s="20" t="n">
        <f aca="false">C2131/F2131</f>
        <v>31.4814814814815</v>
      </c>
      <c r="Q2131" s="19" t="n">
        <f aca="false">DATA!N2131</f>
        <v>98.2</v>
      </c>
      <c r="R2131" s="19" t="n">
        <f aca="false">DATA!O2131</f>
        <v>0.71</v>
      </c>
      <c r="S2131" s="17" t="n">
        <f aca="false">C2131*Q2131</f>
        <v>21702.2</v>
      </c>
      <c r="T2131" s="19" t="n">
        <f aca="false">C2131*R2131</f>
        <v>156.91</v>
      </c>
      <c r="U2131" s="20" t="n">
        <f aca="false">MAX(0,C2131-L2131)</f>
        <v>155.688042155687</v>
      </c>
      <c r="V2131" s="17" t="n">
        <f aca="false">U2131*Q2131</f>
        <v>15288.5657396885</v>
      </c>
      <c r="W2131" s="19" t="n">
        <f aca="false">U2131*R2131</f>
        <v>110.538509930538</v>
      </c>
      <c r="X2131" s="20" t="n">
        <f aca="false">MAX(0,K2131-C2131)</f>
        <v>0</v>
      </c>
      <c r="Y2131" s="17" t="n">
        <f aca="false">F2131*PARAMETER!$B$5*Q2131</f>
        <v>251617.86</v>
      </c>
      <c r="Z2131" s="21" t="n">
        <f aca="false">SUMIF($Y$2:$Y$3205,"&gt;="&amp;Y2131)/SUM($Y$2:$Y$3205)</f>
        <v>0.971799762733678</v>
      </c>
      <c r="AA2131" s="16" t="str">
        <f aca="false">IF(Z2131&lt;=PARAMETER!$B$7,"A",IF(Z2131&lt;=PARAMETER!$B$8,"B","C"))</f>
        <v>C</v>
      </c>
      <c r="AB2131" s="22" t="n">
        <f aca="false">G2131/F2131</f>
        <v>1.42022792022792</v>
      </c>
      <c r="AC2131" s="16" t="str">
        <f aca="false">IF(AB2131&lt;=PARAMETER!$B$9,"X",IF(AB2131&lt;=PARAMETER!$B$10,"Y","Z"))</f>
        <v>Z</v>
      </c>
      <c r="AD2131" s="16" t="str">
        <f aca="false">AA2131&amp;AC2131</f>
        <v>CZ</v>
      </c>
      <c r="AE2131" s="22" t="n">
        <f aca="false">DATA!I2131</f>
        <v>0.33</v>
      </c>
      <c r="AF2131" s="18" t="n">
        <f aca="false">DATA!L2131</f>
        <v>140</v>
      </c>
      <c r="AG2131" s="16" t="str">
        <f aca="false">DATA!K2131</f>
        <v>A</v>
      </c>
      <c r="AH2131" s="18" t="n">
        <f aca="false">IF(AE2131&gt;=PARAMETER!$B$12,1,0)</f>
        <v>0</v>
      </c>
      <c r="AI2131" s="18" t="n">
        <f aca="false">IF(AF2131&gt;=PARAMETER!$B$13,1,0)</f>
        <v>1</v>
      </c>
      <c r="AJ2131" s="18" t="n">
        <f aca="false">IF(AND(AH2131=1,AI2131=1),1,0)</f>
        <v>0</v>
      </c>
    </row>
    <row r="2132" customFormat="false" ht="15" hidden="false" customHeight="false" outlineLevel="0" collapsed="false">
      <c r="A2132" s="16" t="str">
        <f aca="false">DATA!A2132</f>
        <v>ITM12130</v>
      </c>
      <c r="B2132" s="16" t="str">
        <f aca="false">DATA!B2132</f>
        <v>Apparel</v>
      </c>
      <c r="C2132" s="17" t="n">
        <f aca="false">DATA!C2132</f>
        <v>383</v>
      </c>
      <c r="D2132" s="17" t="n">
        <f aca="false">DATA!D2132</f>
        <v>61</v>
      </c>
      <c r="E2132" s="18" t="n">
        <f aca="false">DATA!F2132</f>
        <v>6</v>
      </c>
      <c r="F2132" s="19" t="n">
        <f aca="false">DATA!G2132</f>
        <v>28.7</v>
      </c>
      <c r="G2132" s="19" t="n">
        <f aca="false">DATA!H2132</f>
        <v>9.81</v>
      </c>
      <c r="H2132" s="18" t="n">
        <f aca="false">DATA!E2132</f>
        <v>14</v>
      </c>
      <c r="I2132" s="20" t="n">
        <f aca="false">F2132*E2132</f>
        <v>172.2</v>
      </c>
      <c r="J2132" s="20" t="n">
        <f aca="false">PARAMETER!$B$4*G2132*SQRT(E2132)</f>
        <v>39.5250009793299</v>
      </c>
      <c r="K2132" s="20" t="n">
        <f aca="false">I2132+J2132</f>
        <v>211.72500097933</v>
      </c>
      <c r="L2132" s="20" t="n">
        <f aca="false">K2132+F2132*H2132</f>
        <v>613.52500097933</v>
      </c>
      <c r="M2132" s="16" t="str">
        <f aca="false">IF(C2132&lt;=K2132,"REORDER",IF(C2132&gt;L2132,"OVERSTOCK","OK"))</f>
        <v>OK</v>
      </c>
      <c r="N2132" s="16" t="str">
        <f aca="false">IF(C2132&lt;=D2132,"REORDER","OK")</f>
        <v>OK</v>
      </c>
      <c r="O2132" s="18" t="n">
        <f aca="false">IF(D2132&lt;I2132,1,0)</f>
        <v>1</v>
      </c>
      <c r="P2132" s="20" t="n">
        <f aca="false">C2132/F2132</f>
        <v>13.3449477351916</v>
      </c>
      <c r="Q2132" s="19" t="n">
        <f aca="false">DATA!N2132</f>
        <v>125.49</v>
      </c>
      <c r="R2132" s="19" t="n">
        <f aca="false">DATA!O2132</f>
        <v>1.37</v>
      </c>
      <c r="S2132" s="17" t="n">
        <f aca="false">C2132*Q2132</f>
        <v>48062.67</v>
      </c>
      <c r="T2132" s="19" t="n">
        <f aca="false">C2132*R2132</f>
        <v>524.71</v>
      </c>
      <c r="U2132" s="20" t="n">
        <f aca="false">MAX(0,C2132-L2132)</f>
        <v>0</v>
      </c>
      <c r="V2132" s="17" t="n">
        <f aca="false">U2132*Q2132</f>
        <v>0</v>
      </c>
      <c r="W2132" s="19" t="n">
        <f aca="false">U2132*R2132</f>
        <v>0</v>
      </c>
      <c r="X2132" s="20" t="n">
        <f aca="false">MAX(0,K2132-C2132)</f>
        <v>0</v>
      </c>
      <c r="Y2132" s="17" t="n">
        <f aca="false">F2132*PARAMETER!$B$5*Q2132</f>
        <v>1314570.495</v>
      </c>
      <c r="Z2132" s="21" t="n">
        <f aca="false">SUMIF($Y$2:$Y$3205,"&gt;="&amp;Y2132)/SUM($Y$2:$Y$3205)</f>
        <v>0.599489022586967</v>
      </c>
      <c r="AA2132" s="16" t="str">
        <f aca="false">IF(Z2132&lt;=PARAMETER!$B$7,"A",IF(Z2132&lt;=PARAMETER!$B$8,"B","C"))</f>
        <v>A</v>
      </c>
      <c r="AB2132" s="22" t="n">
        <f aca="false">G2132/F2132</f>
        <v>0.341811846689896</v>
      </c>
      <c r="AC2132" s="16" t="str">
        <f aca="false">IF(AB2132&lt;=PARAMETER!$B$9,"X",IF(AB2132&lt;=PARAMETER!$B$10,"Y","Z"))</f>
        <v>Y</v>
      </c>
      <c r="AD2132" s="16" t="str">
        <f aca="false">AA2132&amp;AC2132</f>
        <v>AY</v>
      </c>
      <c r="AE2132" s="22" t="n">
        <f aca="false">DATA!I2132</f>
        <v>0.93</v>
      </c>
      <c r="AF2132" s="18" t="n">
        <f aca="false">DATA!L2132</f>
        <v>65</v>
      </c>
      <c r="AG2132" s="16" t="str">
        <f aca="false">DATA!K2132</f>
        <v>A</v>
      </c>
      <c r="AH2132" s="18" t="n">
        <f aca="false">IF(AE2132&gt;=PARAMETER!$B$12,1,0)</f>
        <v>1</v>
      </c>
      <c r="AI2132" s="18" t="n">
        <f aca="false">IF(AF2132&gt;=PARAMETER!$B$13,1,0)</f>
        <v>0</v>
      </c>
      <c r="AJ2132" s="18" t="n">
        <f aca="false">IF(AND(AH2132=1,AI2132=1),1,0)</f>
        <v>0</v>
      </c>
    </row>
    <row r="2133" customFormat="false" ht="15" hidden="false" customHeight="false" outlineLevel="0" collapsed="false">
      <c r="A2133" s="16" t="str">
        <f aca="false">DATA!A2133</f>
        <v>ITM12131</v>
      </c>
      <c r="B2133" s="16" t="str">
        <f aca="false">DATA!B2133</f>
        <v>Electronics</v>
      </c>
      <c r="C2133" s="17" t="n">
        <f aca="false">DATA!C2133</f>
        <v>498</v>
      </c>
      <c r="D2133" s="17" t="n">
        <f aca="false">DATA!D2133</f>
        <v>62</v>
      </c>
      <c r="E2133" s="18" t="n">
        <f aca="false">DATA!F2133</f>
        <v>9</v>
      </c>
      <c r="F2133" s="19" t="n">
        <f aca="false">DATA!G2133</f>
        <v>14.23</v>
      </c>
      <c r="G2133" s="19" t="n">
        <f aca="false">DATA!H2133</f>
        <v>5.61</v>
      </c>
      <c r="H2133" s="18" t="n">
        <f aca="false">DATA!E2133</f>
        <v>9</v>
      </c>
      <c r="I2133" s="20" t="n">
        <f aca="false">F2133*E2133</f>
        <v>128.07</v>
      </c>
      <c r="J2133" s="20" t="n">
        <f aca="false">PARAMETER!$B$4*G2133*SQRT(E2133)</f>
        <v>27.6828865415933</v>
      </c>
      <c r="K2133" s="20" t="n">
        <f aca="false">I2133+J2133</f>
        <v>155.752886541593</v>
      </c>
      <c r="L2133" s="20" t="n">
        <f aca="false">K2133+F2133*H2133</f>
        <v>283.822886541593</v>
      </c>
      <c r="M2133" s="16" t="str">
        <f aca="false">IF(C2133&lt;=K2133,"REORDER",IF(C2133&gt;L2133,"OVERSTOCK","OK"))</f>
        <v>OVERSTOCK</v>
      </c>
      <c r="N2133" s="16" t="str">
        <f aca="false">IF(C2133&lt;=D2133,"REORDER","OK")</f>
        <v>OK</v>
      </c>
      <c r="O2133" s="18" t="n">
        <f aca="false">IF(D2133&lt;I2133,1,0)</f>
        <v>1</v>
      </c>
      <c r="P2133" s="20" t="n">
        <f aca="false">C2133/F2133</f>
        <v>34.9964862965566</v>
      </c>
      <c r="Q2133" s="19" t="n">
        <f aca="false">DATA!N2133</f>
        <v>145.53</v>
      </c>
      <c r="R2133" s="19" t="n">
        <f aca="false">DATA!O2133</f>
        <v>0.25</v>
      </c>
      <c r="S2133" s="17" t="n">
        <f aca="false">C2133*Q2133</f>
        <v>72473.94</v>
      </c>
      <c r="T2133" s="19" t="n">
        <f aca="false">C2133*R2133</f>
        <v>124.5</v>
      </c>
      <c r="U2133" s="20" t="n">
        <f aca="false">MAX(0,C2133-L2133)</f>
        <v>214.177113458407</v>
      </c>
      <c r="V2133" s="17" t="n">
        <f aca="false">U2133*Q2133</f>
        <v>31169.1953216019</v>
      </c>
      <c r="W2133" s="19" t="n">
        <f aca="false">U2133*R2133</f>
        <v>53.5442783646017</v>
      </c>
      <c r="X2133" s="20" t="n">
        <f aca="false">MAX(0,K2133-C2133)</f>
        <v>0</v>
      </c>
      <c r="Y2133" s="17" t="n">
        <f aca="false">F2133*PARAMETER!$B$5*Q2133</f>
        <v>755875.5435</v>
      </c>
      <c r="Z2133" s="21" t="n">
        <f aca="false">SUMIF($Y$2:$Y$3205,"&gt;="&amp;Y2133)/SUM($Y$2:$Y$3205)</f>
        <v>0.824573284280321</v>
      </c>
      <c r="AA2133" s="16" t="str">
        <f aca="false">IF(Z2133&lt;=PARAMETER!$B$7,"A",IF(Z2133&lt;=PARAMETER!$B$8,"B","C"))</f>
        <v>B</v>
      </c>
      <c r="AB2133" s="22" t="n">
        <f aca="false">G2133/F2133</f>
        <v>0.394237526352776</v>
      </c>
      <c r="AC2133" s="16" t="str">
        <f aca="false">IF(AB2133&lt;=PARAMETER!$B$9,"X",IF(AB2133&lt;=PARAMETER!$B$10,"Y","Z"))</f>
        <v>Y</v>
      </c>
      <c r="AD2133" s="16" t="str">
        <f aca="false">AA2133&amp;AC2133</f>
        <v>BY</v>
      </c>
      <c r="AE2133" s="22" t="n">
        <f aca="false">DATA!I2133</f>
        <v>0.23</v>
      </c>
      <c r="AF2133" s="18" t="n">
        <f aca="false">DATA!L2133</f>
        <v>72</v>
      </c>
      <c r="AG2133" s="16" t="str">
        <f aca="false">DATA!K2133</f>
        <v>A</v>
      </c>
      <c r="AH2133" s="18" t="n">
        <f aca="false">IF(AE2133&gt;=PARAMETER!$B$12,1,0)</f>
        <v>0</v>
      </c>
      <c r="AI2133" s="18" t="n">
        <f aca="false">IF(AF2133&gt;=PARAMETER!$B$13,1,0)</f>
        <v>0</v>
      </c>
      <c r="AJ2133" s="18" t="n">
        <f aca="false">IF(AND(AH2133=1,AI2133=1),1,0)</f>
        <v>0</v>
      </c>
    </row>
    <row r="2134" customFormat="false" ht="15" hidden="false" customHeight="false" outlineLevel="0" collapsed="false">
      <c r="A2134" s="16" t="str">
        <f aca="false">DATA!A2134</f>
        <v>ITM12132</v>
      </c>
      <c r="B2134" s="16" t="str">
        <f aca="false">DATA!B2134</f>
        <v>Apparel</v>
      </c>
      <c r="C2134" s="17" t="n">
        <f aca="false">DATA!C2134</f>
        <v>72</v>
      </c>
      <c r="D2134" s="17" t="n">
        <f aca="false">DATA!D2134</f>
        <v>91</v>
      </c>
      <c r="E2134" s="18" t="n">
        <f aca="false">DATA!F2134</f>
        <v>8</v>
      </c>
      <c r="F2134" s="19" t="n">
        <f aca="false">DATA!G2134</f>
        <v>20.23</v>
      </c>
      <c r="G2134" s="19" t="n">
        <f aca="false">DATA!H2134</f>
        <v>4.82</v>
      </c>
      <c r="H2134" s="18" t="n">
        <f aca="false">DATA!E2134</f>
        <v>13</v>
      </c>
      <c r="I2134" s="20" t="n">
        <f aca="false">F2134*E2134</f>
        <v>161.84</v>
      </c>
      <c r="J2134" s="20" t="n">
        <f aca="false">PARAMETER!$B$4*G2134*SQRT(E2134)</f>
        <v>22.4243203228863</v>
      </c>
      <c r="K2134" s="20" t="n">
        <f aca="false">I2134+J2134</f>
        <v>184.264320322886</v>
      </c>
      <c r="L2134" s="20" t="n">
        <f aca="false">K2134+F2134*H2134</f>
        <v>447.254320322886</v>
      </c>
      <c r="M2134" s="16" t="str">
        <f aca="false">IF(C2134&lt;=K2134,"REORDER",IF(C2134&gt;L2134,"OVERSTOCK","OK"))</f>
        <v>REORDER</v>
      </c>
      <c r="N2134" s="16" t="str">
        <f aca="false">IF(C2134&lt;=D2134,"REORDER","OK")</f>
        <v>REORDER</v>
      </c>
      <c r="O2134" s="18" t="n">
        <f aca="false">IF(D2134&lt;I2134,1,0)</f>
        <v>1</v>
      </c>
      <c r="P2134" s="20" t="n">
        <f aca="false">C2134/F2134</f>
        <v>3.55907068709837</v>
      </c>
      <c r="Q2134" s="19" t="n">
        <f aca="false">DATA!N2134</f>
        <v>18.12</v>
      </c>
      <c r="R2134" s="19" t="n">
        <f aca="false">DATA!O2134</f>
        <v>1.29</v>
      </c>
      <c r="S2134" s="17" t="n">
        <f aca="false">C2134*Q2134</f>
        <v>1304.64</v>
      </c>
      <c r="T2134" s="19" t="n">
        <f aca="false">C2134*R2134</f>
        <v>92.88</v>
      </c>
      <c r="U2134" s="20" t="n">
        <f aca="false">MAX(0,C2134-L2134)</f>
        <v>0</v>
      </c>
      <c r="V2134" s="17" t="n">
        <f aca="false">U2134*Q2134</f>
        <v>0</v>
      </c>
      <c r="W2134" s="19" t="n">
        <f aca="false">U2134*R2134</f>
        <v>0</v>
      </c>
      <c r="X2134" s="20" t="n">
        <f aca="false">MAX(0,K2134-C2134)</f>
        <v>112.264320322886</v>
      </c>
      <c r="Y2134" s="17" t="n">
        <f aca="false">F2134*PARAMETER!$B$5*Q2134</f>
        <v>133797.174</v>
      </c>
      <c r="Z2134" s="21" t="n">
        <f aca="false">SUMIF($Y$2:$Y$3205,"&gt;="&amp;Y2134)/SUM($Y$2:$Y$3205)</f>
        <v>0.992996817176177</v>
      </c>
      <c r="AA2134" s="16" t="str">
        <f aca="false">IF(Z2134&lt;=PARAMETER!$B$7,"A",IF(Z2134&lt;=PARAMETER!$B$8,"B","C"))</f>
        <v>C</v>
      </c>
      <c r="AB2134" s="22" t="n">
        <f aca="false">G2134/F2134</f>
        <v>0.238260009886307</v>
      </c>
      <c r="AC2134" s="16" t="str">
        <f aca="false">IF(AB2134&lt;=PARAMETER!$B$9,"X",IF(AB2134&lt;=PARAMETER!$B$10,"Y","Z"))</f>
        <v>X</v>
      </c>
      <c r="AD2134" s="16" t="str">
        <f aca="false">AA2134&amp;AC2134</f>
        <v>CX</v>
      </c>
      <c r="AE2134" s="22" t="n">
        <f aca="false">DATA!I2134</f>
        <v>0.97</v>
      </c>
      <c r="AF2134" s="18" t="n">
        <f aca="false">DATA!L2134</f>
        <v>114</v>
      </c>
      <c r="AG2134" s="16" t="str">
        <f aca="false">DATA!K2134</f>
        <v>B</v>
      </c>
      <c r="AH2134" s="18" t="n">
        <f aca="false">IF(AE2134&gt;=PARAMETER!$B$12,1,0)</f>
        <v>1</v>
      </c>
      <c r="AI2134" s="18" t="n">
        <f aca="false">IF(AF2134&gt;=PARAMETER!$B$13,1,0)</f>
        <v>1</v>
      </c>
      <c r="AJ2134" s="18" t="n">
        <f aca="false">IF(AND(AH2134=1,AI2134=1),1,0)</f>
        <v>1</v>
      </c>
    </row>
    <row r="2135" customFormat="false" ht="15" hidden="false" customHeight="false" outlineLevel="0" collapsed="false">
      <c r="A2135" s="16" t="str">
        <f aca="false">DATA!A2135</f>
        <v>ITM12133</v>
      </c>
      <c r="B2135" s="16" t="str">
        <f aca="false">DATA!B2135</f>
        <v>Electronics</v>
      </c>
      <c r="C2135" s="17" t="n">
        <f aca="false">DATA!C2135</f>
        <v>490</v>
      </c>
      <c r="D2135" s="17" t="n">
        <f aca="false">DATA!D2135</f>
        <v>59</v>
      </c>
      <c r="E2135" s="18" t="n">
        <f aca="false">DATA!F2135</f>
        <v>3</v>
      </c>
      <c r="F2135" s="19" t="n">
        <f aca="false">DATA!G2135</f>
        <v>20.64</v>
      </c>
      <c r="G2135" s="19" t="n">
        <f aca="false">DATA!H2135</f>
        <v>4.89</v>
      </c>
      <c r="H2135" s="18" t="n">
        <f aca="false">DATA!E2135</f>
        <v>12</v>
      </c>
      <c r="I2135" s="20" t="n">
        <f aca="false">F2135*E2135</f>
        <v>61.92</v>
      </c>
      <c r="J2135" s="20" t="n">
        <f aca="false">PARAMETER!$B$4*G2135*SQRT(E2135)</f>
        <v>13.9314635586511</v>
      </c>
      <c r="K2135" s="20" t="n">
        <f aca="false">I2135+J2135</f>
        <v>75.8514635586511</v>
      </c>
      <c r="L2135" s="20" t="n">
        <f aca="false">K2135+F2135*H2135</f>
        <v>323.531463558651</v>
      </c>
      <c r="M2135" s="16" t="str">
        <f aca="false">IF(C2135&lt;=K2135,"REORDER",IF(C2135&gt;L2135,"OVERSTOCK","OK"))</f>
        <v>OVERSTOCK</v>
      </c>
      <c r="N2135" s="16" t="str">
        <f aca="false">IF(C2135&lt;=D2135,"REORDER","OK")</f>
        <v>OK</v>
      </c>
      <c r="O2135" s="18" t="n">
        <f aca="false">IF(D2135&lt;I2135,1,0)</f>
        <v>1</v>
      </c>
      <c r="P2135" s="20" t="n">
        <f aca="false">C2135/F2135</f>
        <v>23.7403100775194</v>
      </c>
      <c r="Q2135" s="19" t="n">
        <f aca="false">DATA!N2135</f>
        <v>59.07</v>
      </c>
      <c r="R2135" s="19" t="n">
        <f aca="false">DATA!O2135</f>
        <v>1.84</v>
      </c>
      <c r="S2135" s="17" t="n">
        <f aca="false">C2135*Q2135</f>
        <v>28944.3</v>
      </c>
      <c r="T2135" s="19" t="n">
        <f aca="false">C2135*R2135</f>
        <v>901.6</v>
      </c>
      <c r="U2135" s="20" t="n">
        <f aca="false">MAX(0,C2135-L2135)</f>
        <v>166.468536441349</v>
      </c>
      <c r="V2135" s="17" t="n">
        <f aca="false">U2135*Q2135</f>
        <v>9833.29644759048</v>
      </c>
      <c r="W2135" s="19" t="n">
        <f aca="false">U2135*R2135</f>
        <v>306.302107052082</v>
      </c>
      <c r="X2135" s="20" t="n">
        <f aca="false">MAX(0,K2135-C2135)</f>
        <v>0</v>
      </c>
      <c r="Y2135" s="17" t="n">
        <f aca="false">F2135*PARAMETER!$B$5*Q2135</f>
        <v>445009.752</v>
      </c>
      <c r="Z2135" s="21" t="n">
        <f aca="false">SUMIF($Y$2:$Y$3205,"&gt;="&amp;Y2135)/SUM($Y$2:$Y$3205)</f>
        <v>0.922207813139213</v>
      </c>
      <c r="AA2135" s="16" t="str">
        <f aca="false">IF(Z2135&lt;=PARAMETER!$B$7,"A",IF(Z2135&lt;=PARAMETER!$B$8,"B","C"))</f>
        <v>B</v>
      </c>
      <c r="AB2135" s="22" t="n">
        <f aca="false">G2135/F2135</f>
        <v>0.236918604651163</v>
      </c>
      <c r="AC2135" s="16" t="str">
        <f aca="false">IF(AB2135&lt;=PARAMETER!$B$9,"X",IF(AB2135&lt;=PARAMETER!$B$10,"Y","Z"))</f>
        <v>X</v>
      </c>
      <c r="AD2135" s="16" t="str">
        <f aca="false">AA2135&amp;AC2135</f>
        <v>BX</v>
      </c>
      <c r="AE2135" s="22" t="n">
        <f aca="false">DATA!I2135</f>
        <v>0.55</v>
      </c>
      <c r="AF2135" s="18" t="n">
        <f aca="false">DATA!L2135</f>
        <v>47</v>
      </c>
      <c r="AG2135" s="16" t="str">
        <f aca="false">DATA!K2135</f>
        <v>D</v>
      </c>
      <c r="AH2135" s="18" t="n">
        <f aca="false">IF(AE2135&gt;=PARAMETER!$B$12,1,0)</f>
        <v>0</v>
      </c>
      <c r="AI2135" s="18" t="n">
        <f aca="false">IF(AF2135&gt;=PARAMETER!$B$13,1,0)</f>
        <v>0</v>
      </c>
      <c r="AJ2135" s="18" t="n">
        <f aca="false">IF(AND(AH2135=1,AI2135=1),1,0)</f>
        <v>0</v>
      </c>
    </row>
    <row r="2136" customFormat="false" ht="15" hidden="false" customHeight="false" outlineLevel="0" collapsed="false">
      <c r="A2136" s="16" t="str">
        <f aca="false">DATA!A2136</f>
        <v>ITM12134</v>
      </c>
      <c r="B2136" s="16" t="str">
        <f aca="false">DATA!B2136</f>
        <v>Automotive</v>
      </c>
      <c r="C2136" s="17" t="n">
        <f aca="false">DATA!C2136</f>
        <v>403</v>
      </c>
      <c r="D2136" s="17" t="n">
        <f aca="false">DATA!D2136</f>
        <v>89</v>
      </c>
      <c r="E2136" s="18" t="n">
        <f aca="false">DATA!F2136</f>
        <v>9</v>
      </c>
      <c r="F2136" s="19" t="n">
        <f aca="false">DATA!G2136</f>
        <v>9.75</v>
      </c>
      <c r="G2136" s="19" t="n">
        <f aca="false">DATA!H2136</f>
        <v>4.57</v>
      </c>
      <c r="H2136" s="18" t="n">
        <f aca="false">DATA!E2136</f>
        <v>9</v>
      </c>
      <c r="I2136" s="20" t="n">
        <f aca="false">F2136*E2136</f>
        <v>87.75</v>
      </c>
      <c r="J2136" s="20" t="n">
        <f aca="false">PARAMETER!$B$4*G2136*SQRT(E2136)</f>
        <v>22.5509432255047</v>
      </c>
      <c r="K2136" s="20" t="n">
        <f aca="false">I2136+J2136</f>
        <v>110.300943225505</v>
      </c>
      <c r="L2136" s="20" t="n">
        <f aca="false">K2136+F2136*H2136</f>
        <v>198.050943225505</v>
      </c>
      <c r="M2136" s="16" t="str">
        <f aca="false">IF(C2136&lt;=K2136,"REORDER",IF(C2136&gt;L2136,"OVERSTOCK","OK"))</f>
        <v>OVERSTOCK</v>
      </c>
      <c r="N2136" s="16" t="str">
        <f aca="false">IF(C2136&lt;=D2136,"REORDER","OK")</f>
        <v>OK</v>
      </c>
      <c r="O2136" s="18" t="n">
        <f aca="false">IF(D2136&lt;I2136,1,0)</f>
        <v>0</v>
      </c>
      <c r="P2136" s="20" t="n">
        <f aca="false">C2136/F2136</f>
        <v>41.3333333333333</v>
      </c>
      <c r="Q2136" s="19" t="n">
        <f aca="false">DATA!N2136</f>
        <v>42.47</v>
      </c>
      <c r="R2136" s="19" t="n">
        <f aca="false">DATA!O2136</f>
        <v>0.57</v>
      </c>
      <c r="S2136" s="17" t="n">
        <f aca="false">C2136*Q2136</f>
        <v>17115.41</v>
      </c>
      <c r="T2136" s="19" t="n">
        <f aca="false">C2136*R2136</f>
        <v>229.71</v>
      </c>
      <c r="U2136" s="20" t="n">
        <f aca="false">MAX(0,C2136-L2136)</f>
        <v>204.949056774495</v>
      </c>
      <c r="V2136" s="17" t="n">
        <f aca="false">U2136*Q2136</f>
        <v>8704.18644121282</v>
      </c>
      <c r="W2136" s="19" t="n">
        <f aca="false">U2136*R2136</f>
        <v>116.820962361462</v>
      </c>
      <c r="X2136" s="20" t="n">
        <f aca="false">MAX(0,K2136-C2136)</f>
        <v>0</v>
      </c>
      <c r="Y2136" s="17" t="n">
        <f aca="false">F2136*PARAMETER!$B$5*Q2136</f>
        <v>151140.1125</v>
      </c>
      <c r="Z2136" s="21" t="n">
        <f aca="false">SUMIF($Y$2:$Y$3205,"&gt;="&amp;Y2136)/SUM($Y$2:$Y$3205)</f>
        <v>0.990815035739423</v>
      </c>
      <c r="AA2136" s="16" t="str">
        <f aca="false">IF(Z2136&lt;=PARAMETER!$B$7,"A",IF(Z2136&lt;=PARAMETER!$B$8,"B","C"))</f>
        <v>C</v>
      </c>
      <c r="AB2136" s="22" t="n">
        <f aca="false">G2136/F2136</f>
        <v>0.468717948717949</v>
      </c>
      <c r="AC2136" s="16" t="str">
        <f aca="false">IF(AB2136&lt;=PARAMETER!$B$9,"X",IF(AB2136&lt;=PARAMETER!$B$10,"Y","Z"))</f>
        <v>Y</v>
      </c>
      <c r="AD2136" s="16" t="str">
        <f aca="false">AA2136&amp;AC2136</f>
        <v>CY</v>
      </c>
      <c r="AE2136" s="22" t="n">
        <f aca="false">DATA!I2136</f>
        <v>0.51</v>
      </c>
      <c r="AF2136" s="18" t="n">
        <f aca="false">DATA!L2136</f>
        <v>63</v>
      </c>
      <c r="AG2136" s="16" t="str">
        <f aca="false">DATA!K2136</f>
        <v>C</v>
      </c>
      <c r="AH2136" s="18" t="n">
        <f aca="false">IF(AE2136&gt;=PARAMETER!$B$12,1,0)</f>
        <v>0</v>
      </c>
      <c r="AI2136" s="18" t="n">
        <f aca="false">IF(AF2136&gt;=PARAMETER!$B$13,1,0)</f>
        <v>0</v>
      </c>
      <c r="AJ2136" s="18" t="n">
        <f aca="false">IF(AND(AH2136=1,AI2136=1),1,0)</f>
        <v>0</v>
      </c>
    </row>
    <row r="2137" customFormat="false" ht="15" hidden="false" customHeight="false" outlineLevel="0" collapsed="false">
      <c r="A2137" s="16" t="str">
        <f aca="false">DATA!A2137</f>
        <v>ITM12135</v>
      </c>
      <c r="B2137" s="16" t="str">
        <f aca="false">DATA!B2137</f>
        <v>Electronics</v>
      </c>
      <c r="C2137" s="17" t="n">
        <f aca="false">DATA!C2137</f>
        <v>199</v>
      </c>
      <c r="D2137" s="17" t="n">
        <f aca="false">DATA!D2137</f>
        <v>50</v>
      </c>
      <c r="E2137" s="18" t="n">
        <f aca="false">DATA!F2137</f>
        <v>7</v>
      </c>
      <c r="F2137" s="19" t="n">
        <f aca="false">DATA!G2137</f>
        <v>1.06</v>
      </c>
      <c r="G2137" s="19" t="n">
        <f aca="false">DATA!H2137</f>
        <v>5.55</v>
      </c>
      <c r="H2137" s="18" t="n">
        <f aca="false">DATA!E2137</f>
        <v>6</v>
      </c>
      <c r="I2137" s="20" t="n">
        <f aca="false">F2137*E2137</f>
        <v>7.42</v>
      </c>
      <c r="J2137" s="20" t="n">
        <f aca="false">PARAMETER!$B$4*G2137*SQRT(E2137)</f>
        <v>24.1528987020899</v>
      </c>
      <c r="K2137" s="20" t="n">
        <f aca="false">I2137+J2137</f>
        <v>31.5728987020899</v>
      </c>
      <c r="L2137" s="20" t="n">
        <f aca="false">K2137+F2137*H2137</f>
        <v>37.9328987020899</v>
      </c>
      <c r="M2137" s="16" t="str">
        <f aca="false">IF(C2137&lt;=K2137,"REORDER",IF(C2137&gt;L2137,"OVERSTOCK","OK"))</f>
        <v>OVERSTOCK</v>
      </c>
      <c r="N2137" s="16" t="str">
        <f aca="false">IF(C2137&lt;=D2137,"REORDER","OK")</f>
        <v>OK</v>
      </c>
      <c r="O2137" s="18" t="n">
        <f aca="false">IF(D2137&lt;I2137,1,0)</f>
        <v>0</v>
      </c>
      <c r="P2137" s="20" t="n">
        <f aca="false">C2137/F2137</f>
        <v>187.735849056604</v>
      </c>
      <c r="Q2137" s="19" t="n">
        <f aca="false">DATA!N2137</f>
        <v>45.62</v>
      </c>
      <c r="R2137" s="19" t="n">
        <f aca="false">DATA!O2137</f>
        <v>0.79</v>
      </c>
      <c r="S2137" s="17" t="n">
        <f aca="false">C2137*Q2137</f>
        <v>9078.38</v>
      </c>
      <c r="T2137" s="19" t="n">
        <f aca="false">C2137*R2137</f>
        <v>157.21</v>
      </c>
      <c r="U2137" s="20" t="n">
        <f aca="false">MAX(0,C2137-L2137)</f>
        <v>161.06710129791</v>
      </c>
      <c r="V2137" s="17" t="n">
        <f aca="false">U2137*Q2137</f>
        <v>7347.88116121066</v>
      </c>
      <c r="W2137" s="19" t="n">
        <f aca="false">U2137*R2137</f>
        <v>127.243010025349</v>
      </c>
      <c r="X2137" s="20" t="n">
        <f aca="false">MAX(0,K2137-C2137)</f>
        <v>0</v>
      </c>
      <c r="Y2137" s="17" t="n">
        <f aca="false">F2137*PARAMETER!$B$5*Q2137</f>
        <v>17650.378</v>
      </c>
      <c r="Z2137" s="21" t="n">
        <f aca="false">SUMIF($Y$2:$Y$3205,"&gt;="&amp;Y2137)/SUM($Y$2:$Y$3205)</f>
        <v>0.999964599522864</v>
      </c>
      <c r="AA2137" s="16" t="str">
        <f aca="false">IF(Z2137&lt;=PARAMETER!$B$7,"A",IF(Z2137&lt;=PARAMETER!$B$8,"B","C"))</f>
        <v>C</v>
      </c>
      <c r="AB2137" s="22" t="n">
        <f aca="false">G2137/F2137</f>
        <v>5.23584905660377</v>
      </c>
      <c r="AC2137" s="16" t="str">
        <f aca="false">IF(AB2137&lt;=PARAMETER!$B$9,"X",IF(AB2137&lt;=PARAMETER!$B$10,"Y","Z"))</f>
        <v>Z</v>
      </c>
      <c r="AD2137" s="16" t="str">
        <f aca="false">AA2137&amp;AC2137</f>
        <v>CZ</v>
      </c>
      <c r="AE2137" s="22" t="n">
        <f aca="false">DATA!I2137</f>
        <v>0.26</v>
      </c>
      <c r="AF2137" s="18" t="n">
        <f aca="false">DATA!L2137</f>
        <v>139</v>
      </c>
      <c r="AG2137" s="16" t="str">
        <f aca="false">DATA!K2137</f>
        <v>D</v>
      </c>
      <c r="AH2137" s="18" t="n">
        <f aca="false">IF(AE2137&gt;=PARAMETER!$B$12,1,0)</f>
        <v>0</v>
      </c>
      <c r="AI2137" s="18" t="n">
        <f aca="false">IF(AF2137&gt;=PARAMETER!$B$13,1,0)</f>
        <v>1</v>
      </c>
      <c r="AJ2137" s="18" t="n">
        <f aca="false">IF(AND(AH2137=1,AI2137=1),1,0)</f>
        <v>0</v>
      </c>
    </row>
    <row r="2138" customFormat="false" ht="15" hidden="false" customHeight="false" outlineLevel="0" collapsed="false">
      <c r="A2138" s="16" t="str">
        <f aca="false">DATA!A2138</f>
        <v>ITM12136</v>
      </c>
      <c r="B2138" s="16" t="str">
        <f aca="false">DATA!B2138</f>
        <v>Pharma</v>
      </c>
      <c r="C2138" s="17" t="n">
        <f aca="false">DATA!C2138</f>
        <v>433</v>
      </c>
      <c r="D2138" s="17" t="n">
        <f aca="false">DATA!D2138</f>
        <v>27</v>
      </c>
      <c r="E2138" s="18" t="n">
        <f aca="false">DATA!F2138</f>
        <v>7</v>
      </c>
      <c r="F2138" s="19" t="n">
        <f aca="false">DATA!G2138</f>
        <v>42.8</v>
      </c>
      <c r="G2138" s="19" t="n">
        <f aca="false">DATA!H2138</f>
        <v>3.1</v>
      </c>
      <c r="H2138" s="18" t="n">
        <f aca="false">DATA!E2138</f>
        <v>10</v>
      </c>
      <c r="I2138" s="20" t="n">
        <f aca="false">F2138*E2138</f>
        <v>299.6</v>
      </c>
      <c r="J2138" s="20" t="n">
        <f aca="false">PARAMETER!$B$4*G2138*SQRT(E2138)</f>
        <v>13.4908082840502</v>
      </c>
      <c r="K2138" s="20" t="n">
        <f aca="false">I2138+J2138</f>
        <v>313.09080828405</v>
      </c>
      <c r="L2138" s="20" t="n">
        <f aca="false">K2138+F2138*H2138</f>
        <v>741.09080828405</v>
      </c>
      <c r="M2138" s="16" t="str">
        <f aca="false">IF(C2138&lt;=K2138,"REORDER",IF(C2138&gt;L2138,"OVERSTOCK","OK"))</f>
        <v>OK</v>
      </c>
      <c r="N2138" s="16" t="str">
        <f aca="false">IF(C2138&lt;=D2138,"REORDER","OK")</f>
        <v>OK</v>
      </c>
      <c r="O2138" s="18" t="n">
        <f aca="false">IF(D2138&lt;I2138,1,0)</f>
        <v>1</v>
      </c>
      <c r="P2138" s="20" t="n">
        <f aca="false">C2138/F2138</f>
        <v>10.1168224299065</v>
      </c>
      <c r="Q2138" s="19" t="n">
        <f aca="false">DATA!N2138</f>
        <v>105.59</v>
      </c>
      <c r="R2138" s="19" t="n">
        <f aca="false">DATA!O2138</f>
        <v>0.54</v>
      </c>
      <c r="S2138" s="17" t="n">
        <f aca="false">C2138*Q2138</f>
        <v>45720.47</v>
      </c>
      <c r="T2138" s="19" t="n">
        <f aca="false">C2138*R2138</f>
        <v>233.82</v>
      </c>
      <c r="U2138" s="20" t="n">
        <f aca="false">MAX(0,C2138-L2138)</f>
        <v>0</v>
      </c>
      <c r="V2138" s="17" t="n">
        <f aca="false">U2138*Q2138</f>
        <v>0</v>
      </c>
      <c r="W2138" s="19" t="n">
        <f aca="false">U2138*R2138</f>
        <v>0</v>
      </c>
      <c r="X2138" s="20" t="n">
        <f aca="false">MAX(0,K2138-C2138)</f>
        <v>0</v>
      </c>
      <c r="Y2138" s="17" t="n">
        <f aca="false">F2138*PARAMETER!$B$5*Q2138</f>
        <v>1649526.98</v>
      </c>
      <c r="Z2138" s="21" t="n">
        <f aca="false">SUMIF($Y$2:$Y$3205,"&gt;="&amp;Y2138)/SUM($Y$2:$Y$3205)</f>
        <v>0.470906760571458</v>
      </c>
      <c r="AA2138" s="16" t="str">
        <f aca="false">IF(Z2138&lt;=PARAMETER!$B$7,"A",IF(Z2138&lt;=PARAMETER!$B$8,"B","C"))</f>
        <v>A</v>
      </c>
      <c r="AB2138" s="22" t="n">
        <f aca="false">G2138/F2138</f>
        <v>0.0724299065420561</v>
      </c>
      <c r="AC2138" s="16" t="str">
        <f aca="false">IF(AB2138&lt;=PARAMETER!$B$9,"X",IF(AB2138&lt;=PARAMETER!$B$10,"Y","Z"))</f>
        <v>X</v>
      </c>
      <c r="AD2138" s="16" t="str">
        <f aca="false">AA2138&amp;AC2138</f>
        <v>AX</v>
      </c>
      <c r="AE2138" s="22" t="n">
        <f aca="false">DATA!I2138</f>
        <v>0.7</v>
      </c>
      <c r="AF2138" s="18" t="n">
        <f aca="false">DATA!L2138</f>
        <v>11</v>
      </c>
      <c r="AG2138" s="16" t="str">
        <f aca="false">DATA!K2138</f>
        <v>A</v>
      </c>
      <c r="AH2138" s="18" t="n">
        <f aca="false">IF(AE2138&gt;=PARAMETER!$B$12,1,0)</f>
        <v>0</v>
      </c>
      <c r="AI2138" s="18" t="n">
        <f aca="false">IF(AF2138&gt;=PARAMETER!$B$13,1,0)</f>
        <v>0</v>
      </c>
      <c r="AJ2138" s="18" t="n">
        <f aca="false">IF(AND(AH2138=1,AI2138=1),1,0)</f>
        <v>0</v>
      </c>
    </row>
    <row r="2139" customFormat="false" ht="15" hidden="false" customHeight="false" outlineLevel="0" collapsed="false">
      <c r="A2139" s="16" t="str">
        <f aca="false">DATA!A2139</f>
        <v>ITM12137</v>
      </c>
      <c r="B2139" s="16" t="str">
        <f aca="false">DATA!B2139</f>
        <v>Electronics</v>
      </c>
      <c r="C2139" s="17" t="n">
        <f aca="false">DATA!C2139</f>
        <v>436</v>
      </c>
      <c r="D2139" s="17" t="n">
        <f aca="false">DATA!D2139</f>
        <v>31</v>
      </c>
      <c r="E2139" s="18" t="n">
        <f aca="false">DATA!F2139</f>
        <v>8</v>
      </c>
      <c r="F2139" s="19" t="n">
        <f aca="false">DATA!G2139</f>
        <v>36.04</v>
      </c>
      <c r="G2139" s="19" t="n">
        <f aca="false">DATA!H2139</f>
        <v>9.3</v>
      </c>
      <c r="H2139" s="18" t="n">
        <f aca="false">DATA!E2139</f>
        <v>6</v>
      </c>
      <c r="I2139" s="20" t="n">
        <f aca="false">F2139*E2139</f>
        <v>288.32</v>
      </c>
      <c r="J2139" s="20" t="n">
        <f aca="false">PARAMETER!$B$4*G2139*SQRT(E2139)</f>
        <v>43.2668421167723</v>
      </c>
      <c r="K2139" s="20" t="n">
        <f aca="false">I2139+J2139</f>
        <v>331.586842116772</v>
      </c>
      <c r="L2139" s="20" t="n">
        <f aca="false">K2139+F2139*H2139</f>
        <v>547.826842116772</v>
      </c>
      <c r="M2139" s="16" t="str">
        <f aca="false">IF(C2139&lt;=K2139,"REORDER",IF(C2139&gt;L2139,"OVERSTOCK","OK"))</f>
        <v>OK</v>
      </c>
      <c r="N2139" s="16" t="str">
        <f aca="false">IF(C2139&lt;=D2139,"REORDER","OK")</f>
        <v>OK</v>
      </c>
      <c r="O2139" s="18" t="n">
        <f aca="false">IF(D2139&lt;I2139,1,0)</f>
        <v>1</v>
      </c>
      <c r="P2139" s="20" t="n">
        <f aca="false">C2139/F2139</f>
        <v>12.0976692563818</v>
      </c>
      <c r="Q2139" s="19" t="n">
        <f aca="false">DATA!N2139</f>
        <v>150.6</v>
      </c>
      <c r="R2139" s="19" t="n">
        <f aca="false">DATA!O2139</f>
        <v>1.66</v>
      </c>
      <c r="S2139" s="17" t="n">
        <f aca="false">C2139*Q2139</f>
        <v>65661.6</v>
      </c>
      <c r="T2139" s="19" t="n">
        <f aca="false">C2139*R2139</f>
        <v>723.76</v>
      </c>
      <c r="U2139" s="20" t="n">
        <f aca="false">MAX(0,C2139-L2139)</f>
        <v>0</v>
      </c>
      <c r="V2139" s="17" t="n">
        <f aca="false">U2139*Q2139</f>
        <v>0</v>
      </c>
      <c r="W2139" s="19" t="n">
        <f aca="false">U2139*R2139</f>
        <v>0</v>
      </c>
      <c r="X2139" s="20" t="n">
        <f aca="false">MAX(0,K2139-C2139)</f>
        <v>0</v>
      </c>
      <c r="Y2139" s="17" t="n">
        <f aca="false">F2139*PARAMETER!$B$5*Q2139</f>
        <v>1981082.76</v>
      </c>
      <c r="Z2139" s="21" t="n">
        <f aca="false">SUMIF($Y$2:$Y$3205,"&gt;="&amp;Y2139)/SUM($Y$2:$Y$3205)</f>
        <v>0.341096208401329</v>
      </c>
      <c r="AA2139" s="16" t="str">
        <f aca="false">IF(Z2139&lt;=PARAMETER!$B$7,"A",IF(Z2139&lt;=PARAMETER!$B$8,"B","C"))</f>
        <v>A</v>
      </c>
      <c r="AB2139" s="22" t="n">
        <f aca="false">G2139/F2139</f>
        <v>0.258046614872364</v>
      </c>
      <c r="AC2139" s="16" t="str">
        <f aca="false">IF(AB2139&lt;=PARAMETER!$B$9,"X",IF(AB2139&lt;=PARAMETER!$B$10,"Y","Z"))</f>
        <v>Y</v>
      </c>
      <c r="AD2139" s="16" t="str">
        <f aca="false">AA2139&amp;AC2139</f>
        <v>AY</v>
      </c>
      <c r="AE2139" s="22" t="n">
        <f aca="false">DATA!I2139</f>
        <v>0.51</v>
      </c>
      <c r="AF2139" s="18" t="n">
        <f aca="false">DATA!L2139</f>
        <v>149</v>
      </c>
      <c r="AG2139" s="16" t="str">
        <f aca="false">DATA!K2139</f>
        <v>D</v>
      </c>
      <c r="AH2139" s="18" t="n">
        <f aca="false">IF(AE2139&gt;=PARAMETER!$B$12,1,0)</f>
        <v>0</v>
      </c>
      <c r="AI2139" s="18" t="n">
        <f aca="false">IF(AF2139&gt;=PARAMETER!$B$13,1,0)</f>
        <v>1</v>
      </c>
      <c r="AJ2139" s="18" t="n">
        <f aca="false">IF(AND(AH2139=1,AI2139=1),1,0)</f>
        <v>0</v>
      </c>
    </row>
    <row r="2140" customFormat="false" ht="15" hidden="false" customHeight="false" outlineLevel="0" collapsed="false">
      <c r="A2140" s="16" t="str">
        <f aca="false">DATA!A2140</f>
        <v>ITM12138</v>
      </c>
      <c r="B2140" s="16" t="str">
        <f aca="false">DATA!B2140</f>
        <v>Automotive</v>
      </c>
      <c r="C2140" s="17" t="n">
        <f aca="false">DATA!C2140</f>
        <v>332</v>
      </c>
      <c r="D2140" s="17" t="n">
        <f aca="false">DATA!D2140</f>
        <v>75</v>
      </c>
      <c r="E2140" s="18" t="n">
        <f aca="false">DATA!F2140</f>
        <v>8</v>
      </c>
      <c r="F2140" s="19" t="n">
        <f aca="false">DATA!G2140</f>
        <v>34.84</v>
      </c>
      <c r="G2140" s="19" t="n">
        <f aca="false">DATA!H2140</f>
        <v>5.16</v>
      </c>
      <c r="H2140" s="18" t="n">
        <f aca="false">DATA!E2140</f>
        <v>9</v>
      </c>
      <c r="I2140" s="20" t="n">
        <f aca="false">F2140*E2140</f>
        <v>278.72</v>
      </c>
      <c r="J2140" s="20" t="n">
        <f aca="false">PARAMETER!$B$4*G2140*SQRT(E2140)</f>
        <v>24.0061188518865</v>
      </c>
      <c r="K2140" s="20" t="n">
        <f aca="false">I2140+J2140</f>
        <v>302.726118851887</v>
      </c>
      <c r="L2140" s="20" t="n">
        <f aca="false">K2140+F2140*H2140</f>
        <v>616.286118851887</v>
      </c>
      <c r="M2140" s="16" t="str">
        <f aca="false">IF(C2140&lt;=K2140,"REORDER",IF(C2140&gt;L2140,"OVERSTOCK","OK"))</f>
        <v>OK</v>
      </c>
      <c r="N2140" s="16" t="str">
        <f aca="false">IF(C2140&lt;=D2140,"REORDER","OK")</f>
        <v>OK</v>
      </c>
      <c r="O2140" s="18" t="n">
        <f aca="false">IF(D2140&lt;I2140,1,0)</f>
        <v>1</v>
      </c>
      <c r="P2140" s="20" t="n">
        <f aca="false">C2140/F2140</f>
        <v>9.5292766934558</v>
      </c>
      <c r="Q2140" s="19" t="n">
        <f aca="false">DATA!N2140</f>
        <v>61.83</v>
      </c>
      <c r="R2140" s="19" t="n">
        <f aca="false">DATA!O2140</f>
        <v>0.42</v>
      </c>
      <c r="S2140" s="17" t="n">
        <f aca="false">C2140*Q2140</f>
        <v>20527.56</v>
      </c>
      <c r="T2140" s="19" t="n">
        <f aca="false">C2140*R2140</f>
        <v>139.44</v>
      </c>
      <c r="U2140" s="20" t="n">
        <f aca="false">MAX(0,C2140-L2140)</f>
        <v>0</v>
      </c>
      <c r="V2140" s="17" t="n">
        <f aca="false">U2140*Q2140</f>
        <v>0</v>
      </c>
      <c r="W2140" s="19" t="n">
        <f aca="false">U2140*R2140</f>
        <v>0</v>
      </c>
      <c r="X2140" s="20" t="n">
        <f aca="false">MAX(0,K2140-C2140)</f>
        <v>0</v>
      </c>
      <c r="Y2140" s="17" t="n">
        <f aca="false">F2140*PARAMETER!$B$5*Q2140</f>
        <v>786267.378</v>
      </c>
      <c r="Z2140" s="21" t="n">
        <f aca="false">SUMIF($Y$2:$Y$3205,"&gt;="&amp;Y2140)/SUM($Y$2:$Y$3205)</f>
        <v>0.814740376203814</v>
      </c>
      <c r="AA2140" s="16" t="str">
        <f aca="false">IF(Z2140&lt;=PARAMETER!$B$7,"A",IF(Z2140&lt;=PARAMETER!$B$8,"B","C"))</f>
        <v>B</v>
      </c>
      <c r="AB2140" s="22" t="n">
        <f aca="false">G2140/F2140</f>
        <v>0.148105625717566</v>
      </c>
      <c r="AC2140" s="16" t="str">
        <f aca="false">IF(AB2140&lt;=PARAMETER!$B$9,"X",IF(AB2140&lt;=PARAMETER!$B$10,"Y","Z"))</f>
        <v>X</v>
      </c>
      <c r="AD2140" s="16" t="str">
        <f aca="false">AA2140&amp;AC2140</f>
        <v>BX</v>
      </c>
      <c r="AE2140" s="22" t="n">
        <f aca="false">DATA!I2140</f>
        <v>0.43</v>
      </c>
      <c r="AF2140" s="18" t="n">
        <f aca="false">DATA!L2140</f>
        <v>49</v>
      </c>
      <c r="AG2140" s="16" t="str">
        <f aca="false">DATA!K2140</f>
        <v>D</v>
      </c>
      <c r="AH2140" s="18" t="n">
        <f aca="false">IF(AE2140&gt;=PARAMETER!$B$12,1,0)</f>
        <v>0</v>
      </c>
      <c r="AI2140" s="18" t="n">
        <f aca="false">IF(AF2140&gt;=PARAMETER!$B$13,1,0)</f>
        <v>0</v>
      </c>
      <c r="AJ2140" s="18" t="n">
        <f aca="false">IF(AND(AH2140=1,AI2140=1),1,0)</f>
        <v>0</v>
      </c>
    </row>
    <row r="2141" customFormat="false" ht="15" hidden="false" customHeight="false" outlineLevel="0" collapsed="false">
      <c r="A2141" s="16" t="str">
        <f aca="false">DATA!A2141</f>
        <v>ITM12139</v>
      </c>
      <c r="B2141" s="16" t="str">
        <f aca="false">DATA!B2141</f>
        <v>Pharma</v>
      </c>
      <c r="C2141" s="17" t="n">
        <f aca="false">DATA!C2141</f>
        <v>327</v>
      </c>
      <c r="D2141" s="17" t="n">
        <f aca="false">DATA!D2141</f>
        <v>30</v>
      </c>
      <c r="E2141" s="18" t="n">
        <f aca="false">DATA!F2141</f>
        <v>6</v>
      </c>
      <c r="F2141" s="19" t="n">
        <f aca="false">DATA!G2141</f>
        <v>27.78</v>
      </c>
      <c r="G2141" s="19" t="n">
        <f aca="false">DATA!H2141</f>
        <v>8.5</v>
      </c>
      <c r="H2141" s="18" t="n">
        <f aca="false">DATA!E2141</f>
        <v>6</v>
      </c>
      <c r="I2141" s="20" t="n">
        <f aca="false">F2141*E2141</f>
        <v>166.68</v>
      </c>
      <c r="J2141" s="20" t="n">
        <f aca="false">PARAMETER!$B$4*G2141*SQRT(E2141)</f>
        <v>34.2469427445774</v>
      </c>
      <c r="K2141" s="20" t="n">
        <f aca="false">I2141+J2141</f>
        <v>200.926942744577</v>
      </c>
      <c r="L2141" s="20" t="n">
        <f aca="false">K2141+F2141*H2141</f>
        <v>367.606942744577</v>
      </c>
      <c r="M2141" s="16" t="str">
        <f aca="false">IF(C2141&lt;=K2141,"REORDER",IF(C2141&gt;L2141,"OVERSTOCK","OK"))</f>
        <v>OK</v>
      </c>
      <c r="N2141" s="16" t="str">
        <f aca="false">IF(C2141&lt;=D2141,"REORDER","OK")</f>
        <v>OK</v>
      </c>
      <c r="O2141" s="18" t="n">
        <f aca="false">IF(D2141&lt;I2141,1,0)</f>
        <v>1</v>
      </c>
      <c r="P2141" s="20" t="n">
        <f aca="false">C2141/F2141</f>
        <v>11.7710583153348</v>
      </c>
      <c r="Q2141" s="19" t="n">
        <f aca="false">DATA!N2141</f>
        <v>166.65</v>
      </c>
      <c r="R2141" s="19" t="n">
        <f aca="false">DATA!O2141</f>
        <v>0.76</v>
      </c>
      <c r="S2141" s="17" t="n">
        <f aca="false">C2141*Q2141</f>
        <v>54494.55</v>
      </c>
      <c r="T2141" s="19" t="n">
        <f aca="false">C2141*R2141</f>
        <v>248.52</v>
      </c>
      <c r="U2141" s="20" t="n">
        <f aca="false">MAX(0,C2141-L2141)</f>
        <v>0</v>
      </c>
      <c r="V2141" s="17" t="n">
        <f aca="false">U2141*Q2141</f>
        <v>0</v>
      </c>
      <c r="W2141" s="19" t="n">
        <f aca="false">U2141*R2141</f>
        <v>0</v>
      </c>
      <c r="X2141" s="20" t="n">
        <f aca="false">MAX(0,K2141-C2141)</f>
        <v>0</v>
      </c>
      <c r="Y2141" s="17" t="n">
        <f aca="false">F2141*PARAMETER!$B$5*Q2141</f>
        <v>1689781.005</v>
      </c>
      <c r="Z2141" s="21" t="n">
        <f aca="false">SUMIF($Y$2:$Y$3205,"&gt;="&amp;Y2141)/SUM($Y$2:$Y$3205)</f>
        <v>0.461338621389757</v>
      </c>
      <c r="AA2141" s="16" t="str">
        <f aca="false">IF(Z2141&lt;=PARAMETER!$B$7,"A",IF(Z2141&lt;=PARAMETER!$B$8,"B","C"))</f>
        <v>A</v>
      </c>
      <c r="AB2141" s="22" t="n">
        <f aca="false">G2141/F2141</f>
        <v>0.305975521958243</v>
      </c>
      <c r="AC2141" s="16" t="str">
        <f aca="false">IF(AB2141&lt;=PARAMETER!$B$9,"X",IF(AB2141&lt;=PARAMETER!$B$10,"Y","Z"))</f>
        <v>Y</v>
      </c>
      <c r="AD2141" s="16" t="str">
        <f aca="false">AA2141&amp;AC2141</f>
        <v>AY</v>
      </c>
      <c r="AE2141" s="22" t="n">
        <f aca="false">DATA!I2141</f>
        <v>0.34</v>
      </c>
      <c r="AF2141" s="18" t="n">
        <f aca="false">DATA!L2141</f>
        <v>11</v>
      </c>
      <c r="AG2141" s="16" t="str">
        <f aca="false">DATA!K2141</f>
        <v>B</v>
      </c>
      <c r="AH2141" s="18" t="n">
        <f aca="false">IF(AE2141&gt;=PARAMETER!$B$12,1,0)</f>
        <v>0</v>
      </c>
      <c r="AI2141" s="18" t="n">
        <f aca="false">IF(AF2141&gt;=PARAMETER!$B$13,1,0)</f>
        <v>0</v>
      </c>
      <c r="AJ2141" s="18" t="n">
        <f aca="false">IF(AND(AH2141=1,AI2141=1),1,0)</f>
        <v>0</v>
      </c>
    </row>
    <row r="2142" customFormat="false" ht="15" hidden="false" customHeight="false" outlineLevel="0" collapsed="false">
      <c r="A2142" s="16" t="str">
        <f aca="false">DATA!A2142</f>
        <v>ITM12140</v>
      </c>
      <c r="B2142" s="16" t="str">
        <f aca="false">DATA!B2142</f>
        <v>Groceries</v>
      </c>
      <c r="C2142" s="17" t="n">
        <f aca="false">DATA!C2142</f>
        <v>156</v>
      </c>
      <c r="D2142" s="17" t="n">
        <f aca="false">DATA!D2142</f>
        <v>53</v>
      </c>
      <c r="E2142" s="18" t="n">
        <f aca="false">DATA!F2142</f>
        <v>2</v>
      </c>
      <c r="F2142" s="19" t="n">
        <f aca="false">DATA!G2142</f>
        <v>35.35</v>
      </c>
      <c r="G2142" s="19" t="n">
        <f aca="false">DATA!H2142</f>
        <v>5.02</v>
      </c>
      <c r="H2142" s="18" t="n">
        <f aca="false">DATA!E2142</f>
        <v>14</v>
      </c>
      <c r="I2142" s="20" t="n">
        <f aca="false">F2142*E2142</f>
        <v>70.7</v>
      </c>
      <c r="J2142" s="20" t="n">
        <f aca="false">PARAMETER!$B$4*G2142*SQRT(E2142)</f>
        <v>11.6773950229138</v>
      </c>
      <c r="K2142" s="20" t="n">
        <f aca="false">I2142+J2142</f>
        <v>82.3773950229138</v>
      </c>
      <c r="L2142" s="20" t="n">
        <f aca="false">K2142+F2142*H2142</f>
        <v>577.277395022914</v>
      </c>
      <c r="M2142" s="16" t="str">
        <f aca="false">IF(C2142&lt;=K2142,"REORDER",IF(C2142&gt;L2142,"OVERSTOCK","OK"))</f>
        <v>OK</v>
      </c>
      <c r="N2142" s="16" t="str">
        <f aca="false">IF(C2142&lt;=D2142,"REORDER","OK")</f>
        <v>OK</v>
      </c>
      <c r="O2142" s="18" t="n">
        <f aca="false">IF(D2142&lt;I2142,1,0)</f>
        <v>1</v>
      </c>
      <c r="P2142" s="20" t="n">
        <f aca="false">C2142/F2142</f>
        <v>4.41301272984441</v>
      </c>
      <c r="Q2142" s="19" t="n">
        <f aca="false">DATA!N2142</f>
        <v>179.57</v>
      </c>
      <c r="R2142" s="19" t="n">
        <f aca="false">DATA!O2142</f>
        <v>1.24</v>
      </c>
      <c r="S2142" s="17" t="n">
        <f aca="false">C2142*Q2142</f>
        <v>28012.92</v>
      </c>
      <c r="T2142" s="19" t="n">
        <f aca="false">C2142*R2142</f>
        <v>193.44</v>
      </c>
      <c r="U2142" s="20" t="n">
        <f aca="false">MAX(0,C2142-L2142)</f>
        <v>0</v>
      </c>
      <c r="V2142" s="17" t="n">
        <f aca="false">U2142*Q2142</f>
        <v>0</v>
      </c>
      <c r="W2142" s="19" t="n">
        <f aca="false">U2142*R2142</f>
        <v>0</v>
      </c>
      <c r="X2142" s="20" t="n">
        <f aca="false">MAX(0,K2142-C2142)</f>
        <v>0</v>
      </c>
      <c r="Y2142" s="17" t="n">
        <f aca="false">F2142*PARAMETER!$B$5*Q2142</f>
        <v>2316946.8175</v>
      </c>
      <c r="Z2142" s="21" t="n">
        <f aca="false">SUMIF($Y$2:$Y$3205,"&gt;="&amp;Y2142)/SUM($Y$2:$Y$3205)</f>
        <v>0.237242349747075</v>
      </c>
      <c r="AA2142" s="16" t="str">
        <f aca="false">IF(Z2142&lt;=PARAMETER!$B$7,"A",IF(Z2142&lt;=PARAMETER!$B$8,"B","C"))</f>
        <v>A</v>
      </c>
      <c r="AB2142" s="22" t="n">
        <f aca="false">G2142/F2142</f>
        <v>0.142008486562942</v>
      </c>
      <c r="AC2142" s="16" t="str">
        <f aca="false">IF(AB2142&lt;=PARAMETER!$B$9,"X",IF(AB2142&lt;=PARAMETER!$B$10,"Y","Z"))</f>
        <v>X</v>
      </c>
      <c r="AD2142" s="16" t="str">
        <f aca="false">AA2142&amp;AC2142</f>
        <v>AX</v>
      </c>
      <c r="AE2142" s="22" t="n">
        <f aca="false">DATA!I2142</f>
        <v>0.16</v>
      </c>
      <c r="AF2142" s="18" t="n">
        <f aca="false">DATA!L2142</f>
        <v>114</v>
      </c>
      <c r="AG2142" s="16" t="str">
        <f aca="false">DATA!K2142</f>
        <v>C</v>
      </c>
      <c r="AH2142" s="18" t="n">
        <f aca="false">IF(AE2142&gt;=PARAMETER!$B$12,1,0)</f>
        <v>0</v>
      </c>
      <c r="AI2142" s="18" t="n">
        <f aca="false">IF(AF2142&gt;=PARAMETER!$B$13,1,0)</f>
        <v>1</v>
      </c>
      <c r="AJ2142" s="18" t="n">
        <f aca="false">IF(AND(AH2142=1,AI2142=1),1,0)</f>
        <v>0</v>
      </c>
    </row>
    <row r="2143" customFormat="false" ht="15" hidden="false" customHeight="false" outlineLevel="0" collapsed="false">
      <c r="A2143" s="16" t="str">
        <f aca="false">DATA!A2143</f>
        <v>ITM12141</v>
      </c>
      <c r="B2143" s="16" t="str">
        <f aca="false">DATA!B2143</f>
        <v>Groceries</v>
      </c>
      <c r="C2143" s="17" t="n">
        <f aca="false">DATA!C2143</f>
        <v>201</v>
      </c>
      <c r="D2143" s="17" t="n">
        <f aca="false">DATA!D2143</f>
        <v>56</v>
      </c>
      <c r="E2143" s="18" t="n">
        <f aca="false">DATA!F2143</f>
        <v>8</v>
      </c>
      <c r="F2143" s="19" t="n">
        <f aca="false">DATA!G2143</f>
        <v>46.85</v>
      </c>
      <c r="G2143" s="19" t="n">
        <f aca="false">DATA!H2143</f>
        <v>7.32</v>
      </c>
      <c r="H2143" s="18" t="n">
        <f aca="false">DATA!E2143</f>
        <v>7</v>
      </c>
      <c r="I2143" s="20" t="n">
        <f aca="false">F2143*E2143</f>
        <v>374.8</v>
      </c>
      <c r="J2143" s="20" t="n">
        <f aca="false">PARAMETER!$B$4*G2143*SQRT(E2143)</f>
        <v>34.055191859653</v>
      </c>
      <c r="K2143" s="20" t="n">
        <f aca="false">I2143+J2143</f>
        <v>408.855191859653</v>
      </c>
      <c r="L2143" s="20" t="n">
        <f aca="false">K2143+F2143*H2143</f>
        <v>736.805191859653</v>
      </c>
      <c r="M2143" s="16" t="str">
        <f aca="false">IF(C2143&lt;=K2143,"REORDER",IF(C2143&gt;L2143,"OVERSTOCK","OK"))</f>
        <v>REORDER</v>
      </c>
      <c r="N2143" s="16" t="str">
        <f aca="false">IF(C2143&lt;=D2143,"REORDER","OK")</f>
        <v>OK</v>
      </c>
      <c r="O2143" s="18" t="n">
        <f aca="false">IF(D2143&lt;I2143,1,0)</f>
        <v>1</v>
      </c>
      <c r="P2143" s="20" t="n">
        <f aca="false">C2143/F2143</f>
        <v>4.29028815368196</v>
      </c>
      <c r="Q2143" s="19" t="n">
        <f aca="false">DATA!N2143</f>
        <v>76.6</v>
      </c>
      <c r="R2143" s="19" t="n">
        <f aca="false">DATA!O2143</f>
        <v>0.87</v>
      </c>
      <c r="S2143" s="17" t="n">
        <f aca="false">C2143*Q2143</f>
        <v>15396.6</v>
      </c>
      <c r="T2143" s="19" t="n">
        <f aca="false">C2143*R2143</f>
        <v>174.87</v>
      </c>
      <c r="U2143" s="20" t="n">
        <f aca="false">MAX(0,C2143-L2143)</f>
        <v>0</v>
      </c>
      <c r="V2143" s="17" t="n">
        <f aca="false">U2143*Q2143</f>
        <v>0</v>
      </c>
      <c r="W2143" s="19" t="n">
        <f aca="false">U2143*R2143</f>
        <v>0</v>
      </c>
      <c r="X2143" s="20" t="n">
        <f aca="false">MAX(0,K2143-C2143)</f>
        <v>207.855191859653</v>
      </c>
      <c r="Y2143" s="17" t="n">
        <f aca="false">F2143*PARAMETER!$B$5*Q2143</f>
        <v>1309879.15</v>
      </c>
      <c r="Z2143" s="21" t="n">
        <f aca="false">SUMIF($Y$2:$Y$3205,"&gt;="&amp;Y2143)/SUM($Y$2:$Y$3205)</f>
        <v>0.601999668738988</v>
      </c>
      <c r="AA2143" s="16" t="str">
        <f aca="false">IF(Z2143&lt;=PARAMETER!$B$7,"A",IF(Z2143&lt;=PARAMETER!$B$8,"B","C"))</f>
        <v>A</v>
      </c>
      <c r="AB2143" s="22" t="n">
        <f aca="false">G2143/F2143</f>
        <v>0.15624332977588</v>
      </c>
      <c r="AC2143" s="16" t="str">
        <f aca="false">IF(AB2143&lt;=PARAMETER!$B$9,"X",IF(AB2143&lt;=PARAMETER!$B$10,"Y","Z"))</f>
        <v>X</v>
      </c>
      <c r="AD2143" s="16" t="str">
        <f aca="false">AA2143&amp;AC2143</f>
        <v>AX</v>
      </c>
      <c r="AE2143" s="22" t="n">
        <f aca="false">DATA!I2143</f>
        <v>0.57</v>
      </c>
      <c r="AF2143" s="18" t="n">
        <f aca="false">DATA!L2143</f>
        <v>134</v>
      </c>
      <c r="AG2143" s="16" t="str">
        <f aca="false">DATA!K2143</f>
        <v>C</v>
      </c>
      <c r="AH2143" s="18" t="n">
        <f aca="false">IF(AE2143&gt;=PARAMETER!$B$12,1,0)</f>
        <v>0</v>
      </c>
      <c r="AI2143" s="18" t="n">
        <f aca="false">IF(AF2143&gt;=PARAMETER!$B$13,1,0)</f>
        <v>1</v>
      </c>
      <c r="AJ2143" s="18" t="n">
        <f aca="false">IF(AND(AH2143=1,AI2143=1),1,0)</f>
        <v>0</v>
      </c>
    </row>
    <row r="2144" customFormat="false" ht="15" hidden="false" customHeight="false" outlineLevel="0" collapsed="false">
      <c r="A2144" s="16" t="str">
        <f aca="false">DATA!A2144</f>
        <v>ITM12142</v>
      </c>
      <c r="B2144" s="16" t="str">
        <f aca="false">DATA!B2144</f>
        <v>Electronics</v>
      </c>
      <c r="C2144" s="17" t="n">
        <f aca="false">DATA!C2144</f>
        <v>386</v>
      </c>
      <c r="D2144" s="17" t="n">
        <f aca="false">DATA!D2144</f>
        <v>48</v>
      </c>
      <c r="E2144" s="18" t="n">
        <f aca="false">DATA!F2144</f>
        <v>5</v>
      </c>
      <c r="F2144" s="19" t="n">
        <f aca="false">DATA!G2144</f>
        <v>33.62</v>
      </c>
      <c r="G2144" s="19" t="n">
        <f aca="false">DATA!H2144</f>
        <v>3.7</v>
      </c>
      <c r="H2144" s="18" t="n">
        <f aca="false">DATA!E2144</f>
        <v>9</v>
      </c>
      <c r="I2144" s="20" t="n">
        <f aca="false">F2144*E2144</f>
        <v>168.1</v>
      </c>
      <c r="J2144" s="20" t="n">
        <f aca="false">PARAMETER!$B$4*G2144*SQRT(E2144)</f>
        <v>13.6086167347321</v>
      </c>
      <c r="K2144" s="20" t="n">
        <f aca="false">I2144+J2144</f>
        <v>181.708616734732</v>
      </c>
      <c r="L2144" s="20" t="n">
        <f aca="false">K2144+F2144*H2144</f>
        <v>484.288616734732</v>
      </c>
      <c r="M2144" s="16" t="str">
        <f aca="false">IF(C2144&lt;=K2144,"REORDER",IF(C2144&gt;L2144,"OVERSTOCK","OK"))</f>
        <v>OK</v>
      </c>
      <c r="N2144" s="16" t="str">
        <f aca="false">IF(C2144&lt;=D2144,"REORDER","OK")</f>
        <v>OK</v>
      </c>
      <c r="O2144" s="18" t="n">
        <f aca="false">IF(D2144&lt;I2144,1,0)</f>
        <v>1</v>
      </c>
      <c r="P2144" s="20" t="n">
        <f aca="false">C2144/F2144</f>
        <v>11.481261154075</v>
      </c>
      <c r="Q2144" s="19" t="n">
        <f aca="false">DATA!N2144</f>
        <v>139.46</v>
      </c>
      <c r="R2144" s="19" t="n">
        <f aca="false">DATA!O2144</f>
        <v>0.22</v>
      </c>
      <c r="S2144" s="17" t="n">
        <f aca="false">C2144*Q2144</f>
        <v>53831.56</v>
      </c>
      <c r="T2144" s="19" t="n">
        <f aca="false">C2144*R2144</f>
        <v>84.92</v>
      </c>
      <c r="U2144" s="20" t="n">
        <f aca="false">MAX(0,C2144-L2144)</f>
        <v>0</v>
      </c>
      <c r="V2144" s="17" t="n">
        <f aca="false">U2144*Q2144</f>
        <v>0</v>
      </c>
      <c r="W2144" s="19" t="n">
        <f aca="false">U2144*R2144</f>
        <v>0</v>
      </c>
      <c r="X2144" s="20" t="n">
        <f aca="false">MAX(0,K2144-C2144)</f>
        <v>0</v>
      </c>
      <c r="Y2144" s="17" t="n">
        <f aca="false">F2144*PARAMETER!$B$5*Q2144</f>
        <v>1711355.498</v>
      </c>
      <c r="Z2144" s="21" t="n">
        <f aca="false">SUMIF($Y$2:$Y$3205,"&gt;="&amp;Y2144)/SUM($Y$2:$Y$3205)</f>
        <v>0.453756643285677</v>
      </c>
      <c r="AA2144" s="16" t="str">
        <f aca="false">IF(Z2144&lt;=PARAMETER!$B$7,"A",IF(Z2144&lt;=PARAMETER!$B$8,"B","C"))</f>
        <v>A</v>
      </c>
      <c r="AB2144" s="22" t="n">
        <f aca="false">G2144/F2144</f>
        <v>0.110053539559786</v>
      </c>
      <c r="AC2144" s="16" t="str">
        <f aca="false">IF(AB2144&lt;=PARAMETER!$B$9,"X",IF(AB2144&lt;=PARAMETER!$B$10,"Y","Z"))</f>
        <v>X</v>
      </c>
      <c r="AD2144" s="16" t="str">
        <f aca="false">AA2144&amp;AC2144</f>
        <v>AX</v>
      </c>
      <c r="AE2144" s="22" t="n">
        <f aca="false">DATA!I2144</f>
        <v>0.38</v>
      </c>
      <c r="AF2144" s="18" t="n">
        <f aca="false">DATA!L2144</f>
        <v>89</v>
      </c>
      <c r="AG2144" s="16" t="str">
        <f aca="false">DATA!K2144</f>
        <v>A</v>
      </c>
      <c r="AH2144" s="18" t="n">
        <f aca="false">IF(AE2144&gt;=PARAMETER!$B$12,1,0)</f>
        <v>0</v>
      </c>
      <c r="AI2144" s="18" t="n">
        <f aca="false">IF(AF2144&gt;=PARAMETER!$B$13,1,0)</f>
        <v>0</v>
      </c>
      <c r="AJ2144" s="18" t="n">
        <f aca="false">IF(AND(AH2144=1,AI2144=1),1,0)</f>
        <v>0</v>
      </c>
    </row>
    <row r="2145" customFormat="false" ht="15" hidden="false" customHeight="false" outlineLevel="0" collapsed="false">
      <c r="A2145" s="16" t="str">
        <f aca="false">DATA!A2145</f>
        <v>ITM12143</v>
      </c>
      <c r="B2145" s="16" t="str">
        <f aca="false">DATA!B2145</f>
        <v>Electronics</v>
      </c>
      <c r="C2145" s="17" t="n">
        <f aca="false">DATA!C2145</f>
        <v>20</v>
      </c>
      <c r="D2145" s="17" t="n">
        <f aca="false">DATA!D2145</f>
        <v>38</v>
      </c>
      <c r="E2145" s="18" t="n">
        <f aca="false">DATA!F2145</f>
        <v>6</v>
      </c>
      <c r="F2145" s="19" t="n">
        <f aca="false">DATA!G2145</f>
        <v>13.99</v>
      </c>
      <c r="G2145" s="19" t="n">
        <f aca="false">DATA!H2145</f>
        <v>6.44</v>
      </c>
      <c r="H2145" s="18" t="n">
        <f aca="false">DATA!E2145</f>
        <v>12</v>
      </c>
      <c r="I2145" s="20" t="n">
        <f aca="false">F2145*E2145</f>
        <v>83.94</v>
      </c>
      <c r="J2145" s="20" t="n">
        <f aca="false">PARAMETER!$B$4*G2145*SQRT(E2145)</f>
        <v>25.9470954441269</v>
      </c>
      <c r="K2145" s="20" t="n">
        <f aca="false">I2145+J2145</f>
        <v>109.887095444127</v>
      </c>
      <c r="L2145" s="20" t="n">
        <f aca="false">K2145+F2145*H2145</f>
        <v>277.767095444127</v>
      </c>
      <c r="M2145" s="16" t="str">
        <f aca="false">IF(C2145&lt;=K2145,"REORDER",IF(C2145&gt;L2145,"OVERSTOCK","OK"))</f>
        <v>REORDER</v>
      </c>
      <c r="N2145" s="16" t="str">
        <f aca="false">IF(C2145&lt;=D2145,"REORDER","OK")</f>
        <v>REORDER</v>
      </c>
      <c r="O2145" s="18" t="n">
        <f aca="false">IF(D2145&lt;I2145,1,0)</f>
        <v>1</v>
      </c>
      <c r="P2145" s="20" t="n">
        <f aca="false">C2145/F2145</f>
        <v>1.42959256611866</v>
      </c>
      <c r="Q2145" s="19" t="n">
        <f aca="false">DATA!N2145</f>
        <v>32.24</v>
      </c>
      <c r="R2145" s="19" t="n">
        <f aca="false">DATA!O2145</f>
        <v>1.9</v>
      </c>
      <c r="S2145" s="17" t="n">
        <f aca="false">C2145*Q2145</f>
        <v>644.8</v>
      </c>
      <c r="T2145" s="19" t="n">
        <f aca="false">C2145*R2145</f>
        <v>38</v>
      </c>
      <c r="U2145" s="20" t="n">
        <f aca="false">MAX(0,C2145-L2145)</f>
        <v>0</v>
      </c>
      <c r="V2145" s="17" t="n">
        <f aca="false">U2145*Q2145</f>
        <v>0</v>
      </c>
      <c r="W2145" s="19" t="n">
        <f aca="false">U2145*R2145</f>
        <v>0</v>
      </c>
      <c r="X2145" s="20" t="n">
        <f aca="false">MAX(0,K2145-C2145)</f>
        <v>89.8870954441269</v>
      </c>
      <c r="Y2145" s="17" t="n">
        <f aca="false">F2145*PARAMETER!$B$5*Q2145</f>
        <v>164628.724</v>
      </c>
      <c r="Z2145" s="21" t="n">
        <f aca="false">SUMIF($Y$2:$Y$3205,"&gt;="&amp;Y2145)/SUM($Y$2:$Y$3205)</f>
        <v>0.988595472786911</v>
      </c>
      <c r="AA2145" s="16" t="str">
        <f aca="false">IF(Z2145&lt;=PARAMETER!$B$7,"A",IF(Z2145&lt;=PARAMETER!$B$8,"B","C"))</f>
        <v>C</v>
      </c>
      <c r="AB2145" s="22" t="n">
        <f aca="false">G2145/F2145</f>
        <v>0.460328806290207</v>
      </c>
      <c r="AC2145" s="16" t="str">
        <f aca="false">IF(AB2145&lt;=PARAMETER!$B$9,"X",IF(AB2145&lt;=PARAMETER!$B$10,"Y","Z"))</f>
        <v>Y</v>
      </c>
      <c r="AD2145" s="16" t="str">
        <f aca="false">AA2145&amp;AC2145</f>
        <v>CY</v>
      </c>
      <c r="AE2145" s="22" t="n">
        <f aca="false">DATA!I2145</f>
        <v>0.74</v>
      </c>
      <c r="AF2145" s="18" t="n">
        <f aca="false">DATA!L2145</f>
        <v>56</v>
      </c>
      <c r="AG2145" s="16" t="str">
        <f aca="false">DATA!K2145</f>
        <v>B</v>
      </c>
      <c r="AH2145" s="18" t="n">
        <f aca="false">IF(AE2145&gt;=PARAMETER!$B$12,1,0)</f>
        <v>0</v>
      </c>
      <c r="AI2145" s="18" t="n">
        <f aca="false">IF(AF2145&gt;=PARAMETER!$B$13,1,0)</f>
        <v>0</v>
      </c>
      <c r="AJ2145" s="18" t="n">
        <f aca="false">IF(AND(AH2145=1,AI2145=1),1,0)</f>
        <v>0</v>
      </c>
    </row>
    <row r="2146" customFormat="false" ht="15" hidden="false" customHeight="false" outlineLevel="0" collapsed="false">
      <c r="A2146" s="16" t="str">
        <f aca="false">DATA!A2146</f>
        <v>ITM12144</v>
      </c>
      <c r="B2146" s="16" t="str">
        <f aca="false">DATA!B2146</f>
        <v>Automotive</v>
      </c>
      <c r="C2146" s="17" t="n">
        <f aca="false">DATA!C2146</f>
        <v>63</v>
      </c>
      <c r="D2146" s="17" t="n">
        <f aca="false">DATA!D2146</f>
        <v>63</v>
      </c>
      <c r="E2146" s="18" t="n">
        <f aca="false">DATA!F2146</f>
        <v>3</v>
      </c>
      <c r="F2146" s="19" t="n">
        <f aca="false">DATA!G2146</f>
        <v>28.96</v>
      </c>
      <c r="G2146" s="19" t="n">
        <f aca="false">DATA!H2146</f>
        <v>5.23</v>
      </c>
      <c r="H2146" s="18" t="n">
        <f aca="false">DATA!E2146</f>
        <v>5</v>
      </c>
      <c r="I2146" s="20" t="n">
        <f aca="false">F2146*E2146</f>
        <v>86.88</v>
      </c>
      <c r="J2146" s="20" t="n">
        <f aca="false">PARAMETER!$B$4*G2146*SQRT(E2146)</f>
        <v>14.9001133766351</v>
      </c>
      <c r="K2146" s="20" t="n">
        <f aca="false">I2146+J2146</f>
        <v>101.780113376635</v>
      </c>
      <c r="L2146" s="20" t="n">
        <f aca="false">K2146+F2146*H2146</f>
        <v>246.580113376635</v>
      </c>
      <c r="M2146" s="16" t="str">
        <f aca="false">IF(C2146&lt;=K2146,"REORDER",IF(C2146&gt;L2146,"OVERSTOCK","OK"))</f>
        <v>REORDER</v>
      </c>
      <c r="N2146" s="16" t="str">
        <f aca="false">IF(C2146&lt;=D2146,"REORDER","OK")</f>
        <v>REORDER</v>
      </c>
      <c r="O2146" s="18" t="n">
        <f aca="false">IF(D2146&lt;I2146,1,0)</f>
        <v>1</v>
      </c>
      <c r="P2146" s="20" t="n">
        <f aca="false">C2146/F2146</f>
        <v>2.17541436464088</v>
      </c>
      <c r="Q2146" s="19" t="n">
        <f aca="false">DATA!N2146</f>
        <v>151.37</v>
      </c>
      <c r="R2146" s="19" t="n">
        <f aca="false">DATA!O2146</f>
        <v>0.74</v>
      </c>
      <c r="S2146" s="17" t="n">
        <f aca="false">C2146*Q2146</f>
        <v>9536.31</v>
      </c>
      <c r="T2146" s="19" t="n">
        <f aca="false">C2146*R2146</f>
        <v>46.62</v>
      </c>
      <c r="U2146" s="20" t="n">
        <f aca="false">MAX(0,C2146-L2146)</f>
        <v>0</v>
      </c>
      <c r="V2146" s="17" t="n">
        <f aca="false">U2146*Q2146</f>
        <v>0</v>
      </c>
      <c r="W2146" s="19" t="n">
        <f aca="false">U2146*R2146</f>
        <v>0</v>
      </c>
      <c r="X2146" s="20" t="n">
        <f aca="false">MAX(0,K2146-C2146)</f>
        <v>38.7801133766351</v>
      </c>
      <c r="Y2146" s="17" t="n">
        <f aca="false">F2146*PARAMETER!$B$5*Q2146</f>
        <v>1600041.448</v>
      </c>
      <c r="Z2146" s="21" t="n">
        <f aca="false">SUMIF($Y$2:$Y$3205,"&gt;="&amp;Y2146)/SUM($Y$2:$Y$3205)</f>
        <v>0.483840190425769</v>
      </c>
      <c r="AA2146" s="16" t="str">
        <f aca="false">IF(Z2146&lt;=PARAMETER!$B$7,"A",IF(Z2146&lt;=PARAMETER!$B$8,"B","C"))</f>
        <v>A</v>
      </c>
      <c r="AB2146" s="22" t="n">
        <f aca="false">G2146/F2146</f>
        <v>0.180593922651934</v>
      </c>
      <c r="AC2146" s="16" t="str">
        <f aca="false">IF(AB2146&lt;=PARAMETER!$B$9,"X",IF(AB2146&lt;=PARAMETER!$B$10,"Y","Z"))</f>
        <v>X</v>
      </c>
      <c r="AD2146" s="16" t="str">
        <f aca="false">AA2146&amp;AC2146</f>
        <v>AX</v>
      </c>
      <c r="AE2146" s="22" t="n">
        <f aca="false">DATA!I2146</f>
        <v>0.75</v>
      </c>
      <c r="AF2146" s="18" t="n">
        <f aca="false">DATA!L2146</f>
        <v>173</v>
      </c>
      <c r="AG2146" s="16" t="str">
        <f aca="false">DATA!K2146</f>
        <v>B</v>
      </c>
      <c r="AH2146" s="18" t="n">
        <f aca="false">IF(AE2146&gt;=PARAMETER!$B$12,1,0)</f>
        <v>0</v>
      </c>
      <c r="AI2146" s="18" t="n">
        <f aca="false">IF(AF2146&gt;=PARAMETER!$B$13,1,0)</f>
        <v>1</v>
      </c>
      <c r="AJ2146" s="18" t="n">
        <f aca="false">IF(AND(AH2146=1,AI2146=1),1,0)</f>
        <v>0</v>
      </c>
    </row>
    <row r="2147" customFormat="false" ht="15" hidden="false" customHeight="false" outlineLevel="0" collapsed="false">
      <c r="A2147" s="16" t="str">
        <f aca="false">DATA!A2147</f>
        <v>ITM12145</v>
      </c>
      <c r="B2147" s="16" t="str">
        <f aca="false">DATA!B2147</f>
        <v>Automotive</v>
      </c>
      <c r="C2147" s="17" t="n">
        <f aca="false">DATA!C2147</f>
        <v>246</v>
      </c>
      <c r="D2147" s="17" t="n">
        <f aca="false">DATA!D2147</f>
        <v>99</v>
      </c>
      <c r="E2147" s="18" t="n">
        <f aca="false">DATA!F2147</f>
        <v>5</v>
      </c>
      <c r="F2147" s="19" t="n">
        <f aca="false">DATA!G2147</f>
        <v>22.67</v>
      </c>
      <c r="G2147" s="19" t="n">
        <f aca="false">DATA!H2147</f>
        <v>3.99</v>
      </c>
      <c r="H2147" s="18" t="n">
        <f aca="false">DATA!E2147</f>
        <v>12</v>
      </c>
      <c r="I2147" s="20" t="n">
        <f aca="false">F2147*E2147</f>
        <v>113.35</v>
      </c>
      <c r="J2147" s="20" t="n">
        <f aca="false">PARAMETER!$B$4*G2147*SQRT(E2147)</f>
        <v>14.6752380463733</v>
      </c>
      <c r="K2147" s="20" t="n">
        <f aca="false">I2147+J2147</f>
        <v>128.025238046373</v>
      </c>
      <c r="L2147" s="20" t="n">
        <f aca="false">K2147+F2147*H2147</f>
        <v>400.065238046373</v>
      </c>
      <c r="M2147" s="16" t="str">
        <f aca="false">IF(C2147&lt;=K2147,"REORDER",IF(C2147&gt;L2147,"OVERSTOCK","OK"))</f>
        <v>OK</v>
      </c>
      <c r="N2147" s="16" t="str">
        <f aca="false">IF(C2147&lt;=D2147,"REORDER","OK")</f>
        <v>OK</v>
      </c>
      <c r="O2147" s="18" t="n">
        <f aca="false">IF(D2147&lt;I2147,1,0)</f>
        <v>1</v>
      </c>
      <c r="P2147" s="20" t="n">
        <f aca="false">C2147/F2147</f>
        <v>10.8513453903838</v>
      </c>
      <c r="Q2147" s="19" t="n">
        <f aca="false">DATA!N2147</f>
        <v>41.35</v>
      </c>
      <c r="R2147" s="19" t="n">
        <f aca="false">DATA!O2147</f>
        <v>0.95</v>
      </c>
      <c r="S2147" s="17" t="n">
        <f aca="false">C2147*Q2147</f>
        <v>10172.1</v>
      </c>
      <c r="T2147" s="19" t="n">
        <f aca="false">C2147*R2147</f>
        <v>233.7</v>
      </c>
      <c r="U2147" s="20" t="n">
        <f aca="false">MAX(0,C2147-L2147)</f>
        <v>0</v>
      </c>
      <c r="V2147" s="17" t="n">
        <f aca="false">U2147*Q2147</f>
        <v>0</v>
      </c>
      <c r="W2147" s="19" t="n">
        <f aca="false">U2147*R2147</f>
        <v>0</v>
      </c>
      <c r="X2147" s="20" t="n">
        <f aca="false">MAX(0,K2147-C2147)</f>
        <v>0</v>
      </c>
      <c r="Y2147" s="17" t="n">
        <f aca="false">F2147*PARAMETER!$B$5*Q2147</f>
        <v>342152.6425</v>
      </c>
      <c r="Z2147" s="21" t="n">
        <f aca="false">SUMIF($Y$2:$Y$3205,"&gt;="&amp;Y2147)/SUM($Y$2:$Y$3205)</f>
        <v>0.949876520502854</v>
      </c>
      <c r="AA2147" s="16" t="str">
        <f aca="false">IF(Z2147&lt;=PARAMETER!$B$7,"A",IF(Z2147&lt;=PARAMETER!$B$8,"B","C"))</f>
        <v>B</v>
      </c>
      <c r="AB2147" s="22" t="n">
        <f aca="false">G2147/F2147</f>
        <v>0.17600352889281</v>
      </c>
      <c r="AC2147" s="16" t="str">
        <f aca="false">IF(AB2147&lt;=PARAMETER!$B$9,"X",IF(AB2147&lt;=PARAMETER!$B$10,"Y","Z"))</f>
        <v>X</v>
      </c>
      <c r="AD2147" s="16" t="str">
        <f aca="false">AA2147&amp;AC2147</f>
        <v>BX</v>
      </c>
      <c r="AE2147" s="22" t="n">
        <f aca="false">DATA!I2147</f>
        <v>0.4</v>
      </c>
      <c r="AF2147" s="18" t="n">
        <f aca="false">DATA!L2147</f>
        <v>141</v>
      </c>
      <c r="AG2147" s="16" t="str">
        <f aca="false">DATA!K2147</f>
        <v>B</v>
      </c>
      <c r="AH2147" s="18" t="n">
        <f aca="false">IF(AE2147&gt;=PARAMETER!$B$12,1,0)</f>
        <v>0</v>
      </c>
      <c r="AI2147" s="18" t="n">
        <f aca="false">IF(AF2147&gt;=PARAMETER!$B$13,1,0)</f>
        <v>1</v>
      </c>
      <c r="AJ2147" s="18" t="n">
        <f aca="false">IF(AND(AH2147=1,AI2147=1),1,0)</f>
        <v>0</v>
      </c>
    </row>
    <row r="2148" customFormat="false" ht="15" hidden="false" customHeight="false" outlineLevel="0" collapsed="false">
      <c r="A2148" s="16" t="str">
        <f aca="false">DATA!A2148</f>
        <v>ITM12146</v>
      </c>
      <c r="B2148" s="16" t="str">
        <f aca="false">DATA!B2148</f>
        <v>Apparel</v>
      </c>
      <c r="C2148" s="17" t="n">
        <f aca="false">DATA!C2148</f>
        <v>350</v>
      </c>
      <c r="D2148" s="17" t="n">
        <f aca="false">DATA!D2148</f>
        <v>94</v>
      </c>
      <c r="E2148" s="18" t="n">
        <f aca="false">DATA!F2148</f>
        <v>3</v>
      </c>
      <c r="F2148" s="19" t="n">
        <f aca="false">DATA!G2148</f>
        <v>28.26</v>
      </c>
      <c r="G2148" s="19" t="n">
        <f aca="false">DATA!H2148</f>
        <v>8.87</v>
      </c>
      <c r="H2148" s="18" t="n">
        <f aca="false">DATA!E2148</f>
        <v>7</v>
      </c>
      <c r="I2148" s="20" t="n">
        <f aca="false">F2148*E2148</f>
        <v>84.78</v>
      </c>
      <c r="J2148" s="20" t="n">
        <f aca="false">PARAMETER!$B$4*G2148*SQRT(E2148)</f>
        <v>25.2703643691688</v>
      </c>
      <c r="K2148" s="20" t="n">
        <f aca="false">I2148+J2148</f>
        <v>110.050364369169</v>
      </c>
      <c r="L2148" s="20" t="n">
        <f aca="false">K2148+F2148*H2148</f>
        <v>307.870364369169</v>
      </c>
      <c r="M2148" s="16" t="str">
        <f aca="false">IF(C2148&lt;=K2148,"REORDER",IF(C2148&gt;L2148,"OVERSTOCK","OK"))</f>
        <v>OVERSTOCK</v>
      </c>
      <c r="N2148" s="16" t="str">
        <f aca="false">IF(C2148&lt;=D2148,"REORDER","OK")</f>
        <v>OK</v>
      </c>
      <c r="O2148" s="18" t="n">
        <f aca="false">IF(D2148&lt;I2148,1,0)</f>
        <v>0</v>
      </c>
      <c r="P2148" s="20" t="n">
        <f aca="false">C2148/F2148</f>
        <v>12.3849964614296</v>
      </c>
      <c r="Q2148" s="19" t="n">
        <f aca="false">DATA!N2148</f>
        <v>140.61</v>
      </c>
      <c r="R2148" s="19" t="n">
        <f aca="false">DATA!O2148</f>
        <v>0.42</v>
      </c>
      <c r="S2148" s="17" t="n">
        <f aca="false">C2148*Q2148</f>
        <v>49213.5</v>
      </c>
      <c r="T2148" s="19" t="n">
        <f aca="false">C2148*R2148</f>
        <v>147</v>
      </c>
      <c r="U2148" s="20" t="n">
        <f aca="false">MAX(0,C2148-L2148)</f>
        <v>42.1296356308312</v>
      </c>
      <c r="V2148" s="17" t="n">
        <f aca="false">U2148*Q2148</f>
        <v>5923.84806605117</v>
      </c>
      <c r="W2148" s="19" t="n">
        <f aca="false">U2148*R2148</f>
        <v>17.6944469649491</v>
      </c>
      <c r="X2148" s="20" t="n">
        <f aca="false">MAX(0,K2148-C2148)</f>
        <v>0</v>
      </c>
      <c r="Y2148" s="17" t="n">
        <f aca="false">F2148*PARAMETER!$B$5*Q2148</f>
        <v>1450378.089</v>
      </c>
      <c r="Z2148" s="21" t="n">
        <f aca="false">SUMIF($Y$2:$Y$3205,"&gt;="&amp;Y2148)/SUM($Y$2:$Y$3205)</f>
        <v>0.547383501280478</v>
      </c>
      <c r="AA2148" s="16" t="str">
        <f aca="false">IF(Z2148&lt;=PARAMETER!$B$7,"A",IF(Z2148&lt;=PARAMETER!$B$8,"B","C"))</f>
        <v>A</v>
      </c>
      <c r="AB2148" s="22" t="n">
        <f aca="false">G2148/F2148</f>
        <v>0.313871196036801</v>
      </c>
      <c r="AC2148" s="16" t="str">
        <f aca="false">IF(AB2148&lt;=PARAMETER!$B$9,"X",IF(AB2148&lt;=PARAMETER!$B$10,"Y","Z"))</f>
        <v>Y</v>
      </c>
      <c r="AD2148" s="16" t="str">
        <f aca="false">AA2148&amp;AC2148</f>
        <v>AY</v>
      </c>
      <c r="AE2148" s="22" t="n">
        <f aca="false">DATA!I2148</f>
        <v>0.7</v>
      </c>
      <c r="AF2148" s="18" t="n">
        <f aca="false">DATA!L2148</f>
        <v>161</v>
      </c>
      <c r="AG2148" s="16" t="str">
        <f aca="false">DATA!K2148</f>
        <v>B</v>
      </c>
      <c r="AH2148" s="18" t="n">
        <f aca="false">IF(AE2148&gt;=PARAMETER!$B$12,1,0)</f>
        <v>0</v>
      </c>
      <c r="AI2148" s="18" t="n">
        <f aca="false">IF(AF2148&gt;=PARAMETER!$B$13,1,0)</f>
        <v>1</v>
      </c>
      <c r="AJ2148" s="18" t="n">
        <f aca="false">IF(AND(AH2148=1,AI2148=1),1,0)</f>
        <v>0</v>
      </c>
    </row>
    <row r="2149" customFormat="false" ht="15" hidden="false" customHeight="false" outlineLevel="0" collapsed="false">
      <c r="A2149" s="16" t="str">
        <f aca="false">DATA!A2149</f>
        <v>ITM12147</v>
      </c>
      <c r="B2149" s="16" t="str">
        <f aca="false">DATA!B2149</f>
        <v>Automotive</v>
      </c>
      <c r="C2149" s="17" t="n">
        <f aca="false">DATA!C2149</f>
        <v>117</v>
      </c>
      <c r="D2149" s="17" t="n">
        <f aca="false">DATA!D2149</f>
        <v>26</v>
      </c>
      <c r="E2149" s="18" t="n">
        <f aca="false">DATA!F2149</f>
        <v>4</v>
      </c>
      <c r="F2149" s="19" t="n">
        <f aca="false">DATA!G2149</f>
        <v>26.36</v>
      </c>
      <c r="G2149" s="19" t="n">
        <f aca="false">DATA!H2149</f>
        <v>1.57</v>
      </c>
      <c r="H2149" s="18" t="n">
        <f aca="false">DATA!E2149</f>
        <v>13</v>
      </c>
      <c r="I2149" s="20" t="n">
        <f aca="false">F2149*E2149</f>
        <v>105.44</v>
      </c>
      <c r="J2149" s="20" t="n">
        <f aca="false">PARAMETER!$B$4*G2149*SQRT(E2149)</f>
        <v>5.16484038862762</v>
      </c>
      <c r="K2149" s="20" t="n">
        <f aca="false">I2149+J2149</f>
        <v>110.604840388628</v>
      </c>
      <c r="L2149" s="20" t="n">
        <f aca="false">K2149+F2149*H2149</f>
        <v>453.284840388628</v>
      </c>
      <c r="M2149" s="16" t="str">
        <f aca="false">IF(C2149&lt;=K2149,"REORDER",IF(C2149&gt;L2149,"OVERSTOCK","OK"))</f>
        <v>OK</v>
      </c>
      <c r="N2149" s="16" t="str">
        <f aca="false">IF(C2149&lt;=D2149,"REORDER","OK")</f>
        <v>OK</v>
      </c>
      <c r="O2149" s="18" t="n">
        <f aca="false">IF(D2149&lt;I2149,1,0)</f>
        <v>1</v>
      </c>
      <c r="P2149" s="20" t="n">
        <f aca="false">C2149/F2149</f>
        <v>4.43854324734446</v>
      </c>
      <c r="Q2149" s="19" t="n">
        <f aca="false">DATA!N2149</f>
        <v>90.16</v>
      </c>
      <c r="R2149" s="19" t="n">
        <f aca="false">DATA!O2149</f>
        <v>1.74</v>
      </c>
      <c r="S2149" s="17" t="n">
        <f aca="false">C2149*Q2149</f>
        <v>10548.72</v>
      </c>
      <c r="T2149" s="19" t="n">
        <f aca="false">C2149*R2149</f>
        <v>203.58</v>
      </c>
      <c r="U2149" s="20" t="n">
        <f aca="false">MAX(0,C2149-L2149)</f>
        <v>0</v>
      </c>
      <c r="V2149" s="17" t="n">
        <f aca="false">U2149*Q2149</f>
        <v>0</v>
      </c>
      <c r="W2149" s="19" t="n">
        <f aca="false">U2149*R2149</f>
        <v>0</v>
      </c>
      <c r="X2149" s="20" t="n">
        <f aca="false">MAX(0,K2149-C2149)</f>
        <v>0</v>
      </c>
      <c r="Y2149" s="17" t="n">
        <f aca="false">F2149*PARAMETER!$B$5*Q2149</f>
        <v>867465.424</v>
      </c>
      <c r="Z2149" s="21" t="n">
        <f aca="false">SUMIF($Y$2:$Y$3205,"&gt;="&amp;Y2149)/SUM($Y$2:$Y$3205)</f>
        <v>0.787583492855578</v>
      </c>
      <c r="AA2149" s="16" t="str">
        <f aca="false">IF(Z2149&lt;=PARAMETER!$B$7,"A",IF(Z2149&lt;=PARAMETER!$B$8,"B","C"))</f>
        <v>A</v>
      </c>
      <c r="AB2149" s="22" t="n">
        <f aca="false">G2149/F2149</f>
        <v>0.0595599393019727</v>
      </c>
      <c r="AC2149" s="16" t="str">
        <f aca="false">IF(AB2149&lt;=PARAMETER!$B$9,"X",IF(AB2149&lt;=PARAMETER!$B$10,"Y","Z"))</f>
        <v>X</v>
      </c>
      <c r="AD2149" s="16" t="str">
        <f aca="false">AA2149&amp;AC2149</f>
        <v>AX</v>
      </c>
      <c r="AE2149" s="22" t="n">
        <f aca="false">DATA!I2149</f>
        <v>0.33</v>
      </c>
      <c r="AF2149" s="18" t="n">
        <f aca="false">DATA!L2149</f>
        <v>100</v>
      </c>
      <c r="AG2149" s="16" t="str">
        <f aca="false">DATA!K2149</f>
        <v>B</v>
      </c>
      <c r="AH2149" s="18" t="n">
        <f aca="false">IF(AE2149&gt;=PARAMETER!$B$12,1,0)</f>
        <v>0</v>
      </c>
      <c r="AI2149" s="18" t="n">
        <f aca="false">IF(AF2149&gt;=PARAMETER!$B$13,1,0)</f>
        <v>1</v>
      </c>
      <c r="AJ2149" s="18" t="n">
        <f aca="false">IF(AND(AH2149=1,AI2149=1),1,0)</f>
        <v>0</v>
      </c>
    </row>
    <row r="2150" customFormat="false" ht="15" hidden="false" customHeight="false" outlineLevel="0" collapsed="false">
      <c r="A2150" s="16" t="str">
        <f aca="false">DATA!A2150</f>
        <v>ITM12148</v>
      </c>
      <c r="B2150" s="16" t="str">
        <f aca="false">DATA!B2150</f>
        <v>Apparel</v>
      </c>
      <c r="C2150" s="17" t="n">
        <f aca="false">DATA!C2150</f>
        <v>227</v>
      </c>
      <c r="D2150" s="17" t="n">
        <f aca="false">DATA!D2150</f>
        <v>89</v>
      </c>
      <c r="E2150" s="18" t="n">
        <f aca="false">DATA!F2150</f>
        <v>3</v>
      </c>
      <c r="F2150" s="19" t="n">
        <f aca="false">DATA!G2150</f>
        <v>43.08</v>
      </c>
      <c r="G2150" s="19" t="n">
        <f aca="false">DATA!H2150</f>
        <v>5.13</v>
      </c>
      <c r="H2150" s="18" t="n">
        <f aca="false">DATA!E2150</f>
        <v>5</v>
      </c>
      <c r="I2150" s="20" t="n">
        <f aca="false">F2150*E2150</f>
        <v>129.24</v>
      </c>
      <c r="J2150" s="20" t="n">
        <f aca="false">PARAMETER!$B$4*G2150*SQRT(E2150)</f>
        <v>14.6152163713457</v>
      </c>
      <c r="K2150" s="20" t="n">
        <f aca="false">I2150+J2150</f>
        <v>143.855216371346</v>
      </c>
      <c r="L2150" s="20" t="n">
        <f aca="false">K2150+F2150*H2150</f>
        <v>359.255216371346</v>
      </c>
      <c r="M2150" s="16" t="str">
        <f aca="false">IF(C2150&lt;=K2150,"REORDER",IF(C2150&gt;L2150,"OVERSTOCK","OK"))</f>
        <v>OK</v>
      </c>
      <c r="N2150" s="16" t="str">
        <f aca="false">IF(C2150&lt;=D2150,"REORDER","OK")</f>
        <v>OK</v>
      </c>
      <c r="O2150" s="18" t="n">
        <f aca="false">IF(D2150&lt;I2150,1,0)</f>
        <v>1</v>
      </c>
      <c r="P2150" s="20" t="n">
        <f aca="false">C2150/F2150</f>
        <v>5.26926648096565</v>
      </c>
      <c r="Q2150" s="19" t="n">
        <f aca="false">DATA!N2150</f>
        <v>186.41</v>
      </c>
      <c r="R2150" s="19" t="n">
        <f aca="false">DATA!O2150</f>
        <v>0.65</v>
      </c>
      <c r="S2150" s="17" t="n">
        <f aca="false">C2150*Q2150</f>
        <v>42315.07</v>
      </c>
      <c r="T2150" s="19" t="n">
        <f aca="false">C2150*R2150</f>
        <v>147.55</v>
      </c>
      <c r="U2150" s="20" t="n">
        <f aca="false">MAX(0,C2150-L2150)</f>
        <v>0</v>
      </c>
      <c r="V2150" s="17" t="n">
        <f aca="false">U2150*Q2150</f>
        <v>0</v>
      </c>
      <c r="W2150" s="19" t="n">
        <f aca="false">U2150*R2150</f>
        <v>0</v>
      </c>
      <c r="X2150" s="20" t="n">
        <f aca="false">MAX(0,K2150-C2150)</f>
        <v>0</v>
      </c>
      <c r="Y2150" s="17" t="n">
        <f aca="false">F2150*PARAMETER!$B$5*Q2150</f>
        <v>2931148.122</v>
      </c>
      <c r="Z2150" s="21" t="n">
        <f aca="false">SUMIF($Y$2:$Y$3205,"&gt;="&amp;Y2150)/SUM($Y$2:$Y$3205)</f>
        <v>0.0866270726161472</v>
      </c>
      <c r="AA2150" s="16" t="str">
        <f aca="false">IF(Z2150&lt;=PARAMETER!$B$7,"A",IF(Z2150&lt;=PARAMETER!$B$8,"B","C"))</f>
        <v>A</v>
      </c>
      <c r="AB2150" s="22" t="n">
        <f aca="false">G2150/F2150</f>
        <v>0.11908077994429</v>
      </c>
      <c r="AC2150" s="16" t="str">
        <f aca="false">IF(AB2150&lt;=PARAMETER!$B$9,"X",IF(AB2150&lt;=PARAMETER!$B$10,"Y","Z"))</f>
        <v>X</v>
      </c>
      <c r="AD2150" s="16" t="str">
        <f aca="false">AA2150&amp;AC2150</f>
        <v>AX</v>
      </c>
      <c r="AE2150" s="22" t="n">
        <f aca="false">DATA!I2150</f>
        <v>0.75</v>
      </c>
      <c r="AF2150" s="18" t="n">
        <f aca="false">DATA!L2150</f>
        <v>110</v>
      </c>
      <c r="AG2150" s="16" t="str">
        <f aca="false">DATA!K2150</f>
        <v>C</v>
      </c>
      <c r="AH2150" s="18" t="n">
        <f aca="false">IF(AE2150&gt;=PARAMETER!$B$12,1,0)</f>
        <v>0</v>
      </c>
      <c r="AI2150" s="18" t="n">
        <f aca="false">IF(AF2150&gt;=PARAMETER!$B$13,1,0)</f>
        <v>1</v>
      </c>
      <c r="AJ2150" s="18" t="n">
        <f aca="false">IF(AND(AH2150=1,AI2150=1),1,0)</f>
        <v>0</v>
      </c>
    </row>
    <row r="2151" customFormat="false" ht="15" hidden="false" customHeight="false" outlineLevel="0" collapsed="false">
      <c r="A2151" s="16" t="str">
        <f aca="false">DATA!A2151</f>
        <v>ITM12149</v>
      </c>
      <c r="B2151" s="16" t="str">
        <f aca="false">DATA!B2151</f>
        <v>Pharma</v>
      </c>
      <c r="C2151" s="17" t="n">
        <f aca="false">DATA!C2151</f>
        <v>284</v>
      </c>
      <c r="D2151" s="17" t="n">
        <f aca="false">DATA!D2151</f>
        <v>69</v>
      </c>
      <c r="E2151" s="18" t="n">
        <f aca="false">DATA!F2151</f>
        <v>5</v>
      </c>
      <c r="F2151" s="19" t="n">
        <f aca="false">DATA!G2151</f>
        <v>32.94</v>
      </c>
      <c r="G2151" s="19" t="n">
        <f aca="false">DATA!H2151</f>
        <v>2.35</v>
      </c>
      <c r="H2151" s="18" t="n">
        <f aca="false">DATA!E2151</f>
        <v>7</v>
      </c>
      <c r="I2151" s="20" t="n">
        <f aca="false">F2151*E2151</f>
        <v>164.7</v>
      </c>
      <c r="J2151" s="20" t="n">
        <f aca="false">PARAMETER!$B$4*G2151*SQRT(E2151)</f>
        <v>8.64331062881634</v>
      </c>
      <c r="K2151" s="20" t="n">
        <f aca="false">I2151+J2151</f>
        <v>173.343310628816</v>
      </c>
      <c r="L2151" s="20" t="n">
        <f aca="false">K2151+F2151*H2151</f>
        <v>403.923310628816</v>
      </c>
      <c r="M2151" s="16" t="str">
        <f aca="false">IF(C2151&lt;=K2151,"REORDER",IF(C2151&gt;L2151,"OVERSTOCK","OK"))</f>
        <v>OK</v>
      </c>
      <c r="N2151" s="16" t="str">
        <f aca="false">IF(C2151&lt;=D2151,"REORDER","OK")</f>
        <v>OK</v>
      </c>
      <c r="O2151" s="18" t="n">
        <f aca="false">IF(D2151&lt;I2151,1,0)</f>
        <v>1</v>
      </c>
      <c r="P2151" s="20" t="n">
        <f aca="false">C2151/F2151</f>
        <v>8.62173649058895</v>
      </c>
      <c r="Q2151" s="19" t="n">
        <f aca="false">DATA!N2151</f>
        <v>98.25</v>
      </c>
      <c r="R2151" s="19" t="n">
        <f aca="false">DATA!O2151</f>
        <v>0.14</v>
      </c>
      <c r="S2151" s="17" t="n">
        <f aca="false">C2151*Q2151</f>
        <v>27903</v>
      </c>
      <c r="T2151" s="19" t="n">
        <f aca="false">C2151*R2151</f>
        <v>39.76</v>
      </c>
      <c r="U2151" s="20" t="n">
        <f aca="false">MAX(0,C2151-L2151)</f>
        <v>0</v>
      </c>
      <c r="V2151" s="17" t="n">
        <f aca="false">U2151*Q2151</f>
        <v>0</v>
      </c>
      <c r="W2151" s="19" t="n">
        <f aca="false">U2151*R2151</f>
        <v>0</v>
      </c>
      <c r="X2151" s="20" t="n">
        <f aca="false">MAX(0,K2151-C2151)</f>
        <v>0</v>
      </c>
      <c r="Y2151" s="17" t="n">
        <f aca="false">F2151*PARAMETER!$B$5*Q2151</f>
        <v>1181269.575</v>
      </c>
      <c r="Z2151" s="21" t="n">
        <f aca="false">SUMIF($Y$2:$Y$3205,"&gt;="&amp;Y2151)/SUM($Y$2:$Y$3205)</f>
        <v>0.653555913128881</v>
      </c>
      <c r="AA2151" s="16" t="str">
        <f aca="false">IF(Z2151&lt;=PARAMETER!$B$7,"A",IF(Z2151&lt;=PARAMETER!$B$8,"B","C"))</f>
        <v>A</v>
      </c>
      <c r="AB2151" s="22" t="n">
        <f aca="false">G2151/F2151</f>
        <v>0.0713418336369156</v>
      </c>
      <c r="AC2151" s="16" t="str">
        <f aca="false">IF(AB2151&lt;=PARAMETER!$B$9,"X",IF(AB2151&lt;=PARAMETER!$B$10,"Y","Z"))</f>
        <v>X</v>
      </c>
      <c r="AD2151" s="16" t="str">
        <f aca="false">AA2151&amp;AC2151</f>
        <v>AX</v>
      </c>
      <c r="AE2151" s="22" t="n">
        <f aca="false">DATA!I2151</f>
        <v>0.11</v>
      </c>
      <c r="AF2151" s="18" t="n">
        <f aca="false">DATA!L2151</f>
        <v>139</v>
      </c>
      <c r="AG2151" s="16" t="str">
        <f aca="false">DATA!K2151</f>
        <v>C</v>
      </c>
      <c r="AH2151" s="18" t="n">
        <f aca="false">IF(AE2151&gt;=PARAMETER!$B$12,1,0)</f>
        <v>0</v>
      </c>
      <c r="AI2151" s="18" t="n">
        <f aca="false">IF(AF2151&gt;=PARAMETER!$B$13,1,0)</f>
        <v>1</v>
      </c>
      <c r="AJ2151" s="18" t="n">
        <f aca="false">IF(AND(AH2151=1,AI2151=1),1,0)</f>
        <v>0</v>
      </c>
    </row>
    <row r="2152" customFormat="false" ht="15" hidden="false" customHeight="false" outlineLevel="0" collapsed="false">
      <c r="A2152" s="16" t="str">
        <f aca="false">DATA!A2152</f>
        <v>ITM12150</v>
      </c>
      <c r="B2152" s="16" t="str">
        <f aca="false">DATA!B2152</f>
        <v>Electronics</v>
      </c>
      <c r="C2152" s="17" t="n">
        <f aca="false">DATA!C2152</f>
        <v>307</v>
      </c>
      <c r="D2152" s="17" t="n">
        <f aca="false">DATA!D2152</f>
        <v>40</v>
      </c>
      <c r="E2152" s="18" t="n">
        <f aca="false">DATA!F2152</f>
        <v>4</v>
      </c>
      <c r="F2152" s="19" t="n">
        <f aca="false">DATA!G2152</f>
        <v>10.25</v>
      </c>
      <c r="G2152" s="19" t="n">
        <f aca="false">DATA!H2152</f>
        <v>8.68</v>
      </c>
      <c r="H2152" s="18" t="n">
        <f aca="false">DATA!E2152</f>
        <v>5</v>
      </c>
      <c r="I2152" s="20" t="n">
        <f aca="false">F2152*E2152</f>
        <v>41</v>
      </c>
      <c r="J2152" s="20" t="n">
        <f aca="false">PARAMETER!$B$4*G2152*SQRT(E2152)</f>
        <v>28.5546589638775</v>
      </c>
      <c r="K2152" s="20" t="n">
        <f aca="false">I2152+J2152</f>
        <v>69.5546589638775</v>
      </c>
      <c r="L2152" s="20" t="n">
        <f aca="false">K2152+F2152*H2152</f>
        <v>120.804658963878</v>
      </c>
      <c r="M2152" s="16" t="str">
        <f aca="false">IF(C2152&lt;=K2152,"REORDER",IF(C2152&gt;L2152,"OVERSTOCK","OK"))</f>
        <v>OVERSTOCK</v>
      </c>
      <c r="N2152" s="16" t="str">
        <f aca="false">IF(C2152&lt;=D2152,"REORDER","OK")</f>
        <v>OK</v>
      </c>
      <c r="O2152" s="18" t="n">
        <f aca="false">IF(D2152&lt;I2152,1,0)</f>
        <v>1</v>
      </c>
      <c r="P2152" s="20" t="n">
        <f aca="false">C2152/F2152</f>
        <v>29.9512195121951</v>
      </c>
      <c r="Q2152" s="19" t="n">
        <f aca="false">DATA!N2152</f>
        <v>15.87</v>
      </c>
      <c r="R2152" s="19" t="n">
        <f aca="false">DATA!O2152</f>
        <v>0.7</v>
      </c>
      <c r="S2152" s="17" t="n">
        <f aca="false">C2152*Q2152</f>
        <v>4872.09</v>
      </c>
      <c r="T2152" s="19" t="n">
        <f aca="false">C2152*R2152</f>
        <v>214.9</v>
      </c>
      <c r="U2152" s="20" t="n">
        <f aca="false">MAX(0,C2152-L2152)</f>
        <v>186.195341036122</v>
      </c>
      <c r="V2152" s="17" t="n">
        <f aca="false">U2152*Q2152</f>
        <v>2954.92006224326</v>
      </c>
      <c r="W2152" s="19" t="n">
        <f aca="false">U2152*R2152</f>
        <v>130.336738725286</v>
      </c>
      <c r="X2152" s="20" t="n">
        <f aca="false">MAX(0,K2152-C2152)</f>
        <v>0</v>
      </c>
      <c r="Y2152" s="17" t="n">
        <f aca="false">F2152*PARAMETER!$B$5*Q2152</f>
        <v>59373.6375</v>
      </c>
      <c r="Z2152" s="21" t="n">
        <f aca="false">SUMIF($Y$2:$Y$3205,"&gt;="&amp;Y2152)/SUM($Y$2:$Y$3205)</f>
        <v>0.999057445490192</v>
      </c>
      <c r="AA2152" s="16" t="str">
        <f aca="false">IF(Z2152&lt;=PARAMETER!$B$7,"A",IF(Z2152&lt;=PARAMETER!$B$8,"B","C"))</f>
        <v>C</v>
      </c>
      <c r="AB2152" s="22" t="n">
        <f aca="false">G2152/F2152</f>
        <v>0.846829268292683</v>
      </c>
      <c r="AC2152" s="16" t="str">
        <f aca="false">IF(AB2152&lt;=PARAMETER!$B$9,"X",IF(AB2152&lt;=PARAMETER!$B$10,"Y","Z"))</f>
        <v>Z</v>
      </c>
      <c r="AD2152" s="16" t="str">
        <f aca="false">AA2152&amp;AC2152</f>
        <v>CZ</v>
      </c>
      <c r="AE2152" s="22" t="n">
        <f aca="false">DATA!I2152</f>
        <v>0.24</v>
      </c>
      <c r="AF2152" s="18" t="n">
        <f aca="false">DATA!L2152</f>
        <v>24</v>
      </c>
      <c r="AG2152" s="16" t="str">
        <f aca="false">DATA!K2152</f>
        <v>D</v>
      </c>
      <c r="AH2152" s="18" t="n">
        <f aca="false">IF(AE2152&gt;=PARAMETER!$B$12,1,0)</f>
        <v>0</v>
      </c>
      <c r="AI2152" s="18" t="n">
        <f aca="false">IF(AF2152&gt;=PARAMETER!$B$13,1,0)</f>
        <v>0</v>
      </c>
      <c r="AJ2152" s="18" t="n">
        <f aca="false">IF(AND(AH2152=1,AI2152=1),1,0)</f>
        <v>0</v>
      </c>
    </row>
    <row r="2153" customFormat="false" ht="15" hidden="false" customHeight="false" outlineLevel="0" collapsed="false">
      <c r="A2153" s="16" t="str">
        <f aca="false">DATA!A2153</f>
        <v>ITM12151</v>
      </c>
      <c r="B2153" s="16" t="str">
        <f aca="false">DATA!B2153</f>
        <v>Pharma</v>
      </c>
      <c r="C2153" s="17" t="n">
        <f aca="false">DATA!C2153</f>
        <v>290</v>
      </c>
      <c r="D2153" s="17" t="n">
        <f aca="false">DATA!D2153</f>
        <v>82</v>
      </c>
      <c r="E2153" s="18" t="n">
        <f aca="false">DATA!F2153</f>
        <v>5</v>
      </c>
      <c r="F2153" s="19" t="n">
        <f aca="false">DATA!G2153</f>
        <v>4.09</v>
      </c>
      <c r="G2153" s="19" t="n">
        <f aca="false">DATA!H2153</f>
        <v>2.91</v>
      </c>
      <c r="H2153" s="18" t="n">
        <f aca="false">DATA!E2153</f>
        <v>13</v>
      </c>
      <c r="I2153" s="20" t="n">
        <f aca="false">F2153*E2153</f>
        <v>20.45</v>
      </c>
      <c r="J2153" s="20" t="n">
        <f aca="false">PARAMETER!$B$4*G2153*SQRT(E2153)</f>
        <v>10.7029931616407</v>
      </c>
      <c r="K2153" s="20" t="n">
        <f aca="false">I2153+J2153</f>
        <v>31.1529931616407</v>
      </c>
      <c r="L2153" s="20" t="n">
        <f aca="false">K2153+F2153*H2153</f>
        <v>84.3229931616407</v>
      </c>
      <c r="M2153" s="16" t="str">
        <f aca="false">IF(C2153&lt;=K2153,"REORDER",IF(C2153&gt;L2153,"OVERSTOCK","OK"))</f>
        <v>OVERSTOCK</v>
      </c>
      <c r="N2153" s="16" t="str">
        <f aca="false">IF(C2153&lt;=D2153,"REORDER","OK")</f>
        <v>OK</v>
      </c>
      <c r="O2153" s="18" t="n">
        <f aca="false">IF(D2153&lt;I2153,1,0)</f>
        <v>0</v>
      </c>
      <c r="P2153" s="20" t="n">
        <f aca="false">C2153/F2153</f>
        <v>70.9046454767726</v>
      </c>
      <c r="Q2153" s="19" t="n">
        <f aca="false">DATA!N2153</f>
        <v>101.33</v>
      </c>
      <c r="R2153" s="19" t="n">
        <f aca="false">DATA!O2153</f>
        <v>1.97</v>
      </c>
      <c r="S2153" s="17" t="n">
        <f aca="false">C2153*Q2153</f>
        <v>29385.7</v>
      </c>
      <c r="T2153" s="19" t="n">
        <f aca="false">C2153*R2153</f>
        <v>571.3</v>
      </c>
      <c r="U2153" s="20" t="n">
        <f aca="false">MAX(0,C2153-L2153)</f>
        <v>205.677006838359</v>
      </c>
      <c r="V2153" s="17" t="n">
        <f aca="false">U2153*Q2153</f>
        <v>20841.251102931</v>
      </c>
      <c r="W2153" s="19" t="n">
        <f aca="false">U2153*R2153</f>
        <v>405.183703471568</v>
      </c>
      <c r="X2153" s="20" t="n">
        <f aca="false">MAX(0,K2153-C2153)</f>
        <v>0</v>
      </c>
      <c r="Y2153" s="17" t="n">
        <f aca="false">F2153*PARAMETER!$B$5*Q2153</f>
        <v>151270.4905</v>
      </c>
      <c r="Z2153" s="21" t="n">
        <f aca="false">SUMIF($Y$2:$Y$3205,"&gt;="&amp;Y2153)/SUM($Y$2:$Y$3205)</f>
        <v>0.990766842524696</v>
      </c>
      <c r="AA2153" s="16" t="str">
        <f aca="false">IF(Z2153&lt;=PARAMETER!$B$7,"A",IF(Z2153&lt;=PARAMETER!$B$8,"B","C"))</f>
        <v>C</v>
      </c>
      <c r="AB2153" s="22" t="n">
        <f aca="false">G2153/F2153</f>
        <v>0.711491442542787</v>
      </c>
      <c r="AC2153" s="16" t="str">
        <f aca="false">IF(AB2153&lt;=PARAMETER!$B$9,"X",IF(AB2153&lt;=PARAMETER!$B$10,"Y","Z"))</f>
        <v>Z</v>
      </c>
      <c r="AD2153" s="16" t="str">
        <f aca="false">AA2153&amp;AC2153</f>
        <v>CZ</v>
      </c>
      <c r="AE2153" s="22" t="n">
        <f aca="false">DATA!I2153</f>
        <v>0.32</v>
      </c>
      <c r="AF2153" s="18" t="n">
        <f aca="false">DATA!L2153</f>
        <v>58</v>
      </c>
      <c r="AG2153" s="16" t="str">
        <f aca="false">DATA!K2153</f>
        <v>C</v>
      </c>
      <c r="AH2153" s="18" t="n">
        <f aca="false">IF(AE2153&gt;=PARAMETER!$B$12,1,0)</f>
        <v>0</v>
      </c>
      <c r="AI2153" s="18" t="n">
        <f aca="false">IF(AF2153&gt;=PARAMETER!$B$13,1,0)</f>
        <v>0</v>
      </c>
      <c r="AJ2153" s="18" t="n">
        <f aca="false">IF(AND(AH2153=1,AI2153=1),1,0)</f>
        <v>0</v>
      </c>
    </row>
    <row r="2154" customFormat="false" ht="15" hidden="false" customHeight="false" outlineLevel="0" collapsed="false">
      <c r="A2154" s="16" t="str">
        <f aca="false">DATA!A2154</f>
        <v>ITM12152</v>
      </c>
      <c r="B2154" s="16" t="str">
        <f aca="false">DATA!B2154</f>
        <v>Automotive</v>
      </c>
      <c r="C2154" s="17" t="n">
        <f aca="false">DATA!C2154</f>
        <v>159</v>
      </c>
      <c r="D2154" s="17" t="n">
        <f aca="false">DATA!D2154</f>
        <v>87</v>
      </c>
      <c r="E2154" s="18" t="n">
        <f aca="false">DATA!F2154</f>
        <v>7</v>
      </c>
      <c r="F2154" s="19" t="n">
        <f aca="false">DATA!G2154</f>
        <v>21.79</v>
      </c>
      <c r="G2154" s="19" t="n">
        <f aca="false">DATA!H2154</f>
        <v>6.52</v>
      </c>
      <c r="H2154" s="18" t="n">
        <f aca="false">DATA!E2154</f>
        <v>12</v>
      </c>
      <c r="I2154" s="20" t="n">
        <f aca="false">F2154*E2154</f>
        <v>152.53</v>
      </c>
      <c r="J2154" s="20" t="n">
        <f aca="false">PARAMETER!$B$4*G2154*SQRT(E2154)</f>
        <v>28.3742161329056</v>
      </c>
      <c r="K2154" s="20" t="n">
        <f aca="false">I2154+J2154</f>
        <v>180.904216132906</v>
      </c>
      <c r="L2154" s="20" t="n">
        <f aca="false">K2154+F2154*H2154</f>
        <v>442.384216132906</v>
      </c>
      <c r="M2154" s="16" t="str">
        <f aca="false">IF(C2154&lt;=K2154,"REORDER",IF(C2154&gt;L2154,"OVERSTOCK","OK"))</f>
        <v>REORDER</v>
      </c>
      <c r="N2154" s="16" t="str">
        <f aca="false">IF(C2154&lt;=D2154,"REORDER","OK")</f>
        <v>OK</v>
      </c>
      <c r="O2154" s="18" t="n">
        <f aca="false">IF(D2154&lt;I2154,1,0)</f>
        <v>1</v>
      </c>
      <c r="P2154" s="20" t="n">
        <f aca="false">C2154/F2154</f>
        <v>7.2969251950436</v>
      </c>
      <c r="Q2154" s="19" t="n">
        <f aca="false">DATA!N2154</f>
        <v>161.14</v>
      </c>
      <c r="R2154" s="19" t="n">
        <f aca="false">DATA!O2154</f>
        <v>0.38</v>
      </c>
      <c r="S2154" s="17" t="n">
        <f aca="false">C2154*Q2154</f>
        <v>25621.26</v>
      </c>
      <c r="T2154" s="19" t="n">
        <f aca="false">C2154*R2154</f>
        <v>60.42</v>
      </c>
      <c r="U2154" s="20" t="n">
        <f aca="false">MAX(0,C2154-L2154)</f>
        <v>0</v>
      </c>
      <c r="V2154" s="17" t="n">
        <f aca="false">U2154*Q2154</f>
        <v>0</v>
      </c>
      <c r="W2154" s="19" t="n">
        <f aca="false">U2154*R2154</f>
        <v>0</v>
      </c>
      <c r="X2154" s="20" t="n">
        <f aca="false">MAX(0,K2154-C2154)</f>
        <v>21.9042161329056</v>
      </c>
      <c r="Y2154" s="17" t="n">
        <f aca="false">F2154*PARAMETER!$B$5*Q2154</f>
        <v>1281602.819</v>
      </c>
      <c r="Z2154" s="21" t="n">
        <f aca="false">SUMIF($Y$2:$Y$3205,"&gt;="&amp;Y2154)/SUM($Y$2:$Y$3205)</f>
        <v>0.614801440420752</v>
      </c>
      <c r="AA2154" s="16" t="str">
        <f aca="false">IF(Z2154&lt;=PARAMETER!$B$7,"A",IF(Z2154&lt;=PARAMETER!$B$8,"B","C"))</f>
        <v>A</v>
      </c>
      <c r="AB2154" s="22" t="n">
        <f aca="false">G2154/F2154</f>
        <v>0.299219825608077</v>
      </c>
      <c r="AC2154" s="16" t="str">
        <f aca="false">IF(AB2154&lt;=PARAMETER!$B$9,"X",IF(AB2154&lt;=PARAMETER!$B$10,"Y","Z"))</f>
        <v>Y</v>
      </c>
      <c r="AD2154" s="16" t="str">
        <f aca="false">AA2154&amp;AC2154</f>
        <v>AY</v>
      </c>
      <c r="AE2154" s="22" t="n">
        <f aca="false">DATA!I2154</f>
        <v>0.8</v>
      </c>
      <c r="AF2154" s="18" t="n">
        <f aca="false">DATA!L2154</f>
        <v>121</v>
      </c>
      <c r="AG2154" s="16" t="str">
        <f aca="false">DATA!K2154</f>
        <v>B</v>
      </c>
      <c r="AH2154" s="18" t="n">
        <f aca="false">IF(AE2154&gt;=PARAMETER!$B$12,1,0)</f>
        <v>1</v>
      </c>
      <c r="AI2154" s="18" t="n">
        <f aca="false">IF(AF2154&gt;=PARAMETER!$B$13,1,0)</f>
        <v>1</v>
      </c>
      <c r="AJ2154" s="18" t="n">
        <f aca="false">IF(AND(AH2154=1,AI2154=1),1,0)</f>
        <v>1</v>
      </c>
    </row>
    <row r="2155" customFormat="false" ht="15" hidden="false" customHeight="false" outlineLevel="0" collapsed="false">
      <c r="A2155" s="16" t="str">
        <f aca="false">DATA!A2155</f>
        <v>ITM12153</v>
      </c>
      <c r="B2155" s="16" t="str">
        <f aca="false">DATA!B2155</f>
        <v>Pharma</v>
      </c>
      <c r="C2155" s="17" t="n">
        <f aca="false">DATA!C2155</f>
        <v>256</v>
      </c>
      <c r="D2155" s="17" t="n">
        <f aca="false">DATA!D2155</f>
        <v>58</v>
      </c>
      <c r="E2155" s="18" t="n">
        <f aca="false">DATA!F2155</f>
        <v>5</v>
      </c>
      <c r="F2155" s="19" t="n">
        <f aca="false">DATA!G2155</f>
        <v>1.76</v>
      </c>
      <c r="G2155" s="19" t="n">
        <f aca="false">DATA!H2155</f>
        <v>2.07</v>
      </c>
      <c r="H2155" s="18" t="n">
        <f aca="false">DATA!E2155</f>
        <v>13</v>
      </c>
      <c r="I2155" s="20" t="n">
        <f aca="false">F2155*E2155</f>
        <v>8.8</v>
      </c>
      <c r="J2155" s="20" t="n">
        <f aca="false">PARAMETER!$B$4*G2155*SQRT(E2155)</f>
        <v>7.61346936240418</v>
      </c>
      <c r="K2155" s="20" t="n">
        <f aca="false">I2155+J2155</f>
        <v>16.4134693624042</v>
      </c>
      <c r="L2155" s="20" t="n">
        <f aca="false">K2155+F2155*H2155</f>
        <v>39.2934693624042</v>
      </c>
      <c r="M2155" s="16" t="str">
        <f aca="false">IF(C2155&lt;=K2155,"REORDER",IF(C2155&gt;L2155,"OVERSTOCK","OK"))</f>
        <v>OVERSTOCK</v>
      </c>
      <c r="N2155" s="16" t="str">
        <f aca="false">IF(C2155&lt;=D2155,"REORDER","OK")</f>
        <v>OK</v>
      </c>
      <c r="O2155" s="18" t="n">
        <f aca="false">IF(D2155&lt;I2155,1,0)</f>
        <v>0</v>
      </c>
      <c r="P2155" s="20" t="n">
        <f aca="false">C2155/F2155</f>
        <v>145.454545454545</v>
      </c>
      <c r="Q2155" s="19" t="n">
        <f aca="false">DATA!N2155</f>
        <v>132.95</v>
      </c>
      <c r="R2155" s="19" t="n">
        <f aca="false">DATA!O2155</f>
        <v>0.16</v>
      </c>
      <c r="S2155" s="17" t="n">
        <f aca="false">C2155*Q2155</f>
        <v>34035.2</v>
      </c>
      <c r="T2155" s="19" t="n">
        <f aca="false">C2155*R2155</f>
        <v>40.96</v>
      </c>
      <c r="U2155" s="20" t="n">
        <f aca="false">MAX(0,C2155-L2155)</f>
        <v>216.706530637596</v>
      </c>
      <c r="V2155" s="17" t="n">
        <f aca="false">U2155*Q2155</f>
        <v>28811.1332482684</v>
      </c>
      <c r="W2155" s="19" t="n">
        <f aca="false">U2155*R2155</f>
        <v>34.6730449020153</v>
      </c>
      <c r="X2155" s="20" t="n">
        <f aca="false">MAX(0,K2155-C2155)</f>
        <v>0</v>
      </c>
      <c r="Y2155" s="17" t="n">
        <f aca="false">F2155*PARAMETER!$B$5*Q2155</f>
        <v>85407.08</v>
      </c>
      <c r="Z2155" s="21" t="n">
        <f aca="false">SUMIF($Y$2:$Y$3205,"&gt;="&amp;Y2155)/SUM($Y$2:$Y$3205)</f>
        <v>0.997524945511639</v>
      </c>
      <c r="AA2155" s="16" t="str">
        <f aca="false">IF(Z2155&lt;=PARAMETER!$B$7,"A",IF(Z2155&lt;=PARAMETER!$B$8,"B","C"))</f>
        <v>C</v>
      </c>
      <c r="AB2155" s="22" t="n">
        <f aca="false">G2155/F2155</f>
        <v>1.17613636363636</v>
      </c>
      <c r="AC2155" s="16" t="str">
        <f aca="false">IF(AB2155&lt;=PARAMETER!$B$9,"X",IF(AB2155&lt;=PARAMETER!$B$10,"Y","Z"))</f>
        <v>Z</v>
      </c>
      <c r="AD2155" s="16" t="str">
        <f aca="false">AA2155&amp;AC2155</f>
        <v>CZ</v>
      </c>
      <c r="AE2155" s="22" t="n">
        <f aca="false">DATA!I2155</f>
        <v>0.16</v>
      </c>
      <c r="AF2155" s="18" t="n">
        <f aca="false">DATA!L2155</f>
        <v>44</v>
      </c>
      <c r="AG2155" s="16" t="str">
        <f aca="false">DATA!K2155</f>
        <v>D</v>
      </c>
      <c r="AH2155" s="18" t="n">
        <f aca="false">IF(AE2155&gt;=PARAMETER!$B$12,1,0)</f>
        <v>0</v>
      </c>
      <c r="AI2155" s="18" t="n">
        <f aca="false">IF(AF2155&gt;=PARAMETER!$B$13,1,0)</f>
        <v>0</v>
      </c>
      <c r="AJ2155" s="18" t="n">
        <f aca="false">IF(AND(AH2155=1,AI2155=1),1,0)</f>
        <v>0</v>
      </c>
    </row>
    <row r="2156" customFormat="false" ht="15" hidden="false" customHeight="false" outlineLevel="0" collapsed="false">
      <c r="A2156" s="16" t="str">
        <f aca="false">DATA!A2156</f>
        <v>ITM12154</v>
      </c>
      <c r="B2156" s="16" t="str">
        <f aca="false">DATA!B2156</f>
        <v>Pharma</v>
      </c>
      <c r="C2156" s="17" t="n">
        <f aca="false">DATA!C2156</f>
        <v>481</v>
      </c>
      <c r="D2156" s="17" t="n">
        <f aca="false">DATA!D2156</f>
        <v>11</v>
      </c>
      <c r="E2156" s="18" t="n">
        <f aca="false">DATA!F2156</f>
        <v>4</v>
      </c>
      <c r="F2156" s="19" t="n">
        <f aca="false">DATA!G2156</f>
        <v>16.6</v>
      </c>
      <c r="G2156" s="19" t="n">
        <f aca="false">DATA!H2156</f>
        <v>4.35</v>
      </c>
      <c r="H2156" s="18" t="n">
        <f aca="false">DATA!E2156</f>
        <v>9</v>
      </c>
      <c r="I2156" s="20" t="n">
        <f aca="false">F2156*E2156</f>
        <v>66.4</v>
      </c>
      <c r="J2156" s="20" t="n">
        <f aca="false">PARAMETER!$B$4*G2156*SQRT(E2156)</f>
        <v>14.3102265544778</v>
      </c>
      <c r="K2156" s="20" t="n">
        <f aca="false">I2156+J2156</f>
        <v>80.7102265544778</v>
      </c>
      <c r="L2156" s="20" t="n">
        <f aca="false">K2156+F2156*H2156</f>
        <v>230.110226554478</v>
      </c>
      <c r="M2156" s="16" t="str">
        <f aca="false">IF(C2156&lt;=K2156,"REORDER",IF(C2156&gt;L2156,"OVERSTOCK","OK"))</f>
        <v>OVERSTOCK</v>
      </c>
      <c r="N2156" s="16" t="str">
        <f aca="false">IF(C2156&lt;=D2156,"REORDER","OK")</f>
        <v>OK</v>
      </c>
      <c r="O2156" s="18" t="n">
        <f aca="false">IF(D2156&lt;I2156,1,0)</f>
        <v>1</v>
      </c>
      <c r="P2156" s="20" t="n">
        <f aca="false">C2156/F2156</f>
        <v>28.9759036144578</v>
      </c>
      <c r="Q2156" s="19" t="n">
        <f aca="false">DATA!N2156</f>
        <v>193.6</v>
      </c>
      <c r="R2156" s="19" t="n">
        <f aca="false">DATA!O2156</f>
        <v>1.2</v>
      </c>
      <c r="S2156" s="17" t="n">
        <f aca="false">C2156*Q2156</f>
        <v>93121.6</v>
      </c>
      <c r="T2156" s="19" t="n">
        <f aca="false">C2156*R2156</f>
        <v>577.2</v>
      </c>
      <c r="U2156" s="20" t="n">
        <f aca="false">MAX(0,C2156-L2156)</f>
        <v>250.889773445522</v>
      </c>
      <c r="V2156" s="17" t="n">
        <f aca="false">U2156*Q2156</f>
        <v>48572.2601390531</v>
      </c>
      <c r="W2156" s="19" t="n">
        <f aca="false">U2156*R2156</f>
        <v>301.067728134627</v>
      </c>
      <c r="X2156" s="20" t="n">
        <f aca="false">MAX(0,K2156-C2156)</f>
        <v>0</v>
      </c>
      <c r="Y2156" s="17" t="n">
        <f aca="false">F2156*PARAMETER!$B$5*Q2156</f>
        <v>1173022.4</v>
      </c>
      <c r="Z2156" s="21" t="n">
        <f aca="false">SUMIF($Y$2:$Y$3205,"&gt;="&amp;Y2156)/SUM($Y$2:$Y$3205)</f>
        <v>0.656561904919676</v>
      </c>
      <c r="AA2156" s="16" t="str">
        <f aca="false">IF(Z2156&lt;=PARAMETER!$B$7,"A",IF(Z2156&lt;=PARAMETER!$B$8,"B","C"))</f>
        <v>A</v>
      </c>
      <c r="AB2156" s="22" t="n">
        <f aca="false">G2156/F2156</f>
        <v>0.262048192771084</v>
      </c>
      <c r="AC2156" s="16" t="str">
        <f aca="false">IF(AB2156&lt;=PARAMETER!$B$9,"X",IF(AB2156&lt;=PARAMETER!$B$10,"Y","Z"))</f>
        <v>Y</v>
      </c>
      <c r="AD2156" s="16" t="str">
        <f aca="false">AA2156&amp;AC2156</f>
        <v>AY</v>
      </c>
      <c r="AE2156" s="22" t="n">
        <f aca="false">DATA!I2156</f>
        <v>0.27</v>
      </c>
      <c r="AF2156" s="18" t="n">
        <f aca="false">DATA!L2156</f>
        <v>125</v>
      </c>
      <c r="AG2156" s="16" t="str">
        <f aca="false">DATA!K2156</f>
        <v>C</v>
      </c>
      <c r="AH2156" s="18" t="n">
        <f aca="false">IF(AE2156&gt;=PARAMETER!$B$12,1,0)</f>
        <v>0</v>
      </c>
      <c r="AI2156" s="18" t="n">
        <f aca="false">IF(AF2156&gt;=PARAMETER!$B$13,1,0)</f>
        <v>1</v>
      </c>
      <c r="AJ2156" s="18" t="n">
        <f aca="false">IF(AND(AH2156=1,AI2156=1),1,0)</f>
        <v>0</v>
      </c>
    </row>
    <row r="2157" customFormat="false" ht="15" hidden="false" customHeight="false" outlineLevel="0" collapsed="false">
      <c r="A2157" s="16" t="str">
        <f aca="false">DATA!A2157</f>
        <v>ITM12155</v>
      </c>
      <c r="B2157" s="16" t="str">
        <f aca="false">DATA!B2157</f>
        <v>Pharma</v>
      </c>
      <c r="C2157" s="17" t="n">
        <f aca="false">DATA!C2157</f>
        <v>460</v>
      </c>
      <c r="D2157" s="17" t="n">
        <f aca="false">DATA!D2157</f>
        <v>57</v>
      </c>
      <c r="E2157" s="18" t="n">
        <f aca="false">DATA!F2157</f>
        <v>3</v>
      </c>
      <c r="F2157" s="19" t="n">
        <f aca="false">DATA!G2157</f>
        <v>19.03</v>
      </c>
      <c r="G2157" s="19" t="n">
        <f aca="false">DATA!H2157</f>
        <v>9.04</v>
      </c>
      <c r="H2157" s="18" t="n">
        <f aca="false">DATA!E2157</f>
        <v>3</v>
      </c>
      <c r="I2157" s="20" t="n">
        <f aca="false">F2157*E2157</f>
        <v>57.09</v>
      </c>
      <c r="J2157" s="20" t="n">
        <f aca="false">PARAMETER!$B$4*G2157*SQRT(E2157)</f>
        <v>25.7546892781608</v>
      </c>
      <c r="K2157" s="20" t="n">
        <f aca="false">I2157+J2157</f>
        <v>82.8446892781608</v>
      </c>
      <c r="L2157" s="20" t="n">
        <f aca="false">K2157+F2157*H2157</f>
        <v>139.934689278161</v>
      </c>
      <c r="M2157" s="16" t="str">
        <f aca="false">IF(C2157&lt;=K2157,"REORDER",IF(C2157&gt;L2157,"OVERSTOCK","OK"))</f>
        <v>OVERSTOCK</v>
      </c>
      <c r="N2157" s="16" t="str">
        <f aca="false">IF(C2157&lt;=D2157,"REORDER","OK")</f>
        <v>OK</v>
      </c>
      <c r="O2157" s="18" t="n">
        <f aca="false">IF(D2157&lt;I2157,1,0)</f>
        <v>1</v>
      </c>
      <c r="P2157" s="20" t="n">
        <f aca="false">C2157/F2157</f>
        <v>24.172359432475</v>
      </c>
      <c r="Q2157" s="19" t="n">
        <f aca="false">DATA!N2157</f>
        <v>170.22</v>
      </c>
      <c r="R2157" s="19" t="n">
        <f aca="false">DATA!O2157</f>
        <v>0.81</v>
      </c>
      <c r="S2157" s="17" t="n">
        <f aca="false">C2157*Q2157</f>
        <v>78301.2</v>
      </c>
      <c r="T2157" s="19" t="n">
        <f aca="false">C2157*R2157</f>
        <v>372.6</v>
      </c>
      <c r="U2157" s="20" t="n">
        <f aca="false">MAX(0,C2157-L2157)</f>
        <v>320.065310721839</v>
      </c>
      <c r="V2157" s="17" t="n">
        <f aca="false">U2157*Q2157</f>
        <v>54481.5171910715</v>
      </c>
      <c r="W2157" s="19" t="n">
        <f aca="false">U2157*R2157</f>
        <v>259.25290168469</v>
      </c>
      <c r="X2157" s="20" t="n">
        <f aca="false">MAX(0,K2157-C2157)</f>
        <v>0</v>
      </c>
      <c r="Y2157" s="17" t="n">
        <f aca="false">F2157*PARAMETER!$B$5*Q2157</f>
        <v>1182339.609</v>
      </c>
      <c r="Z2157" s="21" t="n">
        <f aca="false">SUMIF($Y$2:$Y$3205,"&gt;="&amp;Y2157)/SUM($Y$2:$Y$3205)</f>
        <v>0.652802446537257</v>
      </c>
      <c r="AA2157" s="16" t="str">
        <f aca="false">IF(Z2157&lt;=PARAMETER!$B$7,"A",IF(Z2157&lt;=PARAMETER!$B$8,"B","C"))</f>
        <v>A</v>
      </c>
      <c r="AB2157" s="22" t="n">
        <f aca="false">G2157/F2157</f>
        <v>0.475039411455596</v>
      </c>
      <c r="AC2157" s="16" t="str">
        <f aca="false">IF(AB2157&lt;=PARAMETER!$B$9,"X",IF(AB2157&lt;=PARAMETER!$B$10,"Y","Z"))</f>
        <v>Y</v>
      </c>
      <c r="AD2157" s="16" t="str">
        <f aca="false">AA2157&amp;AC2157</f>
        <v>AY</v>
      </c>
      <c r="AE2157" s="22" t="n">
        <f aca="false">DATA!I2157</f>
        <v>0.42</v>
      </c>
      <c r="AF2157" s="18" t="n">
        <f aca="false">DATA!L2157</f>
        <v>103</v>
      </c>
      <c r="AG2157" s="16" t="str">
        <f aca="false">DATA!K2157</f>
        <v>D</v>
      </c>
      <c r="AH2157" s="18" t="n">
        <f aca="false">IF(AE2157&gt;=PARAMETER!$B$12,1,0)</f>
        <v>0</v>
      </c>
      <c r="AI2157" s="18" t="n">
        <f aca="false">IF(AF2157&gt;=PARAMETER!$B$13,1,0)</f>
        <v>1</v>
      </c>
      <c r="AJ2157" s="18" t="n">
        <f aca="false">IF(AND(AH2157=1,AI2157=1),1,0)</f>
        <v>0</v>
      </c>
    </row>
    <row r="2158" customFormat="false" ht="15" hidden="false" customHeight="false" outlineLevel="0" collapsed="false">
      <c r="A2158" s="16" t="str">
        <f aca="false">DATA!A2158</f>
        <v>ITM12156</v>
      </c>
      <c r="B2158" s="16" t="str">
        <f aca="false">DATA!B2158</f>
        <v>Automotive</v>
      </c>
      <c r="C2158" s="17" t="n">
        <f aca="false">DATA!C2158</f>
        <v>411</v>
      </c>
      <c r="D2158" s="17" t="n">
        <f aca="false">DATA!D2158</f>
        <v>23</v>
      </c>
      <c r="E2158" s="18" t="n">
        <f aca="false">DATA!F2158</f>
        <v>7</v>
      </c>
      <c r="F2158" s="19" t="n">
        <f aca="false">DATA!G2158</f>
        <v>19.4</v>
      </c>
      <c r="G2158" s="19" t="n">
        <f aca="false">DATA!H2158</f>
        <v>2.08</v>
      </c>
      <c r="H2158" s="18" t="n">
        <f aca="false">DATA!E2158</f>
        <v>11</v>
      </c>
      <c r="I2158" s="20" t="n">
        <f aca="false">F2158*E2158</f>
        <v>135.8</v>
      </c>
      <c r="J2158" s="20" t="n">
        <f aca="false">PARAMETER!$B$4*G2158*SQRT(E2158)</f>
        <v>9.0518971712337</v>
      </c>
      <c r="K2158" s="20" t="n">
        <f aca="false">I2158+J2158</f>
        <v>144.851897171234</v>
      </c>
      <c r="L2158" s="20" t="n">
        <f aca="false">K2158+F2158*H2158</f>
        <v>358.251897171234</v>
      </c>
      <c r="M2158" s="16" t="str">
        <f aca="false">IF(C2158&lt;=K2158,"REORDER",IF(C2158&gt;L2158,"OVERSTOCK","OK"))</f>
        <v>OVERSTOCK</v>
      </c>
      <c r="N2158" s="16" t="str">
        <f aca="false">IF(C2158&lt;=D2158,"REORDER","OK")</f>
        <v>OK</v>
      </c>
      <c r="O2158" s="18" t="n">
        <f aca="false">IF(D2158&lt;I2158,1,0)</f>
        <v>1</v>
      </c>
      <c r="P2158" s="20" t="n">
        <f aca="false">C2158/F2158</f>
        <v>21.1855670103093</v>
      </c>
      <c r="Q2158" s="19" t="n">
        <f aca="false">DATA!N2158</f>
        <v>110.04</v>
      </c>
      <c r="R2158" s="19" t="n">
        <f aca="false">DATA!O2158</f>
        <v>1.61</v>
      </c>
      <c r="S2158" s="17" t="n">
        <f aca="false">C2158*Q2158</f>
        <v>45226.44</v>
      </c>
      <c r="T2158" s="19" t="n">
        <f aca="false">C2158*R2158</f>
        <v>661.71</v>
      </c>
      <c r="U2158" s="20" t="n">
        <f aca="false">MAX(0,C2158-L2158)</f>
        <v>52.7481028287664</v>
      </c>
      <c r="V2158" s="17" t="n">
        <f aca="false">U2158*Q2158</f>
        <v>5804.40123527745</v>
      </c>
      <c r="W2158" s="19" t="n">
        <f aca="false">U2158*R2158</f>
        <v>84.9244455543139</v>
      </c>
      <c r="X2158" s="20" t="n">
        <f aca="false">MAX(0,K2158-C2158)</f>
        <v>0</v>
      </c>
      <c r="Y2158" s="17" t="n">
        <f aca="false">F2158*PARAMETER!$B$5*Q2158</f>
        <v>779193.24</v>
      </c>
      <c r="Z2158" s="21" t="n">
        <f aca="false">SUMIF($Y$2:$Y$3205,"&gt;="&amp;Y2158)/SUM($Y$2:$Y$3205)</f>
        <v>0.817482738351285</v>
      </c>
      <c r="AA2158" s="16" t="str">
        <f aca="false">IF(Z2158&lt;=PARAMETER!$B$7,"A",IF(Z2158&lt;=PARAMETER!$B$8,"B","C"))</f>
        <v>B</v>
      </c>
      <c r="AB2158" s="22" t="n">
        <f aca="false">G2158/F2158</f>
        <v>0.107216494845361</v>
      </c>
      <c r="AC2158" s="16" t="str">
        <f aca="false">IF(AB2158&lt;=PARAMETER!$B$9,"X",IF(AB2158&lt;=PARAMETER!$B$10,"Y","Z"))</f>
        <v>X</v>
      </c>
      <c r="AD2158" s="16" t="str">
        <f aca="false">AA2158&amp;AC2158</f>
        <v>BX</v>
      </c>
      <c r="AE2158" s="22" t="n">
        <f aca="false">DATA!I2158</f>
        <v>0.11</v>
      </c>
      <c r="AF2158" s="18" t="n">
        <f aca="false">DATA!L2158</f>
        <v>33</v>
      </c>
      <c r="AG2158" s="16" t="str">
        <f aca="false">DATA!K2158</f>
        <v>C</v>
      </c>
      <c r="AH2158" s="18" t="n">
        <f aca="false">IF(AE2158&gt;=PARAMETER!$B$12,1,0)</f>
        <v>0</v>
      </c>
      <c r="AI2158" s="18" t="n">
        <f aca="false">IF(AF2158&gt;=PARAMETER!$B$13,1,0)</f>
        <v>0</v>
      </c>
      <c r="AJ2158" s="18" t="n">
        <f aca="false">IF(AND(AH2158=1,AI2158=1),1,0)</f>
        <v>0</v>
      </c>
    </row>
    <row r="2159" customFormat="false" ht="15" hidden="false" customHeight="false" outlineLevel="0" collapsed="false">
      <c r="A2159" s="16" t="str">
        <f aca="false">DATA!A2159</f>
        <v>ITM12157</v>
      </c>
      <c r="B2159" s="16" t="str">
        <f aca="false">DATA!B2159</f>
        <v>Pharma</v>
      </c>
      <c r="C2159" s="17" t="n">
        <f aca="false">DATA!C2159</f>
        <v>91</v>
      </c>
      <c r="D2159" s="17" t="n">
        <f aca="false">DATA!D2159</f>
        <v>68</v>
      </c>
      <c r="E2159" s="18" t="n">
        <f aca="false">DATA!F2159</f>
        <v>2</v>
      </c>
      <c r="F2159" s="19" t="n">
        <f aca="false">DATA!G2159</f>
        <v>48.99</v>
      </c>
      <c r="G2159" s="19" t="n">
        <f aca="false">DATA!H2159</f>
        <v>6.8</v>
      </c>
      <c r="H2159" s="18" t="n">
        <f aca="false">DATA!E2159</f>
        <v>11</v>
      </c>
      <c r="I2159" s="20" t="n">
        <f aca="false">F2159*E2159</f>
        <v>97.98</v>
      </c>
      <c r="J2159" s="20" t="n">
        <f aca="false">PARAMETER!$B$4*G2159*SQRT(E2159)</f>
        <v>15.8179852900028</v>
      </c>
      <c r="K2159" s="20" t="n">
        <f aca="false">I2159+J2159</f>
        <v>113.797985290003</v>
      </c>
      <c r="L2159" s="20" t="n">
        <f aca="false">K2159+F2159*H2159</f>
        <v>652.687985290003</v>
      </c>
      <c r="M2159" s="16" t="str">
        <f aca="false">IF(C2159&lt;=K2159,"REORDER",IF(C2159&gt;L2159,"OVERSTOCK","OK"))</f>
        <v>REORDER</v>
      </c>
      <c r="N2159" s="16" t="str">
        <f aca="false">IF(C2159&lt;=D2159,"REORDER","OK")</f>
        <v>OK</v>
      </c>
      <c r="O2159" s="18" t="n">
        <f aca="false">IF(D2159&lt;I2159,1,0)</f>
        <v>1</v>
      </c>
      <c r="P2159" s="20" t="n">
        <f aca="false">C2159/F2159</f>
        <v>1.85752194325373</v>
      </c>
      <c r="Q2159" s="19" t="n">
        <f aca="false">DATA!N2159</f>
        <v>49.24</v>
      </c>
      <c r="R2159" s="19" t="n">
        <f aca="false">DATA!O2159</f>
        <v>1.49</v>
      </c>
      <c r="S2159" s="17" t="n">
        <f aca="false">C2159*Q2159</f>
        <v>4480.84</v>
      </c>
      <c r="T2159" s="19" t="n">
        <f aca="false">C2159*R2159</f>
        <v>135.59</v>
      </c>
      <c r="U2159" s="20" t="n">
        <f aca="false">MAX(0,C2159-L2159)</f>
        <v>0</v>
      </c>
      <c r="V2159" s="17" t="n">
        <f aca="false">U2159*Q2159</f>
        <v>0</v>
      </c>
      <c r="W2159" s="19" t="n">
        <f aca="false">U2159*R2159</f>
        <v>0</v>
      </c>
      <c r="X2159" s="20" t="n">
        <f aca="false">MAX(0,K2159-C2159)</f>
        <v>22.7979852900028</v>
      </c>
      <c r="Y2159" s="17" t="n">
        <f aca="false">F2159*PARAMETER!$B$5*Q2159</f>
        <v>880477.674</v>
      </c>
      <c r="Z2159" s="21" t="n">
        <f aca="false">SUMIF($Y$2:$Y$3205,"&gt;="&amp;Y2159)/SUM($Y$2:$Y$3205)</f>
        <v>0.782008364254749</v>
      </c>
      <c r="AA2159" s="16" t="str">
        <f aca="false">IF(Z2159&lt;=PARAMETER!$B$7,"A",IF(Z2159&lt;=PARAMETER!$B$8,"B","C"))</f>
        <v>A</v>
      </c>
      <c r="AB2159" s="22" t="n">
        <f aca="false">G2159/F2159</f>
        <v>0.138803837517861</v>
      </c>
      <c r="AC2159" s="16" t="str">
        <f aca="false">IF(AB2159&lt;=PARAMETER!$B$9,"X",IF(AB2159&lt;=PARAMETER!$B$10,"Y","Z"))</f>
        <v>X</v>
      </c>
      <c r="AD2159" s="16" t="str">
        <f aca="false">AA2159&amp;AC2159</f>
        <v>AX</v>
      </c>
      <c r="AE2159" s="22" t="n">
        <f aca="false">DATA!I2159</f>
        <v>0.79</v>
      </c>
      <c r="AF2159" s="18" t="n">
        <f aca="false">DATA!L2159</f>
        <v>69</v>
      </c>
      <c r="AG2159" s="16" t="str">
        <f aca="false">DATA!K2159</f>
        <v>A</v>
      </c>
      <c r="AH2159" s="18" t="n">
        <f aca="false">IF(AE2159&gt;=PARAMETER!$B$12,1,0)</f>
        <v>1</v>
      </c>
      <c r="AI2159" s="18" t="n">
        <f aca="false">IF(AF2159&gt;=PARAMETER!$B$13,1,0)</f>
        <v>0</v>
      </c>
      <c r="AJ2159" s="18" t="n">
        <f aca="false">IF(AND(AH2159=1,AI2159=1),1,0)</f>
        <v>0</v>
      </c>
    </row>
    <row r="2160" customFormat="false" ht="15" hidden="false" customHeight="false" outlineLevel="0" collapsed="false">
      <c r="A2160" s="16" t="str">
        <f aca="false">DATA!A2160</f>
        <v>ITM12158</v>
      </c>
      <c r="B2160" s="16" t="str">
        <f aca="false">DATA!B2160</f>
        <v>Apparel</v>
      </c>
      <c r="C2160" s="17" t="n">
        <f aca="false">DATA!C2160</f>
        <v>174</v>
      </c>
      <c r="D2160" s="17" t="n">
        <f aca="false">DATA!D2160</f>
        <v>67</v>
      </c>
      <c r="E2160" s="18" t="n">
        <f aca="false">DATA!F2160</f>
        <v>2</v>
      </c>
      <c r="F2160" s="19" t="n">
        <f aca="false">DATA!G2160</f>
        <v>15.89</v>
      </c>
      <c r="G2160" s="19" t="n">
        <f aca="false">DATA!H2160</f>
        <v>2.44</v>
      </c>
      <c r="H2160" s="18" t="n">
        <f aca="false">DATA!E2160</f>
        <v>7</v>
      </c>
      <c r="I2160" s="20" t="n">
        <f aca="false">F2160*E2160</f>
        <v>31.78</v>
      </c>
      <c r="J2160" s="20" t="n">
        <f aca="false">PARAMETER!$B$4*G2160*SQRT(E2160)</f>
        <v>5.67586530994217</v>
      </c>
      <c r="K2160" s="20" t="n">
        <f aca="false">I2160+J2160</f>
        <v>37.4558653099422</v>
      </c>
      <c r="L2160" s="20" t="n">
        <f aca="false">K2160+F2160*H2160</f>
        <v>148.685865309942</v>
      </c>
      <c r="M2160" s="16" t="str">
        <f aca="false">IF(C2160&lt;=K2160,"REORDER",IF(C2160&gt;L2160,"OVERSTOCK","OK"))</f>
        <v>OVERSTOCK</v>
      </c>
      <c r="N2160" s="16" t="str">
        <f aca="false">IF(C2160&lt;=D2160,"REORDER","OK")</f>
        <v>OK</v>
      </c>
      <c r="O2160" s="18" t="n">
        <f aca="false">IF(D2160&lt;I2160,1,0)</f>
        <v>0</v>
      </c>
      <c r="P2160" s="20" t="n">
        <f aca="false">C2160/F2160</f>
        <v>10.9502831969792</v>
      </c>
      <c r="Q2160" s="19" t="n">
        <f aca="false">DATA!N2160</f>
        <v>10.72</v>
      </c>
      <c r="R2160" s="19" t="n">
        <f aca="false">DATA!O2160</f>
        <v>0.45</v>
      </c>
      <c r="S2160" s="17" t="n">
        <f aca="false">C2160*Q2160</f>
        <v>1865.28</v>
      </c>
      <c r="T2160" s="19" t="n">
        <f aca="false">C2160*R2160</f>
        <v>78.3</v>
      </c>
      <c r="U2160" s="20" t="n">
        <f aca="false">MAX(0,C2160-L2160)</f>
        <v>25.3141346900578</v>
      </c>
      <c r="V2160" s="17" t="n">
        <f aca="false">U2160*Q2160</f>
        <v>271.36752387742</v>
      </c>
      <c r="W2160" s="19" t="n">
        <f aca="false">U2160*R2160</f>
        <v>11.391360610526</v>
      </c>
      <c r="X2160" s="20" t="n">
        <f aca="false">MAX(0,K2160-C2160)</f>
        <v>0</v>
      </c>
      <c r="Y2160" s="17" t="n">
        <f aca="false">F2160*PARAMETER!$B$5*Q2160</f>
        <v>62174.392</v>
      </c>
      <c r="Z2160" s="21" t="n">
        <f aca="false">SUMIF($Y$2:$Y$3205,"&gt;="&amp;Y2160)/SUM($Y$2:$Y$3205)</f>
        <v>0.9989030630529</v>
      </c>
      <c r="AA2160" s="16" t="str">
        <f aca="false">IF(Z2160&lt;=PARAMETER!$B$7,"A",IF(Z2160&lt;=PARAMETER!$B$8,"B","C"))</f>
        <v>C</v>
      </c>
      <c r="AB2160" s="22" t="n">
        <f aca="false">G2160/F2160</f>
        <v>0.153555695405916</v>
      </c>
      <c r="AC2160" s="16" t="str">
        <f aca="false">IF(AB2160&lt;=PARAMETER!$B$9,"X",IF(AB2160&lt;=PARAMETER!$B$10,"Y","Z"))</f>
        <v>X</v>
      </c>
      <c r="AD2160" s="16" t="str">
        <f aca="false">AA2160&amp;AC2160</f>
        <v>CX</v>
      </c>
      <c r="AE2160" s="22" t="n">
        <f aca="false">DATA!I2160</f>
        <v>0.6</v>
      </c>
      <c r="AF2160" s="18" t="n">
        <f aca="false">DATA!L2160</f>
        <v>86</v>
      </c>
      <c r="AG2160" s="16" t="str">
        <f aca="false">DATA!K2160</f>
        <v>C</v>
      </c>
      <c r="AH2160" s="18" t="n">
        <f aca="false">IF(AE2160&gt;=PARAMETER!$B$12,1,0)</f>
        <v>0</v>
      </c>
      <c r="AI2160" s="18" t="n">
        <f aca="false">IF(AF2160&gt;=PARAMETER!$B$13,1,0)</f>
        <v>0</v>
      </c>
      <c r="AJ2160" s="18" t="n">
        <f aca="false">IF(AND(AH2160=1,AI2160=1),1,0)</f>
        <v>0</v>
      </c>
    </row>
    <row r="2161" customFormat="false" ht="15" hidden="false" customHeight="false" outlineLevel="0" collapsed="false">
      <c r="A2161" s="16" t="str">
        <f aca="false">DATA!A2161</f>
        <v>ITM12159</v>
      </c>
      <c r="B2161" s="16" t="str">
        <f aca="false">DATA!B2161</f>
        <v>Automotive</v>
      </c>
      <c r="C2161" s="17" t="n">
        <f aca="false">DATA!C2161</f>
        <v>209</v>
      </c>
      <c r="D2161" s="17" t="n">
        <f aca="false">DATA!D2161</f>
        <v>67</v>
      </c>
      <c r="E2161" s="18" t="n">
        <f aca="false">DATA!F2161</f>
        <v>9</v>
      </c>
      <c r="F2161" s="19" t="n">
        <f aca="false">DATA!G2161</f>
        <v>14</v>
      </c>
      <c r="G2161" s="19" t="n">
        <f aca="false">DATA!H2161</f>
        <v>4.45</v>
      </c>
      <c r="H2161" s="18" t="n">
        <f aca="false">DATA!E2161</f>
        <v>11</v>
      </c>
      <c r="I2161" s="20" t="n">
        <f aca="false">F2161*E2161</f>
        <v>126</v>
      </c>
      <c r="J2161" s="20" t="n">
        <f aca="false">PARAMETER!$B$4*G2161*SQRT(E2161)</f>
        <v>21.9587959198021</v>
      </c>
      <c r="K2161" s="20" t="n">
        <f aca="false">I2161+J2161</f>
        <v>147.958795919802</v>
      </c>
      <c r="L2161" s="20" t="n">
        <f aca="false">K2161+F2161*H2161</f>
        <v>301.958795919802</v>
      </c>
      <c r="M2161" s="16" t="str">
        <f aca="false">IF(C2161&lt;=K2161,"REORDER",IF(C2161&gt;L2161,"OVERSTOCK","OK"))</f>
        <v>OK</v>
      </c>
      <c r="N2161" s="16" t="str">
        <f aca="false">IF(C2161&lt;=D2161,"REORDER","OK")</f>
        <v>OK</v>
      </c>
      <c r="O2161" s="18" t="n">
        <f aca="false">IF(D2161&lt;I2161,1,0)</f>
        <v>1</v>
      </c>
      <c r="P2161" s="20" t="n">
        <f aca="false">C2161/F2161</f>
        <v>14.9285714285714</v>
      </c>
      <c r="Q2161" s="19" t="n">
        <f aca="false">DATA!N2161</f>
        <v>196.3</v>
      </c>
      <c r="R2161" s="19" t="n">
        <f aca="false">DATA!O2161</f>
        <v>1.17</v>
      </c>
      <c r="S2161" s="17" t="n">
        <f aca="false">C2161*Q2161</f>
        <v>41026.7</v>
      </c>
      <c r="T2161" s="19" t="n">
        <f aca="false">C2161*R2161</f>
        <v>244.53</v>
      </c>
      <c r="U2161" s="20" t="n">
        <f aca="false">MAX(0,C2161-L2161)</f>
        <v>0</v>
      </c>
      <c r="V2161" s="17" t="n">
        <f aca="false">U2161*Q2161</f>
        <v>0</v>
      </c>
      <c r="W2161" s="19" t="n">
        <f aca="false">U2161*R2161</f>
        <v>0</v>
      </c>
      <c r="X2161" s="20" t="n">
        <f aca="false">MAX(0,K2161-C2161)</f>
        <v>0</v>
      </c>
      <c r="Y2161" s="17" t="n">
        <f aca="false">F2161*PARAMETER!$B$5*Q2161</f>
        <v>1003093</v>
      </c>
      <c r="Z2161" s="21" t="n">
        <f aca="false">SUMIF($Y$2:$Y$3205,"&gt;="&amp;Y2161)/SUM($Y$2:$Y$3205)</f>
        <v>0.731660467834642</v>
      </c>
      <c r="AA2161" s="16" t="str">
        <f aca="false">IF(Z2161&lt;=PARAMETER!$B$7,"A",IF(Z2161&lt;=PARAMETER!$B$8,"B","C"))</f>
        <v>A</v>
      </c>
      <c r="AB2161" s="22" t="n">
        <f aca="false">G2161/F2161</f>
        <v>0.317857142857143</v>
      </c>
      <c r="AC2161" s="16" t="str">
        <f aca="false">IF(AB2161&lt;=PARAMETER!$B$9,"X",IF(AB2161&lt;=PARAMETER!$B$10,"Y","Z"))</f>
        <v>Y</v>
      </c>
      <c r="AD2161" s="16" t="str">
        <f aca="false">AA2161&amp;AC2161</f>
        <v>AY</v>
      </c>
      <c r="AE2161" s="22" t="n">
        <f aca="false">DATA!I2161</f>
        <v>0.91</v>
      </c>
      <c r="AF2161" s="18" t="n">
        <f aca="false">DATA!L2161</f>
        <v>57</v>
      </c>
      <c r="AG2161" s="16" t="str">
        <f aca="false">DATA!K2161</f>
        <v>D</v>
      </c>
      <c r="AH2161" s="18" t="n">
        <f aca="false">IF(AE2161&gt;=PARAMETER!$B$12,1,0)</f>
        <v>1</v>
      </c>
      <c r="AI2161" s="18" t="n">
        <f aca="false">IF(AF2161&gt;=PARAMETER!$B$13,1,0)</f>
        <v>0</v>
      </c>
      <c r="AJ2161" s="18" t="n">
        <f aca="false">IF(AND(AH2161=1,AI2161=1),1,0)</f>
        <v>0</v>
      </c>
    </row>
    <row r="2162" customFormat="false" ht="15" hidden="false" customHeight="false" outlineLevel="0" collapsed="false">
      <c r="A2162" s="16" t="str">
        <f aca="false">DATA!A2162</f>
        <v>ITM12160</v>
      </c>
      <c r="B2162" s="16" t="str">
        <f aca="false">DATA!B2162</f>
        <v>Pharma</v>
      </c>
      <c r="C2162" s="17" t="n">
        <f aca="false">DATA!C2162</f>
        <v>287</v>
      </c>
      <c r="D2162" s="17" t="n">
        <f aca="false">DATA!D2162</f>
        <v>60</v>
      </c>
      <c r="E2162" s="18" t="n">
        <f aca="false">DATA!F2162</f>
        <v>2</v>
      </c>
      <c r="F2162" s="19" t="n">
        <f aca="false">DATA!G2162</f>
        <v>7.34</v>
      </c>
      <c r="G2162" s="19" t="n">
        <f aca="false">DATA!H2162</f>
        <v>5.64</v>
      </c>
      <c r="H2162" s="18" t="n">
        <f aca="false">DATA!E2162</f>
        <v>12</v>
      </c>
      <c r="I2162" s="20" t="n">
        <f aca="false">F2162*E2162</f>
        <v>14.68</v>
      </c>
      <c r="J2162" s="20" t="n">
        <f aca="false">PARAMETER!$B$4*G2162*SQRT(E2162)</f>
        <v>13.1196230934729</v>
      </c>
      <c r="K2162" s="20" t="n">
        <f aca="false">I2162+J2162</f>
        <v>27.7996230934729</v>
      </c>
      <c r="L2162" s="20" t="n">
        <f aca="false">K2162+F2162*H2162</f>
        <v>115.879623093473</v>
      </c>
      <c r="M2162" s="16" t="str">
        <f aca="false">IF(C2162&lt;=K2162,"REORDER",IF(C2162&gt;L2162,"OVERSTOCK","OK"))</f>
        <v>OVERSTOCK</v>
      </c>
      <c r="N2162" s="16" t="str">
        <f aca="false">IF(C2162&lt;=D2162,"REORDER","OK")</f>
        <v>OK</v>
      </c>
      <c r="O2162" s="18" t="n">
        <f aca="false">IF(D2162&lt;I2162,1,0)</f>
        <v>0</v>
      </c>
      <c r="P2162" s="20" t="n">
        <f aca="false">C2162/F2162</f>
        <v>39.1008174386921</v>
      </c>
      <c r="Q2162" s="19" t="n">
        <f aca="false">DATA!N2162</f>
        <v>188.28</v>
      </c>
      <c r="R2162" s="19" t="n">
        <f aca="false">DATA!O2162</f>
        <v>0.16</v>
      </c>
      <c r="S2162" s="17" t="n">
        <f aca="false">C2162*Q2162</f>
        <v>54036.36</v>
      </c>
      <c r="T2162" s="19" t="n">
        <f aca="false">C2162*R2162</f>
        <v>45.92</v>
      </c>
      <c r="U2162" s="20" t="n">
        <f aca="false">MAX(0,C2162-L2162)</f>
        <v>171.120376906527</v>
      </c>
      <c r="V2162" s="17" t="n">
        <f aca="false">U2162*Q2162</f>
        <v>32218.5445639609</v>
      </c>
      <c r="W2162" s="19" t="n">
        <f aca="false">U2162*R2162</f>
        <v>27.3792603050443</v>
      </c>
      <c r="X2162" s="20" t="n">
        <f aca="false">MAX(0,K2162-C2162)</f>
        <v>0</v>
      </c>
      <c r="Y2162" s="17" t="n">
        <f aca="false">F2162*PARAMETER!$B$5*Q2162</f>
        <v>504420.948</v>
      </c>
      <c r="Z2162" s="21" t="n">
        <f aca="false">SUMIF($Y$2:$Y$3205,"&gt;="&amp;Y2162)/SUM($Y$2:$Y$3205)</f>
        <v>0.904670134861821</v>
      </c>
      <c r="AA2162" s="16" t="str">
        <f aca="false">IF(Z2162&lt;=PARAMETER!$B$7,"A",IF(Z2162&lt;=PARAMETER!$B$8,"B","C"))</f>
        <v>B</v>
      </c>
      <c r="AB2162" s="22" t="n">
        <f aca="false">G2162/F2162</f>
        <v>0.768392370572207</v>
      </c>
      <c r="AC2162" s="16" t="str">
        <f aca="false">IF(AB2162&lt;=PARAMETER!$B$9,"X",IF(AB2162&lt;=PARAMETER!$B$10,"Y","Z"))</f>
        <v>Z</v>
      </c>
      <c r="AD2162" s="16" t="str">
        <f aca="false">AA2162&amp;AC2162</f>
        <v>BZ</v>
      </c>
      <c r="AE2162" s="22" t="n">
        <f aca="false">DATA!I2162</f>
        <v>0.13</v>
      </c>
      <c r="AF2162" s="18" t="n">
        <f aca="false">DATA!L2162</f>
        <v>160</v>
      </c>
      <c r="AG2162" s="16" t="str">
        <f aca="false">DATA!K2162</f>
        <v>A</v>
      </c>
      <c r="AH2162" s="18" t="n">
        <f aca="false">IF(AE2162&gt;=PARAMETER!$B$12,1,0)</f>
        <v>0</v>
      </c>
      <c r="AI2162" s="18" t="n">
        <f aca="false">IF(AF2162&gt;=PARAMETER!$B$13,1,0)</f>
        <v>1</v>
      </c>
      <c r="AJ2162" s="18" t="n">
        <f aca="false">IF(AND(AH2162=1,AI2162=1),1,0)</f>
        <v>0</v>
      </c>
    </row>
    <row r="2163" customFormat="false" ht="15" hidden="false" customHeight="false" outlineLevel="0" collapsed="false">
      <c r="A2163" s="16" t="str">
        <f aca="false">DATA!A2163</f>
        <v>ITM12161</v>
      </c>
      <c r="B2163" s="16" t="str">
        <f aca="false">DATA!B2163</f>
        <v>Automotive</v>
      </c>
      <c r="C2163" s="17" t="n">
        <f aca="false">DATA!C2163</f>
        <v>340</v>
      </c>
      <c r="D2163" s="17" t="n">
        <f aca="false">DATA!D2163</f>
        <v>93</v>
      </c>
      <c r="E2163" s="18" t="n">
        <f aca="false">DATA!F2163</f>
        <v>2</v>
      </c>
      <c r="F2163" s="19" t="n">
        <f aca="false">DATA!G2163</f>
        <v>26.04</v>
      </c>
      <c r="G2163" s="19" t="n">
        <f aca="false">DATA!H2163</f>
        <v>5.98</v>
      </c>
      <c r="H2163" s="18" t="n">
        <f aca="false">DATA!E2163</f>
        <v>8</v>
      </c>
      <c r="I2163" s="20" t="n">
        <f aca="false">F2163*E2163</f>
        <v>52.08</v>
      </c>
      <c r="J2163" s="20" t="n">
        <f aca="false">PARAMETER!$B$4*G2163*SQRT(E2163)</f>
        <v>13.910522357973</v>
      </c>
      <c r="K2163" s="20" t="n">
        <f aca="false">I2163+J2163</f>
        <v>65.990522357973</v>
      </c>
      <c r="L2163" s="20" t="n">
        <f aca="false">K2163+F2163*H2163</f>
        <v>274.310522357973</v>
      </c>
      <c r="M2163" s="16" t="str">
        <f aca="false">IF(C2163&lt;=K2163,"REORDER",IF(C2163&gt;L2163,"OVERSTOCK","OK"))</f>
        <v>OVERSTOCK</v>
      </c>
      <c r="N2163" s="16" t="str">
        <f aca="false">IF(C2163&lt;=D2163,"REORDER","OK")</f>
        <v>OK</v>
      </c>
      <c r="O2163" s="18" t="n">
        <f aca="false">IF(D2163&lt;I2163,1,0)</f>
        <v>0</v>
      </c>
      <c r="P2163" s="20" t="n">
        <f aca="false">C2163/F2163</f>
        <v>13.0568356374808</v>
      </c>
      <c r="Q2163" s="19" t="n">
        <f aca="false">DATA!N2163</f>
        <v>62.09</v>
      </c>
      <c r="R2163" s="19" t="n">
        <f aca="false">DATA!O2163</f>
        <v>0.94</v>
      </c>
      <c r="S2163" s="17" t="n">
        <f aca="false">C2163*Q2163</f>
        <v>21110.6</v>
      </c>
      <c r="T2163" s="19" t="n">
        <f aca="false">C2163*R2163</f>
        <v>319.6</v>
      </c>
      <c r="U2163" s="20" t="n">
        <f aca="false">MAX(0,C2163-L2163)</f>
        <v>65.689477642027</v>
      </c>
      <c r="V2163" s="17" t="n">
        <f aca="false">U2163*Q2163</f>
        <v>4078.65966679346</v>
      </c>
      <c r="W2163" s="19" t="n">
        <f aca="false">U2163*R2163</f>
        <v>61.7481089835054</v>
      </c>
      <c r="X2163" s="20" t="n">
        <f aca="false">MAX(0,K2163-C2163)</f>
        <v>0</v>
      </c>
      <c r="Y2163" s="17" t="n">
        <f aca="false">F2163*PARAMETER!$B$5*Q2163</f>
        <v>590140.614</v>
      </c>
      <c r="Z2163" s="21" t="n">
        <f aca="false">SUMIF($Y$2:$Y$3205,"&gt;="&amp;Y2163)/SUM($Y$2:$Y$3205)</f>
        <v>0.879148432202814</v>
      </c>
      <c r="AA2163" s="16" t="str">
        <f aca="false">IF(Z2163&lt;=PARAMETER!$B$7,"A",IF(Z2163&lt;=PARAMETER!$B$8,"B","C"))</f>
        <v>B</v>
      </c>
      <c r="AB2163" s="22" t="n">
        <f aca="false">G2163/F2163</f>
        <v>0.229646697388633</v>
      </c>
      <c r="AC2163" s="16" t="str">
        <f aca="false">IF(AB2163&lt;=PARAMETER!$B$9,"X",IF(AB2163&lt;=PARAMETER!$B$10,"Y","Z"))</f>
        <v>X</v>
      </c>
      <c r="AD2163" s="16" t="str">
        <f aca="false">AA2163&amp;AC2163</f>
        <v>BX</v>
      </c>
      <c r="AE2163" s="22" t="n">
        <f aca="false">DATA!I2163</f>
        <v>0.34</v>
      </c>
      <c r="AF2163" s="18" t="n">
        <f aca="false">DATA!L2163</f>
        <v>149</v>
      </c>
      <c r="AG2163" s="16" t="str">
        <f aca="false">DATA!K2163</f>
        <v>B</v>
      </c>
      <c r="AH2163" s="18" t="n">
        <f aca="false">IF(AE2163&gt;=PARAMETER!$B$12,1,0)</f>
        <v>0</v>
      </c>
      <c r="AI2163" s="18" t="n">
        <f aca="false">IF(AF2163&gt;=PARAMETER!$B$13,1,0)</f>
        <v>1</v>
      </c>
      <c r="AJ2163" s="18" t="n">
        <f aca="false">IF(AND(AH2163=1,AI2163=1),1,0)</f>
        <v>0</v>
      </c>
    </row>
    <row r="2164" customFormat="false" ht="15" hidden="false" customHeight="false" outlineLevel="0" collapsed="false">
      <c r="A2164" s="16" t="str">
        <f aca="false">DATA!A2164</f>
        <v>ITM12162</v>
      </c>
      <c r="B2164" s="16" t="str">
        <f aca="false">DATA!B2164</f>
        <v>Groceries</v>
      </c>
      <c r="C2164" s="17" t="n">
        <f aca="false">DATA!C2164</f>
        <v>126</v>
      </c>
      <c r="D2164" s="17" t="n">
        <f aca="false">DATA!D2164</f>
        <v>11</v>
      </c>
      <c r="E2164" s="18" t="n">
        <f aca="false">DATA!F2164</f>
        <v>6</v>
      </c>
      <c r="F2164" s="19" t="n">
        <f aca="false">DATA!G2164</f>
        <v>8.53</v>
      </c>
      <c r="G2164" s="19" t="n">
        <f aca="false">DATA!H2164</f>
        <v>6.22</v>
      </c>
      <c r="H2164" s="18" t="n">
        <f aca="false">DATA!E2164</f>
        <v>7</v>
      </c>
      <c r="I2164" s="20" t="n">
        <f aca="false">F2164*E2164</f>
        <v>51.18</v>
      </c>
      <c r="J2164" s="20" t="n">
        <f aca="false">PARAMETER!$B$4*G2164*SQRT(E2164)</f>
        <v>25.0607039848554</v>
      </c>
      <c r="K2164" s="20" t="n">
        <f aca="false">I2164+J2164</f>
        <v>76.2407039848554</v>
      </c>
      <c r="L2164" s="20" t="n">
        <f aca="false">K2164+F2164*H2164</f>
        <v>135.950703984855</v>
      </c>
      <c r="M2164" s="16" t="str">
        <f aca="false">IF(C2164&lt;=K2164,"REORDER",IF(C2164&gt;L2164,"OVERSTOCK","OK"))</f>
        <v>OK</v>
      </c>
      <c r="N2164" s="16" t="str">
        <f aca="false">IF(C2164&lt;=D2164,"REORDER","OK")</f>
        <v>OK</v>
      </c>
      <c r="O2164" s="18" t="n">
        <f aca="false">IF(D2164&lt;I2164,1,0)</f>
        <v>1</v>
      </c>
      <c r="P2164" s="20" t="n">
        <f aca="false">C2164/F2164</f>
        <v>14.7713950762016</v>
      </c>
      <c r="Q2164" s="19" t="n">
        <f aca="false">DATA!N2164</f>
        <v>131.26</v>
      </c>
      <c r="R2164" s="19" t="n">
        <f aca="false">DATA!O2164</f>
        <v>1.46</v>
      </c>
      <c r="S2164" s="17" t="n">
        <f aca="false">C2164*Q2164</f>
        <v>16538.76</v>
      </c>
      <c r="T2164" s="19" t="n">
        <f aca="false">C2164*R2164</f>
        <v>183.96</v>
      </c>
      <c r="U2164" s="20" t="n">
        <f aca="false">MAX(0,C2164-L2164)</f>
        <v>0</v>
      </c>
      <c r="V2164" s="17" t="n">
        <f aca="false">U2164*Q2164</f>
        <v>0</v>
      </c>
      <c r="W2164" s="19" t="n">
        <f aca="false">U2164*R2164</f>
        <v>0</v>
      </c>
      <c r="X2164" s="20" t="n">
        <f aca="false">MAX(0,K2164-C2164)</f>
        <v>0</v>
      </c>
      <c r="Y2164" s="17" t="n">
        <f aca="false">F2164*PARAMETER!$B$5*Q2164</f>
        <v>408671.447</v>
      </c>
      <c r="Z2164" s="21" t="n">
        <f aca="false">SUMIF($Y$2:$Y$3205,"&gt;="&amp;Y2164)/SUM($Y$2:$Y$3205)</f>
        <v>0.93285267578849</v>
      </c>
      <c r="AA2164" s="16" t="str">
        <f aca="false">IF(Z2164&lt;=PARAMETER!$B$7,"A",IF(Z2164&lt;=PARAMETER!$B$8,"B","C"))</f>
        <v>B</v>
      </c>
      <c r="AB2164" s="22" t="n">
        <f aca="false">G2164/F2164</f>
        <v>0.729191090269637</v>
      </c>
      <c r="AC2164" s="16" t="str">
        <f aca="false">IF(AB2164&lt;=PARAMETER!$B$9,"X",IF(AB2164&lt;=PARAMETER!$B$10,"Y","Z"))</f>
        <v>Z</v>
      </c>
      <c r="AD2164" s="16" t="str">
        <f aca="false">AA2164&amp;AC2164</f>
        <v>BZ</v>
      </c>
      <c r="AE2164" s="22" t="n">
        <f aca="false">DATA!I2164</f>
        <v>0.76</v>
      </c>
      <c r="AF2164" s="18" t="n">
        <f aca="false">DATA!L2164</f>
        <v>50</v>
      </c>
      <c r="AG2164" s="16" t="str">
        <f aca="false">DATA!K2164</f>
        <v>D</v>
      </c>
      <c r="AH2164" s="18" t="n">
        <f aca="false">IF(AE2164&gt;=PARAMETER!$B$12,1,0)</f>
        <v>1</v>
      </c>
      <c r="AI2164" s="18" t="n">
        <f aca="false">IF(AF2164&gt;=PARAMETER!$B$13,1,0)</f>
        <v>0</v>
      </c>
      <c r="AJ2164" s="18" t="n">
        <f aca="false">IF(AND(AH2164=1,AI2164=1),1,0)</f>
        <v>0</v>
      </c>
    </row>
    <row r="2165" customFormat="false" ht="15" hidden="false" customHeight="false" outlineLevel="0" collapsed="false">
      <c r="A2165" s="16" t="str">
        <f aca="false">DATA!A2165</f>
        <v>ITM12163</v>
      </c>
      <c r="B2165" s="16" t="str">
        <f aca="false">DATA!B2165</f>
        <v>Apparel</v>
      </c>
      <c r="C2165" s="17" t="n">
        <f aca="false">DATA!C2165</f>
        <v>251</v>
      </c>
      <c r="D2165" s="17" t="n">
        <f aca="false">DATA!D2165</f>
        <v>50</v>
      </c>
      <c r="E2165" s="18" t="n">
        <f aca="false">DATA!F2165</f>
        <v>2</v>
      </c>
      <c r="F2165" s="19" t="n">
        <f aca="false">DATA!G2165</f>
        <v>31.2</v>
      </c>
      <c r="G2165" s="19" t="n">
        <f aca="false">DATA!H2165</f>
        <v>6.58</v>
      </c>
      <c r="H2165" s="18" t="n">
        <f aca="false">DATA!E2165</f>
        <v>5</v>
      </c>
      <c r="I2165" s="20" t="n">
        <f aca="false">F2165*E2165</f>
        <v>62.4</v>
      </c>
      <c r="J2165" s="20" t="n">
        <f aca="false">PARAMETER!$B$4*G2165*SQRT(E2165)</f>
        <v>15.306226942385</v>
      </c>
      <c r="K2165" s="20" t="n">
        <f aca="false">I2165+J2165</f>
        <v>77.706226942385</v>
      </c>
      <c r="L2165" s="20" t="n">
        <f aca="false">K2165+F2165*H2165</f>
        <v>233.706226942385</v>
      </c>
      <c r="M2165" s="16" t="str">
        <f aca="false">IF(C2165&lt;=K2165,"REORDER",IF(C2165&gt;L2165,"OVERSTOCK","OK"))</f>
        <v>OVERSTOCK</v>
      </c>
      <c r="N2165" s="16" t="str">
        <f aca="false">IF(C2165&lt;=D2165,"REORDER","OK")</f>
        <v>OK</v>
      </c>
      <c r="O2165" s="18" t="n">
        <f aca="false">IF(D2165&lt;I2165,1,0)</f>
        <v>1</v>
      </c>
      <c r="P2165" s="20" t="n">
        <f aca="false">C2165/F2165</f>
        <v>8.0448717948718</v>
      </c>
      <c r="Q2165" s="19" t="n">
        <f aca="false">DATA!N2165</f>
        <v>148.56</v>
      </c>
      <c r="R2165" s="19" t="n">
        <f aca="false">DATA!O2165</f>
        <v>0.89</v>
      </c>
      <c r="S2165" s="17" t="n">
        <f aca="false">C2165*Q2165</f>
        <v>37288.56</v>
      </c>
      <c r="T2165" s="19" t="n">
        <f aca="false">C2165*R2165</f>
        <v>223.39</v>
      </c>
      <c r="U2165" s="20" t="n">
        <f aca="false">MAX(0,C2165-L2165)</f>
        <v>17.293773057615</v>
      </c>
      <c r="V2165" s="17" t="n">
        <f aca="false">U2165*Q2165</f>
        <v>2569.16292543928</v>
      </c>
      <c r="W2165" s="19" t="n">
        <f aca="false">U2165*R2165</f>
        <v>15.3914580212774</v>
      </c>
      <c r="X2165" s="20" t="n">
        <f aca="false">MAX(0,K2165-C2165)</f>
        <v>0</v>
      </c>
      <c r="Y2165" s="17" t="n">
        <f aca="false">F2165*PARAMETER!$B$5*Q2165</f>
        <v>1691801.28</v>
      </c>
      <c r="Z2165" s="21" t="n">
        <f aca="false">SUMIF($Y$2:$Y$3205,"&gt;="&amp;Y2165)/SUM($Y$2:$Y$3205)</f>
        <v>0.459721561742649</v>
      </c>
      <c r="AA2165" s="16" t="str">
        <f aca="false">IF(Z2165&lt;=PARAMETER!$B$7,"A",IF(Z2165&lt;=PARAMETER!$B$8,"B","C"))</f>
        <v>A</v>
      </c>
      <c r="AB2165" s="22" t="n">
        <f aca="false">G2165/F2165</f>
        <v>0.210897435897436</v>
      </c>
      <c r="AC2165" s="16" t="str">
        <f aca="false">IF(AB2165&lt;=PARAMETER!$B$9,"X",IF(AB2165&lt;=PARAMETER!$B$10,"Y","Z"))</f>
        <v>X</v>
      </c>
      <c r="AD2165" s="16" t="str">
        <f aca="false">AA2165&amp;AC2165</f>
        <v>AX</v>
      </c>
      <c r="AE2165" s="22" t="n">
        <f aca="false">DATA!I2165</f>
        <v>0.71</v>
      </c>
      <c r="AF2165" s="18" t="n">
        <f aca="false">DATA!L2165</f>
        <v>166</v>
      </c>
      <c r="AG2165" s="16" t="str">
        <f aca="false">DATA!K2165</f>
        <v>B</v>
      </c>
      <c r="AH2165" s="18" t="n">
        <f aca="false">IF(AE2165&gt;=PARAMETER!$B$12,1,0)</f>
        <v>0</v>
      </c>
      <c r="AI2165" s="18" t="n">
        <f aca="false">IF(AF2165&gt;=PARAMETER!$B$13,1,0)</f>
        <v>1</v>
      </c>
      <c r="AJ2165" s="18" t="n">
        <f aca="false">IF(AND(AH2165=1,AI2165=1),1,0)</f>
        <v>0</v>
      </c>
    </row>
    <row r="2166" customFormat="false" ht="15" hidden="false" customHeight="false" outlineLevel="0" collapsed="false">
      <c r="A2166" s="16" t="str">
        <f aca="false">DATA!A2166</f>
        <v>ITM12164</v>
      </c>
      <c r="B2166" s="16" t="str">
        <f aca="false">DATA!B2166</f>
        <v>Pharma</v>
      </c>
      <c r="C2166" s="17" t="n">
        <f aca="false">DATA!C2166</f>
        <v>61</v>
      </c>
      <c r="D2166" s="17" t="n">
        <f aca="false">DATA!D2166</f>
        <v>92</v>
      </c>
      <c r="E2166" s="18" t="n">
        <f aca="false">DATA!F2166</f>
        <v>4</v>
      </c>
      <c r="F2166" s="19" t="n">
        <f aca="false">DATA!G2166</f>
        <v>8.6</v>
      </c>
      <c r="G2166" s="19" t="n">
        <f aca="false">DATA!H2166</f>
        <v>3.08</v>
      </c>
      <c r="H2166" s="18" t="n">
        <f aca="false">DATA!E2166</f>
        <v>13</v>
      </c>
      <c r="I2166" s="20" t="n">
        <f aca="false">F2166*E2166</f>
        <v>34.4</v>
      </c>
      <c r="J2166" s="20" t="n">
        <f aca="false">PARAMETER!$B$4*G2166*SQRT(E2166)</f>
        <v>10.1322983420211</v>
      </c>
      <c r="K2166" s="20" t="n">
        <f aca="false">I2166+J2166</f>
        <v>44.5322983420211</v>
      </c>
      <c r="L2166" s="20" t="n">
        <f aca="false">K2166+F2166*H2166</f>
        <v>156.332298342021</v>
      </c>
      <c r="M2166" s="16" t="str">
        <f aca="false">IF(C2166&lt;=K2166,"REORDER",IF(C2166&gt;L2166,"OVERSTOCK","OK"))</f>
        <v>OK</v>
      </c>
      <c r="N2166" s="16" t="str">
        <f aca="false">IF(C2166&lt;=D2166,"REORDER","OK")</f>
        <v>REORDER</v>
      </c>
      <c r="O2166" s="18" t="n">
        <f aca="false">IF(D2166&lt;I2166,1,0)</f>
        <v>0</v>
      </c>
      <c r="P2166" s="20" t="n">
        <f aca="false">C2166/F2166</f>
        <v>7.09302325581395</v>
      </c>
      <c r="Q2166" s="19" t="n">
        <f aca="false">DATA!N2166</f>
        <v>119.82</v>
      </c>
      <c r="R2166" s="19" t="n">
        <f aca="false">DATA!O2166</f>
        <v>0.32</v>
      </c>
      <c r="S2166" s="17" t="n">
        <f aca="false">C2166*Q2166</f>
        <v>7309.02</v>
      </c>
      <c r="T2166" s="19" t="n">
        <f aca="false">C2166*R2166</f>
        <v>19.52</v>
      </c>
      <c r="U2166" s="20" t="n">
        <f aca="false">MAX(0,C2166-L2166)</f>
        <v>0</v>
      </c>
      <c r="V2166" s="17" t="n">
        <f aca="false">U2166*Q2166</f>
        <v>0</v>
      </c>
      <c r="W2166" s="19" t="n">
        <f aca="false">U2166*R2166</f>
        <v>0</v>
      </c>
      <c r="X2166" s="20" t="n">
        <f aca="false">MAX(0,K2166-C2166)</f>
        <v>0</v>
      </c>
      <c r="Y2166" s="17" t="n">
        <f aca="false">F2166*PARAMETER!$B$5*Q2166</f>
        <v>376114.98</v>
      </c>
      <c r="Z2166" s="21" t="n">
        <f aca="false">SUMIF($Y$2:$Y$3205,"&gt;="&amp;Y2166)/SUM($Y$2:$Y$3205)</f>
        <v>0.940589349360406</v>
      </c>
      <c r="AA2166" s="16" t="str">
        <f aca="false">IF(Z2166&lt;=PARAMETER!$B$7,"A",IF(Z2166&lt;=PARAMETER!$B$8,"B","C"))</f>
        <v>B</v>
      </c>
      <c r="AB2166" s="22" t="n">
        <f aca="false">G2166/F2166</f>
        <v>0.358139534883721</v>
      </c>
      <c r="AC2166" s="16" t="str">
        <f aca="false">IF(AB2166&lt;=PARAMETER!$B$9,"X",IF(AB2166&lt;=PARAMETER!$B$10,"Y","Z"))</f>
        <v>Y</v>
      </c>
      <c r="AD2166" s="16" t="str">
        <f aca="false">AA2166&amp;AC2166</f>
        <v>BY</v>
      </c>
      <c r="AE2166" s="22" t="n">
        <f aca="false">DATA!I2166</f>
        <v>0.32</v>
      </c>
      <c r="AF2166" s="18" t="n">
        <f aca="false">DATA!L2166</f>
        <v>137</v>
      </c>
      <c r="AG2166" s="16" t="str">
        <f aca="false">DATA!K2166</f>
        <v>B</v>
      </c>
      <c r="AH2166" s="18" t="n">
        <f aca="false">IF(AE2166&gt;=PARAMETER!$B$12,1,0)</f>
        <v>0</v>
      </c>
      <c r="AI2166" s="18" t="n">
        <f aca="false">IF(AF2166&gt;=PARAMETER!$B$13,1,0)</f>
        <v>1</v>
      </c>
      <c r="AJ2166" s="18" t="n">
        <f aca="false">IF(AND(AH2166=1,AI2166=1),1,0)</f>
        <v>0</v>
      </c>
    </row>
    <row r="2167" customFormat="false" ht="15" hidden="false" customHeight="false" outlineLevel="0" collapsed="false">
      <c r="A2167" s="16" t="str">
        <f aca="false">DATA!A2167</f>
        <v>ITM12165</v>
      </c>
      <c r="B2167" s="16" t="str">
        <f aca="false">DATA!B2167</f>
        <v>Groceries</v>
      </c>
      <c r="C2167" s="17" t="n">
        <f aca="false">DATA!C2167</f>
        <v>209</v>
      </c>
      <c r="D2167" s="17" t="n">
        <f aca="false">DATA!D2167</f>
        <v>91</v>
      </c>
      <c r="E2167" s="18" t="n">
        <f aca="false">DATA!F2167</f>
        <v>8</v>
      </c>
      <c r="F2167" s="19" t="n">
        <f aca="false">DATA!G2167</f>
        <v>29.26</v>
      </c>
      <c r="G2167" s="19" t="n">
        <f aca="false">DATA!H2167</f>
        <v>4.31</v>
      </c>
      <c r="H2167" s="18" t="n">
        <f aca="false">DATA!E2167</f>
        <v>13</v>
      </c>
      <c r="I2167" s="20" t="n">
        <f aca="false">F2167*E2167</f>
        <v>234.08</v>
      </c>
      <c r="J2167" s="20" t="n">
        <f aca="false">PARAMETER!$B$4*G2167*SQRT(E2167)</f>
        <v>20.0516225293859</v>
      </c>
      <c r="K2167" s="20" t="n">
        <f aca="false">I2167+J2167</f>
        <v>254.131622529386</v>
      </c>
      <c r="L2167" s="20" t="n">
        <f aca="false">K2167+F2167*H2167</f>
        <v>634.511622529386</v>
      </c>
      <c r="M2167" s="16" t="str">
        <f aca="false">IF(C2167&lt;=K2167,"REORDER",IF(C2167&gt;L2167,"OVERSTOCK","OK"))</f>
        <v>REORDER</v>
      </c>
      <c r="N2167" s="16" t="str">
        <f aca="false">IF(C2167&lt;=D2167,"REORDER","OK")</f>
        <v>OK</v>
      </c>
      <c r="O2167" s="18" t="n">
        <f aca="false">IF(D2167&lt;I2167,1,0)</f>
        <v>1</v>
      </c>
      <c r="P2167" s="20" t="n">
        <f aca="false">C2167/F2167</f>
        <v>7.14285714285714</v>
      </c>
      <c r="Q2167" s="19" t="n">
        <f aca="false">DATA!N2167</f>
        <v>170.16</v>
      </c>
      <c r="R2167" s="19" t="n">
        <f aca="false">DATA!O2167</f>
        <v>0.22</v>
      </c>
      <c r="S2167" s="17" t="n">
        <f aca="false">C2167*Q2167</f>
        <v>35563.44</v>
      </c>
      <c r="T2167" s="19" t="n">
        <f aca="false">C2167*R2167</f>
        <v>45.98</v>
      </c>
      <c r="U2167" s="20" t="n">
        <f aca="false">MAX(0,C2167-L2167)</f>
        <v>0</v>
      </c>
      <c r="V2167" s="17" t="n">
        <f aca="false">U2167*Q2167</f>
        <v>0</v>
      </c>
      <c r="W2167" s="19" t="n">
        <f aca="false">U2167*R2167</f>
        <v>0</v>
      </c>
      <c r="X2167" s="20" t="n">
        <f aca="false">MAX(0,K2167-C2167)</f>
        <v>45.1316225293859</v>
      </c>
      <c r="Y2167" s="17" t="n">
        <f aca="false">F2167*PARAMETER!$B$5*Q2167</f>
        <v>1817291.784</v>
      </c>
      <c r="Z2167" s="21" t="n">
        <f aca="false">SUMIF($Y$2:$Y$3205,"&gt;="&amp;Y2167)/SUM($Y$2:$Y$3205)</f>
        <v>0.40886002614664</v>
      </c>
      <c r="AA2167" s="16" t="str">
        <f aca="false">IF(Z2167&lt;=PARAMETER!$B$7,"A",IF(Z2167&lt;=PARAMETER!$B$8,"B","C"))</f>
        <v>A</v>
      </c>
      <c r="AB2167" s="22" t="n">
        <f aca="false">G2167/F2167</f>
        <v>0.1473000683527</v>
      </c>
      <c r="AC2167" s="16" t="str">
        <f aca="false">IF(AB2167&lt;=PARAMETER!$B$9,"X",IF(AB2167&lt;=PARAMETER!$B$10,"Y","Z"))</f>
        <v>X</v>
      </c>
      <c r="AD2167" s="16" t="str">
        <f aca="false">AA2167&amp;AC2167</f>
        <v>AX</v>
      </c>
      <c r="AE2167" s="22" t="n">
        <f aca="false">DATA!I2167</f>
        <v>0.64</v>
      </c>
      <c r="AF2167" s="18" t="n">
        <f aca="false">DATA!L2167</f>
        <v>160</v>
      </c>
      <c r="AG2167" s="16" t="str">
        <f aca="false">DATA!K2167</f>
        <v>D</v>
      </c>
      <c r="AH2167" s="18" t="n">
        <f aca="false">IF(AE2167&gt;=PARAMETER!$B$12,1,0)</f>
        <v>0</v>
      </c>
      <c r="AI2167" s="18" t="n">
        <f aca="false">IF(AF2167&gt;=PARAMETER!$B$13,1,0)</f>
        <v>1</v>
      </c>
      <c r="AJ2167" s="18" t="n">
        <f aca="false">IF(AND(AH2167=1,AI2167=1),1,0)</f>
        <v>0</v>
      </c>
    </row>
    <row r="2168" customFormat="false" ht="15" hidden="false" customHeight="false" outlineLevel="0" collapsed="false">
      <c r="A2168" s="16" t="str">
        <f aca="false">DATA!A2168</f>
        <v>ITM12166</v>
      </c>
      <c r="B2168" s="16" t="str">
        <f aca="false">DATA!B2168</f>
        <v>Groceries</v>
      </c>
      <c r="C2168" s="17" t="n">
        <f aca="false">DATA!C2168</f>
        <v>390</v>
      </c>
      <c r="D2168" s="17" t="n">
        <f aca="false">DATA!D2168</f>
        <v>25</v>
      </c>
      <c r="E2168" s="18" t="n">
        <f aca="false">DATA!F2168</f>
        <v>2</v>
      </c>
      <c r="F2168" s="19" t="n">
        <f aca="false">DATA!G2168</f>
        <v>41.49</v>
      </c>
      <c r="G2168" s="19" t="n">
        <f aca="false">DATA!H2168</f>
        <v>0.85</v>
      </c>
      <c r="H2168" s="18" t="n">
        <f aca="false">DATA!E2168</f>
        <v>10</v>
      </c>
      <c r="I2168" s="20" t="n">
        <f aca="false">F2168*E2168</f>
        <v>82.98</v>
      </c>
      <c r="J2168" s="20" t="n">
        <f aca="false">PARAMETER!$B$4*G2168*SQRT(E2168)</f>
        <v>1.97724816125034</v>
      </c>
      <c r="K2168" s="20" t="n">
        <f aca="false">I2168+J2168</f>
        <v>84.9572481612504</v>
      </c>
      <c r="L2168" s="20" t="n">
        <f aca="false">K2168+F2168*H2168</f>
        <v>499.85724816125</v>
      </c>
      <c r="M2168" s="16" t="str">
        <f aca="false">IF(C2168&lt;=K2168,"REORDER",IF(C2168&gt;L2168,"OVERSTOCK","OK"))</f>
        <v>OK</v>
      </c>
      <c r="N2168" s="16" t="str">
        <f aca="false">IF(C2168&lt;=D2168,"REORDER","OK")</f>
        <v>OK</v>
      </c>
      <c r="O2168" s="18" t="n">
        <f aca="false">IF(D2168&lt;I2168,1,0)</f>
        <v>1</v>
      </c>
      <c r="P2168" s="20" t="n">
        <f aca="false">C2168/F2168</f>
        <v>9.3998553868402</v>
      </c>
      <c r="Q2168" s="19" t="n">
        <f aca="false">DATA!N2168</f>
        <v>24.79</v>
      </c>
      <c r="R2168" s="19" t="n">
        <f aca="false">DATA!O2168</f>
        <v>1.72</v>
      </c>
      <c r="S2168" s="17" t="n">
        <f aca="false">C2168*Q2168</f>
        <v>9668.1</v>
      </c>
      <c r="T2168" s="19" t="n">
        <f aca="false">C2168*R2168</f>
        <v>670.8</v>
      </c>
      <c r="U2168" s="20" t="n">
        <f aca="false">MAX(0,C2168-L2168)</f>
        <v>0</v>
      </c>
      <c r="V2168" s="17" t="n">
        <f aca="false">U2168*Q2168</f>
        <v>0</v>
      </c>
      <c r="W2168" s="19" t="n">
        <f aca="false">U2168*R2168</f>
        <v>0</v>
      </c>
      <c r="X2168" s="20" t="n">
        <f aca="false">MAX(0,K2168-C2168)</f>
        <v>0</v>
      </c>
      <c r="Y2168" s="17" t="n">
        <f aca="false">F2168*PARAMETER!$B$5*Q2168</f>
        <v>375416.0415</v>
      </c>
      <c r="Z2168" s="21" t="n">
        <f aca="false">SUMIF($Y$2:$Y$3205,"&gt;="&amp;Y2168)/SUM($Y$2:$Y$3205)</f>
        <v>0.940828865805607</v>
      </c>
      <c r="AA2168" s="16" t="str">
        <f aca="false">IF(Z2168&lt;=PARAMETER!$B$7,"A",IF(Z2168&lt;=PARAMETER!$B$8,"B","C"))</f>
        <v>B</v>
      </c>
      <c r="AB2168" s="22" t="n">
        <f aca="false">G2168/F2168</f>
        <v>0.0204868643046517</v>
      </c>
      <c r="AC2168" s="16" t="str">
        <f aca="false">IF(AB2168&lt;=PARAMETER!$B$9,"X",IF(AB2168&lt;=PARAMETER!$B$10,"Y","Z"))</f>
        <v>X</v>
      </c>
      <c r="AD2168" s="16" t="str">
        <f aca="false">AA2168&amp;AC2168</f>
        <v>BX</v>
      </c>
      <c r="AE2168" s="22" t="n">
        <f aca="false">DATA!I2168</f>
        <v>0.81</v>
      </c>
      <c r="AF2168" s="18" t="n">
        <f aca="false">DATA!L2168</f>
        <v>40</v>
      </c>
      <c r="AG2168" s="16" t="str">
        <f aca="false">DATA!K2168</f>
        <v>B</v>
      </c>
      <c r="AH2168" s="18" t="n">
        <f aca="false">IF(AE2168&gt;=PARAMETER!$B$12,1,0)</f>
        <v>1</v>
      </c>
      <c r="AI2168" s="18" t="n">
        <f aca="false">IF(AF2168&gt;=PARAMETER!$B$13,1,0)</f>
        <v>0</v>
      </c>
      <c r="AJ2168" s="18" t="n">
        <f aca="false">IF(AND(AH2168=1,AI2168=1),1,0)</f>
        <v>0</v>
      </c>
    </row>
    <row r="2169" customFormat="false" ht="15" hidden="false" customHeight="false" outlineLevel="0" collapsed="false">
      <c r="A2169" s="16" t="str">
        <f aca="false">DATA!A2169</f>
        <v>ITM12167</v>
      </c>
      <c r="B2169" s="16" t="str">
        <f aca="false">DATA!B2169</f>
        <v>Automotive</v>
      </c>
      <c r="C2169" s="17" t="n">
        <f aca="false">DATA!C2169</f>
        <v>158</v>
      </c>
      <c r="D2169" s="17" t="n">
        <f aca="false">DATA!D2169</f>
        <v>13</v>
      </c>
      <c r="E2169" s="18" t="n">
        <f aca="false">DATA!F2169</f>
        <v>5</v>
      </c>
      <c r="F2169" s="19" t="n">
        <f aca="false">DATA!G2169</f>
        <v>3.08</v>
      </c>
      <c r="G2169" s="19" t="n">
        <f aca="false">DATA!H2169</f>
        <v>7.8</v>
      </c>
      <c r="H2169" s="18" t="n">
        <f aca="false">DATA!E2169</f>
        <v>6</v>
      </c>
      <c r="I2169" s="20" t="n">
        <f aca="false">F2169*E2169</f>
        <v>15.4</v>
      </c>
      <c r="J2169" s="20" t="n">
        <f aca="false">PARAMETER!$B$4*G2169*SQRT(E2169)</f>
        <v>28.6884352786245</v>
      </c>
      <c r="K2169" s="20" t="n">
        <f aca="false">I2169+J2169</f>
        <v>44.0884352786245</v>
      </c>
      <c r="L2169" s="20" t="n">
        <f aca="false">K2169+F2169*H2169</f>
        <v>62.5684352786245</v>
      </c>
      <c r="M2169" s="16" t="str">
        <f aca="false">IF(C2169&lt;=K2169,"REORDER",IF(C2169&gt;L2169,"OVERSTOCK","OK"))</f>
        <v>OVERSTOCK</v>
      </c>
      <c r="N2169" s="16" t="str">
        <f aca="false">IF(C2169&lt;=D2169,"REORDER","OK")</f>
        <v>OK</v>
      </c>
      <c r="O2169" s="18" t="n">
        <f aca="false">IF(D2169&lt;I2169,1,0)</f>
        <v>1</v>
      </c>
      <c r="P2169" s="20" t="n">
        <f aca="false">C2169/F2169</f>
        <v>51.2987012987013</v>
      </c>
      <c r="Q2169" s="19" t="n">
        <f aca="false">DATA!N2169</f>
        <v>180.33</v>
      </c>
      <c r="R2169" s="19" t="n">
        <f aca="false">DATA!O2169</f>
        <v>1.79</v>
      </c>
      <c r="S2169" s="17" t="n">
        <f aca="false">C2169*Q2169</f>
        <v>28492.14</v>
      </c>
      <c r="T2169" s="19" t="n">
        <f aca="false">C2169*R2169</f>
        <v>282.82</v>
      </c>
      <c r="U2169" s="20" t="n">
        <f aca="false">MAX(0,C2169-L2169)</f>
        <v>95.4315647213756</v>
      </c>
      <c r="V2169" s="17" t="n">
        <f aca="false">U2169*Q2169</f>
        <v>17209.1740662057</v>
      </c>
      <c r="W2169" s="19" t="n">
        <f aca="false">U2169*R2169</f>
        <v>170.822500851262</v>
      </c>
      <c r="X2169" s="20" t="n">
        <f aca="false">MAX(0,K2169-C2169)</f>
        <v>0</v>
      </c>
      <c r="Y2169" s="17" t="n">
        <f aca="false">F2169*PARAMETER!$B$5*Q2169</f>
        <v>202726.986</v>
      </c>
      <c r="Z2169" s="21" t="n">
        <f aca="false">SUMIF($Y$2:$Y$3205,"&gt;="&amp;Y2169)/SUM($Y$2:$Y$3205)</f>
        <v>0.982073380549812</v>
      </c>
      <c r="AA2169" s="16" t="str">
        <f aca="false">IF(Z2169&lt;=PARAMETER!$B$7,"A",IF(Z2169&lt;=PARAMETER!$B$8,"B","C"))</f>
        <v>C</v>
      </c>
      <c r="AB2169" s="22" t="n">
        <f aca="false">G2169/F2169</f>
        <v>2.53246753246753</v>
      </c>
      <c r="AC2169" s="16" t="str">
        <f aca="false">IF(AB2169&lt;=PARAMETER!$B$9,"X",IF(AB2169&lt;=PARAMETER!$B$10,"Y","Z"))</f>
        <v>Z</v>
      </c>
      <c r="AD2169" s="16" t="str">
        <f aca="false">AA2169&amp;AC2169</f>
        <v>CZ</v>
      </c>
      <c r="AE2169" s="22" t="n">
        <f aca="false">DATA!I2169</f>
        <v>0.13</v>
      </c>
      <c r="AF2169" s="18" t="n">
        <f aca="false">DATA!L2169</f>
        <v>158</v>
      </c>
      <c r="AG2169" s="16" t="str">
        <f aca="false">DATA!K2169</f>
        <v>D</v>
      </c>
      <c r="AH2169" s="18" t="n">
        <f aca="false">IF(AE2169&gt;=PARAMETER!$B$12,1,0)</f>
        <v>0</v>
      </c>
      <c r="AI2169" s="18" t="n">
        <f aca="false">IF(AF2169&gt;=PARAMETER!$B$13,1,0)</f>
        <v>1</v>
      </c>
      <c r="AJ2169" s="18" t="n">
        <f aca="false">IF(AND(AH2169=1,AI2169=1),1,0)</f>
        <v>0</v>
      </c>
    </row>
    <row r="2170" customFormat="false" ht="15" hidden="false" customHeight="false" outlineLevel="0" collapsed="false">
      <c r="A2170" s="16" t="str">
        <f aca="false">DATA!A2170</f>
        <v>ITM12168</v>
      </c>
      <c r="B2170" s="16" t="str">
        <f aca="false">DATA!B2170</f>
        <v>Groceries</v>
      </c>
      <c r="C2170" s="17" t="n">
        <f aca="false">DATA!C2170</f>
        <v>122</v>
      </c>
      <c r="D2170" s="17" t="n">
        <f aca="false">DATA!D2170</f>
        <v>21</v>
      </c>
      <c r="E2170" s="18" t="n">
        <f aca="false">DATA!F2170</f>
        <v>8</v>
      </c>
      <c r="F2170" s="19" t="n">
        <f aca="false">DATA!G2170</f>
        <v>21.57</v>
      </c>
      <c r="G2170" s="19" t="n">
        <f aca="false">DATA!H2170</f>
        <v>8.45</v>
      </c>
      <c r="H2170" s="18" t="n">
        <f aca="false">DATA!E2170</f>
        <v>12</v>
      </c>
      <c r="I2170" s="20" t="n">
        <f aca="false">F2170*E2170</f>
        <v>172.56</v>
      </c>
      <c r="J2170" s="20" t="n">
        <f aca="false">PARAMETER!$B$4*G2170*SQRT(E2170)</f>
        <v>39.3123457942716</v>
      </c>
      <c r="K2170" s="20" t="n">
        <f aca="false">I2170+J2170</f>
        <v>211.872345794272</v>
      </c>
      <c r="L2170" s="20" t="n">
        <f aca="false">K2170+F2170*H2170</f>
        <v>470.712345794272</v>
      </c>
      <c r="M2170" s="16" t="str">
        <f aca="false">IF(C2170&lt;=K2170,"REORDER",IF(C2170&gt;L2170,"OVERSTOCK","OK"))</f>
        <v>REORDER</v>
      </c>
      <c r="N2170" s="16" t="str">
        <f aca="false">IF(C2170&lt;=D2170,"REORDER","OK")</f>
        <v>OK</v>
      </c>
      <c r="O2170" s="18" t="n">
        <f aca="false">IF(D2170&lt;I2170,1,0)</f>
        <v>1</v>
      </c>
      <c r="P2170" s="20" t="n">
        <f aca="false">C2170/F2170</f>
        <v>5.65600370885489</v>
      </c>
      <c r="Q2170" s="19" t="n">
        <f aca="false">DATA!N2170</f>
        <v>84.48</v>
      </c>
      <c r="R2170" s="19" t="n">
        <f aca="false">DATA!O2170</f>
        <v>0.75</v>
      </c>
      <c r="S2170" s="17" t="n">
        <f aca="false">C2170*Q2170</f>
        <v>10306.56</v>
      </c>
      <c r="T2170" s="19" t="n">
        <f aca="false">C2170*R2170</f>
        <v>91.5</v>
      </c>
      <c r="U2170" s="20" t="n">
        <f aca="false">MAX(0,C2170-L2170)</f>
        <v>0</v>
      </c>
      <c r="V2170" s="17" t="n">
        <f aca="false">U2170*Q2170</f>
        <v>0</v>
      </c>
      <c r="W2170" s="19" t="n">
        <f aca="false">U2170*R2170</f>
        <v>0</v>
      </c>
      <c r="X2170" s="20" t="n">
        <f aca="false">MAX(0,K2170-C2170)</f>
        <v>89.8723457942716</v>
      </c>
      <c r="Y2170" s="17" t="n">
        <f aca="false">F2170*PARAMETER!$B$5*Q2170</f>
        <v>665115.264</v>
      </c>
      <c r="Z2170" s="21" t="n">
        <f aca="false">SUMIF($Y$2:$Y$3205,"&gt;="&amp;Y2170)/SUM($Y$2:$Y$3205)</f>
        <v>0.856072774098732</v>
      </c>
      <c r="AA2170" s="16" t="str">
        <f aca="false">IF(Z2170&lt;=PARAMETER!$B$7,"A",IF(Z2170&lt;=PARAMETER!$B$8,"B","C"))</f>
        <v>B</v>
      </c>
      <c r="AB2170" s="22" t="n">
        <f aca="false">G2170/F2170</f>
        <v>0.391747797867408</v>
      </c>
      <c r="AC2170" s="16" t="str">
        <f aca="false">IF(AB2170&lt;=PARAMETER!$B$9,"X",IF(AB2170&lt;=PARAMETER!$B$10,"Y","Z"))</f>
        <v>Y</v>
      </c>
      <c r="AD2170" s="16" t="str">
        <f aca="false">AA2170&amp;AC2170</f>
        <v>BY</v>
      </c>
      <c r="AE2170" s="22" t="n">
        <f aca="false">DATA!I2170</f>
        <v>0.75</v>
      </c>
      <c r="AF2170" s="18" t="n">
        <f aca="false">DATA!L2170</f>
        <v>33</v>
      </c>
      <c r="AG2170" s="16" t="str">
        <f aca="false">DATA!K2170</f>
        <v>D</v>
      </c>
      <c r="AH2170" s="18" t="n">
        <f aca="false">IF(AE2170&gt;=PARAMETER!$B$12,1,0)</f>
        <v>0</v>
      </c>
      <c r="AI2170" s="18" t="n">
        <f aca="false">IF(AF2170&gt;=PARAMETER!$B$13,1,0)</f>
        <v>0</v>
      </c>
      <c r="AJ2170" s="18" t="n">
        <f aca="false">IF(AND(AH2170=1,AI2170=1),1,0)</f>
        <v>0</v>
      </c>
    </row>
    <row r="2171" customFormat="false" ht="15" hidden="false" customHeight="false" outlineLevel="0" collapsed="false">
      <c r="A2171" s="16" t="str">
        <f aca="false">DATA!A2171</f>
        <v>ITM12169</v>
      </c>
      <c r="B2171" s="16" t="str">
        <f aca="false">DATA!B2171</f>
        <v>Apparel</v>
      </c>
      <c r="C2171" s="17" t="n">
        <f aca="false">DATA!C2171</f>
        <v>190</v>
      </c>
      <c r="D2171" s="17" t="n">
        <f aca="false">DATA!D2171</f>
        <v>38</v>
      </c>
      <c r="E2171" s="18" t="n">
        <f aca="false">DATA!F2171</f>
        <v>2</v>
      </c>
      <c r="F2171" s="19" t="n">
        <f aca="false">DATA!G2171</f>
        <v>23.59</v>
      </c>
      <c r="G2171" s="19" t="n">
        <f aca="false">DATA!H2171</f>
        <v>2.39</v>
      </c>
      <c r="H2171" s="18" t="n">
        <f aca="false">DATA!E2171</f>
        <v>5</v>
      </c>
      <c r="I2171" s="20" t="n">
        <f aca="false">F2171*E2171</f>
        <v>47.18</v>
      </c>
      <c r="J2171" s="20" t="n">
        <f aca="false">PARAMETER!$B$4*G2171*SQRT(E2171)</f>
        <v>5.5595565945745</v>
      </c>
      <c r="K2171" s="20" t="n">
        <f aca="false">I2171+J2171</f>
        <v>52.7395565945745</v>
      </c>
      <c r="L2171" s="20" t="n">
        <f aca="false">K2171+F2171*H2171</f>
        <v>170.689556594575</v>
      </c>
      <c r="M2171" s="16" t="str">
        <f aca="false">IF(C2171&lt;=K2171,"REORDER",IF(C2171&gt;L2171,"OVERSTOCK","OK"))</f>
        <v>OVERSTOCK</v>
      </c>
      <c r="N2171" s="16" t="str">
        <f aca="false">IF(C2171&lt;=D2171,"REORDER","OK")</f>
        <v>OK</v>
      </c>
      <c r="O2171" s="18" t="n">
        <f aca="false">IF(D2171&lt;I2171,1,0)</f>
        <v>1</v>
      </c>
      <c r="P2171" s="20" t="n">
        <f aca="false">C2171/F2171</f>
        <v>8.05426027977957</v>
      </c>
      <c r="Q2171" s="19" t="n">
        <f aca="false">DATA!N2171</f>
        <v>101.33</v>
      </c>
      <c r="R2171" s="19" t="n">
        <f aca="false">DATA!O2171</f>
        <v>0.41</v>
      </c>
      <c r="S2171" s="17" t="n">
        <f aca="false">C2171*Q2171</f>
        <v>19252.7</v>
      </c>
      <c r="T2171" s="19" t="n">
        <f aca="false">C2171*R2171</f>
        <v>77.9</v>
      </c>
      <c r="U2171" s="20" t="n">
        <f aca="false">MAX(0,C2171-L2171)</f>
        <v>19.3104434054255</v>
      </c>
      <c r="V2171" s="17" t="n">
        <f aca="false">U2171*Q2171</f>
        <v>1956.72723027177</v>
      </c>
      <c r="W2171" s="19" t="n">
        <f aca="false">U2171*R2171</f>
        <v>7.91728179622446</v>
      </c>
      <c r="X2171" s="20" t="n">
        <f aca="false">MAX(0,K2171-C2171)</f>
        <v>0</v>
      </c>
      <c r="Y2171" s="17" t="n">
        <f aca="false">F2171*PARAMETER!$B$5*Q2171</f>
        <v>872486.7655</v>
      </c>
      <c r="Z2171" s="21" t="n">
        <f aca="false">SUMIF($Y$2:$Y$3205,"&gt;="&amp;Y2171)/SUM($Y$2:$Y$3205)</f>
        <v>0.785643422592679</v>
      </c>
      <c r="AA2171" s="16" t="str">
        <f aca="false">IF(Z2171&lt;=PARAMETER!$B$7,"A",IF(Z2171&lt;=PARAMETER!$B$8,"B","C"))</f>
        <v>A</v>
      </c>
      <c r="AB2171" s="22" t="n">
        <f aca="false">G2171/F2171</f>
        <v>0.101314116150911</v>
      </c>
      <c r="AC2171" s="16" t="str">
        <f aca="false">IF(AB2171&lt;=PARAMETER!$B$9,"X",IF(AB2171&lt;=PARAMETER!$B$10,"Y","Z"))</f>
        <v>X</v>
      </c>
      <c r="AD2171" s="16" t="str">
        <f aca="false">AA2171&amp;AC2171</f>
        <v>AX</v>
      </c>
      <c r="AE2171" s="22" t="n">
        <f aca="false">DATA!I2171</f>
        <v>0.33</v>
      </c>
      <c r="AF2171" s="18" t="n">
        <f aca="false">DATA!L2171</f>
        <v>18</v>
      </c>
      <c r="AG2171" s="16" t="str">
        <f aca="false">DATA!K2171</f>
        <v>C</v>
      </c>
      <c r="AH2171" s="18" t="n">
        <f aca="false">IF(AE2171&gt;=PARAMETER!$B$12,1,0)</f>
        <v>0</v>
      </c>
      <c r="AI2171" s="18" t="n">
        <f aca="false">IF(AF2171&gt;=PARAMETER!$B$13,1,0)</f>
        <v>0</v>
      </c>
      <c r="AJ2171" s="18" t="n">
        <f aca="false">IF(AND(AH2171=1,AI2171=1),1,0)</f>
        <v>0</v>
      </c>
    </row>
    <row r="2172" customFormat="false" ht="15" hidden="false" customHeight="false" outlineLevel="0" collapsed="false">
      <c r="A2172" s="16" t="str">
        <f aca="false">DATA!A2172</f>
        <v>ITM12170</v>
      </c>
      <c r="B2172" s="16" t="str">
        <f aca="false">DATA!B2172</f>
        <v>Apparel</v>
      </c>
      <c r="C2172" s="17" t="n">
        <f aca="false">DATA!C2172</f>
        <v>370</v>
      </c>
      <c r="D2172" s="17" t="n">
        <f aca="false">DATA!D2172</f>
        <v>16</v>
      </c>
      <c r="E2172" s="18" t="n">
        <f aca="false">DATA!F2172</f>
        <v>8</v>
      </c>
      <c r="F2172" s="19" t="n">
        <f aca="false">DATA!G2172</f>
        <v>39.76</v>
      </c>
      <c r="G2172" s="19" t="n">
        <f aca="false">DATA!H2172</f>
        <v>2.41</v>
      </c>
      <c r="H2172" s="18" t="n">
        <f aca="false">DATA!E2172</f>
        <v>8</v>
      </c>
      <c r="I2172" s="20" t="n">
        <f aca="false">F2172*E2172</f>
        <v>318.08</v>
      </c>
      <c r="J2172" s="20" t="n">
        <f aca="false">PARAMETER!$B$4*G2172*SQRT(E2172)</f>
        <v>11.2121601614431</v>
      </c>
      <c r="K2172" s="20" t="n">
        <f aca="false">I2172+J2172</f>
        <v>329.292160161443</v>
      </c>
      <c r="L2172" s="20" t="n">
        <f aca="false">K2172+F2172*H2172</f>
        <v>647.372160161443</v>
      </c>
      <c r="M2172" s="16" t="str">
        <f aca="false">IF(C2172&lt;=K2172,"REORDER",IF(C2172&gt;L2172,"OVERSTOCK","OK"))</f>
        <v>OK</v>
      </c>
      <c r="N2172" s="16" t="str">
        <f aca="false">IF(C2172&lt;=D2172,"REORDER","OK")</f>
        <v>OK</v>
      </c>
      <c r="O2172" s="18" t="n">
        <f aca="false">IF(D2172&lt;I2172,1,0)</f>
        <v>1</v>
      </c>
      <c r="P2172" s="20" t="n">
        <f aca="false">C2172/F2172</f>
        <v>9.30583501006036</v>
      </c>
      <c r="Q2172" s="19" t="n">
        <f aca="false">DATA!N2172</f>
        <v>94.5</v>
      </c>
      <c r="R2172" s="19" t="n">
        <f aca="false">DATA!O2172</f>
        <v>1.96</v>
      </c>
      <c r="S2172" s="17" t="n">
        <f aca="false">C2172*Q2172</f>
        <v>34965</v>
      </c>
      <c r="T2172" s="19" t="n">
        <f aca="false">C2172*R2172</f>
        <v>725.2</v>
      </c>
      <c r="U2172" s="20" t="n">
        <f aca="false">MAX(0,C2172-L2172)</f>
        <v>0</v>
      </c>
      <c r="V2172" s="17" t="n">
        <f aca="false">U2172*Q2172</f>
        <v>0</v>
      </c>
      <c r="W2172" s="19" t="n">
        <f aca="false">U2172*R2172</f>
        <v>0</v>
      </c>
      <c r="X2172" s="20" t="n">
        <f aca="false">MAX(0,K2172-C2172)</f>
        <v>0</v>
      </c>
      <c r="Y2172" s="17" t="n">
        <f aca="false">F2172*PARAMETER!$B$5*Q2172</f>
        <v>1371421.8</v>
      </c>
      <c r="Z2172" s="21" t="n">
        <f aca="false">SUMIF($Y$2:$Y$3205,"&gt;="&amp;Y2172)/SUM($Y$2:$Y$3205)</f>
        <v>0.579813184603261</v>
      </c>
      <c r="AA2172" s="16" t="str">
        <f aca="false">IF(Z2172&lt;=PARAMETER!$B$7,"A",IF(Z2172&lt;=PARAMETER!$B$8,"B","C"))</f>
        <v>A</v>
      </c>
      <c r="AB2172" s="22" t="n">
        <f aca="false">G2172/F2172</f>
        <v>0.0606136820925553</v>
      </c>
      <c r="AC2172" s="16" t="str">
        <f aca="false">IF(AB2172&lt;=PARAMETER!$B$9,"X",IF(AB2172&lt;=PARAMETER!$B$10,"Y","Z"))</f>
        <v>X</v>
      </c>
      <c r="AD2172" s="16" t="str">
        <f aca="false">AA2172&amp;AC2172</f>
        <v>AX</v>
      </c>
      <c r="AE2172" s="22" t="n">
        <f aca="false">DATA!I2172</f>
        <v>0.95</v>
      </c>
      <c r="AF2172" s="18" t="n">
        <f aca="false">DATA!L2172</f>
        <v>159</v>
      </c>
      <c r="AG2172" s="16" t="str">
        <f aca="false">DATA!K2172</f>
        <v>A</v>
      </c>
      <c r="AH2172" s="18" t="n">
        <f aca="false">IF(AE2172&gt;=PARAMETER!$B$12,1,0)</f>
        <v>1</v>
      </c>
      <c r="AI2172" s="18" t="n">
        <f aca="false">IF(AF2172&gt;=PARAMETER!$B$13,1,0)</f>
        <v>1</v>
      </c>
      <c r="AJ2172" s="18" t="n">
        <f aca="false">IF(AND(AH2172=1,AI2172=1),1,0)</f>
        <v>1</v>
      </c>
    </row>
    <row r="2173" customFormat="false" ht="15" hidden="false" customHeight="false" outlineLevel="0" collapsed="false">
      <c r="A2173" s="16" t="str">
        <f aca="false">DATA!A2173</f>
        <v>ITM12171</v>
      </c>
      <c r="B2173" s="16" t="str">
        <f aca="false">DATA!B2173</f>
        <v>Electronics</v>
      </c>
      <c r="C2173" s="17" t="n">
        <f aca="false">DATA!C2173</f>
        <v>292</v>
      </c>
      <c r="D2173" s="17" t="n">
        <f aca="false">DATA!D2173</f>
        <v>23</v>
      </c>
      <c r="E2173" s="18" t="n">
        <f aca="false">DATA!F2173</f>
        <v>3</v>
      </c>
      <c r="F2173" s="19" t="n">
        <f aca="false">DATA!G2173</f>
        <v>23.93</v>
      </c>
      <c r="G2173" s="19" t="n">
        <f aca="false">DATA!H2173</f>
        <v>0.9</v>
      </c>
      <c r="H2173" s="18" t="n">
        <f aca="false">DATA!E2173</f>
        <v>10</v>
      </c>
      <c r="I2173" s="20" t="n">
        <f aca="false">F2173*E2173</f>
        <v>71.79</v>
      </c>
      <c r="J2173" s="20" t="n">
        <f aca="false">PARAMETER!$B$4*G2173*SQRT(E2173)</f>
        <v>2.5640730476045</v>
      </c>
      <c r="K2173" s="20" t="n">
        <f aca="false">I2173+J2173</f>
        <v>74.3540730476045</v>
      </c>
      <c r="L2173" s="20" t="n">
        <f aca="false">K2173+F2173*H2173</f>
        <v>313.654073047605</v>
      </c>
      <c r="M2173" s="16" t="str">
        <f aca="false">IF(C2173&lt;=K2173,"REORDER",IF(C2173&gt;L2173,"OVERSTOCK","OK"))</f>
        <v>OK</v>
      </c>
      <c r="N2173" s="16" t="str">
        <f aca="false">IF(C2173&lt;=D2173,"REORDER","OK")</f>
        <v>OK</v>
      </c>
      <c r="O2173" s="18" t="n">
        <f aca="false">IF(D2173&lt;I2173,1,0)</f>
        <v>1</v>
      </c>
      <c r="P2173" s="20" t="n">
        <f aca="false">C2173/F2173</f>
        <v>12.2022565816966</v>
      </c>
      <c r="Q2173" s="19" t="n">
        <f aca="false">DATA!N2173</f>
        <v>110.94</v>
      </c>
      <c r="R2173" s="19" t="n">
        <f aca="false">DATA!O2173</f>
        <v>1.14</v>
      </c>
      <c r="S2173" s="17" t="n">
        <f aca="false">C2173*Q2173</f>
        <v>32394.48</v>
      </c>
      <c r="T2173" s="19" t="n">
        <f aca="false">C2173*R2173</f>
        <v>332.88</v>
      </c>
      <c r="U2173" s="20" t="n">
        <f aca="false">MAX(0,C2173-L2173)</f>
        <v>0</v>
      </c>
      <c r="V2173" s="17" t="n">
        <f aca="false">U2173*Q2173</f>
        <v>0</v>
      </c>
      <c r="W2173" s="19" t="n">
        <f aca="false">U2173*R2173</f>
        <v>0</v>
      </c>
      <c r="X2173" s="20" t="n">
        <f aca="false">MAX(0,K2173-C2173)</f>
        <v>0</v>
      </c>
      <c r="Y2173" s="17" t="n">
        <f aca="false">F2173*PARAMETER!$B$5*Q2173</f>
        <v>968999.883</v>
      </c>
      <c r="Z2173" s="21" t="n">
        <f aca="false">SUMIF($Y$2:$Y$3205,"&gt;="&amp;Y2173)/SUM($Y$2:$Y$3205)</f>
        <v>0.748647878777783</v>
      </c>
      <c r="AA2173" s="16" t="str">
        <f aca="false">IF(Z2173&lt;=PARAMETER!$B$7,"A",IF(Z2173&lt;=PARAMETER!$B$8,"B","C"))</f>
        <v>A</v>
      </c>
      <c r="AB2173" s="22" t="n">
        <f aca="false">G2173/F2173</f>
        <v>0.0376096949435855</v>
      </c>
      <c r="AC2173" s="16" t="str">
        <f aca="false">IF(AB2173&lt;=PARAMETER!$B$9,"X",IF(AB2173&lt;=PARAMETER!$B$10,"Y","Z"))</f>
        <v>X</v>
      </c>
      <c r="AD2173" s="16" t="str">
        <f aca="false">AA2173&amp;AC2173</f>
        <v>AX</v>
      </c>
      <c r="AE2173" s="22" t="n">
        <f aca="false">DATA!I2173</f>
        <v>0.58</v>
      </c>
      <c r="AF2173" s="18" t="n">
        <f aca="false">DATA!L2173</f>
        <v>141</v>
      </c>
      <c r="AG2173" s="16" t="str">
        <f aca="false">DATA!K2173</f>
        <v>B</v>
      </c>
      <c r="AH2173" s="18" t="n">
        <f aca="false">IF(AE2173&gt;=PARAMETER!$B$12,1,0)</f>
        <v>0</v>
      </c>
      <c r="AI2173" s="18" t="n">
        <f aca="false">IF(AF2173&gt;=PARAMETER!$B$13,1,0)</f>
        <v>1</v>
      </c>
      <c r="AJ2173" s="18" t="n">
        <f aca="false">IF(AND(AH2173=1,AI2173=1),1,0)</f>
        <v>0</v>
      </c>
    </row>
    <row r="2174" customFormat="false" ht="15" hidden="false" customHeight="false" outlineLevel="0" collapsed="false">
      <c r="A2174" s="16" t="str">
        <f aca="false">DATA!A2174</f>
        <v>ITM12172</v>
      </c>
      <c r="B2174" s="16" t="str">
        <f aca="false">DATA!B2174</f>
        <v>Apparel</v>
      </c>
      <c r="C2174" s="17" t="n">
        <f aca="false">DATA!C2174</f>
        <v>435</v>
      </c>
      <c r="D2174" s="17" t="n">
        <f aca="false">DATA!D2174</f>
        <v>21</v>
      </c>
      <c r="E2174" s="18" t="n">
        <f aca="false">DATA!F2174</f>
        <v>4</v>
      </c>
      <c r="F2174" s="19" t="n">
        <f aca="false">DATA!G2174</f>
        <v>28.81</v>
      </c>
      <c r="G2174" s="19" t="n">
        <f aca="false">DATA!H2174</f>
        <v>9.72</v>
      </c>
      <c r="H2174" s="18" t="n">
        <f aca="false">DATA!E2174</f>
        <v>11</v>
      </c>
      <c r="I2174" s="20" t="n">
        <f aca="false">F2174*E2174</f>
        <v>115.24</v>
      </c>
      <c r="J2174" s="20" t="n">
        <f aca="false">PARAMETER!$B$4*G2174*SQRT(E2174)</f>
        <v>31.9759545079366</v>
      </c>
      <c r="K2174" s="20" t="n">
        <f aca="false">I2174+J2174</f>
        <v>147.215954507937</v>
      </c>
      <c r="L2174" s="20" t="n">
        <f aca="false">K2174+F2174*H2174</f>
        <v>464.125954507937</v>
      </c>
      <c r="M2174" s="16" t="str">
        <f aca="false">IF(C2174&lt;=K2174,"REORDER",IF(C2174&gt;L2174,"OVERSTOCK","OK"))</f>
        <v>OK</v>
      </c>
      <c r="N2174" s="16" t="str">
        <f aca="false">IF(C2174&lt;=D2174,"REORDER","OK")</f>
        <v>OK</v>
      </c>
      <c r="O2174" s="18" t="n">
        <f aca="false">IF(D2174&lt;I2174,1,0)</f>
        <v>1</v>
      </c>
      <c r="P2174" s="20" t="n">
        <f aca="false">C2174/F2174</f>
        <v>15.0989239847275</v>
      </c>
      <c r="Q2174" s="19" t="n">
        <f aca="false">DATA!N2174</f>
        <v>123.65</v>
      </c>
      <c r="R2174" s="19" t="n">
        <f aca="false">DATA!O2174</f>
        <v>1.01</v>
      </c>
      <c r="S2174" s="17" t="n">
        <f aca="false">C2174*Q2174</f>
        <v>53787.75</v>
      </c>
      <c r="T2174" s="19" t="n">
        <f aca="false">C2174*R2174</f>
        <v>439.35</v>
      </c>
      <c r="U2174" s="20" t="n">
        <f aca="false">MAX(0,C2174-L2174)</f>
        <v>0</v>
      </c>
      <c r="V2174" s="17" t="n">
        <f aca="false">U2174*Q2174</f>
        <v>0</v>
      </c>
      <c r="W2174" s="19" t="n">
        <f aca="false">U2174*R2174</f>
        <v>0</v>
      </c>
      <c r="X2174" s="20" t="n">
        <f aca="false">MAX(0,K2174-C2174)</f>
        <v>0</v>
      </c>
      <c r="Y2174" s="17" t="n">
        <f aca="false">F2174*PARAMETER!$B$5*Q2174</f>
        <v>1300260.1225</v>
      </c>
      <c r="Z2174" s="21" t="n">
        <f aca="false">SUMIF($Y$2:$Y$3205,"&gt;="&amp;Y2174)/SUM($Y$2:$Y$3205)</f>
        <v>0.606992963652139</v>
      </c>
      <c r="AA2174" s="16" t="str">
        <f aca="false">IF(Z2174&lt;=PARAMETER!$B$7,"A",IF(Z2174&lt;=PARAMETER!$B$8,"B","C"))</f>
        <v>A</v>
      </c>
      <c r="AB2174" s="22" t="n">
        <f aca="false">G2174/F2174</f>
        <v>0.337382853175981</v>
      </c>
      <c r="AC2174" s="16" t="str">
        <f aca="false">IF(AB2174&lt;=PARAMETER!$B$9,"X",IF(AB2174&lt;=PARAMETER!$B$10,"Y","Z"))</f>
        <v>Y</v>
      </c>
      <c r="AD2174" s="16" t="str">
        <f aca="false">AA2174&amp;AC2174</f>
        <v>AY</v>
      </c>
      <c r="AE2174" s="22" t="n">
        <f aca="false">DATA!I2174</f>
        <v>0.13</v>
      </c>
      <c r="AF2174" s="18" t="n">
        <f aca="false">DATA!L2174</f>
        <v>86</v>
      </c>
      <c r="AG2174" s="16" t="str">
        <f aca="false">DATA!K2174</f>
        <v>B</v>
      </c>
      <c r="AH2174" s="18" t="n">
        <f aca="false">IF(AE2174&gt;=PARAMETER!$B$12,1,0)</f>
        <v>0</v>
      </c>
      <c r="AI2174" s="18" t="n">
        <f aca="false">IF(AF2174&gt;=PARAMETER!$B$13,1,0)</f>
        <v>0</v>
      </c>
      <c r="AJ2174" s="18" t="n">
        <f aca="false">IF(AND(AH2174=1,AI2174=1),1,0)</f>
        <v>0</v>
      </c>
    </row>
    <row r="2175" customFormat="false" ht="15" hidden="false" customHeight="false" outlineLevel="0" collapsed="false">
      <c r="A2175" s="16" t="str">
        <f aca="false">DATA!A2175</f>
        <v>ITM12173</v>
      </c>
      <c r="B2175" s="16" t="str">
        <f aca="false">DATA!B2175</f>
        <v>Groceries</v>
      </c>
      <c r="C2175" s="17" t="n">
        <f aca="false">DATA!C2175</f>
        <v>240</v>
      </c>
      <c r="D2175" s="17" t="n">
        <f aca="false">DATA!D2175</f>
        <v>14</v>
      </c>
      <c r="E2175" s="18" t="n">
        <f aca="false">DATA!F2175</f>
        <v>4</v>
      </c>
      <c r="F2175" s="19" t="n">
        <f aca="false">DATA!G2175</f>
        <v>39.77</v>
      </c>
      <c r="G2175" s="19" t="n">
        <f aca="false">DATA!H2175</f>
        <v>8.17</v>
      </c>
      <c r="H2175" s="18" t="n">
        <f aca="false">DATA!E2175</f>
        <v>8</v>
      </c>
      <c r="I2175" s="20" t="n">
        <f aca="false">F2175*E2175</f>
        <v>159.08</v>
      </c>
      <c r="J2175" s="20" t="n">
        <f aca="false">PARAMETER!$B$4*G2175*SQRT(E2175)</f>
        <v>26.876908264387</v>
      </c>
      <c r="K2175" s="20" t="n">
        <f aca="false">I2175+J2175</f>
        <v>185.956908264387</v>
      </c>
      <c r="L2175" s="20" t="n">
        <f aca="false">K2175+F2175*H2175</f>
        <v>504.116908264387</v>
      </c>
      <c r="M2175" s="16" t="str">
        <f aca="false">IF(C2175&lt;=K2175,"REORDER",IF(C2175&gt;L2175,"OVERSTOCK","OK"))</f>
        <v>OK</v>
      </c>
      <c r="N2175" s="16" t="str">
        <f aca="false">IF(C2175&lt;=D2175,"REORDER","OK")</f>
        <v>OK</v>
      </c>
      <c r="O2175" s="18" t="n">
        <f aca="false">IF(D2175&lt;I2175,1,0)</f>
        <v>1</v>
      </c>
      <c r="P2175" s="20" t="n">
        <f aca="false">C2175/F2175</f>
        <v>6.03469952225295</v>
      </c>
      <c r="Q2175" s="19" t="n">
        <f aca="false">DATA!N2175</f>
        <v>144.97</v>
      </c>
      <c r="R2175" s="19" t="n">
        <f aca="false">DATA!O2175</f>
        <v>1.51</v>
      </c>
      <c r="S2175" s="17" t="n">
        <f aca="false">C2175*Q2175</f>
        <v>34792.8</v>
      </c>
      <c r="T2175" s="19" t="n">
        <f aca="false">C2175*R2175</f>
        <v>362.4</v>
      </c>
      <c r="U2175" s="20" t="n">
        <f aca="false">MAX(0,C2175-L2175)</f>
        <v>0</v>
      </c>
      <c r="V2175" s="17" t="n">
        <f aca="false">U2175*Q2175</f>
        <v>0</v>
      </c>
      <c r="W2175" s="19" t="n">
        <f aca="false">U2175*R2175</f>
        <v>0</v>
      </c>
      <c r="X2175" s="20" t="n">
        <f aca="false">MAX(0,K2175-C2175)</f>
        <v>0</v>
      </c>
      <c r="Y2175" s="17" t="n">
        <f aca="false">F2175*PARAMETER!$B$5*Q2175</f>
        <v>2104391.7685</v>
      </c>
      <c r="Z2175" s="21" t="n">
        <f aca="false">SUMIF($Y$2:$Y$3205,"&gt;="&amp;Y2175)/SUM($Y$2:$Y$3205)</f>
        <v>0.301399216331824</v>
      </c>
      <c r="AA2175" s="16" t="str">
        <f aca="false">IF(Z2175&lt;=PARAMETER!$B$7,"A",IF(Z2175&lt;=PARAMETER!$B$8,"B","C"))</f>
        <v>A</v>
      </c>
      <c r="AB2175" s="22" t="n">
        <f aca="false">G2175/F2175</f>
        <v>0.205431229570028</v>
      </c>
      <c r="AC2175" s="16" t="str">
        <f aca="false">IF(AB2175&lt;=PARAMETER!$B$9,"X",IF(AB2175&lt;=PARAMETER!$B$10,"Y","Z"))</f>
        <v>X</v>
      </c>
      <c r="AD2175" s="16" t="str">
        <f aca="false">AA2175&amp;AC2175</f>
        <v>AX</v>
      </c>
      <c r="AE2175" s="22" t="n">
        <f aca="false">DATA!I2175</f>
        <v>0.46</v>
      </c>
      <c r="AF2175" s="18" t="n">
        <f aca="false">DATA!L2175</f>
        <v>140</v>
      </c>
      <c r="AG2175" s="16" t="str">
        <f aca="false">DATA!K2175</f>
        <v>A</v>
      </c>
      <c r="AH2175" s="18" t="n">
        <f aca="false">IF(AE2175&gt;=PARAMETER!$B$12,1,0)</f>
        <v>0</v>
      </c>
      <c r="AI2175" s="18" t="n">
        <f aca="false">IF(AF2175&gt;=PARAMETER!$B$13,1,0)</f>
        <v>1</v>
      </c>
      <c r="AJ2175" s="18" t="n">
        <f aca="false">IF(AND(AH2175=1,AI2175=1),1,0)</f>
        <v>0</v>
      </c>
    </row>
    <row r="2176" customFormat="false" ht="15" hidden="false" customHeight="false" outlineLevel="0" collapsed="false">
      <c r="A2176" s="16" t="str">
        <f aca="false">DATA!A2176</f>
        <v>ITM12174</v>
      </c>
      <c r="B2176" s="16" t="str">
        <f aca="false">DATA!B2176</f>
        <v>Apparel</v>
      </c>
      <c r="C2176" s="17" t="n">
        <f aca="false">DATA!C2176</f>
        <v>232</v>
      </c>
      <c r="D2176" s="17" t="n">
        <f aca="false">DATA!D2176</f>
        <v>90</v>
      </c>
      <c r="E2176" s="18" t="n">
        <f aca="false">DATA!F2176</f>
        <v>9</v>
      </c>
      <c r="F2176" s="19" t="n">
        <f aca="false">DATA!G2176</f>
        <v>28.43</v>
      </c>
      <c r="G2176" s="19" t="n">
        <f aca="false">DATA!H2176</f>
        <v>3.93</v>
      </c>
      <c r="H2176" s="18" t="n">
        <f aca="false">DATA!E2176</f>
        <v>7</v>
      </c>
      <c r="I2176" s="20" t="n">
        <f aca="false">F2176*E2176</f>
        <v>255.87</v>
      </c>
      <c r="J2176" s="20" t="n">
        <f aca="false">PARAMETER!$B$4*G2176*SQRT(E2176)</f>
        <v>19.3928242617579</v>
      </c>
      <c r="K2176" s="20" t="n">
        <f aca="false">I2176+J2176</f>
        <v>275.262824261758</v>
      </c>
      <c r="L2176" s="20" t="n">
        <f aca="false">K2176+F2176*H2176</f>
        <v>474.272824261758</v>
      </c>
      <c r="M2176" s="16" t="str">
        <f aca="false">IF(C2176&lt;=K2176,"REORDER",IF(C2176&gt;L2176,"OVERSTOCK","OK"))</f>
        <v>REORDER</v>
      </c>
      <c r="N2176" s="16" t="str">
        <f aca="false">IF(C2176&lt;=D2176,"REORDER","OK")</f>
        <v>OK</v>
      </c>
      <c r="O2176" s="18" t="n">
        <f aca="false">IF(D2176&lt;I2176,1,0)</f>
        <v>1</v>
      </c>
      <c r="P2176" s="20" t="n">
        <f aca="false">C2176/F2176</f>
        <v>8.16039395005276</v>
      </c>
      <c r="Q2176" s="19" t="n">
        <f aca="false">DATA!N2176</f>
        <v>109.74</v>
      </c>
      <c r="R2176" s="19" t="n">
        <f aca="false">DATA!O2176</f>
        <v>0.42</v>
      </c>
      <c r="S2176" s="17" t="n">
        <f aca="false">C2176*Q2176</f>
        <v>25459.68</v>
      </c>
      <c r="T2176" s="19" t="n">
        <f aca="false">C2176*R2176</f>
        <v>97.44</v>
      </c>
      <c r="U2176" s="20" t="n">
        <f aca="false">MAX(0,C2176-L2176)</f>
        <v>0</v>
      </c>
      <c r="V2176" s="17" t="n">
        <f aca="false">U2176*Q2176</f>
        <v>0</v>
      </c>
      <c r="W2176" s="19" t="n">
        <f aca="false">U2176*R2176</f>
        <v>0</v>
      </c>
      <c r="X2176" s="20" t="n">
        <f aca="false">MAX(0,K2176-C2176)</f>
        <v>43.2628242617578</v>
      </c>
      <c r="Y2176" s="17" t="n">
        <f aca="false">F2176*PARAMETER!$B$5*Q2176</f>
        <v>1138766.493</v>
      </c>
      <c r="Z2176" s="21" t="n">
        <f aca="false">SUMIF($Y$2:$Y$3205,"&gt;="&amp;Y2176)/SUM($Y$2:$Y$3205)</f>
        <v>0.672405559830127</v>
      </c>
      <c r="AA2176" s="16" t="str">
        <f aca="false">IF(Z2176&lt;=PARAMETER!$B$7,"A",IF(Z2176&lt;=PARAMETER!$B$8,"B","C"))</f>
        <v>A</v>
      </c>
      <c r="AB2176" s="22" t="n">
        <f aca="false">G2176/F2176</f>
        <v>0.138234259584945</v>
      </c>
      <c r="AC2176" s="16" t="str">
        <f aca="false">IF(AB2176&lt;=PARAMETER!$B$9,"X",IF(AB2176&lt;=PARAMETER!$B$10,"Y","Z"))</f>
        <v>X</v>
      </c>
      <c r="AD2176" s="16" t="str">
        <f aca="false">AA2176&amp;AC2176</f>
        <v>AX</v>
      </c>
      <c r="AE2176" s="22" t="n">
        <f aca="false">DATA!I2176</f>
        <v>0.97</v>
      </c>
      <c r="AF2176" s="18" t="n">
        <f aca="false">DATA!L2176</f>
        <v>129</v>
      </c>
      <c r="AG2176" s="16" t="str">
        <f aca="false">DATA!K2176</f>
        <v>A</v>
      </c>
      <c r="AH2176" s="18" t="n">
        <f aca="false">IF(AE2176&gt;=PARAMETER!$B$12,1,0)</f>
        <v>1</v>
      </c>
      <c r="AI2176" s="18" t="n">
        <f aca="false">IF(AF2176&gt;=PARAMETER!$B$13,1,0)</f>
        <v>1</v>
      </c>
      <c r="AJ2176" s="18" t="n">
        <f aca="false">IF(AND(AH2176=1,AI2176=1),1,0)</f>
        <v>1</v>
      </c>
    </row>
    <row r="2177" customFormat="false" ht="15" hidden="false" customHeight="false" outlineLevel="0" collapsed="false">
      <c r="A2177" s="16" t="str">
        <f aca="false">DATA!A2177</f>
        <v>ITM12175</v>
      </c>
      <c r="B2177" s="16" t="str">
        <f aca="false">DATA!B2177</f>
        <v>Automotive</v>
      </c>
      <c r="C2177" s="17" t="n">
        <f aca="false">DATA!C2177</f>
        <v>360</v>
      </c>
      <c r="D2177" s="17" t="n">
        <f aca="false">DATA!D2177</f>
        <v>41</v>
      </c>
      <c r="E2177" s="18" t="n">
        <f aca="false">DATA!F2177</f>
        <v>8</v>
      </c>
      <c r="F2177" s="19" t="n">
        <f aca="false">DATA!G2177</f>
        <v>18.56</v>
      </c>
      <c r="G2177" s="19" t="n">
        <f aca="false">DATA!H2177</f>
        <v>5.08</v>
      </c>
      <c r="H2177" s="18" t="n">
        <f aca="false">DATA!E2177</f>
        <v>14</v>
      </c>
      <c r="I2177" s="20" t="n">
        <f aca="false">F2177*E2177</f>
        <v>148.48</v>
      </c>
      <c r="J2177" s="20" t="n">
        <f aca="false">PARAMETER!$B$4*G2177*SQRT(E2177)</f>
        <v>23.63393096271</v>
      </c>
      <c r="K2177" s="20" t="n">
        <f aca="false">I2177+J2177</f>
        <v>172.11393096271</v>
      </c>
      <c r="L2177" s="20" t="n">
        <f aca="false">K2177+F2177*H2177</f>
        <v>431.95393096271</v>
      </c>
      <c r="M2177" s="16" t="str">
        <f aca="false">IF(C2177&lt;=K2177,"REORDER",IF(C2177&gt;L2177,"OVERSTOCK","OK"))</f>
        <v>OK</v>
      </c>
      <c r="N2177" s="16" t="str">
        <f aca="false">IF(C2177&lt;=D2177,"REORDER","OK")</f>
        <v>OK</v>
      </c>
      <c r="O2177" s="18" t="n">
        <f aca="false">IF(D2177&lt;I2177,1,0)</f>
        <v>1</v>
      </c>
      <c r="P2177" s="20" t="n">
        <f aca="false">C2177/F2177</f>
        <v>19.3965517241379</v>
      </c>
      <c r="Q2177" s="19" t="n">
        <f aca="false">DATA!N2177</f>
        <v>140.11</v>
      </c>
      <c r="R2177" s="19" t="n">
        <f aca="false">DATA!O2177</f>
        <v>1.2</v>
      </c>
      <c r="S2177" s="17" t="n">
        <f aca="false">C2177*Q2177</f>
        <v>50439.6</v>
      </c>
      <c r="T2177" s="19" t="n">
        <f aca="false">C2177*R2177</f>
        <v>432</v>
      </c>
      <c r="U2177" s="20" t="n">
        <f aca="false">MAX(0,C2177-L2177)</f>
        <v>0</v>
      </c>
      <c r="V2177" s="17" t="n">
        <f aca="false">U2177*Q2177</f>
        <v>0</v>
      </c>
      <c r="W2177" s="19" t="n">
        <f aca="false">U2177*R2177</f>
        <v>0</v>
      </c>
      <c r="X2177" s="20" t="n">
        <f aca="false">MAX(0,K2177-C2177)</f>
        <v>0</v>
      </c>
      <c r="Y2177" s="17" t="n">
        <f aca="false">F2177*PARAMETER!$B$5*Q2177</f>
        <v>949161.184</v>
      </c>
      <c r="Z2177" s="21" t="n">
        <f aca="false">SUMIF($Y$2:$Y$3205,"&gt;="&amp;Y2177)/SUM($Y$2:$Y$3205)</f>
        <v>0.757209358225263</v>
      </c>
      <c r="AA2177" s="16" t="str">
        <f aca="false">IF(Z2177&lt;=PARAMETER!$B$7,"A",IF(Z2177&lt;=PARAMETER!$B$8,"B","C"))</f>
        <v>A</v>
      </c>
      <c r="AB2177" s="22" t="n">
        <f aca="false">G2177/F2177</f>
        <v>0.273706896551724</v>
      </c>
      <c r="AC2177" s="16" t="str">
        <f aca="false">IF(AB2177&lt;=PARAMETER!$B$9,"X",IF(AB2177&lt;=PARAMETER!$B$10,"Y","Z"))</f>
        <v>Y</v>
      </c>
      <c r="AD2177" s="16" t="str">
        <f aca="false">AA2177&amp;AC2177</f>
        <v>AY</v>
      </c>
      <c r="AE2177" s="22" t="n">
        <f aca="false">DATA!I2177</f>
        <v>0.76</v>
      </c>
      <c r="AF2177" s="18" t="n">
        <f aca="false">DATA!L2177</f>
        <v>165</v>
      </c>
      <c r="AG2177" s="16" t="str">
        <f aca="false">DATA!K2177</f>
        <v>A</v>
      </c>
      <c r="AH2177" s="18" t="n">
        <f aca="false">IF(AE2177&gt;=PARAMETER!$B$12,1,0)</f>
        <v>1</v>
      </c>
      <c r="AI2177" s="18" t="n">
        <f aca="false">IF(AF2177&gt;=PARAMETER!$B$13,1,0)</f>
        <v>1</v>
      </c>
      <c r="AJ2177" s="18" t="n">
        <f aca="false">IF(AND(AH2177=1,AI2177=1),1,0)</f>
        <v>1</v>
      </c>
    </row>
    <row r="2178" customFormat="false" ht="15" hidden="false" customHeight="false" outlineLevel="0" collapsed="false">
      <c r="A2178" s="16" t="str">
        <f aca="false">DATA!A2178</f>
        <v>ITM12176</v>
      </c>
      <c r="B2178" s="16" t="str">
        <f aca="false">DATA!B2178</f>
        <v>Electronics</v>
      </c>
      <c r="C2178" s="17" t="n">
        <f aca="false">DATA!C2178</f>
        <v>443</v>
      </c>
      <c r="D2178" s="17" t="n">
        <f aca="false">DATA!D2178</f>
        <v>83</v>
      </c>
      <c r="E2178" s="18" t="n">
        <f aca="false">DATA!F2178</f>
        <v>9</v>
      </c>
      <c r="F2178" s="19" t="n">
        <f aca="false">DATA!G2178</f>
        <v>5.21</v>
      </c>
      <c r="G2178" s="19" t="n">
        <f aca="false">DATA!H2178</f>
        <v>3.27</v>
      </c>
      <c r="H2178" s="18" t="n">
        <f aca="false">DATA!E2178</f>
        <v>13</v>
      </c>
      <c r="I2178" s="20" t="n">
        <f aca="false">F2178*E2178</f>
        <v>46.89</v>
      </c>
      <c r="J2178" s="20" t="n">
        <f aca="false">PARAMETER!$B$4*G2178*SQRT(E2178)</f>
        <v>16.1360140803939</v>
      </c>
      <c r="K2178" s="20" t="n">
        <f aca="false">I2178+J2178</f>
        <v>63.0260140803939</v>
      </c>
      <c r="L2178" s="20" t="n">
        <f aca="false">K2178+F2178*H2178</f>
        <v>130.756014080394</v>
      </c>
      <c r="M2178" s="16" t="str">
        <f aca="false">IF(C2178&lt;=K2178,"REORDER",IF(C2178&gt;L2178,"OVERSTOCK","OK"))</f>
        <v>OVERSTOCK</v>
      </c>
      <c r="N2178" s="16" t="str">
        <f aca="false">IF(C2178&lt;=D2178,"REORDER","OK")</f>
        <v>OK</v>
      </c>
      <c r="O2178" s="18" t="n">
        <f aca="false">IF(D2178&lt;I2178,1,0)</f>
        <v>0</v>
      </c>
      <c r="P2178" s="20" t="n">
        <f aca="false">C2178/F2178</f>
        <v>85.0287907869482</v>
      </c>
      <c r="Q2178" s="19" t="n">
        <f aca="false">DATA!N2178</f>
        <v>74.28</v>
      </c>
      <c r="R2178" s="19" t="n">
        <f aca="false">DATA!O2178</f>
        <v>1.79</v>
      </c>
      <c r="S2178" s="17" t="n">
        <f aca="false">C2178*Q2178</f>
        <v>32906.04</v>
      </c>
      <c r="T2178" s="19" t="n">
        <f aca="false">C2178*R2178</f>
        <v>792.97</v>
      </c>
      <c r="U2178" s="20" t="n">
        <f aca="false">MAX(0,C2178-L2178)</f>
        <v>312.243985919606</v>
      </c>
      <c r="V2178" s="17" t="n">
        <f aca="false">U2178*Q2178</f>
        <v>23193.4832741083</v>
      </c>
      <c r="W2178" s="19" t="n">
        <f aca="false">U2178*R2178</f>
        <v>558.916734796095</v>
      </c>
      <c r="X2178" s="20" t="n">
        <f aca="false">MAX(0,K2178-C2178)</f>
        <v>0</v>
      </c>
      <c r="Y2178" s="17" t="n">
        <f aca="false">F2178*PARAMETER!$B$5*Q2178</f>
        <v>141254.562</v>
      </c>
      <c r="Z2178" s="21" t="n">
        <f aca="false">SUMIF($Y$2:$Y$3205,"&gt;="&amp;Y2178)/SUM($Y$2:$Y$3205)</f>
        <v>0.992118389445383</v>
      </c>
      <c r="AA2178" s="16" t="str">
        <f aca="false">IF(Z2178&lt;=PARAMETER!$B$7,"A",IF(Z2178&lt;=PARAMETER!$B$8,"B","C"))</f>
        <v>C</v>
      </c>
      <c r="AB2178" s="22" t="n">
        <f aca="false">G2178/F2178</f>
        <v>0.62763915547025</v>
      </c>
      <c r="AC2178" s="16" t="str">
        <f aca="false">IF(AB2178&lt;=PARAMETER!$B$9,"X",IF(AB2178&lt;=PARAMETER!$B$10,"Y","Z"))</f>
        <v>Z</v>
      </c>
      <c r="AD2178" s="16" t="str">
        <f aca="false">AA2178&amp;AC2178</f>
        <v>CZ</v>
      </c>
      <c r="AE2178" s="22" t="n">
        <f aca="false">DATA!I2178</f>
        <v>0.37</v>
      </c>
      <c r="AF2178" s="18" t="n">
        <f aca="false">DATA!L2178</f>
        <v>99</v>
      </c>
      <c r="AG2178" s="16" t="str">
        <f aca="false">DATA!K2178</f>
        <v>A</v>
      </c>
      <c r="AH2178" s="18" t="n">
        <f aca="false">IF(AE2178&gt;=PARAMETER!$B$12,1,0)</f>
        <v>0</v>
      </c>
      <c r="AI2178" s="18" t="n">
        <f aca="false">IF(AF2178&gt;=PARAMETER!$B$13,1,0)</f>
        <v>1</v>
      </c>
      <c r="AJ2178" s="18" t="n">
        <f aca="false">IF(AND(AH2178=1,AI2178=1),1,0)</f>
        <v>0</v>
      </c>
    </row>
    <row r="2179" customFormat="false" ht="15" hidden="false" customHeight="false" outlineLevel="0" collapsed="false">
      <c r="A2179" s="16" t="str">
        <f aca="false">DATA!A2179</f>
        <v>ITM12177</v>
      </c>
      <c r="B2179" s="16" t="str">
        <f aca="false">DATA!B2179</f>
        <v>Groceries</v>
      </c>
      <c r="C2179" s="17" t="n">
        <f aca="false">DATA!C2179</f>
        <v>426</v>
      </c>
      <c r="D2179" s="17" t="n">
        <f aca="false">DATA!D2179</f>
        <v>52</v>
      </c>
      <c r="E2179" s="18" t="n">
        <f aca="false">DATA!F2179</f>
        <v>7</v>
      </c>
      <c r="F2179" s="19" t="n">
        <f aca="false">DATA!G2179</f>
        <v>36.77</v>
      </c>
      <c r="G2179" s="19" t="n">
        <f aca="false">DATA!H2179</f>
        <v>6.17</v>
      </c>
      <c r="H2179" s="18" t="n">
        <f aca="false">DATA!E2179</f>
        <v>4</v>
      </c>
      <c r="I2179" s="20" t="n">
        <f aca="false">F2179*E2179</f>
        <v>257.39</v>
      </c>
      <c r="J2179" s="20" t="n">
        <f aca="false">PARAMETER!$B$4*G2179*SQRT(E2179)</f>
        <v>26.8510603589</v>
      </c>
      <c r="K2179" s="20" t="n">
        <f aca="false">I2179+J2179</f>
        <v>284.2410603589</v>
      </c>
      <c r="L2179" s="20" t="n">
        <f aca="false">K2179+F2179*H2179</f>
        <v>431.3210603589</v>
      </c>
      <c r="M2179" s="16" t="str">
        <f aca="false">IF(C2179&lt;=K2179,"REORDER",IF(C2179&gt;L2179,"OVERSTOCK","OK"))</f>
        <v>OK</v>
      </c>
      <c r="N2179" s="16" t="str">
        <f aca="false">IF(C2179&lt;=D2179,"REORDER","OK")</f>
        <v>OK</v>
      </c>
      <c r="O2179" s="18" t="n">
        <f aca="false">IF(D2179&lt;I2179,1,0)</f>
        <v>1</v>
      </c>
      <c r="P2179" s="20" t="n">
        <f aca="false">C2179/F2179</f>
        <v>11.5855316834376</v>
      </c>
      <c r="Q2179" s="19" t="n">
        <f aca="false">DATA!N2179</f>
        <v>187.97</v>
      </c>
      <c r="R2179" s="19" t="n">
        <f aca="false">DATA!O2179</f>
        <v>0.14</v>
      </c>
      <c r="S2179" s="17" t="n">
        <f aca="false">C2179*Q2179</f>
        <v>80075.22</v>
      </c>
      <c r="T2179" s="19" t="n">
        <f aca="false">C2179*R2179</f>
        <v>59.64</v>
      </c>
      <c r="U2179" s="20" t="n">
        <f aca="false">MAX(0,C2179-L2179)</f>
        <v>0</v>
      </c>
      <c r="V2179" s="17" t="n">
        <f aca="false">U2179*Q2179</f>
        <v>0</v>
      </c>
      <c r="W2179" s="19" t="n">
        <f aca="false">U2179*R2179</f>
        <v>0</v>
      </c>
      <c r="X2179" s="20" t="n">
        <f aca="false">MAX(0,K2179-C2179)</f>
        <v>0</v>
      </c>
      <c r="Y2179" s="17" t="n">
        <f aca="false">F2179*PARAMETER!$B$5*Q2179</f>
        <v>2522754.7685</v>
      </c>
      <c r="Z2179" s="21" t="n">
        <f aca="false">SUMIF($Y$2:$Y$3205,"&gt;="&amp;Y2179)/SUM($Y$2:$Y$3205)</f>
        <v>0.17922333920513</v>
      </c>
      <c r="AA2179" s="16" t="str">
        <f aca="false">IF(Z2179&lt;=PARAMETER!$B$7,"A",IF(Z2179&lt;=PARAMETER!$B$8,"B","C"))</f>
        <v>A</v>
      </c>
      <c r="AB2179" s="22" t="n">
        <f aca="false">G2179/F2179</f>
        <v>0.167799836823497</v>
      </c>
      <c r="AC2179" s="16" t="str">
        <f aca="false">IF(AB2179&lt;=PARAMETER!$B$9,"X",IF(AB2179&lt;=PARAMETER!$B$10,"Y","Z"))</f>
        <v>X</v>
      </c>
      <c r="AD2179" s="16" t="str">
        <f aca="false">AA2179&amp;AC2179</f>
        <v>AX</v>
      </c>
      <c r="AE2179" s="22" t="n">
        <f aca="false">DATA!I2179</f>
        <v>0.62</v>
      </c>
      <c r="AF2179" s="18" t="n">
        <f aca="false">DATA!L2179</f>
        <v>126</v>
      </c>
      <c r="AG2179" s="16" t="str">
        <f aca="false">DATA!K2179</f>
        <v>A</v>
      </c>
      <c r="AH2179" s="18" t="n">
        <f aca="false">IF(AE2179&gt;=PARAMETER!$B$12,1,0)</f>
        <v>0</v>
      </c>
      <c r="AI2179" s="18" t="n">
        <f aca="false">IF(AF2179&gt;=PARAMETER!$B$13,1,0)</f>
        <v>1</v>
      </c>
      <c r="AJ2179" s="18" t="n">
        <f aca="false">IF(AND(AH2179=1,AI2179=1),1,0)</f>
        <v>0</v>
      </c>
    </row>
    <row r="2180" customFormat="false" ht="15" hidden="false" customHeight="false" outlineLevel="0" collapsed="false">
      <c r="A2180" s="16" t="str">
        <f aca="false">DATA!A2180</f>
        <v>ITM12178</v>
      </c>
      <c r="B2180" s="16" t="str">
        <f aca="false">DATA!B2180</f>
        <v>Electronics</v>
      </c>
      <c r="C2180" s="17" t="n">
        <f aca="false">DATA!C2180</f>
        <v>75</v>
      </c>
      <c r="D2180" s="17" t="n">
        <f aca="false">DATA!D2180</f>
        <v>90</v>
      </c>
      <c r="E2180" s="18" t="n">
        <f aca="false">DATA!F2180</f>
        <v>6</v>
      </c>
      <c r="F2180" s="19" t="n">
        <f aca="false">DATA!G2180</f>
        <v>43.69</v>
      </c>
      <c r="G2180" s="19" t="n">
        <f aca="false">DATA!H2180</f>
        <v>7.31</v>
      </c>
      <c r="H2180" s="18" t="n">
        <f aca="false">DATA!E2180</f>
        <v>4</v>
      </c>
      <c r="I2180" s="20" t="n">
        <f aca="false">F2180*E2180</f>
        <v>262.14</v>
      </c>
      <c r="J2180" s="20" t="n">
        <f aca="false">PARAMETER!$B$4*G2180*SQRT(E2180)</f>
        <v>29.4523707603365</v>
      </c>
      <c r="K2180" s="20" t="n">
        <f aca="false">I2180+J2180</f>
        <v>291.592370760337</v>
      </c>
      <c r="L2180" s="20" t="n">
        <f aca="false">K2180+F2180*H2180</f>
        <v>466.352370760337</v>
      </c>
      <c r="M2180" s="16" t="str">
        <f aca="false">IF(C2180&lt;=K2180,"REORDER",IF(C2180&gt;L2180,"OVERSTOCK","OK"))</f>
        <v>REORDER</v>
      </c>
      <c r="N2180" s="16" t="str">
        <f aca="false">IF(C2180&lt;=D2180,"REORDER","OK")</f>
        <v>REORDER</v>
      </c>
      <c r="O2180" s="18" t="n">
        <f aca="false">IF(D2180&lt;I2180,1,0)</f>
        <v>1</v>
      </c>
      <c r="P2180" s="20" t="n">
        <f aca="false">C2180/F2180</f>
        <v>1.71663996337835</v>
      </c>
      <c r="Q2180" s="19" t="n">
        <f aca="false">DATA!N2180</f>
        <v>22.26</v>
      </c>
      <c r="R2180" s="19" t="n">
        <f aca="false">DATA!O2180</f>
        <v>1.38</v>
      </c>
      <c r="S2180" s="17" t="n">
        <f aca="false">C2180*Q2180</f>
        <v>1669.5</v>
      </c>
      <c r="T2180" s="19" t="n">
        <f aca="false">C2180*R2180</f>
        <v>103.5</v>
      </c>
      <c r="U2180" s="20" t="n">
        <f aca="false">MAX(0,C2180-L2180)</f>
        <v>0</v>
      </c>
      <c r="V2180" s="17" t="n">
        <f aca="false">U2180*Q2180</f>
        <v>0</v>
      </c>
      <c r="W2180" s="19" t="n">
        <f aca="false">U2180*R2180</f>
        <v>0</v>
      </c>
      <c r="X2180" s="20" t="n">
        <f aca="false">MAX(0,K2180-C2180)</f>
        <v>216.592370760337</v>
      </c>
      <c r="Y2180" s="17" t="n">
        <f aca="false">F2180*PARAMETER!$B$5*Q2180</f>
        <v>354976.881</v>
      </c>
      <c r="Z2180" s="21" t="n">
        <f aca="false">SUMIF($Y$2:$Y$3205,"&gt;="&amp;Y2180)/SUM($Y$2:$Y$3205)</f>
        <v>0.947106923708757</v>
      </c>
      <c r="AA2180" s="16" t="str">
        <f aca="false">IF(Z2180&lt;=PARAMETER!$B$7,"A",IF(Z2180&lt;=PARAMETER!$B$8,"B","C"))</f>
        <v>B</v>
      </c>
      <c r="AB2180" s="22" t="n">
        <f aca="false">G2180/F2180</f>
        <v>0.167315175097276</v>
      </c>
      <c r="AC2180" s="16" t="str">
        <f aca="false">IF(AB2180&lt;=PARAMETER!$B$9,"X",IF(AB2180&lt;=PARAMETER!$B$10,"Y","Z"))</f>
        <v>X</v>
      </c>
      <c r="AD2180" s="16" t="str">
        <f aca="false">AA2180&amp;AC2180</f>
        <v>BX</v>
      </c>
      <c r="AE2180" s="22" t="n">
        <f aca="false">DATA!I2180</f>
        <v>0.64</v>
      </c>
      <c r="AF2180" s="18" t="n">
        <f aca="false">DATA!L2180</f>
        <v>119</v>
      </c>
      <c r="AG2180" s="16" t="str">
        <f aca="false">DATA!K2180</f>
        <v>C</v>
      </c>
      <c r="AH2180" s="18" t="n">
        <f aca="false">IF(AE2180&gt;=PARAMETER!$B$12,1,0)</f>
        <v>0</v>
      </c>
      <c r="AI2180" s="18" t="n">
        <f aca="false">IF(AF2180&gt;=PARAMETER!$B$13,1,0)</f>
        <v>1</v>
      </c>
      <c r="AJ2180" s="18" t="n">
        <f aca="false">IF(AND(AH2180=1,AI2180=1),1,0)</f>
        <v>0</v>
      </c>
    </row>
    <row r="2181" customFormat="false" ht="15" hidden="false" customHeight="false" outlineLevel="0" collapsed="false">
      <c r="A2181" s="16" t="str">
        <f aca="false">DATA!A2181</f>
        <v>ITM12179</v>
      </c>
      <c r="B2181" s="16" t="str">
        <f aca="false">DATA!B2181</f>
        <v>Groceries</v>
      </c>
      <c r="C2181" s="17" t="n">
        <f aca="false">DATA!C2181</f>
        <v>409</v>
      </c>
      <c r="D2181" s="17" t="n">
        <f aca="false">DATA!D2181</f>
        <v>78</v>
      </c>
      <c r="E2181" s="18" t="n">
        <f aca="false">DATA!F2181</f>
        <v>5</v>
      </c>
      <c r="F2181" s="19" t="n">
        <f aca="false">DATA!G2181</f>
        <v>48.53</v>
      </c>
      <c r="G2181" s="19" t="n">
        <f aca="false">DATA!H2181</f>
        <v>4.75</v>
      </c>
      <c r="H2181" s="18" t="n">
        <f aca="false">DATA!E2181</f>
        <v>11</v>
      </c>
      <c r="I2181" s="20" t="n">
        <f aca="false">F2181*E2181</f>
        <v>242.65</v>
      </c>
      <c r="J2181" s="20" t="n">
        <f aca="false">PARAMETER!$B$4*G2181*SQRT(E2181)</f>
        <v>17.4705214837777</v>
      </c>
      <c r="K2181" s="20" t="n">
        <f aca="false">I2181+J2181</f>
        <v>260.120521483778</v>
      </c>
      <c r="L2181" s="20" t="n">
        <f aca="false">K2181+F2181*H2181</f>
        <v>793.950521483778</v>
      </c>
      <c r="M2181" s="16" t="str">
        <f aca="false">IF(C2181&lt;=K2181,"REORDER",IF(C2181&gt;L2181,"OVERSTOCK","OK"))</f>
        <v>OK</v>
      </c>
      <c r="N2181" s="16" t="str">
        <f aca="false">IF(C2181&lt;=D2181,"REORDER","OK")</f>
        <v>OK</v>
      </c>
      <c r="O2181" s="18" t="n">
        <f aca="false">IF(D2181&lt;I2181,1,0)</f>
        <v>1</v>
      </c>
      <c r="P2181" s="20" t="n">
        <f aca="false">C2181/F2181</f>
        <v>8.42777663301051</v>
      </c>
      <c r="Q2181" s="19" t="n">
        <f aca="false">DATA!N2181</f>
        <v>113.65</v>
      </c>
      <c r="R2181" s="19" t="n">
        <f aca="false">DATA!O2181</f>
        <v>1.15</v>
      </c>
      <c r="S2181" s="17" t="n">
        <f aca="false">C2181*Q2181</f>
        <v>46482.85</v>
      </c>
      <c r="T2181" s="19" t="n">
        <f aca="false">C2181*R2181</f>
        <v>470.35</v>
      </c>
      <c r="U2181" s="20" t="n">
        <f aca="false">MAX(0,C2181-L2181)</f>
        <v>0</v>
      </c>
      <c r="V2181" s="17" t="n">
        <f aca="false">U2181*Q2181</f>
        <v>0</v>
      </c>
      <c r="W2181" s="19" t="n">
        <f aca="false">U2181*R2181</f>
        <v>0</v>
      </c>
      <c r="X2181" s="20" t="n">
        <f aca="false">MAX(0,K2181-C2181)</f>
        <v>0</v>
      </c>
      <c r="Y2181" s="17" t="n">
        <f aca="false">F2181*PARAMETER!$B$5*Q2181</f>
        <v>2013133.5925</v>
      </c>
      <c r="Z2181" s="21" t="n">
        <f aca="false">SUMIF($Y$2:$Y$3205,"&gt;="&amp;Y2181)/SUM($Y$2:$Y$3205)</f>
        <v>0.329627449929928</v>
      </c>
      <c r="AA2181" s="16" t="str">
        <f aca="false">IF(Z2181&lt;=PARAMETER!$B$7,"A",IF(Z2181&lt;=PARAMETER!$B$8,"B","C"))</f>
        <v>A</v>
      </c>
      <c r="AB2181" s="22" t="n">
        <f aca="false">G2181/F2181</f>
        <v>0.0978776014836184</v>
      </c>
      <c r="AC2181" s="16" t="str">
        <f aca="false">IF(AB2181&lt;=PARAMETER!$B$9,"X",IF(AB2181&lt;=PARAMETER!$B$10,"Y","Z"))</f>
        <v>X</v>
      </c>
      <c r="AD2181" s="16" t="str">
        <f aca="false">AA2181&amp;AC2181</f>
        <v>AX</v>
      </c>
      <c r="AE2181" s="22" t="n">
        <f aca="false">DATA!I2181</f>
        <v>0.12</v>
      </c>
      <c r="AF2181" s="18" t="n">
        <f aca="false">DATA!L2181</f>
        <v>130</v>
      </c>
      <c r="AG2181" s="16" t="str">
        <f aca="false">DATA!K2181</f>
        <v>D</v>
      </c>
      <c r="AH2181" s="18" t="n">
        <f aca="false">IF(AE2181&gt;=PARAMETER!$B$12,1,0)</f>
        <v>0</v>
      </c>
      <c r="AI2181" s="18" t="n">
        <f aca="false">IF(AF2181&gt;=PARAMETER!$B$13,1,0)</f>
        <v>1</v>
      </c>
      <c r="AJ2181" s="18" t="n">
        <f aca="false">IF(AND(AH2181=1,AI2181=1),1,0)</f>
        <v>0</v>
      </c>
    </row>
    <row r="2182" customFormat="false" ht="15" hidden="false" customHeight="false" outlineLevel="0" collapsed="false">
      <c r="A2182" s="16" t="str">
        <f aca="false">DATA!A2182</f>
        <v>ITM12180</v>
      </c>
      <c r="B2182" s="16" t="str">
        <f aca="false">DATA!B2182</f>
        <v>Automotive</v>
      </c>
      <c r="C2182" s="17" t="n">
        <f aca="false">DATA!C2182</f>
        <v>361</v>
      </c>
      <c r="D2182" s="17" t="n">
        <f aca="false">DATA!D2182</f>
        <v>54</v>
      </c>
      <c r="E2182" s="18" t="n">
        <f aca="false">DATA!F2182</f>
        <v>8</v>
      </c>
      <c r="F2182" s="19" t="n">
        <f aca="false">DATA!G2182</f>
        <v>46.4</v>
      </c>
      <c r="G2182" s="19" t="n">
        <f aca="false">DATA!H2182</f>
        <v>8.8</v>
      </c>
      <c r="H2182" s="18" t="n">
        <f aca="false">DATA!E2182</f>
        <v>4</v>
      </c>
      <c r="I2182" s="20" t="n">
        <f aca="false">F2182*E2182</f>
        <v>371.2</v>
      </c>
      <c r="J2182" s="20" t="n">
        <f aca="false">PARAMETER!$B$4*G2182*SQRT(E2182)</f>
        <v>40.9406678094189</v>
      </c>
      <c r="K2182" s="20" t="n">
        <f aca="false">I2182+J2182</f>
        <v>412.140667809419</v>
      </c>
      <c r="L2182" s="20" t="n">
        <f aca="false">K2182+F2182*H2182</f>
        <v>597.740667809419</v>
      </c>
      <c r="M2182" s="16" t="str">
        <f aca="false">IF(C2182&lt;=K2182,"REORDER",IF(C2182&gt;L2182,"OVERSTOCK","OK"))</f>
        <v>REORDER</v>
      </c>
      <c r="N2182" s="16" t="str">
        <f aca="false">IF(C2182&lt;=D2182,"REORDER","OK")</f>
        <v>OK</v>
      </c>
      <c r="O2182" s="18" t="n">
        <f aca="false">IF(D2182&lt;I2182,1,0)</f>
        <v>1</v>
      </c>
      <c r="P2182" s="20" t="n">
        <f aca="false">C2182/F2182</f>
        <v>7.7801724137931</v>
      </c>
      <c r="Q2182" s="19" t="n">
        <f aca="false">DATA!N2182</f>
        <v>26.61</v>
      </c>
      <c r="R2182" s="19" t="n">
        <f aca="false">DATA!O2182</f>
        <v>1.91</v>
      </c>
      <c r="S2182" s="17" t="n">
        <f aca="false">C2182*Q2182</f>
        <v>9606.21</v>
      </c>
      <c r="T2182" s="19" t="n">
        <f aca="false">C2182*R2182</f>
        <v>689.51</v>
      </c>
      <c r="U2182" s="20" t="n">
        <f aca="false">MAX(0,C2182-L2182)</f>
        <v>0</v>
      </c>
      <c r="V2182" s="17" t="n">
        <f aca="false">U2182*Q2182</f>
        <v>0</v>
      </c>
      <c r="W2182" s="19" t="n">
        <f aca="false">U2182*R2182</f>
        <v>0</v>
      </c>
      <c r="X2182" s="20" t="n">
        <f aca="false">MAX(0,K2182-C2182)</f>
        <v>51.1406678094189</v>
      </c>
      <c r="Y2182" s="17" t="n">
        <f aca="false">F2182*PARAMETER!$B$5*Q2182</f>
        <v>450666.96</v>
      </c>
      <c r="Z2182" s="21" t="n">
        <f aca="false">SUMIF($Y$2:$Y$3205,"&gt;="&amp;Y2182)/SUM($Y$2:$Y$3205)</f>
        <v>0.920068723221483</v>
      </c>
      <c r="AA2182" s="16" t="str">
        <f aca="false">IF(Z2182&lt;=PARAMETER!$B$7,"A",IF(Z2182&lt;=PARAMETER!$B$8,"B","C"))</f>
        <v>B</v>
      </c>
      <c r="AB2182" s="22" t="n">
        <f aca="false">G2182/F2182</f>
        <v>0.189655172413793</v>
      </c>
      <c r="AC2182" s="16" t="str">
        <f aca="false">IF(AB2182&lt;=PARAMETER!$B$9,"X",IF(AB2182&lt;=PARAMETER!$B$10,"Y","Z"))</f>
        <v>X</v>
      </c>
      <c r="AD2182" s="16" t="str">
        <f aca="false">AA2182&amp;AC2182</f>
        <v>BX</v>
      </c>
      <c r="AE2182" s="22" t="n">
        <f aca="false">DATA!I2182</f>
        <v>0.26</v>
      </c>
      <c r="AF2182" s="18" t="n">
        <f aca="false">DATA!L2182</f>
        <v>107</v>
      </c>
      <c r="AG2182" s="16" t="str">
        <f aca="false">DATA!K2182</f>
        <v>A</v>
      </c>
      <c r="AH2182" s="18" t="n">
        <f aca="false">IF(AE2182&gt;=PARAMETER!$B$12,1,0)</f>
        <v>0</v>
      </c>
      <c r="AI2182" s="18" t="n">
        <f aca="false">IF(AF2182&gt;=PARAMETER!$B$13,1,0)</f>
        <v>1</v>
      </c>
      <c r="AJ2182" s="18" t="n">
        <f aca="false">IF(AND(AH2182=1,AI2182=1),1,0)</f>
        <v>0</v>
      </c>
    </row>
    <row r="2183" customFormat="false" ht="15" hidden="false" customHeight="false" outlineLevel="0" collapsed="false">
      <c r="A2183" s="16" t="str">
        <f aca="false">DATA!A2183</f>
        <v>ITM12181</v>
      </c>
      <c r="B2183" s="16" t="str">
        <f aca="false">DATA!B2183</f>
        <v>Electronics</v>
      </c>
      <c r="C2183" s="17" t="n">
        <f aca="false">DATA!C2183</f>
        <v>453</v>
      </c>
      <c r="D2183" s="17" t="n">
        <f aca="false">DATA!D2183</f>
        <v>18</v>
      </c>
      <c r="E2183" s="18" t="n">
        <f aca="false">DATA!F2183</f>
        <v>4</v>
      </c>
      <c r="F2183" s="19" t="n">
        <f aca="false">DATA!G2183</f>
        <v>40.07</v>
      </c>
      <c r="G2183" s="19" t="n">
        <f aca="false">DATA!H2183</f>
        <v>5.41</v>
      </c>
      <c r="H2183" s="18" t="n">
        <f aca="false">DATA!E2183</f>
        <v>4</v>
      </c>
      <c r="I2183" s="20" t="n">
        <f aca="false">F2183*E2183</f>
        <v>160.28</v>
      </c>
      <c r="J2183" s="20" t="n">
        <f aca="false">PARAMETER!$B$4*G2183*SQRT(E2183)</f>
        <v>17.7973162436149</v>
      </c>
      <c r="K2183" s="20" t="n">
        <f aca="false">I2183+J2183</f>
        <v>178.077316243615</v>
      </c>
      <c r="L2183" s="20" t="n">
        <f aca="false">K2183+F2183*H2183</f>
        <v>338.357316243615</v>
      </c>
      <c r="M2183" s="16" t="str">
        <f aca="false">IF(C2183&lt;=K2183,"REORDER",IF(C2183&gt;L2183,"OVERSTOCK","OK"))</f>
        <v>OVERSTOCK</v>
      </c>
      <c r="N2183" s="16" t="str">
        <f aca="false">IF(C2183&lt;=D2183,"REORDER","OK")</f>
        <v>OK</v>
      </c>
      <c r="O2183" s="18" t="n">
        <f aca="false">IF(D2183&lt;I2183,1,0)</f>
        <v>1</v>
      </c>
      <c r="P2183" s="20" t="n">
        <f aca="false">C2183/F2183</f>
        <v>11.3052158722236</v>
      </c>
      <c r="Q2183" s="19" t="n">
        <f aca="false">DATA!N2183</f>
        <v>94.13</v>
      </c>
      <c r="R2183" s="19" t="n">
        <f aca="false">DATA!O2183</f>
        <v>0.59</v>
      </c>
      <c r="S2183" s="17" t="n">
        <f aca="false">C2183*Q2183</f>
        <v>42640.89</v>
      </c>
      <c r="T2183" s="19" t="n">
        <f aca="false">C2183*R2183</f>
        <v>267.27</v>
      </c>
      <c r="U2183" s="20" t="n">
        <f aca="false">MAX(0,C2183-L2183)</f>
        <v>114.642683756385</v>
      </c>
      <c r="V2183" s="17" t="n">
        <f aca="false">U2183*Q2183</f>
        <v>10791.3158219885</v>
      </c>
      <c r="W2183" s="19" t="n">
        <f aca="false">U2183*R2183</f>
        <v>67.6391834162672</v>
      </c>
      <c r="X2183" s="20" t="n">
        <f aca="false">MAX(0,K2183-C2183)</f>
        <v>0</v>
      </c>
      <c r="Y2183" s="17" t="n">
        <f aca="false">F2183*PARAMETER!$B$5*Q2183</f>
        <v>1376703.0215</v>
      </c>
      <c r="Z2183" s="21" t="n">
        <f aca="false">SUMIF($Y$2:$Y$3205,"&gt;="&amp;Y2183)/SUM($Y$2:$Y$3205)</f>
        <v>0.578060806586446</v>
      </c>
      <c r="AA2183" s="16" t="str">
        <f aca="false">IF(Z2183&lt;=PARAMETER!$B$7,"A",IF(Z2183&lt;=PARAMETER!$B$8,"B","C"))</f>
        <v>A</v>
      </c>
      <c r="AB2183" s="22" t="n">
        <f aca="false">G2183/F2183</f>
        <v>0.135013725979536</v>
      </c>
      <c r="AC2183" s="16" t="str">
        <f aca="false">IF(AB2183&lt;=PARAMETER!$B$9,"X",IF(AB2183&lt;=PARAMETER!$B$10,"Y","Z"))</f>
        <v>X</v>
      </c>
      <c r="AD2183" s="16" t="str">
        <f aca="false">AA2183&amp;AC2183</f>
        <v>AX</v>
      </c>
      <c r="AE2183" s="22" t="n">
        <f aca="false">DATA!I2183</f>
        <v>0.6</v>
      </c>
      <c r="AF2183" s="18" t="n">
        <f aca="false">DATA!L2183</f>
        <v>24</v>
      </c>
      <c r="AG2183" s="16" t="str">
        <f aca="false">DATA!K2183</f>
        <v>C</v>
      </c>
      <c r="AH2183" s="18" t="n">
        <f aca="false">IF(AE2183&gt;=PARAMETER!$B$12,1,0)</f>
        <v>0</v>
      </c>
      <c r="AI2183" s="18" t="n">
        <f aca="false">IF(AF2183&gt;=PARAMETER!$B$13,1,0)</f>
        <v>0</v>
      </c>
      <c r="AJ2183" s="18" t="n">
        <f aca="false">IF(AND(AH2183=1,AI2183=1),1,0)</f>
        <v>0</v>
      </c>
    </row>
    <row r="2184" customFormat="false" ht="15" hidden="false" customHeight="false" outlineLevel="0" collapsed="false">
      <c r="A2184" s="16" t="str">
        <f aca="false">DATA!A2184</f>
        <v>ITM12182</v>
      </c>
      <c r="B2184" s="16" t="str">
        <f aca="false">DATA!B2184</f>
        <v>Pharma</v>
      </c>
      <c r="C2184" s="17" t="n">
        <f aca="false">DATA!C2184</f>
        <v>121</v>
      </c>
      <c r="D2184" s="17" t="n">
        <f aca="false">DATA!D2184</f>
        <v>58</v>
      </c>
      <c r="E2184" s="18" t="n">
        <f aca="false">DATA!F2184</f>
        <v>9</v>
      </c>
      <c r="F2184" s="19" t="n">
        <f aca="false">DATA!G2184</f>
        <v>32.53</v>
      </c>
      <c r="G2184" s="19" t="n">
        <f aca="false">DATA!H2184</f>
        <v>1.87</v>
      </c>
      <c r="H2184" s="18" t="n">
        <f aca="false">DATA!E2184</f>
        <v>5</v>
      </c>
      <c r="I2184" s="20" t="n">
        <f aca="false">F2184*E2184</f>
        <v>292.77</v>
      </c>
      <c r="J2184" s="20" t="n">
        <f aca="false">PARAMETER!$B$4*G2184*SQRT(E2184)</f>
        <v>9.22762884719776</v>
      </c>
      <c r="K2184" s="20" t="n">
        <f aca="false">I2184+J2184</f>
        <v>301.997628847198</v>
      </c>
      <c r="L2184" s="20" t="n">
        <f aca="false">K2184+F2184*H2184</f>
        <v>464.647628847198</v>
      </c>
      <c r="M2184" s="16" t="str">
        <f aca="false">IF(C2184&lt;=K2184,"REORDER",IF(C2184&gt;L2184,"OVERSTOCK","OK"))</f>
        <v>REORDER</v>
      </c>
      <c r="N2184" s="16" t="str">
        <f aca="false">IF(C2184&lt;=D2184,"REORDER","OK")</f>
        <v>OK</v>
      </c>
      <c r="O2184" s="18" t="n">
        <f aca="false">IF(D2184&lt;I2184,1,0)</f>
        <v>1</v>
      </c>
      <c r="P2184" s="20" t="n">
        <f aca="false">C2184/F2184</f>
        <v>3.71964340608669</v>
      </c>
      <c r="Q2184" s="19" t="n">
        <f aca="false">DATA!N2184</f>
        <v>58.94</v>
      </c>
      <c r="R2184" s="19" t="n">
        <f aca="false">DATA!O2184</f>
        <v>1.73</v>
      </c>
      <c r="S2184" s="17" t="n">
        <f aca="false">C2184*Q2184</f>
        <v>7131.74</v>
      </c>
      <c r="T2184" s="19" t="n">
        <f aca="false">C2184*R2184</f>
        <v>209.33</v>
      </c>
      <c r="U2184" s="20" t="n">
        <f aca="false">MAX(0,C2184-L2184)</f>
        <v>0</v>
      </c>
      <c r="V2184" s="17" t="n">
        <f aca="false">U2184*Q2184</f>
        <v>0</v>
      </c>
      <c r="W2184" s="19" t="n">
        <f aca="false">U2184*R2184</f>
        <v>0</v>
      </c>
      <c r="X2184" s="20" t="n">
        <f aca="false">MAX(0,K2184-C2184)</f>
        <v>180.997628847198</v>
      </c>
      <c r="Y2184" s="17" t="n">
        <f aca="false">F2184*PARAMETER!$B$5*Q2184</f>
        <v>699821.143</v>
      </c>
      <c r="Z2184" s="21" t="n">
        <f aca="false">SUMIF($Y$2:$Y$3205,"&gt;="&amp;Y2184)/SUM($Y$2:$Y$3205)</f>
        <v>0.844333796281374</v>
      </c>
      <c r="AA2184" s="16" t="str">
        <f aca="false">IF(Z2184&lt;=PARAMETER!$B$7,"A",IF(Z2184&lt;=PARAMETER!$B$8,"B","C"))</f>
        <v>B</v>
      </c>
      <c r="AB2184" s="22" t="n">
        <f aca="false">G2184/F2184</f>
        <v>0.057485398094067</v>
      </c>
      <c r="AC2184" s="16" t="str">
        <f aca="false">IF(AB2184&lt;=PARAMETER!$B$9,"X",IF(AB2184&lt;=PARAMETER!$B$10,"Y","Z"))</f>
        <v>X</v>
      </c>
      <c r="AD2184" s="16" t="str">
        <f aca="false">AA2184&amp;AC2184</f>
        <v>BX</v>
      </c>
      <c r="AE2184" s="22" t="n">
        <f aca="false">DATA!I2184</f>
        <v>0.46</v>
      </c>
      <c r="AF2184" s="18" t="n">
        <f aca="false">DATA!L2184</f>
        <v>145</v>
      </c>
      <c r="AG2184" s="16" t="str">
        <f aca="false">DATA!K2184</f>
        <v>A</v>
      </c>
      <c r="AH2184" s="18" t="n">
        <f aca="false">IF(AE2184&gt;=PARAMETER!$B$12,1,0)</f>
        <v>0</v>
      </c>
      <c r="AI2184" s="18" t="n">
        <f aca="false">IF(AF2184&gt;=PARAMETER!$B$13,1,0)</f>
        <v>1</v>
      </c>
      <c r="AJ2184" s="18" t="n">
        <f aca="false">IF(AND(AH2184=1,AI2184=1),1,0)</f>
        <v>0</v>
      </c>
    </row>
    <row r="2185" customFormat="false" ht="15" hidden="false" customHeight="false" outlineLevel="0" collapsed="false">
      <c r="A2185" s="16" t="str">
        <f aca="false">DATA!A2185</f>
        <v>ITM12183</v>
      </c>
      <c r="B2185" s="16" t="str">
        <f aca="false">DATA!B2185</f>
        <v>Groceries</v>
      </c>
      <c r="C2185" s="17" t="n">
        <f aca="false">DATA!C2185</f>
        <v>440</v>
      </c>
      <c r="D2185" s="17" t="n">
        <f aca="false">DATA!D2185</f>
        <v>42</v>
      </c>
      <c r="E2185" s="18" t="n">
        <f aca="false">DATA!F2185</f>
        <v>3</v>
      </c>
      <c r="F2185" s="19" t="n">
        <f aca="false">DATA!G2185</f>
        <v>39.29</v>
      </c>
      <c r="G2185" s="19" t="n">
        <f aca="false">DATA!H2185</f>
        <v>6.41</v>
      </c>
      <c r="H2185" s="18" t="n">
        <f aca="false">DATA!E2185</f>
        <v>5</v>
      </c>
      <c r="I2185" s="20" t="n">
        <f aca="false">F2185*E2185</f>
        <v>117.87</v>
      </c>
      <c r="J2185" s="20" t="n">
        <f aca="false">PARAMETER!$B$4*G2185*SQRT(E2185)</f>
        <v>18.2618980390499</v>
      </c>
      <c r="K2185" s="20" t="n">
        <f aca="false">I2185+J2185</f>
        <v>136.13189803905</v>
      </c>
      <c r="L2185" s="20" t="n">
        <f aca="false">K2185+F2185*H2185</f>
        <v>332.58189803905</v>
      </c>
      <c r="M2185" s="16" t="str">
        <f aca="false">IF(C2185&lt;=K2185,"REORDER",IF(C2185&gt;L2185,"OVERSTOCK","OK"))</f>
        <v>OVERSTOCK</v>
      </c>
      <c r="N2185" s="16" t="str">
        <f aca="false">IF(C2185&lt;=D2185,"REORDER","OK")</f>
        <v>OK</v>
      </c>
      <c r="O2185" s="18" t="n">
        <f aca="false">IF(D2185&lt;I2185,1,0)</f>
        <v>1</v>
      </c>
      <c r="P2185" s="20" t="n">
        <f aca="false">C2185/F2185</f>
        <v>11.1987783150929</v>
      </c>
      <c r="Q2185" s="19" t="n">
        <f aca="false">DATA!N2185</f>
        <v>188.01</v>
      </c>
      <c r="R2185" s="19" t="n">
        <f aca="false">DATA!O2185</f>
        <v>0.69</v>
      </c>
      <c r="S2185" s="17" t="n">
        <f aca="false">C2185*Q2185</f>
        <v>82724.4</v>
      </c>
      <c r="T2185" s="19" t="n">
        <f aca="false">C2185*R2185</f>
        <v>303.6</v>
      </c>
      <c r="U2185" s="20" t="n">
        <f aca="false">MAX(0,C2185-L2185)</f>
        <v>107.41810196095</v>
      </c>
      <c r="V2185" s="17" t="n">
        <f aca="false">U2185*Q2185</f>
        <v>20195.6773496782</v>
      </c>
      <c r="W2185" s="19" t="n">
        <f aca="false">U2185*R2185</f>
        <v>74.1184903530556</v>
      </c>
      <c r="X2185" s="20" t="n">
        <f aca="false">MAX(0,K2185-C2185)</f>
        <v>0</v>
      </c>
      <c r="Y2185" s="17" t="n">
        <f aca="false">F2185*PARAMETER!$B$5*Q2185</f>
        <v>2696223.2085</v>
      </c>
      <c r="Z2185" s="21" t="n">
        <f aca="false">SUMIF($Y$2:$Y$3205,"&gt;="&amp;Y2185)/SUM($Y$2:$Y$3205)</f>
        <v>0.130492811575399</v>
      </c>
      <c r="AA2185" s="16" t="str">
        <f aca="false">IF(Z2185&lt;=PARAMETER!$B$7,"A",IF(Z2185&lt;=PARAMETER!$B$8,"B","C"))</f>
        <v>A</v>
      </c>
      <c r="AB2185" s="22" t="n">
        <f aca="false">G2185/F2185</f>
        <v>0.163145838635785</v>
      </c>
      <c r="AC2185" s="16" t="str">
        <f aca="false">IF(AB2185&lt;=PARAMETER!$B$9,"X",IF(AB2185&lt;=PARAMETER!$B$10,"Y","Z"))</f>
        <v>X</v>
      </c>
      <c r="AD2185" s="16" t="str">
        <f aca="false">AA2185&amp;AC2185</f>
        <v>AX</v>
      </c>
      <c r="AE2185" s="22" t="n">
        <f aca="false">DATA!I2185</f>
        <v>0.27</v>
      </c>
      <c r="AF2185" s="18" t="n">
        <f aca="false">DATA!L2185</f>
        <v>61</v>
      </c>
      <c r="AG2185" s="16" t="str">
        <f aca="false">DATA!K2185</f>
        <v>A</v>
      </c>
      <c r="AH2185" s="18" t="n">
        <f aca="false">IF(AE2185&gt;=PARAMETER!$B$12,1,0)</f>
        <v>0</v>
      </c>
      <c r="AI2185" s="18" t="n">
        <f aca="false">IF(AF2185&gt;=PARAMETER!$B$13,1,0)</f>
        <v>0</v>
      </c>
      <c r="AJ2185" s="18" t="n">
        <f aca="false">IF(AND(AH2185=1,AI2185=1),1,0)</f>
        <v>0</v>
      </c>
    </row>
    <row r="2186" customFormat="false" ht="15" hidden="false" customHeight="false" outlineLevel="0" collapsed="false">
      <c r="A2186" s="16" t="str">
        <f aca="false">DATA!A2186</f>
        <v>ITM12184</v>
      </c>
      <c r="B2186" s="16" t="str">
        <f aca="false">DATA!B2186</f>
        <v>Pharma</v>
      </c>
      <c r="C2186" s="17" t="n">
        <f aca="false">DATA!C2186</f>
        <v>211</v>
      </c>
      <c r="D2186" s="17" t="n">
        <f aca="false">DATA!D2186</f>
        <v>27</v>
      </c>
      <c r="E2186" s="18" t="n">
        <f aca="false">DATA!F2186</f>
        <v>2</v>
      </c>
      <c r="F2186" s="19" t="n">
        <f aca="false">DATA!G2186</f>
        <v>22.17</v>
      </c>
      <c r="G2186" s="19" t="n">
        <f aca="false">DATA!H2186</f>
        <v>4.89</v>
      </c>
      <c r="H2186" s="18" t="n">
        <f aca="false">DATA!E2186</f>
        <v>6</v>
      </c>
      <c r="I2186" s="20" t="n">
        <f aca="false">F2186*E2186</f>
        <v>44.34</v>
      </c>
      <c r="J2186" s="20" t="n">
        <f aca="false">PARAMETER!$B$4*G2186*SQRT(E2186)</f>
        <v>11.3749923629579</v>
      </c>
      <c r="K2186" s="20" t="n">
        <f aca="false">I2186+J2186</f>
        <v>55.7149923629579</v>
      </c>
      <c r="L2186" s="20" t="n">
        <f aca="false">K2186+F2186*H2186</f>
        <v>188.734992362958</v>
      </c>
      <c r="M2186" s="16" t="str">
        <f aca="false">IF(C2186&lt;=K2186,"REORDER",IF(C2186&gt;L2186,"OVERSTOCK","OK"))</f>
        <v>OVERSTOCK</v>
      </c>
      <c r="N2186" s="16" t="str">
        <f aca="false">IF(C2186&lt;=D2186,"REORDER","OK")</f>
        <v>OK</v>
      </c>
      <c r="O2186" s="18" t="n">
        <f aca="false">IF(D2186&lt;I2186,1,0)</f>
        <v>1</v>
      </c>
      <c r="P2186" s="20" t="n">
        <f aca="false">C2186/F2186</f>
        <v>9.51736580965268</v>
      </c>
      <c r="Q2186" s="19" t="n">
        <f aca="false">DATA!N2186</f>
        <v>12.48</v>
      </c>
      <c r="R2186" s="19" t="n">
        <f aca="false">DATA!O2186</f>
        <v>0.92</v>
      </c>
      <c r="S2186" s="17" t="n">
        <f aca="false">C2186*Q2186</f>
        <v>2633.28</v>
      </c>
      <c r="T2186" s="19" t="n">
        <f aca="false">C2186*R2186</f>
        <v>194.12</v>
      </c>
      <c r="U2186" s="20" t="n">
        <f aca="false">MAX(0,C2186-L2186)</f>
        <v>22.2650076370421</v>
      </c>
      <c r="V2186" s="17" t="n">
        <f aca="false">U2186*Q2186</f>
        <v>277.867295310286</v>
      </c>
      <c r="W2186" s="19" t="n">
        <f aca="false">U2186*R2186</f>
        <v>20.4838070260788</v>
      </c>
      <c r="X2186" s="20" t="n">
        <f aca="false">MAX(0,K2186-C2186)</f>
        <v>0</v>
      </c>
      <c r="Y2186" s="17" t="n">
        <f aca="false">F2186*PARAMETER!$B$5*Q2186</f>
        <v>100988.784</v>
      </c>
      <c r="Z2186" s="21" t="n">
        <f aca="false">SUMIF($Y$2:$Y$3205,"&gt;="&amp;Y2186)/SUM($Y$2:$Y$3205)</f>
        <v>0.996107679215506</v>
      </c>
      <c r="AA2186" s="16" t="str">
        <f aca="false">IF(Z2186&lt;=PARAMETER!$B$7,"A",IF(Z2186&lt;=PARAMETER!$B$8,"B","C"))</f>
        <v>C</v>
      </c>
      <c r="AB2186" s="22" t="n">
        <f aca="false">G2186/F2186</f>
        <v>0.220568335588633</v>
      </c>
      <c r="AC2186" s="16" t="str">
        <f aca="false">IF(AB2186&lt;=PARAMETER!$B$9,"X",IF(AB2186&lt;=PARAMETER!$B$10,"Y","Z"))</f>
        <v>X</v>
      </c>
      <c r="AD2186" s="16" t="str">
        <f aca="false">AA2186&amp;AC2186</f>
        <v>CX</v>
      </c>
      <c r="AE2186" s="22" t="n">
        <f aca="false">DATA!I2186</f>
        <v>0.8</v>
      </c>
      <c r="AF2186" s="18" t="n">
        <f aca="false">DATA!L2186</f>
        <v>64</v>
      </c>
      <c r="AG2186" s="16" t="str">
        <f aca="false">DATA!K2186</f>
        <v>B</v>
      </c>
      <c r="AH2186" s="18" t="n">
        <f aca="false">IF(AE2186&gt;=PARAMETER!$B$12,1,0)</f>
        <v>1</v>
      </c>
      <c r="AI2186" s="18" t="n">
        <f aca="false">IF(AF2186&gt;=PARAMETER!$B$13,1,0)</f>
        <v>0</v>
      </c>
      <c r="AJ2186" s="18" t="n">
        <f aca="false">IF(AND(AH2186=1,AI2186=1),1,0)</f>
        <v>0</v>
      </c>
    </row>
    <row r="2187" customFormat="false" ht="15" hidden="false" customHeight="false" outlineLevel="0" collapsed="false">
      <c r="A2187" s="16" t="str">
        <f aca="false">DATA!A2187</f>
        <v>ITM12185</v>
      </c>
      <c r="B2187" s="16" t="str">
        <f aca="false">DATA!B2187</f>
        <v>Electronics</v>
      </c>
      <c r="C2187" s="17" t="n">
        <f aca="false">DATA!C2187</f>
        <v>329</v>
      </c>
      <c r="D2187" s="17" t="n">
        <f aca="false">DATA!D2187</f>
        <v>18</v>
      </c>
      <c r="E2187" s="18" t="n">
        <f aca="false">DATA!F2187</f>
        <v>4</v>
      </c>
      <c r="F2187" s="19" t="n">
        <f aca="false">DATA!G2187</f>
        <v>30.14</v>
      </c>
      <c r="G2187" s="19" t="n">
        <f aca="false">DATA!H2187</f>
        <v>9.39</v>
      </c>
      <c r="H2187" s="18" t="n">
        <f aca="false">DATA!E2187</f>
        <v>9</v>
      </c>
      <c r="I2187" s="20" t="n">
        <f aca="false">F2187*E2187</f>
        <v>120.56</v>
      </c>
      <c r="J2187" s="20" t="n">
        <f aca="false">PARAMETER!$B$4*G2187*SQRT(E2187)</f>
        <v>30.8903511141486</v>
      </c>
      <c r="K2187" s="20" t="n">
        <f aca="false">I2187+J2187</f>
        <v>151.450351114149</v>
      </c>
      <c r="L2187" s="20" t="n">
        <f aca="false">K2187+F2187*H2187</f>
        <v>422.710351114149</v>
      </c>
      <c r="M2187" s="16" t="str">
        <f aca="false">IF(C2187&lt;=K2187,"REORDER",IF(C2187&gt;L2187,"OVERSTOCK","OK"))</f>
        <v>OK</v>
      </c>
      <c r="N2187" s="16" t="str">
        <f aca="false">IF(C2187&lt;=D2187,"REORDER","OK")</f>
        <v>OK</v>
      </c>
      <c r="O2187" s="18" t="n">
        <f aca="false">IF(D2187&lt;I2187,1,0)</f>
        <v>1</v>
      </c>
      <c r="P2187" s="20" t="n">
        <f aca="false">C2187/F2187</f>
        <v>10.9157266091573</v>
      </c>
      <c r="Q2187" s="19" t="n">
        <f aca="false">DATA!N2187</f>
        <v>84.33</v>
      </c>
      <c r="R2187" s="19" t="n">
        <f aca="false">DATA!O2187</f>
        <v>0.51</v>
      </c>
      <c r="S2187" s="17" t="n">
        <f aca="false">C2187*Q2187</f>
        <v>27744.57</v>
      </c>
      <c r="T2187" s="19" t="n">
        <f aca="false">C2187*R2187</f>
        <v>167.79</v>
      </c>
      <c r="U2187" s="20" t="n">
        <f aca="false">MAX(0,C2187-L2187)</f>
        <v>0</v>
      </c>
      <c r="V2187" s="17" t="n">
        <f aca="false">U2187*Q2187</f>
        <v>0</v>
      </c>
      <c r="W2187" s="19" t="n">
        <f aca="false">U2187*R2187</f>
        <v>0</v>
      </c>
      <c r="X2187" s="20" t="n">
        <f aca="false">MAX(0,K2187-C2187)</f>
        <v>0</v>
      </c>
      <c r="Y2187" s="17" t="n">
        <f aca="false">F2187*PARAMETER!$B$5*Q2187</f>
        <v>927722.763</v>
      </c>
      <c r="Z2187" s="21" t="n">
        <f aca="false">SUMIF($Y$2:$Y$3205,"&gt;="&amp;Y2187)/SUM($Y$2:$Y$3205)</f>
        <v>0.76676706305937</v>
      </c>
      <c r="AA2187" s="16" t="str">
        <f aca="false">IF(Z2187&lt;=PARAMETER!$B$7,"A",IF(Z2187&lt;=PARAMETER!$B$8,"B","C"))</f>
        <v>A</v>
      </c>
      <c r="AB2187" s="22" t="n">
        <f aca="false">G2187/F2187</f>
        <v>0.311546118115461</v>
      </c>
      <c r="AC2187" s="16" t="str">
        <f aca="false">IF(AB2187&lt;=PARAMETER!$B$9,"X",IF(AB2187&lt;=PARAMETER!$B$10,"Y","Z"))</f>
        <v>Y</v>
      </c>
      <c r="AD2187" s="16" t="str">
        <f aca="false">AA2187&amp;AC2187</f>
        <v>AY</v>
      </c>
      <c r="AE2187" s="22" t="n">
        <f aca="false">DATA!I2187</f>
        <v>0.54</v>
      </c>
      <c r="AF2187" s="18" t="n">
        <f aca="false">DATA!L2187</f>
        <v>46</v>
      </c>
      <c r="AG2187" s="16" t="str">
        <f aca="false">DATA!K2187</f>
        <v>B</v>
      </c>
      <c r="AH2187" s="18" t="n">
        <f aca="false">IF(AE2187&gt;=PARAMETER!$B$12,1,0)</f>
        <v>0</v>
      </c>
      <c r="AI2187" s="18" t="n">
        <f aca="false">IF(AF2187&gt;=PARAMETER!$B$13,1,0)</f>
        <v>0</v>
      </c>
      <c r="AJ2187" s="18" t="n">
        <f aca="false">IF(AND(AH2187=1,AI2187=1),1,0)</f>
        <v>0</v>
      </c>
    </row>
    <row r="2188" customFormat="false" ht="15" hidden="false" customHeight="false" outlineLevel="0" collapsed="false">
      <c r="A2188" s="16" t="str">
        <f aca="false">DATA!A2188</f>
        <v>ITM12186</v>
      </c>
      <c r="B2188" s="16" t="str">
        <f aca="false">DATA!B2188</f>
        <v>Pharma</v>
      </c>
      <c r="C2188" s="17" t="n">
        <f aca="false">DATA!C2188</f>
        <v>219</v>
      </c>
      <c r="D2188" s="17" t="n">
        <f aca="false">DATA!D2188</f>
        <v>71</v>
      </c>
      <c r="E2188" s="18" t="n">
        <f aca="false">DATA!F2188</f>
        <v>3</v>
      </c>
      <c r="F2188" s="19" t="n">
        <f aca="false">DATA!G2188</f>
        <v>18.09</v>
      </c>
      <c r="G2188" s="19" t="n">
        <f aca="false">DATA!H2188</f>
        <v>4.22</v>
      </c>
      <c r="H2188" s="18" t="n">
        <f aca="false">DATA!E2188</f>
        <v>11</v>
      </c>
      <c r="I2188" s="20" t="n">
        <f aca="false">F2188*E2188</f>
        <v>54.27</v>
      </c>
      <c r="J2188" s="20" t="n">
        <f aca="false">PARAMETER!$B$4*G2188*SQRT(E2188)</f>
        <v>12.0226536232122</v>
      </c>
      <c r="K2188" s="20" t="n">
        <f aca="false">I2188+J2188</f>
        <v>66.2926536232122</v>
      </c>
      <c r="L2188" s="20" t="n">
        <f aca="false">K2188+F2188*H2188</f>
        <v>265.282653623212</v>
      </c>
      <c r="M2188" s="16" t="str">
        <f aca="false">IF(C2188&lt;=K2188,"REORDER",IF(C2188&gt;L2188,"OVERSTOCK","OK"))</f>
        <v>OK</v>
      </c>
      <c r="N2188" s="16" t="str">
        <f aca="false">IF(C2188&lt;=D2188,"REORDER","OK")</f>
        <v>OK</v>
      </c>
      <c r="O2188" s="18" t="n">
        <f aca="false">IF(D2188&lt;I2188,1,0)</f>
        <v>0</v>
      </c>
      <c r="P2188" s="20" t="n">
        <f aca="false">C2188/F2188</f>
        <v>12.106135986733</v>
      </c>
      <c r="Q2188" s="19" t="n">
        <f aca="false">DATA!N2188</f>
        <v>158.59</v>
      </c>
      <c r="R2188" s="19" t="n">
        <f aca="false">DATA!O2188</f>
        <v>1.74</v>
      </c>
      <c r="S2188" s="17" t="n">
        <f aca="false">C2188*Q2188</f>
        <v>34731.21</v>
      </c>
      <c r="T2188" s="19" t="n">
        <f aca="false">C2188*R2188</f>
        <v>381.06</v>
      </c>
      <c r="U2188" s="20" t="n">
        <f aca="false">MAX(0,C2188-L2188)</f>
        <v>0</v>
      </c>
      <c r="V2188" s="17" t="n">
        <f aca="false">U2188*Q2188</f>
        <v>0</v>
      </c>
      <c r="W2188" s="19" t="n">
        <f aca="false">U2188*R2188</f>
        <v>0</v>
      </c>
      <c r="X2188" s="20" t="n">
        <f aca="false">MAX(0,K2188-C2188)</f>
        <v>0</v>
      </c>
      <c r="Y2188" s="17" t="n">
        <f aca="false">F2188*PARAMETER!$B$5*Q2188</f>
        <v>1047145.9815</v>
      </c>
      <c r="Z2188" s="21" t="n">
        <f aca="false">SUMIF($Y$2:$Y$3205,"&gt;="&amp;Y2188)/SUM($Y$2:$Y$3205)</f>
        <v>0.707475762484112</v>
      </c>
      <c r="AA2188" s="16" t="str">
        <f aca="false">IF(Z2188&lt;=PARAMETER!$B$7,"A",IF(Z2188&lt;=PARAMETER!$B$8,"B","C"))</f>
        <v>A</v>
      </c>
      <c r="AB2188" s="22" t="n">
        <f aca="false">G2188/F2188</f>
        <v>0.233278054173577</v>
      </c>
      <c r="AC2188" s="16" t="str">
        <f aca="false">IF(AB2188&lt;=PARAMETER!$B$9,"X",IF(AB2188&lt;=PARAMETER!$B$10,"Y","Z"))</f>
        <v>X</v>
      </c>
      <c r="AD2188" s="16" t="str">
        <f aca="false">AA2188&amp;AC2188</f>
        <v>AX</v>
      </c>
      <c r="AE2188" s="22" t="n">
        <f aca="false">DATA!I2188</f>
        <v>0.38</v>
      </c>
      <c r="AF2188" s="18" t="n">
        <f aca="false">DATA!L2188</f>
        <v>141</v>
      </c>
      <c r="AG2188" s="16" t="str">
        <f aca="false">DATA!K2188</f>
        <v>B</v>
      </c>
      <c r="AH2188" s="18" t="n">
        <f aca="false">IF(AE2188&gt;=PARAMETER!$B$12,1,0)</f>
        <v>0</v>
      </c>
      <c r="AI2188" s="18" t="n">
        <f aca="false">IF(AF2188&gt;=PARAMETER!$B$13,1,0)</f>
        <v>1</v>
      </c>
      <c r="AJ2188" s="18" t="n">
        <f aca="false">IF(AND(AH2188=1,AI2188=1),1,0)</f>
        <v>0</v>
      </c>
    </row>
    <row r="2189" customFormat="false" ht="15" hidden="false" customHeight="false" outlineLevel="0" collapsed="false">
      <c r="A2189" s="16" t="str">
        <f aca="false">DATA!A2189</f>
        <v>ITM12187</v>
      </c>
      <c r="B2189" s="16" t="str">
        <f aca="false">DATA!B2189</f>
        <v>Pharma</v>
      </c>
      <c r="C2189" s="17" t="n">
        <f aca="false">DATA!C2189</f>
        <v>252</v>
      </c>
      <c r="D2189" s="17" t="n">
        <f aca="false">DATA!D2189</f>
        <v>66</v>
      </c>
      <c r="E2189" s="18" t="n">
        <f aca="false">DATA!F2189</f>
        <v>2</v>
      </c>
      <c r="F2189" s="19" t="n">
        <f aca="false">DATA!G2189</f>
        <v>17.01</v>
      </c>
      <c r="G2189" s="19" t="n">
        <f aca="false">DATA!H2189</f>
        <v>4.33</v>
      </c>
      <c r="H2189" s="18" t="n">
        <f aca="false">DATA!E2189</f>
        <v>4</v>
      </c>
      <c r="I2189" s="20" t="n">
        <f aca="false">F2189*E2189</f>
        <v>34.02</v>
      </c>
      <c r="J2189" s="20" t="n">
        <f aca="false">PARAMETER!$B$4*G2189*SQRT(E2189)</f>
        <v>10.07233475084</v>
      </c>
      <c r="K2189" s="20" t="n">
        <f aca="false">I2189+J2189</f>
        <v>44.09233475084</v>
      </c>
      <c r="L2189" s="20" t="n">
        <f aca="false">K2189+F2189*H2189</f>
        <v>112.13233475084</v>
      </c>
      <c r="M2189" s="16" t="str">
        <f aca="false">IF(C2189&lt;=K2189,"REORDER",IF(C2189&gt;L2189,"OVERSTOCK","OK"))</f>
        <v>OVERSTOCK</v>
      </c>
      <c r="N2189" s="16" t="str">
        <f aca="false">IF(C2189&lt;=D2189,"REORDER","OK")</f>
        <v>OK</v>
      </c>
      <c r="O2189" s="18" t="n">
        <f aca="false">IF(D2189&lt;I2189,1,0)</f>
        <v>0</v>
      </c>
      <c r="P2189" s="20" t="n">
        <f aca="false">C2189/F2189</f>
        <v>14.8148148148148</v>
      </c>
      <c r="Q2189" s="19" t="n">
        <f aca="false">DATA!N2189</f>
        <v>45.81</v>
      </c>
      <c r="R2189" s="19" t="n">
        <f aca="false">DATA!O2189</f>
        <v>0.47</v>
      </c>
      <c r="S2189" s="17" t="n">
        <f aca="false">C2189*Q2189</f>
        <v>11544.12</v>
      </c>
      <c r="T2189" s="19" t="n">
        <f aca="false">C2189*R2189</f>
        <v>118.44</v>
      </c>
      <c r="U2189" s="20" t="n">
        <f aca="false">MAX(0,C2189-L2189)</f>
        <v>139.86766524916</v>
      </c>
      <c r="V2189" s="17" t="n">
        <f aca="false">U2189*Q2189</f>
        <v>6407.33774506402</v>
      </c>
      <c r="W2189" s="19" t="n">
        <f aca="false">U2189*R2189</f>
        <v>65.7378026671052</v>
      </c>
      <c r="X2189" s="20" t="n">
        <f aca="false">MAX(0,K2189-C2189)</f>
        <v>0</v>
      </c>
      <c r="Y2189" s="17" t="n">
        <f aca="false">F2189*PARAMETER!$B$5*Q2189</f>
        <v>284418.2565</v>
      </c>
      <c r="Z2189" s="21" t="n">
        <f aca="false">SUMIF($Y$2:$Y$3205,"&gt;="&amp;Y2189)/SUM($Y$2:$Y$3205)</f>
        <v>0.964216990682371</v>
      </c>
      <c r="AA2189" s="16" t="str">
        <f aca="false">IF(Z2189&lt;=PARAMETER!$B$7,"A",IF(Z2189&lt;=PARAMETER!$B$8,"B","C"))</f>
        <v>C</v>
      </c>
      <c r="AB2189" s="22" t="n">
        <f aca="false">G2189/F2189</f>
        <v>0.254556143445032</v>
      </c>
      <c r="AC2189" s="16" t="str">
        <f aca="false">IF(AB2189&lt;=PARAMETER!$B$9,"X",IF(AB2189&lt;=PARAMETER!$B$10,"Y","Z"))</f>
        <v>Y</v>
      </c>
      <c r="AD2189" s="16" t="str">
        <f aca="false">AA2189&amp;AC2189</f>
        <v>CY</v>
      </c>
      <c r="AE2189" s="22" t="n">
        <f aca="false">DATA!I2189</f>
        <v>0.25</v>
      </c>
      <c r="AF2189" s="18" t="n">
        <f aca="false">DATA!L2189</f>
        <v>64</v>
      </c>
      <c r="AG2189" s="16" t="str">
        <f aca="false">DATA!K2189</f>
        <v>B</v>
      </c>
      <c r="AH2189" s="18" t="n">
        <f aca="false">IF(AE2189&gt;=PARAMETER!$B$12,1,0)</f>
        <v>0</v>
      </c>
      <c r="AI2189" s="18" t="n">
        <f aca="false">IF(AF2189&gt;=PARAMETER!$B$13,1,0)</f>
        <v>0</v>
      </c>
      <c r="AJ2189" s="18" t="n">
        <f aca="false">IF(AND(AH2189=1,AI2189=1),1,0)</f>
        <v>0</v>
      </c>
    </row>
    <row r="2190" customFormat="false" ht="15" hidden="false" customHeight="false" outlineLevel="0" collapsed="false">
      <c r="A2190" s="16" t="str">
        <f aca="false">DATA!A2190</f>
        <v>ITM12188</v>
      </c>
      <c r="B2190" s="16" t="str">
        <f aca="false">DATA!B2190</f>
        <v>Electronics</v>
      </c>
      <c r="C2190" s="17" t="n">
        <f aca="false">DATA!C2190</f>
        <v>452</v>
      </c>
      <c r="D2190" s="17" t="n">
        <f aca="false">DATA!D2190</f>
        <v>38</v>
      </c>
      <c r="E2190" s="18" t="n">
        <f aca="false">DATA!F2190</f>
        <v>6</v>
      </c>
      <c r="F2190" s="19" t="n">
        <f aca="false">DATA!G2190</f>
        <v>38.08</v>
      </c>
      <c r="G2190" s="19" t="n">
        <f aca="false">DATA!H2190</f>
        <v>6.68</v>
      </c>
      <c r="H2190" s="18" t="n">
        <f aca="false">DATA!E2190</f>
        <v>6</v>
      </c>
      <c r="I2190" s="20" t="n">
        <f aca="false">F2190*E2190</f>
        <v>228.48</v>
      </c>
      <c r="J2190" s="20" t="n">
        <f aca="false">PARAMETER!$B$4*G2190*SQRT(E2190)</f>
        <v>26.9140679451502</v>
      </c>
      <c r="K2190" s="20" t="n">
        <f aca="false">I2190+J2190</f>
        <v>255.39406794515</v>
      </c>
      <c r="L2190" s="20" t="n">
        <f aca="false">K2190+F2190*H2190</f>
        <v>483.87406794515</v>
      </c>
      <c r="M2190" s="16" t="str">
        <f aca="false">IF(C2190&lt;=K2190,"REORDER",IF(C2190&gt;L2190,"OVERSTOCK","OK"))</f>
        <v>OK</v>
      </c>
      <c r="N2190" s="16" t="str">
        <f aca="false">IF(C2190&lt;=D2190,"REORDER","OK")</f>
        <v>OK</v>
      </c>
      <c r="O2190" s="18" t="n">
        <f aca="false">IF(D2190&lt;I2190,1,0)</f>
        <v>1</v>
      </c>
      <c r="P2190" s="20" t="n">
        <f aca="false">C2190/F2190</f>
        <v>11.8697478991597</v>
      </c>
      <c r="Q2190" s="19" t="n">
        <f aca="false">DATA!N2190</f>
        <v>164.96</v>
      </c>
      <c r="R2190" s="19" t="n">
        <f aca="false">DATA!O2190</f>
        <v>1.73</v>
      </c>
      <c r="S2190" s="17" t="n">
        <f aca="false">C2190*Q2190</f>
        <v>74561.92</v>
      </c>
      <c r="T2190" s="19" t="n">
        <f aca="false">C2190*R2190</f>
        <v>781.96</v>
      </c>
      <c r="U2190" s="20" t="n">
        <f aca="false">MAX(0,C2190-L2190)</f>
        <v>0</v>
      </c>
      <c r="V2190" s="17" t="n">
        <f aca="false">U2190*Q2190</f>
        <v>0</v>
      </c>
      <c r="W2190" s="19" t="n">
        <f aca="false">U2190*R2190</f>
        <v>0</v>
      </c>
      <c r="X2190" s="20" t="n">
        <f aca="false">MAX(0,K2190-C2190)</f>
        <v>0</v>
      </c>
      <c r="Y2190" s="17" t="n">
        <f aca="false">F2190*PARAMETER!$B$5*Q2190</f>
        <v>2292812.032</v>
      </c>
      <c r="Z2190" s="21" t="n">
        <f aca="false">SUMIF($Y$2:$Y$3205,"&gt;="&amp;Y2190)/SUM($Y$2:$Y$3205)</f>
        <v>0.242385327915017</v>
      </c>
      <c r="AA2190" s="16" t="str">
        <f aca="false">IF(Z2190&lt;=PARAMETER!$B$7,"A",IF(Z2190&lt;=PARAMETER!$B$8,"B","C"))</f>
        <v>A</v>
      </c>
      <c r="AB2190" s="22" t="n">
        <f aca="false">G2190/F2190</f>
        <v>0.175420168067227</v>
      </c>
      <c r="AC2190" s="16" t="str">
        <f aca="false">IF(AB2190&lt;=PARAMETER!$B$9,"X",IF(AB2190&lt;=PARAMETER!$B$10,"Y","Z"))</f>
        <v>X</v>
      </c>
      <c r="AD2190" s="16" t="str">
        <f aca="false">AA2190&amp;AC2190</f>
        <v>AX</v>
      </c>
      <c r="AE2190" s="22" t="n">
        <f aca="false">DATA!I2190</f>
        <v>0.65</v>
      </c>
      <c r="AF2190" s="18" t="n">
        <f aca="false">DATA!L2190</f>
        <v>21</v>
      </c>
      <c r="AG2190" s="16" t="str">
        <f aca="false">DATA!K2190</f>
        <v>D</v>
      </c>
      <c r="AH2190" s="18" t="n">
        <f aca="false">IF(AE2190&gt;=PARAMETER!$B$12,1,0)</f>
        <v>0</v>
      </c>
      <c r="AI2190" s="18" t="n">
        <f aca="false">IF(AF2190&gt;=PARAMETER!$B$13,1,0)</f>
        <v>0</v>
      </c>
      <c r="AJ2190" s="18" t="n">
        <f aca="false">IF(AND(AH2190=1,AI2190=1),1,0)</f>
        <v>0</v>
      </c>
    </row>
    <row r="2191" customFormat="false" ht="15" hidden="false" customHeight="false" outlineLevel="0" collapsed="false">
      <c r="A2191" s="16" t="str">
        <f aca="false">DATA!A2191</f>
        <v>ITM12189</v>
      </c>
      <c r="B2191" s="16" t="str">
        <f aca="false">DATA!B2191</f>
        <v>Automotive</v>
      </c>
      <c r="C2191" s="17" t="n">
        <f aca="false">DATA!C2191</f>
        <v>246</v>
      </c>
      <c r="D2191" s="17" t="n">
        <f aca="false">DATA!D2191</f>
        <v>87</v>
      </c>
      <c r="E2191" s="18" t="n">
        <f aca="false">DATA!F2191</f>
        <v>4</v>
      </c>
      <c r="F2191" s="19" t="n">
        <f aca="false">DATA!G2191</f>
        <v>23.24</v>
      </c>
      <c r="G2191" s="19" t="n">
        <f aca="false">DATA!H2191</f>
        <v>5.51</v>
      </c>
      <c r="H2191" s="18" t="n">
        <f aca="false">DATA!E2191</f>
        <v>11</v>
      </c>
      <c r="I2191" s="20" t="n">
        <f aca="false">F2191*E2191</f>
        <v>92.96</v>
      </c>
      <c r="J2191" s="20" t="n">
        <f aca="false">PARAMETER!$B$4*G2191*SQRT(E2191)</f>
        <v>18.1262869690052</v>
      </c>
      <c r="K2191" s="20" t="n">
        <f aca="false">I2191+J2191</f>
        <v>111.086286969005</v>
      </c>
      <c r="L2191" s="20" t="n">
        <f aca="false">K2191+F2191*H2191</f>
        <v>366.726286969005</v>
      </c>
      <c r="M2191" s="16" t="str">
        <f aca="false">IF(C2191&lt;=K2191,"REORDER",IF(C2191&gt;L2191,"OVERSTOCK","OK"))</f>
        <v>OK</v>
      </c>
      <c r="N2191" s="16" t="str">
        <f aca="false">IF(C2191&lt;=D2191,"REORDER","OK")</f>
        <v>OK</v>
      </c>
      <c r="O2191" s="18" t="n">
        <f aca="false">IF(D2191&lt;I2191,1,0)</f>
        <v>1</v>
      </c>
      <c r="P2191" s="20" t="n">
        <f aca="false">C2191/F2191</f>
        <v>10.5851979345955</v>
      </c>
      <c r="Q2191" s="19" t="n">
        <f aca="false">DATA!N2191</f>
        <v>173.35</v>
      </c>
      <c r="R2191" s="19" t="n">
        <f aca="false">DATA!O2191</f>
        <v>0.97</v>
      </c>
      <c r="S2191" s="17" t="n">
        <f aca="false">C2191*Q2191</f>
        <v>42644.1</v>
      </c>
      <c r="T2191" s="19" t="n">
        <f aca="false">C2191*R2191</f>
        <v>238.62</v>
      </c>
      <c r="U2191" s="20" t="n">
        <f aca="false">MAX(0,C2191-L2191)</f>
        <v>0</v>
      </c>
      <c r="V2191" s="17" t="n">
        <f aca="false">U2191*Q2191</f>
        <v>0</v>
      </c>
      <c r="W2191" s="19" t="n">
        <f aca="false">U2191*R2191</f>
        <v>0</v>
      </c>
      <c r="X2191" s="20" t="n">
        <f aca="false">MAX(0,K2191-C2191)</f>
        <v>0</v>
      </c>
      <c r="Y2191" s="17" t="n">
        <f aca="false">F2191*PARAMETER!$B$5*Q2191</f>
        <v>1470458.71</v>
      </c>
      <c r="Z2191" s="21" t="n">
        <f aca="false">SUMIF($Y$2:$Y$3205,"&gt;="&amp;Y2191)/SUM($Y$2:$Y$3205)</f>
        <v>0.537617058540887</v>
      </c>
      <c r="AA2191" s="16" t="str">
        <f aca="false">IF(Z2191&lt;=PARAMETER!$B$7,"A",IF(Z2191&lt;=PARAMETER!$B$8,"B","C"))</f>
        <v>A</v>
      </c>
      <c r="AB2191" s="22" t="n">
        <f aca="false">G2191/F2191</f>
        <v>0.237091222030981</v>
      </c>
      <c r="AC2191" s="16" t="str">
        <f aca="false">IF(AB2191&lt;=PARAMETER!$B$9,"X",IF(AB2191&lt;=PARAMETER!$B$10,"Y","Z"))</f>
        <v>X</v>
      </c>
      <c r="AD2191" s="16" t="str">
        <f aca="false">AA2191&amp;AC2191</f>
        <v>AX</v>
      </c>
      <c r="AE2191" s="22" t="n">
        <f aca="false">DATA!I2191</f>
        <v>0.7</v>
      </c>
      <c r="AF2191" s="18" t="n">
        <f aca="false">DATA!L2191</f>
        <v>156</v>
      </c>
      <c r="AG2191" s="16" t="str">
        <f aca="false">DATA!K2191</f>
        <v>D</v>
      </c>
      <c r="AH2191" s="18" t="n">
        <f aca="false">IF(AE2191&gt;=PARAMETER!$B$12,1,0)</f>
        <v>0</v>
      </c>
      <c r="AI2191" s="18" t="n">
        <f aca="false">IF(AF2191&gt;=PARAMETER!$B$13,1,0)</f>
        <v>1</v>
      </c>
      <c r="AJ2191" s="18" t="n">
        <f aca="false">IF(AND(AH2191=1,AI2191=1),1,0)</f>
        <v>0</v>
      </c>
    </row>
    <row r="2192" customFormat="false" ht="15" hidden="false" customHeight="false" outlineLevel="0" collapsed="false">
      <c r="A2192" s="16" t="str">
        <f aca="false">DATA!A2192</f>
        <v>ITM12190</v>
      </c>
      <c r="B2192" s="16" t="str">
        <f aca="false">DATA!B2192</f>
        <v>Pharma</v>
      </c>
      <c r="C2192" s="17" t="n">
        <f aca="false">DATA!C2192</f>
        <v>390</v>
      </c>
      <c r="D2192" s="17" t="n">
        <f aca="false">DATA!D2192</f>
        <v>34</v>
      </c>
      <c r="E2192" s="18" t="n">
        <f aca="false">DATA!F2192</f>
        <v>9</v>
      </c>
      <c r="F2192" s="19" t="n">
        <f aca="false">DATA!G2192</f>
        <v>11.4</v>
      </c>
      <c r="G2192" s="19" t="n">
        <f aca="false">DATA!H2192</f>
        <v>4.06</v>
      </c>
      <c r="H2192" s="18" t="n">
        <f aca="false">DATA!E2192</f>
        <v>4</v>
      </c>
      <c r="I2192" s="20" t="n">
        <f aca="false">F2192*E2192</f>
        <v>102.6</v>
      </c>
      <c r="J2192" s="20" t="n">
        <f aca="false">PARAMETER!$B$4*G2192*SQRT(E2192)</f>
        <v>20.0343171762689</v>
      </c>
      <c r="K2192" s="20" t="n">
        <f aca="false">I2192+J2192</f>
        <v>122.634317176269</v>
      </c>
      <c r="L2192" s="20" t="n">
        <f aca="false">K2192+F2192*H2192</f>
        <v>168.234317176269</v>
      </c>
      <c r="M2192" s="16" t="str">
        <f aca="false">IF(C2192&lt;=K2192,"REORDER",IF(C2192&gt;L2192,"OVERSTOCK","OK"))</f>
        <v>OVERSTOCK</v>
      </c>
      <c r="N2192" s="16" t="str">
        <f aca="false">IF(C2192&lt;=D2192,"REORDER","OK")</f>
        <v>OK</v>
      </c>
      <c r="O2192" s="18" t="n">
        <f aca="false">IF(D2192&lt;I2192,1,0)</f>
        <v>1</v>
      </c>
      <c r="P2192" s="20" t="n">
        <f aca="false">C2192/F2192</f>
        <v>34.2105263157895</v>
      </c>
      <c r="Q2192" s="19" t="n">
        <f aca="false">DATA!N2192</f>
        <v>144.52</v>
      </c>
      <c r="R2192" s="19" t="n">
        <f aca="false">DATA!O2192</f>
        <v>1.69</v>
      </c>
      <c r="S2192" s="17" t="n">
        <f aca="false">C2192*Q2192</f>
        <v>56362.8</v>
      </c>
      <c r="T2192" s="19" t="n">
        <f aca="false">C2192*R2192</f>
        <v>659.1</v>
      </c>
      <c r="U2192" s="20" t="n">
        <f aca="false">MAX(0,C2192-L2192)</f>
        <v>221.765682823731</v>
      </c>
      <c r="V2192" s="17" t="n">
        <f aca="false">U2192*Q2192</f>
        <v>32049.5764816856</v>
      </c>
      <c r="W2192" s="19" t="n">
        <f aca="false">U2192*R2192</f>
        <v>374.784003972106</v>
      </c>
      <c r="X2192" s="20" t="n">
        <f aca="false">MAX(0,K2192-C2192)</f>
        <v>0</v>
      </c>
      <c r="Y2192" s="17" t="n">
        <f aca="false">F2192*PARAMETER!$B$5*Q2192</f>
        <v>601347.72</v>
      </c>
      <c r="Z2192" s="21" t="n">
        <f aca="false">SUMIF($Y$2:$Y$3205,"&gt;="&amp;Y2192)/SUM($Y$2:$Y$3205)</f>
        <v>0.875919860925746</v>
      </c>
      <c r="AA2192" s="16" t="str">
        <f aca="false">IF(Z2192&lt;=PARAMETER!$B$7,"A",IF(Z2192&lt;=PARAMETER!$B$8,"B","C"))</f>
        <v>B</v>
      </c>
      <c r="AB2192" s="22" t="n">
        <f aca="false">G2192/F2192</f>
        <v>0.356140350877193</v>
      </c>
      <c r="AC2192" s="16" t="str">
        <f aca="false">IF(AB2192&lt;=PARAMETER!$B$9,"X",IF(AB2192&lt;=PARAMETER!$B$10,"Y","Z"))</f>
        <v>Y</v>
      </c>
      <c r="AD2192" s="16" t="str">
        <f aca="false">AA2192&amp;AC2192</f>
        <v>BY</v>
      </c>
      <c r="AE2192" s="22" t="n">
        <f aca="false">DATA!I2192</f>
        <v>0.7</v>
      </c>
      <c r="AF2192" s="18" t="n">
        <f aca="false">DATA!L2192</f>
        <v>46</v>
      </c>
      <c r="AG2192" s="16" t="str">
        <f aca="false">DATA!K2192</f>
        <v>B</v>
      </c>
      <c r="AH2192" s="18" t="n">
        <f aca="false">IF(AE2192&gt;=PARAMETER!$B$12,1,0)</f>
        <v>0</v>
      </c>
      <c r="AI2192" s="18" t="n">
        <f aca="false">IF(AF2192&gt;=PARAMETER!$B$13,1,0)</f>
        <v>0</v>
      </c>
      <c r="AJ2192" s="18" t="n">
        <f aca="false">IF(AND(AH2192=1,AI2192=1),1,0)</f>
        <v>0</v>
      </c>
    </row>
    <row r="2193" customFormat="false" ht="15" hidden="false" customHeight="false" outlineLevel="0" collapsed="false">
      <c r="A2193" s="16" t="str">
        <f aca="false">DATA!A2193</f>
        <v>ITM12191</v>
      </c>
      <c r="B2193" s="16" t="str">
        <f aca="false">DATA!B2193</f>
        <v>Pharma</v>
      </c>
      <c r="C2193" s="17" t="n">
        <f aca="false">DATA!C2193</f>
        <v>158</v>
      </c>
      <c r="D2193" s="17" t="n">
        <f aca="false">DATA!D2193</f>
        <v>24</v>
      </c>
      <c r="E2193" s="18" t="n">
        <f aca="false">DATA!F2193</f>
        <v>4</v>
      </c>
      <c r="F2193" s="19" t="n">
        <f aca="false">DATA!G2193</f>
        <v>10.89</v>
      </c>
      <c r="G2193" s="19" t="n">
        <f aca="false">DATA!H2193</f>
        <v>9.9</v>
      </c>
      <c r="H2193" s="18" t="n">
        <f aca="false">DATA!E2193</f>
        <v>12</v>
      </c>
      <c r="I2193" s="20" t="n">
        <f aca="false">F2193*E2193</f>
        <v>43.56</v>
      </c>
      <c r="J2193" s="20" t="n">
        <f aca="false">PARAMETER!$B$4*G2193*SQRT(E2193)</f>
        <v>32.5681018136391</v>
      </c>
      <c r="K2193" s="20" t="n">
        <f aca="false">I2193+J2193</f>
        <v>76.1281018136392</v>
      </c>
      <c r="L2193" s="20" t="n">
        <f aca="false">K2193+F2193*H2193</f>
        <v>206.808101813639</v>
      </c>
      <c r="M2193" s="16" t="str">
        <f aca="false">IF(C2193&lt;=K2193,"REORDER",IF(C2193&gt;L2193,"OVERSTOCK","OK"))</f>
        <v>OK</v>
      </c>
      <c r="N2193" s="16" t="str">
        <f aca="false">IF(C2193&lt;=D2193,"REORDER","OK")</f>
        <v>OK</v>
      </c>
      <c r="O2193" s="18" t="n">
        <f aca="false">IF(D2193&lt;I2193,1,0)</f>
        <v>1</v>
      </c>
      <c r="P2193" s="20" t="n">
        <f aca="false">C2193/F2193</f>
        <v>14.5087235996327</v>
      </c>
      <c r="Q2193" s="19" t="n">
        <f aca="false">DATA!N2193</f>
        <v>49.72</v>
      </c>
      <c r="R2193" s="19" t="n">
        <f aca="false">DATA!O2193</f>
        <v>0.6</v>
      </c>
      <c r="S2193" s="17" t="n">
        <f aca="false">C2193*Q2193</f>
        <v>7855.76</v>
      </c>
      <c r="T2193" s="19" t="n">
        <f aca="false">C2193*R2193</f>
        <v>94.8</v>
      </c>
      <c r="U2193" s="20" t="n">
        <f aca="false">MAX(0,C2193-L2193)</f>
        <v>0</v>
      </c>
      <c r="V2193" s="17" t="n">
        <f aca="false">U2193*Q2193</f>
        <v>0</v>
      </c>
      <c r="W2193" s="19" t="n">
        <f aca="false">U2193*R2193</f>
        <v>0</v>
      </c>
      <c r="X2193" s="20" t="n">
        <f aca="false">MAX(0,K2193-C2193)</f>
        <v>0</v>
      </c>
      <c r="Y2193" s="17" t="n">
        <f aca="false">F2193*PARAMETER!$B$5*Q2193</f>
        <v>197629.542</v>
      </c>
      <c r="Z2193" s="21" t="n">
        <f aca="false">SUMIF($Y$2:$Y$3205,"&gt;="&amp;Y2193)/SUM($Y$2:$Y$3205)</f>
        <v>0.983093462876881</v>
      </c>
      <c r="AA2193" s="16" t="str">
        <f aca="false">IF(Z2193&lt;=PARAMETER!$B$7,"A",IF(Z2193&lt;=PARAMETER!$B$8,"B","C"))</f>
        <v>C</v>
      </c>
      <c r="AB2193" s="22" t="n">
        <f aca="false">G2193/F2193</f>
        <v>0.909090909090909</v>
      </c>
      <c r="AC2193" s="16" t="str">
        <f aca="false">IF(AB2193&lt;=PARAMETER!$B$9,"X",IF(AB2193&lt;=PARAMETER!$B$10,"Y","Z"))</f>
        <v>Z</v>
      </c>
      <c r="AD2193" s="16" t="str">
        <f aca="false">AA2193&amp;AC2193</f>
        <v>CZ</v>
      </c>
      <c r="AE2193" s="22" t="n">
        <f aca="false">DATA!I2193</f>
        <v>0.3</v>
      </c>
      <c r="AF2193" s="18" t="n">
        <f aca="false">DATA!L2193</f>
        <v>16</v>
      </c>
      <c r="AG2193" s="16" t="str">
        <f aca="false">DATA!K2193</f>
        <v>B</v>
      </c>
      <c r="AH2193" s="18" t="n">
        <f aca="false">IF(AE2193&gt;=PARAMETER!$B$12,1,0)</f>
        <v>0</v>
      </c>
      <c r="AI2193" s="18" t="n">
        <f aca="false">IF(AF2193&gt;=PARAMETER!$B$13,1,0)</f>
        <v>0</v>
      </c>
      <c r="AJ2193" s="18" t="n">
        <f aca="false">IF(AND(AH2193=1,AI2193=1),1,0)</f>
        <v>0</v>
      </c>
    </row>
    <row r="2194" customFormat="false" ht="15" hidden="false" customHeight="false" outlineLevel="0" collapsed="false">
      <c r="A2194" s="16" t="str">
        <f aca="false">DATA!A2194</f>
        <v>ITM12192</v>
      </c>
      <c r="B2194" s="16" t="str">
        <f aca="false">DATA!B2194</f>
        <v>Automotive</v>
      </c>
      <c r="C2194" s="17" t="n">
        <f aca="false">DATA!C2194</f>
        <v>363</v>
      </c>
      <c r="D2194" s="17" t="n">
        <f aca="false">DATA!D2194</f>
        <v>15</v>
      </c>
      <c r="E2194" s="18" t="n">
        <f aca="false">DATA!F2194</f>
        <v>8</v>
      </c>
      <c r="F2194" s="19" t="n">
        <f aca="false">DATA!G2194</f>
        <v>43.1</v>
      </c>
      <c r="G2194" s="19" t="n">
        <f aca="false">DATA!H2194</f>
        <v>3.37</v>
      </c>
      <c r="H2194" s="18" t="n">
        <f aca="false">DATA!E2194</f>
        <v>13</v>
      </c>
      <c r="I2194" s="20" t="n">
        <f aca="false">F2194*E2194</f>
        <v>344.8</v>
      </c>
      <c r="J2194" s="20" t="n">
        <f aca="false">PARAMETER!$B$4*G2194*SQRT(E2194)</f>
        <v>15.6784148315616</v>
      </c>
      <c r="K2194" s="20" t="n">
        <f aca="false">I2194+J2194</f>
        <v>360.478414831562</v>
      </c>
      <c r="L2194" s="20" t="n">
        <f aca="false">K2194+F2194*H2194</f>
        <v>920.778414831562</v>
      </c>
      <c r="M2194" s="16" t="str">
        <f aca="false">IF(C2194&lt;=K2194,"REORDER",IF(C2194&gt;L2194,"OVERSTOCK","OK"))</f>
        <v>OK</v>
      </c>
      <c r="N2194" s="16" t="str">
        <f aca="false">IF(C2194&lt;=D2194,"REORDER","OK")</f>
        <v>OK</v>
      </c>
      <c r="O2194" s="18" t="n">
        <f aca="false">IF(D2194&lt;I2194,1,0)</f>
        <v>1</v>
      </c>
      <c r="P2194" s="20" t="n">
        <f aca="false">C2194/F2194</f>
        <v>8.42227378190255</v>
      </c>
      <c r="Q2194" s="19" t="n">
        <f aca="false">DATA!N2194</f>
        <v>61.69</v>
      </c>
      <c r="R2194" s="19" t="n">
        <f aca="false">DATA!O2194</f>
        <v>0.35</v>
      </c>
      <c r="S2194" s="17" t="n">
        <f aca="false">C2194*Q2194</f>
        <v>22393.47</v>
      </c>
      <c r="T2194" s="19" t="n">
        <f aca="false">C2194*R2194</f>
        <v>127.05</v>
      </c>
      <c r="U2194" s="20" t="n">
        <f aca="false">MAX(0,C2194-L2194)</f>
        <v>0</v>
      </c>
      <c r="V2194" s="17" t="n">
        <f aca="false">U2194*Q2194</f>
        <v>0</v>
      </c>
      <c r="W2194" s="19" t="n">
        <f aca="false">U2194*R2194</f>
        <v>0</v>
      </c>
      <c r="X2194" s="20" t="n">
        <f aca="false">MAX(0,K2194-C2194)</f>
        <v>0</v>
      </c>
      <c r="Y2194" s="17" t="n">
        <f aca="false">F2194*PARAMETER!$B$5*Q2194</f>
        <v>970476.235</v>
      </c>
      <c r="Z2194" s="21" t="n">
        <f aca="false">SUMIF($Y$2:$Y$3205,"&gt;="&amp;Y2194)/SUM($Y$2:$Y$3205)</f>
        <v>0.747720845082588</v>
      </c>
      <c r="AA2194" s="16" t="str">
        <f aca="false">IF(Z2194&lt;=PARAMETER!$B$7,"A",IF(Z2194&lt;=PARAMETER!$B$8,"B","C"))</f>
        <v>A</v>
      </c>
      <c r="AB2194" s="22" t="n">
        <f aca="false">G2194/F2194</f>
        <v>0.0781902552204176</v>
      </c>
      <c r="AC2194" s="16" t="str">
        <f aca="false">IF(AB2194&lt;=PARAMETER!$B$9,"X",IF(AB2194&lt;=PARAMETER!$B$10,"Y","Z"))</f>
        <v>X</v>
      </c>
      <c r="AD2194" s="16" t="str">
        <f aca="false">AA2194&amp;AC2194</f>
        <v>AX</v>
      </c>
      <c r="AE2194" s="22" t="n">
        <f aca="false">DATA!I2194</f>
        <v>0.64</v>
      </c>
      <c r="AF2194" s="18" t="n">
        <f aca="false">DATA!L2194</f>
        <v>64</v>
      </c>
      <c r="AG2194" s="16" t="str">
        <f aca="false">DATA!K2194</f>
        <v>A</v>
      </c>
      <c r="AH2194" s="18" t="n">
        <f aca="false">IF(AE2194&gt;=PARAMETER!$B$12,1,0)</f>
        <v>0</v>
      </c>
      <c r="AI2194" s="18" t="n">
        <f aca="false">IF(AF2194&gt;=PARAMETER!$B$13,1,0)</f>
        <v>0</v>
      </c>
      <c r="AJ2194" s="18" t="n">
        <f aca="false">IF(AND(AH2194=1,AI2194=1),1,0)</f>
        <v>0</v>
      </c>
    </row>
    <row r="2195" customFormat="false" ht="15" hidden="false" customHeight="false" outlineLevel="0" collapsed="false">
      <c r="A2195" s="16" t="str">
        <f aca="false">DATA!A2195</f>
        <v>ITM12193</v>
      </c>
      <c r="B2195" s="16" t="str">
        <f aca="false">DATA!B2195</f>
        <v>Pharma</v>
      </c>
      <c r="C2195" s="17" t="n">
        <f aca="false">DATA!C2195</f>
        <v>324</v>
      </c>
      <c r="D2195" s="17" t="n">
        <f aca="false">DATA!D2195</f>
        <v>51</v>
      </c>
      <c r="E2195" s="18" t="n">
        <f aca="false">DATA!F2195</f>
        <v>8</v>
      </c>
      <c r="F2195" s="19" t="n">
        <f aca="false">DATA!G2195</f>
        <v>34.21</v>
      </c>
      <c r="G2195" s="19" t="n">
        <f aca="false">DATA!H2195</f>
        <v>3.14</v>
      </c>
      <c r="H2195" s="18" t="n">
        <f aca="false">DATA!E2195</f>
        <v>3</v>
      </c>
      <c r="I2195" s="20" t="n">
        <f aca="false">F2195*E2195</f>
        <v>273.68</v>
      </c>
      <c r="J2195" s="20" t="n">
        <f aca="false">PARAMETER!$B$4*G2195*SQRT(E2195)</f>
        <v>14.608374650179</v>
      </c>
      <c r="K2195" s="20" t="n">
        <f aca="false">I2195+J2195</f>
        <v>288.288374650179</v>
      </c>
      <c r="L2195" s="20" t="n">
        <f aca="false">K2195+F2195*H2195</f>
        <v>390.918374650179</v>
      </c>
      <c r="M2195" s="16" t="str">
        <f aca="false">IF(C2195&lt;=K2195,"REORDER",IF(C2195&gt;L2195,"OVERSTOCK","OK"))</f>
        <v>OK</v>
      </c>
      <c r="N2195" s="16" t="str">
        <f aca="false">IF(C2195&lt;=D2195,"REORDER","OK")</f>
        <v>OK</v>
      </c>
      <c r="O2195" s="18" t="n">
        <f aca="false">IF(D2195&lt;I2195,1,0)</f>
        <v>1</v>
      </c>
      <c r="P2195" s="20" t="n">
        <f aca="false">C2195/F2195</f>
        <v>9.47091493715288</v>
      </c>
      <c r="Q2195" s="19" t="n">
        <f aca="false">DATA!N2195</f>
        <v>41.72</v>
      </c>
      <c r="R2195" s="19" t="n">
        <f aca="false">DATA!O2195</f>
        <v>1.15</v>
      </c>
      <c r="S2195" s="17" t="n">
        <f aca="false">C2195*Q2195</f>
        <v>13517.28</v>
      </c>
      <c r="T2195" s="19" t="n">
        <f aca="false">C2195*R2195</f>
        <v>372.6</v>
      </c>
      <c r="U2195" s="20" t="n">
        <f aca="false">MAX(0,C2195-L2195)</f>
        <v>0</v>
      </c>
      <c r="V2195" s="17" t="n">
        <f aca="false">U2195*Q2195</f>
        <v>0</v>
      </c>
      <c r="W2195" s="19" t="n">
        <f aca="false">U2195*R2195</f>
        <v>0</v>
      </c>
      <c r="X2195" s="20" t="n">
        <f aca="false">MAX(0,K2195-C2195)</f>
        <v>0</v>
      </c>
      <c r="Y2195" s="17" t="n">
        <f aca="false">F2195*PARAMETER!$B$5*Q2195</f>
        <v>520943.038</v>
      </c>
      <c r="Z2195" s="21" t="n">
        <f aca="false">SUMIF($Y$2:$Y$3205,"&gt;="&amp;Y2195)/SUM($Y$2:$Y$3205)</f>
        <v>0.899459196431276</v>
      </c>
      <c r="AA2195" s="16" t="str">
        <f aca="false">IF(Z2195&lt;=PARAMETER!$B$7,"A",IF(Z2195&lt;=PARAMETER!$B$8,"B","C"))</f>
        <v>B</v>
      </c>
      <c r="AB2195" s="22" t="n">
        <f aca="false">G2195/F2195</f>
        <v>0.0917860274773458</v>
      </c>
      <c r="AC2195" s="16" t="str">
        <f aca="false">IF(AB2195&lt;=PARAMETER!$B$9,"X",IF(AB2195&lt;=PARAMETER!$B$10,"Y","Z"))</f>
        <v>X</v>
      </c>
      <c r="AD2195" s="16" t="str">
        <f aca="false">AA2195&amp;AC2195</f>
        <v>BX</v>
      </c>
      <c r="AE2195" s="22" t="n">
        <f aca="false">DATA!I2195</f>
        <v>0.91</v>
      </c>
      <c r="AF2195" s="18" t="n">
        <f aca="false">DATA!L2195</f>
        <v>37</v>
      </c>
      <c r="AG2195" s="16" t="str">
        <f aca="false">DATA!K2195</f>
        <v>A</v>
      </c>
      <c r="AH2195" s="18" t="n">
        <f aca="false">IF(AE2195&gt;=PARAMETER!$B$12,1,0)</f>
        <v>1</v>
      </c>
      <c r="AI2195" s="18" t="n">
        <f aca="false">IF(AF2195&gt;=PARAMETER!$B$13,1,0)</f>
        <v>0</v>
      </c>
      <c r="AJ2195" s="18" t="n">
        <f aca="false">IF(AND(AH2195=1,AI2195=1),1,0)</f>
        <v>0</v>
      </c>
    </row>
    <row r="2196" customFormat="false" ht="15" hidden="false" customHeight="false" outlineLevel="0" collapsed="false">
      <c r="A2196" s="16" t="str">
        <f aca="false">DATA!A2196</f>
        <v>ITM12194</v>
      </c>
      <c r="B2196" s="16" t="str">
        <f aca="false">DATA!B2196</f>
        <v>Pharma</v>
      </c>
      <c r="C2196" s="17" t="n">
        <f aca="false">DATA!C2196</f>
        <v>168</v>
      </c>
      <c r="D2196" s="17" t="n">
        <f aca="false">DATA!D2196</f>
        <v>38</v>
      </c>
      <c r="E2196" s="18" t="n">
        <f aca="false">DATA!F2196</f>
        <v>3</v>
      </c>
      <c r="F2196" s="19" t="n">
        <f aca="false">DATA!G2196</f>
        <v>27.76</v>
      </c>
      <c r="G2196" s="19" t="n">
        <f aca="false">DATA!H2196</f>
        <v>8.71</v>
      </c>
      <c r="H2196" s="18" t="n">
        <f aca="false">DATA!E2196</f>
        <v>12</v>
      </c>
      <c r="I2196" s="20" t="n">
        <f aca="false">F2196*E2196</f>
        <v>83.28</v>
      </c>
      <c r="J2196" s="20" t="n">
        <f aca="false">PARAMETER!$B$4*G2196*SQRT(E2196)</f>
        <v>24.8145291607058</v>
      </c>
      <c r="K2196" s="20" t="n">
        <f aca="false">I2196+J2196</f>
        <v>108.094529160706</v>
      </c>
      <c r="L2196" s="20" t="n">
        <f aca="false">K2196+F2196*H2196</f>
        <v>441.214529160706</v>
      </c>
      <c r="M2196" s="16" t="str">
        <f aca="false">IF(C2196&lt;=K2196,"REORDER",IF(C2196&gt;L2196,"OVERSTOCK","OK"))</f>
        <v>OK</v>
      </c>
      <c r="N2196" s="16" t="str">
        <f aca="false">IF(C2196&lt;=D2196,"REORDER","OK")</f>
        <v>OK</v>
      </c>
      <c r="O2196" s="18" t="n">
        <f aca="false">IF(D2196&lt;I2196,1,0)</f>
        <v>1</v>
      </c>
      <c r="P2196" s="20" t="n">
        <f aca="false">C2196/F2196</f>
        <v>6.05187319884726</v>
      </c>
      <c r="Q2196" s="19" t="n">
        <f aca="false">DATA!N2196</f>
        <v>44.97</v>
      </c>
      <c r="R2196" s="19" t="n">
        <f aca="false">DATA!O2196</f>
        <v>1.07</v>
      </c>
      <c r="S2196" s="17" t="n">
        <f aca="false">C2196*Q2196</f>
        <v>7554.96</v>
      </c>
      <c r="T2196" s="19" t="n">
        <f aca="false">C2196*R2196</f>
        <v>179.76</v>
      </c>
      <c r="U2196" s="20" t="n">
        <f aca="false">MAX(0,C2196-L2196)</f>
        <v>0</v>
      </c>
      <c r="V2196" s="17" t="n">
        <f aca="false">U2196*Q2196</f>
        <v>0</v>
      </c>
      <c r="W2196" s="19" t="n">
        <f aca="false">U2196*R2196</f>
        <v>0</v>
      </c>
      <c r="X2196" s="20" t="n">
        <f aca="false">MAX(0,K2196-C2196)</f>
        <v>0</v>
      </c>
      <c r="Y2196" s="17" t="n">
        <f aca="false">F2196*PARAMETER!$B$5*Q2196</f>
        <v>455654.028</v>
      </c>
      <c r="Z2196" s="21" t="n">
        <f aca="false">SUMIF($Y$2:$Y$3205,"&gt;="&amp;Y2196)/SUM($Y$2:$Y$3205)</f>
        <v>0.91905733494069</v>
      </c>
      <c r="AA2196" s="16" t="str">
        <f aca="false">IF(Z2196&lt;=PARAMETER!$B$7,"A",IF(Z2196&lt;=PARAMETER!$B$8,"B","C"))</f>
        <v>B</v>
      </c>
      <c r="AB2196" s="22" t="n">
        <f aca="false">G2196/F2196</f>
        <v>0.313760806916427</v>
      </c>
      <c r="AC2196" s="16" t="str">
        <f aca="false">IF(AB2196&lt;=PARAMETER!$B$9,"X",IF(AB2196&lt;=PARAMETER!$B$10,"Y","Z"))</f>
        <v>Y</v>
      </c>
      <c r="AD2196" s="16" t="str">
        <f aca="false">AA2196&amp;AC2196</f>
        <v>BY</v>
      </c>
      <c r="AE2196" s="22" t="n">
        <f aca="false">DATA!I2196</f>
        <v>0.42</v>
      </c>
      <c r="AF2196" s="18" t="n">
        <f aca="false">DATA!L2196</f>
        <v>46</v>
      </c>
      <c r="AG2196" s="16" t="str">
        <f aca="false">DATA!K2196</f>
        <v>B</v>
      </c>
      <c r="AH2196" s="18" t="n">
        <f aca="false">IF(AE2196&gt;=PARAMETER!$B$12,1,0)</f>
        <v>0</v>
      </c>
      <c r="AI2196" s="18" t="n">
        <f aca="false">IF(AF2196&gt;=PARAMETER!$B$13,1,0)</f>
        <v>0</v>
      </c>
      <c r="AJ2196" s="18" t="n">
        <f aca="false">IF(AND(AH2196=1,AI2196=1),1,0)</f>
        <v>0</v>
      </c>
    </row>
    <row r="2197" customFormat="false" ht="15" hidden="false" customHeight="false" outlineLevel="0" collapsed="false">
      <c r="A2197" s="16" t="str">
        <f aca="false">DATA!A2197</f>
        <v>ITM12195</v>
      </c>
      <c r="B2197" s="16" t="str">
        <f aca="false">DATA!B2197</f>
        <v>Pharma</v>
      </c>
      <c r="C2197" s="17" t="n">
        <f aca="false">DATA!C2197</f>
        <v>134</v>
      </c>
      <c r="D2197" s="17" t="n">
        <f aca="false">DATA!D2197</f>
        <v>88</v>
      </c>
      <c r="E2197" s="18" t="n">
        <f aca="false">DATA!F2197</f>
        <v>9</v>
      </c>
      <c r="F2197" s="19" t="n">
        <f aca="false">DATA!G2197</f>
        <v>20.65</v>
      </c>
      <c r="G2197" s="19" t="n">
        <f aca="false">DATA!H2197</f>
        <v>0.53</v>
      </c>
      <c r="H2197" s="18" t="n">
        <f aca="false">DATA!E2197</f>
        <v>10</v>
      </c>
      <c r="I2197" s="20" t="n">
        <f aca="false">F2197*E2197</f>
        <v>185.85</v>
      </c>
      <c r="J2197" s="20" t="n">
        <f aca="false">PARAMETER!$B$4*G2197*SQRT(E2197)</f>
        <v>2.61531726685284</v>
      </c>
      <c r="K2197" s="20" t="n">
        <f aca="false">I2197+J2197</f>
        <v>188.465317266853</v>
      </c>
      <c r="L2197" s="20" t="n">
        <f aca="false">K2197+F2197*H2197</f>
        <v>394.965317266853</v>
      </c>
      <c r="M2197" s="16" t="str">
        <f aca="false">IF(C2197&lt;=K2197,"REORDER",IF(C2197&gt;L2197,"OVERSTOCK","OK"))</f>
        <v>REORDER</v>
      </c>
      <c r="N2197" s="16" t="str">
        <f aca="false">IF(C2197&lt;=D2197,"REORDER","OK")</f>
        <v>OK</v>
      </c>
      <c r="O2197" s="18" t="n">
        <f aca="false">IF(D2197&lt;I2197,1,0)</f>
        <v>1</v>
      </c>
      <c r="P2197" s="20" t="n">
        <f aca="false">C2197/F2197</f>
        <v>6.48910411622276</v>
      </c>
      <c r="Q2197" s="19" t="n">
        <f aca="false">DATA!N2197</f>
        <v>16.93</v>
      </c>
      <c r="R2197" s="19" t="n">
        <f aca="false">DATA!O2197</f>
        <v>0.78</v>
      </c>
      <c r="S2197" s="17" t="n">
        <f aca="false">C2197*Q2197</f>
        <v>2268.62</v>
      </c>
      <c r="T2197" s="19" t="n">
        <f aca="false">C2197*R2197</f>
        <v>104.52</v>
      </c>
      <c r="U2197" s="20" t="n">
        <f aca="false">MAX(0,C2197-L2197)</f>
        <v>0</v>
      </c>
      <c r="V2197" s="17" t="n">
        <f aca="false">U2197*Q2197</f>
        <v>0</v>
      </c>
      <c r="W2197" s="19" t="n">
        <f aca="false">U2197*R2197</f>
        <v>0</v>
      </c>
      <c r="X2197" s="20" t="n">
        <f aca="false">MAX(0,K2197-C2197)</f>
        <v>54.4653172668528</v>
      </c>
      <c r="Y2197" s="17" t="n">
        <f aca="false">F2197*PARAMETER!$B$5*Q2197</f>
        <v>127605.6425</v>
      </c>
      <c r="Z2197" s="21" t="n">
        <f aca="false">SUMIF($Y$2:$Y$3205,"&gt;="&amp;Y2197)/SUM($Y$2:$Y$3205)</f>
        <v>0.993496579739245</v>
      </c>
      <c r="AA2197" s="16" t="str">
        <f aca="false">IF(Z2197&lt;=PARAMETER!$B$7,"A",IF(Z2197&lt;=PARAMETER!$B$8,"B","C"))</f>
        <v>C</v>
      </c>
      <c r="AB2197" s="22" t="n">
        <f aca="false">G2197/F2197</f>
        <v>0.0256658595641647</v>
      </c>
      <c r="AC2197" s="16" t="str">
        <f aca="false">IF(AB2197&lt;=PARAMETER!$B$9,"X",IF(AB2197&lt;=PARAMETER!$B$10,"Y","Z"))</f>
        <v>X</v>
      </c>
      <c r="AD2197" s="16" t="str">
        <f aca="false">AA2197&amp;AC2197</f>
        <v>CX</v>
      </c>
      <c r="AE2197" s="22" t="n">
        <f aca="false">DATA!I2197</f>
        <v>0.29</v>
      </c>
      <c r="AF2197" s="18" t="n">
        <f aca="false">DATA!L2197</f>
        <v>84</v>
      </c>
      <c r="AG2197" s="16" t="str">
        <f aca="false">DATA!K2197</f>
        <v>B</v>
      </c>
      <c r="AH2197" s="18" t="n">
        <f aca="false">IF(AE2197&gt;=PARAMETER!$B$12,1,0)</f>
        <v>0</v>
      </c>
      <c r="AI2197" s="18" t="n">
        <f aca="false">IF(AF2197&gt;=PARAMETER!$B$13,1,0)</f>
        <v>0</v>
      </c>
      <c r="AJ2197" s="18" t="n">
        <f aca="false">IF(AND(AH2197=1,AI2197=1),1,0)</f>
        <v>0</v>
      </c>
    </row>
    <row r="2198" customFormat="false" ht="15" hidden="false" customHeight="false" outlineLevel="0" collapsed="false">
      <c r="A2198" s="16" t="str">
        <f aca="false">DATA!A2198</f>
        <v>ITM12196</v>
      </c>
      <c r="B2198" s="16" t="str">
        <f aca="false">DATA!B2198</f>
        <v>Apparel</v>
      </c>
      <c r="C2198" s="17" t="n">
        <f aca="false">DATA!C2198</f>
        <v>469</v>
      </c>
      <c r="D2198" s="17" t="n">
        <f aca="false">DATA!D2198</f>
        <v>13</v>
      </c>
      <c r="E2198" s="18" t="n">
        <f aca="false">DATA!F2198</f>
        <v>7</v>
      </c>
      <c r="F2198" s="19" t="n">
        <f aca="false">DATA!G2198</f>
        <v>22.11</v>
      </c>
      <c r="G2198" s="19" t="n">
        <f aca="false">DATA!H2198</f>
        <v>2.41</v>
      </c>
      <c r="H2198" s="18" t="n">
        <f aca="false">DATA!E2198</f>
        <v>11</v>
      </c>
      <c r="I2198" s="20" t="n">
        <f aca="false">F2198*E2198</f>
        <v>154.77</v>
      </c>
      <c r="J2198" s="20" t="n">
        <f aca="false">PARAMETER!$B$4*G2198*SQRT(E2198)</f>
        <v>10.4880154724391</v>
      </c>
      <c r="K2198" s="20" t="n">
        <f aca="false">I2198+J2198</f>
        <v>165.258015472439</v>
      </c>
      <c r="L2198" s="20" t="n">
        <f aca="false">K2198+F2198*H2198</f>
        <v>408.468015472439</v>
      </c>
      <c r="M2198" s="16" t="str">
        <f aca="false">IF(C2198&lt;=K2198,"REORDER",IF(C2198&gt;L2198,"OVERSTOCK","OK"))</f>
        <v>OVERSTOCK</v>
      </c>
      <c r="N2198" s="16" t="str">
        <f aca="false">IF(C2198&lt;=D2198,"REORDER","OK")</f>
        <v>OK</v>
      </c>
      <c r="O2198" s="18" t="n">
        <f aca="false">IF(D2198&lt;I2198,1,0)</f>
        <v>1</v>
      </c>
      <c r="P2198" s="20" t="n">
        <f aca="false">C2198/F2198</f>
        <v>21.2121212121212</v>
      </c>
      <c r="Q2198" s="19" t="n">
        <f aca="false">DATA!N2198</f>
        <v>172.89</v>
      </c>
      <c r="R2198" s="19" t="n">
        <f aca="false">DATA!O2198</f>
        <v>1.36</v>
      </c>
      <c r="S2198" s="17" t="n">
        <f aca="false">C2198*Q2198</f>
        <v>81085.41</v>
      </c>
      <c r="T2198" s="19" t="n">
        <f aca="false">C2198*R2198</f>
        <v>637.84</v>
      </c>
      <c r="U2198" s="20" t="n">
        <f aca="false">MAX(0,C2198-L2198)</f>
        <v>60.531984527561</v>
      </c>
      <c r="V2198" s="17" t="n">
        <f aca="false">U2198*Q2198</f>
        <v>10465.37480497</v>
      </c>
      <c r="W2198" s="19" t="n">
        <f aca="false">U2198*R2198</f>
        <v>82.323498957483</v>
      </c>
      <c r="X2198" s="20" t="n">
        <f aca="false">MAX(0,K2198-C2198)</f>
        <v>0</v>
      </c>
      <c r="Y2198" s="17" t="n">
        <f aca="false">F2198*PARAMETER!$B$5*Q2198</f>
        <v>1395248.2335</v>
      </c>
      <c r="Z2198" s="21" t="n">
        <f aca="false">SUMIF($Y$2:$Y$3205,"&gt;="&amp;Y2198)/SUM($Y$2:$Y$3205)</f>
        <v>0.572763508328945</v>
      </c>
      <c r="AA2198" s="16" t="str">
        <f aca="false">IF(Z2198&lt;=PARAMETER!$B$7,"A",IF(Z2198&lt;=PARAMETER!$B$8,"B","C"))</f>
        <v>A</v>
      </c>
      <c r="AB2198" s="22" t="n">
        <f aca="false">G2198/F2198</f>
        <v>0.109000452284034</v>
      </c>
      <c r="AC2198" s="16" t="str">
        <f aca="false">IF(AB2198&lt;=PARAMETER!$B$9,"X",IF(AB2198&lt;=PARAMETER!$B$10,"Y","Z"))</f>
        <v>X</v>
      </c>
      <c r="AD2198" s="16" t="str">
        <f aca="false">AA2198&amp;AC2198</f>
        <v>AX</v>
      </c>
      <c r="AE2198" s="22" t="n">
        <f aca="false">DATA!I2198</f>
        <v>0.79</v>
      </c>
      <c r="AF2198" s="18" t="n">
        <f aca="false">DATA!L2198</f>
        <v>123</v>
      </c>
      <c r="AG2198" s="16" t="str">
        <f aca="false">DATA!K2198</f>
        <v>B</v>
      </c>
      <c r="AH2198" s="18" t="n">
        <f aca="false">IF(AE2198&gt;=PARAMETER!$B$12,1,0)</f>
        <v>1</v>
      </c>
      <c r="AI2198" s="18" t="n">
        <f aca="false">IF(AF2198&gt;=PARAMETER!$B$13,1,0)</f>
        <v>1</v>
      </c>
      <c r="AJ2198" s="18" t="n">
        <f aca="false">IF(AND(AH2198=1,AI2198=1),1,0)</f>
        <v>1</v>
      </c>
    </row>
    <row r="2199" customFormat="false" ht="15" hidden="false" customHeight="false" outlineLevel="0" collapsed="false">
      <c r="A2199" s="16" t="str">
        <f aca="false">DATA!A2199</f>
        <v>ITM12197</v>
      </c>
      <c r="B2199" s="16" t="str">
        <f aca="false">DATA!B2199</f>
        <v>Automotive</v>
      </c>
      <c r="C2199" s="17" t="n">
        <f aca="false">DATA!C2199</f>
        <v>82</v>
      </c>
      <c r="D2199" s="17" t="n">
        <f aca="false">DATA!D2199</f>
        <v>91</v>
      </c>
      <c r="E2199" s="18" t="n">
        <f aca="false">DATA!F2199</f>
        <v>8</v>
      </c>
      <c r="F2199" s="19" t="n">
        <f aca="false">DATA!G2199</f>
        <v>3.81</v>
      </c>
      <c r="G2199" s="19" t="n">
        <f aca="false">DATA!H2199</f>
        <v>6.11</v>
      </c>
      <c r="H2199" s="18" t="n">
        <f aca="false">DATA!E2199</f>
        <v>9</v>
      </c>
      <c r="I2199" s="20" t="n">
        <f aca="false">F2199*E2199</f>
        <v>30.48</v>
      </c>
      <c r="J2199" s="20" t="n">
        <f aca="false">PARAMETER!$B$4*G2199*SQRT(E2199)</f>
        <v>28.4258500358579</v>
      </c>
      <c r="K2199" s="20" t="n">
        <f aca="false">I2199+J2199</f>
        <v>58.9058500358579</v>
      </c>
      <c r="L2199" s="20" t="n">
        <f aca="false">K2199+F2199*H2199</f>
        <v>93.1958500358579</v>
      </c>
      <c r="M2199" s="16" t="str">
        <f aca="false">IF(C2199&lt;=K2199,"REORDER",IF(C2199&gt;L2199,"OVERSTOCK","OK"))</f>
        <v>OK</v>
      </c>
      <c r="N2199" s="16" t="str">
        <f aca="false">IF(C2199&lt;=D2199,"REORDER","OK")</f>
        <v>REORDER</v>
      </c>
      <c r="O2199" s="18" t="n">
        <f aca="false">IF(D2199&lt;I2199,1,0)</f>
        <v>0</v>
      </c>
      <c r="P2199" s="20" t="n">
        <f aca="false">C2199/F2199</f>
        <v>21.5223097112861</v>
      </c>
      <c r="Q2199" s="19" t="n">
        <f aca="false">DATA!N2199</f>
        <v>110.42</v>
      </c>
      <c r="R2199" s="19" t="n">
        <f aca="false">DATA!O2199</f>
        <v>0.28</v>
      </c>
      <c r="S2199" s="17" t="n">
        <f aca="false">C2199*Q2199</f>
        <v>9054.44</v>
      </c>
      <c r="T2199" s="19" t="n">
        <f aca="false">C2199*R2199</f>
        <v>22.96</v>
      </c>
      <c r="U2199" s="20" t="n">
        <f aca="false">MAX(0,C2199-L2199)</f>
        <v>0</v>
      </c>
      <c r="V2199" s="17" t="n">
        <f aca="false">U2199*Q2199</f>
        <v>0</v>
      </c>
      <c r="W2199" s="19" t="n">
        <f aca="false">U2199*R2199</f>
        <v>0</v>
      </c>
      <c r="X2199" s="20" t="n">
        <f aca="false">MAX(0,K2199-C2199)</f>
        <v>0</v>
      </c>
      <c r="Y2199" s="17" t="n">
        <f aca="false">F2199*PARAMETER!$B$5*Q2199</f>
        <v>153555.573</v>
      </c>
      <c r="Z2199" s="21" t="n">
        <f aca="false">SUMIF($Y$2:$Y$3205,"&gt;="&amp;Y2199)/SUM($Y$2:$Y$3205)</f>
        <v>0.990426714505836</v>
      </c>
      <c r="AA2199" s="16" t="str">
        <f aca="false">IF(Z2199&lt;=PARAMETER!$B$7,"A",IF(Z2199&lt;=PARAMETER!$B$8,"B","C"))</f>
        <v>C</v>
      </c>
      <c r="AB2199" s="22" t="n">
        <f aca="false">G2199/F2199</f>
        <v>1.60367454068241</v>
      </c>
      <c r="AC2199" s="16" t="str">
        <f aca="false">IF(AB2199&lt;=PARAMETER!$B$9,"X",IF(AB2199&lt;=PARAMETER!$B$10,"Y","Z"))</f>
        <v>Z</v>
      </c>
      <c r="AD2199" s="16" t="str">
        <f aca="false">AA2199&amp;AC2199</f>
        <v>CZ</v>
      </c>
      <c r="AE2199" s="22" t="n">
        <f aca="false">DATA!I2199</f>
        <v>0.26</v>
      </c>
      <c r="AF2199" s="18" t="n">
        <f aca="false">DATA!L2199</f>
        <v>176</v>
      </c>
      <c r="AG2199" s="16" t="str">
        <f aca="false">DATA!K2199</f>
        <v>A</v>
      </c>
      <c r="AH2199" s="18" t="n">
        <f aca="false">IF(AE2199&gt;=PARAMETER!$B$12,1,0)</f>
        <v>0</v>
      </c>
      <c r="AI2199" s="18" t="n">
        <f aca="false">IF(AF2199&gt;=PARAMETER!$B$13,1,0)</f>
        <v>1</v>
      </c>
      <c r="AJ2199" s="18" t="n">
        <f aca="false">IF(AND(AH2199=1,AI2199=1),1,0)</f>
        <v>0</v>
      </c>
    </row>
    <row r="2200" customFormat="false" ht="15" hidden="false" customHeight="false" outlineLevel="0" collapsed="false">
      <c r="A2200" s="16" t="str">
        <f aca="false">DATA!A2200</f>
        <v>ITM12198</v>
      </c>
      <c r="B2200" s="16" t="str">
        <f aca="false">DATA!B2200</f>
        <v>Pharma</v>
      </c>
      <c r="C2200" s="17" t="n">
        <f aca="false">DATA!C2200</f>
        <v>123</v>
      </c>
      <c r="D2200" s="17" t="n">
        <f aca="false">DATA!D2200</f>
        <v>66</v>
      </c>
      <c r="E2200" s="18" t="n">
        <f aca="false">DATA!F2200</f>
        <v>5</v>
      </c>
      <c r="F2200" s="19" t="n">
        <f aca="false">DATA!G2200</f>
        <v>23.29</v>
      </c>
      <c r="G2200" s="19" t="n">
        <f aca="false">DATA!H2200</f>
        <v>2.04</v>
      </c>
      <c r="H2200" s="18" t="n">
        <f aca="false">DATA!E2200</f>
        <v>10</v>
      </c>
      <c r="I2200" s="20" t="n">
        <f aca="false">F2200*E2200</f>
        <v>116.45</v>
      </c>
      <c r="J2200" s="20" t="n">
        <f aca="false">PARAMETER!$B$4*G2200*SQRT(E2200)</f>
        <v>7.50312922671716</v>
      </c>
      <c r="K2200" s="20" t="n">
        <f aca="false">I2200+J2200</f>
        <v>123.953129226717</v>
      </c>
      <c r="L2200" s="20" t="n">
        <f aca="false">K2200+F2200*H2200</f>
        <v>356.853129226717</v>
      </c>
      <c r="M2200" s="16" t="str">
        <f aca="false">IF(C2200&lt;=K2200,"REORDER",IF(C2200&gt;L2200,"OVERSTOCK","OK"))</f>
        <v>REORDER</v>
      </c>
      <c r="N2200" s="16" t="str">
        <f aca="false">IF(C2200&lt;=D2200,"REORDER","OK")</f>
        <v>OK</v>
      </c>
      <c r="O2200" s="18" t="n">
        <f aca="false">IF(D2200&lt;I2200,1,0)</f>
        <v>1</v>
      </c>
      <c r="P2200" s="20" t="n">
        <f aca="false">C2200/F2200</f>
        <v>5.28123658222413</v>
      </c>
      <c r="Q2200" s="19" t="n">
        <f aca="false">DATA!N2200</f>
        <v>72.27</v>
      </c>
      <c r="R2200" s="19" t="n">
        <f aca="false">DATA!O2200</f>
        <v>1.28</v>
      </c>
      <c r="S2200" s="17" t="n">
        <f aca="false">C2200*Q2200</f>
        <v>8889.21</v>
      </c>
      <c r="T2200" s="19" t="n">
        <f aca="false">C2200*R2200</f>
        <v>157.44</v>
      </c>
      <c r="U2200" s="20" t="n">
        <f aca="false">MAX(0,C2200-L2200)</f>
        <v>0</v>
      </c>
      <c r="V2200" s="17" t="n">
        <f aca="false">U2200*Q2200</f>
        <v>0</v>
      </c>
      <c r="W2200" s="19" t="n">
        <f aca="false">U2200*R2200</f>
        <v>0</v>
      </c>
      <c r="X2200" s="20" t="n">
        <f aca="false">MAX(0,K2200-C2200)</f>
        <v>0.953129226717152</v>
      </c>
      <c r="Y2200" s="17" t="n">
        <f aca="false">F2200*PARAMETER!$B$5*Q2200</f>
        <v>614356.4295</v>
      </c>
      <c r="Z2200" s="21" t="n">
        <f aca="false">SUMIF($Y$2:$Y$3205,"&gt;="&amp;Y2200)/SUM($Y$2:$Y$3205)</f>
        <v>0.872822556579599</v>
      </c>
      <c r="AA2200" s="16" t="str">
        <f aca="false">IF(Z2200&lt;=PARAMETER!$B$7,"A",IF(Z2200&lt;=PARAMETER!$B$8,"B","C"))</f>
        <v>B</v>
      </c>
      <c r="AB2200" s="22" t="n">
        <f aca="false">G2200/F2200</f>
        <v>0.0875912408759124</v>
      </c>
      <c r="AC2200" s="16" t="str">
        <f aca="false">IF(AB2200&lt;=PARAMETER!$B$9,"X",IF(AB2200&lt;=PARAMETER!$B$10,"Y","Z"))</f>
        <v>X</v>
      </c>
      <c r="AD2200" s="16" t="str">
        <f aca="false">AA2200&amp;AC2200</f>
        <v>BX</v>
      </c>
      <c r="AE2200" s="22" t="n">
        <f aca="false">DATA!I2200</f>
        <v>0.33</v>
      </c>
      <c r="AF2200" s="18" t="n">
        <f aca="false">DATA!L2200</f>
        <v>115</v>
      </c>
      <c r="AG2200" s="16" t="str">
        <f aca="false">DATA!K2200</f>
        <v>B</v>
      </c>
      <c r="AH2200" s="18" t="n">
        <f aca="false">IF(AE2200&gt;=PARAMETER!$B$12,1,0)</f>
        <v>0</v>
      </c>
      <c r="AI2200" s="18" t="n">
        <f aca="false">IF(AF2200&gt;=PARAMETER!$B$13,1,0)</f>
        <v>1</v>
      </c>
      <c r="AJ2200" s="18" t="n">
        <f aca="false">IF(AND(AH2200=1,AI2200=1),1,0)</f>
        <v>0</v>
      </c>
    </row>
    <row r="2201" customFormat="false" ht="15" hidden="false" customHeight="false" outlineLevel="0" collapsed="false">
      <c r="A2201" s="16" t="str">
        <f aca="false">DATA!A2201</f>
        <v>ITM12199</v>
      </c>
      <c r="B2201" s="16" t="str">
        <f aca="false">DATA!B2201</f>
        <v>Automotive</v>
      </c>
      <c r="C2201" s="17" t="n">
        <f aca="false">DATA!C2201</f>
        <v>358</v>
      </c>
      <c r="D2201" s="17" t="n">
        <f aca="false">DATA!D2201</f>
        <v>58</v>
      </c>
      <c r="E2201" s="18" t="n">
        <f aca="false">DATA!F2201</f>
        <v>6</v>
      </c>
      <c r="F2201" s="19" t="n">
        <f aca="false">DATA!G2201</f>
        <v>39.98</v>
      </c>
      <c r="G2201" s="19" t="n">
        <f aca="false">DATA!H2201</f>
        <v>9.87</v>
      </c>
      <c r="H2201" s="18" t="n">
        <f aca="false">DATA!E2201</f>
        <v>6</v>
      </c>
      <c r="I2201" s="20" t="n">
        <f aca="false">F2201*E2201</f>
        <v>239.88</v>
      </c>
      <c r="J2201" s="20" t="n">
        <f aca="false">PARAMETER!$B$4*G2201*SQRT(E2201)</f>
        <v>39.7667441045857</v>
      </c>
      <c r="K2201" s="20" t="n">
        <f aca="false">I2201+J2201</f>
        <v>279.646744104586</v>
      </c>
      <c r="L2201" s="20" t="n">
        <f aca="false">K2201+F2201*H2201</f>
        <v>519.526744104586</v>
      </c>
      <c r="M2201" s="16" t="str">
        <f aca="false">IF(C2201&lt;=K2201,"REORDER",IF(C2201&gt;L2201,"OVERSTOCK","OK"))</f>
        <v>OK</v>
      </c>
      <c r="N2201" s="16" t="str">
        <f aca="false">IF(C2201&lt;=D2201,"REORDER","OK")</f>
        <v>OK</v>
      </c>
      <c r="O2201" s="18" t="n">
        <f aca="false">IF(D2201&lt;I2201,1,0)</f>
        <v>1</v>
      </c>
      <c r="P2201" s="20" t="n">
        <f aca="false">C2201/F2201</f>
        <v>8.95447723861931</v>
      </c>
      <c r="Q2201" s="19" t="n">
        <f aca="false">DATA!N2201</f>
        <v>65.02</v>
      </c>
      <c r="R2201" s="19" t="n">
        <f aca="false">DATA!O2201</f>
        <v>0.5</v>
      </c>
      <c r="S2201" s="17" t="n">
        <f aca="false">C2201*Q2201</f>
        <v>23277.16</v>
      </c>
      <c r="T2201" s="19" t="n">
        <f aca="false">C2201*R2201</f>
        <v>179</v>
      </c>
      <c r="U2201" s="20" t="n">
        <f aca="false">MAX(0,C2201-L2201)</f>
        <v>0</v>
      </c>
      <c r="V2201" s="17" t="n">
        <f aca="false">U2201*Q2201</f>
        <v>0</v>
      </c>
      <c r="W2201" s="19" t="n">
        <f aca="false">U2201*R2201</f>
        <v>0</v>
      </c>
      <c r="X2201" s="20" t="n">
        <f aca="false">MAX(0,K2201-C2201)</f>
        <v>0</v>
      </c>
      <c r="Y2201" s="17" t="n">
        <f aca="false">F2201*PARAMETER!$B$5*Q2201</f>
        <v>948817.354</v>
      </c>
      <c r="Z2201" s="21" t="n">
        <f aca="false">SUMIF($Y$2:$Y$3205,"&gt;="&amp;Y2201)/SUM($Y$2:$Y$3205)</f>
        <v>0.757511902385924</v>
      </c>
      <c r="AA2201" s="16" t="str">
        <f aca="false">IF(Z2201&lt;=PARAMETER!$B$7,"A",IF(Z2201&lt;=PARAMETER!$B$8,"B","C"))</f>
        <v>A</v>
      </c>
      <c r="AB2201" s="22" t="n">
        <f aca="false">G2201/F2201</f>
        <v>0.246873436718359</v>
      </c>
      <c r="AC2201" s="16" t="str">
        <f aca="false">IF(AB2201&lt;=PARAMETER!$B$9,"X",IF(AB2201&lt;=PARAMETER!$B$10,"Y","Z"))</f>
        <v>X</v>
      </c>
      <c r="AD2201" s="16" t="str">
        <f aca="false">AA2201&amp;AC2201</f>
        <v>AX</v>
      </c>
      <c r="AE2201" s="22" t="n">
        <f aca="false">DATA!I2201</f>
        <v>0.19</v>
      </c>
      <c r="AF2201" s="18" t="n">
        <f aca="false">DATA!L2201</f>
        <v>160</v>
      </c>
      <c r="AG2201" s="16" t="str">
        <f aca="false">DATA!K2201</f>
        <v>B</v>
      </c>
      <c r="AH2201" s="18" t="n">
        <f aca="false">IF(AE2201&gt;=PARAMETER!$B$12,1,0)</f>
        <v>0</v>
      </c>
      <c r="AI2201" s="18" t="n">
        <f aca="false">IF(AF2201&gt;=PARAMETER!$B$13,1,0)</f>
        <v>1</v>
      </c>
      <c r="AJ2201" s="18" t="n">
        <f aca="false">IF(AND(AH2201=1,AI2201=1),1,0)</f>
        <v>0</v>
      </c>
    </row>
    <row r="2202" customFormat="false" ht="15" hidden="false" customHeight="false" outlineLevel="0" collapsed="false">
      <c r="A2202" s="16" t="str">
        <f aca="false">DATA!A2202</f>
        <v>ITM12200</v>
      </c>
      <c r="B2202" s="16" t="str">
        <f aca="false">DATA!B2202</f>
        <v>Groceries</v>
      </c>
      <c r="C2202" s="17" t="n">
        <f aca="false">DATA!C2202</f>
        <v>378</v>
      </c>
      <c r="D2202" s="17" t="n">
        <f aca="false">DATA!D2202</f>
        <v>53</v>
      </c>
      <c r="E2202" s="18" t="n">
        <f aca="false">DATA!F2202</f>
        <v>5</v>
      </c>
      <c r="F2202" s="19" t="n">
        <f aca="false">DATA!G2202</f>
        <v>20.01</v>
      </c>
      <c r="G2202" s="19" t="n">
        <f aca="false">DATA!H2202</f>
        <v>4.91</v>
      </c>
      <c r="H2202" s="18" t="n">
        <f aca="false">DATA!E2202</f>
        <v>6</v>
      </c>
      <c r="I2202" s="20" t="n">
        <f aca="false">F2202*E2202</f>
        <v>100.05</v>
      </c>
      <c r="J2202" s="20" t="n">
        <f aca="false">PARAMETER!$B$4*G2202*SQRT(E2202)</f>
        <v>18.0590022074418</v>
      </c>
      <c r="K2202" s="20" t="n">
        <f aca="false">I2202+J2202</f>
        <v>118.109002207442</v>
      </c>
      <c r="L2202" s="20" t="n">
        <f aca="false">K2202+F2202*H2202</f>
        <v>238.169002207442</v>
      </c>
      <c r="M2202" s="16" t="str">
        <f aca="false">IF(C2202&lt;=K2202,"REORDER",IF(C2202&gt;L2202,"OVERSTOCK","OK"))</f>
        <v>OVERSTOCK</v>
      </c>
      <c r="N2202" s="16" t="str">
        <f aca="false">IF(C2202&lt;=D2202,"REORDER","OK")</f>
        <v>OK</v>
      </c>
      <c r="O2202" s="18" t="n">
        <f aca="false">IF(D2202&lt;I2202,1,0)</f>
        <v>1</v>
      </c>
      <c r="P2202" s="20" t="n">
        <f aca="false">C2202/F2202</f>
        <v>18.8905547226387</v>
      </c>
      <c r="Q2202" s="19" t="n">
        <f aca="false">DATA!N2202</f>
        <v>113.49</v>
      </c>
      <c r="R2202" s="19" t="n">
        <f aca="false">DATA!O2202</f>
        <v>0.35</v>
      </c>
      <c r="S2202" s="17" t="n">
        <f aca="false">C2202*Q2202</f>
        <v>42899.22</v>
      </c>
      <c r="T2202" s="19" t="n">
        <f aca="false">C2202*R2202</f>
        <v>132.3</v>
      </c>
      <c r="U2202" s="20" t="n">
        <f aca="false">MAX(0,C2202-L2202)</f>
        <v>139.830997792558</v>
      </c>
      <c r="V2202" s="17" t="n">
        <f aca="false">U2202*Q2202</f>
        <v>15869.4199394774</v>
      </c>
      <c r="W2202" s="19" t="n">
        <f aca="false">U2202*R2202</f>
        <v>48.9408492273954</v>
      </c>
      <c r="X2202" s="20" t="n">
        <f aca="false">MAX(0,K2202-C2202)</f>
        <v>0</v>
      </c>
      <c r="Y2202" s="17" t="n">
        <f aca="false">F2202*PARAMETER!$B$5*Q2202</f>
        <v>828891.2385</v>
      </c>
      <c r="Z2202" s="21" t="n">
        <f aca="false">SUMIF($Y$2:$Y$3205,"&gt;="&amp;Y2202)/SUM($Y$2:$Y$3205)</f>
        <v>0.800819753283721</v>
      </c>
      <c r="AA2202" s="16" t="str">
        <f aca="false">IF(Z2202&lt;=PARAMETER!$B$7,"A",IF(Z2202&lt;=PARAMETER!$B$8,"B","C"))</f>
        <v>B</v>
      </c>
      <c r="AB2202" s="22" t="n">
        <f aca="false">G2202/F2202</f>
        <v>0.245377311344328</v>
      </c>
      <c r="AC2202" s="16" t="str">
        <f aca="false">IF(AB2202&lt;=PARAMETER!$B$9,"X",IF(AB2202&lt;=PARAMETER!$B$10,"Y","Z"))</f>
        <v>X</v>
      </c>
      <c r="AD2202" s="16" t="str">
        <f aca="false">AA2202&amp;AC2202</f>
        <v>BX</v>
      </c>
      <c r="AE2202" s="22" t="n">
        <f aca="false">DATA!I2202</f>
        <v>0.34</v>
      </c>
      <c r="AF2202" s="18" t="n">
        <f aca="false">DATA!L2202</f>
        <v>119</v>
      </c>
      <c r="AG2202" s="16" t="str">
        <f aca="false">DATA!K2202</f>
        <v>D</v>
      </c>
      <c r="AH2202" s="18" t="n">
        <f aca="false">IF(AE2202&gt;=PARAMETER!$B$12,1,0)</f>
        <v>0</v>
      </c>
      <c r="AI2202" s="18" t="n">
        <f aca="false">IF(AF2202&gt;=PARAMETER!$B$13,1,0)</f>
        <v>1</v>
      </c>
      <c r="AJ2202" s="18" t="n">
        <f aca="false">IF(AND(AH2202=1,AI2202=1),1,0)</f>
        <v>0</v>
      </c>
    </row>
    <row r="2203" customFormat="false" ht="15" hidden="false" customHeight="false" outlineLevel="0" collapsed="false">
      <c r="A2203" s="16" t="str">
        <f aca="false">DATA!A2203</f>
        <v>ITM12201</v>
      </c>
      <c r="B2203" s="16" t="str">
        <f aca="false">DATA!B2203</f>
        <v>Groceries</v>
      </c>
      <c r="C2203" s="17" t="n">
        <f aca="false">DATA!C2203</f>
        <v>175</v>
      </c>
      <c r="D2203" s="17" t="n">
        <f aca="false">DATA!D2203</f>
        <v>89</v>
      </c>
      <c r="E2203" s="18" t="n">
        <f aca="false">DATA!F2203</f>
        <v>4</v>
      </c>
      <c r="F2203" s="19" t="n">
        <f aca="false">DATA!G2203</f>
        <v>19.8</v>
      </c>
      <c r="G2203" s="19" t="n">
        <f aca="false">DATA!H2203</f>
        <v>6.17</v>
      </c>
      <c r="H2203" s="18" t="n">
        <f aca="false">DATA!E2203</f>
        <v>4</v>
      </c>
      <c r="I2203" s="20" t="n">
        <f aca="false">F2203*E2203</f>
        <v>79.2</v>
      </c>
      <c r="J2203" s="20" t="n">
        <f aca="false">PARAMETER!$B$4*G2203*SQRT(E2203)</f>
        <v>20.2974937565812</v>
      </c>
      <c r="K2203" s="20" t="n">
        <f aca="false">I2203+J2203</f>
        <v>99.4974937565812</v>
      </c>
      <c r="L2203" s="20" t="n">
        <f aca="false">K2203+F2203*H2203</f>
        <v>178.697493756581</v>
      </c>
      <c r="M2203" s="16" t="str">
        <f aca="false">IF(C2203&lt;=K2203,"REORDER",IF(C2203&gt;L2203,"OVERSTOCK","OK"))</f>
        <v>OK</v>
      </c>
      <c r="N2203" s="16" t="str">
        <f aca="false">IF(C2203&lt;=D2203,"REORDER","OK")</f>
        <v>OK</v>
      </c>
      <c r="O2203" s="18" t="n">
        <f aca="false">IF(D2203&lt;I2203,1,0)</f>
        <v>0</v>
      </c>
      <c r="P2203" s="20" t="n">
        <f aca="false">C2203/F2203</f>
        <v>8.83838383838384</v>
      </c>
      <c r="Q2203" s="19" t="n">
        <f aca="false">DATA!N2203</f>
        <v>72.07</v>
      </c>
      <c r="R2203" s="19" t="n">
        <f aca="false">DATA!O2203</f>
        <v>1.83</v>
      </c>
      <c r="S2203" s="17" t="n">
        <f aca="false">C2203*Q2203</f>
        <v>12612.25</v>
      </c>
      <c r="T2203" s="19" t="n">
        <f aca="false">C2203*R2203</f>
        <v>320.25</v>
      </c>
      <c r="U2203" s="20" t="n">
        <f aca="false">MAX(0,C2203-L2203)</f>
        <v>0</v>
      </c>
      <c r="V2203" s="17" t="n">
        <f aca="false">U2203*Q2203</f>
        <v>0</v>
      </c>
      <c r="W2203" s="19" t="n">
        <f aca="false">U2203*R2203</f>
        <v>0</v>
      </c>
      <c r="X2203" s="20" t="n">
        <f aca="false">MAX(0,K2203-C2203)</f>
        <v>0</v>
      </c>
      <c r="Y2203" s="17" t="n">
        <f aca="false">F2203*PARAMETER!$B$5*Q2203</f>
        <v>520849.89</v>
      </c>
      <c r="Z2203" s="21" t="n">
        <f aca="false">SUMIF($Y$2:$Y$3205,"&gt;="&amp;Y2203)/SUM($Y$2:$Y$3205)</f>
        <v>0.899625276965254</v>
      </c>
      <c r="AA2203" s="16" t="str">
        <f aca="false">IF(Z2203&lt;=PARAMETER!$B$7,"A",IF(Z2203&lt;=PARAMETER!$B$8,"B","C"))</f>
        <v>B</v>
      </c>
      <c r="AB2203" s="22" t="n">
        <f aca="false">G2203/F2203</f>
        <v>0.311616161616162</v>
      </c>
      <c r="AC2203" s="16" t="str">
        <f aca="false">IF(AB2203&lt;=PARAMETER!$B$9,"X",IF(AB2203&lt;=PARAMETER!$B$10,"Y","Z"))</f>
        <v>Y</v>
      </c>
      <c r="AD2203" s="16" t="str">
        <f aca="false">AA2203&amp;AC2203</f>
        <v>BY</v>
      </c>
      <c r="AE2203" s="22" t="n">
        <f aca="false">DATA!I2203</f>
        <v>0.47</v>
      </c>
      <c r="AF2203" s="18" t="n">
        <f aca="false">DATA!L2203</f>
        <v>93</v>
      </c>
      <c r="AG2203" s="16" t="str">
        <f aca="false">DATA!K2203</f>
        <v>D</v>
      </c>
      <c r="AH2203" s="18" t="n">
        <f aca="false">IF(AE2203&gt;=PARAMETER!$B$12,1,0)</f>
        <v>0</v>
      </c>
      <c r="AI2203" s="18" t="n">
        <f aca="false">IF(AF2203&gt;=PARAMETER!$B$13,1,0)</f>
        <v>0</v>
      </c>
      <c r="AJ2203" s="18" t="n">
        <f aca="false">IF(AND(AH2203=1,AI2203=1),1,0)</f>
        <v>0</v>
      </c>
    </row>
    <row r="2204" customFormat="false" ht="15" hidden="false" customHeight="false" outlineLevel="0" collapsed="false">
      <c r="A2204" s="16" t="str">
        <f aca="false">DATA!A2204</f>
        <v>ITM12202</v>
      </c>
      <c r="B2204" s="16" t="str">
        <f aca="false">DATA!B2204</f>
        <v>Pharma</v>
      </c>
      <c r="C2204" s="17" t="n">
        <f aca="false">DATA!C2204</f>
        <v>292</v>
      </c>
      <c r="D2204" s="17" t="n">
        <f aca="false">DATA!D2204</f>
        <v>84</v>
      </c>
      <c r="E2204" s="18" t="n">
        <f aca="false">DATA!F2204</f>
        <v>5</v>
      </c>
      <c r="F2204" s="19" t="n">
        <f aca="false">DATA!G2204</f>
        <v>1.77</v>
      </c>
      <c r="G2204" s="19" t="n">
        <f aca="false">DATA!H2204</f>
        <v>2.02</v>
      </c>
      <c r="H2204" s="18" t="n">
        <f aca="false">DATA!E2204</f>
        <v>10</v>
      </c>
      <c r="I2204" s="20" t="n">
        <f aca="false">F2204*E2204</f>
        <v>8.85</v>
      </c>
      <c r="J2204" s="20" t="n">
        <f aca="false">PARAMETER!$B$4*G2204*SQRT(E2204)</f>
        <v>7.42956913625915</v>
      </c>
      <c r="K2204" s="20" t="n">
        <f aca="false">I2204+J2204</f>
        <v>16.2795691362592</v>
      </c>
      <c r="L2204" s="20" t="n">
        <f aca="false">K2204+F2204*H2204</f>
        <v>33.9795691362592</v>
      </c>
      <c r="M2204" s="16" t="str">
        <f aca="false">IF(C2204&lt;=K2204,"REORDER",IF(C2204&gt;L2204,"OVERSTOCK","OK"))</f>
        <v>OVERSTOCK</v>
      </c>
      <c r="N2204" s="16" t="str">
        <f aca="false">IF(C2204&lt;=D2204,"REORDER","OK")</f>
        <v>OK</v>
      </c>
      <c r="O2204" s="18" t="n">
        <f aca="false">IF(D2204&lt;I2204,1,0)</f>
        <v>0</v>
      </c>
      <c r="P2204" s="20" t="n">
        <f aca="false">C2204/F2204</f>
        <v>164.971751412429</v>
      </c>
      <c r="Q2204" s="19" t="n">
        <f aca="false">DATA!N2204</f>
        <v>174.11</v>
      </c>
      <c r="R2204" s="19" t="n">
        <f aca="false">DATA!O2204</f>
        <v>0.97</v>
      </c>
      <c r="S2204" s="17" t="n">
        <f aca="false">C2204*Q2204</f>
        <v>50840.12</v>
      </c>
      <c r="T2204" s="19" t="n">
        <f aca="false">C2204*R2204</f>
        <v>283.24</v>
      </c>
      <c r="U2204" s="20" t="n">
        <f aca="false">MAX(0,C2204-L2204)</f>
        <v>258.020430863741</v>
      </c>
      <c r="V2204" s="17" t="n">
        <f aca="false">U2204*Q2204</f>
        <v>44923.9372176859</v>
      </c>
      <c r="W2204" s="19" t="n">
        <f aca="false">U2204*R2204</f>
        <v>250.279817937829</v>
      </c>
      <c r="X2204" s="20" t="n">
        <f aca="false">MAX(0,K2204-C2204)</f>
        <v>0</v>
      </c>
      <c r="Y2204" s="17" t="n">
        <f aca="false">F2204*PARAMETER!$B$5*Q2204</f>
        <v>112483.7655</v>
      </c>
      <c r="Z2204" s="21" t="n">
        <f aca="false">SUMIF($Y$2:$Y$3205,"&gt;="&amp;Y2204)/SUM($Y$2:$Y$3205)</f>
        <v>0.99495553873371</v>
      </c>
      <c r="AA2204" s="16" t="str">
        <f aca="false">IF(Z2204&lt;=PARAMETER!$B$7,"A",IF(Z2204&lt;=PARAMETER!$B$8,"B","C"))</f>
        <v>C</v>
      </c>
      <c r="AB2204" s="22" t="n">
        <f aca="false">G2204/F2204</f>
        <v>1.14124293785311</v>
      </c>
      <c r="AC2204" s="16" t="str">
        <f aca="false">IF(AB2204&lt;=PARAMETER!$B$9,"X",IF(AB2204&lt;=PARAMETER!$B$10,"Y","Z"))</f>
        <v>Z</v>
      </c>
      <c r="AD2204" s="16" t="str">
        <f aca="false">AA2204&amp;AC2204</f>
        <v>CZ</v>
      </c>
      <c r="AE2204" s="22" t="n">
        <f aca="false">DATA!I2204</f>
        <v>0.16</v>
      </c>
      <c r="AF2204" s="18" t="n">
        <f aca="false">DATA!L2204</f>
        <v>20</v>
      </c>
      <c r="AG2204" s="16" t="str">
        <f aca="false">DATA!K2204</f>
        <v>A</v>
      </c>
      <c r="AH2204" s="18" t="n">
        <f aca="false">IF(AE2204&gt;=PARAMETER!$B$12,1,0)</f>
        <v>0</v>
      </c>
      <c r="AI2204" s="18" t="n">
        <f aca="false">IF(AF2204&gt;=PARAMETER!$B$13,1,0)</f>
        <v>0</v>
      </c>
      <c r="AJ2204" s="18" t="n">
        <f aca="false">IF(AND(AH2204=1,AI2204=1),1,0)</f>
        <v>0</v>
      </c>
    </row>
    <row r="2205" customFormat="false" ht="15" hidden="false" customHeight="false" outlineLevel="0" collapsed="false">
      <c r="A2205" s="16" t="str">
        <f aca="false">DATA!A2205</f>
        <v>ITM12203</v>
      </c>
      <c r="B2205" s="16" t="str">
        <f aca="false">DATA!B2205</f>
        <v>Automotive</v>
      </c>
      <c r="C2205" s="17" t="n">
        <f aca="false">DATA!C2205</f>
        <v>25</v>
      </c>
      <c r="D2205" s="17" t="n">
        <f aca="false">DATA!D2205</f>
        <v>23</v>
      </c>
      <c r="E2205" s="18" t="n">
        <f aca="false">DATA!F2205</f>
        <v>2</v>
      </c>
      <c r="F2205" s="19" t="n">
        <f aca="false">DATA!G2205</f>
        <v>23.43</v>
      </c>
      <c r="G2205" s="19" t="n">
        <f aca="false">DATA!H2205</f>
        <v>3.25</v>
      </c>
      <c r="H2205" s="18" t="n">
        <f aca="false">DATA!E2205</f>
        <v>13</v>
      </c>
      <c r="I2205" s="20" t="n">
        <f aca="false">F2205*E2205</f>
        <v>46.86</v>
      </c>
      <c r="J2205" s="20" t="n">
        <f aca="false">PARAMETER!$B$4*G2205*SQRT(E2205)</f>
        <v>7.56006649889838</v>
      </c>
      <c r="K2205" s="20" t="n">
        <f aca="false">I2205+J2205</f>
        <v>54.4200664988984</v>
      </c>
      <c r="L2205" s="20" t="n">
        <f aca="false">K2205+F2205*H2205</f>
        <v>359.010066498898</v>
      </c>
      <c r="M2205" s="16" t="str">
        <f aca="false">IF(C2205&lt;=K2205,"REORDER",IF(C2205&gt;L2205,"OVERSTOCK","OK"))</f>
        <v>REORDER</v>
      </c>
      <c r="N2205" s="16" t="str">
        <f aca="false">IF(C2205&lt;=D2205,"REORDER","OK")</f>
        <v>OK</v>
      </c>
      <c r="O2205" s="18" t="n">
        <f aca="false">IF(D2205&lt;I2205,1,0)</f>
        <v>1</v>
      </c>
      <c r="P2205" s="20" t="n">
        <f aca="false">C2205/F2205</f>
        <v>1.06700810926163</v>
      </c>
      <c r="Q2205" s="19" t="n">
        <f aca="false">DATA!N2205</f>
        <v>50.08</v>
      </c>
      <c r="R2205" s="19" t="n">
        <f aca="false">DATA!O2205</f>
        <v>1.55</v>
      </c>
      <c r="S2205" s="17" t="n">
        <f aca="false">C2205*Q2205</f>
        <v>1252</v>
      </c>
      <c r="T2205" s="19" t="n">
        <f aca="false">C2205*R2205</f>
        <v>38.75</v>
      </c>
      <c r="U2205" s="20" t="n">
        <f aca="false">MAX(0,C2205-L2205)</f>
        <v>0</v>
      </c>
      <c r="V2205" s="17" t="n">
        <f aca="false">U2205*Q2205</f>
        <v>0</v>
      </c>
      <c r="W2205" s="19" t="n">
        <f aca="false">U2205*R2205</f>
        <v>0</v>
      </c>
      <c r="X2205" s="20" t="n">
        <f aca="false">MAX(0,K2205-C2205)</f>
        <v>29.4200664988984</v>
      </c>
      <c r="Y2205" s="17" t="n">
        <f aca="false">F2205*PARAMETER!$B$5*Q2205</f>
        <v>428281.656</v>
      </c>
      <c r="Z2205" s="21" t="n">
        <f aca="false">SUMIF($Y$2:$Y$3205,"&gt;="&amp;Y2205)/SUM($Y$2:$Y$3205)</f>
        <v>0.928043925695668</v>
      </c>
      <c r="AA2205" s="16" t="str">
        <f aca="false">IF(Z2205&lt;=PARAMETER!$B$7,"A",IF(Z2205&lt;=PARAMETER!$B$8,"B","C"))</f>
        <v>B</v>
      </c>
      <c r="AB2205" s="22" t="n">
        <f aca="false">G2205/F2205</f>
        <v>0.138711054204012</v>
      </c>
      <c r="AC2205" s="16" t="str">
        <f aca="false">IF(AB2205&lt;=PARAMETER!$B$9,"X",IF(AB2205&lt;=PARAMETER!$B$10,"Y","Z"))</f>
        <v>X</v>
      </c>
      <c r="AD2205" s="16" t="str">
        <f aca="false">AA2205&amp;AC2205</f>
        <v>BX</v>
      </c>
      <c r="AE2205" s="22" t="n">
        <f aca="false">DATA!I2205</f>
        <v>0.88</v>
      </c>
      <c r="AF2205" s="18" t="n">
        <f aca="false">DATA!L2205</f>
        <v>75</v>
      </c>
      <c r="AG2205" s="16" t="str">
        <f aca="false">DATA!K2205</f>
        <v>D</v>
      </c>
      <c r="AH2205" s="18" t="n">
        <f aca="false">IF(AE2205&gt;=PARAMETER!$B$12,1,0)</f>
        <v>1</v>
      </c>
      <c r="AI2205" s="18" t="n">
        <f aca="false">IF(AF2205&gt;=PARAMETER!$B$13,1,0)</f>
        <v>0</v>
      </c>
      <c r="AJ2205" s="18" t="n">
        <f aca="false">IF(AND(AH2205=1,AI2205=1),1,0)</f>
        <v>0</v>
      </c>
    </row>
    <row r="2206" customFormat="false" ht="15" hidden="false" customHeight="false" outlineLevel="0" collapsed="false">
      <c r="A2206" s="16" t="str">
        <f aca="false">DATA!A2206</f>
        <v>ITM12204</v>
      </c>
      <c r="B2206" s="16" t="str">
        <f aca="false">DATA!B2206</f>
        <v>Automotive</v>
      </c>
      <c r="C2206" s="17" t="n">
        <f aca="false">DATA!C2206</f>
        <v>166</v>
      </c>
      <c r="D2206" s="17" t="n">
        <f aca="false">DATA!D2206</f>
        <v>12</v>
      </c>
      <c r="E2206" s="18" t="n">
        <f aca="false">DATA!F2206</f>
        <v>6</v>
      </c>
      <c r="F2206" s="19" t="n">
        <f aca="false">DATA!G2206</f>
        <v>2.24</v>
      </c>
      <c r="G2206" s="19" t="n">
        <f aca="false">DATA!H2206</f>
        <v>6.34</v>
      </c>
      <c r="H2206" s="18" t="n">
        <f aca="false">DATA!E2206</f>
        <v>4</v>
      </c>
      <c r="I2206" s="20" t="n">
        <f aca="false">F2206*E2206</f>
        <v>13.44</v>
      </c>
      <c r="J2206" s="20" t="n">
        <f aca="false">PARAMETER!$B$4*G2206*SQRT(E2206)</f>
        <v>25.5441902353671</v>
      </c>
      <c r="K2206" s="20" t="n">
        <f aca="false">I2206+J2206</f>
        <v>38.9841902353671</v>
      </c>
      <c r="L2206" s="20" t="n">
        <f aca="false">K2206+F2206*H2206</f>
        <v>47.9441902353671</v>
      </c>
      <c r="M2206" s="16" t="str">
        <f aca="false">IF(C2206&lt;=K2206,"REORDER",IF(C2206&gt;L2206,"OVERSTOCK","OK"))</f>
        <v>OVERSTOCK</v>
      </c>
      <c r="N2206" s="16" t="str">
        <f aca="false">IF(C2206&lt;=D2206,"REORDER","OK")</f>
        <v>OK</v>
      </c>
      <c r="O2206" s="18" t="n">
        <f aca="false">IF(D2206&lt;I2206,1,0)</f>
        <v>1</v>
      </c>
      <c r="P2206" s="20" t="n">
        <f aca="false">C2206/F2206</f>
        <v>74.1071428571429</v>
      </c>
      <c r="Q2206" s="19" t="n">
        <f aca="false">DATA!N2206</f>
        <v>177.64</v>
      </c>
      <c r="R2206" s="19" t="n">
        <f aca="false">DATA!O2206</f>
        <v>0.27</v>
      </c>
      <c r="S2206" s="17" t="n">
        <f aca="false">C2206*Q2206</f>
        <v>29488.24</v>
      </c>
      <c r="T2206" s="19" t="n">
        <f aca="false">C2206*R2206</f>
        <v>44.82</v>
      </c>
      <c r="U2206" s="20" t="n">
        <f aca="false">MAX(0,C2206-L2206)</f>
        <v>118.055809764633</v>
      </c>
      <c r="V2206" s="17" t="n">
        <f aca="false">U2206*Q2206</f>
        <v>20971.4340465894</v>
      </c>
      <c r="W2206" s="19" t="n">
        <f aca="false">U2206*R2206</f>
        <v>31.8750686364509</v>
      </c>
      <c r="X2206" s="20" t="n">
        <f aca="false">MAX(0,K2206-C2206)</f>
        <v>0</v>
      </c>
      <c r="Y2206" s="17" t="n">
        <f aca="false">F2206*PARAMETER!$B$5*Q2206</f>
        <v>145238.464</v>
      </c>
      <c r="Z2206" s="21" t="n">
        <f aca="false">SUMIF($Y$2:$Y$3205,"&gt;="&amp;Y2206)/SUM($Y$2:$Y$3205)</f>
        <v>0.991616919646129</v>
      </c>
      <c r="AA2206" s="16" t="str">
        <f aca="false">IF(Z2206&lt;=PARAMETER!$B$7,"A",IF(Z2206&lt;=PARAMETER!$B$8,"B","C"))</f>
        <v>C</v>
      </c>
      <c r="AB2206" s="22" t="n">
        <f aca="false">G2206/F2206</f>
        <v>2.83035714285714</v>
      </c>
      <c r="AC2206" s="16" t="str">
        <f aca="false">IF(AB2206&lt;=PARAMETER!$B$9,"X",IF(AB2206&lt;=PARAMETER!$B$10,"Y","Z"))</f>
        <v>Z</v>
      </c>
      <c r="AD2206" s="16" t="str">
        <f aca="false">AA2206&amp;AC2206</f>
        <v>CZ</v>
      </c>
      <c r="AE2206" s="22" t="n">
        <f aca="false">DATA!I2206</f>
        <v>0.56</v>
      </c>
      <c r="AF2206" s="18" t="n">
        <f aca="false">DATA!L2206</f>
        <v>22</v>
      </c>
      <c r="AG2206" s="16" t="str">
        <f aca="false">DATA!K2206</f>
        <v>A</v>
      </c>
      <c r="AH2206" s="18" t="n">
        <f aca="false">IF(AE2206&gt;=PARAMETER!$B$12,1,0)</f>
        <v>0</v>
      </c>
      <c r="AI2206" s="18" t="n">
        <f aca="false">IF(AF2206&gt;=PARAMETER!$B$13,1,0)</f>
        <v>0</v>
      </c>
      <c r="AJ2206" s="18" t="n">
        <f aca="false">IF(AND(AH2206=1,AI2206=1),1,0)</f>
        <v>0</v>
      </c>
    </row>
    <row r="2207" customFormat="false" ht="15" hidden="false" customHeight="false" outlineLevel="0" collapsed="false">
      <c r="A2207" s="16" t="str">
        <f aca="false">DATA!A2207</f>
        <v>ITM12205</v>
      </c>
      <c r="B2207" s="16" t="str">
        <f aca="false">DATA!B2207</f>
        <v>Automotive</v>
      </c>
      <c r="C2207" s="17" t="n">
        <f aca="false">DATA!C2207</f>
        <v>203</v>
      </c>
      <c r="D2207" s="17" t="n">
        <f aca="false">DATA!D2207</f>
        <v>71</v>
      </c>
      <c r="E2207" s="18" t="n">
        <f aca="false">DATA!F2207</f>
        <v>5</v>
      </c>
      <c r="F2207" s="19" t="n">
        <f aca="false">DATA!G2207</f>
        <v>28.95</v>
      </c>
      <c r="G2207" s="19" t="n">
        <f aca="false">DATA!H2207</f>
        <v>5.72</v>
      </c>
      <c r="H2207" s="18" t="n">
        <f aca="false">DATA!E2207</f>
        <v>11</v>
      </c>
      <c r="I2207" s="20" t="n">
        <f aca="false">F2207*E2207</f>
        <v>144.75</v>
      </c>
      <c r="J2207" s="20" t="n">
        <f aca="false">PARAMETER!$B$4*G2207*SQRT(E2207)</f>
        <v>21.0381858709913</v>
      </c>
      <c r="K2207" s="20" t="n">
        <f aca="false">I2207+J2207</f>
        <v>165.788185870991</v>
      </c>
      <c r="L2207" s="20" t="n">
        <f aca="false">K2207+F2207*H2207</f>
        <v>484.238185870991</v>
      </c>
      <c r="M2207" s="16" t="str">
        <f aca="false">IF(C2207&lt;=K2207,"REORDER",IF(C2207&gt;L2207,"OVERSTOCK","OK"))</f>
        <v>OK</v>
      </c>
      <c r="N2207" s="16" t="str">
        <f aca="false">IF(C2207&lt;=D2207,"REORDER","OK")</f>
        <v>OK</v>
      </c>
      <c r="O2207" s="18" t="n">
        <f aca="false">IF(D2207&lt;I2207,1,0)</f>
        <v>1</v>
      </c>
      <c r="P2207" s="20" t="n">
        <f aca="false">C2207/F2207</f>
        <v>7.01208981001727</v>
      </c>
      <c r="Q2207" s="19" t="n">
        <f aca="false">DATA!N2207</f>
        <v>136.18</v>
      </c>
      <c r="R2207" s="19" t="n">
        <f aca="false">DATA!O2207</f>
        <v>0.21</v>
      </c>
      <c r="S2207" s="17" t="n">
        <f aca="false">C2207*Q2207</f>
        <v>27644.54</v>
      </c>
      <c r="T2207" s="19" t="n">
        <f aca="false">C2207*R2207</f>
        <v>42.63</v>
      </c>
      <c r="U2207" s="20" t="n">
        <f aca="false">MAX(0,C2207-L2207)</f>
        <v>0</v>
      </c>
      <c r="V2207" s="17" t="n">
        <f aca="false">U2207*Q2207</f>
        <v>0</v>
      </c>
      <c r="W2207" s="19" t="n">
        <f aca="false">U2207*R2207</f>
        <v>0</v>
      </c>
      <c r="X2207" s="20" t="n">
        <f aca="false">MAX(0,K2207-C2207)</f>
        <v>0</v>
      </c>
      <c r="Y2207" s="17" t="n">
        <f aca="false">F2207*PARAMETER!$B$5*Q2207</f>
        <v>1438980.015</v>
      </c>
      <c r="Z2207" s="21" t="n">
        <f aca="false">SUMIF($Y$2:$Y$3205,"&gt;="&amp;Y2207)/SUM($Y$2:$Y$3205)</f>
        <v>0.551524972544252</v>
      </c>
      <c r="AA2207" s="16" t="str">
        <f aca="false">IF(Z2207&lt;=PARAMETER!$B$7,"A",IF(Z2207&lt;=PARAMETER!$B$8,"B","C"))</f>
        <v>A</v>
      </c>
      <c r="AB2207" s="22" t="n">
        <f aca="false">G2207/F2207</f>
        <v>0.197582037996546</v>
      </c>
      <c r="AC2207" s="16" t="str">
        <f aca="false">IF(AB2207&lt;=PARAMETER!$B$9,"X",IF(AB2207&lt;=PARAMETER!$B$10,"Y","Z"))</f>
        <v>X</v>
      </c>
      <c r="AD2207" s="16" t="str">
        <f aca="false">AA2207&amp;AC2207</f>
        <v>AX</v>
      </c>
      <c r="AE2207" s="22" t="n">
        <f aca="false">DATA!I2207</f>
        <v>0.63</v>
      </c>
      <c r="AF2207" s="18" t="n">
        <f aca="false">DATA!L2207</f>
        <v>178</v>
      </c>
      <c r="AG2207" s="16" t="str">
        <f aca="false">DATA!K2207</f>
        <v>C</v>
      </c>
      <c r="AH2207" s="18" t="n">
        <f aca="false">IF(AE2207&gt;=PARAMETER!$B$12,1,0)</f>
        <v>0</v>
      </c>
      <c r="AI2207" s="18" t="n">
        <f aca="false">IF(AF2207&gt;=PARAMETER!$B$13,1,0)</f>
        <v>1</v>
      </c>
      <c r="AJ2207" s="18" t="n">
        <f aca="false">IF(AND(AH2207=1,AI2207=1),1,0)</f>
        <v>0</v>
      </c>
    </row>
    <row r="2208" customFormat="false" ht="15" hidden="false" customHeight="false" outlineLevel="0" collapsed="false">
      <c r="A2208" s="16" t="str">
        <f aca="false">DATA!A2208</f>
        <v>ITM12206</v>
      </c>
      <c r="B2208" s="16" t="str">
        <f aca="false">DATA!B2208</f>
        <v>Apparel</v>
      </c>
      <c r="C2208" s="17" t="n">
        <f aca="false">DATA!C2208</f>
        <v>47</v>
      </c>
      <c r="D2208" s="17" t="n">
        <f aca="false">DATA!D2208</f>
        <v>73</v>
      </c>
      <c r="E2208" s="18" t="n">
        <f aca="false">DATA!F2208</f>
        <v>2</v>
      </c>
      <c r="F2208" s="19" t="n">
        <f aca="false">DATA!G2208</f>
        <v>25.83</v>
      </c>
      <c r="G2208" s="19" t="n">
        <f aca="false">DATA!H2208</f>
        <v>7.95</v>
      </c>
      <c r="H2208" s="18" t="n">
        <f aca="false">DATA!E2208</f>
        <v>6</v>
      </c>
      <c r="I2208" s="20" t="n">
        <f aca="false">F2208*E2208</f>
        <v>51.66</v>
      </c>
      <c r="J2208" s="20" t="n">
        <f aca="false">PARAMETER!$B$4*G2208*SQRT(E2208)</f>
        <v>18.4930857434591</v>
      </c>
      <c r="K2208" s="20" t="n">
        <f aca="false">I2208+J2208</f>
        <v>70.1530857434591</v>
      </c>
      <c r="L2208" s="20" t="n">
        <f aca="false">K2208+F2208*H2208</f>
        <v>225.133085743459</v>
      </c>
      <c r="M2208" s="16" t="str">
        <f aca="false">IF(C2208&lt;=K2208,"REORDER",IF(C2208&gt;L2208,"OVERSTOCK","OK"))</f>
        <v>REORDER</v>
      </c>
      <c r="N2208" s="16" t="str">
        <f aca="false">IF(C2208&lt;=D2208,"REORDER","OK")</f>
        <v>REORDER</v>
      </c>
      <c r="O2208" s="18" t="n">
        <f aca="false">IF(D2208&lt;I2208,1,0)</f>
        <v>0</v>
      </c>
      <c r="P2208" s="20" t="n">
        <f aca="false">C2208/F2208</f>
        <v>1.81958962446767</v>
      </c>
      <c r="Q2208" s="19" t="n">
        <f aca="false">DATA!N2208</f>
        <v>191.76</v>
      </c>
      <c r="R2208" s="19" t="n">
        <f aca="false">DATA!O2208</f>
        <v>1.04</v>
      </c>
      <c r="S2208" s="17" t="n">
        <f aca="false">C2208*Q2208</f>
        <v>9012.72</v>
      </c>
      <c r="T2208" s="19" t="n">
        <f aca="false">C2208*R2208</f>
        <v>48.88</v>
      </c>
      <c r="U2208" s="20" t="n">
        <f aca="false">MAX(0,C2208-L2208)</f>
        <v>0</v>
      </c>
      <c r="V2208" s="17" t="n">
        <f aca="false">U2208*Q2208</f>
        <v>0</v>
      </c>
      <c r="W2208" s="19" t="n">
        <f aca="false">U2208*R2208</f>
        <v>0</v>
      </c>
      <c r="X2208" s="20" t="n">
        <f aca="false">MAX(0,K2208-C2208)</f>
        <v>23.1530857434591</v>
      </c>
      <c r="Y2208" s="17" t="n">
        <f aca="false">F2208*PARAMETER!$B$5*Q2208</f>
        <v>1807903.692</v>
      </c>
      <c r="Z2208" s="21" t="n">
        <f aca="false">SUMIF($Y$2:$Y$3205,"&gt;="&amp;Y2208)/SUM($Y$2:$Y$3205)</f>
        <v>0.412904688641117</v>
      </c>
      <c r="AA2208" s="16" t="str">
        <f aca="false">IF(Z2208&lt;=PARAMETER!$B$7,"A",IF(Z2208&lt;=PARAMETER!$B$8,"B","C"))</f>
        <v>A</v>
      </c>
      <c r="AB2208" s="22" t="n">
        <f aca="false">G2208/F2208</f>
        <v>0.307781649245064</v>
      </c>
      <c r="AC2208" s="16" t="str">
        <f aca="false">IF(AB2208&lt;=PARAMETER!$B$9,"X",IF(AB2208&lt;=PARAMETER!$B$10,"Y","Z"))</f>
        <v>Y</v>
      </c>
      <c r="AD2208" s="16" t="str">
        <f aca="false">AA2208&amp;AC2208</f>
        <v>AY</v>
      </c>
      <c r="AE2208" s="22" t="n">
        <f aca="false">DATA!I2208</f>
        <v>0.43</v>
      </c>
      <c r="AF2208" s="18" t="n">
        <f aca="false">DATA!L2208</f>
        <v>24</v>
      </c>
      <c r="AG2208" s="16" t="str">
        <f aca="false">DATA!K2208</f>
        <v>B</v>
      </c>
      <c r="AH2208" s="18" t="n">
        <f aca="false">IF(AE2208&gt;=PARAMETER!$B$12,1,0)</f>
        <v>0</v>
      </c>
      <c r="AI2208" s="18" t="n">
        <f aca="false">IF(AF2208&gt;=PARAMETER!$B$13,1,0)</f>
        <v>0</v>
      </c>
      <c r="AJ2208" s="18" t="n">
        <f aca="false">IF(AND(AH2208=1,AI2208=1),1,0)</f>
        <v>0</v>
      </c>
    </row>
    <row r="2209" customFormat="false" ht="15" hidden="false" customHeight="false" outlineLevel="0" collapsed="false">
      <c r="A2209" s="16" t="str">
        <f aca="false">DATA!A2209</f>
        <v>ITM12207</v>
      </c>
      <c r="B2209" s="16" t="str">
        <f aca="false">DATA!B2209</f>
        <v>Groceries</v>
      </c>
      <c r="C2209" s="17" t="n">
        <f aca="false">DATA!C2209</f>
        <v>469</v>
      </c>
      <c r="D2209" s="17" t="n">
        <f aca="false">DATA!D2209</f>
        <v>54</v>
      </c>
      <c r="E2209" s="18" t="n">
        <f aca="false">DATA!F2209</f>
        <v>3</v>
      </c>
      <c r="F2209" s="19" t="n">
        <f aca="false">DATA!G2209</f>
        <v>42.16</v>
      </c>
      <c r="G2209" s="19" t="n">
        <f aca="false">DATA!H2209</f>
        <v>3.06</v>
      </c>
      <c r="H2209" s="18" t="n">
        <f aca="false">DATA!E2209</f>
        <v>3</v>
      </c>
      <c r="I2209" s="20" t="n">
        <f aca="false">F2209*E2209</f>
        <v>126.48</v>
      </c>
      <c r="J2209" s="20" t="n">
        <f aca="false">PARAMETER!$B$4*G2209*SQRT(E2209)</f>
        <v>8.71784836185531</v>
      </c>
      <c r="K2209" s="20" t="n">
        <f aca="false">I2209+J2209</f>
        <v>135.197848361855</v>
      </c>
      <c r="L2209" s="20" t="n">
        <f aca="false">K2209+F2209*H2209</f>
        <v>261.677848361855</v>
      </c>
      <c r="M2209" s="16" t="str">
        <f aca="false">IF(C2209&lt;=K2209,"REORDER",IF(C2209&gt;L2209,"OVERSTOCK","OK"))</f>
        <v>OVERSTOCK</v>
      </c>
      <c r="N2209" s="16" t="str">
        <f aca="false">IF(C2209&lt;=D2209,"REORDER","OK")</f>
        <v>OK</v>
      </c>
      <c r="O2209" s="18" t="n">
        <f aca="false">IF(D2209&lt;I2209,1,0)</f>
        <v>1</v>
      </c>
      <c r="P2209" s="20" t="n">
        <f aca="false">C2209/F2209</f>
        <v>11.1242884250474</v>
      </c>
      <c r="Q2209" s="19" t="n">
        <f aca="false">DATA!N2209</f>
        <v>12.87</v>
      </c>
      <c r="R2209" s="19" t="n">
        <f aca="false">DATA!O2209</f>
        <v>0.7</v>
      </c>
      <c r="S2209" s="17" t="n">
        <f aca="false">C2209*Q2209</f>
        <v>6036.03</v>
      </c>
      <c r="T2209" s="19" t="n">
        <f aca="false">C2209*R2209</f>
        <v>328.3</v>
      </c>
      <c r="U2209" s="20" t="n">
        <f aca="false">MAX(0,C2209-L2209)</f>
        <v>207.322151638145</v>
      </c>
      <c r="V2209" s="17" t="n">
        <f aca="false">U2209*Q2209</f>
        <v>2668.23609158292</v>
      </c>
      <c r="W2209" s="19" t="n">
        <f aca="false">U2209*R2209</f>
        <v>145.125506146701</v>
      </c>
      <c r="X2209" s="20" t="n">
        <f aca="false">MAX(0,K2209-C2209)</f>
        <v>0</v>
      </c>
      <c r="Y2209" s="17" t="n">
        <f aca="false">F2209*PARAMETER!$B$5*Q2209</f>
        <v>198048.708</v>
      </c>
      <c r="Z2209" s="21" t="n">
        <f aca="false">SUMIF($Y$2:$Y$3205,"&gt;="&amp;Y2209)/SUM($Y$2:$Y$3205)</f>
        <v>0.982967341885989</v>
      </c>
      <c r="AA2209" s="16" t="str">
        <f aca="false">IF(Z2209&lt;=PARAMETER!$B$7,"A",IF(Z2209&lt;=PARAMETER!$B$8,"B","C"))</f>
        <v>C</v>
      </c>
      <c r="AB2209" s="22" t="n">
        <f aca="false">G2209/F2209</f>
        <v>0.0725806451612903</v>
      </c>
      <c r="AC2209" s="16" t="str">
        <f aca="false">IF(AB2209&lt;=PARAMETER!$B$9,"X",IF(AB2209&lt;=PARAMETER!$B$10,"Y","Z"))</f>
        <v>X</v>
      </c>
      <c r="AD2209" s="16" t="str">
        <f aca="false">AA2209&amp;AC2209</f>
        <v>CX</v>
      </c>
      <c r="AE2209" s="22" t="n">
        <f aca="false">DATA!I2209</f>
        <v>0.7</v>
      </c>
      <c r="AF2209" s="18" t="n">
        <f aca="false">DATA!L2209</f>
        <v>65</v>
      </c>
      <c r="AG2209" s="16" t="str">
        <f aca="false">DATA!K2209</f>
        <v>A</v>
      </c>
      <c r="AH2209" s="18" t="n">
        <f aca="false">IF(AE2209&gt;=PARAMETER!$B$12,1,0)</f>
        <v>0</v>
      </c>
      <c r="AI2209" s="18" t="n">
        <f aca="false">IF(AF2209&gt;=PARAMETER!$B$13,1,0)</f>
        <v>0</v>
      </c>
      <c r="AJ2209" s="18" t="n">
        <f aca="false">IF(AND(AH2209=1,AI2209=1),1,0)</f>
        <v>0</v>
      </c>
    </row>
    <row r="2210" customFormat="false" ht="15" hidden="false" customHeight="false" outlineLevel="0" collapsed="false">
      <c r="A2210" s="16" t="str">
        <f aca="false">DATA!A2210</f>
        <v>ITM12208</v>
      </c>
      <c r="B2210" s="16" t="str">
        <f aca="false">DATA!B2210</f>
        <v>Automotive</v>
      </c>
      <c r="C2210" s="17" t="n">
        <f aca="false">DATA!C2210</f>
        <v>57</v>
      </c>
      <c r="D2210" s="17" t="n">
        <f aca="false">DATA!D2210</f>
        <v>91</v>
      </c>
      <c r="E2210" s="18" t="n">
        <f aca="false">DATA!F2210</f>
        <v>5</v>
      </c>
      <c r="F2210" s="19" t="n">
        <f aca="false">DATA!G2210</f>
        <v>29.51</v>
      </c>
      <c r="G2210" s="19" t="n">
        <f aca="false">DATA!H2210</f>
        <v>6.71</v>
      </c>
      <c r="H2210" s="18" t="n">
        <f aca="false">DATA!E2210</f>
        <v>6</v>
      </c>
      <c r="I2210" s="20" t="n">
        <f aca="false">F2210*E2210</f>
        <v>147.55</v>
      </c>
      <c r="J2210" s="20" t="n">
        <f aca="false">PARAMETER!$B$4*G2210*SQRT(E2210)</f>
        <v>24.6794103486628</v>
      </c>
      <c r="K2210" s="20" t="n">
        <f aca="false">I2210+J2210</f>
        <v>172.229410348663</v>
      </c>
      <c r="L2210" s="20" t="n">
        <f aca="false">K2210+F2210*H2210</f>
        <v>349.289410348663</v>
      </c>
      <c r="M2210" s="16" t="str">
        <f aca="false">IF(C2210&lt;=K2210,"REORDER",IF(C2210&gt;L2210,"OVERSTOCK","OK"))</f>
        <v>REORDER</v>
      </c>
      <c r="N2210" s="16" t="str">
        <f aca="false">IF(C2210&lt;=D2210,"REORDER","OK")</f>
        <v>REORDER</v>
      </c>
      <c r="O2210" s="18" t="n">
        <f aca="false">IF(D2210&lt;I2210,1,0)</f>
        <v>1</v>
      </c>
      <c r="P2210" s="20" t="n">
        <f aca="false">C2210/F2210</f>
        <v>1.93154862758387</v>
      </c>
      <c r="Q2210" s="19" t="n">
        <f aca="false">DATA!N2210</f>
        <v>21.23</v>
      </c>
      <c r="R2210" s="19" t="n">
        <f aca="false">DATA!O2210</f>
        <v>0.11</v>
      </c>
      <c r="S2210" s="17" t="n">
        <f aca="false">C2210*Q2210</f>
        <v>1210.11</v>
      </c>
      <c r="T2210" s="19" t="n">
        <f aca="false">C2210*R2210</f>
        <v>6.27</v>
      </c>
      <c r="U2210" s="20" t="n">
        <f aca="false">MAX(0,C2210-L2210)</f>
        <v>0</v>
      </c>
      <c r="V2210" s="17" t="n">
        <f aca="false">U2210*Q2210</f>
        <v>0</v>
      </c>
      <c r="W2210" s="19" t="n">
        <f aca="false">U2210*R2210</f>
        <v>0</v>
      </c>
      <c r="X2210" s="20" t="n">
        <f aca="false">MAX(0,K2210-C2210)</f>
        <v>115.229410348663</v>
      </c>
      <c r="Y2210" s="17" t="n">
        <f aca="false">F2210*PARAMETER!$B$5*Q2210</f>
        <v>228671.5145</v>
      </c>
      <c r="Z2210" s="21" t="n">
        <f aca="false">SUMIF($Y$2:$Y$3205,"&gt;="&amp;Y2210)/SUM($Y$2:$Y$3205)</f>
        <v>0.977379026256641</v>
      </c>
      <c r="AA2210" s="16" t="str">
        <f aca="false">IF(Z2210&lt;=PARAMETER!$B$7,"A",IF(Z2210&lt;=PARAMETER!$B$8,"B","C"))</f>
        <v>C</v>
      </c>
      <c r="AB2210" s="22" t="n">
        <f aca="false">G2210/F2210</f>
        <v>0.227380548966452</v>
      </c>
      <c r="AC2210" s="16" t="str">
        <f aca="false">IF(AB2210&lt;=PARAMETER!$B$9,"X",IF(AB2210&lt;=PARAMETER!$B$10,"Y","Z"))</f>
        <v>X</v>
      </c>
      <c r="AD2210" s="16" t="str">
        <f aca="false">AA2210&amp;AC2210</f>
        <v>CX</v>
      </c>
      <c r="AE2210" s="22" t="n">
        <f aca="false">DATA!I2210</f>
        <v>0.49</v>
      </c>
      <c r="AF2210" s="18" t="n">
        <f aca="false">DATA!L2210</f>
        <v>168</v>
      </c>
      <c r="AG2210" s="16" t="str">
        <f aca="false">DATA!K2210</f>
        <v>D</v>
      </c>
      <c r="AH2210" s="18" t="n">
        <f aca="false">IF(AE2210&gt;=PARAMETER!$B$12,1,0)</f>
        <v>0</v>
      </c>
      <c r="AI2210" s="18" t="n">
        <f aca="false">IF(AF2210&gt;=PARAMETER!$B$13,1,0)</f>
        <v>1</v>
      </c>
      <c r="AJ2210" s="18" t="n">
        <f aca="false">IF(AND(AH2210=1,AI2210=1),1,0)</f>
        <v>0</v>
      </c>
    </row>
    <row r="2211" customFormat="false" ht="15" hidden="false" customHeight="false" outlineLevel="0" collapsed="false">
      <c r="A2211" s="16" t="str">
        <f aca="false">DATA!A2211</f>
        <v>ITM12209</v>
      </c>
      <c r="B2211" s="16" t="str">
        <f aca="false">DATA!B2211</f>
        <v>Automotive</v>
      </c>
      <c r="C2211" s="17" t="n">
        <f aca="false">DATA!C2211</f>
        <v>138</v>
      </c>
      <c r="D2211" s="17" t="n">
        <f aca="false">DATA!D2211</f>
        <v>67</v>
      </c>
      <c r="E2211" s="18" t="n">
        <f aca="false">DATA!F2211</f>
        <v>6</v>
      </c>
      <c r="F2211" s="19" t="n">
        <f aca="false">DATA!G2211</f>
        <v>16.85</v>
      </c>
      <c r="G2211" s="19" t="n">
        <f aca="false">DATA!H2211</f>
        <v>3.26</v>
      </c>
      <c r="H2211" s="18" t="n">
        <f aca="false">DATA!E2211</f>
        <v>5</v>
      </c>
      <c r="I2211" s="20" t="n">
        <f aca="false">F2211*E2211</f>
        <v>101.1</v>
      </c>
      <c r="J2211" s="20" t="n">
        <f aca="false">PARAMETER!$B$4*G2211*SQRT(E2211)</f>
        <v>13.1347098055673</v>
      </c>
      <c r="K2211" s="20" t="n">
        <f aca="false">I2211+J2211</f>
        <v>114.234709805567</v>
      </c>
      <c r="L2211" s="20" t="n">
        <f aca="false">K2211+F2211*H2211</f>
        <v>198.484709805567</v>
      </c>
      <c r="M2211" s="16" t="str">
        <f aca="false">IF(C2211&lt;=K2211,"REORDER",IF(C2211&gt;L2211,"OVERSTOCK","OK"))</f>
        <v>OK</v>
      </c>
      <c r="N2211" s="16" t="str">
        <f aca="false">IF(C2211&lt;=D2211,"REORDER","OK")</f>
        <v>OK</v>
      </c>
      <c r="O2211" s="18" t="n">
        <f aca="false">IF(D2211&lt;I2211,1,0)</f>
        <v>1</v>
      </c>
      <c r="P2211" s="20" t="n">
        <f aca="false">C2211/F2211</f>
        <v>8.18991097922849</v>
      </c>
      <c r="Q2211" s="19" t="n">
        <f aca="false">DATA!N2211</f>
        <v>105.17</v>
      </c>
      <c r="R2211" s="19" t="n">
        <f aca="false">DATA!O2211</f>
        <v>0.45</v>
      </c>
      <c r="S2211" s="17" t="n">
        <f aca="false">C2211*Q2211</f>
        <v>14513.46</v>
      </c>
      <c r="T2211" s="19" t="n">
        <f aca="false">C2211*R2211</f>
        <v>62.1</v>
      </c>
      <c r="U2211" s="20" t="n">
        <f aca="false">MAX(0,C2211-L2211)</f>
        <v>0</v>
      </c>
      <c r="V2211" s="17" t="n">
        <f aca="false">U2211*Q2211</f>
        <v>0</v>
      </c>
      <c r="W2211" s="19" t="n">
        <f aca="false">U2211*R2211</f>
        <v>0</v>
      </c>
      <c r="X2211" s="20" t="n">
        <f aca="false">MAX(0,K2211-C2211)</f>
        <v>0</v>
      </c>
      <c r="Y2211" s="17" t="n">
        <f aca="false">F2211*PARAMETER!$B$5*Q2211</f>
        <v>646821.7925</v>
      </c>
      <c r="Z2211" s="21" t="n">
        <f aca="false">SUMIF($Y$2:$Y$3205,"&gt;="&amp;Y2211)/SUM($Y$2:$Y$3205)</f>
        <v>0.863184517093116</v>
      </c>
      <c r="AA2211" s="16" t="str">
        <f aca="false">IF(Z2211&lt;=PARAMETER!$B$7,"A",IF(Z2211&lt;=PARAMETER!$B$8,"B","C"))</f>
        <v>B</v>
      </c>
      <c r="AB2211" s="22" t="n">
        <f aca="false">G2211/F2211</f>
        <v>0.193471810089021</v>
      </c>
      <c r="AC2211" s="16" t="str">
        <f aca="false">IF(AB2211&lt;=PARAMETER!$B$9,"X",IF(AB2211&lt;=PARAMETER!$B$10,"Y","Z"))</f>
        <v>X</v>
      </c>
      <c r="AD2211" s="16" t="str">
        <f aca="false">AA2211&amp;AC2211</f>
        <v>BX</v>
      </c>
      <c r="AE2211" s="22" t="n">
        <f aca="false">DATA!I2211</f>
        <v>0.79</v>
      </c>
      <c r="AF2211" s="18" t="n">
        <f aca="false">DATA!L2211</f>
        <v>62</v>
      </c>
      <c r="AG2211" s="16" t="str">
        <f aca="false">DATA!K2211</f>
        <v>C</v>
      </c>
      <c r="AH2211" s="18" t="n">
        <f aca="false">IF(AE2211&gt;=PARAMETER!$B$12,1,0)</f>
        <v>1</v>
      </c>
      <c r="AI2211" s="18" t="n">
        <f aca="false">IF(AF2211&gt;=PARAMETER!$B$13,1,0)</f>
        <v>0</v>
      </c>
      <c r="AJ2211" s="18" t="n">
        <f aca="false">IF(AND(AH2211=1,AI2211=1),1,0)</f>
        <v>0</v>
      </c>
    </row>
    <row r="2212" customFormat="false" ht="15" hidden="false" customHeight="false" outlineLevel="0" collapsed="false">
      <c r="A2212" s="16" t="str">
        <f aca="false">DATA!A2212</f>
        <v>ITM12210</v>
      </c>
      <c r="B2212" s="16" t="str">
        <f aca="false">DATA!B2212</f>
        <v>Apparel</v>
      </c>
      <c r="C2212" s="17" t="n">
        <f aca="false">DATA!C2212</f>
        <v>312</v>
      </c>
      <c r="D2212" s="17" t="n">
        <f aca="false">DATA!D2212</f>
        <v>29</v>
      </c>
      <c r="E2212" s="18" t="n">
        <f aca="false">DATA!F2212</f>
        <v>2</v>
      </c>
      <c r="F2212" s="19" t="n">
        <f aca="false">DATA!G2212</f>
        <v>26.3</v>
      </c>
      <c r="G2212" s="19" t="n">
        <f aca="false">DATA!H2212</f>
        <v>6.07</v>
      </c>
      <c r="H2212" s="18" t="n">
        <f aca="false">DATA!E2212</f>
        <v>14</v>
      </c>
      <c r="I2212" s="20" t="n">
        <f aca="false">F2212*E2212</f>
        <v>52.6</v>
      </c>
      <c r="J2212" s="20" t="n">
        <f aca="false">PARAMETER!$B$4*G2212*SQRT(E2212)</f>
        <v>14.1198780456348</v>
      </c>
      <c r="K2212" s="20" t="n">
        <f aca="false">I2212+J2212</f>
        <v>66.7198780456348</v>
      </c>
      <c r="L2212" s="20" t="n">
        <f aca="false">K2212+F2212*H2212</f>
        <v>434.919878045635</v>
      </c>
      <c r="M2212" s="16" t="str">
        <f aca="false">IF(C2212&lt;=K2212,"REORDER",IF(C2212&gt;L2212,"OVERSTOCK","OK"))</f>
        <v>OK</v>
      </c>
      <c r="N2212" s="16" t="str">
        <f aca="false">IF(C2212&lt;=D2212,"REORDER","OK")</f>
        <v>OK</v>
      </c>
      <c r="O2212" s="18" t="n">
        <f aca="false">IF(D2212&lt;I2212,1,0)</f>
        <v>1</v>
      </c>
      <c r="P2212" s="20" t="n">
        <f aca="false">C2212/F2212</f>
        <v>11.8631178707224</v>
      </c>
      <c r="Q2212" s="19" t="n">
        <f aca="false">DATA!N2212</f>
        <v>183.35</v>
      </c>
      <c r="R2212" s="19" t="n">
        <f aca="false">DATA!O2212</f>
        <v>0.52</v>
      </c>
      <c r="S2212" s="17" t="n">
        <f aca="false">C2212*Q2212</f>
        <v>57205.2</v>
      </c>
      <c r="T2212" s="19" t="n">
        <f aca="false">C2212*R2212</f>
        <v>162.24</v>
      </c>
      <c r="U2212" s="20" t="n">
        <f aca="false">MAX(0,C2212-L2212)</f>
        <v>0</v>
      </c>
      <c r="V2212" s="17" t="n">
        <f aca="false">U2212*Q2212</f>
        <v>0</v>
      </c>
      <c r="W2212" s="19" t="n">
        <f aca="false">U2212*R2212</f>
        <v>0</v>
      </c>
      <c r="X2212" s="20" t="n">
        <f aca="false">MAX(0,K2212-C2212)</f>
        <v>0</v>
      </c>
      <c r="Y2212" s="17" t="n">
        <f aca="false">F2212*PARAMETER!$B$5*Q2212</f>
        <v>1760068.325</v>
      </c>
      <c r="Z2212" s="21" t="n">
        <f aca="false">SUMIF($Y$2:$Y$3205,"&gt;="&amp;Y2212)/SUM($Y$2:$Y$3205)</f>
        <v>0.429982660254115</v>
      </c>
      <c r="AA2212" s="16" t="str">
        <f aca="false">IF(Z2212&lt;=PARAMETER!$B$7,"A",IF(Z2212&lt;=PARAMETER!$B$8,"B","C"))</f>
        <v>A</v>
      </c>
      <c r="AB2212" s="22" t="n">
        <f aca="false">G2212/F2212</f>
        <v>0.230798479087452</v>
      </c>
      <c r="AC2212" s="16" t="str">
        <f aca="false">IF(AB2212&lt;=PARAMETER!$B$9,"X",IF(AB2212&lt;=PARAMETER!$B$10,"Y","Z"))</f>
        <v>X</v>
      </c>
      <c r="AD2212" s="16" t="str">
        <f aca="false">AA2212&amp;AC2212</f>
        <v>AX</v>
      </c>
      <c r="AE2212" s="22" t="n">
        <f aca="false">DATA!I2212</f>
        <v>0.84</v>
      </c>
      <c r="AF2212" s="18" t="n">
        <f aca="false">DATA!L2212</f>
        <v>70</v>
      </c>
      <c r="AG2212" s="16" t="str">
        <f aca="false">DATA!K2212</f>
        <v>D</v>
      </c>
      <c r="AH2212" s="18" t="n">
        <f aca="false">IF(AE2212&gt;=PARAMETER!$B$12,1,0)</f>
        <v>1</v>
      </c>
      <c r="AI2212" s="18" t="n">
        <f aca="false">IF(AF2212&gt;=PARAMETER!$B$13,1,0)</f>
        <v>0</v>
      </c>
      <c r="AJ2212" s="18" t="n">
        <f aca="false">IF(AND(AH2212=1,AI2212=1),1,0)</f>
        <v>0</v>
      </c>
    </row>
    <row r="2213" customFormat="false" ht="15" hidden="false" customHeight="false" outlineLevel="0" collapsed="false">
      <c r="A2213" s="16" t="str">
        <f aca="false">DATA!A2213</f>
        <v>ITM12211</v>
      </c>
      <c r="B2213" s="16" t="str">
        <f aca="false">DATA!B2213</f>
        <v>Apparel</v>
      </c>
      <c r="C2213" s="17" t="n">
        <f aca="false">DATA!C2213</f>
        <v>390</v>
      </c>
      <c r="D2213" s="17" t="n">
        <f aca="false">DATA!D2213</f>
        <v>67</v>
      </c>
      <c r="E2213" s="18" t="n">
        <f aca="false">DATA!F2213</f>
        <v>5</v>
      </c>
      <c r="F2213" s="19" t="n">
        <f aca="false">DATA!G2213</f>
        <v>35.29</v>
      </c>
      <c r="G2213" s="19" t="n">
        <f aca="false">DATA!H2213</f>
        <v>6.25</v>
      </c>
      <c r="H2213" s="18" t="n">
        <f aca="false">DATA!E2213</f>
        <v>8</v>
      </c>
      <c r="I2213" s="20" t="n">
        <f aca="false">F2213*E2213</f>
        <v>176.45</v>
      </c>
      <c r="J2213" s="20" t="n">
        <f aca="false">PARAMETER!$B$4*G2213*SQRT(E2213)</f>
        <v>22.9875282681286</v>
      </c>
      <c r="K2213" s="20" t="n">
        <f aca="false">I2213+J2213</f>
        <v>199.437528268129</v>
      </c>
      <c r="L2213" s="20" t="n">
        <f aca="false">K2213+F2213*H2213</f>
        <v>481.757528268129</v>
      </c>
      <c r="M2213" s="16" t="str">
        <f aca="false">IF(C2213&lt;=K2213,"REORDER",IF(C2213&gt;L2213,"OVERSTOCK","OK"))</f>
        <v>OK</v>
      </c>
      <c r="N2213" s="16" t="str">
        <f aca="false">IF(C2213&lt;=D2213,"REORDER","OK")</f>
        <v>OK</v>
      </c>
      <c r="O2213" s="18" t="n">
        <f aca="false">IF(D2213&lt;I2213,1,0)</f>
        <v>1</v>
      </c>
      <c r="P2213" s="20" t="n">
        <f aca="false">C2213/F2213</f>
        <v>11.051289317087</v>
      </c>
      <c r="Q2213" s="19" t="n">
        <f aca="false">DATA!N2213</f>
        <v>148.85</v>
      </c>
      <c r="R2213" s="19" t="n">
        <f aca="false">DATA!O2213</f>
        <v>0.65</v>
      </c>
      <c r="S2213" s="17" t="n">
        <f aca="false">C2213*Q2213</f>
        <v>58051.5</v>
      </c>
      <c r="T2213" s="19" t="n">
        <f aca="false">C2213*R2213</f>
        <v>253.5</v>
      </c>
      <c r="U2213" s="20" t="n">
        <f aca="false">MAX(0,C2213-L2213)</f>
        <v>0</v>
      </c>
      <c r="V2213" s="17" t="n">
        <f aca="false">U2213*Q2213</f>
        <v>0</v>
      </c>
      <c r="W2213" s="19" t="n">
        <f aca="false">U2213*R2213</f>
        <v>0</v>
      </c>
      <c r="X2213" s="20" t="n">
        <f aca="false">MAX(0,K2213-C2213)</f>
        <v>0</v>
      </c>
      <c r="Y2213" s="17" t="n">
        <f aca="false">F2213*PARAMETER!$B$5*Q2213</f>
        <v>1917314.5225</v>
      </c>
      <c r="Z2213" s="21" t="n">
        <f aca="false">SUMIF($Y$2:$Y$3205,"&gt;="&amp;Y2213)/SUM($Y$2:$Y$3205)</f>
        <v>0.365332773320541</v>
      </c>
      <c r="AA2213" s="16" t="str">
        <f aca="false">IF(Z2213&lt;=PARAMETER!$B$7,"A",IF(Z2213&lt;=PARAMETER!$B$8,"B","C"))</f>
        <v>A</v>
      </c>
      <c r="AB2213" s="22" t="n">
        <f aca="false">G2213/F2213</f>
        <v>0.177103995466138</v>
      </c>
      <c r="AC2213" s="16" t="str">
        <f aca="false">IF(AB2213&lt;=PARAMETER!$B$9,"X",IF(AB2213&lt;=PARAMETER!$B$10,"Y","Z"))</f>
        <v>X</v>
      </c>
      <c r="AD2213" s="16" t="str">
        <f aca="false">AA2213&amp;AC2213</f>
        <v>AX</v>
      </c>
      <c r="AE2213" s="22" t="n">
        <f aca="false">DATA!I2213</f>
        <v>0.7</v>
      </c>
      <c r="AF2213" s="18" t="n">
        <f aca="false">DATA!L2213</f>
        <v>137</v>
      </c>
      <c r="AG2213" s="16" t="str">
        <f aca="false">DATA!K2213</f>
        <v>A</v>
      </c>
      <c r="AH2213" s="18" t="n">
        <f aca="false">IF(AE2213&gt;=PARAMETER!$B$12,1,0)</f>
        <v>0</v>
      </c>
      <c r="AI2213" s="18" t="n">
        <f aca="false">IF(AF2213&gt;=PARAMETER!$B$13,1,0)</f>
        <v>1</v>
      </c>
      <c r="AJ2213" s="18" t="n">
        <f aca="false">IF(AND(AH2213=1,AI2213=1),1,0)</f>
        <v>0</v>
      </c>
    </row>
    <row r="2214" customFormat="false" ht="15" hidden="false" customHeight="false" outlineLevel="0" collapsed="false">
      <c r="A2214" s="16" t="str">
        <f aca="false">DATA!A2214</f>
        <v>ITM12212</v>
      </c>
      <c r="B2214" s="16" t="str">
        <f aca="false">DATA!B2214</f>
        <v>Automotive</v>
      </c>
      <c r="C2214" s="17" t="n">
        <f aca="false">DATA!C2214</f>
        <v>263</v>
      </c>
      <c r="D2214" s="17" t="n">
        <f aca="false">DATA!D2214</f>
        <v>98</v>
      </c>
      <c r="E2214" s="18" t="n">
        <f aca="false">DATA!F2214</f>
        <v>3</v>
      </c>
      <c r="F2214" s="19" t="n">
        <f aca="false">DATA!G2214</f>
        <v>5.6</v>
      </c>
      <c r="G2214" s="19" t="n">
        <f aca="false">DATA!H2214</f>
        <v>1.66</v>
      </c>
      <c r="H2214" s="18" t="n">
        <f aca="false">DATA!E2214</f>
        <v>9</v>
      </c>
      <c r="I2214" s="20" t="n">
        <f aca="false">F2214*E2214</f>
        <v>16.8</v>
      </c>
      <c r="J2214" s="20" t="n">
        <f aca="false">PARAMETER!$B$4*G2214*SQRT(E2214)</f>
        <v>4.72929028780386</v>
      </c>
      <c r="K2214" s="20" t="n">
        <f aca="false">I2214+J2214</f>
        <v>21.5292902878039</v>
      </c>
      <c r="L2214" s="20" t="n">
        <f aca="false">K2214+F2214*H2214</f>
        <v>71.9292902878039</v>
      </c>
      <c r="M2214" s="16" t="str">
        <f aca="false">IF(C2214&lt;=K2214,"REORDER",IF(C2214&gt;L2214,"OVERSTOCK","OK"))</f>
        <v>OVERSTOCK</v>
      </c>
      <c r="N2214" s="16" t="str">
        <f aca="false">IF(C2214&lt;=D2214,"REORDER","OK")</f>
        <v>OK</v>
      </c>
      <c r="O2214" s="18" t="n">
        <f aca="false">IF(D2214&lt;I2214,1,0)</f>
        <v>0</v>
      </c>
      <c r="P2214" s="20" t="n">
        <f aca="false">C2214/F2214</f>
        <v>46.9642857142857</v>
      </c>
      <c r="Q2214" s="19" t="n">
        <f aca="false">DATA!N2214</f>
        <v>128.21</v>
      </c>
      <c r="R2214" s="19" t="n">
        <f aca="false">DATA!O2214</f>
        <v>1.77</v>
      </c>
      <c r="S2214" s="17" t="n">
        <f aca="false">C2214*Q2214</f>
        <v>33719.23</v>
      </c>
      <c r="T2214" s="19" t="n">
        <f aca="false">C2214*R2214</f>
        <v>465.51</v>
      </c>
      <c r="U2214" s="20" t="n">
        <f aca="false">MAX(0,C2214-L2214)</f>
        <v>191.070709712196</v>
      </c>
      <c r="V2214" s="17" t="n">
        <f aca="false">U2214*Q2214</f>
        <v>24497.1756922007</v>
      </c>
      <c r="W2214" s="19" t="n">
        <f aca="false">U2214*R2214</f>
        <v>338.195156190587</v>
      </c>
      <c r="X2214" s="20" t="n">
        <f aca="false">MAX(0,K2214-C2214)</f>
        <v>0</v>
      </c>
      <c r="Y2214" s="17" t="n">
        <f aca="false">F2214*PARAMETER!$B$5*Q2214</f>
        <v>262061.24</v>
      </c>
      <c r="Z2214" s="21" t="n">
        <f aca="false">SUMIF($Y$2:$Y$3205,"&gt;="&amp;Y2214)/SUM($Y$2:$Y$3205)</f>
        <v>0.969181094857152</v>
      </c>
      <c r="AA2214" s="16" t="str">
        <f aca="false">IF(Z2214&lt;=PARAMETER!$B$7,"A",IF(Z2214&lt;=PARAMETER!$B$8,"B","C"))</f>
        <v>C</v>
      </c>
      <c r="AB2214" s="22" t="n">
        <f aca="false">G2214/F2214</f>
        <v>0.296428571428571</v>
      </c>
      <c r="AC2214" s="16" t="str">
        <f aca="false">IF(AB2214&lt;=PARAMETER!$B$9,"X",IF(AB2214&lt;=PARAMETER!$B$10,"Y","Z"))</f>
        <v>Y</v>
      </c>
      <c r="AD2214" s="16" t="str">
        <f aca="false">AA2214&amp;AC2214</f>
        <v>CY</v>
      </c>
      <c r="AE2214" s="22" t="n">
        <f aca="false">DATA!I2214</f>
        <v>0.54</v>
      </c>
      <c r="AF2214" s="18" t="n">
        <f aca="false">DATA!L2214</f>
        <v>51</v>
      </c>
      <c r="AG2214" s="16" t="str">
        <f aca="false">DATA!K2214</f>
        <v>C</v>
      </c>
      <c r="AH2214" s="18" t="n">
        <f aca="false">IF(AE2214&gt;=PARAMETER!$B$12,1,0)</f>
        <v>0</v>
      </c>
      <c r="AI2214" s="18" t="n">
        <f aca="false">IF(AF2214&gt;=PARAMETER!$B$13,1,0)</f>
        <v>0</v>
      </c>
      <c r="AJ2214" s="18" t="n">
        <f aca="false">IF(AND(AH2214=1,AI2214=1),1,0)</f>
        <v>0</v>
      </c>
    </row>
    <row r="2215" customFormat="false" ht="15" hidden="false" customHeight="false" outlineLevel="0" collapsed="false">
      <c r="A2215" s="16" t="str">
        <f aca="false">DATA!A2215</f>
        <v>ITM12213</v>
      </c>
      <c r="B2215" s="16" t="str">
        <f aca="false">DATA!B2215</f>
        <v>Electronics</v>
      </c>
      <c r="C2215" s="17" t="n">
        <f aca="false">DATA!C2215</f>
        <v>87</v>
      </c>
      <c r="D2215" s="17" t="n">
        <f aca="false">DATA!D2215</f>
        <v>66</v>
      </c>
      <c r="E2215" s="18" t="n">
        <f aca="false">DATA!F2215</f>
        <v>5</v>
      </c>
      <c r="F2215" s="19" t="n">
        <f aca="false">DATA!G2215</f>
        <v>31.43</v>
      </c>
      <c r="G2215" s="19" t="n">
        <f aca="false">DATA!H2215</f>
        <v>5.71</v>
      </c>
      <c r="H2215" s="18" t="n">
        <f aca="false">DATA!E2215</f>
        <v>10</v>
      </c>
      <c r="I2215" s="20" t="n">
        <f aca="false">F2215*E2215</f>
        <v>157.15</v>
      </c>
      <c r="J2215" s="20" t="n">
        <f aca="false">PARAMETER!$B$4*G2215*SQRT(E2215)</f>
        <v>21.0014058257623</v>
      </c>
      <c r="K2215" s="20" t="n">
        <f aca="false">I2215+J2215</f>
        <v>178.151405825762</v>
      </c>
      <c r="L2215" s="20" t="n">
        <f aca="false">K2215+F2215*H2215</f>
        <v>492.451405825762</v>
      </c>
      <c r="M2215" s="16" t="str">
        <f aca="false">IF(C2215&lt;=K2215,"REORDER",IF(C2215&gt;L2215,"OVERSTOCK","OK"))</f>
        <v>REORDER</v>
      </c>
      <c r="N2215" s="16" t="str">
        <f aca="false">IF(C2215&lt;=D2215,"REORDER","OK")</f>
        <v>OK</v>
      </c>
      <c r="O2215" s="18" t="n">
        <f aca="false">IF(D2215&lt;I2215,1,0)</f>
        <v>1</v>
      </c>
      <c r="P2215" s="20" t="n">
        <f aca="false">C2215/F2215</f>
        <v>2.76805599745466</v>
      </c>
      <c r="Q2215" s="19" t="n">
        <f aca="false">DATA!N2215</f>
        <v>16</v>
      </c>
      <c r="R2215" s="19" t="n">
        <f aca="false">DATA!O2215</f>
        <v>0.9</v>
      </c>
      <c r="S2215" s="17" t="n">
        <f aca="false">C2215*Q2215</f>
        <v>1392</v>
      </c>
      <c r="T2215" s="19" t="n">
        <f aca="false">C2215*R2215</f>
        <v>78.3</v>
      </c>
      <c r="U2215" s="20" t="n">
        <f aca="false">MAX(0,C2215-L2215)</f>
        <v>0</v>
      </c>
      <c r="V2215" s="17" t="n">
        <f aca="false">U2215*Q2215</f>
        <v>0</v>
      </c>
      <c r="W2215" s="19" t="n">
        <f aca="false">U2215*R2215</f>
        <v>0</v>
      </c>
      <c r="X2215" s="20" t="n">
        <f aca="false">MAX(0,K2215-C2215)</f>
        <v>91.1514058257623</v>
      </c>
      <c r="Y2215" s="17" t="n">
        <f aca="false">F2215*PARAMETER!$B$5*Q2215</f>
        <v>183551.2</v>
      </c>
      <c r="Z2215" s="21" t="n">
        <f aca="false">SUMIF($Y$2:$Y$3205,"&gt;="&amp;Y2215)/SUM($Y$2:$Y$3205)</f>
        <v>0.985635026591144</v>
      </c>
      <c r="AA2215" s="16" t="str">
        <f aca="false">IF(Z2215&lt;=PARAMETER!$B$7,"A",IF(Z2215&lt;=PARAMETER!$B$8,"B","C"))</f>
        <v>C</v>
      </c>
      <c r="AB2215" s="22" t="n">
        <f aca="false">G2215/F2215</f>
        <v>0.181673560292714</v>
      </c>
      <c r="AC2215" s="16" t="str">
        <f aca="false">IF(AB2215&lt;=PARAMETER!$B$9,"X",IF(AB2215&lt;=PARAMETER!$B$10,"Y","Z"))</f>
        <v>X</v>
      </c>
      <c r="AD2215" s="16" t="str">
        <f aca="false">AA2215&amp;AC2215</f>
        <v>CX</v>
      </c>
      <c r="AE2215" s="22" t="n">
        <f aca="false">DATA!I2215</f>
        <v>0.8</v>
      </c>
      <c r="AF2215" s="18" t="n">
        <f aca="false">DATA!L2215</f>
        <v>38</v>
      </c>
      <c r="AG2215" s="16" t="str">
        <f aca="false">DATA!K2215</f>
        <v>D</v>
      </c>
      <c r="AH2215" s="18" t="n">
        <f aca="false">IF(AE2215&gt;=PARAMETER!$B$12,1,0)</f>
        <v>1</v>
      </c>
      <c r="AI2215" s="18" t="n">
        <f aca="false">IF(AF2215&gt;=PARAMETER!$B$13,1,0)</f>
        <v>0</v>
      </c>
      <c r="AJ2215" s="18" t="n">
        <f aca="false">IF(AND(AH2215=1,AI2215=1),1,0)</f>
        <v>0</v>
      </c>
    </row>
    <row r="2216" customFormat="false" ht="15" hidden="false" customHeight="false" outlineLevel="0" collapsed="false">
      <c r="A2216" s="16" t="str">
        <f aca="false">DATA!A2216</f>
        <v>ITM12214</v>
      </c>
      <c r="B2216" s="16" t="str">
        <f aca="false">DATA!B2216</f>
        <v>Automotive</v>
      </c>
      <c r="C2216" s="17" t="n">
        <f aca="false">DATA!C2216</f>
        <v>233</v>
      </c>
      <c r="D2216" s="17" t="n">
        <f aca="false">DATA!D2216</f>
        <v>86</v>
      </c>
      <c r="E2216" s="18" t="n">
        <f aca="false">DATA!F2216</f>
        <v>2</v>
      </c>
      <c r="F2216" s="19" t="n">
        <f aca="false">DATA!G2216</f>
        <v>45.91</v>
      </c>
      <c r="G2216" s="19" t="n">
        <f aca="false">DATA!H2216</f>
        <v>0.61</v>
      </c>
      <c r="H2216" s="18" t="n">
        <f aca="false">DATA!E2216</f>
        <v>4</v>
      </c>
      <c r="I2216" s="20" t="n">
        <f aca="false">F2216*E2216</f>
        <v>91.82</v>
      </c>
      <c r="J2216" s="20" t="n">
        <f aca="false">PARAMETER!$B$4*G2216*SQRT(E2216)</f>
        <v>1.41896632748554</v>
      </c>
      <c r="K2216" s="20" t="n">
        <f aca="false">I2216+J2216</f>
        <v>93.2389663274855</v>
      </c>
      <c r="L2216" s="20" t="n">
        <f aca="false">K2216+F2216*H2216</f>
        <v>276.878966327486</v>
      </c>
      <c r="M2216" s="16" t="str">
        <f aca="false">IF(C2216&lt;=K2216,"REORDER",IF(C2216&gt;L2216,"OVERSTOCK","OK"))</f>
        <v>OK</v>
      </c>
      <c r="N2216" s="16" t="str">
        <f aca="false">IF(C2216&lt;=D2216,"REORDER","OK")</f>
        <v>OK</v>
      </c>
      <c r="O2216" s="18" t="n">
        <f aca="false">IF(D2216&lt;I2216,1,0)</f>
        <v>1</v>
      </c>
      <c r="P2216" s="20" t="n">
        <f aca="false">C2216/F2216</f>
        <v>5.07514702679155</v>
      </c>
      <c r="Q2216" s="19" t="n">
        <f aca="false">DATA!N2216</f>
        <v>77.29</v>
      </c>
      <c r="R2216" s="19" t="n">
        <f aca="false">DATA!O2216</f>
        <v>1.39</v>
      </c>
      <c r="S2216" s="17" t="n">
        <f aca="false">C2216*Q2216</f>
        <v>18008.57</v>
      </c>
      <c r="T2216" s="19" t="n">
        <f aca="false">C2216*R2216</f>
        <v>323.87</v>
      </c>
      <c r="U2216" s="20" t="n">
        <f aca="false">MAX(0,C2216-L2216)</f>
        <v>0</v>
      </c>
      <c r="V2216" s="17" t="n">
        <f aca="false">U2216*Q2216</f>
        <v>0</v>
      </c>
      <c r="W2216" s="19" t="n">
        <f aca="false">U2216*R2216</f>
        <v>0</v>
      </c>
      <c r="X2216" s="20" t="n">
        <f aca="false">MAX(0,K2216-C2216)</f>
        <v>0</v>
      </c>
      <c r="Y2216" s="17" t="n">
        <f aca="false">F2216*PARAMETER!$B$5*Q2216</f>
        <v>1295160.1235</v>
      </c>
      <c r="Z2216" s="21" t="n">
        <f aca="false">SUMIF($Y$2:$Y$3205,"&gt;="&amp;Y2216)/SUM($Y$2:$Y$3205)</f>
        <v>0.609061431616556</v>
      </c>
      <c r="AA2216" s="16" t="str">
        <f aca="false">IF(Z2216&lt;=PARAMETER!$B$7,"A",IF(Z2216&lt;=PARAMETER!$B$8,"B","C"))</f>
        <v>A</v>
      </c>
      <c r="AB2216" s="22" t="n">
        <f aca="false">G2216/F2216</f>
        <v>0.0132868656066217</v>
      </c>
      <c r="AC2216" s="16" t="str">
        <f aca="false">IF(AB2216&lt;=PARAMETER!$B$9,"X",IF(AB2216&lt;=PARAMETER!$B$10,"Y","Z"))</f>
        <v>X</v>
      </c>
      <c r="AD2216" s="16" t="str">
        <f aca="false">AA2216&amp;AC2216</f>
        <v>AX</v>
      </c>
      <c r="AE2216" s="22" t="n">
        <f aca="false">DATA!I2216</f>
        <v>0.54</v>
      </c>
      <c r="AF2216" s="18" t="n">
        <f aca="false">DATA!L2216</f>
        <v>164</v>
      </c>
      <c r="AG2216" s="16" t="str">
        <f aca="false">DATA!K2216</f>
        <v>C</v>
      </c>
      <c r="AH2216" s="18" t="n">
        <f aca="false">IF(AE2216&gt;=PARAMETER!$B$12,1,0)</f>
        <v>0</v>
      </c>
      <c r="AI2216" s="18" t="n">
        <f aca="false">IF(AF2216&gt;=PARAMETER!$B$13,1,0)</f>
        <v>1</v>
      </c>
      <c r="AJ2216" s="18" t="n">
        <f aca="false">IF(AND(AH2216=1,AI2216=1),1,0)</f>
        <v>0</v>
      </c>
    </row>
    <row r="2217" customFormat="false" ht="15" hidden="false" customHeight="false" outlineLevel="0" collapsed="false">
      <c r="A2217" s="16" t="str">
        <f aca="false">DATA!A2217</f>
        <v>ITM12215</v>
      </c>
      <c r="B2217" s="16" t="str">
        <f aca="false">DATA!B2217</f>
        <v>Automotive</v>
      </c>
      <c r="C2217" s="17" t="n">
        <f aca="false">DATA!C2217</f>
        <v>237</v>
      </c>
      <c r="D2217" s="17" t="n">
        <f aca="false">DATA!D2217</f>
        <v>77</v>
      </c>
      <c r="E2217" s="18" t="n">
        <f aca="false">DATA!F2217</f>
        <v>5</v>
      </c>
      <c r="F2217" s="19" t="n">
        <f aca="false">DATA!G2217</f>
        <v>15.66</v>
      </c>
      <c r="G2217" s="19" t="n">
        <f aca="false">DATA!H2217</f>
        <v>5.26</v>
      </c>
      <c r="H2217" s="18" t="n">
        <f aca="false">DATA!E2217</f>
        <v>8</v>
      </c>
      <c r="I2217" s="20" t="n">
        <f aca="false">F2217*E2217</f>
        <v>78.3</v>
      </c>
      <c r="J2217" s="20" t="n">
        <f aca="false">PARAMETER!$B$4*G2217*SQRT(E2217)</f>
        <v>19.346303790457</v>
      </c>
      <c r="K2217" s="20" t="n">
        <f aca="false">I2217+J2217</f>
        <v>97.646303790457</v>
      </c>
      <c r="L2217" s="20" t="n">
        <f aca="false">K2217+F2217*H2217</f>
        <v>222.926303790457</v>
      </c>
      <c r="M2217" s="16" t="str">
        <f aca="false">IF(C2217&lt;=K2217,"REORDER",IF(C2217&gt;L2217,"OVERSTOCK","OK"))</f>
        <v>OVERSTOCK</v>
      </c>
      <c r="N2217" s="16" t="str">
        <f aca="false">IF(C2217&lt;=D2217,"REORDER","OK")</f>
        <v>OK</v>
      </c>
      <c r="O2217" s="18" t="n">
        <f aca="false">IF(D2217&lt;I2217,1,0)</f>
        <v>1</v>
      </c>
      <c r="P2217" s="20" t="n">
        <f aca="false">C2217/F2217</f>
        <v>15.1340996168582</v>
      </c>
      <c r="Q2217" s="19" t="n">
        <f aca="false">DATA!N2217</f>
        <v>75.71</v>
      </c>
      <c r="R2217" s="19" t="n">
        <f aca="false">DATA!O2217</f>
        <v>0.13</v>
      </c>
      <c r="S2217" s="17" t="n">
        <f aca="false">C2217*Q2217</f>
        <v>17943.27</v>
      </c>
      <c r="T2217" s="19" t="n">
        <f aca="false">C2217*R2217</f>
        <v>30.81</v>
      </c>
      <c r="U2217" s="20" t="n">
        <f aca="false">MAX(0,C2217-L2217)</f>
        <v>14.073696209543</v>
      </c>
      <c r="V2217" s="17" t="n">
        <f aca="false">U2217*Q2217</f>
        <v>1065.5195400245</v>
      </c>
      <c r="W2217" s="19" t="n">
        <f aca="false">U2217*R2217</f>
        <v>1.82958050724059</v>
      </c>
      <c r="X2217" s="20" t="n">
        <f aca="false">MAX(0,K2217-C2217)</f>
        <v>0</v>
      </c>
      <c r="Y2217" s="17" t="n">
        <f aca="false">F2217*PARAMETER!$B$5*Q2217</f>
        <v>432750.789</v>
      </c>
      <c r="Z2217" s="21" t="n">
        <f aca="false">SUMIF($Y$2:$Y$3205,"&gt;="&amp;Y2217)/SUM($Y$2:$Y$3205)</f>
        <v>0.926399483231505</v>
      </c>
      <c r="AA2217" s="16" t="str">
        <f aca="false">IF(Z2217&lt;=PARAMETER!$B$7,"A",IF(Z2217&lt;=PARAMETER!$B$8,"B","C"))</f>
        <v>B</v>
      </c>
      <c r="AB2217" s="22" t="n">
        <f aca="false">G2217/F2217</f>
        <v>0.335887611749681</v>
      </c>
      <c r="AC2217" s="16" t="str">
        <f aca="false">IF(AB2217&lt;=PARAMETER!$B$9,"X",IF(AB2217&lt;=PARAMETER!$B$10,"Y","Z"))</f>
        <v>Y</v>
      </c>
      <c r="AD2217" s="16" t="str">
        <f aca="false">AA2217&amp;AC2217</f>
        <v>BY</v>
      </c>
      <c r="AE2217" s="22" t="n">
        <f aca="false">DATA!I2217</f>
        <v>0.2</v>
      </c>
      <c r="AF2217" s="18" t="n">
        <f aca="false">DATA!L2217</f>
        <v>53</v>
      </c>
      <c r="AG2217" s="16" t="str">
        <f aca="false">DATA!K2217</f>
        <v>B</v>
      </c>
      <c r="AH2217" s="18" t="n">
        <f aca="false">IF(AE2217&gt;=PARAMETER!$B$12,1,0)</f>
        <v>0</v>
      </c>
      <c r="AI2217" s="18" t="n">
        <f aca="false">IF(AF2217&gt;=PARAMETER!$B$13,1,0)</f>
        <v>0</v>
      </c>
      <c r="AJ2217" s="18" t="n">
        <f aca="false">IF(AND(AH2217=1,AI2217=1),1,0)</f>
        <v>0</v>
      </c>
    </row>
    <row r="2218" customFormat="false" ht="15" hidden="false" customHeight="false" outlineLevel="0" collapsed="false">
      <c r="A2218" s="16" t="str">
        <f aca="false">DATA!A2218</f>
        <v>ITM12216</v>
      </c>
      <c r="B2218" s="16" t="str">
        <f aca="false">DATA!B2218</f>
        <v>Apparel</v>
      </c>
      <c r="C2218" s="17" t="n">
        <f aca="false">DATA!C2218</f>
        <v>196</v>
      </c>
      <c r="D2218" s="17" t="n">
        <f aca="false">DATA!D2218</f>
        <v>87</v>
      </c>
      <c r="E2218" s="18" t="n">
        <f aca="false">DATA!F2218</f>
        <v>6</v>
      </c>
      <c r="F2218" s="19" t="n">
        <f aca="false">DATA!G2218</f>
        <v>31.7</v>
      </c>
      <c r="G2218" s="19" t="n">
        <f aca="false">DATA!H2218</f>
        <v>7.13</v>
      </c>
      <c r="H2218" s="18" t="n">
        <f aca="false">DATA!E2218</f>
        <v>8</v>
      </c>
      <c r="I2218" s="20" t="n">
        <f aca="false">F2218*E2218</f>
        <v>190.2</v>
      </c>
      <c r="J2218" s="20" t="n">
        <f aca="false">PARAMETER!$B$4*G2218*SQRT(E2218)</f>
        <v>28.727141384569</v>
      </c>
      <c r="K2218" s="20" t="n">
        <f aca="false">I2218+J2218</f>
        <v>218.927141384569</v>
      </c>
      <c r="L2218" s="20" t="n">
        <f aca="false">K2218+F2218*H2218</f>
        <v>472.527141384569</v>
      </c>
      <c r="M2218" s="16" t="str">
        <f aca="false">IF(C2218&lt;=K2218,"REORDER",IF(C2218&gt;L2218,"OVERSTOCK","OK"))</f>
        <v>REORDER</v>
      </c>
      <c r="N2218" s="16" t="str">
        <f aca="false">IF(C2218&lt;=D2218,"REORDER","OK")</f>
        <v>OK</v>
      </c>
      <c r="O2218" s="18" t="n">
        <f aca="false">IF(D2218&lt;I2218,1,0)</f>
        <v>1</v>
      </c>
      <c r="P2218" s="20" t="n">
        <f aca="false">C2218/F2218</f>
        <v>6.18296529968454</v>
      </c>
      <c r="Q2218" s="19" t="n">
        <f aca="false">DATA!N2218</f>
        <v>113</v>
      </c>
      <c r="R2218" s="19" t="n">
        <f aca="false">DATA!O2218</f>
        <v>1.65</v>
      </c>
      <c r="S2218" s="17" t="n">
        <f aca="false">C2218*Q2218</f>
        <v>22148</v>
      </c>
      <c r="T2218" s="19" t="n">
        <f aca="false">C2218*R2218</f>
        <v>323.4</v>
      </c>
      <c r="U2218" s="20" t="n">
        <f aca="false">MAX(0,C2218-L2218)</f>
        <v>0</v>
      </c>
      <c r="V2218" s="17" t="n">
        <f aca="false">U2218*Q2218</f>
        <v>0</v>
      </c>
      <c r="W2218" s="19" t="n">
        <f aca="false">U2218*R2218</f>
        <v>0</v>
      </c>
      <c r="X2218" s="20" t="n">
        <f aca="false">MAX(0,K2218-C2218)</f>
        <v>22.927141384569</v>
      </c>
      <c r="Y2218" s="17" t="n">
        <f aca="false">F2218*PARAMETER!$B$5*Q2218</f>
        <v>1307466.5</v>
      </c>
      <c r="Z2218" s="21" t="n">
        <f aca="false">SUMIF($Y$2:$Y$3205,"&gt;="&amp;Y2218)/SUM($Y$2:$Y$3205)</f>
        <v>0.603668291707029</v>
      </c>
      <c r="AA2218" s="16" t="str">
        <f aca="false">IF(Z2218&lt;=PARAMETER!$B$7,"A",IF(Z2218&lt;=PARAMETER!$B$8,"B","C"))</f>
        <v>A</v>
      </c>
      <c r="AB2218" s="22" t="n">
        <f aca="false">G2218/F2218</f>
        <v>0.224921135646688</v>
      </c>
      <c r="AC2218" s="16" t="str">
        <f aca="false">IF(AB2218&lt;=PARAMETER!$B$9,"X",IF(AB2218&lt;=PARAMETER!$B$10,"Y","Z"))</f>
        <v>X</v>
      </c>
      <c r="AD2218" s="16" t="str">
        <f aca="false">AA2218&amp;AC2218</f>
        <v>AX</v>
      </c>
      <c r="AE2218" s="22" t="n">
        <f aca="false">DATA!I2218</f>
        <v>0.2</v>
      </c>
      <c r="AF2218" s="18" t="n">
        <f aca="false">DATA!L2218</f>
        <v>142</v>
      </c>
      <c r="AG2218" s="16" t="str">
        <f aca="false">DATA!K2218</f>
        <v>B</v>
      </c>
      <c r="AH2218" s="18" t="n">
        <f aca="false">IF(AE2218&gt;=PARAMETER!$B$12,1,0)</f>
        <v>0</v>
      </c>
      <c r="AI2218" s="18" t="n">
        <f aca="false">IF(AF2218&gt;=PARAMETER!$B$13,1,0)</f>
        <v>1</v>
      </c>
      <c r="AJ2218" s="18" t="n">
        <f aca="false">IF(AND(AH2218=1,AI2218=1),1,0)</f>
        <v>0</v>
      </c>
    </row>
    <row r="2219" customFormat="false" ht="15" hidden="false" customHeight="false" outlineLevel="0" collapsed="false">
      <c r="A2219" s="16" t="str">
        <f aca="false">DATA!A2219</f>
        <v>ITM12217</v>
      </c>
      <c r="B2219" s="16" t="str">
        <f aca="false">DATA!B2219</f>
        <v>Apparel</v>
      </c>
      <c r="C2219" s="17" t="n">
        <f aca="false">DATA!C2219</f>
        <v>318</v>
      </c>
      <c r="D2219" s="17" t="n">
        <f aca="false">DATA!D2219</f>
        <v>61</v>
      </c>
      <c r="E2219" s="18" t="n">
        <f aca="false">DATA!F2219</f>
        <v>4</v>
      </c>
      <c r="F2219" s="19" t="n">
        <f aca="false">DATA!G2219</f>
        <v>41.25</v>
      </c>
      <c r="G2219" s="19" t="n">
        <f aca="false">DATA!H2219</f>
        <v>1.19</v>
      </c>
      <c r="H2219" s="18" t="n">
        <f aca="false">DATA!E2219</f>
        <v>12</v>
      </c>
      <c r="I2219" s="20" t="n">
        <f aca="false">F2219*E2219</f>
        <v>165</v>
      </c>
      <c r="J2219" s="20" t="n">
        <f aca="false">PARAMETER!$B$4*G2219*SQRT(E2219)</f>
        <v>3.9147516321445</v>
      </c>
      <c r="K2219" s="20" t="n">
        <f aca="false">I2219+J2219</f>
        <v>168.914751632145</v>
      </c>
      <c r="L2219" s="20" t="n">
        <f aca="false">K2219+F2219*H2219</f>
        <v>663.914751632145</v>
      </c>
      <c r="M2219" s="16" t="str">
        <f aca="false">IF(C2219&lt;=K2219,"REORDER",IF(C2219&gt;L2219,"OVERSTOCK","OK"))</f>
        <v>OK</v>
      </c>
      <c r="N2219" s="16" t="str">
        <f aca="false">IF(C2219&lt;=D2219,"REORDER","OK")</f>
        <v>OK</v>
      </c>
      <c r="O2219" s="18" t="n">
        <f aca="false">IF(D2219&lt;I2219,1,0)</f>
        <v>1</v>
      </c>
      <c r="P2219" s="20" t="n">
        <f aca="false">C2219/F2219</f>
        <v>7.70909090909091</v>
      </c>
      <c r="Q2219" s="19" t="n">
        <f aca="false">DATA!N2219</f>
        <v>58.99</v>
      </c>
      <c r="R2219" s="19" t="n">
        <f aca="false">DATA!O2219</f>
        <v>0.56</v>
      </c>
      <c r="S2219" s="17" t="n">
        <f aca="false">C2219*Q2219</f>
        <v>18758.82</v>
      </c>
      <c r="T2219" s="19" t="n">
        <f aca="false">C2219*R2219</f>
        <v>178.08</v>
      </c>
      <c r="U2219" s="20" t="n">
        <f aca="false">MAX(0,C2219-L2219)</f>
        <v>0</v>
      </c>
      <c r="V2219" s="17" t="n">
        <f aca="false">U2219*Q2219</f>
        <v>0</v>
      </c>
      <c r="W2219" s="19" t="n">
        <f aca="false">U2219*R2219</f>
        <v>0</v>
      </c>
      <c r="X2219" s="20" t="n">
        <f aca="false">MAX(0,K2219-C2219)</f>
        <v>0</v>
      </c>
      <c r="Y2219" s="17" t="n">
        <f aca="false">F2219*PARAMETER!$B$5*Q2219</f>
        <v>888168.1875</v>
      </c>
      <c r="Z2219" s="21" t="n">
        <f aca="false">SUMIF($Y$2:$Y$3205,"&gt;="&amp;Y2219)/SUM($Y$2:$Y$3205)</f>
        <v>0.778908385950855</v>
      </c>
      <c r="AA2219" s="16" t="str">
        <f aca="false">IF(Z2219&lt;=PARAMETER!$B$7,"A",IF(Z2219&lt;=PARAMETER!$B$8,"B","C"))</f>
        <v>A</v>
      </c>
      <c r="AB2219" s="22" t="n">
        <f aca="false">G2219/F2219</f>
        <v>0.0288484848484848</v>
      </c>
      <c r="AC2219" s="16" t="str">
        <f aca="false">IF(AB2219&lt;=PARAMETER!$B$9,"X",IF(AB2219&lt;=PARAMETER!$B$10,"Y","Z"))</f>
        <v>X</v>
      </c>
      <c r="AD2219" s="16" t="str">
        <f aca="false">AA2219&amp;AC2219</f>
        <v>AX</v>
      </c>
      <c r="AE2219" s="22" t="n">
        <f aca="false">DATA!I2219</f>
        <v>0.95</v>
      </c>
      <c r="AF2219" s="18" t="n">
        <f aca="false">DATA!L2219</f>
        <v>122</v>
      </c>
      <c r="AG2219" s="16" t="str">
        <f aca="false">DATA!K2219</f>
        <v>C</v>
      </c>
      <c r="AH2219" s="18" t="n">
        <f aca="false">IF(AE2219&gt;=PARAMETER!$B$12,1,0)</f>
        <v>1</v>
      </c>
      <c r="AI2219" s="18" t="n">
        <f aca="false">IF(AF2219&gt;=PARAMETER!$B$13,1,0)</f>
        <v>1</v>
      </c>
      <c r="AJ2219" s="18" t="n">
        <f aca="false">IF(AND(AH2219=1,AI2219=1),1,0)</f>
        <v>1</v>
      </c>
    </row>
    <row r="2220" customFormat="false" ht="15" hidden="false" customHeight="false" outlineLevel="0" collapsed="false">
      <c r="A2220" s="16" t="str">
        <f aca="false">DATA!A2220</f>
        <v>ITM12218</v>
      </c>
      <c r="B2220" s="16" t="str">
        <f aca="false">DATA!B2220</f>
        <v>Automotive</v>
      </c>
      <c r="C2220" s="17" t="n">
        <f aca="false">DATA!C2220</f>
        <v>183</v>
      </c>
      <c r="D2220" s="17" t="n">
        <f aca="false">DATA!D2220</f>
        <v>46</v>
      </c>
      <c r="E2220" s="18" t="n">
        <f aca="false">DATA!F2220</f>
        <v>9</v>
      </c>
      <c r="F2220" s="19" t="n">
        <f aca="false">DATA!G2220</f>
        <v>26.08</v>
      </c>
      <c r="G2220" s="19" t="n">
        <f aca="false">DATA!H2220</f>
        <v>9.42</v>
      </c>
      <c r="H2220" s="18" t="n">
        <f aca="false">DATA!E2220</f>
        <v>14</v>
      </c>
      <c r="I2220" s="20" t="n">
        <f aca="false">F2220*E2220</f>
        <v>234.72</v>
      </c>
      <c r="J2220" s="20" t="n">
        <f aca="false">PARAMETER!$B$4*G2220*SQRT(E2220)</f>
        <v>46.4835634976486</v>
      </c>
      <c r="K2220" s="20" t="n">
        <f aca="false">I2220+J2220</f>
        <v>281.203563497649</v>
      </c>
      <c r="L2220" s="20" t="n">
        <f aca="false">K2220+F2220*H2220</f>
        <v>646.323563497649</v>
      </c>
      <c r="M2220" s="16" t="str">
        <f aca="false">IF(C2220&lt;=K2220,"REORDER",IF(C2220&gt;L2220,"OVERSTOCK","OK"))</f>
        <v>REORDER</v>
      </c>
      <c r="N2220" s="16" t="str">
        <f aca="false">IF(C2220&lt;=D2220,"REORDER","OK")</f>
        <v>OK</v>
      </c>
      <c r="O2220" s="18" t="n">
        <f aca="false">IF(D2220&lt;I2220,1,0)</f>
        <v>1</v>
      </c>
      <c r="P2220" s="20" t="n">
        <f aca="false">C2220/F2220</f>
        <v>7.01687116564417</v>
      </c>
      <c r="Q2220" s="19" t="n">
        <f aca="false">DATA!N2220</f>
        <v>60.76</v>
      </c>
      <c r="R2220" s="19" t="n">
        <f aca="false">DATA!O2220</f>
        <v>0.69</v>
      </c>
      <c r="S2220" s="17" t="n">
        <f aca="false">C2220*Q2220</f>
        <v>11119.08</v>
      </c>
      <c r="T2220" s="19" t="n">
        <f aca="false">C2220*R2220</f>
        <v>126.27</v>
      </c>
      <c r="U2220" s="20" t="n">
        <f aca="false">MAX(0,C2220-L2220)</f>
        <v>0</v>
      </c>
      <c r="V2220" s="17" t="n">
        <f aca="false">U2220*Q2220</f>
        <v>0</v>
      </c>
      <c r="W2220" s="19" t="n">
        <f aca="false">U2220*R2220</f>
        <v>0</v>
      </c>
      <c r="X2220" s="20" t="n">
        <f aca="false">MAX(0,K2220-C2220)</f>
        <v>98.2035634976486</v>
      </c>
      <c r="Y2220" s="17" t="n">
        <f aca="false">F2220*PARAMETER!$B$5*Q2220</f>
        <v>578386.592</v>
      </c>
      <c r="Z2220" s="21" t="n">
        <f aca="false">SUMIF($Y$2:$Y$3205,"&gt;="&amp;Y2220)/SUM($Y$2:$Y$3205)</f>
        <v>0.882318023921137</v>
      </c>
      <c r="AA2220" s="16" t="str">
        <f aca="false">IF(Z2220&lt;=PARAMETER!$B$7,"A",IF(Z2220&lt;=PARAMETER!$B$8,"B","C"))</f>
        <v>B</v>
      </c>
      <c r="AB2220" s="22" t="n">
        <f aca="false">G2220/F2220</f>
        <v>0.361196319018405</v>
      </c>
      <c r="AC2220" s="16" t="str">
        <f aca="false">IF(AB2220&lt;=PARAMETER!$B$9,"X",IF(AB2220&lt;=PARAMETER!$B$10,"Y","Z"))</f>
        <v>Y</v>
      </c>
      <c r="AD2220" s="16" t="str">
        <f aca="false">AA2220&amp;AC2220</f>
        <v>BY</v>
      </c>
      <c r="AE2220" s="22" t="n">
        <f aca="false">DATA!I2220</f>
        <v>0.29</v>
      </c>
      <c r="AF2220" s="18" t="n">
        <f aca="false">DATA!L2220</f>
        <v>115</v>
      </c>
      <c r="AG2220" s="16" t="str">
        <f aca="false">DATA!K2220</f>
        <v>D</v>
      </c>
      <c r="AH2220" s="18" t="n">
        <f aca="false">IF(AE2220&gt;=PARAMETER!$B$12,1,0)</f>
        <v>0</v>
      </c>
      <c r="AI2220" s="18" t="n">
        <f aca="false">IF(AF2220&gt;=PARAMETER!$B$13,1,0)</f>
        <v>1</v>
      </c>
      <c r="AJ2220" s="18" t="n">
        <f aca="false">IF(AND(AH2220=1,AI2220=1),1,0)</f>
        <v>0</v>
      </c>
    </row>
    <row r="2221" customFormat="false" ht="15" hidden="false" customHeight="false" outlineLevel="0" collapsed="false">
      <c r="A2221" s="16" t="str">
        <f aca="false">DATA!A2221</f>
        <v>ITM12219</v>
      </c>
      <c r="B2221" s="16" t="str">
        <f aca="false">DATA!B2221</f>
        <v>Automotive</v>
      </c>
      <c r="C2221" s="17" t="n">
        <f aca="false">DATA!C2221</f>
        <v>77</v>
      </c>
      <c r="D2221" s="17" t="n">
        <f aca="false">DATA!D2221</f>
        <v>17</v>
      </c>
      <c r="E2221" s="18" t="n">
        <f aca="false">DATA!F2221</f>
        <v>9</v>
      </c>
      <c r="F2221" s="19" t="n">
        <f aca="false">DATA!G2221</f>
        <v>36.18</v>
      </c>
      <c r="G2221" s="19" t="n">
        <f aca="false">DATA!H2221</f>
        <v>4.86</v>
      </c>
      <c r="H2221" s="18" t="n">
        <f aca="false">DATA!E2221</f>
        <v>7</v>
      </c>
      <c r="I2221" s="20" t="n">
        <f aca="false">F2221*E2221</f>
        <v>325.62</v>
      </c>
      <c r="J2221" s="20" t="n">
        <f aca="false">PARAMETER!$B$4*G2221*SQRT(E2221)</f>
        <v>23.9819658809525</v>
      </c>
      <c r="K2221" s="20" t="n">
        <f aca="false">I2221+J2221</f>
        <v>349.601965880952</v>
      </c>
      <c r="L2221" s="20" t="n">
        <f aca="false">K2221+F2221*H2221</f>
        <v>602.861965880952</v>
      </c>
      <c r="M2221" s="16" t="str">
        <f aca="false">IF(C2221&lt;=K2221,"REORDER",IF(C2221&gt;L2221,"OVERSTOCK","OK"))</f>
        <v>REORDER</v>
      </c>
      <c r="N2221" s="16" t="str">
        <f aca="false">IF(C2221&lt;=D2221,"REORDER","OK")</f>
        <v>OK</v>
      </c>
      <c r="O2221" s="18" t="n">
        <f aca="false">IF(D2221&lt;I2221,1,0)</f>
        <v>1</v>
      </c>
      <c r="P2221" s="20" t="n">
        <f aca="false">C2221/F2221</f>
        <v>2.12824765063571</v>
      </c>
      <c r="Q2221" s="19" t="n">
        <f aca="false">DATA!N2221</f>
        <v>127.96</v>
      </c>
      <c r="R2221" s="19" t="n">
        <f aca="false">DATA!O2221</f>
        <v>0.19</v>
      </c>
      <c r="S2221" s="17" t="n">
        <f aca="false">C2221*Q2221</f>
        <v>9852.92</v>
      </c>
      <c r="T2221" s="19" t="n">
        <f aca="false">C2221*R2221</f>
        <v>14.63</v>
      </c>
      <c r="U2221" s="20" t="n">
        <f aca="false">MAX(0,C2221-L2221)</f>
        <v>0</v>
      </c>
      <c r="V2221" s="17" t="n">
        <f aca="false">U2221*Q2221</f>
        <v>0</v>
      </c>
      <c r="W2221" s="19" t="n">
        <f aca="false">U2221*R2221</f>
        <v>0</v>
      </c>
      <c r="X2221" s="20" t="n">
        <f aca="false">MAX(0,K2221-C2221)</f>
        <v>272.601965880952</v>
      </c>
      <c r="Y2221" s="17" t="n">
        <f aca="false">F2221*PARAMETER!$B$5*Q2221</f>
        <v>1689801.372</v>
      </c>
      <c r="Z2221" s="21" t="n">
        <f aca="false">SUMIF($Y$2:$Y$3205,"&gt;="&amp;Y2221)/SUM($Y$2:$Y$3205)</f>
        <v>0.460799810233212</v>
      </c>
      <c r="AA2221" s="16" t="str">
        <f aca="false">IF(Z2221&lt;=PARAMETER!$B$7,"A",IF(Z2221&lt;=PARAMETER!$B$8,"B","C"))</f>
        <v>A</v>
      </c>
      <c r="AB2221" s="22" t="n">
        <f aca="false">G2221/F2221</f>
        <v>0.134328358208955</v>
      </c>
      <c r="AC2221" s="16" t="str">
        <f aca="false">IF(AB2221&lt;=PARAMETER!$B$9,"X",IF(AB2221&lt;=PARAMETER!$B$10,"Y","Z"))</f>
        <v>X</v>
      </c>
      <c r="AD2221" s="16" t="str">
        <f aca="false">AA2221&amp;AC2221</f>
        <v>AX</v>
      </c>
      <c r="AE2221" s="22" t="n">
        <f aca="false">DATA!I2221</f>
        <v>0.83</v>
      </c>
      <c r="AF2221" s="18" t="n">
        <f aca="false">DATA!L2221</f>
        <v>47</v>
      </c>
      <c r="AG2221" s="16" t="str">
        <f aca="false">DATA!K2221</f>
        <v>D</v>
      </c>
      <c r="AH2221" s="18" t="n">
        <f aca="false">IF(AE2221&gt;=PARAMETER!$B$12,1,0)</f>
        <v>1</v>
      </c>
      <c r="AI2221" s="18" t="n">
        <f aca="false">IF(AF2221&gt;=PARAMETER!$B$13,1,0)</f>
        <v>0</v>
      </c>
      <c r="AJ2221" s="18" t="n">
        <f aca="false">IF(AND(AH2221=1,AI2221=1),1,0)</f>
        <v>0</v>
      </c>
    </row>
    <row r="2222" customFormat="false" ht="15" hidden="false" customHeight="false" outlineLevel="0" collapsed="false">
      <c r="A2222" s="16" t="str">
        <f aca="false">DATA!A2222</f>
        <v>ITM12220</v>
      </c>
      <c r="B2222" s="16" t="str">
        <f aca="false">DATA!B2222</f>
        <v>Automotive</v>
      </c>
      <c r="C2222" s="17" t="n">
        <f aca="false">DATA!C2222</f>
        <v>288</v>
      </c>
      <c r="D2222" s="17" t="n">
        <f aca="false">DATA!D2222</f>
        <v>53</v>
      </c>
      <c r="E2222" s="18" t="n">
        <f aca="false">DATA!F2222</f>
        <v>2</v>
      </c>
      <c r="F2222" s="19" t="n">
        <f aca="false">DATA!G2222</f>
        <v>16.24</v>
      </c>
      <c r="G2222" s="19" t="n">
        <f aca="false">DATA!H2222</f>
        <v>9.41</v>
      </c>
      <c r="H2222" s="18" t="n">
        <f aca="false">DATA!E2222</f>
        <v>12</v>
      </c>
      <c r="I2222" s="20" t="n">
        <f aca="false">F2222*E2222</f>
        <v>32.48</v>
      </c>
      <c r="J2222" s="20" t="n">
        <f aca="false">PARAMETER!$B$4*G2222*SQRT(E2222)</f>
        <v>21.889300232195</v>
      </c>
      <c r="K2222" s="20" t="n">
        <f aca="false">I2222+J2222</f>
        <v>54.369300232195</v>
      </c>
      <c r="L2222" s="20" t="n">
        <f aca="false">K2222+F2222*H2222</f>
        <v>249.249300232195</v>
      </c>
      <c r="M2222" s="16" t="str">
        <f aca="false">IF(C2222&lt;=K2222,"REORDER",IF(C2222&gt;L2222,"OVERSTOCK","OK"))</f>
        <v>OVERSTOCK</v>
      </c>
      <c r="N2222" s="16" t="str">
        <f aca="false">IF(C2222&lt;=D2222,"REORDER","OK")</f>
        <v>OK</v>
      </c>
      <c r="O2222" s="18" t="n">
        <f aca="false">IF(D2222&lt;I2222,1,0)</f>
        <v>0</v>
      </c>
      <c r="P2222" s="20" t="n">
        <f aca="false">C2222/F2222</f>
        <v>17.7339901477833</v>
      </c>
      <c r="Q2222" s="19" t="n">
        <f aca="false">DATA!N2222</f>
        <v>189.47</v>
      </c>
      <c r="R2222" s="19" t="n">
        <f aca="false">DATA!O2222</f>
        <v>0.88</v>
      </c>
      <c r="S2222" s="17" t="n">
        <f aca="false">C2222*Q2222</f>
        <v>54567.36</v>
      </c>
      <c r="T2222" s="19" t="n">
        <f aca="false">C2222*R2222</f>
        <v>253.44</v>
      </c>
      <c r="U2222" s="20" t="n">
        <f aca="false">MAX(0,C2222-L2222)</f>
        <v>38.750699767805</v>
      </c>
      <c r="V2222" s="17" t="n">
        <f aca="false">U2222*Q2222</f>
        <v>7342.09508500602</v>
      </c>
      <c r="W2222" s="19" t="n">
        <f aca="false">U2222*R2222</f>
        <v>34.1006157956684</v>
      </c>
      <c r="X2222" s="20" t="n">
        <f aca="false">MAX(0,K2222-C2222)</f>
        <v>0</v>
      </c>
      <c r="Y2222" s="17" t="n">
        <f aca="false">F2222*PARAMETER!$B$5*Q2222</f>
        <v>1123102.372</v>
      </c>
      <c r="Z2222" s="21" t="n">
        <f aca="false">SUMIF($Y$2:$Y$3205,"&gt;="&amp;Y2222)/SUM($Y$2:$Y$3205)</f>
        <v>0.677810354552559</v>
      </c>
      <c r="AA2222" s="16" t="str">
        <f aca="false">IF(Z2222&lt;=PARAMETER!$B$7,"A",IF(Z2222&lt;=PARAMETER!$B$8,"B","C"))</f>
        <v>A</v>
      </c>
      <c r="AB2222" s="22" t="n">
        <f aca="false">G2222/F2222</f>
        <v>0.579433497536946</v>
      </c>
      <c r="AC2222" s="16" t="str">
        <f aca="false">IF(AB2222&lt;=PARAMETER!$B$9,"X",IF(AB2222&lt;=PARAMETER!$B$10,"Y","Z"))</f>
        <v>Z</v>
      </c>
      <c r="AD2222" s="16" t="str">
        <f aca="false">AA2222&amp;AC2222</f>
        <v>AZ</v>
      </c>
      <c r="AE2222" s="22" t="n">
        <f aca="false">DATA!I2222</f>
        <v>0.32</v>
      </c>
      <c r="AF2222" s="18" t="n">
        <f aca="false">DATA!L2222</f>
        <v>124</v>
      </c>
      <c r="AG2222" s="16" t="str">
        <f aca="false">DATA!K2222</f>
        <v>D</v>
      </c>
      <c r="AH2222" s="18" t="n">
        <f aca="false">IF(AE2222&gt;=PARAMETER!$B$12,1,0)</f>
        <v>0</v>
      </c>
      <c r="AI2222" s="18" t="n">
        <f aca="false">IF(AF2222&gt;=PARAMETER!$B$13,1,0)</f>
        <v>1</v>
      </c>
      <c r="AJ2222" s="18" t="n">
        <f aca="false">IF(AND(AH2222=1,AI2222=1),1,0)</f>
        <v>0</v>
      </c>
    </row>
    <row r="2223" customFormat="false" ht="15" hidden="false" customHeight="false" outlineLevel="0" collapsed="false">
      <c r="A2223" s="16" t="str">
        <f aca="false">DATA!A2223</f>
        <v>ITM12221</v>
      </c>
      <c r="B2223" s="16" t="str">
        <f aca="false">DATA!B2223</f>
        <v>Apparel</v>
      </c>
      <c r="C2223" s="17" t="n">
        <f aca="false">DATA!C2223</f>
        <v>327</v>
      </c>
      <c r="D2223" s="17" t="n">
        <f aca="false">DATA!D2223</f>
        <v>14</v>
      </c>
      <c r="E2223" s="18" t="n">
        <f aca="false">DATA!F2223</f>
        <v>2</v>
      </c>
      <c r="F2223" s="19" t="n">
        <f aca="false">DATA!G2223</f>
        <v>16</v>
      </c>
      <c r="G2223" s="19" t="n">
        <f aca="false">DATA!H2223</f>
        <v>1.52</v>
      </c>
      <c r="H2223" s="18" t="n">
        <f aca="false">DATA!E2223</f>
        <v>12</v>
      </c>
      <c r="I2223" s="20" t="n">
        <f aca="false">F2223*E2223</f>
        <v>32</v>
      </c>
      <c r="J2223" s="20" t="n">
        <f aca="false">PARAMETER!$B$4*G2223*SQRT(E2223)</f>
        <v>3.53578494717709</v>
      </c>
      <c r="K2223" s="20" t="n">
        <f aca="false">I2223+J2223</f>
        <v>35.5357849471771</v>
      </c>
      <c r="L2223" s="20" t="n">
        <f aca="false">K2223+F2223*H2223</f>
        <v>227.535784947177</v>
      </c>
      <c r="M2223" s="16" t="str">
        <f aca="false">IF(C2223&lt;=K2223,"REORDER",IF(C2223&gt;L2223,"OVERSTOCK","OK"))</f>
        <v>OVERSTOCK</v>
      </c>
      <c r="N2223" s="16" t="str">
        <f aca="false">IF(C2223&lt;=D2223,"REORDER","OK")</f>
        <v>OK</v>
      </c>
      <c r="O2223" s="18" t="n">
        <f aca="false">IF(D2223&lt;I2223,1,0)</f>
        <v>1</v>
      </c>
      <c r="P2223" s="20" t="n">
        <f aca="false">C2223/F2223</f>
        <v>20.4375</v>
      </c>
      <c r="Q2223" s="19" t="n">
        <f aca="false">DATA!N2223</f>
        <v>135.43</v>
      </c>
      <c r="R2223" s="19" t="n">
        <f aca="false">DATA!O2223</f>
        <v>1.72</v>
      </c>
      <c r="S2223" s="17" t="n">
        <f aca="false">C2223*Q2223</f>
        <v>44285.61</v>
      </c>
      <c r="T2223" s="19" t="n">
        <f aca="false">C2223*R2223</f>
        <v>562.44</v>
      </c>
      <c r="U2223" s="20" t="n">
        <f aca="false">MAX(0,C2223-L2223)</f>
        <v>99.4642150528229</v>
      </c>
      <c r="V2223" s="17" t="n">
        <f aca="false">U2223*Q2223</f>
        <v>13470.4386446038</v>
      </c>
      <c r="W2223" s="19" t="n">
        <f aca="false">U2223*R2223</f>
        <v>171.078449890855</v>
      </c>
      <c r="X2223" s="20" t="n">
        <f aca="false">MAX(0,K2223-C2223)</f>
        <v>0</v>
      </c>
      <c r="Y2223" s="17" t="n">
        <f aca="false">F2223*PARAMETER!$B$5*Q2223</f>
        <v>790911.2</v>
      </c>
      <c r="Z2223" s="21" t="n">
        <f aca="false">SUMIF($Y$2:$Y$3205,"&gt;="&amp;Y2223)/SUM($Y$2:$Y$3205)</f>
        <v>0.813484707864284</v>
      </c>
      <c r="AA2223" s="16" t="str">
        <f aca="false">IF(Z2223&lt;=PARAMETER!$B$7,"A",IF(Z2223&lt;=PARAMETER!$B$8,"B","C"))</f>
        <v>B</v>
      </c>
      <c r="AB2223" s="22" t="n">
        <f aca="false">G2223/F2223</f>
        <v>0.095</v>
      </c>
      <c r="AC2223" s="16" t="str">
        <f aca="false">IF(AB2223&lt;=PARAMETER!$B$9,"X",IF(AB2223&lt;=PARAMETER!$B$10,"Y","Z"))</f>
        <v>X</v>
      </c>
      <c r="AD2223" s="16" t="str">
        <f aca="false">AA2223&amp;AC2223</f>
        <v>BX</v>
      </c>
      <c r="AE2223" s="22" t="n">
        <f aca="false">DATA!I2223</f>
        <v>0.49</v>
      </c>
      <c r="AF2223" s="18" t="n">
        <f aca="false">DATA!L2223</f>
        <v>139</v>
      </c>
      <c r="AG2223" s="16" t="str">
        <f aca="false">DATA!K2223</f>
        <v>B</v>
      </c>
      <c r="AH2223" s="18" t="n">
        <f aca="false">IF(AE2223&gt;=PARAMETER!$B$12,1,0)</f>
        <v>0</v>
      </c>
      <c r="AI2223" s="18" t="n">
        <f aca="false">IF(AF2223&gt;=PARAMETER!$B$13,1,0)</f>
        <v>1</v>
      </c>
      <c r="AJ2223" s="18" t="n">
        <f aca="false">IF(AND(AH2223=1,AI2223=1),1,0)</f>
        <v>0</v>
      </c>
    </row>
    <row r="2224" customFormat="false" ht="15" hidden="false" customHeight="false" outlineLevel="0" collapsed="false">
      <c r="A2224" s="16" t="str">
        <f aca="false">DATA!A2224</f>
        <v>ITM12222</v>
      </c>
      <c r="B2224" s="16" t="str">
        <f aca="false">DATA!B2224</f>
        <v>Automotive</v>
      </c>
      <c r="C2224" s="17" t="n">
        <f aca="false">DATA!C2224</f>
        <v>77</v>
      </c>
      <c r="D2224" s="17" t="n">
        <f aca="false">DATA!D2224</f>
        <v>78</v>
      </c>
      <c r="E2224" s="18" t="n">
        <f aca="false">DATA!F2224</f>
        <v>2</v>
      </c>
      <c r="F2224" s="19" t="n">
        <f aca="false">DATA!G2224</f>
        <v>33.71</v>
      </c>
      <c r="G2224" s="19" t="n">
        <f aca="false">DATA!H2224</f>
        <v>9.52</v>
      </c>
      <c r="H2224" s="18" t="n">
        <f aca="false">DATA!E2224</f>
        <v>9</v>
      </c>
      <c r="I2224" s="20" t="n">
        <f aca="false">F2224*E2224</f>
        <v>67.42</v>
      </c>
      <c r="J2224" s="20" t="n">
        <f aca="false">PARAMETER!$B$4*G2224*SQRT(E2224)</f>
        <v>22.1451794060039</v>
      </c>
      <c r="K2224" s="20" t="n">
        <f aca="false">I2224+J2224</f>
        <v>89.5651794060039</v>
      </c>
      <c r="L2224" s="20" t="n">
        <f aca="false">K2224+F2224*H2224</f>
        <v>392.955179406004</v>
      </c>
      <c r="M2224" s="16" t="str">
        <f aca="false">IF(C2224&lt;=K2224,"REORDER",IF(C2224&gt;L2224,"OVERSTOCK","OK"))</f>
        <v>REORDER</v>
      </c>
      <c r="N2224" s="16" t="str">
        <f aca="false">IF(C2224&lt;=D2224,"REORDER","OK")</f>
        <v>REORDER</v>
      </c>
      <c r="O2224" s="18" t="n">
        <f aca="false">IF(D2224&lt;I2224,1,0)</f>
        <v>0</v>
      </c>
      <c r="P2224" s="20" t="n">
        <f aca="false">C2224/F2224</f>
        <v>2.28418866805102</v>
      </c>
      <c r="Q2224" s="19" t="n">
        <f aca="false">DATA!N2224</f>
        <v>136.94</v>
      </c>
      <c r="R2224" s="19" t="n">
        <f aca="false">DATA!O2224</f>
        <v>0.82</v>
      </c>
      <c r="S2224" s="17" t="n">
        <f aca="false">C2224*Q2224</f>
        <v>10544.38</v>
      </c>
      <c r="T2224" s="19" t="n">
        <f aca="false">C2224*R2224</f>
        <v>63.14</v>
      </c>
      <c r="U2224" s="20" t="n">
        <f aca="false">MAX(0,C2224-L2224)</f>
        <v>0</v>
      </c>
      <c r="V2224" s="17" t="n">
        <f aca="false">U2224*Q2224</f>
        <v>0</v>
      </c>
      <c r="W2224" s="19" t="n">
        <f aca="false">U2224*R2224</f>
        <v>0</v>
      </c>
      <c r="X2224" s="20" t="n">
        <f aca="false">MAX(0,K2224-C2224)</f>
        <v>12.5651794060039</v>
      </c>
      <c r="Y2224" s="17" t="n">
        <f aca="false">F2224*PARAMETER!$B$5*Q2224</f>
        <v>1684930.301</v>
      </c>
      <c r="Z2224" s="21" t="n">
        <f aca="false">SUMIF($Y$2:$Y$3205,"&gt;="&amp;Y2224)/SUM($Y$2:$Y$3205)</f>
        <v>0.462413802469623</v>
      </c>
      <c r="AA2224" s="16" t="str">
        <f aca="false">IF(Z2224&lt;=PARAMETER!$B$7,"A",IF(Z2224&lt;=PARAMETER!$B$8,"B","C"))</f>
        <v>A</v>
      </c>
      <c r="AB2224" s="22" t="n">
        <f aca="false">G2224/F2224</f>
        <v>0.282408780777217</v>
      </c>
      <c r="AC2224" s="16" t="str">
        <f aca="false">IF(AB2224&lt;=PARAMETER!$B$9,"X",IF(AB2224&lt;=PARAMETER!$B$10,"Y","Z"))</f>
        <v>Y</v>
      </c>
      <c r="AD2224" s="16" t="str">
        <f aca="false">AA2224&amp;AC2224</f>
        <v>AY</v>
      </c>
      <c r="AE2224" s="22" t="n">
        <f aca="false">DATA!I2224</f>
        <v>0.69</v>
      </c>
      <c r="AF2224" s="18" t="n">
        <f aca="false">DATA!L2224</f>
        <v>118</v>
      </c>
      <c r="AG2224" s="16" t="str">
        <f aca="false">DATA!K2224</f>
        <v>A</v>
      </c>
      <c r="AH2224" s="18" t="n">
        <f aca="false">IF(AE2224&gt;=PARAMETER!$B$12,1,0)</f>
        <v>0</v>
      </c>
      <c r="AI2224" s="18" t="n">
        <f aca="false">IF(AF2224&gt;=PARAMETER!$B$13,1,0)</f>
        <v>1</v>
      </c>
      <c r="AJ2224" s="18" t="n">
        <f aca="false">IF(AND(AH2224=1,AI2224=1),1,0)</f>
        <v>0</v>
      </c>
    </row>
    <row r="2225" customFormat="false" ht="15" hidden="false" customHeight="false" outlineLevel="0" collapsed="false">
      <c r="A2225" s="16" t="str">
        <f aca="false">DATA!A2225</f>
        <v>ITM12223</v>
      </c>
      <c r="B2225" s="16" t="str">
        <f aca="false">DATA!B2225</f>
        <v>Automotive</v>
      </c>
      <c r="C2225" s="17" t="n">
        <f aca="false">DATA!C2225</f>
        <v>307</v>
      </c>
      <c r="D2225" s="17" t="n">
        <f aca="false">DATA!D2225</f>
        <v>40</v>
      </c>
      <c r="E2225" s="18" t="n">
        <f aca="false">DATA!F2225</f>
        <v>2</v>
      </c>
      <c r="F2225" s="19" t="n">
        <f aca="false">DATA!G2225</f>
        <v>35.57</v>
      </c>
      <c r="G2225" s="19" t="n">
        <f aca="false">DATA!H2225</f>
        <v>1.54</v>
      </c>
      <c r="H2225" s="18" t="n">
        <f aca="false">DATA!E2225</f>
        <v>5</v>
      </c>
      <c r="I2225" s="20" t="n">
        <f aca="false">F2225*E2225</f>
        <v>71.14</v>
      </c>
      <c r="J2225" s="20" t="n">
        <f aca="false">PARAMETER!$B$4*G2225*SQRT(E2225)</f>
        <v>3.58230843332415</v>
      </c>
      <c r="K2225" s="20" t="n">
        <f aca="false">I2225+J2225</f>
        <v>74.7223084333242</v>
      </c>
      <c r="L2225" s="20" t="n">
        <f aca="false">K2225+F2225*H2225</f>
        <v>252.572308433324</v>
      </c>
      <c r="M2225" s="16" t="str">
        <f aca="false">IF(C2225&lt;=K2225,"REORDER",IF(C2225&gt;L2225,"OVERSTOCK","OK"))</f>
        <v>OVERSTOCK</v>
      </c>
      <c r="N2225" s="16" t="str">
        <f aca="false">IF(C2225&lt;=D2225,"REORDER","OK")</f>
        <v>OK</v>
      </c>
      <c r="O2225" s="18" t="n">
        <f aca="false">IF(D2225&lt;I2225,1,0)</f>
        <v>1</v>
      </c>
      <c r="P2225" s="20" t="n">
        <f aca="false">C2225/F2225</f>
        <v>8.63086870958673</v>
      </c>
      <c r="Q2225" s="19" t="n">
        <f aca="false">DATA!N2225</f>
        <v>197.38</v>
      </c>
      <c r="R2225" s="19" t="n">
        <f aca="false">DATA!O2225</f>
        <v>1.83</v>
      </c>
      <c r="S2225" s="17" t="n">
        <f aca="false">C2225*Q2225</f>
        <v>60595.66</v>
      </c>
      <c r="T2225" s="19" t="n">
        <f aca="false">C2225*R2225</f>
        <v>561.81</v>
      </c>
      <c r="U2225" s="20" t="n">
        <f aca="false">MAX(0,C2225-L2225)</f>
        <v>54.4276915666758</v>
      </c>
      <c r="V2225" s="17" t="n">
        <f aca="false">U2225*Q2225</f>
        <v>10742.9377614305</v>
      </c>
      <c r="W2225" s="19" t="n">
        <f aca="false">U2225*R2225</f>
        <v>99.6026755670168</v>
      </c>
      <c r="X2225" s="20" t="n">
        <f aca="false">MAX(0,K2225-C2225)</f>
        <v>0</v>
      </c>
      <c r="Y2225" s="17" t="n">
        <f aca="false">F2225*PARAMETER!$B$5*Q2225</f>
        <v>2562594.409</v>
      </c>
      <c r="Z2225" s="21" t="n">
        <f aca="false">SUMIF($Y$2:$Y$3205,"&gt;="&amp;Y2225)/SUM($Y$2:$Y$3205)</f>
        <v>0.16218943325193</v>
      </c>
      <c r="AA2225" s="16" t="str">
        <f aca="false">IF(Z2225&lt;=PARAMETER!$B$7,"A",IF(Z2225&lt;=PARAMETER!$B$8,"B","C"))</f>
        <v>A</v>
      </c>
      <c r="AB2225" s="22" t="n">
        <f aca="false">G2225/F2225</f>
        <v>0.0432949114422266</v>
      </c>
      <c r="AC2225" s="16" t="str">
        <f aca="false">IF(AB2225&lt;=PARAMETER!$B$9,"X",IF(AB2225&lt;=PARAMETER!$B$10,"Y","Z"))</f>
        <v>X</v>
      </c>
      <c r="AD2225" s="16" t="str">
        <f aca="false">AA2225&amp;AC2225</f>
        <v>AX</v>
      </c>
      <c r="AE2225" s="22" t="n">
        <f aca="false">DATA!I2225</f>
        <v>0.24</v>
      </c>
      <c r="AF2225" s="18" t="n">
        <f aca="false">DATA!L2225</f>
        <v>93</v>
      </c>
      <c r="AG2225" s="16" t="str">
        <f aca="false">DATA!K2225</f>
        <v>A</v>
      </c>
      <c r="AH2225" s="18" t="n">
        <f aca="false">IF(AE2225&gt;=PARAMETER!$B$12,1,0)</f>
        <v>0</v>
      </c>
      <c r="AI2225" s="18" t="n">
        <f aca="false">IF(AF2225&gt;=PARAMETER!$B$13,1,0)</f>
        <v>0</v>
      </c>
      <c r="AJ2225" s="18" t="n">
        <f aca="false">IF(AND(AH2225=1,AI2225=1),1,0)</f>
        <v>0</v>
      </c>
    </row>
    <row r="2226" customFormat="false" ht="15" hidden="false" customHeight="false" outlineLevel="0" collapsed="false">
      <c r="A2226" s="16" t="str">
        <f aca="false">DATA!A2226</f>
        <v>ITM12224</v>
      </c>
      <c r="B2226" s="16" t="str">
        <f aca="false">DATA!B2226</f>
        <v>Pharma</v>
      </c>
      <c r="C2226" s="17" t="n">
        <f aca="false">DATA!C2226</f>
        <v>484</v>
      </c>
      <c r="D2226" s="17" t="n">
        <f aca="false">DATA!D2226</f>
        <v>54</v>
      </c>
      <c r="E2226" s="18" t="n">
        <f aca="false">DATA!F2226</f>
        <v>5</v>
      </c>
      <c r="F2226" s="19" t="n">
        <f aca="false">DATA!G2226</f>
        <v>46.91</v>
      </c>
      <c r="G2226" s="19" t="n">
        <f aca="false">DATA!H2226</f>
        <v>4.88</v>
      </c>
      <c r="H2226" s="18" t="n">
        <f aca="false">DATA!E2226</f>
        <v>6</v>
      </c>
      <c r="I2226" s="20" t="n">
        <f aca="false">F2226*E2226</f>
        <v>234.55</v>
      </c>
      <c r="J2226" s="20" t="n">
        <f aca="false">PARAMETER!$B$4*G2226*SQRT(E2226)</f>
        <v>17.9486620717548</v>
      </c>
      <c r="K2226" s="20" t="n">
        <f aca="false">I2226+J2226</f>
        <v>252.498662071755</v>
      </c>
      <c r="L2226" s="20" t="n">
        <f aca="false">K2226+F2226*H2226</f>
        <v>533.958662071755</v>
      </c>
      <c r="M2226" s="16" t="str">
        <f aca="false">IF(C2226&lt;=K2226,"REORDER",IF(C2226&gt;L2226,"OVERSTOCK","OK"))</f>
        <v>OK</v>
      </c>
      <c r="N2226" s="16" t="str">
        <f aca="false">IF(C2226&lt;=D2226,"REORDER","OK")</f>
        <v>OK</v>
      </c>
      <c r="O2226" s="18" t="n">
        <f aca="false">IF(D2226&lt;I2226,1,0)</f>
        <v>1</v>
      </c>
      <c r="P2226" s="20" t="n">
        <f aca="false">C2226/F2226</f>
        <v>10.3176295033042</v>
      </c>
      <c r="Q2226" s="19" t="n">
        <f aca="false">DATA!N2226</f>
        <v>39.16</v>
      </c>
      <c r="R2226" s="19" t="n">
        <f aca="false">DATA!O2226</f>
        <v>1.75</v>
      </c>
      <c r="S2226" s="17" t="n">
        <f aca="false">C2226*Q2226</f>
        <v>18953.44</v>
      </c>
      <c r="T2226" s="19" t="n">
        <f aca="false">C2226*R2226</f>
        <v>847</v>
      </c>
      <c r="U2226" s="20" t="n">
        <f aca="false">MAX(0,C2226-L2226)</f>
        <v>0</v>
      </c>
      <c r="V2226" s="17" t="n">
        <f aca="false">U2226*Q2226</f>
        <v>0</v>
      </c>
      <c r="W2226" s="19" t="n">
        <f aca="false">U2226*R2226</f>
        <v>0</v>
      </c>
      <c r="X2226" s="20" t="n">
        <f aca="false">MAX(0,K2226-C2226)</f>
        <v>0</v>
      </c>
      <c r="Y2226" s="17" t="n">
        <f aca="false">F2226*PARAMETER!$B$5*Q2226</f>
        <v>670503.394</v>
      </c>
      <c r="Z2226" s="21" t="n">
        <f aca="false">SUMIF($Y$2:$Y$3205,"&gt;="&amp;Y2226)/SUM($Y$2:$Y$3205)</f>
        <v>0.854795701539235</v>
      </c>
      <c r="AA2226" s="16" t="str">
        <f aca="false">IF(Z2226&lt;=PARAMETER!$B$7,"A",IF(Z2226&lt;=PARAMETER!$B$8,"B","C"))</f>
        <v>B</v>
      </c>
      <c r="AB2226" s="22" t="n">
        <f aca="false">G2226/F2226</f>
        <v>0.104028991686208</v>
      </c>
      <c r="AC2226" s="16" t="str">
        <f aca="false">IF(AB2226&lt;=PARAMETER!$B$9,"X",IF(AB2226&lt;=PARAMETER!$B$10,"Y","Z"))</f>
        <v>X</v>
      </c>
      <c r="AD2226" s="16" t="str">
        <f aca="false">AA2226&amp;AC2226</f>
        <v>BX</v>
      </c>
      <c r="AE2226" s="22" t="n">
        <f aca="false">DATA!I2226</f>
        <v>0.76</v>
      </c>
      <c r="AF2226" s="18" t="n">
        <f aca="false">DATA!L2226</f>
        <v>172</v>
      </c>
      <c r="AG2226" s="16" t="str">
        <f aca="false">DATA!K2226</f>
        <v>C</v>
      </c>
      <c r="AH2226" s="18" t="n">
        <f aca="false">IF(AE2226&gt;=PARAMETER!$B$12,1,0)</f>
        <v>1</v>
      </c>
      <c r="AI2226" s="18" t="n">
        <f aca="false">IF(AF2226&gt;=PARAMETER!$B$13,1,0)</f>
        <v>1</v>
      </c>
      <c r="AJ2226" s="18" t="n">
        <f aca="false">IF(AND(AH2226=1,AI2226=1),1,0)</f>
        <v>1</v>
      </c>
    </row>
    <row r="2227" customFormat="false" ht="15" hidden="false" customHeight="false" outlineLevel="0" collapsed="false">
      <c r="A2227" s="16" t="str">
        <f aca="false">DATA!A2227</f>
        <v>ITM12225</v>
      </c>
      <c r="B2227" s="16" t="str">
        <f aca="false">DATA!B2227</f>
        <v>Electronics</v>
      </c>
      <c r="C2227" s="17" t="n">
        <f aca="false">DATA!C2227</f>
        <v>124</v>
      </c>
      <c r="D2227" s="17" t="n">
        <f aca="false">DATA!D2227</f>
        <v>18</v>
      </c>
      <c r="E2227" s="18" t="n">
        <f aca="false">DATA!F2227</f>
        <v>6</v>
      </c>
      <c r="F2227" s="19" t="n">
        <f aca="false">DATA!G2227</f>
        <v>12.02</v>
      </c>
      <c r="G2227" s="19" t="n">
        <f aca="false">DATA!H2227</f>
        <v>9.41</v>
      </c>
      <c r="H2227" s="18" t="n">
        <f aca="false">DATA!E2227</f>
        <v>12</v>
      </c>
      <c r="I2227" s="20" t="n">
        <f aca="false">F2227*E2227</f>
        <v>72.12</v>
      </c>
      <c r="J2227" s="20" t="n">
        <f aca="false">PARAMETER!$B$4*G2227*SQRT(E2227)</f>
        <v>37.913380144291</v>
      </c>
      <c r="K2227" s="20" t="n">
        <f aca="false">I2227+J2227</f>
        <v>110.033380144291</v>
      </c>
      <c r="L2227" s="20" t="n">
        <f aca="false">K2227+F2227*H2227</f>
        <v>254.273380144291</v>
      </c>
      <c r="M2227" s="16" t="str">
        <f aca="false">IF(C2227&lt;=K2227,"REORDER",IF(C2227&gt;L2227,"OVERSTOCK","OK"))</f>
        <v>OK</v>
      </c>
      <c r="N2227" s="16" t="str">
        <f aca="false">IF(C2227&lt;=D2227,"REORDER","OK")</f>
        <v>OK</v>
      </c>
      <c r="O2227" s="18" t="n">
        <f aca="false">IF(D2227&lt;I2227,1,0)</f>
        <v>1</v>
      </c>
      <c r="P2227" s="20" t="n">
        <f aca="false">C2227/F2227</f>
        <v>10.3161397670549</v>
      </c>
      <c r="Q2227" s="19" t="n">
        <f aca="false">DATA!N2227</f>
        <v>16.43</v>
      </c>
      <c r="R2227" s="19" t="n">
        <f aca="false">DATA!O2227</f>
        <v>0.22</v>
      </c>
      <c r="S2227" s="17" t="n">
        <f aca="false">C2227*Q2227</f>
        <v>2037.32</v>
      </c>
      <c r="T2227" s="19" t="n">
        <f aca="false">C2227*R2227</f>
        <v>27.28</v>
      </c>
      <c r="U2227" s="20" t="n">
        <f aca="false">MAX(0,C2227-L2227)</f>
        <v>0</v>
      </c>
      <c r="V2227" s="17" t="n">
        <f aca="false">U2227*Q2227</f>
        <v>0</v>
      </c>
      <c r="W2227" s="19" t="n">
        <f aca="false">U2227*R2227</f>
        <v>0</v>
      </c>
      <c r="X2227" s="20" t="n">
        <f aca="false">MAX(0,K2227-C2227)</f>
        <v>0</v>
      </c>
      <c r="Y2227" s="17" t="n">
        <f aca="false">F2227*PARAMETER!$B$5*Q2227</f>
        <v>72083.339</v>
      </c>
      <c r="Z2227" s="21" t="n">
        <f aca="false">SUMIF($Y$2:$Y$3205,"&gt;="&amp;Y2227)/SUM($Y$2:$Y$3205)</f>
        <v>0.998199601880307</v>
      </c>
      <c r="AA2227" s="16" t="str">
        <f aca="false">IF(Z2227&lt;=PARAMETER!$B$7,"A",IF(Z2227&lt;=PARAMETER!$B$8,"B","C"))</f>
        <v>C</v>
      </c>
      <c r="AB2227" s="22" t="n">
        <f aca="false">G2227/F2227</f>
        <v>0.782861896838602</v>
      </c>
      <c r="AC2227" s="16" t="str">
        <f aca="false">IF(AB2227&lt;=PARAMETER!$B$9,"X",IF(AB2227&lt;=PARAMETER!$B$10,"Y","Z"))</f>
        <v>Z</v>
      </c>
      <c r="AD2227" s="16" t="str">
        <f aca="false">AA2227&amp;AC2227</f>
        <v>CZ</v>
      </c>
      <c r="AE2227" s="22" t="n">
        <f aca="false">DATA!I2227</f>
        <v>0.72</v>
      </c>
      <c r="AF2227" s="18" t="n">
        <f aca="false">DATA!L2227</f>
        <v>55</v>
      </c>
      <c r="AG2227" s="16" t="str">
        <f aca="false">DATA!K2227</f>
        <v>D</v>
      </c>
      <c r="AH2227" s="18" t="n">
        <f aca="false">IF(AE2227&gt;=PARAMETER!$B$12,1,0)</f>
        <v>0</v>
      </c>
      <c r="AI2227" s="18" t="n">
        <f aca="false">IF(AF2227&gt;=PARAMETER!$B$13,1,0)</f>
        <v>0</v>
      </c>
      <c r="AJ2227" s="18" t="n">
        <f aca="false">IF(AND(AH2227=1,AI2227=1),1,0)</f>
        <v>0</v>
      </c>
    </row>
    <row r="2228" customFormat="false" ht="15" hidden="false" customHeight="false" outlineLevel="0" collapsed="false">
      <c r="A2228" s="16" t="str">
        <f aca="false">DATA!A2228</f>
        <v>ITM12226</v>
      </c>
      <c r="B2228" s="16" t="str">
        <f aca="false">DATA!B2228</f>
        <v>Groceries</v>
      </c>
      <c r="C2228" s="17" t="n">
        <f aca="false">DATA!C2228</f>
        <v>247</v>
      </c>
      <c r="D2228" s="17" t="n">
        <f aca="false">DATA!D2228</f>
        <v>41</v>
      </c>
      <c r="E2228" s="18" t="n">
        <f aca="false">DATA!F2228</f>
        <v>9</v>
      </c>
      <c r="F2228" s="19" t="n">
        <f aca="false">DATA!G2228</f>
        <v>23.94</v>
      </c>
      <c r="G2228" s="19" t="n">
        <f aca="false">DATA!H2228</f>
        <v>2.71</v>
      </c>
      <c r="H2228" s="18" t="n">
        <f aca="false">DATA!E2228</f>
        <v>11</v>
      </c>
      <c r="I2228" s="20" t="n">
        <f aca="false">F2228*E2228</f>
        <v>215.46</v>
      </c>
      <c r="J2228" s="20" t="n">
        <f aca="false">PARAMETER!$B$4*G2228*SQRT(E2228)</f>
        <v>13.3726599871155</v>
      </c>
      <c r="K2228" s="20" t="n">
        <f aca="false">I2228+J2228</f>
        <v>228.832659987115</v>
      </c>
      <c r="L2228" s="20" t="n">
        <f aca="false">K2228+F2228*H2228</f>
        <v>492.172659987116</v>
      </c>
      <c r="M2228" s="16" t="str">
        <f aca="false">IF(C2228&lt;=K2228,"REORDER",IF(C2228&gt;L2228,"OVERSTOCK","OK"))</f>
        <v>OK</v>
      </c>
      <c r="N2228" s="16" t="str">
        <f aca="false">IF(C2228&lt;=D2228,"REORDER","OK")</f>
        <v>OK</v>
      </c>
      <c r="O2228" s="18" t="n">
        <f aca="false">IF(D2228&lt;I2228,1,0)</f>
        <v>1</v>
      </c>
      <c r="P2228" s="20" t="n">
        <f aca="false">C2228/F2228</f>
        <v>10.3174603174603</v>
      </c>
      <c r="Q2228" s="19" t="n">
        <f aca="false">DATA!N2228</f>
        <v>151.65</v>
      </c>
      <c r="R2228" s="19" t="n">
        <f aca="false">DATA!O2228</f>
        <v>0.68</v>
      </c>
      <c r="S2228" s="17" t="n">
        <f aca="false">C2228*Q2228</f>
        <v>37457.55</v>
      </c>
      <c r="T2228" s="19" t="n">
        <f aca="false">C2228*R2228</f>
        <v>167.96</v>
      </c>
      <c r="U2228" s="20" t="n">
        <f aca="false">MAX(0,C2228-L2228)</f>
        <v>0</v>
      </c>
      <c r="V2228" s="17" t="n">
        <f aca="false">U2228*Q2228</f>
        <v>0</v>
      </c>
      <c r="W2228" s="19" t="n">
        <f aca="false">U2228*R2228</f>
        <v>0</v>
      </c>
      <c r="X2228" s="20" t="n">
        <f aca="false">MAX(0,K2228-C2228)</f>
        <v>0</v>
      </c>
      <c r="Y2228" s="17" t="n">
        <f aca="false">F2228*PARAMETER!$B$5*Q2228</f>
        <v>1325132.865</v>
      </c>
      <c r="Z2228" s="21" t="n">
        <f aca="false">SUMIF($Y$2:$Y$3205,"&gt;="&amp;Y2228)/SUM($Y$2:$Y$3205)</f>
        <v>0.5944379505639</v>
      </c>
      <c r="AA2228" s="16" t="str">
        <f aca="false">IF(Z2228&lt;=PARAMETER!$B$7,"A",IF(Z2228&lt;=PARAMETER!$B$8,"B","C"))</f>
        <v>A</v>
      </c>
      <c r="AB2228" s="22" t="n">
        <f aca="false">G2228/F2228</f>
        <v>0.113199665831245</v>
      </c>
      <c r="AC2228" s="16" t="str">
        <f aca="false">IF(AB2228&lt;=PARAMETER!$B$9,"X",IF(AB2228&lt;=PARAMETER!$B$10,"Y","Z"))</f>
        <v>X</v>
      </c>
      <c r="AD2228" s="16" t="str">
        <f aca="false">AA2228&amp;AC2228</f>
        <v>AX</v>
      </c>
      <c r="AE2228" s="22" t="n">
        <f aca="false">DATA!I2228</f>
        <v>0.59</v>
      </c>
      <c r="AF2228" s="18" t="n">
        <f aca="false">DATA!L2228</f>
        <v>101</v>
      </c>
      <c r="AG2228" s="16" t="str">
        <f aca="false">DATA!K2228</f>
        <v>C</v>
      </c>
      <c r="AH2228" s="18" t="n">
        <f aca="false">IF(AE2228&gt;=PARAMETER!$B$12,1,0)</f>
        <v>0</v>
      </c>
      <c r="AI2228" s="18" t="n">
        <f aca="false">IF(AF2228&gt;=PARAMETER!$B$13,1,0)</f>
        <v>1</v>
      </c>
      <c r="AJ2228" s="18" t="n">
        <f aca="false">IF(AND(AH2228=1,AI2228=1),1,0)</f>
        <v>0</v>
      </c>
    </row>
    <row r="2229" customFormat="false" ht="15" hidden="false" customHeight="false" outlineLevel="0" collapsed="false">
      <c r="A2229" s="16" t="str">
        <f aca="false">DATA!A2229</f>
        <v>ITM12227</v>
      </c>
      <c r="B2229" s="16" t="str">
        <f aca="false">DATA!B2229</f>
        <v>Electronics</v>
      </c>
      <c r="C2229" s="17" t="n">
        <f aca="false">DATA!C2229</f>
        <v>266</v>
      </c>
      <c r="D2229" s="17" t="n">
        <f aca="false">DATA!D2229</f>
        <v>42</v>
      </c>
      <c r="E2229" s="18" t="n">
        <f aca="false">DATA!F2229</f>
        <v>3</v>
      </c>
      <c r="F2229" s="19" t="n">
        <f aca="false">DATA!G2229</f>
        <v>13.28</v>
      </c>
      <c r="G2229" s="19" t="n">
        <f aca="false">DATA!H2229</f>
        <v>0.83</v>
      </c>
      <c r="H2229" s="18" t="n">
        <f aca="false">DATA!E2229</f>
        <v>6</v>
      </c>
      <c r="I2229" s="20" t="n">
        <f aca="false">F2229*E2229</f>
        <v>39.84</v>
      </c>
      <c r="J2229" s="20" t="n">
        <f aca="false">PARAMETER!$B$4*G2229*SQRT(E2229)</f>
        <v>2.36464514390193</v>
      </c>
      <c r="K2229" s="20" t="n">
        <f aca="false">I2229+J2229</f>
        <v>42.2046451439019</v>
      </c>
      <c r="L2229" s="20" t="n">
        <f aca="false">K2229+F2229*H2229</f>
        <v>121.884645143902</v>
      </c>
      <c r="M2229" s="16" t="str">
        <f aca="false">IF(C2229&lt;=K2229,"REORDER",IF(C2229&gt;L2229,"OVERSTOCK","OK"))</f>
        <v>OVERSTOCK</v>
      </c>
      <c r="N2229" s="16" t="str">
        <f aca="false">IF(C2229&lt;=D2229,"REORDER","OK")</f>
        <v>OK</v>
      </c>
      <c r="O2229" s="18" t="n">
        <f aca="false">IF(D2229&lt;I2229,1,0)</f>
        <v>0</v>
      </c>
      <c r="P2229" s="20" t="n">
        <f aca="false">C2229/F2229</f>
        <v>20.0301204819277</v>
      </c>
      <c r="Q2229" s="19" t="n">
        <f aca="false">DATA!N2229</f>
        <v>93.37</v>
      </c>
      <c r="R2229" s="19" t="n">
        <f aca="false">DATA!O2229</f>
        <v>1.83</v>
      </c>
      <c r="S2229" s="17" t="n">
        <f aca="false">C2229*Q2229</f>
        <v>24836.42</v>
      </c>
      <c r="T2229" s="19" t="n">
        <f aca="false">C2229*R2229</f>
        <v>486.78</v>
      </c>
      <c r="U2229" s="20" t="n">
        <f aca="false">MAX(0,C2229-L2229)</f>
        <v>144.115354856098</v>
      </c>
      <c r="V2229" s="17" t="n">
        <f aca="false">U2229*Q2229</f>
        <v>13456.0506829139</v>
      </c>
      <c r="W2229" s="19" t="n">
        <f aca="false">U2229*R2229</f>
        <v>263.73109938666</v>
      </c>
      <c r="X2229" s="20" t="n">
        <f aca="false">MAX(0,K2229-C2229)</f>
        <v>0</v>
      </c>
      <c r="Y2229" s="17" t="n">
        <f aca="false">F2229*PARAMETER!$B$5*Q2229</f>
        <v>452583.064</v>
      </c>
      <c r="Z2229" s="21" t="n">
        <f aca="false">SUMIF($Y$2:$Y$3205,"&gt;="&amp;Y2229)/SUM($Y$2:$Y$3205)</f>
        <v>0.919925021531609</v>
      </c>
      <c r="AA2229" s="16" t="str">
        <f aca="false">IF(Z2229&lt;=PARAMETER!$B$7,"A",IF(Z2229&lt;=PARAMETER!$B$8,"B","C"))</f>
        <v>B</v>
      </c>
      <c r="AB2229" s="22" t="n">
        <f aca="false">G2229/F2229</f>
        <v>0.0625</v>
      </c>
      <c r="AC2229" s="16" t="str">
        <f aca="false">IF(AB2229&lt;=PARAMETER!$B$9,"X",IF(AB2229&lt;=PARAMETER!$B$10,"Y","Z"))</f>
        <v>X</v>
      </c>
      <c r="AD2229" s="16" t="str">
        <f aca="false">AA2229&amp;AC2229</f>
        <v>BX</v>
      </c>
      <c r="AE2229" s="22" t="n">
        <f aca="false">DATA!I2229</f>
        <v>0.61</v>
      </c>
      <c r="AF2229" s="18" t="n">
        <f aca="false">DATA!L2229</f>
        <v>114</v>
      </c>
      <c r="AG2229" s="16" t="str">
        <f aca="false">DATA!K2229</f>
        <v>A</v>
      </c>
      <c r="AH2229" s="18" t="n">
        <f aca="false">IF(AE2229&gt;=PARAMETER!$B$12,1,0)</f>
        <v>0</v>
      </c>
      <c r="AI2229" s="18" t="n">
        <f aca="false">IF(AF2229&gt;=PARAMETER!$B$13,1,0)</f>
        <v>1</v>
      </c>
      <c r="AJ2229" s="18" t="n">
        <f aca="false">IF(AND(AH2229=1,AI2229=1),1,0)</f>
        <v>0</v>
      </c>
    </row>
    <row r="2230" customFormat="false" ht="15" hidden="false" customHeight="false" outlineLevel="0" collapsed="false">
      <c r="A2230" s="16" t="str">
        <f aca="false">DATA!A2230</f>
        <v>ITM12228</v>
      </c>
      <c r="B2230" s="16" t="str">
        <f aca="false">DATA!B2230</f>
        <v>Pharma</v>
      </c>
      <c r="C2230" s="17" t="n">
        <f aca="false">DATA!C2230</f>
        <v>207</v>
      </c>
      <c r="D2230" s="17" t="n">
        <f aca="false">DATA!D2230</f>
        <v>76</v>
      </c>
      <c r="E2230" s="18" t="n">
        <f aca="false">DATA!F2230</f>
        <v>9</v>
      </c>
      <c r="F2230" s="19" t="n">
        <f aca="false">DATA!G2230</f>
        <v>4.92</v>
      </c>
      <c r="G2230" s="19" t="n">
        <f aca="false">DATA!H2230</f>
        <v>8.03</v>
      </c>
      <c r="H2230" s="18" t="n">
        <f aca="false">DATA!E2230</f>
        <v>5</v>
      </c>
      <c r="I2230" s="20" t="n">
        <f aca="false">F2230*E2230</f>
        <v>44.28</v>
      </c>
      <c r="J2230" s="20" t="n">
        <f aca="false">PARAMETER!$B$4*G2230*SQRT(E2230)</f>
        <v>39.624523873261</v>
      </c>
      <c r="K2230" s="20" t="n">
        <f aca="false">I2230+J2230</f>
        <v>83.904523873261</v>
      </c>
      <c r="L2230" s="20" t="n">
        <f aca="false">K2230+F2230*H2230</f>
        <v>108.504523873261</v>
      </c>
      <c r="M2230" s="16" t="str">
        <f aca="false">IF(C2230&lt;=K2230,"REORDER",IF(C2230&gt;L2230,"OVERSTOCK","OK"))</f>
        <v>OVERSTOCK</v>
      </c>
      <c r="N2230" s="16" t="str">
        <f aca="false">IF(C2230&lt;=D2230,"REORDER","OK")</f>
        <v>OK</v>
      </c>
      <c r="O2230" s="18" t="n">
        <f aca="false">IF(D2230&lt;I2230,1,0)</f>
        <v>0</v>
      </c>
      <c r="P2230" s="20" t="n">
        <f aca="false">C2230/F2230</f>
        <v>42.0731707317073</v>
      </c>
      <c r="Q2230" s="19" t="n">
        <f aca="false">DATA!N2230</f>
        <v>91.48</v>
      </c>
      <c r="R2230" s="19" t="n">
        <f aca="false">DATA!O2230</f>
        <v>0.16</v>
      </c>
      <c r="S2230" s="17" t="n">
        <f aca="false">C2230*Q2230</f>
        <v>18936.36</v>
      </c>
      <c r="T2230" s="19" t="n">
        <f aca="false">C2230*R2230</f>
        <v>33.12</v>
      </c>
      <c r="U2230" s="20" t="n">
        <f aca="false">MAX(0,C2230-L2230)</f>
        <v>98.4954761267391</v>
      </c>
      <c r="V2230" s="17" t="n">
        <f aca="false">U2230*Q2230</f>
        <v>9010.36615607409</v>
      </c>
      <c r="W2230" s="19" t="n">
        <f aca="false">U2230*R2230</f>
        <v>15.7592761802782</v>
      </c>
      <c r="X2230" s="20" t="n">
        <f aca="false">MAX(0,K2230-C2230)</f>
        <v>0</v>
      </c>
      <c r="Y2230" s="17" t="n">
        <f aca="false">F2230*PARAMETER!$B$5*Q2230</f>
        <v>164279.784</v>
      </c>
      <c r="Z2230" s="21" t="n">
        <f aca="false">SUMIF($Y$2:$Y$3205,"&gt;="&amp;Y2230)/SUM($Y$2:$Y$3205)</f>
        <v>0.988647855776276</v>
      </c>
      <c r="AA2230" s="16" t="str">
        <f aca="false">IF(Z2230&lt;=PARAMETER!$B$7,"A",IF(Z2230&lt;=PARAMETER!$B$8,"B","C"))</f>
        <v>C</v>
      </c>
      <c r="AB2230" s="22" t="n">
        <f aca="false">G2230/F2230</f>
        <v>1.63211382113821</v>
      </c>
      <c r="AC2230" s="16" t="str">
        <f aca="false">IF(AB2230&lt;=PARAMETER!$B$9,"X",IF(AB2230&lt;=PARAMETER!$B$10,"Y","Z"))</f>
        <v>Z</v>
      </c>
      <c r="AD2230" s="16" t="str">
        <f aca="false">AA2230&amp;AC2230</f>
        <v>CZ</v>
      </c>
      <c r="AE2230" s="22" t="n">
        <f aca="false">DATA!I2230</f>
        <v>0.2</v>
      </c>
      <c r="AF2230" s="18" t="n">
        <f aca="false">DATA!L2230</f>
        <v>81</v>
      </c>
      <c r="AG2230" s="16" t="str">
        <f aca="false">DATA!K2230</f>
        <v>A</v>
      </c>
      <c r="AH2230" s="18" t="n">
        <f aca="false">IF(AE2230&gt;=PARAMETER!$B$12,1,0)</f>
        <v>0</v>
      </c>
      <c r="AI2230" s="18" t="n">
        <f aca="false">IF(AF2230&gt;=PARAMETER!$B$13,1,0)</f>
        <v>0</v>
      </c>
      <c r="AJ2230" s="18" t="n">
        <f aca="false">IF(AND(AH2230=1,AI2230=1),1,0)</f>
        <v>0</v>
      </c>
    </row>
    <row r="2231" customFormat="false" ht="15" hidden="false" customHeight="false" outlineLevel="0" collapsed="false">
      <c r="A2231" s="16" t="str">
        <f aca="false">DATA!A2231</f>
        <v>ITM12229</v>
      </c>
      <c r="B2231" s="16" t="str">
        <f aca="false">DATA!B2231</f>
        <v>Groceries</v>
      </c>
      <c r="C2231" s="17" t="n">
        <f aca="false">DATA!C2231</f>
        <v>102</v>
      </c>
      <c r="D2231" s="17" t="n">
        <f aca="false">DATA!D2231</f>
        <v>39</v>
      </c>
      <c r="E2231" s="18" t="n">
        <f aca="false">DATA!F2231</f>
        <v>6</v>
      </c>
      <c r="F2231" s="19" t="n">
        <f aca="false">DATA!G2231</f>
        <v>20.76</v>
      </c>
      <c r="G2231" s="19" t="n">
        <f aca="false">DATA!H2231</f>
        <v>6.16</v>
      </c>
      <c r="H2231" s="18" t="n">
        <f aca="false">DATA!E2231</f>
        <v>4</v>
      </c>
      <c r="I2231" s="20" t="n">
        <f aca="false">F2231*E2231</f>
        <v>124.56</v>
      </c>
      <c r="J2231" s="20" t="n">
        <f aca="false">PARAMETER!$B$4*G2231*SQRT(E2231)</f>
        <v>24.8189608595996</v>
      </c>
      <c r="K2231" s="20" t="n">
        <f aca="false">I2231+J2231</f>
        <v>149.3789608596</v>
      </c>
      <c r="L2231" s="20" t="n">
        <f aca="false">K2231+F2231*H2231</f>
        <v>232.4189608596</v>
      </c>
      <c r="M2231" s="16" t="str">
        <f aca="false">IF(C2231&lt;=K2231,"REORDER",IF(C2231&gt;L2231,"OVERSTOCK","OK"))</f>
        <v>REORDER</v>
      </c>
      <c r="N2231" s="16" t="str">
        <f aca="false">IF(C2231&lt;=D2231,"REORDER","OK")</f>
        <v>OK</v>
      </c>
      <c r="O2231" s="18" t="n">
        <f aca="false">IF(D2231&lt;I2231,1,0)</f>
        <v>1</v>
      </c>
      <c r="P2231" s="20" t="n">
        <f aca="false">C2231/F2231</f>
        <v>4.91329479768786</v>
      </c>
      <c r="Q2231" s="19" t="n">
        <f aca="false">DATA!N2231</f>
        <v>52.81</v>
      </c>
      <c r="R2231" s="19" t="n">
        <f aca="false">DATA!O2231</f>
        <v>1.56</v>
      </c>
      <c r="S2231" s="17" t="n">
        <f aca="false">C2231*Q2231</f>
        <v>5386.62</v>
      </c>
      <c r="T2231" s="19" t="n">
        <f aca="false">C2231*R2231</f>
        <v>159.12</v>
      </c>
      <c r="U2231" s="20" t="n">
        <f aca="false">MAX(0,C2231-L2231)</f>
        <v>0</v>
      </c>
      <c r="V2231" s="17" t="n">
        <f aca="false">U2231*Q2231</f>
        <v>0</v>
      </c>
      <c r="W2231" s="19" t="n">
        <f aca="false">U2231*R2231</f>
        <v>0</v>
      </c>
      <c r="X2231" s="20" t="n">
        <f aca="false">MAX(0,K2231-C2231)</f>
        <v>47.3789608595996</v>
      </c>
      <c r="Y2231" s="17" t="n">
        <f aca="false">F2231*PARAMETER!$B$5*Q2231</f>
        <v>400162.494</v>
      </c>
      <c r="Z2231" s="21" t="n">
        <f aca="false">SUMIF($Y$2:$Y$3205,"&gt;="&amp;Y2231)/SUM($Y$2:$Y$3205)</f>
        <v>0.934915697619659</v>
      </c>
      <c r="AA2231" s="16" t="str">
        <f aca="false">IF(Z2231&lt;=PARAMETER!$B$7,"A",IF(Z2231&lt;=PARAMETER!$B$8,"B","C"))</f>
        <v>B</v>
      </c>
      <c r="AB2231" s="22" t="n">
        <f aca="false">G2231/F2231</f>
        <v>0.296724470134875</v>
      </c>
      <c r="AC2231" s="16" t="str">
        <f aca="false">IF(AB2231&lt;=PARAMETER!$B$9,"X",IF(AB2231&lt;=PARAMETER!$B$10,"Y","Z"))</f>
        <v>Y</v>
      </c>
      <c r="AD2231" s="16" t="str">
        <f aca="false">AA2231&amp;AC2231</f>
        <v>BY</v>
      </c>
      <c r="AE2231" s="22" t="n">
        <f aca="false">DATA!I2231</f>
        <v>0.49</v>
      </c>
      <c r="AF2231" s="18" t="n">
        <f aca="false">DATA!L2231</f>
        <v>148</v>
      </c>
      <c r="AG2231" s="16" t="str">
        <f aca="false">DATA!K2231</f>
        <v>D</v>
      </c>
      <c r="AH2231" s="18" t="n">
        <f aca="false">IF(AE2231&gt;=PARAMETER!$B$12,1,0)</f>
        <v>0</v>
      </c>
      <c r="AI2231" s="18" t="n">
        <f aca="false">IF(AF2231&gt;=PARAMETER!$B$13,1,0)</f>
        <v>1</v>
      </c>
      <c r="AJ2231" s="18" t="n">
        <f aca="false">IF(AND(AH2231=1,AI2231=1),1,0)</f>
        <v>0</v>
      </c>
    </row>
    <row r="2232" customFormat="false" ht="15" hidden="false" customHeight="false" outlineLevel="0" collapsed="false">
      <c r="A2232" s="16" t="str">
        <f aca="false">DATA!A2232</f>
        <v>ITM12230</v>
      </c>
      <c r="B2232" s="16" t="str">
        <f aca="false">DATA!B2232</f>
        <v>Automotive</v>
      </c>
      <c r="C2232" s="17" t="n">
        <f aca="false">DATA!C2232</f>
        <v>205</v>
      </c>
      <c r="D2232" s="17" t="n">
        <f aca="false">DATA!D2232</f>
        <v>85</v>
      </c>
      <c r="E2232" s="18" t="n">
        <f aca="false">DATA!F2232</f>
        <v>2</v>
      </c>
      <c r="F2232" s="19" t="n">
        <f aca="false">DATA!G2232</f>
        <v>19.33</v>
      </c>
      <c r="G2232" s="19" t="n">
        <f aca="false">DATA!H2232</f>
        <v>5.38</v>
      </c>
      <c r="H2232" s="18" t="n">
        <f aca="false">DATA!E2232</f>
        <v>7</v>
      </c>
      <c r="I2232" s="20" t="n">
        <f aca="false">F2232*E2232</f>
        <v>38.66</v>
      </c>
      <c r="J2232" s="20" t="n">
        <f aca="false">PARAMETER!$B$4*G2232*SQRT(E2232)</f>
        <v>12.514817773561</v>
      </c>
      <c r="K2232" s="20" t="n">
        <f aca="false">I2232+J2232</f>
        <v>51.174817773561</v>
      </c>
      <c r="L2232" s="20" t="n">
        <f aca="false">K2232+F2232*H2232</f>
        <v>186.484817773561</v>
      </c>
      <c r="M2232" s="16" t="str">
        <f aca="false">IF(C2232&lt;=K2232,"REORDER",IF(C2232&gt;L2232,"OVERSTOCK","OK"))</f>
        <v>OVERSTOCK</v>
      </c>
      <c r="N2232" s="16" t="str">
        <f aca="false">IF(C2232&lt;=D2232,"REORDER","OK")</f>
        <v>OK</v>
      </c>
      <c r="O2232" s="18" t="n">
        <f aca="false">IF(D2232&lt;I2232,1,0)</f>
        <v>0</v>
      </c>
      <c r="P2232" s="20" t="n">
        <f aca="false">C2232/F2232</f>
        <v>10.6052767718572</v>
      </c>
      <c r="Q2232" s="19" t="n">
        <f aca="false">DATA!N2232</f>
        <v>106.3</v>
      </c>
      <c r="R2232" s="19" t="n">
        <f aca="false">DATA!O2232</f>
        <v>1.82</v>
      </c>
      <c r="S2232" s="17" t="n">
        <f aca="false">C2232*Q2232</f>
        <v>21791.5</v>
      </c>
      <c r="T2232" s="19" t="n">
        <f aca="false">C2232*R2232</f>
        <v>373.1</v>
      </c>
      <c r="U2232" s="20" t="n">
        <f aca="false">MAX(0,C2232-L2232)</f>
        <v>18.515182226439</v>
      </c>
      <c r="V2232" s="17" t="n">
        <f aca="false">U2232*Q2232</f>
        <v>1968.16387067046</v>
      </c>
      <c r="W2232" s="19" t="n">
        <f aca="false">U2232*R2232</f>
        <v>33.6976316521189</v>
      </c>
      <c r="X2232" s="20" t="n">
        <f aca="false">MAX(0,K2232-C2232)</f>
        <v>0</v>
      </c>
      <c r="Y2232" s="17" t="n">
        <f aca="false">F2232*PARAMETER!$B$5*Q2232</f>
        <v>749994.335</v>
      </c>
      <c r="Z2232" s="21" t="n">
        <f aca="false">SUMIF($Y$2:$Y$3205,"&gt;="&amp;Y2232)/SUM($Y$2:$Y$3205)</f>
        <v>0.826975272765615</v>
      </c>
      <c r="AA2232" s="16" t="str">
        <f aca="false">IF(Z2232&lt;=PARAMETER!$B$7,"A",IF(Z2232&lt;=PARAMETER!$B$8,"B","C"))</f>
        <v>B</v>
      </c>
      <c r="AB2232" s="22" t="n">
        <f aca="false">G2232/F2232</f>
        <v>0.278323848939472</v>
      </c>
      <c r="AC2232" s="16" t="str">
        <f aca="false">IF(AB2232&lt;=PARAMETER!$B$9,"X",IF(AB2232&lt;=PARAMETER!$B$10,"Y","Z"))</f>
        <v>Y</v>
      </c>
      <c r="AD2232" s="16" t="str">
        <f aca="false">AA2232&amp;AC2232</f>
        <v>BY</v>
      </c>
      <c r="AE2232" s="22" t="n">
        <f aca="false">DATA!I2232</f>
        <v>0.18</v>
      </c>
      <c r="AF2232" s="18" t="n">
        <f aca="false">DATA!L2232</f>
        <v>38</v>
      </c>
      <c r="AG2232" s="16" t="str">
        <f aca="false">DATA!K2232</f>
        <v>C</v>
      </c>
      <c r="AH2232" s="18" t="n">
        <f aca="false">IF(AE2232&gt;=PARAMETER!$B$12,1,0)</f>
        <v>0</v>
      </c>
      <c r="AI2232" s="18" t="n">
        <f aca="false">IF(AF2232&gt;=PARAMETER!$B$13,1,0)</f>
        <v>0</v>
      </c>
      <c r="AJ2232" s="18" t="n">
        <f aca="false">IF(AND(AH2232=1,AI2232=1),1,0)</f>
        <v>0</v>
      </c>
    </row>
    <row r="2233" customFormat="false" ht="15" hidden="false" customHeight="false" outlineLevel="0" collapsed="false">
      <c r="A2233" s="16" t="str">
        <f aca="false">DATA!A2233</f>
        <v>ITM12231</v>
      </c>
      <c r="B2233" s="16" t="str">
        <f aca="false">DATA!B2233</f>
        <v>Pharma</v>
      </c>
      <c r="C2233" s="17" t="n">
        <f aca="false">DATA!C2233</f>
        <v>271</v>
      </c>
      <c r="D2233" s="17" t="n">
        <f aca="false">DATA!D2233</f>
        <v>38</v>
      </c>
      <c r="E2233" s="18" t="n">
        <f aca="false">DATA!F2233</f>
        <v>7</v>
      </c>
      <c r="F2233" s="19" t="n">
        <f aca="false">DATA!G2233</f>
        <v>14.25</v>
      </c>
      <c r="G2233" s="19" t="n">
        <f aca="false">DATA!H2233</f>
        <v>0.83</v>
      </c>
      <c r="H2233" s="18" t="n">
        <f aca="false">DATA!E2233</f>
        <v>6</v>
      </c>
      <c r="I2233" s="20" t="n">
        <f aca="false">F2233*E2233</f>
        <v>99.75</v>
      </c>
      <c r="J2233" s="20" t="n">
        <f aca="false">PARAMETER!$B$4*G2233*SQRT(E2233)</f>
        <v>3.61205512121345</v>
      </c>
      <c r="K2233" s="20" t="n">
        <f aca="false">I2233+J2233</f>
        <v>103.362055121213</v>
      </c>
      <c r="L2233" s="20" t="n">
        <f aca="false">K2233+F2233*H2233</f>
        <v>188.862055121213</v>
      </c>
      <c r="M2233" s="16" t="str">
        <f aca="false">IF(C2233&lt;=K2233,"REORDER",IF(C2233&gt;L2233,"OVERSTOCK","OK"))</f>
        <v>OVERSTOCK</v>
      </c>
      <c r="N2233" s="16" t="str">
        <f aca="false">IF(C2233&lt;=D2233,"REORDER","OK")</f>
        <v>OK</v>
      </c>
      <c r="O2233" s="18" t="n">
        <f aca="false">IF(D2233&lt;I2233,1,0)</f>
        <v>1</v>
      </c>
      <c r="P2233" s="20" t="n">
        <f aca="false">C2233/F2233</f>
        <v>19.0175438596491</v>
      </c>
      <c r="Q2233" s="19" t="n">
        <f aca="false">DATA!N2233</f>
        <v>94.01</v>
      </c>
      <c r="R2233" s="19" t="n">
        <f aca="false">DATA!O2233</f>
        <v>1.56</v>
      </c>
      <c r="S2233" s="17" t="n">
        <f aca="false">C2233*Q2233</f>
        <v>25476.71</v>
      </c>
      <c r="T2233" s="19" t="n">
        <f aca="false">C2233*R2233</f>
        <v>422.76</v>
      </c>
      <c r="U2233" s="20" t="n">
        <f aca="false">MAX(0,C2233-L2233)</f>
        <v>82.1379448787866</v>
      </c>
      <c r="V2233" s="17" t="n">
        <f aca="false">U2233*Q2233</f>
        <v>7721.78819805472</v>
      </c>
      <c r="W2233" s="19" t="n">
        <f aca="false">U2233*R2233</f>
        <v>128.135194010907</v>
      </c>
      <c r="X2233" s="20" t="n">
        <f aca="false">MAX(0,K2233-C2233)</f>
        <v>0</v>
      </c>
      <c r="Y2233" s="17" t="n">
        <f aca="false">F2233*PARAMETER!$B$5*Q2233</f>
        <v>488969.5125</v>
      </c>
      <c r="Z2233" s="21" t="n">
        <f aca="false">SUMIF($Y$2:$Y$3205,"&gt;="&amp;Y2233)/SUM($Y$2:$Y$3205)</f>
        <v>0.909257453623346</v>
      </c>
      <c r="AA2233" s="16" t="str">
        <f aca="false">IF(Z2233&lt;=PARAMETER!$B$7,"A",IF(Z2233&lt;=PARAMETER!$B$8,"B","C"))</f>
        <v>B</v>
      </c>
      <c r="AB2233" s="22" t="n">
        <f aca="false">G2233/F2233</f>
        <v>0.0582456140350877</v>
      </c>
      <c r="AC2233" s="16" t="str">
        <f aca="false">IF(AB2233&lt;=PARAMETER!$B$9,"X",IF(AB2233&lt;=PARAMETER!$B$10,"Y","Z"))</f>
        <v>X</v>
      </c>
      <c r="AD2233" s="16" t="str">
        <f aca="false">AA2233&amp;AC2233</f>
        <v>BX</v>
      </c>
      <c r="AE2233" s="22" t="n">
        <f aca="false">DATA!I2233</f>
        <v>0.38</v>
      </c>
      <c r="AF2233" s="18" t="n">
        <f aca="false">DATA!L2233</f>
        <v>56</v>
      </c>
      <c r="AG2233" s="16" t="str">
        <f aca="false">DATA!K2233</f>
        <v>D</v>
      </c>
      <c r="AH2233" s="18" t="n">
        <f aca="false">IF(AE2233&gt;=PARAMETER!$B$12,1,0)</f>
        <v>0</v>
      </c>
      <c r="AI2233" s="18" t="n">
        <f aca="false">IF(AF2233&gt;=PARAMETER!$B$13,1,0)</f>
        <v>0</v>
      </c>
      <c r="AJ2233" s="18" t="n">
        <f aca="false">IF(AND(AH2233=1,AI2233=1),1,0)</f>
        <v>0</v>
      </c>
    </row>
    <row r="2234" customFormat="false" ht="15" hidden="false" customHeight="false" outlineLevel="0" collapsed="false">
      <c r="A2234" s="16" t="str">
        <f aca="false">DATA!A2234</f>
        <v>ITM12232</v>
      </c>
      <c r="B2234" s="16" t="str">
        <f aca="false">DATA!B2234</f>
        <v>Automotive</v>
      </c>
      <c r="C2234" s="17" t="n">
        <f aca="false">DATA!C2234</f>
        <v>374</v>
      </c>
      <c r="D2234" s="17" t="n">
        <f aca="false">DATA!D2234</f>
        <v>12</v>
      </c>
      <c r="E2234" s="18" t="n">
        <f aca="false">DATA!F2234</f>
        <v>5</v>
      </c>
      <c r="F2234" s="19" t="n">
        <f aca="false">DATA!G2234</f>
        <v>15.55</v>
      </c>
      <c r="G2234" s="19" t="n">
        <f aca="false">DATA!H2234</f>
        <v>6.71</v>
      </c>
      <c r="H2234" s="18" t="n">
        <f aca="false">DATA!E2234</f>
        <v>10</v>
      </c>
      <c r="I2234" s="20" t="n">
        <f aca="false">F2234*E2234</f>
        <v>77.75</v>
      </c>
      <c r="J2234" s="20" t="n">
        <f aca="false">PARAMETER!$B$4*G2234*SQRT(E2234)</f>
        <v>24.6794103486628</v>
      </c>
      <c r="K2234" s="20" t="n">
        <f aca="false">I2234+J2234</f>
        <v>102.429410348663</v>
      </c>
      <c r="L2234" s="20" t="n">
        <f aca="false">K2234+F2234*H2234</f>
        <v>257.929410348663</v>
      </c>
      <c r="M2234" s="16" t="str">
        <f aca="false">IF(C2234&lt;=K2234,"REORDER",IF(C2234&gt;L2234,"OVERSTOCK","OK"))</f>
        <v>OVERSTOCK</v>
      </c>
      <c r="N2234" s="16" t="str">
        <f aca="false">IF(C2234&lt;=D2234,"REORDER","OK")</f>
        <v>OK</v>
      </c>
      <c r="O2234" s="18" t="n">
        <f aca="false">IF(D2234&lt;I2234,1,0)</f>
        <v>1</v>
      </c>
      <c r="P2234" s="20" t="n">
        <f aca="false">C2234/F2234</f>
        <v>24.0514469453376</v>
      </c>
      <c r="Q2234" s="19" t="n">
        <f aca="false">DATA!N2234</f>
        <v>75.64</v>
      </c>
      <c r="R2234" s="19" t="n">
        <f aca="false">DATA!O2234</f>
        <v>1.51</v>
      </c>
      <c r="S2234" s="17" t="n">
        <f aca="false">C2234*Q2234</f>
        <v>28289.36</v>
      </c>
      <c r="T2234" s="19" t="n">
        <f aca="false">C2234*R2234</f>
        <v>564.74</v>
      </c>
      <c r="U2234" s="20" t="n">
        <f aca="false">MAX(0,C2234-L2234)</f>
        <v>116.070589651337</v>
      </c>
      <c r="V2234" s="17" t="n">
        <f aca="false">U2234*Q2234</f>
        <v>8779.57940122714</v>
      </c>
      <c r="W2234" s="19" t="n">
        <f aca="false">U2234*R2234</f>
        <v>175.266590373519</v>
      </c>
      <c r="X2234" s="20" t="n">
        <f aca="false">MAX(0,K2234-C2234)</f>
        <v>0</v>
      </c>
      <c r="Y2234" s="17" t="n">
        <f aca="false">F2234*PARAMETER!$B$5*Q2234</f>
        <v>429313.73</v>
      </c>
      <c r="Z2234" s="21" t="n">
        <f aca="false">SUMIF($Y$2:$Y$3205,"&gt;="&amp;Y2234)/SUM($Y$2:$Y$3205)</f>
        <v>0.927223957280262</v>
      </c>
      <c r="AA2234" s="16" t="str">
        <f aca="false">IF(Z2234&lt;=PARAMETER!$B$7,"A",IF(Z2234&lt;=PARAMETER!$B$8,"B","C"))</f>
        <v>B</v>
      </c>
      <c r="AB2234" s="22" t="n">
        <f aca="false">G2234/F2234</f>
        <v>0.431511254019293</v>
      </c>
      <c r="AC2234" s="16" t="str">
        <f aca="false">IF(AB2234&lt;=PARAMETER!$B$9,"X",IF(AB2234&lt;=PARAMETER!$B$10,"Y","Z"))</f>
        <v>Y</v>
      </c>
      <c r="AD2234" s="16" t="str">
        <f aca="false">AA2234&amp;AC2234</f>
        <v>BY</v>
      </c>
      <c r="AE2234" s="22" t="n">
        <f aca="false">DATA!I2234</f>
        <v>0.91</v>
      </c>
      <c r="AF2234" s="18" t="n">
        <f aca="false">DATA!L2234</f>
        <v>120</v>
      </c>
      <c r="AG2234" s="16" t="str">
        <f aca="false">DATA!K2234</f>
        <v>A</v>
      </c>
      <c r="AH2234" s="18" t="n">
        <f aca="false">IF(AE2234&gt;=PARAMETER!$B$12,1,0)</f>
        <v>1</v>
      </c>
      <c r="AI2234" s="18" t="n">
        <f aca="false">IF(AF2234&gt;=PARAMETER!$B$13,1,0)</f>
        <v>1</v>
      </c>
      <c r="AJ2234" s="18" t="n">
        <f aca="false">IF(AND(AH2234=1,AI2234=1),1,0)</f>
        <v>1</v>
      </c>
    </row>
    <row r="2235" customFormat="false" ht="15" hidden="false" customHeight="false" outlineLevel="0" collapsed="false">
      <c r="A2235" s="16" t="str">
        <f aca="false">DATA!A2235</f>
        <v>ITM12233</v>
      </c>
      <c r="B2235" s="16" t="str">
        <f aca="false">DATA!B2235</f>
        <v>Apparel</v>
      </c>
      <c r="C2235" s="17" t="n">
        <f aca="false">DATA!C2235</f>
        <v>257</v>
      </c>
      <c r="D2235" s="17" t="n">
        <f aca="false">DATA!D2235</f>
        <v>99</v>
      </c>
      <c r="E2235" s="18" t="n">
        <f aca="false">DATA!F2235</f>
        <v>7</v>
      </c>
      <c r="F2235" s="19" t="n">
        <f aca="false">DATA!G2235</f>
        <v>18.66</v>
      </c>
      <c r="G2235" s="19" t="n">
        <f aca="false">DATA!H2235</f>
        <v>2.13</v>
      </c>
      <c r="H2235" s="18" t="n">
        <f aca="false">DATA!E2235</f>
        <v>9</v>
      </c>
      <c r="I2235" s="20" t="n">
        <f aca="false">F2235*E2235</f>
        <v>130.62</v>
      </c>
      <c r="J2235" s="20" t="n">
        <f aca="false">PARAMETER!$B$4*G2235*SQRT(E2235)</f>
        <v>9.26949085323451</v>
      </c>
      <c r="K2235" s="20" t="n">
        <f aca="false">I2235+J2235</f>
        <v>139.889490853235</v>
      </c>
      <c r="L2235" s="20" t="n">
        <f aca="false">K2235+F2235*H2235</f>
        <v>307.829490853235</v>
      </c>
      <c r="M2235" s="16" t="str">
        <f aca="false">IF(C2235&lt;=K2235,"REORDER",IF(C2235&gt;L2235,"OVERSTOCK","OK"))</f>
        <v>OK</v>
      </c>
      <c r="N2235" s="16" t="str">
        <f aca="false">IF(C2235&lt;=D2235,"REORDER","OK")</f>
        <v>OK</v>
      </c>
      <c r="O2235" s="18" t="n">
        <f aca="false">IF(D2235&lt;I2235,1,0)</f>
        <v>1</v>
      </c>
      <c r="P2235" s="20" t="n">
        <f aca="false">C2235/F2235</f>
        <v>13.7727759914255</v>
      </c>
      <c r="Q2235" s="19" t="n">
        <f aca="false">DATA!N2235</f>
        <v>94.12</v>
      </c>
      <c r="R2235" s="19" t="n">
        <f aca="false">DATA!O2235</f>
        <v>1.7</v>
      </c>
      <c r="S2235" s="17" t="n">
        <f aca="false">C2235*Q2235</f>
        <v>24188.84</v>
      </c>
      <c r="T2235" s="19" t="n">
        <f aca="false">C2235*R2235</f>
        <v>436.9</v>
      </c>
      <c r="U2235" s="20" t="n">
        <f aca="false">MAX(0,C2235-L2235)</f>
        <v>0</v>
      </c>
      <c r="V2235" s="17" t="n">
        <f aca="false">U2235*Q2235</f>
        <v>0</v>
      </c>
      <c r="W2235" s="19" t="n">
        <f aca="false">U2235*R2235</f>
        <v>0</v>
      </c>
      <c r="X2235" s="20" t="n">
        <f aca="false">MAX(0,K2235-C2235)</f>
        <v>0</v>
      </c>
      <c r="Y2235" s="17" t="n">
        <f aca="false">F2235*PARAMETER!$B$5*Q2235</f>
        <v>641041.908</v>
      </c>
      <c r="Z2235" s="21" t="n">
        <f aca="false">SUMIF($Y$2:$Y$3205,"&gt;="&amp;Y2235)/SUM($Y$2:$Y$3205)</f>
        <v>0.864823548607378</v>
      </c>
      <c r="AA2235" s="16" t="str">
        <f aca="false">IF(Z2235&lt;=PARAMETER!$B$7,"A",IF(Z2235&lt;=PARAMETER!$B$8,"B","C"))</f>
        <v>B</v>
      </c>
      <c r="AB2235" s="22" t="n">
        <f aca="false">G2235/F2235</f>
        <v>0.114147909967846</v>
      </c>
      <c r="AC2235" s="16" t="str">
        <f aca="false">IF(AB2235&lt;=PARAMETER!$B$9,"X",IF(AB2235&lt;=PARAMETER!$B$10,"Y","Z"))</f>
        <v>X</v>
      </c>
      <c r="AD2235" s="16" t="str">
        <f aca="false">AA2235&amp;AC2235</f>
        <v>BX</v>
      </c>
      <c r="AE2235" s="22" t="n">
        <f aca="false">DATA!I2235</f>
        <v>0.62</v>
      </c>
      <c r="AF2235" s="18" t="n">
        <f aca="false">DATA!L2235</f>
        <v>16</v>
      </c>
      <c r="AG2235" s="16" t="str">
        <f aca="false">DATA!K2235</f>
        <v>A</v>
      </c>
      <c r="AH2235" s="18" t="n">
        <f aca="false">IF(AE2235&gt;=PARAMETER!$B$12,1,0)</f>
        <v>0</v>
      </c>
      <c r="AI2235" s="18" t="n">
        <f aca="false">IF(AF2235&gt;=PARAMETER!$B$13,1,0)</f>
        <v>0</v>
      </c>
      <c r="AJ2235" s="18" t="n">
        <f aca="false">IF(AND(AH2235=1,AI2235=1),1,0)</f>
        <v>0</v>
      </c>
    </row>
    <row r="2236" customFormat="false" ht="15" hidden="false" customHeight="false" outlineLevel="0" collapsed="false">
      <c r="A2236" s="16" t="str">
        <f aca="false">DATA!A2236</f>
        <v>ITM12234</v>
      </c>
      <c r="B2236" s="16" t="str">
        <f aca="false">DATA!B2236</f>
        <v>Pharma</v>
      </c>
      <c r="C2236" s="17" t="n">
        <f aca="false">DATA!C2236</f>
        <v>379</v>
      </c>
      <c r="D2236" s="17" t="n">
        <f aca="false">DATA!D2236</f>
        <v>66</v>
      </c>
      <c r="E2236" s="18" t="n">
        <f aca="false">DATA!F2236</f>
        <v>5</v>
      </c>
      <c r="F2236" s="19" t="n">
        <f aca="false">DATA!G2236</f>
        <v>49.45</v>
      </c>
      <c r="G2236" s="19" t="n">
        <f aca="false">DATA!H2236</f>
        <v>9.35</v>
      </c>
      <c r="H2236" s="18" t="n">
        <f aca="false">DATA!E2236</f>
        <v>8</v>
      </c>
      <c r="I2236" s="20" t="n">
        <f aca="false">F2236*E2236</f>
        <v>247.25</v>
      </c>
      <c r="J2236" s="20" t="n">
        <f aca="false">PARAMETER!$B$4*G2236*SQRT(E2236)</f>
        <v>34.3893422891203</v>
      </c>
      <c r="K2236" s="20" t="n">
        <f aca="false">I2236+J2236</f>
        <v>281.63934228912</v>
      </c>
      <c r="L2236" s="20" t="n">
        <f aca="false">K2236+F2236*H2236</f>
        <v>677.23934228912</v>
      </c>
      <c r="M2236" s="16" t="str">
        <f aca="false">IF(C2236&lt;=K2236,"REORDER",IF(C2236&gt;L2236,"OVERSTOCK","OK"))</f>
        <v>OK</v>
      </c>
      <c r="N2236" s="16" t="str">
        <f aca="false">IF(C2236&lt;=D2236,"REORDER","OK")</f>
        <v>OK</v>
      </c>
      <c r="O2236" s="18" t="n">
        <f aca="false">IF(D2236&lt;I2236,1,0)</f>
        <v>1</v>
      </c>
      <c r="P2236" s="20" t="n">
        <f aca="false">C2236/F2236</f>
        <v>7.66430738119312</v>
      </c>
      <c r="Q2236" s="19" t="n">
        <f aca="false">DATA!N2236</f>
        <v>82.93</v>
      </c>
      <c r="R2236" s="19" t="n">
        <f aca="false">DATA!O2236</f>
        <v>1.37</v>
      </c>
      <c r="S2236" s="17" t="n">
        <f aca="false">C2236*Q2236</f>
        <v>31430.47</v>
      </c>
      <c r="T2236" s="19" t="n">
        <f aca="false">C2236*R2236</f>
        <v>519.23</v>
      </c>
      <c r="U2236" s="20" t="n">
        <f aca="false">MAX(0,C2236-L2236)</f>
        <v>0</v>
      </c>
      <c r="V2236" s="17" t="n">
        <f aca="false">U2236*Q2236</f>
        <v>0</v>
      </c>
      <c r="W2236" s="19" t="n">
        <f aca="false">U2236*R2236</f>
        <v>0</v>
      </c>
      <c r="X2236" s="20" t="n">
        <f aca="false">MAX(0,K2236-C2236)</f>
        <v>0</v>
      </c>
      <c r="Y2236" s="17" t="n">
        <f aca="false">F2236*PARAMETER!$B$5*Q2236</f>
        <v>1496824.3025</v>
      </c>
      <c r="Z2236" s="21" t="n">
        <f aca="false">SUMIF($Y$2:$Y$3205,"&gt;="&amp;Y2236)/SUM($Y$2:$Y$3205)</f>
        <v>0.528624044293463</v>
      </c>
      <c r="AA2236" s="16" t="str">
        <f aca="false">IF(Z2236&lt;=PARAMETER!$B$7,"A",IF(Z2236&lt;=PARAMETER!$B$8,"B","C"))</f>
        <v>A</v>
      </c>
      <c r="AB2236" s="22" t="n">
        <f aca="false">G2236/F2236</f>
        <v>0.189079878665318</v>
      </c>
      <c r="AC2236" s="16" t="str">
        <f aca="false">IF(AB2236&lt;=PARAMETER!$B$9,"X",IF(AB2236&lt;=PARAMETER!$B$10,"Y","Z"))</f>
        <v>X</v>
      </c>
      <c r="AD2236" s="16" t="str">
        <f aca="false">AA2236&amp;AC2236</f>
        <v>AX</v>
      </c>
      <c r="AE2236" s="22" t="n">
        <f aca="false">DATA!I2236</f>
        <v>0.77</v>
      </c>
      <c r="AF2236" s="18" t="n">
        <f aca="false">DATA!L2236</f>
        <v>126</v>
      </c>
      <c r="AG2236" s="16" t="str">
        <f aca="false">DATA!K2236</f>
        <v>D</v>
      </c>
      <c r="AH2236" s="18" t="n">
        <f aca="false">IF(AE2236&gt;=PARAMETER!$B$12,1,0)</f>
        <v>1</v>
      </c>
      <c r="AI2236" s="18" t="n">
        <f aca="false">IF(AF2236&gt;=PARAMETER!$B$13,1,0)</f>
        <v>1</v>
      </c>
      <c r="AJ2236" s="18" t="n">
        <f aca="false">IF(AND(AH2236=1,AI2236=1),1,0)</f>
        <v>1</v>
      </c>
    </row>
    <row r="2237" customFormat="false" ht="15" hidden="false" customHeight="false" outlineLevel="0" collapsed="false">
      <c r="A2237" s="16" t="str">
        <f aca="false">DATA!A2237</f>
        <v>ITM12235</v>
      </c>
      <c r="B2237" s="16" t="str">
        <f aca="false">DATA!B2237</f>
        <v>Apparel</v>
      </c>
      <c r="C2237" s="17" t="n">
        <f aca="false">DATA!C2237</f>
        <v>203</v>
      </c>
      <c r="D2237" s="17" t="n">
        <f aca="false">DATA!D2237</f>
        <v>39</v>
      </c>
      <c r="E2237" s="18" t="n">
        <f aca="false">DATA!F2237</f>
        <v>2</v>
      </c>
      <c r="F2237" s="19" t="n">
        <f aca="false">DATA!G2237</f>
        <v>39.36</v>
      </c>
      <c r="G2237" s="19" t="n">
        <f aca="false">DATA!H2237</f>
        <v>7.01</v>
      </c>
      <c r="H2237" s="18" t="n">
        <f aca="false">DATA!E2237</f>
        <v>13</v>
      </c>
      <c r="I2237" s="20" t="n">
        <f aca="false">F2237*E2237</f>
        <v>78.72</v>
      </c>
      <c r="J2237" s="20" t="n">
        <f aca="false">PARAMETER!$B$4*G2237*SQRT(E2237)</f>
        <v>16.306481894547</v>
      </c>
      <c r="K2237" s="20" t="n">
        <f aca="false">I2237+J2237</f>
        <v>95.026481894547</v>
      </c>
      <c r="L2237" s="20" t="n">
        <f aca="false">K2237+F2237*H2237</f>
        <v>606.706481894547</v>
      </c>
      <c r="M2237" s="16" t="str">
        <f aca="false">IF(C2237&lt;=K2237,"REORDER",IF(C2237&gt;L2237,"OVERSTOCK","OK"))</f>
        <v>OK</v>
      </c>
      <c r="N2237" s="16" t="str">
        <f aca="false">IF(C2237&lt;=D2237,"REORDER","OK")</f>
        <v>OK</v>
      </c>
      <c r="O2237" s="18" t="n">
        <f aca="false">IF(D2237&lt;I2237,1,0)</f>
        <v>1</v>
      </c>
      <c r="P2237" s="20" t="n">
        <f aca="false">C2237/F2237</f>
        <v>5.15752032520325</v>
      </c>
      <c r="Q2237" s="19" t="n">
        <f aca="false">DATA!N2237</f>
        <v>188.58</v>
      </c>
      <c r="R2237" s="19" t="n">
        <f aca="false">DATA!O2237</f>
        <v>0.9</v>
      </c>
      <c r="S2237" s="17" t="n">
        <f aca="false">C2237*Q2237</f>
        <v>38281.74</v>
      </c>
      <c r="T2237" s="19" t="n">
        <f aca="false">C2237*R2237</f>
        <v>182.7</v>
      </c>
      <c r="U2237" s="20" t="n">
        <f aca="false">MAX(0,C2237-L2237)</f>
        <v>0</v>
      </c>
      <c r="V2237" s="17" t="n">
        <f aca="false">U2237*Q2237</f>
        <v>0</v>
      </c>
      <c r="W2237" s="19" t="n">
        <f aca="false">U2237*R2237</f>
        <v>0</v>
      </c>
      <c r="X2237" s="20" t="n">
        <f aca="false">MAX(0,K2237-C2237)</f>
        <v>0</v>
      </c>
      <c r="Y2237" s="17" t="n">
        <f aca="false">F2237*PARAMETER!$B$5*Q2237</f>
        <v>2709215.712</v>
      </c>
      <c r="Z2237" s="21" t="n">
        <f aca="false">SUMIF($Y$2:$Y$3205,"&gt;="&amp;Y2237)/SUM($Y$2:$Y$3205)</f>
        <v>0.127045824853853</v>
      </c>
      <c r="AA2237" s="16" t="str">
        <f aca="false">IF(Z2237&lt;=PARAMETER!$B$7,"A",IF(Z2237&lt;=PARAMETER!$B$8,"B","C"))</f>
        <v>A</v>
      </c>
      <c r="AB2237" s="22" t="n">
        <f aca="false">G2237/F2237</f>
        <v>0.178099593495935</v>
      </c>
      <c r="AC2237" s="16" t="str">
        <f aca="false">IF(AB2237&lt;=PARAMETER!$B$9,"X",IF(AB2237&lt;=PARAMETER!$B$10,"Y","Z"))</f>
        <v>X</v>
      </c>
      <c r="AD2237" s="16" t="str">
        <f aca="false">AA2237&amp;AC2237</f>
        <v>AX</v>
      </c>
      <c r="AE2237" s="22" t="n">
        <f aca="false">DATA!I2237</f>
        <v>0.62</v>
      </c>
      <c r="AF2237" s="18" t="n">
        <f aca="false">DATA!L2237</f>
        <v>73</v>
      </c>
      <c r="AG2237" s="16" t="str">
        <f aca="false">DATA!K2237</f>
        <v>C</v>
      </c>
      <c r="AH2237" s="18" t="n">
        <f aca="false">IF(AE2237&gt;=PARAMETER!$B$12,1,0)</f>
        <v>0</v>
      </c>
      <c r="AI2237" s="18" t="n">
        <f aca="false">IF(AF2237&gt;=PARAMETER!$B$13,1,0)</f>
        <v>0</v>
      </c>
      <c r="AJ2237" s="18" t="n">
        <f aca="false">IF(AND(AH2237=1,AI2237=1),1,0)</f>
        <v>0</v>
      </c>
    </row>
    <row r="2238" customFormat="false" ht="15" hidden="false" customHeight="false" outlineLevel="0" collapsed="false">
      <c r="A2238" s="16" t="str">
        <f aca="false">DATA!A2238</f>
        <v>ITM12236</v>
      </c>
      <c r="B2238" s="16" t="str">
        <f aca="false">DATA!B2238</f>
        <v>Pharma</v>
      </c>
      <c r="C2238" s="17" t="n">
        <f aca="false">DATA!C2238</f>
        <v>303</v>
      </c>
      <c r="D2238" s="17" t="n">
        <f aca="false">DATA!D2238</f>
        <v>18</v>
      </c>
      <c r="E2238" s="18" t="n">
        <f aca="false">DATA!F2238</f>
        <v>5</v>
      </c>
      <c r="F2238" s="19" t="n">
        <f aca="false">DATA!G2238</f>
        <v>4.5</v>
      </c>
      <c r="G2238" s="19" t="n">
        <f aca="false">DATA!H2238</f>
        <v>7.22</v>
      </c>
      <c r="H2238" s="18" t="n">
        <f aca="false">DATA!E2238</f>
        <v>14</v>
      </c>
      <c r="I2238" s="20" t="n">
        <f aca="false">F2238*E2238</f>
        <v>22.5</v>
      </c>
      <c r="J2238" s="20" t="n">
        <f aca="false">PARAMETER!$B$4*G2238*SQRT(E2238)</f>
        <v>26.5551926553421</v>
      </c>
      <c r="K2238" s="20" t="n">
        <f aca="false">I2238+J2238</f>
        <v>49.0551926553421</v>
      </c>
      <c r="L2238" s="20" t="n">
        <f aca="false">K2238+F2238*H2238</f>
        <v>112.055192655342</v>
      </c>
      <c r="M2238" s="16" t="str">
        <f aca="false">IF(C2238&lt;=K2238,"REORDER",IF(C2238&gt;L2238,"OVERSTOCK","OK"))</f>
        <v>OVERSTOCK</v>
      </c>
      <c r="N2238" s="16" t="str">
        <f aca="false">IF(C2238&lt;=D2238,"REORDER","OK")</f>
        <v>OK</v>
      </c>
      <c r="O2238" s="18" t="n">
        <f aca="false">IF(D2238&lt;I2238,1,0)</f>
        <v>1</v>
      </c>
      <c r="P2238" s="20" t="n">
        <f aca="false">C2238/F2238</f>
        <v>67.3333333333333</v>
      </c>
      <c r="Q2238" s="19" t="n">
        <f aca="false">DATA!N2238</f>
        <v>196.25</v>
      </c>
      <c r="R2238" s="19" t="n">
        <f aca="false">DATA!O2238</f>
        <v>0.22</v>
      </c>
      <c r="S2238" s="17" t="n">
        <f aca="false">C2238*Q2238</f>
        <v>59463.75</v>
      </c>
      <c r="T2238" s="19" t="n">
        <f aca="false">C2238*R2238</f>
        <v>66.66</v>
      </c>
      <c r="U2238" s="20" t="n">
        <f aca="false">MAX(0,C2238-L2238)</f>
        <v>190.944807344658</v>
      </c>
      <c r="V2238" s="17" t="n">
        <f aca="false">U2238*Q2238</f>
        <v>37472.9184413891</v>
      </c>
      <c r="W2238" s="19" t="n">
        <f aca="false">U2238*R2238</f>
        <v>42.0078576158247</v>
      </c>
      <c r="X2238" s="20" t="n">
        <f aca="false">MAX(0,K2238-C2238)</f>
        <v>0</v>
      </c>
      <c r="Y2238" s="17" t="n">
        <f aca="false">F2238*PARAMETER!$B$5*Q2238</f>
        <v>322340.625</v>
      </c>
      <c r="Z2238" s="21" t="n">
        <f aca="false">SUMIF($Y$2:$Y$3205,"&gt;="&amp;Y2238)/SUM($Y$2:$Y$3205)</f>
        <v>0.954763742043606</v>
      </c>
      <c r="AA2238" s="16" t="str">
        <f aca="false">IF(Z2238&lt;=PARAMETER!$B$7,"A",IF(Z2238&lt;=PARAMETER!$B$8,"B","C"))</f>
        <v>C</v>
      </c>
      <c r="AB2238" s="22" t="n">
        <f aca="false">G2238/F2238</f>
        <v>1.60444444444444</v>
      </c>
      <c r="AC2238" s="16" t="str">
        <f aca="false">IF(AB2238&lt;=PARAMETER!$B$9,"X",IF(AB2238&lt;=PARAMETER!$B$10,"Y","Z"))</f>
        <v>Z</v>
      </c>
      <c r="AD2238" s="16" t="str">
        <f aca="false">AA2238&amp;AC2238</f>
        <v>CZ</v>
      </c>
      <c r="AE2238" s="22" t="n">
        <f aca="false">DATA!I2238</f>
        <v>0.27</v>
      </c>
      <c r="AF2238" s="18" t="n">
        <f aca="false">DATA!L2238</f>
        <v>91</v>
      </c>
      <c r="AG2238" s="16" t="str">
        <f aca="false">DATA!K2238</f>
        <v>B</v>
      </c>
      <c r="AH2238" s="18" t="n">
        <f aca="false">IF(AE2238&gt;=PARAMETER!$B$12,1,0)</f>
        <v>0</v>
      </c>
      <c r="AI2238" s="18" t="n">
        <f aca="false">IF(AF2238&gt;=PARAMETER!$B$13,1,0)</f>
        <v>0</v>
      </c>
      <c r="AJ2238" s="18" t="n">
        <f aca="false">IF(AND(AH2238=1,AI2238=1),1,0)</f>
        <v>0</v>
      </c>
    </row>
    <row r="2239" customFormat="false" ht="15" hidden="false" customHeight="false" outlineLevel="0" collapsed="false">
      <c r="A2239" s="16" t="str">
        <f aca="false">DATA!A2239</f>
        <v>ITM12237</v>
      </c>
      <c r="B2239" s="16" t="str">
        <f aca="false">DATA!B2239</f>
        <v>Pharma</v>
      </c>
      <c r="C2239" s="17" t="n">
        <f aca="false">DATA!C2239</f>
        <v>404</v>
      </c>
      <c r="D2239" s="17" t="n">
        <f aca="false">DATA!D2239</f>
        <v>35</v>
      </c>
      <c r="E2239" s="18" t="n">
        <f aca="false">DATA!F2239</f>
        <v>2</v>
      </c>
      <c r="F2239" s="19" t="n">
        <f aca="false">DATA!G2239</f>
        <v>43.75</v>
      </c>
      <c r="G2239" s="19" t="n">
        <f aca="false">DATA!H2239</f>
        <v>2.71</v>
      </c>
      <c r="H2239" s="18" t="n">
        <f aca="false">DATA!E2239</f>
        <v>4</v>
      </c>
      <c r="I2239" s="20" t="n">
        <f aca="false">F2239*E2239</f>
        <v>87.5</v>
      </c>
      <c r="J2239" s="20" t="n">
        <f aca="false">PARAMETER!$B$4*G2239*SQRT(E2239)</f>
        <v>6.30393237292757</v>
      </c>
      <c r="K2239" s="20" t="n">
        <f aca="false">I2239+J2239</f>
        <v>93.8039323729276</v>
      </c>
      <c r="L2239" s="20" t="n">
        <f aca="false">K2239+F2239*H2239</f>
        <v>268.803932372928</v>
      </c>
      <c r="M2239" s="16" t="str">
        <f aca="false">IF(C2239&lt;=K2239,"REORDER",IF(C2239&gt;L2239,"OVERSTOCK","OK"))</f>
        <v>OVERSTOCK</v>
      </c>
      <c r="N2239" s="16" t="str">
        <f aca="false">IF(C2239&lt;=D2239,"REORDER","OK")</f>
        <v>OK</v>
      </c>
      <c r="O2239" s="18" t="n">
        <f aca="false">IF(D2239&lt;I2239,1,0)</f>
        <v>1</v>
      </c>
      <c r="P2239" s="20" t="n">
        <f aca="false">C2239/F2239</f>
        <v>9.23428571428572</v>
      </c>
      <c r="Q2239" s="19" t="n">
        <f aca="false">DATA!N2239</f>
        <v>169.58</v>
      </c>
      <c r="R2239" s="19" t="n">
        <f aca="false">DATA!O2239</f>
        <v>1.6</v>
      </c>
      <c r="S2239" s="17" t="n">
        <f aca="false">C2239*Q2239</f>
        <v>68510.32</v>
      </c>
      <c r="T2239" s="19" t="n">
        <f aca="false">C2239*R2239</f>
        <v>646.4</v>
      </c>
      <c r="U2239" s="20" t="n">
        <f aca="false">MAX(0,C2239-L2239)</f>
        <v>135.196067627072</v>
      </c>
      <c r="V2239" s="17" t="n">
        <f aca="false">U2239*Q2239</f>
        <v>22926.549148199</v>
      </c>
      <c r="W2239" s="19" t="n">
        <f aca="false">U2239*R2239</f>
        <v>216.313708203316</v>
      </c>
      <c r="X2239" s="20" t="n">
        <f aca="false">MAX(0,K2239-C2239)</f>
        <v>0</v>
      </c>
      <c r="Y2239" s="17" t="n">
        <f aca="false">F2239*PARAMETER!$B$5*Q2239</f>
        <v>2707980.625</v>
      </c>
      <c r="Z2239" s="21" t="n">
        <f aca="false">SUMIF($Y$2:$Y$3205,"&gt;="&amp;Y2239)/SUM($Y$2:$Y$3205)</f>
        <v>0.127909303711847</v>
      </c>
      <c r="AA2239" s="16" t="str">
        <f aca="false">IF(Z2239&lt;=PARAMETER!$B$7,"A",IF(Z2239&lt;=PARAMETER!$B$8,"B","C"))</f>
        <v>A</v>
      </c>
      <c r="AB2239" s="22" t="n">
        <f aca="false">G2239/F2239</f>
        <v>0.0619428571428571</v>
      </c>
      <c r="AC2239" s="16" t="str">
        <f aca="false">IF(AB2239&lt;=PARAMETER!$B$9,"X",IF(AB2239&lt;=PARAMETER!$B$10,"Y","Z"))</f>
        <v>X</v>
      </c>
      <c r="AD2239" s="16" t="str">
        <f aca="false">AA2239&amp;AC2239</f>
        <v>AX</v>
      </c>
      <c r="AE2239" s="22" t="n">
        <f aca="false">DATA!I2239</f>
        <v>0.64</v>
      </c>
      <c r="AF2239" s="18" t="n">
        <f aca="false">DATA!L2239</f>
        <v>73</v>
      </c>
      <c r="AG2239" s="16" t="str">
        <f aca="false">DATA!K2239</f>
        <v>D</v>
      </c>
      <c r="AH2239" s="18" t="n">
        <f aca="false">IF(AE2239&gt;=PARAMETER!$B$12,1,0)</f>
        <v>0</v>
      </c>
      <c r="AI2239" s="18" t="n">
        <f aca="false">IF(AF2239&gt;=PARAMETER!$B$13,1,0)</f>
        <v>0</v>
      </c>
      <c r="AJ2239" s="18" t="n">
        <f aca="false">IF(AND(AH2239=1,AI2239=1),1,0)</f>
        <v>0</v>
      </c>
    </row>
    <row r="2240" customFormat="false" ht="15" hidden="false" customHeight="false" outlineLevel="0" collapsed="false">
      <c r="A2240" s="16" t="str">
        <f aca="false">DATA!A2240</f>
        <v>ITM12238</v>
      </c>
      <c r="B2240" s="16" t="str">
        <f aca="false">DATA!B2240</f>
        <v>Apparel</v>
      </c>
      <c r="C2240" s="17" t="n">
        <f aca="false">DATA!C2240</f>
        <v>445</v>
      </c>
      <c r="D2240" s="17" t="n">
        <f aca="false">DATA!D2240</f>
        <v>11</v>
      </c>
      <c r="E2240" s="18" t="n">
        <f aca="false">DATA!F2240</f>
        <v>6</v>
      </c>
      <c r="F2240" s="19" t="n">
        <f aca="false">DATA!G2240</f>
        <v>32.03</v>
      </c>
      <c r="G2240" s="19" t="n">
        <f aca="false">DATA!H2240</f>
        <v>8.87</v>
      </c>
      <c r="H2240" s="18" t="n">
        <f aca="false">DATA!E2240</f>
        <v>5</v>
      </c>
      <c r="I2240" s="20" t="n">
        <f aca="false">F2240*E2240</f>
        <v>192.18</v>
      </c>
      <c r="J2240" s="20" t="n">
        <f aca="false">PARAMETER!$B$4*G2240*SQRT(E2240)</f>
        <v>35.7376920169884</v>
      </c>
      <c r="K2240" s="20" t="n">
        <f aca="false">I2240+J2240</f>
        <v>227.917692016988</v>
      </c>
      <c r="L2240" s="20" t="n">
        <f aca="false">K2240+F2240*H2240</f>
        <v>388.067692016988</v>
      </c>
      <c r="M2240" s="16" t="str">
        <f aca="false">IF(C2240&lt;=K2240,"REORDER",IF(C2240&gt;L2240,"OVERSTOCK","OK"))</f>
        <v>OVERSTOCK</v>
      </c>
      <c r="N2240" s="16" t="str">
        <f aca="false">IF(C2240&lt;=D2240,"REORDER","OK")</f>
        <v>OK</v>
      </c>
      <c r="O2240" s="18" t="n">
        <f aca="false">IF(D2240&lt;I2240,1,0)</f>
        <v>1</v>
      </c>
      <c r="P2240" s="20" t="n">
        <f aca="false">C2240/F2240</f>
        <v>13.8932251014674</v>
      </c>
      <c r="Q2240" s="19" t="n">
        <f aca="false">DATA!N2240</f>
        <v>198.18</v>
      </c>
      <c r="R2240" s="19" t="n">
        <f aca="false">DATA!O2240</f>
        <v>1.82</v>
      </c>
      <c r="S2240" s="17" t="n">
        <f aca="false">C2240*Q2240</f>
        <v>88190.1</v>
      </c>
      <c r="T2240" s="19" t="n">
        <f aca="false">C2240*R2240</f>
        <v>809.9</v>
      </c>
      <c r="U2240" s="20" t="n">
        <f aca="false">MAX(0,C2240-L2240)</f>
        <v>56.9323079830116</v>
      </c>
      <c r="V2240" s="17" t="n">
        <f aca="false">U2240*Q2240</f>
        <v>11282.8447960732</v>
      </c>
      <c r="W2240" s="19" t="n">
        <f aca="false">U2240*R2240</f>
        <v>103.616800529081</v>
      </c>
      <c r="X2240" s="20" t="n">
        <f aca="false">MAX(0,K2240-C2240)</f>
        <v>0</v>
      </c>
      <c r="Y2240" s="17" t="n">
        <f aca="false">F2240*PARAMETER!$B$5*Q2240</f>
        <v>2316912.471</v>
      </c>
      <c r="Z2240" s="21" t="n">
        <f aca="false">SUMIF($Y$2:$Y$3205,"&gt;="&amp;Y2240)/SUM($Y$2:$Y$3205)</f>
        <v>0.237981130858011</v>
      </c>
      <c r="AA2240" s="16" t="str">
        <f aca="false">IF(Z2240&lt;=PARAMETER!$B$7,"A",IF(Z2240&lt;=PARAMETER!$B$8,"B","C"))</f>
        <v>A</v>
      </c>
      <c r="AB2240" s="22" t="n">
        <f aca="false">G2240/F2240</f>
        <v>0.276927880112395</v>
      </c>
      <c r="AC2240" s="16" t="str">
        <f aca="false">IF(AB2240&lt;=PARAMETER!$B$9,"X",IF(AB2240&lt;=PARAMETER!$B$10,"Y","Z"))</f>
        <v>Y</v>
      </c>
      <c r="AD2240" s="16" t="str">
        <f aca="false">AA2240&amp;AC2240</f>
        <v>AY</v>
      </c>
      <c r="AE2240" s="22" t="n">
        <f aca="false">DATA!I2240</f>
        <v>0.78</v>
      </c>
      <c r="AF2240" s="18" t="n">
        <f aca="false">DATA!L2240</f>
        <v>101</v>
      </c>
      <c r="AG2240" s="16" t="str">
        <f aca="false">DATA!K2240</f>
        <v>A</v>
      </c>
      <c r="AH2240" s="18" t="n">
        <f aca="false">IF(AE2240&gt;=PARAMETER!$B$12,1,0)</f>
        <v>1</v>
      </c>
      <c r="AI2240" s="18" t="n">
        <f aca="false">IF(AF2240&gt;=PARAMETER!$B$13,1,0)</f>
        <v>1</v>
      </c>
      <c r="AJ2240" s="18" t="n">
        <f aca="false">IF(AND(AH2240=1,AI2240=1),1,0)</f>
        <v>1</v>
      </c>
    </row>
    <row r="2241" customFormat="false" ht="15" hidden="false" customHeight="false" outlineLevel="0" collapsed="false">
      <c r="A2241" s="16" t="str">
        <f aca="false">DATA!A2241</f>
        <v>ITM12239</v>
      </c>
      <c r="B2241" s="16" t="str">
        <f aca="false">DATA!B2241</f>
        <v>Groceries</v>
      </c>
      <c r="C2241" s="17" t="n">
        <f aca="false">DATA!C2241</f>
        <v>229</v>
      </c>
      <c r="D2241" s="17" t="n">
        <f aca="false">DATA!D2241</f>
        <v>71</v>
      </c>
      <c r="E2241" s="18" t="n">
        <f aca="false">DATA!F2241</f>
        <v>8</v>
      </c>
      <c r="F2241" s="19" t="n">
        <f aca="false">DATA!G2241</f>
        <v>44.64</v>
      </c>
      <c r="G2241" s="19" t="n">
        <f aca="false">DATA!H2241</f>
        <v>5.61</v>
      </c>
      <c r="H2241" s="18" t="n">
        <f aca="false">DATA!E2241</f>
        <v>12</v>
      </c>
      <c r="I2241" s="20" t="n">
        <f aca="false">F2241*E2241</f>
        <v>357.12</v>
      </c>
      <c r="J2241" s="20" t="n">
        <f aca="false">PARAMETER!$B$4*G2241*SQRT(E2241)</f>
        <v>26.0996757285046</v>
      </c>
      <c r="K2241" s="20" t="n">
        <f aca="false">I2241+J2241</f>
        <v>383.219675728505</v>
      </c>
      <c r="L2241" s="20" t="n">
        <f aca="false">K2241+F2241*H2241</f>
        <v>918.899675728505</v>
      </c>
      <c r="M2241" s="16" t="str">
        <f aca="false">IF(C2241&lt;=K2241,"REORDER",IF(C2241&gt;L2241,"OVERSTOCK","OK"))</f>
        <v>REORDER</v>
      </c>
      <c r="N2241" s="16" t="str">
        <f aca="false">IF(C2241&lt;=D2241,"REORDER","OK")</f>
        <v>OK</v>
      </c>
      <c r="O2241" s="18" t="n">
        <f aca="false">IF(D2241&lt;I2241,1,0)</f>
        <v>1</v>
      </c>
      <c r="P2241" s="20" t="n">
        <f aca="false">C2241/F2241</f>
        <v>5.12992831541219</v>
      </c>
      <c r="Q2241" s="19" t="n">
        <f aca="false">DATA!N2241</f>
        <v>60.49</v>
      </c>
      <c r="R2241" s="19" t="n">
        <f aca="false">DATA!O2241</f>
        <v>1.07</v>
      </c>
      <c r="S2241" s="17" t="n">
        <f aca="false">C2241*Q2241</f>
        <v>13852.21</v>
      </c>
      <c r="T2241" s="19" t="n">
        <f aca="false">C2241*R2241</f>
        <v>245.03</v>
      </c>
      <c r="U2241" s="20" t="n">
        <f aca="false">MAX(0,C2241-L2241)</f>
        <v>0</v>
      </c>
      <c r="V2241" s="17" t="n">
        <f aca="false">U2241*Q2241</f>
        <v>0</v>
      </c>
      <c r="W2241" s="19" t="n">
        <f aca="false">U2241*R2241</f>
        <v>0</v>
      </c>
      <c r="X2241" s="20" t="n">
        <f aca="false">MAX(0,K2241-C2241)</f>
        <v>154.219675728505</v>
      </c>
      <c r="Y2241" s="17" t="n">
        <f aca="false">F2241*PARAMETER!$B$5*Q2241</f>
        <v>985599.864</v>
      </c>
      <c r="Z2241" s="21" t="n">
        <f aca="false">SUMIF($Y$2:$Y$3205,"&gt;="&amp;Y2241)/SUM($Y$2:$Y$3205)</f>
        <v>0.741492856051864</v>
      </c>
      <c r="AA2241" s="16" t="str">
        <f aca="false">IF(Z2241&lt;=PARAMETER!$B$7,"A",IF(Z2241&lt;=PARAMETER!$B$8,"B","C"))</f>
        <v>A</v>
      </c>
      <c r="AB2241" s="22" t="n">
        <f aca="false">G2241/F2241</f>
        <v>0.125672043010753</v>
      </c>
      <c r="AC2241" s="16" t="str">
        <f aca="false">IF(AB2241&lt;=PARAMETER!$B$9,"X",IF(AB2241&lt;=PARAMETER!$B$10,"Y","Z"))</f>
        <v>X</v>
      </c>
      <c r="AD2241" s="16" t="str">
        <f aca="false">AA2241&amp;AC2241</f>
        <v>AX</v>
      </c>
      <c r="AE2241" s="22" t="n">
        <f aca="false">DATA!I2241</f>
        <v>0.22</v>
      </c>
      <c r="AF2241" s="18" t="n">
        <f aca="false">DATA!L2241</f>
        <v>21</v>
      </c>
      <c r="AG2241" s="16" t="str">
        <f aca="false">DATA!K2241</f>
        <v>B</v>
      </c>
      <c r="AH2241" s="18" t="n">
        <f aca="false">IF(AE2241&gt;=PARAMETER!$B$12,1,0)</f>
        <v>0</v>
      </c>
      <c r="AI2241" s="18" t="n">
        <f aca="false">IF(AF2241&gt;=PARAMETER!$B$13,1,0)</f>
        <v>0</v>
      </c>
      <c r="AJ2241" s="18" t="n">
        <f aca="false">IF(AND(AH2241=1,AI2241=1),1,0)</f>
        <v>0</v>
      </c>
    </row>
    <row r="2242" customFormat="false" ht="15" hidden="false" customHeight="false" outlineLevel="0" collapsed="false">
      <c r="A2242" s="16" t="str">
        <f aca="false">DATA!A2242</f>
        <v>ITM12240</v>
      </c>
      <c r="B2242" s="16" t="str">
        <f aca="false">DATA!B2242</f>
        <v>Electronics</v>
      </c>
      <c r="C2242" s="17" t="n">
        <f aca="false">DATA!C2242</f>
        <v>323</v>
      </c>
      <c r="D2242" s="17" t="n">
        <f aca="false">DATA!D2242</f>
        <v>12</v>
      </c>
      <c r="E2242" s="18" t="n">
        <f aca="false">DATA!F2242</f>
        <v>4</v>
      </c>
      <c r="F2242" s="19" t="n">
        <f aca="false">DATA!G2242</f>
        <v>17.74</v>
      </c>
      <c r="G2242" s="19" t="n">
        <f aca="false">DATA!H2242</f>
        <v>8.64</v>
      </c>
      <c r="H2242" s="18" t="n">
        <f aca="false">DATA!E2242</f>
        <v>11</v>
      </c>
      <c r="I2242" s="20" t="n">
        <f aca="false">F2242*E2242</f>
        <v>70.96</v>
      </c>
      <c r="J2242" s="20" t="n">
        <f aca="false">PARAMETER!$B$4*G2242*SQRT(E2242)</f>
        <v>28.4230706737214</v>
      </c>
      <c r="K2242" s="20" t="n">
        <f aca="false">I2242+J2242</f>
        <v>99.3830706737214</v>
      </c>
      <c r="L2242" s="20" t="n">
        <f aca="false">K2242+F2242*H2242</f>
        <v>294.523070673721</v>
      </c>
      <c r="M2242" s="16" t="str">
        <f aca="false">IF(C2242&lt;=K2242,"REORDER",IF(C2242&gt;L2242,"OVERSTOCK","OK"))</f>
        <v>OVERSTOCK</v>
      </c>
      <c r="N2242" s="16" t="str">
        <f aca="false">IF(C2242&lt;=D2242,"REORDER","OK")</f>
        <v>OK</v>
      </c>
      <c r="O2242" s="18" t="n">
        <f aca="false">IF(D2242&lt;I2242,1,0)</f>
        <v>1</v>
      </c>
      <c r="P2242" s="20" t="n">
        <f aca="false">C2242/F2242</f>
        <v>18.2074408117249</v>
      </c>
      <c r="Q2242" s="19" t="n">
        <f aca="false">DATA!N2242</f>
        <v>170.16</v>
      </c>
      <c r="R2242" s="19" t="n">
        <f aca="false">DATA!O2242</f>
        <v>1.11</v>
      </c>
      <c r="S2242" s="17" t="n">
        <f aca="false">C2242*Q2242</f>
        <v>54961.68</v>
      </c>
      <c r="T2242" s="19" t="n">
        <f aca="false">C2242*R2242</f>
        <v>358.53</v>
      </c>
      <c r="U2242" s="20" t="n">
        <f aca="false">MAX(0,C2242-L2242)</f>
        <v>28.4769293262786</v>
      </c>
      <c r="V2242" s="17" t="n">
        <f aca="false">U2242*Q2242</f>
        <v>4845.63429415957</v>
      </c>
      <c r="W2242" s="19" t="n">
        <f aca="false">U2242*R2242</f>
        <v>31.6093915521692</v>
      </c>
      <c r="X2242" s="20" t="n">
        <f aca="false">MAX(0,K2242-C2242)</f>
        <v>0</v>
      </c>
      <c r="Y2242" s="17" t="n">
        <f aca="false">F2242*PARAMETER!$B$5*Q2242</f>
        <v>1101803.016</v>
      </c>
      <c r="Z2242" s="21" t="n">
        <f aca="false">SUMIF($Y$2:$Y$3205,"&gt;="&amp;Y2242)/SUM($Y$2:$Y$3205)</f>
        <v>0.684199179040031</v>
      </c>
      <c r="AA2242" s="16" t="str">
        <f aca="false">IF(Z2242&lt;=PARAMETER!$B$7,"A",IF(Z2242&lt;=PARAMETER!$B$8,"B","C"))</f>
        <v>A</v>
      </c>
      <c r="AB2242" s="22" t="n">
        <f aca="false">G2242/F2242</f>
        <v>0.487034949267193</v>
      </c>
      <c r="AC2242" s="16" t="str">
        <f aca="false">IF(AB2242&lt;=PARAMETER!$B$9,"X",IF(AB2242&lt;=PARAMETER!$B$10,"Y","Z"))</f>
        <v>Y</v>
      </c>
      <c r="AD2242" s="16" t="str">
        <f aca="false">AA2242&amp;AC2242</f>
        <v>AY</v>
      </c>
      <c r="AE2242" s="22" t="n">
        <f aca="false">DATA!I2242</f>
        <v>0.84</v>
      </c>
      <c r="AF2242" s="18" t="n">
        <f aca="false">DATA!L2242</f>
        <v>21</v>
      </c>
      <c r="AG2242" s="16" t="str">
        <f aca="false">DATA!K2242</f>
        <v>D</v>
      </c>
      <c r="AH2242" s="18" t="n">
        <f aca="false">IF(AE2242&gt;=PARAMETER!$B$12,1,0)</f>
        <v>1</v>
      </c>
      <c r="AI2242" s="18" t="n">
        <f aca="false">IF(AF2242&gt;=PARAMETER!$B$13,1,0)</f>
        <v>0</v>
      </c>
      <c r="AJ2242" s="18" t="n">
        <f aca="false">IF(AND(AH2242=1,AI2242=1),1,0)</f>
        <v>0</v>
      </c>
    </row>
    <row r="2243" customFormat="false" ht="15" hidden="false" customHeight="false" outlineLevel="0" collapsed="false">
      <c r="A2243" s="16" t="str">
        <f aca="false">DATA!A2243</f>
        <v>ITM12241</v>
      </c>
      <c r="B2243" s="16" t="str">
        <f aca="false">DATA!B2243</f>
        <v>Automotive</v>
      </c>
      <c r="C2243" s="17" t="n">
        <f aca="false">DATA!C2243</f>
        <v>315</v>
      </c>
      <c r="D2243" s="17" t="n">
        <f aca="false">DATA!D2243</f>
        <v>55</v>
      </c>
      <c r="E2243" s="18" t="n">
        <f aca="false">DATA!F2243</f>
        <v>5</v>
      </c>
      <c r="F2243" s="19" t="n">
        <f aca="false">DATA!G2243</f>
        <v>23.76</v>
      </c>
      <c r="G2243" s="19" t="n">
        <f aca="false">DATA!H2243</f>
        <v>3.07</v>
      </c>
      <c r="H2243" s="18" t="n">
        <f aca="false">DATA!E2243</f>
        <v>11</v>
      </c>
      <c r="I2243" s="20" t="n">
        <f aca="false">F2243*E2243</f>
        <v>118.8</v>
      </c>
      <c r="J2243" s="20" t="n">
        <f aca="false">PARAMETER!$B$4*G2243*SQRT(E2243)</f>
        <v>11.2914738853048</v>
      </c>
      <c r="K2243" s="20" t="n">
        <f aca="false">I2243+J2243</f>
        <v>130.091473885305</v>
      </c>
      <c r="L2243" s="20" t="n">
        <f aca="false">K2243+F2243*H2243</f>
        <v>391.451473885305</v>
      </c>
      <c r="M2243" s="16" t="str">
        <f aca="false">IF(C2243&lt;=K2243,"REORDER",IF(C2243&gt;L2243,"OVERSTOCK","OK"))</f>
        <v>OK</v>
      </c>
      <c r="N2243" s="16" t="str">
        <f aca="false">IF(C2243&lt;=D2243,"REORDER","OK")</f>
        <v>OK</v>
      </c>
      <c r="O2243" s="18" t="n">
        <f aca="false">IF(D2243&lt;I2243,1,0)</f>
        <v>1</v>
      </c>
      <c r="P2243" s="20" t="n">
        <f aca="false">C2243/F2243</f>
        <v>13.2575757575758</v>
      </c>
      <c r="Q2243" s="19" t="n">
        <f aca="false">DATA!N2243</f>
        <v>87.26</v>
      </c>
      <c r="R2243" s="19" t="n">
        <f aca="false">DATA!O2243</f>
        <v>0.87</v>
      </c>
      <c r="S2243" s="17" t="n">
        <f aca="false">C2243*Q2243</f>
        <v>27486.9</v>
      </c>
      <c r="T2243" s="19" t="n">
        <f aca="false">C2243*R2243</f>
        <v>274.05</v>
      </c>
      <c r="U2243" s="20" t="n">
        <f aca="false">MAX(0,C2243-L2243)</f>
        <v>0</v>
      </c>
      <c r="V2243" s="17" t="n">
        <f aca="false">U2243*Q2243</f>
        <v>0</v>
      </c>
      <c r="W2243" s="19" t="n">
        <f aca="false">U2243*R2243</f>
        <v>0</v>
      </c>
      <c r="X2243" s="20" t="n">
        <f aca="false">MAX(0,K2243-C2243)</f>
        <v>0</v>
      </c>
      <c r="Y2243" s="17" t="n">
        <f aca="false">F2243*PARAMETER!$B$5*Q2243</f>
        <v>756753.624</v>
      </c>
      <c r="Z2243" s="21" t="n">
        <f aca="false">SUMIF($Y$2:$Y$3205,"&gt;="&amp;Y2243)/SUM($Y$2:$Y$3205)</f>
        <v>0.824091078080018</v>
      </c>
      <c r="AA2243" s="16" t="str">
        <f aca="false">IF(Z2243&lt;=PARAMETER!$B$7,"A",IF(Z2243&lt;=PARAMETER!$B$8,"B","C"))</f>
        <v>B</v>
      </c>
      <c r="AB2243" s="22" t="n">
        <f aca="false">G2243/F2243</f>
        <v>0.129208754208754</v>
      </c>
      <c r="AC2243" s="16" t="str">
        <f aca="false">IF(AB2243&lt;=PARAMETER!$B$9,"X",IF(AB2243&lt;=PARAMETER!$B$10,"Y","Z"))</f>
        <v>X</v>
      </c>
      <c r="AD2243" s="16" t="str">
        <f aca="false">AA2243&amp;AC2243</f>
        <v>BX</v>
      </c>
      <c r="AE2243" s="22" t="n">
        <f aca="false">DATA!I2243</f>
        <v>0.6</v>
      </c>
      <c r="AF2243" s="18" t="n">
        <f aca="false">DATA!L2243</f>
        <v>45</v>
      </c>
      <c r="AG2243" s="16" t="str">
        <f aca="false">DATA!K2243</f>
        <v>B</v>
      </c>
      <c r="AH2243" s="18" t="n">
        <f aca="false">IF(AE2243&gt;=PARAMETER!$B$12,1,0)</f>
        <v>0</v>
      </c>
      <c r="AI2243" s="18" t="n">
        <f aca="false">IF(AF2243&gt;=PARAMETER!$B$13,1,0)</f>
        <v>0</v>
      </c>
      <c r="AJ2243" s="18" t="n">
        <f aca="false">IF(AND(AH2243=1,AI2243=1),1,0)</f>
        <v>0</v>
      </c>
    </row>
    <row r="2244" customFormat="false" ht="15" hidden="false" customHeight="false" outlineLevel="0" collapsed="false">
      <c r="A2244" s="16" t="str">
        <f aca="false">DATA!A2244</f>
        <v>ITM12242</v>
      </c>
      <c r="B2244" s="16" t="str">
        <f aca="false">DATA!B2244</f>
        <v>Pharma</v>
      </c>
      <c r="C2244" s="17" t="n">
        <f aca="false">DATA!C2244</f>
        <v>116</v>
      </c>
      <c r="D2244" s="17" t="n">
        <f aca="false">DATA!D2244</f>
        <v>77</v>
      </c>
      <c r="E2244" s="18" t="n">
        <f aca="false">DATA!F2244</f>
        <v>2</v>
      </c>
      <c r="F2244" s="19" t="n">
        <f aca="false">DATA!G2244</f>
        <v>44.92</v>
      </c>
      <c r="G2244" s="19" t="n">
        <f aca="false">DATA!H2244</f>
        <v>7.68</v>
      </c>
      <c r="H2244" s="18" t="n">
        <f aca="false">DATA!E2244</f>
        <v>7</v>
      </c>
      <c r="I2244" s="20" t="n">
        <f aca="false">F2244*E2244</f>
        <v>89.84</v>
      </c>
      <c r="J2244" s="20" t="n">
        <f aca="false">PARAMETER!$B$4*G2244*SQRT(E2244)</f>
        <v>17.8650186804737</v>
      </c>
      <c r="K2244" s="20" t="n">
        <f aca="false">I2244+J2244</f>
        <v>107.705018680474</v>
      </c>
      <c r="L2244" s="20" t="n">
        <f aca="false">K2244+F2244*H2244</f>
        <v>422.145018680474</v>
      </c>
      <c r="M2244" s="16" t="str">
        <f aca="false">IF(C2244&lt;=K2244,"REORDER",IF(C2244&gt;L2244,"OVERSTOCK","OK"))</f>
        <v>OK</v>
      </c>
      <c r="N2244" s="16" t="str">
        <f aca="false">IF(C2244&lt;=D2244,"REORDER","OK")</f>
        <v>OK</v>
      </c>
      <c r="O2244" s="18" t="n">
        <f aca="false">IF(D2244&lt;I2244,1,0)</f>
        <v>1</v>
      </c>
      <c r="P2244" s="20" t="n">
        <f aca="false">C2244/F2244</f>
        <v>2.58236865538736</v>
      </c>
      <c r="Q2244" s="19" t="n">
        <f aca="false">DATA!N2244</f>
        <v>151.77</v>
      </c>
      <c r="R2244" s="19" t="n">
        <f aca="false">DATA!O2244</f>
        <v>1.73</v>
      </c>
      <c r="S2244" s="17" t="n">
        <f aca="false">C2244*Q2244</f>
        <v>17605.32</v>
      </c>
      <c r="T2244" s="19" t="n">
        <f aca="false">C2244*R2244</f>
        <v>200.68</v>
      </c>
      <c r="U2244" s="20" t="n">
        <f aca="false">MAX(0,C2244-L2244)</f>
        <v>0</v>
      </c>
      <c r="V2244" s="17" t="n">
        <f aca="false">U2244*Q2244</f>
        <v>0</v>
      </c>
      <c r="W2244" s="19" t="n">
        <f aca="false">U2244*R2244</f>
        <v>0</v>
      </c>
      <c r="X2244" s="20" t="n">
        <f aca="false">MAX(0,K2244-C2244)</f>
        <v>0</v>
      </c>
      <c r="Y2244" s="17" t="n">
        <f aca="false">F2244*PARAMETER!$B$5*Q2244</f>
        <v>2488390.566</v>
      </c>
      <c r="Z2244" s="21" t="n">
        <f aca="false">SUMIF($Y$2:$Y$3205,"&gt;="&amp;Y2244)/SUM($Y$2:$Y$3205)</f>
        <v>0.188009952184608</v>
      </c>
      <c r="AA2244" s="16" t="str">
        <f aca="false">IF(Z2244&lt;=PARAMETER!$B$7,"A",IF(Z2244&lt;=PARAMETER!$B$8,"B","C"))</f>
        <v>A</v>
      </c>
      <c r="AB2244" s="22" t="n">
        <f aca="false">G2244/F2244</f>
        <v>0.170970614425646</v>
      </c>
      <c r="AC2244" s="16" t="str">
        <f aca="false">IF(AB2244&lt;=PARAMETER!$B$9,"X",IF(AB2244&lt;=PARAMETER!$B$10,"Y","Z"))</f>
        <v>X</v>
      </c>
      <c r="AD2244" s="16" t="str">
        <f aca="false">AA2244&amp;AC2244</f>
        <v>AX</v>
      </c>
      <c r="AE2244" s="22" t="n">
        <f aca="false">DATA!I2244</f>
        <v>0.1</v>
      </c>
      <c r="AF2244" s="18" t="n">
        <f aca="false">DATA!L2244</f>
        <v>38</v>
      </c>
      <c r="AG2244" s="16" t="str">
        <f aca="false">DATA!K2244</f>
        <v>D</v>
      </c>
      <c r="AH2244" s="18" t="n">
        <f aca="false">IF(AE2244&gt;=PARAMETER!$B$12,1,0)</f>
        <v>0</v>
      </c>
      <c r="AI2244" s="18" t="n">
        <f aca="false">IF(AF2244&gt;=PARAMETER!$B$13,1,0)</f>
        <v>0</v>
      </c>
      <c r="AJ2244" s="18" t="n">
        <f aca="false">IF(AND(AH2244=1,AI2244=1),1,0)</f>
        <v>0</v>
      </c>
    </row>
    <row r="2245" customFormat="false" ht="15" hidden="false" customHeight="false" outlineLevel="0" collapsed="false">
      <c r="A2245" s="16" t="str">
        <f aca="false">DATA!A2245</f>
        <v>ITM12243</v>
      </c>
      <c r="B2245" s="16" t="str">
        <f aca="false">DATA!B2245</f>
        <v>Automotive</v>
      </c>
      <c r="C2245" s="17" t="n">
        <f aca="false">DATA!C2245</f>
        <v>466</v>
      </c>
      <c r="D2245" s="17" t="n">
        <f aca="false">DATA!D2245</f>
        <v>34</v>
      </c>
      <c r="E2245" s="18" t="n">
        <f aca="false">DATA!F2245</f>
        <v>7</v>
      </c>
      <c r="F2245" s="19" t="n">
        <f aca="false">DATA!G2245</f>
        <v>14.36</v>
      </c>
      <c r="G2245" s="19" t="n">
        <f aca="false">DATA!H2245</f>
        <v>5.96</v>
      </c>
      <c r="H2245" s="18" t="n">
        <f aca="false">DATA!E2245</f>
        <v>5</v>
      </c>
      <c r="I2245" s="20" t="n">
        <f aca="false">F2245*E2245</f>
        <v>100.52</v>
      </c>
      <c r="J2245" s="20" t="n">
        <f aca="false">PARAMETER!$B$4*G2245*SQRT(E2245)</f>
        <v>25.9371668944966</v>
      </c>
      <c r="K2245" s="20" t="n">
        <f aca="false">I2245+J2245</f>
        <v>126.457166894497</v>
      </c>
      <c r="L2245" s="20" t="n">
        <f aca="false">K2245+F2245*H2245</f>
        <v>198.257166894497</v>
      </c>
      <c r="M2245" s="16" t="str">
        <f aca="false">IF(C2245&lt;=K2245,"REORDER",IF(C2245&gt;L2245,"OVERSTOCK","OK"))</f>
        <v>OVERSTOCK</v>
      </c>
      <c r="N2245" s="16" t="str">
        <f aca="false">IF(C2245&lt;=D2245,"REORDER","OK")</f>
        <v>OK</v>
      </c>
      <c r="O2245" s="18" t="n">
        <f aca="false">IF(D2245&lt;I2245,1,0)</f>
        <v>1</v>
      </c>
      <c r="P2245" s="20" t="n">
        <f aca="false">C2245/F2245</f>
        <v>32.4512534818942</v>
      </c>
      <c r="Q2245" s="19" t="n">
        <f aca="false">DATA!N2245</f>
        <v>48.26</v>
      </c>
      <c r="R2245" s="19" t="n">
        <f aca="false">DATA!O2245</f>
        <v>0.13</v>
      </c>
      <c r="S2245" s="17" t="n">
        <f aca="false">C2245*Q2245</f>
        <v>22489.16</v>
      </c>
      <c r="T2245" s="19" t="n">
        <f aca="false">C2245*R2245</f>
        <v>60.58</v>
      </c>
      <c r="U2245" s="20" t="n">
        <f aca="false">MAX(0,C2245-L2245)</f>
        <v>267.742833105503</v>
      </c>
      <c r="V2245" s="17" t="n">
        <f aca="false">U2245*Q2245</f>
        <v>12921.2691256716</v>
      </c>
      <c r="W2245" s="19" t="n">
        <f aca="false">U2245*R2245</f>
        <v>34.8065683037155</v>
      </c>
      <c r="X2245" s="20" t="n">
        <f aca="false">MAX(0,K2245-C2245)</f>
        <v>0</v>
      </c>
      <c r="Y2245" s="17" t="n">
        <f aca="false">F2245*PARAMETER!$B$5*Q2245</f>
        <v>252949.964</v>
      </c>
      <c r="Z2245" s="21" t="n">
        <f aca="false">SUMIF($Y$2:$Y$3205,"&gt;="&amp;Y2245)/SUM($Y$2:$Y$3205)</f>
        <v>0.971639291924461</v>
      </c>
      <c r="AA2245" s="16" t="str">
        <f aca="false">IF(Z2245&lt;=PARAMETER!$B$7,"A",IF(Z2245&lt;=PARAMETER!$B$8,"B","C"))</f>
        <v>C</v>
      </c>
      <c r="AB2245" s="22" t="n">
        <f aca="false">G2245/F2245</f>
        <v>0.415041782729805</v>
      </c>
      <c r="AC2245" s="16" t="str">
        <f aca="false">IF(AB2245&lt;=PARAMETER!$B$9,"X",IF(AB2245&lt;=PARAMETER!$B$10,"Y","Z"))</f>
        <v>Y</v>
      </c>
      <c r="AD2245" s="16" t="str">
        <f aca="false">AA2245&amp;AC2245</f>
        <v>CY</v>
      </c>
      <c r="AE2245" s="22" t="n">
        <f aca="false">DATA!I2245</f>
        <v>0.57</v>
      </c>
      <c r="AF2245" s="18" t="n">
        <f aca="false">DATA!L2245</f>
        <v>148</v>
      </c>
      <c r="AG2245" s="16" t="str">
        <f aca="false">DATA!K2245</f>
        <v>A</v>
      </c>
      <c r="AH2245" s="18" t="n">
        <f aca="false">IF(AE2245&gt;=PARAMETER!$B$12,1,0)</f>
        <v>0</v>
      </c>
      <c r="AI2245" s="18" t="n">
        <f aca="false">IF(AF2245&gt;=PARAMETER!$B$13,1,0)</f>
        <v>1</v>
      </c>
      <c r="AJ2245" s="18" t="n">
        <f aca="false">IF(AND(AH2245=1,AI2245=1),1,0)</f>
        <v>0</v>
      </c>
    </row>
    <row r="2246" customFormat="false" ht="15" hidden="false" customHeight="false" outlineLevel="0" collapsed="false">
      <c r="A2246" s="16" t="str">
        <f aca="false">DATA!A2246</f>
        <v>ITM12244</v>
      </c>
      <c r="B2246" s="16" t="str">
        <f aca="false">DATA!B2246</f>
        <v>Apparel</v>
      </c>
      <c r="C2246" s="17" t="n">
        <f aca="false">DATA!C2246</f>
        <v>479</v>
      </c>
      <c r="D2246" s="17" t="n">
        <f aca="false">DATA!D2246</f>
        <v>60</v>
      </c>
      <c r="E2246" s="18" t="n">
        <f aca="false">DATA!F2246</f>
        <v>2</v>
      </c>
      <c r="F2246" s="19" t="n">
        <f aca="false">DATA!G2246</f>
        <v>45.86</v>
      </c>
      <c r="G2246" s="19" t="n">
        <f aca="false">DATA!H2246</f>
        <v>0.96</v>
      </c>
      <c r="H2246" s="18" t="n">
        <f aca="false">DATA!E2246</f>
        <v>4</v>
      </c>
      <c r="I2246" s="20" t="n">
        <f aca="false">F2246*E2246</f>
        <v>91.72</v>
      </c>
      <c r="J2246" s="20" t="n">
        <f aca="false">PARAMETER!$B$4*G2246*SQRT(E2246)</f>
        <v>2.23312733505921</v>
      </c>
      <c r="K2246" s="20" t="n">
        <f aca="false">I2246+J2246</f>
        <v>93.9531273350592</v>
      </c>
      <c r="L2246" s="20" t="n">
        <f aca="false">K2246+F2246*H2246</f>
        <v>277.393127335059</v>
      </c>
      <c r="M2246" s="16" t="str">
        <f aca="false">IF(C2246&lt;=K2246,"REORDER",IF(C2246&gt;L2246,"OVERSTOCK","OK"))</f>
        <v>OVERSTOCK</v>
      </c>
      <c r="N2246" s="16" t="str">
        <f aca="false">IF(C2246&lt;=D2246,"REORDER","OK")</f>
        <v>OK</v>
      </c>
      <c r="O2246" s="18" t="n">
        <f aca="false">IF(D2246&lt;I2246,1,0)</f>
        <v>1</v>
      </c>
      <c r="P2246" s="20" t="n">
        <f aca="false">C2246/F2246</f>
        <v>10.4448320976886</v>
      </c>
      <c r="Q2246" s="19" t="n">
        <f aca="false">DATA!N2246</f>
        <v>164.27</v>
      </c>
      <c r="R2246" s="19" t="n">
        <f aca="false">DATA!O2246</f>
        <v>1.29</v>
      </c>
      <c r="S2246" s="17" t="n">
        <f aca="false">C2246*Q2246</f>
        <v>78685.33</v>
      </c>
      <c r="T2246" s="19" t="n">
        <f aca="false">C2246*R2246</f>
        <v>617.91</v>
      </c>
      <c r="U2246" s="20" t="n">
        <f aca="false">MAX(0,C2246-L2246)</f>
        <v>201.606872664941</v>
      </c>
      <c r="V2246" s="17" t="n">
        <f aca="false">U2246*Q2246</f>
        <v>33117.9609726698</v>
      </c>
      <c r="W2246" s="19" t="n">
        <f aca="false">U2246*R2246</f>
        <v>260.072865737774</v>
      </c>
      <c r="X2246" s="20" t="n">
        <f aca="false">MAX(0,K2246-C2246)</f>
        <v>0</v>
      </c>
      <c r="Y2246" s="17" t="n">
        <f aca="false">F2246*PARAMETER!$B$5*Q2246</f>
        <v>2749699.103</v>
      </c>
      <c r="Z2246" s="21" t="n">
        <f aca="false">SUMIF($Y$2:$Y$3205,"&gt;="&amp;Y2246)/SUM($Y$2:$Y$3205)</f>
        <v>0.119233047988751</v>
      </c>
      <c r="AA2246" s="16" t="str">
        <f aca="false">IF(Z2246&lt;=PARAMETER!$B$7,"A",IF(Z2246&lt;=PARAMETER!$B$8,"B","C"))</f>
        <v>A</v>
      </c>
      <c r="AB2246" s="22" t="n">
        <f aca="false">G2246/F2246</f>
        <v>0.0209332751853467</v>
      </c>
      <c r="AC2246" s="16" t="str">
        <f aca="false">IF(AB2246&lt;=PARAMETER!$B$9,"X",IF(AB2246&lt;=PARAMETER!$B$10,"Y","Z"))</f>
        <v>X</v>
      </c>
      <c r="AD2246" s="16" t="str">
        <f aca="false">AA2246&amp;AC2246</f>
        <v>AX</v>
      </c>
      <c r="AE2246" s="22" t="n">
        <f aca="false">DATA!I2246</f>
        <v>0.46</v>
      </c>
      <c r="AF2246" s="18" t="n">
        <f aca="false">DATA!L2246</f>
        <v>94</v>
      </c>
      <c r="AG2246" s="16" t="str">
        <f aca="false">DATA!K2246</f>
        <v>D</v>
      </c>
      <c r="AH2246" s="18" t="n">
        <f aca="false">IF(AE2246&gt;=PARAMETER!$B$12,1,0)</f>
        <v>0</v>
      </c>
      <c r="AI2246" s="18" t="n">
        <f aca="false">IF(AF2246&gt;=PARAMETER!$B$13,1,0)</f>
        <v>0</v>
      </c>
      <c r="AJ2246" s="18" t="n">
        <f aca="false">IF(AND(AH2246=1,AI2246=1),1,0)</f>
        <v>0</v>
      </c>
    </row>
    <row r="2247" customFormat="false" ht="15" hidden="false" customHeight="false" outlineLevel="0" collapsed="false">
      <c r="A2247" s="16" t="str">
        <f aca="false">DATA!A2247</f>
        <v>ITM12245</v>
      </c>
      <c r="B2247" s="16" t="str">
        <f aca="false">DATA!B2247</f>
        <v>Automotive</v>
      </c>
      <c r="C2247" s="17" t="n">
        <f aca="false">DATA!C2247</f>
        <v>475</v>
      </c>
      <c r="D2247" s="17" t="n">
        <f aca="false">DATA!D2247</f>
        <v>22</v>
      </c>
      <c r="E2247" s="18" t="n">
        <f aca="false">DATA!F2247</f>
        <v>7</v>
      </c>
      <c r="F2247" s="19" t="n">
        <f aca="false">DATA!G2247</f>
        <v>41.6</v>
      </c>
      <c r="G2247" s="19" t="n">
        <f aca="false">DATA!H2247</f>
        <v>4.35</v>
      </c>
      <c r="H2247" s="18" t="n">
        <f aca="false">DATA!E2247</f>
        <v>10</v>
      </c>
      <c r="I2247" s="20" t="n">
        <f aca="false">F2247*E2247</f>
        <v>291.2</v>
      </c>
      <c r="J2247" s="20" t="n">
        <f aca="false">PARAMETER!$B$4*G2247*SQRT(E2247)</f>
        <v>18.9306503340705</v>
      </c>
      <c r="K2247" s="20" t="n">
        <f aca="false">I2247+J2247</f>
        <v>310.130650334071</v>
      </c>
      <c r="L2247" s="20" t="n">
        <f aca="false">K2247+F2247*H2247</f>
        <v>726.13065033407</v>
      </c>
      <c r="M2247" s="16" t="str">
        <f aca="false">IF(C2247&lt;=K2247,"REORDER",IF(C2247&gt;L2247,"OVERSTOCK","OK"))</f>
        <v>OK</v>
      </c>
      <c r="N2247" s="16" t="str">
        <f aca="false">IF(C2247&lt;=D2247,"REORDER","OK")</f>
        <v>OK</v>
      </c>
      <c r="O2247" s="18" t="n">
        <f aca="false">IF(D2247&lt;I2247,1,0)</f>
        <v>1</v>
      </c>
      <c r="P2247" s="20" t="n">
        <f aca="false">C2247/F2247</f>
        <v>11.4182692307692</v>
      </c>
      <c r="Q2247" s="19" t="n">
        <f aca="false">DATA!N2247</f>
        <v>25.86</v>
      </c>
      <c r="R2247" s="19" t="n">
        <f aca="false">DATA!O2247</f>
        <v>1.82</v>
      </c>
      <c r="S2247" s="17" t="n">
        <f aca="false">C2247*Q2247</f>
        <v>12283.5</v>
      </c>
      <c r="T2247" s="19" t="n">
        <f aca="false">C2247*R2247</f>
        <v>864.5</v>
      </c>
      <c r="U2247" s="20" t="n">
        <f aca="false">MAX(0,C2247-L2247)</f>
        <v>0</v>
      </c>
      <c r="V2247" s="17" t="n">
        <f aca="false">U2247*Q2247</f>
        <v>0</v>
      </c>
      <c r="W2247" s="19" t="n">
        <f aca="false">U2247*R2247</f>
        <v>0</v>
      </c>
      <c r="X2247" s="20" t="n">
        <f aca="false">MAX(0,K2247-C2247)</f>
        <v>0</v>
      </c>
      <c r="Y2247" s="17" t="n">
        <f aca="false">F2247*PARAMETER!$B$5*Q2247</f>
        <v>392658.24</v>
      </c>
      <c r="Z2247" s="21" t="n">
        <f aca="false">SUMIF($Y$2:$Y$3205,"&gt;="&amp;Y2247)/SUM($Y$2:$Y$3205)</f>
        <v>0.936686926567222</v>
      </c>
      <c r="AA2247" s="16" t="str">
        <f aca="false">IF(Z2247&lt;=PARAMETER!$B$7,"A",IF(Z2247&lt;=PARAMETER!$B$8,"B","C"))</f>
        <v>B</v>
      </c>
      <c r="AB2247" s="22" t="n">
        <f aca="false">G2247/F2247</f>
        <v>0.104567307692308</v>
      </c>
      <c r="AC2247" s="16" t="str">
        <f aca="false">IF(AB2247&lt;=PARAMETER!$B$9,"X",IF(AB2247&lt;=PARAMETER!$B$10,"Y","Z"))</f>
        <v>X</v>
      </c>
      <c r="AD2247" s="16" t="str">
        <f aca="false">AA2247&amp;AC2247</f>
        <v>BX</v>
      </c>
      <c r="AE2247" s="22" t="n">
        <f aca="false">DATA!I2247</f>
        <v>0.37</v>
      </c>
      <c r="AF2247" s="18" t="n">
        <f aca="false">DATA!L2247</f>
        <v>83</v>
      </c>
      <c r="AG2247" s="16" t="str">
        <f aca="false">DATA!K2247</f>
        <v>B</v>
      </c>
      <c r="AH2247" s="18" t="n">
        <f aca="false">IF(AE2247&gt;=PARAMETER!$B$12,1,0)</f>
        <v>0</v>
      </c>
      <c r="AI2247" s="18" t="n">
        <f aca="false">IF(AF2247&gt;=PARAMETER!$B$13,1,0)</f>
        <v>0</v>
      </c>
      <c r="AJ2247" s="18" t="n">
        <f aca="false">IF(AND(AH2247=1,AI2247=1),1,0)</f>
        <v>0</v>
      </c>
    </row>
    <row r="2248" customFormat="false" ht="15" hidden="false" customHeight="false" outlineLevel="0" collapsed="false">
      <c r="A2248" s="16" t="str">
        <f aca="false">DATA!A2248</f>
        <v>ITM12246</v>
      </c>
      <c r="B2248" s="16" t="str">
        <f aca="false">DATA!B2248</f>
        <v>Apparel</v>
      </c>
      <c r="C2248" s="17" t="n">
        <f aca="false">DATA!C2248</f>
        <v>491</v>
      </c>
      <c r="D2248" s="17" t="n">
        <f aca="false">DATA!D2248</f>
        <v>53</v>
      </c>
      <c r="E2248" s="18" t="n">
        <f aca="false">DATA!F2248</f>
        <v>9</v>
      </c>
      <c r="F2248" s="19" t="n">
        <f aca="false">DATA!G2248</f>
        <v>49.05</v>
      </c>
      <c r="G2248" s="19" t="n">
        <f aca="false">DATA!H2248</f>
        <v>2.25</v>
      </c>
      <c r="H2248" s="18" t="n">
        <f aca="false">DATA!E2248</f>
        <v>8</v>
      </c>
      <c r="I2248" s="20" t="n">
        <f aca="false">F2248*E2248</f>
        <v>441.45</v>
      </c>
      <c r="J2248" s="20" t="n">
        <f aca="false">PARAMETER!$B$4*G2248*SQRT(E2248)</f>
        <v>11.1027619819224</v>
      </c>
      <c r="K2248" s="20" t="n">
        <f aca="false">I2248+J2248</f>
        <v>452.552761981922</v>
      </c>
      <c r="L2248" s="20" t="n">
        <f aca="false">K2248+F2248*H2248</f>
        <v>844.952761981922</v>
      </c>
      <c r="M2248" s="16" t="str">
        <f aca="false">IF(C2248&lt;=K2248,"REORDER",IF(C2248&gt;L2248,"OVERSTOCK","OK"))</f>
        <v>OK</v>
      </c>
      <c r="N2248" s="16" t="str">
        <f aca="false">IF(C2248&lt;=D2248,"REORDER","OK")</f>
        <v>OK</v>
      </c>
      <c r="O2248" s="18" t="n">
        <f aca="false">IF(D2248&lt;I2248,1,0)</f>
        <v>1</v>
      </c>
      <c r="P2248" s="20" t="n">
        <f aca="false">C2248/F2248</f>
        <v>10.0101936799185</v>
      </c>
      <c r="Q2248" s="19" t="n">
        <f aca="false">DATA!N2248</f>
        <v>61.41</v>
      </c>
      <c r="R2248" s="19" t="n">
        <f aca="false">DATA!O2248</f>
        <v>0.3</v>
      </c>
      <c r="S2248" s="17" t="n">
        <f aca="false">C2248*Q2248</f>
        <v>30152.31</v>
      </c>
      <c r="T2248" s="19" t="n">
        <f aca="false">C2248*R2248</f>
        <v>147.3</v>
      </c>
      <c r="U2248" s="20" t="n">
        <f aca="false">MAX(0,C2248-L2248)</f>
        <v>0</v>
      </c>
      <c r="V2248" s="17" t="n">
        <f aca="false">U2248*Q2248</f>
        <v>0</v>
      </c>
      <c r="W2248" s="19" t="n">
        <f aca="false">U2248*R2248</f>
        <v>0</v>
      </c>
      <c r="X2248" s="20" t="n">
        <f aca="false">MAX(0,K2248-C2248)</f>
        <v>0</v>
      </c>
      <c r="Y2248" s="17" t="n">
        <f aca="false">F2248*PARAMETER!$B$5*Q2248</f>
        <v>1099438.5825</v>
      </c>
      <c r="Z2248" s="21" t="n">
        <f aca="false">SUMIF($Y$2:$Y$3205,"&gt;="&amp;Y2248)/SUM($Y$2:$Y$3205)</f>
        <v>0.684900536788426</v>
      </c>
      <c r="AA2248" s="16" t="str">
        <f aca="false">IF(Z2248&lt;=PARAMETER!$B$7,"A",IF(Z2248&lt;=PARAMETER!$B$8,"B","C"))</f>
        <v>A</v>
      </c>
      <c r="AB2248" s="22" t="n">
        <f aca="false">G2248/F2248</f>
        <v>0.0458715596330275</v>
      </c>
      <c r="AC2248" s="16" t="str">
        <f aca="false">IF(AB2248&lt;=PARAMETER!$B$9,"X",IF(AB2248&lt;=PARAMETER!$B$10,"Y","Z"))</f>
        <v>X</v>
      </c>
      <c r="AD2248" s="16" t="str">
        <f aca="false">AA2248&amp;AC2248</f>
        <v>AX</v>
      </c>
      <c r="AE2248" s="22" t="n">
        <f aca="false">DATA!I2248</f>
        <v>0.79</v>
      </c>
      <c r="AF2248" s="18" t="n">
        <f aca="false">DATA!L2248</f>
        <v>56</v>
      </c>
      <c r="AG2248" s="16" t="str">
        <f aca="false">DATA!K2248</f>
        <v>C</v>
      </c>
      <c r="AH2248" s="18" t="n">
        <f aca="false">IF(AE2248&gt;=PARAMETER!$B$12,1,0)</f>
        <v>1</v>
      </c>
      <c r="AI2248" s="18" t="n">
        <f aca="false">IF(AF2248&gt;=PARAMETER!$B$13,1,0)</f>
        <v>0</v>
      </c>
      <c r="AJ2248" s="18" t="n">
        <f aca="false">IF(AND(AH2248=1,AI2248=1),1,0)</f>
        <v>0</v>
      </c>
    </row>
    <row r="2249" customFormat="false" ht="15" hidden="false" customHeight="false" outlineLevel="0" collapsed="false">
      <c r="A2249" s="16" t="str">
        <f aca="false">DATA!A2249</f>
        <v>ITM12247</v>
      </c>
      <c r="B2249" s="16" t="str">
        <f aca="false">DATA!B2249</f>
        <v>Automotive</v>
      </c>
      <c r="C2249" s="17" t="n">
        <f aca="false">DATA!C2249</f>
        <v>227</v>
      </c>
      <c r="D2249" s="17" t="n">
        <f aca="false">DATA!D2249</f>
        <v>44</v>
      </c>
      <c r="E2249" s="18" t="n">
        <f aca="false">DATA!F2249</f>
        <v>5</v>
      </c>
      <c r="F2249" s="19" t="n">
        <f aca="false">DATA!G2249</f>
        <v>16.89</v>
      </c>
      <c r="G2249" s="19" t="n">
        <f aca="false">DATA!H2249</f>
        <v>3.91</v>
      </c>
      <c r="H2249" s="18" t="n">
        <f aca="false">DATA!E2249</f>
        <v>12</v>
      </c>
      <c r="I2249" s="20" t="n">
        <f aca="false">F2249*E2249</f>
        <v>84.45</v>
      </c>
      <c r="J2249" s="20" t="n">
        <f aca="false">PARAMETER!$B$4*G2249*SQRT(E2249)</f>
        <v>14.3809976845412</v>
      </c>
      <c r="K2249" s="20" t="n">
        <f aca="false">I2249+J2249</f>
        <v>98.8309976845412</v>
      </c>
      <c r="L2249" s="20" t="n">
        <f aca="false">K2249+F2249*H2249</f>
        <v>301.510997684541</v>
      </c>
      <c r="M2249" s="16" t="str">
        <f aca="false">IF(C2249&lt;=K2249,"REORDER",IF(C2249&gt;L2249,"OVERSTOCK","OK"))</f>
        <v>OK</v>
      </c>
      <c r="N2249" s="16" t="str">
        <f aca="false">IF(C2249&lt;=D2249,"REORDER","OK")</f>
        <v>OK</v>
      </c>
      <c r="O2249" s="18" t="n">
        <f aca="false">IF(D2249&lt;I2249,1,0)</f>
        <v>1</v>
      </c>
      <c r="P2249" s="20" t="n">
        <f aca="false">C2249/F2249</f>
        <v>13.4399052693902</v>
      </c>
      <c r="Q2249" s="19" t="n">
        <f aca="false">DATA!N2249</f>
        <v>166.17</v>
      </c>
      <c r="R2249" s="19" t="n">
        <f aca="false">DATA!O2249</f>
        <v>1.92</v>
      </c>
      <c r="S2249" s="17" t="n">
        <f aca="false">C2249*Q2249</f>
        <v>37720.59</v>
      </c>
      <c r="T2249" s="19" t="n">
        <f aca="false">C2249*R2249</f>
        <v>435.84</v>
      </c>
      <c r="U2249" s="20" t="n">
        <f aca="false">MAX(0,C2249-L2249)</f>
        <v>0</v>
      </c>
      <c r="V2249" s="17" t="n">
        <f aca="false">U2249*Q2249</f>
        <v>0</v>
      </c>
      <c r="W2249" s="19" t="n">
        <f aca="false">U2249*R2249</f>
        <v>0</v>
      </c>
      <c r="X2249" s="20" t="n">
        <f aca="false">MAX(0,K2249-C2249)</f>
        <v>0</v>
      </c>
      <c r="Y2249" s="17" t="n">
        <f aca="false">F2249*PARAMETER!$B$5*Q2249</f>
        <v>1024413.1245</v>
      </c>
      <c r="Z2249" s="21" t="n">
        <f aca="false">SUMIF($Y$2:$Y$3205,"&gt;="&amp;Y2249)/SUM($Y$2:$Y$3205)</f>
        <v>0.720667334159199</v>
      </c>
      <c r="AA2249" s="16" t="str">
        <f aca="false">IF(Z2249&lt;=PARAMETER!$B$7,"A",IF(Z2249&lt;=PARAMETER!$B$8,"B","C"))</f>
        <v>A</v>
      </c>
      <c r="AB2249" s="22" t="n">
        <f aca="false">G2249/F2249</f>
        <v>0.23149792776791</v>
      </c>
      <c r="AC2249" s="16" t="str">
        <f aca="false">IF(AB2249&lt;=PARAMETER!$B$9,"X",IF(AB2249&lt;=PARAMETER!$B$10,"Y","Z"))</f>
        <v>X</v>
      </c>
      <c r="AD2249" s="16" t="str">
        <f aca="false">AA2249&amp;AC2249</f>
        <v>AX</v>
      </c>
      <c r="AE2249" s="22" t="n">
        <f aca="false">DATA!I2249</f>
        <v>0.91</v>
      </c>
      <c r="AF2249" s="18" t="n">
        <f aca="false">DATA!L2249</f>
        <v>170</v>
      </c>
      <c r="AG2249" s="16" t="str">
        <f aca="false">DATA!K2249</f>
        <v>A</v>
      </c>
      <c r="AH2249" s="18" t="n">
        <f aca="false">IF(AE2249&gt;=PARAMETER!$B$12,1,0)</f>
        <v>1</v>
      </c>
      <c r="AI2249" s="18" t="n">
        <f aca="false">IF(AF2249&gt;=PARAMETER!$B$13,1,0)</f>
        <v>1</v>
      </c>
      <c r="AJ2249" s="18" t="n">
        <f aca="false">IF(AND(AH2249=1,AI2249=1),1,0)</f>
        <v>1</v>
      </c>
    </row>
    <row r="2250" customFormat="false" ht="15" hidden="false" customHeight="false" outlineLevel="0" collapsed="false">
      <c r="A2250" s="16" t="str">
        <f aca="false">DATA!A2250</f>
        <v>ITM12248</v>
      </c>
      <c r="B2250" s="16" t="str">
        <f aca="false">DATA!B2250</f>
        <v>Electronics</v>
      </c>
      <c r="C2250" s="17" t="n">
        <f aca="false">DATA!C2250</f>
        <v>389</v>
      </c>
      <c r="D2250" s="17" t="n">
        <f aca="false">DATA!D2250</f>
        <v>64</v>
      </c>
      <c r="E2250" s="18" t="n">
        <f aca="false">DATA!F2250</f>
        <v>3</v>
      </c>
      <c r="F2250" s="19" t="n">
        <f aca="false">DATA!G2250</f>
        <v>12.55</v>
      </c>
      <c r="G2250" s="19" t="n">
        <f aca="false">DATA!H2250</f>
        <v>4.14</v>
      </c>
      <c r="H2250" s="18" t="n">
        <f aca="false">DATA!E2250</f>
        <v>13</v>
      </c>
      <c r="I2250" s="20" t="n">
        <f aca="false">F2250*E2250</f>
        <v>37.65</v>
      </c>
      <c r="J2250" s="20" t="n">
        <f aca="false">PARAMETER!$B$4*G2250*SQRT(E2250)</f>
        <v>11.7947360189807</v>
      </c>
      <c r="K2250" s="20" t="n">
        <f aca="false">I2250+J2250</f>
        <v>49.4447360189807</v>
      </c>
      <c r="L2250" s="20" t="n">
        <f aca="false">K2250+F2250*H2250</f>
        <v>212.594736018981</v>
      </c>
      <c r="M2250" s="16" t="str">
        <f aca="false">IF(C2250&lt;=K2250,"REORDER",IF(C2250&gt;L2250,"OVERSTOCK","OK"))</f>
        <v>OVERSTOCK</v>
      </c>
      <c r="N2250" s="16" t="str">
        <f aca="false">IF(C2250&lt;=D2250,"REORDER","OK")</f>
        <v>OK</v>
      </c>
      <c r="O2250" s="18" t="n">
        <f aca="false">IF(D2250&lt;I2250,1,0)</f>
        <v>0</v>
      </c>
      <c r="P2250" s="20" t="n">
        <f aca="false">C2250/F2250</f>
        <v>30.996015936255</v>
      </c>
      <c r="Q2250" s="19" t="n">
        <f aca="false">DATA!N2250</f>
        <v>151.96</v>
      </c>
      <c r="R2250" s="19" t="n">
        <f aca="false">DATA!O2250</f>
        <v>1.94</v>
      </c>
      <c r="S2250" s="17" t="n">
        <f aca="false">C2250*Q2250</f>
        <v>59112.44</v>
      </c>
      <c r="T2250" s="19" t="n">
        <f aca="false">C2250*R2250</f>
        <v>754.66</v>
      </c>
      <c r="U2250" s="20" t="n">
        <f aca="false">MAX(0,C2250-L2250)</f>
        <v>176.405263981019</v>
      </c>
      <c r="V2250" s="17" t="n">
        <f aca="false">U2250*Q2250</f>
        <v>26806.5439145557</v>
      </c>
      <c r="W2250" s="19" t="n">
        <f aca="false">U2250*R2250</f>
        <v>342.226212123177</v>
      </c>
      <c r="X2250" s="20" t="n">
        <f aca="false">MAX(0,K2250-C2250)</f>
        <v>0</v>
      </c>
      <c r="Y2250" s="17" t="n">
        <f aca="false">F2250*PARAMETER!$B$5*Q2250</f>
        <v>696090.77</v>
      </c>
      <c r="Z2250" s="21" t="n">
        <f aca="false">SUMIF($Y$2:$Y$3205,"&gt;="&amp;Y2250)/SUM($Y$2:$Y$3205)</f>
        <v>0.845445444430365</v>
      </c>
      <c r="AA2250" s="16" t="str">
        <f aca="false">IF(Z2250&lt;=PARAMETER!$B$7,"A",IF(Z2250&lt;=PARAMETER!$B$8,"B","C"))</f>
        <v>B</v>
      </c>
      <c r="AB2250" s="22" t="n">
        <f aca="false">G2250/F2250</f>
        <v>0.329880478087649</v>
      </c>
      <c r="AC2250" s="16" t="str">
        <f aca="false">IF(AB2250&lt;=PARAMETER!$B$9,"X",IF(AB2250&lt;=PARAMETER!$B$10,"Y","Z"))</f>
        <v>Y</v>
      </c>
      <c r="AD2250" s="16" t="str">
        <f aca="false">AA2250&amp;AC2250</f>
        <v>BY</v>
      </c>
      <c r="AE2250" s="22" t="n">
        <f aca="false">DATA!I2250</f>
        <v>0.79</v>
      </c>
      <c r="AF2250" s="18" t="n">
        <f aca="false">DATA!L2250</f>
        <v>90</v>
      </c>
      <c r="AG2250" s="16" t="str">
        <f aca="false">DATA!K2250</f>
        <v>A</v>
      </c>
      <c r="AH2250" s="18" t="n">
        <f aca="false">IF(AE2250&gt;=PARAMETER!$B$12,1,0)</f>
        <v>1</v>
      </c>
      <c r="AI2250" s="18" t="n">
        <f aca="false">IF(AF2250&gt;=PARAMETER!$B$13,1,0)</f>
        <v>0</v>
      </c>
      <c r="AJ2250" s="18" t="n">
        <f aca="false">IF(AND(AH2250=1,AI2250=1),1,0)</f>
        <v>0</v>
      </c>
    </row>
    <row r="2251" customFormat="false" ht="15" hidden="false" customHeight="false" outlineLevel="0" collapsed="false">
      <c r="A2251" s="16" t="str">
        <f aca="false">DATA!A2251</f>
        <v>ITM12249</v>
      </c>
      <c r="B2251" s="16" t="str">
        <f aca="false">DATA!B2251</f>
        <v>Electronics</v>
      </c>
      <c r="C2251" s="17" t="n">
        <f aca="false">DATA!C2251</f>
        <v>407</v>
      </c>
      <c r="D2251" s="17" t="n">
        <f aca="false">DATA!D2251</f>
        <v>96</v>
      </c>
      <c r="E2251" s="18" t="n">
        <f aca="false">DATA!F2251</f>
        <v>7</v>
      </c>
      <c r="F2251" s="19" t="n">
        <f aca="false">DATA!G2251</f>
        <v>17.21</v>
      </c>
      <c r="G2251" s="19" t="n">
        <f aca="false">DATA!H2251</f>
        <v>5.01</v>
      </c>
      <c r="H2251" s="18" t="n">
        <f aca="false">DATA!E2251</f>
        <v>14</v>
      </c>
      <c r="I2251" s="20" t="n">
        <f aca="false">F2251*E2251</f>
        <v>120.47</v>
      </c>
      <c r="J2251" s="20" t="n">
        <f aca="false">PARAMETER!$B$4*G2251*SQRT(E2251)</f>
        <v>21.8028869364812</v>
      </c>
      <c r="K2251" s="20" t="n">
        <f aca="false">I2251+J2251</f>
        <v>142.272886936481</v>
      </c>
      <c r="L2251" s="20" t="n">
        <f aca="false">K2251+F2251*H2251</f>
        <v>383.212886936481</v>
      </c>
      <c r="M2251" s="16" t="str">
        <f aca="false">IF(C2251&lt;=K2251,"REORDER",IF(C2251&gt;L2251,"OVERSTOCK","OK"))</f>
        <v>OVERSTOCK</v>
      </c>
      <c r="N2251" s="16" t="str">
        <f aca="false">IF(C2251&lt;=D2251,"REORDER","OK")</f>
        <v>OK</v>
      </c>
      <c r="O2251" s="18" t="n">
        <f aca="false">IF(D2251&lt;I2251,1,0)</f>
        <v>1</v>
      </c>
      <c r="P2251" s="20" t="n">
        <f aca="false">C2251/F2251</f>
        <v>23.6490412550843</v>
      </c>
      <c r="Q2251" s="19" t="n">
        <f aca="false">DATA!N2251</f>
        <v>105.24</v>
      </c>
      <c r="R2251" s="19" t="n">
        <f aca="false">DATA!O2251</f>
        <v>1.87</v>
      </c>
      <c r="S2251" s="17" t="n">
        <f aca="false">C2251*Q2251</f>
        <v>42832.68</v>
      </c>
      <c r="T2251" s="19" t="n">
        <f aca="false">C2251*R2251</f>
        <v>761.09</v>
      </c>
      <c r="U2251" s="20" t="n">
        <f aca="false">MAX(0,C2251-L2251)</f>
        <v>23.7871130635189</v>
      </c>
      <c r="V2251" s="17" t="n">
        <f aca="false">U2251*Q2251</f>
        <v>2503.35577880472</v>
      </c>
      <c r="W2251" s="19" t="n">
        <f aca="false">U2251*R2251</f>
        <v>44.4819014287803</v>
      </c>
      <c r="X2251" s="20" t="n">
        <f aca="false">MAX(0,K2251-C2251)</f>
        <v>0</v>
      </c>
      <c r="Y2251" s="17" t="n">
        <f aca="false">F2251*PARAMETER!$B$5*Q2251</f>
        <v>661080.846</v>
      </c>
      <c r="Z2251" s="21" t="n">
        <f aca="false">SUMIF($Y$2:$Y$3205,"&gt;="&amp;Y2251)/SUM($Y$2:$Y$3205)</f>
        <v>0.857763683326183</v>
      </c>
      <c r="AA2251" s="16" t="str">
        <f aca="false">IF(Z2251&lt;=PARAMETER!$B$7,"A",IF(Z2251&lt;=PARAMETER!$B$8,"B","C"))</f>
        <v>B</v>
      </c>
      <c r="AB2251" s="22" t="n">
        <f aca="false">G2251/F2251</f>
        <v>0.291109819872167</v>
      </c>
      <c r="AC2251" s="16" t="str">
        <f aca="false">IF(AB2251&lt;=PARAMETER!$B$9,"X",IF(AB2251&lt;=PARAMETER!$B$10,"Y","Z"))</f>
        <v>Y</v>
      </c>
      <c r="AD2251" s="16" t="str">
        <f aca="false">AA2251&amp;AC2251</f>
        <v>BY</v>
      </c>
      <c r="AE2251" s="22" t="n">
        <f aca="false">DATA!I2251</f>
        <v>0.86</v>
      </c>
      <c r="AF2251" s="18" t="n">
        <f aca="false">DATA!L2251</f>
        <v>130</v>
      </c>
      <c r="AG2251" s="16" t="str">
        <f aca="false">DATA!K2251</f>
        <v>B</v>
      </c>
      <c r="AH2251" s="18" t="n">
        <f aca="false">IF(AE2251&gt;=PARAMETER!$B$12,1,0)</f>
        <v>1</v>
      </c>
      <c r="AI2251" s="18" t="n">
        <f aca="false">IF(AF2251&gt;=PARAMETER!$B$13,1,0)</f>
        <v>1</v>
      </c>
      <c r="AJ2251" s="18" t="n">
        <f aca="false">IF(AND(AH2251=1,AI2251=1),1,0)</f>
        <v>1</v>
      </c>
    </row>
    <row r="2252" customFormat="false" ht="15" hidden="false" customHeight="false" outlineLevel="0" collapsed="false">
      <c r="A2252" s="16" t="str">
        <f aca="false">DATA!A2252</f>
        <v>ITM12250</v>
      </c>
      <c r="B2252" s="16" t="str">
        <f aca="false">DATA!B2252</f>
        <v>Electronics</v>
      </c>
      <c r="C2252" s="17" t="n">
        <f aca="false">DATA!C2252</f>
        <v>441</v>
      </c>
      <c r="D2252" s="17" t="n">
        <f aca="false">DATA!D2252</f>
        <v>18</v>
      </c>
      <c r="E2252" s="18" t="n">
        <f aca="false">DATA!F2252</f>
        <v>2</v>
      </c>
      <c r="F2252" s="19" t="n">
        <f aca="false">DATA!G2252</f>
        <v>47.78</v>
      </c>
      <c r="G2252" s="19" t="n">
        <f aca="false">DATA!H2252</f>
        <v>6.2</v>
      </c>
      <c r="H2252" s="18" t="n">
        <f aca="false">DATA!E2252</f>
        <v>9</v>
      </c>
      <c r="I2252" s="20" t="n">
        <f aca="false">F2252*E2252</f>
        <v>95.56</v>
      </c>
      <c r="J2252" s="20" t="n">
        <f aca="false">PARAMETER!$B$4*G2252*SQRT(E2252)</f>
        <v>14.4222807055908</v>
      </c>
      <c r="K2252" s="20" t="n">
        <f aca="false">I2252+J2252</f>
        <v>109.982280705591</v>
      </c>
      <c r="L2252" s="20" t="n">
        <f aca="false">K2252+F2252*H2252</f>
        <v>540.002280705591</v>
      </c>
      <c r="M2252" s="16" t="str">
        <f aca="false">IF(C2252&lt;=K2252,"REORDER",IF(C2252&gt;L2252,"OVERSTOCK","OK"))</f>
        <v>OK</v>
      </c>
      <c r="N2252" s="16" t="str">
        <f aca="false">IF(C2252&lt;=D2252,"REORDER","OK")</f>
        <v>OK</v>
      </c>
      <c r="O2252" s="18" t="n">
        <f aca="false">IF(D2252&lt;I2252,1,0)</f>
        <v>1</v>
      </c>
      <c r="P2252" s="20" t="n">
        <f aca="false">C2252/F2252</f>
        <v>9.22980326496442</v>
      </c>
      <c r="Q2252" s="19" t="n">
        <f aca="false">DATA!N2252</f>
        <v>137.83</v>
      </c>
      <c r="R2252" s="19" t="n">
        <f aca="false">DATA!O2252</f>
        <v>0.98</v>
      </c>
      <c r="S2252" s="17" t="n">
        <f aca="false">C2252*Q2252</f>
        <v>60783.03</v>
      </c>
      <c r="T2252" s="19" t="n">
        <f aca="false">C2252*R2252</f>
        <v>432.18</v>
      </c>
      <c r="U2252" s="20" t="n">
        <f aca="false">MAX(0,C2252-L2252)</f>
        <v>0</v>
      </c>
      <c r="V2252" s="17" t="n">
        <f aca="false">U2252*Q2252</f>
        <v>0</v>
      </c>
      <c r="W2252" s="19" t="n">
        <f aca="false">U2252*R2252</f>
        <v>0</v>
      </c>
      <c r="X2252" s="20" t="n">
        <f aca="false">MAX(0,K2252-C2252)</f>
        <v>0</v>
      </c>
      <c r="Y2252" s="17" t="n">
        <f aca="false">F2252*PARAMETER!$B$5*Q2252</f>
        <v>2403713.851</v>
      </c>
      <c r="Z2252" s="21" t="n">
        <f aca="false">SUMIF($Y$2:$Y$3205,"&gt;="&amp;Y2252)/SUM($Y$2:$Y$3205)</f>
        <v>0.215344241694871</v>
      </c>
      <c r="AA2252" s="16" t="str">
        <f aca="false">IF(Z2252&lt;=PARAMETER!$B$7,"A",IF(Z2252&lt;=PARAMETER!$B$8,"B","C"))</f>
        <v>A</v>
      </c>
      <c r="AB2252" s="22" t="n">
        <f aca="false">G2252/F2252</f>
        <v>0.129761406446212</v>
      </c>
      <c r="AC2252" s="16" t="str">
        <f aca="false">IF(AB2252&lt;=PARAMETER!$B$9,"X",IF(AB2252&lt;=PARAMETER!$B$10,"Y","Z"))</f>
        <v>X</v>
      </c>
      <c r="AD2252" s="16" t="str">
        <f aca="false">AA2252&amp;AC2252</f>
        <v>AX</v>
      </c>
      <c r="AE2252" s="22" t="n">
        <f aca="false">DATA!I2252</f>
        <v>0.92</v>
      </c>
      <c r="AF2252" s="18" t="n">
        <f aca="false">DATA!L2252</f>
        <v>52</v>
      </c>
      <c r="AG2252" s="16" t="str">
        <f aca="false">DATA!K2252</f>
        <v>D</v>
      </c>
      <c r="AH2252" s="18" t="n">
        <f aca="false">IF(AE2252&gt;=PARAMETER!$B$12,1,0)</f>
        <v>1</v>
      </c>
      <c r="AI2252" s="18" t="n">
        <f aca="false">IF(AF2252&gt;=PARAMETER!$B$13,1,0)</f>
        <v>0</v>
      </c>
      <c r="AJ2252" s="18" t="n">
        <f aca="false">IF(AND(AH2252=1,AI2252=1),1,0)</f>
        <v>0</v>
      </c>
    </row>
    <row r="2253" customFormat="false" ht="15" hidden="false" customHeight="false" outlineLevel="0" collapsed="false">
      <c r="A2253" s="16" t="str">
        <f aca="false">DATA!A2253</f>
        <v>ITM12251</v>
      </c>
      <c r="B2253" s="16" t="str">
        <f aca="false">DATA!B2253</f>
        <v>Electronics</v>
      </c>
      <c r="C2253" s="17" t="n">
        <f aca="false">DATA!C2253</f>
        <v>430</v>
      </c>
      <c r="D2253" s="17" t="n">
        <f aca="false">DATA!D2253</f>
        <v>11</v>
      </c>
      <c r="E2253" s="18" t="n">
        <f aca="false">DATA!F2253</f>
        <v>5</v>
      </c>
      <c r="F2253" s="19" t="n">
        <f aca="false">DATA!G2253</f>
        <v>17.32</v>
      </c>
      <c r="G2253" s="19" t="n">
        <f aca="false">DATA!H2253</f>
        <v>5.92</v>
      </c>
      <c r="H2253" s="18" t="n">
        <f aca="false">DATA!E2253</f>
        <v>3</v>
      </c>
      <c r="I2253" s="20" t="n">
        <f aca="false">F2253*E2253</f>
        <v>86.6</v>
      </c>
      <c r="J2253" s="20" t="n">
        <f aca="false">PARAMETER!$B$4*G2253*SQRT(E2253)</f>
        <v>21.7737867755714</v>
      </c>
      <c r="K2253" s="20" t="n">
        <f aca="false">I2253+J2253</f>
        <v>108.373786775571</v>
      </c>
      <c r="L2253" s="20" t="n">
        <f aca="false">K2253+F2253*H2253</f>
        <v>160.333786775571</v>
      </c>
      <c r="M2253" s="16" t="str">
        <f aca="false">IF(C2253&lt;=K2253,"REORDER",IF(C2253&gt;L2253,"OVERSTOCK","OK"))</f>
        <v>OVERSTOCK</v>
      </c>
      <c r="N2253" s="16" t="str">
        <f aca="false">IF(C2253&lt;=D2253,"REORDER","OK")</f>
        <v>OK</v>
      </c>
      <c r="O2253" s="18" t="n">
        <f aca="false">IF(D2253&lt;I2253,1,0)</f>
        <v>1</v>
      </c>
      <c r="P2253" s="20" t="n">
        <f aca="false">C2253/F2253</f>
        <v>24.8267898383372</v>
      </c>
      <c r="Q2253" s="19" t="n">
        <f aca="false">DATA!N2253</f>
        <v>45.26</v>
      </c>
      <c r="R2253" s="19" t="n">
        <f aca="false">DATA!O2253</f>
        <v>0.83</v>
      </c>
      <c r="S2253" s="17" t="n">
        <f aca="false">C2253*Q2253</f>
        <v>19461.8</v>
      </c>
      <c r="T2253" s="19" t="n">
        <f aca="false">C2253*R2253</f>
        <v>356.9</v>
      </c>
      <c r="U2253" s="20" t="n">
        <f aca="false">MAX(0,C2253-L2253)</f>
        <v>269.666213224429</v>
      </c>
      <c r="V2253" s="17" t="n">
        <f aca="false">U2253*Q2253</f>
        <v>12205.0928105376</v>
      </c>
      <c r="W2253" s="19" t="n">
        <f aca="false">U2253*R2253</f>
        <v>223.822956976276</v>
      </c>
      <c r="X2253" s="20" t="n">
        <f aca="false">MAX(0,K2253-C2253)</f>
        <v>0</v>
      </c>
      <c r="Y2253" s="17" t="n">
        <f aca="false">F2253*PARAMETER!$B$5*Q2253</f>
        <v>286124.668</v>
      </c>
      <c r="Z2253" s="21" t="n">
        <f aca="false">SUMIF($Y$2:$Y$3205,"&gt;="&amp;Y2253)/SUM($Y$2:$Y$3205)</f>
        <v>0.96348873702746</v>
      </c>
      <c r="AA2253" s="16" t="str">
        <f aca="false">IF(Z2253&lt;=PARAMETER!$B$7,"A",IF(Z2253&lt;=PARAMETER!$B$8,"B","C"))</f>
        <v>C</v>
      </c>
      <c r="AB2253" s="22" t="n">
        <f aca="false">G2253/F2253</f>
        <v>0.341801385681293</v>
      </c>
      <c r="AC2253" s="16" t="str">
        <f aca="false">IF(AB2253&lt;=PARAMETER!$B$9,"X",IF(AB2253&lt;=PARAMETER!$B$10,"Y","Z"))</f>
        <v>Y</v>
      </c>
      <c r="AD2253" s="16" t="str">
        <f aca="false">AA2253&amp;AC2253</f>
        <v>CY</v>
      </c>
      <c r="AE2253" s="22" t="n">
        <f aca="false">DATA!I2253</f>
        <v>0.92</v>
      </c>
      <c r="AF2253" s="18" t="n">
        <f aca="false">DATA!L2253</f>
        <v>155</v>
      </c>
      <c r="AG2253" s="16" t="str">
        <f aca="false">DATA!K2253</f>
        <v>D</v>
      </c>
      <c r="AH2253" s="18" t="n">
        <f aca="false">IF(AE2253&gt;=PARAMETER!$B$12,1,0)</f>
        <v>1</v>
      </c>
      <c r="AI2253" s="18" t="n">
        <f aca="false">IF(AF2253&gt;=PARAMETER!$B$13,1,0)</f>
        <v>1</v>
      </c>
      <c r="AJ2253" s="18" t="n">
        <f aca="false">IF(AND(AH2253=1,AI2253=1),1,0)</f>
        <v>1</v>
      </c>
    </row>
    <row r="2254" customFormat="false" ht="15" hidden="false" customHeight="false" outlineLevel="0" collapsed="false">
      <c r="A2254" s="16" t="str">
        <f aca="false">DATA!A2254</f>
        <v>ITM12252</v>
      </c>
      <c r="B2254" s="16" t="str">
        <f aca="false">DATA!B2254</f>
        <v>Electronics</v>
      </c>
      <c r="C2254" s="17" t="n">
        <f aca="false">DATA!C2254</f>
        <v>156</v>
      </c>
      <c r="D2254" s="17" t="n">
        <f aca="false">DATA!D2254</f>
        <v>70</v>
      </c>
      <c r="E2254" s="18" t="n">
        <f aca="false">DATA!F2254</f>
        <v>2</v>
      </c>
      <c r="F2254" s="19" t="n">
        <f aca="false">DATA!G2254</f>
        <v>28.7</v>
      </c>
      <c r="G2254" s="19" t="n">
        <f aca="false">DATA!H2254</f>
        <v>0.87</v>
      </c>
      <c r="H2254" s="18" t="n">
        <f aca="false">DATA!E2254</f>
        <v>3</v>
      </c>
      <c r="I2254" s="20" t="n">
        <f aca="false">F2254*E2254</f>
        <v>57.4</v>
      </c>
      <c r="J2254" s="20" t="n">
        <f aca="false">PARAMETER!$B$4*G2254*SQRT(E2254)</f>
        <v>2.02377164739741</v>
      </c>
      <c r="K2254" s="20" t="n">
        <f aca="false">I2254+J2254</f>
        <v>59.4237716473974</v>
      </c>
      <c r="L2254" s="20" t="n">
        <f aca="false">K2254+F2254*H2254</f>
        <v>145.523771647397</v>
      </c>
      <c r="M2254" s="16" t="str">
        <f aca="false">IF(C2254&lt;=K2254,"REORDER",IF(C2254&gt;L2254,"OVERSTOCK","OK"))</f>
        <v>OVERSTOCK</v>
      </c>
      <c r="N2254" s="16" t="str">
        <f aca="false">IF(C2254&lt;=D2254,"REORDER","OK")</f>
        <v>OK</v>
      </c>
      <c r="O2254" s="18" t="n">
        <f aca="false">IF(D2254&lt;I2254,1,0)</f>
        <v>0</v>
      </c>
      <c r="P2254" s="20" t="n">
        <f aca="false">C2254/F2254</f>
        <v>5.43554006968641</v>
      </c>
      <c r="Q2254" s="19" t="n">
        <f aca="false">DATA!N2254</f>
        <v>136.88</v>
      </c>
      <c r="R2254" s="19" t="n">
        <f aca="false">DATA!O2254</f>
        <v>1.44</v>
      </c>
      <c r="S2254" s="17" t="n">
        <f aca="false">C2254*Q2254</f>
        <v>21353.28</v>
      </c>
      <c r="T2254" s="19" t="n">
        <f aca="false">C2254*R2254</f>
        <v>224.64</v>
      </c>
      <c r="U2254" s="20" t="n">
        <f aca="false">MAX(0,C2254-L2254)</f>
        <v>10.4762283526026</v>
      </c>
      <c r="V2254" s="17" t="n">
        <f aca="false">U2254*Q2254</f>
        <v>1433.98613690424</v>
      </c>
      <c r="W2254" s="19" t="n">
        <f aca="false">U2254*R2254</f>
        <v>15.0857688277477</v>
      </c>
      <c r="X2254" s="20" t="n">
        <f aca="false">MAX(0,K2254-C2254)</f>
        <v>0</v>
      </c>
      <c r="Y2254" s="17" t="n">
        <f aca="false">F2254*PARAMETER!$B$5*Q2254</f>
        <v>1433886.44</v>
      </c>
      <c r="Z2254" s="21" t="n">
        <f aca="false">SUMIF($Y$2:$Y$3205,"&gt;="&amp;Y2254)/SUM($Y$2:$Y$3205)</f>
        <v>0.55473033881447</v>
      </c>
      <c r="AA2254" s="16" t="str">
        <f aca="false">IF(Z2254&lt;=PARAMETER!$B$7,"A",IF(Z2254&lt;=PARAMETER!$B$8,"B","C"))</f>
        <v>A</v>
      </c>
      <c r="AB2254" s="22" t="n">
        <f aca="false">G2254/F2254</f>
        <v>0.0303135888501742</v>
      </c>
      <c r="AC2254" s="16" t="str">
        <f aca="false">IF(AB2254&lt;=PARAMETER!$B$9,"X",IF(AB2254&lt;=PARAMETER!$B$10,"Y","Z"))</f>
        <v>X</v>
      </c>
      <c r="AD2254" s="16" t="str">
        <f aca="false">AA2254&amp;AC2254</f>
        <v>AX</v>
      </c>
      <c r="AE2254" s="22" t="n">
        <f aca="false">DATA!I2254</f>
        <v>0.2</v>
      </c>
      <c r="AF2254" s="18" t="n">
        <f aca="false">DATA!L2254</f>
        <v>83</v>
      </c>
      <c r="AG2254" s="16" t="str">
        <f aca="false">DATA!K2254</f>
        <v>D</v>
      </c>
      <c r="AH2254" s="18" t="n">
        <f aca="false">IF(AE2254&gt;=PARAMETER!$B$12,1,0)</f>
        <v>0</v>
      </c>
      <c r="AI2254" s="18" t="n">
        <f aca="false">IF(AF2254&gt;=PARAMETER!$B$13,1,0)</f>
        <v>0</v>
      </c>
      <c r="AJ2254" s="18" t="n">
        <f aca="false">IF(AND(AH2254=1,AI2254=1),1,0)</f>
        <v>0</v>
      </c>
    </row>
    <row r="2255" customFormat="false" ht="15" hidden="false" customHeight="false" outlineLevel="0" collapsed="false">
      <c r="A2255" s="16" t="str">
        <f aca="false">DATA!A2255</f>
        <v>ITM12253</v>
      </c>
      <c r="B2255" s="16" t="str">
        <f aca="false">DATA!B2255</f>
        <v>Electronics</v>
      </c>
      <c r="C2255" s="17" t="n">
        <f aca="false">DATA!C2255</f>
        <v>386</v>
      </c>
      <c r="D2255" s="17" t="n">
        <f aca="false">DATA!D2255</f>
        <v>50</v>
      </c>
      <c r="E2255" s="18" t="n">
        <f aca="false">DATA!F2255</f>
        <v>3</v>
      </c>
      <c r="F2255" s="19" t="n">
        <f aca="false">DATA!G2255</f>
        <v>20.78</v>
      </c>
      <c r="G2255" s="19" t="n">
        <f aca="false">DATA!H2255</f>
        <v>7.63</v>
      </c>
      <c r="H2255" s="18" t="n">
        <f aca="false">DATA!E2255</f>
        <v>12</v>
      </c>
      <c r="I2255" s="20" t="n">
        <f aca="false">F2255*E2255</f>
        <v>62.34</v>
      </c>
      <c r="J2255" s="20" t="n">
        <f aca="false">PARAMETER!$B$4*G2255*SQRT(E2255)</f>
        <v>21.7376415035804</v>
      </c>
      <c r="K2255" s="20" t="n">
        <f aca="false">I2255+J2255</f>
        <v>84.0776415035804</v>
      </c>
      <c r="L2255" s="20" t="n">
        <f aca="false">K2255+F2255*H2255</f>
        <v>333.43764150358</v>
      </c>
      <c r="M2255" s="16" t="str">
        <f aca="false">IF(C2255&lt;=K2255,"REORDER",IF(C2255&gt;L2255,"OVERSTOCK","OK"))</f>
        <v>OVERSTOCK</v>
      </c>
      <c r="N2255" s="16" t="str">
        <f aca="false">IF(C2255&lt;=D2255,"REORDER","OK")</f>
        <v>OK</v>
      </c>
      <c r="O2255" s="18" t="n">
        <f aca="false">IF(D2255&lt;I2255,1,0)</f>
        <v>1</v>
      </c>
      <c r="P2255" s="20" t="n">
        <f aca="false">C2255/F2255</f>
        <v>18.5755534167469</v>
      </c>
      <c r="Q2255" s="19" t="n">
        <f aca="false">DATA!N2255</f>
        <v>11.52</v>
      </c>
      <c r="R2255" s="19" t="n">
        <f aca="false">DATA!O2255</f>
        <v>0.71</v>
      </c>
      <c r="S2255" s="17" t="n">
        <f aca="false">C2255*Q2255</f>
        <v>4446.72</v>
      </c>
      <c r="T2255" s="19" t="n">
        <f aca="false">C2255*R2255</f>
        <v>274.06</v>
      </c>
      <c r="U2255" s="20" t="n">
        <f aca="false">MAX(0,C2255-L2255)</f>
        <v>52.5623584964196</v>
      </c>
      <c r="V2255" s="17" t="n">
        <f aca="false">U2255*Q2255</f>
        <v>605.518369878753</v>
      </c>
      <c r="W2255" s="19" t="n">
        <f aca="false">U2255*R2255</f>
        <v>37.3192745324579</v>
      </c>
      <c r="X2255" s="20" t="n">
        <f aca="false">MAX(0,K2255-C2255)</f>
        <v>0</v>
      </c>
      <c r="Y2255" s="17" t="n">
        <f aca="false">F2255*PARAMETER!$B$5*Q2255</f>
        <v>87375.744</v>
      </c>
      <c r="Z2255" s="21" t="n">
        <f aca="false">SUMIF($Y$2:$Y$3205,"&gt;="&amp;Y2255)/SUM($Y$2:$Y$3205)</f>
        <v>0.997305009641403</v>
      </c>
      <c r="AA2255" s="16" t="str">
        <f aca="false">IF(Z2255&lt;=PARAMETER!$B$7,"A",IF(Z2255&lt;=PARAMETER!$B$8,"B","C"))</f>
        <v>C</v>
      </c>
      <c r="AB2255" s="22" t="n">
        <f aca="false">G2255/F2255</f>
        <v>0.367179980750722</v>
      </c>
      <c r="AC2255" s="16" t="str">
        <f aca="false">IF(AB2255&lt;=PARAMETER!$B$9,"X",IF(AB2255&lt;=PARAMETER!$B$10,"Y","Z"))</f>
        <v>Y</v>
      </c>
      <c r="AD2255" s="16" t="str">
        <f aca="false">AA2255&amp;AC2255</f>
        <v>CY</v>
      </c>
      <c r="AE2255" s="22" t="n">
        <f aca="false">DATA!I2255</f>
        <v>0.51</v>
      </c>
      <c r="AF2255" s="18" t="n">
        <f aca="false">DATA!L2255</f>
        <v>62</v>
      </c>
      <c r="AG2255" s="16" t="str">
        <f aca="false">DATA!K2255</f>
        <v>A</v>
      </c>
      <c r="AH2255" s="18" t="n">
        <f aca="false">IF(AE2255&gt;=PARAMETER!$B$12,1,0)</f>
        <v>0</v>
      </c>
      <c r="AI2255" s="18" t="n">
        <f aca="false">IF(AF2255&gt;=PARAMETER!$B$13,1,0)</f>
        <v>0</v>
      </c>
      <c r="AJ2255" s="18" t="n">
        <f aca="false">IF(AND(AH2255=1,AI2255=1),1,0)</f>
        <v>0</v>
      </c>
    </row>
    <row r="2256" customFormat="false" ht="15" hidden="false" customHeight="false" outlineLevel="0" collapsed="false">
      <c r="A2256" s="16" t="str">
        <f aca="false">DATA!A2256</f>
        <v>ITM12254</v>
      </c>
      <c r="B2256" s="16" t="str">
        <f aca="false">DATA!B2256</f>
        <v>Apparel</v>
      </c>
      <c r="C2256" s="17" t="n">
        <f aca="false">DATA!C2256</f>
        <v>419</v>
      </c>
      <c r="D2256" s="17" t="n">
        <f aca="false">DATA!D2256</f>
        <v>53</v>
      </c>
      <c r="E2256" s="18" t="n">
        <f aca="false">DATA!F2256</f>
        <v>4</v>
      </c>
      <c r="F2256" s="19" t="n">
        <f aca="false">DATA!G2256</f>
        <v>20.41</v>
      </c>
      <c r="G2256" s="19" t="n">
        <f aca="false">DATA!H2256</f>
        <v>9.52</v>
      </c>
      <c r="H2256" s="18" t="n">
        <f aca="false">DATA!E2256</f>
        <v>4</v>
      </c>
      <c r="I2256" s="20" t="n">
        <f aca="false">F2256*E2256</f>
        <v>81.64</v>
      </c>
      <c r="J2256" s="20" t="n">
        <f aca="false">PARAMETER!$B$4*G2256*SQRT(E2256)</f>
        <v>31.318013057156</v>
      </c>
      <c r="K2256" s="20" t="n">
        <f aca="false">I2256+J2256</f>
        <v>112.958013057156</v>
      </c>
      <c r="L2256" s="20" t="n">
        <f aca="false">K2256+F2256*H2256</f>
        <v>194.598013057156</v>
      </c>
      <c r="M2256" s="16" t="str">
        <f aca="false">IF(C2256&lt;=K2256,"REORDER",IF(C2256&gt;L2256,"OVERSTOCK","OK"))</f>
        <v>OVERSTOCK</v>
      </c>
      <c r="N2256" s="16" t="str">
        <f aca="false">IF(C2256&lt;=D2256,"REORDER","OK")</f>
        <v>OK</v>
      </c>
      <c r="O2256" s="18" t="n">
        <f aca="false">IF(D2256&lt;I2256,1,0)</f>
        <v>1</v>
      </c>
      <c r="P2256" s="20" t="n">
        <f aca="false">C2256/F2256</f>
        <v>20.5291523762861</v>
      </c>
      <c r="Q2256" s="19" t="n">
        <f aca="false">DATA!N2256</f>
        <v>168.31</v>
      </c>
      <c r="R2256" s="19" t="n">
        <f aca="false">DATA!O2256</f>
        <v>0.23</v>
      </c>
      <c r="S2256" s="17" t="n">
        <f aca="false">C2256*Q2256</f>
        <v>70521.89</v>
      </c>
      <c r="T2256" s="19" t="n">
        <f aca="false">C2256*R2256</f>
        <v>96.37</v>
      </c>
      <c r="U2256" s="20" t="n">
        <f aca="false">MAX(0,C2256-L2256)</f>
        <v>224.401986942844</v>
      </c>
      <c r="V2256" s="17" t="n">
        <f aca="false">U2256*Q2256</f>
        <v>37769.0984223501</v>
      </c>
      <c r="W2256" s="19" t="n">
        <f aca="false">U2256*R2256</f>
        <v>51.6124569968541</v>
      </c>
      <c r="X2256" s="20" t="n">
        <f aca="false">MAX(0,K2256-C2256)</f>
        <v>0</v>
      </c>
      <c r="Y2256" s="17" t="n">
        <f aca="false">F2256*PARAMETER!$B$5*Q2256</f>
        <v>1253850.5915</v>
      </c>
      <c r="Z2256" s="21" t="n">
        <f aca="false">SUMIF($Y$2:$Y$3205,"&gt;="&amp;Y2256)/SUM($Y$2:$Y$3205)</f>
        <v>0.625699033812882</v>
      </c>
      <c r="AA2256" s="16" t="str">
        <f aca="false">IF(Z2256&lt;=PARAMETER!$B$7,"A",IF(Z2256&lt;=PARAMETER!$B$8,"B","C"))</f>
        <v>A</v>
      </c>
      <c r="AB2256" s="22" t="n">
        <f aca="false">G2256/F2256</f>
        <v>0.466438020578148</v>
      </c>
      <c r="AC2256" s="16" t="str">
        <f aca="false">IF(AB2256&lt;=PARAMETER!$B$9,"X",IF(AB2256&lt;=PARAMETER!$B$10,"Y","Z"))</f>
        <v>Y</v>
      </c>
      <c r="AD2256" s="16" t="str">
        <f aca="false">AA2256&amp;AC2256</f>
        <v>AY</v>
      </c>
      <c r="AE2256" s="22" t="n">
        <f aca="false">DATA!I2256</f>
        <v>0.1</v>
      </c>
      <c r="AF2256" s="18" t="n">
        <f aca="false">DATA!L2256</f>
        <v>48</v>
      </c>
      <c r="AG2256" s="16" t="str">
        <f aca="false">DATA!K2256</f>
        <v>A</v>
      </c>
      <c r="AH2256" s="18" t="n">
        <f aca="false">IF(AE2256&gt;=PARAMETER!$B$12,1,0)</f>
        <v>0</v>
      </c>
      <c r="AI2256" s="18" t="n">
        <f aca="false">IF(AF2256&gt;=PARAMETER!$B$13,1,0)</f>
        <v>0</v>
      </c>
      <c r="AJ2256" s="18" t="n">
        <f aca="false">IF(AND(AH2256=1,AI2256=1),1,0)</f>
        <v>0</v>
      </c>
    </row>
    <row r="2257" customFormat="false" ht="15" hidden="false" customHeight="false" outlineLevel="0" collapsed="false">
      <c r="A2257" s="16" t="str">
        <f aca="false">DATA!A2257</f>
        <v>ITM12255</v>
      </c>
      <c r="B2257" s="16" t="str">
        <f aca="false">DATA!B2257</f>
        <v>Pharma</v>
      </c>
      <c r="C2257" s="17" t="n">
        <f aca="false">DATA!C2257</f>
        <v>203</v>
      </c>
      <c r="D2257" s="17" t="n">
        <f aca="false">DATA!D2257</f>
        <v>73</v>
      </c>
      <c r="E2257" s="18" t="n">
        <f aca="false">DATA!F2257</f>
        <v>8</v>
      </c>
      <c r="F2257" s="19" t="n">
        <f aca="false">DATA!G2257</f>
        <v>10.48</v>
      </c>
      <c r="G2257" s="19" t="n">
        <f aca="false">DATA!H2257</f>
        <v>3.81</v>
      </c>
      <c r="H2257" s="18" t="n">
        <f aca="false">DATA!E2257</f>
        <v>12</v>
      </c>
      <c r="I2257" s="20" t="n">
        <f aca="false">F2257*E2257</f>
        <v>83.84</v>
      </c>
      <c r="J2257" s="20" t="n">
        <f aca="false">PARAMETER!$B$4*G2257*SQRT(E2257)</f>
        <v>17.7254482220325</v>
      </c>
      <c r="K2257" s="20" t="n">
        <f aca="false">I2257+J2257</f>
        <v>101.565448222033</v>
      </c>
      <c r="L2257" s="20" t="n">
        <f aca="false">K2257+F2257*H2257</f>
        <v>227.325448222033</v>
      </c>
      <c r="M2257" s="16" t="str">
        <f aca="false">IF(C2257&lt;=K2257,"REORDER",IF(C2257&gt;L2257,"OVERSTOCK","OK"))</f>
        <v>OK</v>
      </c>
      <c r="N2257" s="16" t="str">
        <f aca="false">IF(C2257&lt;=D2257,"REORDER","OK")</f>
        <v>OK</v>
      </c>
      <c r="O2257" s="18" t="n">
        <f aca="false">IF(D2257&lt;I2257,1,0)</f>
        <v>1</v>
      </c>
      <c r="P2257" s="20" t="n">
        <f aca="false">C2257/F2257</f>
        <v>19.3702290076336</v>
      </c>
      <c r="Q2257" s="19" t="n">
        <f aca="false">DATA!N2257</f>
        <v>108.09</v>
      </c>
      <c r="R2257" s="19" t="n">
        <f aca="false">DATA!O2257</f>
        <v>1.81</v>
      </c>
      <c r="S2257" s="17" t="n">
        <f aca="false">C2257*Q2257</f>
        <v>21942.27</v>
      </c>
      <c r="T2257" s="19" t="n">
        <f aca="false">C2257*R2257</f>
        <v>367.43</v>
      </c>
      <c r="U2257" s="20" t="n">
        <f aca="false">MAX(0,C2257-L2257)</f>
        <v>0</v>
      </c>
      <c r="V2257" s="17" t="n">
        <f aca="false">U2257*Q2257</f>
        <v>0</v>
      </c>
      <c r="W2257" s="19" t="n">
        <f aca="false">U2257*R2257</f>
        <v>0</v>
      </c>
      <c r="X2257" s="20" t="n">
        <f aca="false">MAX(0,K2257-C2257)</f>
        <v>0</v>
      </c>
      <c r="Y2257" s="17" t="n">
        <f aca="false">F2257*PARAMETER!$B$5*Q2257</f>
        <v>413465.868</v>
      </c>
      <c r="Z2257" s="21" t="n">
        <f aca="false">SUMIF($Y$2:$Y$3205,"&gt;="&amp;Y2257)/SUM($Y$2:$Y$3205)</f>
        <v>0.931804407467765</v>
      </c>
      <c r="AA2257" s="16" t="str">
        <f aca="false">IF(Z2257&lt;=PARAMETER!$B$7,"A",IF(Z2257&lt;=PARAMETER!$B$8,"B","C"))</f>
        <v>B</v>
      </c>
      <c r="AB2257" s="22" t="n">
        <f aca="false">G2257/F2257</f>
        <v>0.363549618320611</v>
      </c>
      <c r="AC2257" s="16" t="str">
        <f aca="false">IF(AB2257&lt;=PARAMETER!$B$9,"X",IF(AB2257&lt;=PARAMETER!$B$10,"Y","Z"))</f>
        <v>Y</v>
      </c>
      <c r="AD2257" s="16" t="str">
        <f aca="false">AA2257&amp;AC2257</f>
        <v>BY</v>
      </c>
      <c r="AE2257" s="22" t="n">
        <f aca="false">DATA!I2257</f>
        <v>0.56</v>
      </c>
      <c r="AF2257" s="18" t="n">
        <f aca="false">DATA!L2257</f>
        <v>116</v>
      </c>
      <c r="AG2257" s="16" t="str">
        <f aca="false">DATA!K2257</f>
        <v>B</v>
      </c>
      <c r="AH2257" s="18" t="n">
        <f aca="false">IF(AE2257&gt;=PARAMETER!$B$12,1,0)</f>
        <v>0</v>
      </c>
      <c r="AI2257" s="18" t="n">
        <f aca="false">IF(AF2257&gt;=PARAMETER!$B$13,1,0)</f>
        <v>1</v>
      </c>
      <c r="AJ2257" s="18" t="n">
        <f aca="false">IF(AND(AH2257=1,AI2257=1),1,0)</f>
        <v>0</v>
      </c>
    </row>
    <row r="2258" customFormat="false" ht="15" hidden="false" customHeight="false" outlineLevel="0" collapsed="false">
      <c r="A2258" s="16" t="str">
        <f aca="false">DATA!A2258</f>
        <v>ITM12256</v>
      </c>
      <c r="B2258" s="16" t="str">
        <f aca="false">DATA!B2258</f>
        <v>Automotive</v>
      </c>
      <c r="C2258" s="17" t="n">
        <f aca="false">DATA!C2258</f>
        <v>95</v>
      </c>
      <c r="D2258" s="17" t="n">
        <f aca="false">DATA!D2258</f>
        <v>40</v>
      </c>
      <c r="E2258" s="18" t="n">
        <f aca="false">DATA!F2258</f>
        <v>8</v>
      </c>
      <c r="F2258" s="19" t="n">
        <f aca="false">DATA!G2258</f>
        <v>27.32</v>
      </c>
      <c r="G2258" s="19" t="n">
        <f aca="false">DATA!H2258</f>
        <v>2.21</v>
      </c>
      <c r="H2258" s="18" t="n">
        <f aca="false">DATA!E2258</f>
        <v>5</v>
      </c>
      <c r="I2258" s="20" t="n">
        <f aca="false">F2258*E2258</f>
        <v>218.56</v>
      </c>
      <c r="J2258" s="20" t="n">
        <f aca="false">PARAMETER!$B$4*G2258*SQRT(E2258)</f>
        <v>10.2816904385018</v>
      </c>
      <c r="K2258" s="20" t="n">
        <f aca="false">I2258+J2258</f>
        <v>228.841690438502</v>
      </c>
      <c r="L2258" s="20" t="n">
        <f aca="false">K2258+F2258*H2258</f>
        <v>365.441690438502</v>
      </c>
      <c r="M2258" s="16" t="str">
        <f aca="false">IF(C2258&lt;=K2258,"REORDER",IF(C2258&gt;L2258,"OVERSTOCK","OK"))</f>
        <v>REORDER</v>
      </c>
      <c r="N2258" s="16" t="str">
        <f aca="false">IF(C2258&lt;=D2258,"REORDER","OK")</f>
        <v>OK</v>
      </c>
      <c r="O2258" s="18" t="n">
        <f aca="false">IF(D2258&lt;I2258,1,0)</f>
        <v>1</v>
      </c>
      <c r="P2258" s="20" t="n">
        <f aca="false">C2258/F2258</f>
        <v>3.47730600292826</v>
      </c>
      <c r="Q2258" s="19" t="n">
        <f aca="false">DATA!N2258</f>
        <v>189.34</v>
      </c>
      <c r="R2258" s="19" t="n">
        <f aca="false">DATA!O2258</f>
        <v>1.31</v>
      </c>
      <c r="S2258" s="17" t="n">
        <f aca="false">C2258*Q2258</f>
        <v>17987.3</v>
      </c>
      <c r="T2258" s="19" t="n">
        <f aca="false">C2258*R2258</f>
        <v>124.45</v>
      </c>
      <c r="U2258" s="20" t="n">
        <f aca="false">MAX(0,C2258-L2258)</f>
        <v>0</v>
      </c>
      <c r="V2258" s="17" t="n">
        <f aca="false">U2258*Q2258</f>
        <v>0</v>
      </c>
      <c r="W2258" s="19" t="n">
        <f aca="false">U2258*R2258</f>
        <v>0</v>
      </c>
      <c r="X2258" s="20" t="n">
        <f aca="false">MAX(0,K2258-C2258)</f>
        <v>133.841690438502</v>
      </c>
      <c r="Y2258" s="17" t="n">
        <f aca="false">F2258*PARAMETER!$B$5*Q2258</f>
        <v>1888060.612</v>
      </c>
      <c r="Z2258" s="21" t="n">
        <f aca="false">SUMIF($Y$2:$Y$3205,"&gt;="&amp;Y2258)/SUM($Y$2:$Y$3205)</f>
        <v>0.381702667468227</v>
      </c>
      <c r="AA2258" s="16" t="str">
        <f aca="false">IF(Z2258&lt;=PARAMETER!$B$7,"A",IF(Z2258&lt;=PARAMETER!$B$8,"B","C"))</f>
        <v>A</v>
      </c>
      <c r="AB2258" s="22" t="n">
        <f aca="false">G2258/F2258</f>
        <v>0.0808931185944363</v>
      </c>
      <c r="AC2258" s="16" t="str">
        <f aca="false">IF(AB2258&lt;=PARAMETER!$B$9,"X",IF(AB2258&lt;=PARAMETER!$B$10,"Y","Z"))</f>
        <v>X</v>
      </c>
      <c r="AD2258" s="16" t="str">
        <f aca="false">AA2258&amp;AC2258</f>
        <v>AX</v>
      </c>
      <c r="AE2258" s="22" t="n">
        <f aca="false">DATA!I2258</f>
        <v>0.93</v>
      </c>
      <c r="AF2258" s="18" t="n">
        <f aca="false">DATA!L2258</f>
        <v>171</v>
      </c>
      <c r="AG2258" s="16" t="str">
        <f aca="false">DATA!K2258</f>
        <v>D</v>
      </c>
      <c r="AH2258" s="18" t="n">
        <f aca="false">IF(AE2258&gt;=PARAMETER!$B$12,1,0)</f>
        <v>1</v>
      </c>
      <c r="AI2258" s="18" t="n">
        <f aca="false">IF(AF2258&gt;=PARAMETER!$B$13,1,0)</f>
        <v>1</v>
      </c>
      <c r="AJ2258" s="18" t="n">
        <f aca="false">IF(AND(AH2258=1,AI2258=1),1,0)</f>
        <v>1</v>
      </c>
    </row>
    <row r="2259" customFormat="false" ht="15" hidden="false" customHeight="false" outlineLevel="0" collapsed="false">
      <c r="A2259" s="16" t="str">
        <f aca="false">DATA!A2259</f>
        <v>ITM12257</v>
      </c>
      <c r="B2259" s="16" t="str">
        <f aca="false">DATA!B2259</f>
        <v>Electronics</v>
      </c>
      <c r="C2259" s="17" t="n">
        <f aca="false">DATA!C2259</f>
        <v>306</v>
      </c>
      <c r="D2259" s="17" t="n">
        <f aca="false">DATA!D2259</f>
        <v>56</v>
      </c>
      <c r="E2259" s="18" t="n">
        <f aca="false">DATA!F2259</f>
        <v>3</v>
      </c>
      <c r="F2259" s="19" t="n">
        <f aca="false">DATA!G2259</f>
        <v>42.62</v>
      </c>
      <c r="G2259" s="19" t="n">
        <f aca="false">DATA!H2259</f>
        <v>5.63</v>
      </c>
      <c r="H2259" s="18" t="n">
        <f aca="false">DATA!E2259</f>
        <v>14</v>
      </c>
      <c r="I2259" s="20" t="n">
        <f aca="false">F2259*E2259</f>
        <v>127.86</v>
      </c>
      <c r="J2259" s="20" t="n">
        <f aca="false">PARAMETER!$B$4*G2259*SQRT(E2259)</f>
        <v>16.0397013977926</v>
      </c>
      <c r="K2259" s="20" t="n">
        <f aca="false">I2259+J2259</f>
        <v>143.899701397793</v>
      </c>
      <c r="L2259" s="20" t="n">
        <f aca="false">K2259+F2259*H2259</f>
        <v>740.579701397793</v>
      </c>
      <c r="M2259" s="16" t="str">
        <f aca="false">IF(C2259&lt;=K2259,"REORDER",IF(C2259&gt;L2259,"OVERSTOCK","OK"))</f>
        <v>OK</v>
      </c>
      <c r="N2259" s="16" t="str">
        <f aca="false">IF(C2259&lt;=D2259,"REORDER","OK")</f>
        <v>OK</v>
      </c>
      <c r="O2259" s="18" t="n">
        <f aca="false">IF(D2259&lt;I2259,1,0)</f>
        <v>1</v>
      </c>
      <c r="P2259" s="20" t="n">
        <f aca="false">C2259/F2259</f>
        <v>7.17972782731112</v>
      </c>
      <c r="Q2259" s="19" t="n">
        <f aca="false">DATA!N2259</f>
        <v>100.85</v>
      </c>
      <c r="R2259" s="19" t="n">
        <f aca="false">DATA!O2259</f>
        <v>0.49</v>
      </c>
      <c r="S2259" s="17" t="n">
        <f aca="false">C2259*Q2259</f>
        <v>30860.1</v>
      </c>
      <c r="T2259" s="19" t="n">
        <f aca="false">C2259*R2259</f>
        <v>149.94</v>
      </c>
      <c r="U2259" s="20" t="n">
        <f aca="false">MAX(0,C2259-L2259)</f>
        <v>0</v>
      </c>
      <c r="V2259" s="17" t="n">
        <f aca="false">U2259*Q2259</f>
        <v>0</v>
      </c>
      <c r="W2259" s="19" t="n">
        <f aca="false">U2259*R2259</f>
        <v>0</v>
      </c>
      <c r="X2259" s="20" t="n">
        <f aca="false">MAX(0,K2259-C2259)</f>
        <v>0</v>
      </c>
      <c r="Y2259" s="17" t="n">
        <f aca="false">F2259*PARAMETER!$B$5*Q2259</f>
        <v>1568852.855</v>
      </c>
      <c r="Z2259" s="21" t="n">
        <f aca="false">SUMIF($Y$2:$Y$3205,"&gt;="&amp;Y2259)/SUM($Y$2:$Y$3205)</f>
        <v>0.496430862879135</v>
      </c>
      <c r="AA2259" s="16" t="str">
        <f aca="false">IF(Z2259&lt;=PARAMETER!$B$7,"A",IF(Z2259&lt;=PARAMETER!$B$8,"B","C"))</f>
        <v>A</v>
      </c>
      <c r="AB2259" s="22" t="n">
        <f aca="false">G2259/F2259</f>
        <v>0.132097606757391</v>
      </c>
      <c r="AC2259" s="16" t="str">
        <f aca="false">IF(AB2259&lt;=PARAMETER!$B$9,"X",IF(AB2259&lt;=PARAMETER!$B$10,"Y","Z"))</f>
        <v>X</v>
      </c>
      <c r="AD2259" s="16" t="str">
        <f aca="false">AA2259&amp;AC2259</f>
        <v>AX</v>
      </c>
      <c r="AE2259" s="22" t="n">
        <f aca="false">DATA!I2259</f>
        <v>0.28</v>
      </c>
      <c r="AF2259" s="18" t="n">
        <f aca="false">DATA!L2259</f>
        <v>46</v>
      </c>
      <c r="AG2259" s="16" t="str">
        <f aca="false">DATA!K2259</f>
        <v>D</v>
      </c>
      <c r="AH2259" s="18" t="n">
        <f aca="false">IF(AE2259&gt;=PARAMETER!$B$12,1,0)</f>
        <v>0</v>
      </c>
      <c r="AI2259" s="18" t="n">
        <f aca="false">IF(AF2259&gt;=PARAMETER!$B$13,1,0)</f>
        <v>0</v>
      </c>
      <c r="AJ2259" s="18" t="n">
        <f aca="false">IF(AND(AH2259=1,AI2259=1),1,0)</f>
        <v>0</v>
      </c>
    </row>
    <row r="2260" customFormat="false" ht="15" hidden="false" customHeight="false" outlineLevel="0" collapsed="false">
      <c r="A2260" s="16" t="str">
        <f aca="false">DATA!A2260</f>
        <v>ITM12258</v>
      </c>
      <c r="B2260" s="16" t="str">
        <f aca="false">DATA!B2260</f>
        <v>Apparel</v>
      </c>
      <c r="C2260" s="17" t="n">
        <f aca="false">DATA!C2260</f>
        <v>491</v>
      </c>
      <c r="D2260" s="17" t="n">
        <f aca="false">DATA!D2260</f>
        <v>11</v>
      </c>
      <c r="E2260" s="18" t="n">
        <f aca="false">DATA!F2260</f>
        <v>6</v>
      </c>
      <c r="F2260" s="19" t="n">
        <f aca="false">DATA!G2260</f>
        <v>3.42</v>
      </c>
      <c r="G2260" s="19" t="n">
        <f aca="false">DATA!H2260</f>
        <v>7.2</v>
      </c>
      <c r="H2260" s="18" t="n">
        <f aca="false">DATA!E2260</f>
        <v>3</v>
      </c>
      <c r="I2260" s="20" t="n">
        <f aca="false">F2260*E2260</f>
        <v>20.52</v>
      </c>
      <c r="J2260" s="20" t="n">
        <f aca="false">PARAMETER!$B$4*G2260*SQRT(E2260)</f>
        <v>29.0091750307008</v>
      </c>
      <c r="K2260" s="20" t="n">
        <f aca="false">I2260+J2260</f>
        <v>49.5291750307008</v>
      </c>
      <c r="L2260" s="20" t="n">
        <f aca="false">K2260+F2260*H2260</f>
        <v>59.7891750307008</v>
      </c>
      <c r="M2260" s="16" t="str">
        <f aca="false">IF(C2260&lt;=K2260,"REORDER",IF(C2260&gt;L2260,"OVERSTOCK","OK"))</f>
        <v>OVERSTOCK</v>
      </c>
      <c r="N2260" s="16" t="str">
        <f aca="false">IF(C2260&lt;=D2260,"REORDER","OK")</f>
        <v>OK</v>
      </c>
      <c r="O2260" s="18" t="n">
        <f aca="false">IF(D2260&lt;I2260,1,0)</f>
        <v>1</v>
      </c>
      <c r="P2260" s="20" t="n">
        <f aca="false">C2260/F2260</f>
        <v>143.567251461988</v>
      </c>
      <c r="Q2260" s="19" t="n">
        <f aca="false">DATA!N2260</f>
        <v>92.29</v>
      </c>
      <c r="R2260" s="19" t="n">
        <f aca="false">DATA!O2260</f>
        <v>0.13</v>
      </c>
      <c r="S2260" s="17" t="n">
        <f aca="false">C2260*Q2260</f>
        <v>45314.39</v>
      </c>
      <c r="T2260" s="19" t="n">
        <f aca="false">C2260*R2260</f>
        <v>63.83</v>
      </c>
      <c r="U2260" s="20" t="n">
        <f aca="false">MAX(0,C2260-L2260)</f>
        <v>431.210824969299</v>
      </c>
      <c r="V2260" s="17" t="n">
        <f aca="false">U2260*Q2260</f>
        <v>39796.4470364166</v>
      </c>
      <c r="W2260" s="19" t="n">
        <f aca="false">U2260*R2260</f>
        <v>56.0574072460089</v>
      </c>
      <c r="X2260" s="20" t="n">
        <f aca="false">MAX(0,K2260-C2260)</f>
        <v>0</v>
      </c>
      <c r="Y2260" s="17" t="n">
        <f aca="false">F2260*PARAMETER!$B$5*Q2260</f>
        <v>115205.607</v>
      </c>
      <c r="Z2260" s="21" t="n">
        <f aca="false">SUMIF($Y$2:$Y$3205,"&gt;="&amp;Y2260)/SUM($Y$2:$Y$3205)</f>
        <v>0.99470148319755</v>
      </c>
      <c r="AA2260" s="16" t="str">
        <f aca="false">IF(Z2260&lt;=PARAMETER!$B$7,"A",IF(Z2260&lt;=PARAMETER!$B$8,"B","C"))</f>
        <v>C</v>
      </c>
      <c r="AB2260" s="22" t="n">
        <f aca="false">G2260/F2260</f>
        <v>2.10526315789474</v>
      </c>
      <c r="AC2260" s="16" t="str">
        <f aca="false">IF(AB2260&lt;=PARAMETER!$B$9,"X",IF(AB2260&lt;=PARAMETER!$B$10,"Y","Z"))</f>
        <v>Z</v>
      </c>
      <c r="AD2260" s="16" t="str">
        <f aca="false">AA2260&amp;AC2260</f>
        <v>CZ</v>
      </c>
      <c r="AE2260" s="22" t="n">
        <f aca="false">DATA!I2260</f>
        <v>0.68</v>
      </c>
      <c r="AF2260" s="18" t="n">
        <f aca="false">DATA!L2260</f>
        <v>178</v>
      </c>
      <c r="AG2260" s="16" t="str">
        <f aca="false">DATA!K2260</f>
        <v>B</v>
      </c>
      <c r="AH2260" s="18" t="n">
        <f aca="false">IF(AE2260&gt;=PARAMETER!$B$12,1,0)</f>
        <v>0</v>
      </c>
      <c r="AI2260" s="18" t="n">
        <f aca="false">IF(AF2260&gt;=PARAMETER!$B$13,1,0)</f>
        <v>1</v>
      </c>
      <c r="AJ2260" s="18" t="n">
        <f aca="false">IF(AND(AH2260=1,AI2260=1),1,0)</f>
        <v>0</v>
      </c>
    </row>
    <row r="2261" customFormat="false" ht="15" hidden="false" customHeight="false" outlineLevel="0" collapsed="false">
      <c r="A2261" s="16" t="str">
        <f aca="false">DATA!A2261</f>
        <v>ITM12259</v>
      </c>
      <c r="B2261" s="16" t="str">
        <f aca="false">DATA!B2261</f>
        <v>Apparel</v>
      </c>
      <c r="C2261" s="17" t="n">
        <f aca="false">DATA!C2261</f>
        <v>394</v>
      </c>
      <c r="D2261" s="17" t="n">
        <f aca="false">DATA!D2261</f>
        <v>91</v>
      </c>
      <c r="E2261" s="18" t="n">
        <f aca="false">DATA!F2261</f>
        <v>5</v>
      </c>
      <c r="F2261" s="19" t="n">
        <f aca="false">DATA!G2261</f>
        <v>44.57</v>
      </c>
      <c r="G2261" s="19" t="n">
        <f aca="false">DATA!H2261</f>
        <v>6.95</v>
      </c>
      <c r="H2261" s="18" t="n">
        <f aca="false">DATA!E2261</f>
        <v>7</v>
      </c>
      <c r="I2261" s="20" t="n">
        <f aca="false">F2261*E2261</f>
        <v>222.85</v>
      </c>
      <c r="J2261" s="20" t="n">
        <f aca="false">PARAMETER!$B$4*G2261*SQRT(E2261)</f>
        <v>25.562131434159</v>
      </c>
      <c r="K2261" s="20" t="n">
        <f aca="false">I2261+J2261</f>
        <v>248.412131434159</v>
      </c>
      <c r="L2261" s="20" t="n">
        <f aca="false">K2261+F2261*H2261</f>
        <v>560.402131434159</v>
      </c>
      <c r="M2261" s="16" t="str">
        <f aca="false">IF(C2261&lt;=K2261,"REORDER",IF(C2261&gt;L2261,"OVERSTOCK","OK"))</f>
        <v>OK</v>
      </c>
      <c r="N2261" s="16" t="str">
        <f aca="false">IF(C2261&lt;=D2261,"REORDER","OK")</f>
        <v>OK</v>
      </c>
      <c r="O2261" s="18" t="n">
        <f aca="false">IF(D2261&lt;I2261,1,0)</f>
        <v>1</v>
      </c>
      <c r="P2261" s="20" t="n">
        <f aca="false">C2261/F2261</f>
        <v>8.84002692393987</v>
      </c>
      <c r="Q2261" s="19" t="n">
        <f aca="false">DATA!N2261</f>
        <v>95.51</v>
      </c>
      <c r="R2261" s="19" t="n">
        <f aca="false">DATA!O2261</f>
        <v>1.47</v>
      </c>
      <c r="S2261" s="17" t="n">
        <f aca="false">C2261*Q2261</f>
        <v>37630.94</v>
      </c>
      <c r="T2261" s="19" t="n">
        <f aca="false">C2261*R2261</f>
        <v>579.18</v>
      </c>
      <c r="U2261" s="20" t="n">
        <f aca="false">MAX(0,C2261-L2261)</f>
        <v>0</v>
      </c>
      <c r="V2261" s="17" t="n">
        <f aca="false">U2261*Q2261</f>
        <v>0</v>
      </c>
      <c r="W2261" s="19" t="n">
        <f aca="false">U2261*R2261</f>
        <v>0</v>
      </c>
      <c r="X2261" s="20" t="n">
        <f aca="false">MAX(0,K2261-C2261)</f>
        <v>0</v>
      </c>
      <c r="Y2261" s="17" t="n">
        <f aca="false">F2261*PARAMETER!$B$5*Q2261</f>
        <v>1553761.4555</v>
      </c>
      <c r="Z2261" s="21" t="n">
        <f aca="false">SUMIF($Y$2:$Y$3205,"&gt;="&amp;Y2261)/SUM($Y$2:$Y$3205)</f>
        <v>0.501900252995314</v>
      </c>
      <c r="AA2261" s="16" t="str">
        <f aca="false">IF(Z2261&lt;=PARAMETER!$B$7,"A",IF(Z2261&lt;=PARAMETER!$B$8,"B","C"))</f>
        <v>A</v>
      </c>
      <c r="AB2261" s="22" t="n">
        <f aca="false">G2261/F2261</f>
        <v>0.15593448507965</v>
      </c>
      <c r="AC2261" s="16" t="str">
        <f aca="false">IF(AB2261&lt;=PARAMETER!$B$9,"X",IF(AB2261&lt;=PARAMETER!$B$10,"Y","Z"))</f>
        <v>X</v>
      </c>
      <c r="AD2261" s="16" t="str">
        <f aca="false">AA2261&amp;AC2261</f>
        <v>AX</v>
      </c>
      <c r="AE2261" s="22" t="n">
        <f aca="false">DATA!I2261</f>
        <v>0.68</v>
      </c>
      <c r="AF2261" s="18" t="n">
        <f aca="false">DATA!L2261</f>
        <v>106</v>
      </c>
      <c r="AG2261" s="16" t="str">
        <f aca="false">DATA!K2261</f>
        <v>A</v>
      </c>
      <c r="AH2261" s="18" t="n">
        <f aca="false">IF(AE2261&gt;=PARAMETER!$B$12,1,0)</f>
        <v>0</v>
      </c>
      <c r="AI2261" s="18" t="n">
        <f aca="false">IF(AF2261&gt;=PARAMETER!$B$13,1,0)</f>
        <v>1</v>
      </c>
      <c r="AJ2261" s="18" t="n">
        <f aca="false">IF(AND(AH2261=1,AI2261=1),1,0)</f>
        <v>0</v>
      </c>
    </row>
    <row r="2262" customFormat="false" ht="15" hidden="false" customHeight="false" outlineLevel="0" collapsed="false">
      <c r="A2262" s="16" t="str">
        <f aca="false">DATA!A2262</f>
        <v>ITM12260</v>
      </c>
      <c r="B2262" s="16" t="str">
        <f aca="false">DATA!B2262</f>
        <v>Apparel</v>
      </c>
      <c r="C2262" s="17" t="n">
        <f aca="false">DATA!C2262</f>
        <v>161</v>
      </c>
      <c r="D2262" s="17" t="n">
        <f aca="false">DATA!D2262</f>
        <v>86</v>
      </c>
      <c r="E2262" s="18" t="n">
        <f aca="false">DATA!F2262</f>
        <v>3</v>
      </c>
      <c r="F2262" s="19" t="n">
        <f aca="false">DATA!G2262</f>
        <v>33.61</v>
      </c>
      <c r="G2262" s="19" t="n">
        <f aca="false">DATA!H2262</f>
        <v>6.32</v>
      </c>
      <c r="H2262" s="18" t="n">
        <f aca="false">DATA!E2262</f>
        <v>5</v>
      </c>
      <c r="I2262" s="20" t="n">
        <f aca="false">F2262*E2262</f>
        <v>100.83</v>
      </c>
      <c r="J2262" s="20" t="n">
        <f aca="false">PARAMETER!$B$4*G2262*SQRT(E2262)</f>
        <v>18.0054907342894</v>
      </c>
      <c r="K2262" s="20" t="n">
        <f aca="false">I2262+J2262</f>
        <v>118.835490734289</v>
      </c>
      <c r="L2262" s="20" t="n">
        <f aca="false">K2262+F2262*H2262</f>
        <v>286.885490734289</v>
      </c>
      <c r="M2262" s="16" t="str">
        <f aca="false">IF(C2262&lt;=K2262,"REORDER",IF(C2262&gt;L2262,"OVERSTOCK","OK"))</f>
        <v>OK</v>
      </c>
      <c r="N2262" s="16" t="str">
        <f aca="false">IF(C2262&lt;=D2262,"REORDER","OK")</f>
        <v>OK</v>
      </c>
      <c r="O2262" s="18" t="n">
        <f aca="false">IF(D2262&lt;I2262,1,0)</f>
        <v>1</v>
      </c>
      <c r="P2262" s="20" t="n">
        <f aca="false">C2262/F2262</f>
        <v>4.79024099970247</v>
      </c>
      <c r="Q2262" s="19" t="n">
        <f aca="false">DATA!N2262</f>
        <v>78.35</v>
      </c>
      <c r="R2262" s="19" t="n">
        <f aca="false">DATA!O2262</f>
        <v>1.72</v>
      </c>
      <c r="S2262" s="17" t="n">
        <f aca="false">C2262*Q2262</f>
        <v>12614.35</v>
      </c>
      <c r="T2262" s="19" t="n">
        <f aca="false">C2262*R2262</f>
        <v>276.92</v>
      </c>
      <c r="U2262" s="20" t="n">
        <f aca="false">MAX(0,C2262-L2262)</f>
        <v>0</v>
      </c>
      <c r="V2262" s="17" t="n">
        <f aca="false">U2262*Q2262</f>
        <v>0</v>
      </c>
      <c r="W2262" s="19" t="n">
        <f aca="false">U2262*R2262</f>
        <v>0</v>
      </c>
      <c r="X2262" s="20" t="n">
        <f aca="false">MAX(0,K2262-C2262)</f>
        <v>0</v>
      </c>
      <c r="Y2262" s="17" t="n">
        <f aca="false">F2262*PARAMETER!$B$5*Q2262</f>
        <v>961170.3775</v>
      </c>
      <c r="Z2262" s="21" t="n">
        <f aca="false">SUMIF($Y$2:$Y$3205,"&gt;="&amp;Y2262)/SUM($Y$2:$Y$3205)</f>
        <v>0.752032811418729</v>
      </c>
      <c r="AA2262" s="16" t="str">
        <f aca="false">IF(Z2262&lt;=PARAMETER!$B$7,"A",IF(Z2262&lt;=PARAMETER!$B$8,"B","C"))</f>
        <v>A</v>
      </c>
      <c r="AB2262" s="22" t="n">
        <f aca="false">G2262/F2262</f>
        <v>0.188039274025588</v>
      </c>
      <c r="AC2262" s="16" t="str">
        <f aca="false">IF(AB2262&lt;=PARAMETER!$B$9,"X",IF(AB2262&lt;=PARAMETER!$B$10,"Y","Z"))</f>
        <v>X</v>
      </c>
      <c r="AD2262" s="16" t="str">
        <f aca="false">AA2262&amp;AC2262</f>
        <v>AX</v>
      </c>
      <c r="AE2262" s="22" t="n">
        <f aca="false">DATA!I2262</f>
        <v>0.24</v>
      </c>
      <c r="AF2262" s="18" t="n">
        <f aca="false">DATA!L2262</f>
        <v>58</v>
      </c>
      <c r="AG2262" s="16" t="str">
        <f aca="false">DATA!K2262</f>
        <v>A</v>
      </c>
      <c r="AH2262" s="18" t="n">
        <f aca="false">IF(AE2262&gt;=PARAMETER!$B$12,1,0)</f>
        <v>0</v>
      </c>
      <c r="AI2262" s="18" t="n">
        <f aca="false">IF(AF2262&gt;=PARAMETER!$B$13,1,0)</f>
        <v>0</v>
      </c>
      <c r="AJ2262" s="18" t="n">
        <f aca="false">IF(AND(AH2262=1,AI2262=1),1,0)</f>
        <v>0</v>
      </c>
    </row>
    <row r="2263" customFormat="false" ht="15" hidden="false" customHeight="false" outlineLevel="0" collapsed="false">
      <c r="A2263" s="16" t="str">
        <f aca="false">DATA!A2263</f>
        <v>ITM12261</v>
      </c>
      <c r="B2263" s="16" t="str">
        <f aca="false">DATA!B2263</f>
        <v>Pharma</v>
      </c>
      <c r="C2263" s="17" t="n">
        <f aca="false">DATA!C2263</f>
        <v>256</v>
      </c>
      <c r="D2263" s="17" t="n">
        <f aca="false">DATA!D2263</f>
        <v>78</v>
      </c>
      <c r="E2263" s="18" t="n">
        <f aca="false">DATA!F2263</f>
        <v>4</v>
      </c>
      <c r="F2263" s="19" t="n">
        <f aca="false">DATA!G2263</f>
        <v>31.22</v>
      </c>
      <c r="G2263" s="19" t="n">
        <f aca="false">DATA!H2263</f>
        <v>1.89</v>
      </c>
      <c r="H2263" s="18" t="n">
        <f aca="false">DATA!E2263</f>
        <v>3</v>
      </c>
      <c r="I2263" s="20" t="n">
        <f aca="false">F2263*E2263</f>
        <v>124.88</v>
      </c>
      <c r="J2263" s="20" t="n">
        <f aca="false">PARAMETER!$B$4*G2263*SQRT(E2263)</f>
        <v>6.21754670987656</v>
      </c>
      <c r="K2263" s="20" t="n">
        <f aca="false">I2263+J2263</f>
        <v>131.097546709877</v>
      </c>
      <c r="L2263" s="20" t="n">
        <f aca="false">K2263+F2263*H2263</f>
        <v>224.757546709877</v>
      </c>
      <c r="M2263" s="16" t="str">
        <f aca="false">IF(C2263&lt;=K2263,"REORDER",IF(C2263&gt;L2263,"OVERSTOCK","OK"))</f>
        <v>OVERSTOCK</v>
      </c>
      <c r="N2263" s="16" t="str">
        <f aca="false">IF(C2263&lt;=D2263,"REORDER","OK")</f>
        <v>OK</v>
      </c>
      <c r="O2263" s="18" t="n">
        <f aca="false">IF(D2263&lt;I2263,1,0)</f>
        <v>1</v>
      </c>
      <c r="P2263" s="20" t="n">
        <f aca="false">C2263/F2263</f>
        <v>8.19987187700192</v>
      </c>
      <c r="Q2263" s="19" t="n">
        <f aca="false">DATA!N2263</f>
        <v>41.67</v>
      </c>
      <c r="R2263" s="19" t="n">
        <f aca="false">DATA!O2263</f>
        <v>0.87</v>
      </c>
      <c r="S2263" s="17" t="n">
        <f aca="false">C2263*Q2263</f>
        <v>10667.52</v>
      </c>
      <c r="T2263" s="19" t="n">
        <f aca="false">C2263*R2263</f>
        <v>222.72</v>
      </c>
      <c r="U2263" s="20" t="n">
        <f aca="false">MAX(0,C2263-L2263)</f>
        <v>31.2424532901235</v>
      </c>
      <c r="V2263" s="17" t="n">
        <f aca="false">U2263*Q2263</f>
        <v>1301.87302859944</v>
      </c>
      <c r="W2263" s="19" t="n">
        <f aca="false">U2263*R2263</f>
        <v>27.1809343624074</v>
      </c>
      <c r="X2263" s="20" t="n">
        <f aca="false">MAX(0,K2263-C2263)</f>
        <v>0</v>
      </c>
      <c r="Y2263" s="17" t="n">
        <f aca="false">F2263*PARAMETER!$B$5*Q2263</f>
        <v>474842.151</v>
      </c>
      <c r="Z2263" s="21" t="n">
        <f aca="false">SUMIF($Y$2:$Y$3205,"&gt;="&amp;Y2263)/SUM($Y$2:$Y$3205)</f>
        <v>0.913712117800814</v>
      </c>
      <c r="AA2263" s="16" t="str">
        <f aca="false">IF(Z2263&lt;=PARAMETER!$B$7,"A",IF(Z2263&lt;=PARAMETER!$B$8,"B","C"))</f>
        <v>B</v>
      </c>
      <c r="AB2263" s="22" t="n">
        <f aca="false">G2263/F2263</f>
        <v>0.0605381165919283</v>
      </c>
      <c r="AC2263" s="16" t="str">
        <f aca="false">IF(AB2263&lt;=PARAMETER!$B$9,"X",IF(AB2263&lt;=PARAMETER!$B$10,"Y","Z"))</f>
        <v>X</v>
      </c>
      <c r="AD2263" s="16" t="str">
        <f aca="false">AA2263&amp;AC2263</f>
        <v>BX</v>
      </c>
      <c r="AE2263" s="22" t="n">
        <f aca="false">DATA!I2263</f>
        <v>0.31</v>
      </c>
      <c r="AF2263" s="18" t="n">
        <f aca="false">DATA!L2263</f>
        <v>137</v>
      </c>
      <c r="AG2263" s="16" t="str">
        <f aca="false">DATA!K2263</f>
        <v>C</v>
      </c>
      <c r="AH2263" s="18" t="n">
        <f aca="false">IF(AE2263&gt;=PARAMETER!$B$12,1,0)</f>
        <v>0</v>
      </c>
      <c r="AI2263" s="18" t="n">
        <f aca="false">IF(AF2263&gt;=PARAMETER!$B$13,1,0)</f>
        <v>1</v>
      </c>
      <c r="AJ2263" s="18" t="n">
        <f aca="false">IF(AND(AH2263=1,AI2263=1),1,0)</f>
        <v>0</v>
      </c>
    </row>
    <row r="2264" customFormat="false" ht="15" hidden="false" customHeight="false" outlineLevel="0" collapsed="false">
      <c r="A2264" s="16" t="str">
        <f aca="false">DATA!A2264</f>
        <v>ITM12262</v>
      </c>
      <c r="B2264" s="16" t="str">
        <f aca="false">DATA!B2264</f>
        <v>Automotive</v>
      </c>
      <c r="C2264" s="17" t="n">
        <f aca="false">DATA!C2264</f>
        <v>44</v>
      </c>
      <c r="D2264" s="17" t="n">
        <f aca="false">DATA!D2264</f>
        <v>67</v>
      </c>
      <c r="E2264" s="18" t="n">
        <f aca="false">DATA!F2264</f>
        <v>2</v>
      </c>
      <c r="F2264" s="19" t="n">
        <f aca="false">DATA!G2264</f>
        <v>31.67</v>
      </c>
      <c r="G2264" s="19" t="n">
        <f aca="false">DATA!H2264</f>
        <v>8.45</v>
      </c>
      <c r="H2264" s="18" t="n">
        <f aca="false">DATA!E2264</f>
        <v>10</v>
      </c>
      <c r="I2264" s="20" t="n">
        <f aca="false">F2264*E2264</f>
        <v>63.34</v>
      </c>
      <c r="J2264" s="20" t="n">
        <f aca="false">PARAMETER!$B$4*G2264*SQRT(E2264)</f>
        <v>19.6561728971358</v>
      </c>
      <c r="K2264" s="20" t="n">
        <f aca="false">I2264+J2264</f>
        <v>82.9961728971358</v>
      </c>
      <c r="L2264" s="20" t="n">
        <f aca="false">K2264+F2264*H2264</f>
        <v>399.696172897136</v>
      </c>
      <c r="M2264" s="16" t="str">
        <f aca="false">IF(C2264&lt;=K2264,"REORDER",IF(C2264&gt;L2264,"OVERSTOCK","OK"))</f>
        <v>REORDER</v>
      </c>
      <c r="N2264" s="16" t="str">
        <f aca="false">IF(C2264&lt;=D2264,"REORDER","OK")</f>
        <v>REORDER</v>
      </c>
      <c r="O2264" s="18" t="n">
        <f aca="false">IF(D2264&lt;I2264,1,0)</f>
        <v>0</v>
      </c>
      <c r="P2264" s="20" t="n">
        <f aca="false">C2264/F2264</f>
        <v>1.38932743921692</v>
      </c>
      <c r="Q2264" s="19" t="n">
        <f aca="false">DATA!N2264</f>
        <v>169.99</v>
      </c>
      <c r="R2264" s="19" t="n">
        <f aca="false">DATA!O2264</f>
        <v>0.25</v>
      </c>
      <c r="S2264" s="17" t="n">
        <f aca="false">C2264*Q2264</f>
        <v>7479.56</v>
      </c>
      <c r="T2264" s="19" t="n">
        <f aca="false">C2264*R2264</f>
        <v>11</v>
      </c>
      <c r="U2264" s="20" t="n">
        <f aca="false">MAX(0,C2264-L2264)</f>
        <v>0</v>
      </c>
      <c r="V2264" s="17" t="n">
        <f aca="false">U2264*Q2264</f>
        <v>0</v>
      </c>
      <c r="W2264" s="19" t="n">
        <f aca="false">U2264*R2264</f>
        <v>0</v>
      </c>
      <c r="X2264" s="20" t="n">
        <f aca="false">MAX(0,K2264-C2264)</f>
        <v>38.9961728971358</v>
      </c>
      <c r="Y2264" s="17" t="n">
        <f aca="false">F2264*PARAMETER!$B$5*Q2264</f>
        <v>1965007.9045</v>
      </c>
      <c r="Z2264" s="21" t="n">
        <f aca="false">SUMIF($Y$2:$Y$3205,"&gt;="&amp;Y2264)/SUM($Y$2:$Y$3205)</f>
        <v>0.347391753999776</v>
      </c>
      <c r="AA2264" s="16" t="str">
        <f aca="false">IF(Z2264&lt;=PARAMETER!$B$7,"A",IF(Z2264&lt;=PARAMETER!$B$8,"B","C"))</f>
        <v>A</v>
      </c>
      <c r="AB2264" s="22" t="n">
        <f aca="false">G2264/F2264</f>
        <v>0.266814019576887</v>
      </c>
      <c r="AC2264" s="16" t="str">
        <f aca="false">IF(AB2264&lt;=PARAMETER!$B$9,"X",IF(AB2264&lt;=PARAMETER!$B$10,"Y","Z"))</f>
        <v>Y</v>
      </c>
      <c r="AD2264" s="16" t="str">
        <f aca="false">AA2264&amp;AC2264</f>
        <v>AY</v>
      </c>
      <c r="AE2264" s="22" t="n">
        <f aca="false">DATA!I2264</f>
        <v>0.52</v>
      </c>
      <c r="AF2264" s="18" t="n">
        <f aca="false">DATA!L2264</f>
        <v>19</v>
      </c>
      <c r="AG2264" s="16" t="str">
        <f aca="false">DATA!K2264</f>
        <v>C</v>
      </c>
      <c r="AH2264" s="18" t="n">
        <f aca="false">IF(AE2264&gt;=PARAMETER!$B$12,1,0)</f>
        <v>0</v>
      </c>
      <c r="AI2264" s="18" t="n">
        <f aca="false">IF(AF2264&gt;=PARAMETER!$B$13,1,0)</f>
        <v>0</v>
      </c>
      <c r="AJ2264" s="18" t="n">
        <f aca="false">IF(AND(AH2264=1,AI2264=1),1,0)</f>
        <v>0</v>
      </c>
    </row>
    <row r="2265" customFormat="false" ht="15" hidden="false" customHeight="false" outlineLevel="0" collapsed="false">
      <c r="A2265" s="16" t="str">
        <f aca="false">DATA!A2265</f>
        <v>ITM12263</v>
      </c>
      <c r="B2265" s="16" t="str">
        <f aca="false">DATA!B2265</f>
        <v>Pharma</v>
      </c>
      <c r="C2265" s="17" t="n">
        <f aca="false">DATA!C2265</f>
        <v>309</v>
      </c>
      <c r="D2265" s="17" t="n">
        <f aca="false">DATA!D2265</f>
        <v>53</v>
      </c>
      <c r="E2265" s="18" t="n">
        <f aca="false">DATA!F2265</f>
        <v>5</v>
      </c>
      <c r="F2265" s="19" t="n">
        <f aca="false">DATA!G2265</f>
        <v>15.52</v>
      </c>
      <c r="G2265" s="19" t="n">
        <f aca="false">DATA!H2265</f>
        <v>4.54</v>
      </c>
      <c r="H2265" s="18" t="n">
        <f aca="false">DATA!E2265</f>
        <v>14</v>
      </c>
      <c r="I2265" s="20" t="n">
        <f aca="false">F2265*E2265</f>
        <v>77.6</v>
      </c>
      <c r="J2265" s="20" t="n">
        <f aca="false">PARAMETER!$B$4*G2265*SQRT(E2265)</f>
        <v>16.6981405339686</v>
      </c>
      <c r="K2265" s="20" t="n">
        <f aca="false">I2265+J2265</f>
        <v>94.2981405339686</v>
      </c>
      <c r="L2265" s="20" t="n">
        <f aca="false">K2265+F2265*H2265</f>
        <v>311.578140533969</v>
      </c>
      <c r="M2265" s="16" t="str">
        <f aca="false">IF(C2265&lt;=K2265,"REORDER",IF(C2265&gt;L2265,"OVERSTOCK","OK"))</f>
        <v>OK</v>
      </c>
      <c r="N2265" s="16" t="str">
        <f aca="false">IF(C2265&lt;=D2265,"REORDER","OK")</f>
        <v>OK</v>
      </c>
      <c r="O2265" s="18" t="n">
        <f aca="false">IF(D2265&lt;I2265,1,0)</f>
        <v>1</v>
      </c>
      <c r="P2265" s="20" t="n">
        <f aca="false">C2265/F2265</f>
        <v>19.909793814433</v>
      </c>
      <c r="Q2265" s="19" t="n">
        <f aca="false">DATA!N2265</f>
        <v>83.93</v>
      </c>
      <c r="R2265" s="19" t="n">
        <f aca="false">DATA!O2265</f>
        <v>1.33</v>
      </c>
      <c r="S2265" s="17" t="n">
        <f aca="false">C2265*Q2265</f>
        <v>25934.37</v>
      </c>
      <c r="T2265" s="19" t="n">
        <f aca="false">C2265*R2265</f>
        <v>410.97</v>
      </c>
      <c r="U2265" s="20" t="n">
        <f aca="false">MAX(0,C2265-L2265)</f>
        <v>0</v>
      </c>
      <c r="V2265" s="17" t="n">
        <f aca="false">U2265*Q2265</f>
        <v>0</v>
      </c>
      <c r="W2265" s="19" t="n">
        <f aca="false">U2265*R2265</f>
        <v>0</v>
      </c>
      <c r="X2265" s="20" t="n">
        <f aca="false">MAX(0,K2265-C2265)</f>
        <v>0</v>
      </c>
      <c r="Y2265" s="17" t="n">
        <f aca="false">F2265*PARAMETER!$B$5*Q2265</f>
        <v>475446.664</v>
      </c>
      <c r="Z2265" s="21" t="n">
        <f aca="false">SUMIF($Y$2:$Y$3205,"&gt;="&amp;Y2265)/SUM($Y$2:$Y$3205)</f>
        <v>0.91325776068131</v>
      </c>
      <c r="AA2265" s="16" t="str">
        <f aca="false">IF(Z2265&lt;=PARAMETER!$B$7,"A",IF(Z2265&lt;=PARAMETER!$B$8,"B","C"))</f>
        <v>B</v>
      </c>
      <c r="AB2265" s="22" t="n">
        <f aca="false">G2265/F2265</f>
        <v>0.292525773195876</v>
      </c>
      <c r="AC2265" s="16" t="str">
        <f aca="false">IF(AB2265&lt;=PARAMETER!$B$9,"X",IF(AB2265&lt;=PARAMETER!$B$10,"Y","Z"))</f>
        <v>Y</v>
      </c>
      <c r="AD2265" s="16" t="str">
        <f aca="false">AA2265&amp;AC2265</f>
        <v>BY</v>
      </c>
      <c r="AE2265" s="22" t="n">
        <f aca="false">DATA!I2265</f>
        <v>0.27</v>
      </c>
      <c r="AF2265" s="18" t="n">
        <f aca="false">DATA!L2265</f>
        <v>49</v>
      </c>
      <c r="AG2265" s="16" t="str">
        <f aca="false">DATA!K2265</f>
        <v>D</v>
      </c>
      <c r="AH2265" s="18" t="n">
        <f aca="false">IF(AE2265&gt;=PARAMETER!$B$12,1,0)</f>
        <v>0</v>
      </c>
      <c r="AI2265" s="18" t="n">
        <f aca="false">IF(AF2265&gt;=PARAMETER!$B$13,1,0)</f>
        <v>0</v>
      </c>
      <c r="AJ2265" s="18" t="n">
        <f aca="false">IF(AND(AH2265=1,AI2265=1),1,0)</f>
        <v>0</v>
      </c>
    </row>
    <row r="2266" customFormat="false" ht="15" hidden="false" customHeight="false" outlineLevel="0" collapsed="false">
      <c r="A2266" s="16" t="str">
        <f aca="false">DATA!A2266</f>
        <v>ITM12264</v>
      </c>
      <c r="B2266" s="16" t="str">
        <f aca="false">DATA!B2266</f>
        <v>Groceries</v>
      </c>
      <c r="C2266" s="17" t="n">
        <f aca="false">DATA!C2266</f>
        <v>86</v>
      </c>
      <c r="D2266" s="17" t="n">
        <f aca="false">DATA!D2266</f>
        <v>83</v>
      </c>
      <c r="E2266" s="18" t="n">
        <f aca="false">DATA!F2266</f>
        <v>9</v>
      </c>
      <c r="F2266" s="19" t="n">
        <f aca="false">DATA!G2266</f>
        <v>21.34</v>
      </c>
      <c r="G2266" s="19" t="n">
        <f aca="false">DATA!H2266</f>
        <v>2.6</v>
      </c>
      <c r="H2266" s="18" t="n">
        <f aca="false">DATA!E2266</f>
        <v>13</v>
      </c>
      <c r="I2266" s="20" t="n">
        <f aca="false">F2266*E2266</f>
        <v>192.06</v>
      </c>
      <c r="J2266" s="20" t="n">
        <f aca="false">PARAMETER!$B$4*G2266*SQRT(E2266)</f>
        <v>12.8298582902215</v>
      </c>
      <c r="K2266" s="20" t="n">
        <f aca="false">I2266+J2266</f>
        <v>204.889858290221</v>
      </c>
      <c r="L2266" s="20" t="n">
        <f aca="false">K2266+F2266*H2266</f>
        <v>482.309858290222</v>
      </c>
      <c r="M2266" s="16" t="str">
        <f aca="false">IF(C2266&lt;=K2266,"REORDER",IF(C2266&gt;L2266,"OVERSTOCK","OK"))</f>
        <v>REORDER</v>
      </c>
      <c r="N2266" s="16" t="str">
        <f aca="false">IF(C2266&lt;=D2266,"REORDER","OK")</f>
        <v>OK</v>
      </c>
      <c r="O2266" s="18" t="n">
        <f aca="false">IF(D2266&lt;I2266,1,0)</f>
        <v>1</v>
      </c>
      <c r="P2266" s="20" t="n">
        <f aca="false">C2266/F2266</f>
        <v>4.02999062792877</v>
      </c>
      <c r="Q2266" s="19" t="n">
        <f aca="false">DATA!N2266</f>
        <v>110.53</v>
      </c>
      <c r="R2266" s="19" t="n">
        <f aca="false">DATA!O2266</f>
        <v>0.66</v>
      </c>
      <c r="S2266" s="17" t="n">
        <f aca="false">C2266*Q2266</f>
        <v>9505.58</v>
      </c>
      <c r="T2266" s="19" t="n">
        <f aca="false">C2266*R2266</f>
        <v>56.76</v>
      </c>
      <c r="U2266" s="20" t="n">
        <f aca="false">MAX(0,C2266-L2266)</f>
        <v>0</v>
      </c>
      <c r="V2266" s="17" t="n">
        <f aca="false">U2266*Q2266</f>
        <v>0</v>
      </c>
      <c r="W2266" s="19" t="n">
        <f aca="false">U2266*R2266</f>
        <v>0</v>
      </c>
      <c r="X2266" s="20" t="n">
        <f aca="false">MAX(0,K2266-C2266)</f>
        <v>118.889858290221</v>
      </c>
      <c r="Y2266" s="17" t="n">
        <f aca="false">F2266*PARAMETER!$B$5*Q2266</f>
        <v>860929.223</v>
      </c>
      <c r="Z2266" s="21" t="n">
        <f aca="false">SUMIF($Y$2:$Y$3205,"&gt;="&amp;Y2266)/SUM($Y$2:$Y$3205)</f>
        <v>0.788959205790145</v>
      </c>
      <c r="AA2266" s="16" t="str">
        <f aca="false">IF(Z2266&lt;=PARAMETER!$B$7,"A",IF(Z2266&lt;=PARAMETER!$B$8,"B","C"))</f>
        <v>A</v>
      </c>
      <c r="AB2266" s="22" t="n">
        <f aca="false">G2266/F2266</f>
        <v>0.121836925960637</v>
      </c>
      <c r="AC2266" s="16" t="str">
        <f aca="false">IF(AB2266&lt;=PARAMETER!$B$9,"X",IF(AB2266&lt;=PARAMETER!$B$10,"Y","Z"))</f>
        <v>X</v>
      </c>
      <c r="AD2266" s="16" t="str">
        <f aca="false">AA2266&amp;AC2266</f>
        <v>AX</v>
      </c>
      <c r="AE2266" s="22" t="n">
        <f aca="false">DATA!I2266</f>
        <v>0.63</v>
      </c>
      <c r="AF2266" s="18" t="n">
        <f aca="false">DATA!L2266</f>
        <v>155</v>
      </c>
      <c r="AG2266" s="16" t="str">
        <f aca="false">DATA!K2266</f>
        <v>A</v>
      </c>
      <c r="AH2266" s="18" t="n">
        <f aca="false">IF(AE2266&gt;=PARAMETER!$B$12,1,0)</f>
        <v>0</v>
      </c>
      <c r="AI2266" s="18" t="n">
        <f aca="false">IF(AF2266&gt;=PARAMETER!$B$13,1,0)</f>
        <v>1</v>
      </c>
      <c r="AJ2266" s="18" t="n">
        <f aca="false">IF(AND(AH2266=1,AI2266=1),1,0)</f>
        <v>0</v>
      </c>
    </row>
    <row r="2267" customFormat="false" ht="15" hidden="false" customHeight="false" outlineLevel="0" collapsed="false">
      <c r="A2267" s="16" t="str">
        <f aca="false">DATA!A2267</f>
        <v>ITM12265</v>
      </c>
      <c r="B2267" s="16" t="str">
        <f aca="false">DATA!B2267</f>
        <v>Apparel</v>
      </c>
      <c r="C2267" s="17" t="n">
        <f aca="false">DATA!C2267</f>
        <v>269</v>
      </c>
      <c r="D2267" s="17" t="n">
        <f aca="false">DATA!D2267</f>
        <v>65</v>
      </c>
      <c r="E2267" s="18" t="n">
        <f aca="false">DATA!F2267</f>
        <v>7</v>
      </c>
      <c r="F2267" s="19" t="n">
        <f aca="false">DATA!G2267</f>
        <v>40.17</v>
      </c>
      <c r="G2267" s="19" t="n">
        <f aca="false">DATA!H2267</f>
        <v>1.32</v>
      </c>
      <c r="H2267" s="18" t="n">
        <f aca="false">DATA!E2267</f>
        <v>8</v>
      </c>
      <c r="I2267" s="20" t="n">
        <f aca="false">F2267*E2267</f>
        <v>281.19</v>
      </c>
      <c r="J2267" s="20" t="n">
        <f aca="false">PARAMETER!$B$4*G2267*SQRT(E2267)</f>
        <v>5.74447320482139</v>
      </c>
      <c r="K2267" s="20" t="n">
        <f aca="false">I2267+J2267</f>
        <v>286.934473204821</v>
      </c>
      <c r="L2267" s="20" t="n">
        <f aca="false">K2267+F2267*H2267</f>
        <v>608.294473204821</v>
      </c>
      <c r="M2267" s="16" t="str">
        <f aca="false">IF(C2267&lt;=K2267,"REORDER",IF(C2267&gt;L2267,"OVERSTOCK","OK"))</f>
        <v>REORDER</v>
      </c>
      <c r="N2267" s="16" t="str">
        <f aca="false">IF(C2267&lt;=D2267,"REORDER","OK")</f>
        <v>OK</v>
      </c>
      <c r="O2267" s="18" t="n">
        <f aca="false">IF(D2267&lt;I2267,1,0)</f>
        <v>1</v>
      </c>
      <c r="P2267" s="20" t="n">
        <f aca="false">C2267/F2267</f>
        <v>6.69653970624844</v>
      </c>
      <c r="Q2267" s="19" t="n">
        <f aca="false">DATA!N2267</f>
        <v>13.78</v>
      </c>
      <c r="R2267" s="19" t="n">
        <f aca="false">DATA!O2267</f>
        <v>0.37</v>
      </c>
      <c r="S2267" s="17" t="n">
        <f aca="false">C2267*Q2267</f>
        <v>3706.82</v>
      </c>
      <c r="T2267" s="19" t="n">
        <f aca="false">C2267*R2267</f>
        <v>99.53</v>
      </c>
      <c r="U2267" s="20" t="n">
        <f aca="false">MAX(0,C2267-L2267)</f>
        <v>0</v>
      </c>
      <c r="V2267" s="17" t="n">
        <f aca="false">U2267*Q2267</f>
        <v>0</v>
      </c>
      <c r="W2267" s="19" t="n">
        <f aca="false">U2267*R2267</f>
        <v>0</v>
      </c>
      <c r="X2267" s="20" t="n">
        <f aca="false">MAX(0,K2267-C2267)</f>
        <v>17.9344732048214</v>
      </c>
      <c r="Y2267" s="17" t="n">
        <f aca="false">F2267*PARAMETER!$B$5*Q2267</f>
        <v>202043.049</v>
      </c>
      <c r="Z2267" s="21" t="n">
        <f aca="false">SUMIF($Y$2:$Y$3205,"&gt;="&amp;Y2267)/SUM($Y$2:$Y$3205)</f>
        <v>0.982137804903371</v>
      </c>
      <c r="AA2267" s="16" t="str">
        <f aca="false">IF(Z2267&lt;=PARAMETER!$B$7,"A",IF(Z2267&lt;=PARAMETER!$B$8,"B","C"))</f>
        <v>C</v>
      </c>
      <c r="AB2267" s="22" t="n">
        <f aca="false">G2267/F2267</f>
        <v>0.0328603435399552</v>
      </c>
      <c r="AC2267" s="16" t="str">
        <f aca="false">IF(AB2267&lt;=PARAMETER!$B$9,"X",IF(AB2267&lt;=PARAMETER!$B$10,"Y","Z"))</f>
        <v>X</v>
      </c>
      <c r="AD2267" s="16" t="str">
        <f aca="false">AA2267&amp;AC2267</f>
        <v>CX</v>
      </c>
      <c r="AE2267" s="22" t="n">
        <f aca="false">DATA!I2267</f>
        <v>0.54</v>
      </c>
      <c r="AF2267" s="18" t="n">
        <f aca="false">DATA!L2267</f>
        <v>162</v>
      </c>
      <c r="AG2267" s="16" t="str">
        <f aca="false">DATA!K2267</f>
        <v>D</v>
      </c>
      <c r="AH2267" s="18" t="n">
        <f aca="false">IF(AE2267&gt;=PARAMETER!$B$12,1,0)</f>
        <v>0</v>
      </c>
      <c r="AI2267" s="18" t="n">
        <f aca="false">IF(AF2267&gt;=PARAMETER!$B$13,1,0)</f>
        <v>1</v>
      </c>
      <c r="AJ2267" s="18" t="n">
        <f aca="false">IF(AND(AH2267=1,AI2267=1),1,0)</f>
        <v>0</v>
      </c>
    </row>
    <row r="2268" customFormat="false" ht="15" hidden="false" customHeight="false" outlineLevel="0" collapsed="false">
      <c r="A2268" s="16" t="str">
        <f aca="false">DATA!A2268</f>
        <v>ITM12266</v>
      </c>
      <c r="B2268" s="16" t="str">
        <f aca="false">DATA!B2268</f>
        <v>Groceries</v>
      </c>
      <c r="C2268" s="17" t="n">
        <f aca="false">DATA!C2268</f>
        <v>427</v>
      </c>
      <c r="D2268" s="17" t="n">
        <f aca="false">DATA!D2268</f>
        <v>52</v>
      </c>
      <c r="E2268" s="18" t="n">
        <f aca="false">DATA!F2268</f>
        <v>3</v>
      </c>
      <c r="F2268" s="19" t="n">
        <f aca="false">DATA!G2268</f>
        <v>16.01</v>
      </c>
      <c r="G2268" s="19" t="n">
        <f aca="false">DATA!H2268</f>
        <v>4.46</v>
      </c>
      <c r="H2268" s="18" t="n">
        <f aca="false">DATA!E2268</f>
        <v>11</v>
      </c>
      <c r="I2268" s="20" t="n">
        <f aca="false">F2268*E2268</f>
        <v>48.03</v>
      </c>
      <c r="J2268" s="20" t="n">
        <f aca="false">PARAMETER!$B$4*G2268*SQRT(E2268)</f>
        <v>12.7064064359068</v>
      </c>
      <c r="K2268" s="20" t="n">
        <f aca="false">I2268+J2268</f>
        <v>60.7364064359068</v>
      </c>
      <c r="L2268" s="20" t="n">
        <f aca="false">K2268+F2268*H2268</f>
        <v>236.846406435907</v>
      </c>
      <c r="M2268" s="16" t="str">
        <f aca="false">IF(C2268&lt;=K2268,"REORDER",IF(C2268&gt;L2268,"OVERSTOCK","OK"))</f>
        <v>OVERSTOCK</v>
      </c>
      <c r="N2268" s="16" t="str">
        <f aca="false">IF(C2268&lt;=D2268,"REORDER","OK")</f>
        <v>OK</v>
      </c>
      <c r="O2268" s="18" t="n">
        <f aca="false">IF(D2268&lt;I2268,1,0)</f>
        <v>0</v>
      </c>
      <c r="P2268" s="20" t="n">
        <f aca="false">C2268/F2268</f>
        <v>26.6708307307933</v>
      </c>
      <c r="Q2268" s="19" t="n">
        <f aca="false">DATA!N2268</f>
        <v>21.45</v>
      </c>
      <c r="R2268" s="19" t="n">
        <f aca="false">DATA!O2268</f>
        <v>1.07</v>
      </c>
      <c r="S2268" s="17" t="n">
        <f aca="false">C2268*Q2268</f>
        <v>9159.15</v>
      </c>
      <c r="T2268" s="19" t="n">
        <f aca="false">C2268*R2268</f>
        <v>456.89</v>
      </c>
      <c r="U2268" s="20" t="n">
        <f aca="false">MAX(0,C2268-L2268)</f>
        <v>190.153593564093</v>
      </c>
      <c r="V2268" s="17" t="n">
        <f aca="false">U2268*Q2268</f>
        <v>4078.7945819498</v>
      </c>
      <c r="W2268" s="19" t="n">
        <f aca="false">U2268*R2268</f>
        <v>203.46434511358</v>
      </c>
      <c r="X2268" s="20" t="n">
        <f aca="false">MAX(0,K2268-C2268)</f>
        <v>0</v>
      </c>
      <c r="Y2268" s="17" t="n">
        <f aca="false">F2268*PARAMETER!$B$5*Q2268</f>
        <v>125346.2925</v>
      </c>
      <c r="Z2268" s="21" t="n">
        <f aca="false">SUMIF($Y$2:$Y$3205,"&gt;="&amp;Y2268)/SUM($Y$2:$Y$3205)</f>
        <v>0.99385936046902</v>
      </c>
      <c r="AA2268" s="16" t="str">
        <f aca="false">IF(Z2268&lt;=PARAMETER!$B$7,"A",IF(Z2268&lt;=PARAMETER!$B$8,"B","C"))</f>
        <v>C</v>
      </c>
      <c r="AB2268" s="22" t="n">
        <f aca="false">G2268/F2268</f>
        <v>0.278575890068707</v>
      </c>
      <c r="AC2268" s="16" t="str">
        <f aca="false">IF(AB2268&lt;=PARAMETER!$B$9,"X",IF(AB2268&lt;=PARAMETER!$B$10,"Y","Z"))</f>
        <v>Y</v>
      </c>
      <c r="AD2268" s="16" t="str">
        <f aca="false">AA2268&amp;AC2268</f>
        <v>CY</v>
      </c>
      <c r="AE2268" s="22" t="n">
        <f aca="false">DATA!I2268</f>
        <v>0.57</v>
      </c>
      <c r="AF2268" s="18" t="n">
        <f aca="false">DATA!L2268</f>
        <v>115</v>
      </c>
      <c r="AG2268" s="16" t="str">
        <f aca="false">DATA!K2268</f>
        <v>A</v>
      </c>
      <c r="AH2268" s="18" t="n">
        <f aca="false">IF(AE2268&gt;=PARAMETER!$B$12,1,0)</f>
        <v>0</v>
      </c>
      <c r="AI2268" s="18" t="n">
        <f aca="false">IF(AF2268&gt;=PARAMETER!$B$13,1,0)</f>
        <v>1</v>
      </c>
      <c r="AJ2268" s="18" t="n">
        <f aca="false">IF(AND(AH2268=1,AI2268=1),1,0)</f>
        <v>0</v>
      </c>
    </row>
    <row r="2269" customFormat="false" ht="15" hidden="false" customHeight="false" outlineLevel="0" collapsed="false">
      <c r="A2269" s="16" t="str">
        <f aca="false">DATA!A2269</f>
        <v>ITM12267</v>
      </c>
      <c r="B2269" s="16" t="str">
        <f aca="false">DATA!B2269</f>
        <v>Electronics</v>
      </c>
      <c r="C2269" s="17" t="n">
        <f aca="false">DATA!C2269</f>
        <v>137</v>
      </c>
      <c r="D2269" s="17" t="n">
        <f aca="false">DATA!D2269</f>
        <v>98</v>
      </c>
      <c r="E2269" s="18" t="n">
        <f aca="false">DATA!F2269</f>
        <v>9</v>
      </c>
      <c r="F2269" s="19" t="n">
        <f aca="false">DATA!G2269</f>
        <v>24.03</v>
      </c>
      <c r="G2269" s="19" t="n">
        <f aca="false">DATA!H2269</f>
        <v>6.37</v>
      </c>
      <c r="H2269" s="18" t="n">
        <f aca="false">DATA!E2269</f>
        <v>5</v>
      </c>
      <c r="I2269" s="20" t="n">
        <f aca="false">F2269*E2269</f>
        <v>216.27</v>
      </c>
      <c r="J2269" s="20" t="n">
        <f aca="false">PARAMETER!$B$4*G2269*SQRT(E2269)</f>
        <v>31.4331528110426</v>
      </c>
      <c r="K2269" s="20" t="n">
        <f aca="false">I2269+J2269</f>
        <v>247.703152811043</v>
      </c>
      <c r="L2269" s="20" t="n">
        <f aca="false">K2269+F2269*H2269</f>
        <v>367.853152811043</v>
      </c>
      <c r="M2269" s="16" t="str">
        <f aca="false">IF(C2269&lt;=K2269,"REORDER",IF(C2269&gt;L2269,"OVERSTOCK","OK"))</f>
        <v>REORDER</v>
      </c>
      <c r="N2269" s="16" t="str">
        <f aca="false">IF(C2269&lt;=D2269,"REORDER","OK")</f>
        <v>OK</v>
      </c>
      <c r="O2269" s="18" t="n">
        <f aca="false">IF(D2269&lt;I2269,1,0)</f>
        <v>1</v>
      </c>
      <c r="P2269" s="20" t="n">
        <f aca="false">C2269/F2269</f>
        <v>5.70120682480233</v>
      </c>
      <c r="Q2269" s="19" t="n">
        <f aca="false">DATA!N2269</f>
        <v>123.46</v>
      </c>
      <c r="R2269" s="19" t="n">
        <f aca="false">DATA!O2269</f>
        <v>1.02</v>
      </c>
      <c r="S2269" s="17" t="n">
        <f aca="false">C2269*Q2269</f>
        <v>16914.02</v>
      </c>
      <c r="T2269" s="19" t="n">
        <f aca="false">C2269*R2269</f>
        <v>139.74</v>
      </c>
      <c r="U2269" s="20" t="n">
        <f aca="false">MAX(0,C2269-L2269)</f>
        <v>0</v>
      </c>
      <c r="V2269" s="17" t="n">
        <f aca="false">U2269*Q2269</f>
        <v>0</v>
      </c>
      <c r="W2269" s="19" t="n">
        <f aca="false">U2269*R2269</f>
        <v>0</v>
      </c>
      <c r="X2269" s="20" t="n">
        <f aca="false">MAX(0,K2269-C2269)</f>
        <v>110.703152811043</v>
      </c>
      <c r="Y2269" s="17" t="n">
        <f aca="false">F2269*PARAMETER!$B$5*Q2269</f>
        <v>1082861.487</v>
      </c>
      <c r="Z2269" s="21" t="n">
        <f aca="false">SUMIF($Y$2:$Y$3205,"&gt;="&amp;Y2269)/SUM($Y$2:$Y$3205)</f>
        <v>0.692545768442464</v>
      </c>
      <c r="AA2269" s="16" t="str">
        <f aca="false">IF(Z2269&lt;=PARAMETER!$B$7,"A",IF(Z2269&lt;=PARAMETER!$B$8,"B","C"))</f>
        <v>A</v>
      </c>
      <c r="AB2269" s="22" t="n">
        <f aca="false">G2269/F2269</f>
        <v>0.26508531002913</v>
      </c>
      <c r="AC2269" s="16" t="str">
        <f aca="false">IF(AB2269&lt;=PARAMETER!$B$9,"X",IF(AB2269&lt;=PARAMETER!$B$10,"Y","Z"))</f>
        <v>Y</v>
      </c>
      <c r="AD2269" s="16" t="str">
        <f aca="false">AA2269&amp;AC2269</f>
        <v>AY</v>
      </c>
      <c r="AE2269" s="22" t="n">
        <f aca="false">DATA!I2269</f>
        <v>0.22</v>
      </c>
      <c r="AF2269" s="18" t="n">
        <f aca="false">DATA!L2269</f>
        <v>50</v>
      </c>
      <c r="AG2269" s="16" t="str">
        <f aca="false">DATA!K2269</f>
        <v>C</v>
      </c>
      <c r="AH2269" s="18" t="n">
        <f aca="false">IF(AE2269&gt;=PARAMETER!$B$12,1,0)</f>
        <v>0</v>
      </c>
      <c r="AI2269" s="18" t="n">
        <f aca="false">IF(AF2269&gt;=PARAMETER!$B$13,1,0)</f>
        <v>0</v>
      </c>
      <c r="AJ2269" s="18" t="n">
        <f aca="false">IF(AND(AH2269=1,AI2269=1),1,0)</f>
        <v>0</v>
      </c>
    </row>
    <row r="2270" customFormat="false" ht="15" hidden="false" customHeight="false" outlineLevel="0" collapsed="false">
      <c r="A2270" s="16" t="str">
        <f aca="false">DATA!A2270</f>
        <v>ITM12268</v>
      </c>
      <c r="B2270" s="16" t="str">
        <f aca="false">DATA!B2270</f>
        <v>Electronics</v>
      </c>
      <c r="C2270" s="17" t="n">
        <f aca="false">DATA!C2270</f>
        <v>92</v>
      </c>
      <c r="D2270" s="17" t="n">
        <f aca="false">DATA!D2270</f>
        <v>43</v>
      </c>
      <c r="E2270" s="18" t="n">
        <f aca="false">DATA!F2270</f>
        <v>9</v>
      </c>
      <c r="F2270" s="19" t="n">
        <f aca="false">DATA!G2270</f>
        <v>1.96</v>
      </c>
      <c r="G2270" s="19" t="n">
        <f aca="false">DATA!H2270</f>
        <v>6.82</v>
      </c>
      <c r="H2270" s="18" t="n">
        <f aca="false">DATA!E2270</f>
        <v>11</v>
      </c>
      <c r="I2270" s="20" t="n">
        <f aca="false">F2270*E2270</f>
        <v>17.64</v>
      </c>
      <c r="J2270" s="20" t="n">
        <f aca="false">PARAMETER!$B$4*G2270*SQRT(E2270)</f>
        <v>33.6537052074271</v>
      </c>
      <c r="K2270" s="20" t="n">
        <f aca="false">I2270+J2270</f>
        <v>51.2937052074271</v>
      </c>
      <c r="L2270" s="20" t="n">
        <f aca="false">K2270+F2270*H2270</f>
        <v>72.8537052074271</v>
      </c>
      <c r="M2270" s="16" t="str">
        <f aca="false">IF(C2270&lt;=K2270,"REORDER",IF(C2270&gt;L2270,"OVERSTOCK","OK"))</f>
        <v>OVERSTOCK</v>
      </c>
      <c r="N2270" s="16" t="str">
        <f aca="false">IF(C2270&lt;=D2270,"REORDER","OK")</f>
        <v>OK</v>
      </c>
      <c r="O2270" s="18" t="n">
        <f aca="false">IF(D2270&lt;I2270,1,0)</f>
        <v>0</v>
      </c>
      <c r="P2270" s="20" t="n">
        <f aca="false">C2270/F2270</f>
        <v>46.9387755102041</v>
      </c>
      <c r="Q2270" s="19" t="n">
        <f aca="false">DATA!N2270</f>
        <v>177.05</v>
      </c>
      <c r="R2270" s="19" t="n">
        <f aca="false">DATA!O2270</f>
        <v>1.08</v>
      </c>
      <c r="S2270" s="17" t="n">
        <f aca="false">C2270*Q2270</f>
        <v>16288.6</v>
      </c>
      <c r="T2270" s="19" t="n">
        <f aca="false">C2270*R2270</f>
        <v>99.36</v>
      </c>
      <c r="U2270" s="20" t="n">
        <f aca="false">MAX(0,C2270-L2270)</f>
        <v>19.1462947925729</v>
      </c>
      <c r="V2270" s="17" t="n">
        <f aca="false">U2270*Q2270</f>
        <v>3389.85149302503</v>
      </c>
      <c r="W2270" s="19" t="n">
        <f aca="false">U2270*R2270</f>
        <v>20.6779983759787</v>
      </c>
      <c r="X2270" s="20" t="n">
        <f aca="false">MAX(0,K2270-C2270)</f>
        <v>0</v>
      </c>
      <c r="Y2270" s="17" t="n">
        <f aca="false">F2270*PARAMETER!$B$5*Q2270</f>
        <v>126661.57</v>
      </c>
      <c r="Z2270" s="21" t="n">
        <f aca="false">SUMIF($Y$2:$Y$3205,"&gt;="&amp;Y2270)/SUM($Y$2:$Y$3205)</f>
        <v>0.993618309073144</v>
      </c>
      <c r="AA2270" s="16" t="str">
        <f aca="false">IF(Z2270&lt;=PARAMETER!$B$7,"A",IF(Z2270&lt;=PARAMETER!$B$8,"B","C"))</f>
        <v>C</v>
      </c>
      <c r="AB2270" s="22" t="n">
        <f aca="false">G2270/F2270</f>
        <v>3.47959183673469</v>
      </c>
      <c r="AC2270" s="16" t="str">
        <f aca="false">IF(AB2270&lt;=PARAMETER!$B$9,"X",IF(AB2270&lt;=PARAMETER!$B$10,"Y","Z"))</f>
        <v>Z</v>
      </c>
      <c r="AD2270" s="16" t="str">
        <f aca="false">AA2270&amp;AC2270</f>
        <v>CZ</v>
      </c>
      <c r="AE2270" s="22" t="n">
        <f aca="false">DATA!I2270</f>
        <v>0.57</v>
      </c>
      <c r="AF2270" s="18" t="n">
        <f aca="false">DATA!L2270</f>
        <v>173</v>
      </c>
      <c r="AG2270" s="16" t="str">
        <f aca="false">DATA!K2270</f>
        <v>B</v>
      </c>
      <c r="AH2270" s="18" t="n">
        <f aca="false">IF(AE2270&gt;=PARAMETER!$B$12,1,0)</f>
        <v>0</v>
      </c>
      <c r="AI2270" s="18" t="n">
        <f aca="false">IF(AF2270&gt;=PARAMETER!$B$13,1,0)</f>
        <v>1</v>
      </c>
      <c r="AJ2270" s="18" t="n">
        <f aca="false">IF(AND(AH2270=1,AI2270=1),1,0)</f>
        <v>0</v>
      </c>
    </row>
    <row r="2271" customFormat="false" ht="15" hidden="false" customHeight="false" outlineLevel="0" collapsed="false">
      <c r="A2271" s="16" t="str">
        <f aca="false">DATA!A2271</f>
        <v>ITM12269</v>
      </c>
      <c r="B2271" s="16" t="str">
        <f aca="false">DATA!B2271</f>
        <v>Pharma</v>
      </c>
      <c r="C2271" s="17" t="n">
        <f aca="false">DATA!C2271</f>
        <v>301</v>
      </c>
      <c r="D2271" s="17" t="n">
        <f aca="false">DATA!D2271</f>
        <v>39</v>
      </c>
      <c r="E2271" s="18" t="n">
        <f aca="false">DATA!F2271</f>
        <v>4</v>
      </c>
      <c r="F2271" s="19" t="n">
        <f aca="false">DATA!G2271</f>
        <v>36.94</v>
      </c>
      <c r="G2271" s="19" t="n">
        <f aca="false">DATA!H2271</f>
        <v>9.65</v>
      </c>
      <c r="H2271" s="18" t="n">
        <f aca="false">DATA!E2271</f>
        <v>11</v>
      </c>
      <c r="I2271" s="20" t="n">
        <f aca="false">F2271*E2271</f>
        <v>147.76</v>
      </c>
      <c r="J2271" s="20" t="n">
        <f aca="false">PARAMETER!$B$4*G2271*SQRT(E2271)</f>
        <v>31.7456750001634</v>
      </c>
      <c r="K2271" s="20" t="n">
        <f aca="false">I2271+J2271</f>
        <v>179.505675000163</v>
      </c>
      <c r="L2271" s="20" t="n">
        <f aca="false">K2271+F2271*H2271</f>
        <v>585.845675000163</v>
      </c>
      <c r="M2271" s="16" t="str">
        <f aca="false">IF(C2271&lt;=K2271,"REORDER",IF(C2271&gt;L2271,"OVERSTOCK","OK"))</f>
        <v>OK</v>
      </c>
      <c r="N2271" s="16" t="str">
        <f aca="false">IF(C2271&lt;=D2271,"REORDER","OK")</f>
        <v>OK</v>
      </c>
      <c r="O2271" s="18" t="n">
        <f aca="false">IF(D2271&lt;I2271,1,0)</f>
        <v>1</v>
      </c>
      <c r="P2271" s="20" t="n">
        <f aca="false">C2271/F2271</f>
        <v>8.14834867352464</v>
      </c>
      <c r="Q2271" s="19" t="n">
        <f aca="false">DATA!N2271</f>
        <v>103.75</v>
      </c>
      <c r="R2271" s="19" t="n">
        <f aca="false">DATA!O2271</f>
        <v>1.67</v>
      </c>
      <c r="S2271" s="17" t="n">
        <f aca="false">C2271*Q2271</f>
        <v>31228.75</v>
      </c>
      <c r="T2271" s="19" t="n">
        <f aca="false">C2271*R2271</f>
        <v>502.67</v>
      </c>
      <c r="U2271" s="20" t="n">
        <f aca="false">MAX(0,C2271-L2271)</f>
        <v>0</v>
      </c>
      <c r="V2271" s="17" t="n">
        <f aca="false">U2271*Q2271</f>
        <v>0</v>
      </c>
      <c r="W2271" s="19" t="n">
        <f aca="false">U2271*R2271</f>
        <v>0</v>
      </c>
      <c r="X2271" s="20" t="n">
        <f aca="false">MAX(0,K2271-C2271)</f>
        <v>0</v>
      </c>
      <c r="Y2271" s="17" t="n">
        <f aca="false">F2271*PARAMETER!$B$5*Q2271</f>
        <v>1398871.625</v>
      </c>
      <c r="Z2271" s="21" t="n">
        <f aca="false">SUMIF($Y$2:$Y$3205,"&gt;="&amp;Y2271)/SUM($Y$2:$Y$3205)</f>
        <v>0.570091391674124</v>
      </c>
      <c r="AA2271" s="16" t="str">
        <f aca="false">IF(Z2271&lt;=PARAMETER!$B$7,"A",IF(Z2271&lt;=PARAMETER!$B$8,"B","C"))</f>
        <v>A</v>
      </c>
      <c r="AB2271" s="22" t="n">
        <f aca="false">G2271/F2271</f>
        <v>0.26123443421765</v>
      </c>
      <c r="AC2271" s="16" t="str">
        <f aca="false">IF(AB2271&lt;=PARAMETER!$B$9,"X",IF(AB2271&lt;=PARAMETER!$B$10,"Y","Z"))</f>
        <v>Y</v>
      </c>
      <c r="AD2271" s="16" t="str">
        <f aca="false">AA2271&amp;AC2271</f>
        <v>AY</v>
      </c>
      <c r="AE2271" s="22" t="n">
        <f aca="false">DATA!I2271</f>
        <v>0.14</v>
      </c>
      <c r="AF2271" s="18" t="n">
        <f aca="false">DATA!L2271</f>
        <v>11</v>
      </c>
      <c r="AG2271" s="16" t="str">
        <f aca="false">DATA!K2271</f>
        <v>A</v>
      </c>
      <c r="AH2271" s="18" t="n">
        <f aca="false">IF(AE2271&gt;=PARAMETER!$B$12,1,0)</f>
        <v>0</v>
      </c>
      <c r="AI2271" s="18" t="n">
        <f aca="false">IF(AF2271&gt;=PARAMETER!$B$13,1,0)</f>
        <v>0</v>
      </c>
      <c r="AJ2271" s="18" t="n">
        <f aca="false">IF(AND(AH2271=1,AI2271=1),1,0)</f>
        <v>0</v>
      </c>
    </row>
    <row r="2272" customFormat="false" ht="15" hidden="false" customHeight="false" outlineLevel="0" collapsed="false">
      <c r="A2272" s="16" t="str">
        <f aca="false">DATA!A2272</f>
        <v>ITM12270</v>
      </c>
      <c r="B2272" s="16" t="str">
        <f aca="false">DATA!B2272</f>
        <v>Automotive</v>
      </c>
      <c r="C2272" s="17" t="n">
        <f aca="false">DATA!C2272</f>
        <v>423</v>
      </c>
      <c r="D2272" s="17" t="n">
        <f aca="false">DATA!D2272</f>
        <v>80</v>
      </c>
      <c r="E2272" s="18" t="n">
        <f aca="false">DATA!F2272</f>
        <v>9</v>
      </c>
      <c r="F2272" s="19" t="n">
        <f aca="false">DATA!G2272</f>
        <v>21.47</v>
      </c>
      <c r="G2272" s="19" t="n">
        <f aca="false">DATA!H2272</f>
        <v>1.95</v>
      </c>
      <c r="H2272" s="18" t="n">
        <f aca="false">DATA!E2272</f>
        <v>14</v>
      </c>
      <c r="I2272" s="20" t="n">
        <f aca="false">F2272*E2272</f>
        <v>193.23</v>
      </c>
      <c r="J2272" s="20" t="n">
        <f aca="false">PARAMETER!$B$4*G2272*SQRT(E2272)</f>
        <v>9.62239371766611</v>
      </c>
      <c r="K2272" s="20" t="n">
        <f aca="false">I2272+J2272</f>
        <v>202.852393717666</v>
      </c>
      <c r="L2272" s="20" t="n">
        <f aca="false">K2272+F2272*H2272</f>
        <v>503.432393717666</v>
      </c>
      <c r="M2272" s="16" t="str">
        <f aca="false">IF(C2272&lt;=K2272,"REORDER",IF(C2272&gt;L2272,"OVERSTOCK","OK"))</f>
        <v>OK</v>
      </c>
      <c r="N2272" s="16" t="str">
        <f aca="false">IF(C2272&lt;=D2272,"REORDER","OK")</f>
        <v>OK</v>
      </c>
      <c r="O2272" s="18" t="n">
        <f aca="false">IF(D2272&lt;I2272,1,0)</f>
        <v>1</v>
      </c>
      <c r="P2272" s="20" t="n">
        <f aca="false">C2272/F2272</f>
        <v>19.70190964136</v>
      </c>
      <c r="Q2272" s="19" t="n">
        <f aca="false">DATA!N2272</f>
        <v>41.35</v>
      </c>
      <c r="R2272" s="19" t="n">
        <f aca="false">DATA!O2272</f>
        <v>1.02</v>
      </c>
      <c r="S2272" s="17" t="n">
        <f aca="false">C2272*Q2272</f>
        <v>17491.05</v>
      </c>
      <c r="T2272" s="19" t="n">
        <f aca="false">C2272*R2272</f>
        <v>431.46</v>
      </c>
      <c r="U2272" s="20" t="n">
        <f aca="false">MAX(0,C2272-L2272)</f>
        <v>0</v>
      </c>
      <c r="V2272" s="17" t="n">
        <f aca="false">U2272*Q2272</f>
        <v>0</v>
      </c>
      <c r="W2272" s="19" t="n">
        <f aca="false">U2272*R2272</f>
        <v>0</v>
      </c>
      <c r="X2272" s="20" t="n">
        <f aca="false">MAX(0,K2272-C2272)</f>
        <v>0</v>
      </c>
      <c r="Y2272" s="17" t="n">
        <f aca="false">F2272*PARAMETER!$B$5*Q2272</f>
        <v>324041.3425</v>
      </c>
      <c r="Z2272" s="21" t="n">
        <f aca="false">SUMIF($Y$2:$Y$3205,"&gt;="&amp;Y2272)/SUM($Y$2:$Y$3205)</f>
        <v>0.954351708071258</v>
      </c>
      <c r="AA2272" s="16" t="str">
        <f aca="false">IF(Z2272&lt;=PARAMETER!$B$7,"A",IF(Z2272&lt;=PARAMETER!$B$8,"B","C"))</f>
        <v>C</v>
      </c>
      <c r="AB2272" s="22" t="n">
        <f aca="false">G2272/F2272</f>
        <v>0.0908244061481136</v>
      </c>
      <c r="AC2272" s="16" t="str">
        <f aca="false">IF(AB2272&lt;=PARAMETER!$B$9,"X",IF(AB2272&lt;=PARAMETER!$B$10,"Y","Z"))</f>
        <v>X</v>
      </c>
      <c r="AD2272" s="16" t="str">
        <f aca="false">AA2272&amp;AC2272</f>
        <v>CX</v>
      </c>
      <c r="AE2272" s="22" t="n">
        <f aca="false">DATA!I2272</f>
        <v>0.89</v>
      </c>
      <c r="AF2272" s="18" t="n">
        <f aca="false">DATA!L2272</f>
        <v>62</v>
      </c>
      <c r="AG2272" s="16" t="str">
        <f aca="false">DATA!K2272</f>
        <v>C</v>
      </c>
      <c r="AH2272" s="18" t="n">
        <f aca="false">IF(AE2272&gt;=PARAMETER!$B$12,1,0)</f>
        <v>1</v>
      </c>
      <c r="AI2272" s="18" t="n">
        <f aca="false">IF(AF2272&gt;=PARAMETER!$B$13,1,0)</f>
        <v>0</v>
      </c>
      <c r="AJ2272" s="18" t="n">
        <f aca="false">IF(AND(AH2272=1,AI2272=1),1,0)</f>
        <v>0</v>
      </c>
    </row>
    <row r="2273" customFormat="false" ht="15" hidden="false" customHeight="false" outlineLevel="0" collapsed="false">
      <c r="A2273" s="16" t="str">
        <f aca="false">DATA!A2273</f>
        <v>ITM12271</v>
      </c>
      <c r="B2273" s="16" t="str">
        <f aca="false">DATA!B2273</f>
        <v>Groceries</v>
      </c>
      <c r="C2273" s="17" t="n">
        <f aca="false">DATA!C2273</f>
        <v>467</v>
      </c>
      <c r="D2273" s="17" t="n">
        <f aca="false">DATA!D2273</f>
        <v>79</v>
      </c>
      <c r="E2273" s="18" t="n">
        <f aca="false">DATA!F2273</f>
        <v>3</v>
      </c>
      <c r="F2273" s="19" t="n">
        <f aca="false">DATA!G2273</f>
        <v>26.74</v>
      </c>
      <c r="G2273" s="19" t="n">
        <f aca="false">DATA!H2273</f>
        <v>9.86</v>
      </c>
      <c r="H2273" s="18" t="n">
        <f aca="false">DATA!E2273</f>
        <v>14</v>
      </c>
      <c r="I2273" s="20" t="n">
        <f aca="false">F2273*E2273</f>
        <v>80.22</v>
      </c>
      <c r="J2273" s="20" t="n">
        <f aca="false">PARAMETER!$B$4*G2273*SQRT(E2273)</f>
        <v>28.0908447215338</v>
      </c>
      <c r="K2273" s="20" t="n">
        <f aca="false">I2273+J2273</f>
        <v>108.310844721534</v>
      </c>
      <c r="L2273" s="20" t="n">
        <f aca="false">K2273+F2273*H2273</f>
        <v>482.670844721534</v>
      </c>
      <c r="M2273" s="16" t="str">
        <f aca="false">IF(C2273&lt;=K2273,"REORDER",IF(C2273&gt;L2273,"OVERSTOCK","OK"))</f>
        <v>OK</v>
      </c>
      <c r="N2273" s="16" t="str">
        <f aca="false">IF(C2273&lt;=D2273,"REORDER","OK")</f>
        <v>OK</v>
      </c>
      <c r="O2273" s="18" t="n">
        <f aca="false">IF(D2273&lt;I2273,1,0)</f>
        <v>1</v>
      </c>
      <c r="P2273" s="20" t="n">
        <f aca="false">C2273/F2273</f>
        <v>17.4644727000748</v>
      </c>
      <c r="Q2273" s="19" t="n">
        <f aca="false">DATA!N2273</f>
        <v>32.06</v>
      </c>
      <c r="R2273" s="19" t="n">
        <f aca="false">DATA!O2273</f>
        <v>1.81</v>
      </c>
      <c r="S2273" s="17" t="n">
        <f aca="false">C2273*Q2273</f>
        <v>14972.02</v>
      </c>
      <c r="T2273" s="19" t="n">
        <f aca="false">C2273*R2273</f>
        <v>845.27</v>
      </c>
      <c r="U2273" s="20" t="n">
        <f aca="false">MAX(0,C2273-L2273)</f>
        <v>0</v>
      </c>
      <c r="V2273" s="17" t="n">
        <f aca="false">U2273*Q2273</f>
        <v>0</v>
      </c>
      <c r="W2273" s="19" t="n">
        <f aca="false">U2273*R2273</f>
        <v>0</v>
      </c>
      <c r="X2273" s="20" t="n">
        <f aca="false">MAX(0,K2273-C2273)</f>
        <v>0</v>
      </c>
      <c r="Y2273" s="17" t="n">
        <f aca="false">F2273*PARAMETER!$B$5*Q2273</f>
        <v>312908.806</v>
      </c>
      <c r="Z2273" s="21" t="n">
        <f aca="false">SUMIF($Y$2:$Y$3205,"&gt;="&amp;Y2273)/SUM($Y$2:$Y$3205)</f>
        <v>0.956990906845587</v>
      </c>
      <c r="AA2273" s="16" t="str">
        <f aca="false">IF(Z2273&lt;=PARAMETER!$B$7,"A",IF(Z2273&lt;=PARAMETER!$B$8,"B","C"))</f>
        <v>C</v>
      </c>
      <c r="AB2273" s="22" t="n">
        <f aca="false">G2273/F2273</f>
        <v>0.368735976065819</v>
      </c>
      <c r="AC2273" s="16" t="str">
        <f aca="false">IF(AB2273&lt;=PARAMETER!$B$9,"X",IF(AB2273&lt;=PARAMETER!$B$10,"Y","Z"))</f>
        <v>Y</v>
      </c>
      <c r="AD2273" s="16" t="str">
        <f aca="false">AA2273&amp;AC2273</f>
        <v>CY</v>
      </c>
      <c r="AE2273" s="22" t="n">
        <f aca="false">DATA!I2273</f>
        <v>0.41</v>
      </c>
      <c r="AF2273" s="18" t="n">
        <f aca="false">DATA!L2273</f>
        <v>156</v>
      </c>
      <c r="AG2273" s="16" t="str">
        <f aca="false">DATA!K2273</f>
        <v>C</v>
      </c>
      <c r="AH2273" s="18" t="n">
        <f aca="false">IF(AE2273&gt;=PARAMETER!$B$12,1,0)</f>
        <v>0</v>
      </c>
      <c r="AI2273" s="18" t="n">
        <f aca="false">IF(AF2273&gt;=PARAMETER!$B$13,1,0)</f>
        <v>1</v>
      </c>
      <c r="AJ2273" s="18" t="n">
        <f aca="false">IF(AND(AH2273=1,AI2273=1),1,0)</f>
        <v>0</v>
      </c>
    </row>
    <row r="2274" customFormat="false" ht="15" hidden="false" customHeight="false" outlineLevel="0" collapsed="false">
      <c r="A2274" s="16" t="str">
        <f aca="false">DATA!A2274</f>
        <v>ITM12272</v>
      </c>
      <c r="B2274" s="16" t="str">
        <f aca="false">DATA!B2274</f>
        <v>Automotive</v>
      </c>
      <c r="C2274" s="17" t="n">
        <f aca="false">DATA!C2274</f>
        <v>379</v>
      </c>
      <c r="D2274" s="17" t="n">
        <f aca="false">DATA!D2274</f>
        <v>64</v>
      </c>
      <c r="E2274" s="18" t="n">
        <f aca="false">DATA!F2274</f>
        <v>6</v>
      </c>
      <c r="F2274" s="19" t="n">
        <f aca="false">DATA!G2274</f>
        <v>6.62</v>
      </c>
      <c r="G2274" s="19" t="n">
        <f aca="false">DATA!H2274</f>
        <v>6.72</v>
      </c>
      <c r="H2274" s="18" t="n">
        <f aca="false">DATA!E2274</f>
        <v>3</v>
      </c>
      <c r="I2274" s="20" t="n">
        <f aca="false">F2274*E2274</f>
        <v>39.72</v>
      </c>
      <c r="J2274" s="20" t="n">
        <f aca="false">PARAMETER!$B$4*G2274*SQRT(E2274)</f>
        <v>27.0752300286541</v>
      </c>
      <c r="K2274" s="20" t="n">
        <f aca="false">I2274+J2274</f>
        <v>66.7952300286541</v>
      </c>
      <c r="L2274" s="20" t="n">
        <f aca="false">K2274+F2274*H2274</f>
        <v>86.6552300286541</v>
      </c>
      <c r="M2274" s="16" t="str">
        <f aca="false">IF(C2274&lt;=K2274,"REORDER",IF(C2274&gt;L2274,"OVERSTOCK","OK"))</f>
        <v>OVERSTOCK</v>
      </c>
      <c r="N2274" s="16" t="str">
        <f aca="false">IF(C2274&lt;=D2274,"REORDER","OK")</f>
        <v>OK</v>
      </c>
      <c r="O2274" s="18" t="n">
        <f aca="false">IF(D2274&lt;I2274,1,0)</f>
        <v>0</v>
      </c>
      <c r="P2274" s="20" t="n">
        <f aca="false">C2274/F2274</f>
        <v>57.2507552870091</v>
      </c>
      <c r="Q2274" s="19" t="n">
        <f aca="false">DATA!N2274</f>
        <v>180.96</v>
      </c>
      <c r="R2274" s="19" t="n">
        <f aca="false">DATA!O2274</f>
        <v>1.7</v>
      </c>
      <c r="S2274" s="17" t="n">
        <f aca="false">C2274*Q2274</f>
        <v>68583.84</v>
      </c>
      <c r="T2274" s="19" t="n">
        <f aca="false">C2274*R2274</f>
        <v>644.3</v>
      </c>
      <c r="U2274" s="20" t="n">
        <f aca="false">MAX(0,C2274-L2274)</f>
        <v>292.344769971346</v>
      </c>
      <c r="V2274" s="17" t="n">
        <f aca="false">U2274*Q2274</f>
        <v>52902.7095740148</v>
      </c>
      <c r="W2274" s="19" t="n">
        <f aca="false">U2274*R2274</f>
        <v>496.986108951288</v>
      </c>
      <c r="X2274" s="20" t="n">
        <f aca="false">MAX(0,K2274-C2274)</f>
        <v>0</v>
      </c>
      <c r="Y2274" s="17" t="n">
        <f aca="false">F2274*PARAMETER!$B$5*Q2274</f>
        <v>437253.648</v>
      </c>
      <c r="Z2274" s="21" t="n">
        <f aca="false">SUMIF($Y$2:$Y$3205,"&gt;="&amp;Y2274)/SUM($Y$2:$Y$3205)</f>
        <v>0.924877109388365</v>
      </c>
      <c r="AA2274" s="16" t="str">
        <f aca="false">IF(Z2274&lt;=PARAMETER!$B$7,"A",IF(Z2274&lt;=PARAMETER!$B$8,"B","C"))</f>
        <v>B</v>
      </c>
      <c r="AB2274" s="22" t="n">
        <f aca="false">G2274/F2274</f>
        <v>1.01510574018127</v>
      </c>
      <c r="AC2274" s="16" t="str">
        <f aca="false">IF(AB2274&lt;=PARAMETER!$B$9,"X",IF(AB2274&lt;=PARAMETER!$B$10,"Y","Z"))</f>
        <v>Z</v>
      </c>
      <c r="AD2274" s="16" t="str">
        <f aca="false">AA2274&amp;AC2274</f>
        <v>BZ</v>
      </c>
      <c r="AE2274" s="22" t="n">
        <f aca="false">DATA!I2274</f>
        <v>0.87</v>
      </c>
      <c r="AF2274" s="18" t="n">
        <f aca="false">DATA!L2274</f>
        <v>35</v>
      </c>
      <c r="AG2274" s="16" t="str">
        <f aca="false">DATA!K2274</f>
        <v>A</v>
      </c>
      <c r="AH2274" s="18" t="n">
        <f aca="false">IF(AE2274&gt;=PARAMETER!$B$12,1,0)</f>
        <v>1</v>
      </c>
      <c r="AI2274" s="18" t="n">
        <f aca="false">IF(AF2274&gt;=PARAMETER!$B$13,1,0)</f>
        <v>0</v>
      </c>
      <c r="AJ2274" s="18" t="n">
        <f aca="false">IF(AND(AH2274=1,AI2274=1),1,0)</f>
        <v>0</v>
      </c>
    </row>
    <row r="2275" customFormat="false" ht="15" hidden="false" customHeight="false" outlineLevel="0" collapsed="false">
      <c r="A2275" s="16" t="str">
        <f aca="false">DATA!A2275</f>
        <v>ITM12273</v>
      </c>
      <c r="B2275" s="16" t="str">
        <f aca="false">DATA!B2275</f>
        <v>Pharma</v>
      </c>
      <c r="C2275" s="17" t="n">
        <f aca="false">DATA!C2275</f>
        <v>29</v>
      </c>
      <c r="D2275" s="17" t="n">
        <f aca="false">DATA!D2275</f>
        <v>76</v>
      </c>
      <c r="E2275" s="18" t="n">
        <f aca="false">DATA!F2275</f>
        <v>8</v>
      </c>
      <c r="F2275" s="19" t="n">
        <f aca="false">DATA!G2275</f>
        <v>49.59</v>
      </c>
      <c r="G2275" s="19" t="n">
        <f aca="false">DATA!H2275</f>
        <v>4.82</v>
      </c>
      <c r="H2275" s="18" t="n">
        <f aca="false">DATA!E2275</f>
        <v>5</v>
      </c>
      <c r="I2275" s="20" t="n">
        <f aca="false">F2275*E2275</f>
        <v>396.72</v>
      </c>
      <c r="J2275" s="20" t="n">
        <f aca="false">PARAMETER!$B$4*G2275*SQRT(E2275)</f>
        <v>22.4243203228863</v>
      </c>
      <c r="K2275" s="20" t="n">
        <f aca="false">I2275+J2275</f>
        <v>419.144320322886</v>
      </c>
      <c r="L2275" s="20" t="n">
        <f aca="false">K2275+F2275*H2275</f>
        <v>667.094320322886</v>
      </c>
      <c r="M2275" s="16" t="str">
        <f aca="false">IF(C2275&lt;=K2275,"REORDER",IF(C2275&gt;L2275,"OVERSTOCK","OK"))</f>
        <v>REORDER</v>
      </c>
      <c r="N2275" s="16" t="str">
        <f aca="false">IF(C2275&lt;=D2275,"REORDER","OK")</f>
        <v>REORDER</v>
      </c>
      <c r="O2275" s="18" t="n">
        <f aca="false">IF(D2275&lt;I2275,1,0)</f>
        <v>1</v>
      </c>
      <c r="P2275" s="20" t="n">
        <f aca="false">C2275/F2275</f>
        <v>0.584795321637427</v>
      </c>
      <c r="Q2275" s="19" t="n">
        <f aca="false">DATA!N2275</f>
        <v>143.31</v>
      </c>
      <c r="R2275" s="19" t="n">
        <f aca="false">DATA!O2275</f>
        <v>1.34</v>
      </c>
      <c r="S2275" s="17" t="n">
        <f aca="false">C2275*Q2275</f>
        <v>4155.99</v>
      </c>
      <c r="T2275" s="19" t="n">
        <f aca="false">C2275*R2275</f>
        <v>38.86</v>
      </c>
      <c r="U2275" s="20" t="n">
        <f aca="false">MAX(0,C2275-L2275)</f>
        <v>0</v>
      </c>
      <c r="V2275" s="17" t="n">
        <f aca="false">U2275*Q2275</f>
        <v>0</v>
      </c>
      <c r="W2275" s="19" t="n">
        <f aca="false">U2275*R2275</f>
        <v>0</v>
      </c>
      <c r="X2275" s="20" t="n">
        <f aca="false">MAX(0,K2275-C2275)</f>
        <v>390.144320322886</v>
      </c>
      <c r="Y2275" s="17" t="n">
        <f aca="false">F2275*PARAMETER!$B$5*Q2275</f>
        <v>2593961.1585</v>
      </c>
      <c r="Z2275" s="21" t="n">
        <f aca="false">SUMIF($Y$2:$Y$3205,"&gt;="&amp;Y2275)/SUM($Y$2:$Y$3205)</f>
        <v>0.150691744187115</v>
      </c>
      <c r="AA2275" s="16" t="str">
        <f aca="false">IF(Z2275&lt;=PARAMETER!$B$7,"A",IF(Z2275&lt;=PARAMETER!$B$8,"B","C"))</f>
        <v>A</v>
      </c>
      <c r="AB2275" s="22" t="n">
        <f aca="false">G2275/F2275</f>
        <v>0.0971970155273241</v>
      </c>
      <c r="AC2275" s="16" t="str">
        <f aca="false">IF(AB2275&lt;=PARAMETER!$B$9,"X",IF(AB2275&lt;=PARAMETER!$B$10,"Y","Z"))</f>
        <v>X</v>
      </c>
      <c r="AD2275" s="16" t="str">
        <f aca="false">AA2275&amp;AC2275</f>
        <v>AX</v>
      </c>
      <c r="AE2275" s="22" t="n">
        <f aca="false">DATA!I2275</f>
        <v>0.73</v>
      </c>
      <c r="AF2275" s="18" t="n">
        <f aca="false">DATA!L2275</f>
        <v>63</v>
      </c>
      <c r="AG2275" s="16" t="str">
        <f aca="false">DATA!K2275</f>
        <v>D</v>
      </c>
      <c r="AH2275" s="18" t="n">
        <f aca="false">IF(AE2275&gt;=PARAMETER!$B$12,1,0)</f>
        <v>0</v>
      </c>
      <c r="AI2275" s="18" t="n">
        <f aca="false">IF(AF2275&gt;=PARAMETER!$B$13,1,0)</f>
        <v>0</v>
      </c>
      <c r="AJ2275" s="18" t="n">
        <f aca="false">IF(AND(AH2275=1,AI2275=1),1,0)</f>
        <v>0</v>
      </c>
    </row>
    <row r="2276" customFormat="false" ht="15" hidden="false" customHeight="false" outlineLevel="0" collapsed="false">
      <c r="A2276" s="16" t="str">
        <f aca="false">DATA!A2276</f>
        <v>ITM12274</v>
      </c>
      <c r="B2276" s="16" t="str">
        <f aca="false">DATA!B2276</f>
        <v>Electronics</v>
      </c>
      <c r="C2276" s="17" t="n">
        <f aca="false">DATA!C2276</f>
        <v>230</v>
      </c>
      <c r="D2276" s="17" t="n">
        <f aca="false">DATA!D2276</f>
        <v>22</v>
      </c>
      <c r="E2276" s="18" t="n">
        <f aca="false">DATA!F2276</f>
        <v>8</v>
      </c>
      <c r="F2276" s="19" t="n">
        <f aca="false">DATA!G2276</f>
        <v>15.82</v>
      </c>
      <c r="G2276" s="19" t="n">
        <f aca="false">DATA!H2276</f>
        <v>8.94</v>
      </c>
      <c r="H2276" s="18" t="n">
        <f aca="false">DATA!E2276</f>
        <v>8</v>
      </c>
      <c r="I2276" s="20" t="n">
        <f aca="false">F2276*E2276</f>
        <v>126.56</v>
      </c>
      <c r="J2276" s="20" t="n">
        <f aca="false">PARAMETER!$B$4*G2276*SQRT(E2276)</f>
        <v>41.5919966154778</v>
      </c>
      <c r="K2276" s="20" t="n">
        <f aca="false">I2276+J2276</f>
        <v>168.151996615478</v>
      </c>
      <c r="L2276" s="20" t="n">
        <f aca="false">K2276+F2276*H2276</f>
        <v>294.711996615478</v>
      </c>
      <c r="M2276" s="16" t="str">
        <f aca="false">IF(C2276&lt;=K2276,"REORDER",IF(C2276&gt;L2276,"OVERSTOCK","OK"))</f>
        <v>OK</v>
      </c>
      <c r="N2276" s="16" t="str">
        <f aca="false">IF(C2276&lt;=D2276,"REORDER","OK")</f>
        <v>OK</v>
      </c>
      <c r="O2276" s="18" t="n">
        <f aca="false">IF(D2276&lt;I2276,1,0)</f>
        <v>1</v>
      </c>
      <c r="P2276" s="20" t="n">
        <f aca="false">C2276/F2276</f>
        <v>14.5385587863464</v>
      </c>
      <c r="Q2276" s="19" t="n">
        <f aca="false">DATA!N2276</f>
        <v>193.58</v>
      </c>
      <c r="R2276" s="19" t="n">
        <f aca="false">DATA!O2276</f>
        <v>0.21</v>
      </c>
      <c r="S2276" s="17" t="n">
        <f aca="false">C2276*Q2276</f>
        <v>44523.4</v>
      </c>
      <c r="T2276" s="19" t="n">
        <f aca="false">C2276*R2276</f>
        <v>48.3</v>
      </c>
      <c r="U2276" s="20" t="n">
        <f aca="false">MAX(0,C2276-L2276)</f>
        <v>0</v>
      </c>
      <c r="V2276" s="17" t="n">
        <f aca="false">U2276*Q2276</f>
        <v>0</v>
      </c>
      <c r="W2276" s="19" t="n">
        <f aca="false">U2276*R2276</f>
        <v>0</v>
      </c>
      <c r="X2276" s="20" t="n">
        <f aca="false">MAX(0,K2276-C2276)</f>
        <v>0</v>
      </c>
      <c r="Y2276" s="17" t="n">
        <f aca="false">F2276*PARAMETER!$B$5*Q2276</f>
        <v>1117788.994</v>
      </c>
      <c r="Z2276" s="21" t="n">
        <f aca="false">SUMIF($Y$2:$Y$3205,"&gt;="&amp;Y2276)/SUM($Y$2:$Y$3205)</f>
        <v>0.680309025133131</v>
      </c>
      <c r="AA2276" s="16" t="str">
        <f aca="false">IF(Z2276&lt;=PARAMETER!$B$7,"A",IF(Z2276&lt;=PARAMETER!$B$8,"B","C"))</f>
        <v>A</v>
      </c>
      <c r="AB2276" s="22" t="n">
        <f aca="false">G2276/F2276</f>
        <v>0.565107458912769</v>
      </c>
      <c r="AC2276" s="16" t="str">
        <f aca="false">IF(AB2276&lt;=PARAMETER!$B$9,"X",IF(AB2276&lt;=PARAMETER!$B$10,"Y","Z"))</f>
        <v>Z</v>
      </c>
      <c r="AD2276" s="16" t="str">
        <f aca="false">AA2276&amp;AC2276</f>
        <v>AZ</v>
      </c>
      <c r="AE2276" s="22" t="n">
        <f aca="false">DATA!I2276</f>
        <v>0.79</v>
      </c>
      <c r="AF2276" s="18" t="n">
        <f aca="false">DATA!L2276</f>
        <v>60</v>
      </c>
      <c r="AG2276" s="16" t="str">
        <f aca="false">DATA!K2276</f>
        <v>A</v>
      </c>
      <c r="AH2276" s="18" t="n">
        <f aca="false">IF(AE2276&gt;=PARAMETER!$B$12,1,0)</f>
        <v>1</v>
      </c>
      <c r="AI2276" s="18" t="n">
        <f aca="false">IF(AF2276&gt;=PARAMETER!$B$13,1,0)</f>
        <v>0</v>
      </c>
      <c r="AJ2276" s="18" t="n">
        <f aca="false">IF(AND(AH2276=1,AI2276=1),1,0)</f>
        <v>0</v>
      </c>
    </row>
    <row r="2277" customFormat="false" ht="15" hidden="false" customHeight="false" outlineLevel="0" collapsed="false">
      <c r="A2277" s="16" t="str">
        <f aca="false">DATA!A2277</f>
        <v>ITM12275</v>
      </c>
      <c r="B2277" s="16" t="str">
        <f aca="false">DATA!B2277</f>
        <v>Automotive</v>
      </c>
      <c r="C2277" s="17" t="n">
        <f aca="false">DATA!C2277</f>
        <v>342</v>
      </c>
      <c r="D2277" s="17" t="n">
        <f aca="false">DATA!D2277</f>
        <v>12</v>
      </c>
      <c r="E2277" s="18" t="n">
        <f aca="false">DATA!F2277</f>
        <v>5</v>
      </c>
      <c r="F2277" s="19" t="n">
        <f aca="false">DATA!G2277</f>
        <v>32.11</v>
      </c>
      <c r="G2277" s="19" t="n">
        <f aca="false">DATA!H2277</f>
        <v>7.1</v>
      </c>
      <c r="H2277" s="18" t="n">
        <f aca="false">DATA!E2277</f>
        <v>10</v>
      </c>
      <c r="I2277" s="20" t="n">
        <f aca="false">F2277*E2277</f>
        <v>160.55</v>
      </c>
      <c r="J2277" s="20" t="n">
        <f aca="false">PARAMETER!$B$4*G2277*SQRT(E2277)</f>
        <v>26.1138321125941</v>
      </c>
      <c r="K2277" s="20" t="n">
        <f aca="false">I2277+J2277</f>
        <v>186.663832112594</v>
      </c>
      <c r="L2277" s="20" t="n">
        <f aca="false">K2277+F2277*H2277</f>
        <v>507.763832112594</v>
      </c>
      <c r="M2277" s="16" t="str">
        <f aca="false">IF(C2277&lt;=K2277,"REORDER",IF(C2277&gt;L2277,"OVERSTOCK","OK"))</f>
        <v>OK</v>
      </c>
      <c r="N2277" s="16" t="str">
        <f aca="false">IF(C2277&lt;=D2277,"REORDER","OK")</f>
        <v>OK</v>
      </c>
      <c r="O2277" s="18" t="n">
        <f aca="false">IF(D2277&lt;I2277,1,0)</f>
        <v>1</v>
      </c>
      <c r="P2277" s="20" t="n">
        <f aca="false">C2277/F2277</f>
        <v>10.6508875739645</v>
      </c>
      <c r="Q2277" s="19" t="n">
        <f aca="false">DATA!N2277</f>
        <v>25.65</v>
      </c>
      <c r="R2277" s="19" t="n">
        <f aca="false">DATA!O2277</f>
        <v>1.74</v>
      </c>
      <c r="S2277" s="17" t="n">
        <f aca="false">C2277*Q2277</f>
        <v>8772.3</v>
      </c>
      <c r="T2277" s="19" t="n">
        <f aca="false">C2277*R2277</f>
        <v>595.08</v>
      </c>
      <c r="U2277" s="20" t="n">
        <f aca="false">MAX(0,C2277-L2277)</f>
        <v>0</v>
      </c>
      <c r="V2277" s="17" t="n">
        <f aca="false">U2277*Q2277</f>
        <v>0</v>
      </c>
      <c r="W2277" s="19" t="n">
        <f aca="false">U2277*R2277</f>
        <v>0</v>
      </c>
      <c r="X2277" s="20" t="n">
        <f aca="false">MAX(0,K2277-C2277)</f>
        <v>0</v>
      </c>
      <c r="Y2277" s="17" t="n">
        <f aca="false">F2277*PARAMETER!$B$5*Q2277</f>
        <v>300621.8475</v>
      </c>
      <c r="Z2277" s="21" t="n">
        <f aca="false">SUMIF($Y$2:$Y$3205,"&gt;="&amp;Y2277)/SUM($Y$2:$Y$3205)</f>
        <v>0.96041519647841</v>
      </c>
      <c r="AA2277" s="16" t="str">
        <f aca="false">IF(Z2277&lt;=PARAMETER!$B$7,"A",IF(Z2277&lt;=PARAMETER!$B$8,"B","C"))</f>
        <v>C</v>
      </c>
      <c r="AB2277" s="22" t="n">
        <f aca="false">G2277/F2277</f>
        <v>0.221114917471193</v>
      </c>
      <c r="AC2277" s="16" t="str">
        <f aca="false">IF(AB2277&lt;=PARAMETER!$B$9,"X",IF(AB2277&lt;=PARAMETER!$B$10,"Y","Z"))</f>
        <v>X</v>
      </c>
      <c r="AD2277" s="16" t="str">
        <f aca="false">AA2277&amp;AC2277</f>
        <v>CX</v>
      </c>
      <c r="AE2277" s="22" t="n">
        <f aca="false">DATA!I2277</f>
        <v>0.38</v>
      </c>
      <c r="AF2277" s="18" t="n">
        <f aca="false">DATA!L2277</f>
        <v>162</v>
      </c>
      <c r="AG2277" s="16" t="str">
        <f aca="false">DATA!K2277</f>
        <v>C</v>
      </c>
      <c r="AH2277" s="18" t="n">
        <f aca="false">IF(AE2277&gt;=PARAMETER!$B$12,1,0)</f>
        <v>0</v>
      </c>
      <c r="AI2277" s="18" t="n">
        <f aca="false">IF(AF2277&gt;=PARAMETER!$B$13,1,0)</f>
        <v>1</v>
      </c>
      <c r="AJ2277" s="18" t="n">
        <f aca="false">IF(AND(AH2277=1,AI2277=1),1,0)</f>
        <v>0</v>
      </c>
    </row>
    <row r="2278" customFormat="false" ht="15" hidden="false" customHeight="false" outlineLevel="0" collapsed="false">
      <c r="A2278" s="16" t="str">
        <f aca="false">DATA!A2278</f>
        <v>ITM12276</v>
      </c>
      <c r="B2278" s="16" t="str">
        <f aca="false">DATA!B2278</f>
        <v>Automotive</v>
      </c>
      <c r="C2278" s="17" t="n">
        <f aca="false">DATA!C2278</f>
        <v>171</v>
      </c>
      <c r="D2278" s="17" t="n">
        <f aca="false">DATA!D2278</f>
        <v>35</v>
      </c>
      <c r="E2278" s="18" t="n">
        <f aca="false">DATA!F2278</f>
        <v>2</v>
      </c>
      <c r="F2278" s="19" t="n">
        <f aca="false">DATA!G2278</f>
        <v>29.48</v>
      </c>
      <c r="G2278" s="19" t="n">
        <f aca="false">DATA!H2278</f>
        <v>3.81</v>
      </c>
      <c r="H2278" s="18" t="n">
        <f aca="false">DATA!E2278</f>
        <v>6</v>
      </c>
      <c r="I2278" s="20" t="n">
        <f aca="false">F2278*E2278</f>
        <v>58.96</v>
      </c>
      <c r="J2278" s="20" t="n">
        <f aca="false">PARAMETER!$B$4*G2278*SQRT(E2278)</f>
        <v>8.86272411101625</v>
      </c>
      <c r="K2278" s="20" t="n">
        <f aca="false">I2278+J2278</f>
        <v>67.8227241110163</v>
      </c>
      <c r="L2278" s="20" t="n">
        <f aca="false">K2278+F2278*H2278</f>
        <v>244.702724111016</v>
      </c>
      <c r="M2278" s="16" t="str">
        <f aca="false">IF(C2278&lt;=K2278,"REORDER",IF(C2278&gt;L2278,"OVERSTOCK","OK"))</f>
        <v>OK</v>
      </c>
      <c r="N2278" s="16" t="str">
        <f aca="false">IF(C2278&lt;=D2278,"REORDER","OK")</f>
        <v>OK</v>
      </c>
      <c r="O2278" s="18" t="n">
        <f aca="false">IF(D2278&lt;I2278,1,0)</f>
        <v>1</v>
      </c>
      <c r="P2278" s="20" t="n">
        <f aca="false">C2278/F2278</f>
        <v>5.80054274084125</v>
      </c>
      <c r="Q2278" s="19" t="n">
        <f aca="false">DATA!N2278</f>
        <v>181.5</v>
      </c>
      <c r="R2278" s="19" t="n">
        <f aca="false">DATA!O2278</f>
        <v>1.82</v>
      </c>
      <c r="S2278" s="17" t="n">
        <f aca="false">C2278*Q2278</f>
        <v>31036.5</v>
      </c>
      <c r="T2278" s="19" t="n">
        <f aca="false">C2278*R2278</f>
        <v>311.22</v>
      </c>
      <c r="U2278" s="20" t="n">
        <f aca="false">MAX(0,C2278-L2278)</f>
        <v>0</v>
      </c>
      <c r="V2278" s="17" t="n">
        <f aca="false">U2278*Q2278</f>
        <v>0</v>
      </c>
      <c r="W2278" s="19" t="n">
        <f aca="false">U2278*R2278</f>
        <v>0</v>
      </c>
      <c r="X2278" s="20" t="n">
        <f aca="false">MAX(0,K2278-C2278)</f>
        <v>0</v>
      </c>
      <c r="Y2278" s="17" t="n">
        <f aca="false">F2278*PARAMETER!$B$5*Q2278</f>
        <v>1952976.3</v>
      </c>
      <c r="Z2278" s="21" t="n">
        <f aca="false">SUMIF($Y$2:$Y$3205,"&gt;="&amp;Y2278)/SUM($Y$2:$Y$3205)</f>
        <v>0.352385688637678</v>
      </c>
      <c r="AA2278" s="16" t="str">
        <f aca="false">IF(Z2278&lt;=PARAMETER!$B$7,"A",IF(Z2278&lt;=PARAMETER!$B$8,"B","C"))</f>
        <v>A</v>
      </c>
      <c r="AB2278" s="22" t="n">
        <f aca="false">G2278/F2278</f>
        <v>0.129240162822252</v>
      </c>
      <c r="AC2278" s="16" t="str">
        <f aca="false">IF(AB2278&lt;=PARAMETER!$B$9,"X",IF(AB2278&lt;=PARAMETER!$B$10,"Y","Z"))</f>
        <v>X</v>
      </c>
      <c r="AD2278" s="16" t="str">
        <f aca="false">AA2278&amp;AC2278</f>
        <v>AX</v>
      </c>
      <c r="AE2278" s="22" t="n">
        <f aca="false">DATA!I2278</f>
        <v>0.3</v>
      </c>
      <c r="AF2278" s="18" t="n">
        <f aca="false">DATA!L2278</f>
        <v>123</v>
      </c>
      <c r="AG2278" s="16" t="str">
        <f aca="false">DATA!K2278</f>
        <v>A</v>
      </c>
      <c r="AH2278" s="18" t="n">
        <f aca="false">IF(AE2278&gt;=PARAMETER!$B$12,1,0)</f>
        <v>0</v>
      </c>
      <c r="AI2278" s="18" t="n">
        <f aca="false">IF(AF2278&gt;=PARAMETER!$B$13,1,0)</f>
        <v>1</v>
      </c>
      <c r="AJ2278" s="18" t="n">
        <f aca="false">IF(AND(AH2278=1,AI2278=1),1,0)</f>
        <v>0</v>
      </c>
    </row>
    <row r="2279" customFormat="false" ht="15" hidden="false" customHeight="false" outlineLevel="0" collapsed="false">
      <c r="A2279" s="16" t="str">
        <f aca="false">DATA!A2279</f>
        <v>ITM12277</v>
      </c>
      <c r="B2279" s="16" t="str">
        <f aca="false">DATA!B2279</f>
        <v>Electronics</v>
      </c>
      <c r="C2279" s="17" t="n">
        <f aca="false">DATA!C2279</f>
        <v>24</v>
      </c>
      <c r="D2279" s="17" t="n">
        <f aca="false">DATA!D2279</f>
        <v>66</v>
      </c>
      <c r="E2279" s="18" t="n">
        <f aca="false">DATA!F2279</f>
        <v>4</v>
      </c>
      <c r="F2279" s="19" t="n">
        <f aca="false">DATA!G2279</f>
        <v>39.47</v>
      </c>
      <c r="G2279" s="19" t="n">
        <f aca="false">DATA!H2279</f>
        <v>8.9</v>
      </c>
      <c r="H2279" s="18" t="n">
        <f aca="false">DATA!E2279</f>
        <v>7</v>
      </c>
      <c r="I2279" s="20" t="n">
        <f aca="false">F2279*E2279</f>
        <v>157.88</v>
      </c>
      <c r="J2279" s="20" t="n">
        <f aca="false">PARAMETER!$B$4*G2279*SQRT(E2279)</f>
        <v>29.2783945597362</v>
      </c>
      <c r="K2279" s="20" t="n">
        <f aca="false">I2279+J2279</f>
        <v>187.158394559736</v>
      </c>
      <c r="L2279" s="20" t="n">
        <f aca="false">K2279+F2279*H2279</f>
        <v>463.448394559736</v>
      </c>
      <c r="M2279" s="16" t="str">
        <f aca="false">IF(C2279&lt;=K2279,"REORDER",IF(C2279&gt;L2279,"OVERSTOCK","OK"))</f>
        <v>REORDER</v>
      </c>
      <c r="N2279" s="16" t="str">
        <f aca="false">IF(C2279&lt;=D2279,"REORDER","OK")</f>
        <v>REORDER</v>
      </c>
      <c r="O2279" s="18" t="n">
        <f aca="false">IF(D2279&lt;I2279,1,0)</f>
        <v>1</v>
      </c>
      <c r="P2279" s="20" t="n">
        <f aca="false">C2279/F2279</f>
        <v>0.608056751963517</v>
      </c>
      <c r="Q2279" s="19" t="n">
        <f aca="false">DATA!N2279</f>
        <v>170.67</v>
      </c>
      <c r="R2279" s="19" t="n">
        <f aca="false">DATA!O2279</f>
        <v>0.81</v>
      </c>
      <c r="S2279" s="17" t="n">
        <f aca="false">C2279*Q2279</f>
        <v>4096.08</v>
      </c>
      <c r="T2279" s="19" t="n">
        <f aca="false">C2279*R2279</f>
        <v>19.44</v>
      </c>
      <c r="U2279" s="20" t="n">
        <f aca="false">MAX(0,C2279-L2279)</f>
        <v>0</v>
      </c>
      <c r="V2279" s="17" t="n">
        <f aca="false">U2279*Q2279</f>
        <v>0</v>
      </c>
      <c r="W2279" s="19" t="n">
        <f aca="false">U2279*R2279</f>
        <v>0</v>
      </c>
      <c r="X2279" s="20" t="n">
        <f aca="false">MAX(0,K2279-C2279)</f>
        <v>163.158394559736</v>
      </c>
      <c r="Y2279" s="17" t="n">
        <f aca="false">F2279*PARAMETER!$B$5*Q2279</f>
        <v>2458765.8885</v>
      </c>
      <c r="Z2279" s="21" t="n">
        <f aca="false">SUMIF($Y$2:$Y$3205,"&gt;="&amp;Y2279)/SUM($Y$2:$Y$3205)</f>
        <v>0.197478024604996</v>
      </c>
      <c r="AA2279" s="16" t="str">
        <f aca="false">IF(Z2279&lt;=PARAMETER!$B$7,"A",IF(Z2279&lt;=PARAMETER!$B$8,"B","C"))</f>
        <v>A</v>
      </c>
      <c r="AB2279" s="22" t="n">
        <f aca="false">G2279/F2279</f>
        <v>0.225487712186471</v>
      </c>
      <c r="AC2279" s="16" t="str">
        <f aca="false">IF(AB2279&lt;=PARAMETER!$B$9,"X",IF(AB2279&lt;=PARAMETER!$B$10,"Y","Z"))</f>
        <v>X</v>
      </c>
      <c r="AD2279" s="16" t="str">
        <f aca="false">AA2279&amp;AC2279</f>
        <v>AX</v>
      </c>
      <c r="AE2279" s="22" t="n">
        <f aca="false">DATA!I2279</f>
        <v>0.47</v>
      </c>
      <c r="AF2279" s="18" t="n">
        <f aca="false">DATA!L2279</f>
        <v>26</v>
      </c>
      <c r="AG2279" s="16" t="str">
        <f aca="false">DATA!K2279</f>
        <v>B</v>
      </c>
      <c r="AH2279" s="18" t="n">
        <f aca="false">IF(AE2279&gt;=PARAMETER!$B$12,1,0)</f>
        <v>0</v>
      </c>
      <c r="AI2279" s="18" t="n">
        <f aca="false">IF(AF2279&gt;=PARAMETER!$B$13,1,0)</f>
        <v>0</v>
      </c>
      <c r="AJ2279" s="18" t="n">
        <f aca="false">IF(AND(AH2279=1,AI2279=1),1,0)</f>
        <v>0</v>
      </c>
    </row>
    <row r="2280" customFormat="false" ht="15" hidden="false" customHeight="false" outlineLevel="0" collapsed="false">
      <c r="A2280" s="16" t="str">
        <f aca="false">DATA!A2280</f>
        <v>ITM12278</v>
      </c>
      <c r="B2280" s="16" t="str">
        <f aca="false">DATA!B2280</f>
        <v>Groceries</v>
      </c>
      <c r="C2280" s="17" t="n">
        <f aca="false">DATA!C2280</f>
        <v>214</v>
      </c>
      <c r="D2280" s="17" t="n">
        <f aca="false">DATA!D2280</f>
        <v>33</v>
      </c>
      <c r="E2280" s="18" t="n">
        <f aca="false">DATA!F2280</f>
        <v>3</v>
      </c>
      <c r="F2280" s="19" t="n">
        <f aca="false">DATA!G2280</f>
        <v>15.4</v>
      </c>
      <c r="G2280" s="19" t="n">
        <f aca="false">DATA!H2280</f>
        <v>6.83</v>
      </c>
      <c r="H2280" s="18" t="n">
        <f aca="false">DATA!E2280</f>
        <v>11</v>
      </c>
      <c r="I2280" s="20" t="n">
        <f aca="false">F2280*E2280</f>
        <v>46.2</v>
      </c>
      <c r="J2280" s="20" t="n">
        <f aca="false">PARAMETER!$B$4*G2280*SQRT(E2280)</f>
        <v>19.4584654612653</v>
      </c>
      <c r="K2280" s="20" t="n">
        <f aca="false">I2280+J2280</f>
        <v>65.6584654612653</v>
      </c>
      <c r="L2280" s="20" t="n">
        <f aca="false">K2280+F2280*H2280</f>
        <v>235.058465461265</v>
      </c>
      <c r="M2280" s="16" t="str">
        <f aca="false">IF(C2280&lt;=K2280,"REORDER",IF(C2280&gt;L2280,"OVERSTOCK","OK"))</f>
        <v>OK</v>
      </c>
      <c r="N2280" s="16" t="str">
        <f aca="false">IF(C2280&lt;=D2280,"REORDER","OK")</f>
        <v>OK</v>
      </c>
      <c r="O2280" s="18" t="n">
        <f aca="false">IF(D2280&lt;I2280,1,0)</f>
        <v>1</v>
      </c>
      <c r="P2280" s="20" t="n">
        <f aca="false">C2280/F2280</f>
        <v>13.8961038961039</v>
      </c>
      <c r="Q2280" s="19" t="n">
        <f aca="false">DATA!N2280</f>
        <v>179.71</v>
      </c>
      <c r="R2280" s="19" t="n">
        <f aca="false">DATA!O2280</f>
        <v>1.1</v>
      </c>
      <c r="S2280" s="17" t="n">
        <f aca="false">C2280*Q2280</f>
        <v>38457.94</v>
      </c>
      <c r="T2280" s="19" t="n">
        <f aca="false">C2280*R2280</f>
        <v>235.4</v>
      </c>
      <c r="U2280" s="20" t="n">
        <f aca="false">MAX(0,C2280-L2280)</f>
        <v>0</v>
      </c>
      <c r="V2280" s="17" t="n">
        <f aca="false">U2280*Q2280</f>
        <v>0</v>
      </c>
      <c r="W2280" s="19" t="n">
        <f aca="false">U2280*R2280</f>
        <v>0</v>
      </c>
      <c r="X2280" s="20" t="n">
        <f aca="false">MAX(0,K2280-C2280)</f>
        <v>0</v>
      </c>
      <c r="Y2280" s="17" t="n">
        <f aca="false">F2280*PARAMETER!$B$5*Q2280</f>
        <v>1010149.91</v>
      </c>
      <c r="Z2280" s="21" t="n">
        <f aca="false">SUMIF($Y$2:$Y$3205,"&gt;="&amp;Y2280)/SUM($Y$2:$Y$3205)</f>
        <v>0.728130904677394</v>
      </c>
      <c r="AA2280" s="16" t="str">
        <f aca="false">IF(Z2280&lt;=PARAMETER!$B$7,"A",IF(Z2280&lt;=PARAMETER!$B$8,"B","C"))</f>
        <v>A</v>
      </c>
      <c r="AB2280" s="22" t="n">
        <f aca="false">G2280/F2280</f>
        <v>0.443506493506494</v>
      </c>
      <c r="AC2280" s="16" t="str">
        <f aca="false">IF(AB2280&lt;=PARAMETER!$B$9,"X",IF(AB2280&lt;=PARAMETER!$B$10,"Y","Z"))</f>
        <v>Y</v>
      </c>
      <c r="AD2280" s="16" t="str">
        <f aca="false">AA2280&amp;AC2280</f>
        <v>AY</v>
      </c>
      <c r="AE2280" s="22" t="n">
        <f aca="false">DATA!I2280</f>
        <v>0.12</v>
      </c>
      <c r="AF2280" s="18" t="n">
        <f aca="false">DATA!L2280</f>
        <v>129</v>
      </c>
      <c r="AG2280" s="16" t="str">
        <f aca="false">DATA!K2280</f>
        <v>D</v>
      </c>
      <c r="AH2280" s="18" t="n">
        <f aca="false">IF(AE2280&gt;=PARAMETER!$B$12,1,0)</f>
        <v>0</v>
      </c>
      <c r="AI2280" s="18" t="n">
        <f aca="false">IF(AF2280&gt;=PARAMETER!$B$13,1,0)</f>
        <v>1</v>
      </c>
      <c r="AJ2280" s="18" t="n">
        <f aca="false">IF(AND(AH2280=1,AI2280=1),1,0)</f>
        <v>0</v>
      </c>
    </row>
    <row r="2281" customFormat="false" ht="15" hidden="false" customHeight="false" outlineLevel="0" collapsed="false">
      <c r="A2281" s="16" t="str">
        <f aca="false">DATA!A2281</f>
        <v>ITM12279</v>
      </c>
      <c r="B2281" s="16" t="str">
        <f aca="false">DATA!B2281</f>
        <v>Electronics</v>
      </c>
      <c r="C2281" s="17" t="n">
        <f aca="false">DATA!C2281</f>
        <v>461</v>
      </c>
      <c r="D2281" s="17" t="n">
        <f aca="false">DATA!D2281</f>
        <v>62</v>
      </c>
      <c r="E2281" s="18" t="n">
        <f aca="false">DATA!F2281</f>
        <v>5</v>
      </c>
      <c r="F2281" s="19" t="n">
        <f aca="false">DATA!G2281</f>
        <v>38.04</v>
      </c>
      <c r="G2281" s="19" t="n">
        <f aca="false">DATA!H2281</f>
        <v>7.14</v>
      </c>
      <c r="H2281" s="18" t="n">
        <f aca="false">DATA!E2281</f>
        <v>8</v>
      </c>
      <c r="I2281" s="20" t="n">
        <f aca="false">F2281*E2281</f>
        <v>190.2</v>
      </c>
      <c r="J2281" s="20" t="n">
        <f aca="false">PARAMETER!$B$4*G2281*SQRT(E2281)</f>
        <v>26.2609522935101</v>
      </c>
      <c r="K2281" s="20" t="n">
        <f aca="false">I2281+J2281</f>
        <v>216.46095229351</v>
      </c>
      <c r="L2281" s="20" t="n">
        <f aca="false">K2281+F2281*H2281</f>
        <v>520.78095229351</v>
      </c>
      <c r="M2281" s="16" t="str">
        <f aca="false">IF(C2281&lt;=K2281,"REORDER",IF(C2281&gt;L2281,"OVERSTOCK","OK"))</f>
        <v>OK</v>
      </c>
      <c r="N2281" s="16" t="str">
        <f aca="false">IF(C2281&lt;=D2281,"REORDER","OK")</f>
        <v>OK</v>
      </c>
      <c r="O2281" s="18" t="n">
        <f aca="false">IF(D2281&lt;I2281,1,0)</f>
        <v>1</v>
      </c>
      <c r="P2281" s="20" t="n">
        <f aca="false">C2281/F2281</f>
        <v>12.1188222923239</v>
      </c>
      <c r="Q2281" s="19" t="n">
        <f aca="false">DATA!N2281</f>
        <v>11.09</v>
      </c>
      <c r="R2281" s="19" t="n">
        <f aca="false">DATA!O2281</f>
        <v>0.63</v>
      </c>
      <c r="S2281" s="17" t="n">
        <f aca="false">C2281*Q2281</f>
        <v>5112.49</v>
      </c>
      <c r="T2281" s="19" t="n">
        <f aca="false">C2281*R2281</f>
        <v>290.43</v>
      </c>
      <c r="U2281" s="20" t="n">
        <f aca="false">MAX(0,C2281-L2281)</f>
        <v>0</v>
      </c>
      <c r="V2281" s="17" t="n">
        <f aca="false">U2281*Q2281</f>
        <v>0</v>
      </c>
      <c r="W2281" s="19" t="n">
        <f aca="false">U2281*R2281</f>
        <v>0</v>
      </c>
      <c r="X2281" s="20" t="n">
        <f aca="false">MAX(0,K2281-C2281)</f>
        <v>0</v>
      </c>
      <c r="Y2281" s="17" t="n">
        <f aca="false">F2281*PARAMETER!$B$5*Q2281</f>
        <v>153980.214</v>
      </c>
      <c r="Z2281" s="21" t="n">
        <f aca="false">SUMIF($Y$2:$Y$3205,"&gt;="&amp;Y2281)/SUM($Y$2:$Y$3205)</f>
        <v>0.990377751086531</v>
      </c>
      <c r="AA2281" s="16" t="str">
        <f aca="false">IF(Z2281&lt;=PARAMETER!$B$7,"A",IF(Z2281&lt;=PARAMETER!$B$8,"B","C"))</f>
        <v>C</v>
      </c>
      <c r="AB2281" s="22" t="n">
        <f aca="false">G2281/F2281</f>
        <v>0.187697160883281</v>
      </c>
      <c r="AC2281" s="16" t="str">
        <f aca="false">IF(AB2281&lt;=PARAMETER!$B$9,"X",IF(AB2281&lt;=PARAMETER!$B$10,"Y","Z"))</f>
        <v>X</v>
      </c>
      <c r="AD2281" s="16" t="str">
        <f aca="false">AA2281&amp;AC2281</f>
        <v>CX</v>
      </c>
      <c r="AE2281" s="22" t="n">
        <f aca="false">DATA!I2281</f>
        <v>0.93</v>
      </c>
      <c r="AF2281" s="18" t="n">
        <f aca="false">DATA!L2281</f>
        <v>55</v>
      </c>
      <c r="AG2281" s="16" t="str">
        <f aca="false">DATA!K2281</f>
        <v>A</v>
      </c>
      <c r="AH2281" s="18" t="n">
        <f aca="false">IF(AE2281&gt;=PARAMETER!$B$12,1,0)</f>
        <v>1</v>
      </c>
      <c r="AI2281" s="18" t="n">
        <f aca="false">IF(AF2281&gt;=PARAMETER!$B$13,1,0)</f>
        <v>0</v>
      </c>
      <c r="AJ2281" s="18" t="n">
        <f aca="false">IF(AND(AH2281=1,AI2281=1),1,0)</f>
        <v>0</v>
      </c>
    </row>
    <row r="2282" customFormat="false" ht="15" hidden="false" customHeight="false" outlineLevel="0" collapsed="false">
      <c r="A2282" s="16" t="str">
        <f aca="false">DATA!A2282</f>
        <v>ITM12280</v>
      </c>
      <c r="B2282" s="16" t="str">
        <f aca="false">DATA!B2282</f>
        <v>Automotive</v>
      </c>
      <c r="C2282" s="17" t="n">
        <f aca="false">DATA!C2282</f>
        <v>302</v>
      </c>
      <c r="D2282" s="17" t="n">
        <f aca="false">DATA!D2282</f>
        <v>79</v>
      </c>
      <c r="E2282" s="18" t="n">
        <f aca="false">DATA!F2282</f>
        <v>3</v>
      </c>
      <c r="F2282" s="19" t="n">
        <f aca="false">DATA!G2282</f>
        <v>19.74</v>
      </c>
      <c r="G2282" s="19" t="n">
        <f aca="false">DATA!H2282</f>
        <v>9.02</v>
      </c>
      <c r="H2282" s="18" t="n">
        <f aca="false">DATA!E2282</f>
        <v>14</v>
      </c>
      <c r="I2282" s="20" t="n">
        <f aca="false">F2282*E2282</f>
        <v>59.22</v>
      </c>
      <c r="J2282" s="20" t="n">
        <f aca="false">PARAMETER!$B$4*G2282*SQRT(E2282)</f>
        <v>25.6977098771029</v>
      </c>
      <c r="K2282" s="20" t="n">
        <f aca="false">I2282+J2282</f>
        <v>84.9177098771029</v>
      </c>
      <c r="L2282" s="20" t="n">
        <f aca="false">K2282+F2282*H2282</f>
        <v>361.277709877103</v>
      </c>
      <c r="M2282" s="16" t="str">
        <f aca="false">IF(C2282&lt;=K2282,"REORDER",IF(C2282&gt;L2282,"OVERSTOCK","OK"))</f>
        <v>OK</v>
      </c>
      <c r="N2282" s="16" t="str">
        <f aca="false">IF(C2282&lt;=D2282,"REORDER","OK")</f>
        <v>OK</v>
      </c>
      <c r="O2282" s="18" t="n">
        <f aca="false">IF(D2282&lt;I2282,1,0)</f>
        <v>0</v>
      </c>
      <c r="P2282" s="20" t="n">
        <f aca="false">C2282/F2282</f>
        <v>15.2988855116515</v>
      </c>
      <c r="Q2282" s="19" t="n">
        <f aca="false">DATA!N2282</f>
        <v>150.96</v>
      </c>
      <c r="R2282" s="19" t="n">
        <f aca="false">DATA!O2282</f>
        <v>0.13</v>
      </c>
      <c r="S2282" s="17" t="n">
        <f aca="false">C2282*Q2282</f>
        <v>45589.92</v>
      </c>
      <c r="T2282" s="19" t="n">
        <f aca="false">C2282*R2282</f>
        <v>39.26</v>
      </c>
      <c r="U2282" s="20" t="n">
        <f aca="false">MAX(0,C2282-L2282)</f>
        <v>0</v>
      </c>
      <c r="V2282" s="17" t="n">
        <f aca="false">U2282*Q2282</f>
        <v>0</v>
      </c>
      <c r="W2282" s="19" t="n">
        <f aca="false">U2282*R2282</f>
        <v>0</v>
      </c>
      <c r="X2282" s="20" t="n">
        <f aca="false">MAX(0,K2282-C2282)</f>
        <v>0</v>
      </c>
      <c r="Y2282" s="17" t="n">
        <f aca="false">F2282*PARAMETER!$B$5*Q2282</f>
        <v>1087681.896</v>
      </c>
      <c r="Z2282" s="21" t="n">
        <f aca="false">SUMIF($Y$2:$Y$3205,"&gt;="&amp;Y2282)/SUM($Y$2:$Y$3205)</f>
        <v>0.689429857796332</v>
      </c>
      <c r="AA2282" s="16" t="str">
        <f aca="false">IF(Z2282&lt;=PARAMETER!$B$7,"A",IF(Z2282&lt;=PARAMETER!$B$8,"B","C"))</f>
        <v>A</v>
      </c>
      <c r="AB2282" s="22" t="n">
        <f aca="false">G2282/F2282</f>
        <v>0.45694022289767</v>
      </c>
      <c r="AC2282" s="16" t="str">
        <f aca="false">IF(AB2282&lt;=PARAMETER!$B$9,"X",IF(AB2282&lt;=PARAMETER!$B$10,"Y","Z"))</f>
        <v>Y</v>
      </c>
      <c r="AD2282" s="16" t="str">
        <f aca="false">AA2282&amp;AC2282</f>
        <v>AY</v>
      </c>
      <c r="AE2282" s="22" t="n">
        <f aca="false">DATA!I2282</f>
        <v>0.45</v>
      </c>
      <c r="AF2282" s="18" t="n">
        <f aca="false">DATA!L2282</f>
        <v>64</v>
      </c>
      <c r="AG2282" s="16" t="str">
        <f aca="false">DATA!K2282</f>
        <v>C</v>
      </c>
      <c r="AH2282" s="18" t="n">
        <f aca="false">IF(AE2282&gt;=PARAMETER!$B$12,1,0)</f>
        <v>0</v>
      </c>
      <c r="AI2282" s="18" t="n">
        <f aca="false">IF(AF2282&gt;=PARAMETER!$B$13,1,0)</f>
        <v>0</v>
      </c>
      <c r="AJ2282" s="18" t="n">
        <f aca="false">IF(AND(AH2282=1,AI2282=1),1,0)</f>
        <v>0</v>
      </c>
    </row>
    <row r="2283" customFormat="false" ht="15" hidden="false" customHeight="false" outlineLevel="0" collapsed="false">
      <c r="A2283" s="16" t="str">
        <f aca="false">DATA!A2283</f>
        <v>ITM12281</v>
      </c>
      <c r="B2283" s="16" t="str">
        <f aca="false">DATA!B2283</f>
        <v>Groceries</v>
      </c>
      <c r="C2283" s="17" t="n">
        <f aca="false">DATA!C2283</f>
        <v>483</v>
      </c>
      <c r="D2283" s="17" t="n">
        <f aca="false">DATA!D2283</f>
        <v>52</v>
      </c>
      <c r="E2283" s="18" t="n">
        <f aca="false">DATA!F2283</f>
        <v>5</v>
      </c>
      <c r="F2283" s="19" t="n">
        <f aca="false">DATA!G2283</f>
        <v>21.15</v>
      </c>
      <c r="G2283" s="19" t="n">
        <f aca="false">DATA!H2283</f>
        <v>4.76</v>
      </c>
      <c r="H2283" s="18" t="n">
        <f aca="false">DATA!E2283</f>
        <v>9</v>
      </c>
      <c r="I2283" s="20" t="n">
        <f aca="false">F2283*E2283</f>
        <v>105.75</v>
      </c>
      <c r="J2283" s="20" t="n">
        <f aca="false">PARAMETER!$B$4*G2283*SQRT(E2283)</f>
        <v>17.5073015290067</v>
      </c>
      <c r="K2283" s="20" t="n">
        <f aca="false">I2283+J2283</f>
        <v>123.257301529007</v>
      </c>
      <c r="L2283" s="20" t="n">
        <f aca="false">K2283+F2283*H2283</f>
        <v>313.607301529007</v>
      </c>
      <c r="M2283" s="16" t="str">
        <f aca="false">IF(C2283&lt;=K2283,"REORDER",IF(C2283&gt;L2283,"OVERSTOCK","OK"))</f>
        <v>OVERSTOCK</v>
      </c>
      <c r="N2283" s="16" t="str">
        <f aca="false">IF(C2283&lt;=D2283,"REORDER","OK")</f>
        <v>OK</v>
      </c>
      <c r="O2283" s="18" t="n">
        <f aca="false">IF(D2283&lt;I2283,1,0)</f>
        <v>1</v>
      </c>
      <c r="P2283" s="20" t="n">
        <f aca="false">C2283/F2283</f>
        <v>22.8368794326241</v>
      </c>
      <c r="Q2283" s="19" t="n">
        <f aca="false">DATA!N2283</f>
        <v>114.3</v>
      </c>
      <c r="R2283" s="19" t="n">
        <f aca="false">DATA!O2283</f>
        <v>1.01</v>
      </c>
      <c r="S2283" s="17" t="n">
        <f aca="false">C2283*Q2283</f>
        <v>55206.9</v>
      </c>
      <c r="T2283" s="19" t="n">
        <f aca="false">C2283*R2283</f>
        <v>487.83</v>
      </c>
      <c r="U2283" s="20" t="n">
        <f aca="false">MAX(0,C2283-L2283)</f>
        <v>169.392698470993</v>
      </c>
      <c r="V2283" s="17" t="n">
        <f aca="false">U2283*Q2283</f>
        <v>19361.5854352345</v>
      </c>
      <c r="W2283" s="19" t="n">
        <f aca="false">U2283*R2283</f>
        <v>171.086625455703</v>
      </c>
      <c r="X2283" s="20" t="n">
        <f aca="false">MAX(0,K2283-C2283)</f>
        <v>0</v>
      </c>
      <c r="Y2283" s="17" t="n">
        <f aca="false">F2283*PARAMETER!$B$5*Q2283</f>
        <v>882367.425</v>
      </c>
      <c r="Z2283" s="21" t="n">
        <f aca="false">SUMIF($Y$2:$Y$3205,"&gt;="&amp;Y2283)/SUM($Y$2:$Y$3205)</f>
        <v>0.781446308671572</v>
      </c>
      <c r="AA2283" s="16" t="str">
        <f aca="false">IF(Z2283&lt;=PARAMETER!$B$7,"A",IF(Z2283&lt;=PARAMETER!$B$8,"B","C"))</f>
        <v>A</v>
      </c>
      <c r="AB2283" s="22" t="n">
        <f aca="false">G2283/F2283</f>
        <v>0.225059101654846</v>
      </c>
      <c r="AC2283" s="16" t="str">
        <f aca="false">IF(AB2283&lt;=PARAMETER!$B$9,"X",IF(AB2283&lt;=PARAMETER!$B$10,"Y","Z"))</f>
        <v>X</v>
      </c>
      <c r="AD2283" s="16" t="str">
        <f aca="false">AA2283&amp;AC2283</f>
        <v>AX</v>
      </c>
      <c r="AE2283" s="22" t="n">
        <f aca="false">DATA!I2283</f>
        <v>0.99</v>
      </c>
      <c r="AF2283" s="18" t="n">
        <f aca="false">DATA!L2283</f>
        <v>59</v>
      </c>
      <c r="AG2283" s="16" t="str">
        <f aca="false">DATA!K2283</f>
        <v>C</v>
      </c>
      <c r="AH2283" s="18" t="n">
        <f aca="false">IF(AE2283&gt;=PARAMETER!$B$12,1,0)</f>
        <v>1</v>
      </c>
      <c r="AI2283" s="18" t="n">
        <f aca="false">IF(AF2283&gt;=PARAMETER!$B$13,1,0)</f>
        <v>0</v>
      </c>
      <c r="AJ2283" s="18" t="n">
        <f aca="false">IF(AND(AH2283=1,AI2283=1),1,0)</f>
        <v>0</v>
      </c>
    </row>
    <row r="2284" customFormat="false" ht="15" hidden="false" customHeight="false" outlineLevel="0" collapsed="false">
      <c r="A2284" s="16" t="str">
        <f aca="false">DATA!A2284</f>
        <v>ITM12282</v>
      </c>
      <c r="B2284" s="16" t="str">
        <f aca="false">DATA!B2284</f>
        <v>Groceries</v>
      </c>
      <c r="C2284" s="17" t="n">
        <f aca="false">DATA!C2284</f>
        <v>132</v>
      </c>
      <c r="D2284" s="17" t="n">
        <f aca="false">DATA!D2284</f>
        <v>69</v>
      </c>
      <c r="E2284" s="18" t="n">
        <f aca="false">DATA!F2284</f>
        <v>8</v>
      </c>
      <c r="F2284" s="19" t="n">
        <f aca="false">DATA!G2284</f>
        <v>33.96</v>
      </c>
      <c r="G2284" s="19" t="n">
        <f aca="false">DATA!H2284</f>
        <v>6.74</v>
      </c>
      <c r="H2284" s="18" t="n">
        <f aca="false">DATA!E2284</f>
        <v>9</v>
      </c>
      <c r="I2284" s="20" t="n">
        <f aca="false">F2284*E2284</f>
        <v>271.68</v>
      </c>
      <c r="J2284" s="20" t="n">
        <f aca="false">PARAMETER!$B$4*G2284*SQRT(E2284)</f>
        <v>31.3568296631231</v>
      </c>
      <c r="K2284" s="20" t="n">
        <f aca="false">I2284+J2284</f>
        <v>303.036829663123</v>
      </c>
      <c r="L2284" s="20" t="n">
        <f aca="false">K2284+F2284*H2284</f>
        <v>608.676829663123</v>
      </c>
      <c r="M2284" s="16" t="str">
        <f aca="false">IF(C2284&lt;=K2284,"REORDER",IF(C2284&gt;L2284,"OVERSTOCK","OK"))</f>
        <v>REORDER</v>
      </c>
      <c r="N2284" s="16" t="str">
        <f aca="false">IF(C2284&lt;=D2284,"REORDER","OK")</f>
        <v>OK</v>
      </c>
      <c r="O2284" s="18" t="n">
        <f aca="false">IF(D2284&lt;I2284,1,0)</f>
        <v>1</v>
      </c>
      <c r="P2284" s="20" t="n">
        <f aca="false">C2284/F2284</f>
        <v>3.886925795053</v>
      </c>
      <c r="Q2284" s="19" t="n">
        <f aca="false">DATA!N2284</f>
        <v>118.9</v>
      </c>
      <c r="R2284" s="19" t="n">
        <f aca="false">DATA!O2284</f>
        <v>0.35</v>
      </c>
      <c r="S2284" s="17" t="n">
        <f aca="false">C2284*Q2284</f>
        <v>15694.8</v>
      </c>
      <c r="T2284" s="19" t="n">
        <f aca="false">C2284*R2284</f>
        <v>46.2</v>
      </c>
      <c r="U2284" s="20" t="n">
        <f aca="false">MAX(0,C2284-L2284)</f>
        <v>0</v>
      </c>
      <c r="V2284" s="17" t="n">
        <f aca="false">U2284*Q2284</f>
        <v>0</v>
      </c>
      <c r="W2284" s="19" t="n">
        <f aca="false">U2284*R2284</f>
        <v>0</v>
      </c>
      <c r="X2284" s="20" t="n">
        <f aca="false">MAX(0,K2284-C2284)</f>
        <v>171.036829663123</v>
      </c>
      <c r="Y2284" s="17" t="n">
        <f aca="false">F2284*PARAMETER!$B$5*Q2284</f>
        <v>1473813.06</v>
      </c>
      <c r="Z2284" s="21" t="n">
        <f aca="false">SUMIF($Y$2:$Y$3205,"&gt;="&amp;Y2284)/SUM($Y$2:$Y$3205)</f>
        <v>0.536678367227895</v>
      </c>
      <c r="AA2284" s="16" t="str">
        <f aca="false">IF(Z2284&lt;=PARAMETER!$B$7,"A",IF(Z2284&lt;=PARAMETER!$B$8,"B","C"))</f>
        <v>A</v>
      </c>
      <c r="AB2284" s="22" t="n">
        <f aca="false">G2284/F2284</f>
        <v>0.198468786808009</v>
      </c>
      <c r="AC2284" s="16" t="str">
        <f aca="false">IF(AB2284&lt;=PARAMETER!$B$9,"X",IF(AB2284&lt;=PARAMETER!$B$10,"Y","Z"))</f>
        <v>X</v>
      </c>
      <c r="AD2284" s="16" t="str">
        <f aca="false">AA2284&amp;AC2284</f>
        <v>AX</v>
      </c>
      <c r="AE2284" s="22" t="n">
        <f aca="false">DATA!I2284</f>
        <v>0.79</v>
      </c>
      <c r="AF2284" s="18" t="n">
        <f aca="false">DATA!L2284</f>
        <v>84</v>
      </c>
      <c r="AG2284" s="16" t="str">
        <f aca="false">DATA!K2284</f>
        <v>D</v>
      </c>
      <c r="AH2284" s="18" t="n">
        <f aca="false">IF(AE2284&gt;=PARAMETER!$B$12,1,0)</f>
        <v>1</v>
      </c>
      <c r="AI2284" s="18" t="n">
        <f aca="false">IF(AF2284&gt;=PARAMETER!$B$13,1,0)</f>
        <v>0</v>
      </c>
      <c r="AJ2284" s="18" t="n">
        <f aca="false">IF(AND(AH2284=1,AI2284=1),1,0)</f>
        <v>0</v>
      </c>
    </row>
    <row r="2285" customFormat="false" ht="15" hidden="false" customHeight="false" outlineLevel="0" collapsed="false">
      <c r="A2285" s="16" t="str">
        <f aca="false">DATA!A2285</f>
        <v>ITM12283</v>
      </c>
      <c r="B2285" s="16" t="str">
        <f aca="false">DATA!B2285</f>
        <v>Electronics</v>
      </c>
      <c r="C2285" s="17" t="n">
        <f aca="false">DATA!C2285</f>
        <v>290</v>
      </c>
      <c r="D2285" s="17" t="n">
        <f aca="false">DATA!D2285</f>
        <v>67</v>
      </c>
      <c r="E2285" s="18" t="n">
        <f aca="false">DATA!F2285</f>
        <v>9</v>
      </c>
      <c r="F2285" s="19" t="n">
        <f aca="false">DATA!G2285</f>
        <v>39.43</v>
      </c>
      <c r="G2285" s="19" t="n">
        <f aca="false">DATA!H2285</f>
        <v>7.57</v>
      </c>
      <c r="H2285" s="18" t="n">
        <f aca="false">DATA!E2285</f>
        <v>6</v>
      </c>
      <c r="I2285" s="20" t="n">
        <f aca="false">F2285*E2285</f>
        <v>354.87</v>
      </c>
      <c r="J2285" s="20" t="n">
        <f aca="false">PARAMETER!$B$4*G2285*SQRT(E2285)</f>
        <v>37.3546258680679</v>
      </c>
      <c r="K2285" s="20" t="n">
        <f aca="false">I2285+J2285</f>
        <v>392.224625868068</v>
      </c>
      <c r="L2285" s="20" t="n">
        <f aca="false">K2285+F2285*H2285</f>
        <v>628.804625868068</v>
      </c>
      <c r="M2285" s="16" t="str">
        <f aca="false">IF(C2285&lt;=K2285,"REORDER",IF(C2285&gt;L2285,"OVERSTOCK","OK"))</f>
        <v>REORDER</v>
      </c>
      <c r="N2285" s="16" t="str">
        <f aca="false">IF(C2285&lt;=D2285,"REORDER","OK")</f>
        <v>OK</v>
      </c>
      <c r="O2285" s="18" t="n">
        <f aca="false">IF(D2285&lt;I2285,1,0)</f>
        <v>1</v>
      </c>
      <c r="P2285" s="20" t="n">
        <f aca="false">C2285/F2285</f>
        <v>7.35480598529039</v>
      </c>
      <c r="Q2285" s="19" t="n">
        <f aca="false">DATA!N2285</f>
        <v>99.15</v>
      </c>
      <c r="R2285" s="19" t="n">
        <f aca="false">DATA!O2285</f>
        <v>0.45</v>
      </c>
      <c r="S2285" s="17" t="n">
        <f aca="false">C2285*Q2285</f>
        <v>28753.5</v>
      </c>
      <c r="T2285" s="19" t="n">
        <f aca="false">C2285*R2285</f>
        <v>130.5</v>
      </c>
      <c r="U2285" s="20" t="n">
        <f aca="false">MAX(0,C2285-L2285)</f>
        <v>0</v>
      </c>
      <c r="V2285" s="17" t="n">
        <f aca="false">U2285*Q2285</f>
        <v>0</v>
      </c>
      <c r="W2285" s="19" t="n">
        <f aca="false">U2285*R2285</f>
        <v>0</v>
      </c>
      <c r="X2285" s="20" t="n">
        <f aca="false">MAX(0,K2285-C2285)</f>
        <v>102.224625868068</v>
      </c>
      <c r="Y2285" s="17" t="n">
        <f aca="false">F2285*PARAMETER!$B$5*Q2285</f>
        <v>1426961.8425</v>
      </c>
      <c r="Z2285" s="21" t="n">
        <f aca="false">SUMIF($Y$2:$Y$3205,"&gt;="&amp;Y2285)/SUM($Y$2:$Y$3205)</f>
        <v>0.557920928404291</v>
      </c>
      <c r="AA2285" s="16" t="str">
        <f aca="false">IF(Z2285&lt;=PARAMETER!$B$7,"A",IF(Z2285&lt;=PARAMETER!$B$8,"B","C"))</f>
        <v>A</v>
      </c>
      <c r="AB2285" s="22" t="n">
        <f aca="false">G2285/F2285</f>
        <v>0.191985797616028</v>
      </c>
      <c r="AC2285" s="16" t="str">
        <f aca="false">IF(AB2285&lt;=PARAMETER!$B$9,"X",IF(AB2285&lt;=PARAMETER!$B$10,"Y","Z"))</f>
        <v>X</v>
      </c>
      <c r="AD2285" s="16" t="str">
        <f aca="false">AA2285&amp;AC2285</f>
        <v>AX</v>
      </c>
      <c r="AE2285" s="22" t="n">
        <f aca="false">DATA!I2285</f>
        <v>0.17</v>
      </c>
      <c r="AF2285" s="18" t="n">
        <f aca="false">DATA!L2285</f>
        <v>20</v>
      </c>
      <c r="AG2285" s="16" t="str">
        <f aca="false">DATA!K2285</f>
        <v>A</v>
      </c>
      <c r="AH2285" s="18" t="n">
        <f aca="false">IF(AE2285&gt;=PARAMETER!$B$12,1,0)</f>
        <v>0</v>
      </c>
      <c r="AI2285" s="18" t="n">
        <f aca="false">IF(AF2285&gt;=PARAMETER!$B$13,1,0)</f>
        <v>0</v>
      </c>
      <c r="AJ2285" s="18" t="n">
        <f aca="false">IF(AND(AH2285=1,AI2285=1),1,0)</f>
        <v>0</v>
      </c>
    </row>
    <row r="2286" customFormat="false" ht="15" hidden="false" customHeight="false" outlineLevel="0" collapsed="false">
      <c r="A2286" s="16" t="str">
        <f aca="false">DATA!A2286</f>
        <v>ITM12284</v>
      </c>
      <c r="B2286" s="16" t="str">
        <f aca="false">DATA!B2286</f>
        <v>Automotive</v>
      </c>
      <c r="C2286" s="17" t="n">
        <f aca="false">DATA!C2286</f>
        <v>182</v>
      </c>
      <c r="D2286" s="17" t="n">
        <f aca="false">DATA!D2286</f>
        <v>58</v>
      </c>
      <c r="E2286" s="18" t="n">
        <f aca="false">DATA!F2286</f>
        <v>6</v>
      </c>
      <c r="F2286" s="19" t="n">
        <f aca="false">DATA!G2286</f>
        <v>33.68</v>
      </c>
      <c r="G2286" s="19" t="n">
        <f aca="false">DATA!H2286</f>
        <v>4.81</v>
      </c>
      <c r="H2286" s="18" t="n">
        <f aca="false">DATA!E2286</f>
        <v>6</v>
      </c>
      <c r="I2286" s="20" t="n">
        <f aca="false">F2286*E2286</f>
        <v>202.08</v>
      </c>
      <c r="J2286" s="20" t="n">
        <f aca="false">PARAMETER!$B$4*G2286*SQRT(E2286)</f>
        <v>19.3797405413432</v>
      </c>
      <c r="K2286" s="20" t="n">
        <f aca="false">I2286+J2286</f>
        <v>221.459740541343</v>
      </c>
      <c r="L2286" s="20" t="n">
        <f aca="false">K2286+F2286*H2286</f>
        <v>423.539740541343</v>
      </c>
      <c r="M2286" s="16" t="str">
        <f aca="false">IF(C2286&lt;=K2286,"REORDER",IF(C2286&gt;L2286,"OVERSTOCK","OK"))</f>
        <v>REORDER</v>
      </c>
      <c r="N2286" s="16" t="str">
        <f aca="false">IF(C2286&lt;=D2286,"REORDER","OK")</f>
        <v>OK</v>
      </c>
      <c r="O2286" s="18" t="n">
        <f aca="false">IF(D2286&lt;I2286,1,0)</f>
        <v>1</v>
      </c>
      <c r="P2286" s="20" t="n">
        <f aca="false">C2286/F2286</f>
        <v>5.40380047505938</v>
      </c>
      <c r="Q2286" s="19" t="n">
        <f aca="false">DATA!N2286</f>
        <v>151.11</v>
      </c>
      <c r="R2286" s="19" t="n">
        <f aca="false">DATA!O2286</f>
        <v>1.01</v>
      </c>
      <c r="S2286" s="17" t="n">
        <f aca="false">C2286*Q2286</f>
        <v>27502.02</v>
      </c>
      <c r="T2286" s="19" t="n">
        <f aca="false">C2286*R2286</f>
        <v>183.82</v>
      </c>
      <c r="U2286" s="20" t="n">
        <f aca="false">MAX(0,C2286-L2286)</f>
        <v>0</v>
      </c>
      <c r="V2286" s="17" t="n">
        <f aca="false">U2286*Q2286</f>
        <v>0</v>
      </c>
      <c r="W2286" s="19" t="n">
        <f aca="false">U2286*R2286</f>
        <v>0</v>
      </c>
      <c r="X2286" s="20" t="n">
        <f aca="false">MAX(0,K2286-C2286)</f>
        <v>39.4597405413432</v>
      </c>
      <c r="Y2286" s="17" t="n">
        <f aca="false">F2286*PARAMETER!$B$5*Q2286</f>
        <v>1857625.452</v>
      </c>
      <c r="Z2286" s="21" t="n">
        <f aca="false">SUMIF($Y$2:$Y$3205,"&gt;="&amp;Y2286)/SUM($Y$2:$Y$3205)</f>
        <v>0.39362626128731</v>
      </c>
      <c r="AA2286" s="16" t="str">
        <f aca="false">IF(Z2286&lt;=PARAMETER!$B$7,"A",IF(Z2286&lt;=PARAMETER!$B$8,"B","C"))</f>
        <v>A</v>
      </c>
      <c r="AB2286" s="22" t="n">
        <f aca="false">G2286/F2286</f>
        <v>0.142814726840855</v>
      </c>
      <c r="AC2286" s="16" t="str">
        <f aca="false">IF(AB2286&lt;=PARAMETER!$B$9,"X",IF(AB2286&lt;=PARAMETER!$B$10,"Y","Z"))</f>
        <v>X</v>
      </c>
      <c r="AD2286" s="16" t="str">
        <f aca="false">AA2286&amp;AC2286</f>
        <v>AX</v>
      </c>
      <c r="AE2286" s="22" t="n">
        <f aca="false">DATA!I2286</f>
        <v>0.69</v>
      </c>
      <c r="AF2286" s="18" t="n">
        <f aca="false">DATA!L2286</f>
        <v>149</v>
      </c>
      <c r="AG2286" s="16" t="str">
        <f aca="false">DATA!K2286</f>
        <v>C</v>
      </c>
      <c r="AH2286" s="18" t="n">
        <f aca="false">IF(AE2286&gt;=PARAMETER!$B$12,1,0)</f>
        <v>0</v>
      </c>
      <c r="AI2286" s="18" t="n">
        <f aca="false">IF(AF2286&gt;=PARAMETER!$B$13,1,0)</f>
        <v>1</v>
      </c>
      <c r="AJ2286" s="18" t="n">
        <f aca="false">IF(AND(AH2286=1,AI2286=1),1,0)</f>
        <v>0</v>
      </c>
    </row>
    <row r="2287" customFormat="false" ht="15" hidden="false" customHeight="false" outlineLevel="0" collapsed="false">
      <c r="A2287" s="16" t="str">
        <f aca="false">DATA!A2287</f>
        <v>ITM12285</v>
      </c>
      <c r="B2287" s="16" t="str">
        <f aca="false">DATA!B2287</f>
        <v>Pharma</v>
      </c>
      <c r="C2287" s="17" t="n">
        <f aca="false">DATA!C2287</f>
        <v>479</v>
      </c>
      <c r="D2287" s="17" t="n">
        <f aca="false">DATA!D2287</f>
        <v>51</v>
      </c>
      <c r="E2287" s="18" t="n">
        <f aca="false">DATA!F2287</f>
        <v>3</v>
      </c>
      <c r="F2287" s="19" t="n">
        <f aca="false">DATA!G2287</f>
        <v>45.09</v>
      </c>
      <c r="G2287" s="19" t="n">
        <f aca="false">DATA!H2287</f>
        <v>1.29</v>
      </c>
      <c r="H2287" s="18" t="n">
        <f aca="false">DATA!E2287</f>
        <v>6</v>
      </c>
      <c r="I2287" s="20" t="n">
        <f aca="false">F2287*E2287</f>
        <v>135.27</v>
      </c>
      <c r="J2287" s="20" t="n">
        <f aca="false">PARAMETER!$B$4*G2287*SQRT(E2287)</f>
        <v>3.67517136823312</v>
      </c>
      <c r="K2287" s="20" t="n">
        <f aca="false">I2287+J2287</f>
        <v>138.945171368233</v>
      </c>
      <c r="L2287" s="20" t="n">
        <f aca="false">K2287+F2287*H2287</f>
        <v>409.485171368233</v>
      </c>
      <c r="M2287" s="16" t="str">
        <f aca="false">IF(C2287&lt;=K2287,"REORDER",IF(C2287&gt;L2287,"OVERSTOCK","OK"))</f>
        <v>OVERSTOCK</v>
      </c>
      <c r="N2287" s="16" t="str">
        <f aca="false">IF(C2287&lt;=D2287,"REORDER","OK")</f>
        <v>OK</v>
      </c>
      <c r="O2287" s="18" t="n">
        <f aca="false">IF(D2287&lt;I2287,1,0)</f>
        <v>1</v>
      </c>
      <c r="P2287" s="20" t="n">
        <f aca="false">C2287/F2287</f>
        <v>10.6231980483477</v>
      </c>
      <c r="Q2287" s="19" t="n">
        <f aca="false">DATA!N2287</f>
        <v>199.97</v>
      </c>
      <c r="R2287" s="19" t="n">
        <f aca="false">DATA!O2287</f>
        <v>1.75</v>
      </c>
      <c r="S2287" s="17" t="n">
        <f aca="false">C2287*Q2287</f>
        <v>95785.63</v>
      </c>
      <c r="T2287" s="19" t="n">
        <f aca="false">C2287*R2287</f>
        <v>838.25</v>
      </c>
      <c r="U2287" s="20" t="n">
        <f aca="false">MAX(0,C2287-L2287)</f>
        <v>69.5148286317668</v>
      </c>
      <c r="V2287" s="17" t="n">
        <f aca="false">U2287*Q2287</f>
        <v>13900.8802814944</v>
      </c>
      <c r="W2287" s="19" t="n">
        <f aca="false">U2287*R2287</f>
        <v>121.650950105592</v>
      </c>
      <c r="X2287" s="20" t="n">
        <f aca="false">MAX(0,K2287-C2287)</f>
        <v>0</v>
      </c>
      <c r="Y2287" s="17" t="n">
        <f aca="false">F2287*PARAMETER!$B$5*Q2287</f>
        <v>3291076.2645</v>
      </c>
      <c r="Z2287" s="21" t="n">
        <f aca="false">SUMIF($Y$2:$Y$3205,"&gt;="&amp;Y2287)/SUM($Y$2:$Y$3205)</f>
        <v>0.029502632991276</v>
      </c>
      <c r="AA2287" s="16" t="str">
        <f aca="false">IF(Z2287&lt;=PARAMETER!$B$7,"A",IF(Z2287&lt;=PARAMETER!$B$8,"B","C"))</f>
        <v>A</v>
      </c>
      <c r="AB2287" s="22" t="n">
        <f aca="false">G2287/F2287</f>
        <v>0.0286094477711244</v>
      </c>
      <c r="AC2287" s="16" t="str">
        <f aca="false">IF(AB2287&lt;=PARAMETER!$B$9,"X",IF(AB2287&lt;=PARAMETER!$B$10,"Y","Z"))</f>
        <v>X</v>
      </c>
      <c r="AD2287" s="16" t="str">
        <f aca="false">AA2287&amp;AC2287</f>
        <v>AX</v>
      </c>
      <c r="AE2287" s="22" t="n">
        <f aca="false">DATA!I2287</f>
        <v>0.34</v>
      </c>
      <c r="AF2287" s="18" t="n">
        <f aca="false">DATA!L2287</f>
        <v>177</v>
      </c>
      <c r="AG2287" s="16" t="str">
        <f aca="false">DATA!K2287</f>
        <v>D</v>
      </c>
      <c r="AH2287" s="18" t="n">
        <f aca="false">IF(AE2287&gt;=PARAMETER!$B$12,1,0)</f>
        <v>0</v>
      </c>
      <c r="AI2287" s="18" t="n">
        <f aca="false">IF(AF2287&gt;=PARAMETER!$B$13,1,0)</f>
        <v>1</v>
      </c>
      <c r="AJ2287" s="18" t="n">
        <f aca="false">IF(AND(AH2287=1,AI2287=1),1,0)</f>
        <v>0</v>
      </c>
    </row>
    <row r="2288" customFormat="false" ht="15" hidden="false" customHeight="false" outlineLevel="0" collapsed="false">
      <c r="A2288" s="16" t="str">
        <f aca="false">DATA!A2288</f>
        <v>ITM12286</v>
      </c>
      <c r="B2288" s="16" t="str">
        <f aca="false">DATA!B2288</f>
        <v>Automotive</v>
      </c>
      <c r="C2288" s="17" t="n">
        <f aca="false">DATA!C2288</f>
        <v>124</v>
      </c>
      <c r="D2288" s="17" t="n">
        <f aca="false">DATA!D2288</f>
        <v>85</v>
      </c>
      <c r="E2288" s="18" t="n">
        <f aca="false">DATA!F2288</f>
        <v>6</v>
      </c>
      <c r="F2288" s="19" t="n">
        <f aca="false">DATA!G2288</f>
        <v>14.97</v>
      </c>
      <c r="G2288" s="19" t="n">
        <f aca="false">DATA!H2288</f>
        <v>7.83</v>
      </c>
      <c r="H2288" s="18" t="n">
        <f aca="false">DATA!E2288</f>
        <v>13</v>
      </c>
      <c r="I2288" s="20" t="n">
        <f aca="false">F2288*E2288</f>
        <v>89.82</v>
      </c>
      <c r="J2288" s="20" t="n">
        <f aca="false">PARAMETER!$B$4*G2288*SQRT(E2288)</f>
        <v>31.5474778458872</v>
      </c>
      <c r="K2288" s="20" t="n">
        <f aca="false">I2288+J2288</f>
        <v>121.367477845887</v>
      </c>
      <c r="L2288" s="20" t="n">
        <f aca="false">K2288+F2288*H2288</f>
        <v>315.977477845887</v>
      </c>
      <c r="M2288" s="16" t="str">
        <f aca="false">IF(C2288&lt;=K2288,"REORDER",IF(C2288&gt;L2288,"OVERSTOCK","OK"))</f>
        <v>OK</v>
      </c>
      <c r="N2288" s="16" t="str">
        <f aca="false">IF(C2288&lt;=D2288,"REORDER","OK")</f>
        <v>OK</v>
      </c>
      <c r="O2288" s="18" t="n">
        <f aca="false">IF(D2288&lt;I2288,1,0)</f>
        <v>1</v>
      </c>
      <c r="P2288" s="20" t="n">
        <f aca="false">C2288/F2288</f>
        <v>8.28323313293253</v>
      </c>
      <c r="Q2288" s="19" t="n">
        <f aca="false">DATA!N2288</f>
        <v>145</v>
      </c>
      <c r="R2288" s="19" t="n">
        <f aca="false">DATA!O2288</f>
        <v>1.7</v>
      </c>
      <c r="S2288" s="17" t="n">
        <f aca="false">C2288*Q2288</f>
        <v>17980</v>
      </c>
      <c r="T2288" s="19" t="n">
        <f aca="false">C2288*R2288</f>
        <v>210.8</v>
      </c>
      <c r="U2288" s="20" t="n">
        <f aca="false">MAX(0,C2288-L2288)</f>
        <v>0</v>
      </c>
      <c r="V2288" s="17" t="n">
        <f aca="false">U2288*Q2288</f>
        <v>0</v>
      </c>
      <c r="W2288" s="19" t="n">
        <f aca="false">U2288*R2288</f>
        <v>0</v>
      </c>
      <c r="X2288" s="20" t="n">
        <f aca="false">MAX(0,K2288-C2288)</f>
        <v>0</v>
      </c>
      <c r="Y2288" s="17" t="n">
        <f aca="false">F2288*PARAMETER!$B$5*Q2288</f>
        <v>792287.25</v>
      </c>
      <c r="Z2288" s="21" t="n">
        <f aca="false">SUMIF($Y$2:$Y$3205,"&gt;="&amp;Y2288)/SUM($Y$2:$Y$3205)</f>
        <v>0.812980260934595</v>
      </c>
      <c r="AA2288" s="16" t="str">
        <f aca="false">IF(Z2288&lt;=PARAMETER!$B$7,"A",IF(Z2288&lt;=PARAMETER!$B$8,"B","C"))</f>
        <v>B</v>
      </c>
      <c r="AB2288" s="22" t="n">
        <f aca="false">G2288/F2288</f>
        <v>0.523046092184369</v>
      </c>
      <c r="AC2288" s="16" t="str">
        <f aca="false">IF(AB2288&lt;=PARAMETER!$B$9,"X",IF(AB2288&lt;=PARAMETER!$B$10,"Y","Z"))</f>
        <v>Z</v>
      </c>
      <c r="AD2288" s="16" t="str">
        <f aca="false">AA2288&amp;AC2288</f>
        <v>BZ</v>
      </c>
      <c r="AE2288" s="22" t="n">
        <f aca="false">DATA!I2288</f>
        <v>0.32</v>
      </c>
      <c r="AF2288" s="18" t="n">
        <f aca="false">DATA!L2288</f>
        <v>57</v>
      </c>
      <c r="AG2288" s="16" t="str">
        <f aca="false">DATA!K2288</f>
        <v>B</v>
      </c>
      <c r="AH2288" s="18" t="n">
        <f aca="false">IF(AE2288&gt;=PARAMETER!$B$12,1,0)</f>
        <v>0</v>
      </c>
      <c r="AI2288" s="18" t="n">
        <f aca="false">IF(AF2288&gt;=PARAMETER!$B$13,1,0)</f>
        <v>0</v>
      </c>
      <c r="AJ2288" s="18" t="n">
        <f aca="false">IF(AND(AH2288=1,AI2288=1),1,0)</f>
        <v>0</v>
      </c>
    </row>
    <row r="2289" customFormat="false" ht="15" hidden="false" customHeight="false" outlineLevel="0" collapsed="false">
      <c r="A2289" s="16" t="str">
        <f aca="false">DATA!A2289</f>
        <v>ITM12287</v>
      </c>
      <c r="B2289" s="16" t="str">
        <f aca="false">DATA!B2289</f>
        <v>Apparel</v>
      </c>
      <c r="C2289" s="17" t="n">
        <f aca="false">DATA!C2289</f>
        <v>200</v>
      </c>
      <c r="D2289" s="17" t="n">
        <f aca="false">DATA!D2289</f>
        <v>75</v>
      </c>
      <c r="E2289" s="18" t="n">
        <f aca="false">DATA!F2289</f>
        <v>7</v>
      </c>
      <c r="F2289" s="19" t="n">
        <f aca="false">DATA!G2289</f>
        <v>45.13</v>
      </c>
      <c r="G2289" s="19" t="n">
        <f aca="false">DATA!H2289</f>
        <v>0.95</v>
      </c>
      <c r="H2289" s="18" t="n">
        <f aca="false">DATA!E2289</f>
        <v>7</v>
      </c>
      <c r="I2289" s="20" t="n">
        <f aca="false">F2289*E2289</f>
        <v>315.91</v>
      </c>
      <c r="J2289" s="20" t="n">
        <f aca="false">PARAMETER!$B$4*G2289*SQRT(E2289)</f>
        <v>4.13427995801539</v>
      </c>
      <c r="K2289" s="20" t="n">
        <f aca="false">I2289+J2289</f>
        <v>320.044279958015</v>
      </c>
      <c r="L2289" s="20" t="n">
        <f aca="false">K2289+F2289*H2289</f>
        <v>635.954279958015</v>
      </c>
      <c r="M2289" s="16" t="str">
        <f aca="false">IF(C2289&lt;=K2289,"REORDER",IF(C2289&gt;L2289,"OVERSTOCK","OK"))</f>
        <v>REORDER</v>
      </c>
      <c r="N2289" s="16" t="str">
        <f aca="false">IF(C2289&lt;=D2289,"REORDER","OK")</f>
        <v>OK</v>
      </c>
      <c r="O2289" s="18" t="n">
        <f aca="false">IF(D2289&lt;I2289,1,0)</f>
        <v>1</v>
      </c>
      <c r="P2289" s="20" t="n">
        <f aca="false">C2289/F2289</f>
        <v>4.43164192333259</v>
      </c>
      <c r="Q2289" s="19" t="n">
        <f aca="false">DATA!N2289</f>
        <v>138.83</v>
      </c>
      <c r="R2289" s="19" t="n">
        <f aca="false">DATA!O2289</f>
        <v>1.93</v>
      </c>
      <c r="S2289" s="17" t="n">
        <f aca="false">C2289*Q2289</f>
        <v>27766</v>
      </c>
      <c r="T2289" s="19" t="n">
        <f aca="false">C2289*R2289</f>
        <v>386</v>
      </c>
      <c r="U2289" s="20" t="n">
        <f aca="false">MAX(0,C2289-L2289)</f>
        <v>0</v>
      </c>
      <c r="V2289" s="17" t="n">
        <f aca="false">U2289*Q2289</f>
        <v>0</v>
      </c>
      <c r="W2289" s="19" t="n">
        <f aca="false">U2289*R2289</f>
        <v>0</v>
      </c>
      <c r="X2289" s="20" t="n">
        <f aca="false">MAX(0,K2289-C2289)</f>
        <v>120.044279958015</v>
      </c>
      <c r="Y2289" s="17" t="n">
        <f aca="false">F2289*PARAMETER!$B$5*Q2289</f>
        <v>2286870.2335</v>
      </c>
      <c r="Z2289" s="21" t="n">
        <f aca="false">SUMIF($Y$2:$Y$3205,"&gt;="&amp;Y2289)/SUM($Y$2:$Y$3205)</f>
        <v>0.246033671976403</v>
      </c>
      <c r="AA2289" s="16" t="str">
        <f aca="false">IF(Z2289&lt;=PARAMETER!$B$7,"A",IF(Z2289&lt;=PARAMETER!$B$8,"B","C"))</f>
        <v>A</v>
      </c>
      <c r="AB2289" s="22" t="n">
        <f aca="false">G2289/F2289</f>
        <v>0.0210502991358298</v>
      </c>
      <c r="AC2289" s="16" t="str">
        <f aca="false">IF(AB2289&lt;=PARAMETER!$B$9,"X",IF(AB2289&lt;=PARAMETER!$B$10,"Y","Z"))</f>
        <v>X</v>
      </c>
      <c r="AD2289" s="16" t="str">
        <f aca="false">AA2289&amp;AC2289</f>
        <v>AX</v>
      </c>
      <c r="AE2289" s="22" t="n">
        <f aca="false">DATA!I2289</f>
        <v>0.33</v>
      </c>
      <c r="AF2289" s="18" t="n">
        <f aca="false">DATA!L2289</f>
        <v>130</v>
      </c>
      <c r="AG2289" s="16" t="str">
        <f aca="false">DATA!K2289</f>
        <v>D</v>
      </c>
      <c r="AH2289" s="18" t="n">
        <f aca="false">IF(AE2289&gt;=PARAMETER!$B$12,1,0)</f>
        <v>0</v>
      </c>
      <c r="AI2289" s="18" t="n">
        <f aca="false">IF(AF2289&gt;=PARAMETER!$B$13,1,0)</f>
        <v>1</v>
      </c>
      <c r="AJ2289" s="18" t="n">
        <f aca="false">IF(AND(AH2289=1,AI2289=1),1,0)</f>
        <v>0</v>
      </c>
    </row>
    <row r="2290" customFormat="false" ht="15" hidden="false" customHeight="false" outlineLevel="0" collapsed="false">
      <c r="A2290" s="16" t="str">
        <f aca="false">DATA!A2290</f>
        <v>ITM12288</v>
      </c>
      <c r="B2290" s="16" t="str">
        <f aca="false">DATA!B2290</f>
        <v>Pharma</v>
      </c>
      <c r="C2290" s="17" t="n">
        <f aca="false">DATA!C2290</f>
        <v>63</v>
      </c>
      <c r="D2290" s="17" t="n">
        <f aca="false">DATA!D2290</f>
        <v>20</v>
      </c>
      <c r="E2290" s="18" t="n">
        <f aca="false">DATA!F2290</f>
        <v>7</v>
      </c>
      <c r="F2290" s="19" t="n">
        <f aca="false">DATA!G2290</f>
        <v>7.41</v>
      </c>
      <c r="G2290" s="19" t="n">
        <f aca="false">DATA!H2290</f>
        <v>7.32</v>
      </c>
      <c r="H2290" s="18" t="n">
        <f aca="false">DATA!E2290</f>
        <v>7</v>
      </c>
      <c r="I2290" s="20" t="n">
        <f aca="false">F2290*E2290</f>
        <v>51.87</v>
      </c>
      <c r="J2290" s="20" t="n">
        <f aca="false">PARAMETER!$B$4*G2290*SQRT(E2290)</f>
        <v>31.8557150449186</v>
      </c>
      <c r="K2290" s="20" t="n">
        <f aca="false">I2290+J2290</f>
        <v>83.7257150449186</v>
      </c>
      <c r="L2290" s="20" t="n">
        <f aca="false">K2290+F2290*H2290</f>
        <v>135.595715044919</v>
      </c>
      <c r="M2290" s="16" t="str">
        <f aca="false">IF(C2290&lt;=K2290,"REORDER",IF(C2290&gt;L2290,"OVERSTOCK","OK"))</f>
        <v>REORDER</v>
      </c>
      <c r="N2290" s="16" t="str">
        <f aca="false">IF(C2290&lt;=D2290,"REORDER","OK")</f>
        <v>OK</v>
      </c>
      <c r="O2290" s="18" t="n">
        <f aca="false">IF(D2290&lt;I2290,1,0)</f>
        <v>1</v>
      </c>
      <c r="P2290" s="20" t="n">
        <f aca="false">C2290/F2290</f>
        <v>8.50202429149798</v>
      </c>
      <c r="Q2290" s="19" t="n">
        <f aca="false">DATA!N2290</f>
        <v>134.34</v>
      </c>
      <c r="R2290" s="19" t="n">
        <f aca="false">DATA!O2290</f>
        <v>1.02</v>
      </c>
      <c r="S2290" s="17" t="n">
        <f aca="false">C2290*Q2290</f>
        <v>8463.42</v>
      </c>
      <c r="T2290" s="19" t="n">
        <f aca="false">C2290*R2290</f>
        <v>64.26</v>
      </c>
      <c r="U2290" s="20" t="n">
        <f aca="false">MAX(0,C2290-L2290)</f>
        <v>0</v>
      </c>
      <c r="V2290" s="17" t="n">
        <f aca="false">U2290*Q2290</f>
        <v>0</v>
      </c>
      <c r="W2290" s="19" t="n">
        <f aca="false">U2290*R2290</f>
        <v>0</v>
      </c>
      <c r="X2290" s="20" t="n">
        <f aca="false">MAX(0,K2290-C2290)</f>
        <v>20.7257150449186</v>
      </c>
      <c r="Y2290" s="17" t="n">
        <f aca="false">F2290*PARAMETER!$B$5*Q2290</f>
        <v>363342.681</v>
      </c>
      <c r="Z2290" s="21" t="n">
        <f aca="false">SUMIF($Y$2:$Y$3205,"&gt;="&amp;Y2290)/SUM($Y$2:$Y$3205)</f>
        <v>0.944707847620262</v>
      </c>
      <c r="AA2290" s="16" t="str">
        <f aca="false">IF(Z2290&lt;=PARAMETER!$B$7,"A",IF(Z2290&lt;=PARAMETER!$B$8,"B","C"))</f>
        <v>B</v>
      </c>
      <c r="AB2290" s="22" t="n">
        <f aca="false">G2290/F2290</f>
        <v>0.987854251012146</v>
      </c>
      <c r="AC2290" s="16" t="str">
        <f aca="false">IF(AB2290&lt;=PARAMETER!$B$9,"X",IF(AB2290&lt;=PARAMETER!$B$10,"Y","Z"))</f>
        <v>Z</v>
      </c>
      <c r="AD2290" s="16" t="str">
        <f aca="false">AA2290&amp;AC2290</f>
        <v>BZ</v>
      </c>
      <c r="AE2290" s="22" t="n">
        <f aca="false">DATA!I2290</f>
        <v>0.92</v>
      </c>
      <c r="AF2290" s="18" t="n">
        <f aca="false">DATA!L2290</f>
        <v>65</v>
      </c>
      <c r="AG2290" s="16" t="str">
        <f aca="false">DATA!K2290</f>
        <v>A</v>
      </c>
      <c r="AH2290" s="18" t="n">
        <f aca="false">IF(AE2290&gt;=PARAMETER!$B$12,1,0)</f>
        <v>1</v>
      </c>
      <c r="AI2290" s="18" t="n">
        <f aca="false">IF(AF2290&gt;=PARAMETER!$B$13,1,0)</f>
        <v>0</v>
      </c>
      <c r="AJ2290" s="18" t="n">
        <f aca="false">IF(AND(AH2290=1,AI2290=1),1,0)</f>
        <v>0</v>
      </c>
    </row>
    <row r="2291" customFormat="false" ht="15" hidden="false" customHeight="false" outlineLevel="0" collapsed="false">
      <c r="A2291" s="16" t="str">
        <f aca="false">DATA!A2291</f>
        <v>ITM12289</v>
      </c>
      <c r="B2291" s="16" t="str">
        <f aca="false">DATA!B2291</f>
        <v>Groceries</v>
      </c>
      <c r="C2291" s="17" t="n">
        <f aca="false">DATA!C2291</f>
        <v>301</v>
      </c>
      <c r="D2291" s="17" t="n">
        <f aca="false">DATA!D2291</f>
        <v>99</v>
      </c>
      <c r="E2291" s="18" t="n">
        <f aca="false">DATA!F2291</f>
        <v>9</v>
      </c>
      <c r="F2291" s="19" t="n">
        <f aca="false">DATA!G2291</f>
        <v>33.32</v>
      </c>
      <c r="G2291" s="19" t="n">
        <f aca="false">DATA!H2291</f>
        <v>9.15</v>
      </c>
      <c r="H2291" s="18" t="n">
        <f aca="false">DATA!E2291</f>
        <v>10</v>
      </c>
      <c r="I2291" s="20" t="n">
        <f aca="false">F2291*E2291</f>
        <v>299.88</v>
      </c>
      <c r="J2291" s="20" t="n">
        <f aca="false">PARAMETER!$B$4*G2291*SQRT(E2291)</f>
        <v>45.1512320598179</v>
      </c>
      <c r="K2291" s="20" t="n">
        <f aca="false">I2291+J2291</f>
        <v>345.031232059818</v>
      </c>
      <c r="L2291" s="20" t="n">
        <f aca="false">K2291+F2291*H2291</f>
        <v>678.231232059818</v>
      </c>
      <c r="M2291" s="16" t="str">
        <f aca="false">IF(C2291&lt;=K2291,"REORDER",IF(C2291&gt;L2291,"OVERSTOCK","OK"))</f>
        <v>REORDER</v>
      </c>
      <c r="N2291" s="16" t="str">
        <f aca="false">IF(C2291&lt;=D2291,"REORDER","OK")</f>
        <v>OK</v>
      </c>
      <c r="O2291" s="18" t="n">
        <f aca="false">IF(D2291&lt;I2291,1,0)</f>
        <v>1</v>
      </c>
      <c r="P2291" s="20" t="n">
        <f aca="false">C2291/F2291</f>
        <v>9.03361344537815</v>
      </c>
      <c r="Q2291" s="19" t="n">
        <f aca="false">DATA!N2291</f>
        <v>142.09</v>
      </c>
      <c r="R2291" s="19" t="n">
        <f aca="false">DATA!O2291</f>
        <v>1.15</v>
      </c>
      <c r="S2291" s="17" t="n">
        <f aca="false">C2291*Q2291</f>
        <v>42769.09</v>
      </c>
      <c r="T2291" s="19" t="n">
        <f aca="false">C2291*R2291</f>
        <v>346.15</v>
      </c>
      <c r="U2291" s="20" t="n">
        <f aca="false">MAX(0,C2291-L2291)</f>
        <v>0</v>
      </c>
      <c r="V2291" s="17" t="n">
        <f aca="false">U2291*Q2291</f>
        <v>0</v>
      </c>
      <c r="W2291" s="19" t="n">
        <f aca="false">U2291*R2291</f>
        <v>0</v>
      </c>
      <c r="X2291" s="20" t="n">
        <f aca="false">MAX(0,K2291-C2291)</f>
        <v>44.0312320598179</v>
      </c>
      <c r="Y2291" s="17" t="n">
        <f aca="false">F2291*PARAMETER!$B$5*Q2291</f>
        <v>1728070.162</v>
      </c>
      <c r="Z2291" s="21" t="n">
        <f aca="false">SUMIF($Y$2:$Y$3205,"&gt;="&amp;Y2291)/SUM($Y$2:$Y$3205)</f>
        <v>0.446635747930404</v>
      </c>
      <c r="AA2291" s="16" t="str">
        <f aca="false">IF(Z2291&lt;=PARAMETER!$B$7,"A",IF(Z2291&lt;=PARAMETER!$B$8,"B","C"))</f>
        <v>A</v>
      </c>
      <c r="AB2291" s="22" t="n">
        <f aca="false">G2291/F2291</f>
        <v>0.274609843937575</v>
      </c>
      <c r="AC2291" s="16" t="str">
        <f aca="false">IF(AB2291&lt;=PARAMETER!$B$9,"X",IF(AB2291&lt;=PARAMETER!$B$10,"Y","Z"))</f>
        <v>Y</v>
      </c>
      <c r="AD2291" s="16" t="str">
        <f aca="false">AA2291&amp;AC2291</f>
        <v>AY</v>
      </c>
      <c r="AE2291" s="22" t="n">
        <f aca="false">DATA!I2291</f>
        <v>0.55</v>
      </c>
      <c r="AF2291" s="18" t="n">
        <f aca="false">DATA!L2291</f>
        <v>17</v>
      </c>
      <c r="AG2291" s="16" t="str">
        <f aca="false">DATA!K2291</f>
        <v>A</v>
      </c>
      <c r="AH2291" s="18" t="n">
        <f aca="false">IF(AE2291&gt;=PARAMETER!$B$12,1,0)</f>
        <v>0</v>
      </c>
      <c r="AI2291" s="18" t="n">
        <f aca="false">IF(AF2291&gt;=PARAMETER!$B$13,1,0)</f>
        <v>0</v>
      </c>
      <c r="AJ2291" s="18" t="n">
        <f aca="false">IF(AND(AH2291=1,AI2291=1),1,0)</f>
        <v>0</v>
      </c>
    </row>
    <row r="2292" customFormat="false" ht="15" hidden="false" customHeight="false" outlineLevel="0" collapsed="false">
      <c r="A2292" s="16" t="str">
        <f aca="false">DATA!A2292</f>
        <v>ITM12290</v>
      </c>
      <c r="B2292" s="16" t="str">
        <f aca="false">DATA!B2292</f>
        <v>Pharma</v>
      </c>
      <c r="C2292" s="17" t="n">
        <f aca="false">DATA!C2292</f>
        <v>194</v>
      </c>
      <c r="D2292" s="17" t="n">
        <f aca="false">DATA!D2292</f>
        <v>27</v>
      </c>
      <c r="E2292" s="18" t="n">
        <f aca="false">DATA!F2292</f>
        <v>8</v>
      </c>
      <c r="F2292" s="19" t="n">
        <f aca="false">DATA!G2292</f>
        <v>27.83</v>
      </c>
      <c r="G2292" s="19" t="n">
        <f aca="false">DATA!H2292</f>
        <v>3.8</v>
      </c>
      <c r="H2292" s="18" t="n">
        <f aca="false">DATA!E2292</f>
        <v>11</v>
      </c>
      <c r="I2292" s="20" t="n">
        <f aca="false">F2292*E2292</f>
        <v>222.64</v>
      </c>
      <c r="J2292" s="20" t="n">
        <f aca="false">PARAMETER!$B$4*G2292*SQRT(E2292)</f>
        <v>17.6789247358854</v>
      </c>
      <c r="K2292" s="20" t="n">
        <f aca="false">I2292+J2292</f>
        <v>240.318924735885</v>
      </c>
      <c r="L2292" s="20" t="n">
        <f aca="false">K2292+F2292*H2292</f>
        <v>546.448924735885</v>
      </c>
      <c r="M2292" s="16" t="str">
        <f aca="false">IF(C2292&lt;=K2292,"REORDER",IF(C2292&gt;L2292,"OVERSTOCK","OK"))</f>
        <v>REORDER</v>
      </c>
      <c r="N2292" s="16" t="str">
        <f aca="false">IF(C2292&lt;=D2292,"REORDER","OK")</f>
        <v>OK</v>
      </c>
      <c r="O2292" s="18" t="n">
        <f aca="false">IF(D2292&lt;I2292,1,0)</f>
        <v>1</v>
      </c>
      <c r="P2292" s="20" t="n">
        <f aca="false">C2292/F2292</f>
        <v>6.97089471793029</v>
      </c>
      <c r="Q2292" s="19" t="n">
        <f aca="false">DATA!N2292</f>
        <v>75</v>
      </c>
      <c r="R2292" s="19" t="n">
        <f aca="false">DATA!O2292</f>
        <v>1.66</v>
      </c>
      <c r="S2292" s="17" t="n">
        <f aca="false">C2292*Q2292</f>
        <v>14550</v>
      </c>
      <c r="T2292" s="19" t="n">
        <f aca="false">C2292*R2292</f>
        <v>322.04</v>
      </c>
      <c r="U2292" s="20" t="n">
        <f aca="false">MAX(0,C2292-L2292)</f>
        <v>0</v>
      </c>
      <c r="V2292" s="17" t="n">
        <f aca="false">U2292*Q2292</f>
        <v>0</v>
      </c>
      <c r="W2292" s="19" t="n">
        <f aca="false">U2292*R2292</f>
        <v>0</v>
      </c>
      <c r="X2292" s="20" t="n">
        <f aca="false">MAX(0,K2292-C2292)</f>
        <v>46.3189247358854</v>
      </c>
      <c r="Y2292" s="17" t="n">
        <f aca="false">F2292*PARAMETER!$B$5*Q2292</f>
        <v>761846.25</v>
      </c>
      <c r="Z2292" s="21" t="n">
        <f aca="false">SUMIF($Y$2:$Y$3205,"&gt;="&amp;Y2292)/SUM($Y$2:$Y$3205)</f>
        <v>0.822640044079469</v>
      </c>
      <c r="AA2292" s="16" t="str">
        <f aca="false">IF(Z2292&lt;=PARAMETER!$B$7,"A",IF(Z2292&lt;=PARAMETER!$B$8,"B","C"))</f>
        <v>B</v>
      </c>
      <c r="AB2292" s="22" t="n">
        <f aca="false">G2292/F2292</f>
        <v>0.136543298598635</v>
      </c>
      <c r="AC2292" s="16" t="str">
        <f aca="false">IF(AB2292&lt;=PARAMETER!$B$9,"X",IF(AB2292&lt;=PARAMETER!$B$10,"Y","Z"))</f>
        <v>X</v>
      </c>
      <c r="AD2292" s="16" t="str">
        <f aca="false">AA2292&amp;AC2292</f>
        <v>BX</v>
      </c>
      <c r="AE2292" s="22" t="n">
        <f aca="false">DATA!I2292</f>
        <v>0.7</v>
      </c>
      <c r="AF2292" s="18" t="n">
        <f aca="false">DATA!L2292</f>
        <v>23</v>
      </c>
      <c r="AG2292" s="16" t="str">
        <f aca="false">DATA!K2292</f>
        <v>C</v>
      </c>
      <c r="AH2292" s="18" t="n">
        <f aca="false">IF(AE2292&gt;=PARAMETER!$B$12,1,0)</f>
        <v>0</v>
      </c>
      <c r="AI2292" s="18" t="n">
        <f aca="false">IF(AF2292&gt;=PARAMETER!$B$13,1,0)</f>
        <v>0</v>
      </c>
      <c r="AJ2292" s="18" t="n">
        <f aca="false">IF(AND(AH2292=1,AI2292=1),1,0)</f>
        <v>0</v>
      </c>
    </row>
    <row r="2293" customFormat="false" ht="15" hidden="false" customHeight="false" outlineLevel="0" collapsed="false">
      <c r="A2293" s="16" t="str">
        <f aca="false">DATA!A2293</f>
        <v>ITM12291</v>
      </c>
      <c r="B2293" s="16" t="str">
        <f aca="false">DATA!B2293</f>
        <v>Groceries</v>
      </c>
      <c r="C2293" s="17" t="n">
        <f aca="false">DATA!C2293</f>
        <v>181</v>
      </c>
      <c r="D2293" s="17" t="n">
        <f aca="false">DATA!D2293</f>
        <v>94</v>
      </c>
      <c r="E2293" s="18" t="n">
        <f aca="false">DATA!F2293</f>
        <v>4</v>
      </c>
      <c r="F2293" s="19" t="n">
        <f aca="false">DATA!G2293</f>
        <v>25.24</v>
      </c>
      <c r="G2293" s="19" t="n">
        <f aca="false">DATA!H2293</f>
        <v>1.47</v>
      </c>
      <c r="H2293" s="18" t="n">
        <f aca="false">DATA!E2293</f>
        <v>4</v>
      </c>
      <c r="I2293" s="20" t="n">
        <f aca="false">F2293*E2293</f>
        <v>100.96</v>
      </c>
      <c r="J2293" s="20" t="n">
        <f aca="false">PARAMETER!$B$4*G2293*SQRT(E2293)</f>
        <v>4.83586966323733</v>
      </c>
      <c r="K2293" s="20" t="n">
        <f aca="false">I2293+J2293</f>
        <v>105.795869663237</v>
      </c>
      <c r="L2293" s="20" t="n">
        <f aca="false">K2293+F2293*H2293</f>
        <v>206.755869663237</v>
      </c>
      <c r="M2293" s="16" t="str">
        <f aca="false">IF(C2293&lt;=K2293,"REORDER",IF(C2293&gt;L2293,"OVERSTOCK","OK"))</f>
        <v>OK</v>
      </c>
      <c r="N2293" s="16" t="str">
        <f aca="false">IF(C2293&lt;=D2293,"REORDER","OK")</f>
        <v>OK</v>
      </c>
      <c r="O2293" s="18" t="n">
        <f aca="false">IF(D2293&lt;I2293,1,0)</f>
        <v>1</v>
      </c>
      <c r="P2293" s="20" t="n">
        <f aca="false">C2293/F2293</f>
        <v>7.17115689381934</v>
      </c>
      <c r="Q2293" s="19" t="n">
        <f aca="false">DATA!N2293</f>
        <v>70.84</v>
      </c>
      <c r="R2293" s="19" t="n">
        <f aca="false">DATA!O2293</f>
        <v>1.43</v>
      </c>
      <c r="S2293" s="17" t="n">
        <f aca="false">C2293*Q2293</f>
        <v>12822.04</v>
      </c>
      <c r="T2293" s="19" t="n">
        <f aca="false">C2293*R2293</f>
        <v>258.83</v>
      </c>
      <c r="U2293" s="20" t="n">
        <f aca="false">MAX(0,C2293-L2293)</f>
        <v>0</v>
      </c>
      <c r="V2293" s="17" t="n">
        <f aca="false">U2293*Q2293</f>
        <v>0</v>
      </c>
      <c r="W2293" s="19" t="n">
        <f aca="false">U2293*R2293</f>
        <v>0</v>
      </c>
      <c r="X2293" s="20" t="n">
        <f aca="false">MAX(0,K2293-C2293)</f>
        <v>0</v>
      </c>
      <c r="Y2293" s="17" t="n">
        <f aca="false">F2293*PARAMETER!$B$5*Q2293</f>
        <v>652620.584</v>
      </c>
      <c r="Z2293" s="21" t="n">
        <f aca="false">SUMIF($Y$2:$Y$3205,"&gt;="&amp;Y2293)/SUM($Y$2:$Y$3205)</f>
        <v>0.861320772140456</v>
      </c>
      <c r="AA2293" s="16" t="str">
        <f aca="false">IF(Z2293&lt;=PARAMETER!$B$7,"A",IF(Z2293&lt;=PARAMETER!$B$8,"B","C"))</f>
        <v>B</v>
      </c>
      <c r="AB2293" s="22" t="n">
        <f aca="false">G2293/F2293</f>
        <v>0.0582408874801902</v>
      </c>
      <c r="AC2293" s="16" t="str">
        <f aca="false">IF(AB2293&lt;=PARAMETER!$B$9,"X",IF(AB2293&lt;=PARAMETER!$B$10,"Y","Z"))</f>
        <v>X</v>
      </c>
      <c r="AD2293" s="16" t="str">
        <f aca="false">AA2293&amp;AC2293</f>
        <v>BX</v>
      </c>
      <c r="AE2293" s="22" t="n">
        <f aca="false">DATA!I2293</f>
        <v>0.35</v>
      </c>
      <c r="AF2293" s="18" t="n">
        <f aca="false">DATA!L2293</f>
        <v>123</v>
      </c>
      <c r="AG2293" s="16" t="str">
        <f aca="false">DATA!K2293</f>
        <v>B</v>
      </c>
      <c r="AH2293" s="18" t="n">
        <f aca="false">IF(AE2293&gt;=PARAMETER!$B$12,1,0)</f>
        <v>0</v>
      </c>
      <c r="AI2293" s="18" t="n">
        <f aca="false">IF(AF2293&gt;=PARAMETER!$B$13,1,0)</f>
        <v>1</v>
      </c>
      <c r="AJ2293" s="18" t="n">
        <f aca="false">IF(AND(AH2293=1,AI2293=1),1,0)</f>
        <v>0</v>
      </c>
    </row>
    <row r="2294" customFormat="false" ht="15" hidden="false" customHeight="false" outlineLevel="0" collapsed="false">
      <c r="A2294" s="16" t="str">
        <f aca="false">DATA!A2294</f>
        <v>ITM12292</v>
      </c>
      <c r="B2294" s="16" t="str">
        <f aca="false">DATA!B2294</f>
        <v>Groceries</v>
      </c>
      <c r="C2294" s="17" t="n">
        <f aca="false">DATA!C2294</f>
        <v>490</v>
      </c>
      <c r="D2294" s="17" t="n">
        <f aca="false">DATA!D2294</f>
        <v>61</v>
      </c>
      <c r="E2294" s="18" t="n">
        <f aca="false">DATA!F2294</f>
        <v>6</v>
      </c>
      <c r="F2294" s="19" t="n">
        <f aca="false">DATA!G2294</f>
        <v>16.23</v>
      </c>
      <c r="G2294" s="19" t="n">
        <f aca="false">DATA!H2294</f>
        <v>2.71</v>
      </c>
      <c r="H2294" s="18" t="n">
        <f aca="false">DATA!E2294</f>
        <v>13</v>
      </c>
      <c r="I2294" s="20" t="n">
        <f aca="false">F2294*E2294</f>
        <v>97.38</v>
      </c>
      <c r="J2294" s="20" t="n">
        <f aca="false">PARAMETER!$B$4*G2294*SQRT(E2294)</f>
        <v>10.9187311573888</v>
      </c>
      <c r="K2294" s="20" t="n">
        <f aca="false">I2294+J2294</f>
        <v>108.298731157389</v>
      </c>
      <c r="L2294" s="20" t="n">
        <f aca="false">K2294+F2294*H2294</f>
        <v>319.288731157389</v>
      </c>
      <c r="M2294" s="16" t="str">
        <f aca="false">IF(C2294&lt;=K2294,"REORDER",IF(C2294&gt;L2294,"OVERSTOCK","OK"))</f>
        <v>OVERSTOCK</v>
      </c>
      <c r="N2294" s="16" t="str">
        <f aca="false">IF(C2294&lt;=D2294,"REORDER","OK")</f>
        <v>OK</v>
      </c>
      <c r="O2294" s="18" t="n">
        <f aca="false">IF(D2294&lt;I2294,1,0)</f>
        <v>1</v>
      </c>
      <c r="P2294" s="20" t="n">
        <f aca="false">C2294/F2294</f>
        <v>30.1910043130006</v>
      </c>
      <c r="Q2294" s="19" t="n">
        <f aca="false">DATA!N2294</f>
        <v>159.02</v>
      </c>
      <c r="R2294" s="19" t="n">
        <f aca="false">DATA!O2294</f>
        <v>0.45</v>
      </c>
      <c r="S2294" s="17" t="n">
        <f aca="false">C2294*Q2294</f>
        <v>77919.8</v>
      </c>
      <c r="T2294" s="19" t="n">
        <f aca="false">C2294*R2294</f>
        <v>220.5</v>
      </c>
      <c r="U2294" s="20" t="n">
        <f aca="false">MAX(0,C2294-L2294)</f>
        <v>170.711268842611</v>
      </c>
      <c r="V2294" s="17" t="n">
        <f aca="false">U2294*Q2294</f>
        <v>27146.505971352</v>
      </c>
      <c r="W2294" s="19" t="n">
        <f aca="false">U2294*R2294</f>
        <v>76.8200709791751</v>
      </c>
      <c r="X2294" s="20" t="n">
        <f aca="false">MAX(0,K2294-C2294)</f>
        <v>0</v>
      </c>
      <c r="Y2294" s="17" t="n">
        <f aca="false">F2294*PARAMETER!$B$5*Q2294</f>
        <v>942026.529</v>
      </c>
      <c r="Z2294" s="21" t="n">
        <f aca="false">SUMIF($Y$2:$Y$3205,"&gt;="&amp;Y2294)/SUM($Y$2:$Y$3205)</f>
        <v>0.759621506167149</v>
      </c>
      <c r="AA2294" s="16" t="str">
        <f aca="false">IF(Z2294&lt;=PARAMETER!$B$7,"A",IF(Z2294&lt;=PARAMETER!$B$8,"B","C"))</f>
        <v>A</v>
      </c>
      <c r="AB2294" s="22" t="n">
        <f aca="false">G2294/F2294</f>
        <v>0.166974738139248</v>
      </c>
      <c r="AC2294" s="16" t="str">
        <f aca="false">IF(AB2294&lt;=PARAMETER!$B$9,"X",IF(AB2294&lt;=PARAMETER!$B$10,"Y","Z"))</f>
        <v>X</v>
      </c>
      <c r="AD2294" s="16" t="str">
        <f aca="false">AA2294&amp;AC2294</f>
        <v>AX</v>
      </c>
      <c r="AE2294" s="22" t="n">
        <f aca="false">DATA!I2294</f>
        <v>0.57</v>
      </c>
      <c r="AF2294" s="18" t="n">
        <f aca="false">DATA!L2294</f>
        <v>63</v>
      </c>
      <c r="AG2294" s="16" t="str">
        <f aca="false">DATA!K2294</f>
        <v>A</v>
      </c>
      <c r="AH2294" s="18" t="n">
        <f aca="false">IF(AE2294&gt;=PARAMETER!$B$12,1,0)</f>
        <v>0</v>
      </c>
      <c r="AI2294" s="18" t="n">
        <f aca="false">IF(AF2294&gt;=PARAMETER!$B$13,1,0)</f>
        <v>0</v>
      </c>
      <c r="AJ2294" s="18" t="n">
        <f aca="false">IF(AND(AH2294=1,AI2294=1),1,0)</f>
        <v>0</v>
      </c>
    </row>
    <row r="2295" customFormat="false" ht="15" hidden="false" customHeight="false" outlineLevel="0" collapsed="false">
      <c r="A2295" s="16" t="str">
        <f aca="false">DATA!A2295</f>
        <v>ITM12293</v>
      </c>
      <c r="B2295" s="16" t="str">
        <f aca="false">DATA!B2295</f>
        <v>Pharma</v>
      </c>
      <c r="C2295" s="17" t="n">
        <f aca="false">DATA!C2295</f>
        <v>370</v>
      </c>
      <c r="D2295" s="17" t="n">
        <f aca="false">DATA!D2295</f>
        <v>55</v>
      </c>
      <c r="E2295" s="18" t="n">
        <f aca="false">DATA!F2295</f>
        <v>5</v>
      </c>
      <c r="F2295" s="19" t="n">
        <f aca="false">DATA!G2295</f>
        <v>25.68</v>
      </c>
      <c r="G2295" s="19" t="n">
        <f aca="false">DATA!H2295</f>
        <v>5.84</v>
      </c>
      <c r="H2295" s="18" t="n">
        <f aca="false">DATA!E2295</f>
        <v>9</v>
      </c>
      <c r="I2295" s="20" t="n">
        <f aca="false">F2295*E2295</f>
        <v>128.4</v>
      </c>
      <c r="J2295" s="20" t="n">
        <f aca="false">PARAMETER!$B$4*G2295*SQRT(E2295)</f>
        <v>21.4795464137393</v>
      </c>
      <c r="K2295" s="20" t="n">
        <f aca="false">I2295+J2295</f>
        <v>149.879546413739</v>
      </c>
      <c r="L2295" s="20" t="n">
        <f aca="false">K2295+F2295*H2295</f>
        <v>380.999546413739</v>
      </c>
      <c r="M2295" s="16" t="str">
        <f aca="false">IF(C2295&lt;=K2295,"REORDER",IF(C2295&gt;L2295,"OVERSTOCK","OK"))</f>
        <v>OK</v>
      </c>
      <c r="N2295" s="16" t="str">
        <f aca="false">IF(C2295&lt;=D2295,"REORDER","OK")</f>
        <v>OK</v>
      </c>
      <c r="O2295" s="18" t="n">
        <f aca="false">IF(D2295&lt;I2295,1,0)</f>
        <v>1</v>
      </c>
      <c r="P2295" s="20" t="n">
        <f aca="false">C2295/F2295</f>
        <v>14.4080996884735</v>
      </c>
      <c r="Q2295" s="19" t="n">
        <f aca="false">DATA!N2295</f>
        <v>20.09</v>
      </c>
      <c r="R2295" s="19" t="n">
        <f aca="false">DATA!O2295</f>
        <v>0.86</v>
      </c>
      <c r="S2295" s="17" t="n">
        <f aca="false">C2295*Q2295</f>
        <v>7433.3</v>
      </c>
      <c r="T2295" s="19" t="n">
        <f aca="false">C2295*R2295</f>
        <v>318.2</v>
      </c>
      <c r="U2295" s="20" t="n">
        <f aca="false">MAX(0,C2295-L2295)</f>
        <v>0</v>
      </c>
      <c r="V2295" s="17" t="n">
        <f aca="false">U2295*Q2295</f>
        <v>0</v>
      </c>
      <c r="W2295" s="19" t="n">
        <f aca="false">U2295*R2295</f>
        <v>0</v>
      </c>
      <c r="X2295" s="20" t="n">
        <f aca="false">MAX(0,K2295-C2295)</f>
        <v>0</v>
      </c>
      <c r="Y2295" s="17" t="n">
        <f aca="false">F2295*PARAMETER!$B$5*Q2295</f>
        <v>188307.588</v>
      </c>
      <c r="Z2295" s="21" t="n">
        <f aca="false">SUMIF($Y$2:$Y$3205,"&gt;="&amp;Y2295)/SUM($Y$2:$Y$3205)</f>
        <v>0.984630738712727</v>
      </c>
      <c r="AA2295" s="16" t="str">
        <f aca="false">IF(Z2295&lt;=PARAMETER!$B$7,"A",IF(Z2295&lt;=PARAMETER!$B$8,"B","C"))</f>
        <v>C</v>
      </c>
      <c r="AB2295" s="22" t="n">
        <f aca="false">G2295/F2295</f>
        <v>0.227414330218069</v>
      </c>
      <c r="AC2295" s="16" t="str">
        <f aca="false">IF(AB2295&lt;=PARAMETER!$B$9,"X",IF(AB2295&lt;=PARAMETER!$B$10,"Y","Z"))</f>
        <v>X</v>
      </c>
      <c r="AD2295" s="16" t="str">
        <f aca="false">AA2295&amp;AC2295</f>
        <v>CX</v>
      </c>
      <c r="AE2295" s="22" t="n">
        <f aca="false">DATA!I2295</f>
        <v>0.42</v>
      </c>
      <c r="AF2295" s="18" t="n">
        <f aca="false">DATA!L2295</f>
        <v>26</v>
      </c>
      <c r="AG2295" s="16" t="str">
        <f aca="false">DATA!K2295</f>
        <v>C</v>
      </c>
      <c r="AH2295" s="18" t="n">
        <f aca="false">IF(AE2295&gt;=PARAMETER!$B$12,1,0)</f>
        <v>0</v>
      </c>
      <c r="AI2295" s="18" t="n">
        <f aca="false">IF(AF2295&gt;=PARAMETER!$B$13,1,0)</f>
        <v>0</v>
      </c>
      <c r="AJ2295" s="18" t="n">
        <f aca="false">IF(AND(AH2295=1,AI2295=1),1,0)</f>
        <v>0</v>
      </c>
    </row>
    <row r="2296" customFormat="false" ht="15" hidden="false" customHeight="false" outlineLevel="0" collapsed="false">
      <c r="A2296" s="16" t="str">
        <f aca="false">DATA!A2296</f>
        <v>ITM12294</v>
      </c>
      <c r="B2296" s="16" t="str">
        <f aca="false">DATA!B2296</f>
        <v>Groceries</v>
      </c>
      <c r="C2296" s="17" t="n">
        <f aca="false">DATA!C2296</f>
        <v>453</v>
      </c>
      <c r="D2296" s="17" t="n">
        <f aca="false">DATA!D2296</f>
        <v>53</v>
      </c>
      <c r="E2296" s="18" t="n">
        <f aca="false">DATA!F2296</f>
        <v>4</v>
      </c>
      <c r="F2296" s="19" t="n">
        <f aca="false">DATA!G2296</f>
        <v>8.93</v>
      </c>
      <c r="G2296" s="19" t="n">
        <f aca="false">DATA!H2296</f>
        <v>9.46</v>
      </c>
      <c r="H2296" s="18" t="n">
        <f aca="false">DATA!E2296</f>
        <v>3</v>
      </c>
      <c r="I2296" s="20" t="n">
        <f aca="false">F2296*E2296</f>
        <v>35.72</v>
      </c>
      <c r="J2296" s="20" t="n">
        <f aca="false">PARAMETER!$B$4*G2296*SQRT(E2296)</f>
        <v>31.1206306219218</v>
      </c>
      <c r="K2296" s="20" t="n">
        <f aca="false">I2296+J2296</f>
        <v>66.8406306219219</v>
      </c>
      <c r="L2296" s="20" t="n">
        <f aca="false">K2296+F2296*H2296</f>
        <v>93.6306306219219</v>
      </c>
      <c r="M2296" s="16" t="str">
        <f aca="false">IF(C2296&lt;=K2296,"REORDER",IF(C2296&gt;L2296,"OVERSTOCK","OK"))</f>
        <v>OVERSTOCK</v>
      </c>
      <c r="N2296" s="16" t="str">
        <f aca="false">IF(C2296&lt;=D2296,"REORDER","OK")</f>
        <v>OK</v>
      </c>
      <c r="O2296" s="18" t="n">
        <f aca="false">IF(D2296&lt;I2296,1,0)</f>
        <v>0</v>
      </c>
      <c r="P2296" s="20" t="n">
        <f aca="false">C2296/F2296</f>
        <v>50.7278835386338</v>
      </c>
      <c r="Q2296" s="19" t="n">
        <f aca="false">DATA!N2296</f>
        <v>154.26</v>
      </c>
      <c r="R2296" s="19" t="n">
        <f aca="false">DATA!O2296</f>
        <v>1.87</v>
      </c>
      <c r="S2296" s="17" t="n">
        <f aca="false">C2296*Q2296</f>
        <v>69879.78</v>
      </c>
      <c r="T2296" s="19" t="n">
        <f aca="false">C2296*R2296</f>
        <v>847.11</v>
      </c>
      <c r="U2296" s="20" t="n">
        <f aca="false">MAX(0,C2296-L2296)</f>
        <v>359.369369378078</v>
      </c>
      <c r="V2296" s="17" t="n">
        <f aca="false">U2296*Q2296</f>
        <v>55436.3189202623</v>
      </c>
      <c r="W2296" s="19" t="n">
        <f aca="false">U2296*R2296</f>
        <v>672.020720737006</v>
      </c>
      <c r="X2296" s="20" t="n">
        <f aca="false">MAX(0,K2296-C2296)</f>
        <v>0</v>
      </c>
      <c r="Y2296" s="17" t="n">
        <f aca="false">F2296*PARAMETER!$B$5*Q2296</f>
        <v>502802.757</v>
      </c>
      <c r="Z2296" s="21" t="n">
        <f aca="false">SUMIF($Y$2:$Y$3205,"&gt;="&amp;Y2296)/SUM($Y$2:$Y$3205)</f>
        <v>0.905152062353674</v>
      </c>
      <c r="AA2296" s="16" t="str">
        <f aca="false">IF(Z2296&lt;=PARAMETER!$B$7,"A",IF(Z2296&lt;=PARAMETER!$B$8,"B","C"))</f>
        <v>B</v>
      </c>
      <c r="AB2296" s="22" t="n">
        <f aca="false">G2296/F2296</f>
        <v>1.05935050391937</v>
      </c>
      <c r="AC2296" s="16" t="str">
        <f aca="false">IF(AB2296&lt;=PARAMETER!$B$9,"X",IF(AB2296&lt;=PARAMETER!$B$10,"Y","Z"))</f>
        <v>Z</v>
      </c>
      <c r="AD2296" s="16" t="str">
        <f aca="false">AA2296&amp;AC2296</f>
        <v>BZ</v>
      </c>
      <c r="AE2296" s="22" t="n">
        <f aca="false">DATA!I2296</f>
        <v>0.39</v>
      </c>
      <c r="AF2296" s="18" t="n">
        <f aca="false">DATA!L2296</f>
        <v>142</v>
      </c>
      <c r="AG2296" s="16" t="str">
        <f aca="false">DATA!K2296</f>
        <v>D</v>
      </c>
      <c r="AH2296" s="18" t="n">
        <f aca="false">IF(AE2296&gt;=PARAMETER!$B$12,1,0)</f>
        <v>0</v>
      </c>
      <c r="AI2296" s="18" t="n">
        <f aca="false">IF(AF2296&gt;=PARAMETER!$B$13,1,0)</f>
        <v>1</v>
      </c>
      <c r="AJ2296" s="18" t="n">
        <f aca="false">IF(AND(AH2296=1,AI2296=1),1,0)</f>
        <v>0</v>
      </c>
    </row>
    <row r="2297" customFormat="false" ht="15" hidden="false" customHeight="false" outlineLevel="0" collapsed="false">
      <c r="A2297" s="16" t="str">
        <f aca="false">DATA!A2297</f>
        <v>ITM12295</v>
      </c>
      <c r="B2297" s="16" t="str">
        <f aca="false">DATA!B2297</f>
        <v>Groceries</v>
      </c>
      <c r="C2297" s="17" t="n">
        <f aca="false">DATA!C2297</f>
        <v>359</v>
      </c>
      <c r="D2297" s="17" t="n">
        <f aca="false">DATA!D2297</f>
        <v>31</v>
      </c>
      <c r="E2297" s="18" t="n">
        <f aca="false">DATA!F2297</f>
        <v>3</v>
      </c>
      <c r="F2297" s="19" t="n">
        <f aca="false">DATA!G2297</f>
        <v>19.1</v>
      </c>
      <c r="G2297" s="19" t="n">
        <f aca="false">DATA!H2297</f>
        <v>5.37</v>
      </c>
      <c r="H2297" s="18" t="n">
        <f aca="false">DATA!E2297</f>
        <v>3</v>
      </c>
      <c r="I2297" s="20" t="n">
        <f aca="false">F2297*E2297</f>
        <v>57.3</v>
      </c>
      <c r="J2297" s="20" t="n">
        <f aca="false">PARAMETER!$B$4*G2297*SQRT(E2297)</f>
        <v>15.2989691840402</v>
      </c>
      <c r="K2297" s="20" t="n">
        <f aca="false">I2297+J2297</f>
        <v>72.5989691840402</v>
      </c>
      <c r="L2297" s="20" t="n">
        <f aca="false">K2297+F2297*H2297</f>
        <v>129.89896918404</v>
      </c>
      <c r="M2297" s="16" t="str">
        <f aca="false">IF(C2297&lt;=K2297,"REORDER",IF(C2297&gt;L2297,"OVERSTOCK","OK"))</f>
        <v>OVERSTOCK</v>
      </c>
      <c r="N2297" s="16" t="str">
        <f aca="false">IF(C2297&lt;=D2297,"REORDER","OK")</f>
        <v>OK</v>
      </c>
      <c r="O2297" s="18" t="n">
        <f aca="false">IF(D2297&lt;I2297,1,0)</f>
        <v>1</v>
      </c>
      <c r="P2297" s="20" t="n">
        <f aca="false">C2297/F2297</f>
        <v>18.7958115183246</v>
      </c>
      <c r="Q2297" s="19" t="n">
        <f aca="false">DATA!N2297</f>
        <v>164.63</v>
      </c>
      <c r="R2297" s="19" t="n">
        <f aca="false">DATA!O2297</f>
        <v>0.38</v>
      </c>
      <c r="S2297" s="17" t="n">
        <f aca="false">C2297*Q2297</f>
        <v>59102.17</v>
      </c>
      <c r="T2297" s="19" t="n">
        <f aca="false">C2297*R2297</f>
        <v>136.42</v>
      </c>
      <c r="U2297" s="20" t="n">
        <f aca="false">MAX(0,C2297-L2297)</f>
        <v>229.10103081596</v>
      </c>
      <c r="V2297" s="17" t="n">
        <f aca="false">U2297*Q2297</f>
        <v>37716.9027032315</v>
      </c>
      <c r="W2297" s="19" t="n">
        <f aca="false">U2297*R2297</f>
        <v>87.0583917100647</v>
      </c>
      <c r="X2297" s="20" t="n">
        <f aca="false">MAX(0,K2297-C2297)</f>
        <v>0</v>
      </c>
      <c r="Y2297" s="17" t="n">
        <f aca="false">F2297*PARAMETER!$B$5*Q2297</f>
        <v>1147718.045</v>
      </c>
      <c r="Z2297" s="21" t="n">
        <f aca="false">SUMIF($Y$2:$Y$3205,"&gt;="&amp;Y2297)/SUM($Y$2:$Y$3205)</f>
        <v>0.668762169137257</v>
      </c>
      <c r="AA2297" s="16" t="str">
        <f aca="false">IF(Z2297&lt;=PARAMETER!$B$7,"A",IF(Z2297&lt;=PARAMETER!$B$8,"B","C"))</f>
        <v>A</v>
      </c>
      <c r="AB2297" s="22" t="n">
        <f aca="false">G2297/F2297</f>
        <v>0.281151832460733</v>
      </c>
      <c r="AC2297" s="16" t="str">
        <f aca="false">IF(AB2297&lt;=PARAMETER!$B$9,"X",IF(AB2297&lt;=PARAMETER!$B$10,"Y","Z"))</f>
        <v>Y</v>
      </c>
      <c r="AD2297" s="16" t="str">
        <f aca="false">AA2297&amp;AC2297</f>
        <v>AY</v>
      </c>
      <c r="AE2297" s="22" t="n">
        <f aca="false">DATA!I2297</f>
        <v>0.32</v>
      </c>
      <c r="AF2297" s="18" t="n">
        <f aca="false">DATA!L2297</f>
        <v>140</v>
      </c>
      <c r="AG2297" s="16" t="str">
        <f aca="false">DATA!K2297</f>
        <v>D</v>
      </c>
      <c r="AH2297" s="18" t="n">
        <f aca="false">IF(AE2297&gt;=PARAMETER!$B$12,1,0)</f>
        <v>0</v>
      </c>
      <c r="AI2297" s="18" t="n">
        <f aca="false">IF(AF2297&gt;=PARAMETER!$B$13,1,0)</f>
        <v>1</v>
      </c>
      <c r="AJ2297" s="18" t="n">
        <f aca="false">IF(AND(AH2297=1,AI2297=1),1,0)</f>
        <v>0</v>
      </c>
    </row>
    <row r="2298" customFormat="false" ht="15" hidden="false" customHeight="false" outlineLevel="0" collapsed="false">
      <c r="A2298" s="16" t="str">
        <f aca="false">DATA!A2298</f>
        <v>ITM12296</v>
      </c>
      <c r="B2298" s="16" t="str">
        <f aca="false">DATA!B2298</f>
        <v>Apparel</v>
      </c>
      <c r="C2298" s="17" t="n">
        <f aca="false">DATA!C2298</f>
        <v>159</v>
      </c>
      <c r="D2298" s="17" t="n">
        <f aca="false">DATA!D2298</f>
        <v>62</v>
      </c>
      <c r="E2298" s="18" t="n">
        <f aca="false">DATA!F2298</f>
        <v>3</v>
      </c>
      <c r="F2298" s="19" t="n">
        <f aca="false">DATA!G2298</f>
        <v>5.84</v>
      </c>
      <c r="G2298" s="19" t="n">
        <f aca="false">DATA!H2298</f>
        <v>1.57</v>
      </c>
      <c r="H2298" s="18" t="n">
        <f aca="false">DATA!E2298</f>
        <v>6</v>
      </c>
      <c r="I2298" s="20" t="n">
        <f aca="false">F2298*E2298</f>
        <v>17.52</v>
      </c>
      <c r="J2298" s="20" t="n">
        <f aca="false">PARAMETER!$B$4*G2298*SQRT(E2298)</f>
        <v>4.47288298304341</v>
      </c>
      <c r="K2298" s="20" t="n">
        <f aca="false">I2298+J2298</f>
        <v>21.9928829830434</v>
      </c>
      <c r="L2298" s="20" t="n">
        <f aca="false">K2298+F2298*H2298</f>
        <v>57.0328829830434</v>
      </c>
      <c r="M2298" s="16" t="str">
        <f aca="false">IF(C2298&lt;=K2298,"REORDER",IF(C2298&gt;L2298,"OVERSTOCK","OK"))</f>
        <v>OVERSTOCK</v>
      </c>
      <c r="N2298" s="16" t="str">
        <f aca="false">IF(C2298&lt;=D2298,"REORDER","OK")</f>
        <v>OK</v>
      </c>
      <c r="O2298" s="18" t="n">
        <f aca="false">IF(D2298&lt;I2298,1,0)</f>
        <v>0</v>
      </c>
      <c r="P2298" s="20" t="n">
        <f aca="false">C2298/F2298</f>
        <v>27.2260273972603</v>
      </c>
      <c r="Q2298" s="19" t="n">
        <f aca="false">DATA!N2298</f>
        <v>109.1</v>
      </c>
      <c r="R2298" s="19" t="n">
        <f aca="false">DATA!O2298</f>
        <v>0.5</v>
      </c>
      <c r="S2298" s="17" t="n">
        <f aca="false">C2298*Q2298</f>
        <v>17346.9</v>
      </c>
      <c r="T2298" s="19" t="n">
        <f aca="false">C2298*R2298</f>
        <v>79.5</v>
      </c>
      <c r="U2298" s="20" t="n">
        <f aca="false">MAX(0,C2298-L2298)</f>
        <v>101.967117016957</v>
      </c>
      <c r="V2298" s="17" t="n">
        <f aca="false">U2298*Q2298</f>
        <v>11124.61246655</v>
      </c>
      <c r="W2298" s="19" t="n">
        <f aca="false">U2298*R2298</f>
        <v>50.9835585084783</v>
      </c>
      <c r="X2298" s="20" t="n">
        <f aca="false">MAX(0,K2298-C2298)</f>
        <v>0</v>
      </c>
      <c r="Y2298" s="17" t="n">
        <f aca="false">F2298*PARAMETER!$B$5*Q2298</f>
        <v>232557.56</v>
      </c>
      <c r="Z2298" s="21" t="n">
        <f aca="false">SUMIF($Y$2:$Y$3205,"&gt;="&amp;Y2298)/SUM($Y$2:$Y$3205)</f>
        <v>0.976571061275382</v>
      </c>
      <c r="AA2298" s="16" t="str">
        <f aca="false">IF(Z2298&lt;=PARAMETER!$B$7,"A",IF(Z2298&lt;=PARAMETER!$B$8,"B","C"))</f>
        <v>C</v>
      </c>
      <c r="AB2298" s="22" t="n">
        <f aca="false">G2298/F2298</f>
        <v>0.268835616438356</v>
      </c>
      <c r="AC2298" s="16" t="str">
        <f aca="false">IF(AB2298&lt;=PARAMETER!$B$9,"X",IF(AB2298&lt;=PARAMETER!$B$10,"Y","Z"))</f>
        <v>Y</v>
      </c>
      <c r="AD2298" s="16" t="str">
        <f aca="false">AA2298&amp;AC2298</f>
        <v>CY</v>
      </c>
      <c r="AE2298" s="22" t="n">
        <f aca="false">DATA!I2298</f>
        <v>0.47</v>
      </c>
      <c r="AF2298" s="18" t="n">
        <f aca="false">DATA!L2298</f>
        <v>18</v>
      </c>
      <c r="AG2298" s="16" t="str">
        <f aca="false">DATA!K2298</f>
        <v>A</v>
      </c>
      <c r="AH2298" s="18" t="n">
        <f aca="false">IF(AE2298&gt;=PARAMETER!$B$12,1,0)</f>
        <v>0</v>
      </c>
      <c r="AI2298" s="18" t="n">
        <f aca="false">IF(AF2298&gt;=PARAMETER!$B$13,1,0)</f>
        <v>0</v>
      </c>
      <c r="AJ2298" s="18" t="n">
        <f aca="false">IF(AND(AH2298=1,AI2298=1),1,0)</f>
        <v>0</v>
      </c>
    </row>
    <row r="2299" customFormat="false" ht="15" hidden="false" customHeight="false" outlineLevel="0" collapsed="false">
      <c r="A2299" s="16" t="str">
        <f aca="false">DATA!A2299</f>
        <v>ITM12297</v>
      </c>
      <c r="B2299" s="16" t="str">
        <f aca="false">DATA!B2299</f>
        <v>Automotive</v>
      </c>
      <c r="C2299" s="17" t="n">
        <f aca="false">DATA!C2299</f>
        <v>490</v>
      </c>
      <c r="D2299" s="17" t="n">
        <f aca="false">DATA!D2299</f>
        <v>68</v>
      </c>
      <c r="E2299" s="18" t="n">
        <f aca="false">DATA!F2299</f>
        <v>5</v>
      </c>
      <c r="F2299" s="19" t="n">
        <f aca="false">DATA!G2299</f>
        <v>29.02</v>
      </c>
      <c r="G2299" s="19" t="n">
        <f aca="false">DATA!H2299</f>
        <v>6.46</v>
      </c>
      <c r="H2299" s="18" t="n">
        <f aca="false">DATA!E2299</f>
        <v>12</v>
      </c>
      <c r="I2299" s="20" t="n">
        <f aca="false">F2299*E2299</f>
        <v>145.1</v>
      </c>
      <c r="J2299" s="20" t="n">
        <f aca="false">PARAMETER!$B$4*G2299*SQRT(E2299)</f>
        <v>23.7599092179377</v>
      </c>
      <c r="K2299" s="20" t="n">
        <f aca="false">I2299+J2299</f>
        <v>168.859909217938</v>
      </c>
      <c r="L2299" s="20" t="n">
        <f aca="false">K2299+F2299*H2299</f>
        <v>517.099909217938</v>
      </c>
      <c r="M2299" s="16" t="str">
        <f aca="false">IF(C2299&lt;=K2299,"REORDER",IF(C2299&gt;L2299,"OVERSTOCK","OK"))</f>
        <v>OK</v>
      </c>
      <c r="N2299" s="16" t="str">
        <f aca="false">IF(C2299&lt;=D2299,"REORDER","OK")</f>
        <v>OK</v>
      </c>
      <c r="O2299" s="18" t="n">
        <f aca="false">IF(D2299&lt;I2299,1,0)</f>
        <v>1</v>
      </c>
      <c r="P2299" s="20" t="n">
        <f aca="false">C2299/F2299</f>
        <v>16.8849069607167</v>
      </c>
      <c r="Q2299" s="19" t="n">
        <f aca="false">DATA!N2299</f>
        <v>182.93</v>
      </c>
      <c r="R2299" s="19" t="n">
        <f aca="false">DATA!O2299</f>
        <v>0.86</v>
      </c>
      <c r="S2299" s="17" t="n">
        <f aca="false">C2299*Q2299</f>
        <v>89635.7</v>
      </c>
      <c r="T2299" s="19" t="n">
        <f aca="false">C2299*R2299</f>
        <v>421.4</v>
      </c>
      <c r="U2299" s="20" t="n">
        <f aca="false">MAX(0,C2299-L2299)</f>
        <v>0</v>
      </c>
      <c r="V2299" s="17" t="n">
        <f aca="false">U2299*Q2299</f>
        <v>0</v>
      </c>
      <c r="W2299" s="19" t="n">
        <f aca="false">U2299*R2299</f>
        <v>0</v>
      </c>
      <c r="X2299" s="20" t="n">
        <f aca="false">MAX(0,K2299-C2299)</f>
        <v>0</v>
      </c>
      <c r="Y2299" s="17" t="n">
        <f aca="false">F2299*PARAMETER!$B$5*Q2299</f>
        <v>1937649.439</v>
      </c>
      <c r="Z2299" s="21" t="n">
        <f aca="false">SUMIF($Y$2:$Y$3205,"&gt;="&amp;Y2299)/SUM($Y$2:$Y$3205)</f>
        <v>0.357338971808829</v>
      </c>
      <c r="AA2299" s="16" t="str">
        <f aca="false">IF(Z2299&lt;=PARAMETER!$B$7,"A",IF(Z2299&lt;=PARAMETER!$B$8,"B","C"))</f>
        <v>A</v>
      </c>
      <c r="AB2299" s="22" t="n">
        <f aca="false">G2299/F2299</f>
        <v>0.222605099931082</v>
      </c>
      <c r="AC2299" s="16" t="str">
        <f aca="false">IF(AB2299&lt;=PARAMETER!$B$9,"X",IF(AB2299&lt;=PARAMETER!$B$10,"Y","Z"))</f>
        <v>X</v>
      </c>
      <c r="AD2299" s="16" t="str">
        <f aca="false">AA2299&amp;AC2299</f>
        <v>AX</v>
      </c>
      <c r="AE2299" s="22" t="n">
        <f aca="false">DATA!I2299</f>
        <v>0.69</v>
      </c>
      <c r="AF2299" s="18" t="n">
        <f aca="false">DATA!L2299</f>
        <v>131</v>
      </c>
      <c r="AG2299" s="16" t="str">
        <f aca="false">DATA!K2299</f>
        <v>B</v>
      </c>
      <c r="AH2299" s="18" t="n">
        <f aca="false">IF(AE2299&gt;=PARAMETER!$B$12,1,0)</f>
        <v>0</v>
      </c>
      <c r="AI2299" s="18" t="n">
        <f aca="false">IF(AF2299&gt;=PARAMETER!$B$13,1,0)</f>
        <v>1</v>
      </c>
      <c r="AJ2299" s="18" t="n">
        <f aca="false">IF(AND(AH2299=1,AI2299=1),1,0)</f>
        <v>0</v>
      </c>
    </row>
    <row r="2300" customFormat="false" ht="15" hidden="false" customHeight="false" outlineLevel="0" collapsed="false">
      <c r="A2300" s="16" t="str">
        <f aca="false">DATA!A2300</f>
        <v>ITM12298</v>
      </c>
      <c r="B2300" s="16" t="str">
        <f aca="false">DATA!B2300</f>
        <v>Automotive</v>
      </c>
      <c r="C2300" s="17" t="n">
        <f aca="false">DATA!C2300</f>
        <v>151</v>
      </c>
      <c r="D2300" s="17" t="n">
        <f aca="false">DATA!D2300</f>
        <v>39</v>
      </c>
      <c r="E2300" s="18" t="n">
        <f aca="false">DATA!F2300</f>
        <v>2</v>
      </c>
      <c r="F2300" s="19" t="n">
        <f aca="false">DATA!G2300</f>
        <v>5.69</v>
      </c>
      <c r="G2300" s="19" t="n">
        <f aca="false">DATA!H2300</f>
        <v>7.46</v>
      </c>
      <c r="H2300" s="18" t="n">
        <f aca="false">DATA!E2300</f>
        <v>9</v>
      </c>
      <c r="I2300" s="20" t="n">
        <f aca="false">F2300*E2300</f>
        <v>11.38</v>
      </c>
      <c r="J2300" s="20" t="n">
        <f aca="false">PARAMETER!$B$4*G2300*SQRT(E2300)</f>
        <v>17.353260332856</v>
      </c>
      <c r="K2300" s="20" t="n">
        <f aca="false">I2300+J2300</f>
        <v>28.733260332856</v>
      </c>
      <c r="L2300" s="20" t="n">
        <f aca="false">K2300+F2300*H2300</f>
        <v>79.943260332856</v>
      </c>
      <c r="M2300" s="16" t="str">
        <f aca="false">IF(C2300&lt;=K2300,"REORDER",IF(C2300&gt;L2300,"OVERSTOCK","OK"))</f>
        <v>OVERSTOCK</v>
      </c>
      <c r="N2300" s="16" t="str">
        <f aca="false">IF(C2300&lt;=D2300,"REORDER","OK")</f>
        <v>OK</v>
      </c>
      <c r="O2300" s="18" t="n">
        <f aca="false">IF(D2300&lt;I2300,1,0)</f>
        <v>0</v>
      </c>
      <c r="P2300" s="20" t="n">
        <f aca="false">C2300/F2300</f>
        <v>26.5377855887522</v>
      </c>
      <c r="Q2300" s="19" t="n">
        <f aca="false">DATA!N2300</f>
        <v>99.89</v>
      </c>
      <c r="R2300" s="19" t="n">
        <f aca="false">DATA!O2300</f>
        <v>1.89</v>
      </c>
      <c r="S2300" s="17" t="n">
        <f aca="false">C2300*Q2300</f>
        <v>15083.39</v>
      </c>
      <c r="T2300" s="19" t="n">
        <f aca="false">C2300*R2300</f>
        <v>285.39</v>
      </c>
      <c r="U2300" s="20" t="n">
        <f aca="false">MAX(0,C2300-L2300)</f>
        <v>71.056739667144</v>
      </c>
      <c r="V2300" s="17" t="n">
        <f aca="false">U2300*Q2300</f>
        <v>7097.85772535102</v>
      </c>
      <c r="W2300" s="19" t="n">
        <f aca="false">U2300*R2300</f>
        <v>134.297237970902</v>
      </c>
      <c r="X2300" s="20" t="n">
        <f aca="false">MAX(0,K2300-C2300)</f>
        <v>0</v>
      </c>
      <c r="Y2300" s="17" t="n">
        <f aca="false">F2300*PARAMETER!$B$5*Q2300</f>
        <v>207456.5465</v>
      </c>
      <c r="Z2300" s="21" t="n">
        <f aca="false">SUMIF($Y$2:$Y$3205,"&gt;="&amp;Y2300)/SUM($Y$2:$Y$3205)</f>
        <v>0.981419977728393</v>
      </c>
      <c r="AA2300" s="16" t="str">
        <f aca="false">IF(Z2300&lt;=PARAMETER!$B$7,"A",IF(Z2300&lt;=PARAMETER!$B$8,"B","C"))</f>
        <v>C</v>
      </c>
      <c r="AB2300" s="22" t="n">
        <f aca="false">G2300/F2300</f>
        <v>1.31107205623902</v>
      </c>
      <c r="AC2300" s="16" t="str">
        <f aca="false">IF(AB2300&lt;=PARAMETER!$B$9,"X",IF(AB2300&lt;=PARAMETER!$B$10,"Y","Z"))</f>
        <v>Z</v>
      </c>
      <c r="AD2300" s="16" t="str">
        <f aca="false">AA2300&amp;AC2300</f>
        <v>CZ</v>
      </c>
      <c r="AE2300" s="22" t="n">
        <f aca="false">DATA!I2300</f>
        <v>0.3</v>
      </c>
      <c r="AF2300" s="18" t="n">
        <f aca="false">DATA!L2300</f>
        <v>123</v>
      </c>
      <c r="AG2300" s="16" t="str">
        <f aca="false">DATA!K2300</f>
        <v>C</v>
      </c>
      <c r="AH2300" s="18" t="n">
        <f aca="false">IF(AE2300&gt;=PARAMETER!$B$12,1,0)</f>
        <v>0</v>
      </c>
      <c r="AI2300" s="18" t="n">
        <f aca="false">IF(AF2300&gt;=PARAMETER!$B$13,1,0)</f>
        <v>1</v>
      </c>
      <c r="AJ2300" s="18" t="n">
        <f aca="false">IF(AND(AH2300=1,AI2300=1),1,0)</f>
        <v>0</v>
      </c>
    </row>
    <row r="2301" customFormat="false" ht="15" hidden="false" customHeight="false" outlineLevel="0" collapsed="false">
      <c r="A2301" s="16" t="str">
        <f aca="false">DATA!A2301</f>
        <v>ITM12299</v>
      </c>
      <c r="B2301" s="16" t="str">
        <f aca="false">DATA!B2301</f>
        <v>Apparel</v>
      </c>
      <c r="C2301" s="17" t="n">
        <f aca="false">DATA!C2301</f>
        <v>106</v>
      </c>
      <c r="D2301" s="17" t="n">
        <f aca="false">DATA!D2301</f>
        <v>17</v>
      </c>
      <c r="E2301" s="18" t="n">
        <f aca="false">DATA!F2301</f>
        <v>9</v>
      </c>
      <c r="F2301" s="19" t="n">
        <f aca="false">DATA!G2301</f>
        <v>8.86</v>
      </c>
      <c r="G2301" s="19" t="n">
        <f aca="false">DATA!H2301</f>
        <v>4.24</v>
      </c>
      <c r="H2301" s="18" t="n">
        <f aca="false">DATA!E2301</f>
        <v>4</v>
      </c>
      <c r="I2301" s="20" t="n">
        <f aca="false">F2301*E2301</f>
        <v>79.74</v>
      </c>
      <c r="J2301" s="20" t="n">
        <f aca="false">PARAMETER!$B$4*G2301*SQRT(E2301)</f>
        <v>20.9225381348227</v>
      </c>
      <c r="K2301" s="20" t="n">
        <f aca="false">I2301+J2301</f>
        <v>100.662538134823</v>
      </c>
      <c r="L2301" s="20" t="n">
        <f aca="false">K2301+F2301*H2301</f>
        <v>136.102538134823</v>
      </c>
      <c r="M2301" s="16" t="str">
        <f aca="false">IF(C2301&lt;=K2301,"REORDER",IF(C2301&gt;L2301,"OVERSTOCK","OK"))</f>
        <v>OK</v>
      </c>
      <c r="N2301" s="16" t="str">
        <f aca="false">IF(C2301&lt;=D2301,"REORDER","OK")</f>
        <v>OK</v>
      </c>
      <c r="O2301" s="18" t="n">
        <f aca="false">IF(D2301&lt;I2301,1,0)</f>
        <v>1</v>
      </c>
      <c r="P2301" s="20" t="n">
        <f aca="false">C2301/F2301</f>
        <v>11.9638826185102</v>
      </c>
      <c r="Q2301" s="19" t="n">
        <f aca="false">DATA!N2301</f>
        <v>43.84</v>
      </c>
      <c r="R2301" s="19" t="n">
        <f aca="false">DATA!O2301</f>
        <v>0.32</v>
      </c>
      <c r="S2301" s="17" t="n">
        <f aca="false">C2301*Q2301</f>
        <v>4647.04</v>
      </c>
      <c r="T2301" s="19" t="n">
        <f aca="false">C2301*R2301</f>
        <v>33.92</v>
      </c>
      <c r="U2301" s="20" t="n">
        <f aca="false">MAX(0,C2301-L2301)</f>
        <v>0</v>
      </c>
      <c r="V2301" s="17" t="n">
        <f aca="false">U2301*Q2301</f>
        <v>0</v>
      </c>
      <c r="W2301" s="19" t="n">
        <f aca="false">U2301*R2301</f>
        <v>0</v>
      </c>
      <c r="X2301" s="20" t="n">
        <f aca="false">MAX(0,K2301-C2301)</f>
        <v>0</v>
      </c>
      <c r="Y2301" s="17" t="n">
        <f aca="false">F2301*PARAMETER!$B$5*Q2301</f>
        <v>141774.176</v>
      </c>
      <c r="Z2301" s="21" t="n">
        <f aca="false">SUMIF($Y$2:$Y$3205,"&gt;="&amp;Y2301)/SUM($Y$2:$Y$3205)</f>
        <v>0.992073348381663</v>
      </c>
      <c r="AA2301" s="16" t="str">
        <f aca="false">IF(Z2301&lt;=PARAMETER!$B$7,"A",IF(Z2301&lt;=PARAMETER!$B$8,"B","C"))</f>
        <v>C</v>
      </c>
      <c r="AB2301" s="22" t="n">
        <f aca="false">G2301/F2301</f>
        <v>0.478555304740406</v>
      </c>
      <c r="AC2301" s="16" t="str">
        <f aca="false">IF(AB2301&lt;=PARAMETER!$B$9,"X",IF(AB2301&lt;=PARAMETER!$B$10,"Y","Z"))</f>
        <v>Y</v>
      </c>
      <c r="AD2301" s="16" t="str">
        <f aca="false">AA2301&amp;AC2301</f>
        <v>CY</v>
      </c>
      <c r="AE2301" s="22" t="n">
        <f aca="false">DATA!I2301</f>
        <v>0.97</v>
      </c>
      <c r="AF2301" s="18" t="n">
        <f aca="false">DATA!L2301</f>
        <v>29</v>
      </c>
      <c r="AG2301" s="16" t="str">
        <f aca="false">DATA!K2301</f>
        <v>A</v>
      </c>
      <c r="AH2301" s="18" t="n">
        <f aca="false">IF(AE2301&gt;=PARAMETER!$B$12,1,0)</f>
        <v>1</v>
      </c>
      <c r="AI2301" s="18" t="n">
        <f aca="false">IF(AF2301&gt;=PARAMETER!$B$13,1,0)</f>
        <v>0</v>
      </c>
      <c r="AJ2301" s="18" t="n">
        <f aca="false">IF(AND(AH2301=1,AI2301=1),1,0)</f>
        <v>0</v>
      </c>
    </row>
    <row r="2302" customFormat="false" ht="15" hidden="false" customHeight="false" outlineLevel="0" collapsed="false">
      <c r="A2302" s="16" t="str">
        <f aca="false">DATA!A2302</f>
        <v>ITM12300</v>
      </c>
      <c r="B2302" s="16" t="str">
        <f aca="false">DATA!B2302</f>
        <v>Pharma</v>
      </c>
      <c r="C2302" s="17" t="n">
        <f aca="false">DATA!C2302</f>
        <v>195</v>
      </c>
      <c r="D2302" s="17" t="n">
        <f aca="false">DATA!D2302</f>
        <v>66</v>
      </c>
      <c r="E2302" s="18" t="n">
        <f aca="false">DATA!F2302</f>
        <v>2</v>
      </c>
      <c r="F2302" s="19" t="n">
        <f aca="false">DATA!G2302</f>
        <v>5.19</v>
      </c>
      <c r="G2302" s="19" t="n">
        <f aca="false">DATA!H2302</f>
        <v>7.35</v>
      </c>
      <c r="H2302" s="18" t="n">
        <f aca="false">DATA!E2302</f>
        <v>13</v>
      </c>
      <c r="I2302" s="20" t="n">
        <f aca="false">F2302*E2302</f>
        <v>10.38</v>
      </c>
      <c r="J2302" s="20" t="n">
        <f aca="false">PARAMETER!$B$4*G2302*SQRT(E2302)</f>
        <v>17.0973811590471</v>
      </c>
      <c r="K2302" s="20" t="n">
        <f aca="false">I2302+J2302</f>
        <v>27.4773811590471</v>
      </c>
      <c r="L2302" s="20" t="n">
        <f aca="false">K2302+F2302*H2302</f>
        <v>94.9473811590471</v>
      </c>
      <c r="M2302" s="16" t="str">
        <f aca="false">IF(C2302&lt;=K2302,"REORDER",IF(C2302&gt;L2302,"OVERSTOCK","OK"))</f>
        <v>OVERSTOCK</v>
      </c>
      <c r="N2302" s="16" t="str">
        <f aca="false">IF(C2302&lt;=D2302,"REORDER","OK")</f>
        <v>OK</v>
      </c>
      <c r="O2302" s="18" t="n">
        <f aca="false">IF(D2302&lt;I2302,1,0)</f>
        <v>0</v>
      </c>
      <c r="P2302" s="20" t="n">
        <f aca="false">C2302/F2302</f>
        <v>37.5722543352601</v>
      </c>
      <c r="Q2302" s="19" t="n">
        <f aca="false">DATA!N2302</f>
        <v>78.67</v>
      </c>
      <c r="R2302" s="19" t="n">
        <f aca="false">DATA!O2302</f>
        <v>1.38</v>
      </c>
      <c r="S2302" s="17" t="n">
        <f aca="false">C2302*Q2302</f>
        <v>15340.65</v>
      </c>
      <c r="T2302" s="19" t="n">
        <f aca="false">C2302*R2302</f>
        <v>269.1</v>
      </c>
      <c r="U2302" s="20" t="n">
        <f aca="false">MAX(0,C2302-L2302)</f>
        <v>100.052618840953</v>
      </c>
      <c r="V2302" s="17" t="n">
        <f aca="false">U2302*Q2302</f>
        <v>7871.13952421777</v>
      </c>
      <c r="W2302" s="19" t="n">
        <f aca="false">U2302*R2302</f>
        <v>138.072614000515</v>
      </c>
      <c r="X2302" s="20" t="n">
        <f aca="false">MAX(0,K2302-C2302)</f>
        <v>0</v>
      </c>
      <c r="Y2302" s="17" t="n">
        <f aca="false">F2302*PARAMETER!$B$5*Q2302</f>
        <v>149028.5145</v>
      </c>
      <c r="Z2302" s="21" t="n">
        <f aca="false">SUMIF($Y$2:$Y$3205,"&gt;="&amp;Y2302)/SUM($Y$2:$Y$3205)</f>
        <v>0.991101417952455</v>
      </c>
      <c r="AA2302" s="16" t="str">
        <f aca="false">IF(Z2302&lt;=PARAMETER!$B$7,"A",IF(Z2302&lt;=PARAMETER!$B$8,"B","C"))</f>
        <v>C</v>
      </c>
      <c r="AB2302" s="22" t="n">
        <f aca="false">G2302/F2302</f>
        <v>1.41618497109827</v>
      </c>
      <c r="AC2302" s="16" t="str">
        <f aca="false">IF(AB2302&lt;=PARAMETER!$B$9,"X",IF(AB2302&lt;=PARAMETER!$B$10,"Y","Z"))</f>
        <v>Z</v>
      </c>
      <c r="AD2302" s="16" t="str">
        <f aca="false">AA2302&amp;AC2302</f>
        <v>CZ</v>
      </c>
      <c r="AE2302" s="22" t="n">
        <f aca="false">DATA!I2302</f>
        <v>0.21</v>
      </c>
      <c r="AF2302" s="18" t="n">
        <f aca="false">DATA!L2302</f>
        <v>92</v>
      </c>
      <c r="AG2302" s="16" t="str">
        <f aca="false">DATA!K2302</f>
        <v>C</v>
      </c>
      <c r="AH2302" s="18" t="n">
        <f aca="false">IF(AE2302&gt;=PARAMETER!$B$12,1,0)</f>
        <v>0</v>
      </c>
      <c r="AI2302" s="18" t="n">
        <f aca="false">IF(AF2302&gt;=PARAMETER!$B$13,1,0)</f>
        <v>0</v>
      </c>
      <c r="AJ2302" s="18" t="n">
        <f aca="false">IF(AND(AH2302=1,AI2302=1),1,0)</f>
        <v>0</v>
      </c>
    </row>
    <row r="2303" customFormat="false" ht="15" hidden="false" customHeight="false" outlineLevel="0" collapsed="false">
      <c r="A2303" s="16" t="str">
        <f aca="false">DATA!A2303</f>
        <v>ITM12301</v>
      </c>
      <c r="B2303" s="16" t="str">
        <f aca="false">DATA!B2303</f>
        <v>Electronics</v>
      </c>
      <c r="C2303" s="17" t="n">
        <f aca="false">DATA!C2303</f>
        <v>202</v>
      </c>
      <c r="D2303" s="17" t="n">
        <f aca="false">DATA!D2303</f>
        <v>82</v>
      </c>
      <c r="E2303" s="18" t="n">
        <f aca="false">DATA!F2303</f>
        <v>9</v>
      </c>
      <c r="F2303" s="19" t="n">
        <f aca="false">DATA!G2303</f>
        <v>19.68</v>
      </c>
      <c r="G2303" s="19" t="n">
        <f aca="false">DATA!H2303</f>
        <v>3.59</v>
      </c>
      <c r="H2303" s="18" t="n">
        <f aca="false">DATA!E2303</f>
        <v>4</v>
      </c>
      <c r="I2303" s="20" t="n">
        <f aca="false">F2303*E2303</f>
        <v>177.12</v>
      </c>
      <c r="J2303" s="20" t="n">
        <f aca="false">PARAMETER!$B$4*G2303*SQRT(E2303)</f>
        <v>17.7150735622674</v>
      </c>
      <c r="K2303" s="20" t="n">
        <f aca="false">I2303+J2303</f>
        <v>194.835073562267</v>
      </c>
      <c r="L2303" s="20" t="n">
        <f aca="false">K2303+F2303*H2303</f>
        <v>273.555073562267</v>
      </c>
      <c r="M2303" s="16" t="str">
        <f aca="false">IF(C2303&lt;=K2303,"REORDER",IF(C2303&gt;L2303,"OVERSTOCK","OK"))</f>
        <v>OK</v>
      </c>
      <c r="N2303" s="16" t="str">
        <f aca="false">IF(C2303&lt;=D2303,"REORDER","OK")</f>
        <v>OK</v>
      </c>
      <c r="O2303" s="18" t="n">
        <f aca="false">IF(D2303&lt;I2303,1,0)</f>
        <v>1</v>
      </c>
      <c r="P2303" s="20" t="n">
        <f aca="false">C2303/F2303</f>
        <v>10.2642276422764</v>
      </c>
      <c r="Q2303" s="19" t="n">
        <f aca="false">DATA!N2303</f>
        <v>182.11</v>
      </c>
      <c r="R2303" s="19" t="n">
        <f aca="false">DATA!O2303</f>
        <v>0.35</v>
      </c>
      <c r="S2303" s="17" t="n">
        <f aca="false">C2303*Q2303</f>
        <v>36786.22</v>
      </c>
      <c r="T2303" s="19" t="n">
        <f aca="false">C2303*R2303</f>
        <v>70.7</v>
      </c>
      <c r="U2303" s="20" t="n">
        <f aca="false">MAX(0,C2303-L2303)</f>
        <v>0</v>
      </c>
      <c r="V2303" s="17" t="n">
        <f aca="false">U2303*Q2303</f>
        <v>0</v>
      </c>
      <c r="W2303" s="19" t="n">
        <f aca="false">U2303*R2303</f>
        <v>0</v>
      </c>
      <c r="X2303" s="20" t="n">
        <f aca="false">MAX(0,K2303-C2303)</f>
        <v>0</v>
      </c>
      <c r="Y2303" s="17" t="n">
        <f aca="false">F2303*PARAMETER!$B$5*Q2303</f>
        <v>1308132.552</v>
      </c>
      <c r="Z2303" s="21" t="n">
        <f aca="false">SUMIF($Y$2:$Y$3205,"&gt;="&amp;Y2303)/SUM($Y$2:$Y$3205)</f>
        <v>0.602834320935853</v>
      </c>
      <c r="AA2303" s="16" t="str">
        <f aca="false">IF(Z2303&lt;=PARAMETER!$B$7,"A",IF(Z2303&lt;=PARAMETER!$B$8,"B","C"))</f>
        <v>A</v>
      </c>
      <c r="AB2303" s="22" t="n">
        <f aca="false">G2303/F2303</f>
        <v>0.182418699186992</v>
      </c>
      <c r="AC2303" s="16" t="str">
        <f aca="false">IF(AB2303&lt;=PARAMETER!$B$9,"X",IF(AB2303&lt;=PARAMETER!$B$10,"Y","Z"))</f>
        <v>X</v>
      </c>
      <c r="AD2303" s="16" t="str">
        <f aca="false">AA2303&amp;AC2303</f>
        <v>AX</v>
      </c>
      <c r="AE2303" s="22" t="n">
        <f aca="false">DATA!I2303</f>
        <v>0.53</v>
      </c>
      <c r="AF2303" s="18" t="n">
        <f aca="false">DATA!L2303</f>
        <v>30</v>
      </c>
      <c r="AG2303" s="16" t="str">
        <f aca="false">DATA!K2303</f>
        <v>D</v>
      </c>
      <c r="AH2303" s="18" t="n">
        <f aca="false">IF(AE2303&gt;=PARAMETER!$B$12,1,0)</f>
        <v>0</v>
      </c>
      <c r="AI2303" s="18" t="n">
        <f aca="false">IF(AF2303&gt;=PARAMETER!$B$13,1,0)</f>
        <v>0</v>
      </c>
      <c r="AJ2303" s="18" t="n">
        <f aca="false">IF(AND(AH2303=1,AI2303=1),1,0)</f>
        <v>0</v>
      </c>
    </row>
    <row r="2304" customFormat="false" ht="15" hidden="false" customHeight="false" outlineLevel="0" collapsed="false">
      <c r="A2304" s="16" t="str">
        <f aca="false">DATA!A2304</f>
        <v>ITM12302</v>
      </c>
      <c r="B2304" s="16" t="str">
        <f aca="false">DATA!B2304</f>
        <v>Electronics</v>
      </c>
      <c r="C2304" s="17" t="n">
        <f aca="false">DATA!C2304</f>
        <v>387</v>
      </c>
      <c r="D2304" s="17" t="n">
        <f aca="false">DATA!D2304</f>
        <v>29</v>
      </c>
      <c r="E2304" s="18" t="n">
        <f aca="false">DATA!F2304</f>
        <v>3</v>
      </c>
      <c r="F2304" s="19" t="n">
        <f aca="false">DATA!G2304</f>
        <v>42.26</v>
      </c>
      <c r="G2304" s="19" t="n">
        <f aca="false">DATA!H2304</f>
        <v>8</v>
      </c>
      <c r="H2304" s="18" t="n">
        <f aca="false">DATA!E2304</f>
        <v>3</v>
      </c>
      <c r="I2304" s="20" t="n">
        <f aca="false">F2304*E2304</f>
        <v>126.78</v>
      </c>
      <c r="J2304" s="20" t="n">
        <f aca="false">PARAMETER!$B$4*G2304*SQRT(E2304)</f>
        <v>22.7917604231511</v>
      </c>
      <c r="K2304" s="20" t="n">
        <f aca="false">I2304+J2304</f>
        <v>149.571760423151</v>
      </c>
      <c r="L2304" s="20" t="n">
        <f aca="false">K2304+F2304*H2304</f>
        <v>276.351760423151</v>
      </c>
      <c r="M2304" s="16" t="str">
        <f aca="false">IF(C2304&lt;=K2304,"REORDER",IF(C2304&gt;L2304,"OVERSTOCK","OK"))</f>
        <v>OVERSTOCK</v>
      </c>
      <c r="N2304" s="16" t="str">
        <f aca="false">IF(C2304&lt;=D2304,"REORDER","OK")</f>
        <v>OK</v>
      </c>
      <c r="O2304" s="18" t="n">
        <f aca="false">IF(D2304&lt;I2304,1,0)</f>
        <v>1</v>
      </c>
      <c r="P2304" s="20" t="n">
        <f aca="false">C2304/F2304</f>
        <v>9.15759583530525</v>
      </c>
      <c r="Q2304" s="19" t="n">
        <f aca="false">DATA!N2304</f>
        <v>198.81</v>
      </c>
      <c r="R2304" s="19" t="n">
        <f aca="false">DATA!O2304</f>
        <v>1.1</v>
      </c>
      <c r="S2304" s="17" t="n">
        <f aca="false">C2304*Q2304</f>
        <v>76939.47</v>
      </c>
      <c r="T2304" s="19" t="n">
        <f aca="false">C2304*R2304</f>
        <v>425.7</v>
      </c>
      <c r="U2304" s="20" t="n">
        <f aca="false">MAX(0,C2304-L2304)</f>
        <v>110.648239576849</v>
      </c>
      <c r="V2304" s="17" t="n">
        <f aca="false">U2304*Q2304</f>
        <v>21997.9765102733</v>
      </c>
      <c r="W2304" s="19" t="n">
        <f aca="false">U2304*R2304</f>
        <v>121.713063534534</v>
      </c>
      <c r="X2304" s="20" t="n">
        <f aca="false">MAX(0,K2304-C2304)</f>
        <v>0</v>
      </c>
      <c r="Y2304" s="17" t="n">
        <f aca="false">F2304*PARAMETER!$B$5*Q2304</f>
        <v>3066624.369</v>
      </c>
      <c r="Z2304" s="21" t="n">
        <f aca="false">SUMIF($Y$2:$Y$3205,"&gt;="&amp;Y2304)/SUM($Y$2:$Y$3205)</f>
        <v>0.0608184788599802</v>
      </c>
      <c r="AA2304" s="16" t="str">
        <f aca="false">IF(Z2304&lt;=PARAMETER!$B$7,"A",IF(Z2304&lt;=PARAMETER!$B$8,"B","C"))</f>
        <v>A</v>
      </c>
      <c r="AB2304" s="22" t="n">
        <f aca="false">G2304/F2304</f>
        <v>0.189304306672977</v>
      </c>
      <c r="AC2304" s="16" t="str">
        <f aca="false">IF(AB2304&lt;=PARAMETER!$B$9,"X",IF(AB2304&lt;=PARAMETER!$B$10,"Y","Z"))</f>
        <v>X</v>
      </c>
      <c r="AD2304" s="16" t="str">
        <f aca="false">AA2304&amp;AC2304</f>
        <v>AX</v>
      </c>
      <c r="AE2304" s="22" t="n">
        <f aca="false">DATA!I2304</f>
        <v>0.18</v>
      </c>
      <c r="AF2304" s="18" t="n">
        <f aca="false">DATA!L2304</f>
        <v>42</v>
      </c>
      <c r="AG2304" s="16" t="str">
        <f aca="false">DATA!K2304</f>
        <v>C</v>
      </c>
      <c r="AH2304" s="18" t="n">
        <f aca="false">IF(AE2304&gt;=PARAMETER!$B$12,1,0)</f>
        <v>0</v>
      </c>
      <c r="AI2304" s="18" t="n">
        <f aca="false">IF(AF2304&gt;=PARAMETER!$B$13,1,0)</f>
        <v>0</v>
      </c>
      <c r="AJ2304" s="18" t="n">
        <f aca="false">IF(AND(AH2304=1,AI2304=1),1,0)</f>
        <v>0</v>
      </c>
    </row>
    <row r="2305" customFormat="false" ht="15" hidden="false" customHeight="false" outlineLevel="0" collapsed="false">
      <c r="A2305" s="16" t="str">
        <f aca="false">DATA!A2305</f>
        <v>ITM12303</v>
      </c>
      <c r="B2305" s="16" t="str">
        <f aca="false">DATA!B2305</f>
        <v>Electronics</v>
      </c>
      <c r="C2305" s="17" t="n">
        <f aca="false">DATA!C2305</f>
        <v>148</v>
      </c>
      <c r="D2305" s="17" t="n">
        <f aca="false">DATA!D2305</f>
        <v>34</v>
      </c>
      <c r="E2305" s="18" t="n">
        <f aca="false">DATA!F2305</f>
        <v>9</v>
      </c>
      <c r="F2305" s="19" t="n">
        <f aca="false">DATA!G2305</f>
        <v>45.44</v>
      </c>
      <c r="G2305" s="19" t="n">
        <f aca="false">DATA!H2305</f>
        <v>3.74</v>
      </c>
      <c r="H2305" s="18" t="n">
        <f aca="false">DATA!E2305</f>
        <v>12</v>
      </c>
      <c r="I2305" s="20" t="n">
        <f aca="false">F2305*E2305</f>
        <v>408.96</v>
      </c>
      <c r="J2305" s="20" t="n">
        <f aca="false">PARAMETER!$B$4*G2305*SQRT(E2305)</f>
        <v>18.4552576943955</v>
      </c>
      <c r="K2305" s="20" t="n">
        <f aca="false">I2305+J2305</f>
        <v>427.415257694396</v>
      </c>
      <c r="L2305" s="20" t="n">
        <f aca="false">K2305+F2305*H2305</f>
        <v>972.695257694395</v>
      </c>
      <c r="M2305" s="16" t="str">
        <f aca="false">IF(C2305&lt;=K2305,"REORDER",IF(C2305&gt;L2305,"OVERSTOCK","OK"))</f>
        <v>REORDER</v>
      </c>
      <c r="N2305" s="16" t="str">
        <f aca="false">IF(C2305&lt;=D2305,"REORDER","OK")</f>
        <v>OK</v>
      </c>
      <c r="O2305" s="18" t="n">
        <f aca="false">IF(D2305&lt;I2305,1,0)</f>
        <v>1</v>
      </c>
      <c r="P2305" s="20" t="n">
        <f aca="false">C2305/F2305</f>
        <v>3.25704225352113</v>
      </c>
      <c r="Q2305" s="19" t="n">
        <f aca="false">DATA!N2305</f>
        <v>90.15</v>
      </c>
      <c r="R2305" s="19" t="n">
        <f aca="false">DATA!O2305</f>
        <v>1.12</v>
      </c>
      <c r="S2305" s="17" t="n">
        <f aca="false">C2305*Q2305</f>
        <v>13342.2</v>
      </c>
      <c r="T2305" s="19" t="n">
        <f aca="false">C2305*R2305</f>
        <v>165.76</v>
      </c>
      <c r="U2305" s="20" t="n">
        <f aca="false">MAX(0,C2305-L2305)</f>
        <v>0</v>
      </c>
      <c r="V2305" s="17" t="n">
        <f aca="false">U2305*Q2305</f>
        <v>0</v>
      </c>
      <c r="W2305" s="19" t="n">
        <f aca="false">U2305*R2305</f>
        <v>0</v>
      </c>
      <c r="X2305" s="20" t="n">
        <f aca="false">MAX(0,K2305-C2305)</f>
        <v>279.415257694396</v>
      </c>
      <c r="Y2305" s="17" t="n">
        <f aca="false">F2305*PARAMETER!$B$5*Q2305</f>
        <v>1495191.84</v>
      </c>
      <c r="Z2305" s="21" t="n">
        <f aca="false">SUMIF($Y$2:$Y$3205,"&gt;="&amp;Y2305)/SUM($Y$2:$Y$3205)</f>
        <v>0.529100807875361</v>
      </c>
      <c r="AA2305" s="16" t="str">
        <f aca="false">IF(Z2305&lt;=PARAMETER!$B$7,"A",IF(Z2305&lt;=PARAMETER!$B$8,"B","C"))</f>
        <v>A</v>
      </c>
      <c r="AB2305" s="22" t="n">
        <f aca="false">G2305/F2305</f>
        <v>0.082306338028169</v>
      </c>
      <c r="AC2305" s="16" t="str">
        <f aca="false">IF(AB2305&lt;=PARAMETER!$B$9,"X",IF(AB2305&lt;=PARAMETER!$B$10,"Y","Z"))</f>
        <v>X</v>
      </c>
      <c r="AD2305" s="16" t="str">
        <f aca="false">AA2305&amp;AC2305</f>
        <v>AX</v>
      </c>
      <c r="AE2305" s="22" t="n">
        <f aca="false">DATA!I2305</f>
        <v>0.12</v>
      </c>
      <c r="AF2305" s="18" t="n">
        <f aca="false">DATA!L2305</f>
        <v>142</v>
      </c>
      <c r="AG2305" s="16" t="str">
        <f aca="false">DATA!K2305</f>
        <v>D</v>
      </c>
      <c r="AH2305" s="18" t="n">
        <f aca="false">IF(AE2305&gt;=PARAMETER!$B$12,1,0)</f>
        <v>0</v>
      </c>
      <c r="AI2305" s="18" t="n">
        <f aca="false">IF(AF2305&gt;=PARAMETER!$B$13,1,0)</f>
        <v>1</v>
      </c>
      <c r="AJ2305" s="18" t="n">
        <f aca="false">IF(AND(AH2305=1,AI2305=1),1,0)</f>
        <v>0</v>
      </c>
    </row>
    <row r="2306" customFormat="false" ht="15" hidden="false" customHeight="false" outlineLevel="0" collapsed="false">
      <c r="A2306" s="16" t="str">
        <f aca="false">DATA!A2306</f>
        <v>ITM12304</v>
      </c>
      <c r="B2306" s="16" t="str">
        <f aca="false">DATA!B2306</f>
        <v>Apparel</v>
      </c>
      <c r="C2306" s="17" t="n">
        <f aca="false">DATA!C2306</f>
        <v>265</v>
      </c>
      <c r="D2306" s="17" t="n">
        <f aca="false">DATA!D2306</f>
        <v>28</v>
      </c>
      <c r="E2306" s="18" t="n">
        <f aca="false">DATA!F2306</f>
        <v>8</v>
      </c>
      <c r="F2306" s="19" t="n">
        <f aca="false">DATA!G2306</f>
        <v>4.52</v>
      </c>
      <c r="G2306" s="19" t="n">
        <f aca="false">DATA!H2306</f>
        <v>2.93</v>
      </c>
      <c r="H2306" s="18" t="n">
        <f aca="false">DATA!E2306</f>
        <v>4</v>
      </c>
      <c r="I2306" s="20" t="n">
        <f aca="false">F2306*E2306</f>
        <v>36.16</v>
      </c>
      <c r="J2306" s="20" t="n">
        <f aca="false">PARAMETER!$B$4*G2306*SQRT(E2306)</f>
        <v>13.6313814410906</v>
      </c>
      <c r="K2306" s="20" t="n">
        <f aca="false">I2306+J2306</f>
        <v>49.7913814410906</v>
      </c>
      <c r="L2306" s="20" t="n">
        <f aca="false">K2306+F2306*H2306</f>
        <v>67.8713814410906</v>
      </c>
      <c r="M2306" s="16" t="str">
        <f aca="false">IF(C2306&lt;=K2306,"REORDER",IF(C2306&gt;L2306,"OVERSTOCK","OK"))</f>
        <v>OVERSTOCK</v>
      </c>
      <c r="N2306" s="16" t="str">
        <f aca="false">IF(C2306&lt;=D2306,"REORDER","OK")</f>
        <v>OK</v>
      </c>
      <c r="O2306" s="18" t="n">
        <f aca="false">IF(D2306&lt;I2306,1,0)</f>
        <v>1</v>
      </c>
      <c r="P2306" s="20" t="n">
        <f aca="false">C2306/F2306</f>
        <v>58.6283185840708</v>
      </c>
      <c r="Q2306" s="19" t="n">
        <f aca="false">DATA!N2306</f>
        <v>41.7</v>
      </c>
      <c r="R2306" s="19" t="n">
        <f aca="false">DATA!O2306</f>
        <v>0.18</v>
      </c>
      <c r="S2306" s="17" t="n">
        <f aca="false">C2306*Q2306</f>
        <v>11050.5</v>
      </c>
      <c r="T2306" s="19" t="n">
        <f aca="false">C2306*R2306</f>
        <v>47.7</v>
      </c>
      <c r="U2306" s="20" t="n">
        <f aca="false">MAX(0,C2306-L2306)</f>
        <v>197.128618558909</v>
      </c>
      <c r="V2306" s="17" t="n">
        <f aca="false">U2306*Q2306</f>
        <v>8220.26339390652</v>
      </c>
      <c r="W2306" s="19" t="n">
        <f aca="false">U2306*R2306</f>
        <v>35.4831513406037</v>
      </c>
      <c r="X2306" s="20" t="n">
        <f aca="false">MAX(0,K2306-C2306)</f>
        <v>0</v>
      </c>
      <c r="Y2306" s="17" t="n">
        <f aca="false">F2306*PARAMETER!$B$5*Q2306</f>
        <v>68796.66</v>
      </c>
      <c r="Z2306" s="21" t="n">
        <f aca="false">SUMIF($Y$2:$Y$3205,"&gt;="&amp;Y2306)/SUM($Y$2:$Y$3205)</f>
        <v>0.998356502679518</v>
      </c>
      <c r="AA2306" s="16" t="str">
        <f aca="false">IF(Z2306&lt;=PARAMETER!$B$7,"A",IF(Z2306&lt;=PARAMETER!$B$8,"B","C"))</f>
        <v>C</v>
      </c>
      <c r="AB2306" s="22" t="n">
        <f aca="false">G2306/F2306</f>
        <v>0.648230088495575</v>
      </c>
      <c r="AC2306" s="16" t="str">
        <f aca="false">IF(AB2306&lt;=PARAMETER!$B$9,"X",IF(AB2306&lt;=PARAMETER!$B$10,"Y","Z"))</f>
        <v>Z</v>
      </c>
      <c r="AD2306" s="16" t="str">
        <f aca="false">AA2306&amp;AC2306</f>
        <v>CZ</v>
      </c>
      <c r="AE2306" s="22" t="n">
        <f aca="false">DATA!I2306</f>
        <v>0.93</v>
      </c>
      <c r="AF2306" s="18" t="n">
        <f aca="false">DATA!L2306</f>
        <v>161</v>
      </c>
      <c r="AG2306" s="16" t="str">
        <f aca="false">DATA!K2306</f>
        <v>B</v>
      </c>
      <c r="AH2306" s="18" t="n">
        <f aca="false">IF(AE2306&gt;=PARAMETER!$B$12,1,0)</f>
        <v>1</v>
      </c>
      <c r="AI2306" s="18" t="n">
        <f aca="false">IF(AF2306&gt;=PARAMETER!$B$13,1,0)</f>
        <v>1</v>
      </c>
      <c r="AJ2306" s="18" t="n">
        <f aca="false">IF(AND(AH2306=1,AI2306=1),1,0)</f>
        <v>1</v>
      </c>
    </row>
    <row r="2307" customFormat="false" ht="15" hidden="false" customHeight="false" outlineLevel="0" collapsed="false">
      <c r="A2307" s="16" t="str">
        <f aca="false">DATA!A2307</f>
        <v>ITM12305</v>
      </c>
      <c r="B2307" s="16" t="str">
        <f aca="false">DATA!B2307</f>
        <v>Apparel</v>
      </c>
      <c r="C2307" s="17" t="n">
        <f aca="false">DATA!C2307</f>
        <v>108</v>
      </c>
      <c r="D2307" s="17" t="n">
        <f aca="false">DATA!D2307</f>
        <v>14</v>
      </c>
      <c r="E2307" s="18" t="n">
        <f aca="false">DATA!F2307</f>
        <v>8</v>
      </c>
      <c r="F2307" s="19" t="n">
        <f aca="false">DATA!G2307</f>
        <v>32.09</v>
      </c>
      <c r="G2307" s="19" t="n">
        <f aca="false">DATA!H2307</f>
        <v>8.85</v>
      </c>
      <c r="H2307" s="18" t="n">
        <f aca="false">DATA!E2307</f>
        <v>9</v>
      </c>
      <c r="I2307" s="20" t="n">
        <f aca="false">F2307*E2307</f>
        <v>256.72</v>
      </c>
      <c r="J2307" s="20" t="n">
        <f aca="false">PARAMETER!$B$4*G2307*SQRT(E2307)</f>
        <v>41.1732852401542</v>
      </c>
      <c r="K2307" s="20" t="n">
        <f aca="false">I2307+J2307</f>
        <v>297.893285240154</v>
      </c>
      <c r="L2307" s="20" t="n">
        <f aca="false">K2307+F2307*H2307</f>
        <v>586.703285240154</v>
      </c>
      <c r="M2307" s="16" t="str">
        <f aca="false">IF(C2307&lt;=K2307,"REORDER",IF(C2307&gt;L2307,"OVERSTOCK","OK"))</f>
        <v>REORDER</v>
      </c>
      <c r="N2307" s="16" t="str">
        <f aca="false">IF(C2307&lt;=D2307,"REORDER","OK")</f>
        <v>OK</v>
      </c>
      <c r="O2307" s="18" t="n">
        <f aca="false">IF(D2307&lt;I2307,1,0)</f>
        <v>1</v>
      </c>
      <c r="P2307" s="20" t="n">
        <f aca="false">C2307/F2307</f>
        <v>3.36553443440324</v>
      </c>
      <c r="Q2307" s="19" t="n">
        <f aca="false">DATA!N2307</f>
        <v>64.4</v>
      </c>
      <c r="R2307" s="19" t="n">
        <f aca="false">DATA!O2307</f>
        <v>1.91</v>
      </c>
      <c r="S2307" s="17" t="n">
        <f aca="false">C2307*Q2307</f>
        <v>6955.2</v>
      </c>
      <c r="T2307" s="19" t="n">
        <f aca="false">C2307*R2307</f>
        <v>206.28</v>
      </c>
      <c r="U2307" s="20" t="n">
        <f aca="false">MAX(0,C2307-L2307)</f>
        <v>0</v>
      </c>
      <c r="V2307" s="17" t="n">
        <f aca="false">U2307*Q2307</f>
        <v>0</v>
      </c>
      <c r="W2307" s="19" t="n">
        <f aca="false">U2307*R2307</f>
        <v>0</v>
      </c>
      <c r="X2307" s="20" t="n">
        <f aca="false">MAX(0,K2307-C2307)</f>
        <v>189.893285240154</v>
      </c>
      <c r="Y2307" s="17" t="n">
        <f aca="false">F2307*PARAMETER!$B$5*Q2307</f>
        <v>754307.54</v>
      </c>
      <c r="Z2307" s="21" t="n">
        <f aca="false">SUMIF($Y$2:$Y$3205,"&gt;="&amp;Y2307)/SUM($Y$2:$Y$3205)</f>
        <v>0.825776335730468</v>
      </c>
      <c r="AA2307" s="16" t="str">
        <f aca="false">IF(Z2307&lt;=PARAMETER!$B$7,"A",IF(Z2307&lt;=PARAMETER!$B$8,"B","C"))</f>
        <v>B</v>
      </c>
      <c r="AB2307" s="22" t="n">
        <f aca="false">G2307/F2307</f>
        <v>0.275786849485821</v>
      </c>
      <c r="AC2307" s="16" t="str">
        <f aca="false">IF(AB2307&lt;=PARAMETER!$B$9,"X",IF(AB2307&lt;=PARAMETER!$B$10,"Y","Z"))</f>
        <v>Y</v>
      </c>
      <c r="AD2307" s="16" t="str">
        <f aca="false">AA2307&amp;AC2307</f>
        <v>BY</v>
      </c>
      <c r="AE2307" s="22" t="n">
        <f aca="false">DATA!I2307</f>
        <v>0.83</v>
      </c>
      <c r="AF2307" s="18" t="n">
        <f aca="false">DATA!L2307</f>
        <v>35</v>
      </c>
      <c r="AG2307" s="16" t="str">
        <f aca="false">DATA!K2307</f>
        <v>B</v>
      </c>
      <c r="AH2307" s="18" t="n">
        <f aca="false">IF(AE2307&gt;=PARAMETER!$B$12,1,0)</f>
        <v>1</v>
      </c>
      <c r="AI2307" s="18" t="n">
        <f aca="false">IF(AF2307&gt;=PARAMETER!$B$13,1,0)</f>
        <v>0</v>
      </c>
      <c r="AJ2307" s="18" t="n">
        <f aca="false">IF(AND(AH2307=1,AI2307=1),1,0)</f>
        <v>0</v>
      </c>
    </row>
    <row r="2308" customFormat="false" ht="15" hidden="false" customHeight="false" outlineLevel="0" collapsed="false">
      <c r="A2308" s="16" t="str">
        <f aca="false">DATA!A2308</f>
        <v>ITM12306</v>
      </c>
      <c r="B2308" s="16" t="str">
        <f aca="false">DATA!B2308</f>
        <v>Groceries</v>
      </c>
      <c r="C2308" s="17" t="n">
        <f aca="false">DATA!C2308</f>
        <v>85</v>
      </c>
      <c r="D2308" s="17" t="n">
        <f aca="false">DATA!D2308</f>
        <v>84</v>
      </c>
      <c r="E2308" s="18" t="n">
        <f aca="false">DATA!F2308</f>
        <v>5</v>
      </c>
      <c r="F2308" s="19" t="n">
        <f aca="false">DATA!G2308</f>
        <v>34.53</v>
      </c>
      <c r="G2308" s="19" t="n">
        <f aca="false">DATA!H2308</f>
        <v>5.71</v>
      </c>
      <c r="H2308" s="18" t="n">
        <f aca="false">DATA!E2308</f>
        <v>11</v>
      </c>
      <c r="I2308" s="20" t="n">
        <f aca="false">F2308*E2308</f>
        <v>172.65</v>
      </c>
      <c r="J2308" s="20" t="n">
        <f aca="false">PARAMETER!$B$4*G2308*SQRT(E2308)</f>
        <v>21.0014058257623</v>
      </c>
      <c r="K2308" s="20" t="n">
        <f aca="false">I2308+J2308</f>
        <v>193.651405825762</v>
      </c>
      <c r="L2308" s="20" t="n">
        <f aca="false">K2308+F2308*H2308</f>
        <v>573.481405825762</v>
      </c>
      <c r="M2308" s="16" t="str">
        <f aca="false">IF(C2308&lt;=K2308,"REORDER",IF(C2308&gt;L2308,"OVERSTOCK","OK"))</f>
        <v>REORDER</v>
      </c>
      <c r="N2308" s="16" t="str">
        <f aca="false">IF(C2308&lt;=D2308,"REORDER","OK")</f>
        <v>OK</v>
      </c>
      <c r="O2308" s="18" t="n">
        <f aca="false">IF(D2308&lt;I2308,1,0)</f>
        <v>1</v>
      </c>
      <c r="P2308" s="20" t="n">
        <f aca="false">C2308/F2308</f>
        <v>2.46162757022879</v>
      </c>
      <c r="Q2308" s="19" t="n">
        <f aca="false">DATA!N2308</f>
        <v>115.13</v>
      </c>
      <c r="R2308" s="19" t="n">
        <f aca="false">DATA!O2308</f>
        <v>1.63</v>
      </c>
      <c r="S2308" s="17" t="n">
        <f aca="false">C2308*Q2308</f>
        <v>9786.05</v>
      </c>
      <c r="T2308" s="19" t="n">
        <f aca="false">C2308*R2308</f>
        <v>138.55</v>
      </c>
      <c r="U2308" s="20" t="n">
        <f aca="false">MAX(0,C2308-L2308)</f>
        <v>0</v>
      </c>
      <c r="V2308" s="17" t="n">
        <f aca="false">U2308*Q2308</f>
        <v>0</v>
      </c>
      <c r="W2308" s="19" t="n">
        <f aca="false">U2308*R2308</f>
        <v>0</v>
      </c>
      <c r="X2308" s="20" t="n">
        <f aca="false">MAX(0,K2308-C2308)</f>
        <v>108.651405825762</v>
      </c>
      <c r="Y2308" s="17" t="n">
        <f aca="false">F2308*PARAMETER!$B$5*Q2308</f>
        <v>1451035.1985</v>
      </c>
      <c r="Z2308" s="21" t="n">
        <f aca="false">SUMIF($Y$2:$Y$3205,"&gt;="&amp;Y2308)/SUM($Y$2:$Y$3205)</f>
        <v>0.54692102721239</v>
      </c>
      <c r="AA2308" s="16" t="str">
        <f aca="false">IF(Z2308&lt;=PARAMETER!$B$7,"A",IF(Z2308&lt;=PARAMETER!$B$8,"B","C"))</f>
        <v>A</v>
      </c>
      <c r="AB2308" s="22" t="n">
        <f aca="false">G2308/F2308</f>
        <v>0.165363452070663</v>
      </c>
      <c r="AC2308" s="16" t="str">
        <f aca="false">IF(AB2308&lt;=PARAMETER!$B$9,"X",IF(AB2308&lt;=PARAMETER!$B$10,"Y","Z"))</f>
        <v>X</v>
      </c>
      <c r="AD2308" s="16" t="str">
        <f aca="false">AA2308&amp;AC2308</f>
        <v>AX</v>
      </c>
      <c r="AE2308" s="22" t="n">
        <f aca="false">DATA!I2308</f>
        <v>0.72</v>
      </c>
      <c r="AF2308" s="18" t="n">
        <f aca="false">DATA!L2308</f>
        <v>117</v>
      </c>
      <c r="AG2308" s="16" t="str">
        <f aca="false">DATA!K2308</f>
        <v>D</v>
      </c>
      <c r="AH2308" s="18" t="n">
        <f aca="false">IF(AE2308&gt;=PARAMETER!$B$12,1,0)</f>
        <v>0</v>
      </c>
      <c r="AI2308" s="18" t="n">
        <f aca="false">IF(AF2308&gt;=PARAMETER!$B$13,1,0)</f>
        <v>1</v>
      </c>
      <c r="AJ2308" s="18" t="n">
        <f aca="false">IF(AND(AH2308=1,AI2308=1),1,0)</f>
        <v>0</v>
      </c>
    </row>
    <row r="2309" customFormat="false" ht="15" hidden="false" customHeight="false" outlineLevel="0" collapsed="false">
      <c r="A2309" s="16" t="str">
        <f aca="false">DATA!A2309</f>
        <v>ITM12307</v>
      </c>
      <c r="B2309" s="16" t="str">
        <f aca="false">DATA!B2309</f>
        <v>Electronics</v>
      </c>
      <c r="C2309" s="17" t="n">
        <f aca="false">DATA!C2309</f>
        <v>177</v>
      </c>
      <c r="D2309" s="17" t="n">
        <f aca="false">DATA!D2309</f>
        <v>88</v>
      </c>
      <c r="E2309" s="18" t="n">
        <f aca="false">DATA!F2309</f>
        <v>2</v>
      </c>
      <c r="F2309" s="19" t="n">
        <f aca="false">DATA!G2309</f>
        <v>27.15</v>
      </c>
      <c r="G2309" s="19" t="n">
        <f aca="false">DATA!H2309</f>
        <v>3.21</v>
      </c>
      <c r="H2309" s="18" t="n">
        <f aca="false">DATA!E2309</f>
        <v>8</v>
      </c>
      <c r="I2309" s="20" t="n">
        <f aca="false">F2309*E2309</f>
        <v>54.3</v>
      </c>
      <c r="J2309" s="20" t="n">
        <f aca="false">PARAMETER!$B$4*G2309*SQRT(E2309)</f>
        <v>7.46701952660424</v>
      </c>
      <c r="K2309" s="20" t="n">
        <f aca="false">I2309+J2309</f>
        <v>61.7670195266042</v>
      </c>
      <c r="L2309" s="20" t="n">
        <f aca="false">K2309+F2309*H2309</f>
        <v>278.967019526604</v>
      </c>
      <c r="M2309" s="16" t="str">
        <f aca="false">IF(C2309&lt;=K2309,"REORDER",IF(C2309&gt;L2309,"OVERSTOCK","OK"))</f>
        <v>OK</v>
      </c>
      <c r="N2309" s="16" t="str">
        <f aca="false">IF(C2309&lt;=D2309,"REORDER","OK")</f>
        <v>OK</v>
      </c>
      <c r="O2309" s="18" t="n">
        <f aca="false">IF(D2309&lt;I2309,1,0)</f>
        <v>0</v>
      </c>
      <c r="P2309" s="20" t="n">
        <f aca="false">C2309/F2309</f>
        <v>6.51933701657459</v>
      </c>
      <c r="Q2309" s="19" t="n">
        <f aca="false">DATA!N2309</f>
        <v>118.7</v>
      </c>
      <c r="R2309" s="19" t="n">
        <f aca="false">DATA!O2309</f>
        <v>0.68</v>
      </c>
      <c r="S2309" s="17" t="n">
        <f aca="false">C2309*Q2309</f>
        <v>21009.9</v>
      </c>
      <c r="T2309" s="19" t="n">
        <f aca="false">C2309*R2309</f>
        <v>120.36</v>
      </c>
      <c r="U2309" s="20" t="n">
        <f aca="false">MAX(0,C2309-L2309)</f>
        <v>0</v>
      </c>
      <c r="V2309" s="17" t="n">
        <f aca="false">U2309*Q2309</f>
        <v>0</v>
      </c>
      <c r="W2309" s="19" t="n">
        <f aca="false">U2309*R2309</f>
        <v>0</v>
      </c>
      <c r="X2309" s="20" t="n">
        <f aca="false">MAX(0,K2309-C2309)</f>
        <v>0</v>
      </c>
      <c r="Y2309" s="17" t="n">
        <f aca="false">F2309*PARAMETER!$B$5*Q2309</f>
        <v>1176287.325</v>
      </c>
      <c r="Z2309" s="21" t="n">
        <f aca="false">SUMIF($Y$2:$Y$3205,"&gt;="&amp;Y2309)/SUM($Y$2:$Y$3205)</f>
        <v>0.656187869731609</v>
      </c>
      <c r="AA2309" s="16" t="str">
        <f aca="false">IF(Z2309&lt;=PARAMETER!$B$7,"A",IF(Z2309&lt;=PARAMETER!$B$8,"B","C"))</f>
        <v>A</v>
      </c>
      <c r="AB2309" s="22" t="n">
        <f aca="false">G2309/F2309</f>
        <v>0.118232044198895</v>
      </c>
      <c r="AC2309" s="16" t="str">
        <f aca="false">IF(AB2309&lt;=PARAMETER!$B$9,"X",IF(AB2309&lt;=PARAMETER!$B$10,"Y","Z"))</f>
        <v>X</v>
      </c>
      <c r="AD2309" s="16" t="str">
        <f aca="false">AA2309&amp;AC2309</f>
        <v>AX</v>
      </c>
      <c r="AE2309" s="22" t="n">
        <f aca="false">DATA!I2309</f>
        <v>0.88</v>
      </c>
      <c r="AF2309" s="18" t="n">
        <f aca="false">DATA!L2309</f>
        <v>98</v>
      </c>
      <c r="AG2309" s="16" t="str">
        <f aca="false">DATA!K2309</f>
        <v>A</v>
      </c>
      <c r="AH2309" s="18" t="n">
        <f aca="false">IF(AE2309&gt;=PARAMETER!$B$12,1,0)</f>
        <v>1</v>
      </c>
      <c r="AI2309" s="18" t="n">
        <f aca="false">IF(AF2309&gt;=PARAMETER!$B$13,1,0)</f>
        <v>1</v>
      </c>
      <c r="AJ2309" s="18" t="n">
        <f aca="false">IF(AND(AH2309=1,AI2309=1),1,0)</f>
        <v>1</v>
      </c>
    </row>
    <row r="2310" customFormat="false" ht="15" hidden="false" customHeight="false" outlineLevel="0" collapsed="false">
      <c r="A2310" s="16" t="str">
        <f aca="false">DATA!A2310</f>
        <v>ITM12308</v>
      </c>
      <c r="B2310" s="16" t="str">
        <f aca="false">DATA!B2310</f>
        <v>Pharma</v>
      </c>
      <c r="C2310" s="17" t="n">
        <f aca="false">DATA!C2310</f>
        <v>406</v>
      </c>
      <c r="D2310" s="17" t="n">
        <f aca="false">DATA!D2310</f>
        <v>81</v>
      </c>
      <c r="E2310" s="18" t="n">
        <f aca="false">DATA!F2310</f>
        <v>6</v>
      </c>
      <c r="F2310" s="19" t="n">
        <f aca="false">DATA!G2310</f>
        <v>33.68</v>
      </c>
      <c r="G2310" s="19" t="n">
        <f aca="false">DATA!H2310</f>
        <v>9.38</v>
      </c>
      <c r="H2310" s="18" t="n">
        <f aca="false">DATA!E2310</f>
        <v>12</v>
      </c>
      <c r="I2310" s="20" t="n">
        <f aca="false">F2310*E2310</f>
        <v>202.08</v>
      </c>
      <c r="J2310" s="20" t="n">
        <f aca="false">PARAMETER!$B$4*G2310*SQRT(E2310)</f>
        <v>37.792508581663</v>
      </c>
      <c r="K2310" s="20" t="n">
        <f aca="false">I2310+J2310</f>
        <v>239.872508581663</v>
      </c>
      <c r="L2310" s="20" t="n">
        <f aca="false">K2310+F2310*H2310</f>
        <v>644.032508581663</v>
      </c>
      <c r="M2310" s="16" t="str">
        <f aca="false">IF(C2310&lt;=K2310,"REORDER",IF(C2310&gt;L2310,"OVERSTOCK","OK"))</f>
        <v>OK</v>
      </c>
      <c r="N2310" s="16" t="str">
        <f aca="false">IF(C2310&lt;=D2310,"REORDER","OK")</f>
        <v>OK</v>
      </c>
      <c r="O2310" s="18" t="n">
        <f aca="false">IF(D2310&lt;I2310,1,0)</f>
        <v>1</v>
      </c>
      <c r="P2310" s="20" t="n">
        <f aca="false">C2310/F2310</f>
        <v>12.0546318289786</v>
      </c>
      <c r="Q2310" s="19" t="n">
        <f aca="false">DATA!N2310</f>
        <v>129.71</v>
      </c>
      <c r="R2310" s="19" t="n">
        <f aca="false">DATA!O2310</f>
        <v>0.35</v>
      </c>
      <c r="S2310" s="17" t="n">
        <f aca="false">C2310*Q2310</f>
        <v>52662.26</v>
      </c>
      <c r="T2310" s="19" t="n">
        <f aca="false">C2310*R2310</f>
        <v>142.1</v>
      </c>
      <c r="U2310" s="20" t="n">
        <f aca="false">MAX(0,C2310-L2310)</f>
        <v>0</v>
      </c>
      <c r="V2310" s="17" t="n">
        <f aca="false">U2310*Q2310</f>
        <v>0</v>
      </c>
      <c r="W2310" s="19" t="n">
        <f aca="false">U2310*R2310</f>
        <v>0</v>
      </c>
      <c r="X2310" s="20" t="n">
        <f aca="false">MAX(0,K2310-C2310)</f>
        <v>0</v>
      </c>
      <c r="Y2310" s="17" t="n">
        <f aca="false">F2310*PARAMETER!$B$5*Q2310</f>
        <v>1594550.972</v>
      </c>
      <c r="Z2310" s="21" t="n">
        <f aca="false">SUMIF($Y$2:$Y$3205,"&gt;="&amp;Y2310)/SUM($Y$2:$Y$3205)</f>
        <v>0.484348636106511</v>
      </c>
      <c r="AA2310" s="16" t="str">
        <f aca="false">IF(Z2310&lt;=PARAMETER!$B$7,"A",IF(Z2310&lt;=PARAMETER!$B$8,"B","C"))</f>
        <v>A</v>
      </c>
      <c r="AB2310" s="22" t="n">
        <f aca="false">G2310/F2310</f>
        <v>0.278503562945368</v>
      </c>
      <c r="AC2310" s="16" t="str">
        <f aca="false">IF(AB2310&lt;=PARAMETER!$B$9,"X",IF(AB2310&lt;=PARAMETER!$B$10,"Y","Z"))</f>
        <v>Y</v>
      </c>
      <c r="AD2310" s="16" t="str">
        <f aca="false">AA2310&amp;AC2310</f>
        <v>AY</v>
      </c>
      <c r="AE2310" s="22" t="n">
        <f aca="false">DATA!I2310</f>
        <v>0.82</v>
      </c>
      <c r="AF2310" s="18" t="n">
        <f aca="false">DATA!L2310</f>
        <v>101</v>
      </c>
      <c r="AG2310" s="16" t="str">
        <f aca="false">DATA!K2310</f>
        <v>D</v>
      </c>
      <c r="AH2310" s="18" t="n">
        <f aca="false">IF(AE2310&gt;=PARAMETER!$B$12,1,0)</f>
        <v>1</v>
      </c>
      <c r="AI2310" s="18" t="n">
        <f aca="false">IF(AF2310&gt;=PARAMETER!$B$13,1,0)</f>
        <v>1</v>
      </c>
      <c r="AJ2310" s="18" t="n">
        <f aca="false">IF(AND(AH2310=1,AI2310=1),1,0)</f>
        <v>1</v>
      </c>
    </row>
    <row r="2311" customFormat="false" ht="15" hidden="false" customHeight="false" outlineLevel="0" collapsed="false">
      <c r="A2311" s="16" t="str">
        <f aca="false">DATA!A2311</f>
        <v>ITM12309</v>
      </c>
      <c r="B2311" s="16" t="str">
        <f aca="false">DATA!B2311</f>
        <v>Pharma</v>
      </c>
      <c r="C2311" s="17" t="n">
        <f aca="false">DATA!C2311</f>
        <v>397</v>
      </c>
      <c r="D2311" s="17" t="n">
        <f aca="false">DATA!D2311</f>
        <v>92</v>
      </c>
      <c r="E2311" s="18" t="n">
        <f aca="false">DATA!F2311</f>
        <v>3</v>
      </c>
      <c r="F2311" s="19" t="n">
        <f aca="false">DATA!G2311</f>
        <v>12.45</v>
      </c>
      <c r="G2311" s="19" t="n">
        <f aca="false">DATA!H2311</f>
        <v>7.06</v>
      </c>
      <c r="H2311" s="18" t="n">
        <f aca="false">DATA!E2311</f>
        <v>4</v>
      </c>
      <c r="I2311" s="20" t="n">
        <f aca="false">F2311*E2311</f>
        <v>37.35</v>
      </c>
      <c r="J2311" s="20" t="n">
        <f aca="false">PARAMETER!$B$4*G2311*SQRT(E2311)</f>
        <v>20.1137285734309</v>
      </c>
      <c r="K2311" s="20" t="n">
        <f aca="false">I2311+J2311</f>
        <v>57.4637285734309</v>
      </c>
      <c r="L2311" s="20" t="n">
        <f aca="false">K2311+F2311*H2311</f>
        <v>107.263728573431</v>
      </c>
      <c r="M2311" s="16" t="str">
        <f aca="false">IF(C2311&lt;=K2311,"REORDER",IF(C2311&gt;L2311,"OVERSTOCK","OK"))</f>
        <v>OVERSTOCK</v>
      </c>
      <c r="N2311" s="16" t="str">
        <f aca="false">IF(C2311&lt;=D2311,"REORDER","OK")</f>
        <v>OK</v>
      </c>
      <c r="O2311" s="18" t="n">
        <f aca="false">IF(D2311&lt;I2311,1,0)</f>
        <v>0</v>
      </c>
      <c r="P2311" s="20" t="n">
        <f aca="false">C2311/F2311</f>
        <v>31.8875502008032</v>
      </c>
      <c r="Q2311" s="19" t="n">
        <f aca="false">DATA!N2311</f>
        <v>168.72</v>
      </c>
      <c r="R2311" s="19" t="n">
        <f aca="false">DATA!O2311</f>
        <v>0.76</v>
      </c>
      <c r="S2311" s="17" t="n">
        <f aca="false">C2311*Q2311</f>
        <v>66981.84</v>
      </c>
      <c r="T2311" s="19" t="n">
        <f aca="false">C2311*R2311</f>
        <v>301.72</v>
      </c>
      <c r="U2311" s="20" t="n">
        <f aca="false">MAX(0,C2311-L2311)</f>
        <v>289.736271426569</v>
      </c>
      <c r="V2311" s="17" t="n">
        <f aca="false">U2311*Q2311</f>
        <v>48884.3037150908</v>
      </c>
      <c r="W2311" s="19" t="n">
        <f aca="false">U2311*R2311</f>
        <v>220.199566284193</v>
      </c>
      <c r="X2311" s="20" t="n">
        <f aca="false">MAX(0,K2311-C2311)</f>
        <v>0</v>
      </c>
      <c r="Y2311" s="17" t="n">
        <f aca="false">F2311*PARAMETER!$B$5*Q2311</f>
        <v>766705.86</v>
      </c>
      <c r="Z2311" s="21" t="n">
        <f aca="false">SUMIF($Y$2:$Y$3205,"&gt;="&amp;Y2311)/SUM($Y$2:$Y$3205)</f>
        <v>0.821179888641668</v>
      </c>
      <c r="AA2311" s="16" t="str">
        <f aca="false">IF(Z2311&lt;=PARAMETER!$B$7,"A",IF(Z2311&lt;=PARAMETER!$B$8,"B","C"))</f>
        <v>B</v>
      </c>
      <c r="AB2311" s="22" t="n">
        <f aca="false">G2311/F2311</f>
        <v>0.56706827309237</v>
      </c>
      <c r="AC2311" s="16" t="str">
        <f aca="false">IF(AB2311&lt;=PARAMETER!$B$9,"X",IF(AB2311&lt;=PARAMETER!$B$10,"Y","Z"))</f>
        <v>Z</v>
      </c>
      <c r="AD2311" s="16" t="str">
        <f aca="false">AA2311&amp;AC2311</f>
        <v>BZ</v>
      </c>
      <c r="AE2311" s="22" t="n">
        <f aca="false">DATA!I2311</f>
        <v>0.68</v>
      </c>
      <c r="AF2311" s="18" t="n">
        <f aca="false">DATA!L2311</f>
        <v>42</v>
      </c>
      <c r="AG2311" s="16" t="str">
        <f aca="false">DATA!K2311</f>
        <v>C</v>
      </c>
      <c r="AH2311" s="18" t="n">
        <f aca="false">IF(AE2311&gt;=PARAMETER!$B$12,1,0)</f>
        <v>0</v>
      </c>
      <c r="AI2311" s="18" t="n">
        <f aca="false">IF(AF2311&gt;=PARAMETER!$B$13,1,0)</f>
        <v>0</v>
      </c>
      <c r="AJ2311" s="18" t="n">
        <f aca="false">IF(AND(AH2311=1,AI2311=1),1,0)</f>
        <v>0</v>
      </c>
    </row>
    <row r="2312" customFormat="false" ht="15" hidden="false" customHeight="false" outlineLevel="0" collapsed="false">
      <c r="A2312" s="16" t="str">
        <f aca="false">DATA!A2312</f>
        <v>ITM12310</v>
      </c>
      <c r="B2312" s="16" t="str">
        <f aca="false">DATA!B2312</f>
        <v>Electronics</v>
      </c>
      <c r="C2312" s="17" t="n">
        <f aca="false">DATA!C2312</f>
        <v>168</v>
      </c>
      <c r="D2312" s="17" t="n">
        <f aca="false">DATA!D2312</f>
        <v>96</v>
      </c>
      <c r="E2312" s="18" t="n">
        <f aca="false">DATA!F2312</f>
        <v>7</v>
      </c>
      <c r="F2312" s="19" t="n">
        <f aca="false">DATA!G2312</f>
        <v>24.99</v>
      </c>
      <c r="G2312" s="19" t="n">
        <f aca="false">DATA!H2312</f>
        <v>2.6</v>
      </c>
      <c r="H2312" s="18" t="n">
        <f aca="false">DATA!E2312</f>
        <v>14</v>
      </c>
      <c r="I2312" s="20" t="n">
        <f aca="false">F2312*E2312</f>
        <v>174.93</v>
      </c>
      <c r="J2312" s="20" t="n">
        <f aca="false">PARAMETER!$B$4*G2312*SQRT(E2312)</f>
        <v>11.3148714640421</v>
      </c>
      <c r="K2312" s="20" t="n">
        <f aca="false">I2312+J2312</f>
        <v>186.244871464042</v>
      </c>
      <c r="L2312" s="20" t="n">
        <f aca="false">K2312+F2312*H2312</f>
        <v>536.104871464042</v>
      </c>
      <c r="M2312" s="16" t="str">
        <f aca="false">IF(C2312&lt;=K2312,"REORDER",IF(C2312&gt;L2312,"OVERSTOCK","OK"))</f>
        <v>REORDER</v>
      </c>
      <c r="N2312" s="16" t="str">
        <f aca="false">IF(C2312&lt;=D2312,"REORDER","OK")</f>
        <v>OK</v>
      </c>
      <c r="O2312" s="18" t="n">
        <f aca="false">IF(D2312&lt;I2312,1,0)</f>
        <v>1</v>
      </c>
      <c r="P2312" s="20" t="n">
        <f aca="false">C2312/F2312</f>
        <v>6.72268907563025</v>
      </c>
      <c r="Q2312" s="19" t="n">
        <f aca="false">DATA!N2312</f>
        <v>145.13</v>
      </c>
      <c r="R2312" s="19" t="n">
        <f aca="false">DATA!O2312</f>
        <v>1.8</v>
      </c>
      <c r="S2312" s="17" t="n">
        <f aca="false">C2312*Q2312</f>
        <v>24381.84</v>
      </c>
      <c r="T2312" s="19" t="n">
        <f aca="false">C2312*R2312</f>
        <v>302.4</v>
      </c>
      <c r="U2312" s="20" t="n">
        <f aca="false">MAX(0,C2312-L2312)</f>
        <v>0</v>
      </c>
      <c r="V2312" s="17" t="n">
        <f aca="false">U2312*Q2312</f>
        <v>0</v>
      </c>
      <c r="W2312" s="19" t="n">
        <f aca="false">U2312*R2312</f>
        <v>0</v>
      </c>
      <c r="X2312" s="20" t="n">
        <f aca="false">MAX(0,K2312-C2312)</f>
        <v>18.2448714640421</v>
      </c>
      <c r="Y2312" s="17" t="n">
        <f aca="false">F2312*PARAMETER!$B$5*Q2312</f>
        <v>1323781.5255</v>
      </c>
      <c r="Z2312" s="21" t="n">
        <f aca="false">SUMIF($Y$2:$Y$3205,"&gt;="&amp;Y2312)/SUM($Y$2:$Y$3205)</f>
        <v>0.596126931923099</v>
      </c>
      <c r="AA2312" s="16" t="str">
        <f aca="false">IF(Z2312&lt;=PARAMETER!$B$7,"A",IF(Z2312&lt;=PARAMETER!$B$8,"B","C"))</f>
        <v>A</v>
      </c>
      <c r="AB2312" s="22" t="n">
        <f aca="false">G2312/F2312</f>
        <v>0.104041616646659</v>
      </c>
      <c r="AC2312" s="16" t="str">
        <f aca="false">IF(AB2312&lt;=PARAMETER!$B$9,"X",IF(AB2312&lt;=PARAMETER!$B$10,"Y","Z"))</f>
        <v>X</v>
      </c>
      <c r="AD2312" s="16" t="str">
        <f aca="false">AA2312&amp;AC2312</f>
        <v>AX</v>
      </c>
      <c r="AE2312" s="22" t="n">
        <f aca="false">DATA!I2312</f>
        <v>0.86</v>
      </c>
      <c r="AF2312" s="18" t="n">
        <f aca="false">DATA!L2312</f>
        <v>27</v>
      </c>
      <c r="AG2312" s="16" t="str">
        <f aca="false">DATA!K2312</f>
        <v>C</v>
      </c>
      <c r="AH2312" s="18" t="n">
        <f aca="false">IF(AE2312&gt;=PARAMETER!$B$12,1,0)</f>
        <v>1</v>
      </c>
      <c r="AI2312" s="18" t="n">
        <f aca="false">IF(AF2312&gt;=PARAMETER!$B$13,1,0)</f>
        <v>0</v>
      </c>
      <c r="AJ2312" s="18" t="n">
        <f aca="false">IF(AND(AH2312=1,AI2312=1),1,0)</f>
        <v>0</v>
      </c>
    </row>
    <row r="2313" customFormat="false" ht="15" hidden="false" customHeight="false" outlineLevel="0" collapsed="false">
      <c r="A2313" s="16" t="str">
        <f aca="false">DATA!A2313</f>
        <v>ITM12311</v>
      </c>
      <c r="B2313" s="16" t="str">
        <f aca="false">DATA!B2313</f>
        <v>Electronics</v>
      </c>
      <c r="C2313" s="17" t="n">
        <f aca="false">DATA!C2313</f>
        <v>492</v>
      </c>
      <c r="D2313" s="17" t="n">
        <f aca="false">DATA!D2313</f>
        <v>36</v>
      </c>
      <c r="E2313" s="18" t="n">
        <f aca="false">DATA!F2313</f>
        <v>6</v>
      </c>
      <c r="F2313" s="19" t="n">
        <f aca="false">DATA!G2313</f>
        <v>20.15</v>
      </c>
      <c r="G2313" s="19" t="n">
        <f aca="false">DATA!H2313</f>
        <v>6.34</v>
      </c>
      <c r="H2313" s="18" t="n">
        <f aca="false">DATA!E2313</f>
        <v>12</v>
      </c>
      <c r="I2313" s="20" t="n">
        <f aca="false">F2313*E2313</f>
        <v>120.9</v>
      </c>
      <c r="J2313" s="20" t="n">
        <f aca="false">PARAMETER!$B$4*G2313*SQRT(E2313)</f>
        <v>25.5441902353671</v>
      </c>
      <c r="K2313" s="20" t="n">
        <f aca="false">I2313+J2313</f>
        <v>146.444190235367</v>
      </c>
      <c r="L2313" s="20" t="n">
        <f aca="false">K2313+F2313*H2313</f>
        <v>388.244190235367</v>
      </c>
      <c r="M2313" s="16" t="str">
        <f aca="false">IF(C2313&lt;=K2313,"REORDER",IF(C2313&gt;L2313,"OVERSTOCK","OK"))</f>
        <v>OVERSTOCK</v>
      </c>
      <c r="N2313" s="16" t="str">
        <f aca="false">IF(C2313&lt;=D2313,"REORDER","OK")</f>
        <v>OK</v>
      </c>
      <c r="O2313" s="18" t="n">
        <f aca="false">IF(D2313&lt;I2313,1,0)</f>
        <v>1</v>
      </c>
      <c r="P2313" s="20" t="n">
        <f aca="false">C2313/F2313</f>
        <v>24.4168734491315</v>
      </c>
      <c r="Q2313" s="19" t="n">
        <f aca="false">DATA!N2313</f>
        <v>59.56</v>
      </c>
      <c r="R2313" s="19" t="n">
        <f aca="false">DATA!O2313</f>
        <v>0.35</v>
      </c>
      <c r="S2313" s="17" t="n">
        <f aca="false">C2313*Q2313</f>
        <v>29303.52</v>
      </c>
      <c r="T2313" s="19" t="n">
        <f aca="false">C2313*R2313</f>
        <v>172.2</v>
      </c>
      <c r="U2313" s="20" t="n">
        <f aca="false">MAX(0,C2313-L2313)</f>
        <v>103.755809764633</v>
      </c>
      <c r="V2313" s="17" t="n">
        <f aca="false">U2313*Q2313</f>
        <v>6179.69602958154</v>
      </c>
      <c r="W2313" s="19" t="n">
        <f aca="false">U2313*R2313</f>
        <v>36.3145334176215</v>
      </c>
      <c r="X2313" s="20" t="n">
        <f aca="false">MAX(0,K2313-C2313)</f>
        <v>0</v>
      </c>
      <c r="Y2313" s="17" t="n">
        <f aca="false">F2313*PARAMETER!$B$5*Q2313</f>
        <v>438048.91</v>
      </c>
      <c r="Z2313" s="21" t="n">
        <f aca="false">SUMIF($Y$2:$Y$3205,"&gt;="&amp;Y2313)/SUM($Y$2:$Y$3205)</f>
        <v>0.924319217742236</v>
      </c>
      <c r="AA2313" s="16" t="str">
        <f aca="false">IF(Z2313&lt;=PARAMETER!$B$7,"A",IF(Z2313&lt;=PARAMETER!$B$8,"B","C"))</f>
        <v>B</v>
      </c>
      <c r="AB2313" s="22" t="n">
        <f aca="false">G2313/F2313</f>
        <v>0.314640198511166</v>
      </c>
      <c r="AC2313" s="16" t="str">
        <f aca="false">IF(AB2313&lt;=PARAMETER!$B$9,"X",IF(AB2313&lt;=PARAMETER!$B$10,"Y","Z"))</f>
        <v>Y</v>
      </c>
      <c r="AD2313" s="16" t="str">
        <f aca="false">AA2313&amp;AC2313</f>
        <v>BY</v>
      </c>
      <c r="AE2313" s="22" t="n">
        <f aca="false">DATA!I2313</f>
        <v>0.45</v>
      </c>
      <c r="AF2313" s="18" t="n">
        <f aca="false">DATA!L2313</f>
        <v>27</v>
      </c>
      <c r="AG2313" s="16" t="str">
        <f aca="false">DATA!K2313</f>
        <v>C</v>
      </c>
      <c r="AH2313" s="18" t="n">
        <f aca="false">IF(AE2313&gt;=PARAMETER!$B$12,1,0)</f>
        <v>0</v>
      </c>
      <c r="AI2313" s="18" t="n">
        <f aca="false">IF(AF2313&gt;=PARAMETER!$B$13,1,0)</f>
        <v>0</v>
      </c>
      <c r="AJ2313" s="18" t="n">
        <f aca="false">IF(AND(AH2313=1,AI2313=1),1,0)</f>
        <v>0</v>
      </c>
    </row>
    <row r="2314" customFormat="false" ht="15" hidden="false" customHeight="false" outlineLevel="0" collapsed="false">
      <c r="A2314" s="16" t="str">
        <f aca="false">DATA!A2314</f>
        <v>ITM12312</v>
      </c>
      <c r="B2314" s="16" t="str">
        <f aca="false">DATA!B2314</f>
        <v>Electronics</v>
      </c>
      <c r="C2314" s="17" t="n">
        <f aca="false">DATA!C2314</f>
        <v>359</v>
      </c>
      <c r="D2314" s="17" t="n">
        <f aca="false">DATA!D2314</f>
        <v>49</v>
      </c>
      <c r="E2314" s="18" t="n">
        <f aca="false">DATA!F2314</f>
        <v>5</v>
      </c>
      <c r="F2314" s="19" t="n">
        <f aca="false">DATA!G2314</f>
        <v>5.4</v>
      </c>
      <c r="G2314" s="19" t="n">
        <f aca="false">DATA!H2314</f>
        <v>8.77</v>
      </c>
      <c r="H2314" s="18" t="n">
        <f aca="false">DATA!E2314</f>
        <v>12</v>
      </c>
      <c r="I2314" s="20" t="n">
        <f aca="false">F2314*E2314</f>
        <v>27</v>
      </c>
      <c r="J2314" s="20" t="n">
        <f aca="false">PARAMETER!$B$4*G2314*SQRT(E2314)</f>
        <v>32.256099665838</v>
      </c>
      <c r="K2314" s="20" t="n">
        <f aca="false">I2314+J2314</f>
        <v>59.256099665838</v>
      </c>
      <c r="L2314" s="20" t="n">
        <f aca="false">K2314+F2314*H2314</f>
        <v>124.056099665838</v>
      </c>
      <c r="M2314" s="16" t="str">
        <f aca="false">IF(C2314&lt;=K2314,"REORDER",IF(C2314&gt;L2314,"OVERSTOCK","OK"))</f>
        <v>OVERSTOCK</v>
      </c>
      <c r="N2314" s="16" t="str">
        <f aca="false">IF(C2314&lt;=D2314,"REORDER","OK")</f>
        <v>OK</v>
      </c>
      <c r="O2314" s="18" t="n">
        <f aca="false">IF(D2314&lt;I2314,1,0)</f>
        <v>0</v>
      </c>
      <c r="P2314" s="20" t="n">
        <f aca="false">C2314/F2314</f>
        <v>66.4814814814815</v>
      </c>
      <c r="Q2314" s="19" t="n">
        <f aca="false">DATA!N2314</f>
        <v>85.06</v>
      </c>
      <c r="R2314" s="19" t="n">
        <f aca="false">DATA!O2314</f>
        <v>0.76</v>
      </c>
      <c r="S2314" s="17" t="n">
        <f aca="false">C2314*Q2314</f>
        <v>30536.54</v>
      </c>
      <c r="T2314" s="19" t="n">
        <f aca="false">C2314*R2314</f>
        <v>272.84</v>
      </c>
      <c r="U2314" s="20" t="n">
        <f aca="false">MAX(0,C2314-L2314)</f>
        <v>234.943900334162</v>
      </c>
      <c r="V2314" s="17" t="n">
        <f aca="false">U2314*Q2314</f>
        <v>19984.3281624238</v>
      </c>
      <c r="W2314" s="19" t="n">
        <f aca="false">U2314*R2314</f>
        <v>178.557364253963</v>
      </c>
      <c r="X2314" s="20" t="n">
        <f aca="false">MAX(0,K2314-C2314)</f>
        <v>0</v>
      </c>
      <c r="Y2314" s="17" t="n">
        <f aca="false">F2314*PARAMETER!$B$5*Q2314</f>
        <v>167653.26</v>
      </c>
      <c r="Z2314" s="21" t="n">
        <f aca="false">SUMIF($Y$2:$Y$3205,"&gt;="&amp;Y2314)/SUM($Y$2:$Y$3205)</f>
        <v>0.988225219849519</v>
      </c>
      <c r="AA2314" s="16" t="str">
        <f aca="false">IF(Z2314&lt;=PARAMETER!$B$7,"A",IF(Z2314&lt;=PARAMETER!$B$8,"B","C"))</f>
        <v>C</v>
      </c>
      <c r="AB2314" s="22" t="n">
        <f aca="false">G2314/F2314</f>
        <v>1.62407407407407</v>
      </c>
      <c r="AC2314" s="16" t="str">
        <f aca="false">IF(AB2314&lt;=PARAMETER!$B$9,"X",IF(AB2314&lt;=PARAMETER!$B$10,"Y","Z"))</f>
        <v>Z</v>
      </c>
      <c r="AD2314" s="16" t="str">
        <f aca="false">AA2314&amp;AC2314</f>
        <v>CZ</v>
      </c>
      <c r="AE2314" s="22" t="n">
        <f aca="false">DATA!I2314</f>
        <v>0.6</v>
      </c>
      <c r="AF2314" s="18" t="n">
        <f aca="false">DATA!L2314</f>
        <v>175</v>
      </c>
      <c r="AG2314" s="16" t="str">
        <f aca="false">DATA!K2314</f>
        <v>A</v>
      </c>
      <c r="AH2314" s="18" t="n">
        <f aca="false">IF(AE2314&gt;=PARAMETER!$B$12,1,0)</f>
        <v>0</v>
      </c>
      <c r="AI2314" s="18" t="n">
        <f aca="false">IF(AF2314&gt;=PARAMETER!$B$13,1,0)</f>
        <v>1</v>
      </c>
      <c r="AJ2314" s="18" t="n">
        <f aca="false">IF(AND(AH2314=1,AI2314=1),1,0)</f>
        <v>0</v>
      </c>
    </row>
    <row r="2315" customFormat="false" ht="15" hidden="false" customHeight="false" outlineLevel="0" collapsed="false">
      <c r="A2315" s="16" t="str">
        <f aca="false">DATA!A2315</f>
        <v>ITM12313</v>
      </c>
      <c r="B2315" s="16" t="str">
        <f aca="false">DATA!B2315</f>
        <v>Apparel</v>
      </c>
      <c r="C2315" s="17" t="n">
        <f aca="false">DATA!C2315</f>
        <v>452</v>
      </c>
      <c r="D2315" s="17" t="n">
        <f aca="false">DATA!D2315</f>
        <v>35</v>
      </c>
      <c r="E2315" s="18" t="n">
        <f aca="false">DATA!F2315</f>
        <v>7</v>
      </c>
      <c r="F2315" s="19" t="n">
        <f aca="false">DATA!G2315</f>
        <v>31.65</v>
      </c>
      <c r="G2315" s="19" t="n">
        <f aca="false">DATA!H2315</f>
        <v>7.11</v>
      </c>
      <c r="H2315" s="18" t="n">
        <f aca="false">DATA!E2315</f>
        <v>11</v>
      </c>
      <c r="I2315" s="20" t="n">
        <f aca="false">F2315*E2315</f>
        <v>221.55</v>
      </c>
      <c r="J2315" s="20" t="n">
        <f aca="false">PARAMETER!$B$4*G2315*SQRT(E2315)</f>
        <v>30.9418215805152</v>
      </c>
      <c r="K2315" s="20" t="n">
        <f aca="false">I2315+J2315</f>
        <v>252.491821580515</v>
      </c>
      <c r="L2315" s="20" t="n">
        <f aca="false">K2315+F2315*H2315</f>
        <v>600.641821580515</v>
      </c>
      <c r="M2315" s="16" t="str">
        <f aca="false">IF(C2315&lt;=K2315,"REORDER",IF(C2315&gt;L2315,"OVERSTOCK","OK"))</f>
        <v>OK</v>
      </c>
      <c r="N2315" s="16" t="str">
        <f aca="false">IF(C2315&lt;=D2315,"REORDER","OK")</f>
        <v>OK</v>
      </c>
      <c r="O2315" s="18" t="n">
        <f aca="false">IF(D2315&lt;I2315,1,0)</f>
        <v>1</v>
      </c>
      <c r="P2315" s="20" t="n">
        <f aca="false">C2315/F2315</f>
        <v>14.2812006319115</v>
      </c>
      <c r="Q2315" s="19" t="n">
        <f aca="false">DATA!N2315</f>
        <v>169.57</v>
      </c>
      <c r="R2315" s="19" t="n">
        <f aca="false">DATA!O2315</f>
        <v>1.04</v>
      </c>
      <c r="S2315" s="17" t="n">
        <f aca="false">C2315*Q2315</f>
        <v>76645.64</v>
      </c>
      <c r="T2315" s="19" t="n">
        <f aca="false">C2315*R2315</f>
        <v>470.08</v>
      </c>
      <c r="U2315" s="20" t="n">
        <f aca="false">MAX(0,C2315-L2315)</f>
        <v>0</v>
      </c>
      <c r="V2315" s="17" t="n">
        <f aca="false">U2315*Q2315</f>
        <v>0</v>
      </c>
      <c r="W2315" s="19" t="n">
        <f aca="false">U2315*R2315</f>
        <v>0</v>
      </c>
      <c r="X2315" s="20" t="n">
        <f aca="false">MAX(0,K2315-C2315)</f>
        <v>0</v>
      </c>
      <c r="Y2315" s="17" t="n">
        <f aca="false">F2315*PARAMETER!$B$5*Q2315</f>
        <v>1958915.0325</v>
      </c>
      <c r="Z2315" s="21" t="n">
        <f aca="false">SUMIF($Y$2:$Y$3205,"&gt;="&amp;Y2315)/SUM($Y$2:$Y$3205)</f>
        <v>0.349892395383225</v>
      </c>
      <c r="AA2315" s="16" t="str">
        <f aca="false">IF(Z2315&lt;=PARAMETER!$B$7,"A",IF(Z2315&lt;=PARAMETER!$B$8,"B","C"))</f>
        <v>A</v>
      </c>
      <c r="AB2315" s="22" t="n">
        <f aca="false">G2315/F2315</f>
        <v>0.224644549763033</v>
      </c>
      <c r="AC2315" s="16" t="str">
        <f aca="false">IF(AB2315&lt;=PARAMETER!$B$9,"X",IF(AB2315&lt;=PARAMETER!$B$10,"Y","Z"))</f>
        <v>X</v>
      </c>
      <c r="AD2315" s="16" t="str">
        <f aca="false">AA2315&amp;AC2315</f>
        <v>AX</v>
      </c>
      <c r="AE2315" s="22" t="n">
        <f aca="false">DATA!I2315</f>
        <v>0.8</v>
      </c>
      <c r="AF2315" s="18" t="n">
        <f aca="false">DATA!L2315</f>
        <v>42</v>
      </c>
      <c r="AG2315" s="16" t="str">
        <f aca="false">DATA!K2315</f>
        <v>B</v>
      </c>
      <c r="AH2315" s="18" t="n">
        <f aca="false">IF(AE2315&gt;=PARAMETER!$B$12,1,0)</f>
        <v>1</v>
      </c>
      <c r="AI2315" s="18" t="n">
        <f aca="false">IF(AF2315&gt;=PARAMETER!$B$13,1,0)</f>
        <v>0</v>
      </c>
      <c r="AJ2315" s="18" t="n">
        <f aca="false">IF(AND(AH2315=1,AI2315=1),1,0)</f>
        <v>0</v>
      </c>
    </row>
    <row r="2316" customFormat="false" ht="15" hidden="false" customHeight="false" outlineLevel="0" collapsed="false">
      <c r="A2316" s="16" t="str">
        <f aca="false">DATA!A2316</f>
        <v>ITM12314</v>
      </c>
      <c r="B2316" s="16" t="str">
        <f aca="false">DATA!B2316</f>
        <v>Apparel</v>
      </c>
      <c r="C2316" s="17" t="n">
        <f aca="false">DATA!C2316</f>
        <v>135</v>
      </c>
      <c r="D2316" s="17" t="n">
        <f aca="false">DATA!D2316</f>
        <v>36</v>
      </c>
      <c r="E2316" s="18" t="n">
        <f aca="false">DATA!F2316</f>
        <v>6</v>
      </c>
      <c r="F2316" s="19" t="n">
        <f aca="false">DATA!G2316</f>
        <v>25.27</v>
      </c>
      <c r="G2316" s="19" t="n">
        <f aca="false">DATA!H2316</f>
        <v>2.83</v>
      </c>
      <c r="H2316" s="18" t="n">
        <f aca="false">DATA!E2316</f>
        <v>9</v>
      </c>
      <c r="I2316" s="20" t="n">
        <f aca="false">F2316*E2316</f>
        <v>151.62</v>
      </c>
      <c r="J2316" s="20" t="n">
        <f aca="false">PARAMETER!$B$4*G2316*SQRT(E2316)</f>
        <v>11.4022174079005</v>
      </c>
      <c r="K2316" s="20" t="n">
        <f aca="false">I2316+J2316</f>
        <v>163.0222174079</v>
      </c>
      <c r="L2316" s="20" t="n">
        <f aca="false">K2316+F2316*H2316</f>
        <v>390.452217407901</v>
      </c>
      <c r="M2316" s="16" t="str">
        <f aca="false">IF(C2316&lt;=K2316,"REORDER",IF(C2316&gt;L2316,"OVERSTOCK","OK"))</f>
        <v>REORDER</v>
      </c>
      <c r="N2316" s="16" t="str">
        <f aca="false">IF(C2316&lt;=D2316,"REORDER","OK")</f>
        <v>OK</v>
      </c>
      <c r="O2316" s="18" t="n">
        <f aca="false">IF(D2316&lt;I2316,1,0)</f>
        <v>1</v>
      </c>
      <c r="P2316" s="20" t="n">
        <f aca="false">C2316/F2316</f>
        <v>5.34230312623664</v>
      </c>
      <c r="Q2316" s="19" t="n">
        <f aca="false">DATA!N2316</f>
        <v>130.34</v>
      </c>
      <c r="R2316" s="19" t="n">
        <f aca="false">DATA!O2316</f>
        <v>0.16</v>
      </c>
      <c r="S2316" s="17" t="n">
        <f aca="false">C2316*Q2316</f>
        <v>17595.9</v>
      </c>
      <c r="T2316" s="19" t="n">
        <f aca="false">C2316*R2316</f>
        <v>21.6</v>
      </c>
      <c r="U2316" s="20" t="n">
        <f aca="false">MAX(0,C2316-L2316)</f>
        <v>0</v>
      </c>
      <c r="V2316" s="17" t="n">
        <f aca="false">U2316*Q2316</f>
        <v>0</v>
      </c>
      <c r="W2316" s="19" t="n">
        <f aca="false">U2316*R2316</f>
        <v>0</v>
      </c>
      <c r="X2316" s="20" t="n">
        <f aca="false">MAX(0,K2316-C2316)</f>
        <v>28.0222174079005</v>
      </c>
      <c r="Y2316" s="17" t="n">
        <f aca="false">F2316*PARAMETER!$B$5*Q2316</f>
        <v>1202197.507</v>
      </c>
      <c r="Z2316" s="21" t="n">
        <f aca="false">SUMIF($Y$2:$Y$3205,"&gt;="&amp;Y2316)/SUM($Y$2:$Y$3205)</f>
        <v>0.644446273309467</v>
      </c>
      <c r="AA2316" s="16" t="str">
        <f aca="false">IF(Z2316&lt;=PARAMETER!$B$7,"A",IF(Z2316&lt;=PARAMETER!$B$8,"B","C"))</f>
        <v>A</v>
      </c>
      <c r="AB2316" s="22" t="n">
        <f aca="false">G2316/F2316</f>
        <v>0.11199050257222</v>
      </c>
      <c r="AC2316" s="16" t="str">
        <f aca="false">IF(AB2316&lt;=PARAMETER!$B$9,"X",IF(AB2316&lt;=PARAMETER!$B$10,"Y","Z"))</f>
        <v>X</v>
      </c>
      <c r="AD2316" s="16" t="str">
        <f aca="false">AA2316&amp;AC2316</f>
        <v>AX</v>
      </c>
      <c r="AE2316" s="22" t="n">
        <f aca="false">DATA!I2316</f>
        <v>0.18</v>
      </c>
      <c r="AF2316" s="18" t="n">
        <f aca="false">DATA!L2316</f>
        <v>36</v>
      </c>
      <c r="AG2316" s="16" t="str">
        <f aca="false">DATA!K2316</f>
        <v>B</v>
      </c>
      <c r="AH2316" s="18" t="n">
        <f aca="false">IF(AE2316&gt;=PARAMETER!$B$12,1,0)</f>
        <v>0</v>
      </c>
      <c r="AI2316" s="18" t="n">
        <f aca="false">IF(AF2316&gt;=PARAMETER!$B$13,1,0)</f>
        <v>0</v>
      </c>
      <c r="AJ2316" s="18" t="n">
        <f aca="false">IF(AND(AH2316=1,AI2316=1),1,0)</f>
        <v>0</v>
      </c>
    </row>
    <row r="2317" customFormat="false" ht="15" hidden="false" customHeight="false" outlineLevel="0" collapsed="false">
      <c r="A2317" s="16" t="str">
        <f aca="false">DATA!A2317</f>
        <v>ITM12315</v>
      </c>
      <c r="B2317" s="16" t="str">
        <f aca="false">DATA!B2317</f>
        <v>Apparel</v>
      </c>
      <c r="C2317" s="17" t="n">
        <f aca="false">DATA!C2317</f>
        <v>233</v>
      </c>
      <c r="D2317" s="17" t="n">
        <f aca="false">DATA!D2317</f>
        <v>71</v>
      </c>
      <c r="E2317" s="18" t="n">
        <f aca="false">DATA!F2317</f>
        <v>2</v>
      </c>
      <c r="F2317" s="19" t="n">
        <f aca="false">DATA!G2317</f>
        <v>14.48</v>
      </c>
      <c r="G2317" s="19" t="n">
        <f aca="false">DATA!H2317</f>
        <v>6.66</v>
      </c>
      <c r="H2317" s="18" t="n">
        <f aca="false">DATA!E2317</f>
        <v>13</v>
      </c>
      <c r="I2317" s="20" t="n">
        <f aca="false">F2317*E2317</f>
        <v>28.96</v>
      </c>
      <c r="J2317" s="20" t="n">
        <f aca="false">PARAMETER!$B$4*G2317*SQRT(E2317)</f>
        <v>15.4923208869733</v>
      </c>
      <c r="K2317" s="20" t="n">
        <f aca="false">I2317+J2317</f>
        <v>44.4523208869733</v>
      </c>
      <c r="L2317" s="20" t="n">
        <f aca="false">K2317+F2317*H2317</f>
        <v>232.692320886973</v>
      </c>
      <c r="M2317" s="16" t="str">
        <f aca="false">IF(C2317&lt;=K2317,"REORDER",IF(C2317&gt;L2317,"OVERSTOCK","OK"))</f>
        <v>OVERSTOCK</v>
      </c>
      <c r="N2317" s="16" t="str">
        <f aca="false">IF(C2317&lt;=D2317,"REORDER","OK")</f>
        <v>OK</v>
      </c>
      <c r="O2317" s="18" t="n">
        <f aca="false">IF(D2317&lt;I2317,1,0)</f>
        <v>0</v>
      </c>
      <c r="P2317" s="20" t="n">
        <f aca="false">C2317/F2317</f>
        <v>16.0911602209945</v>
      </c>
      <c r="Q2317" s="19" t="n">
        <f aca="false">DATA!N2317</f>
        <v>41.62</v>
      </c>
      <c r="R2317" s="19" t="n">
        <f aca="false">DATA!O2317</f>
        <v>0.61</v>
      </c>
      <c r="S2317" s="17" t="n">
        <f aca="false">C2317*Q2317</f>
        <v>9697.46</v>
      </c>
      <c r="T2317" s="19" t="n">
        <f aca="false">C2317*R2317</f>
        <v>142.13</v>
      </c>
      <c r="U2317" s="20" t="n">
        <f aca="false">MAX(0,C2317-L2317)</f>
        <v>0.307679113026694</v>
      </c>
      <c r="V2317" s="17" t="n">
        <f aca="false">U2317*Q2317</f>
        <v>12.805604684171</v>
      </c>
      <c r="W2317" s="19" t="n">
        <f aca="false">U2317*R2317</f>
        <v>0.187684258946283</v>
      </c>
      <c r="X2317" s="20" t="n">
        <f aca="false">MAX(0,K2317-C2317)</f>
        <v>0</v>
      </c>
      <c r="Y2317" s="17" t="n">
        <f aca="false">F2317*PARAMETER!$B$5*Q2317</f>
        <v>219970.024</v>
      </c>
      <c r="Z2317" s="21" t="n">
        <f aca="false">SUMIF($Y$2:$Y$3205,"&gt;="&amp;Y2317)/SUM($Y$2:$Y$3205)</f>
        <v>0.979090923264964</v>
      </c>
      <c r="AA2317" s="16" t="str">
        <f aca="false">IF(Z2317&lt;=PARAMETER!$B$7,"A",IF(Z2317&lt;=PARAMETER!$B$8,"B","C"))</f>
        <v>C</v>
      </c>
      <c r="AB2317" s="22" t="n">
        <f aca="false">G2317/F2317</f>
        <v>0.459944751381216</v>
      </c>
      <c r="AC2317" s="16" t="str">
        <f aca="false">IF(AB2317&lt;=PARAMETER!$B$9,"X",IF(AB2317&lt;=PARAMETER!$B$10,"Y","Z"))</f>
        <v>Y</v>
      </c>
      <c r="AD2317" s="16" t="str">
        <f aca="false">AA2317&amp;AC2317</f>
        <v>CY</v>
      </c>
      <c r="AE2317" s="22" t="n">
        <f aca="false">DATA!I2317</f>
        <v>0.87</v>
      </c>
      <c r="AF2317" s="18" t="n">
        <f aca="false">DATA!L2317</f>
        <v>58</v>
      </c>
      <c r="AG2317" s="16" t="str">
        <f aca="false">DATA!K2317</f>
        <v>C</v>
      </c>
      <c r="AH2317" s="18" t="n">
        <f aca="false">IF(AE2317&gt;=PARAMETER!$B$12,1,0)</f>
        <v>1</v>
      </c>
      <c r="AI2317" s="18" t="n">
        <f aca="false">IF(AF2317&gt;=PARAMETER!$B$13,1,0)</f>
        <v>0</v>
      </c>
      <c r="AJ2317" s="18" t="n">
        <f aca="false">IF(AND(AH2317=1,AI2317=1),1,0)</f>
        <v>0</v>
      </c>
    </row>
    <row r="2318" customFormat="false" ht="15" hidden="false" customHeight="false" outlineLevel="0" collapsed="false">
      <c r="A2318" s="16" t="str">
        <f aca="false">DATA!A2318</f>
        <v>ITM12316</v>
      </c>
      <c r="B2318" s="16" t="str">
        <f aca="false">DATA!B2318</f>
        <v>Automotive</v>
      </c>
      <c r="C2318" s="17" t="n">
        <f aca="false">DATA!C2318</f>
        <v>488</v>
      </c>
      <c r="D2318" s="17" t="n">
        <f aca="false">DATA!D2318</f>
        <v>92</v>
      </c>
      <c r="E2318" s="18" t="n">
        <f aca="false">DATA!F2318</f>
        <v>9</v>
      </c>
      <c r="F2318" s="19" t="n">
        <f aca="false">DATA!G2318</f>
        <v>24.21</v>
      </c>
      <c r="G2318" s="19" t="n">
        <f aca="false">DATA!H2318</f>
        <v>6.38</v>
      </c>
      <c r="H2318" s="18" t="n">
        <f aca="false">DATA!E2318</f>
        <v>3</v>
      </c>
      <c r="I2318" s="20" t="n">
        <f aca="false">F2318*E2318</f>
        <v>217.89</v>
      </c>
      <c r="J2318" s="20" t="n">
        <f aca="false">PARAMETER!$B$4*G2318*SQRT(E2318)</f>
        <v>31.4824984198512</v>
      </c>
      <c r="K2318" s="20" t="n">
        <f aca="false">I2318+J2318</f>
        <v>249.372498419851</v>
      </c>
      <c r="L2318" s="20" t="n">
        <f aca="false">K2318+F2318*H2318</f>
        <v>322.002498419851</v>
      </c>
      <c r="M2318" s="16" t="str">
        <f aca="false">IF(C2318&lt;=K2318,"REORDER",IF(C2318&gt;L2318,"OVERSTOCK","OK"))</f>
        <v>OVERSTOCK</v>
      </c>
      <c r="N2318" s="16" t="str">
        <f aca="false">IF(C2318&lt;=D2318,"REORDER","OK")</f>
        <v>OK</v>
      </c>
      <c r="O2318" s="18" t="n">
        <f aca="false">IF(D2318&lt;I2318,1,0)</f>
        <v>1</v>
      </c>
      <c r="P2318" s="20" t="n">
        <f aca="false">C2318/F2318</f>
        <v>20.1569599339116</v>
      </c>
      <c r="Q2318" s="19" t="n">
        <f aca="false">DATA!N2318</f>
        <v>71.85</v>
      </c>
      <c r="R2318" s="19" t="n">
        <f aca="false">DATA!O2318</f>
        <v>1.23</v>
      </c>
      <c r="S2318" s="17" t="n">
        <f aca="false">C2318*Q2318</f>
        <v>35062.8</v>
      </c>
      <c r="T2318" s="19" t="n">
        <f aca="false">C2318*R2318</f>
        <v>600.24</v>
      </c>
      <c r="U2318" s="20" t="n">
        <f aca="false">MAX(0,C2318-L2318)</f>
        <v>165.997501580149</v>
      </c>
      <c r="V2318" s="17" t="n">
        <f aca="false">U2318*Q2318</f>
        <v>11926.9204885337</v>
      </c>
      <c r="W2318" s="19" t="n">
        <f aca="false">U2318*R2318</f>
        <v>204.176926943583</v>
      </c>
      <c r="X2318" s="20" t="n">
        <f aca="false">MAX(0,K2318-C2318)</f>
        <v>0</v>
      </c>
      <c r="Y2318" s="17" t="n">
        <f aca="false">F2318*PARAMETER!$B$5*Q2318</f>
        <v>634913.3025</v>
      </c>
      <c r="Z2318" s="21" t="n">
        <f aca="false">SUMIF($Y$2:$Y$3205,"&gt;="&amp;Y2318)/SUM($Y$2:$Y$3205)</f>
        <v>0.866452337123509</v>
      </c>
      <c r="AA2318" s="16" t="str">
        <f aca="false">IF(Z2318&lt;=PARAMETER!$B$7,"A",IF(Z2318&lt;=PARAMETER!$B$8,"B","C"))</f>
        <v>B</v>
      </c>
      <c r="AB2318" s="22" t="n">
        <f aca="false">G2318/F2318</f>
        <v>0.263527467988435</v>
      </c>
      <c r="AC2318" s="16" t="str">
        <f aca="false">IF(AB2318&lt;=PARAMETER!$B$9,"X",IF(AB2318&lt;=PARAMETER!$B$10,"Y","Z"))</f>
        <v>Y</v>
      </c>
      <c r="AD2318" s="16" t="str">
        <f aca="false">AA2318&amp;AC2318</f>
        <v>BY</v>
      </c>
      <c r="AE2318" s="22" t="n">
        <f aca="false">DATA!I2318</f>
        <v>0.24</v>
      </c>
      <c r="AF2318" s="18" t="n">
        <f aca="false">DATA!L2318</f>
        <v>152</v>
      </c>
      <c r="AG2318" s="16" t="str">
        <f aca="false">DATA!K2318</f>
        <v>A</v>
      </c>
      <c r="AH2318" s="18" t="n">
        <f aca="false">IF(AE2318&gt;=PARAMETER!$B$12,1,0)</f>
        <v>0</v>
      </c>
      <c r="AI2318" s="18" t="n">
        <f aca="false">IF(AF2318&gt;=PARAMETER!$B$13,1,0)</f>
        <v>1</v>
      </c>
      <c r="AJ2318" s="18" t="n">
        <f aca="false">IF(AND(AH2318=1,AI2318=1),1,0)</f>
        <v>0</v>
      </c>
    </row>
    <row r="2319" customFormat="false" ht="15" hidden="false" customHeight="false" outlineLevel="0" collapsed="false">
      <c r="A2319" s="16" t="str">
        <f aca="false">DATA!A2319</f>
        <v>ITM12317</v>
      </c>
      <c r="B2319" s="16" t="str">
        <f aca="false">DATA!B2319</f>
        <v>Pharma</v>
      </c>
      <c r="C2319" s="17" t="n">
        <f aca="false">DATA!C2319</f>
        <v>465</v>
      </c>
      <c r="D2319" s="17" t="n">
        <f aca="false">DATA!D2319</f>
        <v>59</v>
      </c>
      <c r="E2319" s="18" t="n">
        <f aca="false">DATA!F2319</f>
        <v>8</v>
      </c>
      <c r="F2319" s="19" t="n">
        <f aca="false">DATA!G2319</f>
        <v>38.99</v>
      </c>
      <c r="G2319" s="19" t="n">
        <f aca="false">DATA!H2319</f>
        <v>8.3</v>
      </c>
      <c r="H2319" s="18" t="n">
        <f aca="false">DATA!E2319</f>
        <v>14</v>
      </c>
      <c r="I2319" s="20" t="n">
        <f aca="false">F2319*E2319</f>
        <v>311.92</v>
      </c>
      <c r="J2319" s="20" t="n">
        <f aca="false">PARAMETER!$B$4*G2319*SQRT(E2319)</f>
        <v>38.6144935020656</v>
      </c>
      <c r="K2319" s="20" t="n">
        <f aca="false">I2319+J2319</f>
        <v>350.534493502066</v>
      </c>
      <c r="L2319" s="20" t="n">
        <f aca="false">K2319+F2319*H2319</f>
        <v>896.394493502066</v>
      </c>
      <c r="M2319" s="16" t="str">
        <f aca="false">IF(C2319&lt;=K2319,"REORDER",IF(C2319&gt;L2319,"OVERSTOCK","OK"))</f>
        <v>OK</v>
      </c>
      <c r="N2319" s="16" t="str">
        <f aca="false">IF(C2319&lt;=D2319,"REORDER","OK")</f>
        <v>OK</v>
      </c>
      <c r="O2319" s="18" t="n">
        <f aca="false">IF(D2319&lt;I2319,1,0)</f>
        <v>1</v>
      </c>
      <c r="P2319" s="20" t="n">
        <f aca="false">C2319/F2319</f>
        <v>11.9261349063863</v>
      </c>
      <c r="Q2319" s="19" t="n">
        <f aca="false">DATA!N2319</f>
        <v>160.31</v>
      </c>
      <c r="R2319" s="19" t="n">
        <f aca="false">DATA!O2319</f>
        <v>0.72</v>
      </c>
      <c r="S2319" s="17" t="n">
        <f aca="false">C2319*Q2319</f>
        <v>74544.15</v>
      </c>
      <c r="T2319" s="19" t="n">
        <f aca="false">C2319*R2319</f>
        <v>334.8</v>
      </c>
      <c r="U2319" s="20" t="n">
        <f aca="false">MAX(0,C2319-L2319)</f>
        <v>0</v>
      </c>
      <c r="V2319" s="17" t="n">
        <f aca="false">U2319*Q2319</f>
        <v>0</v>
      </c>
      <c r="W2319" s="19" t="n">
        <f aca="false">U2319*R2319</f>
        <v>0</v>
      </c>
      <c r="X2319" s="20" t="n">
        <f aca="false">MAX(0,K2319-C2319)</f>
        <v>0</v>
      </c>
      <c r="Y2319" s="17" t="n">
        <f aca="false">F2319*PARAMETER!$B$5*Q2319</f>
        <v>2281427.7185</v>
      </c>
      <c r="Z2319" s="21" t="n">
        <f aca="false">SUMIF($Y$2:$Y$3205,"&gt;="&amp;Y2319)/SUM($Y$2:$Y$3205)</f>
        <v>0.251131701583852</v>
      </c>
      <c r="AA2319" s="16" t="str">
        <f aca="false">IF(Z2319&lt;=PARAMETER!$B$7,"A",IF(Z2319&lt;=PARAMETER!$B$8,"B","C"))</f>
        <v>A</v>
      </c>
      <c r="AB2319" s="22" t="n">
        <f aca="false">G2319/F2319</f>
        <v>0.212875096178507</v>
      </c>
      <c r="AC2319" s="16" t="str">
        <f aca="false">IF(AB2319&lt;=PARAMETER!$B$9,"X",IF(AB2319&lt;=PARAMETER!$B$10,"Y","Z"))</f>
        <v>X</v>
      </c>
      <c r="AD2319" s="16" t="str">
        <f aca="false">AA2319&amp;AC2319</f>
        <v>AX</v>
      </c>
      <c r="AE2319" s="22" t="n">
        <f aca="false">DATA!I2319</f>
        <v>0.88</v>
      </c>
      <c r="AF2319" s="18" t="n">
        <f aca="false">DATA!L2319</f>
        <v>117</v>
      </c>
      <c r="AG2319" s="16" t="str">
        <f aca="false">DATA!K2319</f>
        <v>C</v>
      </c>
      <c r="AH2319" s="18" t="n">
        <f aca="false">IF(AE2319&gt;=PARAMETER!$B$12,1,0)</f>
        <v>1</v>
      </c>
      <c r="AI2319" s="18" t="n">
        <f aca="false">IF(AF2319&gt;=PARAMETER!$B$13,1,0)</f>
        <v>1</v>
      </c>
      <c r="AJ2319" s="18" t="n">
        <f aca="false">IF(AND(AH2319=1,AI2319=1),1,0)</f>
        <v>1</v>
      </c>
    </row>
    <row r="2320" customFormat="false" ht="15" hidden="false" customHeight="false" outlineLevel="0" collapsed="false">
      <c r="A2320" s="16" t="str">
        <f aca="false">DATA!A2320</f>
        <v>ITM12318</v>
      </c>
      <c r="B2320" s="16" t="str">
        <f aca="false">DATA!B2320</f>
        <v>Pharma</v>
      </c>
      <c r="C2320" s="17" t="n">
        <f aca="false">DATA!C2320</f>
        <v>391</v>
      </c>
      <c r="D2320" s="17" t="n">
        <f aca="false">DATA!D2320</f>
        <v>51</v>
      </c>
      <c r="E2320" s="18" t="n">
        <f aca="false">DATA!F2320</f>
        <v>2</v>
      </c>
      <c r="F2320" s="19" t="n">
        <f aca="false">DATA!G2320</f>
        <v>40.28</v>
      </c>
      <c r="G2320" s="19" t="n">
        <f aca="false">DATA!H2320</f>
        <v>2.19</v>
      </c>
      <c r="H2320" s="18" t="n">
        <f aca="false">DATA!E2320</f>
        <v>11</v>
      </c>
      <c r="I2320" s="20" t="n">
        <f aca="false">F2320*E2320</f>
        <v>80.56</v>
      </c>
      <c r="J2320" s="20" t="n">
        <f aca="false">PARAMETER!$B$4*G2320*SQRT(E2320)</f>
        <v>5.09432173310383</v>
      </c>
      <c r="K2320" s="20" t="n">
        <f aca="false">I2320+J2320</f>
        <v>85.6543217331038</v>
      </c>
      <c r="L2320" s="20" t="n">
        <f aca="false">K2320+F2320*H2320</f>
        <v>528.734321733104</v>
      </c>
      <c r="M2320" s="16" t="str">
        <f aca="false">IF(C2320&lt;=K2320,"REORDER",IF(C2320&gt;L2320,"OVERSTOCK","OK"))</f>
        <v>OK</v>
      </c>
      <c r="N2320" s="16" t="str">
        <f aca="false">IF(C2320&lt;=D2320,"REORDER","OK")</f>
        <v>OK</v>
      </c>
      <c r="O2320" s="18" t="n">
        <f aca="false">IF(D2320&lt;I2320,1,0)</f>
        <v>1</v>
      </c>
      <c r="P2320" s="20" t="n">
        <f aca="false">C2320/F2320</f>
        <v>9.70705064548163</v>
      </c>
      <c r="Q2320" s="19" t="n">
        <f aca="false">DATA!N2320</f>
        <v>42.7</v>
      </c>
      <c r="R2320" s="19" t="n">
        <f aca="false">DATA!O2320</f>
        <v>1.75</v>
      </c>
      <c r="S2320" s="17" t="n">
        <f aca="false">C2320*Q2320</f>
        <v>16695.7</v>
      </c>
      <c r="T2320" s="19" t="n">
        <f aca="false">C2320*R2320</f>
        <v>684.25</v>
      </c>
      <c r="U2320" s="20" t="n">
        <f aca="false">MAX(0,C2320-L2320)</f>
        <v>0</v>
      </c>
      <c r="V2320" s="17" t="n">
        <f aca="false">U2320*Q2320</f>
        <v>0</v>
      </c>
      <c r="W2320" s="19" t="n">
        <f aca="false">U2320*R2320</f>
        <v>0</v>
      </c>
      <c r="X2320" s="20" t="n">
        <f aca="false">MAX(0,K2320-C2320)</f>
        <v>0</v>
      </c>
      <c r="Y2320" s="17" t="n">
        <f aca="false">F2320*PARAMETER!$B$5*Q2320</f>
        <v>627783.94</v>
      </c>
      <c r="Z2320" s="21" t="n">
        <f aca="false">SUMIF($Y$2:$Y$3205,"&gt;="&amp;Y2320)/SUM($Y$2:$Y$3205)</f>
        <v>0.868865477298665</v>
      </c>
      <c r="AA2320" s="16" t="str">
        <f aca="false">IF(Z2320&lt;=PARAMETER!$B$7,"A",IF(Z2320&lt;=PARAMETER!$B$8,"B","C"))</f>
        <v>B</v>
      </c>
      <c r="AB2320" s="22" t="n">
        <f aca="false">G2320/F2320</f>
        <v>0.054369414101291</v>
      </c>
      <c r="AC2320" s="16" t="str">
        <f aca="false">IF(AB2320&lt;=PARAMETER!$B$9,"X",IF(AB2320&lt;=PARAMETER!$B$10,"Y","Z"))</f>
        <v>X</v>
      </c>
      <c r="AD2320" s="16" t="str">
        <f aca="false">AA2320&amp;AC2320</f>
        <v>BX</v>
      </c>
      <c r="AE2320" s="22" t="n">
        <f aca="false">DATA!I2320</f>
        <v>0.38</v>
      </c>
      <c r="AF2320" s="18" t="n">
        <f aca="false">DATA!L2320</f>
        <v>77</v>
      </c>
      <c r="AG2320" s="16" t="str">
        <f aca="false">DATA!K2320</f>
        <v>B</v>
      </c>
      <c r="AH2320" s="18" t="n">
        <f aca="false">IF(AE2320&gt;=PARAMETER!$B$12,1,0)</f>
        <v>0</v>
      </c>
      <c r="AI2320" s="18" t="n">
        <f aca="false">IF(AF2320&gt;=PARAMETER!$B$13,1,0)</f>
        <v>0</v>
      </c>
      <c r="AJ2320" s="18" t="n">
        <f aca="false">IF(AND(AH2320=1,AI2320=1),1,0)</f>
        <v>0</v>
      </c>
    </row>
    <row r="2321" customFormat="false" ht="15" hidden="false" customHeight="false" outlineLevel="0" collapsed="false">
      <c r="A2321" s="16" t="str">
        <f aca="false">DATA!A2321</f>
        <v>ITM12319</v>
      </c>
      <c r="B2321" s="16" t="str">
        <f aca="false">DATA!B2321</f>
        <v>Groceries</v>
      </c>
      <c r="C2321" s="17" t="n">
        <f aca="false">DATA!C2321</f>
        <v>313</v>
      </c>
      <c r="D2321" s="17" t="n">
        <f aca="false">DATA!D2321</f>
        <v>38</v>
      </c>
      <c r="E2321" s="18" t="n">
        <f aca="false">DATA!F2321</f>
        <v>7</v>
      </c>
      <c r="F2321" s="19" t="n">
        <f aca="false">DATA!G2321</f>
        <v>32.83</v>
      </c>
      <c r="G2321" s="19" t="n">
        <f aca="false">DATA!H2321</f>
        <v>7.15</v>
      </c>
      <c r="H2321" s="18" t="n">
        <f aca="false">DATA!E2321</f>
        <v>4</v>
      </c>
      <c r="I2321" s="20" t="n">
        <f aca="false">F2321*E2321</f>
        <v>229.81</v>
      </c>
      <c r="J2321" s="20" t="n">
        <f aca="false">PARAMETER!$B$4*G2321*SQRT(E2321)</f>
        <v>31.1158965261159</v>
      </c>
      <c r="K2321" s="20" t="n">
        <f aca="false">I2321+J2321</f>
        <v>260.925896526116</v>
      </c>
      <c r="L2321" s="20" t="n">
        <f aca="false">K2321+F2321*H2321</f>
        <v>392.245896526116</v>
      </c>
      <c r="M2321" s="16" t="str">
        <f aca="false">IF(C2321&lt;=K2321,"REORDER",IF(C2321&gt;L2321,"OVERSTOCK","OK"))</f>
        <v>OK</v>
      </c>
      <c r="N2321" s="16" t="str">
        <f aca="false">IF(C2321&lt;=D2321,"REORDER","OK")</f>
        <v>OK</v>
      </c>
      <c r="O2321" s="18" t="n">
        <f aca="false">IF(D2321&lt;I2321,1,0)</f>
        <v>1</v>
      </c>
      <c r="P2321" s="20" t="n">
        <f aca="false">C2321/F2321</f>
        <v>9.53396283886689</v>
      </c>
      <c r="Q2321" s="19" t="n">
        <f aca="false">DATA!N2321</f>
        <v>141.3</v>
      </c>
      <c r="R2321" s="19" t="n">
        <f aca="false">DATA!O2321</f>
        <v>1.88</v>
      </c>
      <c r="S2321" s="17" t="n">
        <f aca="false">C2321*Q2321</f>
        <v>44226.9</v>
      </c>
      <c r="T2321" s="19" t="n">
        <f aca="false">C2321*R2321</f>
        <v>588.44</v>
      </c>
      <c r="U2321" s="20" t="n">
        <f aca="false">MAX(0,C2321-L2321)</f>
        <v>0</v>
      </c>
      <c r="V2321" s="17" t="n">
        <f aca="false">U2321*Q2321</f>
        <v>0</v>
      </c>
      <c r="W2321" s="19" t="n">
        <f aca="false">U2321*R2321</f>
        <v>0</v>
      </c>
      <c r="X2321" s="20" t="n">
        <f aca="false">MAX(0,K2321-C2321)</f>
        <v>0</v>
      </c>
      <c r="Y2321" s="17" t="n">
        <f aca="false">F2321*PARAMETER!$B$5*Q2321</f>
        <v>1693190.835</v>
      </c>
      <c r="Z2321" s="21" t="n">
        <f aca="false">SUMIF($Y$2:$Y$3205,"&gt;="&amp;Y2321)/SUM($Y$2:$Y$3205)</f>
        <v>0.458642376604549</v>
      </c>
      <c r="AA2321" s="16" t="str">
        <f aca="false">IF(Z2321&lt;=PARAMETER!$B$7,"A",IF(Z2321&lt;=PARAMETER!$B$8,"B","C"))</f>
        <v>A</v>
      </c>
      <c r="AB2321" s="22" t="n">
        <f aca="false">G2321/F2321</f>
        <v>0.217788607980506</v>
      </c>
      <c r="AC2321" s="16" t="str">
        <f aca="false">IF(AB2321&lt;=PARAMETER!$B$9,"X",IF(AB2321&lt;=PARAMETER!$B$10,"Y","Z"))</f>
        <v>X</v>
      </c>
      <c r="AD2321" s="16" t="str">
        <f aca="false">AA2321&amp;AC2321</f>
        <v>AX</v>
      </c>
      <c r="AE2321" s="22" t="n">
        <f aca="false">DATA!I2321</f>
        <v>0.39</v>
      </c>
      <c r="AF2321" s="18" t="n">
        <f aca="false">DATA!L2321</f>
        <v>108</v>
      </c>
      <c r="AG2321" s="16" t="str">
        <f aca="false">DATA!K2321</f>
        <v>D</v>
      </c>
      <c r="AH2321" s="18" t="n">
        <f aca="false">IF(AE2321&gt;=PARAMETER!$B$12,1,0)</f>
        <v>0</v>
      </c>
      <c r="AI2321" s="18" t="n">
        <f aca="false">IF(AF2321&gt;=PARAMETER!$B$13,1,0)</f>
        <v>1</v>
      </c>
      <c r="AJ2321" s="18" t="n">
        <f aca="false">IF(AND(AH2321=1,AI2321=1),1,0)</f>
        <v>0</v>
      </c>
    </row>
    <row r="2322" customFormat="false" ht="15" hidden="false" customHeight="false" outlineLevel="0" collapsed="false">
      <c r="A2322" s="16" t="str">
        <f aca="false">DATA!A2322</f>
        <v>ITM12320</v>
      </c>
      <c r="B2322" s="16" t="str">
        <f aca="false">DATA!B2322</f>
        <v>Apparel</v>
      </c>
      <c r="C2322" s="17" t="n">
        <f aca="false">DATA!C2322</f>
        <v>272</v>
      </c>
      <c r="D2322" s="17" t="n">
        <f aca="false">DATA!D2322</f>
        <v>48</v>
      </c>
      <c r="E2322" s="18" t="n">
        <f aca="false">DATA!F2322</f>
        <v>9</v>
      </c>
      <c r="F2322" s="19" t="n">
        <f aca="false">DATA!G2322</f>
        <v>23.92</v>
      </c>
      <c r="G2322" s="19" t="n">
        <f aca="false">DATA!H2322</f>
        <v>0.76</v>
      </c>
      <c r="H2322" s="18" t="n">
        <f aca="false">DATA!E2322</f>
        <v>6</v>
      </c>
      <c r="I2322" s="20" t="n">
        <f aca="false">F2322*E2322</f>
        <v>215.28</v>
      </c>
      <c r="J2322" s="20" t="n">
        <f aca="false">PARAMETER!$B$4*G2322*SQRT(E2322)</f>
        <v>3.75026626944936</v>
      </c>
      <c r="K2322" s="20" t="n">
        <f aca="false">I2322+J2322</f>
        <v>219.030266269449</v>
      </c>
      <c r="L2322" s="20" t="n">
        <f aca="false">K2322+F2322*H2322</f>
        <v>362.550266269449</v>
      </c>
      <c r="M2322" s="16" t="str">
        <f aca="false">IF(C2322&lt;=K2322,"REORDER",IF(C2322&gt;L2322,"OVERSTOCK","OK"))</f>
        <v>OK</v>
      </c>
      <c r="N2322" s="16" t="str">
        <f aca="false">IF(C2322&lt;=D2322,"REORDER","OK")</f>
        <v>OK</v>
      </c>
      <c r="O2322" s="18" t="n">
        <f aca="false">IF(D2322&lt;I2322,1,0)</f>
        <v>1</v>
      </c>
      <c r="P2322" s="20" t="n">
        <f aca="false">C2322/F2322</f>
        <v>11.371237458194</v>
      </c>
      <c r="Q2322" s="19" t="n">
        <f aca="false">DATA!N2322</f>
        <v>117.07</v>
      </c>
      <c r="R2322" s="19" t="n">
        <f aca="false">DATA!O2322</f>
        <v>0.94</v>
      </c>
      <c r="S2322" s="17" t="n">
        <f aca="false">C2322*Q2322</f>
        <v>31843.04</v>
      </c>
      <c r="T2322" s="19" t="n">
        <f aca="false">C2322*R2322</f>
        <v>255.68</v>
      </c>
      <c r="U2322" s="20" t="n">
        <f aca="false">MAX(0,C2322-L2322)</f>
        <v>0</v>
      </c>
      <c r="V2322" s="17" t="n">
        <f aca="false">U2322*Q2322</f>
        <v>0</v>
      </c>
      <c r="W2322" s="19" t="n">
        <f aca="false">U2322*R2322</f>
        <v>0</v>
      </c>
      <c r="X2322" s="20" t="n">
        <f aca="false">MAX(0,K2322-C2322)</f>
        <v>0</v>
      </c>
      <c r="Y2322" s="17" t="n">
        <f aca="false">F2322*PARAMETER!$B$5*Q2322</f>
        <v>1022114.756</v>
      </c>
      <c r="Z2322" s="21" t="n">
        <f aca="false">SUMIF($Y$2:$Y$3205,"&gt;="&amp;Y2322)/SUM($Y$2:$Y$3205)</f>
        <v>0.722298615478986</v>
      </c>
      <c r="AA2322" s="16" t="str">
        <f aca="false">IF(Z2322&lt;=PARAMETER!$B$7,"A",IF(Z2322&lt;=PARAMETER!$B$8,"B","C"))</f>
        <v>A</v>
      </c>
      <c r="AB2322" s="22" t="n">
        <f aca="false">G2322/F2322</f>
        <v>0.0317725752508361</v>
      </c>
      <c r="AC2322" s="16" t="str">
        <f aca="false">IF(AB2322&lt;=PARAMETER!$B$9,"X",IF(AB2322&lt;=PARAMETER!$B$10,"Y","Z"))</f>
        <v>X</v>
      </c>
      <c r="AD2322" s="16" t="str">
        <f aca="false">AA2322&amp;AC2322</f>
        <v>AX</v>
      </c>
      <c r="AE2322" s="22" t="n">
        <f aca="false">DATA!I2322</f>
        <v>0.17</v>
      </c>
      <c r="AF2322" s="18" t="n">
        <f aca="false">DATA!L2322</f>
        <v>28</v>
      </c>
      <c r="AG2322" s="16" t="str">
        <f aca="false">DATA!K2322</f>
        <v>C</v>
      </c>
      <c r="AH2322" s="18" t="n">
        <f aca="false">IF(AE2322&gt;=PARAMETER!$B$12,1,0)</f>
        <v>0</v>
      </c>
      <c r="AI2322" s="18" t="n">
        <f aca="false">IF(AF2322&gt;=PARAMETER!$B$13,1,0)</f>
        <v>0</v>
      </c>
      <c r="AJ2322" s="18" t="n">
        <f aca="false">IF(AND(AH2322=1,AI2322=1),1,0)</f>
        <v>0</v>
      </c>
    </row>
    <row r="2323" customFormat="false" ht="15" hidden="false" customHeight="false" outlineLevel="0" collapsed="false">
      <c r="A2323" s="16" t="str">
        <f aca="false">DATA!A2323</f>
        <v>ITM12321</v>
      </c>
      <c r="B2323" s="16" t="str">
        <f aca="false">DATA!B2323</f>
        <v>Automotive</v>
      </c>
      <c r="C2323" s="17" t="n">
        <f aca="false">DATA!C2323</f>
        <v>162</v>
      </c>
      <c r="D2323" s="17" t="n">
        <f aca="false">DATA!D2323</f>
        <v>69</v>
      </c>
      <c r="E2323" s="18" t="n">
        <f aca="false">DATA!F2323</f>
        <v>9</v>
      </c>
      <c r="F2323" s="19" t="n">
        <f aca="false">DATA!G2323</f>
        <v>29.21</v>
      </c>
      <c r="G2323" s="19" t="n">
        <f aca="false">DATA!H2323</f>
        <v>7.11</v>
      </c>
      <c r="H2323" s="18" t="n">
        <f aca="false">DATA!E2323</f>
        <v>11</v>
      </c>
      <c r="I2323" s="20" t="n">
        <f aca="false">F2323*E2323</f>
        <v>262.89</v>
      </c>
      <c r="J2323" s="20" t="n">
        <f aca="false">PARAMETER!$B$4*G2323*SQRT(E2323)</f>
        <v>35.0847278628749</v>
      </c>
      <c r="K2323" s="20" t="n">
        <f aca="false">I2323+J2323</f>
        <v>297.974727862875</v>
      </c>
      <c r="L2323" s="20" t="n">
        <f aca="false">K2323+F2323*H2323</f>
        <v>619.284727862875</v>
      </c>
      <c r="M2323" s="16" t="str">
        <f aca="false">IF(C2323&lt;=K2323,"REORDER",IF(C2323&gt;L2323,"OVERSTOCK","OK"))</f>
        <v>REORDER</v>
      </c>
      <c r="N2323" s="16" t="str">
        <f aca="false">IF(C2323&lt;=D2323,"REORDER","OK")</f>
        <v>OK</v>
      </c>
      <c r="O2323" s="18" t="n">
        <f aca="false">IF(D2323&lt;I2323,1,0)</f>
        <v>1</v>
      </c>
      <c r="P2323" s="20" t="n">
        <f aca="false">C2323/F2323</f>
        <v>5.54604587470045</v>
      </c>
      <c r="Q2323" s="19" t="n">
        <f aca="false">DATA!N2323</f>
        <v>38.02</v>
      </c>
      <c r="R2323" s="19" t="n">
        <f aca="false">DATA!O2323</f>
        <v>1.11</v>
      </c>
      <c r="S2323" s="17" t="n">
        <f aca="false">C2323*Q2323</f>
        <v>6159.24</v>
      </c>
      <c r="T2323" s="19" t="n">
        <f aca="false">C2323*R2323</f>
        <v>179.82</v>
      </c>
      <c r="U2323" s="20" t="n">
        <f aca="false">MAX(0,C2323-L2323)</f>
        <v>0</v>
      </c>
      <c r="V2323" s="17" t="n">
        <f aca="false">U2323*Q2323</f>
        <v>0</v>
      </c>
      <c r="W2323" s="19" t="n">
        <f aca="false">U2323*R2323</f>
        <v>0</v>
      </c>
      <c r="X2323" s="20" t="n">
        <f aca="false">MAX(0,K2323-C2323)</f>
        <v>135.974727862875</v>
      </c>
      <c r="Y2323" s="17" t="n">
        <f aca="false">F2323*PARAMETER!$B$5*Q2323</f>
        <v>405355.933</v>
      </c>
      <c r="Z2323" s="21" t="n">
        <f aca="false">SUMIF($Y$2:$Y$3205,"&gt;="&amp;Y2323)/SUM($Y$2:$Y$3205)</f>
        <v>0.93389144501253</v>
      </c>
      <c r="AA2323" s="16" t="str">
        <f aca="false">IF(Z2323&lt;=PARAMETER!$B$7,"A",IF(Z2323&lt;=PARAMETER!$B$8,"B","C"))</f>
        <v>B</v>
      </c>
      <c r="AB2323" s="22" t="n">
        <f aca="false">G2323/F2323</f>
        <v>0.243409791167408</v>
      </c>
      <c r="AC2323" s="16" t="str">
        <f aca="false">IF(AB2323&lt;=PARAMETER!$B$9,"X",IF(AB2323&lt;=PARAMETER!$B$10,"Y","Z"))</f>
        <v>X</v>
      </c>
      <c r="AD2323" s="16" t="str">
        <f aca="false">AA2323&amp;AC2323</f>
        <v>BX</v>
      </c>
      <c r="AE2323" s="22" t="n">
        <f aca="false">DATA!I2323</f>
        <v>0.9</v>
      </c>
      <c r="AF2323" s="18" t="n">
        <f aca="false">DATA!L2323</f>
        <v>34</v>
      </c>
      <c r="AG2323" s="16" t="str">
        <f aca="false">DATA!K2323</f>
        <v>C</v>
      </c>
      <c r="AH2323" s="18" t="n">
        <f aca="false">IF(AE2323&gt;=PARAMETER!$B$12,1,0)</f>
        <v>1</v>
      </c>
      <c r="AI2323" s="18" t="n">
        <f aca="false">IF(AF2323&gt;=PARAMETER!$B$13,1,0)</f>
        <v>0</v>
      </c>
      <c r="AJ2323" s="18" t="n">
        <f aca="false">IF(AND(AH2323=1,AI2323=1),1,0)</f>
        <v>0</v>
      </c>
    </row>
    <row r="2324" customFormat="false" ht="15" hidden="false" customHeight="false" outlineLevel="0" collapsed="false">
      <c r="A2324" s="16" t="str">
        <f aca="false">DATA!A2324</f>
        <v>ITM12322</v>
      </c>
      <c r="B2324" s="16" t="str">
        <f aca="false">DATA!B2324</f>
        <v>Automotive</v>
      </c>
      <c r="C2324" s="17" t="n">
        <f aca="false">DATA!C2324</f>
        <v>269</v>
      </c>
      <c r="D2324" s="17" t="n">
        <f aca="false">DATA!D2324</f>
        <v>50</v>
      </c>
      <c r="E2324" s="18" t="n">
        <f aca="false">DATA!F2324</f>
        <v>9</v>
      </c>
      <c r="F2324" s="19" t="n">
        <f aca="false">DATA!G2324</f>
        <v>19.87</v>
      </c>
      <c r="G2324" s="19" t="n">
        <f aca="false">DATA!H2324</f>
        <v>9.62</v>
      </c>
      <c r="H2324" s="18" t="n">
        <f aca="false">DATA!E2324</f>
        <v>6</v>
      </c>
      <c r="I2324" s="20" t="n">
        <f aca="false">F2324*E2324</f>
        <v>178.83</v>
      </c>
      <c r="J2324" s="20" t="n">
        <f aca="false">PARAMETER!$B$4*G2324*SQRT(E2324)</f>
        <v>47.4704756738195</v>
      </c>
      <c r="K2324" s="20" t="n">
        <f aca="false">I2324+J2324</f>
        <v>226.300475673819</v>
      </c>
      <c r="L2324" s="20" t="n">
        <f aca="false">K2324+F2324*H2324</f>
        <v>345.52047567382</v>
      </c>
      <c r="M2324" s="16" t="str">
        <f aca="false">IF(C2324&lt;=K2324,"REORDER",IF(C2324&gt;L2324,"OVERSTOCK","OK"))</f>
        <v>OK</v>
      </c>
      <c r="N2324" s="16" t="str">
        <f aca="false">IF(C2324&lt;=D2324,"REORDER","OK")</f>
        <v>OK</v>
      </c>
      <c r="O2324" s="18" t="n">
        <f aca="false">IF(D2324&lt;I2324,1,0)</f>
        <v>1</v>
      </c>
      <c r="P2324" s="20" t="n">
        <f aca="false">C2324/F2324</f>
        <v>13.5379969803724</v>
      </c>
      <c r="Q2324" s="19" t="n">
        <f aca="false">DATA!N2324</f>
        <v>140.89</v>
      </c>
      <c r="R2324" s="19" t="n">
        <f aca="false">DATA!O2324</f>
        <v>1.3</v>
      </c>
      <c r="S2324" s="17" t="n">
        <f aca="false">C2324*Q2324</f>
        <v>37899.41</v>
      </c>
      <c r="T2324" s="19" t="n">
        <f aca="false">C2324*R2324</f>
        <v>349.7</v>
      </c>
      <c r="U2324" s="20" t="n">
        <f aca="false">MAX(0,C2324-L2324)</f>
        <v>0</v>
      </c>
      <c r="V2324" s="17" t="n">
        <f aca="false">U2324*Q2324</f>
        <v>0</v>
      </c>
      <c r="W2324" s="19" t="n">
        <f aca="false">U2324*R2324</f>
        <v>0</v>
      </c>
      <c r="X2324" s="20" t="n">
        <f aca="false">MAX(0,K2324-C2324)</f>
        <v>0</v>
      </c>
      <c r="Y2324" s="17" t="n">
        <f aca="false">F2324*PARAMETER!$B$5*Q2324</f>
        <v>1021811.7695</v>
      </c>
      <c r="Z2324" s="21" t="n">
        <f aca="false">SUMIF($Y$2:$Y$3205,"&gt;="&amp;Y2324)/SUM($Y$2:$Y$3205)</f>
        <v>0.722624434966639</v>
      </c>
      <c r="AA2324" s="16" t="str">
        <f aca="false">IF(Z2324&lt;=PARAMETER!$B$7,"A",IF(Z2324&lt;=PARAMETER!$B$8,"B","C"))</f>
        <v>A</v>
      </c>
      <c r="AB2324" s="22" t="n">
        <f aca="false">G2324/F2324</f>
        <v>0.484146955208858</v>
      </c>
      <c r="AC2324" s="16" t="str">
        <f aca="false">IF(AB2324&lt;=PARAMETER!$B$9,"X",IF(AB2324&lt;=PARAMETER!$B$10,"Y","Z"))</f>
        <v>Y</v>
      </c>
      <c r="AD2324" s="16" t="str">
        <f aca="false">AA2324&amp;AC2324</f>
        <v>AY</v>
      </c>
      <c r="AE2324" s="22" t="n">
        <f aca="false">DATA!I2324</f>
        <v>0.26</v>
      </c>
      <c r="AF2324" s="18" t="n">
        <f aca="false">DATA!L2324</f>
        <v>113</v>
      </c>
      <c r="AG2324" s="16" t="str">
        <f aca="false">DATA!K2324</f>
        <v>C</v>
      </c>
      <c r="AH2324" s="18" t="n">
        <f aca="false">IF(AE2324&gt;=PARAMETER!$B$12,1,0)</f>
        <v>0</v>
      </c>
      <c r="AI2324" s="18" t="n">
        <f aca="false">IF(AF2324&gt;=PARAMETER!$B$13,1,0)</f>
        <v>1</v>
      </c>
      <c r="AJ2324" s="18" t="n">
        <f aca="false">IF(AND(AH2324=1,AI2324=1),1,0)</f>
        <v>0</v>
      </c>
    </row>
    <row r="2325" customFormat="false" ht="15" hidden="false" customHeight="false" outlineLevel="0" collapsed="false">
      <c r="A2325" s="16" t="str">
        <f aca="false">DATA!A2325</f>
        <v>ITM12323</v>
      </c>
      <c r="B2325" s="16" t="str">
        <f aca="false">DATA!B2325</f>
        <v>Pharma</v>
      </c>
      <c r="C2325" s="17" t="n">
        <f aca="false">DATA!C2325</f>
        <v>385</v>
      </c>
      <c r="D2325" s="17" t="n">
        <f aca="false">DATA!D2325</f>
        <v>42</v>
      </c>
      <c r="E2325" s="18" t="n">
        <f aca="false">DATA!F2325</f>
        <v>4</v>
      </c>
      <c r="F2325" s="19" t="n">
        <f aca="false">DATA!G2325</f>
        <v>7.2</v>
      </c>
      <c r="G2325" s="19" t="n">
        <f aca="false">DATA!H2325</f>
        <v>2.16</v>
      </c>
      <c r="H2325" s="18" t="n">
        <f aca="false">DATA!E2325</f>
        <v>5</v>
      </c>
      <c r="I2325" s="20" t="n">
        <f aca="false">F2325*E2325</f>
        <v>28.8</v>
      </c>
      <c r="J2325" s="20" t="n">
        <f aca="false">PARAMETER!$B$4*G2325*SQRT(E2325)</f>
        <v>7.10576766843036</v>
      </c>
      <c r="K2325" s="20" t="n">
        <f aca="false">I2325+J2325</f>
        <v>35.9057676684304</v>
      </c>
      <c r="L2325" s="20" t="n">
        <f aca="false">K2325+F2325*H2325</f>
        <v>71.9057676684304</v>
      </c>
      <c r="M2325" s="16" t="str">
        <f aca="false">IF(C2325&lt;=K2325,"REORDER",IF(C2325&gt;L2325,"OVERSTOCK","OK"))</f>
        <v>OVERSTOCK</v>
      </c>
      <c r="N2325" s="16" t="str">
        <f aca="false">IF(C2325&lt;=D2325,"REORDER","OK")</f>
        <v>OK</v>
      </c>
      <c r="O2325" s="18" t="n">
        <f aca="false">IF(D2325&lt;I2325,1,0)</f>
        <v>0</v>
      </c>
      <c r="P2325" s="20" t="n">
        <f aca="false">C2325/F2325</f>
        <v>53.4722222222222</v>
      </c>
      <c r="Q2325" s="19" t="n">
        <f aca="false">DATA!N2325</f>
        <v>37.05</v>
      </c>
      <c r="R2325" s="19" t="n">
        <f aca="false">DATA!O2325</f>
        <v>1.36</v>
      </c>
      <c r="S2325" s="17" t="n">
        <f aca="false">C2325*Q2325</f>
        <v>14264.25</v>
      </c>
      <c r="T2325" s="19" t="n">
        <f aca="false">C2325*R2325</f>
        <v>523.6</v>
      </c>
      <c r="U2325" s="20" t="n">
        <f aca="false">MAX(0,C2325-L2325)</f>
        <v>313.09423233157</v>
      </c>
      <c r="V2325" s="17" t="n">
        <f aca="false">U2325*Q2325</f>
        <v>11600.1413078847</v>
      </c>
      <c r="W2325" s="19" t="n">
        <f aca="false">U2325*R2325</f>
        <v>425.808155970935</v>
      </c>
      <c r="X2325" s="20" t="n">
        <f aca="false">MAX(0,K2325-C2325)</f>
        <v>0</v>
      </c>
      <c r="Y2325" s="17" t="n">
        <f aca="false">F2325*PARAMETER!$B$5*Q2325</f>
        <v>97367.4</v>
      </c>
      <c r="Z2325" s="21" t="n">
        <f aca="false">SUMIF($Y$2:$Y$3205,"&gt;="&amp;Y2325)/SUM($Y$2:$Y$3205)</f>
        <v>0.996422643831337</v>
      </c>
      <c r="AA2325" s="16" t="str">
        <f aca="false">IF(Z2325&lt;=PARAMETER!$B$7,"A",IF(Z2325&lt;=PARAMETER!$B$8,"B","C"))</f>
        <v>C</v>
      </c>
      <c r="AB2325" s="22" t="n">
        <f aca="false">G2325/F2325</f>
        <v>0.3</v>
      </c>
      <c r="AC2325" s="16" t="str">
        <f aca="false">IF(AB2325&lt;=PARAMETER!$B$9,"X",IF(AB2325&lt;=PARAMETER!$B$10,"Y","Z"))</f>
        <v>Y</v>
      </c>
      <c r="AD2325" s="16" t="str">
        <f aca="false">AA2325&amp;AC2325</f>
        <v>CY</v>
      </c>
      <c r="AE2325" s="22" t="n">
        <f aca="false">DATA!I2325</f>
        <v>0.67</v>
      </c>
      <c r="AF2325" s="18" t="n">
        <f aca="false">DATA!L2325</f>
        <v>85</v>
      </c>
      <c r="AG2325" s="16" t="str">
        <f aca="false">DATA!K2325</f>
        <v>B</v>
      </c>
      <c r="AH2325" s="18" t="n">
        <f aca="false">IF(AE2325&gt;=PARAMETER!$B$12,1,0)</f>
        <v>0</v>
      </c>
      <c r="AI2325" s="18" t="n">
        <f aca="false">IF(AF2325&gt;=PARAMETER!$B$13,1,0)</f>
        <v>0</v>
      </c>
      <c r="AJ2325" s="18" t="n">
        <f aca="false">IF(AND(AH2325=1,AI2325=1),1,0)</f>
        <v>0</v>
      </c>
    </row>
    <row r="2326" customFormat="false" ht="15" hidden="false" customHeight="false" outlineLevel="0" collapsed="false">
      <c r="A2326" s="16" t="str">
        <f aca="false">DATA!A2326</f>
        <v>ITM12324</v>
      </c>
      <c r="B2326" s="16" t="str">
        <f aca="false">DATA!B2326</f>
        <v>Apparel</v>
      </c>
      <c r="C2326" s="17" t="n">
        <f aca="false">DATA!C2326</f>
        <v>455</v>
      </c>
      <c r="D2326" s="17" t="n">
        <f aca="false">DATA!D2326</f>
        <v>92</v>
      </c>
      <c r="E2326" s="18" t="n">
        <f aca="false">DATA!F2326</f>
        <v>8</v>
      </c>
      <c r="F2326" s="19" t="n">
        <f aca="false">DATA!G2326</f>
        <v>19.9</v>
      </c>
      <c r="G2326" s="19" t="n">
        <f aca="false">DATA!H2326</f>
        <v>3.46</v>
      </c>
      <c r="H2326" s="18" t="n">
        <f aca="false">DATA!E2326</f>
        <v>3</v>
      </c>
      <c r="I2326" s="20" t="n">
        <f aca="false">F2326*E2326</f>
        <v>159.2</v>
      </c>
      <c r="J2326" s="20" t="n">
        <f aca="false">PARAMETER!$B$4*G2326*SQRT(E2326)</f>
        <v>16.0971262068852</v>
      </c>
      <c r="K2326" s="20" t="n">
        <f aca="false">I2326+J2326</f>
        <v>175.297126206885</v>
      </c>
      <c r="L2326" s="20" t="n">
        <f aca="false">K2326+F2326*H2326</f>
        <v>234.997126206885</v>
      </c>
      <c r="M2326" s="16" t="str">
        <f aca="false">IF(C2326&lt;=K2326,"REORDER",IF(C2326&gt;L2326,"OVERSTOCK","OK"))</f>
        <v>OVERSTOCK</v>
      </c>
      <c r="N2326" s="16" t="str">
        <f aca="false">IF(C2326&lt;=D2326,"REORDER","OK")</f>
        <v>OK</v>
      </c>
      <c r="O2326" s="18" t="n">
        <f aca="false">IF(D2326&lt;I2326,1,0)</f>
        <v>1</v>
      </c>
      <c r="P2326" s="20" t="n">
        <f aca="false">C2326/F2326</f>
        <v>22.8643216080402</v>
      </c>
      <c r="Q2326" s="19" t="n">
        <f aca="false">DATA!N2326</f>
        <v>85.7</v>
      </c>
      <c r="R2326" s="19" t="n">
        <f aca="false">DATA!O2326</f>
        <v>0.22</v>
      </c>
      <c r="S2326" s="17" t="n">
        <f aca="false">C2326*Q2326</f>
        <v>38993.5</v>
      </c>
      <c r="T2326" s="19" t="n">
        <f aca="false">C2326*R2326</f>
        <v>100.1</v>
      </c>
      <c r="U2326" s="20" t="n">
        <f aca="false">MAX(0,C2326-L2326)</f>
        <v>220.002873793115</v>
      </c>
      <c r="V2326" s="17" t="n">
        <f aca="false">U2326*Q2326</f>
        <v>18854.2462840699</v>
      </c>
      <c r="W2326" s="19" t="n">
        <f aca="false">U2326*R2326</f>
        <v>48.4006322344853</v>
      </c>
      <c r="X2326" s="20" t="n">
        <f aca="false">MAX(0,K2326-C2326)</f>
        <v>0</v>
      </c>
      <c r="Y2326" s="17" t="n">
        <f aca="false">F2326*PARAMETER!$B$5*Q2326</f>
        <v>622481.95</v>
      </c>
      <c r="Z2326" s="21" t="n">
        <f aca="false">SUMIF($Y$2:$Y$3205,"&gt;="&amp;Y2326)/SUM($Y$2:$Y$3205)</f>
        <v>0.870259085114974</v>
      </c>
      <c r="AA2326" s="16" t="str">
        <f aca="false">IF(Z2326&lt;=PARAMETER!$B$7,"A",IF(Z2326&lt;=PARAMETER!$B$8,"B","C"))</f>
        <v>B</v>
      </c>
      <c r="AB2326" s="22" t="n">
        <f aca="false">G2326/F2326</f>
        <v>0.173869346733668</v>
      </c>
      <c r="AC2326" s="16" t="str">
        <f aca="false">IF(AB2326&lt;=PARAMETER!$B$9,"X",IF(AB2326&lt;=PARAMETER!$B$10,"Y","Z"))</f>
        <v>X</v>
      </c>
      <c r="AD2326" s="16" t="str">
        <f aca="false">AA2326&amp;AC2326</f>
        <v>BX</v>
      </c>
      <c r="AE2326" s="22" t="n">
        <f aca="false">DATA!I2326</f>
        <v>0.68</v>
      </c>
      <c r="AF2326" s="18" t="n">
        <f aca="false">DATA!L2326</f>
        <v>85</v>
      </c>
      <c r="AG2326" s="16" t="str">
        <f aca="false">DATA!K2326</f>
        <v>A</v>
      </c>
      <c r="AH2326" s="18" t="n">
        <f aca="false">IF(AE2326&gt;=PARAMETER!$B$12,1,0)</f>
        <v>0</v>
      </c>
      <c r="AI2326" s="18" t="n">
        <f aca="false">IF(AF2326&gt;=PARAMETER!$B$13,1,0)</f>
        <v>0</v>
      </c>
      <c r="AJ2326" s="18" t="n">
        <f aca="false">IF(AND(AH2326=1,AI2326=1),1,0)</f>
        <v>0</v>
      </c>
    </row>
    <row r="2327" customFormat="false" ht="15" hidden="false" customHeight="false" outlineLevel="0" collapsed="false">
      <c r="A2327" s="16" t="str">
        <f aca="false">DATA!A2327</f>
        <v>ITM12325</v>
      </c>
      <c r="B2327" s="16" t="str">
        <f aca="false">DATA!B2327</f>
        <v>Groceries</v>
      </c>
      <c r="C2327" s="17" t="n">
        <f aca="false">DATA!C2327</f>
        <v>482</v>
      </c>
      <c r="D2327" s="17" t="n">
        <f aca="false">DATA!D2327</f>
        <v>92</v>
      </c>
      <c r="E2327" s="18" t="n">
        <f aca="false">DATA!F2327</f>
        <v>3</v>
      </c>
      <c r="F2327" s="19" t="n">
        <f aca="false">DATA!G2327</f>
        <v>26.99</v>
      </c>
      <c r="G2327" s="19" t="n">
        <f aca="false">DATA!H2327</f>
        <v>6.04</v>
      </c>
      <c r="H2327" s="18" t="n">
        <f aca="false">DATA!E2327</f>
        <v>9</v>
      </c>
      <c r="I2327" s="20" t="n">
        <f aca="false">F2327*E2327</f>
        <v>80.97</v>
      </c>
      <c r="J2327" s="20" t="n">
        <f aca="false">PARAMETER!$B$4*G2327*SQRT(E2327)</f>
        <v>17.2077791194791</v>
      </c>
      <c r="K2327" s="20" t="n">
        <f aca="false">I2327+J2327</f>
        <v>98.1777791194791</v>
      </c>
      <c r="L2327" s="20" t="n">
        <f aca="false">K2327+F2327*H2327</f>
        <v>341.087779119479</v>
      </c>
      <c r="M2327" s="16" t="str">
        <f aca="false">IF(C2327&lt;=K2327,"REORDER",IF(C2327&gt;L2327,"OVERSTOCK","OK"))</f>
        <v>OVERSTOCK</v>
      </c>
      <c r="N2327" s="16" t="str">
        <f aca="false">IF(C2327&lt;=D2327,"REORDER","OK")</f>
        <v>OK</v>
      </c>
      <c r="O2327" s="18" t="n">
        <f aca="false">IF(D2327&lt;I2327,1,0)</f>
        <v>0</v>
      </c>
      <c r="P2327" s="20" t="n">
        <f aca="false">C2327/F2327</f>
        <v>17.858466098555</v>
      </c>
      <c r="Q2327" s="19" t="n">
        <f aca="false">DATA!N2327</f>
        <v>68.63</v>
      </c>
      <c r="R2327" s="19" t="n">
        <f aca="false">DATA!O2327</f>
        <v>0.2</v>
      </c>
      <c r="S2327" s="17" t="n">
        <f aca="false">C2327*Q2327</f>
        <v>33079.66</v>
      </c>
      <c r="T2327" s="19" t="n">
        <f aca="false">C2327*R2327</f>
        <v>96.4</v>
      </c>
      <c r="U2327" s="20" t="n">
        <f aca="false">MAX(0,C2327-L2327)</f>
        <v>140.912220880521</v>
      </c>
      <c r="V2327" s="17" t="n">
        <f aca="false">U2327*Q2327</f>
        <v>9670.80571903015</v>
      </c>
      <c r="W2327" s="19" t="n">
        <f aca="false">U2327*R2327</f>
        <v>28.1824441761042</v>
      </c>
      <c r="X2327" s="20" t="n">
        <f aca="false">MAX(0,K2327-C2327)</f>
        <v>0</v>
      </c>
      <c r="Y2327" s="17" t="n">
        <f aca="false">F2327*PARAMETER!$B$5*Q2327</f>
        <v>676098.1505</v>
      </c>
      <c r="Z2327" s="21" t="n">
        <f aca="false">SUMIF($Y$2:$Y$3205,"&gt;="&amp;Y2327)/SUM($Y$2:$Y$3205)</f>
        <v>0.852006514219209</v>
      </c>
      <c r="AA2327" s="16" t="str">
        <f aca="false">IF(Z2327&lt;=PARAMETER!$B$7,"A",IF(Z2327&lt;=PARAMETER!$B$8,"B","C"))</f>
        <v>B</v>
      </c>
      <c r="AB2327" s="22" t="n">
        <f aca="false">G2327/F2327</f>
        <v>0.223786587625046</v>
      </c>
      <c r="AC2327" s="16" t="str">
        <f aca="false">IF(AB2327&lt;=PARAMETER!$B$9,"X",IF(AB2327&lt;=PARAMETER!$B$10,"Y","Z"))</f>
        <v>X</v>
      </c>
      <c r="AD2327" s="16" t="str">
        <f aca="false">AA2327&amp;AC2327</f>
        <v>BX</v>
      </c>
      <c r="AE2327" s="22" t="n">
        <f aca="false">DATA!I2327</f>
        <v>0.35</v>
      </c>
      <c r="AF2327" s="18" t="n">
        <f aca="false">DATA!L2327</f>
        <v>115</v>
      </c>
      <c r="AG2327" s="16" t="str">
        <f aca="false">DATA!K2327</f>
        <v>D</v>
      </c>
      <c r="AH2327" s="18" t="n">
        <f aca="false">IF(AE2327&gt;=PARAMETER!$B$12,1,0)</f>
        <v>0</v>
      </c>
      <c r="AI2327" s="18" t="n">
        <f aca="false">IF(AF2327&gt;=PARAMETER!$B$13,1,0)</f>
        <v>1</v>
      </c>
      <c r="AJ2327" s="18" t="n">
        <f aca="false">IF(AND(AH2327=1,AI2327=1),1,0)</f>
        <v>0</v>
      </c>
    </row>
    <row r="2328" customFormat="false" ht="15" hidden="false" customHeight="false" outlineLevel="0" collapsed="false">
      <c r="A2328" s="16" t="str">
        <f aca="false">DATA!A2328</f>
        <v>ITM12326</v>
      </c>
      <c r="B2328" s="16" t="str">
        <f aca="false">DATA!B2328</f>
        <v>Apparel</v>
      </c>
      <c r="C2328" s="17" t="n">
        <f aca="false">DATA!C2328</f>
        <v>321</v>
      </c>
      <c r="D2328" s="17" t="n">
        <f aca="false">DATA!D2328</f>
        <v>25</v>
      </c>
      <c r="E2328" s="18" t="n">
        <f aca="false">DATA!F2328</f>
        <v>7</v>
      </c>
      <c r="F2328" s="19" t="n">
        <f aca="false">DATA!G2328</f>
        <v>30.34</v>
      </c>
      <c r="G2328" s="19" t="n">
        <f aca="false">DATA!H2328</f>
        <v>7.46</v>
      </c>
      <c r="H2328" s="18" t="n">
        <f aca="false">DATA!E2328</f>
        <v>8</v>
      </c>
      <c r="I2328" s="20" t="n">
        <f aca="false">F2328*E2328</f>
        <v>212.38</v>
      </c>
      <c r="J2328" s="20" t="n">
        <f aca="false">PARAMETER!$B$4*G2328*SQRT(E2328)</f>
        <v>32.4649773545209</v>
      </c>
      <c r="K2328" s="20" t="n">
        <f aca="false">I2328+J2328</f>
        <v>244.844977354521</v>
      </c>
      <c r="L2328" s="20" t="n">
        <f aca="false">K2328+F2328*H2328</f>
        <v>487.564977354521</v>
      </c>
      <c r="M2328" s="16" t="str">
        <f aca="false">IF(C2328&lt;=K2328,"REORDER",IF(C2328&gt;L2328,"OVERSTOCK","OK"))</f>
        <v>OK</v>
      </c>
      <c r="N2328" s="16" t="str">
        <f aca="false">IF(C2328&lt;=D2328,"REORDER","OK")</f>
        <v>OK</v>
      </c>
      <c r="O2328" s="18" t="n">
        <f aca="false">IF(D2328&lt;I2328,1,0)</f>
        <v>1</v>
      </c>
      <c r="P2328" s="20" t="n">
        <f aca="false">C2328/F2328</f>
        <v>10.5800922874094</v>
      </c>
      <c r="Q2328" s="19" t="n">
        <f aca="false">DATA!N2328</f>
        <v>141.1</v>
      </c>
      <c r="R2328" s="19" t="n">
        <f aca="false">DATA!O2328</f>
        <v>1.74</v>
      </c>
      <c r="S2328" s="17" t="n">
        <f aca="false">C2328*Q2328</f>
        <v>45293.1</v>
      </c>
      <c r="T2328" s="19" t="n">
        <f aca="false">C2328*R2328</f>
        <v>558.54</v>
      </c>
      <c r="U2328" s="20" t="n">
        <f aca="false">MAX(0,C2328-L2328)</f>
        <v>0</v>
      </c>
      <c r="V2328" s="17" t="n">
        <f aca="false">U2328*Q2328</f>
        <v>0</v>
      </c>
      <c r="W2328" s="19" t="n">
        <f aca="false">U2328*R2328</f>
        <v>0</v>
      </c>
      <c r="X2328" s="20" t="n">
        <f aca="false">MAX(0,K2328-C2328)</f>
        <v>0</v>
      </c>
      <c r="Y2328" s="17" t="n">
        <f aca="false">F2328*PARAMETER!$B$5*Q2328</f>
        <v>1562555.51</v>
      </c>
      <c r="Z2328" s="21" t="n">
        <f aca="false">SUMIF($Y$2:$Y$3205,"&gt;="&amp;Y2328)/SUM($Y$2:$Y$3205)</f>
        <v>0.497926487438262</v>
      </c>
      <c r="AA2328" s="16" t="str">
        <f aca="false">IF(Z2328&lt;=PARAMETER!$B$7,"A",IF(Z2328&lt;=PARAMETER!$B$8,"B","C"))</f>
        <v>A</v>
      </c>
      <c r="AB2328" s="22" t="n">
        <f aca="false">G2328/F2328</f>
        <v>0.245880026367831</v>
      </c>
      <c r="AC2328" s="16" t="str">
        <f aca="false">IF(AB2328&lt;=PARAMETER!$B$9,"X",IF(AB2328&lt;=PARAMETER!$B$10,"Y","Z"))</f>
        <v>X</v>
      </c>
      <c r="AD2328" s="16" t="str">
        <f aca="false">AA2328&amp;AC2328</f>
        <v>AX</v>
      </c>
      <c r="AE2328" s="22" t="n">
        <f aca="false">DATA!I2328</f>
        <v>0.99</v>
      </c>
      <c r="AF2328" s="18" t="n">
        <f aca="false">DATA!L2328</f>
        <v>162</v>
      </c>
      <c r="AG2328" s="16" t="str">
        <f aca="false">DATA!K2328</f>
        <v>D</v>
      </c>
      <c r="AH2328" s="18" t="n">
        <f aca="false">IF(AE2328&gt;=PARAMETER!$B$12,1,0)</f>
        <v>1</v>
      </c>
      <c r="AI2328" s="18" t="n">
        <f aca="false">IF(AF2328&gt;=PARAMETER!$B$13,1,0)</f>
        <v>1</v>
      </c>
      <c r="AJ2328" s="18" t="n">
        <f aca="false">IF(AND(AH2328=1,AI2328=1),1,0)</f>
        <v>1</v>
      </c>
    </row>
    <row r="2329" customFormat="false" ht="15" hidden="false" customHeight="false" outlineLevel="0" collapsed="false">
      <c r="A2329" s="16" t="str">
        <f aca="false">DATA!A2329</f>
        <v>ITM12327</v>
      </c>
      <c r="B2329" s="16" t="str">
        <f aca="false">DATA!B2329</f>
        <v>Electronics</v>
      </c>
      <c r="C2329" s="17" t="n">
        <f aca="false">DATA!C2329</f>
        <v>44</v>
      </c>
      <c r="D2329" s="17" t="n">
        <f aca="false">DATA!D2329</f>
        <v>32</v>
      </c>
      <c r="E2329" s="18" t="n">
        <f aca="false">DATA!F2329</f>
        <v>5</v>
      </c>
      <c r="F2329" s="19" t="n">
        <f aca="false">DATA!G2329</f>
        <v>46.85</v>
      </c>
      <c r="G2329" s="19" t="n">
        <f aca="false">DATA!H2329</f>
        <v>3.77</v>
      </c>
      <c r="H2329" s="18" t="n">
        <f aca="false">DATA!E2329</f>
        <v>12</v>
      </c>
      <c r="I2329" s="20" t="n">
        <f aca="false">F2329*E2329</f>
        <v>234.25</v>
      </c>
      <c r="J2329" s="20" t="n">
        <f aca="false">PARAMETER!$B$4*G2329*SQRT(E2329)</f>
        <v>13.8660770513352</v>
      </c>
      <c r="K2329" s="20" t="n">
        <f aca="false">I2329+J2329</f>
        <v>248.116077051335</v>
      </c>
      <c r="L2329" s="20" t="n">
        <f aca="false">K2329+F2329*H2329</f>
        <v>810.316077051335</v>
      </c>
      <c r="M2329" s="16" t="str">
        <f aca="false">IF(C2329&lt;=K2329,"REORDER",IF(C2329&gt;L2329,"OVERSTOCK","OK"))</f>
        <v>REORDER</v>
      </c>
      <c r="N2329" s="16" t="str">
        <f aca="false">IF(C2329&lt;=D2329,"REORDER","OK")</f>
        <v>OK</v>
      </c>
      <c r="O2329" s="18" t="n">
        <f aca="false">IF(D2329&lt;I2329,1,0)</f>
        <v>1</v>
      </c>
      <c r="P2329" s="20" t="n">
        <f aca="false">C2329/F2329</f>
        <v>0.939167556029883</v>
      </c>
      <c r="Q2329" s="19" t="n">
        <f aca="false">DATA!N2329</f>
        <v>158.65</v>
      </c>
      <c r="R2329" s="19" t="n">
        <f aca="false">DATA!O2329</f>
        <v>0.52</v>
      </c>
      <c r="S2329" s="17" t="n">
        <f aca="false">C2329*Q2329</f>
        <v>6980.6</v>
      </c>
      <c r="T2329" s="19" t="n">
        <f aca="false">C2329*R2329</f>
        <v>22.88</v>
      </c>
      <c r="U2329" s="20" t="n">
        <f aca="false">MAX(0,C2329-L2329)</f>
        <v>0</v>
      </c>
      <c r="V2329" s="17" t="n">
        <f aca="false">U2329*Q2329</f>
        <v>0</v>
      </c>
      <c r="W2329" s="19" t="n">
        <f aca="false">U2329*R2329</f>
        <v>0</v>
      </c>
      <c r="X2329" s="20" t="n">
        <f aca="false">MAX(0,K2329-C2329)</f>
        <v>204.116077051335</v>
      </c>
      <c r="Y2329" s="17" t="n">
        <f aca="false">F2329*PARAMETER!$B$5*Q2329</f>
        <v>2712954.6625</v>
      </c>
      <c r="Z2329" s="21" t="n">
        <f aca="false">SUMIF($Y$2:$Y$3205,"&gt;="&amp;Y2329)/SUM($Y$2:$Y$3205)</f>
        <v>0.125317767550576</v>
      </c>
      <c r="AA2329" s="16" t="str">
        <f aca="false">IF(Z2329&lt;=PARAMETER!$B$7,"A",IF(Z2329&lt;=PARAMETER!$B$8,"B","C"))</f>
        <v>A</v>
      </c>
      <c r="AB2329" s="22" t="n">
        <f aca="false">G2329/F2329</f>
        <v>0.0804695837780149</v>
      </c>
      <c r="AC2329" s="16" t="str">
        <f aca="false">IF(AB2329&lt;=PARAMETER!$B$9,"X",IF(AB2329&lt;=PARAMETER!$B$10,"Y","Z"))</f>
        <v>X</v>
      </c>
      <c r="AD2329" s="16" t="str">
        <f aca="false">AA2329&amp;AC2329</f>
        <v>AX</v>
      </c>
      <c r="AE2329" s="22" t="n">
        <f aca="false">DATA!I2329</f>
        <v>0.16</v>
      </c>
      <c r="AF2329" s="18" t="n">
        <f aca="false">DATA!L2329</f>
        <v>42</v>
      </c>
      <c r="AG2329" s="16" t="str">
        <f aca="false">DATA!K2329</f>
        <v>D</v>
      </c>
      <c r="AH2329" s="18" t="n">
        <f aca="false">IF(AE2329&gt;=PARAMETER!$B$12,1,0)</f>
        <v>0</v>
      </c>
      <c r="AI2329" s="18" t="n">
        <f aca="false">IF(AF2329&gt;=PARAMETER!$B$13,1,0)</f>
        <v>0</v>
      </c>
      <c r="AJ2329" s="18" t="n">
        <f aca="false">IF(AND(AH2329=1,AI2329=1),1,0)</f>
        <v>0</v>
      </c>
    </row>
    <row r="2330" customFormat="false" ht="15" hidden="false" customHeight="false" outlineLevel="0" collapsed="false">
      <c r="A2330" s="16" t="str">
        <f aca="false">DATA!A2330</f>
        <v>ITM12328</v>
      </c>
      <c r="B2330" s="16" t="str">
        <f aca="false">DATA!B2330</f>
        <v>Apparel</v>
      </c>
      <c r="C2330" s="17" t="n">
        <f aca="false">DATA!C2330</f>
        <v>296</v>
      </c>
      <c r="D2330" s="17" t="n">
        <f aca="false">DATA!D2330</f>
        <v>16</v>
      </c>
      <c r="E2330" s="18" t="n">
        <f aca="false">DATA!F2330</f>
        <v>3</v>
      </c>
      <c r="F2330" s="19" t="n">
        <f aca="false">DATA!G2330</f>
        <v>39.09</v>
      </c>
      <c r="G2330" s="19" t="n">
        <f aca="false">DATA!H2330</f>
        <v>6.81</v>
      </c>
      <c r="H2330" s="18" t="n">
        <f aca="false">DATA!E2330</f>
        <v>6</v>
      </c>
      <c r="I2330" s="20" t="n">
        <f aca="false">F2330*E2330</f>
        <v>117.27</v>
      </c>
      <c r="J2330" s="20" t="n">
        <f aca="false">PARAMETER!$B$4*G2330*SQRT(E2330)</f>
        <v>19.4014860602074</v>
      </c>
      <c r="K2330" s="20" t="n">
        <f aca="false">I2330+J2330</f>
        <v>136.671486060207</v>
      </c>
      <c r="L2330" s="20" t="n">
        <f aca="false">K2330+F2330*H2330</f>
        <v>371.211486060207</v>
      </c>
      <c r="M2330" s="16" t="str">
        <f aca="false">IF(C2330&lt;=K2330,"REORDER",IF(C2330&gt;L2330,"OVERSTOCK","OK"))</f>
        <v>OK</v>
      </c>
      <c r="N2330" s="16" t="str">
        <f aca="false">IF(C2330&lt;=D2330,"REORDER","OK")</f>
        <v>OK</v>
      </c>
      <c r="O2330" s="18" t="n">
        <f aca="false">IF(D2330&lt;I2330,1,0)</f>
        <v>1</v>
      </c>
      <c r="P2330" s="20" t="n">
        <f aca="false">C2330/F2330</f>
        <v>7.57226912253773</v>
      </c>
      <c r="Q2330" s="19" t="n">
        <f aca="false">DATA!N2330</f>
        <v>41.98</v>
      </c>
      <c r="R2330" s="19" t="n">
        <f aca="false">DATA!O2330</f>
        <v>1.21</v>
      </c>
      <c r="S2330" s="17" t="n">
        <f aca="false">C2330*Q2330</f>
        <v>12426.08</v>
      </c>
      <c r="T2330" s="19" t="n">
        <f aca="false">C2330*R2330</f>
        <v>358.16</v>
      </c>
      <c r="U2330" s="20" t="n">
        <f aca="false">MAX(0,C2330-L2330)</f>
        <v>0</v>
      </c>
      <c r="V2330" s="17" t="n">
        <f aca="false">U2330*Q2330</f>
        <v>0</v>
      </c>
      <c r="W2330" s="19" t="n">
        <f aca="false">U2330*R2330</f>
        <v>0</v>
      </c>
      <c r="X2330" s="20" t="n">
        <f aca="false">MAX(0,K2330-C2330)</f>
        <v>0</v>
      </c>
      <c r="Y2330" s="17" t="n">
        <f aca="false">F2330*PARAMETER!$B$5*Q2330</f>
        <v>598964.343</v>
      </c>
      <c r="Z2330" s="21" t="n">
        <f aca="false">SUMIF($Y$2:$Y$3205,"&gt;="&amp;Y2330)/SUM($Y$2:$Y$3205)</f>
        <v>0.876685852847549</v>
      </c>
      <c r="AA2330" s="16" t="str">
        <f aca="false">IF(Z2330&lt;=PARAMETER!$B$7,"A",IF(Z2330&lt;=PARAMETER!$B$8,"B","C"))</f>
        <v>B</v>
      </c>
      <c r="AB2330" s="22" t="n">
        <f aca="false">G2330/F2330</f>
        <v>0.174213353798926</v>
      </c>
      <c r="AC2330" s="16" t="str">
        <f aca="false">IF(AB2330&lt;=PARAMETER!$B$9,"X",IF(AB2330&lt;=PARAMETER!$B$10,"Y","Z"))</f>
        <v>X</v>
      </c>
      <c r="AD2330" s="16" t="str">
        <f aca="false">AA2330&amp;AC2330</f>
        <v>BX</v>
      </c>
      <c r="AE2330" s="22" t="n">
        <f aca="false">DATA!I2330</f>
        <v>0.65</v>
      </c>
      <c r="AF2330" s="18" t="n">
        <f aca="false">DATA!L2330</f>
        <v>46</v>
      </c>
      <c r="AG2330" s="16" t="str">
        <f aca="false">DATA!K2330</f>
        <v>C</v>
      </c>
      <c r="AH2330" s="18" t="n">
        <f aca="false">IF(AE2330&gt;=PARAMETER!$B$12,1,0)</f>
        <v>0</v>
      </c>
      <c r="AI2330" s="18" t="n">
        <f aca="false">IF(AF2330&gt;=PARAMETER!$B$13,1,0)</f>
        <v>0</v>
      </c>
      <c r="AJ2330" s="18" t="n">
        <f aca="false">IF(AND(AH2330=1,AI2330=1),1,0)</f>
        <v>0</v>
      </c>
    </row>
    <row r="2331" customFormat="false" ht="15" hidden="false" customHeight="false" outlineLevel="0" collapsed="false">
      <c r="A2331" s="16" t="str">
        <f aca="false">DATA!A2331</f>
        <v>ITM12329</v>
      </c>
      <c r="B2331" s="16" t="str">
        <f aca="false">DATA!B2331</f>
        <v>Electronics</v>
      </c>
      <c r="C2331" s="17" t="n">
        <f aca="false">DATA!C2331</f>
        <v>491</v>
      </c>
      <c r="D2331" s="17" t="n">
        <f aca="false">DATA!D2331</f>
        <v>35</v>
      </c>
      <c r="E2331" s="18" t="n">
        <f aca="false">DATA!F2331</f>
        <v>6</v>
      </c>
      <c r="F2331" s="19" t="n">
        <f aca="false">DATA!G2331</f>
        <v>8.45</v>
      </c>
      <c r="G2331" s="19" t="n">
        <f aca="false">DATA!H2331</f>
        <v>9.04</v>
      </c>
      <c r="H2331" s="18" t="n">
        <f aca="false">DATA!E2331</f>
        <v>8</v>
      </c>
      <c r="I2331" s="20" t="n">
        <f aca="false">F2331*E2331</f>
        <v>50.7</v>
      </c>
      <c r="J2331" s="20" t="n">
        <f aca="false">PARAMETER!$B$4*G2331*SQRT(E2331)</f>
        <v>36.4226308718799</v>
      </c>
      <c r="K2331" s="20" t="n">
        <f aca="false">I2331+J2331</f>
        <v>87.1226308718799</v>
      </c>
      <c r="L2331" s="20" t="n">
        <f aca="false">K2331+F2331*H2331</f>
        <v>154.72263087188</v>
      </c>
      <c r="M2331" s="16" t="str">
        <f aca="false">IF(C2331&lt;=K2331,"REORDER",IF(C2331&gt;L2331,"OVERSTOCK","OK"))</f>
        <v>OVERSTOCK</v>
      </c>
      <c r="N2331" s="16" t="str">
        <f aca="false">IF(C2331&lt;=D2331,"REORDER","OK")</f>
        <v>OK</v>
      </c>
      <c r="O2331" s="18" t="n">
        <f aca="false">IF(D2331&lt;I2331,1,0)</f>
        <v>1</v>
      </c>
      <c r="P2331" s="20" t="n">
        <f aca="false">C2331/F2331</f>
        <v>58.1065088757397</v>
      </c>
      <c r="Q2331" s="19" t="n">
        <f aca="false">DATA!N2331</f>
        <v>164.28</v>
      </c>
      <c r="R2331" s="19" t="n">
        <f aca="false">DATA!O2331</f>
        <v>1.29</v>
      </c>
      <c r="S2331" s="17" t="n">
        <f aca="false">C2331*Q2331</f>
        <v>80661.48</v>
      </c>
      <c r="T2331" s="19" t="n">
        <f aca="false">C2331*R2331</f>
        <v>633.39</v>
      </c>
      <c r="U2331" s="20" t="n">
        <f aca="false">MAX(0,C2331-L2331)</f>
        <v>336.27736912812</v>
      </c>
      <c r="V2331" s="17" t="n">
        <f aca="false">U2331*Q2331</f>
        <v>55243.6462003676</v>
      </c>
      <c r="W2331" s="19" t="n">
        <f aca="false">U2331*R2331</f>
        <v>433.797806175275</v>
      </c>
      <c r="X2331" s="20" t="n">
        <f aca="false">MAX(0,K2331-C2331)</f>
        <v>0</v>
      </c>
      <c r="Y2331" s="17" t="n">
        <f aca="false">F2331*PARAMETER!$B$5*Q2331</f>
        <v>506680.59</v>
      </c>
      <c r="Z2331" s="21" t="n">
        <f aca="false">SUMIF($Y$2:$Y$3205,"&gt;="&amp;Y2331)/SUM($Y$2:$Y$3205)</f>
        <v>0.903380571922722</v>
      </c>
      <c r="AA2331" s="16" t="str">
        <f aca="false">IF(Z2331&lt;=PARAMETER!$B$7,"A",IF(Z2331&lt;=PARAMETER!$B$8,"B","C"))</f>
        <v>B</v>
      </c>
      <c r="AB2331" s="22" t="n">
        <f aca="false">G2331/F2331</f>
        <v>1.0698224852071</v>
      </c>
      <c r="AC2331" s="16" t="str">
        <f aca="false">IF(AB2331&lt;=PARAMETER!$B$9,"X",IF(AB2331&lt;=PARAMETER!$B$10,"Y","Z"))</f>
        <v>Z</v>
      </c>
      <c r="AD2331" s="16" t="str">
        <f aca="false">AA2331&amp;AC2331</f>
        <v>BZ</v>
      </c>
      <c r="AE2331" s="22" t="n">
        <f aca="false">DATA!I2331</f>
        <v>0.53</v>
      </c>
      <c r="AF2331" s="18" t="n">
        <f aca="false">DATA!L2331</f>
        <v>101</v>
      </c>
      <c r="AG2331" s="16" t="str">
        <f aca="false">DATA!K2331</f>
        <v>B</v>
      </c>
      <c r="AH2331" s="18" t="n">
        <f aca="false">IF(AE2331&gt;=PARAMETER!$B$12,1,0)</f>
        <v>0</v>
      </c>
      <c r="AI2331" s="18" t="n">
        <f aca="false">IF(AF2331&gt;=PARAMETER!$B$13,1,0)</f>
        <v>1</v>
      </c>
      <c r="AJ2331" s="18" t="n">
        <f aca="false">IF(AND(AH2331=1,AI2331=1),1,0)</f>
        <v>0</v>
      </c>
    </row>
    <row r="2332" customFormat="false" ht="15" hidden="false" customHeight="false" outlineLevel="0" collapsed="false">
      <c r="A2332" s="16" t="str">
        <f aca="false">DATA!A2332</f>
        <v>ITM12330</v>
      </c>
      <c r="B2332" s="16" t="str">
        <f aca="false">DATA!B2332</f>
        <v>Electronics</v>
      </c>
      <c r="C2332" s="17" t="n">
        <f aca="false">DATA!C2332</f>
        <v>396</v>
      </c>
      <c r="D2332" s="17" t="n">
        <f aca="false">DATA!D2332</f>
        <v>21</v>
      </c>
      <c r="E2332" s="18" t="n">
        <f aca="false">DATA!F2332</f>
        <v>8</v>
      </c>
      <c r="F2332" s="19" t="n">
        <f aca="false">DATA!G2332</f>
        <v>9.53</v>
      </c>
      <c r="G2332" s="19" t="n">
        <f aca="false">DATA!H2332</f>
        <v>7.4</v>
      </c>
      <c r="H2332" s="18" t="n">
        <f aca="false">DATA!E2332</f>
        <v>8</v>
      </c>
      <c r="I2332" s="20" t="n">
        <f aca="false">F2332*E2332</f>
        <v>76.24</v>
      </c>
      <c r="J2332" s="20" t="n">
        <f aca="false">PARAMETER!$B$4*G2332*SQRT(E2332)</f>
        <v>34.4273797488295</v>
      </c>
      <c r="K2332" s="20" t="n">
        <f aca="false">I2332+J2332</f>
        <v>110.66737974883</v>
      </c>
      <c r="L2332" s="20" t="n">
        <f aca="false">K2332+F2332*H2332</f>
        <v>186.90737974883</v>
      </c>
      <c r="M2332" s="16" t="str">
        <f aca="false">IF(C2332&lt;=K2332,"REORDER",IF(C2332&gt;L2332,"OVERSTOCK","OK"))</f>
        <v>OVERSTOCK</v>
      </c>
      <c r="N2332" s="16" t="str">
        <f aca="false">IF(C2332&lt;=D2332,"REORDER","OK")</f>
        <v>OK</v>
      </c>
      <c r="O2332" s="18" t="n">
        <f aca="false">IF(D2332&lt;I2332,1,0)</f>
        <v>1</v>
      </c>
      <c r="P2332" s="20" t="n">
        <f aca="false">C2332/F2332</f>
        <v>41.5529905561385</v>
      </c>
      <c r="Q2332" s="19" t="n">
        <f aca="false">DATA!N2332</f>
        <v>11.37</v>
      </c>
      <c r="R2332" s="19" t="n">
        <f aca="false">DATA!O2332</f>
        <v>0.41</v>
      </c>
      <c r="S2332" s="17" t="n">
        <f aca="false">C2332*Q2332</f>
        <v>4502.52</v>
      </c>
      <c r="T2332" s="19" t="n">
        <f aca="false">C2332*R2332</f>
        <v>162.36</v>
      </c>
      <c r="U2332" s="20" t="n">
        <f aca="false">MAX(0,C2332-L2332)</f>
        <v>209.092620251171</v>
      </c>
      <c r="V2332" s="17" t="n">
        <f aca="false">U2332*Q2332</f>
        <v>2377.38309225581</v>
      </c>
      <c r="W2332" s="19" t="n">
        <f aca="false">U2332*R2332</f>
        <v>85.7279743029799</v>
      </c>
      <c r="X2332" s="20" t="n">
        <f aca="false">MAX(0,K2332-C2332)</f>
        <v>0</v>
      </c>
      <c r="Y2332" s="17" t="n">
        <f aca="false">F2332*PARAMETER!$B$5*Q2332</f>
        <v>39549.9765</v>
      </c>
      <c r="Z2332" s="21" t="n">
        <f aca="false">SUMIF($Y$2:$Y$3205,"&gt;="&amp;Y2332)/SUM($Y$2:$Y$3205)</f>
        <v>0.999686071099076</v>
      </c>
      <c r="AA2332" s="16" t="str">
        <f aca="false">IF(Z2332&lt;=PARAMETER!$B$7,"A",IF(Z2332&lt;=PARAMETER!$B$8,"B","C"))</f>
        <v>C</v>
      </c>
      <c r="AB2332" s="22" t="n">
        <f aca="false">G2332/F2332</f>
        <v>0.776495278069255</v>
      </c>
      <c r="AC2332" s="16" t="str">
        <f aca="false">IF(AB2332&lt;=PARAMETER!$B$9,"X",IF(AB2332&lt;=PARAMETER!$B$10,"Y","Z"))</f>
        <v>Z</v>
      </c>
      <c r="AD2332" s="16" t="str">
        <f aca="false">AA2332&amp;AC2332</f>
        <v>CZ</v>
      </c>
      <c r="AE2332" s="22" t="n">
        <f aca="false">DATA!I2332</f>
        <v>0.32</v>
      </c>
      <c r="AF2332" s="18" t="n">
        <f aca="false">DATA!L2332</f>
        <v>133</v>
      </c>
      <c r="AG2332" s="16" t="str">
        <f aca="false">DATA!K2332</f>
        <v>D</v>
      </c>
      <c r="AH2332" s="18" t="n">
        <f aca="false">IF(AE2332&gt;=PARAMETER!$B$12,1,0)</f>
        <v>0</v>
      </c>
      <c r="AI2332" s="18" t="n">
        <f aca="false">IF(AF2332&gt;=PARAMETER!$B$13,1,0)</f>
        <v>1</v>
      </c>
      <c r="AJ2332" s="18" t="n">
        <f aca="false">IF(AND(AH2332=1,AI2332=1),1,0)</f>
        <v>0</v>
      </c>
    </row>
    <row r="2333" customFormat="false" ht="15" hidden="false" customHeight="false" outlineLevel="0" collapsed="false">
      <c r="A2333" s="16" t="str">
        <f aca="false">DATA!A2333</f>
        <v>ITM12331</v>
      </c>
      <c r="B2333" s="16" t="str">
        <f aca="false">DATA!B2333</f>
        <v>Groceries</v>
      </c>
      <c r="C2333" s="17" t="n">
        <f aca="false">DATA!C2333</f>
        <v>397</v>
      </c>
      <c r="D2333" s="17" t="n">
        <f aca="false">DATA!D2333</f>
        <v>81</v>
      </c>
      <c r="E2333" s="18" t="n">
        <f aca="false">DATA!F2333</f>
        <v>5</v>
      </c>
      <c r="F2333" s="19" t="n">
        <f aca="false">DATA!G2333</f>
        <v>5.92</v>
      </c>
      <c r="G2333" s="19" t="n">
        <f aca="false">DATA!H2333</f>
        <v>7.25</v>
      </c>
      <c r="H2333" s="18" t="n">
        <f aca="false">DATA!E2333</f>
        <v>6</v>
      </c>
      <c r="I2333" s="20" t="n">
        <f aca="false">F2333*E2333</f>
        <v>29.6</v>
      </c>
      <c r="J2333" s="20" t="n">
        <f aca="false">PARAMETER!$B$4*G2333*SQRT(E2333)</f>
        <v>26.6655327910291</v>
      </c>
      <c r="K2333" s="20" t="n">
        <f aca="false">I2333+J2333</f>
        <v>56.2655327910291</v>
      </c>
      <c r="L2333" s="20" t="n">
        <f aca="false">K2333+F2333*H2333</f>
        <v>91.7855327910291</v>
      </c>
      <c r="M2333" s="16" t="str">
        <f aca="false">IF(C2333&lt;=K2333,"REORDER",IF(C2333&gt;L2333,"OVERSTOCK","OK"))</f>
        <v>OVERSTOCK</v>
      </c>
      <c r="N2333" s="16" t="str">
        <f aca="false">IF(C2333&lt;=D2333,"REORDER","OK")</f>
        <v>OK</v>
      </c>
      <c r="O2333" s="18" t="n">
        <f aca="false">IF(D2333&lt;I2333,1,0)</f>
        <v>0</v>
      </c>
      <c r="P2333" s="20" t="n">
        <f aca="false">C2333/F2333</f>
        <v>67.0608108108108</v>
      </c>
      <c r="Q2333" s="19" t="n">
        <f aca="false">DATA!N2333</f>
        <v>110.71</v>
      </c>
      <c r="R2333" s="19" t="n">
        <f aca="false">DATA!O2333</f>
        <v>1.55</v>
      </c>
      <c r="S2333" s="17" t="n">
        <f aca="false">C2333*Q2333</f>
        <v>43951.87</v>
      </c>
      <c r="T2333" s="19" t="n">
        <f aca="false">C2333*R2333</f>
        <v>615.35</v>
      </c>
      <c r="U2333" s="20" t="n">
        <f aca="false">MAX(0,C2333-L2333)</f>
        <v>305.214467208971</v>
      </c>
      <c r="V2333" s="17" t="n">
        <f aca="false">U2333*Q2333</f>
        <v>33790.2936647052</v>
      </c>
      <c r="W2333" s="19" t="n">
        <f aca="false">U2333*R2333</f>
        <v>473.082424173905</v>
      </c>
      <c r="X2333" s="20" t="n">
        <f aca="false">MAX(0,K2333-C2333)</f>
        <v>0</v>
      </c>
      <c r="Y2333" s="17" t="n">
        <f aca="false">F2333*PARAMETER!$B$5*Q2333</f>
        <v>239222.168</v>
      </c>
      <c r="Z2333" s="21" t="n">
        <f aca="false">SUMIF($Y$2:$Y$3205,"&gt;="&amp;Y2333)/SUM($Y$2:$Y$3205)</f>
        <v>0.974770604683595</v>
      </c>
      <c r="AA2333" s="16" t="str">
        <f aca="false">IF(Z2333&lt;=PARAMETER!$B$7,"A",IF(Z2333&lt;=PARAMETER!$B$8,"B","C"))</f>
        <v>C</v>
      </c>
      <c r="AB2333" s="22" t="n">
        <f aca="false">G2333/F2333</f>
        <v>1.22466216216216</v>
      </c>
      <c r="AC2333" s="16" t="str">
        <f aca="false">IF(AB2333&lt;=PARAMETER!$B$9,"X",IF(AB2333&lt;=PARAMETER!$B$10,"Y","Z"))</f>
        <v>Z</v>
      </c>
      <c r="AD2333" s="16" t="str">
        <f aca="false">AA2333&amp;AC2333</f>
        <v>CZ</v>
      </c>
      <c r="AE2333" s="22" t="n">
        <f aca="false">DATA!I2333</f>
        <v>0.25</v>
      </c>
      <c r="AF2333" s="18" t="n">
        <f aca="false">DATA!L2333</f>
        <v>52</v>
      </c>
      <c r="AG2333" s="16" t="str">
        <f aca="false">DATA!K2333</f>
        <v>C</v>
      </c>
      <c r="AH2333" s="18" t="n">
        <f aca="false">IF(AE2333&gt;=PARAMETER!$B$12,1,0)</f>
        <v>0</v>
      </c>
      <c r="AI2333" s="18" t="n">
        <f aca="false">IF(AF2333&gt;=PARAMETER!$B$13,1,0)</f>
        <v>0</v>
      </c>
      <c r="AJ2333" s="18" t="n">
        <f aca="false">IF(AND(AH2333=1,AI2333=1),1,0)</f>
        <v>0</v>
      </c>
    </row>
    <row r="2334" customFormat="false" ht="15" hidden="false" customHeight="false" outlineLevel="0" collapsed="false">
      <c r="A2334" s="16" t="str">
        <f aca="false">DATA!A2334</f>
        <v>ITM12332</v>
      </c>
      <c r="B2334" s="16" t="str">
        <f aca="false">DATA!B2334</f>
        <v>Pharma</v>
      </c>
      <c r="C2334" s="17" t="n">
        <f aca="false">DATA!C2334</f>
        <v>408</v>
      </c>
      <c r="D2334" s="17" t="n">
        <f aca="false">DATA!D2334</f>
        <v>14</v>
      </c>
      <c r="E2334" s="18" t="n">
        <f aca="false">DATA!F2334</f>
        <v>5</v>
      </c>
      <c r="F2334" s="19" t="n">
        <f aca="false">DATA!G2334</f>
        <v>37.17</v>
      </c>
      <c r="G2334" s="19" t="n">
        <f aca="false">DATA!H2334</f>
        <v>4.13</v>
      </c>
      <c r="H2334" s="18" t="n">
        <f aca="false">DATA!E2334</f>
        <v>8</v>
      </c>
      <c r="I2334" s="20" t="n">
        <f aca="false">F2334*E2334</f>
        <v>185.85</v>
      </c>
      <c r="J2334" s="20" t="n">
        <f aca="false">PARAMETER!$B$4*G2334*SQRT(E2334)</f>
        <v>15.1901586795794</v>
      </c>
      <c r="K2334" s="20" t="n">
        <f aca="false">I2334+J2334</f>
        <v>201.040158679579</v>
      </c>
      <c r="L2334" s="20" t="n">
        <f aca="false">K2334+F2334*H2334</f>
        <v>498.400158679579</v>
      </c>
      <c r="M2334" s="16" t="str">
        <f aca="false">IF(C2334&lt;=K2334,"REORDER",IF(C2334&gt;L2334,"OVERSTOCK","OK"))</f>
        <v>OK</v>
      </c>
      <c r="N2334" s="16" t="str">
        <f aca="false">IF(C2334&lt;=D2334,"REORDER","OK")</f>
        <v>OK</v>
      </c>
      <c r="O2334" s="18" t="n">
        <f aca="false">IF(D2334&lt;I2334,1,0)</f>
        <v>1</v>
      </c>
      <c r="P2334" s="20" t="n">
        <f aca="false">C2334/F2334</f>
        <v>10.9765940274415</v>
      </c>
      <c r="Q2334" s="19" t="n">
        <f aca="false">DATA!N2334</f>
        <v>108.19</v>
      </c>
      <c r="R2334" s="19" t="n">
        <f aca="false">DATA!O2334</f>
        <v>1.75</v>
      </c>
      <c r="S2334" s="17" t="n">
        <f aca="false">C2334*Q2334</f>
        <v>44141.52</v>
      </c>
      <c r="T2334" s="19" t="n">
        <f aca="false">C2334*R2334</f>
        <v>714</v>
      </c>
      <c r="U2334" s="20" t="n">
        <f aca="false">MAX(0,C2334-L2334)</f>
        <v>0</v>
      </c>
      <c r="V2334" s="17" t="n">
        <f aca="false">U2334*Q2334</f>
        <v>0</v>
      </c>
      <c r="W2334" s="19" t="n">
        <f aca="false">U2334*R2334</f>
        <v>0</v>
      </c>
      <c r="X2334" s="20" t="n">
        <f aca="false">MAX(0,K2334-C2334)</f>
        <v>0</v>
      </c>
      <c r="Y2334" s="17" t="n">
        <f aca="false">F2334*PARAMETER!$B$5*Q2334</f>
        <v>1467819.1395</v>
      </c>
      <c r="Z2334" s="21" t="n">
        <f aca="false">SUMIF($Y$2:$Y$3205,"&gt;="&amp;Y2334)/SUM($Y$2:$Y$3205)</f>
        <v>0.538553473015228</v>
      </c>
      <c r="AA2334" s="16" t="str">
        <f aca="false">IF(Z2334&lt;=PARAMETER!$B$7,"A",IF(Z2334&lt;=PARAMETER!$B$8,"B","C"))</f>
        <v>A</v>
      </c>
      <c r="AB2334" s="22" t="n">
        <f aca="false">G2334/F2334</f>
        <v>0.111111111111111</v>
      </c>
      <c r="AC2334" s="16" t="str">
        <f aca="false">IF(AB2334&lt;=PARAMETER!$B$9,"X",IF(AB2334&lt;=PARAMETER!$B$10,"Y","Z"))</f>
        <v>X</v>
      </c>
      <c r="AD2334" s="16" t="str">
        <f aca="false">AA2334&amp;AC2334</f>
        <v>AX</v>
      </c>
      <c r="AE2334" s="22" t="n">
        <f aca="false">DATA!I2334</f>
        <v>0.76</v>
      </c>
      <c r="AF2334" s="18" t="n">
        <f aca="false">DATA!L2334</f>
        <v>135</v>
      </c>
      <c r="AG2334" s="16" t="str">
        <f aca="false">DATA!K2334</f>
        <v>A</v>
      </c>
      <c r="AH2334" s="18" t="n">
        <f aca="false">IF(AE2334&gt;=PARAMETER!$B$12,1,0)</f>
        <v>1</v>
      </c>
      <c r="AI2334" s="18" t="n">
        <f aca="false">IF(AF2334&gt;=PARAMETER!$B$13,1,0)</f>
        <v>1</v>
      </c>
      <c r="AJ2334" s="18" t="n">
        <f aca="false">IF(AND(AH2334=1,AI2334=1),1,0)</f>
        <v>1</v>
      </c>
    </row>
    <row r="2335" customFormat="false" ht="15" hidden="false" customHeight="false" outlineLevel="0" collapsed="false">
      <c r="A2335" s="16" t="str">
        <f aca="false">DATA!A2335</f>
        <v>ITM12333</v>
      </c>
      <c r="B2335" s="16" t="str">
        <f aca="false">DATA!B2335</f>
        <v>Apparel</v>
      </c>
      <c r="C2335" s="17" t="n">
        <f aca="false">DATA!C2335</f>
        <v>89</v>
      </c>
      <c r="D2335" s="17" t="n">
        <f aca="false">DATA!D2335</f>
        <v>78</v>
      </c>
      <c r="E2335" s="18" t="n">
        <f aca="false">DATA!F2335</f>
        <v>2</v>
      </c>
      <c r="F2335" s="19" t="n">
        <f aca="false">DATA!G2335</f>
        <v>35.6</v>
      </c>
      <c r="G2335" s="19" t="n">
        <f aca="false">DATA!H2335</f>
        <v>9.16</v>
      </c>
      <c r="H2335" s="18" t="n">
        <f aca="false">DATA!E2335</f>
        <v>12</v>
      </c>
      <c r="I2335" s="20" t="n">
        <f aca="false">F2335*E2335</f>
        <v>71.2</v>
      </c>
      <c r="J2335" s="20" t="n">
        <f aca="false">PARAMETER!$B$4*G2335*SQRT(E2335)</f>
        <v>21.3077566553567</v>
      </c>
      <c r="K2335" s="20" t="n">
        <f aca="false">I2335+J2335</f>
        <v>92.5077566553567</v>
      </c>
      <c r="L2335" s="20" t="n">
        <f aca="false">K2335+F2335*H2335</f>
        <v>519.707756655357</v>
      </c>
      <c r="M2335" s="16" t="str">
        <f aca="false">IF(C2335&lt;=K2335,"REORDER",IF(C2335&gt;L2335,"OVERSTOCK","OK"))</f>
        <v>REORDER</v>
      </c>
      <c r="N2335" s="16" t="str">
        <f aca="false">IF(C2335&lt;=D2335,"REORDER","OK")</f>
        <v>OK</v>
      </c>
      <c r="O2335" s="18" t="n">
        <f aca="false">IF(D2335&lt;I2335,1,0)</f>
        <v>0</v>
      </c>
      <c r="P2335" s="20" t="n">
        <f aca="false">C2335/F2335</f>
        <v>2.5</v>
      </c>
      <c r="Q2335" s="19" t="n">
        <f aca="false">DATA!N2335</f>
        <v>128.53</v>
      </c>
      <c r="R2335" s="19" t="n">
        <f aca="false">DATA!O2335</f>
        <v>0.64</v>
      </c>
      <c r="S2335" s="17" t="n">
        <f aca="false">C2335*Q2335</f>
        <v>11439.17</v>
      </c>
      <c r="T2335" s="19" t="n">
        <f aca="false">C2335*R2335</f>
        <v>56.96</v>
      </c>
      <c r="U2335" s="20" t="n">
        <f aca="false">MAX(0,C2335-L2335)</f>
        <v>0</v>
      </c>
      <c r="V2335" s="17" t="n">
        <f aca="false">U2335*Q2335</f>
        <v>0</v>
      </c>
      <c r="W2335" s="19" t="n">
        <f aca="false">U2335*R2335</f>
        <v>0</v>
      </c>
      <c r="X2335" s="20" t="n">
        <f aca="false">MAX(0,K2335-C2335)</f>
        <v>3.50775665535666</v>
      </c>
      <c r="Y2335" s="17" t="n">
        <f aca="false">F2335*PARAMETER!$B$5*Q2335</f>
        <v>1670118.82</v>
      </c>
      <c r="Z2335" s="21" t="n">
        <f aca="false">SUMIF($Y$2:$Y$3205,"&gt;="&amp;Y2335)/SUM($Y$2:$Y$3205)</f>
        <v>0.465090460674371</v>
      </c>
      <c r="AA2335" s="16" t="str">
        <f aca="false">IF(Z2335&lt;=PARAMETER!$B$7,"A",IF(Z2335&lt;=PARAMETER!$B$8,"B","C"))</f>
        <v>A</v>
      </c>
      <c r="AB2335" s="22" t="n">
        <f aca="false">G2335/F2335</f>
        <v>0.257303370786517</v>
      </c>
      <c r="AC2335" s="16" t="str">
        <f aca="false">IF(AB2335&lt;=PARAMETER!$B$9,"X",IF(AB2335&lt;=PARAMETER!$B$10,"Y","Z"))</f>
        <v>Y</v>
      </c>
      <c r="AD2335" s="16" t="str">
        <f aca="false">AA2335&amp;AC2335</f>
        <v>AY</v>
      </c>
      <c r="AE2335" s="22" t="n">
        <f aca="false">DATA!I2335</f>
        <v>0.92</v>
      </c>
      <c r="AF2335" s="18" t="n">
        <f aca="false">DATA!L2335</f>
        <v>18</v>
      </c>
      <c r="AG2335" s="16" t="str">
        <f aca="false">DATA!K2335</f>
        <v>C</v>
      </c>
      <c r="AH2335" s="18" t="n">
        <f aca="false">IF(AE2335&gt;=PARAMETER!$B$12,1,0)</f>
        <v>1</v>
      </c>
      <c r="AI2335" s="18" t="n">
        <f aca="false">IF(AF2335&gt;=PARAMETER!$B$13,1,0)</f>
        <v>0</v>
      </c>
      <c r="AJ2335" s="18" t="n">
        <f aca="false">IF(AND(AH2335=1,AI2335=1),1,0)</f>
        <v>0</v>
      </c>
    </row>
    <row r="2336" customFormat="false" ht="15" hidden="false" customHeight="false" outlineLevel="0" collapsed="false">
      <c r="A2336" s="16" t="str">
        <f aca="false">DATA!A2336</f>
        <v>ITM12334</v>
      </c>
      <c r="B2336" s="16" t="str">
        <f aca="false">DATA!B2336</f>
        <v>Electronics</v>
      </c>
      <c r="C2336" s="17" t="n">
        <f aca="false">DATA!C2336</f>
        <v>132</v>
      </c>
      <c r="D2336" s="17" t="n">
        <f aca="false">DATA!D2336</f>
        <v>58</v>
      </c>
      <c r="E2336" s="18" t="n">
        <f aca="false">DATA!F2336</f>
        <v>6</v>
      </c>
      <c r="F2336" s="19" t="n">
        <f aca="false">DATA!G2336</f>
        <v>49.33</v>
      </c>
      <c r="G2336" s="19" t="n">
        <f aca="false">DATA!H2336</f>
        <v>3.13</v>
      </c>
      <c r="H2336" s="18" t="n">
        <f aca="false">DATA!E2336</f>
        <v>13</v>
      </c>
      <c r="I2336" s="20" t="n">
        <f aca="false">F2336*E2336</f>
        <v>295.98</v>
      </c>
      <c r="J2336" s="20" t="n">
        <f aca="false">PARAMETER!$B$4*G2336*SQRT(E2336)</f>
        <v>12.6109330341797</v>
      </c>
      <c r="K2336" s="20" t="n">
        <f aca="false">I2336+J2336</f>
        <v>308.59093303418</v>
      </c>
      <c r="L2336" s="20" t="n">
        <f aca="false">K2336+F2336*H2336</f>
        <v>949.88093303418</v>
      </c>
      <c r="M2336" s="16" t="str">
        <f aca="false">IF(C2336&lt;=K2336,"REORDER",IF(C2336&gt;L2336,"OVERSTOCK","OK"))</f>
        <v>REORDER</v>
      </c>
      <c r="N2336" s="16" t="str">
        <f aca="false">IF(C2336&lt;=D2336,"REORDER","OK")</f>
        <v>OK</v>
      </c>
      <c r="O2336" s="18" t="n">
        <f aca="false">IF(D2336&lt;I2336,1,0)</f>
        <v>1</v>
      </c>
      <c r="P2336" s="20" t="n">
        <f aca="false">C2336/F2336</f>
        <v>2.67585647678897</v>
      </c>
      <c r="Q2336" s="19" t="n">
        <f aca="false">DATA!N2336</f>
        <v>55.54</v>
      </c>
      <c r="R2336" s="19" t="n">
        <f aca="false">DATA!O2336</f>
        <v>1.77</v>
      </c>
      <c r="S2336" s="17" t="n">
        <f aca="false">C2336*Q2336</f>
        <v>7331.28</v>
      </c>
      <c r="T2336" s="19" t="n">
        <f aca="false">C2336*R2336</f>
        <v>233.64</v>
      </c>
      <c r="U2336" s="20" t="n">
        <f aca="false">MAX(0,C2336-L2336)</f>
        <v>0</v>
      </c>
      <c r="V2336" s="17" t="n">
        <f aca="false">U2336*Q2336</f>
        <v>0</v>
      </c>
      <c r="W2336" s="19" t="n">
        <f aca="false">U2336*R2336</f>
        <v>0</v>
      </c>
      <c r="X2336" s="20" t="n">
        <f aca="false">MAX(0,K2336-C2336)</f>
        <v>176.59093303418</v>
      </c>
      <c r="Y2336" s="17" t="n">
        <f aca="false">F2336*PARAMETER!$B$5*Q2336</f>
        <v>1000022.693</v>
      </c>
      <c r="Z2336" s="21" t="n">
        <f aca="false">SUMIF($Y$2:$Y$3205,"&gt;="&amp;Y2336)/SUM($Y$2:$Y$3205)</f>
        <v>0.734214128731603</v>
      </c>
      <c r="AA2336" s="16" t="str">
        <f aca="false">IF(Z2336&lt;=PARAMETER!$B$7,"A",IF(Z2336&lt;=PARAMETER!$B$8,"B","C"))</f>
        <v>A</v>
      </c>
      <c r="AB2336" s="22" t="n">
        <f aca="false">G2336/F2336</f>
        <v>0.0634502331238597</v>
      </c>
      <c r="AC2336" s="16" t="str">
        <f aca="false">IF(AB2336&lt;=PARAMETER!$B$9,"X",IF(AB2336&lt;=PARAMETER!$B$10,"Y","Z"))</f>
        <v>X</v>
      </c>
      <c r="AD2336" s="16" t="str">
        <f aca="false">AA2336&amp;AC2336</f>
        <v>AX</v>
      </c>
      <c r="AE2336" s="22" t="n">
        <f aca="false">DATA!I2336</f>
        <v>0.2</v>
      </c>
      <c r="AF2336" s="18" t="n">
        <f aca="false">DATA!L2336</f>
        <v>23</v>
      </c>
      <c r="AG2336" s="16" t="str">
        <f aca="false">DATA!K2336</f>
        <v>D</v>
      </c>
      <c r="AH2336" s="18" t="n">
        <f aca="false">IF(AE2336&gt;=PARAMETER!$B$12,1,0)</f>
        <v>0</v>
      </c>
      <c r="AI2336" s="18" t="n">
        <f aca="false">IF(AF2336&gt;=PARAMETER!$B$13,1,0)</f>
        <v>0</v>
      </c>
      <c r="AJ2336" s="18" t="n">
        <f aca="false">IF(AND(AH2336=1,AI2336=1),1,0)</f>
        <v>0</v>
      </c>
    </row>
    <row r="2337" customFormat="false" ht="15" hidden="false" customHeight="false" outlineLevel="0" collapsed="false">
      <c r="A2337" s="16" t="str">
        <f aca="false">DATA!A2337</f>
        <v>ITM12335</v>
      </c>
      <c r="B2337" s="16" t="str">
        <f aca="false">DATA!B2337</f>
        <v>Apparel</v>
      </c>
      <c r="C2337" s="17" t="n">
        <f aca="false">DATA!C2337</f>
        <v>382</v>
      </c>
      <c r="D2337" s="17" t="n">
        <f aca="false">DATA!D2337</f>
        <v>35</v>
      </c>
      <c r="E2337" s="18" t="n">
        <f aca="false">DATA!F2337</f>
        <v>2</v>
      </c>
      <c r="F2337" s="19" t="n">
        <f aca="false">DATA!G2337</f>
        <v>26.58</v>
      </c>
      <c r="G2337" s="19" t="n">
        <f aca="false">DATA!H2337</f>
        <v>2.45</v>
      </c>
      <c r="H2337" s="18" t="n">
        <f aca="false">DATA!E2337</f>
        <v>10</v>
      </c>
      <c r="I2337" s="20" t="n">
        <f aca="false">F2337*E2337</f>
        <v>53.16</v>
      </c>
      <c r="J2337" s="20" t="n">
        <f aca="false">PARAMETER!$B$4*G2337*SQRT(E2337)</f>
        <v>5.6991270530157</v>
      </c>
      <c r="K2337" s="20" t="n">
        <f aca="false">I2337+J2337</f>
        <v>58.8591270530157</v>
      </c>
      <c r="L2337" s="20" t="n">
        <f aca="false">K2337+F2337*H2337</f>
        <v>324.659127053016</v>
      </c>
      <c r="M2337" s="16" t="str">
        <f aca="false">IF(C2337&lt;=K2337,"REORDER",IF(C2337&gt;L2337,"OVERSTOCK","OK"))</f>
        <v>OVERSTOCK</v>
      </c>
      <c r="N2337" s="16" t="str">
        <f aca="false">IF(C2337&lt;=D2337,"REORDER","OK")</f>
        <v>OK</v>
      </c>
      <c r="O2337" s="18" t="n">
        <f aca="false">IF(D2337&lt;I2337,1,0)</f>
        <v>1</v>
      </c>
      <c r="P2337" s="20" t="n">
        <f aca="false">C2337/F2337</f>
        <v>14.3717080511663</v>
      </c>
      <c r="Q2337" s="19" t="n">
        <f aca="false">DATA!N2337</f>
        <v>11.87</v>
      </c>
      <c r="R2337" s="19" t="n">
        <f aca="false">DATA!O2337</f>
        <v>0.25</v>
      </c>
      <c r="S2337" s="17" t="n">
        <f aca="false">C2337*Q2337</f>
        <v>4534.34</v>
      </c>
      <c r="T2337" s="19" t="n">
        <f aca="false">C2337*R2337</f>
        <v>95.5</v>
      </c>
      <c r="U2337" s="20" t="n">
        <f aca="false">MAX(0,C2337-L2337)</f>
        <v>57.3408729469844</v>
      </c>
      <c r="V2337" s="17" t="n">
        <f aca="false">U2337*Q2337</f>
        <v>680.636161880704</v>
      </c>
      <c r="W2337" s="19" t="n">
        <f aca="false">U2337*R2337</f>
        <v>14.3352182367461</v>
      </c>
      <c r="X2337" s="20" t="n">
        <f aca="false">MAX(0,K2337-C2337)</f>
        <v>0</v>
      </c>
      <c r="Y2337" s="17" t="n">
        <f aca="false">F2337*PARAMETER!$B$5*Q2337</f>
        <v>115159.179</v>
      </c>
      <c r="Z2337" s="21" t="n">
        <f aca="false">SUMIF($Y$2:$Y$3205,"&gt;="&amp;Y2337)/SUM($Y$2:$Y$3205)</f>
        <v>0.994774923822388</v>
      </c>
      <c r="AA2337" s="16" t="str">
        <f aca="false">IF(Z2337&lt;=PARAMETER!$B$7,"A",IF(Z2337&lt;=PARAMETER!$B$8,"B","C"))</f>
        <v>C</v>
      </c>
      <c r="AB2337" s="22" t="n">
        <f aca="false">G2337/F2337</f>
        <v>0.0921745673438676</v>
      </c>
      <c r="AC2337" s="16" t="str">
        <f aca="false">IF(AB2337&lt;=PARAMETER!$B$9,"X",IF(AB2337&lt;=PARAMETER!$B$10,"Y","Z"))</f>
        <v>X</v>
      </c>
      <c r="AD2337" s="16" t="str">
        <f aca="false">AA2337&amp;AC2337</f>
        <v>CX</v>
      </c>
      <c r="AE2337" s="22" t="n">
        <f aca="false">DATA!I2337</f>
        <v>0.27</v>
      </c>
      <c r="AF2337" s="18" t="n">
        <f aca="false">DATA!L2337</f>
        <v>140</v>
      </c>
      <c r="AG2337" s="16" t="str">
        <f aca="false">DATA!K2337</f>
        <v>D</v>
      </c>
      <c r="AH2337" s="18" t="n">
        <f aca="false">IF(AE2337&gt;=PARAMETER!$B$12,1,0)</f>
        <v>0</v>
      </c>
      <c r="AI2337" s="18" t="n">
        <f aca="false">IF(AF2337&gt;=PARAMETER!$B$13,1,0)</f>
        <v>1</v>
      </c>
      <c r="AJ2337" s="18" t="n">
        <f aca="false">IF(AND(AH2337=1,AI2337=1),1,0)</f>
        <v>0</v>
      </c>
    </row>
    <row r="2338" customFormat="false" ht="15" hidden="false" customHeight="false" outlineLevel="0" collapsed="false">
      <c r="A2338" s="16" t="str">
        <f aca="false">DATA!A2338</f>
        <v>ITM12336</v>
      </c>
      <c r="B2338" s="16" t="str">
        <f aca="false">DATA!B2338</f>
        <v>Pharma</v>
      </c>
      <c r="C2338" s="17" t="n">
        <f aca="false">DATA!C2338</f>
        <v>131</v>
      </c>
      <c r="D2338" s="17" t="n">
        <f aca="false">DATA!D2338</f>
        <v>14</v>
      </c>
      <c r="E2338" s="18" t="n">
        <f aca="false">DATA!F2338</f>
        <v>2</v>
      </c>
      <c r="F2338" s="19" t="n">
        <f aca="false">DATA!G2338</f>
        <v>41.49</v>
      </c>
      <c r="G2338" s="19" t="n">
        <f aca="false">DATA!H2338</f>
        <v>3.96</v>
      </c>
      <c r="H2338" s="18" t="n">
        <f aca="false">DATA!E2338</f>
        <v>5</v>
      </c>
      <c r="I2338" s="20" t="n">
        <f aca="false">F2338*E2338</f>
        <v>82.98</v>
      </c>
      <c r="J2338" s="20" t="n">
        <f aca="false">PARAMETER!$B$4*G2338*SQRT(E2338)</f>
        <v>9.21165025711925</v>
      </c>
      <c r="K2338" s="20" t="n">
        <f aca="false">I2338+J2338</f>
        <v>92.1916502571193</v>
      </c>
      <c r="L2338" s="20" t="n">
        <f aca="false">K2338+F2338*H2338</f>
        <v>299.641650257119</v>
      </c>
      <c r="M2338" s="16" t="str">
        <f aca="false">IF(C2338&lt;=K2338,"REORDER",IF(C2338&gt;L2338,"OVERSTOCK","OK"))</f>
        <v>OK</v>
      </c>
      <c r="N2338" s="16" t="str">
        <f aca="false">IF(C2338&lt;=D2338,"REORDER","OK")</f>
        <v>OK</v>
      </c>
      <c r="O2338" s="18" t="n">
        <f aca="false">IF(D2338&lt;I2338,1,0)</f>
        <v>1</v>
      </c>
      <c r="P2338" s="20" t="n">
        <f aca="false">C2338/F2338</f>
        <v>3.15738732224632</v>
      </c>
      <c r="Q2338" s="19" t="n">
        <f aca="false">DATA!N2338</f>
        <v>96.4</v>
      </c>
      <c r="R2338" s="19" t="n">
        <f aca="false">DATA!O2338</f>
        <v>1.62</v>
      </c>
      <c r="S2338" s="17" t="n">
        <f aca="false">C2338*Q2338</f>
        <v>12628.4</v>
      </c>
      <c r="T2338" s="19" t="n">
        <f aca="false">C2338*R2338</f>
        <v>212.22</v>
      </c>
      <c r="U2338" s="20" t="n">
        <f aca="false">MAX(0,C2338-L2338)</f>
        <v>0</v>
      </c>
      <c r="V2338" s="17" t="n">
        <f aca="false">U2338*Q2338</f>
        <v>0</v>
      </c>
      <c r="W2338" s="19" t="n">
        <f aca="false">U2338*R2338</f>
        <v>0</v>
      </c>
      <c r="X2338" s="20" t="n">
        <f aca="false">MAX(0,K2338-C2338)</f>
        <v>0</v>
      </c>
      <c r="Y2338" s="17" t="n">
        <f aca="false">F2338*PARAMETER!$B$5*Q2338</f>
        <v>1459867.14</v>
      </c>
      <c r="Z2338" s="21" t="n">
        <f aca="false">SUMIF($Y$2:$Y$3205,"&gt;="&amp;Y2338)/SUM($Y$2:$Y$3205)</f>
        <v>0.541354825149589</v>
      </c>
      <c r="AA2338" s="16" t="str">
        <f aca="false">IF(Z2338&lt;=PARAMETER!$B$7,"A",IF(Z2338&lt;=PARAMETER!$B$8,"B","C"))</f>
        <v>A</v>
      </c>
      <c r="AB2338" s="22" t="n">
        <f aca="false">G2338/F2338</f>
        <v>0.0954446854663774</v>
      </c>
      <c r="AC2338" s="16" t="str">
        <f aca="false">IF(AB2338&lt;=PARAMETER!$B$9,"X",IF(AB2338&lt;=PARAMETER!$B$10,"Y","Z"))</f>
        <v>X</v>
      </c>
      <c r="AD2338" s="16" t="str">
        <f aca="false">AA2338&amp;AC2338</f>
        <v>AX</v>
      </c>
      <c r="AE2338" s="22" t="n">
        <f aca="false">DATA!I2338</f>
        <v>0.99</v>
      </c>
      <c r="AF2338" s="18" t="n">
        <f aca="false">DATA!L2338</f>
        <v>78</v>
      </c>
      <c r="AG2338" s="16" t="str">
        <f aca="false">DATA!K2338</f>
        <v>A</v>
      </c>
      <c r="AH2338" s="18" t="n">
        <f aca="false">IF(AE2338&gt;=PARAMETER!$B$12,1,0)</f>
        <v>1</v>
      </c>
      <c r="AI2338" s="18" t="n">
        <f aca="false">IF(AF2338&gt;=PARAMETER!$B$13,1,0)</f>
        <v>0</v>
      </c>
      <c r="AJ2338" s="18" t="n">
        <f aca="false">IF(AND(AH2338=1,AI2338=1),1,0)</f>
        <v>0</v>
      </c>
    </row>
    <row r="2339" customFormat="false" ht="15" hidden="false" customHeight="false" outlineLevel="0" collapsed="false">
      <c r="A2339" s="16" t="str">
        <f aca="false">DATA!A2339</f>
        <v>ITM12337</v>
      </c>
      <c r="B2339" s="16" t="str">
        <f aca="false">DATA!B2339</f>
        <v>Pharma</v>
      </c>
      <c r="C2339" s="17" t="n">
        <f aca="false">DATA!C2339</f>
        <v>383</v>
      </c>
      <c r="D2339" s="17" t="n">
        <f aca="false">DATA!D2339</f>
        <v>31</v>
      </c>
      <c r="E2339" s="18" t="n">
        <f aca="false">DATA!F2339</f>
        <v>9</v>
      </c>
      <c r="F2339" s="19" t="n">
        <f aca="false">DATA!G2339</f>
        <v>29.25</v>
      </c>
      <c r="G2339" s="19" t="n">
        <f aca="false">DATA!H2339</f>
        <v>6.68</v>
      </c>
      <c r="H2339" s="18" t="n">
        <f aca="false">DATA!E2339</f>
        <v>6</v>
      </c>
      <c r="I2339" s="20" t="n">
        <f aca="false">F2339*E2339</f>
        <v>263.25</v>
      </c>
      <c r="J2339" s="20" t="n">
        <f aca="false">PARAMETER!$B$4*G2339*SQRT(E2339)</f>
        <v>32.9628666841075</v>
      </c>
      <c r="K2339" s="20" t="n">
        <f aca="false">I2339+J2339</f>
        <v>296.212866684108</v>
      </c>
      <c r="L2339" s="20" t="n">
        <f aca="false">K2339+F2339*H2339</f>
        <v>471.712866684108</v>
      </c>
      <c r="M2339" s="16" t="str">
        <f aca="false">IF(C2339&lt;=K2339,"REORDER",IF(C2339&gt;L2339,"OVERSTOCK","OK"))</f>
        <v>OK</v>
      </c>
      <c r="N2339" s="16" t="str">
        <f aca="false">IF(C2339&lt;=D2339,"REORDER","OK")</f>
        <v>OK</v>
      </c>
      <c r="O2339" s="18" t="n">
        <f aca="false">IF(D2339&lt;I2339,1,0)</f>
        <v>1</v>
      </c>
      <c r="P2339" s="20" t="n">
        <f aca="false">C2339/F2339</f>
        <v>13.0940170940171</v>
      </c>
      <c r="Q2339" s="19" t="n">
        <f aca="false">DATA!N2339</f>
        <v>23.57</v>
      </c>
      <c r="R2339" s="19" t="n">
        <f aca="false">DATA!O2339</f>
        <v>1.32</v>
      </c>
      <c r="S2339" s="17" t="n">
        <f aca="false">C2339*Q2339</f>
        <v>9027.31</v>
      </c>
      <c r="T2339" s="19" t="n">
        <f aca="false">C2339*R2339</f>
        <v>505.56</v>
      </c>
      <c r="U2339" s="20" t="n">
        <f aca="false">MAX(0,C2339-L2339)</f>
        <v>0</v>
      </c>
      <c r="V2339" s="17" t="n">
        <f aca="false">U2339*Q2339</f>
        <v>0</v>
      </c>
      <c r="W2339" s="19" t="n">
        <f aca="false">U2339*R2339</f>
        <v>0</v>
      </c>
      <c r="X2339" s="20" t="n">
        <f aca="false">MAX(0,K2339-C2339)</f>
        <v>0</v>
      </c>
      <c r="Y2339" s="17" t="n">
        <f aca="false">F2339*PARAMETER!$B$5*Q2339</f>
        <v>251639.2125</v>
      </c>
      <c r="Z2339" s="21" t="n">
        <f aca="false">SUMIF($Y$2:$Y$3205,"&gt;="&amp;Y2339)/SUM($Y$2:$Y$3205)</f>
        <v>0.971719530733346</v>
      </c>
      <c r="AA2339" s="16" t="str">
        <f aca="false">IF(Z2339&lt;=PARAMETER!$B$7,"A",IF(Z2339&lt;=PARAMETER!$B$8,"B","C"))</f>
        <v>C</v>
      </c>
      <c r="AB2339" s="22" t="n">
        <f aca="false">G2339/F2339</f>
        <v>0.228376068376068</v>
      </c>
      <c r="AC2339" s="16" t="str">
        <f aca="false">IF(AB2339&lt;=PARAMETER!$B$9,"X",IF(AB2339&lt;=PARAMETER!$B$10,"Y","Z"))</f>
        <v>X</v>
      </c>
      <c r="AD2339" s="16" t="str">
        <f aca="false">AA2339&amp;AC2339</f>
        <v>CX</v>
      </c>
      <c r="AE2339" s="22" t="n">
        <f aca="false">DATA!I2339</f>
        <v>0.11</v>
      </c>
      <c r="AF2339" s="18" t="n">
        <f aca="false">DATA!L2339</f>
        <v>35</v>
      </c>
      <c r="AG2339" s="16" t="str">
        <f aca="false">DATA!K2339</f>
        <v>B</v>
      </c>
      <c r="AH2339" s="18" t="n">
        <f aca="false">IF(AE2339&gt;=PARAMETER!$B$12,1,0)</f>
        <v>0</v>
      </c>
      <c r="AI2339" s="18" t="n">
        <f aca="false">IF(AF2339&gt;=PARAMETER!$B$13,1,0)</f>
        <v>0</v>
      </c>
      <c r="AJ2339" s="18" t="n">
        <f aca="false">IF(AND(AH2339=1,AI2339=1),1,0)</f>
        <v>0</v>
      </c>
    </row>
    <row r="2340" customFormat="false" ht="15" hidden="false" customHeight="false" outlineLevel="0" collapsed="false">
      <c r="A2340" s="16" t="str">
        <f aca="false">DATA!A2340</f>
        <v>ITM12338</v>
      </c>
      <c r="B2340" s="16" t="str">
        <f aca="false">DATA!B2340</f>
        <v>Automotive</v>
      </c>
      <c r="C2340" s="17" t="n">
        <f aca="false">DATA!C2340</f>
        <v>322</v>
      </c>
      <c r="D2340" s="17" t="n">
        <f aca="false">DATA!D2340</f>
        <v>88</v>
      </c>
      <c r="E2340" s="18" t="n">
        <f aca="false">DATA!F2340</f>
        <v>8</v>
      </c>
      <c r="F2340" s="19" t="n">
        <f aca="false">DATA!G2340</f>
        <v>43.83</v>
      </c>
      <c r="G2340" s="19" t="n">
        <f aca="false">DATA!H2340</f>
        <v>8.69</v>
      </c>
      <c r="H2340" s="18" t="n">
        <f aca="false">DATA!E2340</f>
        <v>12</v>
      </c>
      <c r="I2340" s="20" t="n">
        <f aca="false">F2340*E2340</f>
        <v>350.64</v>
      </c>
      <c r="J2340" s="20" t="n">
        <f aca="false">PARAMETER!$B$4*G2340*SQRT(E2340)</f>
        <v>40.4289094618012</v>
      </c>
      <c r="K2340" s="20" t="n">
        <f aca="false">I2340+J2340</f>
        <v>391.068909461801</v>
      </c>
      <c r="L2340" s="20" t="n">
        <f aca="false">K2340+F2340*H2340</f>
        <v>917.028909461801</v>
      </c>
      <c r="M2340" s="16" t="str">
        <f aca="false">IF(C2340&lt;=K2340,"REORDER",IF(C2340&gt;L2340,"OVERSTOCK","OK"))</f>
        <v>REORDER</v>
      </c>
      <c r="N2340" s="16" t="str">
        <f aca="false">IF(C2340&lt;=D2340,"REORDER","OK")</f>
        <v>OK</v>
      </c>
      <c r="O2340" s="18" t="n">
        <f aca="false">IF(D2340&lt;I2340,1,0)</f>
        <v>1</v>
      </c>
      <c r="P2340" s="20" t="n">
        <f aca="false">C2340/F2340</f>
        <v>7.34656627880447</v>
      </c>
      <c r="Q2340" s="19" t="n">
        <f aca="false">DATA!N2340</f>
        <v>179.52</v>
      </c>
      <c r="R2340" s="19" t="n">
        <f aca="false">DATA!O2340</f>
        <v>1.21</v>
      </c>
      <c r="S2340" s="17" t="n">
        <f aca="false">C2340*Q2340</f>
        <v>57805.44</v>
      </c>
      <c r="T2340" s="19" t="n">
        <f aca="false">C2340*R2340</f>
        <v>389.62</v>
      </c>
      <c r="U2340" s="20" t="n">
        <f aca="false">MAX(0,C2340-L2340)</f>
        <v>0</v>
      </c>
      <c r="V2340" s="17" t="n">
        <f aca="false">U2340*Q2340</f>
        <v>0</v>
      </c>
      <c r="W2340" s="19" t="n">
        <f aca="false">U2340*R2340</f>
        <v>0</v>
      </c>
      <c r="X2340" s="20" t="n">
        <f aca="false">MAX(0,K2340-C2340)</f>
        <v>69.0689094618011</v>
      </c>
      <c r="Y2340" s="17" t="n">
        <f aca="false">F2340*PARAMETER!$B$5*Q2340</f>
        <v>2871951.984</v>
      </c>
      <c r="Z2340" s="21" t="n">
        <f aca="false">SUMIF($Y$2:$Y$3205,"&gt;="&amp;Y2340)/SUM($Y$2:$Y$3205)</f>
        <v>0.0967952860206796</v>
      </c>
      <c r="AA2340" s="16" t="str">
        <f aca="false">IF(Z2340&lt;=PARAMETER!$B$7,"A",IF(Z2340&lt;=PARAMETER!$B$8,"B","C"))</f>
        <v>A</v>
      </c>
      <c r="AB2340" s="22" t="n">
        <f aca="false">G2340/F2340</f>
        <v>0.198266027834816</v>
      </c>
      <c r="AC2340" s="16" t="str">
        <f aca="false">IF(AB2340&lt;=PARAMETER!$B$9,"X",IF(AB2340&lt;=PARAMETER!$B$10,"Y","Z"))</f>
        <v>X</v>
      </c>
      <c r="AD2340" s="16" t="str">
        <f aca="false">AA2340&amp;AC2340</f>
        <v>AX</v>
      </c>
      <c r="AE2340" s="22" t="n">
        <f aca="false">DATA!I2340</f>
        <v>0.56</v>
      </c>
      <c r="AF2340" s="18" t="n">
        <f aca="false">DATA!L2340</f>
        <v>136</v>
      </c>
      <c r="AG2340" s="16" t="str">
        <f aca="false">DATA!K2340</f>
        <v>A</v>
      </c>
      <c r="AH2340" s="18" t="n">
        <f aca="false">IF(AE2340&gt;=PARAMETER!$B$12,1,0)</f>
        <v>0</v>
      </c>
      <c r="AI2340" s="18" t="n">
        <f aca="false">IF(AF2340&gt;=PARAMETER!$B$13,1,0)</f>
        <v>1</v>
      </c>
      <c r="AJ2340" s="18" t="n">
        <f aca="false">IF(AND(AH2340=1,AI2340=1),1,0)</f>
        <v>0</v>
      </c>
    </row>
    <row r="2341" customFormat="false" ht="15" hidden="false" customHeight="false" outlineLevel="0" collapsed="false">
      <c r="A2341" s="16" t="str">
        <f aca="false">DATA!A2341</f>
        <v>ITM12339</v>
      </c>
      <c r="B2341" s="16" t="str">
        <f aca="false">DATA!B2341</f>
        <v>Pharma</v>
      </c>
      <c r="C2341" s="17" t="n">
        <f aca="false">DATA!C2341</f>
        <v>490</v>
      </c>
      <c r="D2341" s="17" t="n">
        <f aca="false">DATA!D2341</f>
        <v>22</v>
      </c>
      <c r="E2341" s="18" t="n">
        <f aca="false">DATA!F2341</f>
        <v>4</v>
      </c>
      <c r="F2341" s="19" t="n">
        <f aca="false">DATA!G2341</f>
        <v>36.33</v>
      </c>
      <c r="G2341" s="19" t="n">
        <f aca="false">DATA!H2341</f>
        <v>1.75</v>
      </c>
      <c r="H2341" s="18" t="n">
        <f aca="false">DATA!E2341</f>
        <v>14</v>
      </c>
      <c r="I2341" s="20" t="n">
        <f aca="false">F2341*E2341</f>
        <v>145.32</v>
      </c>
      <c r="J2341" s="20" t="n">
        <f aca="false">PARAMETER!$B$4*G2341*SQRT(E2341)</f>
        <v>5.75698769433015</v>
      </c>
      <c r="K2341" s="20" t="n">
        <f aca="false">I2341+J2341</f>
        <v>151.07698769433</v>
      </c>
      <c r="L2341" s="20" t="n">
        <f aca="false">K2341+F2341*H2341</f>
        <v>659.69698769433</v>
      </c>
      <c r="M2341" s="16" t="str">
        <f aca="false">IF(C2341&lt;=K2341,"REORDER",IF(C2341&gt;L2341,"OVERSTOCK","OK"))</f>
        <v>OK</v>
      </c>
      <c r="N2341" s="16" t="str">
        <f aca="false">IF(C2341&lt;=D2341,"REORDER","OK")</f>
        <v>OK</v>
      </c>
      <c r="O2341" s="18" t="n">
        <f aca="false">IF(D2341&lt;I2341,1,0)</f>
        <v>1</v>
      </c>
      <c r="P2341" s="20" t="n">
        <f aca="false">C2341/F2341</f>
        <v>13.4874759152216</v>
      </c>
      <c r="Q2341" s="19" t="n">
        <f aca="false">DATA!N2341</f>
        <v>43</v>
      </c>
      <c r="R2341" s="19" t="n">
        <f aca="false">DATA!O2341</f>
        <v>0.54</v>
      </c>
      <c r="S2341" s="17" t="n">
        <f aca="false">C2341*Q2341</f>
        <v>21070</v>
      </c>
      <c r="T2341" s="19" t="n">
        <f aca="false">C2341*R2341</f>
        <v>264.6</v>
      </c>
      <c r="U2341" s="20" t="n">
        <f aca="false">MAX(0,C2341-L2341)</f>
        <v>0</v>
      </c>
      <c r="V2341" s="17" t="n">
        <f aca="false">U2341*Q2341</f>
        <v>0</v>
      </c>
      <c r="W2341" s="19" t="n">
        <f aca="false">U2341*R2341</f>
        <v>0</v>
      </c>
      <c r="X2341" s="20" t="n">
        <f aca="false">MAX(0,K2341-C2341)</f>
        <v>0</v>
      </c>
      <c r="Y2341" s="17" t="n">
        <f aca="false">F2341*PARAMETER!$B$5*Q2341</f>
        <v>570199.35</v>
      </c>
      <c r="Z2341" s="21" t="n">
        <f aca="false">SUMIF($Y$2:$Y$3205,"&gt;="&amp;Y2341)/SUM($Y$2:$Y$3205)</f>
        <v>0.885248299074781</v>
      </c>
      <c r="AA2341" s="16" t="str">
        <f aca="false">IF(Z2341&lt;=PARAMETER!$B$7,"A",IF(Z2341&lt;=PARAMETER!$B$8,"B","C"))</f>
        <v>B</v>
      </c>
      <c r="AB2341" s="22" t="n">
        <f aca="false">G2341/F2341</f>
        <v>0.0481695568400771</v>
      </c>
      <c r="AC2341" s="16" t="str">
        <f aca="false">IF(AB2341&lt;=PARAMETER!$B$9,"X",IF(AB2341&lt;=PARAMETER!$B$10,"Y","Z"))</f>
        <v>X</v>
      </c>
      <c r="AD2341" s="16" t="str">
        <f aca="false">AA2341&amp;AC2341</f>
        <v>BX</v>
      </c>
      <c r="AE2341" s="22" t="n">
        <f aca="false">DATA!I2341</f>
        <v>0.56</v>
      </c>
      <c r="AF2341" s="18" t="n">
        <f aca="false">DATA!L2341</f>
        <v>62</v>
      </c>
      <c r="AG2341" s="16" t="str">
        <f aca="false">DATA!K2341</f>
        <v>A</v>
      </c>
      <c r="AH2341" s="18" t="n">
        <f aca="false">IF(AE2341&gt;=PARAMETER!$B$12,1,0)</f>
        <v>0</v>
      </c>
      <c r="AI2341" s="18" t="n">
        <f aca="false">IF(AF2341&gt;=PARAMETER!$B$13,1,0)</f>
        <v>0</v>
      </c>
      <c r="AJ2341" s="18" t="n">
        <f aca="false">IF(AND(AH2341=1,AI2341=1),1,0)</f>
        <v>0</v>
      </c>
    </row>
    <row r="2342" customFormat="false" ht="15" hidden="false" customHeight="false" outlineLevel="0" collapsed="false">
      <c r="A2342" s="16" t="str">
        <f aca="false">DATA!A2342</f>
        <v>ITM12340</v>
      </c>
      <c r="B2342" s="16" t="str">
        <f aca="false">DATA!B2342</f>
        <v>Groceries</v>
      </c>
      <c r="C2342" s="17" t="n">
        <f aca="false">DATA!C2342</f>
        <v>471</v>
      </c>
      <c r="D2342" s="17" t="n">
        <f aca="false">DATA!D2342</f>
        <v>37</v>
      </c>
      <c r="E2342" s="18" t="n">
        <f aca="false">DATA!F2342</f>
        <v>2</v>
      </c>
      <c r="F2342" s="19" t="n">
        <f aca="false">DATA!G2342</f>
        <v>32.5</v>
      </c>
      <c r="G2342" s="19" t="n">
        <f aca="false">DATA!H2342</f>
        <v>8.23</v>
      </c>
      <c r="H2342" s="18" t="n">
        <f aca="false">DATA!E2342</f>
        <v>3</v>
      </c>
      <c r="I2342" s="20" t="n">
        <f aca="false">F2342*E2342</f>
        <v>65</v>
      </c>
      <c r="J2342" s="20" t="n">
        <f aca="false">PARAMETER!$B$4*G2342*SQRT(E2342)</f>
        <v>19.144414549518</v>
      </c>
      <c r="K2342" s="20" t="n">
        <f aca="false">I2342+J2342</f>
        <v>84.1444145495181</v>
      </c>
      <c r="L2342" s="20" t="n">
        <f aca="false">K2342+F2342*H2342</f>
        <v>181.644414549518</v>
      </c>
      <c r="M2342" s="16" t="str">
        <f aca="false">IF(C2342&lt;=K2342,"REORDER",IF(C2342&gt;L2342,"OVERSTOCK","OK"))</f>
        <v>OVERSTOCK</v>
      </c>
      <c r="N2342" s="16" t="str">
        <f aca="false">IF(C2342&lt;=D2342,"REORDER","OK")</f>
        <v>OK</v>
      </c>
      <c r="O2342" s="18" t="n">
        <f aca="false">IF(D2342&lt;I2342,1,0)</f>
        <v>1</v>
      </c>
      <c r="P2342" s="20" t="n">
        <f aca="false">C2342/F2342</f>
        <v>14.4923076923077</v>
      </c>
      <c r="Q2342" s="19" t="n">
        <f aca="false">DATA!N2342</f>
        <v>90.79</v>
      </c>
      <c r="R2342" s="19" t="n">
        <f aca="false">DATA!O2342</f>
        <v>0.79</v>
      </c>
      <c r="S2342" s="17" t="n">
        <f aca="false">C2342*Q2342</f>
        <v>42762.09</v>
      </c>
      <c r="T2342" s="19" t="n">
        <f aca="false">C2342*R2342</f>
        <v>372.09</v>
      </c>
      <c r="U2342" s="20" t="n">
        <f aca="false">MAX(0,C2342-L2342)</f>
        <v>289.355585450482</v>
      </c>
      <c r="V2342" s="17" t="n">
        <f aca="false">U2342*Q2342</f>
        <v>26270.5936030493</v>
      </c>
      <c r="W2342" s="19" t="n">
        <f aca="false">U2342*R2342</f>
        <v>228.590912505881</v>
      </c>
      <c r="X2342" s="20" t="n">
        <f aca="false">MAX(0,K2342-C2342)</f>
        <v>0</v>
      </c>
      <c r="Y2342" s="17" t="n">
        <f aca="false">F2342*PARAMETER!$B$5*Q2342</f>
        <v>1076996.375</v>
      </c>
      <c r="Z2342" s="21" t="n">
        <f aca="false">SUMIF($Y$2:$Y$3205,"&gt;="&amp;Y2342)/SUM($Y$2:$Y$3205)</f>
        <v>0.69461119187758</v>
      </c>
      <c r="AA2342" s="16" t="str">
        <f aca="false">IF(Z2342&lt;=PARAMETER!$B$7,"A",IF(Z2342&lt;=PARAMETER!$B$8,"B","C"))</f>
        <v>A</v>
      </c>
      <c r="AB2342" s="22" t="n">
        <f aca="false">G2342/F2342</f>
        <v>0.253230769230769</v>
      </c>
      <c r="AC2342" s="16" t="str">
        <f aca="false">IF(AB2342&lt;=PARAMETER!$B$9,"X",IF(AB2342&lt;=PARAMETER!$B$10,"Y","Z"))</f>
        <v>Y</v>
      </c>
      <c r="AD2342" s="16" t="str">
        <f aca="false">AA2342&amp;AC2342</f>
        <v>AY</v>
      </c>
      <c r="AE2342" s="22" t="n">
        <f aca="false">DATA!I2342</f>
        <v>0.34</v>
      </c>
      <c r="AF2342" s="18" t="n">
        <f aca="false">DATA!L2342</f>
        <v>50</v>
      </c>
      <c r="AG2342" s="16" t="str">
        <f aca="false">DATA!K2342</f>
        <v>D</v>
      </c>
      <c r="AH2342" s="18" t="n">
        <f aca="false">IF(AE2342&gt;=PARAMETER!$B$12,1,0)</f>
        <v>0</v>
      </c>
      <c r="AI2342" s="18" t="n">
        <f aca="false">IF(AF2342&gt;=PARAMETER!$B$13,1,0)</f>
        <v>0</v>
      </c>
      <c r="AJ2342" s="18" t="n">
        <f aca="false">IF(AND(AH2342=1,AI2342=1),1,0)</f>
        <v>0</v>
      </c>
    </row>
    <row r="2343" customFormat="false" ht="15" hidden="false" customHeight="false" outlineLevel="0" collapsed="false">
      <c r="A2343" s="16" t="str">
        <f aca="false">DATA!A2343</f>
        <v>ITM12341</v>
      </c>
      <c r="B2343" s="16" t="str">
        <f aca="false">DATA!B2343</f>
        <v>Electronics</v>
      </c>
      <c r="C2343" s="17" t="n">
        <f aca="false">DATA!C2343</f>
        <v>110</v>
      </c>
      <c r="D2343" s="17" t="n">
        <f aca="false">DATA!D2343</f>
        <v>42</v>
      </c>
      <c r="E2343" s="18" t="n">
        <f aca="false">DATA!F2343</f>
        <v>3</v>
      </c>
      <c r="F2343" s="19" t="n">
        <f aca="false">DATA!G2343</f>
        <v>28.69</v>
      </c>
      <c r="G2343" s="19" t="n">
        <f aca="false">DATA!H2343</f>
        <v>8.22</v>
      </c>
      <c r="H2343" s="18" t="n">
        <f aca="false">DATA!E2343</f>
        <v>6</v>
      </c>
      <c r="I2343" s="20" t="n">
        <f aca="false">F2343*E2343</f>
        <v>86.07</v>
      </c>
      <c r="J2343" s="20" t="n">
        <f aca="false">PARAMETER!$B$4*G2343*SQRT(E2343)</f>
        <v>23.4185338347878</v>
      </c>
      <c r="K2343" s="20" t="n">
        <f aca="false">I2343+J2343</f>
        <v>109.488533834788</v>
      </c>
      <c r="L2343" s="20" t="n">
        <f aca="false">K2343+F2343*H2343</f>
        <v>281.628533834788</v>
      </c>
      <c r="M2343" s="16" t="str">
        <f aca="false">IF(C2343&lt;=K2343,"REORDER",IF(C2343&gt;L2343,"OVERSTOCK","OK"))</f>
        <v>OK</v>
      </c>
      <c r="N2343" s="16" t="str">
        <f aca="false">IF(C2343&lt;=D2343,"REORDER","OK")</f>
        <v>OK</v>
      </c>
      <c r="O2343" s="18" t="n">
        <f aca="false">IF(D2343&lt;I2343,1,0)</f>
        <v>1</v>
      </c>
      <c r="P2343" s="20" t="n">
        <f aca="false">C2343/F2343</f>
        <v>3.83408853258975</v>
      </c>
      <c r="Q2343" s="19" t="n">
        <f aca="false">DATA!N2343</f>
        <v>92.46</v>
      </c>
      <c r="R2343" s="19" t="n">
        <f aca="false">DATA!O2343</f>
        <v>1.83</v>
      </c>
      <c r="S2343" s="17" t="n">
        <f aca="false">C2343*Q2343</f>
        <v>10170.6</v>
      </c>
      <c r="T2343" s="19" t="n">
        <f aca="false">C2343*R2343</f>
        <v>201.3</v>
      </c>
      <c r="U2343" s="20" t="n">
        <f aca="false">MAX(0,C2343-L2343)</f>
        <v>0</v>
      </c>
      <c r="V2343" s="17" t="n">
        <f aca="false">U2343*Q2343</f>
        <v>0</v>
      </c>
      <c r="W2343" s="19" t="n">
        <f aca="false">U2343*R2343</f>
        <v>0</v>
      </c>
      <c r="X2343" s="20" t="n">
        <f aca="false">MAX(0,K2343-C2343)</f>
        <v>0</v>
      </c>
      <c r="Y2343" s="17" t="n">
        <f aca="false">F2343*PARAMETER!$B$5*Q2343</f>
        <v>968227.251</v>
      </c>
      <c r="Z2343" s="21" t="n">
        <f aca="false">SUMIF($Y$2:$Y$3205,"&gt;="&amp;Y2343)/SUM($Y$2:$Y$3205)</f>
        <v>0.74895661206533</v>
      </c>
      <c r="AA2343" s="16" t="str">
        <f aca="false">IF(Z2343&lt;=PARAMETER!$B$7,"A",IF(Z2343&lt;=PARAMETER!$B$8,"B","C"))</f>
        <v>A</v>
      </c>
      <c r="AB2343" s="22" t="n">
        <f aca="false">G2343/F2343</f>
        <v>0.286510979435343</v>
      </c>
      <c r="AC2343" s="16" t="str">
        <f aca="false">IF(AB2343&lt;=PARAMETER!$B$9,"X",IF(AB2343&lt;=PARAMETER!$B$10,"Y","Z"))</f>
        <v>Y</v>
      </c>
      <c r="AD2343" s="16" t="str">
        <f aca="false">AA2343&amp;AC2343</f>
        <v>AY</v>
      </c>
      <c r="AE2343" s="22" t="n">
        <f aca="false">DATA!I2343</f>
        <v>0.7</v>
      </c>
      <c r="AF2343" s="18" t="n">
        <f aca="false">DATA!L2343</f>
        <v>91</v>
      </c>
      <c r="AG2343" s="16" t="str">
        <f aca="false">DATA!K2343</f>
        <v>D</v>
      </c>
      <c r="AH2343" s="18" t="n">
        <f aca="false">IF(AE2343&gt;=PARAMETER!$B$12,1,0)</f>
        <v>0</v>
      </c>
      <c r="AI2343" s="18" t="n">
        <f aca="false">IF(AF2343&gt;=PARAMETER!$B$13,1,0)</f>
        <v>0</v>
      </c>
      <c r="AJ2343" s="18" t="n">
        <f aca="false">IF(AND(AH2343=1,AI2343=1),1,0)</f>
        <v>0</v>
      </c>
    </row>
    <row r="2344" customFormat="false" ht="15" hidden="false" customHeight="false" outlineLevel="0" collapsed="false">
      <c r="A2344" s="16" t="str">
        <f aca="false">DATA!A2344</f>
        <v>ITM12342</v>
      </c>
      <c r="B2344" s="16" t="str">
        <f aca="false">DATA!B2344</f>
        <v>Automotive</v>
      </c>
      <c r="C2344" s="17" t="n">
        <f aca="false">DATA!C2344</f>
        <v>37</v>
      </c>
      <c r="D2344" s="17" t="n">
        <f aca="false">DATA!D2344</f>
        <v>32</v>
      </c>
      <c r="E2344" s="18" t="n">
        <f aca="false">DATA!F2344</f>
        <v>5</v>
      </c>
      <c r="F2344" s="19" t="n">
        <f aca="false">DATA!G2344</f>
        <v>36.43</v>
      </c>
      <c r="G2344" s="19" t="n">
        <f aca="false">DATA!H2344</f>
        <v>6.08</v>
      </c>
      <c r="H2344" s="18" t="n">
        <f aca="false">DATA!E2344</f>
        <v>13</v>
      </c>
      <c r="I2344" s="20" t="n">
        <f aca="false">F2344*E2344</f>
        <v>182.15</v>
      </c>
      <c r="J2344" s="20" t="n">
        <f aca="false">PARAMETER!$B$4*G2344*SQRT(E2344)</f>
        <v>22.3622674992355</v>
      </c>
      <c r="K2344" s="20" t="n">
        <f aca="false">I2344+J2344</f>
        <v>204.512267499235</v>
      </c>
      <c r="L2344" s="20" t="n">
        <f aca="false">K2344+F2344*H2344</f>
        <v>678.102267499236</v>
      </c>
      <c r="M2344" s="16" t="str">
        <f aca="false">IF(C2344&lt;=K2344,"REORDER",IF(C2344&gt;L2344,"OVERSTOCK","OK"))</f>
        <v>REORDER</v>
      </c>
      <c r="N2344" s="16" t="str">
        <f aca="false">IF(C2344&lt;=D2344,"REORDER","OK")</f>
        <v>OK</v>
      </c>
      <c r="O2344" s="18" t="n">
        <f aca="false">IF(D2344&lt;I2344,1,0)</f>
        <v>1</v>
      </c>
      <c r="P2344" s="20" t="n">
        <f aca="false">C2344/F2344</f>
        <v>1.01564644523744</v>
      </c>
      <c r="Q2344" s="19" t="n">
        <f aca="false">DATA!N2344</f>
        <v>115.04</v>
      </c>
      <c r="R2344" s="19" t="n">
        <f aca="false">DATA!O2344</f>
        <v>0.98</v>
      </c>
      <c r="S2344" s="17" t="n">
        <f aca="false">C2344*Q2344</f>
        <v>4256.48</v>
      </c>
      <c r="T2344" s="19" t="n">
        <f aca="false">C2344*R2344</f>
        <v>36.26</v>
      </c>
      <c r="U2344" s="20" t="n">
        <f aca="false">MAX(0,C2344-L2344)</f>
        <v>0</v>
      </c>
      <c r="V2344" s="17" t="n">
        <f aca="false">U2344*Q2344</f>
        <v>0</v>
      </c>
      <c r="W2344" s="19" t="n">
        <f aca="false">U2344*R2344</f>
        <v>0</v>
      </c>
      <c r="X2344" s="20" t="n">
        <f aca="false">MAX(0,K2344-C2344)</f>
        <v>167.512267499235</v>
      </c>
      <c r="Y2344" s="17" t="n">
        <f aca="false">F2344*PARAMETER!$B$5*Q2344</f>
        <v>1529681.128</v>
      </c>
      <c r="Z2344" s="21" t="n">
        <f aca="false">SUMIF($Y$2:$Y$3205,"&gt;="&amp;Y2344)/SUM($Y$2:$Y$3205)</f>
        <v>0.511724376256463</v>
      </c>
      <c r="AA2344" s="16" t="str">
        <f aca="false">IF(Z2344&lt;=PARAMETER!$B$7,"A",IF(Z2344&lt;=PARAMETER!$B$8,"B","C"))</f>
        <v>A</v>
      </c>
      <c r="AB2344" s="22" t="n">
        <f aca="false">G2344/F2344</f>
        <v>0.166895415866044</v>
      </c>
      <c r="AC2344" s="16" t="str">
        <f aca="false">IF(AB2344&lt;=PARAMETER!$B$9,"X",IF(AB2344&lt;=PARAMETER!$B$10,"Y","Z"))</f>
        <v>X</v>
      </c>
      <c r="AD2344" s="16" t="str">
        <f aca="false">AA2344&amp;AC2344</f>
        <v>AX</v>
      </c>
      <c r="AE2344" s="22" t="n">
        <f aca="false">DATA!I2344</f>
        <v>0.95</v>
      </c>
      <c r="AF2344" s="18" t="n">
        <f aca="false">DATA!L2344</f>
        <v>111</v>
      </c>
      <c r="AG2344" s="16" t="str">
        <f aca="false">DATA!K2344</f>
        <v>B</v>
      </c>
      <c r="AH2344" s="18" t="n">
        <f aca="false">IF(AE2344&gt;=PARAMETER!$B$12,1,0)</f>
        <v>1</v>
      </c>
      <c r="AI2344" s="18" t="n">
        <f aca="false">IF(AF2344&gt;=PARAMETER!$B$13,1,0)</f>
        <v>1</v>
      </c>
      <c r="AJ2344" s="18" t="n">
        <f aca="false">IF(AND(AH2344=1,AI2344=1),1,0)</f>
        <v>1</v>
      </c>
    </row>
    <row r="2345" customFormat="false" ht="15" hidden="false" customHeight="false" outlineLevel="0" collapsed="false">
      <c r="A2345" s="16" t="str">
        <f aca="false">DATA!A2345</f>
        <v>ITM12343</v>
      </c>
      <c r="B2345" s="16" t="str">
        <f aca="false">DATA!B2345</f>
        <v>Groceries</v>
      </c>
      <c r="C2345" s="17" t="n">
        <f aca="false">DATA!C2345</f>
        <v>168</v>
      </c>
      <c r="D2345" s="17" t="n">
        <f aca="false">DATA!D2345</f>
        <v>27</v>
      </c>
      <c r="E2345" s="18" t="n">
        <f aca="false">DATA!F2345</f>
        <v>8</v>
      </c>
      <c r="F2345" s="19" t="n">
        <f aca="false">DATA!G2345</f>
        <v>21.56</v>
      </c>
      <c r="G2345" s="19" t="n">
        <f aca="false">DATA!H2345</f>
        <v>7.73</v>
      </c>
      <c r="H2345" s="18" t="n">
        <f aca="false">DATA!E2345</f>
        <v>12</v>
      </c>
      <c r="I2345" s="20" t="n">
        <f aca="false">F2345*E2345</f>
        <v>172.48</v>
      </c>
      <c r="J2345" s="20" t="n">
        <f aca="false">PARAMETER!$B$4*G2345*SQRT(E2345)</f>
        <v>35.9626547916827</v>
      </c>
      <c r="K2345" s="20" t="n">
        <f aca="false">I2345+J2345</f>
        <v>208.442654791683</v>
      </c>
      <c r="L2345" s="20" t="n">
        <f aca="false">K2345+F2345*H2345</f>
        <v>467.162654791683</v>
      </c>
      <c r="M2345" s="16" t="str">
        <f aca="false">IF(C2345&lt;=K2345,"REORDER",IF(C2345&gt;L2345,"OVERSTOCK","OK"))</f>
        <v>REORDER</v>
      </c>
      <c r="N2345" s="16" t="str">
        <f aca="false">IF(C2345&lt;=D2345,"REORDER","OK")</f>
        <v>OK</v>
      </c>
      <c r="O2345" s="18" t="n">
        <f aca="false">IF(D2345&lt;I2345,1,0)</f>
        <v>1</v>
      </c>
      <c r="P2345" s="20" t="n">
        <f aca="false">C2345/F2345</f>
        <v>7.79220779220779</v>
      </c>
      <c r="Q2345" s="19" t="n">
        <f aca="false">DATA!N2345</f>
        <v>158.68</v>
      </c>
      <c r="R2345" s="19" t="n">
        <f aca="false">DATA!O2345</f>
        <v>1.23</v>
      </c>
      <c r="S2345" s="17" t="n">
        <f aca="false">C2345*Q2345</f>
        <v>26658.24</v>
      </c>
      <c r="T2345" s="19" t="n">
        <f aca="false">C2345*R2345</f>
        <v>206.64</v>
      </c>
      <c r="U2345" s="20" t="n">
        <f aca="false">MAX(0,C2345-L2345)</f>
        <v>0</v>
      </c>
      <c r="V2345" s="17" t="n">
        <f aca="false">U2345*Q2345</f>
        <v>0</v>
      </c>
      <c r="W2345" s="19" t="n">
        <f aca="false">U2345*R2345</f>
        <v>0</v>
      </c>
      <c r="X2345" s="20" t="n">
        <f aca="false">MAX(0,K2345-C2345)</f>
        <v>40.4426547916827</v>
      </c>
      <c r="Y2345" s="17" t="n">
        <f aca="false">F2345*PARAMETER!$B$5*Q2345</f>
        <v>1248716.392</v>
      </c>
      <c r="Z2345" s="21" t="n">
        <f aca="false">SUMIF($Y$2:$Y$3205,"&gt;="&amp;Y2345)/SUM($Y$2:$Y$3205)</f>
        <v>0.627294333519262</v>
      </c>
      <c r="AA2345" s="16" t="str">
        <f aca="false">IF(Z2345&lt;=PARAMETER!$B$7,"A",IF(Z2345&lt;=PARAMETER!$B$8,"B","C"))</f>
        <v>A</v>
      </c>
      <c r="AB2345" s="22" t="n">
        <f aca="false">G2345/F2345</f>
        <v>0.358534322820037</v>
      </c>
      <c r="AC2345" s="16" t="str">
        <f aca="false">IF(AB2345&lt;=PARAMETER!$B$9,"X",IF(AB2345&lt;=PARAMETER!$B$10,"Y","Z"))</f>
        <v>Y</v>
      </c>
      <c r="AD2345" s="16" t="str">
        <f aca="false">AA2345&amp;AC2345</f>
        <v>AY</v>
      </c>
      <c r="AE2345" s="22" t="n">
        <f aca="false">DATA!I2345</f>
        <v>0.51</v>
      </c>
      <c r="AF2345" s="18" t="n">
        <f aca="false">DATA!L2345</f>
        <v>30</v>
      </c>
      <c r="AG2345" s="16" t="str">
        <f aca="false">DATA!K2345</f>
        <v>D</v>
      </c>
      <c r="AH2345" s="18" t="n">
        <f aca="false">IF(AE2345&gt;=PARAMETER!$B$12,1,0)</f>
        <v>0</v>
      </c>
      <c r="AI2345" s="18" t="n">
        <f aca="false">IF(AF2345&gt;=PARAMETER!$B$13,1,0)</f>
        <v>0</v>
      </c>
      <c r="AJ2345" s="18" t="n">
        <f aca="false">IF(AND(AH2345=1,AI2345=1),1,0)</f>
        <v>0</v>
      </c>
    </row>
    <row r="2346" customFormat="false" ht="15" hidden="false" customHeight="false" outlineLevel="0" collapsed="false">
      <c r="A2346" s="16" t="str">
        <f aca="false">DATA!A2346</f>
        <v>ITM12344</v>
      </c>
      <c r="B2346" s="16" t="str">
        <f aca="false">DATA!B2346</f>
        <v>Apparel</v>
      </c>
      <c r="C2346" s="17" t="n">
        <f aca="false">DATA!C2346</f>
        <v>495</v>
      </c>
      <c r="D2346" s="17" t="n">
        <f aca="false">DATA!D2346</f>
        <v>39</v>
      </c>
      <c r="E2346" s="18" t="n">
        <f aca="false">DATA!F2346</f>
        <v>2</v>
      </c>
      <c r="F2346" s="19" t="n">
        <f aca="false">DATA!G2346</f>
        <v>5.73</v>
      </c>
      <c r="G2346" s="19" t="n">
        <f aca="false">DATA!H2346</f>
        <v>2.23</v>
      </c>
      <c r="H2346" s="18" t="n">
        <f aca="false">DATA!E2346</f>
        <v>12</v>
      </c>
      <c r="I2346" s="20" t="n">
        <f aca="false">F2346*E2346</f>
        <v>11.46</v>
      </c>
      <c r="J2346" s="20" t="n">
        <f aca="false">PARAMETER!$B$4*G2346*SQRT(E2346)</f>
        <v>5.18736870539796</v>
      </c>
      <c r="K2346" s="20" t="n">
        <f aca="false">I2346+J2346</f>
        <v>16.647368705398</v>
      </c>
      <c r="L2346" s="20" t="n">
        <f aca="false">K2346+F2346*H2346</f>
        <v>85.407368705398</v>
      </c>
      <c r="M2346" s="16" t="str">
        <f aca="false">IF(C2346&lt;=K2346,"REORDER",IF(C2346&gt;L2346,"OVERSTOCK","OK"))</f>
        <v>OVERSTOCK</v>
      </c>
      <c r="N2346" s="16" t="str">
        <f aca="false">IF(C2346&lt;=D2346,"REORDER","OK")</f>
        <v>OK</v>
      </c>
      <c r="O2346" s="18" t="n">
        <f aca="false">IF(D2346&lt;I2346,1,0)</f>
        <v>0</v>
      </c>
      <c r="P2346" s="20" t="n">
        <f aca="false">C2346/F2346</f>
        <v>86.3874345549738</v>
      </c>
      <c r="Q2346" s="19" t="n">
        <f aca="false">DATA!N2346</f>
        <v>99.71</v>
      </c>
      <c r="R2346" s="19" t="n">
        <f aca="false">DATA!O2346</f>
        <v>1.88</v>
      </c>
      <c r="S2346" s="17" t="n">
        <f aca="false">C2346*Q2346</f>
        <v>49356.45</v>
      </c>
      <c r="T2346" s="19" t="n">
        <f aca="false">C2346*R2346</f>
        <v>930.6</v>
      </c>
      <c r="U2346" s="20" t="n">
        <f aca="false">MAX(0,C2346-L2346)</f>
        <v>409.592631294602</v>
      </c>
      <c r="V2346" s="17" t="n">
        <f aca="false">U2346*Q2346</f>
        <v>40840.4812663848</v>
      </c>
      <c r="W2346" s="19" t="n">
        <f aca="false">U2346*R2346</f>
        <v>770.034146833852</v>
      </c>
      <c r="X2346" s="20" t="n">
        <f aca="false">MAX(0,K2346-C2346)</f>
        <v>0</v>
      </c>
      <c r="Y2346" s="17" t="n">
        <f aca="false">F2346*PARAMETER!$B$5*Q2346</f>
        <v>208538.4795</v>
      </c>
      <c r="Z2346" s="21" t="n">
        <f aca="false">SUMIF($Y$2:$Y$3205,"&gt;="&amp;Y2346)/SUM($Y$2:$Y$3205)</f>
        <v>0.98135382720272</v>
      </c>
      <c r="AA2346" s="16" t="str">
        <f aca="false">IF(Z2346&lt;=PARAMETER!$B$7,"A",IF(Z2346&lt;=PARAMETER!$B$8,"B","C"))</f>
        <v>C</v>
      </c>
      <c r="AB2346" s="22" t="n">
        <f aca="false">G2346/F2346</f>
        <v>0.389179755671902</v>
      </c>
      <c r="AC2346" s="16" t="str">
        <f aca="false">IF(AB2346&lt;=PARAMETER!$B$9,"X",IF(AB2346&lt;=PARAMETER!$B$10,"Y","Z"))</f>
        <v>Y</v>
      </c>
      <c r="AD2346" s="16" t="str">
        <f aca="false">AA2346&amp;AC2346</f>
        <v>CY</v>
      </c>
      <c r="AE2346" s="22" t="n">
        <f aca="false">DATA!I2346</f>
        <v>0.77</v>
      </c>
      <c r="AF2346" s="18" t="n">
        <f aca="false">DATA!L2346</f>
        <v>130</v>
      </c>
      <c r="AG2346" s="16" t="str">
        <f aca="false">DATA!K2346</f>
        <v>A</v>
      </c>
      <c r="AH2346" s="18" t="n">
        <f aca="false">IF(AE2346&gt;=PARAMETER!$B$12,1,0)</f>
        <v>1</v>
      </c>
      <c r="AI2346" s="18" t="n">
        <f aca="false">IF(AF2346&gt;=PARAMETER!$B$13,1,0)</f>
        <v>1</v>
      </c>
      <c r="AJ2346" s="18" t="n">
        <f aca="false">IF(AND(AH2346=1,AI2346=1),1,0)</f>
        <v>1</v>
      </c>
    </row>
    <row r="2347" customFormat="false" ht="15" hidden="false" customHeight="false" outlineLevel="0" collapsed="false">
      <c r="A2347" s="16" t="str">
        <f aca="false">DATA!A2347</f>
        <v>ITM12345</v>
      </c>
      <c r="B2347" s="16" t="str">
        <f aca="false">DATA!B2347</f>
        <v>Electronics</v>
      </c>
      <c r="C2347" s="17" t="n">
        <f aca="false">DATA!C2347</f>
        <v>246</v>
      </c>
      <c r="D2347" s="17" t="n">
        <f aca="false">DATA!D2347</f>
        <v>35</v>
      </c>
      <c r="E2347" s="18" t="n">
        <f aca="false">DATA!F2347</f>
        <v>7</v>
      </c>
      <c r="F2347" s="19" t="n">
        <f aca="false">DATA!G2347</f>
        <v>2.96</v>
      </c>
      <c r="G2347" s="19" t="n">
        <f aca="false">DATA!H2347</f>
        <v>2.11</v>
      </c>
      <c r="H2347" s="18" t="n">
        <f aca="false">DATA!E2347</f>
        <v>14</v>
      </c>
      <c r="I2347" s="20" t="n">
        <f aca="false">F2347*E2347</f>
        <v>20.72</v>
      </c>
      <c r="J2347" s="20" t="n">
        <f aca="false">PARAMETER!$B$4*G2347*SQRT(E2347)</f>
        <v>9.18245338043419</v>
      </c>
      <c r="K2347" s="20" t="n">
        <f aca="false">I2347+J2347</f>
        <v>29.9024533804342</v>
      </c>
      <c r="L2347" s="20" t="n">
        <f aca="false">K2347+F2347*H2347</f>
        <v>71.3424533804342</v>
      </c>
      <c r="M2347" s="16" t="str">
        <f aca="false">IF(C2347&lt;=K2347,"REORDER",IF(C2347&gt;L2347,"OVERSTOCK","OK"))</f>
        <v>OVERSTOCK</v>
      </c>
      <c r="N2347" s="16" t="str">
        <f aca="false">IF(C2347&lt;=D2347,"REORDER","OK")</f>
        <v>OK</v>
      </c>
      <c r="O2347" s="18" t="n">
        <f aca="false">IF(D2347&lt;I2347,1,0)</f>
        <v>0</v>
      </c>
      <c r="P2347" s="20" t="n">
        <f aca="false">C2347/F2347</f>
        <v>83.1081081081081</v>
      </c>
      <c r="Q2347" s="19" t="n">
        <f aca="false">DATA!N2347</f>
        <v>14.89</v>
      </c>
      <c r="R2347" s="19" t="n">
        <f aca="false">DATA!O2347</f>
        <v>0.99</v>
      </c>
      <c r="S2347" s="17" t="n">
        <f aca="false">C2347*Q2347</f>
        <v>3662.94</v>
      </c>
      <c r="T2347" s="19" t="n">
        <f aca="false">C2347*R2347</f>
        <v>243.54</v>
      </c>
      <c r="U2347" s="20" t="n">
        <f aca="false">MAX(0,C2347-L2347)</f>
        <v>174.657546619566</v>
      </c>
      <c r="V2347" s="17" t="n">
        <f aca="false">U2347*Q2347</f>
        <v>2600.65086916534</v>
      </c>
      <c r="W2347" s="19" t="n">
        <f aca="false">U2347*R2347</f>
        <v>172.91097115337</v>
      </c>
      <c r="X2347" s="20" t="n">
        <f aca="false">MAX(0,K2347-C2347)</f>
        <v>0</v>
      </c>
      <c r="Y2347" s="17" t="n">
        <f aca="false">F2347*PARAMETER!$B$5*Q2347</f>
        <v>16087.156</v>
      </c>
      <c r="Z2347" s="21" t="n">
        <f aca="false">SUMIF($Y$2:$Y$3205,"&gt;="&amp;Y2347)/SUM($Y$2:$Y$3205)</f>
        <v>0.99996972914564</v>
      </c>
      <c r="AA2347" s="16" t="str">
        <f aca="false">IF(Z2347&lt;=PARAMETER!$B$7,"A",IF(Z2347&lt;=PARAMETER!$B$8,"B","C"))</f>
        <v>C</v>
      </c>
      <c r="AB2347" s="22" t="n">
        <f aca="false">G2347/F2347</f>
        <v>0.712837837837838</v>
      </c>
      <c r="AC2347" s="16" t="str">
        <f aca="false">IF(AB2347&lt;=PARAMETER!$B$9,"X",IF(AB2347&lt;=PARAMETER!$B$10,"Y","Z"))</f>
        <v>Z</v>
      </c>
      <c r="AD2347" s="16" t="str">
        <f aca="false">AA2347&amp;AC2347</f>
        <v>CZ</v>
      </c>
      <c r="AE2347" s="22" t="n">
        <f aca="false">DATA!I2347</f>
        <v>0.68</v>
      </c>
      <c r="AF2347" s="18" t="n">
        <f aca="false">DATA!L2347</f>
        <v>48</v>
      </c>
      <c r="AG2347" s="16" t="str">
        <f aca="false">DATA!K2347</f>
        <v>A</v>
      </c>
      <c r="AH2347" s="18" t="n">
        <f aca="false">IF(AE2347&gt;=PARAMETER!$B$12,1,0)</f>
        <v>0</v>
      </c>
      <c r="AI2347" s="18" t="n">
        <f aca="false">IF(AF2347&gt;=PARAMETER!$B$13,1,0)</f>
        <v>0</v>
      </c>
      <c r="AJ2347" s="18" t="n">
        <f aca="false">IF(AND(AH2347=1,AI2347=1),1,0)</f>
        <v>0</v>
      </c>
    </row>
    <row r="2348" customFormat="false" ht="15" hidden="false" customHeight="false" outlineLevel="0" collapsed="false">
      <c r="A2348" s="16" t="str">
        <f aca="false">DATA!A2348</f>
        <v>ITM12346</v>
      </c>
      <c r="B2348" s="16" t="str">
        <f aca="false">DATA!B2348</f>
        <v>Pharma</v>
      </c>
      <c r="C2348" s="17" t="n">
        <f aca="false">DATA!C2348</f>
        <v>233</v>
      </c>
      <c r="D2348" s="17" t="n">
        <f aca="false">DATA!D2348</f>
        <v>25</v>
      </c>
      <c r="E2348" s="18" t="n">
        <f aca="false">DATA!F2348</f>
        <v>3</v>
      </c>
      <c r="F2348" s="19" t="n">
        <f aca="false">DATA!G2348</f>
        <v>24.47</v>
      </c>
      <c r="G2348" s="19" t="n">
        <f aca="false">DATA!H2348</f>
        <v>8.7</v>
      </c>
      <c r="H2348" s="18" t="n">
        <f aca="false">DATA!E2348</f>
        <v>11</v>
      </c>
      <c r="I2348" s="20" t="n">
        <f aca="false">F2348*E2348</f>
        <v>73.41</v>
      </c>
      <c r="J2348" s="20" t="n">
        <f aca="false">PARAMETER!$B$4*G2348*SQRT(E2348)</f>
        <v>24.7860394601769</v>
      </c>
      <c r="K2348" s="20" t="n">
        <f aca="false">I2348+J2348</f>
        <v>98.1960394601769</v>
      </c>
      <c r="L2348" s="20" t="n">
        <f aca="false">K2348+F2348*H2348</f>
        <v>367.366039460177</v>
      </c>
      <c r="M2348" s="16" t="str">
        <f aca="false">IF(C2348&lt;=K2348,"REORDER",IF(C2348&gt;L2348,"OVERSTOCK","OK"))</f>
        <v>OK</v>
      </c>
      <c r="N2348" s="16" t="str">
        <f aca="false">IF(C2348&lt;=D2348,"REORDER","OK")</f>
        <v>OK</v>
      </c>
      <c r="O2348" s="18" t="n">
        <f aca="false">IF(D2348&lt;I2348,1,0)</f>
        <v>1</v>
      </c>
      <c r="P2348" s="20" t="n">
        <f aca="false">C2348/F2348</f>
        <v>9.52186350633429</v>
      </c>
      <c r="Q2348" s="19" t="n">
        <f aca="false">DATA!N2348</f>
        <v>156.51</v>
      </c>
      <c r="R2348" s="19" t="n">
        <f aca="false">DATA!O2348</f>
        <v>0.84</v>
      </c>
      <c r="S2348" s="17" t="n">
        <f aca="false">C2348*Q2348</f>
        <v>36466.83</v>
      </c>
      <c r="T2348" s="19" t="n">
        <f aca="false">C2348*R2348</f>
        <v>195.72</v>
      </c>
      <c r="U2348" s="20" t="n">
        <f aca="false">MAX(0,C2348-L2348)</f>
        <v>0</v>
      </c>
      <c r="V2348" s="17" t="n">
        <f aca="false">U2348*Q2348</f>
        <v>0</v>
      </c>
      <c r="W2348" s="19" t="n">
        <f aca="false">U2348*R2348</f>
        <v>0</v>
      </c>
      <c r="X2348" s="20" t="n">
        <f aca="false">MAX(0,K2348-C2348)</f>
        <v>0</v>
      </c>
      <c r="Y2348" s="17" t="n">
        <f aca="false">F2348*PARAMETER!$B$5*Q2348</f>
        <v>1397876.8905</v>
      </c>
      <c r="Z2348" s="21" t="n">
        <f aca="false">SUMIF($Y$2:$Y$3205,"&gt;="&amp;Y2348)/SUM($Y$2:$Y$3205)</f>
        <v>0.570982926185609</v>
      </c>
      <c r="AA2348" s="16" t="str">
        <f aca="false">IF(Z2348&lt;=PARAMETER!$B$7,"A",IF(Z2348&lt;=PARAMETER!$B$8,"B","C"))</f>
        <v>A</v>
      </c>
      <c r="AB2348" s="22" t="n">
        <f aca="false">G2348/F2348</f>
        <v>0.355537392725787</v>
      </c>
      <c r="AC2348" s="16" t="str">
        <f aca="false">IF(AB2348&lt;=PARAMETER!$B$9,"X",IF(AB2348&lt;=PARAMETER!$B$10,"Y","Z"))</f>
        <v>Y</v>
      </c>
      <c r="AD2348" s="16" t="str">
        <f aca="false">AA2348&amp;AC2348</f>
        <v>AY</v>
      </c>
      <c r="AE2348" s="22" t="n">
        <f aca="false">DATA!I2348</f>
        <v>0.53</v>
      </c>
      <c r="AF2348" s="18" t="n">
        <f aca="false">DATA!L2348</f>
        <v>160</v>
      </c>
      <c r="AG2348" s="16" t="str">
        <f aca="false">DATA!K2348</f>
        <v>B</v>
      </c>
      <c r="AH2348" s="18" t="n">
        <f aca="false">IF(AE2348&gt;=PARAMETER!$B$12,1,0)</f>
        <v>0</v>
      </c>
      <c r="AI2348" s="18" t="n">
        <f aca="false">IF(AF2348&gt;=PARAMETER!$B$13,1,0)</f>
        <v>1</v>
      </c>
      <c r="AJ2348" s="18" t="n">
        <f aca="false">IF(AND(AH2348=1,AI2348=1),1,0)</f>
        <v>0</v>
      </c>
    </row>
    <row r="2349" customFormat="false" ht="15" hidden="false" customHeight="false" outlineLevel="0" collapsed="false">
      <c r="A2349" s="16" t="str">
        <f aca="false">DATA!A2349</f>
        <v>ITM12347</v>
      </c>
      <c r="B2349" s="16" t="str">
        <f aca="false">DATA!B2349</f>
        <v>Electronics</v>
      </c>
      <c r="C2349" s="17" t="n">
        <f aca="false">DATA!C2349</f>
        <v>379</v>
      </c>
      <c r="D2349" s="17" t="n">
        <f aca="false">DATA!D2349</f>
        <v>86</v>
      </c>
      <c r="E2349" s="18" t="n">
        <f aca="false">DATA!F2349</f>
        <v>6</v>
      </c>
      <c r="F2349" s="19" t="n">
        <f aca="false">DATA!G2349</f>
        <v>30.37</v>
      </c>
      <c r="G2349" s="19" t="n">
        <f aca="false">DATA!H2349</f>
        <v>5.23</v>
      </c>
      <c r="H2349" s="18" t="n">
        <f aca="false">DATA!E2349</f>
        <v>10</v>
      </c>
      <c r="I2349" s="20" t="n">
        <f aca="false">F2349*E2349</f>
        <v>182.22</v>
      </c>
      <c r="J2349" s="20" t="n">
        <f aca="false">PARAMETER!$B$4*G2349*SQRT(E2349)</f>
        <v>21.0719424181341</v>
      </c>
      <c r="K2349" s="20" t="n">
        <f aca="false">I2349+J2349</f>
        <v>203.291942418134</v>
      </c>
      <c r="L2349" s="20" t="n">
        <f aca="false">K2349+F2349*H2349</f>
        <v>506.991942418134</v>
      </c>
      <c r="M2349" s="16" t="str">
        <f aca="false">IF(C2349&lt;=K2349,"REORDER",IF(C2349&gt;L2349,"OVERSTOCK","OK"))</f>
        <v>OK</v>
      </c>
      <c r="N2349" s="16" t="str">
        <f aca="false">IF(C2349&lt;=D2349,"REORDER","OK")</f>
        <v>OK</v>
      </c>
      <c r="O2349" s="18" t="n">
        <f aca="false">IF(D2349&lt;I2349,1,0)</f>
        <v>1</v>
      </c>
      <c r="P2349" s="20" t="n">
        <f aca="false">C2349/F2349</f>
        <v>12.4794204807376</v>
      </c>
      <c r="Q2349" s="19" t="n">
        <f aca="false">DATA!N2349</f>
        <v>25.61</v>
      </c>
      <c r="R2349" s="19" t="n">
        <f aca="false">DATA!O2349</f>
        <v>1.8</v>
      </c>
      <c r="S2349" s="17" t="n">
        <f aca="false">C2349*Q2349</f>
        <v>9706.19</v>
      </c>
      <c r="T2349" s="19" t="n">
        <f aca="false">C2349*R2349</f>
        <v>682.2</v>
      </c>
      <c r="U2349" s="20" t="n">
        <f aca="false">MAX(0,C2349-L2349)</f>
        <v>0</v>
      </c>
      <c r="V2349" s="17" t="n">
        <f aca="false">U2349*Q2349</f>
        <v>0</v>
      </c>
      <c r="W2349" s="19" t="n">
        <f aca="false">U2349*R2349</f>
        <v>0</v>
      </c>
      <c r="X2349" s="20" t="n">
        <f aca="false">MAX(0,K2349-C2349)</f>
        <v>0</v>
      </c>
      <c r="Y2349" s="17" t="n">
        <f aca="false">F2349*PARAMETER!$B$5*Q2349</f>
        <v>283888.1305</v>
      </c>
      <c r="Z2349" s="21" t="n">
        <f aca="false">SUMIF($Y$2:$Y$3205,"&gt;="&amp;Y2349)/SUM($Y$2:$Y$3205)</f>
        <v>0.964398069227124</v>
      </c>
      <c r="AA2349" s="16" t="str">
        <f aca="false">IF(Z2349&lt;=PARAMETER!$B$7,"A",IF(Z2349&lt;=PARAMETER!$B$8,"B","C"))</f>
        <v>C</v>
      </c>
      <c r="AB2349" s="22" t="n">
        <f aca="false">G2349/F2349</f>
        <v>0.172209417188015</v>
      </c>
      <c r="AC2349" s="16" t="str">
        <f aca="false">IF(AB2349&lt;=PARAMETER!$B$9,"X",IF(AB2349&lt;=PARAMETER!$B$10,"Y","Z"))</f>
        <v>X</v>
      </c>
      <c r="AD2349" s="16" t="str">
        <f aca="false">AA2349&amp;AC2349</f>
        <v>CX</v>
      </c>
      <c r="AE2349" s="22" t="n">
        <f aca="false">DATA!I2349</f>
        <v>0.14</v>
      </c>
      <c r="AF2349" s="18" t="n">
        <f aca="false">DATA!L2349</f>
        <v>78</v>
      </c>
      <c r="AG2349" s="16" t="str">
        <f aca="false">DATA!K2349</f>
        <v>D</v>
      </c>
      <c r="AH2349" s="18" t="n">
        <f aca="false">IF(AE2349&gt;=PARAMETER!$B$12,1,0)</f>
        <v>0</v>
      </c>
      <c r="AI2349" s="18" t="n">
        <f aca="false">IF(AF2349&gt;=PARAMETER!$B$13,1,0)</f>
        <v>0</v>
      </c>
      <c r="AJ2349" s="18" t="n">
        <f aca="false">IF(AND(AH2349=1,AI2349=1),1,0)</f>
        <v>0</v>
      </c>
    </row>
    <row r="2350" customFormat="false" ht="15" hidden="false" customHeight="false" outlineLevel="0" collapsed="false">
      <c r="A2350" s="16" t="str">
        <f aca="false">DATA!A2350</f>
        <v>ITM12348</v>
      </c>
      <c r="B2350" s="16" t="str">
        <f aca="false">DATA!B2350</f>
        <v>Apparel</v>
      </c>
      <c r="C2350" s="17" t="n">
        <f aca="false">DATA!C2350</f>
        <v>170</v>
      </c>
      <c r="D2350" s="17" t="n">
        <f aca="false">DATA!D2350</f>
        <v>48</v>
      </c>
      <c r="E2350" s="18" t="n">
        <f aca="false">DATA!F2350</f>
        <v>5</v>
      </c>
      <c r="F2350" s="19" t="n">
        <f aca="false">DATA!G2350</f>
        <v>4.86</v>
      </c>
      <c r="G2350" s="19" t="n">
        <f aca="false">DATA!H2350</f>
        <v>2.84</v>
      </c>
      <c r="H2350" s="18" t="n">
        <f aca="false">DATA!E2350</f>
        <v>13</v>
      </c>
      <c r="I2350" s="20" t="n">
        <f aca="false">F2350*E2350</f>
        <v>24.3</v>
      </c>
      <c r="J2350" s="20" t="n">
        <f aca="false">PARAMETER!$B$4*G2350*SQRT(E2350)</f>
        <v>10.4455328450376</v>
      </c>
      <c r="K2350" s="20" t="n">
        <f aca="false">I2350+J2350</f>
        <v>34.7455328450376</v>
      </c>
      <c r="L2350" s="20" t="n">
        <f aca="false">K2350+F2350*H2350</f>
        <v>97.9255328450376</v>
      </c>
      <c r="M2350" s="16" t="str">
        <f aca="false">IF(C2350&lt;=K2350,"REORDER",IF(C2350&gt;L2350,"OVERSTOCK","OK"))</f>
        <v>OVERSTOCK</v>
      </c>
      <c r="N2350" s="16" t="str">
        <f aca="false">IF(C2350&lt;=D2350,"REORDER","OK")</f>
        <v>OK</v>
      </c>
      <c r="O2350" s="18" t="n">
        <f aca="false">IF(D2350&lt;I2350,1,0)</f>
        <v>0</v>
      </c>
      <c r="P2350" s="20" t="n">
        <f aca="false">C2350/F2350</f>
        <v>34.9794238683128</v>
      </c>
      <c r="Q2350" s="19" t="n">
        <f aca="false">DATA!N2350</f>
        <v>131.9</v>
      </c>
      <c r="R2350" s="19" t="n">
        <f aca="false">DATA!O2350</f>
        <v>1.83</v>
      </c>
      <c r="S2350" s="17" t="n">
        <f aca="false">C2350*Q2350</f>
        <v>22423</v>
      </c>
      <c r="T2350" s="19" t="n">
        <f aca="false">C2350*R2350</f>
        <v>311.1</v>
      </c>
      <c r="U2350" s="20" t="n">
        <f aca="false">MAX(0,C2350-L2350)</f>
        <v>72.0744671549624</v>
      </c>
      <c r="V2350" s="17" t="n">
        <f aca="false">U2350*Q2350</f>
        <v>9506.62221773954</v>
      </c>
      <c r="W2350" s="19" t="n">
        <f aca="false">U2350*R2350</f>
        <v>131.896274893581</v>
      </c>
      <c r="X2350" s="20" t="n">
        <f aca="false">MAX(0,K2350-C2350)</f>
        <v>0</v>
      </c>
      <c r="Y2350" s="17" t="n">
        <f aca="false">F2350*PARAMETER!$B$5*Q2350</f>
        <v>233977.41</v>
      </c>
      <c r="Z2350" s="21" t="n">
        <f aca="false">SUMIF($Y$2:$Y$3205,"&gt;="&amp;Y2350)/SUM($Y$2:$Y$3205)</f>
        <v>0.976273468423214</v>
      </c>
      <c r="AA2350" s="16" t="str">
        <f aca="false">IF(Z2350&lt;=PARAMETER!$B$7,"A",IF(Z2350&lt;=PARAMETER!$B$8,"B","C"))</f>
        <v>C</v>
      </c>
      <c r="AB2350" s="22" t="n">
        <f aca="false">G2350/F2350</f>
        <v>0.584362139917695</v>
      </c>
      <c r="AC2350" s="16" t="str">
        <f aca="false">IF(AB2350&lt;=PARAMETER!$B$9,"X",IF(AB2350&lt;=PARAMETER!$B$10,"Y","Z"))</f>
        <v>Z</v>
      </c>
      <c r="AD2350" s="16" t="str">
        <f aca="false">AA2350&amp;AC2350</f>
        <v>CZ</v>
      </c>
      <c r="AE2350" s="22" t="n">
        <f aca="false">DATA!I2350</f>
        <v>0.77</v>
      </c>
      <c r="AF2350" s="18" t="n">
        <f aca="false">DATA!L2350</f>
        <v>84</v>
      </c>
      <c r="AG2350" s="16" t="str">
        <f aca="false">DATA!K2350</f>
        <v>D</v>
      </c>
      <c r="AH2350" s="18" t="n">
        <f aca="false">IF(AE2350&gt;=PARAMETER!$B$12,1,0)</f>
        <v>1</v>
      </c>
      <c r="AI2350" s="18" t="n">
        <f aca="false">IF(AF2350&gt;=PARAMETER!$B$13,1,0)</f>
        <v>0</v>
      </c>
      <c r="AJ2350" s="18" t="n">
        <f aca="false">IF(AND(AH2350=1,AI2350=1),1,0)</f>
        <v>0</v>
      </c>
    </row>
    <row r="2351" customFormat="false" ht="15" hidden="false" customHeight="false" outlineLevel="0" collapsed="false">
      <c r="A2351" s="16" t="str">
        <f aca="false">DATA!A2351</f>
        <v>ITM12349</v>
      </c>
      <c r="B2351" s="16" t="str">
        <f aca="false">DATA!B2351</f>
        <v>Automotive</v>
      </c>
      <c r="C2351" s="17" t="n">
        <f aca="false">DATA!C2351</f>
        <v>211</v>
      </c>
      <c r="D2351" s="17" t="n">
        <f aca="false">DATA!D2351</f>
        <v>42</v>
      </c>
      <c r="E2351" s="18" t="n">
        <f aca="false">DATA!F2351</f>
        <v>8</v>
      </c>
      <c r="F2351" s="19" t="n">
        <f aca="false">DATA!G2351</f>
        <v>15.06</v>
      </c>
      <c r="G2351" s="19" t="n">
        <f aca="false">DATA!H2351</f>
        <v>7.04</v>
      </c>
      <c r="H2351" s="18" t="n">
        <f aca="false">DATA!E2351</f>
        <v>6</v>
      </c>
      <c r="I2351" s="20" t="n">
        <f aca="false">F2351*E2351</f>
        <v>120.48</v>
      </c>
      <c r="J2351" s="20" t="n">
        <f aca="false">PARAMETER!$B$4*G2351*SQRT(E2351)</f>
        <v>32.7525342475351</v>
      </c>
      <c r="K2351" s="20" t="n">
        <f aca="false">I2351+J2351</f>
        <v>153.232534247535</v>
      </c>
      <c r="L2351" s="20" t="n">
        <f aca="false">K2351+F2351*H2351</f>
        <v>243.592534247535</v>
      </c>
      <c r="M2351" s="16" t="str">
        <f aca="false">IF(C2351&lt;=K2351,"REORDER",IF(C2351&gt;L2351,"OVERSTOCK","OK"))</f>
        <v>OK</v>
      </c>
      <c r="N2351" s="16" t="str">
        <f aca="false">IF(C2351&lt;=D2351,"REORDER","OK")</f>
        <v>OK</v>
      </c>
      <c r="O2351" s="18" t="n">
        <f aca="false">IF(D2351&lt;I2351,1,0)</f>
        <v>1</v>
      </c>
      <c r="P2351" s="20" t="n">
        <f aca="false">C2351/F2351</f>
        <v>14.0106241699867</v>
      </c>
      <c r="Q2351" s="19" t="n">
        <f aca="false">DATA!N2351</f>
        <v>162.65</v>
      </c>
      <c r="R2351" s="19" t="n">
        <f aca="false">DATA!O2351</f>
        <v>0.77</v>
      </c>
      <c r="S2351" s="17" t="n">
        <f aca="false">C2351*Q2351</f>
        <v>34319.15</v>
      </c>
      <c r="T2351" s="19" t="n">
        <f aca="false">C2351*R2351</f>
        <v>162.47</v>
      </c>
      <c r="U2351" s="20" t="n">
        <f aca="false">MAX(0,C2351-L2351)</f>
        <v>0</v>
      </c>
      <c r="V2351" s="17" t="n">
        <f aca="false">U2351*Q2351</f>
        <v>0</v>
      </c>
      <c r="W2351" s="19" t="n">
        <f aca="false">U2351*R2351</f>
        <v>0</v>
      </c>
      <c r="X2351" s="20" t="n">
        <f aca="false">MAX(0,K2351-C2351)</f>
        <v>0</v>
      </c>
      <c r="Y2351" s="17" t="n">
        <f aca="false">F2351*PARAMETER!$B$5*Q2351</f>
        <v>894070.785</v>
      </c>
      <c r="Z2351" s="21" t="n">
        <f aca="false">SUMIF($Y$2:$Y$3205,"&gt;="&amp;Y2351)/SUM($Y$2:$Y$3205)</f>
        <v>0.776351785830229</v>
      </c>
      <c r="AA2351" s="16" t="str">
        <f aca="false">IF(Z2351&lt;=PARAMETER!$B$7,"A",IF(Z2351&lt;=PARAMETER!$B$8,"B","C"))</f>
        <v>A</v>
      </c>
      <c r="AB2351" s="22" t="n">
        <f aca="false">G2351/F2351</f>
        <v>0.467463479415671</v>
      </c>
      <c r="AC2351" s="16" t="str">
        <f aca="false">IF(AB2351&lt;=PARAMETER!$B$9,"X",IF(AB2351&lt;=PARAMETER!$B$10,"Y","Z"))</f>
        <v>Y</v>
      </c>
      <c r="AD2351" s="16" t="str">
        <f aca="false">AA2351&amp;AC2351</f>
        <v>AY</v>
      </c>
      <c r="AE2351" s="22" t="n">
        <f aca="false">DATA!I2351</f>
        <v>0.43</v>
      </c>
      <c r="AF2351" s="18" t="n">
        <f aca="false">DATA!L2351</f>
        <v>166</v>
      </c>
      <c r="AG2351" s="16" t="str">
        <f aca="false">DATA!K2351</f>
        <v>A</v>
      </c>
      <c r="AH2351" s="18" t="n">
        <f aca="false">IF(AE2351&gt;=PARAMETER!$B$12,1,0)</f>
        <v>0</v>
      </c>
      <c r="AI2351" s="18" t="n">
        <f aca="false">IF(AF2351&gt;=PARAMETER!$B$13,1,0)</f>
        <v>1</v>
      </c>
      <c r="AJ2351" s="18" t="n">
        <f aca="false">IF(AND(AH2351=1,AI2351=1),1,0)</f>
        <v>0</v>
      </c>
    </row>
    <row r="2352" customFormat="false" ht="15" hidden="false" customHeight="false" outlineLevel="0" collapsed="false">
      <c r="A2352" s="16" t="str">
        <f aca="false">DATA!A2352</f>
        <v>ITM12350</v>
      </c>
      <c r="B2352" s="16" t="str">
        <f aca="false">DATA!B2352</f>
        <v>Automotive</v>
      </c>
      <c r="C2352" s="17" t="n">
        <f aca="false">DATA!C2352</f>
        <v>470</v>
      </c>
      <c r="D2352" s="17" t="n">
        <f aca="false">DATA!D2352</f>
        <v>35</v>
      </c>
      <c r="E2352" s="18" t="n">
        <f aca="false">DATA!F2352</f>
        <v>7</v>
      </c>
      <c r="F2352" s="19" t="n">
        <f aca="false">DATA!G2352</f>
        <v>16.78</v>
      </c>
      <c r="G2352" s="19" t="n">
        <f aca="false">DATA!H2352</f>
        <v>8.97</v>
      </c>
      <c r="H2352" s="18" t="n">
        <f aca="false">DATA!E2352</f>
        <v>14</v>
      </c>
      <c r="I2352" s="20" t="n">
        <f aca="false">F2352*E2352</f>
        <v>117.46</v>
      </c>
      <c r="J2352" s="20" t="n">
        <f aca="false">PARAMETER!$B$4*G2352*SQRT(E2352)</f>
        <v>39.0363065509453</v>
      </c>
      <c r="K2352" s="20" t="n">
        <f aca="false">I2352+J2352</f>
        <v>156.496306550945</v>
      </c>
      <c r="L2352" s="20" t="n">
        <f aca="false">K2352+F2352*H2352</f>
        <v>391.416306550945</v>
      </c>
      <c r="M2352" s="16" t="str">
        <f aca="false">IF(C2352&lt;=K2352,"REORDER",IF(C2352&gt;L2352,"OVERSTOCK","OK"))</f>
        <v>OVERSTOCK</v>
      </c>
      <c r="N2352" s="16" t="str">
        <f aca="false">IF(C2352&lt;=D2352,"REORDER","OK")</f>
        <v>OK</v>
      </c>
      <c r="O2352" s="18" t="n">
        <f aca="false">IF(D2352&lt;I2352,1,0)</f>
        <v>1</v>
      </c>
      <c r="P2352" s="20" t="n">
        <f aca="false">C2352/F2352</f>
        <v>28.0095351609058</v>
      </c>
      <c r="Q2352" s="19" t="n">
        <f aca="false">DATA!N2352</f>
        <v>63.71</v>
      </c>
      <c r="R2352" s="19" t="n">
        <f aca="false">DATA!O2352</f>
        <v>1.22</v>
      </c>
      <c r="S2352" s="17" t="n">
        <f aca="false">C2352*Q2352</f>
        <v>29943.7</v>
      </c>
      <c r="T2352" s="19" t="n">
        <f aca="false">C2352*R2352</f>
        <v>573.4</v>
      </c>
      <c r="U2352" s="20" t="n">
        <f aca="false">MAX(0,C2352-L2352)</f>
        <v>78.5836934490546</v>
      </c>
      <c r="V2352" s="17" t="n">
        <f aca="false">U2352*Q2352</f>
        <v>5006.56710963927</v>
      </c>
      <c r="W2352" s="19" t="n">
        <f aca="false">U2352*R2352</f>
        <v>95.8721060078467</v>
      </c>
      <c r="X2352" s="20" t="n">
        <f aca="false">MAX(0,K2352-C2352)</f>
        <v>0</v>
      </c>
      <c r="Y2352" s="17" t="n">
        <f aca="false">F2352*PARAMETER!$B$5*Q2352</f>
        <v>390204.637</v>
      </c>
      <c r="Z2352" s="21" t="n">
        <f aca="false">SUMIF($Y$2:$Y$3205,"&gt;="&amp;Y2352)/SUM($Y$2:$Y$3205)</f>
        <v>0.937061037173118</v>
      </c>
      <c r="AA2352" s="16" t="str">
        <f aca="false">IF(Z2352&lt;=PARAMETER!$B$7,"A",IF(Z2352&lt;=PARAMETER!$B$8,"B","C"))</f>
        <v>B</v>
      </c>
      <c r="AB2352" s="22" t="n">
        <f aca="false">G2352/F2352</f>
        <v>0.534564958283671</v>
      </c>
      <c r="AC2352" s="16" t="str">
        <f aca="false">IF(AB2352&lt;=PARAMETER!$B$9,"X",IF(AB2352&lt;=PARAMETER!$B$10,"Y","Z"))</f>
        <v>Z</v>
      </c>
      <c r="AD2352" s="16" t="str">
        <f aca="false">AA2352&amp;AC2352</f>
        <v>BZ</v>
      </c>
      <c r="AE2352" s="22" t="n">
        <f aca="false">DATA!I2352</f>
        <v>0.3</v>
      </c>
      <c r="AF2352" s="18" t="n">
        <f aca="false">DATA!L2352</f>
        <v>71</v>
      </c>
      <c r="AG2352" s="16" t="str">
        <f aca="false">DATA!K2352</f>
        <v>A</v>
      </c>
      <c r="AH2352" s="18" t="n">
        <f aca="false">IF(AE2352&gt;=PARAMETER!$B$12,1,0)</f>
        <v>0</v>
      </c>
      <c r="AI2352" s="18" t="n">
        <f aca="false">IF(AF2352&gt;=PARAMETER!$B$13,1,0)</f>
        <v>0</v>
      </c>
      <c r="AJ2352" s="18" t="n">
        <f aca="false">IF(AND(AH2352=1,AI2352=1),1,0)</f>
        <v>0</v>
      </c>
    </row>
    <row r="2353" customFormat="false" ht="15" hidden="false" customHeight="false" outlineLevel="0" collapsed="false">
      <c r="A2353" s="16" t="str">
        <f aca="false">DATA!A2353</f>
        <v>ITM12351</v>
      </c>
      <c r="B2353" s="16" t="str">
        <f aca="false">DATA!B2353</f>
        <v>Automotive</v>
      </c>
      <c r="C2353" s="17" t="n">
        <f aca="false">DATA!C2353</f>
        <v>59</v>
      </c>
      <c r="D2353" s="17" t="n">
        <f aca="false">DATA!D2353</f>
        <v>57</v>
      </c>
      <c r="E2353" s="18" t="n">
        <f aca="false">DATA!F2353</f>
        <v>8</v>
      </c>
      <c r="F2353" s="19" t="n">
        <f aca="false">DATA!G2353</f>
        <v>28.58</v>
      </c>
      <c r="G2353" s="19" t="n">
        <f aca="false">DATA!H2353</f>
        <v>6.51</v>
      </c>
      <c r="H2353" s="18" t="n">
        <f aca="false">DATA!E2353</f>
        <v>9</v>
      </c>
      <c r="I2353" s="20" t="n">
        <f aca="false">F2353*E2353</f>
        <v>228.64</v>
      </c>
      <c r="J2353" s="20" t="n">
        <f aca="false">PARAMETER!$B$4*G2353*SQRT(E2353)</f>
        <v>30.2867894817406</v>
      </c>
      <c r="K2353" s="20" t="n">
        <f aca="false">I2353+J2353</f>
        <v>258.926789481741</v>
      </c>
      <c r="L2353" s="20" t="n">
        <f aca="false">K2353+F2353*H2353</f>
        <v>516.146789481741</v>
      </c>
      <c r="M2353" s="16" t="str">
        <f aca="false">IF(C2353&lt;=K2353,"REORDER",IF(C2353&gt;L2353,"OVERSTOCK","OK"))</f>
        <v>REORDER</v>
      </c>
      <c r="N2353" s="16" t="str">
        <f aca="false">IF(C2353&lt;=D2353,"REORDER","OK")</f>
        <v>OK</v>
      </c>
      <c r="O2353" s="18" t="n">
        <f aca="false">IF(D2353&lt;I2353,1,0)</f>
        <v>1</v>
      </c>
      <c r="P2353" s="20" t="n">
        <f aca="false">C2353/F2353</f>
        <v>2.06438068579426</v>
      </c>
      <c r="Q2353" s="19" t="n">
        <f aca="false">DATA!N2353</f>
        <v>95.33</v>
      </c>
      <c r="R2353" s="19" t="n">
        <f aca="false">DATA!O2353</f>
        <v>1.93</v>
      </c>
      <c r="S2353" s="17" t="n">
        <f aca="false">C2353*Q2353</f>
        <v>5624.47</v>
      </c>
      <c r="T2353" s="19" t="n">
        <f aca="false">C2353*R2353</f>
        <v>113.87</v>
      </c>
      <c r="U2353" s="20" t="n">
        <f aca="false">MAX(0,C2353-L2353)</f>
        <v>0</v>
      </c>
      <c r="V2353" s="17" t="n">
        <f aca="false">U2353*Q2353</f>
        <v>0</v>
      </c>
      <c r="W2353" s="19" t="n">
        <f aca="false">U2353*R2353</f>
        <v>0</v>
      </c>
      <c r="X2353" s="20" t="n">
        <f aca="false">MAX(0,K2353-C2353)</f>
        <v>199.926789481741</v>
      </c>
      <c r="Y2353" s="17" t="n">
        <f aca="false">F2353*PARAMETER!$B$5*Q2353</f>
        <v>994453.961</v>
      </c>
      <c r="Z2353" s="21" t="n">
        <f aca="false">SUMIF($Y$2:$Y$3205,"&gt;="&amp;Y2353)/SUM($Y$2:$Y$3205)</f>
        <v>0.736757712270332</v>
      </c>
      <c r="AA2353" s="16" t="str">
        <f aca="false">IF(Z2353&lt;=PARAMETER!$B$7,"A",IF(Z2353&lt;=PARAMETER!$B$8,"B","C"))</f>
        <v>A</v>
      </c>
      <c r="AB2353" s="22" t="n">
        <f aca="false">G2353/F2353</f>
        <v>0.22778166550035</v>
      </c>
      <c r="AC2353" s="16" t="str">
        <f aca="false">IF(AB2353&lt;=PARAMETER!$B$9,"X",IF(AB2353&lt;=PARAMETER!$B$10,"Y","Z"))</f>
        <v>X</v>
      </c>
      <c r="AD2353" s="16" t="str">
        <f aca="false">AA2353&amp;AC2353</f>
        <v>AX</v>
      </c>
      <c r="AE2353" s="22" t="n">
        <f aca="false">DATA!I2353</f>
        <v>0.95</v>
      </c>
      <c r="AF2353" s="18" t="n">
        <f aca="false">DATA!L2353</f>
        <v>54</v>
      </c>
      <c r="AG2353" s="16" t="str">
        <f aca="false">DATA!K2353</f>
        <v>D</v>
      </c>
      <c r="AH2353" s="18" t="n">
        <f aca="false">IF(AE2353&gt;=PARAMETER!$B$12,1,0)</f>
        <v>1</v>
      </c>
      <c r="AI2353" s="18" t="n">
        <f aca="false">IF(AF2353&gt;=PARAMETER!$B$13,1,0)</f>
        <v>0</v>
      </c>
      <c r="AJ2353" s="18" t="n">
        <f aca="false">IF(AND(AH2353=1,AI2353=1),1,0)</f>
        <v>0</v>
      </c>
    </row>
    <row r="2354" customFormat="false" ht="15" hidden="false" customHeight="false" outlineLevel="0" collapsed="false">
      <c r="A2354" s="16" t="str">
        <f aca="false">DATA!A2354</f>
        <v>ITM12352</v>
      </c>
      <c r="B2354" s="16" t="str">
        <f aca="false">DATA!B2354</f>
        <v>Pharma</v>
      </c>
      <c r="C2354" s="17" t="n">
        <f aca="false">DATA!C2354</f>
        <v>261</v>
      </c>
      <c r="D2354" s="17" t="n">
        <f aca="false">DATA!D2354</f>
        <v>74</v>
      </c>
      <c r="E2354" s="18" t="n">
        <f aca="false">DATA!F2354</f>
        <v>8</v>
      </c>
      <c r="F2354" s="19" t="n">
        <f aca="false">DATA!G2354</f>
        <v>14.65</v>
      </c>
      <c r="G2354" s="19" t="n">
        <f aca="false">DATA!H2354</f>
        <v>3.8</v>
      </c>
      <c r="H2354" s="18" t="n">
        <f aca="false">DATA!E2354</f>
        <v>12</v>
      </c>
      <c r="I2354" s="20" t="n">
        <f aca="false">F2354*E2354</f>
        <v>117.2</v>
      </c>
      <c r="J2354" s="20" t="n">
        <f aca="false">PARAMETER!$B$4*G2354*SQRT(E2354)</f>
        <v>17.6789247358854</v>
      </c>
      <c r="K2354" s="20" t="n">
        <f aca="false">I2354+J2354</f>
        <v>134.878924735885</v>
      </c>
      <c r="L2354" s="20" t="n">
        <f aca="false">K2354+F2354*H2354</f>
        <v>310.678924735885</v>
      </c>
      <c r="M2354" s="16" t="str">
        <f aca="false">IF(C2354&lt;=K2354,"REORDER",IF(C2354&gt;L2354,"OVERSTOCK","OK"))</f>
        <v>OK</v>
      </c>
      <c r="N2354" s="16" t="str">
        <f aca="false">IF(C2354&lt;=D2354,"REORDER","OK")</f>
        <v>OK</v>
      </c>
      <c r="O2354" s="18" t="n">
        <f aca="false">IF(D2354&lt;I2354,1,0)</f>
        <v>1</v>
      </c>
      <c r="P2354" s="20" t="n">
        <f aca="false">C2354/F2354</f>
        <v>17.8156996587031</v>
      </c>
      <c r="Q2354" s="19" t="n">
        <f aca="false">DATA!N2354</f>
        <v>12.72</v>
      </c>
      <c r="R2354" s="19" t="n">
        <f aca="false">DATA!O2354</f>
        <v>0.21</v>
      </c>
      <c r="S2354" s="17" t="n">
        <f aca="false">C2354*Q2354</f>
        <v>3319.92</v>
      </c>
      <c r="T2354" s="19" t="n">
        <f aca="false">C2354*R2354</f>
        <v>54.81</v>
      </c>
      <c r="U2354" s="20" t="n">
        <f aca="false">MAX(0,C2354-L2354)</f>
        <v>0</v>
      </c>
      <c r="V2354" s="17" t="n">
        <f aca="false">U2354*Q2354</f>
        <v>0</v>
      </c>
      <c r="W2354" s="19" t="n">
        <f aca="false">U2354*R2354</f>
        <v>0</v>
      </c>
      <c r="X2354" s="20" t="n">
        <f aca="false">MAX(0,K2354-C2354)</f>
        <v>0</v>
      </c>
      <c r="Y2354" s="17" t="n">
        <f aca="false">F2354*PARAMETER!$B$5*Q2354</f>
        <v>68017.02</v>
      </c>
      <c r="Z2354" s="21" t="n">
        <f aca="false">SUMIF($Y$2:$Y$3205,"&gt;="&amp;Y2354)/SUM($Y$2:$Y$3205)</f>
        <v>0.998465186975256</v>
      </c>
      <c r="AA2354" s="16" t="str">
        <f aca="false">IF(Z2354&lt;=PARAMETER!$B$7,"A",IF(Z2354&lt;=PARAMETER!$B$8,"B","C"))</f>
        <v>C</v>
      </c>
      <c r="AB2354" s="22" t="n">
        <f aca="false">G2354/F2354</f>
        <v>0.25938566552901</v>
      </c>
      <c r="AC2354" s="16" t="str">
        <f aca="false">IF(AB2354&lt;=PARAMETER!$B$9,"X",IF(AB2354&lt;=PARAMETER!$B$10,"Y","Z"))</f>
        <v>Y</v>
      </c>
      <c r="AD2354" s="16" t="str">
        <f aca="false">AA2354&amp;AC2354</f>
        <v>CY</v>
      </c>
      <c r="AE2354" s="22" t="n">
        <f aca="false">DATA!I2354</f>
        <v>0.8</v>
      </c>
      <c r="AF2354" s="18" t="n">
        <f aca="false">DATA!L2354</f>
        <v>36</v>
      </c>
      <c r="AG2354" s="16" t="str">
        <f aca="false">DATA!K2354</f>
        <v>C</v>
      </c>
      <c r="AH2354" s="18" t="n">
        <f aca="false">IF(AE2354&gt;=PARAMETER!$B$12,1,0)</f>
        <v>1</v>
      </c>
      <c r="AI2354" s="18" t="n">
        <f aca="false">IF(AF2354&gt;=PARAMETER!$B$13,1,0)</f>
        <v>0</v>
      </c>
      <c r="AJ2354" s="18" t="n">
        <f aca="false">IF(AND(AH2354=1,AI2354=1),1,0)</f>
        <v>0</v>
      </c>
    </row>
    <row r="2355" customFormat="false" ht="15" hidden="false" customHeight="false" outlineLevel="0" collapsed="false">
      <c r="A2355" s="16" t="str">
        <f aca="false">DATA!A2355</f>
        <v>ITM12353</v>
      </c>
      <c r="B2355" s="16" t="str">
        <f aca="false">DATA!B2355</f>
        <v>Groceries</v>
      </c>
      <c r="C2355" s="17" t="n">
        <f aca="false">DATA!C2355</f>
        <v>157</v>
      </c>
      <c r="D2355" s="17" t="n">
        <f aca="false">DATA!D2355</f>
        <v>47</v>
      </c>
      <c r="E2355" s="18" t="n">
        <f aca="false">DATA!F2355</f>
        <v>7</v>
      </c>
      <c r="F2355" s="19" t="n">
        <f aca="false">DATA!G2355</f>
        <v>5.69</v>
      </c>
      <c r="G2355" s="19" t="n">
        <f aca="false">DATA!H2355</f>
        <v>5.09</v>
      </c>
      <c r="H2355" s="18" t="n">
        <f aca="false">DATA!E2355</f>
        <v>5</v>
      </c>
      <c r="I2355" s="20" t="n">
        <f aca="false">F2355*E2355</f>
        <v>39.83</v>
      </c>
      <c r="J2355" s="20" t="n">
        <f aca="false">PARAMETER!$B$4*G2355*SQRT(E2355)</f>
        <v>22.1510368276825</v>
      </c>
      <c r="K2355" s="20" t="n">
        <f aca="false">I2355+J2355</f>
        <v>61.9810368276825</v>
      </c>
      <c r="L2355" s="20" t="n">
        <f aca="false">K2355+F2355*H2355</f>
        <v>90.4310368276825</v>
      </c>
      <c r="M2355" s="16" t="str">
        <f aca="false">IF(C2355&lt;=K2355,"REORDER",IF(C2355&gt;L2355,"OVERSTOCK","OK"))</f>
        <v>OVERSTOCK</v>
      </c>
      <c r="N2355" s="16" t="str">
        <f aca="false">IF(C2355&lt;=D2355,"REORDER","OK")</f>
        <v>OK</v>
      </c>
      <c r="O2355" s="18" t="n">
        <f aca="false">IF(D2355&lt;I2355,1,0)</f>
        <v>0</v>
      </c>
      <c r="P2355" s="20" t="n">
        <f aca="false">C2355/F2355</f>
        <v>27.5922671353251</v>
      </c>
      <c r="Q2355" s="19" t="n">
        <f aca="false">DATA!N2355</f>
        <v>162.74</v>
      </c>
      <c r="R2355" s="19" t="n">
        <f aca="false">DATA!O2355</f>
        <v>0.18</v>
      </c>
      <c r="S2355" s="17" t="n">
        <f aca="false">C2355*Q2355</f>
        <v>25550.18</v>
      </c>
      <c r="T2355" s="19" t="n">
        <f aca="false">C2355*R2355</f>
        <v>28.26</v>
      </c>
      <c r="U2355" s="20" t="n">
        <f aca="false">MAX(0,C2355-L2355)</f>
        <v>66.5689631723175</v>
      </c>
      <c r="V2355" s="17" t="n">
        <f aca="false">U2355*Q2355</f>
        <v>10833.433066663</v>
      </c>
      <c r="W2355" s="19" t="n">
        <f aca="false">U2355*R2355</f>
        <v>11.9824133710172</v>
      </c>
      <c r="X2355" s="20" t="n">
        <f aca="false">MAX(0,K2355-C2355)</f>
        <v>0</v>
      </c>
      <c r="Y2355" s="17" t="n">
        <f aca="false">F2355*PARAMETER!$B$5*Q2355</f>
        <v>337986.569</v>
      </c>
      <c r="Z2355" s="21" t="n">
        <f aca="false">SUMIF($Y$2:$Y$3205,"&gt;="&amp;Y2355)/SUM($Y$2:$Y$3205)</f>
        <v>0.950852629463857</v>
      </c>
      <c r="AA2355" s="16" t="str">
        <f aca="false">IF(Z2355&lt;=PARAMETER!$B$7,"A",IF(Z2355&lt;=PARAMETER!$B$8,"B","C"))</f>
        <v>C</v>
      </c>
      <c r="AB2355" s="22" t="n">
        <f aca="false">G2355/F2355</f>
        <v>0.894551845342706</v>
      </c>
      <c r="AC2355" s="16" t="str">
        <f aca="false">IF(AB2355&lt;=PARAMETER!$B$9,"X",IF(AB2355&lt;=PARAMETER!$B$10,"Y","Z"))</f>
        <v>Z</v>
      </c>
      <c r="AD2355" s="16" t="str">
        <f aca="false">AA2355&amp;AC2355</f>
        <v>CZ</v>
      </c>
      <c r="AE2355" s="22" t="n">
        <f aca="false">DATA!I2355</f>
        <v>0.97</v>
      </c>
      <c r="AF2355" s="18" t="n">
        <f aca="false">DATA!L2355</f>
        <v>125</v>
      </c>
      <c r="AG2355" s="16" t="str">
        <f aca="false">DATA!K2355</f>
        <v>A</v>
      </c>
      <c r="AH2355" s="18" t="n">
        <f aca="false">IF(AE2355&gt;=PARAMETER!$B$12,1,0)</f>
        <v>1</v>
      </c>
      <c r="AI2355" s="18" t="n">
        <f aca="false">IF(AF2355&gt;=PARAMETER!$B$13,1,0)</f>
        <v>1</v>
      </c>
      <c r="AJ2355" s="18" t="n">
        <f aca="false">IF(AND(AH2355=1,AI2355=1),1,0)</f>
        <v>1</v>
      </c>
    </row>
    <row r="2356" customFormat="false" ht="15" hidden="false" customHeight="false" outlineLevel="0" collapsed="false">
      <c r="A2356" s="16" t="str">
        <f aca="false">DATA!A2356</f>
        <v>ITM12354</v>
      </c>
      <c r="B2356" s="16" t="str">
        <f aca="false">DATA!B2356</f>
        <v>Groceries</v>
      </c>
      <c r="C2356" s="17" t="n">
        <f aca="false">DATA!C2356</f>
        <v>364</v>
      </c>
      <c r="D2356" s="17" t="n">
        <f aca="false">DATA!D2356</f>
        <v>11</v>
      </c>
      <c r="E2356" s="18" t="n">
        <f aca="false">DATA!F2356</f>
        <v>6</v>
      </c>
      <c r="F2356" s="19" t="n">
        <f aca="false">DATA!G2356</f>
        <v>9.08</v>
      </c>
      <c r="G2356" s="19" t="n">
        <f aca="false">DATA!H2356</f>
        <v>7.65</v>
      </c>
      <c r="H2356" s="18" t="n">
        <f aca="false">DATA!E2356</f>
        <v>11</v>
      </c>
      <c r="I2356" s="20" t="n">
        <f aca="false">F2356*E2356</f>
        <v>54.48</v>
      </c>
      <c r="J2356" s="20" t="n">
        <f aca="false">PARAMETER!$B$4*G2356*SQRT(E2356)</f>
        <v>30.8222484701196</v>
      </c>
      <c r="K2356" s="20" t="n">
        <f aca="false">I2356+J2356</f>
        <v>85.3022484701196</v>
      </c>
      <c r="L2356" s="20" t="n">
        <f aca="false">K2356+F2356*H2356</f>
        <v>185.18224847012</v>
      </c>
      <c r="M2356" s="16" t="str">
        <f aca="false">IF(C2356&lt;=K2356,"REORDER",IF(C2356&gt;L2356,"OVERSTOCK","OK"))</f>
        <v>OVERSTOCK</v>
      </c>
      <c r="N2356" s="16" t="str">
        <f aca="false">IF(C2356&lt;=D2356,"REORDER","OK")</f>
        <v>OK</v>
      </c>
      <c r="O2356" s="18" t="n">
        <f aca="false">IF(D2356&lt;I2356,1,0)</f>
        <v>1</v>
      </c>
      <c r="P2356" s="20" t="n">
        <f aca="false">C2356/F2356</f>
        <v>40.0881057268722</v>
      </c>
      <c r="Q2356" s="19" t="n">
        <f aca="false">DATA!N2356</f>
        <v>143.62</v>
      </c>
      <c r="R2356" s="19" t="n">
        <f aca="false">DATA!O2356</f>
        <v>1.08</v>
      </c>
      <c r="S2356" s="17" t="n">
        <f aca="false">C2356*Q2356</f>
        <v>52277.68</v>
      </c>
      <c r="T2356" s="19" t="n">
        <f aca="false">C2356*R2356</f>
        <v>393.12</v>
      </c>
      <c r="U2356" s="20" t="n">
        <f aca="false">MAX(0,C2356-L2356)</f>
        <v>178.81775152988</v>
      </c>
      <c r="V2356" s="17" t="n">
        <f aca="false">U2356*Q2356</f>
        <v>25681.8054747214</v>
      </c>
      <c r="W2356" s="19" t="n">
        <f aca="false">U2356*R2356</f>
        <v>193.123171652271</v>
      </c>
      <c r="X2356" s="20" t="n">
        <f aca="false">MAX(0,K2356-C2356)</f>
        <v>0</v>
      </c>
      <c r="Y2356" s="17" t="n">
        <f aca="false">F2356*PARAMETER!$B$5*Q2356</f>
        <v>475985.404</v>
      </c>
      <c r="Z2356" s="21" t="n">
        <f aca="false">SUMIF($Y$2:$Y$3205,"&gt;="&amp;Y2356)/SUM($Y$2:$Y$3205)</f>
        <v>0.912954544580382</v>
      </c>
      <c r="AA2356" s="16" t="str">
        <f aca="false">IF(Z2356&lt;=PARAMETER!$B$7,"A",IF(Z2356&lt;=PARAMETER!$B$8,"B","C"))</f>
        <v>B</v>
      </c>
      <c r="AB2356" s="22" t="n">
        <f aca="false">G2356/F2356</f>
        <v>0.842511013215859</v>
      </c>
      <c r="AC2356" s="16" t="str">
        <f aca="false">IF(AB2356&lt;=PARAMETER!$B$9,"X",IF(AB2356&lt;=PARAMETER!$B$10,"Y","Z"))</f>
        <v>Z</v>
      </c>
      <c r="AD2356" s="16" t="str">
        <f aca="false">AA2356&amp;AC2356</f>
        <v>BZ</v>
      </c>
      <c r="AE2356" s="22" t="n">
        <f aca="false">DATA!I2356</f>
        <v>0.33</v>
      </c>
      <c r="AF2356" s="18" t="n">
        <f aca="false">DATA!L2356</f>
        <v>171</v>
      </c>
      <c r="AG2356" s="16" t="str">
        <f aca="false">DATA!K2356</f>
        <v>A</v>
      </c>
      <c r="AH2356" s="18" t="n">
        <f aca="false">IF(AE2356&gt;=PARAMETER!$B$12,1,0)</f>
        <v>0</v>
      </c>
      <c r="AI2356" s="18" t="n">
        <f aca="false">IF(AF2356&gt;=PARAMETER!$B$13,1,0)</f>
        <v>1</v>
      </c>
      <c r="AJ2356" s="18" t="n">
        <f aca="false">IF(AND(AH2356=1,AI2356=1),1,0)</f>
        <v>0</v>
      </c>
    </row>
    <row r="2357" customFormat="false" ht="15" hidden="false" customHeight="false" outlineLevel="0" collapsed="false">
      <c r="A2357" s="16" t="str">
        <f aca="false">DATA!A2357</f>
        <v>ITM12355</v>
      </c>
      <c r="B2357" s="16" t="str">
        <f aca="false">DATA!B2357</f>
        <v>Electronics</v>
      </c>
      <c r="C2357" s="17" t="n">
        <f aca="false">DATA!C2357</f>
        <v>199</v>
      </c>
      <c r="D2357" s="17" t="n">
        <f aca="false">DATA!D2357</f>
        <v>15</v>
      </c>
      <c r="E2357" s="18" t="n">
        <f aca="false">DATA!F2357</f>
        <v>7</v>
      </c>
      <c r="F2357" s="19" t="n">
        <f aca="false">DATA!G2357</f>
        <v>9.52</v>
      </c>
      <c r="G2357" s="19" t="n">
        <f aca="false">DATA!H2357</f>
        <v>1.14</v>
      </c>
      <c r="H2357" s="18" t="n">
        <f aca="false">DATA!E2357</f>
        <v>12</v>
      </c>
      <c r="I2357" s="20" t="n">
        <f aca="false">F2357*E2357</f>
        <v>66.64</v>
      </c>
      <c r="J2357" s="20" t="n">
        <f aca="false">PARAMETER!$B$4*G2357*SQRT(E2357)</f>
        <v>4.96113594961847</v>
      </c>
      <c r="K2357" s="20" t="n">
        <f aca="false">I2357+J2357</f>
        <v>71.6011359496185</v>
      </c>
      <c r="L2357" s="20" t="n">
        <f aca="false">K2357+F2357*H2357</f>
        <v>185.841135949618</v>
      </c>
      <c r="M2357" s="16" t="str">
        <f aca="false">IF(C2357&lt;=K2357,"REORDER",IF(C2357&gt;L2357,"OVERSTOCK","OK"))</f>
        <v>OVERSTOCK</v>
      </c>
      <c r="N2357" s="16" t="str">
        <f aca="false">IF(C2357&lt;=D2357,"REORDER","OK")</f>
        <v>OK</v>
      </c>
      <c r="O2357" s="18" t="n">
        <f aca="false">IF(D2357&lt;I2357,1,0)</f>
        <v>1</v>
      </c>
      <c r="P2357" s="20" t="n">
        <f aca="false">C2357/F2357</f>
        <v>20.9033613445378</v>
      </c>
      <c r="Q2357" s="19" t="n">
        <f aca="false">DATA!N2357</f>
        <v>53.96</v>
      </c>
      <c r="R2357" s="19" t="n">
        <f aca="false">DATA!O2357</f>
        <v>0.65</v>
      </c>
      <c r="S2357" s="17" t="n">
        <f aca="false">C2357*Q2357</f>
        <v>10738.04</v>
      </c>
      <c r="T2357" s="19" t="n">
        <f aca="false">C2357*R2357</f>
        <v>129.35</v>
      </c>
      <c r="U2357" s="20" t="n">
        <f aca="false">MAX(0,C2357-L2357)</f>
        <v>13.1588640503815</v>
      </c>
      <c r="V2357" s="17" t="n">
        <f aca="false">U2357*Q2357</f>
        <v>710.052304158588</v>
      </c>
      <c r="W2357" s="19" t="n">
        <f aca="false">U2357*R2357</f>
        <v>8.553261632748</v>
      </c>
      <c r="X2357" s="20" t="n">
        <f aca="false">MAX(0,K2357-C2357)</f>
        <v>0</v>
      </c>
      <c r="Y2357" s="17" t="n">
        <f aca="false">F2357*PARAMETER!$B$5*Q2357</f>
        <v>187500.208</v>
      </c>
      <c r="Z2357" s="21" t="n">
        <f aca="false">SUMIF($Y$2:$Y$3205,"&gt;="&amp;Y2357)/SUM($Y$2:$Y$3205)</f>
        <v>0.984690525870724</v>
      </c>
      <c r="AA2357" s="16" t="str">
        <f aca="false">IF(Z2357&lt;=PARAMETER!$B$7,"A",IF(Z2357&lt;=PARAMETER!$B$8,"B","C"))</f>
        <v>C</v>
      </c>
      <c r="AB2357" s="22" t="n">
        <f aca="false">G2357/F2357</f>
        <v>0.119747899159664</v>
      </c>
      <c r="AC2357" s="16" t="str">
        <f aca="false">IF(AB2357&lt;=PARAMETER!$B$9,"X",IF(AB2357&lt;=PARAMETER!$B$10,"Y","Z"))</f>
        <v>X</v>
      </c>
      <c r="AD2357" s="16" t="str">
        <f aca="false">AA2357&amp;AC2357</f>
        <v>CX</v>
      </c>
      <c r="AE2357" s="22" t="n">
        <f aca="false">DATA!I2357</f>
        <v>0.85</v>
      </c>
      <c r="AF2357" s="18" t="n">
        <f aca="false">DATA!L2357</f>
        <v>151</v>
      </c>
      <c r="AG2357" s="16" t="str">
        <f aca="false">DATA!K2357</f>
        <v>A</v>
      </c>
      <c r="AH2357" s="18" t="n">
        <f aca="false">IF(AE2357&gt;=PARAMETER!$B$12,1,0)</f>
        <v>1</v>
      </c>
      <c r="AI2357" s="18" t="n">
        <f aca="false">IF(AF2357&gt;=PARAMETER!$B$13,1,0)</f>
        <v>1</v>
      </c>
      <c r="AJ2357" s="18" t="n">
        <f aca="false">IF(AND(AH2357=1,AI2357=1),1,0)</f>
        <v>1</v>
      </c>
    </row>
    <row r="2358" customFormat="false" ht="15" hidden="false" customHeight="false" outlineLevel="0" collapsed="false">
      <c r="A2358" s="16" t="str">
        <f aca="false">DATA!A2358</f>
        <v>ITM12356</v>
      </c>
      <c r="B2358" s="16" t="str">
        <f aca="false">DATA!B2358</f>
        <v>Pharma</v>
      </c>
      <c r="C2358" s="17" t="n">
        <f aca="false">DATA!C2358</f>
        <v>219</v>
      </c>
      <c r="D2358" s="17" t="n">
        <f aca="false">DATA!D2358</f>
        <v>55</v>
      </c>
      <c r="E2358" s="18" t="n">
        <f aca="false">DATA!F2358</f>
        <v>3</v>
      </c>
      <c r="F2358" s="19" t="n">
        <f aca="false">DATA!G2358</f>
        <v>42.29</v>
      </c>
      <c r="G2358" s="19" t="n">
        <f aca="false">DATA!H2358</f>
        <v>2.56</v>
      </c>
      <c r="H2358" s="18" t="n">
        <f aca="false">DATA!E2358</f>
        <v>6</v>
      </c>
      <c r="I2358" s="20" t="n">
        <f aca="false">F2358*E2358</f>
        <v>126.87</v>
      </c>
      <c r="J2358" s="20" t="n">
        <f aca="false">PARAMETER!$B$4*G2358*SQRT(E2358)</f>
        <v>7.29336333540837</v>
      </c>
      <c r="K2358" s="20" t="n">
        <f aca="false">I2358+J2358</f>
        <v>134.163363335408</v>
      </c>
      <c r="L2358" s="20" t="n">
        <f aca="false">K2358+F2358*H2358</f>
        <v>387.903363335408</v>
      </c>
      <c r="M2358" s="16" t="str">
        <f aca="false">IF(C2358&lt;=K2358,"REORDER",IF(C2358&gt;L2358,"OVERSTOCK","OK"))</f>
        <v>OK</v>
      </c>
      <c r="N2358" s="16" t="str">
        <f aca="false">IF(C2358&lt;=D2358,"REORDER","OK")</f>
        <v>OK</v>
      </c>
      <c r="O2358" s="18" t="n">
        <f aca="false">IF(D2358&lt;I2358,1,0)</f>
        <v>1</v>
      </c>
      <c r="P2358" s="20" t="n">
        <f aca="false">C2358/F2358</f>
        <v>5.17852920312131</v>
      </c>
      <c r="Q2358" s="19" t="n">
        <f aca="false">DATA!N2358</f>
        <v>84.14</v>
      </c>
      <c r="R2358" s="19" t="n">
        <f aca="false">DATA!O2358</f>
        <v>1.21</v>
      </c>
      <c r="S2358" s="17" t="n">
        <f aca="false">C2358*Q2358</f>
        <v>18426.66</v>
      </c>
      <c r="T2358" s="19" t="n">
        <f aca="false">C2358*R2358</f>
        <v>264.99</v>
      </c>
      <c r="U2358" s="20" t="n">
        <f aca="false">MAX(0,C2358-L2358)</f>
        <v>0</v>
      </c>
      <c r="V2358" s="17" t="n">
        <f aca="false">U2358*Q2358</f>
        <v>0</v>
      </c>
      <c r="W2358" s="19" t="n">
        <f aca="false">U2358*R2358</f>
        <v>0</v>
      </c>
      <c r="X2358" s="20" t="n">
        <f aca="false">MAX(0,K2358-C2358)</f>
        <v>0</v>
      </c>
      <c r="Y2358" s="17" t="n">
        <f aca="false">F2358*PARAMETER!$B$5*Q2358</f>
        <v>1298772.419</v>
      </c>
      <c r="Z2358" s="21" t="n">
        <f aca="false">SUMIF($Y$2:$Y$3205,"&gt;="&amp;Y2358)/SUM($Y$2:$Y$3205)</f>
        <v>0.607821281752291</v>
      </c>
      <c r="AA2358" s="16" t="str">
        <f aca="false">IF(Z2358&lt;=PARAMETER!$B$7,"A",IF(Z2358&lt;=PARAMETER!$B$8,"B","C"))</f>
        <v>A</v>
      </c>
      <c r="AB2358" s="22" t="n">
        <f aca="false">G2358/F2358</f>
        <v>0.0605344052967605</v>
      </c>
      <c r="AC2358" s="16" t="str">
        <f aca="false">IF(AB2358&lt;=PARAMETER!$B$9,"X",IF(AB2358&lt;=PARAMETER!$B$10,"Y","Z"))</f>
        <v>X</v>
      </c>
      <c r="AD2358" s="16" t="str">
        <f aca="false">AA2358&amp;AC2358</f>
        <v>AX</v>
      </c>
      <c r="AE2358" s="22" t="n">
        <f aca="false">DATA!I2358</f>
        <v>0.65</v>
      </c>
      <c r="AF2358" s="18" t="n">
        <f aca="false">DATA!L2358</f>
        <v>50</v>
      </c>
      <c r="AG2358" s="16" t="str">
        <f aca="false">DATA!K2358</f>
        <v>B</v>
      </c>
      <c r="AH2358" s="18" t="n">
        <f aca="false">IF(AE2358&gt;=PARAMETER!$B$12,1,0)</f>
        <v>0</v>
      </c>
      <c r="AI2358" s="18" t="n">
        <f aca="false">IF(AF2358&gt;=PARAMETER!$B$13,1,0)</f>
        <v>0</v>
      </c>
      <c r="AJ2358" s="18" t="n">
        <f aca="false">IF(AND(AH2358=1,AI2358=1),1,0)</f>
        <v>0</v>
      </c>
    </row>
    <row r="2359" customFormat="false" ht="15" hidden="false" customHeight="false" outlineLevel="0" collapsed="false">
      <c r="A2359" s="16" t="str">
        <f aca="false">DATA!A2359</f>
        <v>ITM12357</v>
      </c>
      <c r="B2359" s="16" t="str">
        <f aca="false">DATA!B2359</f>
        <v>Automotive</v>
      </c>
      <c r="C2359" s="17" t="n">
        <f aca="false">DATA!C2359</f>
        <v>222</v>
      </c>
      <c r="D2359" s="17" t="n">
        <f aca="false">DATA!D2359</f>
        <v>59</v>
      </c>
      <c r="E2359" s="18" t="n">
        <f aca="false">DATA!F2359</f>
        <v>9</v>
      </c>
      <c r="F2359" s="19" t="n">
        <f aca="false">DATA!G2359</f>
        <v>14.93</v>
      </c>
      <c r="G2359" s="19" t="n">
        <f aca="false">DATA!H2359</f>
        <v>4.89</v>
      </c>
      <c r="H2359" s="18" t="n">
        <f aca="false">DATA!E2359</f>
        <v>4</v>
      </c>
      <c r="I2359" s="20" t="n">
        <f aca="false">F2359*E2359</f>
        <v>134.37</v>
      </c>
      <c r="J2359" s="20" t="n">
        <f aca="false">PARAMETER!$B$4*G2359*SQRT(E2359)</f>
        <v>24.1300027073781</v>
      </c>
      <c r="K2359" s="20" t="n">
        <f aca="false">I2359+J2359</f>
        <v>158.500002707378</v>
      </c>
      <c r="L2359" s="20" t="n">
        <f aca="false">K2359+F2359*H2359</f>
        <v>218.220002707378</v>
      </c>
      <c r="M2359" s="16" t="str">
        <f aca="false">IF(C2359&lt;=K2359,"REORDER",IF(C2359&gt;L2359,"OVERSTOCK","OK"))</f>
        <v>OVERSTOCK</v>
      </c>
      <c r="N2359" s="16" t="str">
        <f aca="false">IF(C2359&lt;=D2359,"REORDER","OK")</f>
        <v>OK</v>
      </c>
      <c r="O2359" s="18" t="n">
        <f aca="false">IF(D2359&lt;I2359,1,0)</f>
        <v>1</v>
      </c>
      <c r="P2359" s="20" t="n">
        <f aca="false">C2359/F2359</f>
        <v>14.8693904889484</v>
      </c>
      <c r="Q2359" s="19" t="n">
        <f aca="false">DATA!N2359</f>
        <v>142.11</v>
      </c>
      <c r="R2359" s="19" t="n">
        <f aca="false">DATA!O2359</f>
        <v>1.48</v>
      </c>
      <c r="S2359" s="17" t="n">
        <f aca="false">C2359*Q2359</f>
        <v>31548.42</v>
      </c>
      <c r="T2359" s="19" t="n">
        <f aca="false">C2359*R2359</f>
        <v>328.56</v>
      </c>
      <c r="U2359" s="20" t="n">
        <f aca="false">MAX(0,C2359-L2359)</f>
        <v>3.77999729262191</v>
      </c>
      <c r="V2359" s="17" t="n">
        <f aca="false">U2359*Q2359</f>
        <v>537.1754152545</v>
      </c>
      <c r="W2359" s="19" t="n">
        <f aca="false">U2359*R2359</f>
        <v>5.59439599308043</v>
      </c>
      <c r="X2359" s="20" t="n">
        <f aca="false">MAX(0,K2359-C2359)</f>
        <v>0</v>
      </c>
      <c r="Y2359" s="17" t="n">
        <f aca="false">F2359*PARAMETER!$B$5*Q2359</f>
        <v>774421.3395</v>
      </c>
      <c r="Z2359" s="21" t="n">
        <f aca="false">SUMIF($Y$2:$Y$3205,"&gt;="&amp;Y2359)/SUM($Y$2:$Y$3205)</f>
        <v>0.8187211283731</v>
      </c>
      <c r="AA2359" s="16" t="str">
        <f aca="false">IF(Z2359&lt;=PARAMETER!$B$7,"A",IF(Z2359&lt;=PARAMETER!$B$8,"B","C"))</f>
        <v>B</v>
      </c>
      <c r="AB2359" s="22" t="n">
        <f aca="false">G2359/F2359</f>
        <v>0.327528466175486</v>
      </c>
      <c r="AC2359" s="16" t="str">
        <f aca="false">IF(AB2359&lt;=PARAMETER!$B$9,"X",IF(AB2359&lt;=PARAMETER!$B$10,"Y","Z"))</f>
        <v>Y</v>
      </c>
      <c r="AD2359" s="16" t="str">
        <f aca="false">AA2359&amp;AC2359</f>
        <v>BY</v>
      </c>
      <c r="AE2359" s="22" t="n">
        <f aca="false">DATA!I2359</f>
        <v>0.98</v>
      </c>
      <c r="AF2359" s="18" t="n">
        <f aca="false">DATA!L2359</f>
        <v>115</v>
      </c>
      <c r="AG2359" s="16" t="str">
        <f aca="false">DATA!K2359</f>
        <v>D</v>
      </c>
      <c r="AH2359" s="18" t="n">
        <f aca="false">IF(AE2359&gt;=PARAMETER!$B$12,1,0)</f>
        <v>1</v>
      </c>
      <c r="AI2359" s="18" t="n">
        <f aca="false">IF(AF2359&gt;=PARAMETER!$B$13,1,0)</f>
        <v>1</v>
      </c>
      <c r="AJ2359" s="18" t="n">
        <f aca="false">IF(AND(AH2359=1,AI2359=1),1,0)</f>
        <v>1</v>
      </c>
    </row>
    <row r="2360" customFormat="false" ht="15" hidden="false" customHeight="false" outlineLevel="0" collapsed="false">
      <c r="A2360" s="16" t="str">
        <f aca="false">DATA!A2360</f>
        <v>ITM12358</v>
      </c>
      <c r="B2360" s="16" t="str">
        <f aca="false">DATA!B2360</f>
        <v>Automotive</v>
      </c>
      <c r="C2360" s="17" t="n">
        <f aca="false">DATA!C2360</f>
        <v>80</v>
      </c>
      <c r="D2360" s="17" t="n">
        <f aca="false">DATA!D2360</f>
        <v>47</v>
      </c>
      <c r="E2360" s="18" t="n">
        <f aca="false">DATA!F2360</f>
        <v>8</v>
      </c>
      <c r="F2360" s="19" t="n">
        <f aca="false">DATA!G2360</f>
        <v>36.02</v>
      </c>
      <c r="G2360" s="19" t="n">
        <f aca="false">DATA!H2360</f>
        <v>6.24</v>
      </c>
      <c r="H2360" s="18" t="n">
        <f aca="false">DATA!E2360</f>
        <v>12</v>
      </c>
      <c r="I2360" s="20" t="n">
        <f aca="false">F2360*E2360</f>
        <v>288.16</v>
      </c>
      <c r="J2360" s="20" t="n">
        <f aca="false">PARAMETER!$B$4*G2360*SQRT(E2360)</f>
        <v>29.0306553557698</v>
      </c>
      <c r="K2360" s="20" t="n">
        <f aca="false">I2360+J2360</f>
        <v>317.19065535577</v>
      </c>
      <c r="L2360" s="20" t="n">
        <f aca="false">K2360+F2360*H2360</f>
        <v>749.43065535577</v>
      </c>
      <c r="M2360" s="16" t="str">
        <f aca="false">IF(C2360&lt;=K2360,"REORDER",IF(C2360&gt;L2360,"OVERSTOCK","OK"))</f>
        <v>REORDER</v>
      </c>
      <c r="N2360" s="16" t="str">
        <f aca="false">IF(C2360&lt;=D2360,"REORDER","OK")</f>
        <v>OK</v>
      </c>
      <c r="O2360" s="18" t="n">
        <f aca="false">IF(D2360&lt;I2360,1,0)</f>
        <v>1</v>
      </c>
      <c r="P2360" s="20" t="n">
        <f aca="false">C2360/F2360</f>
        <v>2.22098833981122</v>
      </c>
      <c r="Q2360" s="19" t="n">
        <f aca="false">DATA!N2360</f>
        <v>78.05</v>
      </c>
      <c r="R2360" s="19" t="n">
        <f aca="false">DATA!O2360</f>
        <v>0.23</v>
      </c>
      <c r="S2360" s="17" t="n">
        <f aca="false">C2360*Q2360</f>
        <v>6244</v>
      </c>
      <c r="T2360" s="19" t="n">
        <f aca="false">C2360*R2360</f>
        <v>18.4</v>
      </c>
      <c r="U2360" s="20" t="n">
        <f aca="false">MAX(0,C2360-L2360)</f>
        <v>0</v>
      </c>
      <c r="V2360" s="17" t="n">
        <f aca="false">U2360*Q2360</f>
        <v>0</v>
      </c>
      <c r="W2360" s="19" t="n">
        <f aca="false">U2360*R2360</f>
        <v>0</v>
      </c>
      <c r="X2360" s="20" t="n">
        <f aca="false">MAX(0,K2360-C2360)</f>
        <v>237.19065535577</v>
      </c>
      <c r="Y2360" s="17" t="n">
        <f aca="false">F2360*PARAMETER!$B$5*Q2360</f>
        <v>1026146.765</v>
      </c>
      <c r="Z2360" s="21" t="n">
        <f aca="false">SUMIF($Y$2:$Y$3205,"&gt;="&amp;Y2360)/SUM($Y$2:$Y$3205)</f>
        <v>0.719686816735132</v>
      </c>
      <c r="AA2360" s="16" t="str">
        <f aca="false">IF(Z2360&lt;=PARAMETER!$B$7,"A",IF(Z2360&lt;=PARAMETER!$B$8,"B","C"))</f>
        <v>A</v>
      </c>
      <c r="AB2360" s="22" t="n">
        <f aca="false">G2360/F2360</f>
        <v>0.173237090505275</v>
      </c>
      <c r="AC2360" s="16" t="str">
        <f aca="false">IF(AB2360&lt;=PARAMETER!$B$9,"X",IF(AB2360&lt;=PARAMETER!$B$10,"Y","Z"))</f>
        <v>X</v>
      </c>
      <c r="AD2360" s="16" t="str">
        <f aca="false">AA2360&amp;AC2360</f>
        <v>AX</v>
      </c>
      <c r="AE2360" s="22" t="n">
        <f aca="false">DATA!I2360</f>
        <v>0.95</v>
      </c>
      <c r="AF2360" s="18" t="n">
        <f aca="false">DATA!L2360</f>
        <v>83</v>
      </c>
      <c r="AG2360" s="16" t="str">
        <f aca="false">DATA!K2360</f>
        <v>D</v>
      </c>
      <c r="AH2360" s="18" t="n">
        <f aca="false">IF(AE2360&gt;=PARAMETER!$B$12,1,0)</f>
        <v>1</v>
      </c>
      <c r="AI2360" s="18" t="n">
        <f aca="false">IF(AF2360&gt;=PARAMETER!$B$13,1,0)</f>
        <v>0</v>
      </c>
      <c r="AJ2360" s="18" t="n">
        <f aca="false">IF(AND(AH2360=1,AI2360=1),1,0)</f>
        <v>0</v>
      </c>
    </row>
    <row r="2361" customFormat="false" ht="15" hidden="false" customHeight="false" outlineLevel="0" collapsed="false">
      <c r="A2361" s="16" t="str">
        <f aca="false">DATA!A2361</f>
        <v>ITM12359</v>
      </c>
      <c r="B2361" s="16" t="str">
        <f aca="false">DATA!B2361</f>
        <v>Apparel</v>
      </c>
      <c r="C2361" s="17" t="n">
        <f aca="false">DATA!C2361</f>
        <v>211</v>
      </c>
      <c r="D2361" s="17" t="n">
        <f aca="false">DATA!D2361</f>
        <v>97</v>
      </c>
      <c r="E2361" s="18" t="n">
        <f aca="false">DATA!F2361</f>
        <v>6</v>
      </c>
      <c r="F2361" s="19" t="n">
        <f aca="false">DATA!G2361</f>
        <v>28.82</v>
      </c>
      <c r="G2361" s="19" t="n">
        <f aca="false">DATA!H2361</f>
        <v>3.72</v>
      </c>
      <c r="H2361" s="18" t="n">
        <f aca="false">DATA!E2361</f>
        <v>7</v>
      </c>
      <c r="I2361" s="20" t="n">
        <f aca="false">F2361*E2361</f>
        <v>172.92</v>
      </c>
      <c r="J2361" s="20" t="n">
        <f aca="false">PARAMETER!$B$4*G2361*SQRT(E2361)</f>
        <v>14.9880737658621</v>
      </c>
      <c r="K2361" s="20" t="n">
        <f aca="false">I2361+J2361</f>
        <v>187.908073765862</v>
      </c>
      <c r="L2361" s="20" t="n">
        <f aca="false">K2361+F2361*H2361</f>
        <v>389.648073765862</v>
      </c>
      <c r="M2361" s="16" t="str">
        <f aca="false">IF(C2361&lt;=K2361,"REORDER",IF(C2361&gt;L2361,"OVERSTOCK","OK"))</f>
        <v>OK</v>
      </c>
      <c r="N2361" s="16" t="str">
        <f aca="false">IF(C2361&lt;=D2361,"REORDER","OK")</f>
        <v>OK</v>
      </c>
      <c r="O2361" s="18" t="n">
        <f aca="false">IF(D2361&lt;I2361,1,0)</f>
        <v>1</v>
      </c>
      <c r="P2361" s="20" t="n">
        <f aca="false">C2361/F2361</f>
        <v>7.32130464954892</v>
      </c>
      <c r="Q2361" s="19" t="n">
        <f aca="false">DATA!N2361</f>
        <v>40.86</v>
      </c>
      <c r="R2361" s="19" t="n">
        <f aca="false">DATA!O2361</f>
        <v>1.78</v>
      </c>
      <c r="S2361" s="17" t="n">
        <f aca="false">C2361*Q2361</f>
        <v>8621.46</v>
      </c>
      <c r="T2361" s="19" t="n">
        <f aca="false">C2361*R2361</f>
        <v>375.58</v>
      </c>
      <c r="U2361" s="20" t="n">
        <f aca="false">MAX(0,C2361-L2361)</f>
        <v>0</v>
      </c>
      <c r="V2361" s="17" t="n">
        <f aca="false">U2361*Q2361</f>
        <v>0</v>
      </c>
      <c r="W2361" s="19" t="n">
        <f aca="false">U2361*R2361</f>
        <v>0</v>
      </c>
      <c r="X2361" s="20" t="n">
        <f aca="false">MAX(0,K2361-C2361)</f>
        <v>0</v>
      </c>
      <c r="Y2361" s="17" t="n">
        <f aca="false">F2361*PARAMETER!$B$5*Q2361</f>
        <v>429818.598</v>
      </c>
      <c r="Z2361" s="21" t="n">
        <f aca="false">SUMIF($Y$2:$Y$3205,"&gt;="&amp;Y2361)/SUM($Y$2:$Y$3205)</f>
        <v>0.926950029437146</v>
      </c>
      <c r="AA2361" s="16" t="str">
        <f aca="false">IF(Z2361&lt;=PARAMETER!$B$7,"A",IF(Z2361&lt;=PARAMETER!$B$8,"B","C"))</f>
        <v>B</v>
      </c>
      <c r="AB2361" s="22" t="n">
        <f aca="false">G2361/F2361</f>
        <v>0.129077029840389</v>
      </c>
      <c r="AC2361" s="16" t="str">
        <f aca="false">IF(AB2361&lt;=PARAMETER!$B$9,"X",IF(AB2361&lt;=PARAMETER!$B$10,"Y","Z"))</f>
        <v>X</v>
      </c>
      <c r="AD2361" s="16" t="str">
        <f aca="false">AA2361&amp;AC2361</f>
        <v>BX</v>
      </c>
      <c r="AE2361" s="22" t="n">
        <f aca="false">DATA!I2361</f>
        <v>0.98</v>
      </c>
      <c r="AF2361" s="18" t="n">
        <f aca="false">DATA!L2361</f>
        <v>69</v>
      </c>
      <c r="AG2361" s="16" t="str">
        <f aca="false">DATA!K2361</f>
        <v>D</v>
      </c>
      <c r="AH2361" s="18" t="n">
        <f aca="false">IF(AE2361&gt;=PARAMETER!$B$12,1,0)</f>
        <v>1</v>
      </c>
      <c r="AI2361" s="18" t="n">
        <f aca="false">IF(AF2361&gt;=PARAMETER!$B$13,1,0)</f>
        <v>0</v>
      </c>
      <c r="AJ2361" s="18" t="n">
        <f aca="false">IF(AND(AH2361=1,AI2361=1),1,0)</f>
        <v>0</v>
      </c>
    </row>
    <row r="2362" customFormat="false" ht="15" hidden="false" customHeight="false" outlineLevel="0" collapsed="false">
      <c r="A2362" s="16" t="str">
        <f aca="false">DATA!A2362</f>
        <v>ITM12360</v>
      </c>
      <c r="B2362" s="16" t="str">
        <f aca="false">DATA!B2362</f>
        <v>Apparel</v>
      </c>
      <c r="C2362" s="17" t="n">
        <f aca="false">DATA!C2362</f>
        <v>24</v>
      </c>
      <c r="D2362" s="17" t="n">
        <f aca="false">DATA!D2362</f>
        <v>27</v>
      </c>
      <c r="E2362" s="18" t="n">
        <f aca="false">DATA!F2362</f>
        <v>8</v>
      </c>
      <c r="F2362" s="19" t="n">
        <f aca="false">DATA!G2362</f>
        <v>48.87</v>
      </c>
      <c r="G2362" s="19" t="n">
        <f aca="false">DATA!H2362</f>
        <v>3.33</v>
      </c>
      <c r="H2362" s="18" t="n">
        <f aca="false">DATA!E2362</f>
        <v>4</v>
      </c>
      <c r="I2362" s="20" t="n">
        <f aca="false">F2362*E2362</f>
        <v>390.96</v>
      </c>
      <c r="J2362" s="20" t="n">
        <f aca="false">PARAMETER!$B$4*G2362*SQRT(E2362)</f>
        <v>15.4923208869733</v>
      </c>
      <c r="K2362" s="20" t="n">
        <f aca="false">I2362+J2362</f>
        <v>406.452320886973</v>
      </c>
      <c r="L2362" s="20" t="n">
        <f aca="false">K2362+F2362*H2362</f>
        <v>601.932320886973</v>
      </c>
      <c r="M2362" s="16" t="str">
        <f aca="false">IF(C2362&lt;=K2362,"REORDER",IF(C2362&gt;L2362,"OVERSTOCK","OK"))</f>
        <v>REORDER</v>
      </c>
      <c r="N2362" s="16" t="str">
        <f aca="false">IF(C2362&lt;=D2362,"REORDER","OK")</f>
        <v>REORDER</v>
      </c>
      <c r="O2362" s="18" t="n">
        <f aca="false">IF(D2362&lt;I2362,1,0)</f>
        <v>1</v>
      </c>
      <c r="P2362" s="20" t="n">
        <f aca="false">C2362/F2362</f>
        <v>0.49109883364027</v>
      </c>
      <c r="Q2362" s="19" t="n">
        <f aca="false">DATA!N2362</f>
        <v>108.52</v>
      </c>
      <c r="R2362" s="19" t="n">
        <f aca="false">DATA!O2362</f>
        <v>0.63</v>
      </c>
      <c r="S2362" s="17" t="n">
        <f aca="false">C2362*Q2362</f>
        <v>2604.48</v>
      </c>
      <c r="T2362" s="19" t="n">
        <f aca="false">C2362*R2362</f>
        <v>15.12</v>
      </c>
      <c r="U2362" s="20" t="n">
        <f aca="false">MAX(0,C2362-L2362)</f>
        <v>0</v>
      </c>
      <c r="V2362" s="17" t="n">
        <f aca="false">U2362*Q2362</f>
        <v>0</v>
      </c>
      <c r="W2362" s="19" t="n">
        <f aca="false">U2362*R2362</f>
        <v>0</v>
      </c>
      <c r="X2362" s="20" t="n">
        <f aca="false">MAX(0,K2362-C2362)</f>
        <v>382.452320886973</v>
      </c>
      <c r="Y2362" s="17" t="n">
        <f aca="false">F2362*PARAMETER!$B$5*Q2362</f>
        <v>1935730.926</v>
      </c>
      <c r="Z2362" s="21" t="n">
        <f aca="false">SUMIF($Y$2:$Y$3205,"&gt;="&amp;Y2362)/SUM($Y$2:$Y$3205)</f>
        <v>0.359191319114069</v>
      </c>
      <c r="AA2362" s="16" t="str">
        <f aca="false">IF(Z2362&lt;=PARAMETER!$B$7,"A",IF(Z2362&lt;=PARAMETER!$B$8,"B","C"))</f>
        <v>A</v>
      </c>
      <c r="AB2362" s="22" t="n">
        <f aca="false">G2362/F2362</f>
        <v>0.0681399631675875</v>
      </c>
      <c r="AC2362" s="16" t="str">
        <f aca="false">IF(AB2362&lt;=PARAMETER!$B$9,"X",IF(AB2362&lt;=PARAMETER!$B$10,"Y","Z"))</f>
        <v>X</v>
      </c>
      <c r="AD2362" s="16" t="str">
        <f aca="false">AA2362&amp;AC2362</f>
        <v>AX</v>
      </c>
      <c r="AE2362" s="22" t="n">
        <f aca="false">DATA!I2362</f>
        <v>0.96</v>
      </c>
      <c r="AF2362" s="18" t="n">
        <f aca="false">DATA!L2362</f>
        <v>51</v>
      </c>
      <c r="AG2362" s="16" t="str">
        <f aca="false">DATA!K2362</f>
        <v>A</v>
      </c>
      <c r="AH2362" s="18" t="n">
        <f aca="false">IF(AE2362&gt;=PARAMETER!$B$12,1,0)</f>
        <v>1</v>
      </c>
      <c r="AI2362" s="18" t="n">
        <f aca="false">IF(AF2362&gt;=PARAMETER!$B$13,1,0)</f>
        <v>0</v>
      </c>
      <c r="AJ2362" s="18" t="n">
        <f aca="false">IF(AND(AH2362=1,AI2362=1),1,0)</f>
        <v>0</v>
      </c>
    </row>
    <row r="2363" customFormat="false" ht="15" hidden="false" customHeight="false" outlineLevel="0" collapsed="false">
      <c r="A2363" s="16" t="str">
        <f aca="false">DATA!A2363</f>
        <v>ITM12361</v>
      </c>
      <c r="B2363" s="16" t="str">
        <f aca="false">DATA!B2363</f>
        <v>Automotive</v>
      </c>
      <c r="C2363" s="17" t="n">
        <f aca="false">DATA!C2363</f>
        <v>397</v>
      </c>
      <c r="D2363" s="17" t="n">
        <f aca="false">DATA!D2363</f>
        <v>36</v>
      </c>
      <c r="E2363" s="18" t="n">
        <f aca="false">DATA!F2363</f>
        <v>7</v>
      </c>
      <c r="F2363" s="19" t="n">
        <f aca="false">DATA!G2363</f>
        <v>14.37</v>
      </c>
      <c r="G2363" s="19" t="n">
        <f aca="false">DATA!H2363</f>
        <v>0.89</v>
      </c>
      <c r="H2363" s="18" t="n">
        <f aca="false">DATA!E2363</f>
        <v>12</v>
      </c>
      <c r="I2363" s="20" t="n">
        <f aca="false">F2363*E2363</f>
        <v>100.59</v>
      </c>
      <c r="J2363" s="20" t="n">
        <f aca="false">PARAMETER!$B$4*G2363*SQRT(E2363)</f>
        <v>3.87316753961442</v>
      </c>
      <c r="K2363" s="20" t="n">
        <f aca="false">I2363+J2363</f>
        <v>104.463167539614</v>
      </c>
      <c r="L2363" s="20" t="n">
        <f aca="false">K2363+F2363*H2363</f>
        <v>276.903167539614</v>
      </c>
      <c r="M2363" s="16" t="str">
        <f aca="false">IF(C2363&lt;=K2363,"REORDER",IF(C2363&gt;L2363,"OVERSTOCK","OK"))</f>
        <v>OVERSTOCK</v>
      </c>
      <c r="N2363" s="16" t="str">
        <f aca="false">IF(C2363&lt;=D2363,"REORDER","OK")</f>
        <v>OK</v>
      </c>
      <c r="O2363" s="18" t="n">
        <f aca="false">IF(D2363&lt;I2363,1,0)</f>
        <v>1</v>
      </c>
      <c r="P2363" s="20" t="n">
        <f aca="false">C2363/F2363</f>
        <v>27.6270006958942</v>
      </c>
      <c r="Q2363" s="19" t="n">
        <f aca="false">DATA!N2363</f>
        <v>147.48</v>
      </c>
      <c r="R2363" s="19" t="n">
        <f aca="false">DATA!O2363</f>
        <v>0.82</v>
      </c>
      <c r="S2363" s="17" t="n">
        <f aca="false">C2363*Q2363</f>
        <v>58549.56</v>
      </c>
      <c r="T2363" s="19" t="n">
        <f aca="false">C2363*R2363</f>
        <v>325.54</v>
      </c>
      <c r="U2363" s="20" t="n">
        <f aca="false">MAX(0,C2363-L2363)</f>
        <v>120.096832460386</v>
      </c>
      <c r="V2363" s="17" t="n">
        <f aca="false">U2363*Q2363</f>
        <v>17711.8808512577</v>
      </c>
      <c r="W2363" s="19" t="n">
        <f aca="false">U2363*R2363</f>
        <v>98.4794026175162</v>
      </c>
      <c r="X2363" s="20" t="n">
        <f aca="false">MAX(0,K2363-C2363)</f>
        <v>0</v>
      </c>
      <c r="Y2363" s="17" t="n">
        <f aca="false">F2363*PARAMETER!$B$5*Q2363</f>
        <v>773539.974</v>
      </c>
      <c r="Z2363" s="21" t="n">
        <f aca="false">SUMIF($Y$2:$Y$3205,"&gt;="&amp;Y2363)/SUM($Y$2:$Y$3205)</f>
        <v>0.819461268075704</v>
      </c>
      <c r="AA2363" s="16" t="str">
        <f aca="false">IF(Z2363&lt;=PARAMETER!$B$7,"A",IF(Z2363&lt;=PARAMETER!$B$8,"B","C"))</f>
        <v>B</v>
      </c>
      <c r="AB2363" s="22" t="n">
        <f aca="false">G2363/F2363</f>
        <v>0.0619345859429367</v>
      </c>
      <c r="AC2363" s="16" t="str">
        <f aca="false">IF(AB2363&lt;=PARAMETER!$B$9,"X",IF(AB2363&lt;=PARAMETER!$B$10,"Y","Z"))</f>
        <v>X</v>
      </c>
      <c r="AD2363" s="16" t="str">
        <f aca="false">AA2363&amp;AC2363</f>
        <v>BX</v>
      </c>
      <c r="AE2363" s="22" t="n">
        <f aca="false">DATA!I2363</f>
        <v>0.11</v>
      </c>
      <c r="AF2363" s="18" t="n">
        <f aca="false">DATA!L2363</f>
        <v>131</v>
      </c>
      <c r="AG2363" s="16" t="str">
        <f aca="false">DATA!K2363</f>
        <v>D</v>
      </c>
      <c r="AH2363" s="18" t="n">
        <f aca="false">IF(AE2363&gt;=PARAMETER!$B$12,1,0)</f>
        <v>0</v>
      </c>
      <c r="AI2363" s="18" t="n">
        <f aca="false">IF(AF2363&gt;=PARAMETER!$B$13,1,0)</f>
        <v>1</v>
      </c>
      <c r="AJ2363" s="18" t="n">
        <f aca="false">IF(AND(AH2363=1,AI2363=1),1,0)</f>
        <v>0</v>
      </c>
    </row>
    <row r="2364" customFormat="false" ht="15" hidden="false" customHeight="false" outlineLevel="0" collapsed="false">
      <c r="A2364" s="16" t="str">
        <f aca="false">DATA!A2364</f>
        <v>ITM12362</v>
      </c>
      <c r="B2364" s="16" t="str">
        <f aca="false">DATA!B2364</f>
        <v>Automotive</v>
      </c>
      <c r="C2364" s="17" t="n">
        <f aca="false">DATA!C2364</f>
        <v>256</v>
      </c>
      <c r="D2364" s="17" t="n">
        <f aca="false">DATA!D2364</f>
        <v>50</v>
      </c>
      <c r="E2364" s="18" t="n">
        <f aca="false">DATA!F2364</f>
        <v>6</v>
      </c>
      <c r="F2364" s="19" t="n">
        <f aca="false">DATA!G2364</f>
        <v>8.76</v>
      </c>
      <c r="G2364" s="19" t="n">
        <f aca="false">DATA!H2364</f>
        <v>0.81</v>
      </c>
      <c r="H2364" s="18" t="n">
        <f aca="false">DATA!E2364</f>
        <v>8</v>
      </c>
      <c r="I2364" s="20" t="n">
        <f aca="false">F2364*E2364</f>
        <v>52.56</v>
      </c>
      <c r="J2364" s="20" t="n">
        <f aca="false">PARAMETER!$B$4*G2364*SQRT(E2364)</f>
        <v>3.26353219095384</v>
      </c>
      <c r="K2364" s="20" t="n">
        <f aca="false">I2364+J2364</f>
        <v>55.8235321909539</v>
      </c>
      <c r="L2364" s="20" t="n">
        <f aca="false">K2364+F2364*H2364</f>
        <v>125.903532190954</v>
      </c>
      <c r="M2364" s="16" t="str">
        <f aca="false">IF(C2364&lt;=K2364,"REORDER",IF(C2364&gt;L2364,"OVERSTOCK","OK"))</f>
        <v>OVERSTOCK</v>
      </c>
      <c r="N2364" s="16" t="str">
        <f aca="false">IF(C2364&lt;=D2364,"REORDER","OK")</f>
        <v>OK</v>
      </c>
      <c r="O2364" s="18" t="n">
        <f aca="false">IF(D2364&lt;I2364,1,0)</f>
        <v>1</v>
      </c>
      <c r="P2364" s="20" t="n">
        <f aca="false">C2364/F2364</f>
        <v>29.2237442922374</v>
      </c>
      <c r="Q2364" s="19" t="n">
        <f aca="false">DATA!N2364</f>
        <v>70.95</v>
      </c>
      <c r="R2364" s="19" t="n">
        <f aca="false">DATA!O2364</f>
        <v>0.74</v>
      </c>
      <c r="S2364" s="17" t="n">
        <f aca="false">C2364*Q2364</f>
        <v>18163.2</v>
      </c>
      <c r="T2364" s="19" t="n">
        <f aca="false">C2364*R2364</f>
        <v>189.44</v>
      </c>
      <c r="U2364" s="20" t="n">
        <f aca="false">MAX(0,C2364-L2364)</f>
        <v>130.096467809046</v>
      </c>
      <c r="V2364" s="17" t="n">
        <f aca="false">U2364*Q2364</f>
        <v>9230.34439105182</v>
      </c>
      <c r="W2364" s="19" t="n">
        <f aca="false">U2364*R2364</f>
        <v>96.2713861786941</v>
      </c>
      <c r="X2364" s="20" t="n">
        <f aca="false">MAX(0,K2364-C2364)</f>
        <v>0</v>
      </c>
      <c r="Y2364" s="17" t="n">
        <f aca="false">F2364*PARAMETER!$B$5*Q2364</f>
        <v>226855.53</v>
      </c>
      <c r="Z2364" s="21" t="n">
        <f aca="false">SUMIF($Y$2:$Y$3205,"&gt;="&amp;Y2364)/SUM($Y$2:$Y$3205)</f>
        <v>0.977814244984756</v>
      </c>
      <c r="AA2364" s="16" t="str">
        <f aca="false">IF(Z2364&lt;=PARAMETER!$B$7,"A",IF(Z2364&lt;=PARAMETER!$B$8,"B","C"))</f>
        <v>C</v>
      </c>
      <c r="AB2364" s="22" t="n">
        <f aca="false">G2364/F2364</f>
        <v>0.0924657534246575</v>
      </c>
      <c r="AC2364" s="16" t="str">
        <f aca="false">IF(AB2364&lt;=PARAMETER!$B$9,"X",IF(AB2364&lt;=PARAMETER!$B$10,"Y","Z"))</f>
        <v>X</v>
      </c>
      <c r="AD2364" s="16" t="str">
        <f aca="false">AA2364&amp;AC2364</f>
        <v>CX</v>
      </c>
      <c r="AE2364" s="22" t="n">
        <f aca="false">DATA!I2364</f>
        <v>0.77</v>
      </c>
      <c r="AF2364" s="18" t="n">
        <f aca="false">DATA!L2364</f>
        <v>20</v>
      </c>
      <c r="AG2364" s="16" t="str">
        <f aca="false">DATA!K2364</f>
        <v>D</v>
      </c>
      <c r="AH2364" s="18" t="n">
        <f aca="false">IF(AE2364&gt;=PARAMETER!$B$12,1,0)</f>
        <v>1</v>
      </c>
      <c r="AI2364" s="18" t="n">
        <f aca="false">IF(AF2364&gt;=PARAMETER!$B$13,1,0)</f>
        <v>0</v>
      </c>
      <c r="AJ2364" s="18" t="n">
        <f aca="false">IF(AND(AH2364=1,AI2364=1),1,0)</f>
        <v>0</v>
      </c>
    </row>
    <row r="2365" customFormat="false" ht="15" hidden="false" customHeight="false" outlineLevel="0" collapsed="false">
      <c r="A2365" s="16" t="str">
        <f aca="false">DATA!A2365</f>
        <v>ITM12363</v>
      </c>
      <c r="B2365" s="16" t="str">
        <f aca="false">DATA!B2365</f>
        <v>Pharma</v>
      </c>
      <c r="C2365" s="17" t="n">
        <f aca="false">DATA!C2365</f>
        <v>200</v>
      </c>
      <c r="D2365" s="17" t="n">
        <f aca="false">DATA!D2365</f>
        <v>81</v>
      </c>
      <c r="E2365" s="18" t="n">
        <f aca="false">DATA!F2365</f>
        <v>6</v>
      </c>
      <c r="F2365" s="19" t="n">
        <f aca="false">DATA!G2365</f>
        <v>3.55</v>
      </c>
      <c r="G2365" s="19" t="n">
        <f aca="false">DATA!H2365</f>
        <v>3.15</v>
      </c>
      <c r="H2365" s="18" t="n">
        <f aca="false">DATA!E2365</f>
        <v>13</v>
      </c>
      <c r="I2365" s="20" t="n">
        <f aca="false">F2365*E2365</f>
        <v>21.3</v>
      </c>
      <c r="J2365" s="20" t="n">
        <f aca="false">PARAMETER!$B$4*G2365*SQRT(E2365)</f>
        <v>12.6915140759316</v>
      </c>
      <c r="K2365" s="20" t="n">
        <f aca="false">I2365+J2365</f>
        <v>33.9915140759316</v>
      </c>
      <c r="L2365" s="20" t="n">
        <f aca="false">K2365+F2365*H2365</f>
        <v>80.1415140759316</v>
      </c>
      <c r="M2365" s="16" t="str">
        <f aca="false">IF(C2365&lt;=K2365,"REORDER",IF(C2365&gt;L2365,"OVERSTOCK","OK"))</f>
        <v>OVERSTOCK</v>
      </c>
      <c r="N2365" s="16" t="str">
        <f aca="false">IF(C2365&lt;=D2365,"REORDER","OK")</f>
        <v>OK</v>
      </c>
      <c r="O2365" s="18" t="n">
        <f aca="false">IF(D2365&lt;I2365,1,0)</f>
        <v>0</v>
      </c>
      <c r="P2365" s="20" t="n">
        <f aca="false">C2365/F2365</f>
        <v>56.3380281690141</v>
      </c>
      <c r="Q2365" s="19" t="n">
        <f aca="false">DATA!N2365</f>
        <v>33.14</v>
      </c>
      <c r="R2365" s="19" t="n">
        <f aca="false">DATA!O2365</f>
        <v>1.7</v>
      </c>
      <c r="S2365" s="17" t="n">
        <f aca="false">C2365*Q2365</f>
        <v>6628</v>
      </c>
      <c r="T2365" s="19" t="n">
        <f aca="false">C2365*R2365</f>
        <v>340</v>
      </c>
      <c r="U2365" s="20" t="n">
        <f aca="false">MAX(0,C2365-L2365)</f>
        <v>119.858485924068</v>
      </c>
      <c r="V2365" s="17" t="n">
        <f aca="false">U2365*Q2365</f>
        <v>3972.11022352363</v>
      </c>
      <c r="W2365" s="19" t="n">
        <f aca="false">U2365*R2365</f>
        <v>203.759426070916</v>
      </c>
      <c r="X2365" s="20" t="n">
        <f aca="false">MAX(0,K2365-C2365)</f>
        <v>0</v>
      </c>
      <c r="Y2365" s="17" t="n">
        <f aca="false">F2365*PARAMETER!$B$5*Q2365</f>
        <v>42941.155</v>
      </c>
      <c r="Z2365" s="21" t="n">
        <f aca="false">SUMIF($Y$2:$Y$3205,"&gt;="&amp;Y2365)/SUM($Y$2:$Y$3205)</f>
        <v>0.999647265669904</v>
      </c>
      <c r="AA2365" s="16" t="str">
        <f aca="false">IF(Z2365&lt;=PARAMETER!$B$7,"A",IF(Z2365&lt;=PARAMETER!$B$8,"B","C"))</f>
        <v>C</v>
      </c>
      <c r="AB2365" s="22" t="n">
        <f aca="false">G2365/F2365</f>
        <v>0.887323943661972</v>
      </c>
      <c r="AC2365" s="16" t="str">
        <f aca="false">IF(AB2365&lt;=PARAMETER!$B$9,"X",IF(AB2365&lt;=PARAMETER!$B$10,"Y","Z"))</f>
        <v>Z</v>
      </c>
      <c r="AD2365" s="16" t="str">
        <f aca="false">AA2365&amp;AC2365</f>
        <v>CZ</v>
      </c>
      <c r="AE2365" s="22" t="n">
        <f aca="false">DATA!I2365</f>
        <v>0.34</v>
      </c>
      <c r="AF2365" s="18" t="n">
        <f aca="false">DATA!L2365</f>
        <v>172</v>
      </c>
      <c r="AG2365" s="16" t="str">
        <f aca="false">DATA!K2365</f>
        <v>D</v>
      </c>
      <c r="AH2365" s="18" t="n">
        <f aca="false">IF(AE2365&gt;=PARAMETER!$B$12,1,0)</f>
        <v>0</v>
      </c>
      <c r="AI2365" s="18" t="n">
        <f aca="false">IF(AF2365&gt;=PARAMETER!$B$13,1,0)</f>
        <v>1</v>
      </c>
      <c r="AJ2365" s="18" t="n">
        <f aca="false">IF(AND(AH2365=1,AI2365=1),1,0)</f>
        <v>0</v>
      </c>
    </row>
    <row r="2366" customFormat="false" ht="15" hidden="false" customHeight="false" outlineLevel="0" collapsed="false">
      <c r="A2366" s="16" t="str">
        <f aca="false">DATA!A2366</f>
        <v>ITM12364</v>
      </c>
      <c r="B2366" s="16" t="str">
        <f aca="false">DATA!B2366</f>
        <v>Groceries</v>
      </c>
      <c r="C2366" s="17" t="n">
        <f aca="false">DATA!C2366</f>
        <v>330</v>
      </c>
      <c r="D2366" s="17" t="n">
        <f aca="false">DATA!D2366</f>
        <v>83</v>
      </c>
      <c r="E2366" s="18" t="n">
        <f aca="false">DATA!F2366</f>
        <v>2</v>
      </c>
      <c r="F2366" s="19" t="n">
        <f aca="false">DATA!G2366</f>
        <v>12.81</v>
      </c>
      <c r="G2366" s="19" t="n">
        <f aca="false">DATA!H2366</f>
        <v>5.54</v>
      </c>
      <c r="H2366" s="18" t="n">
        <f aca="false">DATA!E2366</f>
        <v>12</v>
      </c>
      <c r="I2366" s="20" t="n">
        <f aca="false">F2366*E2366</f>
        <v>25.62</v>
      </c>
      <c r="J2366" s="20" t="n">
        <f aca="false">PARAMETER!$B$4*G2366*SQRT(E2366)</f>
        <v>12.8870056627375</v>
      </c>
      <c r="K2366" s="20" t="n">
        <f aca="false">I2366+J2366</f>
        <v>38.5070056627375</v>
      </c>
      <c r="L2366" s="20" t="n">
        <f aca="false">K2366+F2366*H2366</f>
        <v>192.227005662738</v>
      </c>
      <c r="M2366" s="16" t="str">
        <f aca="false">IF(C2366&lt;=K2366,"REORDER",IF(C2366&gt;L2366,"OVERSTOCK","OK"))</f>
        <v>OVERSTOCK</v>
      </c>
      <c r="N2366" s="16" t="str">
        <f aca="false">IF(C2366&lt;=D2366,"REORDER","OK")</f>
        <v>OK</v>
      </c>
      <c r="O2366" s="18" t="n">
        <f aca="false">IF(D2366&lt;I2366,1,0)</f>
        <v>0</v>
      </c>
      <c r="P2366" s="20" t="n">
        <f aca="false">C2366/F2366</f>
        <v>25.7611241217799</v>
      </c>
      <c r="Q2366" s="19" t="n">
        <f aca="false">DATA!N2366</f>
        <v>167.61</v>
      </c>
      <c r="R2366" s="19" t="n">
        <f aca="false">DATA!O2366</f>
        <v>0.42</v>
      </c>
      <c r="S2366" s="17" t="n">
        <f aca="false">C2366*Q2366</f>
        <v>55311.3</v>
      </c>
      <c r="T2366" s="19" t="n">
        <f aca="false">C2366*R2366</f>
        <v>138.6</v>
      </c>
      <c r="U2366" s="20" t="n">
        <f aca="false">MAX(0,C2366-L2366)</f>
        <v>137.772994337262</v>
      </c>
      <c r="V2366" s="17" t="n">
        <f aca="false">U2366*Q2366</f>
        <v>23092.1315808686</v>
      </c>
      <c r="W2366" s="19" t="n">
        <f aca="false">U2366*R2366</f>
        <v>57.8646576216502</v>
      </c>
      <c r="X2366" s="20" t="n">
        <f aca="false">MAX(0,K2366-C2366)</f>
        <v>0</v>
      </c>
      <c r="Y2366" s="17" t="n">
        <f aca="false">F2366*PARAMETER!$B$5*Q2366</f>
        <v>783685.6965</v>
      </c>
      <c r="Z2366" s="21" t="n">
        <f aca="false">SUMIF($Y$2:$Y$3205,"&gt;="&amp;Y2366)/SUM($Y$2:$Y$3205)</f>
        <v>0.81524035107738</v>
      </c>
      <c r="AA2366" s="16" t="str">
        <f aca="false">IF(Z2366&lt;=PARAMETER!$B$7,"A",IF(Z2366&lt;=PARAMETER!$B$8,"B","C"))</f>
        <v>B</v>
      </c>
      <c r="AB2366" s="22" t="n">
        <f aca="false">G2366/F2366</f>
        <v>0.432474629195941</v>
      </c>
      <c r="AC2366" s="16" t="str">
        <f aca="false">IF(AB2366&lt;=PARAMETER!$B$9,"X",IF(AB2366&lt;=PARAMETER!$B$10,"Y","Z"))</f>
        <v>Y</v>
      </c>
      <c r="AD2366" s="16" t="str">
        <f aca="false">AA2366&amp;AC2366</f>
        <v>BY</v>
      </c>
      <c r="AE2366" s="22" t="n">
        <f aca="false">DATA!I2366</f>
        <v>0.73</v>
      </c>
      <c r="AF2366" s="18" t="n">
        <f aca="false">DATA!L2366</f>
        <v>156</v>
      </c>
      <c r="AG2366" s="16" t="str">
        <f aca="false">DATA!K2366</f>
        <v>B</v>
      </c>
      <c r="AH2366" s="18" t="n">
        <f aca="false">IF(AE2366&gt;=PARAMETER!$B$12,1,0)</f>
        <v>0</v>
      </c>
      <c r="AI2366" s="18" t="n">
        <f aca="false">IF(AF2366&gt;=PARAMETER!$B$13,1,0)</f>
        <v>1</v>
      </c>
      <c r="AJ2366" s="18" t="n">
        <f aca="false">IF(AND(AH2366=1,AI2366=1),1,0)</f>
        <v>0</v>
      </c>
    </row>
    <row r="2367" customFormat="false" ht="15" hidden="false" customHeight="false" outlineLevel="0" collapsed="false">
      <c r="A2367" s="16" t="str">
        <f aca="false">DATA!A2367</f>
        <v>ITM12365</v>
      </c>
      <c r="B2367" s="16" t="str">
        <f aca="false">DATA!B2367</f>
        <v>Apparel</v>
      </c>
      <c r="C2367" s="17" t="n">
        <f aca="false">DATA!C2367</f>
        <v>56</v>
      </c>
      <c r="D2367" s="17" t="n">
        <f aca="false">DATA!D2367</f>
        <v>26</v>
      </c>
      <c r="E2367" s="18" t="n">
        <f aca="false">DATA!F2367</f>
        <v>2</v>
      </c>
      <c r="F2367" s="19" t="n">
        <f aca="false">DATA!G2367</f>
        <v>34.52</v>
      </c>
      <c r="G2367" s="19" t="n">
        <f aca="false">DATA!H2367</f>
        <v>5.79</v>
      </c>
      <c r="H2367" s="18" t="n">
        <f aca="false">DATA!E2367</f>
        <v>3</v>
      </c>
      <c r="I2367" s="20" t="n">
        <f aca="false">F2367*E2367</f>
        <v>69.04</v>
      </c>
      <c r="J2367" s="20" t="n">
        <f aca="false">PARAMETER!$B$4*G2367*SQRT(E2367)</f>
        <v>13.4685492395759</v>
      </c>
      <c r="K2367" s="20" t="n">
        <f aca="false">I2367+J2367</f>
        <v>82.5085492395759</v>
      </c>
      <c r="L2367" s="20" t="n">
        <f aca="false">K2367+F2367*H2367</f>
        <v>186.068549239576</v>
      </c>
      <c r="M2367" s="16" t="str">
        <f aca="false">IF(C2367&lt;=K2367,"REORDER",IF(C2367&gt;L2367,"OVERSTOCK","OK"))</f>
        <v>REORDER</v>
      </c>
      <c r="N2367" s="16" t="str">
        <f aca="false">IF(C2367&lt;=D2367,"REORDER","OK")</f>
        <v>OK</v>
      </c>
      <c r="O2367" s="18" t="n">
        <f aca="false">IF(D2367&lt;I2367,1,0)</f>
        <v>1</v>
      </c>
      <c r="P2367" s="20" t="n">
        <f aca="false">C2367/F2367</f>
        <v>1.62224797219003</v>
      </c>
      <c r="Q2367" s="19" t="n">
        <f aca="false">DATA!N2367</f>
        <v>58.03</v>
      </c>
      <c r="R2367" s="19" t="n">
        <f aca="false">DATA!O2367</f>
        <v>0.15</v>
      </c>
      <c r="S2367" s="17" t="n">
        <f aca="false">C2367*Q2367</f>
        <v>3249.68</v>
      </c>
      <c r="T2367" s="19" t="n">
        <f aca="false">C2367*R2367</f>
        <v>8.4</v>
      </c>
      <c r="U2367" s="20" t="n">
        <f aca="false">MAX(0,C2367-L2367)</f>
        <v>0</v>
      </c>
      <c r="V2367" s="17" t="n">
        <f aca="false">U2367*Q2367</f>
        <v>0</v>
      </c>
      <c r="W2367" s="19" t="n">
        <f aca="false">U2367*R2367</f>
        <v>0</v>
      </c>
      <c r="X2367" s="20" t="n">
        <f aca="false">MAX(0,K2367-C2367)</f>
        <v>26.5085492395759</v>
      </c>
      <c r="Y2367" s="17" t="n">
        <f aca="false">F2367*PARAMETER!$B$5*Q2367</f>
        <v>731166.394</v>
      </c>
      <c r="Z2367" s="21" t="n">
        <f aca="false">SUMIF($Y$2:$Y$3205,"&gt;="&amp;Y2367)/SUM($Y$2:$Y$3205)</f>
        <v>0.834990617252134</v>
      </c>
      <c r="AA2367" s="16" t="str">
        <f aca="false">IF(Z2367&lt;=PARAMETER!$B$7,"A",IF(Z2367&lt;=PARAMETER!$B$8,"B","C"))</f>
        <v>B</v>
      </c>
      <c r="AB2367" s="22" t="n">
        <f aca="false">G2367/F2367</f>
        <v>0.167728852838934</v>
      </c>
      <c r="AC2367" s="16" t="str">
        <f aca="false">IF(AB2367&lt;=PARAMETER!$B$9,"X",IF(AB2367&lt;=PARAMETER!$B$10,"Y","Z"))</f>
        <v>X</v>
      </c>
      <c r="AD2367" s="16" t="str">
        <f aca="false">AA2367&amp;AC2367</f>
        <v>BX</v>
      </c>
      <c r="AE2367" s="22" t="n">
        <f aca="false">DATA!I2367</f>
        <v>0.98</v>
      </c>
      <c r="AF2367" s="18" t="n">
        <f aca="false">DATA!L2367</f>
        <v>127</v>
      </c>
      <c r="AG2367" s="16" t="str">
        <f aca="false">DATA!K2367</f>
        <v>B</v>
      </c>
      <c r="AH2367" s="18" t="n">
        <f aca="false">IF(AE2367&gt;=PARAMETER!$B$12,1,0)</f>
        <v>1</v>
      </c>
      <c r="AI2367" s="18" t="n">
        <f aca="false">IF(AF2367&gt;=PARAMETER!$B$13,1,0)</f>
        <v>1</v>
      </c>
      <c r="AJ2367" s="18" t="n">
        <f aca="false">IF(AND(AH2367=1,AI2367=1),1,0)</f>
        <v>1</v>
      </c>
    </row>
    <row r="2368" customFormat="false" ht="15" hidden="false" customHeight="false" outlineLevel="0" collapsed="false">
      <c r="A2368" s="16" t="str">
        <f aca="false">DATA!A2368</f>
        <v>ITM12366</v>
      </c>
      <c r="B2368" s="16" t="str">
        <f aca="false">DATA!B2368</f>
        <v>Groceries</v>
      </c>
      <c r="C2368" s="17" t="n">
        <f aca="false">DATA!C2368</f>
        <v>75</v>
      </c>
      <c r="D2368" s="17" t="n">
        <f aca="false">DATA!D2368</f>
        <v>71</v>
      </c>
      <c r="E2368" s="18" t="n">
        <f aca="false">DATA!F2368</f>
        <v>9</v>
      </c>
      <c r="F2368" s="19" t="n">
        <f aca="false">DATA!G2368</f>
        <v>5.18</v>
      </c>
      <c r="G2368" s="19" t="n">
        <f aca="false">DATA!H2368</f>
        <v>5.19</v>
      </c>
      <c r="H2368" s="18" t="n">
        <f aca="false">DATA!E2368</f>
        <v>8</v>
      </c>
      <c r="I2368" s="20" t="n">
        <f aca="false">F2368*E2368</f>
        <v>46.62</v>
      </c>
      <c r="J2368" s="20" t="n">
        <f aca="false">PARAMETER!$B$4*G2368*SQRT(E2368)</f>
        <v>25.6103709716344</v>
      </c>
      <c r="K2368" s="20" t="n">
        <f aca="false">I2368+J2368</f>
        <v>72.2303709716344</v>
      </c>
      <c r="L2368" s="20" t="n">
        <f aca="false">K2368+F2368*H2368</f>
        <v>113.670370971634</v>
      </c>
      <c r="M2368" s="16" t="str">
        <f aca="false">IF(C2368&lt;=K2368,"REORDER",IF(C2368&gt;L2368,"OVERSTOCK","OK"))</f>
        <v>OK</v>
      </c>
      <c r="N2368" s="16" t="str">
        <f aca="false">IF(C2368&lt;=D2368,"REORDER","OK")</f>
        <v>OK</v>
      </c>
      <c r="O2368" s="18" t="n">
        <f aca="false">IF(D2368&lt;I2368,1,0)</f>
        <v>0</v>
      </c>
      <c r="P2368" s="20" t="n">
        <f aca="false">C2368/F2368</f>
        <v>14.4787644787645</v>
      </c>
      <c r="Q2368" s="19" t="n">
        <f aca="false">DATA!N2368</f>
        <v>107.43</v>
      </c>
      <c r="R2368" s="19" t="n">
        <f aca="false">DATA!O2368</f>
        <v>1.95</v>
      </c>
      <c r="S2368" s="17" t="n">
        <f aca="false">C2368*Q2368</f>
        <v>8057.25</v>
      </c>
      <c r="T2368" s="19" t="n">
        <f aca="false">C2368*R2368</f>
        <v>146.25</v>
      </c>
      <c r="U2368" s="20" t="n">
        <f aca="false">MAX(0,C2368-L2368)</f>
        <v>0</v>
      </c>
      <c r="V2368" s="17" t="n">
        <f aca="false">U2368*Q2368</f>
        <v>0</v>
      </c>
      <c r="W2368" s="19" t="n">
        <f aca="false">U2368*R2368</f>
        <v>0</v>
      </c>
      <c r="X2368" s="20" t="n">
        <f aca="false">MAX(0,K2368-C2368)</f>
        <v>0</v>
      </c>
      <c r="Y2368" s="17" t="n">
        <f aca="false">F2368*PARAMETER!$B$5*Q2368</f>
        <v>203117.901</v>
      </c>
      <c r="Z2368" s="21" t="n">
        <f aca="false">SUMIF($Y$2:$Y$3205,"&gt;="&amp;Y2368)/SUM($Y$2:$Y$3205)</f>
        <v>0.982008738113031</v>
      </c>
      <c r="AA2368" s="16" t="str">
        <f aca="false">IF(Z2368&lt;=PARAMETER!$B$7,"A",IF(Z2368&lt;=PARAMETER!$B$8,"B","C"))</f>
        <v>C</v>
      </c>
      <c r="AB2368" s="22" t="n">
        <f aca="false">G2368/F2368</f>
        <v>1.0019305019305</v>
      </c>
      <c r="AC2368" s="16" t="str">
        <f aca="false">IF(AB2368&lt;=PARAMETER!$B$9,"X",IF(AB2368&lt;=PARAMETER!$B$10,"Y","Z"))</f>
        <v>Z</v>
      </c>
      <c r="AD2368" s="16" t="str">
        <f aca="false">AA2368&amp;AC2368</f>
        <v>CZ</v>
      </c>
      <c r="AE2368" s="22" t="n">
        <f aca="false">DATA!I2368</f>
        <v>0.14</v>
      </c>
      <c r="AF2368" s="18" t="n">
        <f aca="false">DATA!L2368</f>
        <v>74</v>
      </c>
      <c r="AG2368" s="16" t="str">
        <f aca="false">DATA!K2368</f>
        <v>A</v>
      </c>
      <c r="AH2368" s="18" t="n">
        <f aca="false">IF(AE2368&gt;=PARAMETER!$B$12,1,0)</f>
        <v>0</v>
      </c>
      <c r="AI2368" s="18" t="n">
        <f aca="false">IF(AF2368&gt;=PARAMETER!$B$13,1,0)</f>
        <v>0</v>
      </c>
      <c r="AJ2368" s="18" t="n">
        <f aca="false">IF(AND(AH2368=1,AI2368=1),1,0)</f>
        <v>0</v>
      </c>
    </row>
    <row r="2369" customFormat="false" ht="15" hidden="false" customHeight="false" outlineLevel="0" collapsed="false">
      <c r="A2369" s="16" t="str">
        <f aca="false">DATA!A2369</f>
        <v>ITM12367</v>
      </c>
      <c r="B2369" s="16" t="str">
        <f aca="false">DATA!B2369</f>
        <v>Pharma</v>
      </c>
      <c r="C2369" s="17" t="n">
        <f aca="false">DATA!C2369</f>
        <v>462</v>
      </c>
      <c r="D2369" s="17" t="n">
        <f aca="false">DATA!D2369</f>
        <v>38</v>
      </c>
      <c r="E2369" s="18" t="n">
        <f aca="false">DATA!F2369</f>
        <v>2</v>
      </c>
      <c r="F2369" s="19" t="n">
        <f aca="false">DATA!G2369</f>
        <v>12.99</v>
      </c>
      <c r="G2369" s="19" t="n">
        <f aca="false">DATA!H2369</f>
        <v>4.39</v>
      </c>
      <c r="H2369" s="18" t="n">
        <f aca="false">DATA!E2369</f>
        <v>6</v>
      </c>
      <c r="I2369" s="20" t="n">
        <f aca="false">F2369*E2369</f>
        <v>25.98</v>
      </c>
      <c r="J2369" s="20" t="n">
        <f aca="false">PARAMETER!$B$4*G2369*SQRT(E2369)</f>
        <v>10.2119052092812</v>
      </c>
      <c r="K2369" s="20" t="n">
        <f aca="false">I2369+J2369</f>
        <v>36.1919052092812</v>
      </c>
      <c r="L2369" s="20" t="n">
        <f aca="false">K2369+F2369*H2369</f>
        <v>114.131905209281</v>
      </c>
      <c r="M2369" s="16" t="str">
        <f aca="false">IF(C2369&lt;=K2369,"REORDER",IF(C2369&gt;L2369,"OVERSTOCK","OK"))</f>
        <v>OVERSTOCK</v>
      </c>
      <c r="N2369" s="16" t="str">
        <f aca="false">IF(C2369&lt;=D2369,"REORDER","OK")</f>
        <v>OK</v>
      </c>
      <c r="O2369" s="18" t="n">
        <f aca="false">IF(D2369&lt;I2369,1,0)</f>
        <v>0</v>
      </c>
      <c r="P2369" s="20" t="n">
        <f aca="false">C2369/F2369</f>
        <v>35.5658198614319</v>
      </c>
      <c r="Q2369" s="19" t="n">
        <f aca="false">DATA!N2369</f>
        <v>141.36</v>
      </c>
      <c r="R2369" s="19" t="n">
        <f aca="false">DATA!O2369</f>
        <v>1.96</v>
      </c>
      <c r="S2369" s="17" t="n">
        <f aca="false">C2369*Q2369</f>
        <v>65308.32</v>
      </c>
      <c r="T2369" s="19" t="n">
        <f aca="false">C2369*R2369</f>
        <v>905.52</v>
      </c>
      <c r="U2369" s="20" t="n">
        <f aca="false">MAX(0,C2369-L2369)</f>
        <v>347.868094790719</v>
      </c>
      <c r="V2369" s="17" t="n">
        <f aca="false">U2369*Q2369</f>
        <v>49174.633879616</v>
      </c>
      <c r="W2369" s="19" t="n">
        <f aca="false">U2369*R2369</f>
        <v>681.821465789809</v>
      </c>
      <c r="X2369" s="20" t="n">
        <f aca="false">MAX(0,K2369-C2369)</f>
        <v>0</v>
      </c>
      <c r="Y2369" s="17" t="n">
        <f aca="false">F2369*PARAMETER!$B$5*Q2369</f>
        <v>670237.236</v>
      </c>
      <c r="Z2369" s="21" t="n">
        <f aca="false">SUMIF($Y$2:$Y$3205,"&gt;="&amp;Y2369)/SUM($Y$2:$Y$3205)</f>
        <v>0.855009416392947</v>
      </c>
      <c r="AA2369" s="16" t="str">
        <f aca="false">IF(Z2369&lt;=PARAMETER!$B$7,"A",IF(Z2369&lt;=PARAMETER!$B$8,"B","C"))</f>
        <v>B</v>
      </c>
      <c r="AB2369" s="22" t="n">
        <f aca="false">G2369/F2369</f>
        <v>0.337952270977675</v>
      </c>
      <c r="AC2369" s="16" t="str">
        <f aca="false">IF(AB2369&lt;=PARAMETER!$B$9,"X",IF(AB2369&lt;=PARAMETER!$B$10,"Y","Z"))</f>
        <v>Y</v>
      </c>
      <c r="AD2369" s="16" t="str">
        <f aca="false">AA2369&amp;AC2369</f>
        <v>BY</v>
      </c>
      <c r="AE2369" s="22" t="n">
        <f aca="false">DATA!I2369</f>
        <v>0.61</v>
      </c>
      <c r="AF2369" s="18" t="n">
        <f aca="false">DATA!L2369</f>
        <v>56</v>
      </c>
      <c r="AG2369" s="16" t="str">
        <f aca="false">DATA!K2369</f>
        <v>D</v>
      </c>
      <c r="AH2369" s="18" t="n">
        <f aca="false">IF(AE2369&gt;=PARAMETER!$B$12,1,0)</f>
        <v>0</v>
      </c>
      <c r="AI2369" s="18" t="n">
        <f aca="false">IF(AF2369&gt;=PARAMETER!$B$13,1,0)</f>
        <v>0</v>
      </c>
      <c r="AJ2369" s="18" t="n">
        <f aca="false">IF(AND(AH2369=1,AI2369=1),1,0)</f>
        <v>0</v>
      </c>
    </row>
    <row r="2370" customFormat="false" ht="15" hidden="false" customHeight="false" outlineLevel="0" collapsed="false">
      <c r="A2370" s="16" t="str">
        <f aca="false">DATA!A2370</f>
        <v>ITM12368</v>
      </c>
      <c r="B2370" s="16" t="str">
        <f aca="false">DATA!B2370</f>
        <v>Automotive</v>
      </c>
      <c r="C2370" s="17" t="n">
        <f aca="false">DATA!C2370</f>
        <v>256</v>
      </c>
      <c r="D2370" s="17" t="n">
        <f aca="false">DATA!D2370</f>
        <v>67</v>
      </c>
      <c r="E2370" s="18" t="n">
        <f aca="false">DATA!F2370</f>
        <v>7</v>
      </c>
      <c r="F2370" s="19" t="n">
        <f aca="false">DATA!G2370</f>
        <v>42.91</v>
      </c>
      <c r="G2370" s="19" t="n">
        <f aca="false">DATA!H2370</f>
        <v>2.9</v>
      </c>
      <c r="H2370" s="18" t="n">
        <f aca="false">DATA!E2370</f>
        <v>5</v>
      </c>
      <c r="I2370" s="20" t="n">
        <f aca="false">F2370*E2370</f>
        <v>300.37</v>
      </c>
      <c r="J2370" s="20" t="n">
        <f aca="false">PARAMETER!$B$4*G2370*SQRT(E2370)</f>
        <v>12.620433556047</v>
      </c>
      <c r="K2370" s="20" t="n">
        <f aca="false">I2370+J2370</f>
        <v>312.990433556047</v>
      </c>
      <c r="L2370" s="20" t="n">
        <f aca="false">K2370+F2370*H2370</f>
        <v>527.540433556047</v>
      </c>
      <c r="M2370" s="16" t="str">
        <f aca="false">IF(C2370&lt;=K2370,"REORDER",IF(C2370&gt;L2370,"OVERSTOCK","OK"))</f>
        <v>REORDER</v>
      </c>
      <c r="N2370" s="16" t="str">
        <f aca="false">IF(C2370&lt;=D2370,"REORDER","OK")</f>
        <v>OK</v>
      </c>
      <c r="O2370" s="18" t="n">
        <f aca="false">IF(D2370&lt;I2370,1,0)</f>
        <v>1</v>
      </c>
      <c r="P2370" s="20" t="n">
        <f aca="false">C2370/F2370</f>
        <v>5.96597529713354</v>
      </c>
      <c r="Q2370" s="19" t="n">
        <f aca="false">DATA!N2370</f>
        <v>70.24</v>
      </c>
      <c r="R2370" s="19" t="n">
        <f aca="false">DATA!O2370</f>
        <v>0.59</v>
      </c>
      <c r="S2370" s="17" t="n">
        <f aca="false">C2370*Q2370</f>
        <v>17981.44</v>
      </c>
      <c r="T2370" s="19" t="n">
        <f aca="false">C2370*R2370</f>
        <v>151.04</v>
      </c>
      <c r="U2370" s="20" t="n">
        <f aca="false">MAX(0,C2370-L2370)</f>
        <v>0</v>
      </c>
      <c r="V2370" s="17" t="n">
        <f aca="false">U2370*Q2370</f>
        <v>0</v>
      </c>
      <c r="W2370" s="19" t="n">
        <f aca="false">U2370*R2370</f>
        <v>0</v>
      </c>
      <c r="X2370" s="20" t="n">
        <f aca="false">MAX(0,K2370-C2370)</f>
        <v>56.990433556047</v>
      </c>
      <c r="Y2370" s="17" t="n">
        <f aca="false">F2370*PARAMETER!$B$5*Q2370</f>
        <v>1100109.416</v>
      </c>
      <c r="Z2370" s="21" t="n">
        <f aca="false">SUMIF($Y$2:$Y$3205,"&gt;="&amp;Y2370)/SUM($Y$2:$Y$3205)</f>
        <v>0.684549964866719</v>
      </c>
      <c r="AA2370" s="16" t="str">
        <f aca="false">IF(Z2370&lt;=PARAMETER!$B$7,"A",IF(Z2370&lt;=PARAMETER!$B$8,"B","C"))</f>
        <v>A</v>
      </c>
      <c r="AB2370" s="22" t="n">
        <f aca="false">G2370/F2370</f>
        <v>0.0675833139128408</v>
      </c>
      <c r="AC2370" s="16" t="str">
        <f aca="false">IF(AB2370&lt;=PARAMETER!$B$9,"X",IF(AB2370&lt;=PARAMETER!$B$10,"Y","Z"))</f>
        <v>X</v>
      </c>
      <c r="AD2370" s="16" t="str">
        <f aca="false">AA2370&amp;AC2370</f>
        <v>AX</v>
      </c>
      <c r="AE2370" s="22" t="n">
        <f aca="false">DATA!I2370</f>
        <v>0.76</v>
      </c>
      <c r="AF2370" s="18" t="n">
        <f aca="false">DATA!L2370</f>
        <v>23</v>
      </c>
      <c r="AG2370" s="16" t="str">
        <f aca="false">DATA!K2370</f>
        <v>A</v>
      </c>
      <c r="AH2370" s="18" t="n">
        <f aca="false">IF(AE2370&gt;=PARAMETER!$B$12,1,0)</f>
        <v>1</v>
      </c>
      <c r="AI2370" s="18" t="n">
        <f aca="false">IF(AF2370&gt;=PARAMETER!$B$13,1,0)</f>
        <v>0</v>
      </c>
      <c r="AJ2370" s="18" t="n">
        <f aca="false">IF(AND(AH2370=1,AI2370=1),1,0)</f>
        <v>0</v>
      </c>
    </row>
    <row r="2371" customFormat="false" ht="15" hidden="false" customHeight="false" outlineLevel="0" collapsed="false">
      <c r="A2371" s="16" t="str">
        <f aca="false">DATA!A2371</f>
        <v>ITM12369</v>
      </c>
      <c r="B2371" s="16" t="str">
        <f aca="false">DATA!B2371</f>
        <v>Groceries</v>
      </c>
      <c r="C2371" s="17" t="n">
        <f aca="false">DATA!C2371</f>
        <v>377</v>
      </c>
      <c r="D2371" s="17" t="n">
        <f aca="false">DATA!D2371</f>
        <v>79</v>
      </c>
      <c r="E2371" s="18" t="n">
        <f aca="false">DATA!F2371</f>
        <v>5</v>
      </c>
      <c r="F2371" s="19" t="n">
        <f aca="false">DATA!G2371</f>
        <v>29.56</v>
      </c>
      <c r="G2371" s="19" t="n">
        <f aca="false">DATA!H2371</f>
        <v>4.31</v>
      </c>
      <c r="H2371" s="18" t="n">
        <f aca="false">DATA!E2371</f>
        <v>4</v>
      </c>
      <c r="I2371" s="20" t="n">
        <f aca="false">F2371*E2371</f>
        <v>147.8</v>
      </c>
      <c r="J2371" s="20" t="n">
        <f aca="false">PARAMETER!$B$4*G2371*SQRT(E2371)</f>
        <v>15.8521994937015</v>
      </c>
      <c r="K2371" s="20" t="n">
        <f aca="false">I2371+J2371</f>
        <v>163.652199493701</v>
      </c>
      <c r="L2371" s="20" t="n">
        <f aca="false">K2371+F2371*H2371</f>
        <v>281.892199493701</v>
      </c>
      <c r="M2371" s="16" t="str">
        <f aca="false">IF(C2371&lt;=K2371,"REORDER",IF(C2371&gt;L2371,"OVERSTOCK","OK"))</f>
        <v>OVERSTOCK</v>
      </c>
      <c r="N2371" s="16" t="str">
        <f aca="false">IF(C2371&lt;=D2371,"REORDER","OK")</f>
        <v>OK</v>
      </c>
      <c r="O2371" s="18" t="n">
        <f aca="false">IF(D2371&lt;I2371,1,0)</f>
        <v>1</v>
      </c>
      <c r="P2371" s="20" t="n">
        <f aca="false">C2371/F2371</f>
        <v>12.7537212449256</v>
      </c>
      <c r="Q2371" s="19" t="n">
        <f aca="false">DATA!N2371</f>
        <v>133.24</v>
      </c>
      <c r="R2371" s="19" t="n">
        <f aca="false">DATA!O2371</f>
        <v>0.12</v>
      </c>
      <c r="S2371" s="17" t="n">
        <f aca="false">C2371*Q2371</f>
        <v>50231.48</v>
      </c>
      <c r="T2371" s="19" t="n">
        <f aca="false">C2371*R2371</f>
        <v>45.24</v>
      </c>
      <c r="U2371" s="20" t="n">
        <f aca="false">MAX(0,C2371-L2371)</f>
        <v>95.1078005062986</v>
      </c>
      <c r="V2371" s="17" t="n">
        <f aca="false">U2371*Q2371</f>
        <v>12672.1633394592</v>
      </c>
      <c r="W2371" s="19" t="n">
        <f aca="false">U2371*R2371</f>
        <v>11.4129360607558</v>
      </c>
      <c r="X2371" s="20" t="n">
        <f aca="false">MAX(0,K2371-C2371)</f>
        <v>0</v>
      </c>
      <c r="Y2371" s="17" t="n">
        <f aca="false">F2371*PARAMETER!$B$5*Q2371</f>
        <v>1437579.656</v>
      </c>
      <c r="Z2371" s="21" t="n">
        <f aca="false">SUMIF($Y$2:$Y$3205,"&gt;="&amp;Y2371)/SUM($Y$2:$Y$3205)</f>
        <v>0.552441769875292</v>
      </c>
      <c r="AA2371" s="16" t="str">
        <f aca="false">IF(Z2371&lt;=PARAMETER!$B$7,"A",IF(Z2371&lt;=PARAMETER!$B$8,"B","C"))</f>
        <v>A</v>
      </c>
      <c r="AB2371" s="22" t="n">
        <f aca="false">G2371/F2371</f>
        <v>0.145805142083897</v>
      </c>
      <c r="AC2371" s="16" t="str">
        <f aca="false">IF(AB2371&lt;=PARAMETER!$B$9,"X",IF(AB2371&lt;=PARAMETER!$B$10,"Y","Z"))</f>
        <v>X</v>
      </c>
      <c r="AD2371" s="16" t="str">
        <f aca="false">AA2371&amp;AC2371</f>
        <v>AX</v>
      </c>
      <c r="AE2371" s="22" t="n">
        <f aca="false">DATA!I2371</f>
        <v>0.33</v>
      </c>
      <c r="AF2371" s="18" t="n">
        <f aca="false">DATA!L2371</f>
        <v>76</v>
      </c>
      <c r="AG2371" s="16" t="str">
        <f aca="false">DATA!K2371</f>
        <v>A</v>
      </c>
      <c r="AH2371" s="18" t="n">
        <f aca="false">IF(AE2371&gt;=PARAMETER!$B$12,1,0)</f>
        <v>0</v>
      </c>
      <c r="AI2371" s="18" t="n">
        <f aca="false">IF(AF2371&gt;=PARAMETER!$B$13,1,0)</f>
        <v>0</v>
      </c>
      <c r="AJ2371" s="18" t="n">
        <f aca="false">IF(AND(AH2371=1,AI2371=1),1,0)</f>
        <v>0</v>
      </c>
    </row>
    <row r="2372" customFormat="false" ht="15" hidden="false" customHeight="false" outlineLevel="0" collapsed="false">
      <c r="A2372" s="16" t="str">
        <f aca="false">DATA!A2372</f>
        <v>ITM12370</v>
      </c>
      <c r="B2372" s="16" t="str">
        <f aca="false">DATA!B2372</f>
        <v>Automotive</v>
      </c>
      <c r="C2372" s="17" t="n">
        <f aca="false">DATA!C2372</f>
        <v>368</v>
      </c>
      <c r="D2372" s="17" t="n">
        <f aca="false">DATA!D2372</f>
        <v>87</v>
      </c>
      <c r="E2372" s="18" t="n">
        <f aca="false">DATA!F2372</f>
        <v>3</v>
      </c>
      <c r="F2372" s="19" t="n">
        <f aca="false">DATA!G2372</f>
        <v>4.41</v>
      </c>
      <c r="G2372" s="19" t="n">
        <f aca="false">DATA!H2372</f>
        <v>1.82</v>
      </c>
      <c r="H2372" s="18" t="n">
        <f aca="false">DATA!E2372</f>
        <v>9</v>
      </c>
      <c r="I2372" s="20" t="n">
        <f aca="false">F2372*E2372</f>
        <v>13.23</v>
      </c>
      <c r="J2372" s="20" t="n">
        <f aca="false">PARAMETER!$B$4*G2372*SQRT(E2372)</f>
        <v>5.18512549626689</v>
      </c>
      <c r="K2372" s="20" t="n">
        <f aca="false">I2372+J2372</f>
        <v>18.4151254962669</v>
      </c>
      <c r="L2372" s="20" t="n">
        <f aca="false">K2372+F2372*H2372</f>
        <v>58.1051254962669</v>
      </c>
      <c r="M2372" s="16" t="str">
        <f aca="false">IF(C2372&lt;=K2372,"REORDER",IF(C2372&gt;L2372,"OVERSTOCK","OK"))</f>
        <v>OVERSTOCK</v>
      </c>
      <c r="N2372" s="16" t="str">
        <f aca="false">IF(C2372&lt;=D2372,"REORDER","OK")</f>
        <v>OK</v>
      </c>
      <c r="O2372" s="18" t="n">
        <f aca="false">IF(D2372&lt;I2372,1,0)</f>
        <v>0</v>
      </c>
      <c r="P2372" s="20" t="n">
        <f aca="false">C2372/F2372</f>
        <v>83.4467120181406</v>
      </c>
      <c r="Q2372" s="19" t="n">
        <f aca="false">DATA!N2372</f>
        <v>97.34</v>
      </c>
      <c r="R2372" s="19" t="n">
        <f aca="false">DATA!O2372</f>
        <v>1.33</v>
      </c>
      <c r="S2372" s="17" t="n">
        <f aca="false">C2372*Q2372</f>
        <v>35821.12</v>
      </c>
      <c r="T2372" s="19" t="n">
        <f aca="false">C2372*R2372</f>
        <v>489.44</v>
      </c>
      <c r="U2372" s="20" t="n">
        <f aca="false">MAX(0,C2372-L2372)</f>
        <v>309.894874503733</v>
      </c>
      <c r="V2372" s="17" t="n">
        <f aca="false">U2372*Q2372</f>
        <v>30165.1670841934</v>
      </c>
      <c r="W2372" s="19" t="n">
        <f aca="false">U2372*R2372</f>
        <v>412.160183089965</v>
      </c>
      <c r="X2372" s="20" t="n">
        <f aca="false">MAX(0,K2372-C2372)</f>
        <v>0</v>
      </c>
      <c r="Y2372" s="17" t="n">
        <f aca="false">F2372*PARAMETER!$B$5*Q2372</f>
        <v>156683.331</v>
      </c>
      <c r="Z2372" s="21" t="n">
        <f aca="false">SUMIF($Y$2:$Y$3205,"&gt;="&amp;Y2372)/SUM($Y$2:$Y$3205)</f>
        <v>0.989932384726595</v>
      </c>
      <c r="AA2372" s="16" t="str">
        <f aca="false">IF(Z2372&lt;=PARAMETER!$B$7,"A",IF(Z2372&lt;=PARAMETER!$B$8,"B","C"))</f>
        <v>C</v>
      </c>
      <c r="AB2372" s="22" t="n">
        <f aca="false">G2372/F2372</f>
        <v>0.412698412698413</v>
      </c>
      <c r="AC2372" s="16" t="str">
        <f aca="false">IF(AB2372&lt;=PARAMETER!$B$9,"X",IF(AB2372&lt;=PARAMETER!$B$10,"Y","Z"))</f>
        <v>Y</v>
      </c>
      <c r="AD2372" s="16" t="str">
        <f aca="false">AA2372&amp;AC2372</f>
        <v>CY</v>
      </c>
      <c r="AE2372" s="22" t="n">
        <f aca="false">DATA!I2372</f>
        <v>0.3</v>
      </c>
      <c r="AF2372" s="18" t="n">
        <f aca="false">DATA!L2372</f>
        <v>118</v>
      </c>
      <c r="AG2372" s="16" t="str">
        <f aca="false">DATA!K2372</f>
        <v>A</v>
      </c>
      <c r="AH2372" s="18" t="n">
        <f aca="false">IF(AE2372&gt;=PARAMETER!$B$12,1,0)</f>
        <v>0</v>
      </c>
      <c r="AI2372" s="18" t="n">
        <f aca="false">IF(AF2372&gt;=PARAMETER!$B$13,1,0)</f>
        <v>1</v>
      </c>
      <c r="AJ2372" s="18" t="n">
        <f aca="false">IF(AND(AH2372=1,AI2372=1),1,0)</f>
        <v>0</v>
      </c>
    </row>
    <row r="2373" customFormat="false" ht="15" hidden="false" customHeight="false" outlineLevel="0" collapsed="false">
      <c r="A2373" s="16" t="str">
        <f aca="false">DATA!A2373</f>
        <v>ITM12371</v>
      </c>
      <c r="B2373" s="16" t="str">
        <f aca="false">DATA!B2373</f>
        <v>Automotive</v>
      </c>
      <c r="C2373" s="17" t="n">
        <f aca="false">DATA!C2373</f>
        <v>216</v>
      </c>
      <c r="D2373" s="17" t="n">
        <f aca="false">DATA!D2373</f>
        <v>31</v>
      </c>
      <c r="E2373" s="18" t="n">
        <f aca="false">DATA!F2373</f>
        <v>7</v>
      </c>
      <c r="F2373" s="19" t="n">
        <f aca="false">DATA!G2373</f>
        <v>3.34</v>
      </c>
      <c r="G2373" s="19" t="n">
        <f aca="false">DATA!H2373</f>
        <v>1.59</v>
      </c>
      <c r="H2373" s="18" t="n">
        <f aca="false">DATA!E2373</f>
        <v>11</v>
      </c>
      <c r="I2373" s="20" t="n">
        <f aca="false">F2373*E2373</f>
        <v>23.38</v>
      </c>
      <c r="J2373" s="20" t="n">
        <f aca="false">PARAMETER!$B$4*G2373*SQRT(E2373)</f>
        <v>6.91947908762576</v>
      </c>
      <c r="K2373" s="20" t="n">
        <f aca="false">I2373+J2373</f>
        <v>30.2994790876258</v>
      </c>
      <c r="L2373" s="20" t="n">
        <f aca="false">K2373+F2373*H2373</f>
        <v>67.0394790876258</v>
      </c>
      <c r="M2373" s="16" t="str">
        <f aca="false">IF(C2373&lt;=K2373,"REORDER",IF(C2373&gt;L2373,"OVERSTOCK","OK"))</f>
        <v>OVERSTOCK</v>
      </c>
      <c r="N2373" s="16" t="str">
        <f aca="false">IF(C2373&lt;=D2373,"REORDER","OK")</f>
        <v>OK</v>
      </c>
      <c r="O2373" s="18" t="n">
        <f aca="false">IF(D2373&lt;I2373,1,0)</f>
        <v>0</v>
      </c>
      <c r="P2373" s="20" t="n">
        <f aca="false">C2373/F2373</f>
        <v>64.6706586826347</v>
      </c>
      <c r="Q2373" s="19" t="n">
        <f aca="false">DATA!N2373</f>
        <v>118.38</v>
      </c>
      <c r="R2373" s="19" t="n">
        <f aca="false">DATA!O2373</f>
        <v>1.33</v>
      </c>
      <c r="S2373" s="17" t="n">
        <f aca="false">C2373*Q2373</f>
        <v>25570.08</v>
      </c>
      <c r="T2373" s="19" t="n">
        <f aca="false">C2373*R2373</f>
        <v>287.28</v>
      </c>
      <c r="U2373" s="20" t="n">
        <f aca="false">MAX(0,C2373-L2373)</f>
        <v>148.960520912374</v>
      </c>
      <c r="V2373" s="17" t="n">
        <f aca="false">U2373*Q2373</f>
        <v>17633.9464656069</v>
      </c>
      <c r="W2373" s="19" t="n">
        <f aca="false">U2373*R2373</f>
        <v>198.117492813458</v>
      </c>
      <c r="X2373" s="20" t="n">
        <f aca="false">MAX(0,K2373-C2373)</f>
        <v>0</v>
      </c>
      <c r="Y2373" s="17" t="n">
        <f aca="false">F2373*PARAMETER!$B$5*Q2373</f>
        <v>144317.058</v>
      </c>
      <c r="Z2373" s="21" t="n">
        <f aca="false">SUMIF($Y$2:$Y$3205,"&gt;="&amp;Y2373)/SUM($Y$2:$Y$3205)</f>
        <v>0.991662937231071</v>
      </c>
      <c r="AA2373" s="16" t="str">
        <f aca="false">IF(Z2373&lt;=PARAMETER!$B$7,"A",IF(Z2373&lt;=PARAMETER!$B$8,"B","C"))</f>
        <v>C</v>
      </c>
      <c r="AB2373" s="22" t="n">
        <f aca="false">G2373/F2373</f>
        <v>0.476047904191617</v>
      </c>
      <c r="AC2373" s="16" t="str">
        <f aca="false">IF(AB2373&lt;=PARAMETER!$B$9,"X",IF(AB2373&lt;=PARAMETER!$B$10,"Y","Z"))</f>
        <v>Y</v>
      </c>
      <c r="AD2373" s="16" t="str">
        <f aca="false">AA2373&amp;AC2373</f>
        <v>CY</v>
      </c>
      <c r="AE2373" s="22" t="n">
        <f aca="false">DATA!I2373</f>
        <v>0.15</v>
      </c>
      <c r="AF2373" s="18" t="n">
        <f aca="false">DATA!L2373</f>
        <v>169</v>
      </c>
      <c r="AG2373" s="16" t="str">
        <f aca="false">DATA!K2373</f>
        <v>A</v>
      </c>
      <c r="AH2373" s="18" t="n">
        <f aca="false">IF(AE2373&gt;=PARAMETER!$B$12,1,0)</f>
        <v>0</v>
      </c>
      <c r="AI2373" s="18" t="n">
        <f aca="false">IF(AF2373&gt;=PARAMETER!$B$13,1,0)</f>
        <v>1</v>
      </c>
      <c r="AJ2373" s="18" t="n">
        <f aca="false">IF(AND(AH2373=1,AI2373=1),1,0)</f>
        <v>0</v>
      </c>
    </row>
    <row r="2374" customFormat="false" ht="15" hidden="false" customHeight="false" outlineLevel="0" collapsed="false">
      <c r="A2374" s="16" t="str">
        <f aca="false">DATA!A2374</f>
        <v>ITM12372</v>
      </c>
      <c r="B2374" s="16" t="str">
        <f aca="false">DATA!B2374</f>
        <v>Electronics</v>
      </c>
      <c r="C2374" s="17" t="n">
        <f aca="false">DATA!C2374</f>
        <v>92</v>
      </c>
      <c r="D2374" s="17" t="n">
        <f aca="false">DATA!D2374</f>
        <v>15</v>
      </c>
      <c r="E2374" s="18" t="n">
        <f aca="false">DATA!F2374</f>
        <v>8</v>
      </c>
      <c r="F2374" s="19" t="n">
        <f aca="false">DATA!G2374</f>
        <v>4</v>
      </c>
      <c r="G2374" s="19" t="n">
        <f aca="false">DATA!H2374</f>
        <v>3.35</v>
      </c>
      <c r="H2374" s="18" t="n">
        <f aca="false">DATA!E2374</f>
        <v>14</v>
      </c>
      <c r="I2374" s="20" t="n">
        <f aca="false">F2374*E2374</f>
        <v>32</v>
      </c>
      <c r="J2374" s="20" t="n">
        <f aca="false">PARAMETER!$B$4*G2374*SQRT(E2374)</f>
        <v>15.5853678592674</v>
      </c>
      <c r="K2374" s="20" t="n">
        <f aca="false">I2374+J2374</f>
        <v>47.5853678592674</v>
      </c>
      <c r="L2374" s="20" t="n">
        <f aca="false">K2374+F2374*H2374</f>
        <v>103.585367859267</v>
      </c>
      <c r="M2374" s="16" t="str">
        <f aca="false">IF(C2374&lt;=K2374,"REORDER",IF(C2374&gt;L2374,"OVERSTOCK","OK"))</f>
        <v>OK</v>
      </c>
      <c r="N2374" s="16" t="str">
        <f aca="false">IF(C2374&lt;=D2374,"REORDER","OK")</f>
        <v>OK</v>
      </c>
      <c r="O2374" s="18" t="n">
        <f aca="false">IF(D2374&lt;I2374,1,0)</f>
        <v>1</v>
      </c>
      <c r="P2374" s="20" t="n">
        <f aca="false">C2374/F2374</f>
        <v>23</v>
      </c>
      <c r="Q2374" s="19" t="n">
        <f aca="false">DATA!N2374</f>
        <v>122.21</v>
      </c>
      <c r="R2374" s="19" t="n">
        <f aca="false">DATA!O2374</f>
        <v>1.89</v>
      </c>
      <c r="S2374" s="17" t="n">
        <f aca="false">C2374*Q2374</f>
        <v>11243.32</v>
      </c>
      <c r="T2374" s="19" t="n">
        <f aca="false">C2374*R2374</f>
        <v>173.88</v>
      </c>
      <c r="U2374" s="20" t="n">
        <f aca="false">MAX(0,C2374-L2374)</f>
        <v>0</v>
      </c>
      <c r="V2374" s="17" t="n">
        <f aca="false">U2374*Q2374</f>
        <v>0</v>
      </c>
      <c r="W2374" s="19" t="n">
        <f aca="false">U2374*R2374</f>
        <v>0</v>
      </c>
      <c r="X2374" s="20" t="n">
        <f aca="false">MAX(0,K2374-C2374)</f>
        <v>0</v>
      </c>
      <c r="Y2374" s="17" t="n">
        <f aca="false">F2374*PARAMETER!$B$5*Q2374</f>
        <v>178426.6</v>
      </c>
      <c r="Z2374" s="21" t="n">
        <f aca="false">SUMIF($Y$2:$Y$3205,"&gt;="&amp;Y2374)/SUM($Y$2:$Y$3205)</f>
        <v>0.986849323177102</v>
      </c>
      <c r="AA2374" s="16" t="str">
        <f aca="false">IF(Z2374&lt;=PARAMETER!$B$7,"A",IF(Z2374&lt;=PARAMETER!$B$8,"B","C"))</f>
        <v>C</v>
      </c>
      <c r="AB2374" s="22" t="n">
        <f aca="false">G2374/F2374</f>
        <v>0.8375</v>
      </c>
      <c r="AC2374" s="16" t="str">
        <f aca="false">IF(AB2374&lt;=PARAMETER!$B$9,"X",IF(AB2374&lt;=PARAMETER!$B$10,"Y","Z"))</f>
        <v>Z</v>
      </c>
      <c r="AD2374" s="16" t="str">
        <f aca="false">AA2374&amp;AC2374</f>
        <v>CZ</v>
      </c>
      <c r="AE2374" s="22" t="n">
        <f aca="false">DATA!I2374</f>
        <v>0.18</v>
      </c>
      <c r="AF2374" s="18" t="n">
        <f aca="false">DATA!L2374</f>
        <v>19</v>
      </c>
      <c r="AG2374" s="16" t="str">
        <f aca="false">DATA!K2374</f>
        <v>A</v>
      </c>
      <c r="AH2374" s="18" t="n">
        <f aca="false">IF(AE2374&gt;=PARAMETER!$B$12,1,0)</f>
        <v>0</v>
      </c>
      <c r="AI2374" s="18" t="n">
        <f aca="false">IF(AF2374&gt;=PARAMETER!$B$13,1,0)</f>
        <v>0</v>
      </c>
      <c r="AJ2374" s="18" t="n">
        <f aca="false">IF(AND(AH2374=1,AI2374=1),1,0)</f>
        <v>0</v>
      </c>
    </row>
    <row r="2375" customFormat="false" ht="15" hidden="false" customHeight="false" outlineLevel="0" collapsed="false">
      <c r="A2375" s="16" t="str">
        <f aca="false">DATA!A2375</f>
        <v>ITM12373</v>
      </c>
      <c r="B2375" s="16" t="str">
        <f aca="false">DATA!B2375</f>
        <v>Groceries</v>
      </c>
      <c r="C2375" s="17" t="n">
        <f aca="false">DATA!C2375</f>
        <v>78</v>
      </c>
      <c r="D2375" s="17" t="n">
        <f aca="false">DATA!D2375</f>
        <v>35</v>
      </c>
      <c r="E2375" s="18" t="n">
        <f aca="false">DATA!F2375</f>
        <v>2</v>
      </c>
      <c r="F2375" s="19" t="n">
        <f aca="false">DATA!G2375</f>
        <v>47.15</v>
      </c>
      <c r="G2375" s="19" t="n">
        <f aca="false">DATA!H2375</f>
        <v>9.96</v>
      </c>
      <c r="H2375" s="18" t="n">
        <f aca="false">DATA!E2375</f>
        <v>5</v>
      </c>
      <c r="I2375" s="20" t="n">
        <f aca="false">F2375*E2375</f>
        <v>94.3</v>
      </c>
      <c r="J2375" s="20" t="n">
        <f aca="false">PARAMETER!$B$4*G2375*SQRT(E2375)</f>
        <v>23.1686961012393</v>
      </c>
      <c r="K2375" s="20" t="n">
        <f aca="false">I2375+J2375</f>
        <v>117.468696101239</v>
      </c>
      <c r="L2375" s="20" t="n">
        <f aca="false">K2375+F2375*H2375</f>
        <v>353.218696101239</v>
      </c>
      <c r="M2375" s="16" t="str">
        <f aca="false">IF(C2375&lt;=K2375,"REORDER",IF(C2375&gt;L2375,"OVERSTOCK","OK"))</f>
        <v>REORDER</v>
      </c>
      <c r="N2375" s="16" t="str">
        <f aca="false">IF(C2375&lt;=D2375,"REORDER","OK")</f>
        <v>OK</v>
      </c>
      <c r="O2375" s="18" t="n">
        <f aca="false">IF(D2375&lt;I2375,1,0)</f>
        <v>1</v>
      </c>
      <c r="P2375" s="20" t="n">
        <f aca="false">C2375/F2375</f>
        <v>1.6542948038176</v>
      </c>
      <c r="Q2375" s="19" t="n">
        <f aca="false">DATA!N2375</f>
        <v>166.59</v>
      </c>
      <c r="R2375" s="19" t="n">
        <f aca="false">DATA!O2375</f>
        <v>0.67</v>
      </c>
      <c r="S2375" s="17" t="n">
        <f aca="false">C2375*Q2375</f>
        <v>12994.02</v>
      </c>
      <c r="T2375" s="19" t="n">
        <f aca="false">C2375*R2375</f>
        <v>52.26</v>
      </c>
      <c r="U2375" s="20" t="n">
        <f aca="false">MAX(0,C2375-L2375)</f>
        <v>0</v>
      </c>
      <c r="V2375" s="17" t="n">
        <f aca="false">U2375*Q2375</f>
        <v>0</v>
      </c>
      <c r="W2375" s="19" t="n">
        <f aca="false">U2375*R2375</f>
        <v>0</v>
      </c>
      <c r="X2375" s="20" t="n">
        <f aca="false">MAX(0,K2375-C2375)</f>
        <v>39.4686961012393</v>
      </c>
      <c r="Y2375" s="17" t="n">
        <f aca="false">F2375*PARAMETER!$B$5*Q2375</f>
        <v>2866972.2525</v>
      </c>
      <c r="Z2375" s="21" t="n">
        <f aca="false">SUMIF($Y$2:$Y$3205,"&gt;="&amp;Y2375)/SUM($Y$2:$Y$3205)</f>
        <v>0.0977094616627185</v>
      </c>
      <c r="AA2375" s="16" t="str">
        <f aca="false">IF(Z2375&lt;=PARAMETER!$B$7,"A",IF(Z2375&lt;=PARAMETER!$B$8,"B","C"))</f>
        <v>A</v>
      </c>
      <c r="AB2375" s="22" t="n">
        <f aca="false">G2375/F2375</f>
        <v>0.211240721102863</v>
      </c>
      <c r="AC2375" s="16" t="str">
        <f aca="false">IF(AB2375&lt;=PARAMETER!$B$9,"X",IF(AB2375&lt;=PARAMETER!$B$10,"Y","Z"))</f>
        <v>X</v>
      </c>
      <c r="AD2375" s="16" t="str">
        <f aca="false">AA2375&amp;AC2375</f>
        <v>AX</v>
      </c>
      <c r="AE2375" s="22" t="n">
        <f aca="false">DATA!I2375</f>
        <v>0.69</v>
      </c>
      <c r="AF2375" s="18" t="n">
        <f aca="false">DATA!L2375</f>
        <v>133</v>
      </c>
      <c r="AG2375" s="16" t="str">
        <f aca="false">DATA!K2375</f>
        <v>A</v>
      </c>
      <c r="AH2375" s="18" t="n">
        <f aca="false">IF(AE2375&gt;=PARAMETER!$B$12,1,0)</f>
        <v>0</v>
      </c>
      <c r="AI2375" s="18" t="n">
        <f aca="false">IF(AF2375&gt;=PARAMETER!$B$13,1,0)</f>
        <v>1</v>
      </c>
      <c r="AJ2375" s="18" t="n">
        <f aca="false">IF(AND(AH2375=1,AI2375=1),1,0)</f>
        <v>0</v>
      </c>
    </row>
    <row r="2376" customFormat="false" ht="15" hidden="false" customHeight="false" outlineLevel="0" collapsed="false">
      <c r="A2376" s="16" t="str">
        <f aca="false">DATA!A2376</f>
        <v>ITM12374</v>
      </c>
      <c r="B2376" s="16" t="str">
        <f aca="false">DATA!B2376</f>
        <v>Groceries</v>
      </c>
      <c r="C2376" s="17" t="n">
        <f aca="false">DATA!C2376</f>
        <v>259</v>
      </c>
      <c r="D2376" s="17" t="n">
        <f aca="false">DATA!D2376</f>
        <v>48</v>
      </c>
      <c r="E2376" s="18" t="n">
        <f aca="false">DATA!F2376</f>
        <v>6</v>
      </c>
      <c r="F2376" s="19" t="n">
        <f aca="false">DATA!G2376</f>
        <v>42.64</v>
      </c>
      <c r="G2376" s="19" t="n">
        <f aca="false">DATA!H2376</f>
        <v>3.6</v>
      </c>
      <c r="H2376" s="18" t="n">
        <f aca="false">DATA!E2376</f>
        <v>8</v>
      </c>
      <c r="I2376" s="20" t="n">
        <f aca="false">F2376*E2376</f>
        <v>255.84</v>
      </c>
      <c r="J2376" s="20" t="n">
        <f aca="false">PARAMETER!$B$4*G2376*SQRT(E2376)</f>
        <v>14.5045875153504</v>
      </c>
      <c r="K2376" s="20" t="n">
        <f aca="false">I2376+J2376</f>
        <v>270.34458751535</v>
      </c>
      <c r="L2376" s="20" t="n">
        <f aca="false">K2376+F2376*H2376</f>
        <v>611.46458751535</v>
      </c>
      <c r="M2376" s="16" t="str">
        <f aca="false">IF(C2376&lt;=K2376,"REORDER",IF(C2376&gt;L2376,"OVERSTOCK","OK"))</f>
        <v>REORDER</v>
      </c>
      <c r="N2376" s="16" t="str">
        <f aca="false">IF(C2376&lt;=D2376,"REORDER","OK")</f>
        <v>OK</v>
      </c>
      <c r="O2376" s="18" t="n">
        <f aca="false">IF(D2376&lt;I2376,1,0)</f>
        <v>1</v>
      </c>
      <c r="P2376" s="20" t="n">
        <f aca="false">C2376/F2376</f>
        <v>6.07410881801126</v>
      </c>
      <c r="Q2376" s="19" t="n">
        <f aca="false">DATA!N2376</f>
        <v>134.7</v>
      </c>
      <c r="R2376" s="19" t="n">
        <f aca="false">DATA!O2376</f>
        <v>0.46</v>
      </c>
      <c r="S2376" s="17" t="n">
        <f aca="false">C2376*Q2376</f>
        <v>34887.3</v>
      </c>
      <c r="T2376" s="19" t="n">
        <f aca="false">C2376*R2376</f>
        <v>119.14</v>
      </c>
      <c r="U2376" s="20" t="n">
        <f aca="false">MAX(0,C2376-L2376)</f>
        <v>0</v>
      </c>
      <c r="V2376" s="17" t="n">
        <f aca="false">U2376*Q2376</f>
        <v>0</v>
      </c>
      <c r="W2376" s="19" t="n">
        <f aca="false">U2376*R2376</f>
        <v>0</v>
      </c>
      <c r="X2376" s="20" t="n">
        <f aca="false">MAX(0,K2376-C2376)</f>
        <v>11.3445875153504</v>
      </c>
      <c r="Y2376" s="17" t="n">
        <f aca="false">F2376*PARAMETER!$B$5*Q2376</f>
        <v>2096416.92</v>
      </c>
      <c r="Z2376" s="21" t="n">
        <f aca="false">SUMIF($Y$2:$Y$3205,"&gt;="&amp;Y2376)/SUM($Y$2:$Y$3205)</f>
        <v>0.304749073281119</v>
      </c>
      <c r="AA2376" s="16" t="str">
        <f aca="false">IF(Z2376&lt;=PARAMETER!$B$7,"A",IF(Z2376&lt;=PARAMETER!$B$8,"B","C"))</f>
        <v>A</v>
      </c>
      <c r="AB2376" s="22" t="n">
        <f aca="false">G2376/F2376</f>
        <v>0.0844277673545966</v>
      </c>
      <c r="AC2376" s="16" t="str">
        <f aca="false">IF(AB2376&lt;=PARAMETER!$B$9,"X",IF(AB2376&lt;=PARAMETER!$B$10,"Y","Z"))</f>
        <v>X</v>
      </c>
      <c r="AD2376" s="16" t="str">
        <f aca="false">AA2376&amp;AC2376</f>
        <v>AX</v>
      </c>
      <c r="AE2376" s="22" t="n">
        <f aca="false">DATA!I2376</f>
        <v>0.55</v>
      </c>
      <c r="AF2376" s="18" t="n">
        <f aca="false">DATA!L2376</f>
        <v>26</v>
      </c>
      <c r="AG2376" s="16" t="str">
        <f aca="false">DATA!K2376</f>
        <v>B</v>
      </c>
      <c r="AH2376" s="18" t="n">
        <f aca="false">IF(AE2376&gt;=PARAMETER!$B$12,1,0)</f>
        <v>0</v>
      </c>
      <c r="AI2376" s="18" t="n">
        <f aca="false">IF(AF2376&gt;=PARAMETER!$B$13,1,0)</f>
        <v>0</v>
      </c>
      <c r="AJ2376" s="18" t="n">
        <f aca="false">IF(AND(AH2376=1,AI2376=1),1,0)</f>
        <v>0</v>
      </c>
    </row>
    <row r="2377" customFormat="false" ht="15" hidden="false" customHeight="false" outlineLevel="0" collapsed="false">
      <c r="A2377" s="16" t="str">
        <f aca="false">DATA!A2377</f>
        <v>ITM12375</v>
      </c>
      <c r="B2377" s="16" t="str">
        <f aca="false">DATA!B2377</f>
        <v>Automotive</v>
      </c>
      <c r="C2377" s="17" t="n">
        <f aca="false">DATA!C2377</f>
        <v>21</v>
      </c>
      <c r="D2377" s="17" t="n">
        <f aca="false">DATA!D2377</f>
        <v>21</v>
      </c>
      <c r="E2377" s="18" t="n">
        <f aca="false">DATA!F2377</f>
        <v>7</v>
      </c>
      <c r="F2377" s="19" t="n">
        <f aca="false">DATA!G2377</f>
        <v>42.4</v>
      </c>
      <c r="G2377" s="19" t="n">
        <f aca="false">DATA!H2377</f>
        <v>9.4</v>
      </c>
      <c r="H2377" s="18" t="n">
        <f aca="false">DATA!E2377</f>
        <v>11</v>
      </c>
      <c r="I2377" s="20" t="n">
        <f aca="false">F2377*E2377</f>
        <v>296.8</v>
      </c>
      <c r="J2377" s="20" t="n">
        <f aca="false">PARAMETER!$B$4*G2377*SQRT(E2377)</f>
        <v>40.9076122161523</v>
      </c>
      <c r="K2377" s="20" t="n">
        <f aca="false">I2377+J2377</f>
        <v>337.707612216152</v>
      </c>
      <c r="L2377" s="20" t="n">
        <f aca="false">K2377+F2377*H2377</f>
        <v>804.107612216152</v>
      </c>
      <c r="M2377" s="16" t="str">
        <f aca="false">IF(C2377&lt;=K2377,"REORDER",IF(C2377&gt;L2377,"OVERSTOCK","OK"))</f>
        <v>REORDER</v>
      </c>
      <c r="N2377" s="16" t="str">
        <f aca="false">IF(C2377&lt;=D2377,"REORDER","OK")</f>
        <v>REORDER</v>
      </c>
      <c r="O2377" s="18" t="n">
        <f aca="false">IF(D2377&lt;I2377,1,0)</f>
        <v>1</v>
      </c>
      <c r="P2377" s="20" t="n">
        <f aca="false">C2377/F2377</f>
        <v>0.495283018867925</v>
      </c>
      <c r="Q2377" s="19" t="n">
        <f aca="false">DATA!N2377</f>
        <v>60.22</v>
      </c>
      <c r="R2377" s="19" t="n">
        <f aca="false">DATA!O2377</f>
        <v>1.27</v>
      </c>
      <c r="S2377" s="17" t="n">
        <f aca="false">C2377*Q2377</f>
        <v>1264.62</v>
      </c>
      <c r="T2377" s="19" t="n">
        <f aca="false">C2377*R2377</f>
        <v>26.67</v>
      </c>
      <c r="U2377" s="20" t="n">
        <f aca="false">MAX(0,C2377-L2377)</f>
        <v>0</v>
      </c>
      <c r="V2377" s="17" t="n">
        <f aca="false">U2377*Q2377</f>
        <v>0</v>
      </c>
      <c r="W2377" s="19" t="n">
        <f aca="false">U2377*R2377</f>
        <v>0</v>
      </c>
      <c r="X2377" s="20" t="n">
        <f aca="false">MAX(0,K2377-C2377)</f>
        <v>316.707612216152</v>
      </c>
      <c r="Y2377" s="17" t="n">
        <f aca="false">F2377*PARAMETER!$B$5*Q2377</f>
        <v>931964.72</v>
      </c>
      <c r="Z2377" s="21" t="n">
        <f aca="false">SUMIF($Y$2:$Y$3205,"&gt;="&amp;Y2377)/SUM($Y$2:$Y$3205)</f>
        <v>0.764097878086431</v>
      </c>
      <c r="AA2377" s="16" t="str">
        <f aca="false">IF(Z2377&lt;=PARAMETER!$B$7,"A",IF(Z2377&lt;=PARAMETER!$B$8,"B","C"))</f>
        <v>A</v>
      </c>
      <c r="AB2377" s="22" t="n">
        <f aca="false">G2377/F2377</f>
        <v>0.221698113207547</v>
      </c>
      <c r="AC2377" s="16" t="str">
        <f aca="false">IF(AB2377&lt;=PARAMETER!$B$9,"X",IF(AB2377&lt;=PARAMETER!$B$10,"Y","Z"))</f>
        <v>X</v>
      </c>
      <c r="AD2377" s="16" t="str">
        <f aca="false">AA2377&amp;AC2377</f>
        <v>AX</v>
      </c>
      <c r="AE2377" s="22" t="n">
        <f aca="false">DATA!I2377</f>
        <v>0.13</v>
      </c>
      <c r="AF2377" s="18" t="n">
        <f aca="false">DATA!L2377</f>
        <v>177</v>
      </c>
      <c r="AG2377" s="16" t="str">
        <f aca="false">DATA!K2377</f>
        <v>C</v>
      </c>
      <c r="AH2377" s="18" t="n">
        <f aca="false">IF(AE2377&gt;=PARAMETER!$B$12,1,0)</f>
        <v>0</v>
      </c>
      <c r="AI2377" s="18" t="n">
        <f aca="false">IF(AF2377&gt;=PARAMETER!$B$13,1,0)</f>
        <v>1</v>
      </c>
      <c r="AJ2377" s="18" t="n">
        <f aca="false">IF(AND(AH2377=1,AI2377=1),1,0)</f>
        <v>0</v>
      </c>
    </row>
    <row r="2378" customFormat="false" ht="15" hidden="false" customHeight="false" outlineLevel="0" collapsed="false">
      <c r="A2378" s="16" t="str">
        <f aca="false">DATA!A2378</f>
        <v>ITM12376</v>
      </c>
      <c r="B2378" s="16" t="str">
        <f aca="false">DATA!B2378</f>
        <v>Pharma</v>
      </c>
      <c r="C2378" s="17" t="n">
        <f aca="false">DATA!C2378</f>
        <v>468</v>
      </c>
      <c r="D2378" s="17" t="n">
        <f aca="false">DATA!D2378</f>
        <v>23</v>
      </c>
      <c r="E2378" s="18" t="n">
        <f aca="false">DATA!F2378</f>
        <v>6</v>
      </c>
      <c r="F2378" s="19" t="n">
        <f aca="false">DATA!G2378</f>
        <v>46.29</v>
      </c>
      <c r="G2378" s="19" t="n">
        <f aca="false">DATA!H2378</f>
        <v>4.23</v>
      </c>
      <c r="H2378" s="18" t="n">
        <f aca="false">DATA!E2378</f>
        <v>4</v>
      </c>
      <c r="I2378" s="20" t="n">
        <f aca="false">F2378*E2378</f>
        <v>277.74</v>
      </c>
      <c r="J2378" s="20" t="n">
        <f aca="false">PARAMETER!$B$4*G2378*SQRT(E2378)</f>
        <v>17.0428903305367</v>
      </c>
      <c r="K2378" s="20" t="n">
        <f aca="false">I2378+J2378</f>
        <v>294.782890330537</v>
      </c>
      <c r="L2378" s="20" t="n">
        <f aca="false">K2378+F2378*H2378</f>
        <v>479.942890330537</v>
      </c>
      <c r="M2378" s="16" t="str">
        <f aca="false">IF(C2378&lt;=K2378,"REORDER",IF(C2378&gt;L2378,"OVERSTOCK","OK"))</f>
        <v>OK</v>
      </c>
      <c r="N2378" s="16" t="str">
        <f aca="false">IF(C2378&lt;=D2378,"REORDER","OK")</f>
        <v>OK</v>
      </c>
      <c r="O2378" s="18" t="n">
        <f aca="false">IF(D2378&lt;I2378,1,0)</f>
        <v>1</v>
      </c>
      <c r="P2378" s="20" t="n">
        <f aca="false">C2378/F2378</f>
        <v>10.1101749837978</v>
      </c>
      <c r="Q2378" s="19" t="n">
        <f aca="false">DATA!N2378</f>
        <v>21.32</v>
      </c>
      <c r="R2378" s="19" t="n">
        <f aca="false">DATA!O2378</f>
        <v>1.17</v>
      </c>
      <c r="S2378" s="17" t="n">
        <f aca="false">C2378*Q2378</f>
        <v>9977.76</v>
      </c>
      <c r="T2378" s="19" t="n">
        <f aca="false">C2378*R2378</f>
        <v>547.56</v>
      </c>
      <c r="U2378" s="20" t="n">
        <f aca="false">MAX(0,C2378-L2378)</f>
        <v>0</v>
      </c>
      <c r="V2378" s="17" t="n">
        <f aca="false">U2378*Q2378</f>
        <v>0</v>
      </c>
      <c r="W2378" s="19" t="n">
        <f aca="false">U2378*R2378</f>
        <v>0</v>
      </c>
      <c r="X2378" s="20" t="n">
        <f aca="false">MAX(0,K2378-C2378)</f>
        <v>0</v>
      </c>
      <c r="Y2378" s="17" t="n">
        <f aca="false">F2378*PARAMETER!$B$5*Q2378</f>
        <v>360219.522</v>
      </c>
      <c r="Z2378" s="21" t="n">
        <f aca="false">SUMIF($Y$2:$Y$3205,"&gt;="&amp;Y2378)/SUM($Y$2:$Y$3205)</f>
        <v>0.945284418796156</v>
      </c>
      <c r="AA2378" s="16" t="str">
        <f aca="false">IF(Z2378&lt;=PARAMETER!$B$7,"A",IF(Z2378&lt;=PARAMETER!$B$8,"B","C"))</f>
        <v>B</v>
      </c>
      <c r="AB2378" s="22" t="n">
        <f aca="false">G2378/F2378</f>
        <v>0.0913804277381724</v>
      </c>
      <c r="AC2378" s="16" t="str">
        <f aca="false">IF(AB2378&lt;=PARAMETER!$B$9,"X",IF(AB2378&lt;=PARAMETER!$B$10,"Y","Z"))</f>
        <v>X</v>
      </c>
      <c r="AD2378" s="16" t="str">
        <f aca="false">AA2378&amp;AC2378</f>
        <v>BX</v>
      </c>
      <c r="AE2378" s="22" t="n">
        <f aca="false">DATA!I2378</f>
        <v>0.97</v>
      </c>
      <c r="AF2378" s="18" t="n">
        <f aca="false">DATA!L2378</f>
        <v>152</v>
      </c>
      <c r="AG2378" s="16" t="str">
        <f aca="false">DATA!K2378</f>
        <v>B</v>
      </c>
      <c r="AH2378" s="18" t="n">
        <f aca="false">IF(AE2378&gt;=PARAMETER!$B$12,1,0)</f>
        <v>1</v>
      </c>
      <c r="AI2378" s="18" t="n">
        <f aca="false">IF(AF2378&gt;=PARAMETER!$B$13,1,0)</f>
        <v>1</v>
      </c>
      <c r="AJ2378" s="18" t="n">
        <f aca="false">IF(AND(AH2378=1,AI2378=1),1,0)</f>
        <v>1</v>
      </c>
    </row>
    <row r="2379" customFormat="false" ht="15" hidden="false" customHeight="false" outlineLevel="0" collapsed="false">
      <c r="A2379" s="16" t="str">
        <f aca="false">DATA!A2379</f>
        <v>ITM12377</v>
      </c>
      <c r="B2379" s="16" t="str">
        <f aca="false">DATA!B2379</f>
        <v>Electronics</v>
      </c>
      <c r="C2379" s="17" t="n">
        <f aca="false">DATA!C2379</f>
        <v>379</v>
      </c>
      <c r="D2379" s="17" t="n">
        <f aca="false">DATA!D2379</f>
        <v>31</v>
      </c>
      <c r="E2379" s="18" t="n">
        <f aca="false">DATA!F2379</f>
        <v>9</v>
      </c>
      <c r="F2379" s="19" t="n">
        <f aca="false">DATA!G2379</f>
        <v>25.76</v>
      </c>
      <c r="G2379" s="19" t="n">
        <f aca="false">DATA!H2379</f>
        <v>4.67</v>
      </c>
      <c r="H2379" s="18" t="n">
        <f aca="false">DATA!E2379</f>
        <v>9</v>
      </c>
      <c r="I2379" s="20" t="n">
        <f aca="false">F2379*E2379</f>
        <v>231.84</v>
      </c>
      <c r="J2379" s="20" t="n">
        <f aca="false">PARAMETER!$B$4*G2379*SQRT(E2379)</f>
        <v>23.0443993135901</v>
      </c>
      <c r="K2379" s="20" t="n">
        <f aca="false">I2379+J2379</f>
        <v>254.88439931359</v>
      </c>
      <c r="L2379" s="20" t="n">
        <f aca="false">K2379+F2379*H2379</f>
        <v>486.72439931359</v>
      </c>
      <c r="M2379" s="16" t="str">
        <f aca="false">IF(C2379&lt;=K2379,"REORDER",IF(C2379&gt;L2379,"OVERSTOCK","OK"))</f>
        <v>OK</v>
      </c>
      <c r="N2379" s="16" t="str">
        <f aca="false">IF(C2379&lt;=D2379,"REORDER","OK")</f>
        <v>OK</v>
      </c>
      <c r="O2379" s="18" t="n">
        <f aca="false">IF(D2379&lt;I2379,1,0)</f>
        <v>1</v>
      </c>
      <c r="P2379" s="20" t="n">
        <f aca="false">C2379/F2379</f>
        <v>14.7127329192547</v>
      </c>
      <c r="Q2379" s="19" t="n">
        <f aca="false">DATA!N2379</f>
        <v>10.38</v>
      </c>
      <c r="R2379" s="19" t="n">
        <f aca="false">DATA!O2379</f>
        <v>1.46</v>
      </c>
      <c r="S2379" s="17" t="n">
        <f aca="false">C2379*Q2379</f>
        <v>3934.02</v>
      </c>
      <c r="T2379" s="19" t="n">
        <f aca="false">C2379*R2379</f>
        <v>553.34</v>
      </c>
      <c r="U2379" s="20" t="n">
        <f aca="false">MAX(0,C2379-L2379)</f>
        <v>0</v>
      </c>
      <c r="V2379" s="17" t="n">
        <f aca="false">U2379*Q2379</f>
        <v>0</v>
      </c>
      <c r="W2379" s="19" t="n">
        <f aca="false">U2379*R2379</f>
        <v>0</v>
      </c>
      <c r="X2379" s="20" t="n">
        <f aca="false">MAX(0,K2379-C2379)</f>
        <v>0</v>
      </c>
      <c r="Y2379" s="17" t="n">
        <f aca="false">F2379*PARAMETER!$B$5*Q2379</f>
        <v>97596.912</v>
      </c>
      <c r="Z2379" s="21" t="n">
        <f aca="false">SUMIF($Y$2:$Y$3205,"&gt;="&amp;Y2379)/SUM($Y$2:$Y$3205)</f>
        <v>0.996329449880479</v>
      </c>
      <c r="AA2379" s="16" t="str">
        <f aca="false">IF(Z2379&lt;=PARAMETER!$B$7,"A",IF(Z2379&lt;=PARAMETER!$B$8,"B","C"))</f>
        <v>C</v>
      </c>
      <c r="AB2379" s="22" t="n">
        <f aca="false">G2379/F2379</f>
        <v>0.181288819875776</v>
      </c>
      <c r="AC2379" s="16" t="str">
        <f aca="false">IF(AB2379&lt;=PARAMETER!$B$9,"X",IF(AB2379&lt;=PARAMETER!$B$10,"Y","Z"))</f>
        <v>X</v>
      </c>
      <c r="AD2379" s="16" t="str">
        <f aca="false">AA2379&amp;AC2379</f>
        <v>CX</v>
      </c>
      <c r="AE2379" s="22" t="n">
        <f aca="false">DATA!I2379</f>
        <v>0.69</v>
      </c>
      <c r="AF2379" s="18" t="n">
        <f aca="false">DATA!L2379</f>
        <v>106</v>
      </c>
      <c r="AG2379" s="16" t="str">
        <f aca="false">DATA!K2379</f>
        <v>A</v>
      </c>
      <c r="AH2379" s="18" t="n">
        <f aca="false">IF(AE2379&gt;=PARAMETER!$B$12,1,0)</f>
        <v>0</v>
      </c>
      <c r="AI2379" s="18" t="n">
        <f aca="false">IF(AF2379&gt;=PARAMETER!$B$13,1,0)</f>
        <v>1</v>
      </c>
      <c r="AJ2379" s="18" t="n">
        <f aca="false">IF(AND(AH2379=1,AI2379=1),1,0)</f>
        <v>0</v>
      </c>
    </row>
    <row r="2380" customFormat="false" ht="15" hidden="false" customHeight="false" outlineLevel="0" collapsed="false">
      <c r="A2380" s="16" t="str">
        <f aca="false">DATA!A2380</f>
        <v>ITM12378</v>
      </c>
      <c r="B2380" s="16" t="str">
        <f aca="false">DATA!B2380</f>
        <v>Automotive</v>
      </c>
      <c r="C2380" s="17" t="n">
        <f aca="false">DATA!C2380</f>
        <v>207</v>
      </c>
      <c r="D2380" s="17" t="n">
        <f aca="false">DATA!D2380</f>
        <v>60</v>
      </c>
      <c r="E2380" s="18" t="n">
        <f aca="false">DATA!F2380</f>
        <v>8</v>
      </c>
      <c r="F2380" s="19" t="n">
        <f aca="false">DATA!G2380</f>
        <v>13.12</v>
      </c>
      <c r="G2380" s="19" t="n">
        <f aca="false">DATA!H2380</f>
        <v>8.07</v>
      </c>
      <c r="H2380" s="18" t="n">
        <f aca="false">DATA!E2380</f>
        <v>7</v>
      </c>
      <c r="I2380" s="20" t="n">
        <f aca="false">F2380*E2380</f>
        <v>104.96</v>
      </c>
      <c r="J2380" s="20" t="n">
        <f aca="false">PARAMETER!$B$4*G2380*SQRT(E2380)</f>
        <v>37.544453320683</v>
      </c>
      <c r="K2380" s="20" t="n">
        <f aca="false">I2380+J2380</f>
        <v>142.504453320683</v>
      </c>
      <c r="L2380" s="20" t="n">
        <f aca="false">K2380+F2380*H2380</f>
        <v>234.344453320683</v>
      </c>
      <c r="M2380" s="16" t="str">
        <f aca="false">IF(C2380&lt;=K2380,"REORDER",IF(C2380&gt;L2380,"OVERSTOCK","OK"))</f>
        <v>OK</v>
      </c>
      <c r="N2380" s="16" t="str">
        <f aca="false">IF(C2380&lt;=D2380,"REORDER","OK")</f>
        <v>OK</v>
      </c>
      <c r="O2380" s="18" t="n">
        <f aca="false">IF(D2380&lt;I2380,1,0)</f>
        <v>1</v>
      </c>
      <c r="P2380" s="20" t="n">
        <f aca="false">C2380/F2380</f>
        <v>15.7774390243902</v>
      </c>
      <c r="Q2380" s="19" t="n">
        <f aca="false">DATA!N2380</f>
        <v>181.84</v>
      </c>
      <c r="R2380" s="19" t="n">
        <f aca="false">DATA!O2380</f>
        <v>1.78</v>
      </c>
      <c r="S2380" s="17" t="n">
        <f aca="false">C2380*Q2380</f>
        <v>37640.88</v>
      </c>
      <c r="T2380" s="19" t="n">
        <f aca="false">C2380*R2380</f>
        <v>368.46</v>
      </c>
      <c r="U2380" s="20" t="n">
        <f aca="false">MAX(0,C2380-L2380)</f>
        <v>0</v>
      </c>
      <c r="V2380" s="17" t="n">
        <f aca="false">U2380*Q2380</f>
        <v>0</v>
      </c>
      <c r="W2380" s="19" t="n">
        <f aca="false">U2380*R2380</f>
        <v>0</v>
      </c>
      <c r="X2380" s="20" t="n">
        <f aca="false">MAX(0,K2380-C2380)</f>
        <v>0</v>
      </c>
      <c r="Y2380" s="17" t="n">
        <f aca="false">F2380*PARAMETER!$B$5*Q2380</f>
        <v>870795.392</v>
      </c>
      <c r="Z2380" s="21" t="n">
        <f aca="false">SUMIF($Y$2:$Y$3205,"&gt;="&amp;Y2380)/SUM($Y$2:$Y$3205)</f>
        <v>0.786198859074235</v>
      </c>
      <c r="AA2380" s="16" t="str">
        <f aca="false">IF(Z2380&lt;=PARAMETER!$B$7,"A",IF(Z2380&lt;=PARAMETER!$B$8,"B","C"))</f>
        <v>A</v>
      </c>
      <c r="AB2380" s="22" t="n">
        <f aca="false">G2380/F2380</f>
        <v>0.615091463414634</v>
      </c>
      <c r="AC2380" s="16" t="str">
        <f aca="false">IF(AB2380&lt;=PARAMETER!$B$9,"X",IF(AB2380&lt;=PARAMETER!$B$10,"Y","Z"))</f>
        <v>Z</v>
      </c>
      <c r="AD2380" s="16" t="str">
        <f aca="false">AA2380&amp;AC2380</f>
        <v>AZ</v>
      </c>
      <c r="AE2380" s="22" t="n">
        <f aca="false">DATA!I2380</f>
        <v>0.56</v>
      </c>
      <c r="AF2380" s="18" t="n">
        <f aca="false">DATA!L2380</f>
        <v>176</v>
      </c>
      <c r="AG2380" s="16" t="str">
        <f aca="false">DATA!K2380</f>
        <v>C</v>
      </c>
      <c r="AH2380" s="18" t="n">
        <f aca="false">IF(AE2380&gt;=PARAMETER!$B$12,1,0)</f>
        <v>0</v>
      </c>
      <c r="AI2380" s="18" t="n">
        <f aca="false">IF(AF2380&gt;=PARAMETER!$B$13,1,0)</f>
        <v>1</v>
      </c>
      <c r="AJ2380" s="18" t="n">
        <f aca="false">IF(AND(AH2380=1,AI2380=1),1,0)</f>
        <v>0</v>
      </c>
    </row>
    <row r="2381" customFormat="false" ht="15" hidden="false" customHeight="false" outlineLevel="0" collapsed="false">
      <c r="A2381" s="16" t="str">
        <f aca="false">DATA!A2381</f>
        <v>ITM12379</v>
      </c>
      <c r="B2381" s="16" t="str">
        <f aca="false">DATA!B2381</f>
        <v>Apparel</v>
      </c>
      <c r="C2381" s="17" t="n">
        <f aca="false">DATA!C2381</f>
        <v>326</v>
      </c>
      <c r="D2381" s="17" t="n">
        <f aca="false">DATA!D2381</f>
        <v>32</v>
      </c>
      <c r="E2381" s="18" t="n">
        <f aca="false">DATA!F2381</f>
        <v>6</v>
      </c>
      <c r="F2381" s="19" t="n">
        <f aca="false">DATA!G2381</f>
        <v>20.67</v>
      </c>
      <c r="G2381" s="19" t="n">
        <f aca="false">DATA!H2381</f>
        <v>1.39</v>
      </c>
      <c r="H2381" s="18" t="n">
        <f aca="false">DATA!E2381</f>
        <v>7</v>
      </c>
      <c r="I2381" s="20" t="n">
        <f aca="false">F2381*E2381</f>
        <v>124.02</v>
      </c>
      <c r="J2381" s="20" t="n">
        <f aca="false">PARAMETER!$B$4*G2381*SQRT(E2381)</f>
        <v>5.6003824017603</v>
      </c>
      <c r="K2381" s="20" t="n">
        <f aca="false">I2381+J2381</f>
        <v>129.62038240176</v>
      </c>
      <c r="L2381" s="20" t="n">
        <f aca="false">K2381+F2381*H2381</f>
        <v>274.31038240176</v>
      </c>
      <c r="M2381" s="16" t="str">
        <f aca="false">IF(C2381&lt;=K2381,"REORDER",IF(C2381&gt;L2381,"OVERSTOCK","OK"))</f>
        <v>OVERSTOCK</v>
      </c>
      <c r="N2381" s="16" t="str">
        <f aca="false">IF(C2381&lt;=D2381,"REORDER","OK")</f>
        <v>OK</v>
      </c>
      <c r="O2381" s="18" t="n">
        <f aca="false">IF(D2381&lt;I2381,1,0)</f>
        <v>1</v>
      </c>
      <c r="P2381" s="20" t="n">
        <f aca="false">C2381/F2381</f>
        <v>15.7716497339139</v>
      </c>
      <c r="Q2381" s="19" t="n">
        <f aca="false">DATA!N2381</f>
        <v>189</v>
      </c>
      <c r="R2381" s="19" t="n">
        <f aca="false">DATA!O2381</f>
        <v>1.16</v>
      </c>
      <c r="S2381" s="17" t="n">
        <f aca="false">C2381*Q2381</f>
        <v>61614</v>
      </c>
      <c r="T2381" s="19" t="n">
        <f aca="false">C2381*R2381</f>
        <v>378.16</v>
      </c>
      <c r="U2381" s="20" t="n">
        <f aca="false">MAX(0,C2381-L2381)</f>
        <v>51.6896175982397</v>
      </c>
      <c r="V2381" s="17" t="n">
        <f aca="false">U2381*Q2381</f>
        <v>9769.3377260673</v>
      </c>
      <c r="W2381" s="19" t="n">
        <f aca="false">U2381*R2381</f>
        <v>59.959956413958</v>
      </c>
      <c r="X2381" s="20" t="n">
        <f aca="false">MAX(0,K2381-C2381)</f>
        <v>0</v>
      </c>
      <c r="Y2381" s="17" t="n">
        <f aca="false">F2381*PARAMETER!$B$5*Q2381</f>
        <v>1425919.95</v>
      </c>
      <c r="Z2381" s="21" t="n">
        <f aca="false">SUMIF($Y$2:$Y$3205,"&gt;="&amp;Y2381)/SUM($Y$2:$Y$3205)</f>
        <v>0.55883056050621</v>
      </c>
      <c r="AA2381" s="16" t="str">
        <f aca="false">IF(Z2381&lt;=PARAMETER!$B$7,"A",IF(Z2381&lt;=PARAMETER!$B$8,"B","C"))</f>
        <v>A</v>
      </c>
      <c r="AB2381" s="22" t="n">
        <f aca="false">G2381/F2381</f>
        <v>0.0672472181906144</v>
      </c>
      <c r="AC2381" s="16" t="str">
        <f aca="false">IF(AB2381&lt;=PARAMETER!$B$9,"X",IF(AB2381&lt;=PARAMETER!$B$10,"Y","Z"))</f>
        <v>X</v>
      </c>
      <c r="AD2381" s="16" t="str">
        <f aca="false">AA2381&amp;AC2381</f>
        <v>AX</v>
      </c>
      <c r="AE2381" s="22" t="n">
        <f aca="false">DATA!I2381</f>
        <v>0.35</v>
      </c>
      <c r="AF2381" s="18" t="n">
        <f aca="false">DATA!L2381</f>
        <v>66</v>
      </c>
      <c r="AG2381" s="16" t="str">
        <f aca="false">DATA!K2381</f>
        <v>C</v>
      </c>
      <c r="AH2381" s="18" t="n">
        <f aca="false">IF(AE2381&gt;=PARAMETER!$B$12,1,0)</f>
        <v>0</v>
      </c>
      <c r="AI2381" s="18" t="n">
        <f aca="false">IF(AF2381&gt;=PARAMETER!$B$13,1,0)</f>
        <v>0</v>
      </c>
      <c r="AJ2381" s="18" t="n">
        <f aca="false">IF(AND(AH2381=1,AI2381=1),1,0)</f>
        <v>0</v>
      </c>
    </row>
    <row r="2382" customFormat="false" ht="15" hidden="false" customHeight="false" outlineLevel="0" collapsed="false">
      <c r="A2382" s="16" t="str">
        <f aca="false">DATA!A2382</f>
        <v>ITM12380</v>
      </c>
      <c r="B2382" s="16" t="str">
        <f aca="false">DATA!B2382</f>
        <v>Apparel</v>
      </c>
      <c r="C2382" s="17" t="n">
        <f aca="false">DATA!C2382</f>
        <v>49</v>
      </c>
      <c r="D2382" s="17" t="n">
        <f aca="false">DATA!D2382</f>
        <v>57</v>
      </c>
      <c r="E2382" s="18" t="n">
        <f aca="false">DATA!F2382</f>
        <v>6</v>
      </c>
      <c r="F2382" s="19" t="n">
        <f aca="false">DATA!G2382</f>
        <v>36.22</v>
      </c>
      <c r="G2382" s="19" t="n">
        <f aca="false">DATA!H2382</f>
        <v>2.23</v>
      </c>
      <c r="H2382" s="18" t="n">
        <f aca="false">DATA!E2382</f>
        <v>13</v>
      </c>
      <c r="I2382" s="20" t="n">
        <f aca="false">F2382*E2382</f>
        <v>217.32</v>
      </c>
      <c r="J2382" s="20" t="n">
        <f aca="false">PARAMETER!$B$4*G2382*SQRT(E2382)</f>
        <v>8.98478615534206</v>
      </c>
      <c r="K2382" s="20" t="n">
        <f aca="false">I2382+J2382</f>
        <v>226.304786155342</v>
      </c>
      <c r="L2382" s="20" t="n">
        <f aca="false">K2382+F2382*H2382</f>
        <v>697.164786155342</v>
      </c>
      <c r="M2382" s="16" t="str">
        <f aca="false">IF(C2382&lt;=K2382,"REORDER",IF(C2382&gt;L2382,"OVERSTOCK","OK"))</f>
        <v>REORDER</v>
      </c>
      <c r="N2382" s="16" t="str">
        <f aca="false">IF(C2382&lt;=D2382,"REORDER","OK")</f>
        <v>REORDER</v>
      </c>
      <c r="O2382" s="18" t="n">
        <f aca="false">IF(D2382&lt;I2382,1,0)</f>
        <v>1</v>
      </c>
      <c r="P2382" s="20" t="n">
        <f aca="false">C2382/F2382</f>
        <v>1.35284373274434</v>
      </c>
      <c r="Q2382" s="19" t="n">
        <f aca="false">DATA!N2382</f>
        <v>27.88</v>
      </c>
      <c r="R2382" s="19" t="n">
        <f aca="false">DATA!O2382</f>
        <v>0.39</v>
      </c>
      <c r="S2382" s="17" t="n">
        <f aca="false">C2382*Q2382</f>
        <v>1366.12</v>
      </c>
      <c r="T2382" s="19" t="n">
        <f aca="false">C2382*R2382</f>
        <v>19.11</v>
      </c>
      <c r="U2382" s="20" t="n">
        <f aca="false">MAX(0,C2382-L2382)</f>
        <v>0</v>
      </c>
      <c r="V2382" s="17" t="n">
        <f aca="false">U2382*Q2382</f>
        <v>0</v>
      </c>
      <c r="W2382" s="19" t="n">
        <f aca="false">U2382*R2382</f>
        <v>0</v>
      </c>
      <c r="X2382" s="20" t="n">
        <f aca="false">MAX(0,K2382-C2382)</f>
        <v>177.304786155342</v>
      </c>
      <c r="Y2382" s="17" t="n">
        <f aca="false">F2382*PARAMETER!$B$5*Q2382</f>
        <v>368581.964</v>
      </c>
      <c r="Z2382" s="21" t="n">
        <f aca="false">SUMIF($Y$2:$Y$3205,"&gt;="&amp;Y2382)/SUM($Y$2:$Y$3205)</f>
        <v>0.942490790960489</v>
      </c>
      <c r="AA2382" s="16" t="str">
        <f aca="false">IF(Z2382&lt;=PARAMETER!$B$7,"A",IF(Z2382&lt;=PARAMETER!$B$8,"B","C"))</f>
        <v>B</v>
      </c>
      <c r="AB2382" s="22" t="n">
        <f aca="false">G2382/F2382</f>
        <v>0.0615681943677526</v>
      </c>
      <c r="AC2382" s="16" t="str">
        <f aca="false">IF(AB2382&lt;=PARAMETER!$B$9,"X",IF(AB2382&lt;=PARAMETER!$B$10,"Y","Z"))</f>
        <v>X</v>
      </c>
      <c r="AD2382" s="16" t="str">
        <f aca="false">AA2382&amp;AC2382</f>
        <v>BX</v>
      </c>
      <c r="AE2382" s="22" t="n">
        <f aca="false">DATA!I2382</f>
        <v>0.69</v>
      </c>
      <c r="AF2382" s="18" t="n">
        <f aca="false">DATA!L2382</f>
        <v>147</v>
      </c>
      <c r="AG2382" s="16" t="str">
        <f aca="false">DATA!K2382</f>
        <v>D</v>
      </c>
      <c r="AH2382" s="18" t="n">
        <f aca="false">IF(AE2382&gt;=PARAMETER!$B$12,1,0)</f>
        <v>0</v>
      </c>
      <c r="AI2382" s="18" t="n">
        <f aca="false">IF(AF2382&gt;=PARAMETER!$B$13,1,0)</f>
        <v>1</v>
      </c>
      <c r="AJ2382" s="18" t="n">
        <f aca="false">IF(AND(AH2382=1,AI2382=1),1,0)</f>
        <v>0</v>
      </c>
    </row>
    <row r="2383" customFormat="false" ht="15" hidden="false" customHeight="false" outlineLevel="0" collapsed="false">
      <c r="A2383" s="16" t="str">
        <f aca="false">DATA!A2383</f>
        <v>ITM12381</v>
      </c>
      <c r="B2383" s="16" t="str">
        <f aca="false">DATA!B2383</f>
        <v>Electronics</v>
      </c>
      <c r="C2383" s="17" t="n">
        <f aca="false">DATA!C2383</f>
        <v>286</v>
      </c>
      <c r="D2383" s="17" t="n">
        <f aca="false">DATA!D2383</f>
        <v>80</v>
      </c>
      <c r="E2383" s="18" t="n">
        <f aca="false">DATA!F2383</f>
        <v>9</v>
      </c>
      <c r="F2383" s="19" t="n">
        <f aca="false">DATA!G2383</f>
        <v>43.93</v>
      </c>
      <c r="G2383" s="19" t="n">
        <f aca="false">DATA!H2383</f>
        <v>9.75</v>
      </c>
      <c r="H2383" s="18" t="n">
        <f aca="false">DATA!E2383</f>
        <v>9</v>
      </c>
      <c r="I2383" s="20" t="n">
        <f aca="false">F2383*E2383</f>
        <v>395.37</v>
      </c>
      <c r="J2383" s="20" t="n">
        <f aca="false">PARAMETER!$B$4*G2383*SQRT(E2383)</f>
        <v>48.1119685883305</v>
      </c>
      <c r="K2383" s="20" t="n">
        <f aca="false">I2383+J2383</f>
        <v>443.481968588331</v>
      </c>
      <c r="L2383" s="20" t="n">
        <f aca="false">K2383+F2383*H2383</f>
        <v>838.851968588331</v>
      </c>
      <c r="M2383" s="16" t="str">
        <f aca="false">IF(C2383&lt;=K2383,"REORDER",IF(C2383&gt;L2383,"OVERSTOCK","OK"))</f>
        <v>REORDER</v>
      </c>
      <c r="N2383" s="16" t="str">
        <f aca="false">IF(C2383&lt;=D2383,"REORDER","OK")</f>
        <v>OK</v>
      </c>
      <c r="O2383" s="18" t="n">
        <f aca="false">IF(D2383&lt;I2383,1,0)</f>
        <v>1</v>
      </c>
      <c r="P2383" s="20" t="n">
        <f aca="false">C2383/F2383</f>
        <v>6.51035738675165</v>
      </c>
      <c r="Q2383" s="19" t="n">
        <f aca="false">DATA!N2383</f>
        <v>102.54</v>
      </c>
      <c r="R2383" s="19" t="n">
        <f aca="false">DATA!O2383</f>
        <v>1.24</v>
      </c>
      <c r="S2383" s="17" t="n">
        <f aca="false">C2383*Q2383</f>
        <v>29326.44</v>
      </c>
      <c r="T2383" s="19" t="n">
        <f aca="false">C2383*R2383</f>
        <v>354.64</v>
      </c>
      <c r="U2383" s="20" t="n">
        <f aca="false">MAX(0,C2383-L2383)</f>
        <v>0</v>
      </c>
      <c r="V2383" s="17" t="n">
        <f aca="false">U2383*Q2383</f>
        <v>0</v>
      </c>
      <c r="W2383" s="19" t="n">
        <f aca="false">U2383*R2383</f>
        <v>0</v>
      </c>
      <c r="X2383" s="20" t="n">
        <f aca="false">MAX(0,K2383-C2383)</f>
        <v>157.481968588331</v>
      </c>
      <c r="Y2383" s="17" t="n">
        <f aca="false">F2383*PARAMETER!$B$5*Q2383</f>
        <v>1644172.503</v>
      </c>
      <c r="Z2383" s="21" t="n">
        <f aca="false">SUMIF($Y$2:$Y$3205,"&gt;="&amp;Y2383)/SUM($Y$2:$Y$3205)</f>
        <v>0.471955510286047</v>
      </c>
      <c r="AA2383" s="16" t="str">
        <f aca="false">IF(Z2383&lt;=PARAMETER!$B$7,"A",IF(Z2383&lt;=PARAMETER!$B$8,"B","C"))</f>
        <v>A</v>
      </c>
      <c r="AB2383" s="22" t="n">
        <f aca="false">G2383/F2383</f>
        <v>0.221944001821079</v>
      </c>
      <c r="AC2383" s="16" t="str">
        <f aca="false">IF(AB2383&lt;=PARAMETER!$B$9,"X",IF(AB2383&lt;=PARAMETER!$B$10,"Y","Z"))</f>
        <v>X</v>
      </c>
      <c r="AD2383" s="16" t="str">
        <f aca="false">AA2383&amp;AC2383</f>
        <v>AX</v>
      </c>
      <c r="AE2383" s="22" t="n">
        <f aca="false">DATA!I2383</f>
        <v>0.43</v>
      </c>
      <c r="AF2383" s="18" t="n">
        <f aca="false">DATA!L2383</f>
        <v>80</v>
      </c>
      <c r="AG2383" s="16" t="str">
        <f aca="false">DATA!K2383</f>
        <v>A</v>
      </c>
      <c r="AH2383" s="18" t="n">
        <f aca="false">IF(AE2383&gt;=PARAMETER!$B$12,1,0)</f>
        <v>0</v>
      </c>
      <c r="AI2383" s="18" t="n">
        <f aca="false">IF(AF2383&gt;=PARAMETER!$B$13,1,0)</f>
        <v>0</v>
      </c>
      <c r="AJ2383" s="18" t="n">
        <f aca="false">IF(AND(AH2383=1,AI2383=1),1,0)</f>
        <v>0</v>
      </c>
    </row>
    <row r="2384" customFormat="false" ht="15" hidden="false" customHeight="false" outlineLevel="0" collapsed="false">
      <c r="A2384" s="16" t="str">
        <f aca="false">DATA!A2384</f>
        <v>ITM12382</v>
      </c>
      <c r="B2384" s="16" t="str">
        <f aca="false">DATA!B2384</f>
        <v>Pharma</v>
      </c>
      <c r="C2384" s="17" t="n">
        <f aca="false">DATA!C2384</f>
        <v>495</v>
      </c>
      <c r="D2384" s="17" t="n">
        <f aca="false">DATA!D2384</f>
        <v>59</v>
      </c>
      <c r="E2384" s="18" t="n">
        <f aca="false">DATA!F2384</f>
        <v>4</v>
      </c>
      <c r="F2384" s="19" t="n">
        <f aca="false">DATA!G2384</f>
        <v>22.32</v>
      </c>
      <c r="G2384" s="19" t="n">
        <f aca="false">DATA!H2384</f>
        <v>5.31</v>
      </c>
      <c r="H2384" s="18" t="n">
        <f aca="false">DATA!E2384</f>
        <v>11</v>
      </c>
      <c r="I2384" s="20" t="n">
        <f aca="false">F2384*E2384</f>
        <v>89.28</v>
      </c>
      <c r="J2384" s="20" t="n">
        <f aca="false">PARAMETER!$B$4*G2384*SQRT(E2384)</f>
        <v>17.4683455182246</v>
      </c>
      <c r="K2384" s="20" t="n">
        <f aca="false">I2384+J2384</f>
        <v>106.748345518225</v>
      </c>
      <c r="L2384" s="20" t="n">
        <f aca="false">K2384+F2384*H2384</f>
        <v>352.268345518225</v>
      </c>
      <c r="M2384" s="16" t="str">
        <f aca="false">IF(C2384&lt;=K2384,"REORDER",IF(C2384&gt;L2384,"OVERSTOCK","OK"))</f>
        <v>OVERSTOCK</v>
      </c>
      <c r="N2384" s="16" t="str">
        <f aca="false">IF(C2384&lt;=D2384,"REORDER","OK")</f>
        <v>OK</v>
      </c>
      <c r="O2384" s="18" t="n">
        <f aca="false">IF(D2384&lt;I2384,1,0)</f>
        <v>1</v>
      </c>
      <c r="P2384" s="20" t="n">
        <f aca="false">C2384/F2384</f>
        <v>22.1774193548387</v>
      </c>
      <c r="Q2384" s="19" t="n">
        <f aca="false">DATA!N2384</f>
        <v>38.8</v>
      </c>
      <c r="R2384" s="19" t="n">
        <f aca="false">DATA!O2384</f>
        <v>0.81</v>
      </c>
      <c r="S2384" s="17" t="n">
        <f aca="false">C2384*Q2384</f>
        <v>19206</v>
      </c>
      <c r="T2384" s="19" t="n">
        <f aca="false">C2384*R2384</f>
        <v>400.95</v>
      </c>
      <c r="U2384" s="20" t="n">
        <f aca="false">MAX(0,C2384-L2384)</f>
        <v>142.731654481775</v>
      </c>
      <c r="V2384" s="17" t="n">
        <f aca="false">U2384*Q2384</f>
        <v>5537.98819389288</v>
      </c>
      <c r="W2384" s="19" t="n">
        <f aca="false">U2384*R2384</f>
        <v>115.612640130238</v>
      </c>
      <c r="X2384" s="20" t="n">
        <f aca="false">MAX(0,K2384-C2384)</f>
        <v>0</v>
      </c>
      <c r="Y2384" s="17" t="n">
        <f aca="false">F2384*PARAMETER!$B$5*Q2384</f>
        <v>316095.84</v>
      </c>
      <c r="Z2384" s="21" t="n">
        <f aca="false">SUMIF($Y$2:$Y$3205,"&gt;="&amp;Y2384)/SUM($Y$2:$Y$3205)</f>
        <v>0.956389241457867</v>
      </c>
      <c r="AA2384" s="16" t="str">
        <f aca="false">IF(Z2384&lt;=PARAMETER!$B$7,"A",IF(Z2384&lt;=PARAMETER!$B$8,"B","C"))</f>
        <v>C</v>
      </c>
      <c r="AB2384" s="22" t="n">
        <f aca="false">G2384/F2384</f>
        <v>0.237903225806452</v>
      </c>
      <c r="AC2384" s="16" t="str">
        <f aca="false">IF(AB2384&lt;=PARAMETER!$B$9,"X",IF(AB2384&lt;=PARAMETER!$B$10,"Y","Z"))</f>
        <v>X</v>
      </c>
      <c r="AD2384" s="16" t="str">
        <f aca="false">AA2384&amp;AC2384</f>
        <v>CX</v>
      </c>
      <c r="AE2384" s="22" t="n">
        <f aca="false">DATA!I2384</f>
        <v>0.73</v>
      </c>
      <c r="AF2384" s="18" t="n">
        <f aca="false">DATA!L2384</f>
        <v>106</v>
      </c>
      <c r="AG2384" s="16" t="str">
        <f aca="false">DATA!K2384</f>
        <v>A</v>
      </c>
      <c r="AH2384" s="18" t="n">
        <f aca="false">IF(AE2384&gt;=PARAMETER!$B$12,1,0)</f>
        <v>0</v>
      </c>
      <c r="AI2384" s="18" t="n">
        <f aca="false">IF(AF2384&gt;=PARAMETER!$B$13,1,0)</f>
        <v>1</v>
      </c>
      <c r="AJ2384" s="18" t="n">
        <f aca="false">IF(AND(AH2384=1,AI2384=1),1,0)</f>
        <v>0</v>
      </c>
    </row>
    <row r="2385" customFormat="false" ht="15" hidden="false" customHeight="false" outlineLevel="0" collapsed="false">
      <c r="A2385" s="16" t="str">
        <f aca="false">DATA!A2385</f>
        <v>ITM12383</v>
      </c>
      <c r="B2385" s="16" t="str">
        <f aca="false">DATA!B2385</f>
        <v>Automotive</v>
      </c>
      <c r="C2385" s="17" t="n">
        <f aca="false">DATA!C2385</f>
        <v>127</v>
      </c>
      <c r="D2385" s="17" t="n">
        <f aca="false">DATA!D2385</f>
        <v>98</v>
      </c>
      <c r="E2385" s="18" t="n">
        <f aca="false">DATA!F2385</f>
        <v>5</v>
      </c>
      <c r="F2385" s="19" t="n">
        <f aca="false">DATA!G2385</f>
        <v>27.23</v>
      </c>
      <c r="G2385" s="19" t="n">
        <f aca="false">DATA!H2385</f>
        <v>0.92</v>
      </c>
      <c r="H2385" s="18" t="n">
        <f aca="false">DATA!E2385</f>
        <v>6</v>
      </c>
      <c r="I2385" s="20" t="n">
        <f aca="false">F2385*E2385</f>
        <v>136.15</v>
      </c>
      <c r="J2385" s="20" t="n">
        <f aca="false">PARAMETER!$B$4*G2385*SQRT(E2385)</f>
        <v>3.38376416106853</v>
      </c>
      <c r="K2385" s="20" t="n">
        <f aca="false">I2385+J2385</f>
        <v>139.533764161069</v>
      </c>
      <c r="L2385" s="20" t="n">
        <f aca="false">K2385+F2385*H2385</f>
        <v>302.913764161069</v>
      </c>
      <c r="M2385" s="16" t="str">
        <f aca="false">IF(C2385&lt;=K2385,"REORDER",IF(C2385&gt;L2385,"OVERSTOCK","OK"))</f>
        <v>REORDER</v>
      </c>
      <c r="N2385" s="16" t="str">
        <f aca="false">IF(C2385&lt;=D2385,"REORDER","OK")</f>
        <v>OK</v>
      </c>
      <c r="O2385" s="18" t="n">
        <f aca="false">IF(D2385&lt;I2385,1,0)</f>
        <v>1</v>
      </c>
      <c r="P2385" s="20" t="n">
        <f aca="false">C2385/F2385</f>
        <v>4.6639735585751</v>
      </c>
      <c r="Q2385" s="19" t="n">
        <f aca="false">DATA!N2385</f>
        <v>190.26</v>
      </c>
      <c r="R2385" s="19" t="n">
        <f aca="false">DATA!O2385</f>
        <v>0.96</v>
      </c>
      <c r="S2385" s="17" t="n">
        <f aca="false">C2385*Q2385</f>
        <v>24163.02</v>
      </c>
      <c r="T2385" s="19" t="n">
        <f aca="false">C2385*R2385</f>
        <v>121.92</v>
      </c>
      <c r="U2385" s="20" t="n">
        <f aca="false">MAX(0,C2385-L2385)</f>
        <v>0</v>
      </c>
      <c r="V2385" s="17" t="n">
        <f aca="false">U2385*Q2385</f>
        <v>0</v>
      </c>
      <c r="W2385" s="19" t="n">
        <f aca="false">U2385*R2385</f>
        <v>0</v>
      </c>
      <c r="X2385" s="20" t="n">
        <f aca="false">MAX(0,K2385-C2385)</f>
        <v>12.5337641610685</v>
      </c>
      <c r="Y2385" s="17" t="n">
        <f aca="false">F2385*PARAMETER!$B$5*Q2385</f>
        <v>1890984.627</v>
      </c>
      <c r="Z2385" s="21" t="n">
        <f aca="false">SUMIF($Y$2:$Y$3205,"&gt;="&amp;Y2385)/SUM($Y$2:$Y$3205)</f>
        <v>0.380497703803682</v>
      </c>
      <c r="AA2385" s="16" t="str">
        <f aca="false">IF(Z2385&lt;=PARAMETER!$B$7,"A",IF(Z2385&lt;=PARAMETER!$B$8,"B","C"))</f>
        <v>A</v>
      </c>
      <c r="AB2385" s="22" t="n">
        <f aca="false">G2385/F2385</f>
        <v>0.033786265148733</v>
      </c>
      <c r="AC2385" s="16" t="str">
        <f aca="false">IF(AB2385&lt;=PARAMETER!$B$9,"X",IF(AB2385&lt;=PARAMETER!$B$10,"Y","Z"))</f>
        <v>X</v>
      </c>
      <c r="AD2385" s="16" t="str">
        <f aca="false">AA2385&amp;AC2385</f>
        <v>AX</v>
      </c>
      <c r="AE2385" s="22" t="n">
        <f aca="false">DATA!I2385</f>
        <v>0.71</v>
      </c>
      <c r="AF2385" s="18" t="n">
        <f aca="false">DATA!L2385</f>
        <v>26</v>
      </c>
      <c r="AG2385" s="16" t="str">
        <f aca="false">DATA!K2385</f>
        <v>B</v>
      </c>
      <c r="AH2385" s="18" t="n">
        <f aca="false">IF(AE2385&gt;=PARAMETER!$B$12,1,0)</f>
        <v>0</v>
      </c>
      <c r="AI2385" s="18" t="n">
        <f aca="false">IF(AF2385&gt;=PARAMETER!$B$13,1,0)</f>
        <v>0</v>
      </c>
      <c r="AJ2385" s="18" t="n">
        <f aca="false">IF(AND(AH2385=1,AI2385=1),1,0)</f>
        <v>0</v>
      </c>
    </row>
    <row r="2386" customFormat="false" ht="15" hidden="false" customHeight="false" outlineLevel="0" collapsed="false">
      <c r="A2386" s="16" t="str">
        <f aca="false">DATA!A2386</f>
        <v>ITM12384</v>
      </c>
      <c r="B2386" s="16" t="str">
        <f aca="false">DATA!B2386</f>
        <v>Groceries</v>
      </c>
      <c r="C2386" s="17" t="n">
        <f aca="false">DATA!C2386</f>
        <v>351</v>
      </c>
      <c r="D2386" s="17" t="n">
        <f aca="false">DATA!D2386</f>
        <v>22</v>
      </c>
      <c r="E2386" s="18" t="n">
        <f aca="false">DATA!F2386</f>
        <v>3</v>
      </c>
      <c r="F2386" s="19" t="n">
        <f aca="false">DATA!G2386</f>
        <v>46.66</v>
      </c>
      <c r="G2386" s="19" t="n">
        <f aca="false">DATA!H2386</f>
        <v>0.95</v>
      </c>
      <c r="H2386" s="18" t="n">
        <f aca="false">DATA!E2386</f>
        <v>11</v>
      </c>
      <c r="I2386" s="20" t="n">
        <f aca="false">F2386*E2386</f>
        <v>139.98</v>
      </c>
      <c r="J2386" s="20" t="n">
        <f aca="false">PARAMETER!$B$4*G2386*SQRT(E2386)</f>
        <v>2.7065215502492</v>
      </c>
      <c r="K2386" s="20" t="n">
        <f aca="false">I2386+J2386</f>
        <v>142.686521550249</v>
      </c>
      <c r="L2386" s="20" t="n">
        <f aca="false">K2386+F2386*H2386</f>
        <v>655.946521550249</v>
      </c>
      <c r="M2386" s="16" t="str">
        <f aca="false">IF(C2386&lt;=K2386,"REORDER",IF(C2386&gt;L2386,"OVERSTOCK","OK"))</f>
        <v>OK</v>
      </c>
      <c r="N2386" s="16" t="str">
        <f aca="false">IF(C2386&lt;=D2386,"REORDER","OK")</f>
        <v>OK</v>
      </c>
      <c r="O2386" s="18" t="n">
        <f aca="false">IF(D2386&lt;I2386,1,0)</f>
        <v>1</v>
      </c>
      <c r="P2386" s="20" t="n">
        <f aca="false">C2386/F2386</f>
        <v>7.52250321474496</v>
      </c>
      <c r="Q2386" s="19" t="n">
        <f aca="false">DATA!N2386</f>
        <v>56.9</v>
      </c>
      <c r="R2386" s="19" t="n">
        <f aca="false">DATA!O2386</f>
        <v>1.92</v>
      </c>
      <c r="S2386" s="17" t="n">
        <f aca="false">C2386*Q2386</f>
        <v>19971.9</v>
      </c>
      <c r="T2386" s="19" t="n">
        <f aca="false">C2386*R2386</f>
        <v>673.92</v>
      </c>
      <c r="U2386" s="20" t="n">
        <f aca="false">MAX(0,C2386-L2386)</f>
        <v>0</v>
      </c>
      <c r="V2386" s="17" t="n">
        <f aca="false">U2386*Q2386</f>
        <v>0</v>
      </c>
      <c r="W2386" s="19" t="n">
        <f aca="false">U2386*R2386</f>
        <v>0</v>
      </c>
      <c r="X2386" s="20" t="n">
        <f aca="false">MAX(0,K2386-C2386)</f>
        <v>0</v>
      </c>
      <c r="Y2386" s="17" t="n">
        <f aca="false">F2386*PARAMETER!$B$5*Q2386</f>
        <v>969058.21</v>
      </c>
      <c r="Z2386" s="21" t="n">
        <f aca="false">SUMIF($Y$2:$Y$3205,"&gt;="&amp;Y2386)/SUM($Y$2:$Y$3205)</f>
        <v>0.748338899125327</v>
      </c>
      <c r="AA2386" s="16" t="str">
        <f aca="false">IF(Z2386&lt;=PARAMETER!$B$7,"A",IF(Z2386&lt;=PARAMETER!$B$8,"B","C"))</f>
        <v>A</v>
      </c>
      <c r="AB2386" s="22" t="n">
        <f aca="false">G2386/F2386</f>
        <v>0.0203600514359194</v>
      </c>
      <c r="AC2386" s="16" t="str">
        <f aca="false">IF(AB2386&lt;=PARAMETER!$B$9,"X",IF(AB2386&lt;=PARAMETER!$B$10,"Y","Z"))</f>
        <v>X</v>
      </c>
      <c r="AD2386" s="16" t="str">
        <f aca="false">AA2386&amp;AC2386</f>
        <v>AX</v>
      </c>
      <c r="AE2386" s="22" t="n">
        <f aca="false">DATA!I2386</f>
        <v>0.18</v>
      </c>
      <c r="AF2386" s="18" t="n">
        <f aca="false">DATA!L2386</f>
        <v>85</v>
      </c>
      <c r="AG2386" s="16" t="str">
        <f aca="false">DATA!K2386</f>
        <v>C</v>
      </c>
      <c r="AH2386" s="18" t="n">
        <f aca="false">IF(AE2386&gt;=PARAMETER!$B$12,1,0)</f>
        <v>0</v>
      </c>
      <c r="AI2386" s="18" t="n">
        <f aca="false">IF(AF2386&gt;=PARAMETER!$B$13,1,0)</f>
        <v>0</v>
      </c>
      <c r="AJ2386" s="18" t="n">
        <f aca="false">IF(AND(AH2386=1,AI2386=1),1,0)</f>
        <v>0</v>
      </c>
    </row>
    <row r="2387" customFormat="false" ht="15" hidden="false" customHeight="false" outlineLevel="0" collapsed="false">
      <c r="A2387" s="16" t="str">
        <f aca="false">DATA!A2387</f>
        <v>ITM12385</v>
      </c>
      <c r="B2387" s="16" t="str">
        <f aca="false">DATA!B2387</f>
        <v>Electronics</v>
      </c>
      <c r="C2387" s="17" t="n">
        <f aca="false">DATA!C2387</f>
        <v>442</v>
      </c>
      <c r="D2387" s="17" t="n">
        <f aca="false">DATA!D2387</f>
        <v>94</v>
      </c>
      <c r="E2387" s="18" t="n">
        <f aca="false">DATA!F2387</f>
        <v>3</v>
      </c>
      <c r="F2387" s="19" t="n">
        <f aca="false">DATA!G2387</f>
        <v>6.27</v>
      </c>
      <c r="G2387" s="19" t="n">
        <f aca="false">DATA!H2387</f>
        <v>9.12</v>
      </c>
      <c r="H2387" s="18" t="n">
        <f aca="false">DATA!E2387</f>
        <v>13</v>
      </c>
      <c r="I2387" s="20" t="n">
        <f aca="false">F2387*E2387</f>
        <v>18.81</v>
      </c>
      <c r="J2387" s="20" t="n">
        <f aca="false">PARAMETER!$B$4*G2387*SQRT(E2387)</f>
        <v>25.9826068823923</v>
      </c>
      <c r="K2387" s="20" t="n">
        <f aca="false">I2387+J2387</f>
        <v>44.7926068823923</v>
      </c>
      <c r="L2387" s="20" t="n">
        <f aca="false">K2387+F2387*H2387</f>
        <v>126.302606882392</v>
      </c>
      <c r="M2387" s="16" t="str">
        <f aca="false">IF(C2387&lt;=K2387,"REORDER",IF(C2387&gt;L2387,"OVERSTOCK","OK"))</f>
        <v>OVERSTOCK</v>
      </c>
      <c r="N2387" s="16" t="str">
        <f aca="false">IF(C2387&lt;=D2387,"REORDER","OK")</f>
        <v>OK</v>
      </c>
      <c r="O2387" s="18" t="n">
        <f aca="false">IF(D2387&lt;I2387,1,0)</f>
        <v>0</v>
      </c>
      <c r="P2387" s="20" t="n">
        <f aca="false">C2387/F2387</f>
        <v>70.4944178628389</v>
      </c>
      <c r="Q2387" s="19" t="n">
        <f aca="false">DATA!N2387</f>
        <v>105.31</v>
      </c>
      <c r="R2387" s="19" t="n">
        <f aca="false">DATA!O2387</f>
        <v>1.15</v>
      </c>
      <c r="S2387" s="17" t="n">
        <f aca="false">C2387*Q2387</f>
        <v>46547.02</v>
      </c>
      <c r="T2387" s="19" t="n">
        <f aca="false">C2387*R2387</f>
        <v>508.3</v>
      </c>
      <c r="U2387" s="20" t="n">
        <f aca="false">MAX(0,C2387-L2387)</f>
        <v>315.697393117608</v>
      </c>
      <c r="V2387" s="17" t="n">
        <f aca="false">U2387*Q2387</f>
        <v>33246.0924692153</v>
      </c>
      <c r="W2387" s="19" t="n">
        <f aca="false">U2387*R2387</f>
        <v>363.052002085249</v>
      </c>
      <c r="X2387" s="20" t="n">
        <f aca="false">MAX(0,K2387-C2387)</f>
        <v>0</v>
      </c>
      <c r="Y2387" s="17" t="n">
        <f aca="false">F2387*PARAMETER!$B$5*Q2387</f>
        <v>241007.2005</v>
      </c>
      <c r="Z2387" s="21" t="n">
        <f aca="false">SUMIF($Y$2:$Y$3205,"&gt;="&amp;Y2387)/SUM($Y$2:$Y$3205)</f>
        <v>0.974388447961354</v>
      </c>
      <c r="AA2387" s="16" t="str">
        <f aca="false">IF(Z2387&lt;=PARAMETER!$B$7,"A",IF(Z2387&lt;=PARAMETER!$B$8,"B","C"))</f>
        <v>C</v>
      </c>
      <c r="AB2387" s="22" t="n">
        <f aca="false">G2387/F2387</f>
        <v>1.45454545454545</v>
      </c>
      <c r="AC2387" s="16" t="str">
        <f aca="false">IF(AB2387&lt;=PARAMETER!$B$9,"X",IF(AB2387&lt;=PARAMETER!$B$10,"Y","Z"))</f>
        <v>Z</v>
      </c>
      <c r="AD2387" s="16" t="str">
        <f aca="false">AA2387&amp;AC2387</f>
        <v>CZ</v>
      </c>
      <c r="AE2387" s="22" t="n">
        <f aca="false">DATA!I2387</f>
        <v>0.92</v>
      </c>
      <c r="AF2387" s="18" t="n">
        <f aca="false">DATA!L2387</f>
        <v>26</v>
      </c>
      <c r="AG2387" s="16" t="str">
        <f aca="false">DATA!K2387</f>
        <v>C</v>
      </c>
      <c r="AH2387" s="18" t="n">
        <f aca="false">IF(AE2387&gt;=PARAMETER!$B$12,1,0)</f>
        <v>1</v>
      </c>
      <c r="AI2387" s="18" t="n">
        <f aca="false">IF(AF2387&gt;=PARAMETER!$B$13,1,0)</f>
        <v>0</v>
      </c>
      <c r="AJ2387" s="18" t="n">
        <f aca="false">IF(AND(AH2387=1,AI2387=1),1,0)</f>
        <v>0</v>
      </c>
    </row>
    <row r="2388" customFormat="false" ht="15" hidden="false" customHeight="false" outlineLevel="0" collapsed="false">
      <c r="A2388" s="16" t="str">
        <f aca="false">DATA!A2388</f>
        <v>ITM12386</v>
      </c>
      <c r="B2388" s="16" t="str">
        <f aca="false">DATA!B2388</f>
        <v>Pharma</v>
      </c>
      <c r="C2388" s="17" t="n">
        <f aca="false">DATA!C2388</f>
        <v>109</v>
      </c>
      <c r="D2388" s="17" t="n">
        <f aca="false">DATA!D2388</f>
        <v>19</v>
      </c>
      <c r="E2388" s="18" t="n">
        <f aca="false">DATA!F2388</f>
        <v>2</v>
      </c>
      <c r="F2388" s="19" t="n">
        <f aca="false">DATA!G2388</f>
        <v>43.25</v>
      </c>
      <c r="G2388" s="19" t="n">
        <f aca="false">DATA!H2388</f>
        <v>8.8</v>
      </c>
      <c r="H2388" s="18" t="n">
        <f aca="false">DATA!E2388</f>
        <v>12</v>
      </c>
      <c r="I2388" s="20" t="n">
        <f aca="false">F2388*E2388</f>
        <v>86.5</v>
      </c>
      <c r="J2388" s="20" t="n">
        <f aca="false">PARAMETER!$B$4*G2388*SQRT(E2388)</f>
        <v>20.4703339047095</v>
      </c>
      <c r="K2388" s="20" t="n">
        <f aca="false">I2388+J2388</f>
        <v>106.970333904709</v>
      </c>
      <c r="L2388" s="20" t="n">
        <f aca="false">K2388+F2388*H2388</f>
        <v>625.97033390471</v>
      </c>
      <c r="M2388" s="16" t="str">
        <f aca="false">IF(C2388&lt;=K2388,"REORDER",IF(C2388&gt;L2388,"OVERSTOCK","OK"))</f>
        <v>OK</v>
      </c>
      <c r="N2388" s="16" t="str">
        <f aca="false">IF(C2388&lt;=D2388,"REORDER","OK")</f>
        <v>OK</v>
      </c>
      <c r="O2388" s="18" t="n">
        <f aca="false">IF(D2388&lt;I2388,1,0)</f>
        <v>1</v>
      </c>
      <c r="P2388" s="20" t="n">
        <f aca="false">C2388/F2388</f>
        <v>2.52023121387283</v>
      </c>
      <c r="Q2388" s="19" t="n">
        <f aca="false">DATA!N2388</f>
        <v>41.47</v>
      </c>
      <c r="R2388" s="19" t="n">
        <f aca="false">DATA!O2388</f>
        <v>0.38</v>
      </c>
      <c r="S2388" s="17" t="n">
        <f aca="false">C2388*Q2388</f>
        <v>4520.23</v>
      </c>
      <c r="T2388" s="19" t="n">
        <f aca="false">C2388*R2388</f>
        <v>41.42</v>
      </c>
      <c r="U2388" s="20" t="n">
        <f aca="false">MAX(0,C2388-L2388)</f>
        <v>0</v>
      </c>
      <c r="V2388" s="17" t="n">
        <f aca="false">U2388*Q2388</f>
        <v>0</v>
      </c>
      <c r="W2388" s="19" t="n">
        <f aca="false">U2388*R2388</f>
        <v>0</v>
      </c>
      <c r="X2388" s="20" t="n">
        <f aca="false">MAX(0,K2388-C2388)</f>
        <v>0</v>
      </c>
      <c r="Y2388" s="17" t="n">
        <f aca="false">F2388*PARAMETER!$B$5*Q2388</f>
        <v>654655.7875</v>
      </c>
      <c r="Z2388" s="21" t="n">
        <f aca="false">SUMIF($Y$2:$Y$3205,"&gt;="&amp;Y2388)/SUM($Y$2:$Y$3205)</f>
        <v>0.860486952682119</v>
      </c>
      <c r="AA2388" s="16" t="str">
        <f aca="false">IF(Z2388&lt;=PARAMETER!$B$7,"A",IF(Z2388&lt;=PARAMETER!$B$8,"B","C"))</f>
        <v>B</v>
      </c>
      <c r="AB2388" s="22" t="n">
        <f aca="false">G2388/F2388</f>
        <v>0.203468208092486</v>
      </c>
      <c r="AC2388" s="16" t="str">
        <f aca="false">IF(AB2388&lt;=PARAMETER!$B$9,"X",IF(AB2388&lt;=PARAMETER!$B$10,"Y","Z"))</f>
        <v>X</v>
      </c>
      <c r="AD2388" s="16" t="str">
        <f aca="false">AA2388&amp;AC2388</f>
        <v>BX</v>
      </c>
      <c r="AE2388" s="22" t="n">
        <f aca="false">DATA!I2388</f>
        <v>0.54</v>
      </c>
      <c r="AF2388" s="18" t="n">
        <f aca="false">DATA!L2388</f>
        <v>120</v>
      </c>
      <c r="AG2388" s="16" t="str">
        <f aca="false">DATA!K2388</f>
        <v>A</v>
      </c>
      <c r="AH2388" s="18" t="n">
        <f aca="false">IF(AE2388&gt;=PARAMETER!$B$12,1,0)</f>
        <v>0</v>
      </c>
      <c r="AI2388" s="18" t="n">
        <f aca="false">IF(AF2388&gt;=PARAMETER!$B$13,1,0)</f>
        <v>1</v>
      </c>
      <c r="AJ2388" s="18" t="n">
        <f aca="false">IF(AND(AH2388=1,AI2388=1),1,0)</f>
        <v>0</v>
      </c>
    </row>
    <row r="2389" customFormat="false" ht="15" hidden="false" customHeight="false" outlineLevel="0" collapsed="false">
      <c r="A2389" s="16" t="str">
        <f aca="false">DATA!A2389</f>
        <v>ITM12387</v>
      </c>
      <c r="B2389" s="16" t="str">
        <f aca="false">DATA!B2389</f>
        <v>Groceries</v>
      </c>
      <c r="C2389" s="17" t="n">
        <f aca="false">DATA!C2389</f>
        <v>224</v>
      </c>
      <c r="D2389" s="17" t="n">
        <f aca="false">DATA!D2389</f>
        <v>64</v>
      </c>
      <c r="E2389" s="18" t="n">
        <f aca="false">DATA!F2389</f>
        <v>4</v>
      </c>
      <c r="F2389" s="19" t="n">
        <f aca="false">DATA!G2389</f>
        <v>8.81</v>
      </c>
      <c r="G2389" s="19" t="n">
        <f aca="false">DATA!H2389</f>
        <v>4.85</v>
      </c>
      <c r="H2389" s="18" t="n">
        <f aca="false">DATA!E2389</f>
        <v>11</v>
      </c>
      <c r="I2389" s="20" t="n">
        <f aca="false">F2389*E2389</f>
        <v>35.24</v>
      </c>
      <c r="J2389" s="20" t="n">
        <f aca="false">PARAMETER!$B$4*G2389*SQRT(E2389)</f>
        <v>15.9550801814293</v>
      </c>
      <c r="K2389" s="20" t="n">
        <f aca="false">I2389+J2389</f>
        <v>51.1950801814293</v>
      </c>
      <c r="L2389" s="20" t="n">
        <f aca="false">K2389+F2389*H2389</f>
        <v>148.105080181429</v>
      </c>
      <c r="M2389" s="16" t="str">
        <f aca="false">IF(C2389&lt;=K2389,"REORDER",IF(C2389&gt;L2389,"OVERSTOCK","OK"))</f>
        <v>OVERSTOCK</v>
      </c>
      <c r="N2389" s="16" t="str">
        <f aca="false">IF(C2389&lt;=D2389,"REORDER","OK")</f>
        <v>OK</v>
      </c>
      <c r="O2389" s="18" t="n">
        <f aca="false">IF(D2389&lt;I2389,1,0)</f>
        <v>0</v>
      </c>
      <c r="P2389" s="20" t="n">
        <f aca="false">C2389/F2389</f>
        <v>25.4256526674234</v>
      </c>
      <c r="Q2389" s="19" t="n">
        <f aca="false">DATA!N2389</f>
        <v>73.22</v>
      </c>
      <c r="R2389" s="19" t="n">
        <f aca="false">DATA!O2389</f>
        <v>0.94</v>
      </c>
      <c r="S2389" s="17" t="n">
        <f aca="false">C2389*Q2389</f>
        <v>16401.28</v>
      </c>
      <c r="T2389" s="19" t="n">
        <f aca="false">C2389*R2389</f>
        <v>210.56</v>
      </c>
      <c r="U2389" s="20" t="n">
        <f aca="false">MAX(0,C2389-L2389)</f>
        <v>75.8949198185707</v>
      </c>
      <c r="V2389" s="17" t="n">
        <f aca="false">U2389*Q2389</f>
        <v>5557.02602911575</v>
      </c>
      <c r="W2389" s="19" t="n">
        <f aca="false">U2389*R2389</f>
        <v>71.3412246294565</v>
      </c>
      <c r="X2389" s="20" t="n">
        <f aca="false">MAX(0,K2389-C2389)</f>
        <v>0</v>
      </c>
      <c r="Y2389" s="17" t="n">
        <f aca="false">F2389*PARAMETER!$B$5*Q2389</f>
        <v>235449.893</v>
      </c>
      <c r="Z2389" s="21" t="n">
        <f aca="false">SUMIF($Y$2:$Y$3205,"&gt;="&amp;Y2389)/SUM($Y$2:$Y$3205)</f>
        <v>0.975674710579015</v>
      </c>
      <c r="AA2389" s="16" t="str">
        <f aca="false">IF(Z2389&lt;=PARAMETER!$B$7,"A",IF(Z2389&lt;=PARAMETER!$B$8,"B","C"))</f>
        <v>C</v>
      </c>
      <c r="AB2389" s="22" t="n">
        <f aca="false">G2389/F2389</f>
        <v>0.550510783200908</v>
      </c>
      <c r="AC2389" s="16" t="str">
        <f aca="false">IF(AB2389&lt;=PARAMETER!$B$9,"X",IF(AB2389&lt;=PARAMETER!$B$10,"Y","Z"))</f>
        <v>Z</v>
      </c>
      <c r="AD2389" s="16" t="str">
        <f aca="false">AA2389&amp;AC2389</f>
        <v>CZ</v>
      </c>
      <c r="AE2389" s="22" t="n">
        <f aca="false">DATA!I2389</f>
        <v>0.45</v>
      </c>
      <c r="AF2389" s="18" t="n">
        <f aca="false">DATA!L2389</f>
        <v>129</v>
      </c>
      <c r="AG2389" s="16" t="str">
        <f aca="false">DATA!K2389</f>
        <v>D</v>
      </c>
      <c r="AH2389" s="18" t="n">
        <f aca="false">IF(AE2389&gt;=PARAMETER!$B$12,1,0)</f>
        <v>0</v>
      </c>
      <c r="AI2389" s="18" t="n">
        <f aca="false">IF(AF2389&gt;=PARAMETER!$B$13,1,0)</f>
        <v>1</v>
      </c>
      <c r="AJ2389" s="18" t="n">
        <f aca="false">IF(AND(AH2389=1,AI2389=1),1,0)</f>
        <v>0</v>
      </c>
    </row>
    <row r="2390" customFormat="false" ht="15" hidden="false" customHeight="false" outlineLevel="0" collapsed="false">
      <c r="A2390" s="16" t="str">
        <f aca="false">DATA!A2390</f>
        <v>ITM12388</v>
      </c>
      <c r="B2390" s="16" t="str">
        <f aca="false">DATA!B2390</f>
        <v>Apparel</v>
      </c>
      <c r="C2390" s="17" t="n">
        <f aca="false">DATA!C2390</f>
        <v>398</v>
      </c>
      <c r="D2390" s="17" t="n">
        <f aca="false">DATA!D2390</f>
        <v>18</v>
      </c>
      <c r="E2390" s="18" t="n">
        <f aca="false">DATA!F2390</f>
        <v>7</v>
      </c>
      <c r="F2390" s="19" t="n">
        <f aca="false">DATA!G2390</f>
        <v>24.71</v>
      </c>
      <c r="G2390" s="19" t="n">
        <f aca="false">DATA!H2390</f>
        <v>2.05</v>
      </c>
      <c r="H2390" s="18" t="n">
        <f aca="false">DATA!E2390</f>
        <v>6</v>
      </c>
      <c r="I2390" s="20" t="n">
        <f aca="false">F2390*E2390</f>
        <v>172.97</v>
      </c>
      <c r="J2390" s="20" t="n">
        <f aca="false">PARAMETER!$B$4*G2390*SQRT(E2390)</f>
        <v>8.92134096203322</v>
      </c>
      <c r="K2390" s="20" t="n">
        <f aca="false">I2390+J2390</f>
        <v>181.891340962033</v>
      </c>
      <c r="L2390" s="20" t="n">
        <f aca="false">K2390+F2390*H2390</f>
        <v>330.151340962033</v>
      </c>
      <c r="M2390" s="16" t="str">
        <f aca="false">IF(C2390&lt;=K2390,"REORDER",IF(C2390&gt;L2390,"OVERSTOCK","OK"))</f>
        <v>OVERSTOCK</v>
      </c>
      <c r="N2390" s="16" t="str">
        <f aca="false">IF(C2390&lt;=D2390,"REORDER","OK")</f>
        <v>OK</v>
      </c>
      <c r="O2390" s="18" t="n">
        <f aca="false">IF(D2390&lt;I2390,1,0)</f>
        <v>1</v>
      </c>
      <c r="P2390" s="20" t="n">
        <f aca="false">C2390/F2390</f>
        <v>16.1068393363011</v>
      </c>
      <c r="Q2390" s="19" t="n">
        <f aca="false">DATA!N2390</f>
        <v>60.69</v>
      </c>
      <c r="R2390" s="19" t="n">
        <f aca="false">DATA!O2390</f>
        <v>0.53</v>
      </c>
      <c r="S2390" s="17" t="n">
        <f aca="false">C2390*Q2390</f>
        <v>24154.62</v>
      </c>
      <c r="T2390" s="19" t="n">
        <f aca="false">C2390*R2390</f>
        <v>210.94</v>
      </c>
      <c r="U2390" s="20" t="n">
        <f aca="false">MAX(0,C2390-L2390)</f>
        <v>67.8486590379668</v>
      </c>
      <c r="V2390" s="17" t="n">
        <f aca="false">U2390*Q2390</f>
        <v>4117.73511701421</v>
      </c>
      <c r="W2390" s="19" t="n">
        <f aca="false">U2390*R2390</f>
        <v>35.9597892901224</v>
      </c>
      <c r="X2390" s="20" t="n">
        <f aca="false">MAX(0,K2390-C2390)</f>
        <v>0</v>
      </c>
      <c r="Y2390" s="17" t="n">
        <f aca="false">F2390*PARAMETER!$B$5*Q2390</f>
        <v>547372.2135</v>
      </c>
      <c r="Z2390" s="21" t="n">
        <f aca="false">SUMIF($Y$2:$Y$3205,"&gt;="&amp;Y2390)/SUM($Y$2:$Y$3205)</f>
        <v>0.891641927445184</v>
      </c>
      <c r="AA2390" s="16" t="str">
        <f aca="false">IF(Z2390&lt;=PARAMETER!$B$7,"A",IF(Z2390&lt;=PARAMETER!$B$8,"B","C"))</f>
        <v>B</v>
      </c>
      <c r="AB2390" s="22" t="n">
        <f aca="false">G2390/F2390</f>
        <v>0.0829623634156212</v>
      </c>
      <c r="AC2390" s="16" t="str">
        <f aca="false">IF(AB2390&lt;=PARAMETER!$B$9,"X",IF(AB2390&lt;=PARAMETER!$B$10,"Y","Z"))</f>
        <v>X</v>
      </c>
      <c r="AD2390" s="16" t="str">
        <f aca="false">AA2390&amp;AC2390</f>
        <v>BX</v>
      </c>
      <c r="AE2390" s="22" t="n">
        <f aca="false">DATA!I2390</f>
        <v>0.96</v>
      </c>
      <c r="AF2390" s="18" t="n">
        <f aca="false">DATA!L2390</f>
        <v>153</v>
      </c>
      <c r="AG2390" s="16" t="str">
        <f aca="false">DATA!K2390</f>
        <v>A</v>
      </c>
      <c r="AH2390" s="18" t="n">
        <f aca="false">IF(AE2390&gt;=PARAMETER!$B$12,1,0)</f>
        <v>1</v>
      </c>
      <c r="AI2390" s="18" t="n">
        <f aca="false">IF(AF2390&gt;=PARAMETER!$B$13,1,0)</f>
        <v>1</v>
      </c>
      <c r="AJ2390" s="18" t="n">
        <f aca="false">IF(AND(AH2390=1,AI2390=1),1,0)</f>
        <v>1</v>
      </c>
    </row>
    <row r="2391" customFormat="false" ht="15" hidden="false" customHeight="false" outlineLevel="0" collapsed="false">
      <c r="A2391" s="16" t="str">
        <f aca="false">DATA!A2391</f>
        <v>ITM12389</v>
      </c>
      <c r="B2391" s="16" t="str">
        <f aca="false">DATA!B2391</f>
        <v>Apparel</v>
      </c>
      <c r="C2391" s="17" t="n">
        <f aca="false">DATA!C2391</f>
        <v>475</v>
      </c>
      <c r="D2391" s="17" t="n">
        <f aca="false">DATA!D2391</f>
        <v>88</v>
      </c>
      <c r="E2391" s="18" t="n">
        <f aca="false">DATA!F2391</f>
        <v>9</v>
      </c>
      <c r="F2391" s="19" t="n">
        <f aca="false">DATA!G2391</f>
        <v>11.7</v>
      </c>
      <c r="G2391" s="19" t="n">
        <f aca="false">DATA!H2391</f>
        <v>8.39</v>
      </c>
      <c r="H2391" s="18" t="n">
        <f aca="false">DATA!E2391</f>
        <v>5</v>
      </c>
      <c r="I2391" s="20" t="n">
        <f aca="false">F2391*E2391</f>
        <v>105.3</v>
      </c>
      <c r="J2391" s="20" t="n">
        <f aca="false">PARAMETER!$B$4*G2391*SQRT(E2391)</f>
        <v>41.4009657903685</v>
      </c>
      <c r="K2391" s="20" t="n">
        <f aca="false">I2391+J2391</f>
        <v>146.700965790369</v>
      </c>
      <c r="L2391" s="20" t="n">
        <f aca="false">K2391+F2391*H2391</f>
        <v>205.200965790369</v>
      </c>
      <c r="M2391" s="16" t="str">
        <f aca="false">IF(C2391&lt;=K2391,"REORDER",IF(C2391&gt;L2391,"OVERSTOCK","OK"))</f>
        <v>OVERSTOCK</v>
      </c>
      <c r="N2391" s="16" t="str">
        <f aca="false">IF(C2391&lt;=D2391,"REORDER","OK")</f>
        <v>OK</v>
      </c>
      <c r="O2391" s="18" t="n">
        <f aca="false">IF(D2391&lt;I2391,1,0)</f>
        <v>1</v>
      </c>
      <c r="P2391" s="20" t="n">
        <f aca="false">C2391/F2391</f>
        <v>40.5982905982906</v>
      </c>
      <c r="Q2391" s="19" t="n">
        <f aca="false">DATA!N2391</f>
        <v>100.33</v>
      </c>
      <c r="R2391" s="19" t="n">
        <f aca="false">DATA!O2391</f>
        <v>0.36</v>
      </c>
      <c r="S2391" s="17" t="n">
        <f aca="false">C2391*Q2391</f>
        <v>47656.75</v>
      </c>
      <c r="T2391" s="19" t="n">
        <f aca="false">C2391*R2391</f>
        <v>171</v>
      </c>
      <c r="U2391" s="20" t="n">
        <f aca="false">MAX(0,C2391-L2391)</f>
        <v>269.799034209632</v>
      </c>
      <c r="V2391" s="17" t="n">
        <f aca="false">U2391*Q2391</f>
        <v>27068.9371022523</v>
      </c>
      <c r="W2391" s="19" t="n">
        <f aca="false">U2391*R2391</f>
        <v>97.1276523154673</v>
      </c>
      <c r="X2391" s="20" t="n">
        <f aca="false">MAX(0,K2391-C2391)</f>
        <v>0</v>
      </c>
      <c r="Y2391" s="17" t="n">
        <f aca="false">F2391*PARAMETER!$B$5*Q2391</f>
        <v>428459.265</v>
      </c>
      <c r="Z2391" s="21" t="n">
        <f aca="false">SUMIF($Y$2:$Y$3205,"&gt;="&amp;Y2391)/SUM($Y$2:$Y$3205)</f>
        <v>0.927770780661683</v>
      </c>
      <c r="AA2391" s="16" t="str">
        <f aca="false">IF(Z2391&lt;=PARAMETER!$B$7,"A",IF(Z2391&lt;=PARAMETER!$B$8,"B","C"))</f>
        <v>B</v>
      </c>
      <c r="AB2391" s="22" t="n">
        <f aca="false">G2391/F2391</f>
        <v>0.717094017094017</v>
      </c>
      <c r="AC2391" s="16" t="str">
        <f aca="false">IF(AB2391&lt;=PARAMETER!$B$9,"X",IF(AB2391&lt;=PARAMETER!$B$10,"Y","Z"))</f>
        <v>Z</v>
      </c>
      <c r="AD2391" s="16" t="str">
        <f aca="false">AA2391&amp;AC2391</f>
        <v>BZ</v>
      </c>
      <c r="AE2391" s="22" t="n">
        <f aca="false">DATA!I2391</f>
        <v>0.49</v>
      </c>
      <c r="AF2391" s="18" t="n">
        <f aca="false">DATA!L2391</f>
        <v>128</v>
      </c>
      <c r="AG2391" s="16" t="str">
        <f aca="false">DATA!K2391</f>
        <v>C</v>
      </c>
      <c r="AH2391" s="18" t="n">
        <f aca="false">IF(AE2391&gt;=PARAMETER!$B$12,1,0)</f>
        <v>0</v>
      </c>
      <c r="AI2391" s="18" t="n">
        <f aca="false">IF(AF2391&gt;=PARAMETER!$B$13,1,0)</f>
        <v>1</v>
      </c>
      <c r="AJ2391" s="18" t="n">
        <f aca="false">IF(AND(AH2391=1,AI2391=1),1,0)</f>
        <v>0</v>
      </c>
    </row>
    <row r="2392" customFormat="false" ht="15" hidden="false" customHeight="false" outlineLevel="0" collapsed="false">
      <c r="A2392" s="16" t="str">
        <f aca="false">DATA!A2392</f>
        <v>ITM12390</v>
      </c>
      <c r="B2392" s="16" t="str">
        <f aca="false">DATA!B2392</f>
        <v>Groceries</v>
      </c>
      <c r="C2392" s="17" t="n">
        <f aca="false">DATA!C2392</f>
        <v>466</v>
      </c>
      <c r="D2392" s="17" t="n">
        <f aca="false">DATA!D2392</f>
        <v>61</v>
      </c>
      <c r="E2392" s="18" t="n">
        <f aca="false">DATA!F2392</f>
        <v>7</v>
      </c>
      <c r="F2392" s="19" t="n">
        <f aca="false">DATA!G2392</f>
        <v>30.54</v>
      </c>
      <c r="G2392" s="19" t="n">
        <f aca="false">DATA!H2392</f>
        <v>3.58</v>
      </c>
      <c r="H2392" s="18" t="n">
        <f aca="false">DATA!E2392</f>
        <v>4</v>
      </c>
      <c r="I2392" s="20" t="n">
        <f aca="false">F2392*E2392</f>
        <v>213.78</v>
      </c>
      <c r="J2392" s="20" t="n">
        <f aca="false">PARAMETER!$B$4*G2392*SQRT(E2392)</f>
        <v>15.579707631258</v>
      </c>
      <c r="K2392" s="20" t="n">
        <f aca="false">I2392+J2392</f>
        <v>229.359707631258</v>
      </c>
      <c r="L2392" s="20" t="n">
        <f aca="false">K2392+F2392*H2392</f>
        <v>351.519707631258</v>
      </c>
      <c r="M2392" s="16" t="str">
        <f aca="false">IF(C2392&lt;=K2392,"REORDER",IF(C2392&gt;L2392,"OVERSTOCK","OK"))</f>
        <v>OVERSTOCK</v>
      </c>
      <c r="N2392" s="16" t="str">
        <f aca="false">IF(C2392&lt;=D2392,"REORDER","OK")</f>
        <v>OK</v>
      </c>
      <c r="O2392" s="18" t="n">
        <f aca="false">IF(D2392&lt;I2392,1,0)</f>
        <v>1</v>
      </c>
      <c r="P2392" s="20" t="n">
        <f aca="false">C2392/F2392</f>
        <v>15.2586771447282</v>
      </c>
      <c r="Q2392" s="19" t="n">
        <f aca="false">DATA!N2392</f>
        <v>89.76</v>
      </c>
      <c r="R2392" s="19" t="n">
        <f aca="false">DATA!O2392</f>
        <v>1.45</v>
      </c>
      <c r="S2392" s="17" t="n">
        <f aca="false">C2392*Q2392</f>
        <v>41828.16</v>
      </c>
      <c r="T2392" s="19" t="n">
        <f aca="false">C2392*R2392</f>
        <v>675.7</v>
      </c>
      <c r="U2392" s="20" t="n">
        <f aca="false">MAX(0,C2392-L2392)</f>
        <v>114.480292368742</v>
      </c>
      <c r="V2392" s="17" t="n">
        <f aca="false">U2392*Q2392</f>
        <v>10275.7510430183</v>
      </c>
      <c r="W2392" s="19" t="n">
        <f aca="false">U2392*R2392</f>
        <v>165.996423934676</v>
      </c>
      <c r="X2392" s="20" t="n">
        <f aca="false">MAX(0,K2392-C2392)</f>
        <v>0</v>
      </c>
      <c r="Y2392" s="17" t="n">
        <f aca="false">F2392*PARAMETER!$B$5*Q2392</f>
        <v>1000563.696</v>
      </c>
      <c r="Z2392" s="21" t="n">
        <f aca="false">SUMIF($Y$2:$Y$3205,"&gt;="&amp;Y2392)/SUM($Y$2:$Y$3205)</f>
        <v>0.73357634078759</v>
      </c>
      <c r="AA2392" s="16" t="str">
        <f aca="false">IF(Z2392&lt;=PARAMETER!$B$7,"A",IF(Z2392&lt;=PARAMETER!$B$8,"B","C"))</f>
        <v>A</v>
      </c>
      <c r="AB2392" s="22" t="n">
        <f aca="false">G2392/F2392</f>
        <v>0.117223313686968</v>
      </c>
      <c r="AC2392" s="16" t="str">
        <f aca="false">IF(AB2392&lt;=PARAMETER!$B$9,"X",IF(AB2392&lt;=PARAMETER!$B$10,"Y","Z"))</f>
        <v>X</v>
      </c>
      <c r="AD2392" s="16" t="str">
        <f aca="false">AA2392&amp;AC2392</f>
        <v>AX</v>
      </c>
      <c r="AE2392" s="22" t="n">
        <f aca="false">DATA!I2392</f>
        <v>0.75</v>
      </c>
      <c r="AF2392" s="18" t="n">
        <f aca="false">DATA!L2392</f>
        <v>87</v>
      </c>
      <c r="AG2392" s="16" t="str">
        <f aca="false">DATA!K2392</f>
        <v>D</v>
      </c>
      <c r="AH2392" s="18" t="n">
        <f aca="false">IF(AE2392&gt;=PARAMETER!$B$12,1,0)</f>
        <v>0</v>
      </c>
      <c r="AI2392" s="18" t="n">
        <f aca="false">IF(AF2392&gt;=PARAMETER!$B$13,1,0)</f>
        <v>0</v>
      </c>
      <c r="AJ2392" s="18" t="n">
        <f aca="false">IF(AND(AH2392=1,AI2392=1),1,0)</f>
        <v>0</v>
      </c>
    </row>
    <row r="2393" customFormat="false" ht="15" hidden="false" customHeight="false" outlineLevel="0" collapsed="false">
      <c r="A2393" s="16" t="str">
        <f aca="false">DATA!A2393</f>
        <v>ITM12391</v>
      </c>
      <c r="B2393" s="16" t="str">
        <f aca="false">DATA!B2393</f>
        <v>Electronics</v>
      </c>
      <c r="C2393" s="17" t="n">
        <f aca="false">DATA!C2393</f>
        <v>467</v>
      </c>
      <c r="D2393" s="17" t="n">
        <f aca="false">DATA!D2393</f>
        <v>11</v>
      </c>
      <c r="E2393" s="18" t="n">
        <f aca="false">DATA!F2393</f>
        <v>3</v>
      </c>
      <c r="F2393" s="19" t="n">
        <f aca="false">DATA!G2393</f>
        <v>28.37</v>
      </c>
      <c r="G2393" s="19" t="n">
        <f aca="false">DATA!H2393</f>
        <v>4.48</v>
      </c>
      <c r="H2393" s="18" t="n">
        <f aca="false">DATA!E2393</f>
        <v>11</v>
      </c>
      <c r="I2393" s="20" t="n">
        <f aca="false">F2393*E2393</f>
        <v>85.11</v>
      </c>
      <c r="J2393" s="20" t="n">
        <f aca="false">PARAMETER!$B$4*G2393*SQRT(E2393)</f>
        <v>12.7633858369646</v>
      </c>
      <c r="K2393" s="20" t="n">
        <f aca="false">I2393+J2393</f>
        <v>97.8733858369646</v>
      </c>
      <c r="L2393" s="20" t="n">
        <f aca="false">K2393+F2393*H2393</f>
        <v>409.943385836965</v>
      </c>
      <c r="M2393" s="16" t="str">
        <f aca="false">IF(C2393&lt;=K2393,"REORDER",IF(C2393&gt;L2393,"OVERSTOCK","OK"))</f>
        <v>OVERSTOCK</v>
      </c>
      <c r="N2393" s="16" t="str">
        <f aca="false">IF(C2393&lt;=D2393,"REORDER","OK")</f>
        <v>OK</v>
      </c>
      <c r="O2393" s="18" t="n">
        <f aca="false">IF(D2393&lt;I2393,1,0)</f>
        <v>1</v>
      </c>
      <c r="P2393" s="20" t="n">
        <f aca="false">C2393/F2393</f>
        <v>16.4610504053578</v>
      </c>
      <c r="Q2393" s="19" t="n">
        <f aca="false">DATA!N2393</f>
        <v>72.85</v>
      </c>
      <c r="R2393" s="19" t="n">
        <f aca="false">DATA!O2393</f>
        <v>1.29</v>
      </c>
      <c r="S2393" s="17" t="n">
        <f aca="false">C2393*Q2393</f>
        <v>34020.95</v>
      </c>
      <c r="T2393" s="19" t="n">
        <f aca="false">C2393*R2393</f>
        <v>602.43</v>
      </c>
      <c r="U2393" s="20" t="n">
        <f aca="false">MAX(0,C2393-L2393)</f>
        <v>57.0566141630354</v>
      </c>
      <c r="V2393" s="17" t="n">
        <f aca="false">U2393*Q2393</f>
        <v>4156.57434177713</v>
      </c>
      <c r="W2393" s="19" t="n">
        <f aca="false">U2393*R2393</f>
        <v>73.6030322703156</v>
      </c>
      <c r="X2393" s="20" t="n">
        <f aca="false">MAX(0,K2393-C2393)</f>
        <v>0</v>
      </c>
      <c r="Y2393" s="17" t="n">
        <f aca="false">F2393*PARAMETER!$B$5*Q2393</f>
        <v>754365.3925</v>
      </c>
      <c r="Z2393" s="21" t="n">
        <f aca="false">SUMIF($Y$2:$Y$3205,"&gt;="&amp;Y2393)/SUM($Y$2:$Y$3205)</f>
        <v>0.825295290883261</v>
      </c>
      <c r="AA2393" s="16" t="str">
        <f aca="false">IF(Z2393&lt;=PARAMETER!$B$7,"A",IF(Z2393&lt;=PARAMETER!$B$8,"B","C"))</f>
        <v>B</v>
      </c>
      <c r="AB2393" s="22" t="n">
        <f aca="false">G2393/F2393</f>
        <v>0.157913288685231</v>
      </c>
      <c r="AC2393" s="16" t="str">
        <f aca="false">IF(AB2393&lt;=PARAMETER!$B$9,"X",IF(AB2393&lt;=PARAMETER!$B$10,"Y","Z"))</f>
        <v>X</v>
      </c>
      <c r="AD2393" s="16" t="str">
        <f aca="false">AA2393&amp;AC2393</f>
        <v>BX</v>
      </c>
      <c r="AE2393" s="22" t="n">
        <f aca="false">DATA!I2393</f>
        <v>0.69</v>
      </c>
      <c r="AF2393" s="18" t="n">
        <f aca="false">DATA!L2393</f>
        <v>12</v>
      </c>
      <c r="AG2393" s="16" t="str">
        <f aca="false">DATA!K2393</f>
        <v>D</v>
      </c>
      <c r="AH2393" s="18" t="n">
        <f aca="false">IF(AE2393&gt;=PARAMETER!$B$12,1,0)</f>
        <v>0</v>
      </c>
      <c r="AI2393" s="18" t="n">
        <f aca="false">IF(AF2393&gt;=PARAMETER!$B$13,1,0)</f>
        <v>0</v>
      </c>
      <c r="AJ2393" s="18" t="n">
        <f aca="false">IF(AND(AH2393=1,AI2393=1),1,0)</f>
        <v>0</v>
      </c>
    </row>
    <row r="2394" customFormat="false" ht="15" hidden="false" customHeight="false" outlineLevel="0" collapsed="false">
      <c r="A2394" s="16" t="str">
        <f aca="false">DATA!A2394</f>
        <v>ITM12392</v>
      </c>
      <c r="B2394" s="16" t="str">
        <f aca="false">DATA!B2394</f>
        <v>Apparel</v>
      </c>
      <c r="C2394" s="17" t="n">
        <f aca="false">DATA!C2394</f>
        <v>464</v>
      </c>
      <c r="D2394" s="17" t="n">
        <f aca="false">DATA!D2394</f>
        <v>34</v>
      </c>
      <c r="E2394" s="18" t="n">
        <f aca="false">DATA!F2394</f>
        <v>5</v>
      </c>
      <c r="F2394" s="19" t="n">
        <f aca="false">DATA!G2394</f>
        <v>19.62</v>
      </c>
      <c r="G2394" s="19" t="n">
        <f aca="false">DATA!H2394</f>
        <v>6.98</v>
      </c>
      <c r="H2394" s="18" t="n">
        <f aca="false">DATA!E2394</f>
        <v>14</v>
      </c>
      <c r="I2394" s="20" t="n">
        <f aca="false">F2394*E2394</f>
        <v>98.1</v>
      </c>
      <c r="J2394" s="20" t="n">
        <f aca="false">PARAMETER!$B$4*G2394*SQRT(E2394)</f>
        <v>25.672471569846</v>
      </c>
      <c r="K2394" s="20" t="n">
        <f aca="false">I2394+J2394</f>
        <v>123.772471569846</v>
      </c>
      <c r="L2394" s="20" t="n">
        <f aca="false">K2394+F2394*H2394</f>
        <v>398.452471569846</v>
      </c>
      <c r="M2394" s="16" t="str">
        <f aca="false">IF(C2394&lt;=K2394,"REORDER",IF(C2394&gt;L2394,"OVERSTOCK","OK"))</f>
        <v>OVERSTOCK</v>
      </c>
      <c r="N2394" s="16" t="str">
        <f aca="false">IF(C2394&lt;=D2394,"REORDER","OK")</f>
        <v>OK</v>
      </c>
      <c r="O2394" s="18" t="n">
        <f aca="false">IF(D2394&lt;I2394,1,0)</f>
        <v>1</v>
      </c>
      <c r="P2394" s="20" t="n">
        <f aca="false">C2394/F2394</f>
        <v>23.6493374108053</v>
      </c>
      <c r="Q2394" s="19" t="n">
        <f aca="false">DATA!N2394</f>
        <v>30.12</v>
      </c>
      <c r="R2394" s="19" t="n">
        <f aca="false">DATA!O2394</f>
        <v>1.05</v>
      </c>
      <c r="S2394" s="17" t="n">
        <f aca="false">C2394*Q2394</f>
        <v>13975.68</v>
      </c>
      <c r="T2394" s="19" t="n">
        <f aca="false">C2394*R2394</f>
        <v>487.2</v>
      </c>
      <c r="U2394" s="20" t="n">
        <f aca="false">MAX(0,C2394-L2394)</f>
        <v>65.547528430154</v>
      </c>
      <c r="V2394" s="17" t="n">
        <f aca="false">U2394*Q2394</f>
        <v>1974.29155631624</v>
      </c>
      <c r="W2394" s="19" t="n">
        <f aca="false">U2394*R2394</f>
        <v>68.8249048516617</v>
      </c>
      <c r="X2394" s="20" t="n">
        <f aca="false">MAX(0,K2394-C2394)</f>
        <v>0</v>
      </c>
      <c r="Y2394" s="17" t="n">
        <f aca="false">F2394*PARAMETER!$B$5*Q2394</f>
        <v>215698.356</v>
      </c>
      <c r="Z2394" s="21" t="n">
        <f aca="false">SUMIF($Y$2:$Y$3205,"&gt;="&amp;Y2394)/SUM($Y$2:$Y$3205)</f>
        <v>0.980201112404846</v>
      </c>
      <c r="AA2394" s="16" t="str">
        <f aca="false">IF(Z2394&lt;=PARAMETER!$B$7,"A",IF(Z2394&lt;=PARAMETER!$B$8,"B","C"))</f>
        <v>C</v>
      </c>
      <c r="AB2394" s="22" t="n">
        <f aca="false">G2394/F2394</f>
        <v>0.355759429153925</v>
      </c>
      <c r="AC2394" s="16" t="str">
        <f aca="false">IF(AB2394&lt;=PARAMETER!$B$9,"X",IF(AB2394&lt;=PARAMETER!$B$10,"Y","Z"))</f>
        <v>Y</v>
      </c>
      <c r="AD2394" s="16" t="str">
        <f aca="false">AA2394&amp;AC2394</f>
        <v>CY</v>
      </c>
      <c r="AE2394" s="22" t="n">
        <f aca="false">DATA!I2394</f>
        <v>0.25</v>
      </c>
      <c r="AF2394" s="18" t="n">
        <f aca="false">DATA!L2394</f>
        <v>117</v>
      </c>
      <c r="AG2394" s="16" t="str">
        <f aca="false">DATA!K2394</f>
        <v>C</v>
      </c>
      <c r="AH2394" s="18" t="n">
        <f aca="false">IF(AE2394&gt;=PARAMETER!$B$12,1,0)</f>
        <v>0</v>
      </c>
      <c r="AI2394" s="18" t="n">
        <f aca="false">IF(AF2394&gt;=PARAMETER!$B$13,1,0)</f>
        <v>1</v>
      </c>
      <c r="AJ2394" s="18" t="n">
        <f aca="false">IF(AND(AH2394=1,AI2394=1),1,0)</f>
        <v>0</v>
      </c>
    </row>
    <row r="2395" customFormat="false" ht="15" hidden="false" customHeight="false" outlineLevel="0" collapsed="false">
      <c r="A2395" s="16" t="str">
        <f aca="false">DATA!A2395</f>
        <v>ITM12393</v>
      </c>
      <c r="B2395" s="16" t="str">
        <f aca="false">DATA!B2395</f>
        <v>Automotive</v>
      </c>
      <c r="C2395" s="17" t="n">
        <f aca="false">DATA!C2395</f>
        <v>400</v>
      </c>
      <c r="D2395" s="17" t="n">
        <f aca="false">DATA!D2395</f>
        <v>22</v>
      </c>
      <c r="E2395" s="18" t="n">
        <f aca="false">DATA!F2395</f>
        <v>6</v>
      </c>
      <c r="F2395" s="19" t="n">
        <f aca="false">DATA!G2395</f>
        <v>43.3</v>
      </c>
      <c r="G2395" s="19" t="n">
        <f aca="false">DATA!H2395</f>
        <v>3.86</v>
      </c>
      <c r="H2395" s="18" t="n">
        <f aca="false">DATA!E2395</f>
        <v>4</v>
      </c>
      <c r="I2395" s="20" t="n">
        <f aca="false">F2395*E2395</f>
        <v>259.8</v>
      </c>
      <c r="J2395" s="20" t="n">
        <f aca="false">PARAMETER!$B$4*G2395*SQRT(E2395)</f>
        <v>15.5521410581257</v>
      </c>
      <c r="K2395" s="20" t="n">
        <f aca="false">I2395+J2395</f>
        <v>275.352141058126</v>
      </c>
      <c r="L2395" s="20" t="n">
        <f aca="false">K2395+F2395*H2395</f>
        <v>448.552141058126</v>
      </c>
      <c r="M2395" s="16" t="str">
        <f aca="false">IF(C2395&lt;=K2395,"REORDER",IF(C2395&gt;L2395,"OVERSTOCK","OK"))</f>
        <v>OK</v>
      </c>
      <c r="N2395" s="16" t="str">
        <f aca="false">IF(C2395&lt;=D2395,"REORDER","OK")</f>
        <v>OK</v>
      </c>
      <c r="O2395" s="18" t="n">
        <f aca="false">IF(D2395&lt;I2395,1,0)</f>
        <v>1</v>
      </c>
      <c r="P2395" s="20" t="n">
        <f aca="false">C2395/F2395</f>
        <v>9.2378752886836</v>
      </c>
      <c r="Q2395" s="19" t="n">
        <f aca="false">DATA!N2395</f>
        <v>102.05</v>
      </c>
      <c r="R2395" s="19" t="n">
        <f aca="false">DATA!O2395</f>
        <v>0.9</v>
      </c>
      <c r="S2395" s="17" t="n">
        <f aca="false">C2395*Q2395</f>
        <v>40820</v>
      </c>
      <c r="T2395" s="19" t="n">
        <f aca="false">C2395*R2395</f>
        <v>360</v>
      </c>
      <c r="U2395" s="20" t="n">
        <f aca="false">MAX(0,C2395-L2395)</f>
        <v>0</v>
      </c>
      <c r="V2395" s="17" t="n">
        <f aca="false">U2395*Q2395</f>
        <v>0</v>
      </c>
      <c r="W2395" s="19" t="n">
        <f aca="false">U2395*R2395</f>
        <v>0</v>
      </c>
      <c r="X2395" s="20" t="n">
        <f aca="false">MAX(0,K2395-C2395)</f>
        <v>0</v>
      </c>
      <c r="Y2395" s="17" t="n">
        <f aca="false">F2395*PARAMETER!$B$5*Q2395</f>
        <v>1612849.225</v>
      </c>
      <c r="Z2395" s="21" t="n">
        <f aca="false">SUMIF($Y$2:$Y$3205,"&gt;="&amp;Y2395)/SUM($Y$2:$Y$3205)</f>
        <v>0.480252774694222</v>
      </c>
      <c r="AA2395" s="16" t="str">
        <f aca="false">IF(Z2395&lt;=PARAMETER!$B$7,"A",IF(Z2395&lt;=PARAMETER!$B$8,"B","C"))</f>
        <v>A</v>
      </c>
      <c r="AB2395" s="22" t="n">
        <f aca="false">G2395/F2395</f>
        <v>0.0891454965357968</v>
      </c>
      <c r="AC2395" s="16" t="str">
        <f aca="false">IF(AB2395&lt;=PARAMETER!$B$9,"X",IF(AB2395&lt;=PARAMETER!$B$10,"Y","Z"))</f>
        <v>X</v>
      </c>
      <c r="AD2395" s="16" t="str">
        <f aca="false">AA2395&amp;AC2395</f>
        <v>AX</v>
      </c>
      <c r="AE2395" s="22" t="n">
        <f aca="false">DATA!I2395</f>
        <v>0.99</v>
      </c>
      <c r="AF2395" s="18" t="n">
        <f aca="false">DATA!L2395</f>
        <v>60</v>
      </c>
      <c r="AG2395" s="16" t="str">
        <f aca="false">DATA!K2395</f>
        <v>A</v>
      </c>
      <c r="AH2395" s="18" t="n">
        <f aca="false">IF(AE2395&gt;=PARAMETER!$B$12,1,0)</f>
        <v>1</v>
      </c>
      <c r="AI2395" s="18" t="n">
        <f aca="false">IF(AF2395&gt;=PARAMETER!$B$13,1,0)</f>
        <v>0</v>
      </c>
      <c r="AJ2395" s="18" t="n">
        <f aca="false">IF(AND(AH2395=1,AI2395=1),1,0)</f>
        <v>0</v>
      </c>
    </row>
    <row r="2396" customFormat="false" ht="15" hidden="false" customHeight="false" outlineLevel="0" collapsed="false">
      <c r="A2396" s="16" t="str">
        <f aca="false">DATA!A2396</f>
        <v>ITM12394</v>
      </c>
      <c r="B2396" s="16" t="str">
        <f aca="false">DATA!B2396</f>
        <v>Groceries</v>
      </c>
      <c r="C2396" s="17" t="n">
        <f aca="false">DATA!C2396</f>
        <v>457</v>
      </c>
      <c r="D2396" s="17" t="n">
        <f aca="false">DATA!D2396</f>
        <v>60</v>
      </c>
      <c r="E2396" s="18" t="n">
        <f aca="false">DATA!F2396</f>
        <v>8</v>
      </c>
      <c r="F2396" s="19" t="n">
        <f aca="false">DATA!G2396</f>
        <v>33.33</v>
      </c>
      <c r="G2396" s="19" t="n">
        <f aca="false">DATA!H2396</f>
        <v>6.47</v>
      </c>
      <c r="H2396" s="18" t="n">
        <f aca="false">DATA!E2396</f>
        <v>8</v>
      </c>
      <c r="I2396" s="20" t="n">
        <f aca="false">F2396*E2396</f>
        <v>266.64</v>
      </c>
      <c r="J2396" s="20" t="n">
        <f aca="false">PARAMETER!$B$4*G2396*SQRT(E2396)</f>
        <v>30.1006955371523</v>
      </c>
      <c r="K2396" s="20" t="n">
        <f aca="false">I2396+J2396</f>
        <v>296.740695537152</v>
      </c>
      <c r="L2396" s="20" t="n">
        <f aca="false">K2396+F2396*H2396</f>
        <v>563.380695537152</v>
      </c>
      <c r="M2396" s="16" t="str">
        <f aca="false">IF(C2396&lt;=K2396,"REORDER",IF(C2396&gt;L2396,"OVERSTOCK","OK"))</f>
        <v>OK</v>
      </c>
      <c r="N2396" s="16" t="str">
        <f aca="false">IF(C2396&lt;=D2396,"REORDER","OK")</f>
        <v>OK</v>
      </c>
      <c r="O2396" s="18" t="n">
        <f aca="false">IF(D2396&lt;I2396,1,0)</f>
        <v>1</v>
      </c>
      <c r="P2396" s="20" t="n">
        <f aca="false">C2396/F2396</f>
        <v>13.7113711371137</v>
      </c>
      <c r="Q2396" s="19" t="n">
        <f aca="false">DATA!N2396</f>
        <v>171.54</v>
      </c>
      <c r="R2396" s="19" t="n">
        <f aca="false">DATA!O2396</f>
        <v>0.71</v>
      </c>
      <c r="S2396" s="17" t="n">
        <f aca="false">C2396*Q2396</f>
        <v>78393.78</v>
      </c>
      <c r="T2396" s="19" t="n">
        <f aca="false">C2396*R2396</f>
        <v>324.47</v>
      </c>
      <c r="U2396" s="20" t="n">
        <f aca="false">MAX(0,C2396-L2396)</f>
        <v>0</v>
      </c>
      <c r="V2396" s="17" t="n">
        <f aca="false">U2396*Q2396</f>
        <v>0</v>
      </c>
      <c r="W2396" s="19" t="n">
        <f aca="false">U2396*R2396</f>
        <v>0</v>
      </c>
      <c r="X2396" s="20" t="n">
        <f aca="false">MAX(0,K2396-C2396)</f>
        <v>0</v>
      </c>
      <c r="Y2396" s="17" t="n">
        <f aca="false">F2396*PARAMETER!$B$5*Q2396</f>
        <v>2086861.293</v>
      </c>
      <c r="Z2396" s="21" t="n">
        <f aca="false">SUMIF($Y$2:$Y$3205,"&gt;="&amp;Y2396)/SUM($Y$2:$Y$3205)</f>
        <v>0.309417405734807</v>
      </c>
      <c r="AA2396" s="16" t="str">
        <f aca="false">IF(Z2396&lt;=PARAMETER!$B$7,"A",IF(Z2396&lt;=PARAMETER!$B$8,"B","C"))</f>
        <v>A</v>
      </c>
      <c r="AB2396" s="22" t="n">
        <f aca="false">G2396/F2396</f>
        <v>0.194119411941194</v>
      </c>
      <c r="AC2396" s="16" t="str">
        <f aca="false">IF(AB2396&lt;=PARAMETER!$B$9,"X",IF(AB2396&lt;=PARAMETER!$B$10,"Y","Z"))</f>
        <v>X</v>
      </c>
      <c r="AD2396" s="16" t="str">
        <f aca="false">AA2396&amp;AC2396</f>
        <v>AX</v>
      </c>
      <c r="AE2396" s="22" t="n">
        <f aca="false">DATA!I2396</f>
        <v>0.52</v>
      </c>
      <c r="AF2396" s="18" t="n">
        <f aca="false">DATA!L2396</f>
        <v>123</v>
      </c>
      <c r="AG2396" s="16" t="str">
        <f aca="false">DATA!K2396</f>
        <v>A</v>
      </c>
      <c r="AH2396" s="18" t="n">
        <f aca="false">IF(AE2396&gt;=PARAMETER!$B$12,1,0)</f>
        <v>0</v>
      </c>
      <c r="AI2396" s="18" t="n">
        <f aca="false">IF(AF2396&gt;=PARAMETER!$B$13,1,0)</f>
        <v>1</v>
      </c>
      <c r="AJ2396" s="18" t="n">
        <f aca="false">IF(AND(AH2396=1,AI2396=1),1,0)</f>
        <v>0</v>
      </c>
    </row>
    <row r="2397" customFormat="false" ht="15" hidden="false" customHeight="false" outlineLevel="0" collapsed="false">
      <c r="A2397" s="16" t="str">
        <f aca="false">DATA!A2397</f>
        <v>ITM12395</v>
      </c>
      <c r="B2397" s="16" t="str">
        <f aca="false">DATA!B2397</f>
        <v>Groceries</v>
      </c>
      <c r="C2397" s="17" t="n">
        <f aca="false">DATA!C2397</f>
        <v>239</v>
      </c>
      <c r="D2397" s="17" t="n">
        <f aca="false">DATA!D2397</f>
        <v>67</v>
      </c>
      <c r="E2397" s="18" t="n">
        <f aca="false">DATA!F2397</f>
        <v>2</v>
      </c>
      <c r="F2397" s="19" t="n">
        <f aca="false">DATA!G2397</f>
        <v>36.34</v>
      </c>
      <c r="G2397" s="19" t="n">
        <f aca="false">DATA!H2397</f>
        <v>8.91</v>
      </c>
      <c r="H2397" s="18" t="n">
        <f aca="false">DATA!E2397</f>
        <v>7</v>
      </c>
      <c r="I2397" s="20" t="n">
        <f aca="false">F2397*E2397</f>
        <v>72.68</v>
      </c>
      <c r="J2397" s="20" t="n">
        <f aca="false">PARAMETER!$B$4*G2397*SQRT(E2397)</f>
        <v>20.7262130785183</v>
      </c>
      <c r="K2397" s="20" t="n">
        <f aca="false">I2397+J2397</f>
        <v>93.4062130785183</v>
      </c>
      <c r="L2397" s="20" t="n">
        <f aca="false">K2397+F2397*H2397</f>
        <v>347.786213078518</v>
      </c>
      <c r="M2397" s="16" t="str">
        <f aca="false">IF(C2397&lt;=K2397,"REORDER",IF(C2397&gt;L2397,"OVERSTOCK","OK"))</f>
        <v>OK</v>
      </c>
      <c r="N2397" s="16" t="str">
        <f aca="false">IF(C2397&lt;=D2397,"REORDER","OK")</f>
        <v>OK</v>
      </c>
      <c r="O2397" s="18" t="n">
        <f aca="false">IF(D2397&lt;I2397,1,0)</f>
        <v>1</v>
      </c>
      <c r="P2397" s="20" t="n">
        <f aca="false">C2397/F2397</f>
        <v>6.5767749036874</v>
      </c>
      <c r="Q2397" s="19" t="n">
        <f aca="false">DATA!N2397</f>
        <v>148.74</v>
      </c>
      <c r="R2397" s="19" t="n">
        <f aca="false">DATA!O2397</f>
        <v>0.27</v>
      </c>
      <c r="S2397" s="17" t="n">
        <f aca="false">C2397*Q2397</f>
        <v>35548.86</v>
      </c>
      <c r="T2397" s="19" t="n">
        <f aca="false">C2397*R2397</f>
        <v>64.53</v>
      </c>
      <c r="U2397" s="20" t="n">
        <f aca="false">MAX(0,C2397-L2397)</f>
        <v>0</v>
      </c>
      <c r="V2397" s="17" t="n">
        <f aca="false">U2397*Q2397</f>
        <v>0</v>
      </c>
      <c r="W2397" s="19" t="n">
        <f aca="false">U2397*R2397</f>
        <v>0</v>
      </c>
      <c r="X2397" s="20" t="n">
        <f aca="false">MAX(0,K2397-C2397)</f>
        <v>0</v>
      </c>
      <c r="Y2397" s="17" t="n">
        <f aca="false">F2397*PARAMETER!$B$5*Q2397</f>
        <v>1972902.234</v>
      </c>
      <c r="Z2397" s="21" t="n">
        <f aca="false">SUMIF($Y$2:$Y$3205,"&gt;="&amp;Y2397)/SUM($Y$2:$Y$3205)</f>
        <v>0.346137261177462</v>
      </c>
      <c r="AA2397" s="16" t="str">
        <f aca="false">IF(Z2397&lt;=PARAMETER!$B$7,"A",IF(Z2397&lt;=PARAMETER!$B$8,"B","C"))</f>
        <v>A</v>
      </c>
      <c r="AB2397" s="22" t="n">
        <f aca="false">G2397/F2397</f>
        <v>0.245184369840396</v>
      </c>
      <c r="AC2397" s="16" t="str">
        <f aca="false">IF(AB2397&lt;=PARAMETER!$B$9,"X",IF(AB2397&lt;=PARAMETER!$B$10,"Y","Z"))</f>
        <v>X</v>
      </c>
      <c r="AD2397" s="16" t="str">
        <f aca="false">AA2397&amp;AC2397</f>
        <v>AX</v>
      </c>
      <c r="AE2397" s="22" t="n">
        <f aca="false">DATA!I2397</f>
        <v>0.46</v>
      </c>
      <c r="AF2397" s="18" t="n">
        <f aca="false">DATA!L2397</f>
        <v>103</v>
      </c>
      <c r="AG2397" s="16" t="str">
        <f aca="false">DATA!K2397</f>
        <v>A</v>
      </c>
      <c r="AH2397" s="18" t="n">
        <f aca="false">IF(AE2397&gt;=PARAMETER!$B$12,1,0)</f>
        <v>0</v>
      </c>
      <c r="AI2397" s="18" t="n">
        <f aca="false">IF(AF2397&gt;=PARAMETER!$B$13,1,0)</f>
        <v>1</v>
      </c>
      <c r="AJ2397" s="18" t="n">
        <f aca="false">IF(AND(AH2397=1,AI2397=1),1,0)</f>
        <v>0</v>
      </c>
    </row>
    <row r="2398" customFormat="false" ht="15" hidden="false" customHeight="false" outlineLevel="0" collapsed="false">
      <c r="A2398" s="16" t="str">
        <f aca="false">DATA!A2398</f>
        <v>ITM12396</v>
      </c>
      <c r="B2398" s="16" t="str">
        <f aca="false">DATA!B2398</f>
        <v>Apparel</v>
      </c>
      <c r="C2398" s="17" t="n">
        <f aca="false">DATA!C2398</f>
        <v>397</v>
      </c>
      <c r="D2398" s="17" t="n">
        <f aca="false">DATA!D2398</f>
        <v>43</v>
      </c>
      <c r="E2398" s="18" t="n">
        <f aca="false">DATA!F2398</f>
        <v>5</v>
      </c>
      <c r="F2398" s="19" t="n">
        <f aca="false">DATA!G2398</f>
        <v>8.38</v>
      </c>
      <c r="G2398" s="19" t="n">
        <f aca="false">DATA!H2398</f>
        <v>8.08</v>
      </c>
      <c r="H2398" s="18" t="n">
        <f aca="false">DATA!E2398</f>
        <v>7</v>
      </c>
      <c r="I2398" s="20" t="n">
        <f aca="false">F2398*E2398</f>
        <v>41.9</v>
      </c>
      <c r="J2398" s="20" t="n">
        <f aca="false">PARAMETER!$B$4*G2398*SQRT(E2398)</f>
        <v>29.7182765450366</v>
      </c>
      <c r="K2398" s="20" t="n">
        <f aca="false">I2398+J2398</f>
        <v>71.6182765450366</v>
      </c>
      <c r="L2398" s="20" t="n">
        <f aca="false">K2398+F2398*H2398</f>
        <v>130.278276545037</v>
      </c>
      <c r="M2398" s="16" t="str">
        <f aca="false">IF(C2398&lt;=K2398,"REORDER",IF(C2398&gt;L2398,"OVERSTOCK","OK"))</f>
        <v>OVERSTOCK</v>
      </c>
      <c r="N2398" s="16" t="str">
        <f aca="false">IF(C2398&lt;=D2398,"REORDER","OK")</f>
        <v>OK</v>
      </c>
      <c r="O2398" s="18" t="n">
        <f aca="false">IF(D2398&lt;I2398,1,0)</f>
        <v>0</v>
      </c>
      <c r="P2398" s="20" t="n">
        <f aca="false">C2398/F2398</f>
        <v>47.3747016706444</v>
      </c>
      <c r="Q2398" s="19" t="n">
        <f aca="false">DATA!N2398</f>
        <v>146.91</v>
      </c>
      <c r="R2398" s="19" t="n">
        <f aca="false">DATA!O2398</f>
        <v>0.67</v>
      </c>
      <c r="S2398" s="17" t="n">
        <f aca="false">C2398*Q2398</f>
        <v>58323.27</v>
      </c>
      <c r="T2398" s="19" t="n">
        <f aca="false">C2398*R2398</f>
        <v>265.99</v>
      </c>
      <c r="U2398" s="20" t="n">
        <f aca="false">MAX(0,C2398-L2398)</f>
        <v>266.721723454963</v>
      </c>
      <c r="V2398" s="17" t="n">
        <f aca="false">U2398*Q2398</f>
        <v>39184.0883927687</v>
      </c>
      <c r="W2398" s="19" t="n">
        <f aca="false">U2398*R2398</f>
        <v>178.703554714825</v>
      </c>
      <c r="X2398" s="20" t="n">
        <f aca="false">MAX(0,K2398-C2398)</f>
        <v>0</v>
      </c>
      <c r="Y2398" s="17" t="n">
        <f aca="false">F2398*PARAMETER!$B$5*Q2398</f>
        <v>449353.617</v>
      </c>
      <c r="Z2398" s="21" t="n">
        <f aca="false">SUMIF($Y$2:$Y$3205,"&gt;="&amp;Y2398)/SUM($Y$2:$Y$3205)</f>
        <v>0.920355544987777</v>
      </c>
      <c r="AA2398" s="16" t="str">
        <f aca="false">IF(Z2398&lt;=PARAMETER!$B$7,"A",IF(Z2398&lt;=PARAMETER!$B$8,"B","C"))</f>
        <v>B</v>
      </c>
      <c r="AB2398" s="22" t="n">
        <f aca="false">G2398/F2398</f>
        <v>0.964200477326969</v>
      </c>
      <c r="AC2398" s="16" t="str">
        <f aca="false">IF(AB2398&lt;=PARAMETER!$B$9,"X",IF(AB2398&lt;=PARAMETER!$B$10,"Y","Z"))</f>
        <v>Z</v>
      </c>
      <c r="AD2398" s="16" t="str">
        <f aca="false">AA2398&amp;AC2398</f>
        <v>BZ</v>
      </c>
      <c r="AE2398" s="22" t="n">
        <f aca="false">DATA!I2398</f>
        <v>0.93</v>
      </c>
      <c r="AF2398" s="18" t="n">
        <f aca="false">DATA!L2398</f>
        <v>125</v>
      </c>
      <c r="AG2398" s="16" t="str">
        <f aca="false">DATA!K2398</f>
        <v>B</v>
      </c>
      <c r="AH2398" s="18" t="n">
        <f aca="false">IF(AE2398&gt;=PARAMETER!$B$12,1,0)</f>
        <v>1</v>
      </c>
      <c r="AI2398" s="18" t="n">
        <f aca="false">IF(AF2398&gt;=PARAMETER!$B$13,1,0)</f>
        <v>1</v>
      </c>
      <c r="AJ2398" s="18" t="n">
        <f aca="false">IF(AND(AH2398=1,AI2398=1),1,0)</f>
        <v>1</v>
      </c>
    </row>
    <row r="2399" customFormat="false" ht="15" hidden="false" customHeight="false" outlineLevel="0" collapsed="false">
      <c r="A2399" s="16" t="str">
        <f aca="false">DATA!A2399</f>
        <v>ITM12397</v>
      </c>
      <c r="B2399" s="16" t="str">
        <f aca="false">DATA!B2399</f>
        <v>Electronics</v>
      </c>
      <c r="C2399" s="17" t="n">
        <f aca="false">DATA!C2399</f>
        <v>113</v>
      </c>
      <c r="D2399" s="17" t="n">
        <f aca="false">DATA!D2399</f>
        <v>44</v>
      </c>
      <c r="E2399" s="18" t="n">
        <f aca="false">DATA!F2399</f>
        <v>3</v>
      </c>
      <c r="F2399" s="19" t="n">
        <f aca="false">DATA!G2399</f>
        <v>44.28</v>
      </c>
      <c r="G2399" s="19" t="n">
        <f aca="false">DATA!H2399</f>
        <v>4.13</v>
      </c>
      <c r="H2399" s="18" t="n">
        <f aca="false">DATA!E2399</f>
        <v>6</v>
      </c>
      <c r="I2399" s="20" t="n">
        <f aca="false">F2399*E2399</f>
        <v>132.84</v>
      </c>
      <c r="J2399" s="20" t="n">
        <f aca="false">PARAMETER!$B$4*G2399*SQRT(E2399)</f>
        <v>11.7662463184518</v>
      </c>
      <c r="K2399" s="20" t="n">
        <f aca="false">I2399+J2399</f>
        <v>144.606246318452</v>
      </c>
      <c r="L2399" s="20" t="n">
        <f aca="false">K2399+F2399*H2399</f>
        <v>410.286246318452</v>
      </c>
      <c r="M2399" s="16" t="str">
        <f aca="false">IF(C2399&lt;=K2399,"REORDER",IF(C2399&gt;L2399,"OVERSTOCK","OK"))</f>
        <v>REORDER</v>
      </c>
      <c r="N2399" s="16" t="str">
        <f aca="false">IF(C2399&lt;=D2399,"REORDER","OK")</f>
        <v>OK</v>
      </c>
      <c r="O2399" s="18" t="n">
        <f aca="false">IF(D2399&lt;I2399,1,0)</f>
        <v>1</v>
      </c>
      <c r="P2399" s="20" t="n">
        <f aca="false">C2399/F2399</f>
        <v>2.55194218608853</v>
      </c>
      <c r="Q2399" s="19" t="n">
        <f aca="false">DATA!N2399</f>
        <v>79.56</v>
      </c>
      <c r="R2399" s="19" t="n">
        <f aca="false">DATA!O2399</f>
        <v>1.69</v>
      </c>
      <c r="S2399" s="17" t="n">
        <f aca="false">C2399*Q2399</f>
        <v>8990.28</v>
      </c>
      <c r="T2399" s="19" t="n">
        <f aca="false">C2399*R2399</f>
        <v>190.97</v>
      </c>
      <c r="U2399" s="20" t="n">
        <f aca="false">MAX(0,C2399-L2399)</f>
        <v>0</v>
      </c>
      <c r="V2399" s="17" t="n">
        <f aca="false">U2399*Q2399</f>
        <v>0</v>
      </c>
      <c r="W2399" s="19" t="n">
        <f aca="false">U2399*R2399</f>
        <v>0</v>
      </c>
      <c r="X2399" s="20" t="n">
        <f aca="false">MAX(0,K2399-C2399)</f>
        <v>31.6062463184518</v>
      </c>
      <c r="Y2399" s="17" t="n">
        <f aca="false">F2399*PARAMETER!$B$5*Q2399</f>
        <v>1285864.632</v>
      </c>
      <c r="Z2399" s="21" t="n">
        <f aca="false">SUMIF($Y$2:$Y$3205,"&gt;="&amp;Y2399)/SUM($Y$2:$Y$3205)</f>
        <v>0.611117173671958</v>
      </c>
      <c r="AA2399" s="16" t="str">
        <f aca="false">IF(Z2399&lt;=PARAMETER!$B$7,"A",IF(Z2399&lt;=PARAMETER!$B$8,"B","C"))</f>
        <v>A</v>
      </c>
      <c r="AB2399" s="22" t="n">
        <f aca="false">G2399/F2399</f>
        <v>0.0932700993676603</v>
      </c>
      <c r="AC2399" s="16" t="str">
        <f aca="false">IF(AB2399&lt;=PARAMETER!$B$9,"X",IF(AB2399&lt;=PARAMETER!$B$10,"Y","Z"))</f>
        <v>X</v>
      </c>
      <c r="AD2399" s="16" t="str">
        <f aca="false">AA2399&amp;AC2399</f>
        <v>AX</v>
      </c>
      <c r="AE2399" s="22" t="n">
        <f aca="false">DATA!I2399</f>
        <v>0.58</v>
      </c>
      <c r="AF2399" s="18" t="n">
        <f aca="false">DATA!L2399</f>
        <v>114</v>
      </c>
      <c r="AG2399" s="16" t="str">
        <f aca="false">DATA!K2399</f>
        <v>B</v>
      </c>
      <c r="AH2399" s="18" t="n">
        <f aca="false">IF(AE2399&gt;=PARAMETER!$B$12,1,0)</f>
        <v>0</v>
      </c>
      <c r="AI2399" s="18" t="n">
        <f aca="false">IF(AF2399&gt;=PARAMETER!$B$13,1,0)</f>
        <v>1</v>
      </c>
      <c r="AJ2399" s="18" t="n">
        <f aca="false">IF(AND(AH2399=1,AI2399=1),1,0)</f>
        <v>0</v>
      </c>
    </row>
    <row r="2400" customFormat="false" ht="15" hidden="false" customHeight="false" outlineLevel="0" collapsed="false">
      <c r="A2400" s="16" t="str">
        <f aca="false">DATA!A2400</f>
        <v>ITM12398</v>
      </c>
      <c r="B2400" s="16" t="str">
        <f aca="false">DATA!B2400</f>
        <v>Automotive</v>
      </c>
      <c r="C2400" s="17" t="n">
        <f aca="false">DATA!C2400</f>
        <v>476</v>
      </c>
      <c r="D2400" s="17" t="n">
        <f aca="false">DATA!D2400</f>
        <v>12</v>
      </c>
      <c r="E2400" s="18" t="n">
        <f aca="false">DATA!F2400</f>
        <v>4</v>
      </c>
      <c r="F2400" s="19" t="n">
        <f aca="false">DATA!G2400</f>
        <v>9.18</v>
      </c>
      <c r="G2400" s="19" t="n">
        <f aca="false">DATA!H2400</f>
        <v>3.24</v>
      </c>
      <c r="H2400" s="18" t="n">
        <f aca="false">DATA!E2400</f>
        <v>8</v>
      </c>
      <c r="I2400" s="20" t="n">
        <f aca="false">F2400*E2400</f>
        <v>36.72</v>
      </c>
      <c r="J2400" s="20" t="n">
        <f aca="false">PARAMETER!$B$4*G2400*SQRT(E2400)</f>
        <v>10.6586515026455</v>
      </c>
      <c r="K2400" s="20" t="n">
        <f aca="false">I2400+J2400</f>
        <v>47.3786515026455</v>
      </c>
      <c r="L2400" s="20" t="n">
        <f aca="false">K2400+F2400*H2400</f>
        <v>120.818651502646</v>
      </c>
      <c r="M2400" s="16" t="str">
        <f aca="false">IF(C2400&lt;=K2400,"REORDER",IF(C2400&gt;L2400,"OVERSTOCK","OK"))</f>
        <v>OVERSTOCK</v>
      </c>
      <c r="N2400" s="16" t="str">
        <f aca="false">IF(C2400&lt;=D2400,"REORDER","OK")</f>
        <v>OK</v>
      </c>
      <c r="O2400" s="18" t="n">
        <f aca="false">IF(D2400&lt;I2400,1,0)</f>
        <v>1</v>
      </c>
      <c r="P2400" s="20" t="n">
        <f aca="false">C2400/F2400</f>
        <v>51.8518518518519</v>
      </c>
      <c r="Q2400" s="19" t="n">
        <f aca="false">DATA!N2400</f>
        <v>144.6</v>
      </c>
      <c r="R2400" s="19" t="n">
        <f aca="false">DATA!O2400</f>
        <v>1.59</v>
      </c>
      <c r="S2400" s="17" t="n">
        <f aca="false">C2400*Q2400</f>
        <v>68829.6</v>
      </c>
      <c r="T2400" s="19" t="n">
        <f aca="false">C2400*R2400</f>
        <v>756.84</v>
      </c>
      <c r="U2400" s="20" t="n">
        <f aca="false">MAX(0,C2400-L2400)</f>
        <v>355.181348497354</v>
      </c>
      <c r="V2400" s="17" t="n">
        <f aca="false">U2400*Q2400</f>
        <v>51359.2229927175</v>
      </c>
      <c r="W2400" s="19" t="n">
        <f aca="false">U2400*R2400</f>
        <v>564.738344110794</v>
      </c>
      <c r="X2400" s="20" t="n">
        <f aca="false">MAX(0,K2400-C2400)</f>
        <v>0</v>
      </c>
      <c r="Y2400" s="17" t="n">
        <f aca="false">F2400*PARAMETER!$B$5*Q2400</f>
        <v>484511.22</v>
      </c>
      <c r="Z2400" s="21" t="n">
        <f aca="false">SUMIF($Y$2:$Y$3205,"&gt;="&amp;Y2400)/SUM($Y$2:$Y$3205)</f>
        <v>0.910808586961521</v>
      </c>
      <c r="AA2400" s="16" t="str">
        <f aca="false">IF(Z2400&lt;=PARAMETER!$B$7,"A",IF(Z2400&lt;=PARAMETER!$B$8,"B","C"))</f>
        <v>B</v>
      </c>
      <c r="AB2400" s="22" t="n">
        <f aca="false">G2400/F2400</f>
        <v>0.352941176470588</v>
      </c>
      <c r="AC2400" s="16" t="str">
        <f aca="false">IF(AB2400&lt;=PARAMETER!$B$9,"X",IF(AB2400&lt;=PARAMETER!$B$10,"Y","Z"))</f>
        <v>Y</v>
      </c>
      <c r="AD2400" s="16" t="str">
        <f aca="false">AA2400&amp;AC2400</f>
        <v>BY</v>
      </c>
      <c r="AE2400" s="22" t="n">
        <f aca="false">DATA!I2400</f>
        <v>0.73</v>
      </c>
      <c r="AF2400" s="18" t="n">
        <f aca="false">DATA!L2400</f>
        <v>108</v>
      </c>
      <c r="AG2400" s="16" t="str">
        <f aca="false">DATA!K2400</f>
        <v>D</v>
      </c>
      <c r="AH2400" s="18" t="n">
        <f aca="false">IF(AE2400&gt;=PARAMETER!$B$12,1,0)</f>
        <v>0</v>
      </c>
      <c r="AI2400" s="18" t="n">
        <f aca="false">IF(AF2400&gt;=PARAMETER!$B$13,1,0)</f>
        <v>1</v>
      </c>
      <c r="AJ2400" s="18" t="n">
        <f aca="false">IF(AND(AH2400=1,AI2400=1),1,0)</f>
        <v>0</v>
      </c>
    </row>
    <row r="2401" customFormat="false" ht="15" hidden="false" customHeight="false" outlineLevel="0" collapsed="false">
      <c r="A2401" s="16" t="str">
        <f aca="false">DATA!A2401</f>
        <v>ITM12399</v>
      </c>
      <c r="B2401" s="16" t="str">
        <f aca="false">DATA!B2401</f>
        <v>Electronics</v>
      </c>
      <c r="C2401" s="17" t="n">
        <f aca="false">DATA!C2401</f>
        <v>122</v>
      </c>
      <c r="D2401" s="17" t="n">
        <f aca="false">DATA!D2401</f>
        <v>68</v>
      </c>
      <c r="E2401" s="18" t="n">
        <f aca="false">DATA!F2401</f>
        <v>2</v>
      </c>
      <c r="F2401" s="19" t="n">
        <f aca="false">DATA!G2401</f>
        <v>11.92</v>
      </c>
      <c r="G2401" s="19" t="n">
        <f aca="false">DATA!H2401</f>
        <v>3.21</v>
      </c>
      <c r="H2401" s="18" t="n">
        <f aca="false">DATA!E2401</f>
        <v>7</v>
      </c>
      <c r="I2401" s="20" t="n">
        <f aca="false">F2401*E2401</f>
        <v>23.84</v>
      </c>
      <c r="J2401" s="20" t="n">
        <f aca="false">PARAMETER!$B$4*G2401*SQRT(E2401)</f>
        <v>7.46701952660424</v>
      </c>
      <c r="K2401" s="20" t="n">
        <f aca="false">I2401+J2401</f>
        <v>31.3070195266042</v>
      </c>
      <c r="L2401" s="20" t="n">
        <f aca="false">K2401+F2401*H2401</f>
        <v>114.747019526604</v>
      </c>
      <c r="M2401" s="16" t="str">
        <f aca="false">IF(C2401&lt;=K2401,"REORDER",IF(C2401&gt;L2401,"OVERSTOCK","OK"))</f>
        <v>OVERSTOCK</v>
      </c>
      <c r="N2401" s="16" t="str">
        <f aca="false">IF(C2401&lt;=D2401,"REORDER","OK")</f>
        <v>OK</v>
      </c>
      <c r="O2401" s="18" t="n">
        <f aca="false">IF(D2401&lt;I2401,1,0)</f>
        <v>0</v>
      </c>
      <c r="P2401" s="20" t="n">
        <f aca="false">C2401/F2401</f>
        <v>10.2348993288591</v>
      </c>
      <c r="Q2401" s="19" t="n">
        <f aca="false">DATA!N2401</f>
        <v>98.45</v>
      </c>
      <c r="R2401" s="19" t="n">
        <f aca="false">DATA!O2401</f>
        <v>1.95</v>
      </c>
      <c r="S2401" s="17" t="n">
        <f aca="false">C2401*Q2401</f>
        <v>12010.9</v>
      </c>
      <c r="T2401" s="19" t="n">
        <f aca="false">C2401*R2401</f>
        <v>237.9</v>
      </c>
      <c r="U2401" s="20" t="n">
        <f aca="false">MAX(0,C2401-L2401)</f>
        <v>7.25298047339575</v>
      </c>
      <c r="V2401" s="17" t="n">
        <f aca="false">U2401*Q2401</f>
        <v>714.055927605812</v>
      </c>
      <c r="W2401" s="19" t="n">
        <f aca="false">U2401*R2401</f>
        <v>14.1433119231217</v>
      </c>
      <c r="X2401" s="20" t="n">
        <f aca="false">MAX(0,K2401-C2401)</f>
        <v>0</v>
      </c>
      <c r="Y2401" s="17" t="n">
        <f aca="false">F2401*PARAMETER!$B$5*Q2401</f>
        <v>428336.26</v>
      </c>
      <c r="Z2401" s="21" t="n">
        <f aca="false">SUMIF($Y$2:$Y$3205,"&gt;="&amp;Y2401)/SUM($Y$2:$Y$3205)</f>
        <v>0.927907361884314</v>
      </c>
      <c r="AA2401" s="16" t="str">
        <f aca="false">IF(Z2401&lt;=PARAMETER!$B$7,"A",IF(Z2401&lt;=PARAMETER!$B$8,"B","C"))</f>
        <v>B</v>
      </c>
      <c r="AB2401" s="22" t="n">
        <f aca="false">G2401/F2401</f>
        <v>0.269295302013423</v>
      </c>
      <c r="AC2401" s="16" t="str">
        <f aca="false">IF(AB2401&lt;=PARAMETER!$B$9,"X",IF(AB2401&lt;=PARAMETER!$B$10,"Y","Z"))</f>
        <v>Y</v>
      </c>
      <c r="AD2401" s="16" t="str">
        <f aca="false">AA2401&amp;AC2401</f>
        <v>BY</v>
      </c>
      <c r="AE2401" s="22" t="n">
        <f aca="false">DATA!I2401</f>
        <v>0.86</v>
      </c>
      <c r="AF2401" s="18" t="n">
        <f aca="false">DATA!L2401</f>
        <v>163</v>
      </c>
      <c r="AG2401" s="16" t="str">
        <f aca="false">DATA!K2401</f>
        <v>A</v>
      </c>
      <c r="AH2401" s="18" t="n">
        <f aca="false">IF(AE2401&gt;=PARAMETER!$B$12,1,0)</f>
        <v>1</v>
      </c>
      <c r="AI2401" s="18" t="n">
        <f aca="false">IF(AF2401&gt;=PARAMETER!$B$13,1,0)</f>
        <v>1</v>
      </c>
      <c r="AJ2401" s="18" t="n">
        <f aca="false">IF(AND(AH2401=1,AI2401=1),1,0)</f>
        <v>1</v>
      </c>
    </row>
    <row r="2402" customFormat="false" ht="15" hidden="false" customHeight="false" outlineLevel="0" collapsed="false">
      <c r="A2402" s="16" t="str">
        <f aca="false">DATA!A2402</f>
        <v>ITM12400</v>
      </c>
      <c r="B2402" s="16" t="str">
        <f aca="false">DATA!B2402</f>
        <v>Pharma</v>
      </c>
      <c r="C2402" s="17" t="n">
        <f aca="false">DATA!C2402</f>
        <v>242</v>
      </c>
      <c r="D2402" s="17" t="n">
        <f aca="false">DATA!D2402</f>
        <v>79</v>
      </c>
      <c r="E2402" s="18" t="n">
        <f aca="false">DATA!F2402</f>
        <v>9</v>
      </c>
      <c r="F2402" s="19" t="n">
        <f aca="false">DATA!G2402</f>
        <v>7.27</v>
      </c>
      <c r="G2402" s="19" t="n">
        <f aca="false">DATA!H2402</f>
        <v>3.81</v>
      </c>
      <c r="H2402" s="18" t="n">
        <f aca="false">DATA!E2402</f>
        <v>13</v>
      </c>
      <c r="I2402" s="20" t="n">
        <f aca="false">F2402*E2402</f>
        <v>65.43</v>
      </c>
      <c r="J2402" s="20" t="n">
        <f aca="false">PARAMETER!$B$4*G2402*SQRT(E2402)</f>
        <v>18.8006769560553</v>
      </c>
      <c r="K2402" s="20" t="n">
        <f aca="false">I2402+J2402</f>
        <v>84.2306769560553</v>
      </c>
      <c r="L2402" s="20" t="n">
        <f aca="false">K2402+F2402*H2402</f>
        <v>178.740676956055</v>
      </c>
      <c r="M2402" s="16" t="str">
        <f aca="false">IF(C2402&lt;=K2402,"REORDER",IF(C2402&gt;L2402,"OVERSTOCK","OK"))</f>
        <v>OVERSTOCK</v>
      </c>
      <c r="N2402" s="16" t="str">
        <f aca="false">IF(C2402&lt;=D2402,"REORDER","OK")</f>
        <v>OK</v>
      </c>
      <c r="O2402" s="18" t="n">
        <f aca="false">IF(D2402&lt;I2402,1,0)</f>
        <v>0</v>
      </c>
      <c r="P2402" s="20" t="n">
        <f aca="false">C2402/F2402</f>
        <v>33.2874828060523</v>
      </c>
      <c r="Q2402" s="19" t="n">
        <f aca="false">DATA!N2402</f>
        <v>38.55</v>
      </c>
      <c r="R2402" s="19" t="n">
        <f aca="false">DATA!O2402</f>
        <v>1.35</v>
      </c>
      <c r="S2402" s="17" t="n">
        <f aca="false">C2402*Q2402</f>
        <v>9329.1</v>
      </c>
      <c r="T2402" s="19" t="n">
        <f aca="false">C2402*R2402</f>
        <v>326.7</v>
      </c>
      <c r="U2402" s="20" t="n">
        <f aca="false">MAX(0,C2402-L2402)</f>
        <v>63.2593230439447</v>
      </c>
      <c r="V2402" s="17" t="n">
        <f aca="false">U2402*Q2402</f>
        <v>2438.64690334407</v>
      </c>
      <c r="W2402" s="19" t="n">
        <f aca="false">U2402*R2402</f>
        <v>85.4000861093254</v>
      </c>
      <c r="X2402" s="20" t="n">
        <f aca="false">MAX(0,K2402-C2402)</f>
        <v>0</v>
      </c>
      <c r="Y2402" s="17" t="n">
        <f aca="false">F2402*PARAMETER!$B$5*Q2402</f>
        <v>102294.3525</v>
      </c>
      <c r="Z2402" s="21" t="n">
        <f aca="false">SUMIF($Y$2:$Y$3205,"&gt;="&amp;Y2402)/SUM($Y$2:$Y$3205)</f>
        <v>0.995946121074395</v>
      </c>
      <c r="AA2402" s="16" t="str">
        <f aca="false">IF(Z2402&lt;=PARAMETER!$B$7,"A",IF(Z2402&lt;=PARAMETER!$B$8,"B","C"))</f>
        <v>C</v>
      </c>
      <c r="AB2402" s="22" t="n">
        <f aca="false">G2402/F2402</f>
        <v>0.524071526822559</v>
      </c>
      <c r="AC2402" s="16" t="str">
        <f aca="false">IF(AB2402&lt;=PARAMETER!$B$9,"X",IF(AB2402&lt;=PARAMETER!$B$10,"Y","Z"))</f>
        <v>Z</v>
      </c>
      <c r="AD2402" s="16" t="str">
        <f aca="false">AA2402&amp;AC2402</f>
        <v>CZ</v>
      </c>
      <c r="AE2402" s="22" t="n">
        <f aca="false">DATA!I2402</f>
        <v>0.31</v>
      </c>
      <c r="AF2402" s="18" t="n">
        <f aca="false">DATA!L2402</f>
        <v>85</v>
      </c>
      <c r="AG2402" s="16" t="str">
        <f aca="false">DATA!K2402</f>
        <v>B</v>
      </c>
      <c r="AH2402" s="18" t="n">
        <f aca="false">IF(AE2402&gt;=PARAMETER!$B$12,1,0)</f>
        <v>0</v>
      </c>
      <c r="AI2402" s="18" t="n">
        <f aca="false">IF(AF2402&gt;=PARAMETER!$B$13,1,0)</f>
        <v>0</v>
      </c>
      <c r="AJ2402" s="18" t="n">
        <f aca="false">IF(AND(AH2402=1,AI2402=1),1,0)</f>
        <v>0</v>
      </c>
    </row>
    <row r="2403" customFormat="false" ht="15" hidden="false" customHeight="false" outlineLevel="0" collapsed="false">
      <c r="A2403" s="16" t="str">
        <f aca="false">DATA!A2403</f>
        <v>ITM12401</v>
      </c>
      <c r="B2403" s="16" t="str">
        <f aca="false">DATA!B2403</f>
        <v>Pharma</v>
      </c>
      <c r="C2403" s="17" t="n">
        <f aca="false">DATA!C2403</f>
        <v>205</v>
      </c>
      <c r="D2403" s="17" t="n">
        <f aca="false">DATA!D2403</f>
        <v>57</v>
      </c>
      <c r="E2403" s="18" t="n">
        <f aca="false">DATA!F2403</f>
        <v>3</v>
      </c>
      <c r="F2403" s="19" t="n">
        <f aca="false">DATA!G2403</f>
        <v>22.58</v>
      </c>
      <c r="G2403" s="19" t="n">
        <f aca="false">DATA!H2403</f>
        <v>5.19</v>
      </c>
      <c r="H2403" s="18" t="n">
        <f aca="false">DATA!E2403</f>
        <v>6</v>
      </c>
      <c r="I2403" s="20" t="n">
        <f aca="false">F2403*E2403</f>
        <v>67.74</v>
      </c>
      <c r="J2403" s="20" t="n">
        <f aca="false">PARAMETER!$B$4*G2403*SQRT(E2403)</f>
        <v>14.7861545745193</v>
      </c>
      <c r="K2403" s="20" t="n">
        <f aca="false">I2403+J2403</f>
        <v>82.5261545745193</v>
      </c>
      <c r="L2403" s="20" t="n">
        <f aca="false">K2403+F2403*H2403</f>
        <v>218.006154574519</v>
      </c>
      <c r="M2403" s="16" t="str">
        <f aca="false">IF(C2403&lt;=K2403,"REORDER",IF(C2403&gt;L2403,"OVERSTOCK","OK"))</f>
        <v>OK</v>
      </c>
      <c r="N2403" s="16" t="str">
        <f aca="false">IF(C2403&lt;=D2403,"REORDER","OK")</f>
        <v>OK</v>
      </c>
      <c r="O2403" s="18" t="n">
        <f aca="false">IF(D2403&lt;I2403,1,0)</f>
        <v>1</v>
      </c>
      <c r="P2403" s="20" t="n">
        <f aca="false">C2403/F2403</f>
        <v>9.07883082373782</v>
      </c>
      <c r="Q2403" s="19" t="n">
        <f aca="false">DATA!N2403</f>
        <v>89.62</v>
      </c>
      <c r="R2403" s="19" t="n">
        <f aca="false">DATA!O2403</f>
        <v>1.15</v>
      </c>
      <c r="S2403" s="17" t="n">
        <f aca="false">C2403*Q2403</f>
        <v>18372.1</v>
      </c>
      <c r="T2403" s="19" t="n">
        <f aca="false">C2403*R2403</f>
        <v>235.75</v>
      </c>
      <c r="U2403" s="20" t="n">
        <f aca="false">MAX(0,C2403-L2403)</f>
        <v>0</v>
      </c>
      <c r="V2403" s="17" t="n">
        <f aca="false">U2403*Q2403</f>
        <v>0</v>
      </c>
      <c r="W2403" s="19" t="n">
        <f aca="false">U2403*R2403</f>
        <v>0</v>
      </c>
      <c r="X2403" s="20" t="n">
        <f aca="false">MAX(0,K2403-C2403)</f>
        <v>0</v>
      </c>
      <c r="Y2403" s="17" t="n">
        <f aca="false">F2403*PARAMETER!$B$5*Q2403</f>
        <v>738621.154</v>
      </c>
      <c r="Z2403" s="21" t="n">
        <f aca="false">SUMIF($Y$2:$Y$3205,"&gt;="&amp;Y2403)/SUM($Y$2:$Y$3205)</f>
        <v>0.831247060916798</v>
      </c>
      <c r="AA2403" s="16" t="str">
        <f aca="false">IF(Z2403&lt;=PARAMETER!$B$7,"A",IF(Z2403&lt;=PARAMETER!$B$8,"B","C"))</f>
        <v>B</v>
      </c>
      <c r="AB2403" s="22" t="n">
        <f aca="false">G2403/F2403</f>
        <v>0.229849424269265</v>
      </c>
      <c r="AC2403" s="16" t="str">
        <f aca="false">IF(AB2403&lt;=PARAMETER!$B$9,"X",IF(AB2403&lt;=PARAMETER!$B$10,"Y","Z"))</f>
        <v>X</v>
      </c>
      <c r="AD2403" s="16" t="str">
        <f aca="false">AA2403&amp;AC2403</f>
        <v>BX</v>
      </c>
      <c r="AE2403" s="22" t="n">
        <f aca="false">DATA!I2403</f>
        <v>0.25</v>
      </c>
      <c r="AF2403" s="18" t="n">
        <f aca="false">DATA!L2403</f>
        <v>168</v>
      </c>
      <c r="AG2403" s="16" t="str">
        <f aca="false">DATA!K2403</f>
        <v>D</v>
      </c>
      <c r="AH2403" s="18" t="n">
        <f aca="false">IF(AE2403&gt;=PARAMETER!$B$12,1,0)</f>
        <v>0</v>
      </c>
      <c r="AI2403" s="18" t="n">
        <f aca="false">IF(AF2403&gt;=PARAMETER!$B$13,1,0)</f>
        <v>1</v>
      </c>
      <c r="AJ2403" s="18" t="n">
        <f aca="false">IF(AND(AH2403=1,AI2403=1),1,0)</f>
        <v>0</v>
      </c>
    </row>
    <row r="2404" customFormat="false" ht="15" hidden="false" customHeight="false" outlineLevel="0" collapsed="false">
      <c r="A2404" s="16" t="str">
        <f aca="false">DATA!A2404</f>
        <v>ITM12402</v>
      </c>
      <c r="B2404" s="16" t="str">
        <f aca="false">DATA!B2404</f>
        <v>Apparel</v>
      </c>
      <c r="C2404" s="17" t="n">
        <f aca="false">DATA!C2404</f>
        <v>488</v>
      </c>
      <c r="D2404" s="17" t="n">
        <f aca="false">DATA!D2404</f>
        <v>73</v>
      </c>
      <c r="E2404" s="18" t="n">
        <f aca="false">DATA!F2404</f>
        <v>7</v>
      </c>
      <c r="F2404" s="19" t="n">
        <f aca="false">DATA!G2404</f>
        <v>44.5</v>
      </c>
      <c r="G2404" s="19" t="n">
        <f aca="false">DATA!H2404</f>
        <v>4.46</v>
      </c>
      <c r="H2404" s="18" t="n">
        <f aca="false">DATA!E2404</f>
        <v>11</v>
      </c>
      <c r="I2404" s="20" t="n">
        <f aca="false">F2404*E2404</f>
        <v>311.5</v>
      </c>
      <c r="J2404" s="20" t="n">
        <f aca="false">PARAMETER!$B$4*G2404*SQRT(E2404)</f>
        <v>19.4093564344723</v>
      </c>
      <c r="K2404" s="20" t="n">
        <f aca="false">I2404+J2404</f>
        <v>330.909356434472</v>
      </c>
      <c r="L2404" s="20" t="n">
        <f aca="false">K2404+F2404*H2404</f>
        <v>820.409356434472</v>
      </c>
      <c r="M2404" s="16" t="str">
        <f aca="false">IF(C2404&lt;=K2404,"REORDER",IF(C2404&gt;L2404,"OVERSTOCK","OK"))</f>
        <v>OK</v>
      </c>
      <c r="N2404" s="16" t="str">
        <f aca="false">IF(C2404&lt;=D2404,"REORDER","OK")</f>
        <v>OK</v>
      </c>
      <c r="O2404" s="18" t="n">
        <f aca="false">IF(D2404&lt;I2404,1,0)</f>
        <v>1</v>
      </c>
      <c r="P2404" s="20" t="n">
        <f aca="false">C2404/F2404</f>
        <v>10.9662921348315</v>
      </c>
      <c r="Q2404" s="19" t="n">
        <f aca="false">DATA!N2404</f>
        <v>35.22</v>
      </c>
      <c r="R2404" s="19" t="n">
        <f aca="false">DATA!O2404</f>
        <v>0.66</v>
      </c>
      <c r="S2404" s="17" t="n">
        <f aca="false">C2404*Q2404</f>
        <v>17187.36</v>
      </c>
      <c r="T2404" s="19" t="n">
        <f aca="false">C2404*R2404</f>
        <v>322.08</v>
      </c>
      <c r="U2404" s="20" t="n">
        <f aca="false">MAX(0,C2404-L2404)</f>
        <v>0</v>
      </c>
      <c r="V2404" s="17" t="n">
        <f aca="false">U2404*Q2404</f>
        <v>0</v>
      </c>
      <c r="W2404" s="19" t="n">
        <f aca="false">U2404*R2404</f>
        <v>0</v>
      </c>
      <c r="X2404" s="20" t="n">
        <f aca="false">MAX(0,K2404-C2404)</f>
        <v>0</v>
      </c>
      <c r="Y2404" s="17" t="n">
        <f aca="false">F2404*PARAMETER!$B$5*Q2404</f>
        <v>572060.85</v>
      </c>
      <c r="Z2404" s="21" t="n">
        <f aca="false">SUMIF($Y$2:$Y$3205,"&gt;="&amp;Y2404)/SUM($Y$2:$Y$3205)</f>
        <v>0.884520157580614</v>
      </c>
      <c r="AA2404" s="16" t="str">
        <f aca="false">IF(Z2404&lt;=PARAMETER!$B$7,"A",IF(Z2404&lt;=PARAMETER!$B$8,"B","C"))</f>
        <v>B</v>
      </c>
      <c r="AB2404" s="22" t="n">
        <f aca="false">G2404/F2404</f>
        <v>0.100224719101124</v>
      </c>
      <c r="AC2404" s="16" t="str">
        <f aca="false">IF(AB2404&lt;=PARAMETER!$B$9,"X",IF(AB2404&lt;=PARAMETER!$B$10,"Y","Z"))</f>
        <v>X</v>
      </c>
      <c r="AD2404" s="16" t="str">
        <f aca="false">AA2404&amp;AC2404</f>
        <v>BX</v>
      </c>
      <c r="AE2404" s="22" t="n">
        <f aca="false">DATA!I2404</f>
        <v>0.16</v>
      </c>
      <c r="AF2404" s="18" t="n">
        <f aca="false">DATA!L2404</f>
        <v>90</v>
      </c>
      <c r="AG2404" s="16" t="str">
        <f aca="false">DATA!K2404</f>
        <v>C</v>
      </c>
      <c r="AH2404" s="18" t="n">
        <f aca="false">IF(AE2404&gt;=PARAMETER!$B$12,1,0)</f>
        <v>0</v>
      </c>
      <c r="AI2404" s="18" t="n">
        <f aca="false">IF(AF2404&gt;=PARAMETER!$B$13,1,0)</f>
        <v>0</v>
      </c>
      <c r="AJ2404" s="18" t="n">
        <f aca="false">IF(AND(AH2404=1,AI2404=1),1,0)</f>
        <v>0</v>
      </c>
    </row>
    <row r="2405" customFormat="false" ht="15" hidden="false" customHeight="false" outlineLevel="0" collapsed="false">
      <c r="A2405" s="16" t="str">
        <f aca="false">DATA!A2405</f>
        <v>ITM12403</v>
      </c>
      <c r="B2405" s="16" t="str">
        <f aca="false">DATA!B2405</f>
        <v>Apparel</v>
      </c>
      <c r="C2405" s="17" t="n">
        <f aca="false">DATA!C2405</f>
        <v>203</v>
      </c>
      <c r="D2405" s="17" t="n">
        <f aca="false">DATA!D2405</f>
        <v>28</v>
      </c>
      <c r="E2405" s="18" t="n">
        <f aca="false">DATA!F2405</f>
        <v>2</v>
      </c>
      <c r="F2405" s="19" t="n">
        <f aca="false">DATA!G2405</f>
        <v>13.37</v>
      </c>
      <c r="G2405" s="19" t="n">
        <f aca="false">DATA!H2405</f>
        <v>1.76</v>
      </c>
      <c r="H2405" s="18" t="n">
        <f aca="false">DATA!E2405</f>
        <v>8</v>
      </c>
      <c r="I2405" s="20" t="n">
        <f aca="false">F2405*E2405</f>
        <v>26.74</v>
      </c>
      <c r="J2405" s="20" t="n">
        <f aca="false">PARAMETER!$B$4*G2405*SQRT(E2405)</f>
        <v>4.09406678094189</v>
      </c>
      <c r="K2405" s="20" t="n">
        <f aca="false">I2405+J2405</f>
        <v>30.8340667809419</v>
      </c>
      <c r="L2405" s="20" t="n">
        <f aca="false">K2405+F2405*H2405</f>
        <v>137.794066780942</v>
      </c>
      <c r="M2405" s="16" t="str">
        <f aca="false">IF(C2405&lt;=K2405,"REORDER",IF(C2405&gt;L2405,"OVERSTOCK","OK"))</f>
        <v>OVERSTOCK</v>
      </c>
      <c r="N2405" s="16" t="str">
        <f aca="false">IF(C2405&lt;=D2405,"REORDER","OK")</f>
        <v>OK</v>
      </c>
      <c r="O2405" s="18" t="n">
        <f aca="false">IF(D2405&lt;I2405,1,0)</f>
        <v>0</v>
      </c>
      <c r="P2405" s="20" t="n">
        <f aca="false">C2405/F2405</f>
        <v>15.1832460732984</v>
      </c>
      <c r="Q2405" s="19" t="n">
        <f aca="false">DATA!N2405</f>
        <v>31.75</v>
      </c>
      <c r="R2405" s="19" t="n">
        <f aca="false">DATA!O2405</f>
        <v>0.25</v>
      </c>
      <c r="S2405" s="17" t="n">
        <f aca="false">C2405*Q2405</f>
        <v>6445.25</v>
      </c>
      <c r="T2405" s="19" t="n">
        <f aca="false">C2405*R2405</f>
        <v>50.75</v>
      </c>
      <c r="U2405" s="20" t="n">
        <f aca="false">MAX(0,C2405-L2405)</f>
        <v>65.2059332190581</v>
      </c>
      <c r="V2405" s="17" t="n">
        <f aca="false">U2405*Q2405</f>
        <v>2070.2883797051</v>
      </c>
      <c r="W2405" s="19" t="n">
        <f aca="false">U2405*R2405</f>
        <v>16.3014833047645</v>
      </c>
      <c r="X2405" s="20" t="n">
        <f aca="false">MAX(0,K2405-C2405)</f>
        <v>0</v>
      </c>
      <c r="Y2405" s="17" t="n">
        <f aca="false">F2405*PARAMETER!$B$5*Q2405</f>
        <v>154941.5875</v>
      </c>
      <c r="Z2405" s="21" t="n">
        <f aca="false">SUMIF($Y$2:$Y$3205,"&gt;="&amp;Y2405)/SUM($Y$2:$Y$3205)</f>
        <v>0.990180685300481</v>
      </c>
      <c r="AA2405" s="16" t="str">
        <f aca="false">IF(Z2405&lt;=PARAMETER!$B$7,"A",IF(Z2405&lt;=PARAMETER!$B$8,"B","C"))</f>
        <v>C</v>
      </c>
      <c r="AB2405" s="22" t="n">
        <f aca="false">G2405/F2405</f>
        <v>0.131637995512341</v>
      </c>
      <c r="AC2405" s="16" t="str">
        <f aca="false">IF(AB2405&lt;=PARAMETER!$B$9,"X",IF(AB2405&lt;=PARAMETER!$B$10,"Y","Z"))</f>
        <v>X</v>
      </c>
      <c r="AD2405" s="16" t="str">
        <f aca="false">AA2405&amp;AC2405</f>
        <v>CX</v>
      </c>
      <c r="AE2405" s="22" t="n">
        <f aca="false">DATA!I2405</f>
        <v>0.91</v>
      </c>
      <c r="AF2405" s="18" t="n">
        <f aca="false">DATA!L2405</f>
        <v>81</v>
      </c>
      <c r="AG2405" s="16" t="str">
        <f aca="false">DATA!K2405</f>
        <v>C</v>
      </c>
      <c r="AH2405" s="18" t="n">
        <f aca="false">IF(AE2405&gt;=PARAMETER!$B$12,1,0)</f>
        <v>1</v>
      </c>
      <c r="AI2405" s="18" t="n">
        <f aca="false">IF(AF2405&gt;=PARAMETER!$B$13,1,0)</f>
        <v>0</v>
      </c>
      <c r="AJ2405" s="18" t="n">
        <f aca="false">IF(AND(AH2405=1,AI2405=1),1,0)</f>
        <v>0</v>
      </c>
    </row>
    <row r="2406" customFormat="false" ht="15" hidden="false" customHeight="false" outlineLevel="0" collapsed="false">
      <c r="A2406" s="16" t="str">
        <f aca="false">DATA!A2406</f>
        <v>ITM12404</v>
      </c>
      <c r="B2406" s="16" t="str">
        <f aca="false">DATA!B2406</f>
        <v>Apparel</v>
      </c>
      <c r="C2406" s="17" t="n">
        <f aca="false">DATA!C2406</f>
        <v>181</v>
      </c>
      <c r="D2406" s="17" t="n">
        <f aca="false">DATA!D2406</f>
        <v>76</v>
      </c>
      <c r="E2406" s="18" t="n">
        <f aca="false">DATA!F2406</f>
        <v>9</v>
      </c>
      <c r="F2406" s="19" t="n">
        <f aca="false">DATA!G2406</f>
        <v>19.31</v>
      </c>
      <c r="G2406" s="19" t="n">
        <f aca="false">DATA!H2406</f>
        <v>2.05</v>
      </c>
      <c r="H2406" s="18" t="n">
        <f aca="false">DATA!E2406</f>
        <v>13</v>
      </c>
      <c r="I2406" s="20" t="n">
        <f aca="false">F2406*E2406</f>
        <v>173.79</v>
      </c>
      <c r="J2406" s="20" t="n">
        <f aca="false">PARAMETER!$B$4*G2406*SQRT(E2406)</f>
        <v>10.1158498057516</v>
      </c>
      <c r="K2406" s="20" t="n">
        <f aca="false">I2406+J2406</f>
        <v>183.905849805752</v>
      </c>
      <c r="L2406" s="20" t="n">
        <f aca="false">K2406+F2406*H2406</f>
        <v>434.935849805752</v>
      </c>
      <c r="M2406" s="16" t="str">
        <f aca="false">IF(C2406&lt;=K2406,"REORDER",IF(C2406&gt;L2406,"OVERSTOCK","OK"))</f>
        <v>REORDER</v>
      </c>
      <c r="N2406" s="16" t="str">
        <f aca="false">IF(C2406&lt;=D2406,"REORDER","OK")</f>
        <v>OK</v>
      </c>
      <c r="O2406" s="18" t="n">
        <f aca="false">IF(D2406&lt;I2406,1,0)</f>
        <v>1</v>
      </c>
      <c r="P2406" s="20" t="n">
        <f aca="false">C2406/F2406</f>
        <v>9.37338166752978</v>
      </c>
      <c r="Q2406" s="19" t="n">
        <f aca="false">DATA!N2406</f>
        <v>14.38</v>
      </c>
      <c r="R2406" s="19" t="n">
        <f aca="false">DATA!O2406</f>
        <v>1.27</v>
      </c>
      <c r="S2406" s="17" t="n">
        <f aca="false">C2406*Q2406</f>
        <v>2602.78</v>
      </c>
      <c r="T2406" s="19" t="n">
        <f aca="false">C2406*R2406</f>
        <v>229.87</v>
      </c>
      <c r="U2406" s="20" t="n">
        <f aca="false">MAX(0,C2406-L2406)</f>
        <v>0</v>
      </c>
      <c r="V2406" s="17" t="n">
        <f aca="false">U2406*Q2406</f>
        <v>0</v>
      </c>
      <c r="W2406" s="19" t="n">
        <f aca="false">U2406*R2406</f>
        <v>0</v>
      </c>
      <c r="X2406" s="20" t="n">
        <f aca="false">MAX(0,K2406-C2406)</f>
        <v>2.90584980575153</v>
      </c>
      <c r="Y2406" s="17" t="n">
        <f aca="false">F2406*PARAMETER!$B$5*Q2406</f>
        <v>101352.397</v>
      </c>
      <c r="Z2406" s="21" t="n">
        <f aca="false">SUMIF($Y$2:$Y$3205,"&gt;="&amp;Y2406)/SUM($Y$2:$Y$3205)</f>
        <v>0.996011024563939</v>
      </c>
      <c r="AA2406" s="16" t="str">
        <f aca="false">IF(Z2406&lt;=PARAMETER!$B$7,"A",IF(Z2406&lt;=PARAMETER!$B$8,"B","C"))</f>
        <v>C</v>
      </c>
      <c r="AB2406" s="22" t="n">
        <f aca="false">G2406/F2406</f>
        <v>0.106162610046608</v>
      </c>
      <c r="AC2406" s="16" t="str">
        <f aca="false">IF(AB2406&lt;=PARAMETER!$B$9,"X",IF(AB2406&lt;=PARAMETER!$B$10,"Y","Z"))</f>
        <v>X</v>
      </c>
      <c r="AD2406" s="16" t="str">
        <f aca="false">AA2406&amp;AC2406</f>
        <v>CX</v>
      </c>
      <c r="AE2406" s="22" t="n">
        <f aca="false">DATA!I2406</f>
        <v>0.28</v>
      </c>
      <c r="AF2406" s="18" t="n">
        <f aca="false">DATA!L2406</f>
        <v>156</v>
      </c>
      <c r="AG2406" s="16" t="str">
        <f aca="false">DATA!K2406</f>
        <v>A</v>
      </c>
      <c r="AH2406" s="18" t="n">
        <f aca="false">IF(AE2406&gt;=PARAMETER!$B$12,1,0)</f>
        <v>0</v>
      </c>
      <c r="AI2406" s="18" t="n">
        <f aca="false">IF(AF2406&gt;=PARAMETER!$B$13,1,0)</f>
        <v>1</v>
      </c>
      <c r="AJ2406" s="18" t="n">
        <f aca="false">IF(AND(AH2406=1,AI2406=1),1,0)</f>
        <v>0</v>
      </c>
    </row>
    <row r="2407" customFormat="false" ht="15" hidden="false" customHeight="false" outlineLevel="0" collapsed="false">
      <c r="A2407" s="16" t="str">
        <f aca="false">DATA!A2407</f>
        <v>ITM12405</v>
      </c>
      <c r="B2407" s="16" t="str">
        <f aca="false">DATA!B2407</f>
        <v>Pharma</v>
      </c>
      <c r="C2407" s="17" t="n">
        <f aca="false">DATA!C2407</f>
        <v>266</v>
      </c>
      <c r="D2407" s="17" t="n">
        <f aca="false">DATA!D2407</f>
        <v>91</v>
      </c>
      <c r="E2407" s="18" t="n">
        <f aca="false">DATA!F2407</f>
        <v>3</v>
      </c>
      <c r="F2407" s="19" t="n">
        <f aca="false">DATA!G2407</f>
        <v>42.46</v>
      </c>
      <c r="G2407" s="19" t="n">
        <f aca="false">DATA!H2407</f>
        <v>3.76</v>
      </c>
      <c r="H2407" s="18" t="n">
        <f aca="false">DATA!E2407</f>
        <v>12</v>
      </c>
      <c r="I2407" s="20" t="n">
        <f aca="false">F2407*E2407</f>
        <v>127.38</v>
      </c>
      <c r="J2407" s="20" t="n">
        <f aca="false">PARAMETER!$B$4*G2407*SQRT(E2407)</f>
        <v>10.712127398881</v>
      </c>
      <c r="K2407" s="20" t="n">
        <f aca="false">I2407+J2407</f>
        <v>138.092127398881</v>
      </c>
      <c r="L2407" s="20" t="n">
        <f aca="false">K2407+F2407*H2407</f>
        <v>647.612127398881</v>
      </c>
      <c r="M2407" s="16" t="str">
        <f aca="false">IF(C2407&lt;=K2407,"REORDER",IF(C2407&gt;L2407,"OVERSTOCK","OK"))</f>
        <v>OK</v>
      </c>
      <c r="N2407" s="16" t="str">
        <f aca="false">IF(C2407&lt;=D2407,"REORDER","OK")</f>
        <v>OK</v>
      </c>
      <c r="O2407" s="18" t="n">
        <f aca="false">IF(D2407&lt;I2407,1,0)</f>
        <v>1</v>
      </c>
      <c r="P2407" s="20" t="n">
        <f aca="false">C2407/F2407</f>
        <v>6.26471973622233</v>
      </c>
      <c r="Q2407" s="19" t="n">
        <f aca="false">DATA!N2407</f>
        <v>63.74</v>
      </c>
      <c r="R2407" s="19" t="n">
        <f aca="false">DATA!O2407</f>
        <v>1.03</v>
      </c>
      <c r="S2407" s="17" t="n">
        <f aca="false">C2407*Q2407</f>
        <v>16954.84</v>
      </c>
      <c r="T2407" s="19" t="n">
        <f aca="false">C2407*R2407</f>
        <v>273.98</v>
      </c>
      <c r="U2407" s="20" t="n">
        <f aca="false">MAX(0,C2407-L2407)</f>
        <v>0</v>
      </c>
      <c r="V2407" s="17" t="n">
        <f aca="false">U2407*Q2407</f>
        <v>0</v>
      </c>
      <c r="W2407" s="19" t="n">
        <f aca="false">U2407*R2407</f>
        <v>0</v>
      </c>
      <c r="X2407" s="20" t="n">
        <f aca="false">MAX(0,K2407-C2407)</f>
        <v>0</v>
      </c>
      <c r="Y2407" s="17" t="n">
        <f aca="false">F2407*PARAMETER!$B$5*Q2407</f>
        <v>987836.146</v>
      </c>
      <c r="Z2407" s="21" t="n">
        <f aca="false">SUMIF($Y$2:$Y$3205,"&gt;="&amp;Y2407)/SUM($Y$2:$Y$3205)</f>
        <v>0.739919900483422</v>
      </c>
      <c r="AA2407" s="16" t="str">
        <f aca="false">IF(Z2407&lt;=PARAMETER!$B$7,"A",IF(Z2407&lt;=PARAMETER!$B$8,"B","C"))</f>
        <v>A</v>
      </c>
      <c r="AB2407" s="22" t="n">
        <f aca="false">G2407/F2407</f>
        <v>0.0885539331135186</v>
      </c>
      <c r="AC2407" s="16" t="str">
        <f aca="false">IF(AB2407&lt;=PARAMETER!$B$9,"X",IF(AB2407&lt;=PARAMETER!$B$10,"Y","Z"))</f>
        <v>X</v>
      </c>
      <c r="AD2407" s="16" t="str">
        <f aca="false">AA2407&amp;AC2407</f>
        <v>AX</v>
      </c>
      <c r="AE2407" s="22" t="n">
        <f aca="false">DATA!I2407</f>
        <v>0.38</v>
      </c>
      <c r="AF2407" s="18" t="n">
        <f aca="false">DATA!L2407</f>
        <v>152</v>
      </c>
      <c r="AG2407" s="16" t="str">
        <f aca="false">DATA!K2407</f>
        <v>C</v>
      </c>
      <c r="AH2407" s="18" t="n">
        <f aca="false">IF(AE2407&gt;=PARAMETER!$B$12,1,0)</f>
        <v>0</v>
      </c>
      <c r="AI2407" s="18" t="n">
        <f aca="false">IF(AF2407&gt;=PARAMETER!$B$13,1,0)</f>
        <v>1</v>
      </c>
      <c r="AJ2407" s="18" t="n">
        <f aca="false">IF(AND(AH2407=1,AI2407=1),1,0)</f>
        <v>0</v>
      </c>
    </row>
    <row r="2408" customFormat="false" ht="15" hidden="false" customHeight="false" outlineLevel="0" collapsed="false">
      <c r="A2408" s="16" t="str">
        <f aca="false">DATA!A2408</f>
        <v>ITM12406</v>
      </c>
      <c r="B2408" s="16" t="str">
        <f aca="false">DATA!B2408</f>
        <v>Electronics</v>
      </c>
      <c r="C2408" s="17" t="n">
        <f aca="false">DATA!C2408</f>
        <v>50</v>
      </c>
      <c r="D2408" s="17" t="n">
        <f aca="false">DATA!D2408</f>
        <v>82</v>
      </c>
      <c r="E2408" s="18" t="n">
        <f aca="false">DATA!F2408</f>
        <v>7</v>
      </c>
      <c r="F2408" s="19" t="n">
        <f aca="false">DATA!G2408</f>
        <v>31.27</v>
      </c>
      <c r="G2408" s="19" t="n">
        <f aca="false">DATA!H2408</f>
        <v>5.84</v>
      </c>
      <c r="H2408" s="18" t="n">
        <f aca="false">DATA!E2408</f>
        <v>12</v>
      </c>
      <c r="I2408" s="20" t="n">
        <f aca="false">F2408*E2408</f>
        <v>218.89</v>
      </c>
      <c r="J2408" s="20" t="n">
        <f aca="false">PARAMETER!$B$4*G2408*SQRT(E2408)</f>
        <v>25.4149420576946</v>
      </c>
      <c r="K2408" s="20" t="n">
        <f aca="false">I2408+J2408</f>
        <v>244.304942057695</v>
      </c>
      <c r="L2408" s="20" t="n">
        <f aca="false">K2408+F2408*H2408</f>
        <v>619.544942057695</v>
      </c>
      <c r="M2408" s="16" t="str">
        <f aca="false">IF(C2408&lt;=K2408,"REORDER",IF(C2408&gt;L2408,"OVERSTOCK","OK"))</f>
        <v>REORDER</v>
      </c>
      <c r="N2408" s="16" t="str">
        <f aca="false">IF(C2408&lt;=D2408,"REORDER","OK")</f>
        <v>REORDER</v>
      </c>
      <c r="O2408" s="18" t="n">
        <f aca="false">IF(D2408&lt;I2408,1,0)</f>
        <v>1</v>
      </c>
      <c r="P2408" s="20" t="n">
        <f aca="false">C2408/F2408</f>
        <v>1.59897665494084</v>
      </c>
      <c r="Q2408" s="19" t="n">
        <f aca="false">DATA!N2408</f>
        <v>72.87</v>
      </c>
      <c r="R2408" s="19" t="n">
        <f aca="false">DATA!O2408</f>
        <v>1.54</v>
      </c>
      <c r="S2408" s="17" t="n">
        <f aca="false">C2408*Q2408</f>
        <v>3643.5</v>
      </c>
      <c r="T2408" s="19" t="n">
        <f aca="false">C2408*R2408</f>
        <v>77</v>
      </c>
      <c r="U2408" s="20" t="n">
        <f aca="false">MAX(0,C2408-L2408)</f>
        <v>0</v>
      </c>
      <c r="V2408" s="17" t="n">
        <f aca="false">U2408*Q2408</f>
        <v>0</v>
      </c>
      <c r="W2408" s="19" t="n">
        <f aca="false">U2408*R2408</f>
        <v>0</v>
      </c>
      <c r="X2408" s="20" t="n">
        <f aca="false">MAX(0,K2408-C2408)</f>
        <v>194.304942057695</v>
      </c>
      <c r="Y2408" s="17" t="n">
        <f aca="false">F2408*PARAMETER!$B$5*Q2408</f>
        <v>831705.3885</v>
      </c>
      <c r="Z2408" s="21" t="n">
        <f aca="false">SUMIF($Y$2:$Y$3205,"&gt;="&amp;Y2408)/SUM($Y$2:$Y$3205)</f>
        <v>0.798966382553887</v>
      </c>
      <c r="AA2408" s="16" t="str">
        <f aca="false">IF(Z2408&lt;=PARAMETER!$B$7,"A",IF(Z2408&lt;=PARAMETER!$B$8,"B","C"))</f>
        <v>A</v>
      </c>
      <c r="AB2408" s="22" t="n">
        <f aca="false">G2408/F2408</f>
        <v>0.18676047329709</v>
      </c>
      <c r="AC2408" s="16" t="str">
        <f aca="false">IF(AB2408&lt;=PARAMETER!$B$9,"X",IF(AB2408&lt;=PARAMETER!$B$10,"Y","Z"))</f>
        <v>X</v>
      </c>
      <c r="AD2408" s="16" t="str">
        <f aca="false">AA2408&amp;AC2408</f>
        <v>AX</v>
      </c>
      <c r="AE2408" s="22" t="n">
        <f aca="false">DATA!I2408</f>
        <v>0.36</v>
      </c>
      <c r="AF2408" s="18" t="n">
        <f aca="false">DATA!L2408</f>
        <v>120</v>
      </c>
      <c r="AG2408" s="16" t="str">
        <f aca="false">DATA!K2408</f>
        <v>C</v>
      </c>
      <c r="AH2408" s="18" t="n">
        <f aca="false">IF(AE2408&gt;=PARAMETER!$B$12,1,0)</f>
        <v>0</v>
      </c>
      <c r="AI2408" s="18" t="n">
        <f aca="false">IF(AF2408&gt;=PARAMETER!$B$13,1,0)</f>
        <v>1</v>
      </c>
      <c r="AJ2408" s="18" t="n">
        <f aca="false">IF(AND(AH2408=1,AI2408=1),1,0)</f>
        <v>0</v>
      </c>
    </row>
    <row r="2409" customFormat="false" ht="15" hidden="false" customHeight="false" outlineLevel="0" collapsed="false">
      <c r="A2409" s="16" t="str">
        <f aca="false">DATA!A2409</f>
        <v>ITM12407</v>
      </c>
      <c r="B2409" s="16" t="str">
        <f aca="false">DATA!B2409</f>
        <v>Electronics</v>
      </c>
      <c r="C2409" s="17" t="n">
        <f aca="false">DATA!C2409</f>
        <v>71</v>
      </c>
      <c r="D2409" s="17" t="n">
        <f aca="false">DATA!D2409</f>
        <v>85</v>
      </c>
      <c r="E2409" s="18" t="n">
        <f aca="false">DATA!F2409</f>
        <v>8</v>
      </c>
      <c r="F2409" s="19" t="n">
        <f aca="false">DATA!G2409</f>
        <v>37.83</v>
      </c>
      <c r="G2409" s="19" t="n">
        <f aca="false">DATA!H2409</f>
        <v>6.13</v>
      </c>
      <c r="H2409" s="18" t="n">
        <f aca="false">DATA!E2409</f>
        <v>12</v>
      </c>
      <c r="I2409" s="20" t="n">
        <f aca="false">F2409*E2409</f>
        <v>302.64</v>
      </c>
      <c r="J2409" s="20" t="n">
        <f aca="false">PARAMETER!$B$4*G2409*SQRT(E2409)</f>
        <v>28.518897008152</v>
      </c>
      <c r="K2409" s="20" t="n">
        <f aca="false">I2409+J2409</f>
        <v>331.158897008152</v>
      </c>
      <c r="L2409" s="20" t="n">
        <f aca="false">K2409+F2409*H2409</f>
        <v>785.118897008152</v>
      </c>
      <c r="M2409" s="16" t="str">
        <f aca="false">IF(C2409&lt;=K2409,"REORDER",IF(C2409&gt;L2409,"OVERSTOCK","OK"))</f>
        <v>REORDER</v>
      </c>
      <c r="N2409" s="16" t="str">
        <f aca="false">IF(C2409&lt;=D2409,"REORDER","OK")</f>
        <v>REORDER</v>
      </c>
      <c r="O2409" s="18" t="n">
        <f aca="false">IF(D2409&lt;I2409,1,0)</f>
        <v>1</v>
      </c>
      <c r="P2409" s="20" t="n">
        <f aca="false">C2409/F2409</f>
        <v>1.87681734073487</v>
      </c>
      <c r="Q2409" s="19" t="n">
        <f aca="false">DATA!N2409</f>
        <v>142.89</v>
      </c>
      <c r="R2409" s="19" t="n">
        <f aca="false">DATA!O2409</f>
        <v>0.88</v>
      </c>
      <c r="S2409" s="17" t="n">
        <f aca="false">C2409*Q2409</f>
        <v>10145.19</v>
      </c>
      <c r="T2409" s="19" t="n">
        <f aca="false">C2409*R2409</f>
        <v>62.48</v>
      </c>
      <c r="U2409" s="20" t="n">
        <f aca="false">MAX(0,C2409-L2409)</f>
        <v>0</v>
      </c>
      <c r="V2409" s="17" t="n">
        <f aca="false">U2409*Q2409</f>
        <v>0</v>
      </c>
      <c r="W2409" s="19" t="n">
        <f aca="false">U2409*R2409</f>
        <v>0</v>
      </c>
      <c r="X2409" s="20" t="n">
        <f aca="false">MAX(0,K2409-C2409)</f>
        <v>260.158897008152</v>
      </c>
      <c r="Y2409" s="17" t="n">
        <f aca="false">F2409*PARAMETER!$B$5*Q2409</f>
        <v>1973017.9755</v>
      </c>
      <c r="Z2409" s="21" t="n">
        <f aca="false">SUMIF($Y$2:$Y$3205,"&gt;="&amp;Y2409)/SUM($Y$2:$Y$3205)</f>
        <v>0.34550817271493</v>
      </c>
      <c r="AA2409" s="16" t="str">
        <f aca="false">IF(Z2409&lt;=PARAMETER!$B$7,"A",IF(Z2409&lt;=PARAMETER!$B$8,"B","C"))</f>
        <v>A</v>
      </c>
      <c r="AB2409" s="22" t="n">
        <f aca="false">G2409/F2409</f>
        <v>0.162040708432461</v>
      </c>
      <c r="AC2409" s="16" t="str">
        <f aca="false">IF(AB2409&lt;=PARAMETER!$B$9,"X",IF(AB2409&lt;=PARAMETER!$B$10,"Y","Z"))</f>
        <v>X</v>
      </c>
      <c r="AD2409" s="16" t="str">
        <f aca="false">AA2409&amp;AC2409</f>
        <v>AX</v>
      </c>
      <c r="AE2409" s="22" t="n">
        <f aca="false">DATA!I2409</f>
        <v>0.37</v>
      </c>
      <c r="AF2409" s="18" t="n">
        <f aca="false">DATA!L2409</f>
        <v>67</v>
      </c>
      <c r="AG2409" s="16" t="str">
        <f aca="false">DATA!K2409</f>
        <v>C</v>
      </c>
      <c r="AH2409" s="18" t="n">
        <f aca="false">IF(AE2409&gt;=PARAMETER!$B$12,1,0)</f>
        <v>0</v>
      </c>
      <c r="AI2409" s="18" t="n">
        <f aca="false">IF(AF2409&gt;=PARAMETER!$B$13,1,0)</f>
        <v>0</v>
      </c>
      <c r="AJ2409" s="18" t="n">
        <f aca="false">IF(AND(AH2409=1,AI2409=1),1,0)</f>
        <v>0</v>
      </c>
    </row>
    <row r="2410" customFormat="false" ht="15" hidden="false" customHeight="false" outlineLevel="0" collapsed="false">
      <c r="A2410" s="16" t="str">
        <f aca="false">DATA!A2410</f>
        <v>ITM12408</v>
      </c>
      <c r="B2410" s="16" t="str">
        <f aca="false">DATA!B2410</f>
        <v>Apparel</v>
      </c>
      <c r="C2410" s="17" t="n">
        <f aca="false">DATA!C2410</f>
        <v>364</v>
      </c>
      <c r="D2410" s="17" t="n">
        <f aca="false">DATA!D2410</f>
        <v>14</v>
      </c>
      <c r="E2410" s="18" t="n">
        <f aca="false">DATA!F2410</f>
        <v>7</v>
      </c>
      <c r="F2410" s="19" t="n">
        <f aca="false">DATA!G2410</f>
        <v>11.49</v>
      </c>
      <c r="G2410" s="19" t="n">
        <f aca="false">DATA!H2410</f>
        <v>5.12</v>
      </c>
      <c r="H2410" s="18" t="n">
        <f aca="false">DATA!E2410</f>
        <v>5</v>
      </c>
      <c r="I2410" s="20" t="n">
        <f aca="false">F2410*E2410</f>
        <v>80.43</v>
      </c>
      <c r="J2410" s="20" t="n">
        <f aca="false">PARAMETER!$B$4*G2410*SQRT(E2410)</f>
        <v>22.281593036883</v>
      </c>
      <c r="K2410" s="20" t="n">
        <f aca="false">I2410+J2410</f>
        <v>102.711593036883</v>
      </c>
      <c r="L2410" s="20" t="n">
        <f aca="false">K2410+F2410*H2410</f>
        <v>160.161593036883</v>
      </c>
      <c r="M2410" s="16" t="str">
        <f aca="false">IF(C2410&lt;=K2410,"REORDER",IF(C2410&gt;L2410,"OVERSTOCK","OK"))</f>
        <v>OVERSTOCK</v>
      </c>
      <c r="N2410" s="16" t="str">
        <f aca="false">IF(C2410&lt;=D2410,"REORDER","OK")</f>
        <v>OK</v>
      </c>
      <c r="O2410" s="18" t="n">
        <f aca="false">IF(D2410&lt;I2410,1,0)</f>
        <v>1</v>
      </c>
      <c r="P2410" s="20" t="n">
        <f aca="false">C2410/F2410</f>
        <v>31.6797214969539</v>
      </c>
      <c r="Q2410" s="19" t="n">
        <f aca="false">DATA!N2410</f>
        <v>112.22</v>
      </c>
      <c r="R2410" s="19" t="n">
        <f aca="false">DATA!O2410</f>
        <v>1.97</v>
      </c>
      <c r="S2410" s="17" t="n">
        <f aca="false">C2410*Q2410</f>
        <v>40848.08</v>
      </c>
      <c r="T2410" s="19" t="n">
        <f aca="false">C2410*R2410</f>
        <v>717.08</v>
      </c>
      <c r="U2410" s="20" t="n">
        <f aca="false">MAX(0,C2410-L2410)</f>
        <v>203.838406963117</v>
      </c>
      <c r="V2410" s="17" t="n">
        <f aca="false">U2410*Q2410</f>
        <v>22874.746029401</v>
      </c>
      <c r="W2410" s="19" t="n">
        <f aca="false">U2410*R2410</f>
        <v>401.561661717341</v>
      </c>
      <c r="X2410" s="20" t="n">
        <f aca="false">MAX(0,K2410-C2410)</f>
        <v>0</v>
      </c>
      <c r="Y2410" s="17" t="n">
        <f aca="false">F2410*PARAMETER!$B$5*Q2410</f>
        <v>470633.847</v>
      </c>
      <c r="Z2410" s="21" t="n">
        <f aca="false">SUMIF($Y$2:$Y$3205,"&gt;="&amp;Y2410)/SUM($Y$2:$Y$3205)</f>
        <v>0.915220549727195</v>
      </c>
      <c r="AA2410" s="16" t="str">
        <f aca="false">IF(Z2410&lt;=PARAMETER!$B$7,"A",IF(Z2410&lt;=PARAMETER!$B$8,"B","C"))</f>
        <v>B</v>
      </c>
      <c r="AB2410" s="22" t="n">
        <f aca="false">G2410/F2410</f>
        <v>0.445604873803307</v>
      </c>
      <c r="AC2410" s="16" t="str">
        <f aca="false">IF(AB2410&lt;=PARAMETER!$B$9,"X",IF(AB2410&lt;=PARAMETER!$B$10,"Y","Z"))</f>
        <v>Y</v>
      </c>
      <c r="AD2410" s="16" t="str">
        <f aca="false">AA2410&amp;AC2410</f>
        <v>BY</v>
      </c>
      <c r="AE2410" s="22" t="n">
        <f aca="false">DATA!I2410</f>
        <v>0.7</v>
      </c>
      <c r="AF2410" s="18" t="n">
        <f aca="false">DATA!L2410</f>
        <v>87</v>
      </c>
      <c r="AG2410" s="16" t="str">
        <f aca="false">DATA!K2410</f>
        <v>D</v>
      </c>
      <c r="AH2410" s="18" t="n">
        <f aca="false">IF(AE2410&gt;=PARAMETER!$B$12,1,0)</f>
        <v>0</v>
      </c>
      <c r="AI2410" s="18" t="n">
        <f aca="false">IF(AF2410&gt;=PARAMETER!$B$13,1,0)</f>
        <v>0</v>
      </c>
      <c r="AJ2410" s="18" t="n">
        <f aca="false">IF(AND(AH2410=1,AI2410=1),1,0)</f>
        <v>0</v>
      </c>
    </row>
    <row r="2411" customFormat="false" ht="15" hidden="false" customHeight="false" outlineLevel="0" collapsed="false">
      <c r="A2411" s="16" t="str">
        <f aca="false">DATA!A2411</f>
        <v>ITM12409</v>
      </c>
      <c r="B2411" s="16" t="str">
        <f aca="false">DATA!B2411</f>
        <v>Automotive</v>
      </c>
      <c r="C2411" s="17" t="n">
        <f aca="false">DATA!C2411</f>
        <v>95</v>
      </c>
      <c r="D2411" s="17" t="n">
        <f aca="false">DATA!D2411</f>
        <v>76</v>
      </c>
      <c r="E2411" s="18" t="n">
        <f aca="false">DATA!F2411</f>
        <v>6</v>
      </c>
      <c r="F2411" s="19" t="n">
        <f aca="false">DATA!G2411</f>
        <v>36.11</v>
      </c>
      <c r="G2411" s="19" t="n">
        <f aca="false">DATA!H2411</f>
        <v>7.52</v>
      </c>
      <c r="H2411" s="18" t="n">
        <f aca="false">DATA!E2411</f>
        <v>12</v>
      </c>
      <c r="I2411" s="20" t="n">
        <f aca="false">F2411*E2411</f>
        <v>216.66</v>
      </c>
      <c r="J2411" s="20" t="n">
        <f aca="false">PARAMETER!$B$4*G2411*SQRT(E2411)</f>
        <v>30.298471698732</v>
      </c>
      <c r="K2411" s="20" t="n">
        <f aca="false">I2411+J2411</f>
        <v>246.958471698732</v>
      </c>
      <c r="L2411" s="20" t="n">
        <f aca="false">K2411+F2411*H2411</f>
        <v>680.278471698732</v>
      </c>
      <c r="M2411" s="16" t="str">
        <f aca="false">IF(C2411&lt;=K2411,"REORDER",IF(C2411&gt;L2411,"OVERSTOCK","OK"))</f>
        <v>REORDER</v>
      </c>
      <c r="N2411" s="16" t="str">
        <f aca="false">IF(C2411&lt;=D2411,"REORDER","OK")</f>
        <v>OK</v>
      </c>
      <c r="O2411" s="18" t="n">
        <f aca="false">IF(D2411&lt;I2411,1,0)</f>
        <v>1</v>
      </c>
      <c r="P2411" s="20" t="n">
        <f aca="false">C2411/F2411</f>
        <v>2.63085018000554</v>
      </c>
      <c r="Q2411" s="19" t="n">
        <f aca="false">DATA!N2411</f>
        <v>173.11</v>
      </c>
      <c r="R2411" s="19" t="n">
        <f aca="false">DATA!O2411</f>
        <v>0.86</v>
      </c>
      <c r="S2411" s="17" t="n">
        <f aca="false">C2411*Q2411</f>
        <v>16445.45</v>
      </c>
      <c r="T2411" s="19" t="n">
        <f aca="false">C2411*R2411</f>
        <v>81.7</v>
      </c>
      <c r="U2411" s="20" t="n">
        <f aca="false">MAX(0,C2411-L2411)</f>
        <v>0</v>
      </c>
      <c r="V2411" s="17" t="n">
        <f aca="false">U2411*Q2411</f>
        <v>0</v>
      </c>
      <c r="W2411" s="19" t="n">
        <f aca="false">U2411*R2411</f>
        <v>0</v>
      </c>
      <c r="X2411" s="20" t="n">
        <f aca="false">MAX(0,K2411-C2411)</f>
        <v>151.958471698732</v>
      </c>
      <c r="Y2411" s="17" t="n">
        <f aca="false">F2411*PARAMETER!$B$5*Q2411</f>
        <v>2281615.7665</v>
      </c>
      <c r="Z2411" s="21" t="n">
        <f aca="false">SUMIF($Y$2:$Y$3205,"&gt;="&amp;Y2411)/SUM($Y$2:$Y$3205)</f>
        <v>0.250404235300386</v>
      </c>
      <c r="AA2411" s="16" t="str">
        <f aca="false">IF(Z2411&lt;=PARAMETER!$B$7,"A",IF(Z2411&lt;=PARAMETER!$B$8,"B","C"))</f>
        <v>A</v>
      </c>
      <c r="AB2411" s="22" t="n">
        <f aca="false">G2411/F2411</f>
        <v>0.208252561617281</v>
      </c>
      <c r="AC2411" s="16" t="str">
        <f aca="false">IF(AB2411&lt;=PARAMETER!$B$9,"X",IF(AB2411&lt;=PARAMETER!$B$10,"Y","Z"))</f>
        <v>X</v>
      </c>
      <c r="AD2411" s="16" t="str">
        <f aca="false">AA2411&amp;AC2411</f>
        <v>AX</v>
      </c>
      <c r="AE2411" s="22" t="n">
        <f aca="false">DATA!I2411</f>
        <v>0.96</v>
      </c>
      <c r="AF2411" s="18" t="n">
        <f aca="false">DATA!L2411</f>
        <v>167</v>
      </c>
      <c r="AG2411" s="16" t="str">
        <f aca="false">DATA!K2411</f>
        <v>C</v>
      </c>
      <c r="AH2411" s="18" t="n">
        <f aca="false">IF(AE2411&gt;=PARAMETER!$B$12,1,0)</f>
        <v>1</v>
      </c>
      <c r="AI2411" s="18" t="n">
        <f aca="false">IF(AF2411&gt;=PARAMETER!$B$13,1,0)</f>
        <v>1</v>
      </c>
      <c r="AJ2411" s="18" t="n">
        <f aca="false">IF(AND(AH2411=1,AI2411=1),1,0)</f>
        <v>1</v>
      </c>
    </row>
    <row r="2412" customFormat="false" ht="15" hidden="false" customHeight="false" outlineLevel="0" collapsed="false">
      <c r="A2412" s="16" t="str">
        <f aca="false">DATA!A2412</f>
        <v>ITM12410</v>
      </c>
      <c r="B2412" s="16" t="str">
        <f aca="false">DATA!B2412</f>
        <v>Electronics</v>
      </c>
      <c r="C2412" s="17" t="n">
        <f aca="false">DATA!C2412</f>
        <v>404</v>
      </c>
      <c r="D2412" s="17" t="n">
        <f aca="false">DATA!D2412</f>
        <v>20</v>
      </c>
      <c r="E2412" s="18" t="n">
        <f aca="false">DATA!F2412</f>
        <v>9</v>
      </c>
      <c r="F2412" s="19" t="n">
        <f aca="false">DATA!G2412</f>
        <v>12.15</v>
      </c>
      <c r="G2412" s="19" t="n">
        <f aca="false">DATA!H2412</f>
        <v>7.5</v>
      </c>
      <c r="H2412" s="18" t="n">
        <f aca="false">DATA!E2412</f>
        <v>8</v>
      </c>
      <c r="I2412" s="20" t="n">
        <f aca="false">F2412*E2412</f>
        <v>109.35</v>
      </c>
      <c r="J2412" s="20" t="n">
        <f aca="false">PARAMETER!$B$4*G2412*SQRT(E2412)</f>
        <v>37.0092066064081</v>
      </c>
      <c r="K2412" s="20" t="n">
        <f aca="false">I2412+J2412</f>
        <v>146.359206606408</v>
      </c>
      <c r="L2412" s="20" t="n">
        <f aca="false">K2412+F2412*H2412</f>
        <v>243.559206606408</v>
      </c>
      <c r="M2412" s="16" t="str">
        <f aca="false">IF(C2412&lt;=K2412,"REORDER",IF(C2412&gt;L2412,"OVERSTOCK","OK"))</f>
        <v>OVERSTOCK</v>
      </c>
      <c r="N2412" s="16" t="str">
        <f aca="false">IF(C2412&lt;=D2412,"REORDER","OK")</f>
        <v>OK</v>
      </c>
      <c r="O2412" s="18" t="n">
        <f aca="false">IF(D2412&lt;I2412,1,0)</f>
        <v>1</v>
      </c>
      <c r="P2412" s="20" t="n">
        <f aca="false">C2412/F2412</f>
        <v>33.2510288065844</v>
      </c>
      <c r="Q2412" s="19" t="n">
        <f aca="false">DATA!N2412</f>
        <v>43.53</v>
      </c>
      <c r="R2412" s="19" t="n">
        <f aca="false">DATA!O2412</f>
        <v>0.73</v>
      </c>
      <c r="S2412" s="17" t="n">
        <f aca="false">C2412*Q2412</f>
        <v>17586.12</v>
      </c>
      <c r="T2412" s="19" t="n">
        <f aca="false">C2412*R2412</f>
        <v>294.92</v>
      </c>
      <c r="U2412" s="20" t="n">
        <f aca="false">MAX(0,C2412-L2412)</f>
        <v>160.440793393592</v>
      </c>
      <c r="V2412" s="17" t="n">
        <f aca="false">U2412*Q2412</f>
        <v>6983.98773642306</v>
      </c>
      <c r="W2412" s="19" t="n">
        <f aca="false">U2412*R2412</f>
        <v>117.121779177322</v>
      </c>
      <c r="X2412" s="20" t="n">
        <f aca="false">MAX(0,K2412-C2412)</f>
        <v>0</v>
      </c>
      <c r="Y2412" s="17" t="n">
        <f aca="false">F2412*PARAMETER!$B$5*Q2412</f>
        <v>193044.6675</v>
      </c>
      <c r="Z2412" s="21" t="n">
        <f aca="false">SUMIF($Y$2:$Y$3205,"&gt;="&amp;Y2412)/SUM($Y$2:$Y$3205)</f>
        <v>0.983841600116507</v>
      </c>
      <c r="AA2412" s="16" t="str">
        <f aca="false">IF(Z2412&lt;=PARAMETER!$B$7,"A",IF(Z2412&lt;=PARAMETER!$B$8,"B","C"))</f>
        <v>C</v>
      </c>
      <c r="AB2412" s="22" t="n">
        <f aca="false">G2412/F2412</f>
        <v>0.617283950617284</v>
      </c>
      <c r="AC2412" s="16" t="str">
        <f aca="false">IF(AB2412&lt;=PARAMETER!$B$9,"X",IF(AB2412&lt;=PARAMETER!$B$10,"Y","Z"))</f>
        <v>Z</v>
      </c>
      <c r="AD2412" s="16" t="str">
        <f aca="false">AA2412&amp;AC2412</f>
        <v>CZ</v>
      </c>
      <c r="AE2412" s="22" t="n">
        <f aca="false">DATA!I2412</f>
        <v>0.4</v>
      </c>
      <c r="AF2412" s="18" t="n">
        <f aca="false">DATA!L2412</f>
        <v>57</v>
      </c>
      <c r="AG2412" s="16" t="str">
        <f aca="false">DATA!K2412</f>
        <v>C</v>
      </c>
      <c r="AH2412" s="18" t="n">
        <f aca="false">IF(AE2412&gt;=PARAMETER!$B$12,1,0)</f>
        <v>0</v>
      </c>
      <c r="AI2412" s="18" t="n">
        <f aca="false">IF(AF2412&gt;=PARAMETER!$B$13,1,0)</f>
        <v>0</v>
      </c>
      <c r="AJ2412" s="18" t="n">
        <f aca="false">IF(AND(AH2412=1,AI2412=1),1,0)</f>
        <v>0</v>
      </c>
    </row>
    <row r="2413" customFormat="false" ht="15" hidden="false" customHeight="false" outlineLevel="0" collapsed="false">
      <c r="A2413" s="16" t="str">
        <f aca="false">DATA!A2413</f>
        <v>ITM12411</v>
      </c>
      <c r="B2413" s="16" t="str">
        <f aca="false">DATA!B2413</f>
        <v>Pharma</v>
      </c>
      <c r="C2413" s="17" t="n">
        <f aca="false">DATA!C2413</f>
        <v>458</v>
      </c>
      <c r="D2413" s="17" t="n">
        <f aca="false">DATA!D2413</f>
        <v>77</v>
      </c>
      <c r="E2413" s="18" t="n">
        <f aca="false">DATA!F2413</f>
        <v>9</v>
      </c>
      <c r="F2413" s="19" t="n">
        <f aca="false">DATA!G2413</f>
        <v>49.38</v>
      </c>
      <c r="G2413" s="19" t="n">
        <f aca="false">DATA!H2413</f>
        <v>4.56</v>
      </c>
      <c r="H2413" s="18" t="n">
        <f aca="false">DATA!E2413</f>
        <v>3</v>
      </c>
      <c r="I2413" s="20" t="n">
        <f aca="false">F2413*E2413</f>
        <v>444.42</v>
      </c>
      <c r="J2413" s="20" t="n">
        <f aca="false">PARAMETER!$B$4*G2413*SQRT(E2413)</f>
        <v>22.5015976166961</v>
      </c>
      <c r="K2413" s="20" t="n">
        <f aca="false">I2413+J2413</f>
        <v>466.921597616696</v>
      </c>
      <c r="L2413" s="20" t="n">
        <f aca="false">K2413+F2413*H2413</f>
        <v>615.061597616696</v>
      </c>
      <c r="M2413" s="16" t="str">
        <f aca="false">IF(C2413&lt;=K2413,"REORDER",IF(C2413&gt;L2413,"OVERSTOCK","OK"))</f>
        <v>REORDER</v>
      </c>
      <c r="N2413" s="16" t="str">
        <f aca="false">IF(C2413&lt;=D2413,"REORDER","OK")</f>
        <v>OK</v>
      </c>
      <c r="O2413" s="18" t="n">
        <f aca="false">IF(D2413&lt;I2413,1,0)</f>
        <v>1</v>
      </c>
      <c r="P2413" s="20" t="n">
        <f aca="false">C2413/F2413</f>
        <v>9.27501012555691</v>
      </c>
      <c r="Q2413" s="19" t="n">
        <f aca="false">DATA!N2413</f>
        <v>60.53</v>
      </c>
      <c r="R2413" s="19" t="n">
        <f aca="false">DATA!O2413</f>
        <v>1.75</v>
      </c>
      <c r="S2413" s="17" t="n">
        <f aca="false">C2413*Q2413</f>
        <v>27722.74</v>
      </c>
      <c r="T2413" s="19" t="n">
        <f aca="false">C2413*R2413</f>
        <v>801.5</v>
      </c>
      <c r="U2413" s="20" t="n">
        <f aca="false">MAX(0,C2413-L2413)</f>
        <v>0</v>
      </c>
      <c r="V2413" s="17" t="n">
        <f aca="false">U2413*Q2413</f>
        <v>0</v>
      </c>
      <c r="W2413" s="19" t="n">
        <f aca="false">U2413*R2413</f>
        <v>0</v>
      </c>
      <c r="X2413" s="20" t="n">
        <f aca="false">MAX(0,K2413-C2413)</f>
        <v>8.92159761669615</v>
      </c>
      <c r="Y2413" s="17" t="n">
        <f aca="false">F2413*PARAMETER!$B$5*Q2413</f>
        <v>1090974.561</v>
      </c>
      <c r="Z2413" s="21" t="n">
        <f aca="false">SUMIF($Y$2:$Y$3205,"&gt;="&amp;Y2413)/SUM($Y$2:$Y$3205)</f>
        <v>0.687693303103422</v>
      </c>
      <c r="AA2413" s="16" t="str">
        <f aca="false">IF(Z2413&lt;=PARAMETER!$B$7,"A",IF(Z2413&lt;=PARAMETER!$B$8,"B","C"))</f>
        <v>A</v>
      </c>
      <c r="AB2413" s="22" t="n">
        <f aca="false">G2413/F2413</f>
        <v>0.0923450789793439</v>
      </c>
      <c r="AC2413" s="16" t="str">
        <f aca="false">IF(AB2413&lt;=PARAMETER!$B$9,"X",IF(AB2413&lt;=PARAMETER!$B$10,"Y","Z"))</f>
        <v>X</v>
      </c>
      <c r="AD2413" s="16" t="str">
        <f aca="false">AA2413&amp;AC2413</f>
        <v>AX</v>
      </c>
      <c r="AE2413" s="22" t="n">
        <f aca="false">DATA!I2413</f>
        <v>0.47</v>
      </c>
      <c r="AF2413" s="18" t="n">
        <f aca="false">DATA!L2413</f>
        <v>65</v>
      </c>
      <c r="AG2413" s="16" t="str">
        <f aca="false">DATA!K2413</f>
        <v>D</v>
      </c>
      <c r="AH2413" s="18" t="n">
        <f aca="false">IF(AE2413&gt;=PARAMETER!$B$12,1,0)</f>
        <v>0</v>
      </c>
      <c r="AI2413" s="18" t="n">
        <f aca="false">IF(AF2413&gt;=PARAMETER!$B$13,1,0)</f>
        <v>0</v>
      </c>
      <c r="AJ2413" s="18" t="n">
        <f aca="false">IF(AND(AH2413=1,AI2413=1),1,0)</f>
        <v>0</v>
      </c>
    </row>
    <row r="2414" customFormat="false" ht="15" hidden="false" customHeight="false" outlineLevel="0" collapsed="false">
      <c r="A2414" s="16" t="str">
        <f aca="false">DATA!A2414</f>
        <v>ITM12412</v>
      </c>
      <c r="B2414" s="16" t="str">
        <f aca="false">DATA!B2414</f>
        <v>Groceries</v>
      </c>
      <c r="C2414" s="17" t="n">
        <f aca="false">DATA!C2414</f>
        <v>297</v>
      </c>
      <c r="D2414" s="17" t="n">
        <f aca="false">DATA!D2414</f>
        <v>78</v>
      </c>
      <c r="E2414" s="18" t="n">
        <f aca="false">DATA!F2414</f>
        <v>4</v>
      </c>
      <c r="F2414" s="19" t="n">
        <f aca="false">DATA!G2414</f>
        <v>28.43</v>
      </c>
      <c r="G2414" s="19" t="n">
        <f aca="false">DATA!H2414</f>
        <v>1.68</v>
      </c>
      <c r="H2414" s="18" t="n">
        <f aca="false">DATA!E2414</f>
        <v>7</v>
      </c>
      <c r="I2414" s="20" t="n">
        <f aca="false">F2414*E2414</f>
        <v>113.72</v>
      </c>
      <c r="J2414" s="20" t="n">
        <f aca="false">PARAMETER!$B$4*G2414*SQRT(E2414)</f>
        <v>5.52670818655694</v>
      </c>
      <c r="K2414" s="20" t="n">
        <f aca="false">I2414+J2414</f>
        <v>119.246708186557</v>
      </c>
      <c r="L2414" s="20" t="n">
        <f aca="false">K2414+F2414*H2414</f>
        <v>318.256708186557</v>
      </c>
      <c r="M2414" s="16" t="str">
        <f aca="false">IF(C2414&lt;=K2414,"REORDER",IF(C2414&gt;L2414,"OVERSTOCK","OK"))</f>
        <v>OK</v>
      </c>
      <c r="N2414" s="16" t="str">
        <f aca="false">IF(C2414&lt;=D2414,"REORDER","OK")</f>
        <v>OK</v>
      </c>
      <c r="O2414" s="18" t="n">
        <f aca="false">IF(D2414&lt;I2414,1,0)</f>
        <v>1</v>
      </c>
      <c r="P2414" s="20" t="n">
        <f aca="false">C2414/F2414</f>
        <v>10.4467112205417</v>
      </c>
      <c r="Q2414" s="19" t="n">
        <f aca="false">DATA!N2414</f>
        <v>188.8</v>
      </c>
      <c r="R2414" s="19" t="n">
        <f aca="false">DATA!O2414</f>
        <v>0.85</v>
      </c>
      <c r="S2414" s="17" t="n">
        <f aca="false">C2414*Q2414</f>
        <v>56073.6</v>
      </c>
      <c r="T2414" s="19" t="n">
        <f aca="false">C2414*R2414</f>
        <v>252.45</v>
      </c>
      <c r="U2414" s="20" t="n">
        <f aca="false">MAX(0,C2414-L2414)</f>
        <v>0</v>
      </c>
      <c r="V2414" s="17" t="n">
        <f aca="false">U2414*Q2414</f>
        <v>0</v>
      </c>
      <c r="W2414" s="19" t="n">
        <f aca="false">U2414*R2414</f>
        <v>0</v>
      </c>
      <c r="X2414" s="20" t="n">
        <f aca="false">MAX(0,K2414-C2414)</f>
        <v>0</v>
      </c>
      <c r="Y2414" s="17" t="n">
        <f aca="false">F2414*PARAMETER!$B$5*Q2414</f>
        <v>1959168.16</v>
      </c>
      <c r="Z2414" s="21" t="n">
        <f aca="false">SUMIF($Y$2:$Y$3205,"&gt;="&amp;Y2414)/SUM($Y$2:$Y$3205)</f>
        <v>0.34926776694255</v>
      </c>
      <c r="AA2414" s="16" t="str">
        <f aca="false">IF(Z2414&lt;=PARAMETER!$B$7,"A",IF(Z2414&lt;=PARAMETER!$B$8,"B","C"))</f>
        <v>A</v>
      </c>
      <c r="AB2414" s="22" t="n">
        <f aca="false">G2414/F2414</f>
        <v>0.0590925079141752</v>
      </c>
      <c r="AC2414" s="16" t="str">
        <f aca="false">IF(AB2414&lt;=PARAMETER!$B$9,"X",IF(AB2414&lt;=PARAMETER!$B$10,"Y","Z"))</f>
        <v>X</v>
      </c>
      <c r="AD2414" s="16" t="str">
        <f aca="false">AA2414&amp;AC2414</f>
        <v>AX</v>
      </c>
      <c r="AE2414" s="22" t="n">
        <f aca="false">DATA!I2414</f>
        <v>0.79</v>
      </c>
      <c r="AF2414" s="18" t="n">
        <f aca="false">DATA!L2414</f>
        <v>51</v>
      </c>
      <c r="AG2414" s="16" t="str">
        <f aca="false">DATA!K2414</f>
        <v>B</v>
      </c>
      <c r="AH2414" s="18" t="n">
        <f aca="false">IF(AE2414&gt;=PARAMETER!$B$12,1,0)</f>
        <v>1</v>
      </c>
      <c r="AI2414" s="18" t="n">
        <f aca="false">IF(AF2414&gt;=PARAMETER!$B$13,1,0)</f>
        <v>0</v>
      </c>
      <c r="AJ2414" s="18" t="n">
        <f aca="false">IF(AND(AH2414=1,AI2414=1),1,0)</f>
        <v>0</v>
      </c>
    </row>
    <row r="2415" customFormat="false" ht="15" hidden="false" customHeight="false" outlineLevel="0" collapsed="false">
      <c r="A2415" s="16" t="str">
        <f aca="false">DATA!A2415</f>
        <v>ITM12413</v>
      </c>
      <c r="B2415" s="16" t="str">
        <f aca="false">DATA!B2415</f>
        <v>Groceries</v>
      </c>
      <c r="C2415" s="17" t="n">
        <f aca="false">DATA!C2415</f>
        <v>59</v>
      </c>
      <c r="D2415" s="17" t="n">
        <f aca="false">DATA!D2415</f>
        <v>10</v>
      </c>
      <c r="E2415" s="18" t="n">
        <f aca="false">DATA!F2415</f>
        <v>9</v>
      </c>
      <c r="F2415" s="19" t="n">
        <f aca="false">DATA!G2415</f>
        <v>35.09</v>
      </c>
      <c r="G2415" s="19" t="n">
        <f aca="false">DATA!H2415</f>
        <v>5.54</v>
      </c>
      <c r="H2415" s="18" t="n">
        <f aca="false">DATA!E2415</f>
        <v>12</v>
      </c>
      <c r="I2415" s="20" t="n">
        <f aca="false">F2415*E2415</f>
        <v>315.81</v>
      </c>
      <c r="J2415" s="20" t="n">
        <f aca="false">PARAMETER!$B$4*G2415*SQRT(E2415)</f>
        <v>27.3374672799335</v>
      </c>
      <c r="K2415" s="20" t="n">
        <f aca="false">I2415+J2415</f>
        <v>343.147467279934</v>
      </c>
      <c r="L2415" s="20" t="n">
        <f aca="false">K2415+F2415*H2415</f>
        <v>764.227467279934</v>
      </c>
      <c r="M2415" s="16" t="str">
        <f aca="false">IF(C2415&lt;=K2415,"REORDER",IF(C2415&gt;L2415,"OVERSTOCK","OK"))</f>
        <v>REORDER</v>
      </c>
      <c r="N2415" s="16" t="str">
        <f aca="false">IF(C2415&lt;=D2415,"REORDER","OK")</f>
        <v>OK</v>
      </c>
      <c r="O2415" s="18" t="n">
        <f aca="false">IF(D2415&lt;I2415,1,0)</f>
        <v>1</v>
      </c>
      <c r="P2415" s="20" t="n">
        <f aca="false">C2415/F2415</f>
        <v>1.68139070960388</v>
      </c>
      <c r="Q2415" s="19" t="n">
        <f aca="false">DATA!N2415</f>
        <v>94.37</v>
      </c>
      <c r="R2415" s="19" t="n">
        <f aca="false">DATA!O2415</f>
        <v>1.75</v>
      </c>
      <c r="S2415" s="17" t="n">
        <f aca="false">C2415*Q2415</f>
        <v>5567.83</v>
      </c>
      <c r="T2415" s="19" t="n">
        <f aca="false">C2415*R2415</f>
        <v>103.25</v>
      </c>
      <c r="U2415" s="20" t="n">
        <f aca="false">MAX(0,C2415-L2415)</f>
        <v>0</v>
      </c>
      <c r="V2415" s="17" t="n">
        <f aca="false">U2415*Q2415</f>
        <v>0</v>
      </c>
      <c r="W2415" s="19" t="n">
        <f aca="false">U2415*R2415</f>
        <v>0</v>
      </c>
      <c r="X2415" s="20" t="n">
        <f aca="false">MAX(0,K2415-C2415)</f>
        <v>284.147467279934</v>
      </c>
      <c r="Y2415" s="17" t="n">
        <f aca="false">F2415*PARAMETER!$B$5*Q2415</f>
        <v>1208676.8045</v>
      </c>
      <c r="Z2415" s="21" t="n">
        <f aca="false">SUMIF($Y$2:$Y$3205,"&gt;="&amp;Y2415)/SUM($Y$2:$Y$3205)</f>
        <v>0.640599734208067</v>
      </c>
      <c r="AA2415" s="16" t="str">
        <f aca="false">IF(Z2415&lt;=PARAMETER!$B$7,"A",IF(Z2415&lt;=PARAMETER!$B$8,"B","C"))</f>
        <v>A</v>
      </c>
      <c r="AB2415" s="22" t="n">
        <f aca="false">G2415/F2415</f>
        <v>0.157879737817042</v>
      </c>
      <c r="AC2415" s="16" t="str">
        <f aca="false">IF(AB2415&lt;=PARAMETER!$B$9,"X",IF(AB2415&lt;=PARAMETER!$B$10,"Y","Z"))</f>
        <v>X</v>
      </c>
      <c r="AD2415" s="16" t="str">
        <f aca="false">AA2415&amp;AC2415</f>
        <v>AX</v>
      </c>
      <c r="AE2415" s="22" t="n">
        <f aca="false">DATA!I2415</f>
        <v>0.49</v>
      </c>
      <c r="AF2415" s="18" t="n">
        <f aca="false">DATA!L2415</f>
        <v>33</v>
      </c>
      <c r="AG2415" s="16" t="str">
        <f aca="false">DATA!K2415</f>
        <v>D</v>
      </c>
      <c r="AH2415" s="18" t="n">
        <f aca="false">IF(AE2415&gt;=PARAMETER!$B$12,1,0)</f>
        <v>0</v>
      </c>
      <c r="AI2415" s="18" t="n">
        <f aca="false">IF(AF2415&gt;=PARAMETER!$B$13,1,0)</f>
        <v>0</v>
      </c>
      <c r="AJ2415" s="18" t="n">
        <f aca="false">IF(AND(AH2415=1,AI2415=1),1,0)</f>
        <v>0</v>
      </c>
    </row>
    <row r="2416" customFormat="false" ht="15" hidden="false" customHeight="false" outlineLevel="0" collapsed="false">
      <c r="A2416" s="16" t="str">
        <f aca="false">DATA!A2416</f>
        <v>ITM12414</v>
      </c>
      <c r="B2416" s="16" t="str">
        <f aca="false">DATA!B2416</f>
        <v>Groceries</v>
      </c>
      <c r="C2416" s="17" t="n">
        <f aca="false">DATA!C2416</f>
        <v>120</v>
      </c>
      <c r="D2416" s="17" t="n">
        <f aca="false">DATA!D2416</f>
        <v>72</v>
      </c>
      <c r="E2416" s="18" t="n">
        <f aca="false">DATA!F2416</f>
        <v>6</v>
      </c>
      <c r="F2416" s="19" t="n">
        <f aca="false">DATA!G2416</f>
        <v>6.8</v>
      </c>
      <c r="G2416" s="19" t="n">
        <f aca="false">DATA!H2416</f>
        <v>4.12</v>
      </c>
      <c r="H2416" s="18" t="n">
        <f aca="false">DATA!E2416</f>
        <v>8</v>
      </c>
      <c r="I2416" s="20" t="n">
        <f aca="false">F2416*E2416</f>
        <v>40.8</v>
      </c>
      <c r="J2416" s="20" t="n">
        <f aca="false">PARAMETER!$B$4*G2416*SQRT(E2416)</f>
        <v>16.599694600901</v>
      </c>
      <c r="K2416" s="20" t="n">
        <f aca="false">I2416+J2416</f>
        <v>57.399694600901</v>
      </c>
      <c r="L2416" s="20" t="n">
        <f aca="false">K2416+F2416*H2416</f>
        <v>111.799694600901</v>
      </c>
      <c r="M2416" s="16" t="str">
        <f aca="false">IF(C2416&lt;=K2416,"REORDER",IF(C2416&gt;L2416,"OVERSTOCK","OK"))</f>
        <v>OVERSTOCK</v>
      </c>
      <c r="N2416" s="16" t="str">
        <f aca="false">IF(C2416&lt;=D2416,"REORDER","OK")</f>
        <v>OK</v>
      </c>
      <c r="O2416" s="18" t="n">
        <f aca="false">IF(D2416&lt;I2416,1,0)</f>
        <v>0</v>
      </c>
      <c r="P2416" s="20" t="n">
        <f aca="false">C2416/F2416</f>
        <v>17.6470588235294</v>
      </c>
      <c r="Q2416" s="19" t="n">
        <f aca="false">DATA!N2416</f>
        <v>159.92</v>
      </c>
      <c r="R2416" s="19" t="n">
        <f aca="false">DATA!O2416</f>
        <v>0.15</v>
      </c>
      <c r="S2416" s="17" t="n">
        <f aca="false">C2416*Q2416</f>
        <v>19190.4</v>
      </c>
      <c r="T2416" s="19" t="n">
        <f aca="false">C2416*R2416</f>
        <v>18</v>
      </c>
      <c r="U2416" s="20" t="n">
        <f aca="false">MAX(0,C2416-L2416)</f>
        <v>8.20030539909897</v>
      </c>
      <c r="V2416" s="17" t="n">
        <f aca="false">U2416*Q2416</f>
        <v>1311.39283942391</v>
      </c>
      <c r="W2416" s="19" t="n">
        <f aca="false">U2416*R2416</f>
        <v>1.23004580986484</v>
      </c>
      <c r="X2416" s="20" t="n">
        <f aca="false">MAX(0,K2416-C2416)</f>
        <v>0</v>
      </c>
      <c r="Y2416" s="17" t="n">
        <f aca="false">F2416*PARAMETER!$B$5*Q2416</f>
        <v>396921.44</v>
      </c>
      <c r="Z2416" s="21" t="n">
        <f aca="false">SUMIF($Y$2:$Y$3205,"&gt;="&amp;Y2416)/SUM($Y$2:$Y$3205)</f>
        <v>0.935806216481103</v>
      </c>
      <c r="AA2416" s="16" t="str">
        <f aca="false">IF(Z2416&lt;=PARAMETER!$B$7,"A",IF(Z2416&lt;=PARAMETER!$B$8,"B","C"))</f>
        <v>B</v>
      </c>
      <c r="AB2416" s="22" t="n">
        <f aca="false">G2416/F2416</f>
        <v>0.605882352941177</v>
      </c>
      <c r="AC2416" s="16" t="str">
        <f aca="false">IF(AB2416&lt;=PARAMETER!$B$9,"X",IF(AB2416&lt;=PARAMETER!$B$10,"Y","Z"))</f>
        <v>Z</v>
      </c>
      <c r="AD2416" s="16" t="str">
        <f aca="false">AA2416&amp;AC2416</f>
        <v>BZ</v>
      </c>
      <c r="AE2416" s="22" t="n">
        <f aca="false">DATA!I2416</f>
        <v>0.93</v>
      </c>
      <c r="AF2416" s="18" t="n">
        <f aca="false">DATA!L2416</f>
        <v>119</v>
      </c>
      <c r="AG2416" s="16" t="str">
        <f aca="false">DATA!K2416</f>
        <v>B</v>
      </c>
      <c r="AH2416" s="18" t="n">
        <f aca="false">IF(AE2416&gt;=PARAMETER!$B$12,1,0)</f>
        <v>1</v>
      </c>
      <c r="AI2416" s="18" t="n">
        <f aca="false">IF(AF2416&gt;=PARAMETER!$B$13,1,0)</f>
        <v>1</v>
      </c>
      <c r="AJ2416" s="18" t="n">
        <f aca="false">IF(AND(AH2416=1,AI2416=1),1,0)</f>
        <v>1</v>
      </c>
    </row>
    <row r="2417" customFormat="false" ht="15" hidden="false" customHeight="false" outlineLevel="0" collapsed="false">
      <c r="A2417" s="16" t="str">
        <f aca="false">DATA!A2417</f>
        <v>ITM12415</v>
      </c>
      <c r="B2417" s="16" t="str">
        <f aca="false">DATA!B2417</f>
        <v>Automotive</v>
      </c>
      <c r="C2417" s="17" t="n">
        <f aca="false">DATA!C2417</f>
        <v>130</v>
      </c>
      <c r="D2417" s="17" t="n">
        <f aca="false">DATA!D2417</f>
        <v>38</v>
      </c>
      <c r="E2417" s="18" t="n">
        <f aca="false">DATA!F2417</f>
        <v>3</v>
      </c>
      <c r="F2417" s="19" t="n">
        <f aca="false">DATA!G2417</f>
        <v>13.28</v>
      </c>
      <c r="G2417" s="19" t="n">
        <f aca="false">DATA!H2417</f>
        <v>1.81</v>
      </c>
      <c r="H2417" s="18" t="n">
        <f aca="false">DATA!E2417</f>
        <v>13</v>
      </c>
      <c r="I2417" s="20" t="n">
        <f aca="false">F2417*E2417</f>
        <v>39.84</v>
      </c>
      <c r="J2417" s="20" t="n">
        <f aca="false">PARAMETER!$B$4*G2417*SQRT(E2417)</f>
        <v>5.15663579573795</v>
      </c>
      <c r="K2417" s="20" t="n">
        <f aca="false">I2417+J2417</f>
        <v>44.9966357957379</v>
      </c>
      <c r="L2417" s="20" t="n">
        <f aca="false">K2417+F2417*H2417</f>
        <v>217.636635795738</v>
      </c>
      <c r="M2417" s="16" t="str">
        <f aca="false">IF(C2417&lt;=K2417,"REORDER",IF(C2417&gt;L2417,"OVERSTOCK","OK"))</f>
        <v>OK</v>
      </c>
      <c r="N2417" s="16" t="str">
        <f aca="false">IF(C2417&lt;=D2417,"REORDER","OK")</f>
        <v>OK</v>
      </c>
      <c r="O2417" s="18" t="n">
        <f aca="false">IF(D2417&lt;I2417,1,0)</f>
        <v>1</v>
      </c>
      <c r="P2417" s="20" t="n">
        <f aca="false">C2417/F2417</f>
        <v>9.78915662650602</v>
      </c>
      <c r="Q2417" s="19" t="n">
        <f aca="false">DATA!N2417</f>
        <v>103.51</v>
      </c>
      <c r="R2417" s="19" t="n">
        <f aca="false">DATA!O2417</f>
        <v>1.42</v>
      </c>
      <c r="S2417" s="17" t="n">
        <f aca="false">C2417*Q2417</f>
        <v>13456.3</v>
      </c>
      <c r="T2417" s="19" t="n">
        <f aca="false">C2417*R2417</f>
        <v>184.6</v>
      </c>
      <c r="U2417" s="20" t="n">
        <f aca="false">MAX(0,C2417-L2417)</f>
        <v>0</v>
      </c>
      <c r="V2417" s="17" t="n">
        <f aca="false">U2417*Q2417</f>
        <v>0</v>
      </c>
      <c r="W2417" s="19" t="n">
        <f aca="false">U2417*R2417</f>
        <v>0</v>
      </c>
      <c r="X2417" s="20" t="n">
        <f aca="false">MAX(0,K2417-C2417)</f>
        <v>0</v>
      </c>
      <c r="Y2417" s="17" t="n">
        <f aca="false">F2417*PARAMETER!$B$5*Q2417</f>
        <v>501733.672</v>
      </c>
      <c r="Z2417" s="21" t="n">
        <f aca="false">SUMIF($Y$2:$Y$3205,"&gt;="&amp;Y2417)/SUM($Y$2:$Y$3205)</f>
        <v>0.90579235986086</v>
      </c>
      <c r="AA2417" s="16" t="str">
        <f aca="false">IF(Z2417&lt;=PARAMETER!$B$7,"A",IF(Z2417&lt;=PARAMETER!$B$8,"B","C"))</f>
        <v>B</v>
      </c>
      <c r="AB2417" s="22" t="n">
        <f aca="false">G2417/F2417</f>
        <v>0.136295180722892</v>
      </c>
      <c r="AC2417" s="16" t="str">
        <f aca="false">IF(AB2417&lt;=PARAMETER!$B$9,"X",IF(AB2417&lt;=PARAMETER!$B$10,"Y","Z"))</f>
        <v>X</v>
      </c>
      <c r="AD2417" s="16" t="str">
        <f aca="false">AA2417&amp;AC2417</f>
        <v>BX</v>
      </c>
      <c r="AE2417" s="22" t="n">
        <f aca="false">DATA!I2417</f>
        <v>0.55</v>
      </c>
      <c r="AF2417" s="18" t="n">
        <f aca="false">DATA!L2417</f>
        <v>61</v>
      </c>
      <c r="AG2417" s="16" t="str">
        <f aca="false">DATA!K2417</f>
        <v>D</v>
      </c>
      <c r="AH2417" s="18" t="n">
        <f aca="false">IF(AE2417&gt;=PARAMETER!$B$12,1,0)</f>
        <v>0</v>
      </c>
      <c r="AI2417" s="18" t="n">
        <f aca="false">IF(AF2417&gt;=PARAMETER!$B$13,1,0)</f>
        <v>0</v>
      </c>
      <c r="AJ2417" s="18" t="n">
        <f aca="false">IF(AND(AH2417=1,AI2417=1),1,0)</f>
        <v>0</v>
      </c>
    </row>
    <row r="2418" customFormat="false" ht="15" hidden="false" customHeight="false" outlineLevel="0" collapsed="false">
      <c r="A2418" s="16" t="str">
        <f aca="false">DATA!A2418</f>
        <v>ITM12416</v>
      </c>
      <c r="B2418" s="16" t="str">
        <f aca="false">DATA!B2418</f>
        <v>Apparel</v>
      </c>
      <c r="C2418" s="17" t="n">
        <f aca="false">DATA!C2418</f>
        <v>404</v>
      </c>
      <c r="D2418" s="17" t="n">
        <f aca="false">DATA!D2418</f>
        <v>91</v>
      </c>
      <c r="E2418" s="18" t="n">
        <f aca="false">DATA!F2418</f>
        <v>8</v>
      </c>
      <c r="F2418" s="19" t="n">
        <f aca="false">DATA!G2418</f>
        <v>7.85</v>
      </c>
      <c r="G2418" s="19" t="n">
        <f aca="false">DATA!H2418</f>
        <v>9.83</v>
      </c>
      <c r="H2418" s="18" t="n">
        <f aca="false">DATA!E2418</f>
        <v>10</v>
      </c>
      <c r="I2418" s="20" t="n">
        <f aca="false">F2418*E2418</f>
        <v>62.8</v>
      </c>
      <c r="J2418" s="20" t="n">
        <f aca="false">PARAMETER!$B$4*G2418*SQRT(E2418)</f>
        <v>45.7325868825668</v>
      </c>
      <c r="K2418" s="20" t="n">
        <f aca="false">I2418+J2418</f>
        <v>108.532586882567</v>
      </c>
      <c r="L2418" s="20" t="n">
        <f aca="false">K2418+F2418*H2418</f>
        <v>187.032586882567</v>
      </c>
      <c r="M2418" s="16" t="str">
        <f aca="false">IF(C2418&lt;=K2418,"REORDER",IF(C2418&gt;L2418,"OVERSTOCK","OK"))</f>
        <v>OVERSTOCK</v>
      </c>
      <c r="N2418" s="16" t="str">
        <f aca="false">IF(C2418&lt;=D2418,"REORDER","OK")</f>
        <v>OK</v>
      </c>
      <c r="O2418" s="18" t="n">
        <f aca="false">IF(D2418&lt;I2418,1,0)</f>
        <v>0</v>
      </c>
      <c r="P2418" s="20" t="n">
        <f aca="false">C2418/F2418</f>
        <v>51.4649681528662</v>
      </c>
      <c r="Q2418" s="19" t="n">
        <f aca="false">DATA!N2418</f>
        <v>99.51</v>
      </c>
      <c r="R2418" s="19" t="n">
        <f aca="false">DATA!O2418</f>
        <v>0.24</v>
      </c>
      <c r="S2418" s="17" t="n">
        <f aca="false">C2418*Q2418</f>
        <v>40202.04</v>
      </c>
      <c r="T2418" s="19" t="n">
        <f aca="false">C2418*R2418</f>
        <v>96.96</v>
      </c>
      <c r="U2418" s="20" t="n">
        <f aca="false">MAX(0,C2418-L2418)</f>
        <v>216.967413117433</v>
      </c>
      <c r="V2418" s="17" t="n">
        <f aca="false">U2418*Q2418</f>
        <v>21590.4272793158</v>
      </c>
      <c r="W2418" s="19" t="n">
        <f aca="false">U2418*R2418</f>
        <v>52.072179148184</v>
      </c>
      <c r="X2418" s="20" t="n">
        <f aca="false">MAX(0,K2418-C2418)</f>
        <v>0</v>
      </c>
      <c r="Y2418" s="17" t="n">
        <f aca="false">F2418*PARAMETER!$B$5*Q2418</f>
        <v>285121.0275</v>
      </c>
      <c r="Z2418" s="21" t="n">
        <f aca="false">SUMIF($Y$2:$Y$3205,"&gt;="&amp;Y2418)/SUM($Y$2:$Y$3205)</f>
        <v>0.964126299800372</v>
      </c>
      <c r="AA2418" s="16" t="str">
        <f aca="false">IF(Z2418&lt;=PARAMETER!$B$7,"A",IF(Z2418&lt;=PARAMETER!$B$8,"B","C"))</f>
        <v>C</v>
      </c>
      <c r="AB2418" s="22" t="n">
        <f aca="false">G2418/F2418</f>
        <v>1.25222929936306</v>
      </c>
      <c r="AC2418" s="16" t="str">
        <f aca="false">IF(AB2418&lt;=PARAMETER!$B$9,"X",IF(AB2418&lt;=PARAMETER!$B$10,"Y","Z"))</f>
        <v>Z</v>
      </c>
      <c r="AD2418" s="16" t="str">
        <f aca="false">AA2418&amp;AC2418</f>
        <v>CZ</v>
      </c>
      <c r="AE2418" s="22" t="n">
        <f aca="false">DATA!I2418</f>
        <v>0.41</v>
      </c>
      <c r="AF2418" s="18" t="n">
        <f aca="false">DATA!L2418</f>
        <v>43</v>
      </c>
      <c r="AG2418" s="16" t="str">
        <f aca="false">DATA!K2418</f>
        <v>A</v>
      </c>
      <c r="AH2418" s="18" t="n">
        <f aca="false">IF(AE2418&gt;=PARAMETER!$B$12,1,0)</f>
        <v>0</v>
      </c>
      <c r="AI2418" s="18" t="n">
        <f aca="false">IF(AF2418&gt;=PARAMETER!$B$13,1,0)</f>
        <v>0</v>
      </c>
      <c r="AJ2418" s="18" t="n">
        <f aca="false">IF(AND(AH2418=1,AI2418=1),1,0)</f>
        <v>0</v>
      </c>
    </row>
    <row r="2419" customFormat="false" ht="15" hidden="false" customHeight="false" outlineLevel="0" collapsed="false">
      <c r="A2419" s="16" t="str">
        <f aca="false">DATA!A2419</f>
        <v>ITM12417</v>
      </c>
      <c r="B2419" s="16" t="str">
        <f aca="false">DATA!B2419</f>
        <v>Pharma</v>
      </c>
      <c r="C2419" s="17" t="n">
        <f aca="false">DATA!C2419</f>
        <v>340</v>
      </c>
      <c r="D2419" s="17" t="n">
        <f aca="false">DATA!D2419</f>
        <v>21</v>
      </c>
      <c r="E2419" s="18" t="n">
        <f aca="false">DATA!F2419</f>
        <v>5</v>
      </c>
      <c r="F2419" s="19" t="n">
        <f aca="false">DATA!G2419</f>
        <v>20.12</v>
      </c>
      <c r="G2419" s="19" t="n">
        <f aca="false">DATA!H2419</f>
        <v>4.01</v>
      </c>
      <c r="H2419" s="18" t="n">
        <f aca="false">DATA!E2419</f>
        <v>13</v>
      </c>
      <c r="I2419" s="20" t="n">
        <f aca="false">F2419*E2419</f>
        <v>100.6</v>
      </c>
      <c r="J2419" s="20" t="n">
        <f aca="false">PARAMETER!$B$4*G2419*SQRT(E2419)</f>
        <v>14.7487981368313</v>
      </c>
      <c r="K2419" s="20" t="n">
        <f aca="false">I2419+J2419</f>
        <v>115.348798136831</v>
      </c>
      <c r="L2419" s="20" t="n">
        <f aca="false">K2419+F2419*H2419</f>
        <v>376.908798136831</v>
      </c>
      <c r="M2419" s="16" t="str">
        <f aca="false">IF(C2419&lt;=K2419,"REORDER",IF(C2419&gt;L2419,"OVERSTOCK","OK"))</f>
        <v>OK</v>
      </c>
      <c r="N2419" s="16" t="str">
        <f aca="false">IF(C2419&lt;=D2419,"REORDER","OK")</f>
        <v>OK</v>
      </c>
      <c r="O2419" s="18" t="n">
        <f aca="false">IF(D2419&lt;I2419,1,0)</f>
        <v>1</v>
      </c>
      <c r="P2419" s="20" t="n">
        <f aca="false">C2419/F2419</f>
        <v>16.8986083499006</v>
      </c>
      <c r="Q2419" s="19" t="n">
        <f aca="false">DATA!N2419</f>
        <v>38.14</v>
      </c>
      <c r="R2419" s="19" t="n">
        <f aca="false">DATA!O2419</f>
        <v>0.38</v>
      </c>
      <c r="S2419" s="17" t="n">
        <f aca="false">C2419*Q2419</f>
        <v>12967.6</v>
      </c>
      <c r="T2419" s="19" t="n">
        <f aca="false">C2419*R2419</f>
        <v>129.2</v>
      </c>
      <c r="U2419" s="20" t="n">
        <f aca="false">MAX(0,C2419-L2419)</f>
        <v>0</v>
      </c>
      <c r="V2419" s="17" t="n">
        <f aca="false">U2419*Q2419</f>
        <v>0</v>
      </c>
      <c r="W2419" s="19" t="n">
        <f aca="false">U2419*R2419</f>
        <v>0</v>
      </c>
      <c r="X2419" s="20" t="n">
        <f aca="false">MAX(0,K2419-C2419)</f>
        <v>0</v>
      </c>
      <c r="Y2419" s="17" t="n">
        <f aca="false">F2419*PARAMETER!$B$5*Q2419</f>
        <v>280092.532</v>
      </c>
      <c r="Z2419" s="21" t="n">
        <f aca="false">SUMIF($Y$2:$Y$3205,"&gt;="&amp;Y2419)/SUM($Y$2:$Y$3205)</f>
        <v>0.96538703127162</v>
      </c>
      <c r="AA2419" s="16" t="str">
        <f aca="false">IF(Z2419&lt;=PARAMETER!$B$7,"A",IF(Z2419&lt;=PARAMETER!$B$8,"B","C"))</f>
        <v>C</v>
      </c>
      <c r="AB2419" s="22" t="n">
        <f aca="false">G2419/F2419</f>
        <v>0.199304174950298</v>
      </c>
      <c r="AC2419" s="16" t="str">
        <f aca="false">IF(AB2419&lt;=PARAMETER!$B$9,"X",IF(AB2419&lt;=PARAMETER!$B$10,"Y","Z"))</f>
        <v>X</v>
      </c>
      <c r="AD2419" s="16" t="str">
        <f aca="false">AA2419&amp;AC2419</f>
        <v>CX</v>
      </c>
      <c r="AE2419" s="22" t="n">
        <f aca="false">DATA!I2419</f>
        <v>0.97</v>
      </c>
      <c r="AF2419" s="18" t="n">
        <f aca="false">DATA!L2419</f>
        <v>12</v>
      </c>
      <c r="AG2419" s="16" t="str">
        <f aca="false">DATA!K2419</f>
        <v>C</v>
      </c>
      <c r="AH2419" s="18" t="n">
        <f aca="false">IF(AE2419&gt;=PARAMETER!$B$12,1,0)</f>
        <v>1</v>
      </c>
      <c r="AI2419" s="18" t="n">
        <f aca="false">IF(AF2419&gt;=PARAMETER!$B$13,1,0)</f>
        <v>0</v>
      </c>
      <c r="AJ2419" s="18" t="n">
        <f aca="false">IF(AND(AH2419=1,AI2419=1),1,0)</f>
        <v>0</v>
      </c>
    </row>
    <row r="2420" customFormat="false" ht="15" hidden="false" customHeight="false" outlineLevel="0" collapsed="false">
      <c r="A2420" s="16" t="str">
        <f aca="false">DATA!A2420</f>
        <v>ITM12418</v>
      </c>
      <c r="B2420" s="16" t="str">
        <f aca="false">DATA!B2420</f>
        <v>Automotive</v>
      </c>
      <c r="C2420" s="17" t="n">
        <f aca="false">DATA!C2420</f>
        <v>268</v>
      </c>
      <c r="D2420" s="17" t="n">
        <f aca="false">DATA!D2420</f>
        <v>86</v>
      </c>
      <c r="E2420" s="18" t="n">
        <f aca="false">DATA!F2420</f>
        <v>8</v>
      </c>
      <c r="F2420" s="19" t="n">
        <f aca="false">DATA!G2420</f>
        <v>14.92</v>
      </c>
      <c r="G2420" s="19" t="n">
        <f aca="false">DATA!H2420</f>
        <v>6.45</v>
      </c>
      <c r="H2420" s="18" t="n">
        <f aca="false">DATA!E2420</f>
        <v>11</v>
      </c>
      <c r="I2420" s="20" t="n">
        <f aca="false">F2420*E2420</f>
        <v>119.36</v>
      </c>
      <c r="J2420" s="20" t="n">
        <f aca="false">PARAMETER!$B$4*G2420*SQRT(E2420)</f>
        <v>30.0076485648582</v>
      </c>
      <c r="K2420" s="20" t="n">
        <f aca="false">I2420+J2420</f>
        <v>149.367648564858</v>
      </c>
      <c r="L2420" s="20" t="n">
        <f aca="false">K2420+F2420*H2420</f>
        <v>313.487648564858</v>
      </c>
      <c r="M2420" s="16" t="str">
        <f aca="false">IF(C2420&lt;=K2420,"REORDER",IF(C2420&gt;L2420,"OVERSTOCK","OK"))</f>
        <v>OK</v>
      </c>
      <c r="N2420" s="16" t="str">
        <f aca="false">IF(C2420&lt;=D2420,"REORDER","OK")</f>
        <v>OK</v>
      </c>
      <c r="O2420" s="18" t="n">
        <f aca="false">IF(D2420&lt;I2420,1,0)</f>
        <v>1</v>
      </c>
      <c r="P2420" s="20" t="n">
        <f aca="false">C2420/F2420</f>
        <v>17.9624664879357</v>
      </c>
      <c r="Q2420" s="19" t="n">
        <f aca="false">DATA!N2420</f>
        <v>171.73</v>
      </c>
      <c r="R2420" s="19" t="n">
        <f aca="false">DATA!O2420</f>
        <v>1.43</v>
      </c>
      <c r="S2420" s="17" t="n">
        <f aca="false">C2420*Q2420</f>
        <v>46023.64</v>
      </c>
      <c r="T2420" s="19" t="n">
        <f aca="false">C2420*R2420</f>
        <v>383.24</v>
      </c>
      <c r="U2420" s="20" t="n">
        <f aca="false">MAX(0,C2420-L2420)</f>
        <v>0</v>
      </c>
      <c r="V2420" s="17" t="n">
        <f aca="false">U2420*Q2420</f>
        <v>0</v>
      </c>
      <c r="W2420" s="19" t="n">
        <f aca="false">U2420*R2420</f>
        <v>0</v>
      </c>
      <c r="X2420" s="20" t="n">
        <f aca="false">MAX(0,K2420-C2420)</f>
        <v>0</v>
      </c>
      <c r="Y2420" s="17" t="n">
        <f aca="false">F2420*PARAMETER!$B$5*Q2420</f>
        <v>935207.234</v>
      </c>
      <c r="Z2420" s="21" t="n">
        <f aca="false">SUMIF($Y$2:$Y$3205,"&gt;="&amp;Y2420)/SUM($Y$2:$Y$3205)</f>
        <v>0.762313556580491</v>
      </c>
      <c r="AA2420" s="16" t="str">
        <f aca="false">IF(Z2420&lt;=PARAMETER!$B$7,"A",IF(Z2420&lt;=PARAMETER!$B$8,"B","C"))</f>
        <v>A</v>
      </c>
      <c r="AB2420" s="22" t="n">
        <f aca="false">G2420/F2420</f>
        <v>0.43230563002681</v>
      </c>
      <c r="AC2420" s="16" t="str">
        <f aca="false">IF(AB2420&lt;=PARAMETER!$B$9,"X",IF(AB2420&lt;=PARAMETER!$B$10,"Y","Z"))</f>
        <v>Y</v>
      </c>
      <c r="AD2420" s="16" t="str">
        <f aca="false">AA2420&amp;AC2420</f>
        <v>AY</v>
      </c>
      <c r="AE2420" s="22" t="n">
        <f aca="false">DATA!I2420</f>
        <v>0.48</v>
      </c>
      <c r="AF2420" s="18" t="n">
        <f aca="false">DATA!L2420</f>
        <v>77</v>
      </c>
      <c r="AG2420" s="16" t="str">
        <f aca="false">DATA!K2420</f>
        <v>B</v>
      </c>
      <c r="AH2420" s="18" t="n">
        <f aca="false">IF(AE2420&gt;=PARAMETER!$B$12,1,0)</f>
        <v>0</v>
      </c>
      <c r="AI2420" s="18" t="n">
        <f aca="false">IF(AF2420&gt;=PARAMETER!$B$13,1,0)</f>
        <v>0</v>
      </c>
      <c r="AJ2420" s="18" t="n">
        <f aca="false">IF(AND(AH2420=1,AI2420=1),1,0)</f>
        <v>0</v>
      </c>
    </row>
    <row r="2421" customFormat="false" ht="15" hidden="false" customHeight="false" outlineLevel="0" collapsed="false">
      <c r="A2421" s="16" t="str">
        <f aca="false">DATA!A2421</f>
        <v>ITM12419</v>
      </c>
      <c r="B2421" s="16" t="str">
        <f aca="false">DATA!B2421</f>
        <v>Pharma</v>
      </c>
      <c r="C2421" s="17" t="n">
        <f aca="false">DATA!C2421</f>
        <v>210</v>
      </c>
      <c r="D2421" s="17" t="n">
        <f aca="false">DATA!D2421</f>
        <v>50</v>
      </c>
      <c r="E2421" s="18" t="n">
        <f aca="false">DATA!F2421</f>
        <v>8</v>
      </c>
      <c r="F2421" s="19" t="n">
        <f aca="false">DATA!G2421</f>
        <v>36.91</v>
      </c>
      <c r="G2421" s="19" t="n">
        <f aca="false">DATA!H2421</f>
        <v>5.16</v>
      </c>
      <c r="H2421" s="18" t="n">
        <f aca="false">DATA!E2421</f>
        <v>13</v>
      </c>
      <c r="I2421" s="20" t="n">
        <f aca="false">F2421*E2421</f>
        <v>295.28</v>
      </c>
      <c r="J2421" s="20" t="n">
        <f aca="false">PARAMETER!$B$4*G2421*SQRT(E2421)</f>
        <v>24.0061188518865</v>
      </c>
      <c r="K2421" s="20" t="n">
        <f aca="false">I2421+J2421</f>
        <v>319.286118851887</v>
      </c>
      <c r="L2421" s="20" t="n">
        <f aca="false">K2421+F2421*H2421</f>
        <v>799.116118851886</v>
      </c>
      <c r="M2421" s="16" t="str">
        <f aca="false">IF(C2421&lt;=K2421,"REORDER",IF(C2421&gt;L2421,"OVERSTOCK","OK"))</f>
        <v>REORDER</v>
      </c>
      <c r="N2421" s="16" t="str">
        <f aca="false">IF(C2421&lt;=D2421,"REORDER","OK")</f>
        <v>OK</v>
      </c>
      <c r="O2421" s="18" t="n">
        <f aca="false">IF(D2421&lt;I2421,1,0)</f>
        <v>1</v>
      </c>
      <c r="P2421" s="20" t="n">
        <f aca="false">C2421/F2421</f>
        <v>5.68951503657546</v>
      </c>
      <c r="Q2421" s="19" t="n">
        <f aca="false">DATA!N2421</f>
        <v>24.89</v>
      </c>
      <c r="R2421" s="19" t="n">
        <f aca="false">DATA!O2421</f>
        <v>0.65</v>
      </c>
      <c r="S2421" s="17" t="n">
        <f aca="false">C2421*Q2421</f>
        <v>5226.9</v>
      </c>
      <c r="T2421" s="19" t="n">
        <f aca="false">C2421*R2421</f>
        <v>136.5</v>
      </c>
      <c r="U2421" s="20" t="n">
        <f aca="false">MAX(0,C2421-L2421)</f>
        <v>0</v>
      </c>
      <c r="V2421" s="17" t="n">
        <f aca="false">U2421*Q2421</f>
        <v>0</v>
      </c>
      <c r="W2421" s="19" t="n">
        <f aca="false">U2421*R2421</f>
        <v>0</v>
      </c>
      <c r="X2421" s="20" t="n">
        <f aca="false">MAX(0,K2421-C2421)</f>
        <v>109.286118851887</v>
      </c>
      <c r="Y2421" s="17" t="n">
        <f aca="false">F2421*PARAMETER!$B$5*Q2421</f>
        <v>335321.8135</v>
      </c>
      <c r="Z2421" s="21" t="n">
        <f aca="false">SUMIF($Y$2:$Y$3205,"&gt;="&amp;Y2421)/SUM($Y$2:$Y$3205)</f>
        <v>0.951925362176066</v>
      </c>
      <c r="AA2421" s="16" t="str">
        <f aca="false">IF(Z2421&lt;=PARAMETER!$B$7,"A",IF(Z2421&lt;=PARAMETER!$B$8,"B","C"))</f>
        <v>C</v>
      </c>
      <c r="AB2421" s="22" t="n">
        <f aca="false">G2421/F2421</f>
        <v>0.139799512327283</v>
      </c>
      <c r="AC2421" s="16" t="str">
        <f aca="false">IF(AB2421&lt;=PARAMETER!$B$9,"X",IF(AB2421&lt;=PARAMETER!$B$10,"Y","Z"))</f>
        <v>X</v>
      </c>
      <c r="AD2421" s="16" t="str">
        <f aca="false">AA2421&amp;AC2421</f>
        <v>CX</v>
      </c>
      <c r="AE2421" s="22" t="n">
        <f aca="false">DATA!I2421</f>
        <v>0.31</v>
      </c>
      <c r="AF2421" s="18" t="n">
        <f aca="false">DATA!L2421</f>
        <v>148</v>
      </c>
      <c r="AG2421" s="16" t="str">
        <f aca="false">DATA!K2421</f>
        <v>D</v>
      </c>
      <c r="AH2421" s="18" t="n">
        <f aca="false">IF(AE2421&gt;=PARAMETER!$B$12,1,0)</f>
        <v>0</v>
      </c>
      <c r="AI2421" s="18" t="n">
        <f aca="false">IF(AF2421&gt;=PARAMETER!$B$13,1,0)</f>
        <v>1</v>
      </c>
      <c r="AJ2421" s="18" t="n">
        <f aca="false">IF(AND(AH2421=1,AI2421=1),1,0)</f>
        <v>0</v>
      </c>
    </row>
    <row r="2422" customFormat="false" ht="15" hidden="false" customHeight="false" outlineLevel="0" collapsed="false">
      <c r="A2422" s="16" t="str">
        <f aca="false">DATA!A2422</f>
        <v>ITM12420</v>
      </c>
      <c r="B2422" s="16" t="str">
        <f aca="false">DATA!B2422</f>
        <v>Pharma</v>
      </c>
      <c r="C2422" s="17" t="n">
        <f aca="false">DATA!C2422</f>
        <v>201</v>
      </c>
      <c r="D2422" s="17" t="n">
        <f aca="false">DATA!D2422</f>
        <v>11</v>
      </c>
      <c r="E2422" s="18" t="n">
        <f aca="false">DATA!F2422</f>
        <v>9</v>
      </c>
      <c r="F2422" s="19" t="n">
        <f aca="false">DATA!G2422</f>
        <v>6.33</v>
      </c>
      <c r="G2422" s="19" t="n">
        <f aca="false">DATA!H2422</f>
        <v>1.86</v>
      </c>
      <c r="H2422" s="18" t="n">
        <f aca="false">DATA!E2422</f>
        <v>5</v>
      </c>
      <c r="I2422" s="20" t="n">
        <f aca="false">F2422*E2422</f>
        <v>56.97</v>
      </c>
      <c r="J2422" s="20" t="n">
        <f aca="false">PARAMETER!$B$4*G2422*SQRT(E2422)</f>
        <v>9.17828323838921</v>
      </c>
      <c r="K2422" s="20" t="n">
        <f aca="false">I2422+J2422</f>
        <v>66.1482832383892</v>
      </c>
      <c r="L2422" s="20" t="n">
        <f aca="false">K2422+F2422*H2422</f>
        <v>97.7982832383892</v>
      </c>
      <c r="M2422" s="16" t="str">
        <f aca="false">IF(C2422&lt;=K2422,"REORDER",IF(C2422&gt;L2422,"OVERSTOCK","OK"))</f>
        <v>OVERSTOCK</v>
      </c>
      <c r="N2422" s="16" t="str">
        <f aca="false">IF(C2422&lt;=D2422,"REORDER","OK")</f>
        <v>OK</v>
      </c>
      <c r="O2422" s="18" t="n">
        <f aca="false">IF(D2422&lt;I2422,1,0)</f>
        <v>1</v>
      </c>
      <c r="P2422" s="20" t="n">
        <f aca="false">C2422/F2422</f>
        <v>31.7535545023697</v>
      </c>
      <c r="Q2422" s="19" t="n">
        <f aca="false">DATA!N2422</f>
        <v>68.95</v>
      </c>
      <c r="R2422" s="19" t="n">
        <f aca="false">DATA!O2422</f>
        <v>0.5</v>
      </c>
      <c r="S2422" s="17" t="n">
        <f aca="false">C2422*Q2422</f>
        <v>13858.95</v>
      </c>
      <c r="T2422" s="19" t="n">
        <f aca="false">C2422*R2422</f>
        <v>100.5</v>
      </c>
      <c r="U2422" s="20" t="n">
        <f aca="false">MAX(0,C2422-L2422)</f>
        <v>103.201716761611</v>
      </c>
      <c r="V2422" s="17" t="n">
        <f aca="false">U2422*Q2422</f>
        <v>7115.75837071306</v>
      </c>
      <c r="W2422" s="19" t="n">
        <f aca="false">U2422*R2422</f>
        <v>51.6008583808054</v>
      </c>
      <c r="X2422" s="20" t="n">
        <f aca="false">MAX(0,K2422-C2422)</f>
        <v>0</v>
      </c>
      <c r="Y2422" s="17" t="n">
        <f aca="false">F2422*PARAMETER!$B$5*Q2422</f>
        <v>159305.5275</v>
      </c>
      <c r="Z2422" s="21" t="n">
        <f aca="false">SUMIF($Y$2:$Y$3205,"&gt;="&amp;Y2422)/SUM($Y$2:$Y$3205)</f>
        <v>0.989629884094126</v>
      </c>
      <c r="AA2422" s="16" t="str">
        <f aca="false">IF(Z2422&lt;=PARAMETER!$B$7,"A",IF(Z2422&lt;=PARAMETER!$B$8,"B","C"))</f>
        <v>C</v>
      </c>
      <c r="AB2422" s="22" t="n">
        <f aca="false">G2422/F2422</f>
        <v>0.293838862559242</v>
      </c>
      <c r="AC2422" s="16" t="str">
        <f aca="false">IF(AB2422&lt;=PARAMETER!$B$9,"X",IF(AB2422&lt;=PARAMETER!$B$10,"Y","Z"))</f>
        <v>Y</v>
      </c>
      <c r="AD2422" s="16" t="str">
        <f aca="false">AA2422&amp;AC2422</f>
        <v>CY</v>
      </c>
      <c r="AE2422" s="22" t="n">
        <f aca="false">DATA!I2422</f>
        <v>0.26</v>
      </c>
      <c r="AF2422" s="18" t="n">
        <f aca="false">DATA!L2422</f>
        <v>150</v>
      </c>
      <c r="AG2422" s="16" t="str">
        <f aca="false">DATA!K2422</f>
        <v>B</v>
      </c>
      <c r="AH2422" s="18" t="n">
        <f aca="false">IF(AE2422&gt;=PARAMETER!$B$12,1,0)</f>
        <v>0</v>
      </c>
      <c r="AI2422" s="18" t="n">
        <f aca="false">IF(AF2422&gt;=PARAMETER!$B$13,1,0)</f>
        <v>1</v>
      </c>
      <c r="AJ2422" s="18" t="n">
        <f aca="false">IF(AND(AH2422=1,AI2422=1),1,0)</f>
        <v>0</v>
      </c>
    </row>
    <row r="2423" customFormat="false" ht="15" hidden="false" customHeight="false" outlineLevel="0" collapsed="false">
      <c r="A2423" s="16" t="str">
        <f aca="false">DATA!A2423</f>
        <v>ITM12421</v>
      </c>
      <c r="B2423" s="16" t="str">
        <f aca="false">DATA!B2423</f>
        <v>Apparel</v>
      </c>
      <c r="C2423" s="17" t="n">
        <f aca="false">DATA!C2423</f>
        <v>445</v>
      </c>
      <c r="D2423" s="17" t="n">
        <f aca="false">DATA!D2423</f>
        <v>46</v>
      </c>
      <c r="E2423" s="18" t="n">
        <f aca="false">DATA!F2423</f>
        <v>8</v>
      </c>
      <c r="F2423" s="19" t="n">
        <f aca="false">DATA!G2423</f>
        <v>37.85</v>
      </c>
      <c r="G2423" s="19" t="n">
        <f aca="false">DATA!H2423</f>
        <v>1.03</v>
      </c>
      <c r="H2423" s="18" t="n">
        <f aca="false">DATA!E2423</f>
        <v>4</v>
      </c>
      <c r="I2423" s="20" t="n">
        <f aca="false">F2423*E2423</f>
        <v>302.8</v>
      </c>
      <c r="J2423" s="20" t="n">
        <f aca="false">PARAMETER!$B$4*G2423*SQRT(E2423)</f>
        <v>4.79191907314789</v>
      </c>
      <c r="K2423" s="20" t="n">
        <f aca="false">I2423+J2423</f>
        <v>307.591919073148</v>
      </c>
      <c r="L2423" s="20" t="n">
        <f aca="false">K2423+F2423*H2423</f>
        <v>458.991919073148</v>
      </c>
      <c r="M2423" s="16" t="str">
        <f aca="false">IF(C2423&lt;=K2423,"REORDER",IF(C2423&gt;L2423,"OVERSTOCK","OK"))</f>
        <v>OK</v>
      </c>
      <c r="N2423" s="16" t="str">
        <f aca="false">IF(C2423&lt;=D2423,"REORDER","OK")</f>
        <v>OK</v>
      </c>
      <c r="O2423" s="18" t="n">
        <f aca="false">IF(D2423&lt;I2423,1,0)</f>
        <v>1</v>
      </c>
      <c r="P2423" s="20" t="n">
        <f aca="false">C2423/F2423</f>
        <v>11.7569352708058</v>
      </c>
      <c r="Q2423" s="19" t="n">
        <f aca="false">DATA!N2423</f>
        <v>137.96</v>
      </c>
      <c r="R2423" s="19" t="n">
        <f aca="false">DATA!O2423</f>
        <v>1.62</v>
      </c>
      <c r="S2423" s="17" t="n">
        <f aca="false">C2423*Q2423</f>
        <v>61392.2</v>
      </c>
      <c r="T2423" s="19" t="n">
        <f aca="false">C2423*R2423</f>
        <v>720.9</v>
      </c>
      <c r="U2423" s="20" t="n">
        <f aca="false">MAX(0,C2423-L2423)</f>
        <v>0</v>
      </c>
      <c r="V2423" s="17" t="n">
        <f aca="false">U2423*Q2423</f>
        <v>0</v>
      </c>
      <c r="W2423" s="19" t="n">
        <f aca="false">U2423*R2423</f>
        <v>0</v>
      </c>
      <c r="X2423" s="20" t="n">
        <f aca="false">MAX(0,K2423-C2423)</f>
        <v>0</v>
      </c>
      <c r="Y2423" s="17" t="n">
        <f aca="false">F2423*PARAMETER!$B$5*Q2423</f>
        <v>1905951.89</v>
      </c>
      <c r="Z2423" s="21" t="n">
        <f aca="false">SUMIF($Y$2:$Y$3205,"&gt;="&amp;Y2423)/SUM($Y$2:$Y$3205)</f>
        <v>0.369602246470255</v>
      </c>
      <c r="AA2423" s="16" t="str">
        <f aca="false">IF(Z2423&lt;=PARAMETER!$B$7,"A",IF(Z2423&lt;=PARAMETER!$B$8,"B","C"))</f>
        <v>A</v>
      </c>
      <c r="AB2423" s="22" t="n">
        <f aca="false">G2423/F2423</f>
        <v>0.0272126816380449</v>
      </c>
      <c r="AC2423" s="16" t="str">
        <f aca="false">IF(AB2423&lt;=PARAMETER!$B$9,"X",IF(AB2423&lt;=PARAMETER!$B$10,"Y","Z"))</f>
        <v>X</v>
      </c>
      <c r="AD2423" s="16" t="str">
        <f aca="false">AA2423&amp;AC2423</f>
        <v>AX</v>
      </c>
      <c r="AE2423" s="22" t="n">
        <f aca="false">DATA!I2423</f>
        <v>1</v>
      </c>
      <c r="AF2423" s="18" t="n">
        <f aca="false">DATA!L2423</f>
        <v>59</v>
      </c>
      <c r="AG2423" s="16" t="str">
        <f aca="false">DATA!K2423</f>
        <v>B</v>
      </c>
      <c r="AH2423" s="18" t="n">
        <f aca="false">IF(AE2423&gt;=PARAMETER!$B$12,1,0)</f>
        <v>1</v>
      </c>
      <c r="AI2423" s="18" t="n">
        <f aca="false">IF(AF2423&gt;=PARAMETER!$B$13,1,0)</f>
        <v>0</v>
      </c>
      <c r="AJ2423" s="18" t="n">
        <f aca="false">IF(AND(AH2423=1,AI2423=1),1,0)</f>
        <v>0</v>
      </c>
    </row>
    <row r="2424" customFormat="false" ht="15" hidden="false" customHeight="false" outlineLevel="0" collapsed="false">
      <c r="A2424" s="16" t="str">
        <f aca="false">DATA!A2424</f>
        <v>ITM12422</v>
      </c>
      <c r="B2424" s="16" t="str">
        <f aca="false">DATA!B2424</f>
        <v>Groceries</v>
      </c>
      <c r="C2424" s="17" t="n">
        <f aca="false">DATA!C2424</f>
        <v>424</v>
      </c>
      <c r="D2424" s="17" t="n">
        <f aca="false">DATA!D2424</f>
        <v>54</v>
      </c>
      <c r="E2424" s="18" t="n">
        <f aca="false">DATA!F2424</f>
        <v>9</v>
      </c>
      <c r="F2424" s="19" t="n">
        <f aca="false">DATA!G2424</f>
        <v>3.24</v>
      </c>
      <c r="G2424" s="19" t="n">
        <f aca="false">DATA!H2424</f>
        <v>6.44</v>
      </c>
      <c r="H2424" s="18" t="n">
        <f aca="false">DATA!E2424</f>
        <v>6</v>
      </c>
      <c r="I2424" s="20" t="n">
        <f aca="false">F2424*E2424</f>
        <v>29.16</v>
      </c>
      <c r="J2424" s="20" t="n">
        <f aca="false">PARAMETER!$B$4*G2424*SQRT(E2424)</f>
        <v>31.7785720727024</v>
      </c>
      <c r="K2424" s="20" t="n">
        <f aca="false">I2424+J2424</f>
        <v>60.9385720727024</v>
      </c>
      <c r="L2424" s="20" t="n">
        <f aca="false">K2424+F2424*H2424</f>
        <v>80.3785720727024</v>
      </c>
      <c r="M2424" s="16" t="str">
        <f aca="false">IF(C2424&lt;=K2424,"REORDER",IF(C2424&gt;L2424,"OVERSTOCK","OK"))</f>
        <v>OVERSTOCK</v>
      </c>
      <c r="N2424" s="16" t="str">
        <f aca="false">IF(C2424&lt;=D2424,"REORDER","OK")</f>
        <v>OK</v>
      </c>
      <c r="O2424" s="18" t="n">
        <f aca="false">IF(D2424&lt;I2424,1,0)</f>
        <v>0</v>
      </c>
      <c r="P2424" s="20" t="n">
        <f aca="false">C2424/F2424</f>
        <v>130.864197530864</v>
      </c>
      <c r="Q2424" s="19" t="n">
        <f aca="false">DATA!N2424</f>
        <v>106.38</v>
      </c>
      <c r="R2424" s="19" t="n">
        <f aca="false">DATA!O2424</f>
        <v>1.9</v>
      </c>
      <c r="S2424" s="17" t="n">
        <f aca="false">C2424*Q2424</f>
        <v>45105.12</v>
      </c>
      <c r="T2424" s="19" t="n">
        <f aca="false">C2424*R2424</f>
        <v>805.6</v>
      </c>
      <c r="U2424" s="20" t="n">
        <f aca="false">MAX(0,C2424-L2424)</f>
        <v>343.621427927298</v>
      </c>
      <c r="V2424" s="17" t="n">
        <f aca="false">U2424*Q2424</f>
        <v>36554.4475029059</v>
      </c>
      <c r="W2424" s="19" t="n">
        <f aca="false">U2424*R2424</f>
        <v>652.880713061865</v>
      </c>
      <c r="X2424" s="20" t="n">
        <f aca="false">MAX(0,K2424-C2424)</f>
        <v>0</v>
      </c>
      <c r="Y2424" s="17" t="n">
        <f aca="false">F2424*PARAMETER!$B$5*Q2424</f>
        <v>125804.988</v>
      </c>
      <c r="Z2424" s="21" t="n">
        <f aca="false">SUMIF($Y$2:$Y$3205,"&gt;="&amp;Y2424)/SUM($Y$2:$Y$3205)</f>
        <v>0.993819391987524</v>
      </c>
      <c r="AA2424" s="16" t="str">
        <f aca="false">IF(Z2424&lt;=PARAMETER!$B$7,"A",IF(Z2424&lt;=PARAMETER!$B$8,"B","C"))</f>
        <v>C</v>
      </c>
      <c r="AB2424" s="22" t="n">
        <f aca="false">G2424/F2424</f>
        <v>1.98765432098765</v>
      </c>
      <c r="AC2424" s="16" t="str">
        <f aca="false">IF(AB2424&lt;=PARAMETER!$B$9,"X",IF(AB2424&lt;=PARAMETER!$B$10,"Y","Z"))</f>
        <v>Z</v>
      </c>
      <c r="AD2424" s="16" t="str">
        <f aca="false">AA2424&amp;AC2424</f>
        <v>CZ</v>
      </c>
      <c r="AE2424" s="22" t="n">
        <f aca="false">DATA!I2424</f>
        <v>0.78</v>
      </c>
      <c r="AF2424" s="18" t="n">
        <f aca="false">DATA!L2424</f>
        <v>91</v>
      </c>
      <c r="AG2424" s="16" t="str">
        <f aca="false">DATA!K2424</f>
        <v>C</v>
      </c>
      <c r="AH2424" s="18" t="n">
        <f aca="false">IF(AE2424&gt;=PARAMETER!$B$12,1,0)</f>
        <v>1</v>
      </c>
      <c r="AI2424" s="18" t="n">
        <f aca="false">IF(AF2424&gt;=PARAMETER!$B$13,1,0)</f>
        <v>0</v>
      </c>
      <c r="AJ2424" s="18" t="n">
        <f aca="false">IF(AND(AH2424=1,AI2424=1),1,0)</f>
        <v>0</v>
      </c>
    </row>
    <row r="2425" customFormat="false" ht="15" hidden="false" customHeight="false" outlineLevel="0" collapsed="false">
      <c r="A2425" s="16" t="str">
        <f aca="false">DATA!A2425</f>
        <v>ITM12423</v>
      </c>
      <c r="B2425" s="16" t="str">
        <f aca="false">DATA!B2425</f>
        <v>Apparel</v>
      </c>
      <c r="C2425" s="17" t="n">
        <f aca="false">DATA!C2425</f>
        <v>354</v>
      </c>
      <c r="D2425" s="17" t="n">
        <f aca="false">DATA!D2425</f>
        <v>89</v>
      </c>
      <c r="E2425" s="18" t="n">
        <f aca="false">DATA!F2425</f>
        <v>6</v>
      </c>
      <c r="F2425" s="19" t="n">
        <f aca="false">DATA!G2425</f>
        <v>10.9</v>
      </c>
      <c r="G2425" s="19" t="n">
        <f aca="false">DATA!H2425</f>
        <v>2.85</v>
      </c>
      <c r="H2425" s="18" t="n">
        <f aca="false">DATA!E2425</f>
        <v>10</v>
      </c>
      <c r="I2425" s="20" t="n">
        <f aca="false">F2425*E2425</f>
        <v>65.4</v>
      </c>
      <c r="J2425" s="20" t="n">
        <f aca="false">PARAMETER!$B$4*G2425*SQRT(E2425)</f>
        <v>11.4827984496524</v>
      </c>
      <c r="K2425" s="20" t="n">
        <f aca="false">I2425+J2425</f>
        <v>76.8827984496524</v>
      </c>
      <c r="L2425" s="20" t="n">
        <f aca="false">K2425+F2425*H2425</f>
        <v>185.882798449652</v>
      </c>
      <c r="M2425" s="16" t="str">
        <f aca="false">IF(C2425&lt;=K2425,"REORDER",IF(C2425&gt;L2425,"OVERSTOCK","OK"))</f>
        <v>OVERSTOCK</v>
      </c>
      <c r="N2425" s="16" t="str">
        <f aca="false">IF(C2425&lt;=D2425,"REORDER","OK")</f>
        <v>OK</v>
      </c>
      <c r="O2425" s="18" t="n">
        <f aca="false">IF(D2425&lt;I2425,1,0)</f>
        <v>0</v>
      </c>
      <c r="P2425" s="20" t="n">
        <f aca="false">C2425/F2425</f>
        <v>32.4770642201835</v>
      </c>
      <c r="Q2425" s="19" t="n">
        <f aca="false">DATA!N2425</f>
        <v>177.46</v>
      </c>
      <c r="R2425" s="19" t="n">
        <f aca="false">DATA!O2425</f>
        <v>0.54</v>
      </c>
      <c r="S2425" s="17" t="n">
        <f aca="false">C2425*Q2425</f>
        <v>62820.84</v>
      </c>
      <c r="T2425" s="19" t="n">
        <f aca="false">C2425*R2425</f>
        <v>191.16</v>
      </c>
      <c r="U2425" s="20" t="n">
        <f aca="false">MAX(0,C2425-L2425)</f>
        <v>168.117201550348</v>
      </c>
      <c r="V2425" s="17" t="n">
        <f aca="false">U2425*Q2425</f>
        <v>29834.0785871247</v>
      </c>
      <c r="W2425" s="19" t="n">
        <f aca="false">U2425*R2425</f>
        <v>90.7832888371877</v>
      </c>
      <c r="X2425" s="20" t="n">
        <f aca="false">MAX(0,K2425-C2425)</f>
        <v>0</v>
      </c>
      <c r="Y2425" s="17" t="n">
        <f aca="false">F2425*PARAMETER!$B$5*Q2425</f>
        <v>706024.61</v>
      </c>
      <c r="Z2425" s="21" t="n">
        <f aca="false">SUMIF($Y$2:$Y$3205,"&gt;="&amp;Y2425)/SUM($Y$2:$Y$3205)</f>
        <v>0.842317085443088</v>
      </c>
      <c r="AA2425" s="16" t="str">
        <f aca="false">IF(Z2425&lt;=PARAMETER!$B$7,"A",IF(Z2425&lt;=PARAMETER!$B$8,"B","C"))</f>
        <v>B</v>
      </c>
      <c r="AB2425" s="22" t="n">
        <f aca="false">G2425/F2425</f>
        <v>0.261467889908257</v>
      </c>
      <c r="AC2425" s="16" t="str">
        <f aca="false">IF(AB2425&lt;=PARAMETER!$B$9,"X",IF(AB2425&lt;=PARAMETER!$B$10,"Y","Z"))</f>
        <v>Y</v>
      </c>
      <c r="AD2425" s="16" t="str">
        <f aca="false">AA2425&amp;AC2425</f>
        <v>BY</v>
      </c>
      <c r="AE2425" s="22" t="n">
        <f aca="false">DATA!I2425</f>
        <v>0.47</v>
      </c>
      <c r="AF2425" s="18" t="n">
        <f aca="false">DATA!L2425</f>
        <v>28</v>
      </c>
      <c r="AG2425" s="16" t="str">
        <f aca="false">DATA!K2425</f>
        <v>B</v>
      </c>
      <c r="AH2425" s="18" t="n">
        <f aca="false">IF(AE2425&gt;=PARAMETER!$B$12,1,0)</f>
        <v>0</v>
      </c>
      <c r="AI2425" s="18" t="n">
        <f aca="false">IF(AF2425&gt;=PARAMETER!$B$13,1,0)</f>
        <v>0</v>
      </c>
      <c r="AJ2425" s="18" t="n">
        <f aca="false">IF(AND(AH2425=1,AI2425=1),1,0)</f>
        <v>0</v>
      </c>
    </row>
    <row r="2426" customFormat="false" ht="15" hidden="false" customHeight="false" outlineLevel="0" collapsed="false">
      <c r="A2426" s="16" t="str">
        <f aca="false">DATA!A2426</f>
        <v>ITM12424</v>
      </c>
      <c r="B2426" s="16" t="str">
        <f aca="false">DATA!B2426</f>
        <v>Automotive</v>
      </c>
      <c r="C2426" s="17" t="n">
        <f aca="false">DATA!C2426</f>
        <v>228</v>
      </c>
      <c r="D2426" s="17" t="n">
        <f aca="false">DATA!D2426</f>
        <v>57</v>
      </c>
      <c r="E2426" s="18" t="n">
        <f aca="false">DATA!F2426</f>
        <v>5</v>
      </c>
      <c r="F2426" s="19" t="n">
        <f aca="false">DATA!G2426</f>
        <v>39.81</v>
      </c>
      <c r="G2426" s="19" t="n">
        <f aca="false">DATA!H2426</f>
        <v>2.81</v>
      </c>
      <c r="H2426" s="18" t="n">
        <f aca="false">DATA!E2426</f>
        <v>13</v>
      </c>
      <c r="I2426" s="20" t="n">
        <f aca="false">F2426*E2426</f>
        <v>199.05</v>
      </c>
      <c r="J2426" s="20" t="n">
        <f aca="false">PARAMETER!$B$4*G2426*SQRT(E2426)</f>
        <v>10.3351927093506</v>
      </c>
      <c r="K2426" s="20" t="n">
        <f aca="false">I2426+J2426</f>
        <v>209.385192709351</v>
      </c>
      <c r="L2426" s="20" t="n">
        <f aca="false">K2426+F2426*H2426</f>
        <v>726.915192709351</v>
      </c>
      <c r="M2426" s="16" t="str">
        <f aca="false">IF(C2426&lt;=K2426,"REORDER",IF(C2426&gt;L2426,"OVERSTOCK","OK"))</f>
        <v>OK</v>
      </c>
      <c r="N2426" s="16" t="str">
        <f aca="false">IF(C2426&lt;=D2426,"REORDER","OK")</f>
        <v>OK</v>
      </c>
      <c r="O2426" s="18" t="n">
        <f aca="false">IF(D2426&lt;I2426,1,0)</f>
        <v>1</v>
      </c>
      <c r="P2426" s="20" t="n">
        <f aca="false">C2426/F2426</f>
        <v>5.72720422004521</v>
      </c>
      <c r="Q2426" s="19" t="n">
        <f aca="false">DATA!N2426</f>
        <v>17.47</v>
      </c>
      <c r="R2426" s="19" t="n">
        <f aca="false">DATA!O2426</f>
        <v>0.7</v>
      </c>
      <c r="S2426" s="17" t="n">
        <f aca="false">C2426*Q2426</f>
        <v>3983.16</v>
      </c>
      <c r="T2426" s="19" t="n">
        <f aca="false">C2426*R2426</f>
        <v>159.6</v>
      </c>
      <c r="U2426" s="20" t="n">
        <f aca="false">MAX(0,C2426-L2426)</f>
        <v>0</v>
      </c>
      <c r="V2426" s="17" t="n">
        <f aca="false">U2426*Q2426</f>
        <v>0</v>
      </c>
      <c r="W2426" s="19" t="n">
        <f aca="false">U2426*R2426</f>
        <v>0</v>
      </c>
      <c r="X2426" s="20" t="n">
        <f aca="false">MAX(0,K2426-C2426)</f>
        <v>0</v>
      </c>
      <c r="Y2426" s="17" t="n">
        <f aca="false">F2426*PARAMETER!$B$5*Q2426</f>
        <v>253850.4555</v>
      </c>
      <c r="Z2426" s="21" t="n">
        <f aca="false">SUMIF($Y$2:$Y$3205,"&gt;="&amp;Y2426)/SUM($Y$2:$Y$3205)</f>
        <v>0.971477756944072</v>
      </c>
      <c r="AA2426" s="16" t="str">
        <f aca="false">IF(Z2426&lt;=PARAMETER!$B$7,"A",IF(Z2426&lt;=PARAMETER!$B$8,"B","C"))</f>
        <v>C</v>
      </c>
      <c r="AB2426" s="22" t="n">
        <f aca="false">G2426/F2426</f>
        <v>0.0705852800803818</v>
      </c>
      <c r="AC2426" s="16" t="str">
        <f aca="false">IF(AB2426&lt;=PARAMETER!$B$9,"X",IF(AB2426&lt;=PARAMETER!$B$10,"Y","Z"))</f>
        <v>X</v>
      </c>
      <c r="AD2426" s="16" t="str">
        <f aca="false">AA2426&amp;AC2426</f>
        <v>CX</v>
      </c>
      <c r="AE2426" s="22" t="n">
        <f aca="false">DATA!I2426</f>
        <v>0.84</v>
      </c>
      <c r="AF2426" s="18" t="n">
        <f aca="false">DATA!L2426</f>
        <v>53</v>
      </c>
      <c r="AG2426" s="16" t="str">
        <f aca="false">DATA!K2426</f>
        <v>D</v>
      </c>
      <c r="AH2426" s="18" t="n">
        <f aca="false">IF(AE2426&gt;=PARAMETER!$B$12,1,0)</f>
        <v>1</v>
      </c>
      <c r="AI2426" s="18" t="n">
        <f aca="false">IF(AF2426&gt;=PARAMETER!$B$13,1,0)</f>
        <v>0</v>
      </c>
      <c r="AJ2426" s="18" t="n">
        <f aca="false">IF(AND(AH2426=1,AI2426=1),1,0)</f>
        <v>0</v>
      </c>
    </row>
    <row r="2427" customFormat="false" ht="15" hidden="false" customHeight="false" outlineLevel="0" collapsed="false">
      <c r="A2427" s="16" t="str">
        <f aca="false">DATA!A2427</f>
        <v>ITM12425</v>
      </c>
      <c r="B2427" s="16" t="str">
        <f aca="false">DATA!B2427</f>
        <v>Automotive</v>
      </c>
      <c r="C2427" s="17" t="n">
        <f aca="false">DATA!C2427</f>
        <v>41</v>
      </c>
      <c r="D2427" s="17" t="n">
        <f aca="false">DATA!D2427</f>
        <v>33</v>
      </c>
      <c r="E2427" s="18" t="n">
        <f aca="false">DATA!F2427</f>
        <v>7</v>
      </c>
      <c r="F2427" s="19" t="n">
        <f aca="false">DATA!G2427</f>
        <v>37.4</v>
      </c>
      <c r="G2427" s="19" t="n">
        <f aca="false">DATA!H2427</f>
        <v>9.59</v>
      </c>
      <c r="H2427" s="18" t="n">
        <f aca="false">DATA!E2427</f>
        <v>10</v>
      </c>
      <c r="I2427" s="20" t="n">
        <f aca="false">F2427*E2427</f>
        <v>261.8</v>
      </c>
      <c r="J2427" s="20" t="n">
        <f aca="false">PARAMETER!$B$4*G2427*SQRT(E2427)</f>
        <v>41.7344682077554</v>
      </c>
      <c r="K2427" s="20" t="n">
        <f aca="false">I2427+J2427</f>
        <v>303.534468207755</v>
      </c>
      <c r="L2427" s="20" t="n">
        <f aca="false">K2427+F2427*H2427</f>
        <v>677.534468207755</v>
      </c>
      <c r="M2427" s="16" t="str">
        <f aca="false">IF(C2427&lt;=K2427,"REORDER",IF(C2427&gt;L2427,"OVERSTOCK","OK"))</f>
        <v>REORDER</v>
      </c>
      <c r="N2427" s="16" t="str">
        <f aca="false">IF(C2427&lt;=D2427,"REORDER","OK")</f>
        <v>OK</v>
      </c>
      <c r="O2427" s="18" t="n">
        <f aca="false">IF(D2427&lt;I2427,1,0)</f>
        <v>1</v>
      </c>
      <c r="P2427" s="20" t="n">
        <f aca="false">C2427/F2427</f>
        <v>1.09625668449198</v>
      </c>
      <c r="Q2427" s="19" t="n">
        <f aca="false">DATA!N2427</f>
        <v>133.39</v>
      </c>
      <c r="R2427" s="19" t="n">
        <f aca="false">DATA!O2427</f>
        <v>1.46</v>
      </c>
      <c r="S2427" s="17" t="n">
        <f aca="false">C2427*Q2427</f>
        <v>5468.99</v>
      </c>
      <c r="T2427" s="19" t="n">
        <f aca="false">C2427*R2427</f>
        <v>59.86</v>
      </c>
      <c r="U2427" s="20" t="n">
        <f aca="false">MAX(0,C2427-L2427)</f>
        <v>0</v>
      </c>
      <c r="V2427" s="17" t="n">
        <f aca="false">U2427*Q2427</f>
        <v>0</v>
      </c>
      <c r="W2427" s="19" t="n">
        <f aca="false">U2427*R2427</f>
        <v>0</v>
      </c>
      <c r="X2427" s="20" t="n">
        <f aca="false">MAX(0,K2427-C2427)</f>
        <v>262.534468207755</v>
      </c>
      <c r="Y2427" s="17" t="n">
        <f aca="false">F2427*PARAMETER!$B$5*Q2427</f>
        <v>1820906.89</v>
      </c>
      <c r="Z2427" s="21" t="n">
        <f aca="false">SUMIF($Y$2:$Y$3205,"&gt;="&amp;Y2427)/SUM($Y$2:$Y$3205)</f>
        <v>0.408280556330718</v>
      </c>
      <c r="AA2427" s="16" t="str">
        <f aca="false">IF(Z2427&lt;=PARAMETER!$B$7,"A",IF(Z2427&lt;=PARAMETER!$B$8,"B","C"))</f>
        <v>A</v>
      </c>
      <c r="AB2427" s="22" t="n">
        <f aca="false">G2427/F2427</f>
        <v>0.256417112299465</v>
      </c>
      <c r="AC2427" s="16" t="str">
        <f aca="false">IF(AB2427&lt;=PARAMETER!$B$9,"X",IF(AB2427&lt;=PARAMETER!$B$10,"Y","Z"))</f>
        <v>Y</v>
      </c>
      <c r="AD2427" s="16" t="str">
        <f aca="false">AA2427&amp;AC2427</f>
        <v>AY</v>
      </c>
      <c r="AE2427" s="22" t="n">
        <f aca="false">DATA!I2427</f>
        <v>0.59</v>
      </c>
      <c r="AF2427" s="18" t="n">
        <f aca="false">DATA!L2427</f>
        <v>170</v>
      </c>
      <c r="AG2427" s="16" t="str">
        <f aca="false">DATA!K2427</f>
        <v>A</v>
      </c>
      <c r="AH2427" s="18" t="n">
        <f aca="false">IF(AE2427&gt;=PARAMETER!$B$12,1,0)</f>
        <v>0</v>
      </c>
      <c r="AI2427" s="18" t="n">
        <f aca="false">IF(AF2427&gt;=PARAMETER!$B$13,1,0)</f>
        <v>1</v>
      </c>
      <c r="AJ2427" s="18" t="n">
        <f aca="false">IF(AND(AH2427=1,AI2427=1),1,0)</f>
        <v>0</v>
      </c>
    </row>
    <row r="2428" customFormat="false" ht="15" hidden="false" customHeight="false" outlineLevel="0" collapsed="false">
      <c r="A2428" s="16" t="str">
        <f aca="false">DATA!A2428</f>
        <v>ITM12426</v>
      </c>
      <c r="B2428" s="16" t="str">
        <f aca="false">DATA!B2428</f>
        <v>Automotive</v>
      </c>
      <c r="C2428" s="17" t="n">
        <f aca="false">DATA!C2428</f>
        <v>185</v>
      </c>
      <c r="D2428" s="17" t="n">
        <f aca="false">DATA!D2428</f>
        <v>31</v>
      </c>
      <c r="E2428" s="18" t="n">
        <f aca="false">DATA!F2428</f>
        <v>9</v>
      </c>
      <c r="F2428" s="19" t="n">
        <f aca="false">DATA!G2428</f>
        <v>24.34</v>
      </c>
      <c r="G2428" s="19" t="n">
        <f aca="false">DATA!H2428</f>
        <v>4.89</v>
      </c>
      <c r="H2428" s="18" t="n">
        <f aca="false">DATA!E2428</f>
        <v>5</v>
      </c>
      <c r="I2428" s="20" t="n">
        <f aca="false">F2428*E2428</f>
        <v>219.06</v>
      </c>
      <c r="J2428" s="20" t="n">
        <f aca="false">PARAMETER!$B$4*G2428*SQRT(E2428)</f>
        <v>24.1300027073781</v>
      </c>
      <c r="K2428" s="20" t="n">
        <f aca="false">I2428+J2428</f>
        <v>243.190002707378</v>
      </c>
      <c r="L2428" s="20" t="n">
        <f aca="false">K2428+F2428*H2428</f>
        <v>364.890002707378</v>
      </c>
      <c r="M2428" s="16" t="str">
        <f aca="false">IF(C2428&lt;=K2428,"REORDER",IF(C2428&gt;L2428,"OVERSTOCK","OK"))</f>
        <v>REORDER</v>
      </c>
      <c r="N2428" s="16" t="str">
        <f aca="false">IF(C2428&lt;=D2428,"REORDER","OK")</f>
        <v>OK</v>
      </c>
      <c r="O2428" s="18" t="n">
        <f aca="false">IF(D2428&lt;I2428,1,0)</f>
        <v>1</v>
      </c>
      <c r="P2428" s="20" t="n">
        <f aca="false">C2428/F2428</f>
        <v>7.60065735414955</v>
      </c>
      <c r="Q2428" s="19" t="n">
        <f aca="false">DATA!N2428</f>
        <v>100.72</v>
      </c>
      <c r="R2428" s="19" t="n">
        <f aca="false">DATA!O2428</f>
        <v>1.65</v>
      </c>
      <c r="S2428" s="17" t="n">
        <f aca="false">C2428*Q2428</f>
        <v>18633.2</v>
      </c>
      <c r="T2428" s="19" t="n">
        <f aca="false">C2428*R2428</f>
        <v>305.25</v>
      </c>
      <c r="U2428" s="20" t="n">
        <f aca="false">MAX(0,C2428-L2428)</f>
        <v>0</v>
      </c>
      <c r="V2428" s="17" t="n">
        <f aca="false">U2428*Q2428</f>
        <v>0</v>
      </c>
      <c r="W2428" s="19" t="n">
        <f aca="false">U2428*R2428</f>
        <v>0</v>
      </c>
      <c r="X2428" s="20" t="n">
        <f aca="false">MAX(0,K2428-C2428)</f>
        <v>58.1900027073781</v>
      </c>
      <c r="Y2428" s="17" t="n">
        <f aca="false">F2428*PARAMETER!$B$5*Q2428</f>
        <v>894806.552</v>
      </c>
      <c r="Z2428" s="21" t="n">
        <f aca="false">SUMIF($Y$2:$Y$3205,"&gt;="&amp;Y2428)/SUM($Y$2:$Y$3205)</f>
        <v>0.775781413755462</v>
      </c>
      <c r="AA2428" s="16" t="str">
        <f aca="false">IF(Z2428&lt;=PARAMETER!$B$7,"A",IF(Z2428&lt;=PARAMETER!$B$8,"B","C"))</f>
        <v>A</v>
      </c>
      <c r="AB2428" s="22" t="n">
        <f aca="false">G2428/F2428</f>
        <v>0.200903861955629</v>
      </c>
      <c r="AC2428" s="16" t="str">
        <f aca="false">IF(AB2428&lt;=PARAMETER!$B$9,"X",IF(AB2428&lt;=PARAMETER!$B$10,"Y","Z"))</f>
        <v>X</v>
      </c>
      <c r="AD2428" s="16" t="str">
        <f aca="false">AA2428&amp;AC2428</f>
        <v>AX</v>
      </c>
      <c r="AE2428" s="22" t="n">
        <f aca="false">DATA!I2428</f>
        <v>0.39</v>
      </c>
      <c r="AF2428" s="18" t="n">
        <f aca="false">DATA!L2428</f>
        <v>175</v>
      </c>
      <c r="AG2428" s="16" t="str">
        <f aca="false">DATA!K2428</f>
        <v>A</v>
      </c>
      <c r="AH2428" s="18" t="n">
        <f aca="false">IF(AE2428&gt;=PARAMETER!$B$12,1,0)</f>
        <v>0</v>
      </c>
      <c r="AI2428" s="18" t="n">
        <f aca="false">IF(AF2428&gt;=PARAMETER!$B$13,1,0)</f>
        <v>1</v>
      </c>
      <c r="AJ2428" s="18" t="n">
        <f aca="false">IF(AND(AH2428=1,AI2428=1),1,0)</f>
        <v>0</v>
      </c>
    </row>
    <row r="2429" customFormat="false" ht="15" hidden="false" customHeight="false" outlineLevel="0" collapsed="false">
      <c r="A2429" s="16" t="str">
        <f aca="false">DATA!A2429</f>
        <v>ITM12427</v>
      </c>
      <c r="B2429" s="16" t="str">
        <f aca="false">DATA!B2429</f>
        <v>Apparel</v>
      </c>
      <c r="C2429" s="17" t="n">
        <f aca="false">DATA!C2429</f>
        <v>118</v>
      </c>
      <c r="D2429" s="17" t="n">
        <f aca="false">DATA!D2429</f>
        <v>20</v>
      </c>
      <c r="E2429" s="18" t="n">
        <f aca="false">DATA!F2429</f>
        <v>3</v>
      </c>
      <c r="F2429" s="19" t="n">
        <f aca="false">DATA!G2429</f>
        <v>3.45</v>
      </c>
      <c r="G2429" s="19" t="n">
        <f aca="false">DATA!H2429</f>
        <v>0.78</v>
      </c>
      <c r="H2429" s="18" t="n">
        <f aca="false">DATA!E2429</f>
        <v>6</v>
      </c>
      <c r="I2429" s="20" t="n">
        <f aca="false">F2429*E2429</f>
        <v>10.35</v>
      </c>
      <c r="J2429" s="20" t="n">
        <f aca="false">PARAMETER!$B$4*G2429*SQRT(E2429)</f>
        <v>2.22219664125724</v>
      </c>
      <c r="K2429" s="20" t="n">
        <f aca="false">I2429+J2429</f>
        <v>12.5721966412572</v>
      </c>
      <c r="L2429" s="20" t="n">
        <f aca="false">K2429+F2429*H2429</f>
        <v>33.2721966412572</v>
      </c>
      <c r="M2429" s="16" t="str">
        <f aca="false">IF(C2429&lt;=K2429,"REORDER",IF(C2429&gt;L2429,"OVERSTOCK","OK"))</f>
        <v>OVERSTOCK</v>
      </c>
      <c r="N2429" s="16" t="str">
        <f aca="false">IF(C2429&lt;=D2429,"REORDER","OK")</f>
        <v>OK</v>
      </c>
      <c r="O2429" s="18" t="n">
        <f aca="false">IF(D2429&lt;I2429,1,0)</f>
        <v>0</v>
      </c>
      <c r="P2429" s="20" t="n">
        <f aca="false">C2429/F2429</f>
        <v>34.2028985507246</v>
      </c>
      <c r="Q2429" s="19" t="n">
        <f aca="false">DATA!N2429</f>
        <v>39.32</v>
      </c>
      <c r="R2429" s="19" t="n">
        <f aca="false">DATA!O2429</f>
        <v>2</v>
      </c>
      <c r="S2429" s="17" t="n">
        <f aca="false">C2429*Q2429</f>
        <v>4639.76</v>
      </c>
      <c r="T2429" s="19" t="n">
        <f aca="false">C2429*R2429</f>
        <v>236</v>
      </c>
      <c r="U2429" s="20" t="n">
        <f aca="false">MAX(0,C2429-L2429)</f>
        <v>84.7278033587428</v>
      </c>
      <c r="V2429" s="17" t="n">
        <f aca="false">U2429*Q2429</f>
        <v>3331.49722806577</v>
      </c>
      <c r="W2429" s="19" t="n">
        <f aca="false">U2429*R2429</f>
        <v>169.455606717486</v>
      </c>
      <c r="X2429" s="20" t="n">
        <f aca="false">MAX(0,K2429-C2429)</f>
        <v>0</v>
      </c>
      <c r="Y2429" s="17" t="n">
        <f aca="false">F2429*PARAMETER!$B$5*Q2429</f>
        <v>49513.71</v>
      </c>
      <c r="Z2429" s="21" t="n">
        <f aca="false">SUMIF($Y$2:$Y$3205,"&gt;="&amp;Y2429)/SUM($Y$2:$Y$3205)</f>
        <v>0.999504105428833</v>
      </c>
      <c r="AA2429" s="16" t="str">
        <f aca="false">IF(Z2429&lt;=PARAMETER!$B$7,"A",IF(Z2429&lt;=PARAMETER!$B$8,"B","C"))</f>
        <v>C</v>
      </c>
      <c r="AB2429" s="22" t="n">
        <f aca="false">G2429/F2429</f>
        <v>0.226086956521739</v>
      </c>
      <c r="AC2429" s="16" t="str">
        <f aca="false">IF(AB2429&lt;=PARAMETER!$B$9,"X",IF(AB2429&lt;=PARAMETER!$B$10,"Y","Z"))</f>
        <v>X</v>
      </c>
      <c r="AD2429" s="16" t="str">
        <f aca="false">AA2429&amp;AC2429</f>
        <v>CX</v>
      </c>
      <c r="AE2429" s="22" t="n">
        <f aca="false">DATA!I2429</f>
        <v>0.77</v>
      </c>
      <c r="AF2429" s="18" t="n">
        <f aca="false">DATA!L2429</f>
        <v>12</v>
      </c>
      <c r="AG2429" s="16" t="str">
        <f aca="false">DATA!K2429</f>
        <v>C</v>
      </c>
      <c r="AH2429" s="18" t="n">
        <f aca="false">IF(AE2429&gt;=PARAMETER!$B$12,1,0)</f>
        <v>1</v>
      </c>
      <c r="AI2429" s="18" t="n">
        <f aca="false">IF(AF2429&gt;=PARAMETER!$B$13,1,0)</f>
        <v>0</v>
      </c>
      <c r="AJ2429" s="18" t="n">
        <f aca="false">IF(AND(AH2429=1,AI2429=1),1,0)</f>
        <v>0</v>
      </c>
    </row>
    <row r="2430" customFormat="false" ht="15" hidden="false" customHeight="false" outlineLevel="0" collapsed="false">
      <c r="A2430" s="16" t="str">
        <f aca="false">DATA!A2430</f>
        <v>ITM12428</v>
      </c>
      <c r="B2430" s="16" t="str">
        <f aca="false">DATA!B2430</f>
        <v>Pharma</v>
      </c>
      <c r="C2430" s="17" t="n">
        <f aca="false">DATA!C2430</f>
        <v>227</v>
      </c>
      <c r="D2430" s="17" t="n">
        <f aca="false">DATA!D2430</f>
        <v>67</v>
      </c>
      <c r="E2430" s="18" t="n">
        <f aca="false">DATA!F2430</f>
        <v>4</v>
      </c>
      <c r="F2430" s="19" t="n">
        <f aca="false">DATA!G2430</f>
        <v>30.88</v>
      </c>
      <c r="G2430" s="19" t="n">
        <f aca="false">DATA!H2430</f>
        <v>3.73</v>
      </c>
      <c r="H2430" s="18" t="n">
        <f aca="false">DATA!E2430</f>
        <v>5</v>
      </c>
      <c r="I2430" s="20" t="n">
        <f aca="false">F2430*E2430</f>
        <v>123.52</v>
      </c>
      <c r="J2430" s="20" t="n">
        <f aca="false">PARAMETER!$B$4*G2430*SQRT(E2430)</f>
        <v>12.270608057058</v>
      </c>
      <c r="K2430" s="20" t="n">
        <f aca="false">I2430+J2430</f>
        <v>135.790608057058</v>
      </c>
      <c r="L2430" s="20" t="n">
        <f aca="false">K2430+F2430*H2430</f>
        <v>290.190608057058</v>
      </c>
      <c r="M2430" s="16" t="str">
        <f aca="false">IF(C2430&lt;=K2430,"REORDER",IF(C2430&gt;L2430,"OVERSTOCK","OK"))</f>
        <v>OK</v>
      </c>
      <c r="N2430" s="16" t="str">
        <f aca="false">IF(C2430&lt;=D2430,"REORDER","OK")</f>
        <v>OK</v>
      </c>
      <c r="O2430" s="18" t="n">
        <f aca="false">IF(D2430&lt;I2430,1,0)</f>
        <v>1</v>
      </c>
      <c r="P2430" s="20" t="n">
        <f aca="false">C2430/F2430</f>
        <v>7.35103626943005</v>
      </c>
      <c r="Q2430" s="19" t="n">
        <f aca="false">DATA!N2430</f>
        <v>151.22</v>
      </c>
      <c r="R2430" s="19" t="n">
        <f aca="false">DATA!O2430</f>
        <v>0.62</v>
      </c>
      <c r="S2430" s="17" t="n">
        <f aca="false">C2430*Q2430</f>
        <v>34326.94</v>
      </c>
      <c r="T2430" s="19" t="n">
        <f aca="false">C2430*R2430</f>
        <v>140.74</v>
      </c>
      <c r="U2430" s="20" t="n">
        <f aca="false">MAX(0,C2430-L2430)</f>
        <v>0</v>
      </c>
      <c r="V2430" s="17" t="n">
        <f aca="false">U2430*Q2430</f>
        <v>0</v>
      </c>
      <c r="W2430" s="19" t="n">
        <f aca="false">U2430*R2430</f>
        <v>0</v>
      </c>
      <c r="X2430" s="20" t="n">
        <f aca="false">MAX(0,K2430-C2430)</f>
        <v>0</v>
      </c>
      <c r="Y2430" s="17" t="n">
        <f aca="false">F2430*PARAMETER!$B$5*Q2430</f>
        <v>1704430.864</v>
      </c>
      <c r="Z2430" s="21" t="n">
        <f aca="false">SUMIF($Y$2:$Y$3205,"&gt;="&amp;Y2430)/SUM($Y$2:$Y$3205)</f>
        <v>0.456478765918179</v>
      </c>
      <c r="AA2430" s="16" t="str">
        <f aca="false">IF(Z2430&lt;=PARAMETER!$B$7,"A",IF(Z2430&lt;=PARAMETER!$B$8,"B","C"))</f>
        <v>A</v>
      </c>
      <c r="AB2430" s="22" t="n">
        <f aca="false">G2430/F2430</f>
        <v>0.120790155440415</v>
      </c>
      <c r="AC2430" s="16" t="str">
        <f aca="false">IF(AB2430&lt;=PARAMETER!$B$9,"X",IF(AB2430&lt;=PARAMETER!$B$10,"Y","Z"))</f>
        <v>X</v>
      </c>
      <c r="AD2430" s="16" t="str">
        <f aca="false">AA2430&amp;AC2430</f>
        <v>AX</v>
      </c>
      <c r="AE2430" s="22" t="n">
        <f aca="false">DATA!I2430</f>
        <v>0.77</v>
      </c>
      <c r="AF2430" s="18" t="n">
        <f aca="false">DATA!L2430</f>
        <v>122</v>
      </c>
      <c r="AG2430" s="16" t="str">
        <f aca="false">DATA!K2430</f>
        <v>D</v>
      </c>
      <c r="AH2430" s="18" t="n">
        <f aca="false">IF(AE2430&gt;=PARAMETER!$B$12,1,0)</f>
        <v>1</v>
      </c>
      <c r="AI2430" s="18" t="n">
        <f aca="false">IF(AF2430&gt;=PARAMETER!$B$13,1,0)</f>
        <v>1</v>
      </c>
      <c r="AJ2430" s="18" t="n">
        <f aca="false">IF(AND(AH2430=1,AI2430=1),1,0)</f>
        <v>1</v>
      </c>
    </row>
    <row r="2431" customFormat="false" ht="15" hidden="false" customHeight="false" outlineLevel="0" collapsed="false">
      <c r="A2431" s="16" t="str">
        <f aca="false">DATA!A2431</f>
        <v>ITM12429</v>
      </c>
      <c r="B2431" s="16" t="str">
        <f aca="false">DATA!B2431</f>
        <v>Pharma</v>
      </c>
      <c r="C2431" s="17" t="n">
        <f aca="false">DATA!C2431</f>
        <v>27</v>
      </c>
      <c r="D2431" s="17" t="n">
        <f aca="false">DATA!D2431</f>
        <v>55</v>
      </c>
      <c r="E2431" s="18" t="n">
        <f aca="false">DATA!F2431</f>
        <v>5</v>
      </c>
      <c r="F2431" s="19" t="n">
        <f aca="false">DATA!G2431</f>
        <v>20.93</v>
      </c>
      <c r="G2431" s="19" t="n">
        <f aca="false">DATA!H2431</f>
        <v>6.05</v>
      </c>
      <c r="H2431" s="18" t="n">
        <f aca="false">DATA!E2431</f>
        <v>12</v>
      </c>
      <c r="I2431" s="20" t="n">
        <f aca="false">F2431*E2431</f>
        <v>104.65</v>
      </c>
      <c r="J2431" s="20" t="n">
        <f aca="false">PARAMETER!$B$4*G2431*SQRT(E2431)</f>
        <v>22.2519273635485</v>
      </c>
      <c r="K2431" s="20" t="n">
        <f aca="false">I2431+J2431</f>
        <v>126.901927363548</v>
      </c>
      <c r="L2431" s="20" t="n">
        <f aca="false">K2431+F2431*H2431</f>
        <v>378.061927363548</v>
      </c>
      <c r="M2431" s="16" t="str">
        <f aca="false">IF(C2431&lt;=K2431,"REORDER",IF(C2431&gt;L2431,"OVERSTOCK","OK"))</f>
        <v>REORDER</v>
      </c>
      <c r="N2431" s="16" t="str">
        <f aca="false">IF(C2431&lt;=D2431,"REORDER","OK")</f>
        <v>REORDER</v>
      </c>
      <c r="O2431" s="18" t="n">
        <f aca="false">IF(D2431&lt;I2431,1,0)</f>
        <v>1</v>
      </c>
      <c r="P2431" s="20" t="n">
        <f aca="false">C2431/F2431</f>
        <v>1.29001433349259</v>
      </c>
      <c r="Q2431" s="19" t="n">
        <f aca="false">DATA!N2431</f>
        <v>88.15</v>
      </c>
      <c r="R2431" s="19" t="n">
        <f aca="false">DATA!O2431</f>
        <v>1.16</v>
      </c>
      <c r="S2431" s="17" t="n">
        <f aca="false">C2431*Q2431</f>
        <v>2380.05</v>
      </c>
      <c r="T2431" s="19" t="n">
        <f aca="false">C2431*R2431</f>
        <v>31.32</v>
      </c>
      <c r="U2431" s="20" t="n">
        <f aca="false">MAX(0,C2431-L2431)</f>
        <v>0</v>
      </c>
      <c r="V2431" s="17" t="n">
        <f aca="false">U2431*Q2431</f>
        <v>0</v>
      </c>
      <c r="W2431" s="19" t="n">
        <f aca="false">U2431*R2431</f>
        <v>0</v>
      </c>
      <c r="X2431" s="20" t="n">
        <f aca="false">MAX(0,K2431-C2431)</f>
        <v>99.9019273635485</v>
      </c>
      <c r="Y2431" s="17" t="n">
        <f aca="false">F2431*PARAMETER!$B$5*Q2431</f>
        <v>673417.5175</v>
      </c>
      <c r="Z2431" s="21" t="n">
        <f aca="false">SUMIF($Y$2:$Y$3205,"&gt;="&amp;Y2431)/SUM($Y$2:$Y$3205)</f>
        <v>0.853297132181575</v>
      </c>
      <c r="AA2431" s="16" t="str">
        <f aca="false">IF(Z2431&lt;=PARAMETER!$B$7,"A",IF(Z2431&lt;=PARAMETER!$B$8,"B","C"))</f>
        <v>B</v>
      </c>
      <c r="AB2431" s="22" t="n">
        <f aca="false">G2431/F2431</f>
        <v>0.289058767319637</v>
      </c>
      <c r="AC2431" s="16" t="str">
        <f aca="false">IF(AB2431&lt;=PARAMETER!$B$9,"X",IF(AB2431&lt;=PARAMETER!$B$10,"Y","Z"))</f>
        <v>Y</v>
      </c>
      <c r="AD2431" s="16" t="str">
        <f aca="false">AA2431&amp;AC2431</f>
        <v>BY</v>
      </c>
      <c r="AE2431" s="22" t="n">
        <f aca="false">DATA!I2431</f>
        <v>0.55</v>
      </c>
      <c r="AF2431" s="18" t="n">
        <f aca="false">DATA!L2431</f>
        <v>74</v>
      </c>
      <c r="AG2431" s="16" t="str">
        <f aca="false">DATA!K2431</f>
        <v>D</v>
      </c>
      <c r="AH2431" s="18" t="n">
        <f aca="false">IF(AE2431&gt;=PARAMETER!$B$12,1,0)</f>
        <v>0</v>
      </c>
      <c r="AI2431" s="18" t="n">
        <f aca="false">IF(AF2431&gt;=PARAMETER!$B$13,1,0)</f>
        <v>0</v>
      </c>
      <c r="AJ2431" s="18" t="n">
        <f aca="false">IF(AND(AH2431=1,AI2431=1),1,0)</f>
        <v>0</v>
      </c>
    </row>
    <row r="2432" customFormat="false" ht="15" hidden="false" customHeight="false" outlineLevel="0" collapsed="false">
      <c r="A2432" s="16" t="str">
        <f aca="false">DATA!A2432</f>
        <v>ITM12430</v>
      </c>
      <c r="B2432" s="16" t="str">
        <f aca="false">DATA!B2432</f>
        <v>Electronics</v>
      </c>
      <c r="C2432" s="17" t="n">
        <f aca="false">DATA!C2432</f>
        <v>209</v>
      </c>
      <c r="D2432" s="17" t="n">
        <f aca="false">DATA!D2432</f>
        <v>38</v>
      </c>
      <c r="E2432" s="18" t="n">
        <f aca="false">DATA!F2432</f>
        <v>3</v>
      </c>
      <c r="F2432" s="19" t="n">
        <f aca="false">DATA!G2432</f>
        <v>16.51</v>
      </c>
      <c r="G2432" s="19" t="n">
        <f aca="false">DATA!H2432</f>
        <v>3.62</v>
      </c>
      <c r="H2432" s="18" t="n">
        <f aca="false">DATA!E2432</f>
        <v>4</v>
      </c>
      <c r="I2432" s="20" t="n">
        <f aca="false">F2432*E2432</f>
        <v>49.53</v>
      </c>
      <c r="J2432" s="20" t="n">
        <f aca="false">PARAMETER!$B$4*G2432*SQRT(E2432)</f>
        <v>10.3132715914759</v>
      </c>
      <c r="K2432" s="20" t="n">
        <f aca="false">I2432+J2432</f>
        <v>59.8432715914759</v>
      </c>
      <c r="L2432" s="20" t="n">
        <f aca="false">K2432+F2432*H2432</f>
        <v>125.883271591476</v>
      </c>
      <c r="M2432" s="16" t="str">
        <f aca="false">IF(C2432&lt;=K2432,"REORDER",IF(C2432&gt;L2432,"OVERSTOCK","OK"))</f>
        <v>OVERSTOCK</v>
      </c>
      <c r="N2432" s="16" t="str">
        <f aca="false">IF(C2432&lt;=D2432,"REORDER","OK")</f>
        <v>OK</v>
      </c>
      <c r="O2432" s="18" t="n">
        <f aca="false">IF(D2432&lt;I2432,1,0)</f>
        <v>1</v>
      </c>
      <c r="P2432" s="20" t="n">
        <f aca="false">C2432/F2432</f>
        <v>12.6589945487583</v>
      </c>
      <c r="Q2432" s="19" t="n">
        <f aca="false">DATA!N2432</f>
        <v>111</v>
      </c>
      <c r="R2432" s="19" t="n">
        <f aca="false">DATA!O2432</f>
        <v>0.35</v>
      </c>
      <c r="S2432" s="17" t="n">
        <f aca="false">C2432*Q2432</f>
        <v>23199</v>
      </c>
      <c r="T2432" s="19" t="n">
        <f aca="false">C2432*R2432</f>
        <v>73.15</v>
      </c>
      <c r="U2432" s="20" t="n">
        <f aca="false">MAX(0,C2432-L2432)</f>
        <v>83.1167284085241</v>
      </c>
      <c r="V2432" s="17" t="n">
        <f aca="false">U2432*Q2432</f>
        <v>9225.95685334618</v>
      </c>
      <c r="W2432" s="19" t="n">
        <f aca="false">U2432*R2432</f>
        <v>29.0908549429834</v>
      </c>
      <c r="X2432" s="20" t="n">
        <f aca="false">MAX(0,K2432-C2432)</f>
        <v>0</v>
      </c>
      <c r="Y2432" s="17" t="n">
        <f aca="false">F2432*PARAMETER!$B$5*Q2432</f>
        <v>668902.65</v>
      </c>
      <c r="Z2432" s="21" t="n">
        <f aca="false">SUMIF($Y$2:$Y$3205,"&gt;="&amp;Y2432)/SUM($Y$2:$Y$3205)</f>
        <v>0.855436315766387</v>
      </c>
      <c r="AA2432" s="16" t="str">
        <f aca="false">IF(Z2432&lt;=PARAMETER!$B$7,"A",IF(Z2432&lt;=PARAMETER!$B$8,"B","C"))</f>
        <v>B</v>
      </c>
      <c r="AB2432" s="22" t="n">
        <f aca="false">G2432/F2432</f>
        <v>0.219261053906723</v>
      </c>
      <c r="AC2432" s="16" t="str">
        <f aca="false">IF(AB2432&lt;=PARAMETER!$B$9,"X",IF(AB2432&lt;=PARAMETER!$B$10,"Y","Z"))</f>
        <v>X</v>
      </c>
      <c r="AD2432" s="16" t="str">
        <f aca="false">AA2432&amp;AC2432</f>
        <v>BX</v>
      </c>
      <c r="AE2432" s="22" t="n">
        <f aca="false">DATA!I2432</f>
        <v>0.14</v>
      </c>
      <c r="AF2432" s="18" t="n">
        <f aca="false">DATA!L2432</f>
        <v>172</v>
      </c>
      <c r="AG2432" s="16" t="str">
        <f aca="false">DATA!K2432</f>
        <v>A</v>
      </c>
      <c r="AH2432" s="18" t="n">
        <f aca="false">IF(AE2432&gt;=PARAMETER!$B$12,1,0)</f>
        <v>0</v>
      </c>
      <c r="AI2432" s="18" t="n">
        <f aca="false">IF(AF2432&gt;=PARAMETER!$B$13,1,0)</f>
        <v>1</v>
      </c>
      <c r="AJ2432" s="18" t="n">
        <f aca="false">IF(AND(AH2432=1,AI2432=1),1,0)</f>
        <v>0</v>
      </c>
    </row>
    <row r="2433" customFormat="false" ht="15" hidden="false" customHeight="false" outlineLevel="0" collapsed="false">
      <c r="A2433" s="16" t="str">
        <f aca="false">DATA!A2433</f>
        <v>ITM12431</v>
      </c>
      <c r="B2433" s="16" t="str">
        <f aca="false">DATA!B2433</f>
        <v>Automotive</v>
      </c>
      <c r="C2433" s="17" t="n">
        <f aca="false">DATA!C2433</f>
        <v>194</v>
      </c>
      <c r="D2433" s="17" t="n">
        <f aca="false">DATA!D2433</f>
        <v>44</v>
      </c>
      <c r="E2433" s="18" t="n">
        <f aca="false">DATA!F2433</f>
        <v>9</v>
      </c>
      <c r="F2433" s="19" t="n">
        <f aca="false">DATA!G2433</f>
        <v>32.38</v>
      </c>
      <c r="G2433" s="19" t="n">
        <f aca="false">DATA!H2433</f>
        <v>0.76</v>
      </c>
      <c r="H2433" s="18" t="n">
        <f aca="false">DATA!E2433</f>
        <v>6</v>
      </c>
      <c r="I2433" s="20" t="n">
        <f aca="false">F2433*E2433</f>
        <v>291.42</v>
      </c>
      <c r="J2433" s="20" t="n">
        <f aca="false">PARAMETER!$B$4*G2433*SQRT(E2433)</f>
        <v>3.75026626944936</v>
      </c>
      <c r="K2433" s="20" t="n">
        <f aca="false">I2433+J2433</f>
        <v>295.170266269449</v>
      </c>
      <c r="L2433" s="20" t="n">
        <f aca="false">K2433+F2433*H2433</f>
        <v>489.450266269449</v>
      </c>
      <c r="M2433" s="16" t="str">
        <f aca="false">IF(C2433&lt;=K2433,"REORDER",IF(C2433&gt;L2433,"OVERSTOCK","OK"))</f>
        <v>REORDER</v>
      </c>
      <c r="N2433" s="16" t="str">
        <f aca="false">IF(C2433&lt;=D2433,"REORDER","OK")</f>
        <v>OK</v>
      </c>
      <c r="O2433" s="18" t="n">
        <f aca="false">IF(D2433&lt;I2433,1,0)</f>
        <v>1</v>
      </c>
      <c r="P2433" s="20" t="n">
        <f aca="false">C2433/F2433</f>
        <v>5.99135268684373</v>
      </c>
      <c r="Q2433" s="19" t="n">
        <f aca="false">DATA!N2433</f>
        <v>193.78</v>
      </c>
      <c r="R2433" s="19" t="n">
        <f aca="false">DATA!O2433</f>
        <v>0.73</v>
      </c>
      <c r="S2433" s="17" t="n">
        <f aca="false">C2433*Q2433</f>
        <v>37593.32</v>
      </c>
      <c r="T2433" s="19" t="n">
        <f aca="false">C2433*R2433</f>
        <v>141.62</v>
      </c>
      <c r="U2433" s="20" t="n">
        <f aca="false">MAX(0,C2433-L2433)</f>
        <v>0</v>
      </c>
      <c r="V2433" s="17" t="n">
        <f aca="false">U2433*Q2433</f>
        <v>0</v>
      </c>
      <c r="W2433" s="19" t="n">
        <f aca="false">U2433*R2433</f>
        <v>0</v>
      </c>
      <c r="X2433" s="20" t="n">
        <f aca="false">MAX(0,K2433-C2433)</f>
        <v>101.170266269449</v>
      </c>
      <c r="Y2433" s="17" t="n">
        <f aca="false">F2433*PARAMETER!$B$5*Q2433</f>
        <v>2290227.686</v>
      </c>
      <c r="Z2433" s="21" t="n">
        <f aca="false">SUMIF($Y$2:$Y$3205,"&gt;="&amp;Y2433)/SUM($Y$2:$Y$3205)</f>
        <v>0.243115600195622</v>
      </c>
      <c r="AA2433" s="16" t="str">
        <f aca="false">IF(Z2433&lt;=PARAMETER!$B$7,"A",IF(Z2433&lt;=PARAMETER!$B$8,"B","C"))</f>
        <v>A</v>
      </c>
      <c r="AB2433" s="22" t="n">
        <f aca="false">G2433/F2433</f>
        <v>0.0234712785670167</v>
      </c>
      <c r="AC2433" s="16" t="str">
        <f aca="false">IF(AB2433&lt;=PARAMETER!$B$9,"X",IF(AB2433&lt;=PARAMETER!$B$10,"Y","Z"))</f>
        <v>X</v>
      </c>
      <c r="AD2433" s="16" t="str">
        <f aca="false">AA2433&amp;AC2433</f>
        <v>AX</v>
      </c>
      <c r="AE2433" s="22" t="n">
        <f aca="false">DATA!I2433</f>
        <v>0.17</v>
      </c>
      <c r="AF2433" s="18" t="n">
        <f aca="false">DATA!L2433</f>
        <v>173</v>
      </c>
      <c r="AG2433" s="16" t="str">
        <f aca="false">DATA!K2433</f>
        <v>D</v>
      </c>
      <c r="AH2433" s="18" t="n">
        <f aca="false">IF(AE2433&gt;=PARAMETER!$B$12,1,0)</f>
        <v>0</v>
      </c>
      <c r="AI2433" s="18" t="n">
        <f aca="false">IF(AF2433&gt;=PARAMETER!$B$13,1,0)</f>
        <v>1</v>
      </c>
      <c r="AJ2433" s="18" t="n">
        <f aca="false">IF(AND(AH2433=1,AI2433=1),1,0)</f>
        <v>0</v>
      </c>
    </row>
    <row r="2434" customFormat="false" ht="15" hidden="false" customHeight="false" outlineLevel="0" collapsed="false">
      <c r="A2434" s="16" t="str">
        <f aca="false">DATA!A2434</f>
        <v>ITM12432</v>
      </c>
      <c r="B2434" s="16" t="str">
        <f aca="false">DATA!B2434</f>
        <v>Pharma</v>
      </c>
      <c r="C2434" s="17" t="n">
        <f aca="false">DATA!C2434</f>
        <v>292</v>
      </c>
      <c r="D2434" s="17" t="n">
        <f aca="false">DATA!D2434</f>
        <v>24</v>
      </c>
      <c r="E2434" s="18" t="n">
        <f aca="false">DATA!F2434</f>
        <v>5</v>
      </c>
      <c r="F2434" s="19" t="n">
        <f aca="false">DATA!G2434</f>
        <v>22.39</v>
      </c>
      <c r="G2434" s="19" t="n">
        <f aca="false">DATA!H2434</f>
        <v>4.72</v>
      </c>
      <c r="H2434" s="18" t="n">
        <f aca="false">DATA!E2434</f>
        <v>8</v>
      </c>
      <c r="I2434" s="20" t="n">
        <f aca="false">F2434*E2434</f>
        <v>111.95</v>
      </c>
      <c r="J2434" s="20" t="n">
        <f aca="false">PARAMETER!$B$4*G2434*SQRT(E2434)</f>
        <v>17.3601813480907</v>
      </c>
      <c r="K2434" s="20" t="n">
        <f aca="false">I2434+J2434</f>
        <v>129.310181348091</v>
      </c>
      <c r="L2434" s="20" t="n">
        <f aca="false">K2434+F2434*H2434</f>
        <v>308.430181348091</v>
      </c>
      <c r="M2434" s="16" t="str">
        <f aca="false">IF(C2434&lt;=K2434,"REORDER",IF(C2434&gt;L2434,"OVERSTOCK","OK"))</f>
        <v>OK</v>
      </c>
      <c r="N2434" s="16" t="str">
        <f aca="false">IF(C2434&lt;=D2434,"REORDER","OK")</f>
        <v>OK</v>
      </c>
      <c r="O2434" s="18" t="n">
        <f aca="false">IF(D2434&lt;I2434,1,0)</f>
        <v>1</v>
      </c>
      <c r="P2434" s="20" t="n">
        <f aca="false">C2434/F2434</f>
        <v>13.0415364001787</v>
      </c>
      <c r="Q2434" s="19" t="n">
        <f aca="false">DATA!N2434</f>
        <v>102.38</v>
      </c>
      <c r="R2434" s="19" t="n">
        <f aca="false">DATA!O2434</f>
        <v>0.19</v>
      </c>
      <c r="S2434" s="17" t="n">
        <f aca="false">C2434*Q2434</f>
        <v>29894.96</v>
      </c>
      <c r="T2434" s="19" t="n">
        <f aca="false">C2434*R2434</f>
        <v>55.48</v>
      </c>
      <c r="U2434" s="20" t="n">
        <f aca="false">MAX(0,C2434-L2434)</f>
        <v>0</v>
      </c>
      <c r="V2434" s="17" t="n">
        <f aca="false">U2434*Q2434</f>
        <v>0</v>
      </c>
      <c r="W2434" s="19" t="n">
        <f aca="false">U2434*R2434</f>
        <v>0</v>
      </c>
      <c r="X2434" s="20" t="n">
        <f aca="false">MAX(0,K2434-C2434)</f>
        <v>0</v>
      </c>
      <c r="Y2434" s="17" t="n">
        <f aca="false">F2434*PARAMETER!$B$5*Q2434</f>
        <v>836685.193</v>
      </c>
      <c r="Z2434" s="21" t="n">
        <f aca="false">SUMIF($Y$2:$Y$3205,"&gt;="&amp;Y2434)/SUM($Y$2:$Y$3205)</f>
        <v>0.798168801664948</v>
      </c>
      <c r="AA2434" s="16" t="str">
        <f aca="false">IF(Z2434&lt;=PARAMETER!$B$7,"A",IF(Z2434&lt;=PARAMETER!$B$8,"B","C"))</f>
        <v>A</v>
      </c>
      <c r="AB2434" s="22" t="n">
        <f aca="false">G2434/F2434</f>
        <v>0.210808396605628</v>
      </c>
      <c r="AC2434" s="16" t="str">
        <f aca="false">IF(AB2434&lt;=PARAMETER!$B$9,"X",IF(AB2434&lt;=PARAMETER!$B$10,"Y","Z"))</f>
        <v>X</v>
      </c>
      <c r="AD2434" s="16" t="str">
        <f aca="false">AA2434&amp;AC2434</f>
        <v>AX</v>
      </c>
      <c r="AE2434" s="22" t="n">
        <f aca="false">DATA!I2434</f>
        <v>0.81</v>
      </c>
      <c r="AF2434" s="18" t="n">
        <f aca="false">DATA!L2434</f>
        <v>175</v>
      </c>
      <c r="AG2434" s="16" t="str">
        <f aca="false">DATA!K2434</f>
        <v>B</v>
      </c>
      <c r="AH2434" s="18" t="n">
        <f aca="false">IF(AE2434&gt;=PARAMETER!$B$12,1,0)</f>
        <v>1</v>
      </c>
      <c r="AI2434" s="18" t="n">
        <f aca="false">IF(AF2434&gt;=PARAMETER!$B$13,1,0)</f>
        <v>1</v>
      </c>
      <c r="AJ2434" s="18" t="n">
        <f aca="false">IF(AND(AH2434=1,AI2434=1),1,0)</f>
        <v>1</v>
      </c>
    </row>
    <row r="2435" customFormat="false" ht="15" hidden="false" customHeight="false" outlineLevel="0" collapsed="false">
      <c r="A2435" s="16" t="str">
        <f aca="false">DATA!A2435</f>
        <v>ITM12433</v>
      </c>
      <c r="B2435" s="16" t="str">
        <f aca="false">DATA!B2435</f>
        <v>Electronics</v>
      </c>
      <c r="C2435" s="17" t="n">
        <f aca="false">DATA!C2435</f>
        <v>36</v>
      </c>
      <c r="D2435" s="17" t="n">
        <f aca="false">DATA!D2435</f>
        <v>69</v>
      </c>
      <c r="E2435" s="18" t="n">
        <f aca="false">DATA!F2435</f>
        <v>9</v>
      </c>
      <c r="F2435" s="19" t="n">
        <f aca="false">DATA!G2435</f>
        <v>5.53</v>
      </c>
      <c r="G2435" s="19" t="n">
        <f aca="false">DATA!H2435</f>
        <v>1.51</v>
      </c>
      <c r="H2435" s="18" t="n">
        <f aca="false">DATA!E2435</f>
        <v>13</v>
      </c>
      <c r="I2435" s="20" t="n">
        <f aca="false">F2435*E2435</f>
        <v>49.77</v>
      </c>
      <c r="J2435" s="20" t="n">
        <f aca="false">PARAMETER!$B$4*G2435*SQRT(E2435)</f>
        <v>7.45118693009017</v>
      </c>
      <c r="K2435" s="20" t="n">
        <f aca="false">I2435+J2435</f>
        <v>57.2211869300902</v>
      </c>
      <c r="L2435" s="20" t="n">
        <f aca="false">K2435+F2435*H2435</f>
        <v>129.11118693009</v>
      </c>
      <c r="M2435" s="16" t="str">
        <f aca="false">IF(C2435&lt;=K2435,"REORDER",IF(C2435&gt;L2435,"OVERSTOCK","OK"))</f>
        <v>REORDER</v>
      </c>
      <c r="N2435" s="16" t="str">
        <f aca="false">IF(C2435&lt;=D2435,"REORDER","OK")</f>
        <v>REORDER</v>
      </c>
      <c r="O2435" s="18" t="n">
        <f aca="false">IF(D2435&lt;I2435,1,0)</f>
        <v>0</v>
      </c>
      <c r="P2435" s="20" t="n">
        <f aca="false">C2435/F2435</f>
        <v>6.50994575045208</v>
      </c>
      <c r="Q2435" s="19" t="n">
        <f aca="false">DATA!N2435</f>
        <v>166.44</v>
      </c>
      <c r="R2435" s="19" t="n">
        <f aca="false">DATA!O2435</f>
        <v>0.5</v>
      </c>
      <c r="S2435" s="17" t="n">
        <f aca="false">C2435*Q2435</f>
        <v>5991.84</v>
      </c>
      <c r="T2435" s="19" t="n">
        <f aca="false">C2435*R2435</f>
        <v>18</v>
      </c>
      <c r="U2435" s="20" t="n">
        <f aca="false">MAX(0,C2435-L2435)</f>
        <v>0</v>
      </c>
      <c r="V2435" s="17" t="n">
        <f aca="false">U2435*Q2435</f>
        <v>0</v>
      </c>
      <c r="W2435" s="19" t="n">
        <f aca="false">U2435*R2435</f>
        <v>0</v>
      </c>
      <c r="X2435" s="20" t="n">
        <f aca="false">MAX(0,K2435-C2435)</f>
        <v>21.2211869300902</v>
      </c>
      <c r="Y2435" s="17" t="n">
        <f aca="false">F2435*PARAMETER!$B$5*Q2435</f>
        <v>335950.818</v>
      </c>
      <c r="Z2435" s="21" t="n">
        <f aca="false">SUMIF($Y$2:$Y$3205,"&gt;="&amp;Y2435)/SUM($Y$2:$Y$3205)</f>
        <v>0.951604423595293</v>
      </c>
      <c r="AA2435" s="16" t="str">
        <f aca="false">IF(Z2435&lt;=PARAMETER!$B$7,"A",IF(Z2435&lt;=PARAMETER!$B$8,"B","C"))</f>
        <v>C</v>
      </c>
      <c r="AB2435" s="22" t="n">
        <f aca="false">G2435/F2435</f>
        <v>0.273056057866184</v>
      </c>
      <c r="AC2435" s="16" t="str">
        <f aca="false">IF(AB2435&lt;=PARAMETER!$B$9,"X",IF(AB2435&lt;=PARAMETER!$B$10,"Y","Z"))</f>
        <v>Y</v>
      </c>
      <c r="AD2435" s="16" t="str">
        <f aca="false">AA2435&amp;AC2435</f>
        <v>CY</v>
      </c>
      <c r="AE2435" s="22" t="n">
        <f aca="false">DATA!I2435</f>
        <v>0.84</v>
      </c>
      <c r="AF2435" s="18" t="n">
        <f aca="false">DATA!L2435</f>
        <v>48</v>
      </c>
      <c r="AG2435" s="16" t="str">
        <f aca="false">DATA!K2435</f>
        <v>C</v>
      </c>
      <c r="AH2435" s="18" t="n">
        <f aca="false">IF(AE2435&gt;=PARAMETER!$B$12,1,0)</f>
        <v>1</v>
      </c>
      <c r="AI2435" s="18" t="n">
        <f aca="false">IF(AF2435&gt;=PARAMETER!$B$13,1,0)</f>
        <v>0</v>
      </c>
      <c r="AJ2435" s="18" t="n">
        <f aca="false">IF(AND(AH2435=1,AI2435=1),1,0)</f>
        <v>0</v>
      </c>
    </row>
    <row r="2436" customFormat="false" ht="15" hidden="false" customHeight="false" outlineLevel="0" collapsed="false">
      <c r="A2436" s="16" t="str">
        <f aca="false">DATA!A2436</f>
        <v>ITM12434</v>
      </c>
      <c r="B2436" s="16" t="str">
        <f aca="false">DATA!B2436</f>
        <v>Pharma</v>
      </c>
      <c r="C2436" s="17" t="n">
        <f aca="false">DATA!C2436</f>
        <v>109</v>
      </c>
      <c r="D2436" s="17" t="n">
        <f aca="false">DATA!D2436</f>
        <v>51</v>
      </c>
      <c r="E2436" s="18" t="n">
        <f aca="false">DATA!F2436</f>
        <v>6</v>
      </c>
      <c r="F2436" s="19" t="n">
        <f aca="false">DATA!G2436</f>
        <v>45.88</v>
      </c>
      <c r="G2436" s="19" t="n">
        <f aca="false">DATA!H2436</f>
        <v>6.38</v>
      </c>
      <c r="H2436" s="18" t="n">
        <f aca="false">DATA!E2436</f>
        <v>13</v>
      </c>
      <c r="I2436" s="20" t="n">
        <f aca="false">F2436*E2436</f>
        <v>275.28</v>
      </c>
      <c r="J2436" s="20" t="n">
        <f aca="false">PARAMETER!$B$4*G2436*SQRT(E2436)</f>
        <v>25.705352318871</v>
      </c>
      <c r="K2436" s="20" t="n">
        <f aca="false">I2436+J2436</f>
        <v>300.985352318871</v>
      </c>
      <c r="L2436" s="20" t="n">
        <f aca="false">K2436+F2436*H2436</f>
        <v>897.425352318871</v>
      </c>
      <c r="M2436" s="16" t="str">
        <f aca="false">IF(C2436&lt;=K2436,"REORDER",IF(C2436&gt;L2436,"OVERSTOCK","OK"))</f>
        <v>REORDER</v>
      </c>
      <c r="N2436" s="16" t="str">
        <f aca="false">IF(C2436&lt;=D2436,"REORDER","OK")</f>
        <v>OK</v>
      </c>
      <c r="O2436" s="18" t="n">
        <f aca="false">IF(D2436&lt;I2436,1,0)</f>
        <v>1</v>
      </c>
      <c r="P2436" s="20" t="n">
        <f aca="false">C2436/F2436</f>
        <v>2.37576285963383</v>
      </c>
      <c r="Q2436" s="19" t="n">
        <f aca="false">DATA!N2436</f>
        <v>156.22</v>
      </c>
      <c r="R2436" s="19" t="n">
        <f aca="false">DATA!O2436</f>
        <v>1.06</v>
      </c>
      <c r="S2436" s="17" t="n">
        <f aca="false">C2436*Q2436</f>
        <v>17027.98</v>
      </c>
      <c r="T2436" s="19" t="n">
        <f aca="false">C2436*R2436</f>
        <v>115.54</v>
      </c>
      <c r="U2436" s="20" t="n">
        <f aca="false">MAX(0,C2436-L2436)</f>
        <v>0</v>
      </c>
      <c r="V2436" s="17" t="n">
        <f aca="false">U2436*Q2436</f>
        <v>0</v>
      </c>
      <c r="W2436" s="19" t="n">
        <f aca="false">U2436*R2436</f>
        <v>0</v>
      </c>
      <c r="X2436" s="20" t="n">
        <f aca="false">MAX(0,K2436-C2436)</f>
        <v>191.985352318871</v>
      </c>
      <c r="Y2436" s="17" t="n">
        <f aca="false">F2436*PARAMETER!$B$5*Q2436</f>
        <v>2616091.364</v>
      </c>
      <c r="Z2436" s="21" t="n">
        <f aca="false">SUMIF($Y$2:$Y$3205,"&gt;="&amp;Y2436)/SUM($Y$2:$Y$3205)</f>
        <v>0.145700923036945</v>
      </c>
      <c r="AA2436" s="16" t="str">
        <f aca="false">IF(Z2436&lt;=PARAMETER!$B$7,"A",IF(Z2436&lt;=PARAMETER!$B$8,"B","C"))</f>
        <v>A</v>
      </c>
      <c r="AB2436" s="22" t="n">
        <f aca="false">G2436/F2436</f>
        <v>0.139058413251962</v>
      </c>
      <c r="AC2436" s="16" t="str">
        <f aca="false">IF(AB2436&lt;=PARAMETER!$B$9,"X",IF(AB2436&lt;=PARAMETER!$B$10,"Y","Z"))</f>
        <v>X</v>
      </c>
      <c r="AD2436" s="16" t="str">
        <f aca="false">AA2436&amp;AC2436</f>
        <v>AX</v>
      </c>
      <c r="AE2436" s="22" t="n">
        <f aca="false">DATA!I2436</f>
        <v>0.71</v>
      </c>
      <c r="AF2436" s="18" t="n">
        <f aca="false">DATA!L2436</f>
        <v>162</v>
      </c>
      <c r="AG2436" s="16" t="str">
        <f aca="false">DATA!K2436</f>
        <v>A</v>
      </c>
      <c r="AH2436" s="18" t="n">
        <f aca="false">IF(AE2436&gt;=PARAMETER!$B$12,1,0)</f>
        <v>0</v>
      </c>
      <c r="AI2436" s="18" t="n">
        <f aca="false">IF(AF2436&gt;=PARAMETER!$B$13,1,0)</f>
        <v>1</v>
      </c>
      <c r="AJ2436" s="18" t="n">
        <f aca="false">IF(AND(AH2436=1,AI2436=1),1,0)</f>
        <v>0</v>
      </c>
    </row>
    <row r="2437" customFormat="false" ht="15" hidden="false" customHeight="false" outlineLevel="0" collapsed="false">
      <c r="A2437" s="16" t="str">
        <f aca="false">DATA!A2437</f>
        <v>ITM12435</v>
      </c>
      <c r="B2437" s="16" t="str">
        <f aca="false">DATA!B2437</f>
        <v>Automotive</v>
      </c>
      <c r="C2437" s="17" t="n">
        <f aca="false">DATA!C2437</f>
        <v>160</v>
      </c>
      <c r="D2437" s="17" t="n">
        <f aca="false">DATA!D2437</f>
        <v>52</v>
      </c>
      <c r="E2437" s="18" t="n">
        <f aca="false">DATA!F2437</f>
        <v>3</v>
      </c>
      <c r="F2437" s="19" t="n">
        <f aca="false">DATA!G2437</f>
        <v>39.15</v>
      </c>
      <c r="G2437" s="19" t="n">
        <f aca="false">DATA!H2437</f>
        <v>6.39</v>
      </c>
      <c r="H2437" s="18" t="n">
        <f aca="false">DATA!E2437</f>
        <v>7</v>
      </c>
      <c r="I2437" s="20" t="n">
        <f aca="false">F2437*E2437</f>
        <v>117.45</v>
      </c>
      <c r="J2437" s="20" t="n">
        <f aca="false">PARAMETER!$B$4*G2437*SQRT(E2437)</f>
        <v>18.204918637992</v>
      </c>
      <c r="K2437" s="20" t="n">
        <f aca="false">I2437+J2437</f>
        <v>135.654918637992</v>
      </c>
      <c r="L2437" s="20" t="n">
        <f aca="false">K2437+F2437*H2437</f>
        <v>409.704918637992</v>
      </c>
      <c r="M2437" s="16" t="str">
        <f aca="false">IF(C2437&lt;=K2437,"REORDER",IF(C2437&gt;L2437,"OVERSTOCK","OK"))</f>
        <v>OK</v>
      </c>
      <c r="N2437" s="16" t="str">
        <f aca="false">IF(C2437&lt;=D2437,"REORDER","OK")</f>
        <v>OK</v>
      </c>
      <c r="O2437" s="18" t="n">
        <f aca="false">IF(D2437&lt;I2437,1,0)</f>
        <v>1</v>
      </c>
      <c r="P2437" s="20" t="n">
        <f aca="false">C2437/F2437</f>
        <v>4.08684546615581</v>
      </c>
      <c r="Q2437" s="19" t="n">
        <f aca="false">DATA!N2437</f>
        <v>135.92</v>
      </c>
      <c r="R2437" s="19" t="n">
        <f aca="false">DATA!O2437</f>
        <v>0.41</v>
      </c>
      <c r="S2437" s="17" t="n">
        <f aca="false">C2437*Q2437</f>
        <v>21747.2</v>
      </c>
      <c r="T2437" s="19" t="n">
        <f aca="false">C2437*R2437</f>
        <v>65.6</v>
      </c>
      <c r="U2437" s="20" t="n">
        <f aca="false">MAX(0,C2437-L2437)</f>
        <v>0</v>
      </c>
      <c r="V2437" s="17" t="n">
        <f aca="false">U2437*Q2437</f>
        <v>0</v>
      </c>
      <c r="W2437" s="19" t="n">
        <f aca="false">U2437*R2437</f>
        <v>0</v>
      </c>
      <c r="X2437" s="20" t="n">
        <f aca="false">MAX(0,K2437-C2437)</f>
        <v>0</v>
      </c>
      <c r="Y2437" s="17" t="n">
        <f aca="false">F2437*PARAMETER!$B$5*Q2437</f>
        <v>1942262.82</v>
      </c>
      <c r="Z2437" s="21" t="n">
        <f aca="false">SUMIF($Y$2:$Y$3205,"&gt;="&amp;Y2437)/SUM($Y$2:$Y$3205)</f>
        <v>0.354866601461949</v>
      </c>
      <c r="AA2437" s="16" t="str">
        <f aca="false">IF(Z2437&lt;=PARAMETER!$B$7,"A",IF(Z2437&lt;=PARAMETER!$B$8,"B","C"))</f>
        <v>A</v>
      </c>
      <c r="AB2437" s="22" t="n">
        <f aca="false">G2437/F2437</f>
        <v>0.163218390804598</v>
      </c>
      <c r="AC2437" s="16" t="str">
        <f aca="false">IF(AB2437&lt;=PARAMETER!$B$9,"X",IF(AB2437&lt;=PARAMETER!$B$10,"Y","Z"))</f>
        <v>X</v>
      </c>
      <c r="AD2437" s="16" t="str">
        <f aca="false">AA2437&amp;AC2437</f>
        <v>AX</v>
      </c>
      <c r="AE2437" s="22" t="n">
        <f aca="false">DATA!I2437</f>
        <v>0.86</v>
      </c>
      <c r="AF2437" s="18" t="n">
        <f aca="false">DATA!L2437</f>
        <v>73</v>
      </c>
      <c r="AG2437" s="16" t="str">
        <f aca="false">DATA!K2437</f>
        <v>C</v>
      </c>
      <c r="AH2437" s="18" t="n">
        <f aca="false">IF(AE2437&gt;=PARAMETER!$B$12,1,0)</f>
        <v>1</v>
      </c>
      <c r="AI2437" s="18" t="n">
        <f aca="false">IF(AF2437&gt;=PARAMETER!$B$13,1,0)</f>
        <v>0</v>
      </c>
      <c r="AJ2437" s="18" t="n">
        <f aca="false">IF(AND(AH2437=1,AI2437=1),1,0)</f>
        <v>0</v>
      </c>
    </row>
    <row r="2438" customFormat="false" ht="15" hidden="false" customHeight="false" outlineLevel="0" collapsed="false">
      <c r="A2438" s="16" t="str">
        <f aca="false">DATA!A2438</f>
        <v>ITM12436</v>
      </c>
      <c r="B2438" s="16" t="str">
        <f aca="false">DATA!B2438</f>
        <v>Groceries</v>
      </c>
      <c r="C2438" s="17" t="n">
        <f aca="false">DATA!C2438</f>
        <v>164</v>
      </c>
      <c r="D2438" s="17" t="n">
        <f aca="false">DATA!D2438</f>
        <v>89</v>
      </c>
      <c r="E2438" s="18" t="n">
        <f aca="false">DATA!F2438</f>
        <v>6</v>
      </c>
      <c r="F2438" s="19" t="n">
        <f aca="false">DATA!G2438</f>
        <v>3.76</v>
      </c>
      <c r="G2438" s="19" t="n">
        <f aca="false">DATA!H2438</f>
        <v>0.86</v>
      </c>
      <c r="H2438" s="18" t="n">
        <f aca="false">DATA!E2438</f>
        <v>5</v>
      </c>
      <c r="I2438" s="20" t="n">
        <f aca="false">F2438*E2438</f>
        <v>22.56</v>
      </c>
      <c r="J2438" s="20" t="n">
        <f aca="false">PARAMETER!$B$4*G2438*SQRT(E2438)</f>
        <v>3.46498479533371</v>
      </c>
      <c r="K2438" s="20" t="n">
        <f aca="false">I2438+J2438</f>
        <v>26.0249847953337</v>
      </c>
      <c r="L2438" s="20" t="n">
        <f aca="false">K2438+F2438*H2438</f>
        <v>44.8249847953337</v>
      </c>
      <c r="M2438" s="16" t="str">
        <f aca="false">IF(C2438&lt;=K2438,"REORDER",IF(C2438&gt;L2438,"OVERSTOCK","OK"))</f>
        <v>OVERSTOCK</v>
      </c>
      <c r="N2438" s="16" t="str">
        <f aca="false">IF(C2438&lt;=D2438,"REORDER","OK")</f>
        <v>OK</v>
      </c>
      <c r="O2438" s="18" t="n">
        <f aca="false">IF(D2438&lt;I2438,1,0)</f>
        <v>0</v>
      </c>
      <c r="P2438" s="20" t="n">
        <f aca="false">C2438/F2438</f>
        <v>43.6170212765958</v>
      </c>
      <c r="Q2438" s="19" t="n">
        <f aca="false">DATA!N2438</f>
        <v>180.39</v>
      </c>
      <c r="R2438" s="19" t="n">
        <f aca="false">DATA!O2438</f>
        <v>1.79</v>
      </c>
      <c r="S2438" s="17" t="n">
        <f aca="false">C2438*Q2438</f>
        <v>29583.96</v>
      </c>
      <c r="T2438" s="19" t="n">
        <f aca="false">C2438*R2438</f>
        <v>293.56</v>
      </c>
      <c r="U2438" s="20" t="n">
        <f aca="false">MAX(0,C2438-L2438)</f>
        <v>119.175015204666</v>
      </c>
      <c r="V2438" s="17" t="n">
        <f aca="false">U2438*Q2438</f>
        <v>21497.9809927698</v>
      </c>
      <c r="W2438" s="19" t="n">
        <f aca="false">U2438*R2438</f>
        <v>213.323277216353</v>
      </c>
      <c r="X2438" s="20" t="n">
        <f aca="false">MAX(0,K2438-C2438)</f>
        <v>0</v>
      </c>
      <c r="Y2438" s="17" t="n">
        <f aca="false">F2438*PARAMETER!$B$5*Q2438</f>
        <v>247567.236</v>
      </c>
      <c r="Z2438" s="21" t="n">
        <f aca="false">SUMIF($Y$2:$Y$3205,"&gt;="&amp;Y2438)/SUM($Y$2:$Y$3205)</f>
        <v>0.972756724132111</v>
      </c>
      <c r="AA2438" s="16" t="str">
        <f aca="false">IF(Z2438&lt;=PARAMETER!$B$7,"A",IF(Z2438&lt;=PARAMETER!$B$8,"B","C"))</f>
        <v>C</v>
      </c>
      <c r="AB2438" s="22" t="n">
        <f aca="false">G2438/F2438</f>
        <v>0.228723404255319</v>
      </c>
      <c r="AC2438" s="16" t="str">
        <f aca="false">IF(AB2438&lt;=PARAMETER!$B$9,"X",IF(AB2438&lt;=PARAMETER!$B$10,"Y","Z"))</f>
        <v>X</v>
      </c>
      <c r="AD2438" s="16" t="str">
        <f aca="false">AA2438&amp;AC2438</f>
        <v>CX</v>
      </c>
      <c r="AE2438" s="22" t="n">
        <f aca="false">DATA!I2438</f>
        <v>0.75</v>
      </c>
      <c r="AF2438" s="18" t="n">
        <f aca="false">DATA!L2438</f>
        <v>113</v>
      </c>
      <c r="AG2438" s="16" t="str">
        <f aca="false">DATA!K2438</f>
        <v>B</v>
      </c>
      <c r="AH2438" s="18" t="n">
        <f aca="false">IF(AE2438&gt;=PARAMETER!$B$12,1,0)</f>
        <v>0</v>
      </c>
      <c r="AI2438" s="18" t="n">
        <f aca="false">IF(AF2438&gt;=PARAMETER!$B$13,1,0)</f>
        <v>1</v>
      </c>
      <c r="AJ2438" s="18" t="n">
        <f aca="false">IF(AND(AH2438=1,AI2438=1),1,0)</f>
        <v>0</v>
      </c>
    </row>
    <row r="2439" customFormat="false" ht="15" hidden="false" customHeight="false" outlineLevel="0" collapsed="false">
      <c r="A2439" s="16" t="str">
        <f aca="false">DATA!A2439</f>
        <v>ITM12437</v>
      </c>
      <c r="B2439" s="16" t="str">
        <f aca="false">DATA!B2439</f>
        <v>Automotive</v>
      </c>
      <c r="C2439" s="17" t="n">
        <f aca="false">DATA!C2439</f>
        <v>185</v>
      </c>
      <c r="D2439" s="17" t="n">
        <f aca="false">DATA!D2439</f>
        <v>83</v>
      </c>
      <c r="E2439" s="18" t="n">
        <f aca="false">DATA!F2439</f>
        <v>2</v>
      </c>
      <c r="F2439" s="19" t="n">
        <f aca="false">DATA!G2439</f>
        <v>26.73</v>
      </c>
      <c r="G2439" s="19" t="n">
        <f aca="false">DATA!H2439</f>
        <v>3.26</v>
      </c>
      <c r="H2439" s="18" t="n">
        <f aca="false">DATA!E2439</f>
        <v>4</v>
      </c>
      <c r="I2439" s="20" t="n">
        <f aca="false">F2439*E2439</f>
        <v>53.46</v>
      </c>
      <c r="J2439" s="20" t="n">
        <f aca="false">PARAMETER!$B$4*G2439*SQRT(E2439)</f>
        <v>7.58332824197191</v>
      </c>
      <c r="K2439" s="20" t="n">
        <f aca="false">I2439+J2439</f>
        <v>61.0433282419719</v>
      </c>
      <c r="L2439" s="20" t="n">
        <f aca="false">K2439+F2439*H2439</f>
        <v>167.963328241972</v>
      </c>
      <c r="M2439" s="16" t="str">
        <f aca="false">IF(C2439&lt;=K2439,"REORDER",IF(C2439&gt;L2439,"OVERSTOCK","OK"))</f>
        <v>OVERSTOCK</v>
      </c>
      <c r="N2439" s="16" t="str">
        <f aca="false">IF(C2439&lt;=D2439,"REORDER","OK")</f>
        <v>OK</v>
      </c>
      <c r="O2439" s="18" t="n">
        <f aca="false">IF(D2439&lt;I2439,1,0)</f>
        <v>0</v>
      </c>
      <c r="P2439" s="20" t="n">
        <f aca="false">C2439/F2439</f>
        <v>6.92106247661803</v>
      </c>
      <c r="Q2439" s="19" t="n">
        <f aca="false">DATA!N2439</f>
        <v>57.8</v>
      </c>
      <c r="R2439" s="19" t="n">
        <f aca="false">DATA!O2439</f>
        <v>1.45</v>
      </c>
      <c r="S2439" s="17" t="n">
        <f aca="false">C2439*Q2439</f>
        <v>10693</v>
      </c>
      <c r="T2439" s="19" t="n">
        <f aca="false">C2439*R2439</f>
        <v>268.25</v>
      </c>
      <c r="U2439" s="20" t="n">
        <f aca="false">MAX(0,C2439-L2439)</f>
        <v>17.0366717580281</v>
      </c>
      <c r="V2439" s="17" t="n">
        <f aca="false">U2439*Q2439</f>
        <v>984.719627614024</v>
      </c>
      <c r="W2439" s="19" t="n">
        <f aca="false">U2439*R2439</f>
        <v>24.7031740491407</v>
      </c>
      <c r="X2439" s="20" t="n">
        <f aca="false">MAX(0,K2439-C2439)</f>
        <v>0</v>
      </c>
      <c r="Y2439" s="17" t="n">
        <f aca="false">F2439*PARAMETER!$B$5*Q2439</f>
        <v>563922.81</v>
      </c>
      <c r="Z2439" s="21" t="n">
        <f aca="false">SUMIF($Y$2:$Y$3205,"&gt;="&amp;Y2439)/SUM($Y$2:$Y$3205)</f>
        <v>0.886692189191318</v>
      </c>
      <c r="AA2439" s="16" t="str">
        <f aca="false">IF(Z2439&lt;=PARAMETER!$B$7,"A",IF(Z2439&lt;=PARAMETER!$B$8,"B","C"))</f>
        <v>B</v>
      </c>
      <c r="AB2439" s="22" t="n">
        <f aca="false">G2439/F2439</f>
        <v>0.121960344182566</v>
      </c>
      <c r="AC2439" s="16" t="str">
        <f aca="false">IF(AB2439&lt;=PARAMETER!$B$9,"X",IF(AB2439&lt;=PARAMETER!$B$10,"Y","Z"))</f>
        <v>X</v>
      </c>
      <c r="AD2439" s="16" t="str">
        <f aca="false">AA2439&amp;AC2439</f>
        <v>BX</v>
      </c>
      <c r="AE2439" s="22" t="n">
        <f aca="false">DATA!I2439</f>
        <v>0.91</v>
      </c>
      <c r="AF2439" s="18" t="n">
        <f aca="false">DATA!L2439</f>
        <v>22</v>
      </c>
      <c r="AG2439" s="16" t="str">
        <f aca="false">DATA!K2439</f>
        <v>A</v>
      </c>
      <c r="AH2439" s="18" t="n">
        <f aca="false">IF(AE2439&gt;=PARAMETER!$B$12,1,0)</f>
        <v>1</v>
      </c>
      <c r="AI2439" s="18" t="n">
        <f aca="false">IF(AF2439&gt;=PARAMETER!$B$13,1,0)</f>
        <v>0</v>
      </c>
      <c r="AJ2439" s="18" t="n">
        <f aca="false">IF(AND(AH2439=1,AI2439=1),1,0)</f>
        <v>0</v>
      </c>
    </row>
    <row r="2440" customFormat="false" ht="15" hidden="false" customHeight="false" outlineLevel="0" collapsed="false">
      <c r="A2440" s="16" t="str">
        <f aca="false">DATA!A2440</f>
        <v>ITM12438</v>
      </c>
      <c r="B2440" s="16" t="str">
        <f aca="false">DATA!B2440</f>
        <v>Apparel</v>
      </c>
      <c r="C2440" s="17" t="n">
        <f aca="false">DATA!C2440</f>
        <v>356</v>
      </c>
      <c r="D2440" s="17" t="n">
        <f aca="false">DATA!D2440</f>
        <v>58</v>
      </c>
      <c r="E2440" s="18" t="n">
        <f aca="false">DATA!F2440</f>
        <v>3</v>
      </c>
      <c r="F2440" s="19" t="n">
        <f aca="false">DATA!G2440</f>
        <v>5.09</v>
      </c>
      <c r="G2440" s="19" t="n">
        <f aca="false">DATA!H2440</f>
        <v>4.43</v>
      </c>
      <c r="H2440" s="18" t="n">
        <f aca="false">DATA!E2440</f>
        <v>11</v>
      </c>
      <c r="I2440" s="20" t="n">
        <f aca="false">F2440*E2440</f>
        <v>15.27</v>
      </c>
      <c r="J2440" s="20" t="n">
        <f aca="false">PARAMETER!$B$4*G2440*SQRT(E2440)</f>
        <v>12.6209373343199</v>
      </c>
      <c r="K2440" s="20" t="n">
        <f aca="false">I2440+J2440</f>
        <v>27.8909373343199</v>
      </c>
      <c r="L2440" s="20" t="n">
        <f aca="false">K2440+F2440*H2440</f>
        <v>83.8809373343199</v>
      </c>
      <c r="M2440" s="16" t="str">
        <f aca="false">IF(C2440&lt;=K2440,"REORDER",IF(C2440&gt;L2440,"OVERSTOCK","OK"))</f>
        <v>OVERSTOCK</v>
      </c>
      <c r="N2440" s="16" t="str">
        <f aca="false">IF(C2440&lt;=D2440,"REORDER","OK")</f>
        <v>OK</v>
      </c>
      <c r="O2440" s="18" t="n">
        <f aca="false">IF(D2440&lt;I2440,1,0)</f>
        <v>0</v>
      </c>
      <c r="P2440" s="20" t="n">
        <f aca="false">C2440/F2440</f>
        <v>69.9410609037328</v>
      </c>
      <c r="Q2440" s="19" t="n">
        <f aca="false">DATA!N2440</f>
        <v>165.95</v>
      </c>
      <c r="R2440" s="19" t="n">
        <f aca="false">DATA!O2440</f>
        <v>0.15</v>
      </c>
      <c r="S2440" s="17" t="n">
        <f aca="false">C2440*Q2440</f>
        <v>59078.2</v>
      </c>
      <c r="T2440" s="19" t="n">
        <f aca="false">C2440*R2440</f>
        <v>53.4</v>
      </c>
      <c r="U2440" s="20" t="n">
        <f aca="false">MAX(0,C2440-L2440)</f>
        <v>272.11906266568</v>
      </c>
      <c r="V2440" s="17" t="n">
        <f aca="false">U2440*Q2440</f>
        <v>45158.1584493696</v>
      </c>
      <c r="W2440" s="19" t="n">
        <f aca="false">U2440*R2440</f>
        <v>40.817859399852</v>
      </c>
      <c r="X2440" s="20" t="n">
        <f aca="false">MAX(0,K2440-C2440)</f>
        <v>0</v>
      </c>
      <c r="Y2440" s="17" t="n">
        <f aca="false">F2440*PARAMETER!$B$5*Q2440</f>
        <v>308310.2075</v>
      </c>
      <c r="Z2440" s="21" t="n">
        <f aca="false">SUMIF($Y$2:$Y$3205,"&gt;="&amp;Y2440)/SUM($Y$2:$Y$3205)</f>
        <v>0.958278706113151</v>
      </c>
      <c r="AA2440" s="16" t="str">
        <f aca="false">IF(Z2440&lt;=PARAMETER!$B$7,"A",IF(Z2440&lt;=PARAMETER!$B$8,"B","C"))</f>
        <v>C</v>
      </c>
      <c r="AB2440" s="22" t="n">
        <f aca="false">G2440/F2440</f>
        <v>0.870333988212181</v>
      </c>
      <c r="AC2440" s="16" t="str">
        <f aca="false">IF(AB2440&lt;=PARAMETER!$B$9,"X",IF(AB2440&lt;=PARAMETER!$B$10,"Y","Z"))</f>
        <v>Z</v>
      </c>
      <c r="AD2440" s="16" t="str">
        <f aca="false">AA2440&amp;AC2440</f>
        <v>CZ</v>
      </c>
      <c r="AE2440" s="22" t="n">
        <f aca="false">DATA!I2440</f>
        <v>0.24</v>
      </c>
      <c r="AF2440" s="18" t="n">
        <f aca="false">DATA!L2440</f>
        <v>77</v>
      </c>
      <c r="AG2440" s="16" t="str">
        <f aca="false">DATA!K2440</f>
        <v>D</v>
      </c>
      <c r="AH2440" s="18" t="n">
        <f aca="false">IF(AE2440&gt;=PARAMETER!$B$12,1,0)</f>
        <v>0</v>
      </c>
      <c r="AI2440" s="18" t="n">
        <f aca="false">IF(AF2440&gt;=PARAMETER!$B$13,1,0)</f>
        <v>0</v>
      </c>
      <c r="AJ2440" s="18" t="n">
        <f aca="false">IF(AND(AH2440=1,AI2440=1),1,0)</f>
        <v>0</v>
      </c>
    </row>
    <row r="2441" customFormat="false" ht="15" hidden="false" customHeight="false" outlineLevel="0" collapsed="false">
      <c r="A2441" s="16" t="str">
        <f aca="false">DATA!A2441</f>
        <v>ITM12439</v>
      </c>
      <c r="B2441" s="16" t="str">
        <f aca="false">DATA!B2441</f>
        <v>Pharma</v>
      </c>
      <c r="C2441" s="17" t="n">
        <f aca="false">DATA!C2441</f>
        <v>97</v>
      </c>
      <c r="D2441" s="17" t="n">
        <f aca="false">DATA!D2441</f>
        <v>73</v>
      </c>
      <c r="E2441" s="18" t="n">
        <f aca="false">DATA!F2441</f>
        <v>5</v>
      </c>
      <c r="F2441" s="19" t="n">
        <f aca="false">DATA!G2441</f>
        <v>42.03</v>
      </c>
      <c r="G2441" s="19" t="n">
        <f aca="false">DATA!H2441</f>
        <v>5.73</v>
      </c>
      <c r="H2441" s="18" t="n">
        <f aca="false">DATA!E2441</f>
        <v>3</v>
      </c>
      <c r="I2441" s="20" t="n">
        <f aca="false">F2441*E2441</f>
        <v>210.15</v>
      </c>
      <c r="J2441" s="20" t="n">
        <f aca="false">PARAMETER!$B$4*G2441*SQRT(E2441)</f>
        <v>21.0749659162203</v>
      </c>
      <c r="K2441" s="20" t="n">
        <f aca="false">I2441+J2441</f>
        <v>231.22496591622</v>
      </c>
      <c r="L2441" s="20" t="n">
        <f aca="false">K2441+F2441*H2441</f>
        <v>357.31496591622</v>
      </c>
      <c r="M2441" s="16" t="str">
        <f aca="false">IF(C2441&lt;=K2441,"REORDER",IF(C2441&gt;L2441,"OVERSTOCK","OK"))</f>
        <v>REORDER</v>
      </c>
      <c r="N2441" s="16" t="str">
        <f aca="false">IF(C2441&lt;=D2441,"REORDER","OK")</f>
        <v>OK</v>
      </c>
      <c r="O2441" s="18" t="n">
        <f aca="false">IF(D2441&lt;I2441,1,0)</f>
        <v>1</v>
      </c>
      <c r="P2441" s="20" t="n">
        <f aca="false">C2441/F2441</f>
        <v>2.30787532714728</v>
      </c>
      <c r="Q2441" s="19" t="n">
        <f aca="false">DATA!N2441</f>
        <v>81.78</v>
      </c>
      <c r="R2441" s="19" t="n">
        <f aca="false">DATA!O2441</f>
        <v>1.77</v>
      </c>
      <c r="S2441" s="17" t="n">
        <f aca="false">C2441*Q2441</f>
        <v>7932.66</v>
      </c>
      <c r="T2441" s="19" t="n">
        <f aca="false">C2441*R2441</f>
        <v>171.69</v>
      </c>
      <c r="U2441" s="20" t="n">
        <f aca="false">MAX(0,C2441-L2441)</f>
        <v>0</v>
      </c>
      <c r="V2441" s="17" t="n">
        <f aca="false">U2441*Q2441</f>
        <v>0</v>
      </c>
      <c r="W2441" s="19" t="n">
        <f aca="false">U2441*R2441</f>
        <v>0</v>
      </c>
      <c r="X2441" s="20" t="n">
        <f aca="false">MAX(0,K2441-C2441)</f>
        <v>134.22496591622</v>
      </c>
      <c r="Y2441" s="17" t="n">
        <f aca="false">F2441*PARAMETER!$B$5*Q2441</f>
        <v>1254582.891</v>
      </c>
      <c r="Z2441" s="21" t="n">
        <f aca="false">SUMIF($Y$2:$Y$3205,"&gt;="&amp;Y2441)/SUM($Y$2:$Y$3205)</f>
        <v>0.624899327840396</v>
      </c>
      <c r="AA2441" s="16" t="str">
        <f aca="false">IF(Z2441&lt;=PARAMETER!$B$7,"A",IF(Z2441&lt;=PARAMETER!$B$8,"B","C"))</f>
        <v>A</v>
      </c>
      <c r="AB2441" s="22" t="n">
        <f aca="false">G2441/F2441</f>
        <v>0.13633119200571</v>
      </c>
      <c r="AC2441" s="16" t="str">
        <f aca="false">IF(AB2441&lt;=PARAMETER!$B$9,"X",IF(AB2441&lt;=PARAMETER!$B$10,"Y","Z"))</f>
        <v>X</v>
      </c>
      <c r="AD2441" s="16" t="str">
        <f aca="false">AA2441&amp;AC2441</f>
        <v>AX</v>
      </c>
      <c r="AE2441" s="22" t="n">
        <f aca="false">DATA!I2441</f>
        <v>0.45</v>
      </c>
      <c r="AF2441" s="18" t="n">
        <f aca="false">DATA!L2441</f>
        <v>79</v>
      </c>
      <c r="AG2441" s="16" t="str">
        <f aca="false">DATA!K2441</f>
        <v>D</v>
      </c>
      <c r="AH2441" s="18" t="n">
        <f aca="false">IF(AE2441&gt;=PARAMETER!$B$12,1,0)</f>
        <v>0</v>
      </c>
      <c r="AI2441" s="18" t="n">
        <f aca="false">IF(AF2441&gt;=PARAMETER!$B$13,1,0)</f>
        <v>0</v>
      </c>
      <c r="AJ2441" s="18" t="n">
        <f aca="false">IF(AND(AH2441=1,AI2441=1),1,0)</f>
        <v>0</v>
      </c>
    </row>
    <row r="2442" customFormat="false" ht="15" hidden="false" customHeight="false" outlineLevel="0" collapsed="false">
      <c r="A2442" s="16" t="str">
        <f aca="false">DATA!A2442</f>
        <v>ITM12440</v>
      </c>
      <c r="B2442" s="16" t="str">
        <f aca="false">DATA!B2442</f>
        <v>Pharma</v>
      </c>
      <c r="C2442" s="17" t="n">
        <f aca="false">DATA!C2442</f>
        <v>448</v>
      </c>
      <c r="D2442" s="17" t="n">
        <f aca="false">DATA!D2442</f>
        <v>41</v>
      </c>
      <c r="E2442" s="18" t="n">
        <f aca="false">DATA!F2442</f>
        <v>2</v>
      </c>
      <c r="F2442" s="19" t="n">
        <f aca="false">DATA!G2442</f>
        <v>31.04</v>
      </c>
      <c r="G2442" s="19" t="n">
        <f aca="false">DATA!H2442</f>
        <v>3.31</v>
      </c>
      <c r="H2442" s="18" t="n">
        <f aca="false">DATA!E2442</f>
        <v>11</v>
      </c>
      <c r="I2442" s="20" t="n">
        <f aca="false">F2442*E2442</f>
        <v>62.08</v>
      </c>
      <c r="J2442" s="20" t="n">
        <f aca="false">PARAMETER!$B$4*G2442*SQRT(E2442)</f>
        <v>7.69963695733958</v>
      </c>
      <c r="K2442" s="20" t="n">
        <f aca="false">I2442+J2442</f>
        <v>69.7796369573396</v>
      </c>
      <c r="L2442" s="20" t="n">
        <f aca="false">K2442+F2442*H2442</f>
        <v>411.21963695734</v>
      </c>
      <c r="M2442" s="16" t="str">
        <f aca="false">IF(C2442&lt;=K2442,"REORDER",IF(C2442&gt;L2442,"OVERSTOCK","OK"))</f>
        <v>OVERSTOCK</v>
      </c>
      <c r="N2442" s="16" t="str">
        <f aca="false">IF(C2442&lt;=D2442,"REORDER","OK")</f>
        <v>OK</v>
      </c>
      <c r="O2442" s="18" t="n">
        <f aca="false">IF(D2442&lt;I2442,1,0)</f>
        <v>1</v>
      </c>
      <c r="P2442" s="20" t="n">
        <f aca="false">C2442/F2442</f>
        <v>14.4329896907217</v>
      </c>
      <c r="Q2442" s="19" t="n">
        <f aca="false">DATA!N2442</f>
        <v>164.37</v>
      </c>
      <c r="R2442" s="19" t="n">
        <f aca="false">DATA!O2442</f>
        <v>1.96</v>
      </c>
      <c r="S2442" s="17" t="n">
        <f aca="false">C2442*Q2442</f>
        <v>73637.76</v>
      </c>
      <c r="T2442" s="19" t="n">
        <f aca="false">C2442*R2442</f>
        <v>878.08</v>
      </c>
      <c r="U2442" s="20" t="n">
        <f aca="false">MAX(0,C2442-L2442)</f>
        <v>36.7803630426604</v>
      </c>
      <c r="V2442" s="17" t="n">
        <f aca="false">U2442*Q2442</f>
        <v>6045.5882733221</v>
      </c>
      <c r="W2442" s="19" t="n">
        <f aca="false">U2442*R2442</f>
        <v>72.0895115636145</v>
      </c>
      <c r="X2442" s="20" t="n">
        <f aca="false">MAX(0,K2442-C2442)</f>
        <v>0</v>
      </c>
      <c r="Y2442" s="17" t="n">
        <f aca="false">F2442*PARAMETER!$B$5*Q2442</f>
        <v>1862246.352</v>
      </c>
      <c r="Z2442" s="21" t="n">
        <f aca="false">SUMIF($Y$2:$Y$3205,"&gt;="&amp;Y2442)/SUM($Y$2:$Y$3205)</f>
        <v>0.391847626774489</v>
      </c>
      <c r="AA2442" s="16" t="str">
        <f aca="false">IF(Z2442&lt;=PARAMETER!$B$7,"A",IF(Z2442&lt;=PARAMETER!$B$8,"B","C"))</f>
        <v>A</v>
      </c>
      <c r="AB2442" s="22" t="n">
        <f aca="false">G2442/F2442</f>
        <v>0.106636597938144</v>
      </c>
      <c r="AC2442" s="16" t="str">
        <f aca="false">IF(AB2442&lt;=PARAMETER!$B$9,"X",IF(AB2442&lt;=PARAMETER!$B$10,"Y","Z"))</f>
        <v>X</v>
      </c>
      <c r="AD2442" s="16" t="str">
        <f aca="false">AA2442&amp;AC2442</f>
        <v>AX</v>
      </c>
      <c r="AE2442" s="22" t="n">
        <f aca="false">DATA!I2442</f>
        <v>0.52</v>
      </c>
      <c r="AF2442" s="18" t="n">
        <f aca="false">DATA!L2442</f>
        <v>84</v>
      </c>
      <c r="AG2442" s="16" t="str">
        <f aca="false">DATA!K2442</f>
        <v>B</v>
      </c>
      <c r="AH2442" s="18" t="n">
        <f aca="false">IF(AE2442&gt;=PARAMETER!$B$12,1,0)</f>
        <v>0</v>
      </c>
      <c r="AI2442" s="18" t="n">
        <f aca="false">IF(AF2442&gt;=PARAMETER!$B$13,1,0)</f>
        <v>0</v>
      </c>
      <c r="AJ2442" s="18" t="n">
        <f aca="false">IF(AND(AH2442=1,AI2442=1),1,0)</f>
        <v>0</v>
      </c>
    </row>
    <row r="2443" customFormat="false" ht="15" hidden="false" customHeight="false" outlineLevel="0" collapsed="false">
      <c r="A2443" s="16" t="str">
        <f aca="false">DATA!A2443</f>
        <v>ITM12441</v>
      </c>
      <c r="B2443" s="16" t="str">
        <f aca="false">DATA!B2443</f>
        <v>Apparel</v>
      </c>
      <c r="C2443" s="17" t="n">
        <f aca="false">DATA!C2443</f>
        <v>281</v>
      </c>
      <c r="D2443" s="17" t="n">
        <f aca="false">DATA!D2443</f>
        <v>73</v>
      </c>
      <c r="E2443" s="18" t="n">
        <f aca="false">DATA!F2443</f>
        <v>6</v>
      </c>
      <c r="F2443" s="19" t="n">
        <f aca="false">DATA!G2443</f>
        <v>9.45</v>
      </c>
      <c r="G2443" s="19" t="n">
        <f aca="false">DATA!H2443</f>
        <v>3.23</v>
      </c>
      <c r="H2443" s="18" t="n">
        <f aca="false">DATA!E2443</f>
        <v>3</v>
      </c>
      <c r="I2443" s="20" t="n">
        <f aca="false">F2443*E2443</f>
        <v>56.7</v>
      </c>
      <c r="J2443" s="20" t="n">
        <f aca="false">PARAMETER!$B$4*G2443*SQRT(E2443)</f>
        <v>13.0138382429394</v>
      </c>
      <c r="K2443" s="20" t="n">
        <f aca="false">I2443+J2443</f>
        <v>69.7138382429394</v>
      </c>
      <c r="L2443" s="20" t="n">
        <f aca="false">K2443+F2443*H2443</f>
        <v>98.0638382429394</v>
      </c>
      <c r="M2443" s="16" t="str">
        <f aca="false">IF(C2443&lt;=K2443,"REORDER",IF(C2443&gt;L2443,"OVERSTOCK","OK"))</f>
        <v>OVERSTOCK</v>
      </c>
      <c r="N2443" s="16" t="str">
        <f aca="false">IF(C2443&lt;=D2443,"REORDER","OK")</f>
        <v>OK</v>
      </c>
      <c r="O2443" s="18" t="n">
        <f aca="false">IF(D2443&lt;I2443,1,0)</f>
        <v>0</v>
      </c>
      <c r="P2443" s="20" t="n">
        <f aca="false">C2443/F2443</f>
        <v>29.7354497354497</v>
      </c>
      <c r="Q2443" s="19" t="n">
        <f aca="false">DATA!N2443</f>
        <v>103.82</v>
      </c>
      <c r="R2443" s="19" t="n">
        <f aca="false">DATA!O2443</f>
        <v>1.05</v>
      </c>
      <c r="S2443" s="17" t="n">
        <f aca="false">C2443*Q2443</f>
        <v>29173.42</v>
      </c>
      <c r="T2443" s="19" t="n">
        <f aca="false">C2443*R2443</f>
        <v>295.05</v>
      </c>
      <c r="U2443" s="20" t="n">
        <f aca="false">MAX(0,C2443-L2443)</f>
        <v>182.936161757061</v>
      </c>
      <c r="V2443" s="17" t="n">
        <f aca="false">U2443*Q2443</f>
        <v>18992.432313618</v>
      </c>
      <c r="W2443" s="19" t="n">
        <f aca="false">U2443*R2443</f>
        <v>192.082969844914</v>
      </c>
      <c r="X2443" s="20" t="n">
        <f aca="false">MAX(0,K2443-C2443)</f>
        <v>0</v>
      </c>
      <c r="Y2443" s="17" t="n">
        <f aca="false">F2443*PARAMETER!$B$5*Q2443</f>
        <v>358101.135</v>
      </c>
      <c r="Z2443" s="21" t="n">
        <f aca="false">SUMIF($Y$2:$Y$3205,"&gt;="&amp;Y2443)/SUM($Y$2:$Y$3205)</f>
        <v>0.945971114911259</v>
      </c>
      <c r="AA2443" s="16" t="str">
        <f aca="false">IF(Z2443&lt;=PARAMETER!$B$7,"A",IF(Z2443&lt;=PARAMETER!$B$8,"B","C"))</f>
        <v>B</v>
      </c>
      <c r="AB2443" s="22" t="n">
        <f aca="false">G2443/F2443</f>
        <v>0.341798941798942</v>
      </c>
      <c r="AC2443" s="16" t="str">
        <f aca="false">IF(AB2443&lt;=PARAMETER!$B$9,"X",IF(AB2443&lt;=PARAMETER!$B$10,"Y","Z"))</f>
        <v>Y</v>
      </c>
      <c r="AD2443" s="16" t="str">
        <f aca="false">AA2443&amp;AC2443</f>
        <v>BY</v>
      </c>
      <c r="AE2443" s="22" t="n">
        <f aca="false">DATA!I2443</f>
        <v>0.37</v>
      </c>
      <c r="AF2443" s="18" t="n">
        <f aca="false">DATA!L2443</f>
        <v>10</v>
      </c>
      <c r="AG2443" s="16" t="str">
        <f aca="false">DATA!K2443</f>
        <v>A</v>
      </c>
      <c r="AH2443" s="18" t="n">
        <f aca="false">IF(AE2443&gt;=PARAMETER!$B$12,1,0)</f>
        <v>0</v>
      </c>
      <c r="AI2443" s="18" t="n">
        <f aca="false">IF(AF2443&gt;=PARAMETER!$B$13,1,0)</f>
        <v>0</v>
      </c>
      <c r="AJ2443" s="18" t="n">
        <f aca="false">IF(AND(AH2443=1,AI2443=1),1,0)</f>
        <v>0</v>
      </c>
    </row>
    <row r="2444" customFormat="false" ht="15" hidden="false" customHeight="false" outlineLevel="0" collapsed="false">
      <c r="A2444" s="16" t="str">
        <f aca="false">DATA!A2444</f>
        <v>ITM12442</v>
      </c>
      <c r="B2444" s="16" t="str">
        <f aca="false">DATA!B2444</f>
        <v>Apparel</v>
      </c>
      <c r="C2444" s="17" t="n">
        <f aca="false">DATA!C2444</f>
        <v>182</v>
      </c>
      <c r="D2444" s="17" t="n">
        <f aca="false">DATA!D2444</f>
        <v>11</v>
      </c>
      <c r="E2444" s="18" t="n">
        <f aca="false">DATA!F2444</f>
        <v>6</v>
      </c>
      <c r="F2444" s="19" t="n">
        <f aca="false">DATA!G2444</f>
        <v>2.02</v>
      </c>
      <c r="G2444" s="19" t="n">
        <f aca="false">DATA!H2444</f>
        <v>9.84</v>
      </c>
      <c r="H2444" s="18" t="n">
        <f aca="false">DATA!E2444</f>
        <v>9</v>
      </c>
      <c r="I2444" s="20" t="n">
        <f aca="false">F2444*E2444</f>
        <v>12.12</v>
      </c>
      <c r="J2444" s="20" t="n">
        <f aca="false">PARAMETER!$B$4*G2444*SQRT(E2444)</f>
        <v>39.6458725419578</v>
      </c>
      <c r="K2444" s="20" t="n">
        <f aca="false">I2444+J2444</f>
        <v>51.7658725419578</v>
      </c>
      <c r="L2444" s="20" t="n">
        <f aca="false">K2444+F2444*H2444</f>
        <v>69.9458725419578</v>
      </c>
      <c r="M2444" s="16" t="str">
        <f aca="false">IF(C2444&lt;=K2444,"REORDER",IF(C2444&gt;L2444,"OVERSTOCK","OK"))</f>
        <v>OVERSTOCK</v>
      </c>
      <c r="N2444" s="16" t="str">
        <f aca="false">IF(C2444&lt;=D2444,"REORDER","OK")</f>
        <v>OK</v>
      </c>
      <c r="O2444" s="18" t="n">
        <f aca="false">IF(D2444&lt;I2444,1,0)</f>
        <v>1</v>
      </c>
      <c r="P2444" s="20" t="n">
        <f aca="false">C2444/F2444</f>
        <v>90.0990099009901</v>
      </c>
      <c r="Q2444" s="19" t="n">
        <f aca="false">DATA!N2444</f>
        <v>172.96</v>
      </c>
      <c r="R2444" s="19" t="n">
        <f aca="false">DATA!O2444</f>
        <v>0.7</v>
      </c>
      <c r="S2444" s="17" t="n">
        <f aca="false">C2444*Q2444</f>
        <v>31478.72</v>
      </c>
      <c r="T2444" s="19" t="n">
        <f aca="false">C2444*R2444</f>
        <v>127.4</v>
      </c>
      <c r="U2444" s="20" t="n">
        <f aca="false">MAX(0,C2444-L2444)</f>
        <v>112.054127458042</v>
      </c>
      <c r="V2444" s="17" t="n">
        <f aca="false">U2444*Q2444</f>
        <v>19380.881885143</v>
      </c>
      <c r="W2444" s="19" t="n">
        <f aca="false">U2444*R2444</f>
        <v>78.4378892206295</v>
      </c>
      <c r="X2444" s="20" t="n">
        <f aca="false">MAX(0,K2444-C2444)</f>
        <v>0</v>
      </c>
      <c r="Y2444" s="17" t="n">
        <f aca="false">F2444*PARAMETER!$B$5*Q2444</f>
        <v>127523.408</v>
      </c>
      <c r="Z2444" s="21" t="n">
        <f aca="false">SUMIF($Y$2:$Y$3205,"&gt;="&amp;Y2444)/SUM($Y$2:$Y$3205)</f>
        <v>0.99357792119636</v>
      </c>
      <c r="AA2444" s="16" t="str">
        <f aca="false">IF(Z2444&lt;=PARAMETER!$B$7,"A",IF(Z2444&lt;=PARAMETER!$B$8,"B","C"))</f>
        <v>C</v>
      </c>
      <c r="AB2444" s="22" t="n">
        <f aca="false">G2444/F2444</f>
        <v>4.87128712871287</v>
      </c>
      <c r="AC2444" s="16" t="str">
        <f aca="false">IF(AB2444&lt;=PARAMETER!$B$9,"X",IF(AB2444&lt;=PARAMETER!$B$10,"Y","Z"))</f>
        <v>Z</v>
      </c>
      <c r="AD2444" s="16" t="str">
        <f aca="false">AA2444&amp;AC2444</f>
        <v>CZ</v>
      </c>
      <c r="AE2444" s="22" t="n">
        <f aca="false">DATA!I2444</f>
        <v>0.75</v>
      </c>
      <c r="AF2444" s="18" t="n">
        <f aca="false">DATA!L2444</f>
        <v>107</v>
      </c>
      <c r="AG2444" s="16" t="str">
        <f aca="false">DATA!K2444</f>
        <v>C</v>
      </c>
      <c r="AH2444" s="18" t="n">
        <f aca="false">IF(AE2444&gt;=PARAMETER!$B$12,1,0)</f>
        <v>0</v>
      </c>
      <c r="AI2444" s="18" t="n">
        <f aca="false">IF(AF2444&gt;=PARAMETER!$B$13,1,0)</f>
        <v>1</v>
      </c>
      <c r="AJ2444" s="18" t="n">
        <f aca="false">IF(AND(AH2444=1,AI2444=1),1,0)</f>
        <v>0</v>
      </c>
    </row>
    <row r="2445" customFormat="false" ht="15" hidden="false" customHeight="false" outlineLevel="0" collapsed="false">
      <c r="A2445" s="16" t="str">
        <f aca="false">DATA!A2445</f>
        <v>ITM12443</v>
      </c>
      <c r="B2445" s="16" t="str">
        <f aca="false">DATA!B2445</f>
        <v>Groceries</v>
      </c>
      <c r="C2445" s="17" t="n">
        <f aca="false">DATA!C2445</f>
        <v>385</v>
      </c>
      <c r="D2445" s="17" t="n">
        <f aca="false">DATA!D2445</f>
        <v>33</v>
      </c>
      <c r="E2445" s="18" t="n">
        <f aca="false">DATA!F2445</f>
        <v>5</v>
      </c>
      <c r="F2445" s="19" t="n">
        <f aca="false">DATA!G2445</f>
        <v>2.55</v>
      </c>
      <c r="G2445" s="19" t="n">
        <f aca="false">DATA!H2445</f>
        <v>0.9</v>
      </c>
      <c r="H2445" s="18" t="n">
        <f aca="false">DATA!E2445</f>
        <v>8</v>
      </c>
      <c r="I2445" s="20" t="n">
        <f aca="false">F2445*E2445</f>
        <v>12.75</v>
      </c>
      <c r="J2445" s="20" t="n">
        <f aca="false">PARAMETER!$B$4*G2445*SQRT(E2445)</f>
        <v>3.31020407061051</v>
      </c>
      <c r="K2445" s="20" t="n">
        <f aca="false">I2445+J2445</f>
        <v>16.0602040706105</v>
      </c>
      <c r="L2445" s="20" t="n">
        <f aca="false">K2445+F2445*H2445</f>
        <v>36.4602040706105</v>
      </c>
      <c r="M2445" s="16" t="str">
        <f aca="false">IF(C2445&lt;=K2445,"REORDER",IF(C2445&gt;L2445,"OVERSTOCK","OK"))</f>
        <v>OVERSTOCK</v>
      </c>
      <c r="N2445" s="16" t="str">
        <f aca="false">IF(C2445&lt;=D2445,"REORDER","OK")</f>
        <v>OK</v>
      </c>
      <c r="O2445" s="18" t="n">
        <f aca="false">IF(D2445&lt;I2445,1,0)</f>
        <v>0</v>
      </c>
      <c r="P2445" s="20" t="n">
        <f aca="false">C2445/F2445</f>
        <v>150.980392156863</v>
      </c>
      <c r="Q2445" s="19" t="n">
        <f aca="false">DATA!N2445</f>
        <v>180.02</v>
      </c>
      <c r="R2445" s="19" t="n">
        <f aca="false">DATA!O2445</f>
        <v>0.6</v>
      </c>
      <c r="S2445" s="17" t="n">
        <f aca="false">C2445*Q2445</f>
        <v>69307.7</v>
      </c>
      <c r="T2445" s="19" t="n">
        <f aca="false">C2445*R2445</f>
        <v>231</v>
      </c>
      <c r="U2445" s="20" t="n">
        <f aca="false">MAX(0,C2445-L2445)</f>
        <v>348.539795929389</v>
      </c>
      <c r="V2445" s="17" t="n">
        <f aca="false">U2445*Q2445</f>
        <v>62744.1340632087</v>
      </c>
      <c r="W2445" s="19" t="n">
        <f aca="false">U2445*R2445</f>
        <v>209.123877557634</v>
      </c>
      <c r="X2445" s="20" t="n">
        <f aca="false">MAX(0,K2445-C2445)</f>
        <v>0</v>
      </c>
      <c r="Y2445" s="17" t="n">
        <f aca="false">F2445*PARAMETER!$B$5*Q2445</f>
        <v>167553.615</v>
      </c>
      <c r="Z2445" s="21" t="n">
        <f aca="false">SUMIF($Y$2:$Y$3205,"&gt;="&amp;Y2445)/SUM($Y$2:$Y$3205)</f>
        <v>0.988332084306061</v>
      </c>
      <c r="AA2445" s="16" t="str">
        <f aca="false">IF(Z2445&lt;=PARAMETER!$B$7,"A",IF(Z2445&lt;=PARAMETER!$B$8,"B","C"))</f>
        <v>C</v>
      </c>
      <c r="AB2445" s="22" t="n">
        <f aca="false">G2445/F2445</f>
        <v>0.352941176470588</v>
      </c>
      <c r="AC2445" s="16" t="str">
        <f aca="false">IF(AB2445&lt;=PARAMETER!$B$9,"X",IF(AB2445&lt;=PARAMETER!$B$10,"Y","Z"))</f>
        <v>Y</v>
      </c>
      <c r="AD2445" s="16" t="str">
        <f aca="false">AA2445&amp;AC2445</f>
        <v>CY</v>
      </c>
      <c r="AE2445" s="22" t="n">
        <f aca="false">DATA!I2445</f>
        <v>0.92</v>
      </c>
      <c r="AF2445" s="18" t="n">
        <f aca="false">DATA!L2445</f>
        <v>113</v>
      </c>
      <c r="AG2445" s="16" t="str">
        <f aca="false">DATA!K2445</f>
        <v>A</v>
      </c>
      <c r="AH2445" s="18" t="n">
        <f aca="false">IF(AE2445&gt;=PARAMETER!$B$12,1,0)</f>
        <v>1</v>
      </c>
      <c r="AI2445" s="18" t="n">
        <f aca="false">IF(AF2445&gt;=PARAMETER!$B$13,1,0)</f>
        <v>1</v>
      </c>
      <c r="AJ2445" s="18" t="n">
        <f aca="false">IF(AND(AH2445=1,AI2445=1),1,0)</f>
        <v>1</v>
      </c>
    </row>
    <row r="2446" customFormat="false" ht="15" hidden="false" customHeight="false" outlineLevel="0" collapsed="false">
      <c r="A2446" s="16" t="str">
        <f aca="false">DATA!A2446</f>
        <v>ITM12444</v>
      </c>
      <c r="B2446" s="16" t="str">
        <f aca="false">DATA!B2446</f>
        <v>Pharma</v>
      </c>
      <c r="C2446" s="17" t="n">
        <f aca="false">DATA!C2446</f>
        <v>33</v>
      </c>
      <c r="D2446" s="17" t="n">
        <f aca="false">DATA!D2446</f>
        <v>96</v>
      </c>
      <c r="E2446" s="18" t="n">
        <f aca="false">DATA!F2446</f>
        <v>2</v>
      </c>
      <c r="F2446" s="19" t="n">
        <f aca="false">DATA!G2446</f>
        <v>25.86</v>
      </c>
      <c r="G2446" s="19" t="n">
        <f aca="false">DATA!H2446</f>
        <v>9.9</v>
      </c>
      <c r="H2446" s="18" t="n">
        <f aca="false">DATA!E2446</f>
        <v>9</v>
      </c>
      <c r="I2446" s="20" t="n">
        <f aca="false">F2446*E2446</f>
        <v>51.72</v>
      </c>
      <c r="J2446" s="20" t="n">
        <f aca="false">PARAMETER!$B$4*G2446*SQRT(E2446)</f>
        <v>23.0291256427981</v>
      </c>
      <c r="K2446" s="20" t="n">
        <f aca="false">I2446+J2446</f>
        <v>74.7491256427981</v>
      </c>
      <c r="L2446" s="20" t="n">
        <f aca="false">K2446+F2446*H2446</f>
        <v>307.489125642798</v>
      </c>
      <c r="M2446" s="16" t="str">
        <f aca="false">IF(C2446&lt;=K2446,"REORDER",IF(C2446&gt;L2446,"OVERSTOCK","OK"))</f>
        <v>REORDER</v>
      </c>
      <c r="N2446" s="16" t="str">
        <f aca="false">IF(C2446&lt;=D2446,"REORDER","OK")</f>
        <v>REORDER</v>
      </c>
      <c r="O2446" s="18" t="n">
        <f aca="false">IF(D2446&lt;I2446,1,0)</f>
        <v>0</v>
      </c>
      <c r="P2446" s="20" t="n">
        <f aca="false">C2446/F2446</f>
        <v>1.27610208816705</v>
      </c>
      <c r="Q2446" s="19" t="n">
        <f aca="false">DATA!N2446</f>
        <v>123.55</v>
      </c>
      <c r="R2446" s="19" t="n">
        <f aca="false">DATA!O2446</f>
        <v>0.27</v>
      </c>
      <c r="S2446" s="17" t="n">
        <f aca="false">C2446*Q2446</f>
        <v>4077.15</v>
      </c>
      <c r="T2446" s="19" t="n">
        <f aca="false">C2446*R2446</f>
        <v>8.91</v>
      </c>
      <c r="U2446" s="20" t="n">
        <f aca="false">MAX(0,C2446-L2446)</f>
        <v>0</v>
      </c>
      <c r="V2446" s="17" t="n">
        <f aca="false">U2446*Q2446</f>
        <v>0</v>
      </c>
      <c r="W2446" s="19" t="n">
        <f aca="false">U2446*R2446</f>
        <v>0</v>
      </c>
      <c r="X2446" s="20" t="n">
        <f aca="false">MAX(0,K2446-C2446)</f>
        <v>41.7491256427981</v>
      </c>
      <c r="Y2446" s="17" t="n">
        <f aca="false">F2446*PARAMETER!$B$5*Q2446</f>
        <v>1166176.095</v>
      </c>
      <c r="Z2446" s="21" t="n">
        <f aca="false">SUMIF($Y$2:$Y$3205,"&gt;="&amp;Y2446)/SUM($Y$2:$Y$3205)</f>
        <v>0.659918591558584</v>
      </c>
      <c r="AA2446" s="16" t="str">
        <f aca="false">IF(Z2446&lt;=PARAMETER!$B$7,"A",IF(Z2446&lt;=PARAMETER!$B$8,"B","C"))</f>
        <v>A</v>
      </c>
      <c r="AB2446" s="22" t="n">
        <f aca="false">G2446/F2446</f>
        <v>0.382830626450116</v>
      </c>
      <c r="AC2446" s="16" t="str">
        <f aca="false">IF(AB2446&lt;=PARAMETER!$B$9,"X",IF(AB2446&lt;=PARAMETER!$B$10,"Y","Z"))</f>
        <v>Y</v>
      </c>
      <c r="AD2446" s="16" t="str">
        <f aca="false">AA2446&amp;AC2446</f>
        <v>AY</v>
      </c>
      <c r="AE2446" s="22" t="n">
        <f aca="false">DATA!I2446</f>
        <v>0.47</v>
      </c>
      <c r="AF2446" s="18" t="n">
        <f aca="false">DATA!L2446</f>
        <v>125</v>
      </c>
      <c r="AG2446" s="16" t="str">
        <f aca="false">DATA!K2446</f>
        <v>D</v>
      </c>
      <c r="AH2446" s="18" t="n">
        <f aca="false">IF(AE2446&gt;=PARAMETER!$B$12,1,0)</f>
        <v>0</v>
      </c>
      <c r="AI2446" s="18" t="n">
        <f aca="false">IF(AF2446&gt;=PARAMETER!$B$13,1,0)</f>
        <v>1</v>
      </c>
      <c r="AJ2446" s="18" t="n">
        <f aca="false">IF(AND(AH2446=1,AI2446=1),1,0)</f>
        <v>0</v>
      </c>
    </row>
    <row r="2447" customFormat="false" ht="15" hidden="false" customHeight="false" outlineLevel="0" collapsed="false">
      <c r="A2447" s="16" t="str">
        <f aca="false">DATA!A2447</f>
        <v>ITM12445</v>
      </c>
      <c r="B2447" s="16" t="str">
        <f aca="false">DATA!B2447</f>
        <v>Pharma</v>
      </c>
      <c r="C2447" s="17" t="n">
        <f aca="false">DATA!C2447</f>
        <v>258</v>
      </c>
      <c r="D2447" s="17" t="n">
        <f aca="false">DATA!D2447</f>
        <v>75</v>
      </c>
      <c r="E2447" s="18" t="n">
        <f aca="false">DATA!F2447</f>
        <v>8</v>
      </c>
      <c r="F2447" s="19" t="n">
        <f aca="false">DATA!G2447</f>
        <v>36.98</v>
      </c>
      <c r="G2447" s="19" t="n">
        <f aca="false">DATA!H2447</f>
        <v>0.95</v>
      </c>
      <c r="H2447" s="18" t="n">
        <f aca="false">DATA!E2447</f>
        <v>5</v>
      </c>
      <c r="I2447" s="20" t="n">
        <f aca="false">F2447*E2447</f>
        <v>295.84</v>
      </c>
      <c r="J2447" s="20" t="n">
        <f aca="false">PARAMETER!$B$4*G2447*SQRT(E2447)</f>
        <v>4.41973118397136</v>
      </c>
      <c r="K2447" s="20" t="n">
        <f aca="false">I2447+J2447</f>
        <v>300.259731183971</v>
      </c>
      <c r="L2447" s="20" t="n">
        <f aca="false">K2447+F2447*H2447</f>
        <v>485.159731183971</v>
      </c>
      <c r="M2447" s="16" t="str">
        <f aca="false">IF(C2447&lt;=K2447,"REORDER",IF(C2447&gt;L2447,"OVERSTOCK","OK"))</f>
        <v>REORDER</v>
      </c>
      <c r="N2447" s="16" t="str">
        <f aca="false">IF(C2447&lt;=D2447,"REORDER","OK")</f>
        <v>OK</v>
      </c>
      <c r="O2447" s="18" t="n">
        <f aca="false">IF(D2447&lt;I2447,1,0)</f>
        <v>1</v>
      </c>
      <c r="P2447" s="20" t="n">
        <f aca="false">C2447/F2447</f>
        <v>6.97674418604651</v>
      </c>
      <c r="Q2447" s="19" t="n">
        <f aca="false">DATA!N2447</f>
        <v>106.45</v>
      </c>
      <c r="R2447" s="19" t="n">
        <f aca="false">DATA!O2447</f>
        <v>1.03</v>
      </c>
      <c r="S2447" s="17" t="n">
        <f aca="false">C2447*Q2447</f>
        <v>27464.1</v>
      </c>
      <c r="T2447" s="19" t="n">
        <f aca="false">C2447*R2447</f>
        <v>265.74</v>
      </c>
      <c r="U2447" s="20" t="n">
        <f aca="false">MAX(0,C2447-L2447)</f>
        <v>0</v>
      </c>
      <c r="V2447" s="17" t="n">
        <f aca="false">U2447*Q2447</f>
        <v>0</v>
      </c>
      <c r="W2447" s="19" t="n">
        <f aca="false">U2447*R2447</f>
        <v>0</v>
      </c>
      <c r="X2447" s="20" t="n">
        <f aca="false">MAX(0,K2447-C2447)</f>
        <v>42.2597311839713</v>
      </c>
      <c r="Y2447" s="17" t="n">
        <f aca="false">F2447*PARAMETER!$B$5*Q2447</f>
        <v>1436830.165</v>
      </c>
      <c r="Z2447" s="21" t="n">
        <f aca="false">SUMIF($Y$2:$Y$3205,"&gt;="&amp;Y2447)/SUM($Y$2:$Y$3205)</f>
        <v>0.552899923991518</v>
      </c>
      <c r="AA2447" s="16" t="str">
        <f aca="false">IF(Z2447&lt;=PARAMETER!$B$7,"A",IF(Z2447&lt;=PARAMETER!$B$8,"B","C"))</f>
        <v>A</v>
      </c>
      <c r="AB2447" s="22" t="n">
        <f aca="false">G2447/F2447</f>
        <v>0.0256895619253651</v>
      </c>
      <c r="AC2447" s="16" t="str">
        <f aca="false">IF(AB2447&lt;=PARAMETER!$B$9,"X",IF(AB2447&lt;=PARAMETER!$B$10,"Y","Z"))</f>
        <v>X</v>
      </c>
      <c r="AD2447" s="16" t="str">
        <f aca="false">AA2447&amp;AC2447</f>
        <v>AX</v>
      </c>
      <c r="AE2447" s="22" t="n">
        <f aca="false">DATA!I2447</f>
        <v>0.95</v>
      </c>
      <c r="AF2447" s="18" t="n">
        <f aca="false">DATA!L2447</f>
        <v>146</v>
      </c>
      <c r="AG2447" s="16" t="str">
        <f aca="false">DATA!K2447</f>
        <v>A</v>
      </c>
      <c r="AH2447" s="18" t="n">
        <f aca="false">IF(AE2447&gt;=PARAMETER!$B$12,1,0)</f>
        <v>1</v>
      </c>
      <c r="AI2447" s="18" t="n">
        <f aca="false">IF(AF2447&gt;=PARAMETER!$B$13,1,0)</f>
        <v>1</v>
      </c>
      <c r="AJ2447" s="18" t="n">
        <f aca="false">IF(AND(AH2447=1,AI2447=1),1,0)</f>
        <v>1</v>
      </c>
    </row>
    <row r="2448" customFormat="false" ht="15" hidden="false" customHeight="false" outlineLevel="0" collapsed="false">
      <c r="A2448" s="16" t="str">
        <f aca="false">DATA!A2448</f>
        <v>ITM12446</v>
      </c>
      <c r="B2448" s="16" t="str">
        <f aca="false">DATA!B2448</f>
        <v>Groceries</v>
      </c>
      <c r="C2448" s="17" t="n">
        <f aca="false">DATA!C2448</f>
        <v>91</v>
      </c>
      <c r="D2448" s="17" t="n">
        <f aca="false">DATA!D2448</f>
        <v>47</v>
      </c>
      <c r="E2448" s="18" t="n">
        <f aca="false">DATA!F2448</f>
        <v>7</v>
      </c>
      <c r="F2448" s="19" t="n">
        <f aca="false">DATA!G2448</f>
        <v>6.92</v>
      </c>
      <c r="G2448" s="19" t="n">
        <f aca="false">DATA!H2448</f>
        <v>3.24</v>
      </c>
      <c r="H2448" s="18" t="n">
        <f aca="false">DATA!E2448</f>
        <v>5</v>
      </c>
      <c r="I2448" s="20" t="n">
        <f aca="false">F2448*E2448</f>
        <v>48.44</v>
      </c>
      <c r="J2448" s="20" t="n">
        <f aca="false">PARAMETER!$B$4*G2448*SQRT(E2448)</f>
        <v>14.1000705936525</v>
      </c>
      <c r="K2448" s="20" t="n">
        <f aca="false">I2448+J2448</f>
        <v>62.5400705936525</v>
      </c>
      <c r="L2448" s="20" t="n">
        <f aca="false">K2448+F2448*H2448</f>
        <v>97.1400705936525</v>
      </c>
      <c r="M2448" s="16" t="str">
        <f aca="false">IF(C2448&lt;=K2448,"REORDER",IF(C2448&gt;L2448,"OVERSTOCK","OK"))</f>
        <v>OK</v>
      </c>
      <c r="N2448" s="16" t="str">
        <f aca="false">IF(C2448&lt;=D2448,"REORDER","OK")</f>
        <v>OK</v>
      </c>
      <c r="O2448" s="18" t="n">
        <f aca="false">IF(D2448&lt;I2448,1,0)</f>
        <v>1</v>
      </c>
      <c r="P2448" s="20" t="n">
        <f aca="false">C2448/F2448</f>
        <v>13.150289017341</v>
      </c>
      <c r="Q2448" s="19" t="n">
        <f aca="false">DATA!N2448</f>
        <v>158.82</v>
      </c>
      <c r="R2448" s="19" t="n">
        <f aca="false">DATA!O2448</f>
        <v>0.2</v>
      </c>
      <c r="S2448" s="17" t="n">
        <f aca="false">C2448*Q2448</f>
        <v>14452.62</v>
      </c>
      <c r="T2448" s="19" t="n">
        <f aca="false">C2448*R2448</f>
        <v>18.2</v>
      </c>
      <c r="U2448" s="20" t="n">
        <f aca="false">MAX(0,C2448-L2448)</f>
        <v>0</v>
      </c>
      <c r="V2448" s="17" t="n">
        <f aca="false">U2448*Q2448</f>
        <v>0</v>
      </c>
      <c r="W2448" s="19" t="n">
        <f aca="false">U2448*R2448</f>
        <v>0</v>
      </c>
      <c r="X2448" s="20" t="n">
        <f aca="false">MAX(0,K2448-C2448)</f>
        <v>0</v>
      </c>
      <c r="Y2448" s="17" t="n">
        <f aca="false">F2448*PARAMETER!$B$5*Q2448</f>
        <v>401147.556</v>
      </c>
      <c r="Z2448" s="21" t="n">
        <f aca="false">SUMIF($Y$2:$Y$3205,"&gt;="&amp;Y2448)/SUM($Y$2:$Y$3205)</f>
        <v>0.9345326890833</v>
      </c>
      <c r="AA2448" s="16" t="str">
        <f aca="false">IF(Z2448&lt;=PARAMETER!$B$7,"A",IF(Z2448&lt;=PARAMETER!$B$8,"B","C"))</f>
        <v>B</v>
      </c>
      <c r="AB2448" s="22" t="n">
        <f aca="false">G2448/F2448</f>
        <v>0.468208092485549</v>
      </c>
      <c r="AC2448" s="16" t="str">
        <f aca="false">IF(AB2448&lt;=PARAMETER!$B$9,"X",IF(AB2448&lt;=PARAMETER!$B$10,"Y","Z"))</f>
        <v>Y</v>
      </c>
      <c r="AD2448" s="16" t="str">
        <f aca="false">AA2448&amp;AC2448</f>
        <v>BY</v>
      </c>
      <c r="AE2448" s="22" t="n">
        <f aca="false">DATA!I2448</f>
        <v>0.57</v>
      </c>
      <c r="AF2448" s="18" t="n">
        <f aca="false">DATA!L2448</f>
        <v>173</v>
      </c>
      <c r="AG2448" s="16" t="str">
        <f aca="false">DATA!K2448</f>
        <v>A</v>
      </c>
      <c r="AH2448" s="18" t="n">
        <f aca="false">IF(AE2448&gt;=PARAMETER!$B$12,1,0)</f>
        <v>0</v>
      </c>
      <c r="AI2448" s="18" t="n">
        <f aca="false">IF(AF2448&gt;=PARAMETER!$B$13,1,0)</f>
        <v>1</v>
      </c>
      <c r="AJ2448" s="18" t="n">
        <f aca="false">IF(AND(AH2448=1,AI2448=1),1,0)</f>
        <v>0</v>
      </c>
    </row>
    <row r="2449" customFormat="false" ht="15" hidden="false" customHeight="false" outlineLevel="0" collapsed="false">
      <c r="A2449" s="16" t="str">
        <f aca="false">DATA!A2449</f>
        <v>ITM12447</v>
      </c>
      <c r="B2449" s="16" t="str">
        <f aca="false">DATA!B2449</f>
        <v>Electronics</v>
      </c>
      <c r="C2449" s="17" t="n">
        <f aca="false">DATA!C2449</f>
        <v>464</v>
      </c>
      <c r="D2449" s="17" t="n">
        <f aca="false">DATA!D2449</f>
        <v>40</v>
      </c>
      <c r="E2449" s="18" t="n">
        <f aca="false">DATA!F2449</f>
        <v>4</v>
      </c>
      <c r="F2449" s="19" t="n">
        <f aca="false">DATA!G2449</f>
        <v>11.84</v>
      </c>
      <c r="G2449" s="19" t="n">
        <f aca="false">DATA!H2449</f>
        <v>5.19</v>
      </c>
      <c r="H2449" s="18" t="n">
        <f aca="false">DATA!E2449</f>
        <v>13</v>
      </c>
      <c r="I2449" s="20" t="n">
        <f aca="false">F2449*E2449</f>
        <v>47.36</v>
      </c>
      <c r="J2449" s="20" t="n">
        <f aca="false">PARAMETER!$B$4*G2449*SQRT(E2449)</f>
        <v>17.0735806477563</v>
      </c>
      <c r="K2449" s="20" t="n">
        <f aca="false">I2449+J2449</f>
        <v>64.4335806477563</v>
      </c>
      <c r="L2449" s="20" t="n">
        <f aca="false">K2449+F2449*H2449</f>
        <v>218.353580647756</v>
      </c>
      <c r="M2449" s="16" t="str">
        <f aca="false">IF(C2449&lt;=K2449,"REORDER",IF(C2449&gt;L2449,"OVERSTOCK","OK"))</f>
        <v>OVERSTOCK</v>
      </c>
      <c r="N2449" s="16" t="str">
        <f aca="false">IF(C2449&lt;=D2449,"REORDER","OK")</f>
        <v>OK</v>
      </c>
      <c r="O2449" s="18" t="n">
        <f aca="false">IF(D2449&lt;I2449,1,0)</f>
        <v>1</v>
      </c>
      <c r="P2449" s="20" t="n">
        <f aca="false">C2449/F2449</f>
        <v>39.1891891891892</v>
      </c>
      <c r="Q2449" s="19" t="n">
        <f aca="false">DATA!N2449</f>
        <v>60.73</v>
      </c>
      <c r="R2449" s="19" t="n">
        <f aca="false">DATA!O2449</f>
        <v>1.06</v>
      </c>
      <c r="S2449" s="17" t="n">
        <f aca="false">C2449*Q2449</f>
        <v>28178.72</v>
      </c>
      <c r="T2449" s="19" t="n">
        <f aca="false">C2449*R2449</f>
        <v>491.84</v>
      </c>
      <c r="U2449" s="20" t="n">
        <f aca="false">MAX(0,C2449-L2449)</f>
        <v>245.646419352244</v>
      </c>
      <c r="V2449" s="17" t="n">
        <f aca="false">U2449*Q2449</f>
        <v>14918.1070472618</v>
      </c>
      <c r="W2449" s="19" t="n">
        <f aca="false">U2449*R2449</f>
        <v>260.385204513378</v>
      </c>
      <c r="X2449" s="20" t="n">
        <f aca="false">MAX(0,K2449-C2449)</f>
        <v>0</v>
      </c>
      <c r="Y2449" s="17" t="n">
        <f aca="false">F2449*PARAMETER!$B$5*Q2449</f>
        <v>262450.768</v>
      </c>
      <c r="Z2449" s="21" t="n">
        <f aca="false">SUMIF($Y$2:$Y$3205,"&gt;="&amp;Y2449)/SUM($Y$2:$Y$3205)</f>
        <v>0.969097532833794</v>
      </c>
      <c r="AA2449" s="16" t="str">
        <f aca="false">IF(Z2449&lt;=PARAMETER!$B$7,"A",IF(Z2449&lt;=PARAMETER!$B$8,"B","C"))</f>
        <v>C</v>
      </c>
      <c r="AB2449" s="22" t="n">
        <f aca="false">G2449/F2449</f>
        <v>0.438344594594595</v>
      </c>
      <c r="AC2449" s="16" t="str">
        <f aca="false">IF(AB2449&lt;=PARAMETER!$B$9,"X",IF(AB2449&lt;=PARAMETER!$B$10,"Y","Z"))</f>
        <v>Y</v>
      </c>
      <c r="AD2449" s="16" t="str">
        <f aca="false">AA2449&amp;AC2449</f>
        <v>CY</v>
      </c>
      <c r="AE2449" s="22" t="n">
        <f aca="false">DATA!I2449</f>
        <v>0.57</v>
      </c>
      <c r="AF2449" s="18" t="n">
        <f aca="false">DATA!L2449</f>
        <v>122</v>
      </c>
      <c r="AG2449" s="16" t="str">
        <f aca="false">DATA!K2449</f>
        <v>D</v>
      </c>
      <c r="AH2449" s="18" t="n">
        <f aca="false">IF(AE2449&gt;=PARAMETER!$B$12,1,0)</f>
        <v>0</v>
      </c>
      <c r="AI2449" s="18" t="n">
        <f aca="false">IF(AF2449&gt;=PARAMETER!$B$13,1,0)</f>
        <v>1</v>
      </c>
      <c r="AJ2449" s="18" t="n">
        <f aca="false">IF(AND(AH2449=1,AI2449=1),1,0)</f>
        <v>0</v>
      </c>
    </row>
    <row r="2450" customFormat="false" ht="15" hidden="false" customHeight="false" outlineLevel="0" collapsed="false">
      <c r="A2450" s="16" t="str">
        <f aca="false">DATA!A2450</f>
        <v>ITM12448</v>
      </c>
      <c r="B2450" s="16" t="str">
        <f aca="false">DATA!B2450</f>
        <v>Groceries</v>
      </c>
      <c r="C2450" s="17" t="n">
        <f aca="false">DATA!C2450</f>
        <v>162</v>
      </c>
      <c r="D2450" s="17" t="n">
        <f aca="false">DATA!D2450</f>
        <v>35</v>
      </c>
      <c r="E2450" s="18" t="n">
        <f aca="false">DATA!F2450</f>
        <v>5</v>
      </c>
      <c r="F2450" s="19" t="n">
        <f aca="false">DATA!G2450</f>
        <v>17.04</v>
      </c>
      <c r="G2450" s="19" t="n">
        <f aca="false">DATA!H2450</f>
        <v>1.86</v>
      </c>
      <c r="H2450" s="18" t="n">
        <f aca="false">DATA!E2450</f>
        <v>3</v>
      </c>
      <c r="I2450" s="20" t="n">
        <f aca="false">F2450*E2450</f>
        <v>85.2</v>
      </c>
      <c r="J2450" s="20" t="n">
        <f aca="false">PARAMETER!$B$4*G2450*SQRT(E2450)</f>
        <v>6.84108841259506</v>
      </c>
      <c r="K2450" s="20" t="n">
        <f aca="false">I2450+J2450</f>
        <v>92.041088412595</v>
      </c>
      <c r="L2450" s="20" t="n">
        <f aca="false">K2450+F2450*H2450</f>
        <v>143.161088412595</v>
      </c>
      <c r="M2450" s="16" t="str">
        <f aca="false">IF(C2450&lt;=K2450,"REORDER",IF(C2450&gt;L2450,"OVERSTOCK","OK"))</f>
        <v>OVERSTOCK</v>
      </c>
      <c r="N2450" s="16" t="str">
        <f aca="false">IF(C2450&lt;=D2450,"REORDER","OK")</f>
        <v>OK</v>
      </c>
      <c r="O2450" s="18" t="n">
        <f aca="false">IF(D2450&lt;I2450,1,0)</f>
        <v>1</v>
      </c>
      <c r="P2450" s="20" t="n">
        <f aca="false">C2450/F2450</f>
        <v>9.50704225352113</v>
      </c>
      <c r="Q2450" s="19" t="n">
        <f aca="false">DATA!N2450</f>
        <v>12.92</v>
      </c>
      <c r="R2450" s="19" t="n">
        <f aca="false">DATA!O2450</f>
        <v>0.58</v>
      </c>
      <c r="S2450" s="17" t="n">
        <f aca="false">C2450*Q2450</f>
        <v>2093.04</v>
      </c>
      <c r="T2450" s="19" t="n">
        <f aca="false">C2450*R2450</f>
        <v>93.96</v>
      </c>
      <c r="U2450" s="20" t="n">
        <f aca="false">MAX(0,C2450-L2450)</f>
        <v>18.838911587405</v>
      </c>
      <c r="V2450" s="17" t="n">
        <f aca="false">U2450*Q2450</f>
        <v>243.398737709272</v>
      </c>
      <c r="W2450" s="19" t="n">
        <f aca="false">U2450*R2450</f>
        <v>10.9265687206949</v>
      </c>
      <c r="X2450" s="20" t="n">
        <f aca="false">MAX(0,K2450-C2450)</f>
        <v>0</v>
      </c>
      <c r="Y2450" s="17" t="n">
        <f aca="false">F2450*PARAMETER!$B$5*Q2450</f>
        <v>80357.232</v>
      </c>
      <c r="Z2450" s="21" t="n">
        <f aca="false">SUMIF($Y$2:$Y$3205,"&gt;="&amp;Y2450)/SUM($Y$2:$Y$3205)</f>
        <v>0.997786386559828</v>
      </c>
      <c r="AA2450" s="16" t="str">
        <f aca="false">IF(Z2450&lt;=PARAMETER!$B$7,"A",IF(Z2450&lt;=PARAMETER!$B$8,"B","C"))</f>
        <v>C</v>
      </c>
      <c r="AB2450" s="22" t="n">
        <f aca="false">G2450/F2450</f>
        <v>0.109154929577465</v>
      </c>
      <c r="AC2450" s="16" t="str">
        <f aca="false">IF(AB2450&lt;=PARAMETER!$B$9,"X",IF(AB2450&lt;=PARAMETER!$B$10,"Y","Z"))</f>
        <v>X</v>
      </c>
      <c r="AD2450" s="16" t="str">
        <f aca="false">AA2450&amp;AC2450</f>
        <v>CX</v>
      </c>
      <c r="AE2450" s="22" t="n">
        <f aca="false">DATA!I2450</f>
        <v>0.64</v>
      </c>
      <c r="AF2450" s="18" t="n">
        <f aca="false">DATA!L2450</f>
        <v>112</v>
      </c>
      <c r="AG2450" s="16" t="str">
        <f aca="false">DATA!K2450</f>
        <v>D</v>
      </c>
      <c r="AH2450" s="18" t="n">
        <f aca="false">IF(AE2450&gt;=PARAMETER!$B$12,1,0)</f>
        <v>0</v>
      </c>
      <c r="AI2450" s="18" t="n">
        <f aca="false">IF(AF2450&gt;=PARAMETER!$B$13,1,0)</f>
        <v>1</v>
      </c>
      <c r="AJ2450" s="18" t="n">
        <f aca="false">IF(AND(AH2450=1,AI2450=1),1,0)</f>
        <v>0</v>
      </c>
    </row>
    <row r="2451" customFormat="false" ht="15" hidden="false" customHeight="false" outlineLevel="0" collapsed="false">
      <c r="A2451" s="16" t="str">
        <f aca="false">DATA!A2451</f>
        <v>ITM12449</v>
      </c>
      <c r="B2451" s="16" t="str">
        <f aca="false">DATA!B2451</f>
        <v>Automotive</v>
      </c>
      <c r="C2451" s="17" t="n">
        <f aca="false">DATA!C2451</f>
        <v>329</v>
      </c>
      <c r="D2451" s="17" t="n">
        <f aca="false">DATA!D2451</f>
        <v>38</v>
      </c>
      <c r="E2451" s="18" t="n">
        <f aca="false">DATA!F2451</f>
        <v>6</v>
      </c>
      <c r="F2451" s="19" t="n">
        <f aca="false">DATA!G2451</f>
        <v>11.69</v>
      </c>
      <c r="G2451" s="19" t="n">
        <f aca="false">DATA!H2451</f>
        <v>1.78</v>
      </c>
      <c r="H2451" s="18" t="n">
        <f aca="false">DATA!E2451</f>
        <v>6</v>
      </c>
      <c r="I2451" s="20" t="n">
        <f aca="false">F2451*E2451</f>
        <v>70.14</v>
      </c>
      <c r="J2451" s="20" t="n">
        <f aca="false">PARAMETER!$B$4*G2451*SQRT(E2451)</f>
        <v>7.17171271592326</v>
      </c>
      <c r="K2451" s="20" t="n">
        <f aca="false">I2451+J2451</f>
        <v>77.3117127159233</v>
      </c>
      <c r="L2451" s="20" t="n">
        <f aca="false">K2451+F2451*H2451</f>
        <v>147.451712715923</v>
      </c>
      <c r="M2451" s="16" t="str">
        <f aca="false">IF(C2451&lt;=K2451,"REORDER",IF(C2451&gt;L2451,"OVERSTOCK","OK"))</f>
        <v>OVERSTOCK</v>
      </c>
      <c r="N2451" s="16" t="str">
        <f aca="false">IF(C2451&lt;=D2451,"REORDER","OK")</f>
        <v>OK</v>
      </c>
      <c r="O2451" s="18" t="n">
        <f aca="false">IF(D2451&lt;I2451,1,0)</f>
        <v>1</v>
      </c>
      <c r="P2451" s="20" t="n">
        <f aca="false">C2451/F2451</f>
        <v>28.1437125748503</v>
      </c>
      <c r="Q2451" s="19" t="n">
        <f aca="false">DATA!N2451</f>
        <v>87.35</v>
      </c>
      <c r="R2451" s="19" t="n">
        <f aca="false">DATA!O2451</f>
        <v>1.01</v>
      </c>
      <c r="S2451" s="17" t="n">
        <f aca="false">C2451*Q2451</f>
        <v>28738.15</v>
      </c>
      <c r="T2451" s="19" t="n">
        <f aca="false">C2451*R2451</f>
        <v>332.29</v>
      </c>
      <c r="U2451" s="20" t="n">
        <f aca="false">MAX(0,C2451-L2451)</f>
        <v>181.548287284077</v>
      </c>
      <c r="V2451" s="17" t="n">
        <f aca="false">U2451*Q2451</f>
        <v>15858.2428942641</v>
      </c>
      <c r="W2451" s="19" t="n">
        <f aca="false">U2451*R2451</f>
        <v>183.363770156918</v>
      </c>
      <c r="X2451" s="20" t="n">
        <f aca="false">MAX(0,K2451-C2451)</f>
        <v>0</v>
      </c>
      <c r="Y2451" s="17" t="n">
        <f aca="false">F2451*PARAMETER!$B$5*Q2451</f>
        <v>372709.3475</v>
      </c>
      <c r="Z2451" s="21" t="n">
        <f aca="false">SUMIF($Y$2:$Y$3205,"&gt;="&amp;Y2451)/SUM($Y$2:$Y$3205)</f>
        <v>0.941782089412641</v>
      </c>
      <c r="AA2451" s="16" t="str">
        <f aca="false">IF(Z2451&lt;=PARAMETER!$B$7,"A",IF(Z2451&lt;=PARAMETER!$B$8,"B","C"))</f>
        <v>B</v>
      </c>
      <c r="AB2451" s="22" t="n">
        <f aca="false">G2451/F2451</f>
        <v>0.152266894781865</v>
      </c>
      <c r="AC2451" s="16" t="str">
        <f aca="false">IF(AB2451&lt;=PARAMETER!$B$9,"X",IF(AB2451&lt;=PARAMETER!$B$10,"Y","Z"))</f>
        <v>X</v>
      </c>
      <c r="AD2451" s="16" t="str">
        <f aca="false">AA2451&amp;AC2451</f>
        <v>BX</v>
      </c>
      <c r="AE2451" s="22" t="n">
        <f aca="false">DATA!I2451</f>
        <v>0.34</v>
      </c>
      <c r="AF2451" s="18" t="n">
        <f aca="false">DATA!L2451</f>
        <v>46</v>
      </c>
      <c r="AG2451" s="16" t="str">
        <f aca="false">DATA!K2451</f>
        <v>C</v>
      </c>
      <c r="AH2451" s="18" t="n">
        <f aca="false">IF(AE2451&gt;=PARAMETER!$B$12,1,0)</f>
        <v>0</v>
      </c>
      <c r="AI2451" s="18" t="n">
        <f aca="false">IF(AF2451&gt;=PARAMETER!$B$13,1,0)</f>
        <v>0</v>
      </c>
      <c r="AJ2451" s="18" t="n">
        <f aca="false">IF(AND(AH2451=1,AI2451=1),1,0)</f>
        <v>0</v>
      </c>
    </row>
    <row r="2452" customFormat="false" ht="15" hidden="false" customHeight="false" outlineLevel="0" collapsed="false">
      <c r="A2452" s="16" t="str">
        <f aca="false">DATA!A2452</f>
        <v>ITM12450</v>
      </c>
      <c r="B2452" s="16" t="str">
        <f aca="false">DATA!B2452</f>
        <v>Pharma</v>
      </c>
      <c r="C2452" s="17" t="n">
        <f aca="false">DATA!C2452</f>
        <v>302</v>
      </c>
      <c r="D2452" s="17" t="n">
        <f aca="false">DATA!D2452</f>
        <v>76</v>
      </c>
      <c r="E2452" s="18" t="n">
        <f aca="false">DATA!F2452</f>
        <v>3</v>
      </c>
      <c r="F2452" s="19" t="n">
        <f aca="false">DATA!G2452</f>
        <v>20.18</v>
      </c>
      <c r="G2452" s="19" t="n">
        <f aca="false">DATA!H2452</f>
        <v>2.93</v>
      </c>
      <c r="H2452" s="18" t="n">
        <f aca="false">DATA!E2452</f>
        <v>14</v>
      </c>
      <c r="I2452" s="20" t="n">
        <f aca="false">F2452*E2452</f>
        <v>60.54</v>
      </c>
      <c r="J2452" s="20" t="n">
        <f aca="false">PARAMETER!$B$4*G2452*SQRT(E2452)</f>
        <v>8.34748225497911</v>
      </c>
      <c r="K2452" s="20" t="n">
        <f aca="false">I2452+J2452</f>
        <v>68.8874822549791</v>
      </c>
      <c r="L2452" s="20" t="n">
        <f aca="false">K2452+F2452*H2452</f>
        <v>351.407482254979</v>
      </c>
      <c r="M2452" s="16" t="str">
        <f aca="false">IF(C2452&lt;=K2452,"REORDER",IF(C2452&gt;L2452,"OVERSTOCK","OK"))</f>
        <v>OK</v>
      </c>
      <c r="N2452" s="16" t="str">
        <f aca="false">IF(C2452&lt;=D2452,"REORDER","OK")</f>
        <v>OK</v>
      </c>
      <c r="O2452" s="18" t="n">
        <f aca="false">IF(D2452&lt;I2452,1,0)</f>
        <v>0</v>
      </c>
      <c r="P2452" s="20" t="n">
        <f aca="false">C2452/F2452</f>
        <v>14.9653121902874</v>
      </c>
      <c r="Q2452" s="19" t="n">
        <f aca="false">DATA!N2452</f>
        <v>106.48</v>
      </c>
      <c r="R2452" s="19" t="n">
        <f aca="false">DATA!O2452</f>
        <v>0.89</v>
      </c>
      <c r="S2452" s="17" t="n">
        <f aca="false">C2452*Q2452</f>
        <v>32156.96</v>
      </c>
      <c r="T2452" s="19" t="n">
        <f aca="false">C2452*R2452</f>
        <v>268.78</v>
      </c>
      <c r="U2452" s="20" t="n">
        <f aca="false">MAX(0,C2452-L2452)</f>
        <v>0</v>
      </c>
      <c r="V2452" s="17" t="n">
        <f aca="false">U2452*Q2452</f>
        <v>0</v>
      </c>
      <c r="W2452" s="19" t="n">
        <f aca="false">U2452*R2452</f>
        <v>0</v>
      </c>
      <c r="X2452" s="20" t="n">
        <f aca="false">MAX(0,K2452-C2452)</f>
        <v>0</v>
      </c>
      <c r="Y2452" s="17" t="n">
        <f aca="false">F2452*PARAMETER!$B$5*Q2452</f>
        <v>784299.736</v>
      </c>
      <c r="Z2452" s="21" t="n">
        <f aca="false">SUMIF($Y$2:$Y$3205,"&gt;="&amp;Y2452)/SUM($Y$2:$Y$3205)</f>
        <v>0.814990461538293</v>
      </c>
      <c r="AA2452" s="16" t="str">
        <f aca="false">IF(Z2452&lt;=PARAMETER!$B$7,"A",IF(Z2452&lt;=PARAMETER!$B$8,"B","C"))</f>
        <v>B</v>
      </c>
      <c r="AB2452" s="22" t="n">
        <f aca="false">G2452/F2452</f>
        <v>0.145193260654113</v>
      </c>
      <c r="AC2452" s="16" t="str">
        <f aca="false">IF(AB2452&lt;=PARAMETER!$B$9,"X",IF(AB2452&lt;=PARAMETER!$B$10,"Y","Z"))</f>
        <v>X</v>
      </c>
      <c r="AD2452" s="16" t="str">
        <f aca="false">AA2452&amp;AC2452</f>
        <v>BX</v>
      </c>
      <c r="AE2452" s="22" t="n">
        <f aca="false">DATA!I2452</f>
        <v>0.45</v>
      </c>
      <c r="AF2452" s="18" t="n">
        <f aca="false">DATA!L2452</f>
        <v>115</v>
      </c>
      <c r="AG2452" s="16" t="str">
        <f aca="false">DATA!K2452</f>
        <v>A</v>
      </c>
      <c r="AH2452" s="18" t="n">
        <f aca="false">IF(AE2452&gt;=PARAMETER!$B$12,1,0)</f>
        <v>0</v>
      </c>
      <c r="AI2452" s="18" t="n">
        <f aca="false">IF(AF2452&gt;=PARAMETER!$B$13,1,0)</f>
        <v>1</v>
      </c>
      <c r="AJ2452" s="18" t="n">
        <f aca="false">IF(AND(AH2452=1,AI2452=1),1,0)</f>
        <v>0</v>
      </c>
    </row>
    <row r="2453" customFormat="false" ht="15" hidden="false" customHeight="false" outlineLevel="0" collapsed="false">
      <c r="A2453" s="16" t="str">
        <f aca="false">DATA!A2453</f>
        <v>ITM12451</v>
      </c>
      <c r="B2453" s="16" t="str">
        <f aca="false">DATA!B2453</f>
        <v>Apparel</v>
      </c>
      <c r="C2453" s="17" t="n">
        <f aca="false">DATA!C2453</f>
        <v>288</v>
      </c>
      <c r="D2453" s="17" t="n">
        <f aca="false">DATA!D2453</f>
        <v>87</v>
      </c>
      <c r="E2453" s="18" t="n">
        <f aca="false">DATA!F2453</f>
        <v>2</v>
      </c>
      <c r="F2453" s="19" t="n">
        <f aca="false">DATA!G2453</f>
        <v>28.42</v>
      </c>
      <c r="G2453" s="19" t="n">
        <f aca="false">DATA!H2453</f>
        <v>9.75</v>
      </c>
      <c r="H2453" s="18" t="n">
        <f aca="false">DATA!E2453</f>
        <v>4</v>
      </c>
      <c r="I2453" s="20" t="n">
        <f aca="false">F2453*E2453</f>
        <v>56.84</v>
      </c>
      <c r="J2453" s="20" t="n">
        <f aca="false">PARAMETER!$B$4*G2453*SQRT(E2453)</f>
        <v>22.6801994966951</v>
      </c>
      <c r="K2453" s="20" t="n">
        <f aca="false">I2453+J2453</f>
        <v>79.5201994966951</v>
      </c>
      <c r="L2453" s="20" t="n">
        <f aca="false">K2453+F2453*H2453</f>
        <v>193.200199496695</v>
      </c>
      <c r="M2453" s="16" t="str">
        <f aca="false">IF(C2453&lt;=K2453,"REORDER",IF(C2453&gt;L2453,"OVERSTOCK","OK"))</f>
        <v>OVERSTOCK</v>
      </c>
      <c r="N2453" s="16" t="str">
        <f aca="false">IF(C2453&lt;=D2453,"REORDER","OK")</f>
        <v>OK</v>
      </c>
      <c r="O2453" s="18" t="n">
        <f aca="false">IF(D2453&lt;I2453,1,0)</f>
        <v>0</v>
      </c>
      <c r="P2453" s="20" t="n">
        <f aca="false">C2453/F2453</f>
        <v>10.1337086558761</v>
      </c>
      <c r="Q2453" s="19" t="n">
        <f aca="false">DATA!N2453</f>
        <v>66.48</v>
      </c>
      <c r="R2453" s="19" t="n">
        <f aca="false">DATA!O2453</f>
        <v>0.68</v>
      </c>
      <c r="S2453" s="17" t="n">
        <f aca="false">C2453*Q2453</f>
        <v>19146.24</v>
      </c>
      <c r="T2453" s="19" t="n">
        <f aca="false">C2453*R2453</f>
        <v>195.84</v>
      </c>
      <c r="U2453" s="20" t="n">
        <f aca="false">MAX(0,C2453-L2453)</f>
        <v>94.7998005033049</v>
      </c>
      <c r="V2453" s="17" t="n">
        <f aca="false">U2453*Q2453</f>
        <v>6302.29073745971</v>
      </c>
      <c r="W2453" s="19" t="n">
        <f aca="false">U2453*R2453</f>
        <v>64.4638643422473</v>
      </c>
      <c r="X2453" s="20" t="n">
        <f aca="false">MAX(0,K2453-C2453)</f>
        <v>0</v>
      </c>
      <c r="Y2453" s="17" t="n">
        <f aca="false">F2453*PARAMETER!$B$5*Q2453</f>
        <v>689616.984</v>
      </c>
      <c r="Z2453" s="21" t="n">
        <f aca="false">SUMIF($Y$2:$Y$3205,"&gt;="&amp;Y2453)/SUM($Y$2:$Y$3205)</f>
        <v>0.847649654640621</v>
      </c>
      <c r="AA2453" s="16" t="str">
        <f aca="false">IF(Z2453&lt;=PARAMETER!$B$7,"A",IF(Z2453&lt;=PARAMETER!$B$8,"B","C"))</f>
        <v>B</v>
      </c>
      <c r="AB2453" s="22" t="n">
        <f aca="false">G2453/F2453</f>
        <v>0.343068261787474</v>
      </c>
      <c r="AC2453" s="16" t="str">
        <f aca="false">IF(AB2453&lt;=PARAMETER!$B$9,"X",IF(AB2453&lt;=PARAMETER!$B$10,"Y","Z"))</f>
        <v>Y</v>
      </c>
      <c r="AD2453" s="16" t="str">
        <f aca="false">AA2453&amp;AC2453</f>
        <v>BY</v>
      </c>
      <c r="AE2453" s="22" t="n">
        <f aca="false">DATA!I2453</f>
        <v>0.6</v>
      </c>
      <c r="AF2453" s="18" t="n">
        <f aca="false">DATA!L2453</f>
        <v>117</v>
      </c>
      <c r="AG2453" s="16" t="str">
        <f aca="false">DATA!K2453</f>
        <v>D</v>
      </c>
      <c r="AH2453" s="18" t="n">
        <f aca="false">IF(AE2453&gt;=PARAMETER!$B$12,1,0)</f>
        <v>0</v>
      </c>
      <c r="AI2453" s="18" t="n">
        <f aca="false">IF(AF2453&gt;=PARAMETER!$B$13,1,0)</f>
        <v>1</v>
      </c>
      <c r="AJ2453" s="18" t="n">
        <f aca="false">IF(AND(AH2453=1,AI2453=1),1,0)</f>
        <v>0</v>
      </c>
    </row>
    <row r="2454" customFormat="false" ht="15" hidden="false" customHeight="false" outlineLevel="0" collapsed="false">
      <c r="A2454" s="16" t="str">
        <f aca="false">DATA!A2454</f>
        <v>ITM12452</v>
      </c>
      <c r="B2454" s="16" t="str">
        <f aca="false">DATA!B2454</f>
        <v>Automotive</v>
      </c>
      <c r="C2454" s="17" t="n">
        <f aca="false">DATA!C2454</f>
        <v>260</v>
      </c>
      <c r="D2454" s="17" t="n">
        <f aca="false">DATA!D2454</f>
        <v>34</v>
      </c>
      <c r="E2454" s="18" t="n">
        <f aca="false">DATA!F2454</f>
        <v>9</v>
      </c>
      <c r="F2454" s="19" t="n">
        <f aca="false">DATA!G2454</f>
        <v>34.56</v>
      </c>
      <c r="G2454" s="19" t="n">
        <f aca="false">DATA!H2454</f>
        <v>4.11</v>
      </c>
      <c r="H2454" s="18" t="n">
        <f aca="false">DATA!E2454</f>
        <v>12</v>
      </c>
      <c r="I2454" s="20" t="n">
        <f aca="false">F2454*E2454</f>
        <v>311.04</v>
      </c>
      <c r="J2454" s="20" t="n">
        <f aca="false">PARAMETER!$B$4*G2454*SQRT(E2454)</f>
        <v>20.2810452203116</v>
      </c>
      <c r="K2454" s="20" t="n">
        <f aca="false">I2454+J2454</f>
        <v>331.321045220312</v>
      </c>
      <c r="L2454" s="20" t="n">
        <f aca="false">K2454+F2454*H2454</f>
        <v>746.041045220312</v>
      </c>
      <c r="M2454" s="16" t="str">
        <f aca="false">IF(C2454&lt;=K2454,"REORDER",IF(C2454&gt;L2454,"OVERSTOCK","OK"))</f>
        <v>REORDER</v>
      </c>
      <c r="N2454" s="16" t="str">
        <f aca="false">IF(C2454&lt;=D2454,"REORDER","OK")</f>
        <v>OK</v>
      </c>
      <c r="O2454" s="18" t="n">
        <f aca="false">IF(D2454&lt;I2454,1,0)</f>
        <v>1</v>
      </c>
      <c r="P2454" s="20" t="n">
        <f aca="false">C2454/F2454</f>
        <v>7.52314814814815</v>
      </c>
      <c r="Q2454" s="19" t="n">
        <f aca="false">DATA!N2454</f>
        <v>82.84</v>
      </c>
      <c r="R2454" s="19" t="n">
        <f aca="false">DATA!O2454</f>
        <v>0.95</v>
      </c>
      <c r="S2454" s="17" t="n">
        <f aca="false">C2454*Q2454</f>
        <v>21538.4</v>
      </c>
      <c r="T2454" s="19" t="n">
        <f aca="false">C2454*R2454</f>
        <v>247</v>
      </c>
      <c r="U2454" s="20" t="n">
        <f aca="false">MAX(0,C2454-L2454)</f>
        <v>0</v>
      </c>
      <c r="V2454" s="17" t="n">
        <f aca="false">U2454*Q2454</f>
        <v>0</v>
      </c>
      <c r="W2454" s="19" t="n">
        <f aca="false">U2454*R2454</f>
        <v>0</v>
      </c>
      <c r="X2454" s="20" t="n">
        <f aca="false">MAX(0,K2454-C2454)</f>
        <v>71.3210452203117</v>
      </c>
      <c r="Y2454" s="17" t="n">
        <f aca="false">F2454*PARAMETER!$B$5*Q2454</f>
        <v>1044976.896</v>
      </c>
      <c r="Z2454" s="21" t="n">
        <f aca="false">SUMIF($Y$2:$Y$3205,"&gt;="&amp;Y2454)/SUM($Y$2:$Y$3205)</f>
        <v>0.707808968507987</v>
      </c>
      <c r="AA2454" s="16" t="str">
        <f aca="false">IF(Z2454&lt;=PARAMETER!$B$7,"A",IF(Z2454&lt;=PARAMETER!$B$8,"B","C"))</f>
        <v>A</v>
      </c>
      <c r="AB2454" s="22" t="n">
        <f aca="false">G2454/F2454</f>
        <v>0.118923611111111</v>
      </c>
      <c r="AC2454" s="16" t="str">
        <f aca="false">IF(AB2454&lt;=PARAMETER!$B$9,"X",IF(AB2454&lt;=PARAMETER!$B$10,"Y","Z"))</f>
        <v>X</v>
      </c>
      <c r="AD2454" s="16" t="str">
        <f aca="false">AA2454&amp;AC2454</f>
        <v>AX</v>
      </c>
      <c r="AE2454" s="22" t="n">
        <f aca="false">DATA!I2454</f>
        <v>0.95</v>
      </c>
      <c r="AF2454" s="18" t="n">
        <f aca="false">DATA!L2454</f>
        <v>30</v>
      </c>
      <c r="AG2454" s="16" t="str">
        <f aca="false">DATA!K2454</f>
        <v>B</v>
      </c>
      <c r="AH2454" s="18" t="n">
        <f aca="false">IF(AE2454&gt;=PARAMETER!$B$12,1,0)</f>
        <v>1</v>
      </c>
      <c r="AI2454" s="18" t="n">
        <f aca="false">IF(AF2454&gt;=PARAMETER!$B$13,1,0)</f>
        <v>0</v>
      </c>
      <c r="AJ2454" s="18" t="n">
        <f aca="false">IF(AND(AH2454=1,AI2454=1),1,0)</f>
        <v>0</v>
      </c>
    </row>
    <row r="2455" customFormat="false" ht="15" hidden="false" customHeight="false" outlineLevel="0" collapsed="false">
      <c r="A2455" s="16" t="str">
        <f aca="false">DATA!A2455</f>
        <v>ITM12453</v>
      </c>
      <c r="B2455" s="16" t="str">
        <f aca="false">DATA!B2455</f>
        <v>Pharma</v>
      </c>
      <c r="C2455" s="17" t="n">
        <f aca="false">DATA!C2455</f>
        <v>434</v>
      </c>
      <c r="D2455" s="17" t="n">
        <f aca="false">DATA!D2455</f>
        <v>57</v>
      </c>
      <c r="E2455" s="18" t="n">
        <f aca="false">DATA!F2455</f>
        <v>7</v>
      </c>
      <c r="F2455" s="19" t="n">
        <f aca="false">DATA!G2455</f>
        <v>48.22</v>
      </c>
      <c r="G2455" s="19" t="n">
        <f aca="false">DATA!H2455</f>
        <v>5.88</v>
      </c>
      <c r="H2455" s="18" t="n">
        <f aca="false">DATA!E2455</f>
        <v>10</v>
      </c>
      <c r="I2455" s="20" t="n">
        <f aca="false">F2455*E2455</f>
        <v>337.54</v>
      </c>
      <c r="J2455" s="20" t="n">
        <f aca="false">PARAMETER!$B$4*G2455*SQRT(E2455)</f>
        <v>25.5890170032953</v>
      </c>
      <c r="K2455" s="20" t="n">
        <f aca="false">I2455+J2455</f>
        <v>363.129017003295</v>
      </c>
      <c r="L2455" s="20" t="n">
        <f aca="false">K2455+F2455*H2455</f>
        <v>845.329017003295</v>
      </c>
      <c r="M2455" s="16" t="str">
        <f aca="false">IF(C2455&lt;=K2455,"REORDER",IF(C2455&gt;L2455,"OVERSTOCK","OK"))</f>
        <v>OK</v>
      </c>
      <c r="N2455" s="16" t="str">
        <f aca="false">IF(C2455&lt;=D2455,"REORDER","OK")</f>
        <v>OK</v>
      </c>
      <c r="O2455" s="18" t="n">
        <f aca="false">IF(D2455&lt;I2455,1,0)</f>
        <v>1</v>
      </c>
      <c r="P2455" s="20" t="n">
        <f aca="false">C2455/F2455</f>
        <v>9.0004147656574</v>
      </c>
      <c r="Q2455" s="19" t="n">
        <f aca="false">DATA!N2455</f>
        <v>35.28</v>
      </c>
      <c r="R2455" s="19" t="n">
        <f aca="false">DATA!O2455</f>
        <v>1</v>
      </c>
      <c r="S2455" s="17" t="n">
        <f aca="false">C2455*Q2455</f>
        <v>15311.52</v>
      </c>
      <c r="T2455" s="19" t="n">
        <f aca="false">C2455*R2455</f>
        <v>434</v>
      </c>
      <c r="U2455" s="20" t="n">
        <f aca="false">MAX(0,C2455-L2455)</f>
        <v>0</v>
      </c>
      <c r="V2455" s="17" t="n">
        <f aca="false">U2455*Q2455</f>
        <v>0</v>
      </c>
      <c r="W2455" s="19" t="n">
        <f aca="false">U2455*R2455</f>
        <v>0</v>
      </c>
      <c r="X2455" s="20" t="n">
        <f aca="false">MAX(0,K2455-C2455)</f>
        <v>0</v>
      </c>
      <c r="Y2455" s="17" t="n">
        <f aca="false">F2455*PARAMETER!$B$5*Q2455</f>
        <v>620938.584</v>
      </c>
      <c r="Z2455" s="21" t="n">
        <f aca="false">SUMIF($Y$2:$Y$3205,"&gt;="&amp;Y2455)/SUM($Y$2:$Y$3205)</f>
        <v>0.870655221637468</v>
      </c>
      <c r="AA2455" s="16" t="str">
        <f aca="false">IF(Z2455&lt;=PARAMETER!$B$7,"A",IF(Z2455&lt;=PARAMETER!$B$8,"B","C"))</f>
        <v>B</v>
      </c>
      <c r="AB2455" s="22" t="n">
        <f aca="false">G2455/F2455</f>
        <v>0.121941103276649</v>
      </c>
      <c r="AC2455" s="16" t="str">
        <f aca="false">IF(AB2455&lt;=PARAMETER!$B$9,"X",IF(AB2455&lt;=PARAMETER!$B$10,"Y","Z"))</f>
        <v>X</v>
      </c>
      <c r="AD2455" s="16" t="str">
        <f aca="false">AA2455&amp;AC2455</f>
        <v>BX</v>
      </c>
      <c r="AE2455" s="22" t="n">
        <f aca="false">DATA!I2455</f>
        <v>0.68</v>
      </c>
      <c r="AF2455" s="18" t="n">
        <f aca="false">DATA!L2455</f>
        <v>157</v>
      </c>
      <c r="AG2455" s="16" t="str">
        <f aca="false">DATA!K2455</f>
        <v>D</v>
      </c>
      <c r="AH2455" s="18" t="n">
        <f aca="false">IF(AE2455&gt;=PARAMETER!$B$12,1,0)</f>
        <v>0</v>
      </c>
      <c r="AI2455" s="18" t="n">
        <f aca="false">IF(AF2455&gt;=PARAMETER!$B$13,1,0)</f>
        <v>1</v>
      </c>
      <c r="AJ2455" s="18" t="n">
        <f aca="false">IF(AND(AH2455=1,AI2455=1),1,0)</f>
        <v>0</v>
      </c>
    </row>
    <row r="2456" customFormat="false" ht="15" hidden="false" customHeight="false" outlineLevel="0" collapsed="false">
      <c r="A2456" s="16" t="str">
        <f aca="false">DATA!A2456</f>
        <v>ITM12454</v>
      </c>
      <c r="B2456" s="16" t="str">
        <f aca="false">DATA!B2456</f>
        <v>Groceries</v>
      </c>
      <c r="C2456" s="17" t="n">
        <f aca="false">DATA!C2456</f>
        <v>264</v>
      </c>
      <c r="D2456" s="17" t="n">
        <f aca="false">DATA!D2456</f>
        <v>74</v>
      </c>
      <c r="E2456" s="18" t="n">
        <f aca="false">DATA!F2456</f>
        <v>4</v>
      </c>
      <c r="F2456" s="19" t="n">
        <f aca="false">DATA!G2456</f>
        <v>46.61</v>
      </c>
      <c r="G2456" s="19" t="n">
        <f aca="false">DATA!H2456</f>
        <v>7.19</v>
      </c>
      <c r="H2456" s="18" t="n">
        <f aca="false">DATA!E2456</f>
        <v>5</v>
      </c>
      <c r="I2456" s="20" t="n">
        <f aca="false">F2456*E2456</f>
        <v>186.44</v>
      </c>
      <c r="J2456" s="20" t="n">
        <f aca="false">PARAMETER!$B$4*G2456*SQRT(E2456)</f>
        <v>23.6529951555622</v>
      </c>
      <c r="K2456" s="20" t="n">
        <f aca="false">I2456+J2456</f>
        <v>210.092995155562</v>
      </c>
      <c r="L2456" s="20" t="n">
        <f aca="false">K2456+F2456*H2456</f>
        <v>443.142995155562</v>
      </c>
      <c r="M2456" s="16" t="str">
        <f aca="false">IF(C2456&lt;=K2456,"REORDER",IF(C2456&gt;L2456,"OVERSTOCK","OK"))</f>
        <v>OK</v>
      </c>
      <c r="N2456" s="16" t="str">
        <f aca="false">IF(C2456&lt;=D2456,"REORDER","OK")</f>
        <v>OK</v>
      </c>
      <c r="O2456" s="18" t="n">
        <f aca="false">IF(D2456&lt;I2456,1,0)</f>
        <v>1</v>
      </c>
      <c r="P2456" s="20" t="n">
        <f aca="false">C2456/F2456</f>
        <v>5.66402059643853</v>
      </c>
      <c r="Q2456" s="19" t="n">
        <f aca="false">DATA!N2456</f>
        <v>62.69</v>
      </c>
      <c r="R2456" s="19" t="n">
        <f aca="false">DATA!O2456</f>
        <v>1.68</v>
      </c>
      <c r="S2456" s="17" t="n">
        <f aca="false">C2456*Q2456</f>
        <v>16550.16</v>
      </c>
      <c r="T2456" s="19" t="n">
        <f aca="false">C2456*R2456</f>
        <v>443.52</v>
      </c>
      <c r="U2456" s="20" t="n">
        <f aca="false">MAX(0,C2456-L2456)</f>
        <v>0</v>
      </c>
      <c r="V2456" s="17" t="n">
        <f aca="false">U2456*Q2456</f>
        <v>0</v>
      </c>
      <c r="W2456" s="19" t="n">
        <f aca="false">U2456*R2456</f>
        <v>0</v>
      </c>
      <c r="X2456" s="20" t="n">
        <f aca="false">MAX(0,K2456-C2456)</f>
        <v>0</v>
      </c>
      <c r="Y2456" s="17" t="n">
        <f aca="false">F2456*PARAMETER!$B$5*Q2456</f>
        <v>1066523.0285</v>
      </c>
      <c r="Z2456" s="21" t="n">
        <f aca="false">SUMIF($Y$2:$Y$3205,"&gt;="&amp;Y2456)/SUM($Y$2:$Y$3205)</f>
        <v>0.698364199882495</v>
      </c>
      <c r="AA2456" s="16" t="str">
        <f aca="false">IF(Z2456&lt;=PARAMETER!$B$7,"A",IF(Z2456&lt;=PARAMETER!$B$8,"B","C"))</f>
        <v>A</v>
      </c>
      <c r="AB2456" s="22" t="n">
        <f aca="false">G2456/F2456</f>
        <v>0.154258742759065</v>
      </c>
      <c r="AC2456" s="16" t="str">
        <f aca="false">IF(AB2456&lt;=PARAMETER!$B$9,"X",IF(AB2456&lt;=PARAMETER!$B$10,"Y","Z"))</f>
        <v>X</v>
      </c>
      <c r="AD2456" s="16" t="str">
        <f aca="false">AA2456&amp;AC2456</f>
        <v>AX</v>
      </c>
      <c r="AE2456" s="22" t="n">
        <f aca="false">DATA!I2456</f>
        <v>0.4</v>
      </c>
      <c r="AF2456" s="18" t="n">
        <f aca="false">DATA!L2456</f>
        <v>138</v>
      </c>
      <c r="AG2456" s="16" t="str">
        <f aca="false">DATA!K2456</f>
        <v>C</v>
      </c>
      <c r="AH2456" s="18" t="n">
        <f aca="false">IF(AE2456&gt;=PARAMETER!$B$12,1,0)</f>
        <v>0</v>
      </c>
      <c r="AI2456" s="18" t="n">
        <f aca="false">IF(AF2456&gt;=PARAMETER!$B$13,1,0)</f>
        <v>1</v>
      </c>
      <c r="AJ2456" s="18" t="n">
        <f aca="false">IF(AND(AH2456=1,AI2456=1),1,0)</f>
        <v>0</v>
      </c>
    </row>
    <row r="2457" customFormat="false" ht="15" hidden="false" customHeight="false" outlineLevel="0" collapsed="false">
      <c r="A2457" s="16" t="str">
        <f aca="false">DATA!A2457</f>
        <v>ITM12455</v>
      </c>
      <c r="B2457" s="16" t="str">
        <f aca="false">DATA!B2457</f>
        <v>Automotive</v>
      </c>
      <c r="C2457" s="17" t="n">
        <f aca="false">DATA!C2457</f>
        <v>182</v>
      </c>
      <c r="D2457" s="17" t="n">
        <f aca="false">DATA!D2457</f>
        <v>62</v>
      </c>
      <c r="E2457" s="18" t="n">
        <f aca="false">DATA!F2457</f>
        <v>3</v>
      </c>
      <c r="F2457" s="19" t="n">
        <f aca="false">DATA!G2457</f>
        <v>28.94</v>
      </c>
      <c r="G2457" s="19" t="n">
        <f aca="false">DATA!H2457</f>
        <v>7.55</v>
      </c>
      <c r="H2457" s="18" t="n">
        <f aca="false">DATA!E2457</f>
        <v>9</v>
      </c>
      <c r="I2457" s="20" t="n">
        <f aca="false">F2457*E2457</f>
        <v>86.82</v>
      </c>
      <c r="J2457" s="20" t="n">
        <f aca="false">PARAMETER!$B$4*G2457*SQRT(E2457)</f>
        <v>21.5097238993489</v>
      </c>
      <c r="K2457" s="20" t="n">
        <f aca="false">I2457+J2457</f>
        <v>108.329723899349</v>
      </c>
      <c r="L2457" s="20" t="n">
        <f aca="false">K2457+F2457*H2457</f>
        <v>368.789723899349</v>
      </c>
      <c r="M2457" s="16" t="str">
        <f aca="false">IF(C2457&lt;=K2457,"REORDER",IF(C2457&gt;L2457,"OVERSTOCK","OK"))</f>
        <v>OK</v>
      </c>
      <c r="N2457" s="16" t="str">
        <f aca="false">IF(C2457&lt;=D2457,"REORDER","OK")</f>
        <v>OK</v>
      </c>
      <c r="O2457" s="18" t="n">
        <f aca="false">IF(D2457&lt;I2457,1,0)</f>
        <v>1</v>
      </c>
      <c r="P2457" s="20" t="n">
        <f aca="false">C2457/F2457</f>
        <v>6.28887353144437</v>
      </c>
      <c r="Q2457" s="19" t="n">
        <f aca="false">DATA!N2457</f>
        <v>55.62</v>
      </c>
      <c r="R2457" s="19" t="n">
        <f aca="false">DATA!O2457</f>
        <v>1.36</v>
      </c>
      <c r="S2457" s="17" t="n">
        <f aca="false">C2457*Q2457</f>
        <v>10122.84</v>
      </c>
      <c r="T2457" s="19" t="n">
        <f aca="false">C2457*R2457</f>
        <v>247.52</v>
      </c>
      <c r="U2457" s="20" t="n">
        <f aca="false">MAX(0,C2457-L2457)</f>
        <v>0</v>
      </c>
      <c r="V2457" s="17" t="n">
        <f aca="false">U2457*Q2457</f>
        <v>0</v>
      </c>
      <c r="W2457" s="19" t="n">
        <f aca="false">U2457*R2457</f>
        <v>0</v>
      </c>
      <c r="X2457" s="20" t="n">
        <f aca="false">MAX(0,K2457-C2457)</f>
        <v>0</v>
      </c>
      <c r="Y2457" s="17" t="n">
        <f aca="false">F2457*PARAMETER!$B$5*Q2457</f>
        <v>587519.622</v>
      </c>
      <c r="Z2457" s="21" t="n">
        <f aca="false">SUMIF($Y$2:$Y$3205,"&gt;="&amp;Y2457)/SUM($Y$2:$Y$3205)</f>
        <v>0.88008695415157</v>
      </c>
      <c r="AA2457" s="16" t="str">
        <f aca="false">IF(Z2457&lt;=PARAMETER!$B$7,"A",IF(Z2457&lt;=PARAMETER!$B$8,"B","C"))</f>
        <v>B</v>
      </c>
      <c r="AB2457" s="22" t="n">
        <f aca="false">G2457/F2457</f>
        <v>0.260884588804423</v>
      </c>
      <c r="AC2457" s="16" t="str">
        <f aca="false">IF(AB2457&lt;=PARAMETER!$B$9,"X",IF(AB2457&lt;=PARAMETER!$B$10,"Y","Z"))</f>
        <v>Y</v>
      </c>
      <c r="AD2457" s="16" t="str">
        <f aca="false">AA2457&amp;AC2457</f>
        <v>BY</v>
      </c>
      <c r="AE2457" s="22" t="n">
        <f aca="false">DATA!I2457</f>
        <v>0.11</v>
      </c>
      <c r="AF2457" s="18" t="n">
        <f aca="false">DATA!L2457</f>
        <v>37</v>
      </c>
      <c r="AG2457" s="16" t="str">
        <f aca="false">DATA!K2457</f>
        <v>C</v>
      </c>
      <c r="AH2457" s="18" t="n">
        <f aca="false">IF(AE2457&gt;=PARAMETER!$B$12,1,0)</f>
        <v>0</v>
      </c>
      <c r="AI2457" s="18" t="n">
        <f aca="false">IF(AF2457&gt;=PARAMETER!$B$13,1,0)</f>
        <v>0</v>
      </c>
      <c r="AJ2457" s="18" t="n">
        <f aca="false">IF(AND(AH2457=1,AI2457=1),1,0)</f>
        <v>0</v>
      </c>
    </row>
    <row r="2458" customFormat="false" ht="15" hidden="false" customHeight="false" outlineLevel="0" collapsed="false">
      <c r="A2458" s="16" t="str">
        <f aca="false">DATA!A2458</f>
        <v>ITM12456</v>
      </c>
      <c r="B2458" s="16" t="str">
        <f aca="false">DATA!B2458</f>
        <v>Pharma</v>
      </c>
      <c r="C2458" s="17" t="n">
        <f aca="false">DATA!C2458</f>
        <v>79</v>
      </c>
      <c r="D2458" s="17" t="n">
        <f aca="false">DATA!D2458</f>
        <v>76</v>
      </c>
      <c r="E2458" s="18" t="n">
        <f aca="false">DATA!F2458</f>
        <v>2</v>
      </c>
      <c r="F2458" s="19" t="n">
        <f aca="false">DATA!G2458</f>
        <v>36.97</v>
      </c>
      <c r="G2458" s="19" t="n">
        <f aca="false">DATA!H2458</f>
        <v>7.04</v>
      </c>
      <c r="H2458" s="18" t="n">
        <f aca="false">DATA!E2458</f>
        <v>9</v>
      </c>
      <c r="I2458" s="20" t="n">
        <f aca="false">F2458*E2458</f>
        <v>73.94</v>
      </c>
      <c r="J2458" s="20" t="n">
        <f aca="false">PARAMETER!$B$4*G2458*SQRT(E2458)</f>
        <v>16.3762671237676</v>
      </c>
      <c r="K2458" s="20" t="n">
        <f aca="false">I2458+J2458</f>
        <v>90.3162671237676</v>
      </c>
      <c r="L2458" s="20" t="n">
        <f aca="false">K2458+F2458*H2458</f>
        <v>423.046267123768</v>
      </c>
      <c r="M2458" s="16" t="str">
        <f aca="false">IF(C2458&lt;=K2458,"REORDER",IF(C2458&gt;L2458,"OVERSTOCK","OK"))</f>
        <v>REORDER</v>
      </c>
      <c r="N2458" s="16" t="str">
        <f aca="false">IF(C2458&lt;=D2458,"REORDER","OK")</f>
        <v>OK</v>
      </c>
      <c r="O2458" s="18" t="n">
        <f aca="false">IF(D2458&lt;I2458,1,0)</f>
        <v>0</v>
      </c>
      <c r="P2458" s="20" t="n">
        <f aca="false">C2458/F2458</f>
        <v>2.13686773059237</v>
      </c>
      <c r="Q2458" s="19" t="n">
        <f aca="false">DATA!N2458</f>
        <v>67.19</v>
      </c>
      <c r="R2458" s="19" t="n">
        <f aca="false">DATA!O2458</f>
        <v>0.92</v>
      </c>
      <c r="S2458" s="17" t="n">
        <f aca="false">C2458*Q2458</f>
        <v>5308.01</v>
      </c>
      <c r="T2458" s="19" t="n">
        <f aca="false">C2458*R2458</f>
        <v>72.68</v>
      </c>
      <c r="U2458" s="20" t="n">
        <f aca="false">MAX(0,C2458-L2458)</f>
        <v>0</v>
      </c>
      <c r="V2458" s="17" t="n">
        <f aca="false">U2458*Q2458</f>
        <v>0</v>
      </c>
      <c r="W2458" s="19" t="n">
        <f aca="false">U2458*R2458</f>
        <v>0</v>
      </c>
      <c r="X2458" s="20" t="n">
        <f aca="false">MAX(0,K2458-C2458)</f>
        <v>11.3162671237676</v>
      </c>
      <c r="Y2458" s="17" t="n">
        <f aca="false">F2458*PARAMETER!$B$5*Q2458</f>
        <v>906665.2195</v>
      </c>
      <c r="Z2458" s="21" t="n">
        <f aca="false">SUMIF($Y$2:$Y$3205,"&gt;="&amp;Y2458)/SUM($Y$2:$Y$3205)</f>
        <v>0.773201051664991</v>
      </c>
      <c r="AA2458" s="16" t="str">
        <f aca="false">IF(Z2458&lt;=PARAMETER!$B$7,"A",IF(Z2458&lt;=PARAMETER!$B$8,"B","C"))</f>
        <v>A</v>
      </c>
      <c r="AB2458" s="22" t="n">
        <f aca="false">G2458/F2458</f>
        <v>0.190424668650257</v>
      </c>
      <c r="AC2458" s="16" t="str">
        <f aca="false">IF(AB2458&lt;=PARAMETER!$B$9,"X",IF(AB2458&lt;=PARAMETER!$B$10,"Y","Z"))</f>
        <v>X</v>
      </c>
      <c r="AD2458" s="16" t="str">
        <f aca="false">AA2458&amp;AC2458</f>
        <v>AX</v>
      </c>
      <c r="AE2458" s="22" t="n">
        <f aca="false">DATA!I2458</f>
        <v>0.98</v>
      </c>
      <c r="AF2458" s="18" t="n">
        <f aca="false">DATA!L2458</f>
        <v>117</v>
      </c>
      <c r="AG2458" s="16" t="str">
        <f aca="false">DATA!K2458</f>
        <v>B</v>
      </c>
      <c r="AH2458" s="18" t="n">
        <f aca="false">IF(AE2458&gt;=PARAMETER!$B$12,1,0)</f>
        <v>1</v>
      </c>
      <c r="AI2458" s="18" t="n">
        <f aca="false">IF(AF2458&gt;=PARAMETER!$B$13,1,0)</f>
        <v>1</v>
      </c>
      <c r="AJ2458" s="18" t="n">
        <f aca="false">IF(AND(AH2458=1,AI2458=1),1,0)</f>
        <v>1</v>
      </c>
    </row>
    <row r="2459" customFormat="false" ht="15" hidden="false" customHeight="false" outlineLevel="0" collapsed="false">
      <c r="A2459" s="16" t="str">
        <f aca="false">DATA!A2459</f>
        <v>ITM12457</v>
      </c>
      <c r="B2459" s="16" t="str">
        <f aca="false">DATA!B2459</f>
        <v>Electronics</v>
      </c>
      <c r="C2459" s="17" t="n">
        <f aca="false">DATA!C2459</f>
        <v>25</v>
      </c>
      <c r="D2459" s="17" t="n">
        <f aca="false">DATA!D2459</f>
        <v>99</v>
      </c>
      <c r="E2459" s="18" t="n">
        <f aca="false">DATA!F2459</f>
        <v>7</v>
      </c>
      <c r="F2459" s="19" t="n">
        <f aca="false">DATA!G2459</f>
        <v>47.59</v>
      </c>
      <c r="G2459" s="19" t="n">
        <f aca="false">DATA!H2459</f>
        <v>3.7</v>
      </c>
      <c r="H2459" s="18" t="n">
        <f aca="false">DATA!E2459</f>
        <v>14</v>
      </c>
      <c r="I2459" s="20" t="n">
        <f aca="false">F2459*E2459</f>
        <v>333.13</v>
      </c>
      <c r="J2459" s="20" t="n">
        <f aca="false">PARAMETER!$B$4*G2459*SQRT(E2459)</f>
        <v>16.10193246806</v>
      </c>
      <c r="K2459" s="20" t="n">
        <f aca="false">I2459+J2459</f>
        <v>349.23193246806</v>
      </c>
      <c r="L2459" s="20" t="n">
        <f aca="false">K2459+F2459*H2459</f>
        <v>1015.49193246806</v>
      </c>
      <c r="M2459" s="16" t="str">
        <f aca="false">IF(C2459&lt;=K2459,"REORDER",IF(C2459&gt;L2459,"OVERSTOCK","OK"))</f>
        <v>REORDER</v>
      </c>
      <c r="N2459" s="16" t="str">
        <f aca="false">IF(C2459&lt;=D2459,"REORDER","OK")</f>
        <v>REORDER</v>
      </c>
      <c r="O2459" s="18" t="n">
        <f aca="false">IF(D2459&lt;I2459,1,0)</f>
        <v>1</v>
      </c>
      <c r="P2459" s="20" t="n">
        <f aca="false">C2459/F2459</f>
        <v>0.525320445471738</v>
      </c>
      <c r="Q2459" s="19" t="n">
        <f aca="false">DATA!N2459</f>
        <v>66.82</v>
      </c>
      <c r="R2459" s="19" t="n">
        <f aca="false">DATA!O2459</f>
        <v>1.82</v>
      </c>
      <c r="S2459" s="17" t="n">
        <f aca="false">C2459*Q2459</f>
        <v>1670.5</v>
      </c>
      <c r="T2459" s="19" t="n">
        <f aca="false">C2459*R2459</f>
        <v>45.5</v>
      </c>
      <c r="U2459" s="20" t="n">
        <f aca="false">MAX(0,C2459-L2459)</f>
        <v>0</v>
      </c>
      <c r="V2459" s="17" t="n">
        <f aca="false">U2459*Q2459</f>
        <v>0</v>
      </c>
      <c r="W2459" s="19" t="n">
        <f aca="false">U2459*R2459</f>
        <v>0</v>
      </c>
      <c r="X2459" s="20" t="n">
        <f aca="false">MAX(0,K2459-C2459)</f>
        <v>324.23193246806</v>
      </c>
      <c r="Y2459" s="17" t="n">
        <f aca="false">F2459*PARAMETER!$B$5*Q2459</f>
        <v>1160686.787</v>
      </c>
      <c r="Z2459" s="21" t="n">
        <f aca="false">SUMIF($Y$2:$Y$3205,"&gt;="&amp;Y2459)/SUM($Y$2:$Y$3205)</f>
        <v>0.66103089630823</v>
      </c>
      <c r="AA2459" s="16" t="str">
        <f aca="false">IF(Z2459&lt;=PARAMETER!$B$7,"A",IF(Z2459&lt;=PARAMETER!$B$8,"B","C"))</f>
        <v>A</v>
      </c>
      <c r="AB2459" s="22" t="n">
        <f aca="false">G2459/F2459</f>
        <v>0.0777474259298172</v>
      </c>
      <c r="AC2459" s="16" t="str">
        <f aca="false">IF(AB2459&lt;=PARAMETER!$B$9,"X",IF(AB2459&lt;=PARAMETER!$B$10,"Y","Z"))</f>
        <v>X</v>
      </c>
      <c r="AD2459" s="16" t="str">
        <f aca="false">AA2459&amp;AC2459</f>
        <v>AX</v>
      </c>
      <c r="AE2459" s="22" t="n">
        <f aca="false">DATA!I2459</f>
        <v>0.54</v>
      </c>
      <c r="AF2459" s="18" t="n">
        <f aca="false">DATA!L2459</f>
        <v>18</v>
      </c>
      <c r="AG2459" s="16" t="str">
        <f aca="false">DATA!K2459</f>
        <v>C</v>
      </c>
      <c r="AH2459" s="18" t="n">
        <f aca="false">IF(AE2459&gt;=PARAMETER!$B$12,1,0)</f>
        <v>0</v>
      </c>
      <c r="AI2459" s="18" t="n">
        <f aca="false">IF(AF2459&gt;=PARAMETER!$B$13,1,0)</f>
        <v>0</v>
      </c>
      <c r="AJ2459" s="18" t="n">
        <f aca="false">IF(AND(AH2459=1,AI2459=1),1,0)</f>
        <v>0</v>
      </c>
    </row>
    <row r="2460" customFormat="false" ht="15" hidden="false" customHeight="false" outlineLevel="0" collapsed="false">
      <c r="A2460" s="16" t="str">
        <f aca="false">DATA!A2460</f>
        <v>ITM12458</v>
      </c>
      <c r="B2460" s="16" t="str">
        <f aca="false">DATA!B2460</f>
        <v>Electronics</v>
      </c>
      <c r="C2460" s="17" t="n">
        <f aca="false">DATA!C2460</f>
        <v>216</v>
      </c>
      <c r="D2460" s="17" t="n">
        <f aca="false">DATA!D2460</f>
        <v>27</v>
      </c>
      <c r="E2460" s="18" t="n">
        <f aca="false">DATA!F2460</f>
        <v>5</v>
      </c>
      <c r="F2460" s="19" t="n">
        <f aca="false">DATA!G2460</f>
        <v>5.09</v>
      </c>
      <c r="G2460" s="19" t="n">
        <f aca="false">DATA!H2460</f>
        <v>1.56</v>
      </c>
      <c r="H2460" s="18" t="n">
        <f aca="false">DATA!E2460</f>
        <v>11</v>
      </c>
      <c r="I2460" s="20" t="n">
        <f aca="false">F2460*E2460</f>
        <v>25.45</v>
      </c>
      <c r="J2460" s="20" t="n">
        <f aca="false">PARAMETER!$B$4*G2460*SQRT(E2460)</f>
        <v>5.73768705572489</v>
      </c>
      <c r="K2460" s="20" t="n">
        <f aca="false">I2460+J2460</f>
        <v>31.1876870557249</v>
      </c>
      <c r="L2460" s="20" t="n">
        <f aca="false">K2460+F2460*H2460</f>
        <v>87.1776870557249</v>
      </c>
      <c r="M2460" s="16" t="str">
        <f aca="false">IF(C2460&lt;=K2460,"REORDER",IF(C2460&gt;L2460,"OVERSTOCK","OK"))</f>
        <v>OVERSTOCK</v>
      </c>
      <c r="N2460" s="16" t="str">
        <f aca="false">IF(C2460&lt;=D2460,"REORDER","OK")</f>
        <v>OK</v>
      </c>
      <c r="O2460" s="18" t="n">
        <f aca="false">IF(D2460&lt;I2460,1,0)</f>
        <v>0</v>
      </c>
      <c r="P2460" s="20" t="n">
        <f aca="false">C2460/F2460</f>
        <v>42.4361493123772</v>
      </c>
      <c r="Q2460" s="19" t="n">
        <f aca="false">DATA!N2460</f>
        <v>116.2</v>
      </c>
      <c r="R2460" s="19" t="n">
        <f aca="false">DATA!O2460</f>
        <v>1.54</v>
      </c>
      <c r="S2460" s="17" t="n">
        <f aca="false">C2460*Q2460</f>
        <v>25099.2</v>
      </c>
      <c r="T2460" s="19" t="n">
        <f aca="false">C2460*R2460</f>
        <v>332.64</v>
      </c>
      <c r="U2460" s="20" t="n">
        <f aca="false">MAX(0,C2460-L2460)</f>
        <v>128.822312944275</v>
      </c>
      <c r="V2460" s="17" t="n">
        <f aca="false">U2460*Q2460</f>
        <v>14969.1527641248</v>
      </c>
      <c r="W2460" s="19" t="n">
        <f aca="false">U2460*R2460</f>
        <v>198.386361934184</v>
      </c>
      <c r="X2460" s="20" t="n">
        <f aca="false">MAX(0,K2460-C2460)</f>
        <v>0</v>
      </c>
      <c r="Y2460" s="17" t="n">
        <f aca="false">F2460*PARAMETER!$B$5*Q2460</f>
        <v>215882.17</v>
      </c>
      <c r="Z2460" s="21" t="n">
        <f aca="false">SUMIF($Y$2:$Y$3205,"&gt;="&amp;Y2460)/SUM($Y$2:$Y$3205)</f>
        <v>0.980132333858799</v>
      </c>
      <c r="AA2460" s="16" t="str">
        <f aca="false">IF(Z2460&lt;=PARAMETER!$B$7,"A",IF(Z2460&lt;=PARAMETER!$B$8,"B","C"))</f>
        <v>C</v>
      </c>
      <c r="AB2460" s="22" t="n">
        <f aca="false">G2460/F2460</f>
        <v>0.306483300589391</v>
      </c>
      <c r="AC2460" s="16" t="str">
        <f aca="false">IF(AB2460&lt;=PARAMETER!$B$9,"X",IF(AB2460&lt;=PARAMETER!$B$10,"Y","Z"))</f>
        <v>Y</v>
      </c>
      <c r="AD2460" s="16" t="str">
        <f aca="false">AA2460&amp;AC2460</f>
        <v>CY</v>
      </c>
      <c r="AE2460" s="22" t="n">
        <f aca="false">DATA!I2460</f>
        <v>0.94</v>
      </c>
      <c r="AF2460" s="18" t="n">
        <f aca="false">DATA!L2460</f>
        <v>173</v>
      </c>
      <c r="AG2460" s="16" t="str">
        <f aca="false">DATA!K2460</f>
        <v>A</v>
      </c>
      <c r="AH2460" s="18" t="n">
        <f aca="false">IF(AE2460&gt;=PARAMETER!$B$12,1,0)</f>
        <v>1</v>
      </c>
      <c r="AI2460" s="18" t="n">
        <f aca="false">IF(AF2460&gt;=PARAMETER!$B$13,1,0)</f>
        <v>1</v>
      </c>
      <c r="AJ2460" s="18" t="n">
        <f aca="false">IF(AND(AH2460=1,AI2460=1),1,0)</f>
        <v>1</v>
      </c>
    </row>
    <row r="2461" customFormat="false" ht="15" hidden="false" customHeight="false" outlineLevel="0" collapsed="false">
      <c r="A2461" s="16" t="str">
        <f aca="false">DATA!A2461</f>
        <v>ITM12459</v>
      </c>
      <c r="B2461" s="16" t="str">
        <f aca="false">DATA!B2461</f>
        <v>Apparel</v>
      </c>
      <c r="C2461" s="17" t="n">
        <f aca="false">DATA!C2461</f>
        <v>489</v>
      </c>
      <c r="D2461" s="17" t="n">
        <f aca="false">DATA!D2461</f>
        <v>18</v>
      </c>
      <c r="E2461" s="18" t="n">
        <f aca="false">DATA!F2461</f>
        <v>9</v>
      </c>
      <c r="F2461" s="19" t="n">
        <f aca="false">DATA!G2461</f>
        <v>1.28</v>
      </c>
      <c r="G2461" s="19" t="n">
        <f aca="false">DATA!H2461</f>
        <v>3.18</v>
      </c>
      <c r="H2461" s="18" t="n">
        <f aca="false">DATA!E2461</f>
        <v>8</v>
      </c>
      <c r="I2461" s="20" t="n">
        <f aca="false">F2461*E2461</f>
        <v>11.52</v>
      </c>
      <c r="J2461" s="20" t="n">
        <f aca="false">PARAMETER!$B$4*G2461*SQRT(E2461)</f>
        <v>15.691903601117</v>
      </c>
      <c r="K2461" s="20" t="n">
        <f aca="false">I2461+J2461</f>
        <v>27.211903601117</v>
      </c>
      <c r="L2461" s="20" t="n">
        <f aca="false">K2461+F2461*H2461</f>
        <v>37.451903601117</v>
      </c>
      <c r="M2461" s="16" t="str">
        <f aca="false">IF(C2461&lt;=K2461,"REORDER",IF(C2461&gt;L2461,"OVERSTOCK","OK"))</f>
        <v>OVERSTOCK</v>
      </c>
      <c r="N2461" s="16" t="str">
        <f aca="false">IF(C2461&lt;=D2461,"REORDER","OK")</f>
        <v>OK</v>
      </c>
      <c r="O2461" s="18" t="n">
        <f aca="false">IF(D2461&lt;I2461,1,0)</f>
        <v>0</v>
      </c>
      <c r="P2461" s="20" t="n">
        <f aca="false">C2461/F2461</f>
        <v>382.03125</v>
      </c>
      <c r="Q2461" s="19" t="n">
        <f aca="false">DATA!N2461</f>
        <v>57.61</v>
      </c>
      <c r="R2461" s="19" t="n">
        <f aca="false">DATA!O2461</f>
        <v>0.24</v>
      </c>
      <c r="S2461" s="17" t="n">
        <f aca="false">C2461*Q2461</f>
        <v>28171.29</v>
      </c>
      <c r="T2461" s="19" t="n">
        <f aca="false">C2461*R2461</f>
        <v>117.36</v>
      </c>
      <c r="U2461" s="20" t="n">
        <f aca="false">MAX(0,C2461-L2461)</f>
        <v>451.548096398883</v>
      </c>
      <c r="V2461" s="17" t="n">
        <f aca="false">U2461*Q2461</f>
        <v>26013.6858335397</v>
      </c>
      <c r="W2461" s="19" t="n">
        <f aca="false">U2461*R2461</f>
        <v>108.371543135732</v>
      </c>
      <c r="X2461" s="20" t="n">
        <f aca="false">MAX(0,K2461-C2461)</f>
        <v>0</v>
      </c>
      <c r="Y2461" s="17" t="n">
        <f aca="false">F2461*PARAMETER!$B$5*Q2461</f>
        <v>26915.392</v>
      </c>
      <c r="Z2461" s="21" t="n">
        <f aca="false">SUMIF($Y$2:$Y$3205,"&gt;="&amp;Y2461)/SUM($Y$2:$Y$3205)</f>
        <v>0.999875988764679</v>
      </c>
      <c r="AA2461" s="16" t="str">
        <f aca="false">IF(Z2461&lt;=PARAMETER!$B$7,"A",IF(Z2461&lt;=PARAMETER!$B$8,"B","C"))</f>
        <v>C</v>
      </c>
      <c r="AB2461" s="22" t="n">
        <f aca="false">G2461/F2461</f>
        <v>2.484375</v>
      </c>
      <c r="AC2461" s="16" t="str">
        <f aca="false">IF(AB2461&lt;=PARAMETER!$B$9,"X",IF(AB2461&lt;=PARAMETER!$B$10,"Y","Z"))</f>
        <v>Z</v>
      </c>
      <c r="AD2461" s="16" t="str">
        <f aca="false">AA2461&amp;AC2461</f>
        <v>CZ</v>
      </c>
      <c r="AE2461" s="22" t="n">
        <f aca="false">DATA!I2461</f>
        <v>0.59</v>
      </c>
      <c r="AF2461" s="18" t="n">
        <f aca="false">DATA!L2461</f>
        <v>171</v>
      </c>
      <c r="AG2461" s="16" t="str">
        <f aca="false">DATA!K2461</f>
        <v>C</v>
      </c>
      <c r="AH2461" s="18" t="n">
        <f aca="false">IF(AE2461&gt;=PARAMETER!$B$12,1,0)</f>
        <v>0</v>
      </c>
      <c r="AI2461" s="18" t="n">
        <f aca="false">IF(AF2461&gt;=PARAMETER!$B$13,1,0)</f>
        <v>1</v>
      </c>
      <c r="AJ2461" s="18" t="n">
        <f aca="false">IF(AND(AH2461=1,AI2461=1),1,0)</f>
        <v>0</v>
      </c>
    </row>
    <row r="2462" customFormat="false" ht="15" hidden="false" customHeight="false" outlineLevel="0" collapsed="false">
      <c r="A2462" s="16" t="str">
        <f aca="false">DATA!A2462</f>
        <v>ITM12460</v>
      </c>
      <c r="B2462" s="16" t="str">
        <f aca="false">DATA!B2462</f>
        <v>Pharma</v>
      </c>
      <c r="C2462" s="17" t="n">
        <f aca="false">DATA!C2462</f>
        <v>77</v>
      </c>
      <c r="D2462" s="17" t="n">
        <f aca="false">DATA!D2462</f>
        <v>47</v>
      </c>
      <c r="E2462" s="18" t="n">
        <f aca="false">DATA!F2462</f>
        <v>7</v>
      </c>
      <c r="F2462" s="19" t="n">
        <f aca="false">DATA!G2462</f>
        <v>2.46</v>
      </c>
      <c r="G2462" s="19" t="n">
        <f aca="false">DATA!H2462</f>
        <v>2.5</v>
      </c>
      <c r="H2462" s="18" t="n">
        <f aca="false">DATA!E2462</f>
        <v>3</v>
      </c>
      <c r="I2462" s="20" t="n">
        <f aca="false">F2462*E2462</f>
        <v>17.22</v>
      </c>
      <c r="J2462" s="20" t="n">
        <f aca="false">PARAMETER!$B$4*G2462*SQRT(E2462)</f>
        <v>10.8796841000405</v>
      </c>
      <c r="K2462" s="20" t="n">
        <f aca="false">I2462+J2462</f>
        <v>28.0996841000405</v>
      </c>
      <c r="L2462" s="20" t="n">
        <f aca="false">K2462+F2462*H2462</f>
        <v>35.4796841000405</v>
      </c>
      <c r="M2462" s="16" t="str">
        <f aca="false">IF(C2462&lt;=K2462,"REORDER",IF(C2462&gt;L2462,"OVERSTOCK","OK"))</f>
        <v>OVERSTOCK</v>
      </c>
      <c r="N2462" s="16" t="str">
        <f aca="false">IF(C2462&lt;=D2462,"REORDER","OK")</f>
        <v>OK</v>
      </c>
      <c r="O2462" s="18" t="n">
        <f aca="false">IF(D2462&lt;I2462,1,0)</f>
        <v>0</v>
      </c>
      <c r="P2462" s="20" t="n">
        <f aca="false">C2462/F2462</f>
        <v>31.3008130081301</v>
      </c>
      <c r="Q2462" s="19" t="n">
        <f aca="false">DATA!N2462</f>
        <v>188.78</v>
      </c>
      <c r="R2462" s="19" t="n">
        <f aca="false">DATA!O2462</f>
        <v>0.39</v>
      </c>
      <c r="S2462" s="17" t="n">
        <f aca="false">C2462*Q2462</f>
        <v>14536.06</v>
      </c>
      <c r="T2462" s="19" t="n">
        <f aca="false">C2462*R2462</f>
        <v>30.03</v>
      </c>
      <c r="U2462" s="20" t="n">
        <f aca="false">MAX(0,C2462-L2462)</f>
        <v>41.5203158999595</v>
      </c>
      <c r="V2462" s="17" t="n">
        <f aca="false">U2462*Q2462</f>
        <v>7838.20523559435</v>
      </c>
      <c r="W2462" s="19" t="n">
        <f aca="false">U2462*R2462</f>
        <v>16.1929232009842</v>
      </c>
      <c r="X2462" s="20" t="n">
        <f aca="false">MAX(0,K2462-C2462)</f>
        <v>0</v>
      </c>
      <c r="Y2462" s="17" t="n">
        <f aca="false">F2462*PARAMETER!$B$5*Q2462</f>
        <v>169505.562</v>
      </c>
      <c r="Z2462" s="21" t="n">
        <f aca="false">SUMIF($Y$2:$Y$3205,"&gt;="&amp;Y2462)/SUM($Y$2:$Y$3205)</f>
        <v>0.987848606570474</v>
      </c>
      <c r="AA2462" s="16" t="str">
        <f aca="false">IF(Z2462&lt;=PARAMETER!$B$7,"A",IF(Z2462&lt;=PARAMETER!$B$8,"B","C"))</f>
        <v>C</v>
      </c>
      <c r="AB2462" s="22" t="n">
        <f aca="false">G2462/F2462</f>
        <v>1.01626016260163</v>
      </c>
      <c r="AC2462" s="16" t="str">
        <f aca="false">IF(AB2462&lt;=PARAMETER!$B$9,"X",IF(AB2462&lt;=PARAMETER!$B$10,"Y","Z"))</f>
        <v>Z</v>
      </c>
      <c r="AD2462" s="16" t="str">
        <f aca="false">AA2462&amp;AC2462</f>
        <v>CZ</v>
      </c>
      <c r="AE2462" s="22" t="n">
        <f aca="false">DATA!I2462</f>
        <v>0.64</v>
      </c>
      <c r="AF2462" s="18" t="n">
        <f aca="false">DATA!L2462</f>
        <v>41</v>
      </c>
      <c r="AG2462" s="16" t="str">
        <f aca="false">DATA!K2462</f>
        <v>B</v>
      </c>
      <c r="AH2462" s="18" t="n">
        <f aca="false">IF(AE2462&gt;=PARAMETER!$B$12,1,0)</f>
        <v>0</v>
      </c>
      <c r="AI2462" s="18" t="n">
        <f aca="false">IF(AF2462&gt;=PARAMETER!$B$13,1,0)</f>
        <v>0</v>
      </c>
      <c r="AJ2462" s="18" t="n">
        <f aca="false">IF(AND(AH2462=1,AI2462=1),1,0)</f>
        <v>0</v>
      </c>
    </row>
    <row r="2463" customFormat="false" ht="15" hidden="false" customHeight="false" outlineLevel="0" collapsed="false">
      <c r="A2463" s="16" t="str">
        <f aca="false">DATA!A2463</f>
        <v>ITM12461</v>
      </c>
      <c r="B2463" s="16" t="str">
        <f aca="false">DATA!B2463</f>
        <v>Electronics</v>
      </c>
      <c r="C2463" s="17" t="n">
        <f aca="false">DATA!C2463</f>
        <v>324</v>
      </c>
      <c r="D2463" s="17" t="n">
        <f aca="false">DATA!D2463</f>
        <v>96</v>
      </c>
      <c r="E2463" s="18" t="n">
        <f aca="false">DATA!F2463</f>
        <v>5</v>
      </c>
      <c r="F2463" s="19" t="n">
        <f aca="false">DATA!G2463</f>
        <v>28.6</v>
      </c>
      <c r="G2463" s="19" t="n">
        <f aca="false">DATA!H2463</f>
        <v>1.79</v>
      </c>
      <c r="H2463" s="18" t="n">
        <f aca="false">DATA!E2463</f>
        <v>10</v>
      </c>
      <c r="I2463" s="20" t="n">
        <f aca="false">F2463*E2463</f>
        <v>143</v>
      </c>
      <c r="J2463" s="20" t="n">
        <f aca="false">PARAMETER!$B$4*G2463*SQRT(E2463)</f>
        <v>6.58362809599202</v>
      </c>
      <c r="K2463" s="20" t="n">
        <f aca="false">I2463+J2463</f>
        <v>149.583628095992</v>
      </c>
      <c r="L2463" s="20" t="n">
        <f aca="false">K2463+F2463*H2463</f>
        <v>435.583628095992</v>
      </c>
      <c r="M2463" s="16" t="str">
        <f aca="false">IF(C2463&lt;=K2463,"REORDER",IF(C2463&gt;L2463,"OVERSTOCK","OK"))</f>
        <v>OK</v>
      </c>
      <c r="N2463" s="16" t="str">
        <f aca="false">IF(C2463&lt;=D2463,"REORDER","OK")</f>
        <v>OK</v>
      </c>
      <c r="O2463" s="18" t="n">
        <f aca="false">IF(D2463&lt;I2463,1,0)</f>
        <v>1</v>
      </c>
      <c r="P2463" s="20" t="n">
        <f aca="false">C2463/F2463</f>
        <v>11.3286713286713</v>
      </c>
      <c r="Q2463" s="19" t="n">
        <f aca="false">DATA!N2463</f>
        <v>107.14</v>
      </c>
      <c r="R2463" s="19" t="n">
        <f aca="false">DATA!O2463</f>
        <v>0.26</v>
      </c>
      <c r="S2463" s="17" t="n">
        <f aca="false">C2463*Q2463</f>
        <v>34713.36</v>
      </c>
      <c r="T2463" s="19" t="n">
        <f aca="false">C2463*R2463</f>
        <v>84.24</v>
      </c>
      <c r="U2463" s="20" t="n">
        <f aca="false">MAX(0,C2463-L2463)</f>
        <v>0</v>
      </c>
      <c r="V2463" s="17" t="n">
        <f aca="false">U2463*Q2463</f>
        <v>0</v>
      </c>
      <c r="W2463" s="19" t="n">
        <f aca="false">U2463*R2463</f>
        <v>0</v>
      </c>
      <c r="X2463" s="20" t="n">
        <f aca="false">MAX(0,K2463-C2463)</f>
        <v>0</v>
      </c>
      <c r="Y2463" s="17" t="n">
        <f aca="false">F2463*PARAMETER!$B$5*Q2463</f>
        <v>1118434.46</v>
      </c>
      <c r="Z2463" s="21" t="n">
        <f aca="false">SUMIF($Y$2:$Y$3205,"&gt;="&amp;Y2463)/SUM($Y$2:$Y$3205)</f>
        <v>0.679952601916839</v>
      </c>
      <c r="AA2463" s="16" t="str">
        <f aca="false">IF(Z2463&lt;=PARAMETER!$B$7,"A",IF(Z2463&lt;=PARAMETER!$B$8,"B","C"))</f>
        <v>A</v>
      </c>
      <c r="AB2463" s="22" t="n">
        <f aca="false">G2463/F2463</f>
        <v>0.0625874125874126</v>
      </c>
      <c r="AC2463" s="16" t="str">
        <f aca="false">IF(AB2463&lt;=PARAMETER!$B$9,"X",IF(AB2463&lt;=PARAMETER!$B$10,"Y","Z"))</f>
        <v>X</v>
      </c>
      <c r="AD2463" s="16" t="str">
        <f aca="false">AA2463&amp;AC2463</f>
        <v>AX</v>
      </c>
      <c r="AE2463" s="22" t="n">
        <f aca="false">DATA!I2463</f>
        <v>0.74</v>
      </c>
      <c r="AF2463" s="18" t="n">
        <f aca="false">DATA!L2463</f>
        <v>75</v>
      </c>
      <c r="AG2463" s="16" t="str">
        <f aca="false">DATA!K2463</f>
        <v>C</v>
      </c>
      <c r="AH2463" s="18" t="n">
        <f aca="false">IF(AE2463&gt;=PARAMETER!$B$12,1,0)</f>
        <v>0</v>
      </c>
      <c r="AI2463" s="18" t="n">
        <f aca="false">IF(AF2463&gt;=PARAMETER!$B$13,1,0)</f>
        <v>0</v>
      </c>
      <c r="AJ2463" s="18" t="n">
        <f aca="false">IF(AND(AH2463=1,AI2463=1),1,0)</f>
        <v>0</v>
      </c>
    </row>
    <row r="2464" customFormat="false" ht="15" hidden="false" customHeight="false" outlineLevel="0" collapsed="false">
      <c r="A2464" s="16" t="str">
        <f aca="false">DATA!A2464</f>
        <v>ITM12462</v>
      </c>
      <c r="B2464" s="16" t="str">
        <f aca="false">DATA!B2464</f>
        <v>Groceries</v>
      </c>
      <c r="C2464" s="17" t="n">
        <f aca="false">DATA!C2464</f>
        <v>426</v>
      </c>
      <c r="D2464" s="17" t="n">
        <f aca="false">DATA!D2464</f>
        <v>30</v>
      </c>
      <c r="E2464" s="18" t="n">
        <f aca="false">DATA!F2464</f>
        <v>9</v>
      </c>
      <c r="F2464" s="19" t="n">
        <f aca="false">DATA!G2464</f>
        <v>38.38</v>
      </c>
      <c r="G2464" s="19" t="n">
        <f aca="false">DATA!H2464</f>
        <v>0.73</v>
      </c>
      <c r="H2464" s="18" t="n">
        <f aca="false">DATA!E2464</f>
        <v>3</v>
      </c>
      <c r="I2464" s="20" t="n">
        <f aca="false">F2464*E2464</f>
        <v>345.42</v>
      </c>
      <c r="J2464" s="20" t="n">
        <f aca="false">PARAMETER!$B$4*G2464*SQRT(E2464)</f>
        <v>3.60222944302372</v>
      </c>
      <c r="K2464" s="20" t="n">
        <f aca="false">I2464+J2464</f>
        <v>349.022229443024</v>
      </c>
      <c r="L2464" s="20" t="n">
        <f aca="false">K2464+F2464*H2464</f>
        <v>464.162229443024</v>
      </c>
      <c r="M2464" s="16" t="str">
        <f aca="false">IF(C2464&lt;=K2464,"REORDER",IF(C2464&gt;L2464,"OVERSTOCK","OK"))</f>
        <v>OK</v>
      </c>
      <c r="N2464" s="16" t="str">
        <f aca="false">IF(C2464&lt;=D2464,"REORDER","OK")</f>
        <v>OK</v>
      </c>
      <c r="O2464" s="18" t="n">
        <f aca="false">IF(D2464&lt;I2464,1,0)</f>
        <v>1</v>
      </c>
      <c r="P2464" s="20" t="n">
        <f aca="false">C2464/F2464</f>
        <v>11.0995310057322</v>
      </c>
      <c r="Q2464" s="19" t="n">
        <f aca="false">DATA!N2464</f>
        <v>34.5</v>
      </c>
      <c r="R2464" s="19" t="n">
        <f aca="false">DATA!O2464</f>
        <v>0.71</v>
      </c>
      <c r="S2464" s="17" t="n">
        <f aca="false">C2464*Q2464</f>
        <v>14697</v>
      </c>
      <c r="T2464" s="19" t="n">
        <f aca="false">C2464*R2464</f>
        <v>302.46</v>
      </c>
      <c r="U2464" s="20" t="n">
        <f aca="false">MAX(0,C2464-L2464)</f>
        <v>0</v>
      </c>
      <c r="V2464" s="17" t="n">
        <f aca="false">U2464*Q2464</f>
        <v>0</v>
      </c>
      <c r="W2464" s="19" t="n">
        <f aca="false">U2464*R2464</f>
        <v>0</v>
      </c>
      <c r="X2464" s="20" t="n">
        <f aca="false">MAX(0,K2464-C2464)</f>
        <v>0</v>
      </c>
      <c r="Y2464" s="17" t="n">
        <f aca="false">F2464*PARAMETER!$B$5*Q2464</f>
        <v>483300.15</v>
      </c>
      <c r="Z2464" s="21" t="n">
        <f aca="false">SUMIF($Y$2:$Y$3205,"&gt;="&amp;Y2464)/SUM($Y$2:$Y$3205)</f>
        <v>0.911271522533185</v>
      </c>
      <c r="AA2464" s="16" t="str">
        <f aca="false">IF(Z2464&lt;=PARAMETER!$B$7,"A",IF(Z2464&lt;=PARAMETER!$B$8,"B","C"))</f>
        <v>B</v>
      </c>
      <c r="AB2464" s="22" t="n">
        <f aca="false">G2464/F2464</f>
        <v>0.0190203230849401</v>
      </c>
      <c r="AC2464" s="16" t="str">
        <f aca="false">IF(AB2464&lt;=PARAMETER!$B$9,"X",IF(AB2464&lt;=PARAMETER!$B$10,"Y","Z"))</f>
        <v>X</v>
      </c>
      <c r="AD2464" s="16" t="str">
        <f aca="false">AA2464&amp;AC2464</f>
        <v>BX</v>
      </c>
      <c r="AE2464" s="22" t="n">
        <f aca="false">DATA!I2464</f>
        <v>0.39</v>
      </c>
      <c r="AF2464" s="18" t="n">
        <f aca="false">DATA!L2464</f>
        <v>109</v>
      </c>
      <c r="AG2464" s="16" t="str">
        <f aca="false">DATA!K2464</f>
        <v>B</v>
      </c>
      <c r="AH2464" s="18" t="n">
        <f aca="false">IF(AE2464&gt;=PARAMETER!$B$12,1,0)</f>
        <v>0</v>
      </c>
      <c r="AI2464" s="18" t="n">
        <f aca="false">IF(AF2464&gt;=PARAMETER!$B$13,1,0)</f>
        <v>1</v>
      </c>
      <c r="AJ2464" s="18" t="n">
        <f aca="false">IF(AND(AH2464=1,AI2464=1),1,0)</f>
        <v>0</v>
      </c>
    </row>
    <row r="2465" customFormat="false" ht="15" hidden="false" customHeight="false" outlineLevel="0" collapsed="false">
      <c r="A2465" s="16" t="str">
        <f aca="false">DATA!A2465</f>
        <v>ITM12463</v>
      </c>
      <c r="B2465" s="16" t="str">
        <f aca="false">DATA!B2465</f>
        <v>Pharma</v>
      </c>
      <c r="C2465" s="17" t="n">
        <f aca="false">DATA!C2465</f>
        <v>236</v>
      </c>
      <c r="D2465" s="17" t="n">
        <f aca="false">DATA!D2465</f>
        <v>74</v>
      </c>
      <c r="E2465" s="18" t="n">
        <f aca="false">DATA!F2465</f>
        <v>9</v>
      </c>
      <c r="F2465" s="19" t="n">
        <f aca="false">DATA!G2465</f>
        <v>18.99</v>
      </c>
      <c r="G2465" s="19" t="n">
        <f aca="false">DATA!H2465</f>
        <v>9.39</v>
      </c>
      <c r="H2465" s="18" t="n">
        <f aca="false">DATA!E2465</f>
        <v>5</v>
      </c>
      <c r="I2465" s="20" t="n">
        <f aca="false">F2465*E2465</f>
        <v>170.91</v>
      </c>
      <c r="J2465" s="20" t="n">
        <f aca="false">PARAMETER!$B$4*G2465*SQRT(E2465)</f>
        <v>46.335526671223</v>
      </c>
      <c r="K2465" s="20" t="n">
        <f aca="false">I2465+J2465</f>
        <v>217.245526671223</v>
      </c>
      <c r="L2465" s="20" t="n">
        <f aca="false">K2465+F2465*H2465</f>
        <v>312.195526671223</v>
      </c>
      <c r="M2465" s="16" t="str">
        <f aca="false">IF(C2465&lt;=K2465,"REORDER",IF(C2465&gt;L2465,"OVERSTOCK","OK"))</f>
        <v>OK</v>
      </c>
      <c r="N2465" s="16" t="str">
        <f aca="false">IF(C2465&lt;=D2465,"REORDER","OK")</f>
        <v>OK</v>
      </c>
      <c r="O2465" s="18" t="n">
        <f aca="false">IF(D2465&lt;I2465,1,0)</f>
        <v>1</v>
      </c>
      <c r="P2465" s="20" t="n">
        <f aca="false">C2465/F2465</f>
        <v>12.4275934702475</v>
      </c>
      <c r="Q2465" s="19" t="n">
        <f aca="false">DATA!N2465</f>
        <v>63.13</v>
      </c>
      <c r="R2465" s="19" t="n">
        <f aca="false">DATA!O2465</f>
        <v>0.93</v>
      </c>
      <c r="S2465" s="17" t="n">
        <f aca="false">C2465*Q2465</f>
        <v>14898.68</v>
      </c>
      <c r="T2465" s="19" t="n">
        <f aca="false">C2465*R2465</f>
        <v>219.48</v>
      </c>
      <c r="U2465" s="20" t="n">
        <f aca="false">MAX(0,C2465-L2465)</f>
        <v>0</v>
      </c>
      <c r="V2465" s="17" t="n">
        <f aca="false">U2465*Q2465</f>
        <v>0</v>
      </c>
      <c r="W2465" s="19" t="n">
        <f aca="false">U2465*R2465</f>
        <v>0</v>
      </c>
      <c r="X2465" s="20" t="n">
        <f aca="false">MAX(0,K2465-C2465)</f>
        <v>0</v>
      </c>
      <c r="Y2465" s="17" t="n">
        <f aca="false">F2465*PARAMETER!$B$5*Q2465</f>
        <v>437576.1255</v>
      </c>
      <c r="Z2465" s="21" t="n">
        <f aca="false">SUMIF($Y$2:$Y$3205,"&gt;="&amp;Y2465)/SUM($Y$2:$Y$3205)</f>
        <v>0.924458745229857</v>
      </c>
      <c r="AA2465" s="16" t="str">
        <f aca="false">IF(Z2465&lt;=PARAMETER!$B$7,"A",IF(Z2465&lt;=PARAMETER!$B$8,"B","C"))</f>
        <v>B</v>
      </c>
      <c r="AB2465" s="22" t="n">
        <f aca="false">G2465/F2465</f>
        <v>0.494470774091627</v>
      </c>
      <c r="AC2465" s="16" t="str">
        <f aca="false">IF(AB2465&lt;=PARAMETER!$B$9,"X",IF(AB2465&lt;=PARAMETER!$B$10,"Y","Z"))</f>
        <v>Y</v>
      </c>
      <c r="AD2465" s="16" t="str">
        <f aca="false">AA2465&amp;AC2465</f>
        <v>BY</v>
      </c>
      <c r="AE2465" s="22" t="n">
        <f aca="false">DATA!I2465</f>
        <v>0.73</v>
      </c>
      <c r="AF2465" s="18" t="n">
        <f aca="false">DATA!L2465</f>
        <v>162</v>
      </c>
      <c r="AG2465" s="16" t="str">
        <f aca="false">DATA!K2465</f>
        <v>C</v>
      </c>
      <c r="AH2465" s="18" t="n">
        <f aca="false">IF(AE2465&gt;=PARAMETER!$B$12,1,0)</f>
        <v>0</v>
      </c>
      <c r="AI2465" s="18" t="n">
        <f aca="false">IF(AF2465&gt;=PARAMETER!$B$13,1,0)</f>
        <v>1</v>
      </c>
      <c r="AJ2465" s="18" t="n">
        <f aca="false">IF(AND(AH2465=1,AI2465=1),1,0)</f>
        <v>0</v>
      </c>
    </row>
    <row r="2466" customFormat="false" ht="15" hidden="false" customHeight="false" outlineLevel="0" collapsed="false">
      <c r="A2466" s="16" t="str">
        <f aca="false">DATA!A2466</f>
        <v>ITM12464</v>
      </c>
      <c r="B2466" s="16" t="str">
        <f aca="false">DATA!B2466</f>
        <v>Groceries</v>
      </c>
      <c r="C2466" s="17" t="n">
        <f aca="false">DATA!C2466</f>
        <v>437</v>
      </c>
      <c r="D2466" s="17" t="n">
        <f aca="false">DATA!D2466</f>
        <v>30</v>
      </c>
      <c r="E2466" s="18" t="n">
        <f aca="false">DATA!F2466</f>
        <v>8</v>
      </c>
      <c r="F2466" s="19" t="n">
        <f aca="false">DATA!G2466</f>
        <v>27.72</v>
      </c>
      <c r="G2466" s="19" t="n">
        <f aca="false">DATA!H2466</f>
        <v>9.25</v>
      </c>
      <c r="H2466" s="18" t="n">
        <f aca="false">DATA!E2466</f>
        <v>13</v>
      </c>
      <c r="I2466" s="20" t="n">
        <f aca="false">F2466*E2466</f>
        <v>221.76</v>
      </c>
      <c r="J2466" s="20" t="n">
        <f aca="false">PARAMETER!$B$4*G2466*SQRT(E2466)</f>
        <v>43.0342246860369</v>
      </c>
      <c r="K2466" s="20" t="n">
        <f aca="false">I2466+J2466</f>
        <v>264.794224686037</v>
      </c>
      <c r="L2466" s="20" t="n">
        <f aca="false">K2466+F2466*H2466</f>
        <v>625.154224686037</v>
      </c>
      <c r="M2466" s="16" t="str">
        <f aca="false">IF(C2466&lt;=K2466,"REORDER",IF(C2466&gt;L2466,"OVERSTOCK","OK"))</f>
        <v>OK</v>
      </c>
      <c r="N2466" s="16" t="str">
        <f aca="false">IF(C2466&lt;=D2466,"REORDER","OK")</f>
        <v>OK</v>
      </c>
      <c r="O2466" s="18" t="n">
        <f aca="false">IF(D2466&lt;I2466,1,0)</f>
        <v>1</v>
      </c>
      <c r="P2466" s="20" t="n">
        <f aca="false">C2466/F2466</f>
        <v>15.7647907647908</v>
      </c>
      <c r="Q2466" s="19" t="n">
        <f aca="false">DATA!N2466</f>
        <v>148.65</v>
      </c>
      <c r="R2466" s="19" t="n">
        <f aca="false">DATA!O2466</f>
        <v>1.06</v>
      </c>
      <c r="S2466" s="17" t="n">
        <f aca="false">C2466*Q2466</f>
        <v>64960.05</v>
      </c>
      <c r="T2466" s="19" t="n">
        <f aca="false">C2466*R2466</f>
        <v>463.22</v>
      </c>
      <c r="U2466" s="20" t="n">
        <f aca="false">MAX(0,C2466-L2466)</f>
        <v>0</v>
      </c>
      <c r="V2466" s="17" t="n">
        <f aca="false">U2466*Q2466</f>
        <v>0</v>
      </c>
      <c r="W2466" s="19" t="n">
        <f aca="false">U2466*R2466</f>
        <v>0</v>
      </c>
      <c r="X2466" s="20" t="n">
        <f aca="false">MAX(0,K2466-C2466)</f>
        <v>0</v>
      </c>
      <c r="Y2466" s="17" t="n">
        <f aca="false">F2466*PARAMETER!$B$5*Q2466</f>
        <v>1504010.97</v>
      </c>
      <c r="Z2466" s="21" t="n">
        <f aca="false">SUMIF($Y$2:$Y$3205,"&gt;="&amp;Y2466)/SUM($Y$2:$Y$3205)</f>
        <v>0.525276588703706</v>
      </c>
      <c r="AA2466" s="16" t="str">
        <f aca="false">IF(Z2466&lt;=PARAMETER!$B$7,"A",IF(Z2466&lt;=PARAMETER!$B$8,"B","C"))</f>
        <v>A</v>
      </c>
      <c r="AB2466" s="22" t="n">
        <f aca="false">G2466/F2466</f>
        <v>0.333694083694084</v>
      </c>
      <c r="AC2466" s="16" t="str">
        <f aca="false">IF(AB2466&lt;=PARAMETER!$B$9,"X",IF(AB2466&lt;=PARAMETER!$B$10,"Y","Z"))</f>
        <v>Y</v>
      </c>
      <c r="AD2466" s="16" t="str">
        <f aca="false">AA2466&amp;AC2466</f>
        <v>AY</v>
      </c>
      <c r="AE2466" s="22" t="n">
        <f aca="false">DATA!I2466</f>
        <v>0.57</v>
      </c>
      <c r="AF2466" s="18" t="n">
        <f aca="false">DATA!L2466</f>
        <v>163</v>
      </c>
      <c r="AG2466" s="16" t="str">
        <f aca="false">DATA!K2466</f>
        <v>D</v>
      </c>
      <c r="AH2466" s="18" t="n">
        <f aca="false">IF(AE2466&gt;=PARAMETER!$B$12,1,0)</f>
        <v>0</v>
      </c>
      <c r="AI2466" s="18" t="n">
        <f aca="false">IF(AF2466&gt;=PARAMETER!$B$13,1,0)</f>
        <v>1</v>
      </c>
      <c r="AJ2466" s="18" t="n">
        <f aca="false">IF(AND(AH2466=1,AI2466=1),1,0)</f>
        <v>0</v>
      </c>
    </row>
    <row r="2467" customFormat="false" ht="15" hidden="false" customHeight="false" outlineLevel="0" collapsed="false">
      <c r="A2467" s="16" t="str">
        <f aca="false">DATA!A2467</f>
        <v>ITM12465</v>
      </c>
      <c r="B2467" s="16" t="str">
        <f aca="false">DATA!B2467</f>
        <v>Groceries</v>
      </c>
      <c r="C2467" s="17" t="n">
        <f aca="false">DATA!C2467</f>
        <v>45</v>
      </c>
      <c r="D2467" s="17" t="n">
        <f aca="false">DATA!D2467</f>
        <v>36</v>
      </c>
      <c r="E2467" s="18" t="n">
        <f aca="false">DATA!F2467</f>
        <v>2</v>
      </c>
      <c r="F2467" s="19" t="n">
        <f aca="false">DATA!G2467</f>
        <v>26.3</v>
      </c>
      <c r="G2467" s="19" t="n">
        <f aca="false">DATA!H2467</f>
        <v>0.98</v>
      </c>
      <c r="H2467" s="18" t="n">
        <f aca="false">DATA!E2467</f>
        <v>7</v>
      </c>
      <c r="I2467" s="20" t="n">
        <f aca="false">F2467*E2467</f>
        <v>52.6</v>
      </c>
      <c r="J2467" s="20" t="n">
        <f aca="false">PARAMETER!$B$4*G2467*SQRT(E2467)</f>
        <v>2.27965082120628</v>
      </c>
      <c r="K2467" s="20" t="n">
        <f aca="false">I2467+J2467</f>
        <v>54.8796508212063</v>
      </c>
      <c r="L2467" s="20" t="n">
        <f aca="false">K2467+F2467*H2467</f>
        <v>238.979650821206</v>
      </c>
      <c r="M2467" s="16" t="str">
        <f aca="false">IF(C2467&lt;=K2467,"REORDER",IF(C2467&gt;L2467,"OVERSTOCK","OK"))</f>
        <v>REORDER</v>
      </c>
      <c r="N2467" s="16" t="str">
        <f aca="false">IF(C2467&lt;=D2467,"REORDER","OK")</f>
        <v>OK</v>
      </c>
      <c r="O2467" s="18" t="n">
        <f aca="false">IF(D2467&lt;I2467,1,0)</f>
        <v>1</v>
      </c>
      <c r="P2467" s="20" t="n">
        <f aca="false">C2467/F2467</f>
        <v>1.71102661596958</v>
      </c>
      <c r="Q2467" s="19" t="n">
        <f aca="false">DATA!N2467</f>
        <v>12.6</v>
      </c>
      <c r="R2467" s="19" t="n">
        <f aca="false">DATA!O2467</f>
        <v>1.72</v>
      </c>
      <c r="S2467" s="17" t="n">
        <f aca="false">C2467*Q2467</f>
        <v>567</v>
      </c>
      <c r="T2467" s="19" t="n">
        <f aca="false">C2467*R2467</f>
        <v>77.4</v>
      </c>
      <c r="U2467" s="20" t="n">
        <f aca="false">MAX(0,C2467-L2467)</f>
        <v>0</v>
      </c>
      <c r="V2467" s="17" t="n">
        <f aca="false">U2467*Q2467</f>
        <v>0</v>
      </c>
      <c r="W2467" s="19" t="n">
        <f aca="false">U2467*R2467</f>
        <v>0</v>
      </c>
      <c r="X2467" s="20" t="n">
        <f aca="false">MAX(0,K2467-C2467)</f>
        <v>9.87965082120628</v>
      </c>
      <c r="Y2467" s="17" t="n">
        <f aca="false">F2467*PARAMETER!$B$5*Q2467</f>
        <v>120953.7</v>
      </c>
      <c r="Z2467" s="21" t="n">
        <f aca="false">SUMIF($Y$2:$Y$3205,"&gt;="&amp;Y2467)/SUM($Y$2:$Y$3205)</f>
        <v>0.994251065949655</v>
      </c>
      <c r="AA2467" s="16" t="str">
        <f aca="false">IF(Z2467&lt;=PARAMETER!$B$7,"A",IF(Z2467&lt;=PARAMETER!$B$8,"B","C"))</f>
        <v>C</v>
      </c>
      <c r="AB2467" s="22" t="n">
        <f aca="false">G2467/F2467</f>
        <v>0.0372623574144487</v>
      </c>
      <c r="AC2467" s="16" t="str">
        <f aca="false">IF(AB2467&lt;=PARAMETER!$B$9,"X",IF(AB2467&lt;=PARAMETER!$B$10,"Y","Z"))</f>
        <v>X</v>
      </c>
      <c r="AD2467" s="16" t="str">
        <f aca="false">AA2467&amp;AC2467</f>
        <v>CX</v>
      </c>
      <c r="AE2467" s="22" t="n">
        <f aca="false">DATA!I2467</f>
        <v>0.71</v>
      </c>
      <c r="AF2467" s="18" t="n">
        <f aca="false">DATA!L2467</f>
        <v>30</v>
      </c>
      <c r="AG2467" s="16" t="str">
        <f aca="false">DATA!K2467</f>
        <v>B</v>
      </c>
      <c r="AH2467" s="18" t="n">
        <f aca="false">IF(AE2467&gt;=PARAMETER!$B$12,1,0)</f>
        <v>0</v>
      </c>
      <c r="AI2467" s="18" t="n">
        <f aca="false">IF(AF2467&gt;=PARAMETER!$B$13,1,0)</f>
        <v>0</v>
      </c>
      <c r="AJ2467" s="18" t="n">
        <f aca="false">IF(AND(AH2467=1,AI2467=1),1,0)</f>
        <v>0</v>
      </c>
    </row>
    <row r="2468" customFormat="false" ht="15" hidden="false" customHeight="false" outlineLevel="0" collapsed="false">
      <c r="A2468" s="16" t="str">
        <f aca="false">DATA!A2468</f>
        <v>ITM12466</v>
      </c>
      <c r="B2468" s="16" t="str">
        <f aca="false">DATA!B2468</f>
        <v>Electronics</v>
      </c>
      <c r="C2468" s="17" t="n">
        <f aca="false">DATA!C2468</f>
        <v>322</v>
      </c>
      <c r="D2468" s="17" t="n">
        <f aca="false">DATA!D2468</f>
        <v>79</v>
      </c>
      <c r="E2468" s="18" t="n">
        <f aca="false">DATA!F2468</f>
        <v>9</v>
      </c>
      <c r="F2468" s="19" t="n">
        <f aca="false">DATA!G2468</f>
        <v>5.64</v>
      </c>
      <c r="G2468" s="19" t="n">
        <f aca="false">DATA!H2468</f>
        <v>2.14</v>
      </c>
      <c r="H2468" s="18" t="n">
        <f aca="false">DATA!E2468</f>
        <v>10</v>
      </c>
      <c r="I2468" s="20" t="n">
        <f aca="false">F2468*E2468</f>
        <v>50.76</v>
      </c>
      <c r="J2468" s="20" t="n">
        <f aca="false">PARAMETER!$B$4*G2468*SQRT(E2468)</f>
        <v>10.5599602850284</v>
      </c>
      <c r="K2468" s="20" t="n">
        <f aca="false">I2468+J2468</f>
        <v>61.3199602850284</v>
      </c>
      <c r="L2468" s="20" t="n">
        <f aca="false">K2468+F2468*H2468</f>
        <v>117.719960285028</v>
      </c>
      <c r="M2468" s="16" t="str">
        <f aca="false">IF(C2468&lt;=K2468,"REORDER",IF(C2468&gt;L2468,"OVERSTOCK","OK"))</f>
        <v>OVERSTOCK</v>
      </c>
      <c r="N2468" s="16" t="str">
        <f aca="false">IF(C2468&lt;=D2468,"REORDER","OK")</f>
        <v>OK</v>
      </c>
      <c r="O2468" s="18" t="n">
        <f aca="false">IF(D2468&lt;I2468,1,0)</f>
        <v>0</v>
      </c>
      <c r="P2468" s="20" t="n">
        <f aca="false">C2468/F2468</f>
        <v>57.0921985815603</v>
      </c>
      <c r="Q2468" s="19" t="n">
        <f aca="false">DATA!N2468</f>
        <v>188.19</v>
      </c>
      <c r="R2468" s="19" t="n">
        <f aca="false">DATA!O2468</f>
        <v>0.13</v>
      </c>
      <c r="S2468" s="17" t="n">
        <f aca="false">C2468*Q2468</f>
        <v>60597.18</v>
      </c>
      <c r="T2468" s="19" t="n">
        <f aca="false">C2468*R2468</f>
        <v>41.86</v>
      </c>
      <c r="U2468" s="20" t="n">
        <f aca="false">MAX(0,C2468-L2468)</f>
        <v>204.280039714972</v>
      </c>
      <c r="V2468" s="17" t="n">
        <f aca="false">U2468*Q2468</f>
        <v>38443.4606739605</v>
      </c>
      <c r="W2468" s="19" t="n">
        <f aca="false">U2468*R2468</f>
        <v>26.5564051629463</v>
      </c>
      <c r="X2468" s="20" t="n">
        <f aca="false">MAX(0,K2468-C2468)</f>
        <v>0</v>
      </c>
      <c r="Y2468" s="17" t="n">
        <f aca="false">F2468*PARAMETER!$B$5*Q2468</f>
        <v>387407.934</v>
      </c>
      <c r="Z2468" s="21" t="n">
        <f aca="false">SUMIF($Y$2:$Y$3205,"&gt;="&amp;Y2468)/SUM($Y$2:$Y$3205)</f>
        <v>0.937680011627611</v>
      </c>
      <c r="AA2468" s="16" t="str">
        <f aca="false">IF(Z2468&lt;=PARAMETER!$B$7,"A",IF(Z2468&lt;=PARAMETER!$B$8,"B","C"))</f>
        <v>B</v>
      </c>
      <c r="AB2468" s="22" t="n">
        <f aca="false">G2468/F2468</f>
        <v>0.379432624113475</v>
      </c>
      <c r="AC2468" s="16" t="str">
        <f aca="false">IF(AB2468&lt;=PARAMETER!$B$9,"X",IF(AB2468&lt;=PARAMETER!$B$10,"Y","Z"))</f>
        <v>Y</v>
      </c>
      <c r="AD2468" s="16" t="str">
        <f aca="false">AA2468&amp;AC2468</f>
        <v>BY</v>
      </c>
      <c r="AE2468" s="22" t="n">
        <f aca="false">DATA!I2468</f>
        <v>0.85</v>
      </c>
      <c r="AF2468" s="18" t="n">
        <f aca="false">DATA!L2468</f>
        <v>91</v>
      </c>
      <c r="AG2468" s="16" t="str">
        <f aca="false">DATA!K2468</f>
        <v>C</v>
      </c>
      <c r="AH2468" s="18" t="n">
        <f aca="false">IF(AE2468&gt;=PARAMETER!$B$12,1,0)</f>
        <v>1</v>
      </c>
      <c r="AI2468" s="18" t="n">
        <f aca="false">IF(AF2468&gt;=PARAMETER!$B$13,1,0)</f>
        <v>0</v>
      </c>
      <c r="AJ2468" s="18" t="n">
        <f aca="false">IF(AND(AH2468=1,AI2468=1),1,0)</f>
        <v>0</v>
      </c>
    </row>
    <row r="2469" customFormat="false" ht="15" hidden="false" customHeight="false" outlineLevel="0" collapsed="false">
      <c r="A2469" s="16" t="str">
        <f aca="false">DATA!A2469</f>
        <v>ITM12467</v>
      </c>
      <c r="B2469" s="16" t="str">
        <f aca="false">DATA!B2469</f>
        <v>Pharma</v>
      </c>
      <c r="C2469" s="17" t="n">
        <f aca="false">DATA!C2469</f>
        <v>24</v>
      </c>
      <c r="D2469" s="17" t="n">
        <f aca="false">DATA!D2469</f>
        <v>53</v>
      </c>
      <c r="E2469" s="18" t="n">
        <f aca="false">DATA!F2469</f>
        <v>7</v>
      </c>
      <c r="F2469" s="19" t="n">
        <f aca="false">DATA!G2469</f>
        <v>16.76</v>
      </c>
      <c r="G2469" s="19" t="n">
        <f aca="false">DATA!H2469</f>
        <v>1.83</v>
      </c>
      <c r="H2469" s="18" t="n">
        <f aca="false">DATA!E2469</f>
        <v>11</v>
      </c>
      <c r="I2469" s="20" t="n">
        <f aca="false">F2469*E2469</f>
        <v>117.32</v>
      </c>
      <c r="J2469" s="20" t="n">
        <f aca="false">PARAMETER!$B$4*G2469*SQRT(E2469)</f>
        <v>7.96392876122965</v>
      </c>
      <c r="K2469" s="20" t="n">
        <f aca="false">I2469+J2469</f>
        <v>125.28392876123</v>
      </c>
      <c r="L2469" s="20" t="n">
        <f aca="false">K2469+F2469*H2469</f>
        <v>309.64392876123</v>
      </c>
      <c r="M2469" s="16" t="str">
        <f aca="false">IF(C2469&lt;=K2469,"REORDER",IF(C2469&gt;L2469,"OVERSTOCK","OK"))</f>
        <v>REORDER</v>
      </c>
      <c r="N2469" s="16" t="str">
        <f aca="false">IF(C2469&lt;=D2469,"REORDER","OK")</f>
        <v>REORDER</v>
      </c>
      <c r="O2469" s="18" t="n">
        <f aca="false">IF(D2469&lt;I2469,1,0)</f>
        <v>1</v>
      </c>
      <c r="P2469" s="20" t="n">
        <f aca="false">C2469/F2469</f>
        <v>1.43198090692124</v>
      </c>
      <c r="Q2469" s="19" t="n">
        <f aca="false">DATA!N2469</f>
        <v>94.58</v>
      </c>
      <c r="R2469" s="19" t="n">
        <f aca="false">DATA!O2469</f>
        <v>0.91</v>
      </c>
      <c r="S2469" s="17" t="n">
        <f aca="false">C2469*Q2469</f>
        <v>2269.92</v>
      </c>
      <c r="T2469" s="19" t="n">
        <f aca="false">C2469*R2469</f>
        <v>21.84</v>
      </c>
      <c r="U2469" s="20" t="n">
        <f aca="false">MAX(0,C2469-L2469)</f>
        <v>0</v>
      </c>
      <c r="V2469" s="17" t="n">
        <f aca="false">U2469*Q2469</f>
        <v>0</v>
      </c>
      <c r="W2469" s="19" t="n">
        <f aca="false">U2469*R2469</f>
        <v>0</v>
      </c>
      <c r="X2469" s="20" t="n">
        <f aca="false">MAX(0,K2469-C2469)</f>
        <v>101.28392876123</v>
      </c>
      <c r="Y2469" s="17" t="n">
        <f aca="false">F2469*PARAMETER!$B$5*Q2469</f>
        <v>578583.692</v>
      </c>
      <c r="Z2469" s="21" t="n">
        <f aca="false">SUMIF($Y$2:$Y$3205,"&gt;="&amp;Y2469)/SUM($Y$2:$Y$3205)</f>
        <v>0.882133596976081</v>
      </c>
      <c r="AA2469" s="16" t="str">
        <f aca="false">IF(Z2469&lt;=PARAMETER!$B$7,"A",IF(Z2469&lt;=PARAMETER!$B$8,"B","C"))</f>
        <v>B</v>
      </c>
      <c r="AB2469" s="22" t="n">
        <f aca="false">G2469/F2469</f>
        <v>0.109188544152745</v>
      </c>
      <c r="AC2469" s="16" t="str">
        <f aca="false">IF(AB2469&lt;=PARAMETER!$B$9,"X",IF(AB2469&lt;=PARAMETER!$B$10,"Y","Z"))</f>
        <v>X</v>
      </c>
      <c r="AD2469" s="16" t="str">
        <f aca="false">AA2469&amp;AC2469</f>
        <v>BX</v>
      </c>
      <c r="AE2469" s="22" t="n">
        <f aca="false">DATA!I2469</f>
        <v>0.27</v>
      </c>
      <c r="AF2469" s="18" t="n">
        <f aca="false">DATA!L2469</f>
        <v>33</v>
      </c>
      <c r="AG2469" s="16" t="str">
        <f aca="false">DATA!K2469</f>
        <v>A</v>
      </c>
      <c r="AH2469" s="18" t="n">
        <f aca="false">IF(AE2469&gt;=PARAMETER!$B$12,1,0)</f>
        <v>0</v>
      </c>
      <c r="AI2469" s="18" t="n">
        <f aca="false">IF(AF2469&gt;=PARAMETER!$B$13,1,0)</f>
        <v>0</v>
      </c>
      <c r="AJ2469" s="18" t="n">
        <f aca="false">IF(AND(AH2469=1,AI2469=1),1,0)</f>
        <v>0</v>
      </c>
    </row>
    <row r="2470" customFormat="false" ht="15" hidden="false" customHeight="false" outlineLevel="0" collapsed="false">
      <c r="A2470" s="16" t="str">
        <f aca="false">DATA!A2470</f>
        <v>ITM12468</v>
      </c>
      <c r="B2470" s="16" t="str">
        <f aca="false">DATA!B2470</f>
        <v>Automotive</v>
      </c>
      <c r="C2470" s="17" t="n">
        <f aca="false">DATA!C2470</f>
        <v>493</v>
      </c>
      <c r="D2470" s="17" t="n">
        <f aca="false">DATA!D2470</f>
        <v>37</v>
      </c>
      <c r="E2470" s="18" t="n">
        <f aca="false">DATA!F2470</f>
        <v>9</v>
      </c>
      <c r="F2470" s="19" t="n">
        <f aca="false">DATA!G2470</f>
        <v>1.95</v>
      </c>
      <c r="G2470" s="19" t="n">
        <f aca="false">DATA!H2470</f>
        <v>3.17</v>
      </c>
      <c r="H2470" s="18" t="n">
        <f aca="false">DATA!E2470</f>
        <v>9</v>
      </c>
      <c r="I2470" s="20" t="n">
        <f aca="false">F2470*E2470</f>
        <v>17.55</v>
      </c>
      <c r="J2470" s="20" t="n">
        <f aca="false">PARAMETER!$B$4*G2470*SQRT(E2470)</f>
        <v>15.6425579923085</v>
      </c>
      <c r="K2470" s="20" t="n">
        <f aca="false">I2470+J2470</f>
        <v>33.1925579923085</v>
      </c>
      <c r="L2470" s="20" t="n">
        <f aca="false">K2470+F2470*H2470</f>
        <v>50.7425579923085</v>
      </c>
      <c r="M2470" s="16" t="str">
        <f aca="false">IF(C2470&lt;=K2470,"REORDER",IF(C2470&gt;L2470,"OVERSTOCK","OK"))</f>
        <v>OVERSTOCK</v>
      </c>
      <c r="N2470" s="16" t="str">
        <f aca="false">IF(C2470&lt;=D2470,"REORDER","OK")</f>
        <v>OK</v>
      </c>
      <c r="O2470" s="18" t="n">
        <f aca="false">IF(D2470&lt;I2470,1,0)</f>
        <v>0</v>
      </c>
      <c r="P2470" s="20" t="n">
        <f aca="false">C2470/F2470</f>
        <v>252.820512820513</v>
      </c>
      <c r="Q2470" s="19" t="n">
        <f aca="false">DATA!N2470</f>
        <v>109.01</v>
      </c>
      <c r="R2470" s="19" t="n">
        <f aca="false">DATA!O2470</f>
        <v>0.88</v>
      </c>
      <c r="S2470" s="17" t="n">
        <f aca="false">C2470*Q2470</f>
        <v>53741.93</v>
      </c>
      <c r="T2470" s="19" t="n">
        <f aca="false">C2470*R2470</f>
        <v>433.84</v>
      </c>
      <c r="U2470" s="20" t="n">
        <f aca="false">MAX(0,C2470-L2470)</f>
        <v>442.257442007692</v>
      </c>
      <c r="V2470" s="17" t="n">
        <f aca="false">U2470*Q2470</f>
        <v>48210.4837532585</v>
      </c>
      <c r="W2470" s="19" t="n">
        <f aca="false">U2470*R2470</f>
        <v>389.186548966769</v>
      </c>
      <c r="X2470" s="20" t="n">
        <f aca="false">MAX(0,K2470-C2470)</f>
        <v>0</v>
      </c>
      <c r="Y2470" s="17" t="n">
        <f aca="false">F2470*PARAMETER!$B$5*Q2470</f>
        <v>77587.8675</v>
      </c>
      <c r="Z2470" s="21" t="n">
        <f aca="false">SUMIF($Y$2:$Y$3205,"&gt;="&amp;Y2470)/SUM($Y$2:$Y$3205)</f>
        <v>0.997911695156384</v>
      </c>
      <c r="AA2470" s="16" t="str">
        <f aca="false">IF(Z2470&lt;=PARAMETER!$B$7,"A",IF(Z2470&lt;=PARAMETER!$B$8,"B","C"))</f>
        <v>C</v>
      </c>
      <c r="AB2470" s="22" t="n">
        <f aca="false">G2470/F2470</f>
        <v>1.62564102564103</v>
      </c>
      <c r="AC2470" s="16" t="str">
        <f aca="false">IF(AB2470&lt;=PARAMETER!$B$9,"X",IF(AB2470&lt;=PARAMETER!$B$10,"Y","Z"))</f>
        <v>Z</v>
      </c>
      <c r="AD2470" s="16" t="str">
        <f aca="false">AA2470&amp;AC2470</f>
        <v>CZ</v>
      </c>
      <c r="AE2470" s="22" t="n">
        <f aca="false">DATA!I2470</f>
        <v>0.65</v>
      </c>
      <c r="AF2470" s="18" t="n">
        <f aca="false">DATA!L2470</f>
        <v>120</v>
      </c>
      <c r="AG2470" s="16" t="str">
        <f aca="false">DATA!K2470</f>
        <v>B</v>
      </c>
      <c r="AH2470" s="18" t="n">
        <f aca="false">IF(AE2470&gt;=PARAMETER!$B$12,1,0)</f>
        <v>0</v>
      </c>
      <c r="AI2470" s="18" t="n">
        <f aca="false">IF(AF2470&gt;=PARAMETER!$B$13,1,0)</f>
        <v>1</v>
      </c>
      <c r="AJ2470" s="18" t="n">
        <f aca="false">IF(AND(AH2470=1,AI2470=1),1,0)</f>
        <v>0</v>
      </c>
    </row>
    <row r="2471" customFormat="false" ht="15" hidden="false" customHeight="false" outlineLevel="0" collapsed="false">
      <c r="A2471" s="16" t="str">
        <f aca="false">DATA!A2471</f>
        <v>ITM12469</v>
      </c>
      <c r="B2471" s="16" t="str">
        <f aca="false">DATA!B2471</f>
        <v>Electronics</v>
      </c>
      <c r="C2471" s="17" t="n">
        <f aca="false">DATA!C2471</f>
        <v>39</v>
      </c>
      <c r="D2471" s="17" t="n">
        <f aca="false">DATA!D2471</f>
        <v>54</v>
      </c>
      <c r="E2471" s="18" t="n">
        <f aca="false">DATA!F2471</f>
        <v>4</v>
      </c>
      <c r="F2471" s="19" t="n">
        <f aca="false">DATA!G2471</f>
        <v>6.42</v>
      </c>
      <c r="G2471" s="19" t="n">
        <f aca="false">DATA!H2471</f>
        <v>2.44</v>
      </c>
      <c r="H2471" s="18" t="n">
        <f aca="false">DATA!E2471</f>
        <v>11</v>
      </c>
      <c r="I2471" s="20" t="n">
        <f aca="false">F2471*E2471</f>
        <v>25.68</v>
      </c>
      <c r="J2471" s="20" t="n">
        <f aca="false">PARAMETER!$B$4*G2471*SQRT(E2471)</f>
        <v>8.02688569952318</v>
      </c>
      <c r="K2471" s="20" t="n">
        <f aca="false">I2471+J2471</f>
        <v>33.7068856995232</v>
      </c>
      <c r="L2471" s="20" t="n">
        <f aca="false">K2471+F2471*H2471</f>
        <v>104.326885699523</v>
      </c>
      <c r="M2471" s="16" t="str">
        <f aca="false">IF(C2471&lt;=K2471,"REORDER",IF(C2471&gt;L2471,"OVERSTOCK","OK"))</f>
        <v>OK</v>
      </c>
      <c r="N2471" s="16" t="str">
        <f aca="false">IF(C2471&lt;=D2471,"REORDER","OK")</f>
        <v>REORDER</v>
      </c>
      <c r="O2471" s="18" t="n">
        <f aca="false">IF(D2471&lt;I2471,1,0)</f>
        <v>0</v>
      </c>
      <c r="P2471" s="20" t="n">
        <f aca="false">C2471/F2471</f>
        <v>6.07476635514019</v>
      </c>
      <c r="Q2471" s="19" t="n">
        <f aca="false">DATA!N2471</f>
        <v>197.8</v>
      </c>
      <c r="R2471" s="19" t="n">
        <f aca="false">DATA!O2471</f>
        <v>1.9</v>
      </c>
      <c r="S2471" s="17" t="n">
        <f aca="false">C2471*Q2471</f>
        <v>7714.2</v>
      </c>
      <c r="T2471" s="19" t="n">
        <f aca="false">C2471*R2471</f>
        <v>74.1</v>
      </c>
      <c r="U2471" s="20" t="n">
        <f aca="false">MAX(0,C2471-L2471)</f>
        <v>0</v>
      </c>
      <c r="V2471" s="17" t="n">
        <f aca="false">U2471*Q2471</f>
        <v>0</v>
      </c>
      <c r="W2471" s="19" t="n">
        <f aca="false">U2471*R2471</f>
        <v>0</v>
      </c>
      <c r="X2471" s="20" t="n">
        <f aca="false">MAX(0,K2471-C2471)</f>
        <v>0</v>
      </c>
      <c r="Y2471" s="17" t="n">
        <f aca="false">F2471*PARAMETER!$B$5*Q2471</f>
        <v>463504.74</v>
      </c>
      <c r="Z2471" s="21" t="n">
        <f aca="false">SUMIF($Y$2:$Y$3205,"&gt;="&amp;Y2471)/SUM($Y$2:$Y$3205)</f>
        <v>0.917007325757587</v>
      </c>
      <c r="AA2471" s="16" t="str">
        <f aca="false">IF(Z2471&lt;=PARAMETER!$B$7,"A",IF(Z2471&lt;=PARAMETER!$B$8,"B","C"))</f>
        <v>B</v>
      </c>
      <c r="AB2471" s="22" t="n">
        <f aca="false">G2471/F2471</f>
        <v>0.38006230529595</v>
      </c>
      <c r="AC2471" s="16" t="str">
        <f aca="false">IF(AB2471&lt;=PARAMETER!$B$9,"X",IF(AB2471&lt;=PARAMETER!$B$10,"Y","Z"))</f>
        <v>Y</v>
      </c>
      <c r="AD2471" s="16" t="str">
        <f aca="false">AA2471&amp;AC2471</f>
        <v>BY</v>
      </c>
      <c r="AE2471" s="22" t="n">
        <f aca="false">DATA!I2471</f>
        <v>0.15</v>
      </c>
      <c r="AF2471" s="18" t="n">
        <f aca="false">DATA!L2471</f>
        <v>101</v>
      </c>
      <c r="AG2471" s="16" t="str">
        <f aca="false">DATA!K2471</f>
        <v>B</v>
      </c>
      <c r="AH2471" s="18" t="n">
        <f aca="false">IF(AE2471&gt;=PARAMETER!$B$12,1,0)</f>
        <v>0</v>
      </c>
      <c r="AI2471" s="18" t="n">
        <f aca="false">IF(AF2471&gt;=PARAMETER!$B$13,1,0)</f>
        <v>1</v>
      </c>
      <c r="AJ2471" s="18" t="n">
        <f aca="false">IF(AND(AH2471=1,AI2471=1),1,0)</f>
        <v>0</v>
      </c>
    </row>
    <row r="2472" customFormat="false" ht="15" hidden="false" customHeight="false" outlineLevel="0" collapsed="false">
      <c r="A2472" s="16" t="str">
        <f aca="false">DATA!A2472</f>
        <v>ITM12470</v>
      </c>
      <c r="B2472" s="16" t="str">
        <f aca="false">DATA!B2472</f>
        <v>Electronics</v>
      </c>
      <c r="C2472" s="17" t="n">
        <f aca="false">DATA!C2472</f>
        <v>409</v>
      </c>
      <c r="D2472" s="17" t="n">
        <f aca="false">DATA!D2472</f>
        <v>26</v>
      </c>
      <c r="E2472" s="18" t="n">
        <f aca="false">DATA!F2472</f>
        <v>7</v>
      </c>
      <c r="F2472" s="19" t="n">
        <f aca="false">DATA!G2472</f>
        <v>40.78</v>
      </c>
      <c r="G2472" s="19" t="n">
        <f aca="false">DATA!H2472</f>
        <v>9.49</v>
      </c>
      <c r="H2472" s="18" t="n">
        <f aca="false">DATA!E2472</f>
        <v>13</v>
      </c>
      <c r="I2472" s="20" t="n">
        <f aca="false">F2472*E2472</f>
        <v>285.46</v>
      </c>
      <c r="J2472" s="20" t="n">
        <f aca="false">PARAMETER!$B$4*G2472*SQRT(E2472)</f>
        <v>41.2992808437538</v>
      </c>
      <c r="K2472" s="20" t="n">
        <f aca="false">I2472+J2472</f>
        <v>326.759280843754</v>
      </c>
      <c r="L2472" s="20" t="n">
        <f aca="false">K2472+F2472*H2472</f>
        <v>856.899280843754</v>
      </c>
      <c r="M2472" s="16" t="str">
        <f aca="false">IF(C2472&lt;=K2472,"REORDER",IF(C2472&gt;L2472,"OVERSTOCK","OK"))</f>
        <v>OK</v>
      </c>
      <c r="N2472" s="16" t="str">
        <f aca="false">IF(C2472&lt;=D2472,"REORDER","OK")</f>
        <v>OK</v>
      </c>
      <c r="O2472" s="18" t="n">
        <f aca="false">IF(D2472&lt;I2472,1,0)</f>
        <v>1</v>
      </c>
      <c r="P2472" s="20" t="n">
        <f aca="false">C2472/F2472</f>
        <v>10.0294261893085</v>
      </c>
      <c r="Q2472" s="19" t="n">
        <f aca="false">DATA!N2472</f>
        <v>105.65</v>
      </c>
      <c r="R2472" s="19" t="n">
        <f aca="false">DATA!O2472</f>
        <v>0.56</v>
      </c>
      <c r="S2472" s="17" t="n">
        <f aca="false">C2472*Q2472</f>
        <v>43210.85</v>
      </c>
      <c r="T2472" s="19" t="n">
        <f aca="false">C2472*R2472</f>
        <v>229.04</v>
      </c>
      <c r="U2472" s="20" t="n">
        <f aca="false">MAX(0,C2472-L2472)</f>
        <v>0</v>
      </c>
      <c r="V2472" s="17" t="n">
        <f aca="false">U2472*Q2472</f>
        <v>0</v>
      </c>
      <c r="W2472" s="19" t="n">
        <f aca="false">U2472*R2472</f>
        <v>0</v>
      </c>
      <c r="X2472" s="20" t="n">
        <f aca="false">MAX(0,K2472-C2472)</f>
        <v>0</v>
      </c>
      <c r="Y2472" s="17" t="n">
        <f aca="false">F2472*PARAMETER!$B$5*Q2472</f>
        <v>1572568.555</v>
      </c>
      <c r="Z2472" s="21" t="n">
        <f aca="false">SUMIF($Y$2:$Y$3205,"&gt;="&amp;Y2472)/SUM($Y$2:$Y$3205)</f>
        <v>0.492423543639033</v>
      </c>
      <c r="AA2472" s="16" t="str">
        <f aca="false">IF(Z2472&lt;=PARAMETER!$B$7,"A",IF(Z2472&lt;=PARAMETER!$B$8,"B","C"))</f>
        <v>A</v>
      </c>
      <c r="AB2472" s="22" t="n">
        <f aca="false">G2472/F2472</f>
        <v>0.232712113781265</v>
      </c>
      <c r="AC2472" s="16" t="str">
        <f aca="false">IF(AB2472&lt;=PARAMETER!$B$9,"X",IF(AB2472&lt;=PARAMETER!$B$10,"Y","Z"))</f>
        <v>X</v>
      </c>
      <c r="AD2472" s="16" t="str">
        <f aca="false">AA2472&amp;AC2472</f>
        <v>AX</v>
      </c>
      <c r="AE2472" s="22" t="n">
        <f aca="false">DATA!I2472</f>
        <v>0.19</v>
      </c>
      <c r="AF2472" s="18" t="n">
        <f aca="false">DATA!L2472</f>
        <v>21</v>
      </c>
      <c r="AG2472" s="16" t="str">
        <f aca="false">DATA!K2472</f>
        <v>C</v>
      </c>
      <c r="AH2472" s="18" t="n">
        <f aca="false">IF(AE2472&gt;=PARAMETER!$B$12,1,0)</f>
        <v>0</v>
      </c>
      <c r="AI2472" s="18" t="n">
        <f aca="false">IF(AF2472&gt;=PARAMETER!$B$13,1,0)</f>
        <v>0</v>
      </c>
      <c r="AJ2472" s="18" t="n">
        <f aca="false">IF(AND(AH2472=1,AI2472=1),1,0)</f>
        <v>0</v>
      </c>
    </row>
    <row r="2473" customFormat="false" ht="15" hidden="false" customHeight="false" outlineLevel="0" collapsed="false">
      <c r="A2473" s="16" t="str">
        <f aca="false">DATA!A2473</f>
        <v>ITM12471</v>
      </c>
      <c r="B2473" s="16" t="str">
        <f aca="false">DATA!B2473</f>
        <v>Pharma</v>
      </c>
      <c r="C2473" s="17" t="n">
        <f aca="false">DATA!C2473</f>
        <v>217</v>
      </c>
      <c r="D2473" s="17" t="n">
        <f aca="false">DATA!D2473</f>
        <v>49</v>
      </c>
      <c r="E2473" s="18" t="n">
        <f aca="false">DATA!F2473</f>
        <v>2</v>
      </c>
      <c r="F2473" s="19" t="n">
        <f aca="false">DATA!G2473</f>
        <v>41.64</v>
      </c>
      <c r="G2473" s="19" t="n">
        <f aca="false">DATA!H2473</f>
        <v>1.3</v>
      </c>
      <c r="H2473" s="18" t="n">
        <f aca="false">DATA!E2473</f>
        <v>5</v>
      </c>
      <c r="I2473" s="20" t="n">
        <f aca="false">F2473*E2473</f>
        <v>83.28</v>
      </c>
      <c r="J2473" s="20" t="n">
        <f aca="false">PARAMETER!$B$4*G2473*SQRT(E2473)</f>
        <v>3.02402659955935</v>
      </c>
      <c r="K2473" s="20" t="n">
        <f aca="false">I2473+J2473</f>
        <v>86.3040265995594</v>
      </c>
      <c r="L2473" s="20" t="n">
        <f aca="false">K2473+F2473*H2473</f>
        <v>294.504026599559</v>
      </c>
      <c r="M2473" s="16" t="str">
        <f aca="false">IF(C2473&lt;=K2473,"REORDER",IF(C2473&gt;L2473,"OVERSTOCK","OK"))</f>
        <v>OK</v>
      </c>
      <c r="N2473" s="16" t="str">
        <f aca="false">IF(C2473&lt;=D2473,"REORDER","OK")</f>
        <v>OK</v>
      </c>
      <c r="O2473" s="18" t="n">
        <f aca="false">IF(D2473&lt;I2473,1,0)</f>
        <v>1</v>
      </c>
      <c r="P2473" s="20" t="n">
        <f aca="false">C2473/F2473</f>
        <v>5.21133525456292</v>
      </c>
      <c r="Q2473" s="19" t="n">
        <f aca="false">DATA!N2473</f>
        <v>190.07</v>
      </c>
      <c r="R2473" s="19" t="n">
        <f aca="false">DATA!O2473</f>
        <v>0.33</v>
      </c>
      <c r="S2473" s="17" t="n">
        <f aca="false">C2473*Q2473</f>
        <v>41245.19</v>
      </c>
      <c r="T2473" s="19" t="n">
        <f aca="false">C2473*R2473</f>
        <v>71.61</v>
      </c>
      <c r="U2473" s="20" t="n">
        <f aca="false">MAX(0,C2473-L2473)</f>
        <v>0</v>
      </c>
      <c r="V2473" s="17" t="n">
        <f aca="false">U2473*Q2473</f>
        <v>0</v>
      </c>
      <c r="W2473" s="19" t="n">
        <f aca="false">U2473*R2473</f>
        <v>0</v>
      </c>
      <c r="X2473" s="20" t="n">
        <f aca="false">MAX(0,K2473-C2473)</f>
        <v>0</v>
      </c>
      <c r="Y2473" s="17" t="n">
        <f aca="false">F2473*PARAMETER!$B$5*Q2473</f>
        <v>2888797.902</v>
      </c>
      <c r="Z2473" s="21" t="n">
        <f aca="false">SUMIF($Y$2:$Y$3205,"&gt;="&amp;Y2473)/SUM($Y$2:$Y$3205)</f>
        <v>0.0931270583280242</v>
      </c>
      <c r="AA2473" s="16" t="str">
        <f aca="false">IF(Z2473&lt;=PARAMETER!$B$7,"A",IF(Z2473&lt;=PARAMETER!$B$8,"B","C"))</f>
        <v>A</v>
      </c>
      <c r="AB2473" s="22" t="n">
        <f aca="false">G2473/F2473</f>
        <v>0.0312199807877041</v>
      </c>
      <c r="AC2473" s="16" t="str">
        <f aca="false">IF(AB2473&lt;=PARAMETER!$B$9,"X",IF(AB2473&lt;=PARAMETER!$B$10,"Y","Z"))</f>
        <v>X</v>
      </c>
      <c r="AD2473" s="16" t="str">
        <f aca="false">AA2473&amp;AC2473</f>
        <v>AX</v>
      </c>
      <c r="AE2473" s="22" t="n">
        <f aca="false">DATA!I2473</f>
        <v>0.71</v>
      </c>
      <c r="AF2473" s="18" t="n">
        <f aca="false">DATA!L2473</f>
        <v>148</v>
      </c>
      <c r="AG2473" s="16" t="str">
        <f aca="false">DATA!K2473</f>
        <v>D</v>
      </c>
      <c r="AH2473" s="18" t="n">
        <f aca="false">IF(AE2473&gt;=PARAMETER!$B$12,1,0)</f>
        <v>0</v>
      </c>
      <c r="AI2473" s="18" t="n">
        <f aca="false">IF(AF2473&gt;=PARAMETER!$B$13,1,0)</f>
        <v>1</v>
      </c>
      <c r="AJ2473" s="18" t="n">
        <f aca="false">IF(AND(AH2473=1,AI2473=1),1,0)</f>
        <v>0</v>
      </c>
    </row>
    <row r="2474" customFormat="false" ht="15" hidden="false" customHeight="false" outlineLevel="0" collapsed="false">
      <c r="A2474" s="16" t="str">
        <f aca="false">DATA!A2474</f>
        <v>ITM12472</v>
      </c>
      <c r="B2474" s="16" t="str">
        <f aca="false">DATA!B2474</f>
        <v>Pharma</v>
      </c>
      <c r="C2474" s="17" t="n">
        <f aca="false">DATA!C2474</f>
        <v>78</v>
      </c>
      <c r="D2474" s="17" t="n">
        <f aca="false">DATA!D2474</f>
        <v>12</v>
      </c>
      <c r="E2474" s="18" t="n">
        <f aca="false">DATA!F2474</f>
        <v>3</v>
      </c>
      <c r="F2474" s="19" t="n">
        <f aca="false">DATA!G2474</f>
        <v>40.3</v>
      </c>
      <c r="G2474" s="19" t="n">
        <f aca="false">DATA!H2474</f>
        <v>2.51</v>
      </c>
      <c r="H2474" s="18" t="n">
        <f aca="false">DATA!E2474</f>
        <v>7</v>
      </c>
      <c r="I2474" s="20" t="n">
        <f aca="false">F2474*E2474</f>
        <v>120.9</v>
      </c>
      <c r="J2474" s="20" t="n">
        <f aca="false">PARAMETER!$B$4*G2474*SQRT(E2474)</f>
        <v>7.15091483276367</v>
      </c>
      <c r="K2474" s="20" t="n">
        <f aca="false">I2474+J2474</f>
        <v>128.050914832764</v>
      </c>
      <c r="L2474" s="20" t="n">
        <f aca="false">K2474+F2474*H2474</f>
        <v>410.150914832764</v>
      </c>
      <c r="M2474" s="16" t="str">
        <f aca="false">IF(C2474&lt;=K2474,"REORDER",IF(C2474&gt;L2474,"OVERSTOCK","OK"))</f>
        <v>REORDER</v>
      </c>
      <c r="N2474" s="16" t="str">
        <f aca="false">IF(C2474&lt;=D2474,"REORDER","OK")</f>
        <v>OK</v>
      </c>
      <c r="O2474" s="18" t="n">
        <f aca="false">IF(D2474&lt;I2474,1,0)</f>
        <v>1</v>
      </c>
      <c r="P2474" s="20" t="n">
        <f aca="false">C2474/F2474</f>
        <v>1.93548387096774</v>
      </c>
      <c r="Q2474" s="19" t="n">
        <f aca="false">DATA!N2474</f>
        <v>183.89</v>
      </c>
      <c r="R2474" s="19" t="n">
        <f aca="false">DATA!O2474</f>
        <v>0.37</v>
      </c>
      <c r="S2474" s="17" t="n">
        <f aca="false">C2474*Q2474</f>
        <v>14343.42</v>
      </c>
      <c r="T2474" s="19" t="n">
        <f aca="false">C2474*R2474</f>
        <v>28.86</v>
      </c>
      <c r="U2474" s="20" t="n">
        <f aca="false">MAX(0,C2474-L2474)</f>
        <v>0</v>
      </c>
      <c r="V2474" s="17" t="n">
        <f aca="false">U2474*Q2474</f>
        <v>0</v>
      </c>
      <c r="W2474" s="19" t="n">
        <f aca="false">U2474*R2474</f>
        <v>0</v>
      </c>
      <c r="X2474" s="20" t="n">
        <f aca="false">MAX(0,K2474-C2474)</f>
        <v>50.0509148327637</v>
      </c>
      <c r="Y2474" s="17" t="n">
        <f aca="false">F2474*PARAMETER!$B$5*Q2474</f>
        <v>2704929.955</v>
      </c>
      <c r="Z2474" s="21" t="n">
        <f aca="false">SUMIF($Y$2:$Y$3205,"&gt;="&amp;Y2474)/SUM($Y$2:$Y$3205)</f>
        <v>0.12877180981951</v>
      </c>
      <c r="AA2474" s="16" t="str">
        <f aca="false">IF(Z2474&lt;=PARAMETER!$B$7,"A",IF(Z2474&lt;=PARAMETER!$B$8,"B","C"))</f>
        <v>A</v>
      </c>
      <c r="AB2474" s="22" t="n">
        <f aca="false">G2474/F2474</f>
        <v>0.0622828784119107</v>
      </c>
      <c r="AC2474" s="16" t="str">
        <f aca="false">IF(AB2474&lt;=PARAMETER!$B$9,"X",IF(AB2474&lt;=PARAMETER!$B$10,"Y","Z"))</f>
        <v>X</v>
      </c>
      <c r="AD2474" s="16" t="str">
        <f aca="false">AA2474&amp;AC2474</f>
        <v>AX</v>
      </c>
      <c r="AE2474" s="22" t="n">
        <f aca="false">DATA!I2474</f>
        <v>0.16</v>
      </c>
      <c r="AF2474" s="18" t="n">
        <f aca="false">DATA!L2474</f>
        <v>164</v>
      </c>
      <c r="AG2474" s="16" t="str">
        <f aca="false">DATA!K2474</f>
        <v>D</v>
      </c>
      <c r="AH2474" s="18" t="n">
        <f aca="false">IF(AE2474&gt;=PARAMETER!$B$12,1,0)</f>
        <v>0</v>
      </c>
      <c r="AI2474" s="18" t="n">
        <f aca="false">IF(AF2474&gt;=PARAMETER!$B$13,1,0)</f>
        <v>1</v>
      </c>
      <c r="AJ2474" s="18" t="n">
        <f aca="false">IF(AND(AH2474=1,AI2474=1),1,0)</f>
        <v>0</v>
      </c>
    </row>
    <row r="2475" customFormat="false" ht="15" hidden="false" customHeight="false" outlineLevel="0" collapsed="false">
      <c r="A2475" s="16" t="str">
        <f aca="false">DATA!A2475</f>
        <v>ITM12473</v>
      </c>
      <c r="B2475" s="16" t="str">
        <f aca="false">DATA!B2475</f>
        <v>Groceries</v>
      </c>
      <c r="C2475" s="17" t="n">
        <f aca="false">DATA!C2475</f>
        <v>467</v>
      </c>
      <c r="D2475" s="17" t="n">
        <f aca="false">DATA!D2475</f>
        <v>85</v>
      </c>
      <c r="E2475" s="18" t="n">
        <f aca="false">DATA!F2475</f>
        <v>3</v>
      </c>
      <c r="F2475" s="19" t="n">
        <f aca="false">DATA!G2475</f>
        <v>36.61</v>
      </c>
      <c r="G2475" s="19" t="n">
        <f aca="false">DATA!H2475</f>
        <v>1.27</v>
      </c>
      <c r="H2475" s="18" t="n">
        <f aca="false">DATA!E2475</f>
        <v>12</v>
      </c>
      <c r="I2475" s="20" t="n">
        <f aca="false">F2475*E2475</f>
        <v>109.83</v>
      </c>
      <c r="J2475" s="20" t="n">
        <f aca="false">PARAMETER!$B$4*G2475*SQRT(E2475)</f>
        <v>3.61819196717524</v>
      </c>
      <c r="K2475" s="20" t="n">
        <f aca="false">I2475+J2475</f>
        <v>113.448191967175</v>
      </c>
      <c r="L2475" s="20" t="n">
        <f aca="false">K2475+F2475*H2475</f>
        <v>552.768191967175</v>
      </c>
      <c r="M2475" s="16" t="str">
        <f aca="false">IF(C2475&lt;=K2475,"REORDER",IF(C2475&gt;L2475,"OVERSTOCK","OK"))</f>
        <v>OK</v>
      </c>
      <c r="N2475" s="16" t="str">
        <f aca="false">IF(C2475&lt;=D2475,"REORDER","OK")</f>
        <v>OK</v>
      </c>
      <c r="O2475" s="18" t="n">
        <f aca="false">IF(D2475&lt;I2475,1,0)</f>
        <v>1</v>
      </c>
      <c r="P2475" s="20" t="n">
        <f aca="false">C2475/F2475</f>
        <v>12.7560775744332</v>
      </c>
      <c r="Q2475" s="19" t="n">
        <f aca="false">DATA!N2475</f>
        <v>188.85</v>
      </c>
      <c r="R2475" s="19" t="n">
        <f aca="false">DATA!O2475</f>
        <v>1.09</v>
      </c>
      <c r="S2475" s="17" t="n">
        <f aca="false">C2475*Q2475</f>
        <v>88192.95</v>
      </c>
      <c r="T2475" s="19" t="n">
        <f aca="false">C2475*R2475</f>
        <v>509.03</v>
      </c>
      <c r="U2475" s="20" t="n">
        <f aca="false">MAX(0,C2475-L2475)</f>
        <v>0</v>
      </c>
      <c r="V2475" s="17" t="n">
        <f aca="false">U2475*Q2475</f>
        <v>0</v>
      </c>
      <c r="W2475" s="19" t="n">
        <f aca="false">U2475*R2475</f>
        <v>0</v>
      </c>
      <c r="X2475" s="20" t="n">
        <f aca="false">MAX(0,K2475-C2475)</f>
        <v>0</v>
      </c>
      <c r="Y2475" s="17" t="n">
        <f aca="false">F2475*PARAMETER!$B$5*Q2475</f>
        <v>2523536.4525</v>
      </c>
      <c r="Z2475" s="21" t="n">
        <f aca="false">SUMIF($Y$2:$Y$3205,"&gt;="&amp;Y2475)/SUM($Y$2:$Y$3205)</f>
        <v>0.178418922295204</v>
      </c>
      <c r="AA2475" s="16" t="str">
        <f aca="false">IF(Z2475&lt;=PARAMETER!$B$7,"A",IF(Z2475&lt;=PARAMETER!$B$8,"B","C"))</f>
        <v>A</v>
      </c>
      <c r="AB2475" s="22" t="n">
        <f aca="false">G2475/F2475</f>
        <v>0.0346899754165529</v>
      </c>
      <c r="AC2475" s="16" t="str">
        <f aca="false">IF(AB2475&lt;=PARAMETER!$B$9,"X",IF(AB2475&lt;=PARAMETER!$B$10,"Y","Z"))</f>
        <v>X</v>
      </c>
      <c r="AD2475" s="16" t="str">
        <f aca="false">AA2475&amp;AC2475</f>
        <v>AX</v>
      </c>
      <c r="AE2475" s="22" t="n">
        <f aca="false">DATA!I2475</f>
        <v>0.64</v>
      </c>
      <c r="AF2475" s="18" t="n">
        <f aca="false">DATA!L2475</f>
        <v>32</v>
      </c>
      <c r="AG2475" s="16" t="str">
        <f aca="false">DATA!K2475</f>
        <v>C</v>
      </c>
      <c r="AH2475" s="18" t="n">
        <f aca="false">IF(AE2475&gt;=PARAMETER!$B$12,1,0)</f>
        <v>0</v>
      </c>
      <c r="AI2475" s="18" t="n">
        <f aca="false">IF(AF2475&gt;=PARAMETER!$B$13,1,0)</f>
        <v>0</v>
      </c>
      <c r="AJ2475" s="18" t="n">
        <f aca="false">IF(AND(AH2475=1,AI2475=1),1,0)</f>
        <v>0</v>
      </c>
    </row>
    <row r="2476" customFormat="false" ht="15" hidden="false" customHeight="false" outlineLevel="0" collapsed="false">
      <c r="A2476" s="16" t="str">
        <f aca="false">DATA!A2476</f>
        <v>ITM12474</v>
      </c>
      <c r="B2476" s="16" t="str">
        <f aca="false">DATA!B2476</f>
        <v>Pharma</v>
      </c>
      <c r="C2476" s="17" t="n">
        <f aca="false">DATA!C2476</f>
        <v>261</v>
      </c>
      <c r="D2476" s="17" t="n">
        <f aca="false">DATA!D2476</f>
        <v>85</v>
      </c>
      <c r="E2476" s="18" t="n">
        <f aca="false">DATA!F2476</f>
        <v>7</v>
      </c>
      <c r="F2476" s="19" t="n">
        <f aca="false">DATA!G2476</f>
        <v>39.87</v>
      </c>
      <c r="G2476" s="19" t="n">
        <f aca="false">DATA!H2476</f>
        <v>9.81</v>
      </c>
      <c r="H2476" s="18" t="n">
        <f aca="false">DATA!E2476</f>
        <v>10</v>
      </c>
      <c r="I2476" s="20" t="n">
        <f aca="false">F2476*E2476</f>
        <v>279.09</v>
      </c>
      <c r="J2476" s="20" t="n">
        <f aca="false">PARAMETER!$B$4*G2476*SQRT(E2476)</f>
        <v>42.691880408559</v>
      </c>
      <c r="K2476" s="20" t="n">
        <f aca="false">I2476+J2476</f>
        <v>321.781880408559</v>
      </c>
      <c r="L2476" s="20" t="n">
        <f aca="false">K2476+F2476*H2476</f>
        <v>720.481880408559</v>
      </c>
      <c r="M2476" s="16" t="str">
        <f aca="false">IF(C2476&lt;=K2476,"REORDER",IF(C2476&gt;L2476,"OVERSTOCK","OK"))</f>
        <v>REORDER</v>
      </c>
      <c r="N2476" s="16" t="str">
        <f aca="false">IF(C2476&lt;=D2476,"REORDER","OK")</f>
        <v>OK</v>
      </c>
      <c r="O2476" s="18" t="n">
        <f aca="false">IF(D2476&lt;I2476,1,0)</f>
        <v>1</v>
      </c>
      <c r="P2476" s="20" t="n">
        <f aca="false">C2476/F2476</f>
        <v>6.54627539503386</v>
      </c>
      <c r="Q2476" s="19" t="n">
        <f aca="false">DATA!N2476</f>
        <v>164.35</v>
      </c>
      <c r="R2476" s="19" t="n">
        <f aca="false">DATA!O2476</f>
        <v>0.84</v>
      </c>
      <c r="S2476" s="17" t="n">
        <f aca="false">C2476*Q2476</f>
        <v>42895.35</v>
      </c>
      <c r="T2476" s="19" t="n">
        <f aca="false">C2476*R2476</f>
        <v>219.24</v>
      </c>
      <c r="U2476" s="20" t="n">
        <f aca="false">MAX(0,C2476-L2476)</f>
        <v>0</v>
      </c>
      <c r="V2476" s="17" t="n">
        <f aca="false">U2476*Q2476</f>
        <v>0</v>
      </c>
      <c r="W2476" s="19" t="n">
        <f aca="false">U2476*R2476</f>
        <v>0</v>
      </c>
      <c r="X2476" s="20" t="n">
        <f aca="false">MAX(0,K2476-C2476)</f>
        <v>60.781880408559</v>
      </c>
      <c r="Y2476" s="17" t="n">
        <f aca="false">F2476*PARAMETER!$B$5*Q2476</f>
        <v>2391711.5925</v>
      </c>
      <c r="Z2476" s="21" t="n">
        <f aca="false">SUMIF($Y$2:$Y$3205,"&gt;="&amp;Y2476)/SUM($Y$2:$Y$3205)</f>
        <v>0.218397718820272</v>
      </c>
      <c r="AA2476" s="16" t="str">
        <f aca="false">IF(Z2476&lt;=PARAMETER!$B$7,"A",IF(Z2476&lt;=PARAMETER!$B$8,"B","C"))</f>
        <v>A</v>
      </c>
      <c r="AB2476" s="22" t="n">
        <f aca="false">G2476/F2476</f>
        <v>0.246049661399549</v>
      </c>
      <c r="AC2476" s="16" t="str">
        <f aca="false">IF(AB2476&lt;=PARAMETER!$B$9,"X",IF(AB2476&lt;=PARAMETER!$B$10,"Y","Z"))</f>
        <v>X</v>
      </c>
      <c r="AD2476" s="16" t="str">
        <f aca="false">AA2476&amp;AC2476</f>
        <v>AX</v>
      </c>
      <c r="AE2476" s="22" t="n">
        <f aca="false">DATA!I2476</f>
        <v>0.3</v>
      </c>
      <c r="AF2476" s="18" t="n">
        <f aca="false">DATA!L2476</f>
        <v>170</v>
      </c>
      <c r="AG2476" s="16" t="str">
        <f aca="false">DATA!K2476</f>
        <v>C</v>
      </c>
      <c r="AH2476" s="18" t="n">
        <f aca="false">IF(AE2476&gt;=PARAMETER!$B$12,1,0)</f>
        <v>0</v>
      </c>
      <c r="AI2476" s="18" t="n">
        <f aca="false">IF(AF2476&gt;=PARAMETER!$B$13,1,0)</f>
        <v>1</v>
      </c>
      <c r="AJ2476" s="18" t="n">
        <f aca="false">IF(AND(AH2476=1,AI2476=1),1,0)</f>
        <v>0</v>
      </c>
    </row>
    <row r="2477" customFormat="false" ht="15" hidden="false" customHeight="false" outlineLevel="0" collapsed="false">
      <c r="A2477" s="16" t="str">
        <f aca="false">DATA!A2477</f>
        <v>ITM12475</v>
      </c>
      <c r="B2477" s="16" t="str">
        <f aca="false">DATA!B2477</f>
        <v>Groceries</v>
      </c>
      <c r="C2477" s="17" t="n">
        <f aca="false">DATA!C2477</f>
        <v>165</v>
      </c>
      <c r="D2477" s="17" t="n">
        <f aca="false">DATA!D2477</f>
        <v>75</v>
      </c>
      <c r="E2477" s="18" t="n">
        <f aca="false">DATA!F2477</f>
        <v>7</v>
      </c>
      <c r="F2477" s="19" t="n">
        <f aca="false">DATA!G2477</f>
        <v>33.88</v>
      </c>
      <c r="G2477" s="19" t="n">
        <f aca="false">DATA!H2477</f>
        <v>9.22</v>
      </c>
      <c r="H2477" s="18" t="n">
        <f aca="false">DATA!E2477</f>
        <v>14</v>
      </c>
      <c r="I2477" s="20" t="n">
        <f aca="false">F2477*E2477</f>
        <v>237.16</v>
      </c>
      <c r="J2477" s="20" t="n">
        <f aca="false">PARAMETER!$B$4*G2477*SQRT(E2477)</f>
        <v>40.1242749609494</v>
      </c>
      <c r="K2477" s="20" t="n">
        <f aca="false">I2477+J2477</f>
        <v>277.284274960949</v>
      </c>
      <c r="L2477" s="20" t="n">
        <f aca="false">K2477+F2477*H2477</f>
        <v>751.604274960949</v>
      </c>
      <c r="M2477" s="16" t="str">
        <f aca="false">IF(C2477&lt;=K2477,"REORDER",IF(C2477&gt;L2477,"OVERSTOCK","OK"))</f>
        <v>REORDER</v>
      </c>
      <c r="N2477" s="16" t="str">
        <f aca="false">IF(C2477&lt;=D2477,"REORDER","OK")</f>
        <v>OK</v>
      </c>
      <c r="O2477" s="18" t="n">
        <f aca="false">IF(D2477&lt;I2477,1,0)</f>
        <v>1</v>
      </c>
      <c r="P2477" s="20" t="n">
        <f aca="false">C2477/F2477</f>
        <v>4.87012987012987</v>
      </c>
      <c r="Q2477" s="19" t="n">
        <f aca="false">DATA!N2477</f>
        <v>66.32</v>
      </c>
      <c r="R2477" s="19" t="n">
        <f aca="false">DATA!O2477</f>
        <v>1.53</v>
      </c>
      <c r="S2477" s="17" t="n">
        <f aca="false">C2477*Q2477</f>
        <v>10942.8</v>
      </c>
      <c r="T2477" s="19" t="n">
        <f aca="false">C2477*R2477</f>
        <v>252.45</v>
      </c>
      <c r="U2477" s="20" t="n">
        <f aca="false">MAX(0,C2477-L2477)</f>
        <v>0</v>
      </c>
      <c r="V2477" s="17" t="n">
        <f aca="false">U2477*Q2477</f>
        <v>0</v>
      </c>
      <c r="W2477" s="19" t="n">
        <f aca="false">U2477*R2477</f>
        <v>0</v>
      </c>
      <c r="X2477" s="20" t="n">
        <f aca="false">MAX(0,K2477-C2477)</f>
        <v>112.284274960949</v>
      </c>
      <c r="Y2477" s="17" t="n">
        <f aca="false">F2477*PARAMETER!$B$5*Q2477</f>
        <v>820126.384</v>
      </c>
      <c r="Z2477" s="21" t="n">
        <f aca="false">SUMIF($Y$2:$Y$3205,"&gt;="&amp;Y2477)/SUM($Y$2:$Y$3205)</f>
        <v>0.805288823325622</v>
      </c>
      <c r="AA2477" s="16" t="str">
        <f aca="false">IF(Z2477&lt;=PARAMETER!$B$7,"A",IF(Z2477&lt;=PARAMETER!$B$8,"B","C"))</f>
        <v>B</v>
      </c>
      <c r="AB2477" s="22" t="n">
        <f aca="false">G2477/F2477</f>
        <v>0.272136953955136</v>
      </c>
      <c r="AC2477" s="16" t="str">
        <f aca="false">IF(AB2477&lt;=PARAMETER!$B$9,"X",IF(AB2477&lt;=PARAMETER!$B$10,"Y","Z"))</f>
        <v>Y</v>
      </c>
      <c r="AD2477" s="16" t="str">
        <f aca="false">AA2477&amp;AC2477</f>
        <v>BY</v>
      </c>
      <c r="AE2477" s="22" t="n">
        <f aca="false">DATA!I2477</f>
        <v>0.37</v>
      </c>
      <c r="AF2477" s="18" t="n">
        <f aca="false">DATA!L2477</f>
        <v>101</v>
      </c>
      <c r="AG2477" s="16" t="str">
        <f aca="false">DATA!K2477</f>
        <v>A</v>
      </c>
      <c r="AH2477" s="18" t="n">
        <f aca="false">IF(AE2477&gt;=PARAMETER!$B$12,1,0)</f>
        <v>0</v>
      </c>
      <c r="AI2477" s="18" t="n">
        <f aca="false">IF(AF2477&gt;=PARAMETER!$B$13,1,0)</f>
        <v>1</v>
      </c>
      <c r="AJ2477" s="18" t="n">
        <f aca="false">IF(AND(AH2477=1,AI2477=1),1,0)</f>
        <v>0</v>
      </c>
    </row>
    <row r="2478" customFormat="false" ht="15" hidden="false" customHeight="false" outlineLevel="0" collapsed="false">
      <c r="A2478" s="16" t="str">
        <f aca="false">DATA!A2478</f>
        <v>ITM12476</v>
      </c>
      <c r="B2478" s="16" t="str">
        <f aca="false">DATA!B2478</f>
        <v>Electronics</v>
      </c>
      <c r="C2478" s="17" t="n">
        <f aca="false">DATA!C2478</f>
        <v>407</v>
      </c>
      <c r="D2478" s="17" t="n">
        <f aca="false">DATA!D2478</f>
        <v>55</v>
      </c>
      <c r="E2478" s="18" t="n">
        <f aca="false">DATA!F2478</f>
        <v>5</v>
      </c>
      <c r="F2478" s="19" t="n">
        <f aca="false">DATA!G2478</f>
        <v>33.82</v>
      </c>
      <c r="G2478" s="19" t="n">
        <f aca="false">DATA!H2478</f>
        <v>7.31</v>
      </c>
      <c r="H2478" s="18" t="n">
        <f aca="false">DATA!E2478</f>
        <v>3</v>
      </c>
      <c r="I2478" s="20" t="n">
        <f aca="false">F2478*E2478</f>
        <v>169.1</v>
      </c>
      <c r="J2478" s="20" t="n">
        <f aca="false">PARAMETER!$B$4*G2478*SQRT(E2478)</f>
        <v>26.8862130624032</v>
      </c>
      <c r="K2478" s="20" t="n">
        <f aca="false">I2478+J2478</f>
        <v>195.986213062403</v>
      </c>
      <c r="L2478" s="20" t="n">
        <f aca="false">K2478+F2478*H2478</f>
        <v>297.446213062403</v>
      </c>
      <c r="M2478" s="16" t="str">
        <f aca="false">IF(C2478&lt;=K2478,"REORDER",IF(C2478&gt;L2478,"OVERSTOCK","OK"))</f>
        <v>OVERSTOCK</v>
      </c>
      <c r="N2478" s="16" t="str">
        <f aca="false">IF(C2478&lt;=D2478,"REORDER","OK")</f>
        <v>OK</v>
      </c>
      <c r="O2478" s="18" t="n">
        <f aca="false">IF(D2478&lt;I2478,1,0)</f>
        <v>1</v>
      </c>
      <c r="P2478" s="20" t="n">
        <f aca="false">C2478/F2478</f>
        <v>12.0342992312241</v>
      </c>
      <c r="Q2478" s="19" t="n">
        <f aca="false">DATA!N2478</f>
        <v>75.81</v>
      </c>
      <c r="R2478" s="19" t="n">
        <f aca="false">DATA!O2478</f>
        <v>0.71</v>
      </c>
      <c r="S2478" s="17" t="n">
        <f aca="false">C2478*Q2478</f>
        <v>30854.67</v>
      </c>
      <c r="T2478" s="19" t="n">
        <f aca="false">C2478*R2478</f>
        <v>288.97</v>
      </c>
      <c r="U2478" s="20" t="n">
        <f aca="false">MAX(0,C2478-L2478)</f>
        <v>109.553786937597</v>
      </c>
      <c r="V2478" s="17" t="n">
        <f aca="false">U2478*Q2478</f>
        <v>8305.27258773921</v>
      </c>
      <c r="W2478" s="19" t="n">
        <f aca="false">U2478*R2478</f>
        <v>77.7831887256937</v>
      </c>
      <c r="X2478" s="20" t="n">
        <f aca="false">MAX(0,K2478-C2478)</f>
        <v>0</v>
      </c>
      <c r="Y2478" s="17" t="n">
        <f aca="false">F2478*PARAMETER!$B$5*Q2478</f>
        <v>935821.383</v>
      </c>
      <c r="Z2478" s="21" t="n">
        <f aca="false">SUMIF($Y$2:$Y$3205,"&gt;="&amp;Y2478)/SUM($Y$2:$Y$3205)</f>
        <v>0.762015352203788</v>
      </c>
      <c r="AA2478" s="16" t="str">
        <f aca="false">IF(Z2478&lt;=PARAMETER!$B$7,"A",IF(Z2478&lt;=PARAMETER!$B$8,"B","C"))</f>
        <v>A</v>
      </c>
      <c r="AB2478" s="22" t="n">
        <f aca="false">G2478/F2478</f>
        <v>0.216144293317564</v>
      </c>
      <c r="AC2478" s="16" t="str">
        <f aca="false">IF(AB2478&lt;=PARAMETER!$B$9,"X",IF(AB2478&lt;=PARAMETER!$B$10,"Y","Z"))</f>
        <v>X</v>
      </c>
      <c r="AD2478" s="16" t="str">
        <f aca="false">AA2478&amp;AC2478</f>
        <v>AX</v>
      </c>
      <c r="AE2478" s="22" t="n">
        <f aca="false">DATA!I2478</f>
        <v>0.22</v>
      </c>
      <c r="AF2478" s="18" t="n">
        <f aca="false">DATA!L2478</f>
        <v>175</v>
      </c>
      <c r="AG2478" s="16" t="str">
        <f aca="false">DATA!K2478</f>
        <v>C</v>
      </c>
      <c r="AH2478" s="18" t="n">
        <f aca="false">IF(AE2478&gt;=PARAMETER!$B$12,1,0)</f>
        <v>0</v>
      </c>
      <c r="AI2478" s="18" t="n">
        <f aca="false">IF(AF2478&gt;=PARAMETER!$B$13,1,0)</f>
        <v>1</v>
      </c>
      <c r="AJ2478" s="18" t="n">
        <f aca="false">IF(AND(AH2478=1,AI2478=1),1,0)</f>
        <v>0</v>
      </c>
    </row>
    <row r="2479" customFormat="false" ht="15" hidden="false" customHeight="false" outlineLevel="0" collapsed="false">
      <c r="A2479" s="16" t="str">
        <f aca="false">DATA!A2479</f>
        <v>ITM12477</v>
      </c>
      <c r="B2479" s="16" t="str">
        <f aca="false">DATA!B2479</f>
        <v>Apparel</v>
      </c>
      <c r="C2479" s="17" t="n">
        <f aca="false">DATA!C2479</f>
        <v>292</v>
      </c>
      <c r="D2479" s="17" t="n">
        <f aca="false">DATA!D2479</f>
        <v>95</v>
      </c>
      <c r="E2479" s="18" t="n">
        <f aca="false">DATA!F2479</f>
        <v>2</v>
      </c>
      <c r="F2479" s="19" t="n">
        <f aca="false">DATA!G2479</f>
        <v>33.7</v>
      </c>
      <c r="G2479" s="19" t="n">
        <f aca="false">DATA!H2479</f>
        <v>4.55</v>
      </c>
      <c r="H2479" s="18" t="n">
        <f aca="false">DATA!E2479</f>
        <v>10</v>
      </c>
      <c r="I2479" s="20" t="n">
        <f aca="false">F2479*E2479</f>
        <v>67.4</v>
      </c>
      <c r="J2479" s="20" t="n">
        <f aca="false">PARAMETER!$B$4*G2479*SQRT(E2479)</f>
        <v>10.5840930984577</v>
      </c>
      <c r="K2479" s="20" t="n">
        <f aca="false">I2479+J2479</f>
        <v>77.9840930984577</v>
      </c>
      <c r="L2479" s="20" t="n">
        <f aca="false">K2479+F2479*H2479</f>
        <v>414.984093098458</v>
      </c>
      <c r="M2479" s="16" t="str">
        <f aca="false">IF(C2479&lt;=K2479,"REORDER",IF(C2479&gt;L2479,"OVERSTOCK","OK"))</f>
        <v>OK</v>
      </c>
      <c r="N2479" s="16" t="str">
        <f aca="false">IF(C2479&lt;=D2479,"REORDER","OK")</f>
        <v>OK</v>
      </c>
      <c r="O2479" s="18" t="n">
        <f aca="false">IF(D2479&lt;I2479,1,0)</f>
        <v>0</v>
      </c>
      <c r="P2479" s="20" t="n">
        <f aca="false">C2479/F2479</f>
        <v>8.6646884272997</v>
      </c>
      <c r="Q2479" s="19" t="n">
        <f aca="false">DATA!N2479</f>
        <v>79.35</v>
      </c>
      <c r="R2479" s="19" t="n">
        <f aca="false">DATA!O2479</f>
        <v>0.34</v>
      </c>
      <c r="S2479" s="17" t="n">
        <f aca="false">C2479*Q2479</f>
        <v>23170.2</v>
      </c>
      <c r="T2479" s="19" t="n">
        <f aca="false">C2479*R2479</f>
        <v>99.28</v>
      </c>
      <c r="U2479" s="20" t="n">
        <f aca="false">MAX(0,C2479-L2479)</f>
        <v>0</v>
      </c>
      <c r="V2479" s="17" t="n">
        <f aca="false">U2479*Q2479</f>
        <v>0</v>
      </c>
      <c r="W2479" s="19" t="n">
        <f aca="false">U2479*R2479</f>
        <v>0</v>
      </c>
      <c r="X2479" s="20" t="n">
        <f aca="false">MAX(0,K2479-C2479)</f>
        <v>0</v>
      </c>
      <c r="Y2479" s="17" t="n">
        <f aca="false">F2479*PARAMETER!$B$5*Q2479</f>
        <v>976044.675</v>
      </c>
      <c r="Z2479" s="21" t="n">
        <f aca="false">SUMIF($Y$2:$Y$3205,"&gt;="&amp;Y2479)/SUM($Y$2:$Y$3205)</f>
        <v>0.744615116029577</v>
      </c>
      <c r="AA2479" s="16" t="str">
        <f aca="false">IF(Z2479&lt;=PARAMETER!$B$7,"A",IF(Z2479&lt;=PARAMETER!$B$8,"B","C"))</f>
        <v>A</v>
      </c>
      <c r="AB2479" s="22" t="n">
        <f aca="false">G2479/F2479</f>
        <v>0.135014836795252</v>
      </c>
      <c r="AC2479" s="16" t="str">
        <f aca="false">IF(AB2479&lt;=PARAMETER!$B$9,"X",IF(AB2479&lt;=PARAMETER!$B$10,"Y","Z"))</f>
        <v>X</v>
      </c>
      <c r="AD2479" s="16" t="str">
        <f aca="false">AA2479&amp;AC2479</f>
        <v>AX</v>
      </c>
      <c r="AE2479" s="22" t="n">
        <f aca="false">DATA!I2479</f>
        <v>0.32</v>
      </c>
      <c r="AF2479" s="18" t="n">
        <f aca="false">DATA!L2479</f>
        <v>179</v>
      </c>
      <c r="AG2479" s="16" t="str">
        <f aca="false">DATA!K2479</f>
        <v>B</v>
      </c>
      <c r="AH2479" s="18" t="n">
        <f aca="false">IF(AE2479&gt;=PARAMETER!$B$12,1,0)</f>
        <v>0</v>
      </c>
      <c r="AI2479" s="18" t="n">
        <f aca="false">IF(AF2479&gt;=PARAMETER!$B$13,1,0)</f>
        <v>1</v>
      </c>
      <c r="AJ2479" s="18" t="n">
        <f aca="false">IF(AND(AH2479=1,AI2479=1),1,0)</f>
        <v>0</v>
      </c>
    </row>
    <row r="2480" customFormat="false" ht="15" hidden="false" customHeight="false" outlineLevel="0" collapsed="false">
      <c r="A2480" s="16" t="str">
        <f aca="false">DATA!A2480</f>
        <v>ITM12478</v>
      </c>
      <c r="B2480" s="16" t="str">
        <f aca="false">DATA!B2480</f>
        <v>Automotive</v>
      </c>
      <c r="C2480" s="17" t="n">
        <f aca="false">DATA!C2480</f>
        <v>268</v>
      </c>
      <c r="D2480" s="17" t="n">
        <f aca="false">DATA!D2480</f>
        <v>96</v>
      </c>
      <c r="E2480" s="18" t="n">
        <f aca="false">DATA!F2480</f>
        <v>5</v>
      </c>
      <c r="F2480" s="19" t="n">
        <f aca="false">DATA!G2480</f>
        <v>26.19</v>
      </c>
      <c r="G2480" s="19" t="n">
        <f aca="false">DATA!H2480</f>
        <v>2.31</v>
      </c>
      <c r="H2480" s="18" t="n">
        <f aca="false">DATA!E2480</f>
        <v>9</v>
      </c>
      <c r="I2480" s="20" t="n">
        <f aca="false">F2480*E2480</f>
        <v>130.95</v>
      </c>
      <c r="J2480" s="20" t="n">
        <f aca="false">PARAMETER!$B$4*G2480*SQRT(E2480)</f>
        <v>8.49619044790032</v>
      </c>
      <c r="K2480" s="20" t="n">
        <f aca="false">I2480+J2480</f>
        <v>139.4461904479</v>
      </c>
      <c r="L2480" s="20" t="n">
        <f aca="false">K2480+F2480*H2480</f>
        <v>375.1561904479</v>
      </c>
      <c r="M2480" s="16" t="str">
        <f aca="false">IF(C2480&lt;=K2480,"REORDER",IF(C2480&gt;L2480,"OVERSTOCK","OK"))</f>
        <v>OK</v>
      </c>
      <c r="N2480" s="16" t="str">
        <f aca="false">IF(C2480&lt;=D2480,"REORDER","OK")</f>
        <v>OK</v>
      </c>
      <c r="O2480" s="18" t="n">
        <f aca="false">IF(D2480&lt;I2480,1,0)</f>
        <v>1</v>
      </c>
      <c r="P2480" s="20" t="n">
        <f aca="false">C2480/F2480</f>
        <v>10.2329133256968</v>
      </c>
      <c r="Q2480" s="19" t="n">
        <f aca="false">DATA!N2480</f>
        <v>196.04</v>
      </c>
      <c r="R2480" s="19" t="n">
        <f aca="false">DATA!O2480</f>
        <v>0.84</v>
      </c>
      <c r="S2480" s="17" t="n">
        <f aca="false">C2480*Q2480</f>
        <v>52538.72</v>
      </c>
      <c r="T2480" s="19" t="n">
        <f aca="false">C2480*R2480</f>
        <v>225.12</v>
      </c>
      <c r="U2480" s="20" t="n">
        <f aca="false">MAX(0,C2480-L2480)</f>
        <v>0</v>
      </c>
      <c r="V2480" s="17" t="n">
        <f aca="false">U2480*Q2480</f>
        <v>0</v>
      </c>
      <c r="W2480" s="19" t="n">
        <f aca="false">U2480*R2480</f>
        <v>0</v>
      </c>
      <c r="X2480" s="20" t="n">
        <f aca="false">MAX(0,K2480-C2480)</f>
        <v>0</v>
      </c>
      <c r="Y2480" s="17" t="n">
        <f aca="false">F2480*PARAMETER!$B$5*Q2480</f>
        <v>1874014.974</v>
      </c>
      <c r="Z2480" s="21" t="n">
        <f aca="false">SUMIF($Y$2:$Y$3205,"&gt;="&amp;Y2480)/SUM($Y$2:$Y$3205)</f>
        <v>0.384702960813566</v>
      </c>
      <c r="AA2480" s="16" t="str">
        <f aca="false">IF(Z2480&lt;=PARAMETER!$B$7,"A",IF(Z2480&lt;=PARAMETER!$B$8,"B","C"))</f>
        <v>A</v>
      </c>
      <c r="AB2480" s="22" t="n">
        <f aca="false">G2480/F2480</f>
        <v>0.0882016036655212</v>
      </c>
      <c r="AC2480" s="16" t="str">
        <f aca="false">IF(AB2480&lt;=PARAMETER!$B$9,"X",IF(AB2480&lt;=PARAMETER!$B$10,"Y","Z"))</f>
        <v>X</v>
      </c>
      <c r="AD2480" s="16" t="str">
        <f aca="false">AA2480&amp;AC2480</f>
        <v>AX</v>
      </c>
      <c r="AE2480" s="22" t="n">
        <f aca="false">DATA!I2480</f>
        <v>0.84</v>
      </c>
      <c r="AF2480" s="18" t="n">
        <f aca="false">DATA!L2480</f>
        <v>132</v>
      </c>
      <c r="AG2480" s="16" t="str">
        <f aca="false">DATA!K2480</f>
        <v>C</v>
      </c>
      <c r="AH2480" s="18" t="n">
        <f aca="false">IF(AE2480&gt;=PARAMETER!$B$12,1,0)</f>
        <v>1</v>
      </c>
      <c r="AI2480" s="18" t="n">
        <f aca="false">IF(AF2480&gt;=PARAMETER!$B$13,1,0)</f>
        <v>1</v>
      </c>
      <c r="AJ2480" s="18" t="n">
        <f aca="false">IF(AND(AH2480=1,AI2480=1),1,0)</f>
        <v>1</v>
      </c>
    </row>
    <row r="2481" customFormat="false" ht="15" hidden="false" customHeight="false" outlineLevel="0" collapsed="false">
      <c r="A2481" s="16" t="str">
        <f aca="false">DATA!A2481</f>
        <v>ITM12479</v>
      </c>
      <c r="B2481" s="16" t="str">
        <f aca="false">DATA!B2481</f>
        <v>Electronics</v>
      </c>
      <c r="C2481" s="17" t="n">
        <f aca="false">DATA!C2481</f>
        <v>33</v>
      </c>
      <c r="D2481" s="17" t="n">
        <f aca="false">DATA!D2481</f>
        <v>39</v>
      </c>
      <c r="E2481" s="18" t="n">
        <f aca="false">DATA!F2481</f>
        <v>4</v>
      </c>
      <c r="F2481" s="19" t="n">
        <f aca="false">DATA!G2481</f>
        <v>18.8</v>
      </c>
      <c r="G2481" s="19" t="n">
        <f aca="false">DATA!H2481</f>
        <v>2.6</v>
      </c>
      <c r="H2481" s="18" t="n">
        <f aca="false">DATA!E2481</f>
        <v>3</v>
      </c>
      <c r="I2481" s="20" t="n">
        <f aca="false">F2481*E2481</f>
        <v>75.2</v>
      </c>
      <c r="J2481" s="20" t="n">
        <f aca="false">PARAMETER!$B$4*G2481*SQRT(E2481)</f>
        <v>8.55323886014765</v>
      </c>
      <c r="K2481" s="20" t="n">
        <f aca="false">I2481+J2481</f>
        <v>83.7532388601477</v>
      </c>
      <c r="L2481" s="20" t="n">
        <f aca="false">K2481+F2481*H2481</f>
        <v>140.153238860148</v>
      </c>
      <c r="M2481" s="16" t="str">
        <f aca="false">IF(C2481&lt;=K2481,"REORDER",IF(C2481&gt;L2481,"OVERSTOCK","OK"))</f>
        <v>REORDER</v>
      </c>
      <c r="N2481" s="16" t="str">
        <f aca="false">IF(C2481&lt;=D2481,"REORDER","OK")</f>
        <v>REORDER</v>
      </c>
      <c r="O2481" s="18" t="n">
        <f aca="false">IF(D2481&lt;I2481,1,0)</f>
        <v>1</v>
      </c>
      <c r="P2481" s="20" t="n">
        <f aca="false">C2481/F2481</f>
        <v>1.75531914893617</v>
      </c>
      <c r="Q2481" s="19" t="n">
        <f aca="false">DATA!N2481</f>
        <v>78.54</v>
      </c>
      <c r="R2481" s="19" t="n">
        <f aca="false">DATA!O2481</f>
        <v>1.78</v>
      </c>
      <c r="S2481" s="17" t="n">
        <f aca="false">C2481*Q2481</f>
        <v>2591.82</v>
      </c>
      <c r="T2481" s="19" t="n">
        <f aca="false">C2481*R2481</f>
        <v>58.74</v>
      </c>
      <c r="U2481" s="20" t="n">
        <f aca="false">MAX(0,C2481-L2481)</f>
        <v>0</v>
      </c>
      <c r="V2481" s="17" t="n">
        <f aca="false">U2481*Q2481</f>
        <v>0</v>
      </c>
      <c r="W2481" s="19" t="n">
        <f aca="false">U2481*R2481</f>
        <v>0</v>
      </c>
      <c r="X2481" s="20" t="n">
        <f aca="false">MAX(0,K2481-C2481)</f>
        <v>50.7532388601477</v>
      </c>
      <c r="Y2481" s="17" t="n">
        <f aca="false">F2481*PARAMETER!$B$5*Q2481</f>
        <v>538941.48</v>
      </c>
      <c r="Z2481" s="21" t="n">
        <f aca="false">SUMIF($Y$2:$Y$3205,"&gt;="&amp;Y2481)/SUM($Y$2:$Y$3205)</f>
        <v>0.893370346975173</v>
      </c>
      <c r="AA2481" s="16" t="str">
        <f aca="false">IF(Z2481&lt;=PARAMETER!$B$7,"A",IF(Z2481&lt;=PARAMETER!$B$8,"B","C"))</f>
        <v>B</v>
      </c>
      <c r="AB2481" s="22" t="n">
        <f aca="false">G2481/F2481</f>
        <v>0.138297872340426</v>
      </c>
      <c r="AC2481" s="16" t="str">
        <f aca="false">IF(AB2481&lt;=PARAMETER!$B$9,"X",IF(AB2481&lt;=PARAMETER!$B$10,"Y","Z"))</f>
        <v>X</v>
      </c>
      <c r="AD2481" s="16" t="str">
        <f aca="false">AA2481&amp;AC2481</f>
        <v>BX</v>
      </c>
      <c r="AE2481" s="22" t="n">
        <f aca="false">DATA!I2481</f>
        <v>0.67</v>
      </c>
      <c r="AF2481" s="18" t="n">
        <f aca="false">DATA!L2481</f>
        <v>166</v>
      </c>
      <c r="AG2481" s="16" t="str">
        <f aca="false">DATA!K2481</f>
        <v>A</v>
      </c>
      <c r="AH2481" s="18" t="n">
        <f aca="false">IF(AE2481&gt;=PARAMETER!$B$12,1,0)</f>
        <v>0</v>
      </c>
      <c r="AI2481" s="18" t="n">
        <f aca="false">IF(AF2481&gt;=PARAMETER!$B$13,1,0)</f>
        <v>1</v>
      </c>
      <c r="AJ2481" s="18" t="n">
        <f aca="false">IF(AND(AH2481=1,AI2481=1),1,0)</f>
        <v>0</v>
      </c>
    </row>
    <row r="2482" customFormat="false" ht="15" hidden="false" customHeight="false" outlineLevel="0" collapsed="false">
      <c r="A2482" s="16" t="str">
        <f aca="false">DATA!A2482</f>
        <v>ITM12480</v>
      </c>
      <c r="B2482" s="16" t="str">
        <f aca="false">DATA!B2482</f>
        <v>Pharma</v>
      </c>
      <c r="C2482" s="17" t="n">
        <f aca="false">DATA!C2482</f>
        <v>481</v>
      </c>
      <c r="D2482" s="17" t="n">
        <f aca="false">DATA!D2482</f>
        <v>78</v>
      </c>
      <c r="E2482" s="18" t="n">
        <f aca="false">DATA!F2482</f>
        <v>8</v>
      </c>
      <c r="F2482" s="19" t="n">
        <f aca="false">DATA!G2482</f>
        <v>36.78</v>
      </c>
      <c r="G2482" s="19" t="n">
        <f aca="false">DATA!H2482</f>
        <v>4.71</v>
      </c>
      <c r="H2482" s="18" t="n">
        <f aca="false">DATA!E2482</f>
        <v>12</v>
      </c>
      <c r="I2482" s="20" t="n">
        <f aca="false">F2482*E2482</f>
        <v>294.24</v>
      </c>
      <c r="J2482" s="20" t="n">
        <f aca="false">PARAMETER!$B$4*G2482*SQRT(E2482)</f>
        <v>21.9125619752685</v>
      </c>
      <c r="K2482" s="20" t="n">
        <f aca="false">I2482+J2482</f>
        <v>316.152561975269</v>
      </c>
      <c r="L2482" s="20" t="n">
        <f aca="false">K2482+F2482*H2482</f>
        <v>757.512561975269</v>
      </c>
      <c r="M2482" s="16" t="str">
        <f aca="false">IF(C2482&lt;=K2482,"REORDER",IF(C2482&gt;L2482,"OVERSTOCK","OK"))</f>
        <v>OK</v>
      </c>
      <c r="N2482" s="16" t="str">
        <f aca="false">IF(C2482&lt;=D2482,"REORDER","OK")</f>
        <v>OK</v>
      </c>
      <c r="O2482" s="18" t="n">
        <f aca="false">IF(D2482&lt;I2482,1,0)</f>
        <v>1</v>
      </c>
      <c r="P2482" s="20" t="n">
        <f aca="false">C2482/F2482</f>
        <v>13.0777596519848</v>
      </c>
      <c r="Q2482" s="19" t="n">
        <f aca="false">DATA!N2482</f>
        <v>30.65</v>
      </c>
      <c r="R2482" s="19" t="n">
        <f aca="false">DATA!O2482</f>
        <v>0.87</v>
      </c>
      <c r="S2482" s="17" t="n">
        <f aca="false">C2482*Q2482</f>
        <v>14742.65</v>
      </c>
      <c r="T2482" s="19" t="n">
        <f aca="false">C2482*R2482</f>
        <v>418.47</v>
      </c>
      <c r="U2482" s="20" t="n">
        <f aca="false">MAX(0,C2482-L2482)</f>
        <v>0</v>
      </c>
      <c r="V2482" s="17" t="n">
        <f aca="false">U2482*Q2482</f>
        <v>0</v>
      </c>
      <c r="W2482" s="19" t="n">
        <f aca="false">U2482*R2482</f>
        <v>0</v>
      </c>
      <c r="X2482" s="20" t="n">
        <f aca="false">MAX(0,K2482-C2482)</f>
        <v>0</v>
      </c>
      <c r="Y2482" s="17" t="n">
        <f aca="false">F2482*PARAMETER!$B$5*Q2482</f>
        <v>411467.055</v>
      </c>
      <c r="Z2482" s="21" t="n">
        <f aca="false">SUMIF($Y$2:$Y$3205,"&gt;="&amp;Y2482)/SUM($Y$2:$Y$3205)</f>
        <v>0.932330402597972</v>
      </c>
      <c r="AA2482" s="16" t="str">
        <f aca="false">IF(Z2482&lt;=PARAMETER!$B$7,"A",IF(Z2482&lt;=PARAMETER!$B$8,"B","C"))</f>
        <v>B</v>
      </c>
      <c r="AB2482" s="22" t="n">
        <f aca="false">G2482/F2482</f>
        <v>0.128058727569331</v>
      </c>
      <c r="AC2482" s="16" t="str">
        <f aca="false">IF(AB2482&lt;=PARAMETER!$B$9,"X",IF(AB2482&lt;=PARAMETER!$B$10,"Y","Z"))</f>
        <v>X</v>
      </c>
      <c r="AD2482" s="16" t="str">
        <f aca="false">AA2482&amp;AC2482</f>
        <v>BX</v>
      </c>
      <c r="AE2482" s="22" t="n">
        <f aca="false">DATA!I2482</f>
        <v>0.95</v>
      </c>
      <c r="AF2482" s="18" t="n">
        <f aca="false">DATA!L2482</f>
        <v>43</v>
      </c>
      <c r="AG2482" s="16" t="str">
        <f aca="false">DATA!K2482</f>
        <v>C</v>
      </c>
      <c r="AH2482" s="18" t="n">
        <f aca="false">IF(AE2482&gt;=PARAMETER!$B$12,1,0)</f>
        <v>1</v>
      </c>
      <c r="AI2482" s="18" t="n">
        <f aca="false">IF(AF2482&gt;=PARAMETER!$B$13,1,0)</f>
        <v>0</v>
      </c>
      <c r="AJ2482" s="18" t="n">
        <f aca="false">IF(AND(AH2482=1,AI2482=1),1,0)</f>
        <v>0</v>
      </c>
    </row>
    <row r="2483" customFormat="false" ht="15" hidden="false" customHeight="false" outlineLevel="0" collapsed="false">
      <c r="A2483" s="16" t="str">
        <f aca="false">DATA!A2483</f>
        <v>ITM12481</v>
      </c>
      <c r="B2483" s="16" t="str">
        <f aca="false">DATA!B2483</f>
        <v>Automotive</v>
      </c>
      <c r="C2483" s="17" t="n">
        <f aca="false">DATA!C2483</f>
        <v>32</v>
      </c>
      <c r="D2483" s="17" t="n">
        <f aca="false">DATA!D2483</f>
        <v>18</v>
      </c>
      <c r="E2483" s="18" t="n">
        <f aca="false">DATA!F2483</f>
        <v>3</v>
      </c>
      <c r="F2483" s="19" t="n">
        <f aca="false">DATA!G2483</f>
        <v>15.63</v>
      </c>
      <c r="G2483" s="19" t="n">
        <f aca="false">DATA!H2483</f>
        <v>7.8</v>
      </c>
      <c r="H2483" s="18" t="n">
        <f aca="false">DATA!E2483</f>
        <v>14</v>
      </c>
      <c r="I2483" s="20" t="n">
        <f aca="false">F2483*E2483</f>
        <v>46.89</v>
      </c>
      <c r="J2483" s="20" t="n">
        <f aca="false">PARAMETER!$B$4*G2483*SQRT(E2483)</f>
        <v>22.2219664125724</v>
      </c>
      <c r="K2483" s="20" t="n">
        <f aca="false">I2483+J2483</f>
        <v>69.1119664125724</v>
      </c>
      <c r="L2483" s="20" t="n">
        <f aca="false">K2483+F2483*H2483</f>
        <v>287.931966412572</v>
      </c>
      <c r="M2483" s="16" t="str">
        <f aca="false">IF(C2483&lt;=K2483,"REORDER",IF(C2483&gt;L2483,"OVERSTOCK","OK"))</f>
        <v>REORDER</v>
      </c>
      <c r="N2483" s="16" t="str">
        <f aca="false">IF(C2483&lt;=D2483,"REORDER","OK")</f>
        <v>OK</v>
      </c>
      <c r="O2483" s="18" t="n">
        <f aca="false">IF(D2483&lt;I2483,1,0)</f>
        <v>1</v>
      </c>
      <c r="P2483" s="20" t="n">
        <f aca="false">C2483/F2483</f>
        <v>2.04734484964811</v>
      </c>
      <c r="Q2483" s="19" t="n">
        <f aca="false">DATA!N2483</f>
        <v>157.88</v>
      </c>
      <c r="R2483" s="19" t="n">
        <f aca="false">DATA!O2483</f>
        <v>1.68</v>
      </c>
      <c r="S2483" s="17" t="n">
        <f aca="false">C2483*Q2483</f>
        <v>5052.16</v>
      </c>
      <c r="T2483" s="19" t="n">
        <f aca="false">C2483*R2483</f>
        <v>53.76</v>
      </c>
      <c r="U2483" s="20" t="n">
        <f aca="false">MAX(0,C2483-L2483)</f>
        <v>0</v>
      </c>
      <c r="V2483" s="17" t="n">
        <f aca="false">U2483*Q2483</f>
        <v>0</v>
      </c>
      <c r="W2483" s="19" t="n">
        <f aca="false">U2483*R2483</f>
        <v>0</v>
      </c>
      <c r="X2483" s="20" t="n">
        <f aca="false">MAX(0,K2483-C2483)</f>
        <v>37.1119664125724</v>
      </c>
      <c r="Y2483" s="17" t="n">
        <f aca="false">F2483*PARAMETER!$B$5*Q2483</f>
        <v>900697.506</v>
      </c>
      <c r="Z2483" s="21" t="n">
        <f aca="false">SUMIF($Y$2:$Y$3205,"&gt;="&amp;Y2483)/SUM($Y$2:$Y$3205)</f>
        <v>0.774351473632842</v>
      </c>
      <c r="AA2483" s="16" t="str">
        <f aca="false">IF(Z2483&lt;=PARAMETER!$B$7,"A",IF(Z2483&lt;=PARAMETER!$B$8,"B","C"))</f>
        <v>A</v>
      </c>
      <c r="AB2483" s="22" t="n">
        <f aca="false">G2483/F2483</f>
        <v>0.499040307101727</v>
      </c>
      <c r="AC2483" s="16" t="str">
        <f aca="false">IF(AB2483&lt;=PARAMETER!$B$9,"X",IF(AB2483&lt;=PARAMETER!$B$10,"Y","Z"))</f>
        <v>Y</v>
      </c>
      <c r="AD2483" s="16" t="str">
        <f aca="false">AA2483&amp;AC2483</f>
        <v>AY</v>
      </c>
      <c r="AE2483" s="22" t="n">
        <f aca="false">DATA!I2483</f>
        <v>0.14</v>
      </c>
      <c r="AF2483" s="18" t="n">
        <f aca="false">DATA!L2483</f>
        <v>134</v>
      </c>
      <c r="AG2483" s="16" t="str">
        <f aca="false">DATA!K2483</f>
        <v>C</v>
      </c>
      <c r="AH2483" s="18" t="n">
        <f aca="false">IF(AE2483&gt;=PARAMETER!$B$12,1,0)</f>
        <v>0</v>
      </c>
      <c r="AI2483" s="18" t="n">
        <f aca="false">IF(AF2483&gt;=PARAMETER!$B$13,1,0)</f>
        <v>1</v>
      </c>
      <c r="AJ2483" s="18" t="n">
        <f aca="false">IF(AND(AH2483=1,AI2483=1),1,0)</f>
        <v>0</v>
      </c>
    </row>
    <row r="2484" customFormat="false" ht="15" hidden="false" customHeight="false" outlineLevel="0" collapsed="false">
      <c r="A2484" s="16" t="str">
        <f aca="false">DATA!A2484</f>
        <v>ITM12482</v>
      </c>
      <c r="B2484" s="16" t="str">
        <f aca="false">DATA!B2484</f>
        <v>Apparel</v>
      </c>
      <c r="C2484" s="17" t="n">
        <f aca="false">DATA!C2484</f>
        <v>410</v>
      </c>
      <c r="D2484" s="17" t="n">
        <f aca="false">DATA!D2484</f>
        <v>94</v>
      </c>
      <c r="E2484" s="18" t="n">
        <f aca="false">DATA!F2484</f>
        <v>9</v>
      </c>
      <c r="F2484" s="19" t="n">
        <f aca="false">DATA!G2484</f>
        <v>27.6</v>
      </c>
      <c r="G2484" s="19" t="n">
        <f aca="false">DATA!H2484</f>
        <v>3.01</v>
      </c>
      <c r="H2484" s="18" t="n">
        <f aca="false">DATA!E2484</f>
        <v>12</v>
      </c>
      <c r="I2484" s="20" t="n">
        <f aca="false">F2484*E2484</f>
        <v>248.4</v>
      </c>
      <c r="J2484" s="20" t="n">
        <f aca="false">PARAMETER!$B$4*G2484*SQRT(E2484)</f>
        <v>14.8530282513718</v>
      </c>
      <c r="K2484" s="20" t="n">
        <f aca="false">I2484+J2484</f>
        <v>263.253028251372</v>
      </c>
      <c r="L2484" s="20" t="n">
        <f aca="false">K2484+F2484*H2484</f>
        <v>594.453028251372</v>
      </c>
      <c r="M2484" s="16" t="str">
        <f aca="false">IF(C2484&lt;=K2484,"REORDER",IF(C2484&gt;L2484,"OVERSTOCK","OK"))</f>
        <v>OK</v>
      </c>
      <c r="N2484" s="16" t="str">
        <f aca="false">IF(C2484&lt;=D2484,"REORDER","OK")</f>
        <v>OK</v>
      </c>
      <c r="O2484" s="18" t="n">
        <f aca="false">IF(D2484&lt;I2484,1,0)</f>
        <v>1</v>
      </c>
      <c r="P2484" s="20" t="n">
        <f aca="false">C2484/F2484</f>
        <v>14.8550724637681</v>
      </c>
      <c r="Q2484" s="19" t="n">
        <f aca="false">DATA!N2484</f>
        <v>79.55</v>
      </c>
      <c r="R2484" s="19" t="n">
        <f aca="false">DATA!O2484</f>
        <v>0.81</v>
      </c>
      <c r="S2484" s="17" t="n">
        <f aca="false">C2484*Q2484</f>
        <v>32615.5</v>
      </c>
      <c r="T2484" s="19" t="n">
        <f aca="false">C2484*R2484</f>
        <v>332.1</v>
      </c>
      <c r="U2484" s="20" t="n">
        <f aca="false">MAX(0,C2484-L2484)</f>
        <v>0</v>
      </c>
      <c r="V2484" s="17" t="n">
        <f aca="false">U2484*Q2484</f>
        <v>0</v>
      </c>
      <c r="W2484" s="19" t="n">
        <f aca="false">U2484*R2484</f>
        <v>0</v>
      </c>
      <c r="X2484" s="20" t="n">
        <f aca="false">MAX(0,K2484-C2484)</f>
        <v>0</v>
      </c>
      <c r="Y2484" s="17" t="n">
        <f aca="false">F2484*PARAMETER!$B$5*Q2484</f>
        <v>801386.7</v>
      </c>
      <c r="Z2484" s="21" t="n">
        <f aca="false">SUMIF($Y$2:$Y$3205,"&gt;="&amp;Y2484)/SUM($Y$2:$Y$3205)</f>
        <v>0.810193271532186</v>
      </c>
      <c r="AA2484" s="16" t="str">
        <f aca="false">IF(Z2484&lt;=PARAMETER!$B$7,"A",IF(Z2484&lt;=PARAMETER!$B$8,"B","C"))</f>
        <v>B</v>
      </c>
      <c r="AB2484" s="22" t="n">
        <f aca="false">G2484/F2484</f>
        <v>0.109057971014493</v>
      </c>
      <c r="AC2484" s="16" t="str">
        <f aca="false">IF(AB2484&lt;=PARAMETER!$B$9,"X",IF(AB2484&lt;=PARAMETER!$B$10,"Y","Z"))</f>
        <v>X</v>
      </c>
      <c r="AD2484" s="16" t="str">
        <f aca="false">AA2484&amp;AC2484</f>
        <v>BX</v>
      </c>
      <c r="AE2484" s="22" t="n">
        <f aca="false">DATA!I2484</f>
        <v>0.81</v>
      </c>
      <c r="AF2484" s="18" t="n">
        <f aca="false">DATA!L2484</f>
        <v>66</v>
      </c>
      <c r="AG2484" s="16" t="str">
        <f aca="false">DATA!K2484</f>
        <v>B</v>
      </c>
      <c r="AH2484" s="18" t="n">
        <f aca="false">IF(AE2484&gt;=PARAMETER!$B$12,1,0)</f>
        <v>1</v>
      </c>
      <c r="AI2484" s="18" t="n">
        <f aca="false">IF(AF2484&gt;=PARAMETER!$B$13,1,0)</f>
        <v>0</v>
      </c>
      <c r="AJ2484" s="18" t="n">
        <f aca="false">IF(AND(AH2484=1,AI2484=1),1,0)</f>
        <v>0</v>
      </c>
    </row>
    <row r="2485" customFormat="false" ht="15" hidden="false" customHeight="false" outlineLevel="0" collapsed="false">
      <c r="A2485" s="16" t="str">
        <f aca="false">DATA!A2485</f>
        <v>ITM12483</v>
      </c>
      <c r="B2485" s="16" t="str">
        <f aca="false">DATA!B2485</f>
        <v>Apparel</v>
      </c>
      <c r="C2485" s="17" t="n">
        <f aca="false">DATA!C2485</f>
        <v>403</v>
      </c>
      <c r="D2485" s="17" t="n">
        <f aca="false">DATA!D2485</f>
        <v>20</v>
      </c>
      <c r="E2485" s="18" t="n">
        <f aca="false">DATA!F2485</f>
        <v>9</v>
      </c>
      <c r="F2485" s="19" t="n">
        <f aca="false">DATA!G2485</f>
        <v>22.23</v>
      </c>
      <c r="G2485" s="19" t="n">
        <f aca="false">DATA!H2485</f>
        <v>3.45</v>
      </c>
      <c r="H2485" s="18" t="n">
        <f aca="false">DATA!E2485</f>
        <v>14</v>
      </c>
      <c r="I2485" s="20" t="n">
        <f aca="false">F2485*E2485</f>
        <v>200.07</v>
      </c>
      <c r="J2485" s="20" t="n">
        <f aca="false">PARAMETER!$B$4*G2485*SQRT(E2485)</f>
        <v>17.0242350389477</v>
      </c>
      <c r="K2485" s="20" t="n">
        <f aca="false">I2485+J2485</f>
        <v>217.094235038948</v>
      </c>
      <c r="L2485" s="20" t="n">
        <f aca="false">K2485+F2485*H2485</f>
        <v>528.314235038948</v>
      </c>
      <c r="M2485" s="16" t="str">
        <f aca="false">IF(C2485&lt;=K2485,"REORDER",IF(C2485&gt;L2485,"OVERSTOCK","OK"))</f>
        <v>OK</v>
      </c>
      <c r="N2485" s="16" t="str">
        <f aca="false">IF(C2485&lt;=D2485,"REORDER","OK")</f>
        <v>OK</v>
      </c>
      <c r="O2485" s="18" t="n">
        <f aca="false">IF(D2485&lt;I2485,1,0)</f>
        <v>1</v>
      </c>
      <c r="P2485" s="20" t="n">
        <f aca="false">C2485/F2485</f>
        <v>18.1286549707602</v>
      </c>
      <c r="Q2485" s="19" t="n">
        <f aca="false">DATA!N2485</f>
        <v>127.98</v>
      </c>
      <c r="R2485" s="19" t="n">
        <f aca="false">DATA!O2485</f>
        <v>0.63</v>
      </c>
      <c r="S2485" s="17" t="n">
        <f aca="false">C2485*Q2485</f>
        <v>51575.94</v>
      </c>
      <c r="T2485" s="19" t="n">
        <f aca="false">C2485*R2485</f>
        <v>253.89</v>
      </c>
      <c r="U2485" s="20" t="n">
        <f aca="false">MAX(0,C2485-L2485)</f>
        <v>0</v>
      </c>
      <c r="V2485" s="17" t="n">
        <f aca="false">U2485*Q2485</f>
        <v>0</v>
      </c>
      <c r="W2485" s="19" t="n">
        <f aca="false">U2485*R2485</f>
        <v>0</v>
      </c>
      <c r="X2485" s="20" t="n">
        <f aca="false">MAX(0,K2485-C2485)</f>
        <v>0</v>
      </c>
      <c r="Y2485" s="17" t="n">
        <f aca="false">F2485*PARAMETER!$B$5*Q2485</f>
        <v>1038423.321</v>
      </c>
      <c r="Z2485" s="21" t="n">
        <f aca="false">SUMIF($Y$2:$Y$3205,"&gt;="&amp;Y2485)/SUM($Y$2:$Y$3205)</f>
        <v>0.711794655284442</v>
      </c>
      <c r="AA2485" s="16" t="str">
        <f aca="false">IF(Z2485&lt;=PARAMETER!$B$7,"A",IF(Z2485&lt;=PARAMETER!$B$8,"B","C"))</f>
        <v>A</v>
      </c>
      <c r="AB2485" s="22" t="n">
        <f aca="false">G2485/F2485</f>
        <v>0.155195681511471</v>
      </c>
      <c r="AC2485" s="16" t="str">
        <f aca="false">IF(AB2485&lt;=PARAMETER!$B$9,"X",IF(AB2485&lt;=PARAMETER!$B$10,"Y","Z"))</f>
        <v>X</v>
      </c>
      <c r="AD2485" s="16" t="str">
        <f aca="false">AA2485&amp;AC2485</f>
        <v>AX</v>
      </c>
      <c r="AE2485" s="22" t="n">
        <f aca="false">DATA!I2485</f>
        <v>0.73</v>
      </c>
      <c r="AF2485" s="18" t="n">
        <f aca="false">DATA!L2485</f>
        <v>12</v>
      </c>
      <c r="AG2485" s="16" t="str">
        <f aca="false">DATA!K2485</f>
        <v>D</v>
      </c>
      <c r="AH2485" s="18" t="n">
        <f aca="false">IF(AE2485&gt;=PARAMETER!$B$12,1,0)</f>
        <v>0</v>
      </c>
      <c r="AI2485" s="18" t="n">
        <f aca="false">IF(AF2485&gt;=PARAMETER!$B$13,1,0)</f>
        <v>0</v>
      </c>
      <c r="AJ2485" s="18" t="n">
        <f aca="false">IF(AND(AH2485=1,AI2485=1),1,0)</f>
        <v>0</v>
      </c>
    </row>
    <row r="2486" customFormat="false" ht="15" hidden="false" customHeight="false" outlineLevel="0" collapsed="false">
      <c r="A2486" s="16" t="str">
        <f aca="false">DATA!A2486</f>
        <v>ITM12484</v>
      </c>
      <c r="B2486" s="16" t="str">
        <f aca="false">DATA!B2486</f>
        <v>Groceries</v>
      </c>
      <c r="C2486" s="17" t="n">
        <f aca="false">DATA!C2486</f>
        <v>63</v>
      </c>
      <c r="D2486" s="17" t="n">
        <f aca="false">DATA!D2486</f>
        <v>78</v>
      </c>
      <c r="E2486" s="18" t="n">
        <f aca="false">DATA!F2486</f>
        <v>6</v>
      </c>
      <c r="F2486" s="19" t="n">
        <f aca="false">DATA!G2486</f>
        <v>14.55</v>
      </c>
      <c r="G2486" s="19" t="n">
        <f aca="false">DATA!H2486</f>
        <v>6.2</v>
      </c>
      <c r="H2486" s="18" t="n">
        <f aca="false">DATA!E2486</f>
        <v>8</v>
      </c>
      <c r="I2486" s="20" t="n">
        <f aca="false">F2486*E2486</f>
        <v>87.3</v>
      </c>
      <c r="J2486" s="20" t="n">
        <f aca="false">PARAMETER!$B$4*G2486*SQRT(E2486)</f>
        <v>24.9801229431035</v>
      </c>
      <c r="K2486" s="20" t="n">
        <f aca="false">I2486+J2486</f>
        <v>112.280122943104</v>
      </c>
      <c r="L2486" s="20" t="n">
        <f aca="false">K2486+F2486*H2486</f>
        <v>228.680122943104</v>
      </c>
      <c r="M2486" s="16" t="str">
        <f aca="false">IF(C2486&lt;=K2486,"REORDER",IF(C2486&gt;L2486,"OVERSTOCK","OK"))</f>
        <v>REORDER</v>
      </c>
      <c r="N2486" s="16" t="str">
        <f aca="false">IF(C2486&lt;=D2486,"REORDER","OK")</f>
        <v>REORDER</v>
      </c>
      <c r="O2486" s="18" t="n">
        <f aca="false">IF(D2486&lt;I2486,1,0)</f>
        <v>1</v>
      </c>
      <c r="P2486" s="20" t="n">
        <f aca="false">C2486/F2486</f>
        <v>4.3298969072165</v>
      </c>
      <c r="Q2486" s="19" t="n">
        <f aca="false">DATA!N2486</f>
        <v>185.63</v>
      </c>
      <c r="R2486" s="19" t="n">
        <f aca="false">DATA!O2486</f>
        <v>1.57</v>
      </c>
      <c r="S2486" s="17" t="n">
        <f aca="false">C2486*Q2486</f>
        <v>11694.69</v>
      </c>
      <c r="T2486" s="19" t="n">
        <f aca="false">C2486*R2486</f>
        <v>98.91</v>
      </c>
      <c r="U2486" s="20" t="n">
        <f aca="false">MAX(0,C2486-L2486)</f>
        <v>0</v>
      </c>
      <c r="V2486" s="17" t="n">
        <f aca="false">U2486*Q2486</f>
        <v>0</v>
      </c>
      <c r="W2486" s="19" t="n">
        <f aca="false">U2486*R2486</f>
        <v>0</v>
      </c>
      <c r="X2486" s="20" t="n">
        <f aca="false">MAX(0,K2486-C2486)</f>
        <v>49.2801229431035</v>
      </c>
      <c r="Y2486" s="17" t="n">
        <f aca="false">F2486*PARAMETER!$B$5*Q2486</f>
        <v>985834.5225</v>
      </c>
      <c r="Z2486" s="21" t="n">
        <f aca="false">SUMIF($Y$2:$Y$3205,"&gt;="&amp;Y2486)/SUM($Y$2:$Y$3205)</f>
        <v>0.741178583254951</v>
      </c>
      <c r="AA2486" s="16" t="str">
        <f aca="false">IF(Z2486&lt;=PARAMETER!$B$7,"A",IF(Z2486&lt;=PARAMETER!$B$8,"B","C"))</f>
        <v>A</v>
      </c>
      <c r="AB2486" s="22" t="n">
        <f aca="false">G2486/F2486</f>
        <v>0.426116838487973</v>
      </c>
      <c r="AC2486" s="16" t="str">
        <f aca="false">IF(AB2486&lt;=PARAMETER!$B$9,"X",IF(AB2486&lt;=PARAMETER!$B$10,"Y","Z"))</f>
        <v>Y</v>
      </c>
      <c r="AD2486" s="16" t="str">
        <f aca="false">AA2486&amp;AC2486</f>
        <v>AY</v>
      </c>
      <c r="AE2486" s="22" t="n">
        <f aca="false">DATA!I2486</f>
        <v>0.33</v>
      </c>
      <c r="AF2486" s="18" t="n">
        <f aca="false">DATA!L2486</f>
        <v>15</v>
      </c>
      <c r="AG2486" s="16" t="str">
        <f aca="false">DATA!K2486</f>
        <v>C</v>
      </c>
      <c r="AH2486" s="18" t="n">
        <f aca="false">IF(AE2486&gt;=PARAMETER!$B$12,1,0)</f>
        <v>0</v>
      </c>
      <c r="AI2486" s="18" t="n">
        <f aca="false">IF(AF2486&gt;=PARAMETER!$B$13,1,0)</f>
        <v>0</v>
      </c>
      <c r="AJ2486" s="18" t="n">
        <f aca="false">IF(AND(AH2486=1,AI2486=1),1,0)</f>
        <v>0</v>
      </c>
    </row>
    <row r="2487" customFormat="false" ht="15" hidden="false" customHeight="false" outlineLevel="0" collapsed="false">
      <c r="A2487" s="16" t="str">
        <f aca="false">DATA!A2487</f>
        <v>ITM12485</v>
      </c>
      <c r="B2487" s="16" t="str">
        <f aca="false">DATA!B2487</f>
        <v>Automotive</v>
      </c>
      <c r="C2487" s="17" t="n">
        <f aca="false">DATA!C2487</f>
        <v>394</v>
      </c>
      <c r="D2487" s="17" t="n">
        <f aca="false">DATA!D2487</f>
        <v>75</v>
      </c>
      <c r="E2487" s="18" t="n">
        <f aca="false">DATA!F2487</f>
        <v>6</v>
      </c>
      <c r="F2487" s="19" t="n">
        <f aca="false">DATA!G2487</f>
        <v>48.76</v>
      </c>
      <c r="G2487" s="19" t="n">
        <f aca="false">DATA!H2487</f>
        <v>2.76</v>
      </c>
      <c r="H2487" s="18" t="n">
        <f aca="false">DATA!E2487</f>
        <v>3</v>
      </c>
      <c r="I2487" s="20" t="n">
        <f aca="false">F2487*E2487</f>
        <v>292.56</v>
      </c>
      <c r="J2487" s="20" t="n">
        <f aca="false">PARAMETER!$B$4*G2487*SQRT(E2487)</f>
        <v>11.1201837617686</v>
      </c>
      <c r="K2487" s="20" t="n">
        <f aca="false">I2487+J2487</f>
        <v>303.680183761769</v>
      </c>
      <c r="L2487" s="20" t="n">
        <f aca="false">K2487+F2487*H2487</f>
        <v>449.960183761769</v>
      </c>
      <c r="M2487" s="16" t="str">
        <f aca="false">IF(C2487&lt;=K2487,"REORDER",IF(C2487&gt;L2487,"OVERSTOCK","OK"))</f>
        <v>OK</v>
      </c>
      <c r="N2487" s="16" t="str">
        <f aca="false">IF(C2487&lt;=D2487,"REORDER","OK")</f>
        <v>OK</v>
      </c>
      <c r="O2487" s="18" t="n">
        <f aca="false">IF(D2487&lt;I2487,1,0)</f>
        <v>1</v>
      </c>
      <c r="P2487" s="20" t="n">
        <f aca="false">C2487/F2487</f>
        <v>8.08039376538146</v>
      </c>
      <c r="Q2487" s="19" t="n">
        <f aca="false">DATA!N2487</f>
        <v>119.35</v>
      </c>
      <c r="R2487" s="19" t="n">
        <f aca="false">DATA!O2487</f>
        <v>0.5</v>
      </c>
      <c r="S2487" s="17" t="n">
        <f aca="false">C2487*Q2487</f>
        <v>47023.9</v>
      </c>
      <c r="T2487" s="19" t="n">
        <f aca="false">C2487*R2487</f>
        <v>197</v>
      </c>
      <c r="U2487" s="20" t="n">
        <f aca="false">MAX(0,C2487-L2487)</f>
        <v>0</v>
      </c>
      <c r="V2487" s="17" t="n">
        <f aca="false">U2487*Q2487</f>
        <v>0</v>
      </c>
      <c r="W2487" s="19" t="n">
        <f aca="false">U2487*R2487</f>
        <v>0</v>
      </c>
      <c r="X2487" s="20" t="n">
        <f aca="false">MAX(0,K2487-C2487)</f>
        <v>0</v>
      </c>
      <c r="Y2487" s="17" t="n">
        <f aca="false">F2487*PARAMETER!$B$5*Q2487</f>
        <v>2124119.69</v>
      </c>
      <c r="Z2487" s="21" t="n">
        <f aca="false">SUMIF($Y$2:$Y$3205,"&gt;="&amp;Y2487)/SUM($Y$2:$Y$3205)</f>
        <v>0.296671287732086</v>
      </c>
      <c r="AA2487" s="16" t="str">
        <f aca="false">IF(Z2487&lt;=PARAMETER!$B$7,"A",IF(Z2487&lt;=PARAMETER!$B$8,"B","C"))</f>
        <v>A</v>
      </c>
      <c r="AB2487" s="22" t="n">
        <f aca="false">G2487/F2487</f>
        <v>0.0566037735849057</v>
      </c>
      <c r="AC2487" s="16" t="str">
        <f aca="false">IF(AB2487&lt;=PARAMETER!$B$9,"X",IF(AB2487&lt;=PARAMETER!$B$10,"Y","Z"))</f>
        <v>X</v>
      </c>
      <c r="AD2487" s="16" t="str">
        <f aca="false">AA2487&amp;AC2487</f>
        <v>AX</v>
      </c>
      <c r="AE2487" s="22" t="n">
        <f aca="false">DATA!I2487</f>
        <v>0.76</v>
      </c>
      <c r="AF2487" s="18" t="n">
        <f aca="false">DATA!L2487</f>
        <v>57</v>
      </c>
      <c r="AG2487" s="16" t="str">
        <f aca="false">DATA!K2487</f>
        <v>A</v>
      </c>
      <c r="AH2487" s="18" t="n">
        <f aca="false">IF(AE2487&gt;=PARAMETER!$B$12,1,0)</f>
        <v>1</v>
      </c>
      <c r="AI2487" s="18" t="n">
        <f aca="false">IF(AF2487&gt;=PARAMETER!$B$13,1,0)</f>
        <v>0</v>
      </c>
      <c r="AJ2487" s="18" t="n">
        <f aca="false">IF(AND(AH2487=1,AI2487=1),1,0)</f>
        <v>0</v>
      </c>
    </row>
    <row r="2488" customFormat="false" ht="15" hidden="false" customHeight="false" outlineLevel="0" collapsed="false">
      <c r="A2488" s="16" t="str">
        <f aca="false">DATA!A2488</f>
        <v>ITM12486</v>
      </c>
      <c r="B2488" s="16" t="str">
        <f aca="false">DATA!B2488</f>
        <v>Groceries</v>
      </c>
      <c r="C2488" s="17" t="n">
        <f aca="false">DATA!C2488</f>
        <v>418</v>
      </c>
      <c r="D2488" s="17" t="n">
        <f aca="false">DATA!D2488</f>
        <v>97</v>
      </c>
      <c r="E2488" s="18" t="n">
        <f aca="false">DATA!F2488</f>
        <v>2</v>
      </c>
      <c r="F2488" s="19" t="n">
        <f aca="false">DATA!G2488</f>
        <v>13.68</v>
      </c>
      <c r="G2488" s="19" t="n">
        <f aca="false">DATA!H2488</f>
        <v>6.05</v>
      </c>
      <c r="H2488" s="18" t="n">
        <f aca="false">DATA!E2488</f>
        <v>4</v>
      </c>
      <c r="I2488" s="20" t="n">
        <f aca="false">F2488*E2488</f>
        <v>27.36</v>
      </c>
      <c r="J2488" s="20" t="n">
        <f aca="false">PARAMETER!$B$4*G2488*SQRT(E2488)</f>
        <v>14.0733545594877</v>
      </c>
      <c r="K2488" s="20" t="n">
        <f aca="false">I2488+J2488</f>
        <v>41.4333545594877</v>
      </c>
      <c r="L2488" s="20" t="n">
        <f aca="false">K2488+F2488*H2488</f>
        <v>96.1533545594878</v>
      </c>
      <c r="M2488" s="16" t="str">
        <f aca="false">IF(C2488&lt;=K2488,"REORDER",IF(C2488&gt;L2488,"OVERSTOCK","OK"))</f>
        <v>OVERSTOCK</v>
      </c>
      <c r="N2488" s="16" t="str">
        <f aca="false">IF(C2488&lt;=D2488,"REORDER","OK")</f>
        <v>OK</v>
      </c>
      <c r="O2488" s="18" t="n">
        <f aca="false">IF(D2488&lt;I2488,1,0)</f>
        <v>0</v>
      </c>
      <c r="P2488" s="20" t="n">
        <f aca="false">C2488/F2488</f>
        <v>30.5555555555556</v>
      </c>
      <c r="Q2488" s="19" t="n">
        <f aca="false">DATA!N2488</f>
        <v>131.16</v>
      </c>
      <c r="R2488" s="19" t="n">
        <f aca="false">DATA!O2488</f>
        <v>0.54</v>
      </c>
      <c r="S2488" s="17" t="n">
        <f aca="false">C2488*Q2488</f>
        <v>54824.88</v>
      </c>
      <c r="T2488" s="19" t="n">
        <f aca="false">C2488*R2488</f>
        <v>225.72</v>
      </c>
      <c r="U2488" s="20" t="n">
        <f aca="false">MAX(0,C2488-L2488)</f>
        <v>321.846645440512</v>
      </c>
      <c r="V2488" s="17" t="n">
        <f aca="false">U2488*Q2488</f>
        <v>42213.4060159776</v>
      </c>
      <c r="W2488" s="19" t="n">
        <f aca="false">U2488*R2488</f>
        <v>173.797188537877</v>
      </c>
      <c r="X2488" s="20" t="n">
        <f aca="false">MAX(0,K2488-C2488)</f>
        <v>0</v>
      </c>
      <c r="Y2488" s="17" t="n">
        <f aca="false">F2488*PARAMETER!$B$5*Q2488</f>
        <v>654908.112</v>
      </c>
      <c r="Z2488" s="21" t="n">
        <f aca="false">SUMIF($Y$2:$Y$3205,"&gt;="&amp;Y2488)/SUM($Y$2:$Y$3205)</f>
        <v>0.86006944289821</v>
      </c>
      <c r="AA2488" s="16" t="str">
        <f aca="false">IF(Z2488&lt;=PARAMETER!$B$7,"A",IF(Z2488&lt;=PARAMETER!$B$8,"B","C"))</f>
        <v>B</v>
      </c>
      <c r="AB2488" s="22" t="n">
        <f aca="false">G2488/F2488</f>
        <v>0.442251461988304</v>
      </c>
      <c r="AC2488" s="16" t="str">
        <f aca="false">IF(AB2488&lt;=PARAMETER!$B$9,"X",IF(AB2488&lt;=PARAMETER!$B$10,"Y","Z"))</f>
        <v>Y</v>
      </c>
      <c r="AD2488" s="16" t="str">
        <f aca="false">AA2488&amp;AC2488</f>
        <v>BY</v>
      </c>
      <c r="AE2488" s="22" t="n">
        <f aca="false">DATA!I2488</f>
        <v>0.74</v>
      </c>
      <c r="AF2488" s="18" t="n">
        <f aca="false">DATA!L2488</f>
        <v>111</v>
      </c>
      <c r="AG2488" s="16" t="str">
        <f aca="false">DATA!K2488</f>
        <v>C</v>
      </c>
      <c r="AH2488" s="18" t="n">
        <f aca="false">IF(AE2488&gt;=PARAMETER!$B$12,1,0)</f>
        <v>0</v>
      </c>
      <c r="AI2488" s="18" t="n">
        <f aca="false">IF(AF2488&gt;=PARAMETER!$B$13,1,0)</f>
        <v>1</v>
      </c>
      <c r="AJ2488" s="18" t="n">
        <f aca="false">IF(AND(AH2488=1,AI2488=1),1,0)</f>
        <v>0</v>
      </c>
    </row>
    <row r="2489" customFormat="false" ht="15" hidden="false" customHeight="false" outlineLevel="0" collapsed="false">
      <c r="A2489" s="16" t="str">
        <f aca="false">DATA!A2489</f>
        <v>ITM12487</v>
      </c>
      <c r="B2489" s="16" t="str">
        <f aca="false">DATA!B2489</f>
        <v>Electronics</v>
      </c>
      <c r="C2489" s="17" t="n">
        <f aca="false">DATA!C2489</f>
        <v>38</v>
      </c>
      <c r="D2489" s="17" t="n">
        <f aca="false">DATA!D2489</f>
        <v>40</v>
      </c>
      <c r="E2489" s="18" t="n">
        <f aca="false">DATA!F2489</f>
        <v>9</v>
      </c>
      <c r="F2489" s="19" t="n">
        <f aca="false">DATA!G2489</f>
        <v>16.16</v>
      </c>
      <c r="G2489" s="19" t="n">
        <f aca="false">DATA!H2489</f>
        <v>4.18</v>
      </c>
      <c r="H2489" s="18" t="n">
        <f aca="false">DATA!E2489</f>
        <v>7</v>
      </c>
      <c r="I2489" s="20" t="n">
        <f aca="false">F2489*E2489</f>
        <v>145.44</v>
      </c>
      <c r="J2489" s="20" t="n">
        <f aca="false">PARAMETER!$B$4*G2489*SQRT(E2489)</f>
        <v>20.6264644819715</v>
      </c>
      <c r="K2489" s="20" t="n">
        <f aca="false">I2489+J2489</f>
        <v>166.066464481971</v>
      </c>
      <c r="L2489" s="20" t="n">
        <f aca="false">K2489+F2489*H2489</f>
        <v>279.186464481972</v>
      </c>
      <c r="M2489" s="16" t="str">
        <f aca="false">IF(C2489&lt;=K2489,"REORDER",IF(C2489&gt;L2489,"OVERSTOCK","OK"))</f>
        <v>REORDER</v>
      </c>
      <c r="N2489" s="16" t="str">
        <f aca="false">IF(C2489&lt;=D2489,"REORDER","OK")</f>
        <v>REORDER</v>
      </c>
      <c r="O2489" s="18" t="n">
        <f aca="false">IF(D2489&lt;I2489,1,0)</f>
        <v>1</v>
      </c>
      <c r="P2489" s="20" t="n">
        <f aca="false">C2489/F2489</f>
        <v>2.35148514851485</v>
      </c>
      <c r="Q2489" s="19" t="n">
        <f aca="false">DATA!N2489</f>
        <v>132.14</v>
      </c>
      <c r="R2489" s="19" t="n">
        <f aca="false">DATA!O2489</f>
        <v>0.19</v>
      </c>
      <c r="S2489" s="17" t="n">
        <f aca="false">C2489*Q2489</f>
        <v>5021.32</v>
      </c>
      <c r="T2489" s="19" t="n">
        <f aca="false">C2489*R2489</f>
        <v>7.22</v>
      </c>
      <c r="U2489" s="20" t="n">
        <f aca="false">MAX(0,C2489-L2489)</f>
        <v>0</v>
      </c>
      <c r="V2489" s="17" t="n">
        <f aca="false">U2489*Q2489</f>
        <v>0</v>
      </c>
      <c r="W2489" s="19" t="n">
        <f aca="false">U2489*R2489</f>
        <v>0</v>
      </c>
      <c r="X2489" s="20" t="n">
        <f aca="false">MAX(0,K2489-C2489)</f>
        <v>128.066464481971</v>
      </c>
      <c r="Y2489" s="17" t="n">
        <f aca="false">F2489*PARAMETER!$B$5*Q2489</f>
        <v>779414.576</v>
      </c>
      <c r="Z2489" s="21" t="n">
        <f aca="false">SUMIF($Y$2:$Y$3205,"&gt;="&amp;Y2489)/SUM($Y$2:$Y$3205)</f>
        <v>0.817234281297043</v>
      </c>
      <c r="AA2489" s="16" t="str">
        <f aca="false">IF(Z2489&lt;=PARAMETER!$B$7,"A",IF(Z2489&lt;=PARAMETER!$B$8,"B","C"))</f>
        <v>B</v>
      </c>
      <c r="AB2489" s="22" t="n">
        <f aca="false">G2489/F2489</f>
        <v>0.258663366336634</v>
      </c>
      <c r="AC2489" s="16" t="str">
        <f aca="false">IF(AB2489&lt;=PARAMETER!$B$9,"X",IF(AB2489&lt;=PARAMETER!$B$10,"Y","Z"))</f>
        <v>Y</v>
      </c>
      <c r="AD2489" s="16" t="str">
        <f aca="false">AA2489&amp;AC2489</f>
        <v>BY</v>
      </c>
      <c r="AE2489" s="22" t="n">
        <f aca="false">DATA!I2489</f>
        <v>0.51</v>
      </c>
      <c r="AF2489" s="18" t="n">
        <f aca="false">DATA!L2489</f>
        <v>129</v>
      </c>
      <c r="AG2489" s="16" t="str">
        <f aca="false">DATA!K2489</f>
        <v>C</v>
      </c>
      <c r="AH2489" s="18" t="n">
        <f aca="false">IF(AE2489&gt;=PARAMETER!$B$12,1,0)</f>
        <v>0</v>
      </c>
      <c r="AI2489" s="18" t="n">
        <f aca="false">IF(AF2489&gt;=PARAMETER!$B$13,1,0)</f>
        <v>1</v>
      </c>
      <c r="AJ2489" s="18" t="n">
        <f aca="false">IF(AND(AH2489=1,AI2489=1),1,0)</f>
        <v>0</v>
      </c>
    </row>
    <row r="2490" customFormat="false" ht="15" hidden="false" customHeight="false" outlineLevel="0" collapsed="false">
      <c r="A2490" s="16" t="str">
        <f aca="false">DATA!A2490</f>
        <v>ITM12488</v>
      </c>
      <c r="B2490" s="16" t="str">
        <f aca="false">DATA!B2490</f>
        <v>Automotive</v>
      </c>
      <c r="C2490" s="17" t="n">
        <f aca="false">DATA!C2490</f>
        <v>82</v>
      </c>
      <c r="D2490" s="17" t="n">
        <f aca="false">DATA!D2490</f>
        <v>42</v>
      </c>
      <c r="E2490" s="18" t="n">
        <f aca="false">DATA!F2490</f>
        <v>2</v>
      </c>
      <c r="F2490" s="19" t="n">
        <f aca="false">DATA!G2490</f>
        <v>8.92</v>
      </c>
      <c r="G2490" s="19" t="n">
        <f aca="false">DATA!H2490</f>
        <v>0.83</v>
      </c>
      <c r="H2490" s="18" t="n">
        <f aca="false">DATA!E2490</f>
        <v>4</v>
      </c>
      <c r="I2490" s="20" t="n">
        <f aca="false">F2490*E2490</f>
        <v>17.84</v>
      </c>
      <c r="J2490" s="20" t="n">
        <f aca="false">PARAMETER!$B$4*G2490*SQRT(E2490)</f>
        <v>1.93072467510328</v>
      </c>
      <c r="K2490" s="20" t="n">
        <f aca="false">I2490+J2490</f>
        <v>19.7707246751033</v>
      </c>
      <c r="L2490" s="20" t="n">
        <f aca="false">K2490+F2490*H2490</f>
        <v>55.4507246751033</v>
      </c>
      <c r="M2490" s="16" t="str">
        <f aca="false">IF(C2490&lt;=K2490,"REORDER",IF(C2490&gt;L2490,"OVERSTOCK","OK"))</f>
        <v>OVERSTOCK</v>
      </c>
      <c r="N2490" s="16" t="str">
        <f aca="false">IF(C2490&lt;=D2490,"REORDER","OK")</f>
        <v>OK</v>
      </c>
      <c r="O2490" s="18" t="n">
        <f aca="false">IF(D2490&lt;I2490,1,0)</f>
        <v>0</v>
      </c>
      <c r="P2490" s="20" t="n">
        <f aca="false">C2490/F2490</f>
        <v>9.19282511210762</v>
      </c>
      <c r="Q2490" s="19" t="n">
        <f aca="false">DATA!N2490</f>
        <v>126.36</v>
      </c>
      <c r="R2490" s="19" t="n">
        <f aca="false">DATA!O2490</f>
        <v>0.46</v>
      </c>
      <c r="S2490" s="17" t="n">
        <f aca="false">C2490*Q2490</f>
        <v>10361.52</v>
      </c>
      <c r="T2490" s="19" t="n">
        <f aca="false">C2490*R2490</f>
        <v>37.72</v>
      </c>
      <c r="U2490" s="20" t="n">
        <f aca="false">MAX(0,C2490-L2490)</f>
        <v>26.5492753248967</v>
      </c>
      <c r="V2490" s="17" t="n">
        <f aca="false">U2490*Q2490</f>
        <v>3354.76643005395</v>
      </c>
      <c r="W2490" s="19" t="n">
        <f aca="false">U2490*R2490</f>
        <v>12.2126666494525</v>
      </c>
      <c r="X2490" s="20" t="n">
        <f aca="false">MAX(0,K2490-C2490)</f>
        <v>0</v>
      </c>
      <c r="Y2490" s="17" t="n">
        <f aca="false">F2490*PARAMETER!$B$5*Q2490</f>
        <v>411402.888</v>
      </c>
      <c r="Z2490" s="21" t="n">
        <f aca="false">SUMIF($Y$2:$Y$3205,"&gt;="&amp;Y2490)/SUM($Y$2:$Y$3205)</f>
        <v>0.932461584369594</v>
      </c>
      <c r="AA2490" s="16" t="str">
        <f aca="false">IF(Z2490&lt;=PARAMETER!$B$7,"A",IF(Z2490&lt;=PARAMETER!$B$8,"B","C"))</f>
        <v>B</v>
      </c>
      <c r="AB2490" s="22" t="n">
        <f aca="false">G2490/F2490</f>
        <v>0.0930493273542601</v>
      </c>
      <c r="AC2490" s="16" t="str">
        <f aca="false">IF(AB2490&lt;=PARAMETER!$B$9,"X",IF(AB2490&lt;=PARAMETER!$B$10,"Y","Z"))</f>
        <v>X</v>
      </c>
      <c r="AD2490" s="16" t="str">
        <f aca="false">AA2490&amp;AC2490</f>
        <v>BX</v>
      </c>
      <c r="AE2490" s="22" t="n">
        <f aca="false">DATA!I2490</f>
        <v>0.72</v>
      </c>
      <c r="AF2490" s="18" t="n">
        <f aca="false">DATA!L2490</f>
        <v>22</v>
      </c>
      <c r="AG2490" s="16" t="str">
        <f aca="false">DATA!K2490</f>
        <v>B</v>
      </c>
      <c r="AH2490" s="18" t="n">
        <f aca="false">IF(AE2490&gt;=PARAMETER!$B$12,1,0)</f>
        <v>0</v>
      </c>
      <c r="AI2490" s="18" t="n">
        <f aca="false">IF(AF2490&gt;=PARAMETER!$B$13,1,0)</f>
        <v>0</v>
      </c>
      <c r="AJ2490" s="18" t="n">
        <f aca="false">IF(AND(AH2490=1,AI2490=1),1,0)</f>
        <v>0</v>
      </c>
    </row>
    <row r="2491" customFormat="false" ht="15" hidden="false" customHeight="false" outlineLevel="0" collapsed="false">
      <c r="A2491" s="16" t="str">
        <f aca="false">DATA!A2491</f>
        <v>ITM12489</v>
      </c>
      <c r="B2491" s="16" t="str">
        <f aca="false">DATA!B2491</f>
        <v>Electronics</v>
      </c>
      <c r="C2491" s="17" t="n">
        <f aca="false">DATA!C2491</f>
        <v>258</v>
      </c>
      <c r="D2491" s="17" t="n">
        <f aca="false">DATA!D2491</f>
        <v>48</v>
      </c>
      <c r="E2491" s="18" t="n">
        <f aca="false">DATA!F2491</f>
        <v>6</v>
      </c>
      <c r="F2491" s="19" t="n">
        <f aca="false">DATA!G2491</f>
        <v>41.33</v>
      </c>
      <c r="G2491" s="19" t="n">
        <f aca="false">DATA!H2491</f>
        <v>4.33</v>
      </c>
      <c r="H2491" s="18" t="n">
        <f aca="false">DATA!E2491</f>
        <v>12</v>
      </c>
      <c r="I2491" s="20" t="n">
        <f aca="false">F2491*E2491</f>
        <v>247.98</v>
      </c>
      <c r="J2491" s="20" t="n">
        <f aca="false">PARAMETER!$B$4*G2491*SQRT(E2491)</f>
        <v>17.4457955392965</v>
      </c>
      <c r="K2491" s="20" t="n">
        <f aca="false">I2491+J2491</f>
        <v>265.425795539297</v>
      </c>
      <c r="L2491" s="20" t="n">
        <f aca="false">K2491+F2491*H2491</f>
        <v>761.385795539296</v>
      </c>
      <c r="M2491" s="16" t="str">
        <f aca="false">IF(C2491&lt;=K2491,"REORDER",IF(C2491&gt;L2491,"OVERSTOCK","OK"))</f>
        <v>REORDER</v>
      </c>
      <c r="N2491" s="16" t="str">
        <f aca="false">IF(C2491&lt;=D2491,"REORDER","OK")</f>
        <v>OK</v>
      </c>
      <c r="O2491" s="18" t="n">
        <f aca="false">IF(D2491&lt;I2491,1,0)</f>
        <v>1</v>
      </c>
      <c r="P2491" s="20" t="n">
        <f aca="false">C2491/F2491</f>
        <v>6.24243890636342</v>
      </c>
      <c r="Q2491" s="19" t="n">
        <f aca="false">DATA!N2491</f>
        <v>40.36</v>
      </c>
      <c r="R2491" s="19" t="n">
        <f aca="false">DATA!O2491</f>
        <v>0.82</v>
      </c>
      <c r="S2491" s="17" t="n">
        <f aca="false">C2491*Q2491</f>
        <v>10412.88</v>
      </c>
      <c r="T2491" s="19" t="n">
        <f aca="false">C2491*R2491</f>
        <v>211.56</v>
      </c>
      <c r="U2491" s="20" t="n">
        <f aca="false">MAX(0,C2491-L2491)</f>
        <v>0</v>
      </c>
      <c r="V2491" s="17" t="n">
        <f aca="false">U2491*Q2491</f>
        <v>0</v>
      </c>
      <c r="W2491" s="19" t="n">
        <f aca="false">U2491*R2491</f>
        <v>0</v>
      </c>
      <c r="X2491" s="20" t="n">
        <f aca="false">MAX(0,K2491-C2491)</f>
        <v>7.42579553929647</v>
      </c>
      <c r="Y2491" s="17" t="n">
        <f aca="false">F2491*PARAMETER!$B$5*Q2491</f>
        <v>608848.762</v>
      </c>
      <c r="Z2491" s="21" t="n">
        <f aca="false">SUMIF($Y$2:$Y$3205,"&gt;="&amp;Y2491)/SUM($Y$2:$Y$3205)</f>
        <v>0.874185733872228</v>
      </c>
      <c r="AA2491" s="16" t="str">
        <f aca="false">IF(Z2491&lt;=PARAMETER!$B$7,"A",IF(Z2491&lt;=PARAMETER!$B$8,"B","C"))</f>
        <v>B</v>
      </c>
      <c r="AB2491" s="22" t="n">
        <f aca="false">G2491/F2491</f>
        <v>0.104766513428502</v>
      </c>
      <c r="AC2491" s="16" t="str">
        <f aca="false">IF(AB2491&lt;=PARAMETER!$B$9,"X",IF(AB2491&lt;=PARAMETER!$B$10,"Y","Z"))</f>
        <v>X</v>
      </c>
      <c r="AD2491" s="16" t="str">
        <f aca="false">AA2491&amp;AC2491</f>
        <v>BX</v>
      </c>
      <c r="AE2491" s="22" t="n">
        <f aca="false">DATA!I2491</f>
        <v>0.5</v>
      </c>
      <c r="AF2491" s="18" t="n">
        <f aca="false">DATA!L2491</f>
        <v>45</v>
      </c>
      <c r="AG2491" s="16" t="str">
        <f aca="false">DATA!K2491</f>
        <v>D</v>
      </c>
      <c r="AH2491" s="18" t="n">
        <f aca="false">IF(AE2491&gt;=PARAMETER!$B$12,1,0)</f>
        <v>0</v>
      </c>
      <c r="AI2491" s="18" t="n">
        <f aca="false">IF(AF2491&gt;=PARAMETER!$B$13,1,0)</f>
        <v>0</v>
      </c>
      <c r="AJ2491" s="18" t="n">
        <f aca="false">IF(AND(AH2491=1,AI2491=1),1,0)</f>
        <v>0</v>
      </c>
    </row>
    <row r="2492" customFormat="false" ht="15" hidden="false" customHeight="false" outlineLevel="0" collapsed="false">
      <c r="A2492" s="16" t="str">
        <f aca="false">DATA!A2492</f>
        <v>ITM12490</v>
      </c>
      <c r="B2492" s="16" t="str">
        <f aca="false">DATA!B2492</f>
        <v>Groceries</v>
      </c>
      <c r="C2492" s="17" t="n">
        <f aca="false">DATA!C2492</f>
        <v>438</v>
      </c>
      <c r="D2492" s="17" t="n">
        <f aca="false">DATA!D2492</f>
        <v>55</v>
      </c>
      <c r="E2492" s="18" t="n">
        <f aca="false">DATA!F2492</f>
        <v>2</v>
      </c>
      <c r="F2492" s="19" t="n">
        <f aca="false">DATA!G2492</f>
        <v>29.74</v>
      </c>
      <c r="G2492" s="19" t="n">
        <f aca="false">DATA!H2492</f>
        <v>9.24</v>
      </c>
      <c r="H2492" s="18" t="n">
        <f aca="false">DATA!E2492</f>
        <v>3</v>
      </c>
      <c r="I2492" s="20" t="n">
        <f aca="false">F2492*E2492</f>
        <v>59.48</v>
      </c>
      <c r="J2492" s="20" t="n">
        <f aca="false">PARAMETER!$B$4*G2492*SQRT(E2492)</f>
        <v>21.4938505999449</v>
      </c>
      <c r="K2492" s="20" t="n">
        <f aca="false">I2492+J2492</f>
        <v>80.9738505999449</v>
      </c>
      <c r="L2492" s="20" t="n">
        <f aca="false">K2492+F2492*H2492</f>
        <v>170.193850599945</v>
      </c>
      <c r="M2492" s="16" t="str">
        <f aca="false">IF(C2492&lt;=K2492,"REORDER",IF(C2492&gt;L2492,"OVERSTOCK","OK"))</f>
        <v>OVERSTOCK</v>
      </c>
      <c r="N2492" s="16" t="str">
        <f aca="false">IF(C2492&lt;=D2492,"REORDER","OK")</f>
        <v>OK</v>
      </c>
      <c r="O2492" s="18" t="n">
        <f aca="false">IF(D2492&lt;I2492,1,0)</f>
        <v>1</v>
      </c>
      <c r="P2492" s="20" t="n">
        <f aca="false">C2492/F2492</f>
        <v>14.7276395427034</v>
      </c>
      <c r="Q2492" s="19" t="n">
        <f aca="false">DATA!N2492</f>
        <v>96.72</v>
      </c>
      <c r="R2492" s="19" t="n">
        <f aca="false">DATA!O2492</f>
        <v>0.86</v>
      </c>
      <c r="S2492" s="17" t="n">
        <f aca="false">C2492*Q2492</f>
        <v>42363.36</v>
      </c>
      <c r="T2492" s="19" t="n">
        <f aca="false">C2492*R2492</f>
        <v>376.68</v>
      </c>
      <c r="U2492" s="20" t="n">
        <f aca="false">MAX(0,C2492-L2492)</f>
        <v>267.806149400055</v>
      </c>
      <c r="V2492" s="17" t="n">
        <f aca="false">U2492*Q2492</f>
        <v>25902.2107699733</v>
      </c>
      <c r="W2492" s="19" t="n">
        <f aca="false">U2492*R2492</f>
        <v>230.313288484047</v>
      </c>
      <c r="X2492" s="20" t="n">
        <f aca="false">MAX(0,K2492-C2492)</f>
        <v>0</v>
      </c>
      <c r="Y2492" s="17" t="n">
        <f aca="false">F2492*PARAMETER!$B$5*Q2492</f>
        <v>1049905.272</v>
      </c>
      <c r="Z2492" s="21" t="n">
        <f aca="false">SUMIF($Y$2:$Y$3205,"&gt;="&amp;Y2492)/SUM($Y$2:$Y$3205)</f>
        <v>0.706472631198622</v>
      </c>
      <c r="AA2492" s="16" t="str">
        <f aca="false">IF(Z2492&lt;=PARAMETER!$B$7,"A",IF(Z2492&lt;=PARAMETER!$B$8,"B","C"))</f>
        <v>A</v>
      </c>
      <c r="AB2492" s="22" t="n">
        <f aca="false">G2492/F2492</f>
        <v>0.310692669804977</v>
      </c>
      <c r="AC2492" s="16" t="str">
        <f aca="false">IF(AB2492&lt;=PARAMETER!$B$9,"X",IF(AB2492&lt;=PARAMETER!$B$10,"Y","Z"))</f>
        <v>Y</v>
      </c>
      <c r="AD2492" s="16" t="str">
        <f aca="false">AA2492&amp;AC2492</f>
        <v>AY</v>
      </c>
      <c r="AE2492" s="22" t="n">
        <f aca="false">DATA!I2492</f>
        <v>0.4</v>
      </c>
      <c r="AF2492" s="18" t="n">
        <f aca="false">DATA!L2492</f>
        <v>79</v>
      </c>
      <c r="AG2492" s="16" t="str">
        <f aca="false">DATA!K2492</f>
        <v>D</v>
      </c>
      <c r="AH2492" s="18" t="n">
        <f aca="false">IF(AE2492&gt;=PARAMETER!$B$12,1,0)</f>
        <v>0</v>
      </c>
      <c r="AI2492" s="18" t="n">
        <f aca="false">IF(AF2492&gt;=PARAMETER!$B$13,1,0)</f>
        <v>0</v>
      </c>
      <c r="AJ2492" s="18" t="n">
        <f aca="false">IF(AND(AH2492=1,AI2492=1),1,0)</f>
        <v>0</v>
      </c>
    </row>
    <row r="2493" customFormat="false" ht="15" hidden="false" customHeight="false" outlineLevel="0" collapsed="false">
      <c r="A2493" s="16" t="str">
        <f aca="false">DATA!A2493</f>
        <v>ITM12491</v>
      </c>
      <c r="B2493" s="16" t="str">
        <f aca="false">DATA!B2493</f>
        <v>Automotive</v>
      </c>
      <c r="C2493" s="17" t="n">
        <f aca="false">DATA!C2493</f>
        <v>356</v>
      </c>
      <c r="D2493" s="17" t="n">
        <f aca="false">DATA!D2493</f>
        <v>46</v>
      </c>
      <c r="E2493" s="18" t="n">
        <f aca="false">DATA!F2493</f>
        <v>3</v>
      </c>
      <c r="F2493" s="19" t="n">
        <f aca="false">DATA!G2493</f>
        <v>31.04</v>
      </c>
      <c r="G2493" s="19" t="n">
        <f aca="false">DATA!H2493</f>
        <v>3.28</v>
      </c>
      <c r="H2493" s="18" t="n">
        <f aca="false">DATA!E2493</f>
        <v>8</v>
      </c>
      <c r="I2493" s="20" t="n">
        <f aca="false">F2493*E2493</f>
        <v>93.12</v>
      </c>
      <c r="J2493" s="20" t="n">
        <f aca="false">PARAMETER!$B$4*G2493*SQRT(E2493)</f>
        <v>9.34462177349197</v>
      </c>
      <c r="K2493" s="20" t="n">
        <f aca="false">I2493+J2493</f>
        <v>102.464621773492</v>
      </c>
      <c r="L2493" s="20" t="n">
        <f aca="false">K2493+F2493*H2493</f>
        <v>350.784621773492</v>
      </c>
      <c r="M2493" s="16" t="str">
        <f aca="false">IF(C2493&lt;=K2493,"REORDER",IF(C2493&gt;L2493,"OVERSTOCK","OK"))</f>
        <v>OVERSTOCK</v>
      </c>
      <c r="N2493" s="16" t="str">
        <f aca="false">IF(C2493&lt;=D2493,"REORDER","OK")</f>
        <v>OK</v>
      </c>
      <c r="O2493" s="18" t="n">
        <f aca="false">IF(D2493&lt;I2493,1,0)</f>
        <v>1</v>
      </c>
      <c r="P2493" s="20" t="n">
        <f aca="false">C2493/F2493</f>
        <v>11.4690721649485</v>
      </c>
      <c r="Q2493" s="19" t="n">
        <f aca="false">DATA!N2493</f>
        <v>11.46</v>
      </c>
      <c r="R2493" s="19" t="n">
        <f aca="false">DATA!O2493</f>
        <v>0.9</v>
      </c>
      <c r="S2493" s="17" t="n">
        <f aca="false">C2493*Q2493</f>
        <v>4079.76</v>
      </c>
      <c r="T2493" s="19" t="n">
        <f aca="false">C2493*R2493</f>
        <v>320.4</v>
      </c>
      <c r="U2493" s="20" t="n">
        <f aca="false">MAX(0,C2493-L2493)</f>
        <v>5.21537822650805</v>
      </c>
      <c r="V2493" s="17" t="n">
        <f aca="false">U2493*Q2493</f>
        <v>59.7682344757823</v>
      </c>
      <c r="W2493" s="19" t="n">
        <f aca="false">U2493*R2493</f>
        <v>4.69384040385725</v>
      </c>
      <c r="X2493" s="20" t="n">
        <f aca="false">MAX(0,K2493-C2493)</f>
        <v>0</v>
      </c>
      <c r="Y2493" s="17" t="n">
        <f aca="false">F2493*PARAMETER!$B$5*Q2493</f>
        <v>129837.216</v>
      </c>
      <c r="Z2493" s="21" t="n">
        <f aca="false">SUMIF($Y$2:$Y$3205,"&gt;="&amp;Y2493)/SUM($Y$2:$Y$3205)</f>
        <v>0.993333357226741</v>
      </c>
      <c r="AA2493" s="16" t="str">
        <f aca="false">IF(Z2493&lt;=PARAMETER!$B$7,"A",IF(Z2493&lt;=PARAMETER!$B$8,"B","C"))</f>
        <v>C</v>
      </c>
      <c r="AB2493" s="22" t="n">
        <f aca="false">G2493/F2493</f>
        <v>0.105670103092784</v>
      </c>
      <c r="AC2493" s="16" t="str">
        <f aca="false">IF(AB2493&lt;=PARAMETER!$B$9,"X",IF(AB2493&lt;=PARAMETER!$B$10,"Y","Z"))</f>
        <v>X</v>
      </c>
      <c r="AD2493" s="16" t="str">
        <f aca="false">AA2493&amp;AC2493</f>
        <v>CX</v>
      </c>
      <c r="AE2493" s="22" t="n">
        <f aca="false">DATA!I2493</f>
        <v>0.52</v>
      </c>
      <c r="AF2493" s="18" t="n">
        <f aca="false">DATA!L2493</f>
        <v>42</v>
      </c>
      <c r="AG2493" s="16" t="str">
        <f aca="false">DATA!K2493</f>
        <v>D</v>
      </c>
      <c r="AH2493" s="18" t="n">
        <f aca="false">IF(AE2493&gt;=PARAMETER!$B$12,1,0)</f>
        <v>0</v>
      </c>
      <c r="AI2493" s="18" t="n">
        <f aca="false">IF(AF2493&gt;=PARAMETER!$B$13,1,0)</f>
        <v>0</v>
      </c>
      <c r="AJ2493" s="18" t="n">
        <f aca="false">IF(AND(AH2493=1,AI2493=1),1,0)</f>
        <v>0</v>
      </c>
    </row>
    <row r="2494" customFormat="false" ht="15" hidden="false" customHeight="false" outlineLevel="0" collapsed="false">
      <c r="A2494" s="16" t="str">
        <f aca="false">DATA!A2494</f>
        <v>ITM12492</v>
      </c>
      <c r="B2494" s="16" t="str">
        <f aca="false">DATA!B2494</f>
        <v>Groceries</v>
      </c>
      <c r="C2494" s="17" t="n">
        <f aca="false">DATA!C2494</f>
        <v>438</v>
      </c>
      <c r="D2494" s="17" t="n">
        <f aca="false">DATA!D2494</f>
        <v>69</v>
      </c>
      <c r="E2494" s="18" t="n">
        <f aca="false">DATA!F2494</f>
        <v>4</v>
      </c>
      <c r="F2494" s="19" t="n">
        <f aca="false">DATA!G2494</f>
        <v>41.21</v>
      </c>
      <c r="G2494" s="19" t="n">
        <f aca="false">DATA!H2494</f>
        <v>3.57</v>
      </c>
      <c r="H2494" s="18" t="n">
        <f aca="false">DATA!E2494</f>
        <v>10</v>
      </c>
      <c r="I2494" s="20" t="n">
        <f aca="false">F2494*E2494</f>
        <v>164.84</v>
      </c>
      <c r="J2494" s="20" t="n">
        <f aca="false">PARAMETER!$B$4*G2494*SQRT(E2494)</f>
        <v>11.7442548964335</v>
      </c>
      <c r="K2494" s="20" t="n">
        <f aca="false">I2494+J2494</f>
        <v>176.584254896434</v>
      </c>
      <c r="L2494" s="20" t="n">
        <f aca="false">K2494+F2494*H2494</f>
        <v>588.684254896434</v>
      </c>
      <c r="M2494" s="16" t="str">
        <f aca="false">IF(C2494&lt;=K2494,"REORDER",IF(C2494&gt;L2494,"OVERSTOCK","OK"))</f>
        <v>OK</v>
      </c>
      <c r="N2494" s="16" t="str">
        <f aca="false">IF(C2494&lt;=D2494,"REORDER","OK")</f>
        <v>OK</v>
      </c>
      <c r="O2494" s="18" t="n">
        <f aca="false">IF(D2494&lt;I2494,1,0)</f>
        <v>1</v>
      </c>
      <c r="P2494" s="20" t="n">
        <f aca="false">C2494/F2494</f>
        <v>10.6284882310119</v>
      </c>
      <c r="Q2494" s="19" t="n">
        <f aca="false">DATA!N2494</f>
        <v>128.99</v>
      </c>
      <c r="R2494" s="19" t="n">
        <f aca="false">DATA!O2494</f>
        <v>1.01</v>
      </c>
      <c r="S2494" s="17" t="n">
        <f aca="false">C2494*Q2494</f>
        <v>56497.62</v>
      </c>
      <c r="T2494" s="19" t="n">
        <f aca="false">C2494*R2494</f>
        <v>442.38</v>
      </c>
      <c r="U2494" s="20" t="n">
        <f aca="false">MAX(0,C2494-L2494)</f>
        <v>0</v>
      </c>
      <c r="V2494" s="17" t="n">
        <f aca="false">U2494*Q2494</f>
        <v>0</v>
      </c>
      <c r="W2494" s="19" t="n">
        <f aca="false">U2494*R2494</f>
        <v>0</v>
      </c>
      <c r="X2494" s="20" t="n">
        <f aca="false">MAX(0,K2494-C2494)</f>
        <v>0</v>
      </c>
      <c r="Y2494" s="17" t="n">
        <f aca="false">F2494*PARAMETER!$B$5*Q2494</f>
        <v>1940222.4335</v>
      </c>
      <c r="Z2494" s="21" t="n">
        <f aca="false">SUMIF($Y$2:$Y$3205,"&gt;="&amp;Y2494)/SUM($Y$2:$Y$3205)</f>
        <v>0.355485269496596</v>
      </c>
      <c r="AA2494" s="16" t="str">
        <f aca="false">IF(Z2494&lt;=PARAMETER!$B$7,"A",IF(Z2494&lt;=PARAMETER!$B$8,"B","C"))</f>
        <v>A</v>
      </c>
      <c r="AB2494" s="22" t="n">
        <f aca="false">G2494/F2494</f>
        <v>0.0866294588692065</v>
      </c>
      <c r="AC2494" s="16" t="str">
        <f aca="false">IF(AB2494&lt;=PARAMETER!$B$9,"X",IF(AB2494&lt;=PARAMETER!$B$10,"Y","Z"))</f>
        <v>X</v>
      </c>
      <c r="AD2494" s="16" t="str">
        <f aca="false">AA2494&amp;AC2494</f>
        <v>AX</v>
      </c>
      <c r="AE2494" s="22" t="n">
        <f aca="false">DATA!I2494</f>
        <v>0.91</v>
      </c>
      <c r="AF2494" s="18" t="n">
        <f aca="false">DATA!L2494</f>
        <v>114</v>
      </c>
      <c r="AG2494" s="16" t="str">
        <f aca="false">DATA!K2494</f>
        <v>C</v>
      </c>
      <c r="AH2494" s="18" t="n">
        <f aca="false">IF(AE2494&gt;=PARAMETER!$B$12,1,0)</f>
        <v>1</v>
      </c>
      <c r="AI2494" s="18" t="n">
        <f aca="false">IF(AF2494&gt;=PARAMETER!$B$13,1,0)</f>
        <v>1</v>
      </c>
      <c r="AJ2494" s="18" t="n">
        <f aca="false">IF(AND(AH2494=1,AI2494=1),1,0)</f>
        <v>1</v>
      </c>
    </row>
    <row r="2495" customFormat="false" ht="15" hidden="false" customHeight="false" outlineLevel="0" collapsed="false">
      <c r="A2495" s="16" t="str">
        <f aca="false">DATA!A2495</f>
        <v>ITM12493</v>
      </c>
      <c r="B2495" s="16" t="str">
        <f aca="false">DATA!B2495</f>
        <v>Automotive</v>
      </c>
      <c r="C2495" s="17" t="n">
        <f aca="false">DATA!C2495</f>
        <v>422</v>
      </c>
      <c r="D2495" s="17" t="n">
        <f aca="false">DATA!D2495</f>
        <v>40</v>
      </c>
      <c r="E2495" s="18" t="n">
        <f aca="false">DATA!F2495</f>
        <v>4</v>
      </c>
      <c r="F2495" s="19" t="n">
        <f aca="false">DATA!G2495</f>
        <v>17.8</v>
      </c>
      <c r="G2495" s="19" t="n">
        <f aca="false">DATA!H2495</f>
        <v>1.13</v>
      </c>
      <c r="H2495" s="18" t="n">
        <f aca="false">DATA!E2495</f>
        <v>10</v>
      </c>
      <c r="I2495" s="20" t="n">
        <f aca="false">F2495*E2495</f>
        <v>71.2</v>
      </c>
      <c r="J2495" s="20" t="n">
        <f aca="false">PARAMETER!$B$4*G2495*SQRT(E2495)</f>
        <v>3.71736919691033</v>
      </c>
      <c r="K2495" s="20" t="n">
        <f aca="false">I2495+J2495</f>
        <v>74.9173691969103</v>
      </c>
      <c r="L2495" s="20" t="n">
        <f aca="false">K2495+F2495*H2495</f>
        <v>252.91736919691</v>
      </c>
      <c r="M2495" s="16" t="str">
        <f aca="false">IF(C2495&lt;=K2495,"REORDER",IF(C2495&gt;L2495,"OVERSTOCK","OK"))</f>
        <v>OVERSTOCK</v>
      </c>
      <c r="N2495" s="16" t="str">
        <f aca="false">IF(C2495&lt;=D2495,"REORDER","OK")</f>
        <v>OK</v>
      </c>
      <c r="O2495" s="18" t="n">
        <f aca="false">IF(D2495&lt;I2495,1,0)</f>
        <v>1</v>
      </c>
      <c r="P2495" s="20" t="n">
        <f aca="false">C2495/F2495</f>
        <v>23.7078651685393</v>
      </c>
      <c r="Q2495" s="19" t="n">
        <f aca="false">DATA!N2495</f>
        <v>119.32</v>
      </c>
      <c r="R2495" s="19" t="n">
        <f aca="false">DATA!O2495</f>
        <v>1.19</v>
      </c>
      <c r="S2495" s="17" t="n">
        <f aca="false">C2495*Q2495</f>
        <v>50353.04</v>
      </c>
      <c r="T2495" s="19" t="n">
        <f aca="false">C2495*R2495</f>
        <v>502.18</v>
      </c>
      <c r="U2495" s="20" t="n">
        <f aca="false">MAX(0,C2495-L2495)</f>
        <v>169.08263080309</v>
      </c>
      <c r="V2495" s="17" t="n">
        <f aca="false">U2495*Q2495</f>
        <v>20174.9395074247</v>
      </c>
      <c r="W2495" s="19" t="n">
        <f aca="false">U2495*R2495</f>
        <v>201.208330655677</v>
      </c>
      <c r="X2495" s="20" t="n">
        <f aca="false">MAX(0,K2495-C2495)</f>
        <v>0</v>
      </c>
      <c r="Y2495" s="17" t="n">
        <f aca="false">F2495*PARAMETER!$B$5*Q2495</f>
        <v>775222.04</v>
      </c>
      <c r="Z2495" s="21" t="n">
        <f aca="false">SUMIF($Y$2:$Y$3205,"&gt;="&amp;Y2495)/SUM($Y$2:$Y$3205)</f>
        <v>0.818474192908473</v>
      </c>
      <c r="AA2495" s="16" t="str">
        <f aca="false">IF(Z2495&lt;=PARAMETER!$B$7,"A",IF(Z2495&lt;=PARAMETER!$B$8,"B","C"))</f>
        <v>B</v>
      </c>
      <c r="AB2495" s="22" t="n">
        <f aca="false">G2495/F2495</f>
        <v>0.0634831460674157</v>
      </c>
      <c r="AC2495" s="16" t="str">
        <f aca="false">IF(AB2495&lt;=PARAMETER!$B$9,"X",IF(AB2495&lt;=PARAMETER!$B$10,"Y","Z"))</f>
        <v>X</v>
      </c>
      <c r="AD2495" s="16" t="str">
        <f aca="false">AA2495&amp;AC2495</f>
        <v>BX</v>
      </c>
      <c r="AE2495" s="22" t="n">
        <f aca="false">DATA!I2495</f>
        <v>0.45</v>
      </c>
      <c r="AF2495" s="18" t="n">
        <f aca="false">DATA!L2495</f>
        <v>66</v>
      </c>
      <c r="AG2495" s="16" t="str">
        <f aca="false">DATA!K2495</f>
        <v>B</v>
      </c>
      <c r="AH2495" s="18" t="n">
        <f aca="false">IF(AE2495&gt;=PARAMETER!$B$12,1,0)</f>
        <v>0</v>
      </c>
      <c r="AI2495" s="18" t="n">
        <f aca="false">IF(AF2495&gt;=PARAMETER!$B$13,1,0)</f>
        <v>0</v>
      </c>
      <c r="AJ2495" s="18" t="n">
        <f aca="false">IF(AND(AH2495=1,AI2495=1),1,0)</f>
        <v>0</v>
      </c>
    </row>
    <row r="2496" customFormat="false" ht="15" hidden="false" customHeight="false" outlineLevel="0" collapsed="false">
      <c r="A2496" s="16" t="str">
        <f aca="false">DATA!A2496</f>
        <v>ITM12494</v>
      </c>
      <c r="B2496" s="16" t="str">
        <f aca="false">DATA!B2496</f>
        <v>Groceries</v>
      </c>
      <c r="C2496" s="17" t="n">
        <f aca="false">DATA!C2496</f>
        <v>423</v>
      </c>
      <c r="D2496" s="17" t="n">
        <f aca="false">DATA!D2496</f>
        <v>20</v>
      </c>
      <c r="E2496" s="18" t="n">
        <f aca="false">DATA!F2496</f>
        <v>9</v>
      </c>
      <c r="F2496" s="19" t="n">
        <f aca="false">DATA!G2496</f>
        <v>10.49</v>
      </c>
      <c r="G2496" s="19" t="n">
        <f aca="false">DATA!H2496</f>
        <v>6.34</v>
      </c>
      <c r="H2496" s="18" t="n">
        <f aca="false">DATA!E2496</f>
        <v>10</v>
      </c>
      <c r="I2496" s="20" t="n">
        <f aca="false">F2496*E2496</f>
        <v>94.41</v>
      </c>
      <c r="J2496" s="20" t="n">
        <f aca="false">PARAMETER!$B$4*G2496*SQRT(E2496)</f>
        <v>31.285115984617</v>
      </c>
      <c r="K2496" s="20" t="n">
        <f aca="false">I2496+J2496</f>
        <v>125.695115984617</v>
      </c>
      <c r="L2496" s="20" t="n">
        <f aca="false">K2496+F2496*H2496</f>
        <v>230.595115984617</v>
      </c>
      <c r="M2496" s="16" t="str">
        <f aca="false">IF(C2496&lt;=K2496,"REORDER",IF(C2496&gt;L2496,"OVERSTOCK","OK"))</f>
        <v>OVERSTOCK</v>
      </c>
      <c r="N2496" s="16" t="str">
        <f aca="false">IF(C2496&lt;=D2496,"REORDER","OK")</f>
        <v>OK</v>
      </c>
      <c r="O2496" s="18" t="n">
        <f aca="false">IF(D2496&lt;I2496,1,0)</f>
        <v>1</v>
      </c>
      <c r="P2496" s="20" t="n">
        <f aca="false">C2496/F2496</f>
        <v>40.324118207817</v>
      </c>
      <c r="Q2496" s="19" t="n">
        <f aca="false">DATA!N2496</f>
        <v>70.45</v>
      </c>
      <c r="R2496" s="19" t="n">
        <f aca="false">DATA!O2496</f>
        <v>0.46</v>
      </c>
      <c r="S2496" s="17" t="n">
        <f aca="false">C2496*Q2496</f>
        <v>29800.35</v>
      </c>
      <c r="T2496" s="19" t="n">
        <f aca="false">C2496*R2496</f>
        <v>194.58</v>
      </c>
      <c r="U2496" s="20" t="n">
        <f aca="false">MAX(0,C2496-L2496)</f>
        <v>192.404884015383</v>
      </c>
      <c r="V2496" s="17" t="n">
        <f aca="false">U2496*Q2496</f>
        <v>13554.9240788837</v>
      </c>
      <c r="W2496" s="19" t="n">
        <f aca="false">U2496*R2496</f>
        <v>88.5062466470762</v>
      </c>
      <c r="X2496" s="20" t="n">
        <f aca="false">MAX(0,K2496-C2496)</f>
        <v>0</v>
      </c>
      <c r="Y2496" s="17" t="n">
        <f aca="false">F2496*PARAMETER!$B$5*Q2496</f>
        <v>269742.4825</v>
      </c>
      <c r="Z2496" s="21" t="n">
        <f aca="false">SUMIF($Y$2:$Y$3205,"&gt;="&amp;Y2496)/SUM($Y$2:$Y$3205)</f>
        <v>0.967320497295332</v>
      </c>
      <c r="AA2496" s="16" t="str">
        <f aca="false">IF(Z2496&lt;=PARAMETER!$B$7,"A",IF(Z2496&lt;=PARAMETER!$B$8,"B","C"))</f>
        <v>C</v>
      </c>
      <c r="AB2496" s="22" t="n">
        <f aca="false">G2496/F2496</f>
        <v>0.604385128693994</v>
      </c>
      <c r="AC2496" s="16" t="str">
        <f aca="false">IF(AB2496&lt;=PARAMETER!$B$9,"X",IF(AB2496&lt;=PARAMETER!$B$10,"Y","Z"))</f>
        <v>Z</v>
      </c>
      <c r="AD2496" s="16" t="str">
        <f aca="false">AA2496&amp;AC2496</f>
        <v>CZ</v>
      </c>
      <c r="AE2496" s="22" t="n">
        <f aca="false">DATA!I2496</f>
        <v>0.46</v>
      </c>
      <c r="AF2496" s="18" t="n">
        <f aca="false">DATA!L2496</f>
        <v>64</v>
      </c>
      <c r="AG2496" s="16" t="str">
        <f aca="false">DATA!K2496</f>
        <v>B</v>
      </c>
      <c r="AH2496" s="18" t="n">
        <f aca="false">IF(AE2496&gt;=PARAMETER!$B$12,1,0)</f>
        <v>0</v>
      </c>
      <c r="AI2496" s="18" t="n">
        <f aca="false">IF(AF2496&gt;=PARAMETER!$B$13,1,0)</f>
        <v>0</v>
      </c>
      <c r="AJ2496" s="18" t="n">
        <f aca="false">IF(AND(AH2496=1,AI2496=1),1,0)</f>
        <v>0</v>
      </c>
    </row>
    <row r="2497" customFormat="false" ht="15" hidden="false" customHeight="false" outlineLevel="0" collapsed="false">
      <c r="A2497" s="16" t="str">
        <f aca="false">DATA!A2497</f>
        <v>ITM12495</v>
      </c>
      <c r="B2497" s="16" t="str">
        <f aca="false">DATA!B2497</f>
        <v>Apparel</v>
      </c>
      <c r="C2497" s="17" t="n">
        <f aca="false">DATA!C2497</f>
        <v>119</v>
      </c>
      <c r="D2497" s="17" t="n">
        <f aca="false">DATA!D2497</f>
        <v>96</v>
      </c>
      <c r="E2497" s="18" t="n">
        <f aca="false">DATA!F2497</f>
        <v>5</v>
      </c>
      <c r="F2497" s="19" t="n">
        <f aca="false">DATA!G2497</f>
        <v>10.72</v>
      </c>
      <c r="G2497" s="19" t="n">
        <f aca="false">DATA!H2497</f>
        <v>8.57</v>
      </c>
      <c r="H2497" s="18" t="n">
        <f aca="false">DATA!E2497</f>
        <v>13</v>
      </c>
      <c r="I2497" s="20" t="n">
        <f aca="false">F2497*E2497</f>
        <v>53.6</v>
      </c>
      <c r="J2497" s="20" t="n">
        <f aca="false">PARAMETER!$B$4*G2497*SQRT(E2497)</f>
        <v>31.5204987612579</v>
      </c>
      <c r="K2497" s="20" t="n">
        <f aca="false">I2497+J2497</f>
        <v>85.1204987612579</v>
      </c>
      <c r="L2497" s="20" t="n">
        <f aca="false">K2497+F2497*H2497</f>
        <v>224.480498761258</v>
      </c>
      <c r="M2497" s="16" t="str">
        <f aca="false">IF(C2497&lt;=K2497,"REORDER",IF(C2497&gt;L2497,"OVERSTOCK","OK"))</f>
        <v>OK</v>
      </c>
      <c r="N2497" s="16" t="str">
        <f aca="false">IF(C2497&lt;=D2497,"REORDER","OK")</f>
        <v>OK</v>
      </c>
      <c r="O2497" s="18" t="n">
        <f aca="false">IF(D2497&lt;I2497,1,0)</f>
        <v>0</v>
      </c>
      <c r="P2497" s="20" t="n">
        <f aca="false">C2497/F2497</f>
        <v>11.1007462686567</v>
      </c>
      <c r="Q2497" s="19" t="n">
        <f aca="false">DATA!N2497</f>
        <v>109.54</v>
      </c>
      <c r="R2497" s="19" t="n">
        <f aca="false">DATA!O2497</f>
        <v>1.27</v>
      </c>
      <c r="S2497" s="17" t="n">
        <f aca="false">C2497*Q2497</f>
        <v>13035.26</v>
      </c>
      <c r="T2497" s="19" t="n">
        <f aca="false">C2497*R2497</f>
        <v>151.13</v>
      </c>
      <c r="U2497" s="20" t="n">
        <f aca="false">MAX(0,C2497-L2497)</f>
        <v>0</v>
      </c>
      <c r="V2497" s="17" t="n">
        <f aca="false">U2497*Q2497</f>
        <v>0</v>
      </c>
      <c r="W2497" s="19" t="n">
        <f aca="false">U2497*R2497</f>
        <v>0</v>
      </c>
      <c r="X2497" s="20" t="n">
        <f aca="false">MAX(0,K2497-C2497)</f>
        <v>0</v>
      </c>
      <c r="Y2497" s="17" t="n">
        <f aca="false">F2497*PARAMETER!$B$5*Q2497</f>
        <v>428608.112</v>
      </c>
      <c r="Z2497" s="21" t="n">
        <f aca="false">SUMIF($Y$2:$Y$3205,"&gt;="&amp;Y2497)/SUM($Y$2:$Y$3205)</f>
        <v>0.927634160217126</v>
      </c>
      <c r="AA2497" s="16" t="str">
        <f aca="false">IF(Z2497&lt;=PARAMETER!$B$7,"A",IF(Z2497&lt;=PARAMETER!$B$8,"B","C"))</f>
        <v>B</v>
      </c>
      <c r="AB2497" s="22" t="n">
        <f aca="false">G2497/F2497</f>
        <v>0.799440298507463</v>
      </c>
      <c r="AC2497" s="16" t="str">
        <f aca="false">IF(AB2497&lt;=PARAMETER!$B$9,"X",IF(AB2497&lt;=PARAMETER!$B$10,"Y","Z"))</f>
        <v>Z</v>
      </c>
      <c r="AD2497" s="16" t="str">
        <f aca="false">AA2497&amp;AC2497</f>
        <v>BZ</v>
      </c>
      <c r="AE2497" s="22" t="n">
        <f aca="false">DATA!I2497</f>
        <v>0.65</v>
      </c>
      <c r="AF2497" s="18" t="n">
        <f aca="false">DATA!L2497</f>
        <v>116</v>
      </c>
      <c r="AG2497" s="16" t="str">
        <f aca="false">DATA!K2497</f>
        <v>C</v>
      </c>
      <c r="AH2497" s="18" t="n">
        <f aca="false">IF(AE2497&gt;=PARAMETER!$B$12,1,0)</f>
        <v>0</v>
      </c>
      <c r="AI2497" s="18" t="n">
        <f aca="false">IF(AF2497&gt;=PARAMETER!$B$13,1,0)</f>
        <v>1</v>
      </c>
      <c r="AJ2497" s="18" t="n">
        <f aca="false">IF(AND(AH2497=1,AI2497=1),1,0)</f>
        <v>0</v>
      </c>
    </row>
    <row r="2498" customFormat="false" ht="15" hidden="false" customHeight="false" outlineLevel="0" collapsed="false">
      <c r="A2498" s="16" t="str">
        <f aca="false">DATA!A2498</f>
        <v>ITM12496</v>
      </c>
      <c r="B2498" s="16" t="str">
        <f aca="false">DATA!B2498</f>
        <v>Groceries</v>
      </c>
      <c r="C2498" s="17" t="n">
        <f aca="false">DATA!C2498</f>
        <v>182</v>
      </c>
      <c r="D2498" s="17" t="n">
        <f aca="false">DATA!D2498</f>
        <v>11</v>
      </c>
      <c r="E2498" s="18" t="n">
        <f aca="false">DATA!F2498</f>
        <v>3</v>
      </c>
      <c r="F2498" s="19" t="n">
        <f aca="false">DATA!G2498</f>
        <v>36.9</v>
      </c>
      <c r="G2498" s="19" t="n">
        <f aca="false">DATA!H2498</f>
        <v>3.85</v>
      </c>
      <c r="H2498" s="18" t="n">
        <f aca="false">DATA!E2498</f>
        <v>8</v>
      </c>
      <c r="I2498" s="20" t="n">
        <f aca="false">F2498*E2498</f>
        <v>110.7</v>
      </c>
      <c r="J2498" s="20" t="n">
        <f aca="false">PARAMETER!$B$4*G2498*SQRT(E2498)</f>
        <v>10.9685347036415</v>
      </c>
      <c r="K2498" s="20" t="n">
        <f aca="false">I2498+J2498</f>
        <v>121.668534703641</v>
      </c>
      <c r="L2498" s="20" t="n">
        <f aca="false">K2498+F2498*H2498</f>
        <v>416.868534703641</v>
      </c>
      <c r="M2498" s="16" t="str">
        <f aca="false">IF(C2498&lt;=K2498,"REORDER",IF(C2498&gt;L2498,"OVERSTOCK","OK"))</f>
        <v>OK</v>
      </c>
      <c r="N2498" s="16" t="str">
        <f aca="false">IF(C2498&lt;=D2498,"REORDER","OK")</f>
        <v>OK</v>
      </c>
      <c r="O2498" s="18" t="n">
        <f aca="false">IF(D2498&lt;I2498,1,0)</f>
        <v>1</v>
      </c>
      <c r="P2498" s="20" t="n">
        <f aca="false">C2498/F2498</f>
        <v>4.93224932249323</v>
      </c>
      <c r="Q2498" s="19" t="n">
        <f aca="false">DATA!N2498</f>
        <v>103.68</v>
      </c>
      <c r="R2498" s="19" t="n">
        <f aca="false">DATA!O2498</f>
        <v>0.74</v>
      </c>
      <c r="S2498" s="17" t="n">
        <f aca="false">C2498*Q2498</f>
        <v>18869.76</v>
      </c>
      <c r="T2498" s="19" t="n">
        <f aca="false">C2498*R2498</f>
        <v>134.68</v>
      </c>
      <c r="U2498" s="20" t="n">
        <f aca="false">MAX(0,C2498-L2498)</f>
        <v>0</v>
      </c>
      <c r="V2498" s="17" t="n">
        <f aca="false">U2498*Q2498</f>
        <v>0</v>
      </c>
      <c r="W2498" s="19" t="n">
        <f aca="false">U2498*R2498</f>
        <v>0</v>
      </c>
      <c r="X2498" s="20" t="n">
        <f aca="false">MAX(0,K2498-C2498)</f>
        <v>0</v>
      </c>
      <c r="Y2498" s="17" t="n">
        <f aca="false">F2498*PARAMETER!$B$5*Q2498</f>
        <v>1396414.08</v>
      </c>
      <c r="Z2498" s="21" t="n">
        <f aca="false">SUMIF($Y$2:$Y$3205,"&gt;="&amp;Y2498)/SUM($Y$2:$Y$3205)</f>
        <v>0.571873632451047</v>
      </c>
      <c r="AA2498" s="16" t="str">
        <f aca="false">IF(Z2498&lt;=PARAMETER!$B$7,"A",IF(Z2498&lt;=PARAMETER!$B$8,"B","C"))</f>
        <v>A</v>
      </c>
      <c r="AB2498" s="22" t="n">
        <f aca="false">G2498/F2498</f>
        <v>0.104336043360434</v>
      </c>
      <c r="AC2498" s="16" t="str">
        <f aca="false">IF(AB2498&lt;=PARAMETER!$B$9,"X",IF(AB2498&lt;=PARAMETER!$B$10,"Y","Z"))</f>
        <v>X</v>
      </c>
      <c r="AD2498" s="16" t="str">
        <f aca="false">AA2498&amp;AC2498</f>
        <v>AX</v>
      </c>
      <c r="AE2498" s="22" t="n">
        <f aca="false">DATA!I2498</f>
        <v>0.78</v>
      </c>
      <c r="AF2498" s="18" t="n">
        <f aca="false">DATA!L2498</f>
        <v>150</v>
      </c>
      <c r="AG2498" s="16" t="str">
        <f aca="false">DATA!K2498</f>
        <v>B</v>
      </c>
      <c r="AH2498" s="18" t="n">
        <f aca="false">IF(AE2498&gt;=PARAMETER!$B$12,1,0)</f>
        <v>1</v>
      </c>
      <c r="AI2498" s="18" t="n">
        <f aca="false">IF(AF2498&gt;=PARAMETER!$B$13,1,0)</f>
        <v>1</v>
      </c>
      <c r="AJ2498" s="18" t="n">
        <f aca="false">IF(AND(AH2498=1,AI2498=1),1,0)</f>
        <v>1</v>
      </c>
    </row>
    <row r="2499" customFormat="false" ht="15" hidden="false" customHeight="false" outlineLevel="0" collapsed="false">
      <c r="A2499" s="16" t="str">
        <f aca="false">DATA!A2499</f>
        <v>ITM12497</v>
      </c>
      <c r="B2499" s="16" t="str">
        <f aca="false">DATA!B2499</f>
        <v>Apparel</v>
      </c>
      <c r="C2499" s="17" t="n">
        <f aca="false">DATA!C2499</f>
        <v>435</v>
      </c>
      <c r="D2499" s="17" t="n">
        <f aca="false">DATA!D2499</f>
        <v>36</v>
      </c>
      <c r="E2499" s="18" t="n">
        <f aca="false">DATA!F2499</f>
        <v>8</v>
      </c>
      <c r="F2499" s="19" t="n">
        <f aca="false">DATA!G2499</f>
        <v>31.09</v>
      </c>
      <c r="G2499" s="19" t="n">
        <f aca="false">DATA!H2499</f>
        <v>2.78</v>
      </c>
      <c r="H2499" s="18" t="n">
        <f aca="false">DATA!E2499</f>
        <v>13</v>
      </c>
      <c r="I2499" s="20" t="n">
        <f aca="false">F2499*E2499</f>
        <v>248.72</v>
      </c>
      <c r="J2499" s="20" t="n">
        <f aca="false">PARAMETER!$B$4*G2499*SQRT(E2499)</f>
        <v>12.9335291488846</v>
      </c>
      <c r="K2499" s="20" t="n">
        <f aca="false">I2499+J2499</f>
        <v>261.653529148885</v>
      </c>
      <c r="L2499" s="20" t="n">
        <f aca="false">K2499+F2499*H2499</f>
        <v>665.823529148885</v>
      </c>
      <c r="M2499" s="16" t="str">
        <f aca="false">IF(C2499&lt;=K2499,"REORDER",IF(C2499&gt;L2499,"OVERSTOCK","OK"))</f>
        <v>OK</v>
      </c>
      <c r="N2499" s="16" t="str">
        <f aca="false">IF(C2499&lt;=D2499,"REORDER","OK")</f>
        <v>OK</v>
      </c>
      <c r="O2499" s="18" t="n">
        <f aca="false">IF(D2499&lt;I2499,1,0)</f>
        <v>1</v>
      </c>
      <c r="P2499" s="20" t="n">
        <f aca="false">C2499/F2499</f>
        <v>13.9916371823738</v>
      </c>
      <c r="Q2499" s="19" t="n">
        <f aca="false">DATA!N2499</f>
        <v>57.67</v>
      </c>
      <c r="R2499" s="19" t="n">
        <f aca="false">DATA!O2499</f>
        <v>1.49</v>
      </c>
      <c r="S2499" s="17" t="n">
        <f aca="false">C2499*Q2499</f>
        <v>25086.45</v>
      </c>
      <c r="T2499" s="19" t="n">
        <f aca="false">C2499*R2499</f>
        <v>648.15</v>
      </c>
      <c r="U2499" s="20" t="n">
        <f aca="false">MAX(0,C2499-L2499)</f>
        <v>0</v>
      </c>
      <c r="V2499" s="17" t="n">
        <f aca="false">U2499*Q2499</f>
        <v>0</v>
      </c>
      <c r="W2499" s="19" t="n">
        <f aca="false">U2499*R2499</f>
        <v>0</v>
      </c>
      <c r="X2499" s="20" t="n">
        <f aca="false">MAX(0,K2499-C2499)</f>
        <v>0</v>
      </c>
      <c r="Y2499" s="17" t="n">
        <f aca="false">F2499*PARAMETER!$B$5*Q2499</f>
        <v>654430.5095</v>
      </c>
      <c r="Z2499" s="21" t="n">
        <f aca="false">SUMIF($Y$2:$Y$3205,"&gt;="&amp;Y2499)/SUM($Y$2:$Y$3205)</f>
        <v>0.860904316588393</v>
      </c>
      <c r="AA2499" s="16" t="str">
        <f aca="false">IF(Z2499&lt;=PARAMETER!$B$7,"A",IF(Z2499&lt;=PARAMETER!$B$8,"B","C"))</f>
        <v>B</v>
      </c>
      <c r="AB2499" s="22" t="n">
        <f aca="false">G2499/F2499</f>
        <v>0.0894178192344805</v>
      </c>
      <c r="AC2499" s="16" t="str">
        <f aca="false">IF(AB2499&lt;=PARAMETER!$B$9,"X",IF(AB2499&lt;=PARAMETER!$B$10,"Y","Z"))</f>
        <v>X</v>
      </c>
      <c r="AD2499" s="16" t="str">
        <f aca="false">AA2499&amp;AC2499</f>
        <v>BX</v>
      </c>
      <c r="AE2499" s="22" t="n">
        <f aca="false">DATA!I2499</f>
        <v>0.76</v>
      </c>
      <c r="AF2499" s="18" t="n">
        <f aca="false">DATA!L2499</f>
        <v>60</v>
      </c>
      <c r="AG2499" s="16" t="str">
        <f aca="false">DATA!K2499</f>
        <v>D</v>
      </c>
      <c r="AH2499" s="18" t="n">
        <f aca="false">IF(AE2499&gt;=PARAMETER!$B$12,1,0)</f>
        <v>1</v>
      </c>
      <c r="AI2499" s="18" t="n">
        <f aca="false">IF(AF2499&gt;=PARAMETER!$B$13,1,0)</f>
        <v>0</v>
      </c>
      <c r="AJ2499" s="18" t="n">
        <f aca="false">IF(AND(AH2499=1,AI2499=1),1,0)</f>
        <v>0</v>
      </c>
    </row>
    <row r="2500" customFormat="false" ht="15" hidden="false" customHeight="false" outlineLevel="0" collapsed="false">
      <c r="A2500" s="16" t="str">
        <f aca="false">DATA!A2500</f>
        <v>ITM12498</v>
      </c>
      <c r="B2500" s="16" t="str">
        <f aca="false">DATA!B2500</f>
        <v>Groceries</v>
      </c>
      <c r="C2500" s="17" t="n">
        <f aca="false">DATA!C2500</f>
        <v>141</v>
      </c>
      <c r="D2500" s="17" t="n">
        <f aca="false">DATA!D2500</f>
        <v>11</v>
      </c>
      <c r="E2500" s="18" t="n">
        <f aca="false">DATA!F2500</f>
        <v>2</v>
      </c>
      <c r="F2500" s="19" t="n">
        <f aca="false">DATA!G2500</f>
        <v>11.11</v>
      </c>
      <c r="G2500" s="19" t="n">
        <f aca="false">DATA!H2500</f>
        <v>9.59</v>
      </c>
      <c r="H2500" s="18" t="n">
        <f aca="false">DATA!E2500</f>
        <v>5</v>
      </c>
      <c r="I2500" s="20" t="n">
        <f aca="false">F2500*E2500</f>
        <v>22.22</v>
      </c>
      <c r="J2500" s="20" t="n">
        <f aca="false">PARAMETER!$B$4*G2500*SQRT(E2500)</f>
        <v>22.3080116075186</v>
      </c>
      <c r="K2500" s="20" t="n">
        <f aca="false">I2500+J2500</f>
        <v>44.5280116075186</v>
      </c>
      <c r="L2500" s="20" t="n">
        <f aca="false">K2500+F2500*H2500</f>
        <v>100.078011607519</v>
      </c>
      <c r="M2500" s="16" t="str">
        <f aca="false">IF(C2500&lt;=K2500,"REORDER",IF(C2500&gt;L2500,"OVERSTOCK","OK"))</f>
        <v>OVERSTOCK</v>
      </c>
      <c r="N2500" s="16" t="str">
        <f aca="false">IF(C2500&lt;=D2500,"REORDER","OK")</f>
        <v>OK</v>
      </c>
      <c r="O2500" s="18" t="n">
        <f aca="false">IF(D2500&lt;I2500,1,0)</f>
        <v>1</v>
      </c>
      <c r="P2500" s="20" t="n">
        <f aca="false">C2500/F2500</f>
        <v>12.6912691269127</v>
      </c>
      <c r="Q2500" s="19" t="n">
        <f aca="false">DATA!N2500</f>
        <v>65.72</v>
      </c>
      <c r="R2500" s="19" t="n">
        <f aca="false">DATA!O2500</f>
        <v>1.16</v>
      </c>
      <c r="S2500" s="17" t="n">
        <f aca="false">C2500*Q2500</f>
        <v>9266.52</v>
      </c>
      <c r="T2500" s="19" t="n">
        <f aca="false">C2500*R2500</f>
        <v>163.56</v>
      </c>
      <c r="U2500" s="20" t="n">
        <f aca="false">MAX(0,C2500-L2500)</f>
        <v>40.9219883924814</v>
      </c>
      <c r="V2500" s="17" t="n">
        <f aca="false">U2500*Q2500</f>
        <v>2689.39307715388</v>
      </c>
      <c r="W2500" s="19" t="n">
        <f aca="false">U2500*R2500</f>
        <v>47.4695065352784</v>
      </c>
      <c r="X2500" s="20" t="n">
        <f aca="false">MAX(0,K2500-C2500)</f>
        <v>0</v>
      </c>
      <c r="Y2500" s="17" t="n">
        <f aca="false">F2500*PARAMETER!$B$5*Q2500</f>
        <v>266504.458</v>
      </c>
      <c r="Z2500" s="21" t="n">
        <f aca="false">SUMIF($Y$2:$Y$3205,"&gt;="&amp;Y2500)/SUM($Y$2:$Y$3205)</f>
        <v>0.967917976772414</v>
      </c>
      <c r="AA2500" s="16" t="str">
        <f aca="false">IF(Z2500&lt;=PARAMETER!$B$7,"A",IF(Z2500&lt;=PARAMETER!$B$8,"B","C"))</f>
        <v>C</v>
      </c>
      <c r="AB2500" s="22" t="n">
        <f aca="false">G2500/F2500</f>
        <v>0.863186318631863</v>
      </c>
      <c r="AC2500" s="16" t="str">
        <f aca="false">IF(AB2500&lt;=PARAMETER!$B$9,"X",IF(AB2500&lt;=PARAMETER!$B$10,"Y","Z"))</f>
        <v>Z</v>
      </c>
      <c r="AD2500" s="16" t="str">
        <f aca="false">AA2500&amp;AC2500</f>
        <v>CZ</v>
      </c>
      <c r="AE2500" s="22" t="n">
        <f aca="false">DATA!I2500</f>
        <v>0.12</v>
      </c>
      <c r="AF2500" s="18" t="n">
        <f aca="false">DATA!L2500</f>
        <v>101</v>
      </c>
      <c r="AG2500" s="16" t="str">
        <f aca="false">DATA!K2500</f>
        <v>B</v>
      </c>
      <c r="AH2500" s="18" t="n">
        <f aca="false">IF(AE2500&gt;=PARAMETER!$B$12,1,0)</f>
        <v>0</v>
      </c>
      <c r="AI2500" s="18" t="n">
        <f aca="false">IF(AF2500&gt;=PARAMETER!$B$13,1,0)</f>
        <v>1</v>
      </c>
      <c r="AJ2500" s="18" t="n">
        <f aca="false">IF(AND(AH2500=1,AI2500=1),1,0)</f>
        <v>0</v>
      </c>
    </row>
    <row r="2501" customFormat="false" ht="15" hidden="false" customHeight="false" outlineLevel="0" collapsed="false">
      <c r="A2501" s="16" t="str">
        <f aca="false">DATA!A2501</f>
        <v>ITM12499</v>
      </c>
      <c r="B2501" s="16" t="str">
        <f aca="false">DATA!B2501</f>
        <v>Automotive</v>
      </c>
      <c r="C2501" s="17" t="n">
        <f aca="false">DATA!C2501</f>
        <v>451</v>
      </c>
      <c r="D2501" s="17" t="n">
        <f aca="false">DATA!D2501</f>
        <v>30</v>
      </c>
      <c r="E2501" s="18" t="n">
        <f aca="false">DATA!F2501</f>
        <v>2</v>
      </c>
      <c r="F2501" s="19" t="n">
        <f aca="false">DATA!G2501</f>
        <v>8.11</v>
      </c>
      <c r="G2501" s="19" t="n">
        <f aca="false">DATA!H2501</f>
        <v>7.58</v>
      </c>
      <c r="H2501" s="18" t="n">
        <f aca="false">DATA!E2501</f>
        <v>3</v>
      </c>
      <c r="I2501" s="20" t="n">
        <f aca="false">F2501*E2501</f>
        <v>16.22</v>
      </c>
      <c r="J2501" s="20" t="n">
        <f aca="false">PARAMETER!$B$4*G2501*SQRT(E2501)</f>
        <v>17.6324012497384</v>
      </c>
      <c r="K2501" s="20" t="n">
        <f aca="false">I2501+J2501</f>
        <v>33.8524012497384</v>
      </c>
      <c r="L2501" s="20" t="n">
        <f aca="false">K2501+F2501*H2501</f>
        <v>58.1824012497384</v>
      </c>
      <c r="M2501" s="16" t="str">
        <f aca="false">IF(C2501&lt;=K2501,"REORDER",IF(C2501&gt;L2501,"OVERSTOCK","OK"))</f>
        <v>OVERSTOCK</v>
      </c>
      <c r="N2501" s="16" t="str">
        <f aca="false">IF(C2501&lt;=D2501,"REORDER","OK")</f>
        <v>OK</v>
      </c>
      <c r="O2501" s="18" t="n">
        <f aca="false">IF(D2501&lt;I2501,1,0)</f>
        <v>0</v>
      </c>
      <c r="P2501" s="20" t="n">
        <f aca="false">C2501/F2501</f>
        <v>55.6103575832306</v>
      </c>
      <c r="Q2501" s="19" t="n">
        <f aca="false">DATA!N2501</f>
        <v>154.88</v>
      </c>
      <c r="R2501" s="19" t="n">
        <f aca="false">DATA!O2501</f>
        <v>1.15</v>
      </c>
      <c r="S2501" s="17" t="n">
        <f aca="false">C2501*Q2501</f>
        <v>69850.88</v>
      </c>
      <c r="T2501" s="19" t="n">
        <f aca="false">C2501*R2501</f>
        <v>518.65</v>
      </c>
      <c r="U2501" s="20" t="n">
        <f aca="false">MAX(0,C2501-L2501)</f>
        <v>392.817598750262</v>
      </c>
      <c r="V2501" s="17" t="n">
        <f aca="false">U2501*Q2501</f>
        <v>60839.5896944405</v>
      </c>
      <c r="W2501" s="19" t="n">
        <f aca="false">U2501*R2501</f>
        <v>451.740238562801</v>
      </c>
      <c r="X2501" s="20" t="n">
        <f aca="false">MAX(0,K2501-C2501)</f>
        <v>0</v>
      </c>
      <c r="Y2501" s="17" t="n">
        <f aca="false">F2501*PARAMETER!$B$5*Q2501</f>
        <v>458468.032</v>
      </c>
      <c r="Z2501" s="21" t="n">
        <f aca="false">SUMIF($Y$2:$Y$3205,"&gt;="&amp;Y2501)/SUM($Y$2:$Y$3205)</f>
        <v>0.918036684221566</v>
      </c>
      <c r="AA2501" s="16" t="str">
        <f aca="false">IF(Z2501&lt;=PARAMETER!$B$7,"A",IF(Z2501&lt;=PARAMETER!$B$8,"B","C"))</f>
        <v>B</v>
      </c>
      <c r="AB2501" s="22" t="n">
        <f aca="false">G2501/F2501</f>
        <v>0.934648581997534</v>
      </c>
      <c r="AC2501" s="16" t="str">
        <f aca="false">IF(AB2501&lt;=PARAMETER!$B$9,"X",IF(AB2501&lt;=PARAMETER!$B$10,"Y","Z"))</f>
        <v>Z</v>
      </c>
      <c r="AD2501" s="16" t="str">
        <f aca="false">AA2501&amp;AC2501</f>
        <v>BZ</v>
      </c>
      <c r="AE2501" s="22" t="n">
        <f aca="false">DATA!I2501</f>
        <v>0.72</v>
      </c>
      <c r="AF2501" s="18" t="n">
        <f aca="false">DATA!L2501</f>
        <v>62</v>
      </c>
      <c r="AG2501" s="16" t="str">
        <f aca="false">DATA!K2501</f>
        <v>C</v>
      </c>
      <c r="AH2501" s="18" t="n">
        <f aca="false">IF(AE2501&gt;=PARAMETER!$B$12,1,0)</f>
        <v>0</v>
      </c>
      <c r="AI2501" s="18" t="n">
        <f aca="false">IF(AF2501&gt;=PARAMETER!$B$13,1,0)</f>
        <v>0</v>
      </c>
      <c r="AJ2501" s="18" t="n">
        <f aca="false">IF(AND(AH2501=1,AI2501=1),1,0)</f>
        <v>0</v>
      </c>
    </row>
    <row r="2502" customFormat="false" ht="15" hidden="false" customHeight="false" outlineLevel="0" collapsed="false">
      <c r="A2502" s="16" t="str">
        <f aca="false">DATA!A2502</f>
        <v>ITM12500</v>
      </c>
      <c r="B2502" s="16" t="str">
        <f aca="false">DATA!B2502</f>
        <v>Automotive</v>
      </c>
      <c r="C2502" s="17" t="n">
        <f aca="false">DATA!C2502</f>
        <v>63</v>
      </c>
      <c r="D2502" s="17" t="n">
        <f aca="false">DATA!D2502</f>
        <v>67</v>
      </c>
      <c r="E2502" s="18" t="n">
        <f aca="false">DATA!F2502</f>
        <v>9</v>
      </c>
      <c r="F2502" s="19" t="n">
        <f aca="false">DATA!G2502</f>
        <v>6.91</v>
      </c>
      <c r="G2502" s="19" t="n">
        <f aca="false">DATA!H2502</f>
        <v>5.89</v>
      </c>
      <c r="H2502" s="18" t="n">
        <f aca="false">DATA!E2502</f>
        <v>4</v>
      </c>
      <c r="I2502" s="20" t="n">
        <f aca="false">F2502*E2502</f>
        <v>62.19</v>
      </c>
      <c r="J2502" s="20" t="n">
        <f aca="false">PARAMETER!$B$4*G2502*SQRT(E2502)</f>
        <v>29.0645635882325</v>
      </c>
      <c r="K2502" s="20" t="n">
        <f aca="false">I2502+J2502</f>
        <v>91.2545635882325</v>
      </c>
      <c r="L2502" s="20" t="n">
        <f aca="false">K2502+F2502*H2502</f>
        <v>118.894563588233</v>
      </c>
      <c r="M2502" s="16" t="str">
        <f aca="false">IF(C2502&lt;=K2502,"REORDER",IF(C2502&gt;L2502,"OVERSTOCK","OK"))</f>
        <v>REORDER</v>
      </c>
      <c r="N2502" s="16" t="str">
        <f aca="false">IF(C2502&lt;=D2502,"REORDER","OK")</f>
        <v>REORDER</v>
      </c>
      <c r="O2502" s="18" t="n">
        <f aca="false">IF(D2502&lt;I2502,1,0)</f>
        <v>0</v>
      </c>
      <c r="P2502" s="20" t="n">
        <f aca="false">C2502/F2502</f>
        <v>9.11722141823444</v>
      </c>
      <c r="Q2502" s="19" t="n">
        <f aca="false">DATA!N2502</f>
        <v>153.59</v>
      </c>
      <c r="R2502" s="19" t="n">
        <f aca="false">DATA!O2502</f>
        <v>1.4</v>
      </c>
      <c r="S2502" s="17" t="n">
        <f aca="false">C2502*Q2502</f>
        <v>9676.17</v>
      </c>
      <c r="T2502" s="19" t="n">
        <f aca="false">C2502*R2502</f>
        <v>88.2</v>
      </c>
      <c r="U2502" s="20" t="n">
        <f aca="false">MAX(0,C2502-L2502)</f>
        <v>0</v>
      </c>
      <c r="V2502" s="17" t="n">
        <f aca="false">U2502*Q2502</f>
        <v>0</v>
      </c>
      <c r="W2502" s="19" t="n">
        <f aca="false">U2502*R2502</f>
        <v>0</v>
      </c>
      <c r="X2502" s="20" t="n">
        <f aca="false">MAX(0,K2502-C2502)</f>
        <v>28.2545635882325</v>
      </c>
      <c r="Y2502" s="17" t="n">
        <f aca="false">F2502*PARAMETER!$B$5*Q2502</f>
        <v>387377.0185</v>
      </c>
      <c r="Z2502" s="21" t="n">
        <f aca="false">SUMIF($Y$2:$Y$3205,"&gt;="&amp;Y2502)/SUM($Y$2:$Y$3205)</f>
        <v>0.937803532402634</v>
      </c>
      <c r="AA2502" s="16" t="str">
        <f aca="false">IF(Z2502&lt;=PARAMETER!$B$7,"A",IF(Z2502&lt;=PARAMETER!$B$8,"B","C"))</f>
        <v>B</v>
      </c>
      <c r="AB2502" s="22" t="n">
        <f aca="false">G2502/F2502</f>
        <v>0.852387843704776</v>
      </c>
      <c r="AC2502" s="16" t="str">
        <f aca="false">IF(AB2502&lt;=PARAMETER!$B$9,"X",IF(AB2502&lt;=PARAMETER!$B$10,"Y","Z"))</f>
        <v>Z</v>
      </c>
      <c r="AD2502" s="16" t="str">
        <f aca="false">AA2502&amp;AC2502</f>
        <v>BZ</v>
      </c>
      <c r="AE2502" s="22" t="n">
        <f aca="false">DATA!I2502</f>
        <v>0.51</v>
      </c>
      <c r="AF2502" s="18" t="n">
        <f aca="false">DATA!L2502</f>
        <v>45</v>
      </c>
      <c r="AG2502" s="16" t="str">
        <f aca="false">DATA!K2502</f>
        <v>C</v>
      </c>
      <c r="AH2502" s="18" t="n">
        <f aca="false">IF(AE2502&gt;=PARAMETER!$B$12,1,0)</f>
        <v>0</v>
      </c>
      <c r="AI2502" s="18" t="n">
        <f aca="false">IF(AF2502&gt;=PARAMETER!$B$13,1,0)</f>
        <v>0</v>
      </c>
      <c r="AJ2502" s="18" t="n">
        <f aca="false">IF(AND(AH2502=1,AI2502=1),1,0)</f>
        <v>0</v>
      </c>
    </row>
    <row r="2503" customFormat="false" ht="15" hidden="false" customHeight="false" outlineLevel="0" collapsed="false">
      <c r="A2503" s="16" t="str">
        <f aca="false">DATA!A2503</f>
        <v>ITM12501</v>
      </c>
      <c r="B2503" s="16" t="str">
        <f aca="false">DATA!B2503</f>
        <v>Automotive</v>
      </c>
      <c r="C2503" s="17" t="n">
        <f aca="false">DATA!C2503</f>
        <v>379</v>
      </c>
      <c r="D2503" s="17" t="n">
        <f aca="false">DATA!D2503</f>
        <v>14</v>
      </c>
      <c r="E2503" s="18" t="n">
        <f aca="false">DATA!F2503</f>
        <v>8</v>
      </c>
      <c r="F2503" s="19" t="n">
        <f aca="false">DATA!G2503</f>
        <v>31.76</v>
      </c>
      <c r="G2503" s="19" t="n">
        <f aca="false">DATA!H2503</f>
        <v>3.4</v>
      </c>
      <c r="H2503" s="18" t="n">
        <f aca="false">DATA!E2503</f>
        <v>7</v>
      </c>
      <c r="I2503" s="20" t="n">
        <f aca="false">F2503*E2503</f>
        <v>254.08</v>
      </c>
      <c r="J2503" s="20" t="n">
        <f aca="false">PARAMETER!$B$4*G2503*SQRT(E2503)</f>
        <v>15.8179852900028</v>
      </c>
      <c r="K2503" s="20" t="n">
        <f aca="false">I2503+J2503</f>
        <v>269.897985290003</v>
      </c>
      <c r="L2503" s="20" t="n">
        <f aca="false">K2503+F2503*H2503</f>
        <v>492.217985290003</v>
      </c>
      <c r="M2503" s="16" t="str">
        <f aca="false">IF(C2503&lt;=K2503,"REORDER",IF(C2503&gt;L2503,"OVERSTOCK","OK"))</f>
        <v>OK</v>
      </c>
      <c r="N2503" s="16" t="str">
        <f aca="false">IF(C2503&lt;=D2503,"REORDER","OK")</f>
        <v>OK</v>
      </c>
      <c r="O2503" s="18" t="n">
        <f aca="false">IF(D2503&lt;I2503,1,0)</f>
        <v>1</v>
      </c>
      <c r="P2503" s="20" t="n">
        <f aca="false">C2503/F2503</f>
        <v>11.9332493702771</v>
      </c>
      <c r="Q2503" s="19" t="n">
        <f aca="false">DATA!N2503</f>
        <v>99.26</v>
      </c>
      <c r="R2503" s="19" t="n">
        <f aca="false">DATA!O2503</f>
        <v>0.73</v>
      </c>
      <c r="S2503" s="17" t="n">
        <f aca="false">C2503*Q2503</f>
        <v>37619.54</v>
      </c>
      <c r="T2503" s="19" t="n">
        <f aca="false">C2503*R2503</f>
        <v>276.67</v>
      </c>
      <c r="U2503" s="20" t="n">
        <f aca="false">MAX(0,C2503-L2503)</f>
        <v>0</v>
      </c>
      <c r="V2503" s="17" t="n">
        <f aca="false">U2503*Q2503</f>
        <v>0</v>
      </c>
      <c r="W2503" s="19" t="n">
        <f aca="false">U2503*R2503</f>
        <v>0</v>
      </c>
      <c r="X2503" s="20" t="n">
        <f aca="false">MAX(0,K2503-C2503)</f>
        <v>0</v>
      </c>
      <c r="Y2503" s="17" t="n">
        <f aca="false">F2503*PARAMETER!$B$5*Q2503</f>
        <v>1150661.624</v>
      </c>
      <c r="Z2503" s="21" t="n">
        <f aca="false">SUMIF($Y$2:$Y$3205,"&gt;="&amp;Y2503)/SUM($Y$2:$Y$3205)</f>
        <v>0.667296991419063</v>
      </c>
      <c r="AA2503" s="16" t="str">
        <f aca="false">IF(Z2503&lt;=PARAMETER!$B$7,"A",IF(Z2503&lt;=PARAMETER!$B$8,"B","C"))</f>
        <v>A</v>
      </c>
      <c r="AB2503" s="22" t="n">
        <f aca="false">G2503/F2503</f>
        <v>0.107052896725441</v>
      </c>
      <c r="AC2503" s="16" t="str">
        <f aca="false">IF(AB2503&lt;=PARAMETER!$B$9,"X",IF(AB2503&lt;=PARAMETER!$B$10,"Y","Z"))</f>
        <v>X</v>
      </c>
      <c r="AD2503" s="16" t="str">
        <f aca="false">AA2503&amp;AC2503</f>
        <v>AX</v>
      </c>
      <c r="AE2503" s="22" t="n">
        <f aca="false">DATA!I2503</f>
        <v>0.57</v>
      </c>
      <c r="AF2503" s="18" t="n">
        <f aca="false">DATA!L2503</f>
        <v>142</v>
      </c>
      <c r="AG2503" s="16" t="str">
        <f aca="false">DATA!K2503</f>
        <v>A</v>
      </c>
      <c r="AH2503" s="18" t="n">
        <f aca="false">IF(AE2503&gt;=PARAMETER!$B$12,1,0)</f>
        <v>0</v>
      </c>
      <c r="AI2503" s="18" t="n">
        <f aca="false">IF(AF2503&gt;=PARAMETER!$B$13,1,0)</f>
        <v>1</v>
      </c>
      <c r="AJ2503" s="18" t="n">
        <f aca="false">IF(AND(AH2503=1,AI2503=1),1,0)</f>
        <v>0</v>
      </c>
    </row>
    <row r="2504" customFormat="false" ht="15" hidden="false" customHeight="false" outlineLevel="0" collapsed="false">
      <c r="A2504" s="16" t="str">
        <f aca="false">DATA!A2504</f>
        <v>ITM12502</v>
      </c>
      <c r="B2504" s="16" t="str">
        <f aca="false">DATA!B2504</f>
        <v>Pharma</v>
      </c>
      <c r="C2504" s="17" t="n">
        <f aca="false">DATA!C2504</f>
        <v>427</v>
      </c>
      <c r="D2504" s="17" t="n">
        <f aca="false">DATA!D2504</f>
        <v>61</v>
      </c>
      <c r="E2504" s="18" t="n">
        <f aca="false">DATA!F2504</f>
        <v>5</v>
      </c>
      <c r="F2504" s="19" t="n">
        <f aca="false">DATA!G2504</f>
        <v>1.01</v>
      </c>
      <c r="G2504" s="19" t="n">
        <f aca="false">DATA!H2504</f>
        <v>2.6</v>
      </c>
      <c r="H2504" s="18" t="n">
        <f aca="false">DATA!E2504</f>
        <v>12</v>
      </c>
      <c r="I2504" s="20" t="n">
        <f aca="false">F2504*E2504</f>
        <v>5.05</v>
      </c>
      <c r="J2504" s="20" t="n">
        <f aca="false">PARAMETER!$B$4*G2504*SQRT(E2504)</f>
        <v>9.56281175954149</v>
      </c>
      <c r="K2504" s="20" t="n">
        <f aca="false">I2504+J2504</f>
        <v>14.6128117595415</v>
      </c>
      <c r="L2504" s="20" t="n">
        <f aca="false">K2504+F2504*H2504</f>
        <v>26.7328117595415</v>
      </c>
      <c r="M2504" s="16" t="str">
        <f aca="false">IF(C2504&lt;=K2504,"REORDER",IF(C2504&gt;L2504,"OVERSTOCK","OK"))</f>
        <v>OVERSTOCK</v>
      </c>
      <c r="N2504" s="16" t="str">
        <f aca="false">IF(C2504&lt;=D2504,"REORDER","OK")</f>
        <v>OK</v>
      </c>
      <c r="O2504" s="18" t="n">
        <f aca="false">IF(D2504&lt;I2504,1,0)</f>
        <v>0</v>
      </c>
      <c r="P2504" s="20" t="n">
        <f aca="false">C2504/F2504</f>
        <v>422.772277227723</v>
      </c>
      <c r="Q2504" s="19" t="n">
        <f aca="false">DATA!N2504</f>
        <v>146.33</v>
      </c>
      <c r="R2504" s="19" t="n">
        <f aca="false">DATA!O2504</f>
        <v>0.92</v>
      </c>
      <c r="S2504" s="17" t="n">
        <f aca="false">C2504*Q2504</f>
        <v>62482.91</v>
      </c>
      <c r="T2504" s="19" t="n">
        <f aca="false">C2504*R2504</f>
        <v>392.84</v>
      </c>
      <c r="U2504" s="20" t="n">
        <f aca="false">MAX(0,C2504-L2504)</f>
        <v>400.267188240459</v>
      </c>
      <c r="V2504" s="17" t="n">
        <f aca="false">U2504*Q2504</f>
        <v>58571.0976552263</v>
      </c>
      <c r="W2504" s="19" t="n">
        <f aca="false">U2504*R2504</f>
        <v>368.245813181222</v>
      </c>
      <c r="X2504" s="20" t="n">
        <f aca="false">MAX(0,K2504-C2504)</f>
        <v>0</v>
      </c>
      <c r="Y2504" s="17" t="n">
        <f aca="false">F2504*PARAMETER!$B$5*Q2504</f>
        <v>53944.5545</v>
      </c>
      <c r="Z2504" s="21" t="n">
        <f aca="false">SUMIF($Y$2:$Y$3205,"&gt;="&amp;Y2504)/SUM($Y$2:$Y$3205)</f>
        <v>0.999292327195566</v>
      </c>
      <c r="AA2504" s="16" t="str">
        <f aca="false">IF(Z2504&lt;=PARAMETER!$B$7,"A",IF(Z2504&lt;=PARAMETER!$B$8,"B","C"))</f>
        <v>C</v>
      </c>
      <c r="AB2504" s="22" t="n">
        <f aca="false">G2504/F2504</f>
        <v>2.57425742574257</v>
      </c>
      <c r="AC2504" s="16" t="str">
        <f aca="false">IF(AB2504&lt;=PARAMETER!$B$9,"X",IF(AB2504&lt;=PARAMETER!$B$10,"Y","Z"))</f>
        <v>Z</v>
      </c>
      <c r="AD2504" s="16" t="str">
        <f aca="false">AA2504&amp;AC2504</f>
        <v>CZ</v>
      </c>
      <c r="AE2504" s="22" t="n">
        <f aca="false">DATA!I2504</f>
        <v>0.61</v>
      </c>
      <c r="AF2504" s="18" t="n">
        <f aca="false">DATA!L2504</f>
        <v>128</v>
      </c>
      <c r="AG2504" s="16" t="str">
        <f aca="false">DATA!K2504</f>
        <v>A</v>
      </c>
      <c r="AH2504" s="18" t="n">
        <f aca="false">IF(AE2504&gt;=PARAMETER!$B$12,1,0)</f>
        <v>0</v>
      </c>
      <c r="AI2504" s="18" t="n">
        <f aca="false">IF(AF2504&gt;=PARAMETER!$B$13,1,0)</f>
        <v>1</v>
      </c>
      <c r="AJ2504" s="18" t="n">
        <f aca="false">IF(AND(AH2504=1,AI2504=1),1,0)</f>
        <v>0</v>
      </c>
    </row>
    <row r="2505" customFormat="false" ht="15" hidden="false" customHeight="false" outlineLevel="0" collapsed="false">
      <c r="A2505" s="16" t="str">
        <f aca="false">DATA!A2505</f>
        <v>ITM12503</v>
      </c>
      <c r="B2505" s="16" t="str">
        <f aca="false">DATA!B2505</f>
        <v>Electronics</v>
      </c>
      <c r="C2505" s="17" t="n">
        <f aca="false">DATA!C2505</f>
        <v>336</v>
      </c>
      <c r="D2505" s="17" t="n">
        <f aca="false">DATA!D2505</f>
        <v>54</v>
      </c>
      <c r="E2505" s="18" t="n">
        <f aca="false">DATA!F2505</f>
        <v>5</v>
      </c>
      <c r="F2505" s="19" t="n">
        <f aca="false">DATA!G2505</f>
        <v>1.9</v>
      </c>
      <c r="G2505" s="19" t="n">
        <f aca="false">DATA!H2505</f>
        <v>7.3</v>
      </c>
      <c r="H2505" s="18" t="n">
        <f aca="false">DATA!E2505</f>
        <v>7</v>
      </c>
      <c r="I2505" s="20" t="n">
        <f aca="false">F2505*E2505</f>
        <v>9.5</v>
      </c>
      <c r="J2505" s="20" t="n">
        <f aca="false">PARAMETER!$B$4*G2505*SQRT(E2505)</f>
        <v>26.8494330171742</v>
      </c>
      <c r="K2505" s="20" t="n">
        <f aca="false">I2505+J2505</f>
        <v>36.3494330171742</v>
      </c>
      <c r="L2505" s="20" t="n">
        <f aca="false">K2505+F2505*H2505</f>
        <v>49.6494330171742</v>
      </c>
      <c r="M2505" s="16" t="str">
        <f aca="false">IF(C2505&lt;=K2505,"REORDER",IF(C2505&gt;L2505,"OVERSTOCK","OK"))</f>
        <v>OVERSTOCK</v>
      </c>
      <c r="N2505" s="16" t="str">
        <f aca="false">IF(C2505&lt;=D2505,"REORDER","OK")</f>
        <v>OK</v>
      </c>
      <c r="O2505" s="18" t="n">
        <f aca="false">IF(D2505&lt;I2505,1,0)</f>
        <v>0</v>
      </c>
      <c r="P2505" s="20" t="n">
        <f aca="false">C2505/F2505</f>
        <v>176.842105263158</v>
      </c>
      <c r="Q2505" s="19" t="n">
        <f aca="false">DATA!N2505</f>
        <v>95.65</v>
      </c>
      <c r="R2505" s="19" t="n">
        <f aca="false">DATA!O2505</f>
        <v>1.21</v>
      </c>
      <c r="S2505" s="17" t="n">
        <f aca="false">C2505*Q2505</f>
        <v>32138.4</v>
      </c>
      <c r="T2505" s="19" t="n">
        <f aca="false">C2505*R2505</f>
        <v>406.56</v>
      </c>
      <c r="U2505" s="20" t="n">
        <f aca="false">MAX(0,C2505-L2505)</f>
        <v>286.350566982826</v>
      </c>
      <c r="V2505" s="17" t="n">
        <f aca="false">U2505*Q2505</f>
        <v>27389.4317319073</v>
      </c>
      <c r="W2505" s="19" t="n">
        <f aca="false">U2505*R2505</f>
        <v>346.484186049219</v>
      </c>
      <c r="X2505" s="20" t="n">
        <f aca="false">MAX(0,K2505-C2505)</f>
        <v>0</v>
      </c>
      <c r="Y2505" s="17" t="n">
        <f aca="false">F2505*PARAMETER!$B$5*Q2505</f>
        <v>66333.275</v>
      </c>
      <c r="Z2505" s="21" t="n">
        <f aca="false">SUMIF($Y$2:$Y$3205,"&gt;="&amp;Y2505)/SUM($Y$2:$Y$3205)</f>
        <v>0.998657882158457</v>
      </c>
      <c r="AA2505" s="16" t="str">
        <f aca="false">IF(Z2505&lt;=PARAMETER!$B$7,"A",IF(Z2505&lt;=PARAMETER!$B$8,"B","C"))</f>
        <v>C</v>
      </c>
      <c r="AB2505" s="22" t="n">
        <f aca="false">G2505/F2505</f>
        <v>3.84210526315789</v>
      </c>
      <c r="AC2505" s="16" t="str">
        <f aca="false">IF(AB2505&lt;=PARAMETER!$B$9,"X",IF(AB2505&lt;=PARAMETER!$B$10,"Y","Z"))</f>
        <v>Z</v>
      </c>
      <c r="AD2505" s="16" t="str">
        <f aca="false">AA2505&amp;AC2505</f>
        <v>CZ</v>
      </c>
      <c r="AE2505" s="22" t="n">
        <f aca="false">DATA!I2505</f>
        <v>0.76</v>
      </c>
      <c r="AF2505" s="18" t="n">
        <f aca="false">DATA!L2505</f>
        <v>34</v>
      </c>
      <c r="AG2505" s="16" t="str">
        <f aca="false">DATA!K2505</f>
        <v>B</v>
      </c>
      <c r="AH2505" s="18" t="n">
        <f aca="false">IF(AE2505&gt;=PARAMETER!$B$12,1,0)</f>
        <v>1</v>
      </c>
      <c r="AI2505" s="18" t="n">
        <f aca="false">IF(AF2505&gt;=PARAMETER!$B$13,1,0)</f>
        <v>0</v>
      </c>
      <c r="AJ2505" s="18" t="n">
        <f aca="false">IF(AND(AH2505=1,AI2505=1),1,0)</f>
        <v>0</v>
      </c>
    </row>
    <row r="2506" customFormat="false" ht="15" hidden="false" customHeight="false" outlineLevel="0" collapsed="false">
      <c r="A2506" s="16" t="str">
        <f aca="false">DATA!A2506</f>
        <v>ITM12504</v>
      </c>
      <c r="B2506" s="16" t="str">
        <f aca="false">DATA!B2506</f>
        <v>Automotive</v>
      </c>
      <c r="C2506" s="17" t="n">
        <f aca="false">DATA!C2506</f>
        <v>400</v>
      </c>
      <c r="D2506" s="17" t="n">
        <f aca="false">DATA!D2506</f>
        <v>94</v>
      </c>
      <c r="E2506" s="18" t="n">
        <f aca="false">DATA!F2506</f>
        <v>2</v>
      </c>
      <c r="F2506" s="19" t="n">
        <f aca="false">DATA!G2506</f>
        <v>20.09</v>
      </c>
      <c r="G2506" s="19" t="n">
        <f aca="false">DATA!H2506</f>
        <v>5.46</v>
      </c>
      <c r="H2506" s="18" t="n">
        <f aca="false">DATA!E2506</f>
        <v>12</v>
      </c>
      <c r="I2506" s="20" t="n">
        <f aca="false">F2506*E2506</f>
        <v>40.18</v>
      </c>
      <c r="J2506" s="20" t="n">
        <f aca="false">PARAMETER!$B$4*G2506*SQRT(E2506)</f>
        <v>12.7009117181493</v>
      </c>
      <c r="K2506" s="20" t="n">
        <f aca="false">I2506+J2506</f>
        <v>52.8809117181493</v>
      </c>
      <c r="L2506" s="20" t="n">
        <f aca="false">K2506+F2506*H2506</f>
        <v>293.960911718149</v>
      </c>
      <c r="M2506" s="16" t="str">
        <f aca="false">IF(C2506&lt;=K2506,"REORDER",IF(C2506&gt;L2506,"OVERSTOCK","OK"))</f>
        <v>OVERSTOCK</v>
      </c>
      <c r="N2506" s="16" t="str">
        <f aca="false">IF(C2506&lt;=D2506,"REORDER","OK")</f>
        <v>OK</v>
      </c>
      <c r="O2506" s="18" t="n">
        <f aca="false">IF(D2506&lt;I2506,1,0)</f>
        <v>0</v>
      </c>
      <c r="P2506" s="20" t="n">
        <f aca="false">C2506/F2506</f>
        <v>19.9104031856645</v>
      </c>
      <c r="Q2506" s="19" t="n">
        <f aca="false">DATA!N2506</f>
        <v>171.76</v>
      </c>
      <c r="R2506" s="19" t="n">
        <f aca="false">DATA!O2506</f>
        <v>0.9</v>
      </c>
      <c r="S2506" s="17" t="n">
        <f aca="false">C2506*Q2506</f>
        <v>68704</v>
      </c>
      <c r="T2506" s="19" t="n">
        <f aca="false">C2506*R2506</f>
        <v>360</v>
      </c>
      <c r="U2506" s="20" t="n">
        <f aca="false">MAX(0,C2506-L2506)</f>
        <v>106.039088281851</v>
      </c>
      <c r="V2506" s="17" t="n">
        <f aca="false">U2506*Q2506</f>
        <v>18213.2738032907</v>
      </c>
      <c r="W2506" s="19" t="n">
        <f aca="false">U2506*R2506</f>
        <v>95.4351794536657</v>
      </c>
      <c r="X2506" s="20" t="n">
        <f aca="false">MAX(0,K2506-C2506)</f>
        <v>0</v>
      </c>
      <c r="Y2506" s="17" t="n">
        <f aca="false">F2506*PARAMETER!$B$5*Q2506</f>
        <v>1259490.316</v>
      </c>
      <c r="Z2506" s="21" t="n">
        <f aca="false">SUMIF($Y$2:$Y$3205,"&gt;="&amp;Y2506)/SUM($Y$2:$Y$3205)</f>
        <v>0.623295630591536</v>
      </c>
      <c r="AA2506" s="16" t="str">
        <f aca="false">IF(Z2506&lt;=PARAMETER!$B$7,"A",IF(Z2506&lt;=PARAMETER!$B$8,"B","C"))</f>
        <v>A</v>
      </c>
      <c r="AB2506" s="22" t="n">
        <f aca="false">G2506/F2506</f>
        <v>0.271777003484321</v>
      </c>
      <c r="AC2506" s="16" t="str">
        <f aca="false">IF(AB2506&lt;=PARAMETER!$B$9,"X",IF(AB2506&lt;=PARAMETER!$B$10,"Y","Z"))</f>
        <v>Y</v>
      </c>
      <c r="AD2506" s="16" t="str">
        <f aca="false">AA2506&amp;AC2506</f>
        <v>AY</v>
      </c>
      <c r="AE2506" s="22" t="n">
        <f aca="false">DATA!I2506</f>
        <v>0.85</v>
      </c>
      <c r="AF2506" s="18" t="n">
        <f aca="false">DATA!L2506</f>
        <v>90</v>
      </c>
      <c r="AG2506" s="16" t="str">
        <f aca="false">DATA!K2506</f>
        <v>B</v>
      </c>
      <c r="AH2506" s="18" t="n">
        <f aca="false">IF(AE2506&gt;=PARAMETER!$B$12,1,0)</f>
        <v>1</v>
      </c>
      <c r="AI2506" s="18" t="n">
        <f aca="false">IF(AF2506&gt;=PARAMETER!$B$13,1,0)</f>
        <v>0</v>
      </c>
      <c r="AJ2506" s="18" t="n">
        <f aca="false">IF(AND(AH2506=1,AI2506=1),1,0)</f>
        <v>0</v>
      </c>
    </row>
    <row r="2507" customFormat="false" ht="15" hidden="false" customHeight="false" outlineLevel="0" collapsed="false">
      <c r="A2507" s="16" t="str">
        <f aca="false">DATA!A2507</f>
        <v>ITM12505</v>
      </c>
      <c r="B2507" s="16" t="str">
        <f aca="false">DATA!B2507</f>
        <v>Apparel</v>
      </c>
      <c r="C2507" s="17" t="n">
        <f aca="false">DATA!C2507</f>
        <v>164</v>
      </c>
      <c r="D2507" s="17" t="n">
        <f aca="false">DATA!D2507</f>
        <v>29</v>
      </c>
      <c r="E2507" s="18" t="n">
        <f aca="false">DATA!F2507</f>
        <v>2</v>
      </c>
      <c r="F2507" s="19" t="n">
        <f aca="false">DATA!G2507</f>
        <v>34.88</v>
      </c>
      <c r="G2507" s="19" t="n">
        <f aca="false">DATA!H2507</f>
        <v>5.45</v>
      </c>
      <c r="H2507" s="18" t="n">
        <f aca="false">DATA!E2507</f>
        <v>3</v>
      </c>
      <c r="I2507" s="20" t="n">
        <f aca="false">F2507*E2507</f>
        <v>69.76</v>
      </c>
      <c r="J2507" s="20" t="n">
        <f aca="false">PARAMETER!$B$4*G2507*SQRT(E2507)</f>
        <v>12.6776499750757</v>
      </c>
      <c r="K2507" s="20" t="n">
        <f aca="false">I2507+J2507</f>
        <v>82.4376499750757</v>
      </c>
      <c r="L2507" s="20" t="n">
        <f aca="false">K2507+F2507*H2507</f>
        <v>187.077649975076</v>
      </c>
      <c r="M2507" s="16" t="str">
        <f aca="false">IF(C2507&lt;=K2507,"REORDER",IF(C2507&gt;L2507,"OVERSTOCK","OK"))</f>
        <v>OK</v>
      </c>
      <c r="N2507" s="16" t="str">
        <f aca="false">IF(C2507&lt;=D2507,"REORDER","OK")</f>
        <v>OK</v>
      </c>
      <c r="O2507" s="18" t="n">
        <f aca="false">IF(D2507&lt;I2507,1,0)</f>
        <v>1</v>
      </c>
      <c r="P2507" s="20" t="n">
        <f aca="false">C2507/F2507</f>
        <v>4.70183486238532</v>
      </c>
      <c r="Q2507" s="19" t="n">
        <f aca="false">DATA!N2507</f>
        <v>73.23</v>
      </c>
      <c r="R2507" s="19" t="n">
        <f aca="false">DATA!O2507</f>
        <v>0.94</v>
      </c>
      <c r="S2507" s="17" t="n">
        <f aca="false">C2507*Q2507</f>
        <v>12009.72</v>
      </c>
      <c r="T2507" s="19" t="n">
        <f aca="false">C2507*R2507</f>
        <v>154.16</v>
      </c>
      <c r="U2507" s="20" t="n">
        <f aca="false">MAX(0,C2507-L2507)</f>
        <v>0</v>
      </c>
      <c r="V2507" s="17" t="n">
        <f aca="false">U2507*Q2507</f>
        <v>0</v>
      </c>
      <c r="W2507" s="19" t="n">
        <f aca="false">U2507*R2507</f>
        <v>0</v>
      </c>
      <c r="X2507" s="20" t="n">
        <f aca="false">MAX(0,K2507-C2507)</f>
        <v>0</v>
      </c>
      <c r="Y2507" s="17" t="n">
        <f aca="false">F2507*PARAMETER!$B$5*Q2507</f>
        <v>932305.776</v>
      </c>
      <c r="Z2507" s="21" t="n">
        <f aca="false">SUMIF($Y$2:$Y$3205,"&gt;="&amp;Y2507)/SUM($Y$2:$Y$3205)</f>
        <v>0.763800707632298</v>
      </c>
      <c r="AA2507" s="16" t="str">
        <f aca="false">IF(Z2507&lt;=PARAMETER!$B$7,"A",IF(Z2507&lt;=PARAMETER!$B$8,"B","C"))</f>
        <v>A</v>
      </c>
      <c r="AB2507" s="22" t="n">
        <f aca="false">G2507/F2507</f>
        <v>0.15625</v>
      </c>
      <c r="AC2507" s="16" t="str">
        <f aca="false">IF(AB2507&lt;=PARAMETER!$B$9,"X",IF(AB2507&lt;=PARAMETER!$B$10,"Y","Z"))</f>
        <v>X</v>
      </c>
      <c r="AD2507" s="16" t="str">
        <f aca="false">AA2507&amp;AC2507</f>
        <v>AX</v>
      </c>
      <c r="AE2507" s="22" t="n">
        <f aca="false">DATA!I2507</f>
        <v>0.68</v>
      </c>
      <c r="AF2507" s="18" t="n">
        <f aca="false">DATA!L2507</f>
        <v>46</v>
      </c>
      <c r="AG2507" s="16" t="str">
        <f aca="false">DATA!K2507</f>
        <v>C</v>
      </c>
      <c r="AH2507" s="18" t="n">
        <f aca="false">IF(AE2507&gt;=PARAMETER!$B$12,1,0)</f>
        <v>0</v>
      </c>
      <c r="AI2507" s="18" t="n">
        <f aca="false">IF(AF2507&gt;=PARAMETER!$B$13,1,0)</f>
        <v>0</v>
      </c>
      <c r="AJ2507" s="18" t="n">
        <f aca="false">IF(AND(AH2507=1,AI2507=1),1,0)</f>
        <v>0</v>
      </c>
    </row>
    <row r="2508" customFormat="false" ht="15" hidden="false" customHeight="false" outlineLevel="0" collapsed="false">
      <c r="A2508" s="16" t="str">
        <f aca="false">DATA!A2508</f>
        <v>ITM12506</v>
      </c>
      <c r="B2508" s="16" t="str">
        <f aca="false">DATA!B2508</f>
        <v>Automotive</v>
      </c>
      <c r="C2508" s="17" t="n">
        <f aca="false">DATA!C2508</f>
        <v>346</v>
      </c>
      <c r="D2508" s="17" t="n">
        <f aca="false">DATA!D2508</f>
        <v>70</v>
      </c>
      <c r="E2508" s="18" t="n">
        <f aca="false">DATA!F2508</f>
        <v>8</v>
      </c>
      <c r="F2508" s="19" t="n">
        <f aca="false">DATA!G2508</f>
        <v>35.06</v>
      </c>
      <c r="G2508" s="19" t="n">
        <f aca="false">DATA!H2508</f>
        <v>1.2</v>
      </c>
      <c r="H2508" s="18" t="n">
        <f aca="false">DATA!E2508</f>
        <v>3</v>
      </c>
      <c r="I2508" s="20" t="n">
        <f aca="false">F2508*E2508</f>
        <v>280.48</v>
      </c>
      <c r="J2508" s="20" t="n">
        <f aca="false">PARAMETER!$B$4*G2508*SQRT(E2508)</f>
        <v>5.58281833764803</v>
      </c>
      <c r="K2508" s="20" t="n">
        <f aca="false">I2508+J2508</f>
        <v>286.062818337648</v>
      </c>
      <c r="L2508" s="20" t="n">
        <f aca="false">K2508+F2508*H2508</f>
        <v>391.242818337648</v>
      </c>
      <c r="M2508" s="16" t="str">
        <f aca="false">IF(C2508&lt;=K2508,"REORDER",IF(C2508&gt;L2508,"OVERSTOCK","OK"))</f>
        <v>OK</v>
      </c>
      <c r="N2508" s="16" t="str">
        <f aca="false">IF(C2508&lt;=D2508,"REORDER","OK")</f>
        <v>OK</v>
      </c>
      <c r="O2508" s="18" t="n">
        <f aca="false">IF(D2508&lt;I2508,1,0)</f>
        <v>1</v>
      </c>
      <c r="P2508" s="20" t="n">
        <f aca="false">C2508/F2508</f>
        <v>9.8687963491158</v>
      </c>
      <c r="Q2508" s="19" t="n">
        <f aca="false">DATA!N2508</f>
        <v>186.19</v>
      </c>
      <c r="R2508" s="19" t="n">
        <f aca="false">DATA!O2508</f>
        <v>0.62</v>
      </c>
      <c r="S2508" s="17" t="n">
        <f aca="false">C2508*Q2508</f>
        <v>64421.74</v>
      </c>
      <c r="T2508" s="19" t="n">
        <f aca="false">C2508*R2508</f>
        <v>214.52</v>
      </c>
      <c r="U2508" s="20" t="n">
        <f aca="false">MAX(0,C2508-L2508)</f>
        <v>0</v>
      </c>
      <c r="V2508" s="17" t="n">
        <f aca="false">U2508*Q2508</f>
        <v>0</v>
      </c>
      <c r="W2508" s="19" t="n">
        <f aca="false">U2508*R2508</f>
        <v>0</v>
      </c>
      <c r="X2508" s="20" t="n">
        <f aca="false">MAX(0,K2508-C2508)</f>
        <v>0</v>
      </c>
      <c r="Y2508" s="17" t="n">
        <f aca="false">F2508*PARAMETER!$B$5*Q2508</f>
        <v>2382654.811</v>
      </c>
      <c r="Z2508" s="21" t="n">
        <f aca="false">SUMIF($Y$2:$Y$3205,"&gt;="&amp;Y2508)/SUM($Y$2:$Y$3205)</f>
        <v>0.221441293061</v>
      </c>
      <c r="AA2508" s="16" t="str">
        <f aca="false">IF(Z2508&lt;=PARAMETER!$B$7,"A",IF(Z2508&lt;=PARAMETER!$B$8,"B","C"))</f>
        <v>A</v>
      </c>
      <c r="AB2508" s="22" t="n">
        <f aca="false">G2508/F2508</f>
        <v>0.0342270393610953</v>
      </c>
      <c r="AC2508" s="16" t="str">
        <f aca="false">IF(AB2508&lt;=PARAMETER!$B$9,"X",IF(AB2508&lt;=PARAMETER!$B$10,"Y","Z"))</f>
        <v>X</v>
      </c>
      <c r="AD2508" s="16" t="str">
        <f aca="false">AA2508&amp;AC2508</f>
        <v>AX</v>
      </c>
      <c r="AE2508" s="22" t="n">
        <f aca="false">DATA!I2508</f>
        <v>0.61</v>
      </c>
      <c r="AF2508" s="18" t="n">
        <f aca="false">DATA!L2508</f>
        <v>28</v>
      </c>
      <c r="AG2508" s="16" t="str">
        <f aca="false">DATA!K2508</f>
        <v>A</v>
      </c>
      <c r="AH2508" s="18" t="n">
        <f aca="false">IF(AE2508&gt;=PARAMETER!$B$12,1,0)</f>
        <v>0</v>
      </c>
      <c r="AI2508" s="18" t="n">
        <f aca="false">IF(AF2508&gt;=PARAMETER!$B$13,1,0)</f>
        <v>0</v>
      </c>
      <c r="AJ2508" s="18" t="n">
        <f aca="false">IF(AND(AH2508=1,AI2508=1),1,0)</f>
        <v>0</v>
      </c>
    </row>
    <row r="2509" customFormat="false" ht="15" hidden="false" customHeight="false" outlineLevel="0" collapsed="false">
      <c r="A2509" s="16" t="str">
        <f aca="false">DATA!A2509</f>
        <v>ITM12507</v>
      </c>
      <c r="B2509" s="16" t="str">
        <f aca="false">DATA!B2509</f>
        <v>Pharma</v>
      </c>
      <c r="C2509" s="17" t="n">
        <f aca="false">DATA!C2509</f>
        <v>382</v>
      </c>
      <c r="D2509" s="17" t="n">
        <f aca="false">DATA!D2509</f>
        <v>47</v>
      </c>
      <c r="E2509" s="18" t="n">
        <f aca="false">DATA!F2509</f>
        <v>9</v>
      </c>
      <c r="F2509" s="19" t="n">
        <f aca="false">DATA!G2509</f>
        <v>22.08</v>
      </c>
      <c r="G2509" s="19" t="n">
        <f aca="false">DATA!H2509</f>
        <v>5.37</v>
      </c>
      <c r="H2509" s="18" t="n">
        <f aca="false">DATA!E2509</f>
        <v>11</v>
      </c>
      <c r="I2509" s="20" t="n">
        <f aca="false">F2509*E2509</f>
        <v>198.72</v>
      </c>
      <c r="J2509" s="20" t="n">
        <f aca="false">PARAMETER!$B$4*G2509*SQRT(E2509)</f>
        <v>26.4985919301882</v>
      </c>
      <c r="K2509" s="20" t="n">
        <f aca="false">I2509+J2509</f>
        <v>225.218591930188</v>
      </c>
      <c r="L2509" s="20" t="n">
        <f aca="false">K2509+F2509*H2509</f>
        <v>468.098591930188</v>
      </c>
      <c r="M2509" s="16" t="str">
        <f aca="false">IF(C2509&lt;=K2509,"REORDER",IF(C2509&gt;L2509,"OVERSTOCK","OK"))</f>
        <v>OK</v>
      </c>
      <c r="N2509" s="16" t="str">
        <f aca="false">IF(C2509&lt;=D2509,"REORDER","OK")</f>
        <v>OK</v>
      </c>
      <c r="O2509" s="18" t="n">
        <f aca="false">IF(D2509&lt;I2509,1,0)</f>
        <v>1</v>
      </c>
      <c r="P2509" s="20" t="n">
        <f aca="false">C2509/F2509</f>
        <v>17.3007246376812</v>
      </c>
      <c r="Q2509" s="19" t="n">
        <f aca="false">DATA!N2509</f>
        <v>113.03</v>
      </c>
      <c r="R2509" s="19" t="n">
        <f aca="false">DATA!O2509</f>
        <v>0.65</v>
      </c>
      <c r="S2509" s="17" t="n">
        <f aca="false">C2509*Q2509</f>
        <v>43177.46</v>
      </c>
      <c r="T2509" s="19" t="n">
        <f aca="false">C2509*R2509</f>
        <v>248.3</v>
      </c>
      <c r="U2509" s="20" t="n">
        <f aca="false">MAX(0,C2509-L2509)</f>
        <v>0</v>
      </c>
      <c r="V2509" s="17" t="n">
        <f aca="false">U2509*Q2509</f>
        <v>0</v>
      </c>
      <c r="W2509" s="19" t="n">
        <f aca="false">U2509*R2509</f>
        <v>0</v>
      </c>
      <c r="X2509" s="20" t="n">
        <f aca="false">MAX(0,K2509-C2509)</f>
        <v>0</v>
      </c>
      <c r="Y2509" s="17" t="n">
        <f aca="false">F2509*PARAMETER!$B$5*Q2509</f>
        <v>910931.376</v>
      </c>
      <c r="Z2509" s="21" t="n">
        <f aca="false">SUMIF($Y$2:$Y$3205,"&gt;="&amp;Y2509)/SUM($Y$2:$Y$3205)</f>
        <v>0.771751697177592</v>
      </c>
      <c r="AA2509" s="16" t="str">
        <f aca="false">IF(Z2509&lt;=PARAMETER!$B$7,"A",IF(Z2509&lt;=PARAMETER!$B$8,"B","C"))</f>
        <v>A</v>
      </c>
      <c r="AB2509" s="22" t="n">
        <f aca="false">G2509/F2509</f>
        <v>0.24320652173913</v>
      </c>
      <c r="AC2509" s="16" t="str">
        <f aca="false">IF(AB2509&lt;=PARAMETER!$B$9,"X",IF(AB2509&lt;=PARAMETER!$B$10,"Y","Z"))</f>
        <v>X</v>
      </c>
      <c r="AD2509" s="16" t="str">
        <f aca="false">AA2509&amp;AC2509</f>
        <v>AX</v>
      </c>
      <c r="AE2509" s="22" t="n">
        <f aca="false">DATA!I2509</f>
        <v>0.44</v>
      </c>
      <c r="AF2509" s="18" t="n">
        <f aca="false">DATA!L2509</f>
        <v>44</v>
      </c>
      <c r="AG2509" s="16" t="str">
        <f aca="false">DATA!K2509</f>
        <v>A</v>
      </c>
      <c r="AH2509" s="18" t="n">
        <f aca="false">IF(AE2509&gt;=PARAMETER!$B$12,1,0)</f>
        <v>0</v>
      </c>
      <c r="AI2509" s="18" t="n">
        <f aca="false">IF(AF2509&gt;=PARAMETER!$B$13,1,0)</f>
        <v>0</v>
      </c>
      <c r="AJ2509" s="18" t="n">
        <f aca="false">IF(AND(AH2509=1,AI2509=1),1,0)</f>
        <v>0</v>
      </c>
    </row>
    <row r="2510" customFormat="false" ht="15" hidden="false" customHeight="false" outlineLevel="0" collapsed="false">
      <c r="A2510" s="16" t="str">
        <f aca="false">DATA!A2510</f>
        <v>ITM12508</v>
      </c>
      <c r="B2510" s="16" t="str">
        <f aca="false">DATA!B2510</f>
        <v>Apparel</v>
      </c>
      <c r="C2510" s="17" t="n">
        <f aca="false">DATA!C2510</f>
        <v>69</v>
      </c>
      <c r="D2510" s="17" t="n">
        <f aca="false">DATA!D2510</f>
        <v>29</v>
      </c>
      <c r="E2510" s="18" t="n">
        <f aca="false">DATA!F2510</f>
        <v>3</v>
      </c>
      <c r="F2510" s="19" t="n">
        <f aca="false">DATA!G2510</f>
        <v>34.86</v>
      </c>
      <c r="G2510" s="19" t="n">
        <f aca="false">DATA!H2510</f>
        <v>8.32</v>
      </c>
      <c r="H2510" s="18" t="n">
        <f aca="false">DATA!E2510</f>
        <v>4</v>
      </c>
      <c r="I2510" s="20" t="n">
        <f aca="false">F2510*E2510</f>
        <v>104.58</v>
      </c>
      <c r="J2510" s="20" t="n">
        <f aca="false">PARAMETER!$B$4*G2510*SQRT(E2510)</f>
        <v>23.7034308400772</v>
      </c>
      <c r="K2510" s="20" t="n">
        <f aca="false">I2510+J2510</f>
        <v>128.283430840077</v>
      </c>
      <c r="L2510" s="20" t="n">
        <f aca="false">K2510+F2510*H2510</f>
        <v>267.723430840077</v>
      </c>
      <c r="M2510" s="16" t="str">
        <f aca="false">IF(C2510&lt;=K2510,"REORDER",IF(C2510&gt;L2510,"OVERSTOCK","OK"))</f>
        <v>REORDER</v>
      </c>
      <c r="N2510" s="16" t="str">
        <f aca="false">IF(C2510&lt;=D2510,"REORDER","OK")</f>
        <v>OK</v>
      </c>
      <c r="O2510" s="18" t="n">
        <f aca="false">IF(D2510&lt;I2510,1,0)</f>
        <v>1</v>
      </c>
      <c r="P2510" s="20" t="n">
        <f aca="false">C2510/F2510</f>
        <v>1.97934595524957</v>
      </c>
      <c r="Q2510" s="19" t="n">
        <f aca="false">DATA!N2510</f>
        <v>111.78</v>
      </c>
      <c r="R2510" s="19" t="n">
        <f aca="false">DATA!O2510</f>
        <v>1.43</v>
      </c>
      <c r="S2510" s="17" t="n">
        <f aca="false">C2510*Q2510</f>
        <v>7712.82</v>
      </c>
      <c r="T2510" s="19" t="n">
        <f aca="false">C2510*R2510</f>
        <v>98.67</v>
      </c>
      <c r="U2510" s="20" t="n">
        <f aca="false">MAX(0,C2510-L2510)</f>
        <v>0</v>
      </c>
      <c r="V2510" s="17" t="n">
        <f aca="false">U2510*Q2510</f>
        <v>0</v>
      </c>
      <c r="W2510" s="19" t="n">
        <f aca="false">U2510*R2510</f>
        <v>0</v>
      </c>
      <c r="X2510" s="20" t="n">
        <f aca="false">MAX(0,K2510-C2510)</f>
        <v>59.2834308400772</v>
      </c>
      <c r="Y2510" s="17" t="n">
        <f aca="false">F2510*PARAMETER!$B$5*Q2510</f>
        <v>1422277.542</v>
      </c>
      <c r="Z2510" s="21" t="n">
        <f aca="false">SUMIF($Y$2:$Y$3205,"&gt;="&amp;Y2510)/SUM($Y$2:$Y$3205)</f>
        <v>0.559738580691698</v>
      </c>
      <c r="AA2510" s="16" t="str">
        <f aca="false">IF(Z2510&lt;=PARAMETER!$B$7,"A",IF(Z2510&lt;=PARAMETER!$B$8,"B","C"))</f>
        <v>A</v>
      </c>
      <c r="AB2510" s="22" t="n">
        <f aca="false">G2510/F2510</f>
        <v>0.238668961560528</v>
      </c>
      <c r="AC2510" s="16" t="str">
        <f aca="false">IF(AB2510&lt;=PARAMETER!$B$9,"X",IF(AB2510&lt;=PARAMETER!$B$10,"Y","Z"))</f>
        <v>X</v>
      </c>
      <c r="AD2510" s="16" t="str">
        <f aca="false">AA2510&amp;AC2510</f>
        <v>AX</v>
      </c>
      <c r="AE2510" s="22" t="n">
        <f aca="false">DATA!I2510</f>
        <v>0.22</v>
      </c>
      <c r="AF2510" s="18" t="n">
        <f aca="false">DATA!L2510</f>
        <v>116</v>
      </c>
      <c r="AG2510" s="16" t="str">
        <f aca="false">DATA!K2510</f>
        <v>D</v>
      </c>
      <c r="AH2510" s="18" t="n">
        <f aca="false">IF(AE2510&gt;=PARAMETER!$B$12,1,0)</f>
        <v>0</v>
      </c>
      <c r="AI2510" s="18" t="n">
        <f aca="false">IF(AF2510&gt;=PARAMETER!$B$13,1,0)</f>
        <v>1</v>
      </c>
      <c r="AJ2510" s="18" t="n">
        <f aca="false">IF(AND(AH2510=1,AI2510=1),1,0)</f>
        <v>0</v>
      </c>
    </row>
    <row r="2511" customFormat="false" ht="15" hidden="false" customHeight="false" outlineLevel="0" collapsed="false">
      <c r="A2511" s="16" t="str">
        <f aca="false">DATA!A2511</f>
        <v>ITM12509</v>
      </c>
      <c r="B2511" s="16" t="str">
        <f aca="false">DATA!B2511</f>
        <v>Pharma</v>
      </c>
      <c r="C2511" s="17" t="n">
        <f aca="false">DATA!C2511</f>
        <v>84</v>
      </c>
      <c r="D2511" s="17" t="n">
        <f aca="false">DATA!D2511</f>
        <v>34</v>
      </c>
      <c r="E2511" s="18" t="n">
        <f aca="false">DATA!F2511</f>
        <v>8</v>
      </c>
      <c r="F2511" s="19" t="n">
        <f aca="false">DATA!G2511</f>
        <v>26.53</v>
      </c>
      <c r="G2511" s="19" t="n">
        <f aca="false">DATA!H2511</f>
        <v>9.49</v>
      </c>
      <c r="H2511" s="18" t="n">
        <f aca="false">DATA!E2511</f>
        <v>9</v>
      </c>
      <c r="I2511" s="20" t="n">
        <f aca="false">F2511*E2511</f>
        <v>212.24</v>
      </c>
      <c r="J2511" s="20" t="n">
        <f aca="false">PARAMETER!$B$4*G2511*SQRT(E2511)</f>
        <v>44.1507883535665</v>
      </c>
      <c r="K2511" s="20" t="n">
        <f aca="false">I2511+J2511</f>
        <v>256.390788353567</v>
      </c>
      <c r="L2511" s="20" t="n">
        <f aca="false">K2511+F2511*H2511</f>
        <v>495.160788353567</v>
      </c>
      <c r="M2511" s="16" t="str">
        <f aca="false">IF(C2511&lt;=K2511,"REORDER",IF(C2511&gt;L2511,"OVERSTOCK","OK"))</f>
        <v>REORDER</v>
      </c>
      <c r="N2511" s="16" t="str">
        <f aca="false">IF(C2511&lt;=D2511,"REORDER","OK")</f>
        <v>OK</v>
      </c>
      <c r="O2511" s="18" t="n">
        <f aca="false">IF(D2511&lt;I2511,1,0)</f>
        <v>1</v>
      </c>
      <c r="P2511" s="20" t="n">
        <f aca="false">C2511/F2511</f>
        <v>3.16622691292876</v>
      </c>
      <c r="Q2511" s="19" t="n">
        <f aca="false">DATA!N2511</f>
        <v>137.45</v>
      </c>
      <c r="R2511" s="19" t="n">
        <f aca="false">DATA!O2511</f>
        <v>0.11</v>
      </c>
      <c r="S2511" s="17" t="n">
        <f aca="false">C2511*Q2511</f>
        <v>11545.8</v>
      </c>
      <c r="T2511" s="19" t="n">
        <f aca="false">C2511*R2511</f>
        <v>9.24</v>
      </c>
      <c r="U2511" s="20" t="n">
        <f aca="false">MAX(0,C2511-L2511)</f>
        <v>0</v>
      </c>
      <c r="V2511" s="17" t="n">
        <f aca="false">U2511*Q2511</f>
        <v>0</v>
      </c>
      <c r="W2511" s="19" t="n">
        <f aca="false">U2511*R2511</f>
        <v>0</v>
      </c>
      <c r="X2511" s="20" t="n">
        <f aca="false">MAX(0,K2511-C2511)</f>
        <v>172.390788353567</v>
      </c>
      <c r="Y2511" s="17" t="n">
        <f aca="false">F2511*PARAMETER!$B$5*Q2511</f>
        <v>1330990.2025</v>
      </c>
      <c r="Z2511" s="21" t="n">
        <f aca="false">SUMIF($Y$2:$Y$3205,"&gt;="&amp;Y2511)/SUM($Y$2:$Y$3205)</f>
        <v>0.593169463334948</v>
      </c>
      <c r="AA2511" s="16" t="str">
        <f aca="false">IF(Z2511&lt;=PARAMETER!$B$7,"A",IF(Z2511&lt;=PARAMETER!$B$8,"B","C"))</f>
        <v>A</v>
      </c>
      <c r="AB2511" s="22" t="n">
        <f aca="false">G2511/F2511</f>
        <v>0.35770825480588</v>
      </c>
      <c r="AC2511" s="16" t="str">
        <f aca="false">IF(AB2511&lt;=PARAMETER!$B$9,"X",IF(AB2511&lt;=PARAMETER!$B$10,"Y","Z"))</f>
        <v>Y</v>
      </c>
      <c r="AD2511" s="16" t="str">
        <f aca="false">AA2511&amp;AC2511</f>
        <v>AY</v>
      </c>
      <c r="AE2511" s="22" t="n">
        <f aca="false">DATA!I2511</f>
        <v>0.96</v>
      </c>
      <c r="AF2511" s="18" t="n">
        <f aca="false">DATA!L2511</f>
        <v>171</v>
      </c>
      <c r="AG2511" s="16" t="str">
        <f aca="false">DATA!K2511</f>
        <v>D</v>
      </c>
      <c r="AH2511" s="18" t="n">
        <f aca="false">IF(AE2511&gt;=PARAMETER!$B$12,1,0)</f>
        <v>1</v>
      </c>
      <c r="AI2511" s="18" t="n">
        <f aca="false">IF(AF2511&gt;=PARAMETER!$B$13,1,0)</f>
        <v>1</v>
      </c>
      <c r="AJ2511" s="18" t="n">
        <f aca="false">IF(AND(AH2511=1,AI2511=1),1,0)</f>
        <v>1</v>
      </c>
    </row>
    <row r="2512" customFormat="false" ht="15" hidden="false" customHeight="false" outlineLevel="0" collapsed="false">
      <c r="A2512" s="16" t="str">
        <f aca="false">DATA!A2512</f>
        <v>ITM12510</v>
      </c>
      <c r="B2512" s="16" t="str">
        <f aca="false">DATA!B2512</f>
        <v>Apparel</v>
      </c>
      <c r="C2512" s="17" t="n">
        <f aca="false">DATA!C2512</f>
        <v>374</v>
      </c>
      <c r="D2512" s="17" t="n">
        <f aca="false">DATA!D2512</f>
        <v>11</v>
      </c>
      <c r="E2512" s="18" t="n">
        <f aca="false">DATA!F2512</f>
        <v>5</v>
      </c>
      <c r="F2512" s="19" t="n">
        <f aca="false">DATA!G2512</f>
        <v>48.87</v>
      </c>
      <c r="G2512" s="19" t="n">
        <f aca="false">DATA!H2512</f>
        <v>1.51</v>
      </c>
      <c r="H2512" s="18" t="n">
        <f aca="false">DATA!E2512</f>
        <v>12</v>
      </c>
      <c r="I2512" s="20" t="n">
        <f aca="false">F2512*E2512</f>
        <v>244.35</v>
      </c>
      <c r="J2512" s="20" t="n">
        <f aca="false">PARAMETER!$B$4*G2512*SQRT(E2512)</f>
        <v>5.55378682957986</v>
      </c>
      <c r="K2512" s="20" t="n">
        <f aca="false">I2512+J2512</f>
        <v>249.90378682958</v>
      </c>
      <c r="L2512" s="20" t="n">
        <f aca="false">K2512+F2512*H2512</f>
        <v>836.34378682958</v>
      </c>
      <c r="M2512" s="16" t="str">
        <f aca="false">IF(C2512&lt;=K2512,"REORDER",IF(C2512&gt;L2512,"OVERSTOCK","OK"))</f>
        <v>OK</v>
      </c>
      <c r="N2512" s="16" t="str">
        <f aca="false">IF(C2512&lt;=D2512,"REORDER","OK")</f>
        <v>OK</v>
      </c>
      <c r="O2512" s="18" t="n">
        <f aca="false">IF(D2512&lt;I2512,1,0)</f>
        <v>1</v>
      </c>
      <c r="P2512" s="20" t="n">
        <f aca="false">C2512/F2512</f>
        <v>7.65295682422754</v>
      </c>
      <c r="Q2512" s="19" t="n">
        <f aca="false">DATA!N2512</f>
        <v>74.76</v>
      </c>
      <c r="R2512" s="19" t="n">
        <f aca="false">DATA!O2512</f>
        <v>0.28</v>
      </c>
      <c r="S2512" s="17" t="n">
        <f aca="false">C2512*Q2512</f>
        <v>27960.24</v>
      </c>
      <c r="T2512" s="19" t="n">
        <f aca="false">C2512*R2512</f>
        <v>104.72</v>
      </c>
      <c r="U2512" s="20" t="n">
        <f aca="false">MAX(0,C2512-L2512)</f>
        <v>0</v>
      </c>
      <c r="V2512" s="17" t="n">
        <f aca="false">U2512*Q2512</f>
        <v>0</v>
      </c>
      <c r="W2512" s="19" t="n">
        <f aca="false">U2512*R2512</f>
        <v>0</v>
      </c>
      <c r="X2512" s="20" t="n">
        <f aca="false">MAX(0,K2512-C2512)</f>
        <v>0</v>
      </c>
      <c r="Y2512" s="17" t="n">
        <f aca="false">F2512*PARAMETER!$B$5*Q2512</f>
        <v>1333535.238</v>
      </c>
      <c r="Z2512" s="21" t="n">
        <f aca="false">SUMIF($Y$2:$Y$3205,"&gt;="&amp;Y2512)/SUM($Y$2:$Y$3205)</f>
        <v>0.591895964800759</v>
      </c>
      <c r="AA2512" s="16" t="str">
        <f aca="false">IF(Z2512&lt;=PARAMETER!$B$7,"A",IF(Z2512&lt;=PARAMETER!$B$8,"B","C"))</f>
        <v>A</v>
      </c>
      <c r="AB2512" s="22" t="n">
        <f aca="false">G2512/F2512</f>
        <v>0.0308983016165337</v>
      </c>
      <c r="AC2512" s="16" t="str">
        <f aca="false">IF(AB2512&lt;=PARAMETER!$B$9,"X",IF(AB2512&lt;=PARAMETER!$B$10,"Y","Z"))</f>
        <v>X</v>
      </c>
      <c r="AD2512" s="16" t="str">
        <f aca="false">AA2512&amp;AC2512</f>
        <v>AX</v>
      </c>
      <c r="AE2512" s="22" t="n">
        <f aca="false">DATA!I2512</f>
        <v>0.52</v>
      </c>
      <c r="AF2512" s="18" t="n">
        <f aca="false">DATA!L2512</f>
        <v>63</v>
      </c>
      <c r="AG2512" s="16" t="str">
        <f aca="false">DATA!K2512</f>
        <v>C</v>
      </c>
      <c r="AH2512" s="18" t="n">
        <f aca="false">IF(AE2512&gt;=PARAMETER!$B$12,1,0)</f>
        <v>0</v>
      </c>
      <c r="AI2512" s="18" t="n">
        <f aca="false">IF(AF2512&gt;=PARAMETER!$B$13,1,0)</f>
        <v>0</v>
      </c>
      <c r="AJ2512" s="18" t="n">
        <f aca="false">IF(AND(AH2512=1,AI2512=1),1,0)</f>
        <v>0</v>
      </c>
    </row>
    <row r="2513" customFormat="false" ht="15" hidden="false" customHeight="false" outlineLevel="0" collapsed="false">
      <c r="A2513" s="16" t="str">
        <f aca="false">DATA!A2513</f>
        <v>ITM12511</v>
      </c>
      <c r="B2513" s="16" t="str">
        <f aca="false">DATA!B2513</f>
        <v>Groceries</v>
      </c>
      <c r="C2513" s="17" t="n">
        <f aca="false">DATA!C2513</f>
        <v>307</v>
      </c>
      <c r="D2513" s="17" t="n">
        <f aca="false">DATA!D2513</f>
        <v>41</v>
      </c>
      <c r="E2513" s="18" t="n">
        <f aca="false">DATA!F2513</f>
        <v>8</v>
      </c>
      <c r="F2513" s="19" t="n">
        <f aca="false">DATA!G2513</f>
        <v>8.96</v>
      </c>
      <c r="G2513" s="19" t="n">
        <f aca="false">DATA!H2513</f>
        <v>6.5</v>
      </c>
      <c r="H2513" s="18" t="n">
        <f aca="false">DATA!E2513</f>
        <v>6</v>
      </c>
      <c r="I2513" s="20" t="n">
        <f aca="false">F2513*E2513</f>
        <v>71.68</v>
      </c>
      <c r="J2513" s="20" t="n">
        <f aca="false">PARAMETER!$B$4*G2513*SQRT(E2513)</f>
        <v>30.2402659955935</v>
      </c>
      <c r="K2513" s="20" t="n">
        <f aca="false">I2513+J2513</f>
        <v>101.920265995594</v>
      </c>
      <c r="L2513" s="20" t="n">
        <f aca="false">K2513+F2513*H2513</f>
        <v>155.680265995594</v>
      </c>
      <c r="M2513" s="16" t="str">
        <f aca="false">IF(C2513&lt;=K2513,"REORDER",IF(C2513&gt;L2513,"OVERSTOCK","OK"))</f>
        <v>OVERSTOCK</v>
      </c>
      <c r="N2513" s="16" t="str">
        <f aca="false">IF(C2513&lt;=D2513,"REORDER","OK")</f>
        <v>OK</v>
      </c>
      <c r="O2513" s="18" t="n">
        <f aca="false">IF(D2513&lt;I2513,1,0)</f>
        <v>1</v>
      </c>
      <c r="P2513" s="20" t="n">
        <f aca="false">C2513/F2513</f>
        <v>34.2633928571429</v>
      </c>
      <c r="Q2513" s="19" t="n">
        <f aca="false">DATA!N2513</f>
        <v>147.62</v>
      </c>
      <c r="R2513" s="19" t="n">
        <f aca="false">DATA!O2513</f>
        <v>1.9</v>
      </c>
      <c r="S2513" s="17" t="n">
        <f aca="false">C2513*Q2513</f>
        <v>45319.34</v>
      </c>
      <c r="T2513" s="19" t="n">
        <f aca="false">C2513*R2513</f>
        <v>583.3</v>
      </c>
      <c r="U2513" s="20" t="n">
        <f aca="false">MAX(0,C2513-L2513)</f>
        <v>151.319734004406</v>
      </c>
      <c r="V2513" s="17" t="n">
        <f aca="false">U2513*Q2513</f>
        <v>22337.8191337305</v>
      </c>
      <c r="W2513" s="19" t="n">
        <f aca="false">U2513*R2513</f>
        <v>287.507494608372</v>
      </c>
      <c r="X2513" s="20" t="n">
        <f aca="false">MAX(0,K2513-C2513)</f>
        <v>0</v>
      </c>
      <c r="Y2513" s="17" t="n">
        <f aca="false">F2513*PARAMETER!$B$5*Q2513</f>
        <v>482776.448</v>
      </c>
      <c r="Z2513" s="21" t="n">
        <f aca="false">SUMIF($Y$2:$Y$3205,"&gt;="&amp;Y2513)/SUM($Y$2:$Y$3205)</f>
        <v>0.911579502666637</v>
      </c>
      <c r="AA2513" s="16" t="str">
        <f aca="false">IF(Z2513&lt;=PARAMETER!$B$7,"A",IF(Z2513&lt;=PARAMETER!$B$8,"B","C"))</f>
        <v>B</v>
      </c>
      <c r="AB2513" s="22" t="n">
        <f aca="false">G2513/F2513</f>
        <v>0.725446428571429</v>
      </c>
      <c r="AC2513" s="16" t="str">
        <f aca="false">IF(AB2513&lt;=PARAMETER!$B$9,"X",IF(AB2513&lt;=PARAMETER!$B$10,"Y","Z"))</f>
        <v>Z</v>
      </c>
      <c r="AD2513" s="16" t="str">
        <f aca="false">AA2513&amp;AC2513</f>
        <v>BZ</v>
      </c>
      <c r="AE2513" s="22" t="n">
        <f aca="false">DATA!I2513</f>
        <v>0.61</v>
      </c>
      <c r="AF2513" s="18" t="n">
        <f aca="false">DATA!L2513</f>
        <v>15</v>
      </c>
      <c r="AG2513" s="16" t="str">
        <f aca="false">DATA!K2513</f>
        <v>C</v>
      </c>
      <c r="AH2513" s="18" t="n">
        <f aca="false">IF(AE2513&gt;=PARAMETER!$B$12,1,0)</f>
        <v>0</v>
      </c>
      <c r="AI2513" s="18" t="n">
        <f aca="false">IF(AF2513&gt;=PARAMETER!$B$13,1,0)</f>
        <v>0</v>
      </c>
      <c r="AJ2513" s="18" t="n">
        <f aca="false">IF(AND(AH2513=1,AI2513=1),1,0)</f>
        <v>0</v>
      </c>
    </row>
    <row r="2514" customFormat="false" ht="15" hidden="false" customHeight="false" outlineLevel="0" collapsed="false">
      <c r="A2514" s="16" t="str">
        <f aca="false">DATA!A2514</f>
        <v>ITM12512</v>
      </c>
      <c r="B2514" s="16" t="str">
        <f aca="false">DATA!B2514</f>
        <v>Electronics</v>
      </c>
      <c r="C2514" s="17" t="n">
        <f aca="false">DATA!C2514</f>
        <v>183</v>
      </c>
      <c r="D2514" s="17" t="n">
        <f aca="false">DATA!D2514</f>
        <v>35</v>
      </c>
      <c r="E2514" s="18" t="n">
        <f aca="false">DATA!F2514</f>
        <v>8</v>
      </c>
      <c r="F2514" s="19" t="n">
        <f aca="false">DATA!G2514</f>
        <v>30.43</v>
      </c>
      <c r="G2514" s="19" t="n">
        <f aca="false">DATA!H2514</f>
        <v>5.9</v>
      </c>
      <c r="H2514" s="18" t="n">
        <f aca="false">DATA!E2514</f>
        <v>9</v>
      </c>
      <c r="I2514" s="20" t="n">
        <f aca="false">F2514*E2514</f>
        <v>243.44</v>
      </c>
      <c r="J2514" s="20" t="n">
        <f aca="false">PARAMETER!$B$4*G2514*SQRT(E2514)</f>
        <v>27.4488568267695</v>
      </c>
      <c r="K2514" s="20" t="n">
        <f aca="false">I2514+J2514</f>
        <v>270.88885682677</v>
      </c>
      <c r="L2514" s="20" t="n">
        <f aca="false">K2514+F2514*H2514</f>
        <v>544.75885682677</v>
      </c>
      <c r="M2514" s="16" t="str">
        <f aca="false">IF(C2514&lt;=K2514,"REORDER",IF(C2514&gt;L2514,"OVERSTOCK","OK"))</f>
        <v>REORDER</v>
      </c>
      <c r="N2514" s="16" t="str">
        <f aca="false">IF(C2514&lt;=D2514,"REORDER","OK")</f>
        <v>OK</v>
      </c>
      <c r="O2514" s="18" t="n">
        <f aca="false">IF(D2514&lt;I2514,1,0)</f>
        <v>1</v>
      </c>
      <c r="P2514" s="20" t="n">
        <f aca="false">C2514/F2514</f>
        <v>6.01380216891226</v>
      </c>
      <c r="Q2514" s="19" t="n">
        <f aca="false">DATA!N2514</f>
        <v>70.88</v>
      </c>
      <c r="R2514" s="19" t="n">
        <f aca="false">DATA!O2514</f>
        <v>0.46</v>
      </c>
      <c r="S2514" s="17" t="n">
        <f aca="false">C2514*Q2514</f>
        <v>12971.04</v>
      </c>
      <c r="T2514" s="19" t="n">
        <f aca="false">C2514*R2514</f>
        <v>84.18</v>
      </c>
      <c r="U2514" s="20" t="n">
        <f aca="false">MAX(0,C2514-L2514)</f>
        <v>0</v>
      </c>
      <c r="V2514" s="17" t="n">
        <f aca="false">U2514*Q2514</f>
        <v>0</v>
      </c>
      <c r="W2514" s="19" t="n">
        <f aca="false">U2514*R2514</f>
        <v>0</v>
      </c>
      <c r="X2514" s="20" t="n">
        <f aca="false">MAX(0,K2514-C2514)</f>
        <v>87.8888568267695</v>
      </c>
      <c r="Y2514" s="17" t="n">
        <f aca="false">F2514*PARAMETER!$B$5*Q2514</f>
        <v>787260.616</v>
      </c>
      <c r="Z2514" s="21" t="n">
        <f aca="false">SUMIF($Y$2:$Y$3205,"&gt;="&amp;Y2514)/SUM($Y$2:$Y$3205)</f>
        <v>0.814489663458174</v>
      </c>
      <c r="AA2514" s="16" t="str">
        <f aca="false">IF(Z2514&lt;=PARAMETER!$B$7,"A",IF(Z2514&lt;=PARAMETER!$B$8,"B","C"))</f>
        <v>B</v>
      </c>
      <c r="AB2514" s="22" t="n">
        <f aca="false">G2514/F2514</f>
        <v>0.193887610910286</v>
      </c>
      <c r="AC2514" s="16" t="str">
        <f aca="false">IF(AB2514&lt;=PARAMETER!$B$9,"X",IF(AB2514&lt;=PARAMETER!$B$10,"Y","Z"))</f>
        <v>X</v>
      </c>
      <c r="AD2514" s="16" t="str">
        <f aca="false">AA2514&amp;AC2514</f>
        <v>BX</v>
      </c>
      <c r="AE2514" s="22" t="n">
        <f aca="false">DATA!I2514</f>
        <v>0.78</v>
      </c>
      <c r="AF2514" s="18" t="n">
        <f aca="false">DATA!L2514</f>
        <v>138</v>
      </c>
      <c r="AG2514" s="16" t="str">
        <f aca="false">DATA!K2514</f>
        <v>C</v>
      </c>
      <c r="AH2514" s="18" t="n">
        <f aca="false">IF(AE2514&gt;=PARAMETER!$B$12,1,0)</f>
        <v>1</v>
      </c>
      <c r="AI2514" s="18" t="n">
        <f aca="false">IF(AF2514&gt;=PARAMETER!$B$13,1,0)</f>
        <v>1</v>
      </c>
      <c r="AJ2514" s="18" t="n">
        <f aca="false">IF(AND(AH2514=1,AI2514=1),1,0)</f>
        <v>1</v>
      </c>
    </row>
    <row r="2515" customFormat="false" ht="15" hidden="false" customHeight="false" outlineLevel="0" collapsed="false">
      <c r="A2515" s="16" t="str">
        <f aca="false">DATA!A2515</f>
        <v>ITM12513</v>
      </c>
      <c r="B2515" s="16" t="str">
        <f aca="false">DATA!B2515</f>
        <v>Electronics</v>
      </c>
      <c r="C2515" s="17" t="n">
        <f aca="false">DATA!C2515</f>
        <v>160</v>
      </c>
      <c r="D2515" s="17" t="n">
        <f aca="false">DATA!D2515</f>
        <v>79</v>
      </c>
      <c r="E2515" s="18" t="n">
        <f aca="false">DATA!F2515</f>
        <v>8</v>
      </c>
      <c r="F2515" s="19" t="n">
        <f aca="false">DATA!G2515</f>
        <v>25.07</v>
      </c>
      <c r="G2515" s="19" t="n">
        <f aca="false">DATA!H2515</f>
        <v>8.96</v>
      </c>
      <c r="H2515" s="18" t="n">
        <f aca="false">DATA!E2515</f>
        <v>10</v>
      </c>
      <c r="I2515" s="20" t="n">
        <f aca="false">F2515*E2515</f>
        <v>200.56</v>
      </c>
      <c r="J2515" s="20" t="n">
        <f aca="false">PARAMETER!$B$4*G2515*SQRT(E2515)</f>
        <v>41.685043587772</v>
      </c>
      <c r="K2515" s="20" t="n">
        <f aca="false">I2515+J2515</f>
        <v>242.245043587772</v>
      </c>
      <c r="L2515" s="20" t="n">
        <f aca="false">K2515+F2515*H2515</f>
        <v>492.945043587772</v>
      </c>
      <c r="M2515" s="16" t="str">
        <f aca="false">IF(C2515&lt;=K2515,"REORDER",IF(C2515&gt;L2515,"OVERSTOCK","OK"))</f>
        <v>REORDER</v>
      </c>
      <c r="N2515" s="16" t="str">
        <f aca="false">IF(C2515&lt;=D2515,"REORDER","OK")</f>
        <v>OK</v>
      </c>
      <c r="O2515" s="18" t="n">
        <f aca="false">IF(D2515&lt;I2515,1,0)</f>
        <v>1</v>
      </c>
      <c r="P2515" s="20" t="n">
        <f aca="false">C2515/F2515</f>
        <v>6.38213003589948</v>
      </c>
      <c r="Q2515" s="19" t="n">
        <f aca="false">DATA!N2515</f>
        <v>85.53</v>
      </c>
      <c r="R2515" s="19" t="n">
        <f aca="false">DATA!O2515</f>
        <v>0.89</v>
      </c>
      <c r="S2515" s="17" t="n">
        <f aca="false">C2515*Q2515</f>
        <v>13684.8</v>
      </c>
      <c r="T2515" s="19" t="n">
        <f aca="false">C2515*R2515</f>
        <v>142.4</v>
      </c>
      <c r="U2515" s="20" t="n">
        <f aca="false">MAX(0,C2515-L2515)</f>
        <v>0</v>
      </c>
      <c r="V2515" s="17" t="n">
        <f aca="false">U2515*Q2515</f>
        <v>0</v>
      </c>
      <c r="W2515" s="19" t="n">
        <f aca="false">U2515*R2515</f>
        <v>0</v>
      </c>
      <c r="X2515" s="20" t="n">
        <f aca="false">MAX(0,K2515-C2515)</f>
        <v>82.245043587772</v>
      </c>
      <c r="Y2515" s="17" t="n">
        <f aca="false">F2515*PARAMETER!$B$5*Q2515</f>
        <v>782646.5415</v>
      </c>
      <c r="Z2515" s="21" t="n">
        <f aca="false">SUMIF($Y$2:$Y$3205,"&gt;="&amp;Y2515)/SUM($Y$2:$Y$3205)</f>
        <v>0.815989468457818</v>
      </c>
      <c r="AA2515" s="16" t="str">
        <f aca="false">IF(Z2515&lt;=PARAMETER!$B$7,"A",IF(Z2515&lt;=PARAMETER!$B$8,"B","C"))</f>
        <v>B</v>
      </c>
      <c r="AB2515" s="22" t="n">
        <f aca="false">G2515/F2515</f>
        <v>0.357399282010371</v>
      </c>
      <c r="AC2515" s="16" t="str">
        <f aca="false">IF(AB2515&lt;=PARAMETER!$B$9,"X",IF(AB2515&lt;=PARAMETER!$B$10,"Y","Z"))</f>
        <v>Y</v>
      </c>
      <c r="AD2515" s="16" t="str">
        <f aca="false">AA2515&amp;AC2515</f>
        <v>BY</v>
      </c>
      <c r="AE2515" s="22" t="n">
        <f aca="false">DATA!I2515</f>
        <v>0.16</v>
      </c>
      <c r="AF2515" s="18" t="n">
        <f aca="false">DATA!L2515</f>
        <v>43</v>
      </c>
      <c r="AG2515" s="16" t="str">
        <f aca="false">DATA!K2515</f>
        <v>C</v>
      </c>
      <c r="AH2515" s="18" t="n">
        <f aca="false">IF(AE2515&gt;=PARAMETER!$B$12,1,0)</f>
        <v>0</v>
      </c>
      <c r="AI2515" s="18" t="n">
        <f aca="false">IF(AF2515&gt;=PARAMETER!$B$13,1,0)</f>
        <v>0</v>
      </c>
      <c r="AJ2515" s="18" t="n">
        <f aca="false">IF(AND(AH2515=1,AI2515=1),1,0)</f>
        <v>0</v>
      </c>
    </row>
    <row r="2516" customFormat="false" ht="15" hidden="false" customHeight="false" outlineLevel="0" collapsed="false">
      <c r="A2516" s="16" t="str">
        <f aca="false">DATA!A2516</f>
        <v>ITM12514</v>
      </c>
      <c r="B2516" s="16" t="str">
        <f aca="false">DATA!B2516</f>
        <v>Pharma</v>
      </c>
      <c r="C2516" s="17" t="n">
        <f aca="false">DATA!C2516</f>
        <v>473</v>
      </c>
      <c r="D2516" s="17" t="n">
        <f aca="false">DATA!D2516</f>
        <v>50</v>
      </c>
      <c r="E2516" s="18" t="n">
        <f aca="false">DATA!F2516</f>
        <v>3</v>
      </c>
      <c r="F2516" s="19" t="n">
        <f aca="false">DATA!G2516</f>
        <v>10.53</v>
      </c>
      <c r="G2516" s="19" t="n">
        <f aca="false">DATA!H2516</f>
        <v>7.64</v>
      </c>
      <c r="H2516" s="18" t="n">
        <f aca="false">DATA!E2516</f>
        <v>7</v>
      </c>
      <c r="I2516" s="20" t="n">
        <f aca="false">F2516*E2516</f>
        <v>31.59</v>
      </c>
      <c r="J2516" s="20" t="n">
        <f aca="false">PARAMETER!$B$4*G2516*SQRT(E2516)</f>
        <v>21.7661312041093</v>
      </c>
      <c r="K2516" s="20" t="n">
        <f aca="false">I2516+J2516</f>
        <v>53.3561312041093</v>
      </c>
      <c r="L2516" s="20" t="n">
        <f aca="false">K2516+F2516*H2516</f>
        <v>127.066131204109</v>
      </c>
      <c r="M2516" s="16" t="str">
        <f aca="false">IF(C2516&lt;=K2516,"REORDER",IF(C2516&gt;L2516,"OVERSTOCK","OK"))</f>
        <v>OVERSTOCK</v>
      </c>
      <c r="N2516" s="16" t="str">
        <f aca="false">IF(C2516&lt;=D2516,"REORDER","OK")</f>
        <v>OK</v>
      </c>
      <c r="O2516" s="18" t="n">
        <f aca="false">IF(D2516&lt;I2516,1,0)</f>
        <v>0</v>
      </c>
      <c r="P2516" s="20" t="n">
        <f aca="false">C2516/F2516</f>
        <v>44.9192782526116</v>
      </c>
      <c r="Q2516" s="19" t="n">
        <f aca="false">DATA!N2516</f>
        <v>138.19</v>
      </c>
      <c r="R2516" s="19" t="n">
        <f aca="false">DATA!O2516</f>
        <v>1.71</v>
      </c>
      <c r="S2516" s="17" t="n">
        <f aca="false">C2516*Q2516</f>
        <v>65363.87</v>
      </c>
      <c r="T2516" s="19" t="n">
        <f aca="false">C2516*R2516</f>
        <v>808.83</v>
      </c>
      <c r="U2516" s="20" t="n">
        <f aca="false">MAX(0,C2516-L2516)</f>
        <v>345.933868795891</v>
      </c>
      <c r="V2516" s="17" t="n">
        <f aca="false">U2516*Q2516</f>
        <v>47804.6013289041</v>
      </c>
      <c r="W2516" s="19" t="n">
        <f aca="false">U2516*R2516</f>
        <v>591.546915640973</v>
      </c>
      <c r="X2516" s="20" t="n">
        <f aca="false">MAX(0,K2516-C2516)</f>
        <v>0</v>
      </c>
      <c r="Y2516" s="17" t="n">
        <f aca="false">F2516*PARAMETER!$B$5*Q2516</f>
        <v>531126.3555</v>
      </c>
      <c r="Z2516" s="21" t="n">
        <f aca="false">SUMIF($Y$2:$Y$3205,"&gt;="&amp;Y2516)/SUM($Y$2:$Y$3205)</f>
        <v>0.896269604044386</v>
      </c>
      <c r="AA2516" s="16" t="str">
        <f aca="false">IF(Z2516&lt;=PARAMETER!$B$7,"A",IF(Z2516&lt;=PARAMETER!$B$8,"B","C"))</f>
        <v>B</v>
      </c>
      <c r="AB2516" s="22" t="n">
        <f aca="false">G2516/F2516</f>
        <v>0.725546058879392</v>
      </c>
      <c r="AC2516" s="16" t="str">
        <f aca="false">IF(AB2516&lt;=PARAMETER!$B$9,"X",IF(AB2516&lt;=PARAMETER!$B$10,"Y","Z"))</f>
        <v>Z</v>
      </c>
      <c r="AD2516" s="16" t="str">
        <f aca="false">AA2516&amp;AC2516</f>
        <v>BZ</v>
      </c>
      <c r="AE2516" s="22" t="n">
        <f aca="false">DATA!I2516</f>
        <v>0.87</v>
      </c>
      <c r="AF2516" s="18" t="n">
        <f aca="false">DATA!L2516</f>
        <v>65</v>
      </c>
      <c r="AG2516" s="16" t="str">
        <f aca="false">DATA!K2516</f>
        <v>A</v>
      </c>
      <c r="AH2516" s="18" t="n">
        <f aca="false">IF(AE2516&gt;=PARAMETER!$B$12,1,0)</f>
        <v>1</v>
      </c>
      <c r="AI2516" s="18" t="n">
        <f aca="false">IF(AF2516&gt;=PARAMETER!$B$13,1,0)</f>
        <v>0</v>
      </c>
      <c r="AJ2516" s="18" t="n">
        <f aca="false">IF(AND(AH2516=1,AI2516=1),1,0)</f>
        <v>0</v>
      </c>
    </row>
    <row r="2517" customFormat="false" ht="15" hidden="false" customHeight="false" outlineLevel="0" collapsed="false">
      <c r="A2517" s="16" t="str">
        <f aca="false">DATA!A2517</f>
        <v>ITM12515</v>
      </c>
      <c r="B2517" s="16" t="str">
        <f aca="false">DATA!B2517</f>
        <v>Electronics</v>
      </c>
      <c r="C2517" s="17" t="n">
        <f aca="false">DATA!C2517</f>
        <v>333</v>
      </c>
      <c r="D2517" s="17" t="n">
        <f aca="false">DATA!D2517</f>
        <v>76</v>
      </c>
      <c r="E2517" s="18" t="n">
        <f aca="false">DATA!F2517</f>
        <v>7</v>
      </c>
      <c r="F2517" s="19" t="n">
        <f aca="false">DATA!G2517</f>
        <v>37.75</v>
      </c>
      <c r="G2517" s="19" t="n">
        <f aca="false">DATA!H2517</f>
        <v>9.67</v>
      </c>
      <c r="H2517" s="18" t="n">
        <f aca="false">DATA!E2517</f>
        <v>14</v>
      </c>
      <c r="I2517" s="20" t="n">
        <f aca="false">F2517*E2517</f>
        <v>264.25</v>
      </c>
      <c r="J2517" s="20" t="n">
        <f aca="false">PARAMETER!$B$4*G2517*SQRT(E2517)</f>
        <v>42.0826180989567</v>
      </c>
      <c r="K2517" s="20" t="n">
        <f aca="false">I2517+J2517</f>
        <v>306.332618098957</v>
      </c>
      <c r="L2517" s="20" t="n">
        <f aca="false">K2517+F2517*H2517</f>
        <v>834.832618098957</v>
      </c>
      <c r="M2517" s="16" t="str">
        <f aca="false">IF(C2517&lt;=K2517,"REORDER",IF(C2517&gt;L2517,"OVERSTOCK","OK"))</f>
        <v>OK</v>
      </c>
      <c r="N2517" s="16" t="str">
        <f aca="false">IF(C2517&lt;=D2517,"REORDER","OK")</f>
        <v>OK</v>
      </c>
      <c r="O2517" s="18" t="n">
        <f aca="false">IF(D2517&lt;I2517,1,0)</f>
        <v>1</v>
      </c>
      <c r="P2517" s="20" t="n">
        <f aca="false">C2517/F2517</f>
        <v>8.82119205298013</v>
      </c>
      <c r="Q2517" s="19" t="n">
        <f aca="false">DATA!N2517</f>
        <v>81.91</v>
      </c>
      <c r="R2517" s="19" t="n">
        <f aca="false">DATA!O2517</f>
        <v>0.1</v>
      </c>
      <c r="S2517" s="17" t="n">
        <f aca="false">C2517*Q2517</f>
        <v>27276.03</v>
      </c>
      <c r="T2517" s="19" t="n">
        <f aca="false">C2517*R2517</f>
        <v>33.3</v>
      </c>
      <c r="U2517" s="20" t="n">
        <f aca="false">MAX(0,C2517-L2517)</f>
        <v>0</v>
      </c>
      <c r="V2517" s="17" t="n">
        <f aca="false">U2517*Q2517</f>
        <v>0</v>
      </c>
      <c r="W2517" s="19" t="n">
        <f aca="false">U2517*R2517</f>
        <v>0</v>
      </c>
      <c r="X2517" s="20" t="n">
        <f aca="false">MAX(0,K2517-C2517)</f>
        <v>0</v>
      </c>
      <c r="Y2517" s="17" t="n">
        <f aca="false">F2517*PARAMETER!$B$5*Q2517</f>
        <v>1128617.4125</v>
      </c>
      <c r="Z2517" s="21" t="n">
        <f aca="false">SUMIF($Y$2:$Y$3205,"&gt;="&amp;Y2517)/SUM($Y$2:$Y$3205)</f>
        <v>0.67565621306343</v>
      </c>
      <c r="AA2517" s="16" t="str">
        <f aca="false">IF(Z2517&lt;=PARAMETER!$B$7,"A",IF(Z2517&lt;=PARAMETER!$B$8,"B","C"))</f>
        <v>A</v>
      </c>
      <c r="AB2517" s="22" t="n">
        <f aca="false">G2517/F2517</f>
        <v>0.256158940397351</v>
      </c>
      <c r="AC2517" s="16" t="str">
        <f aca="false">IF(AB2517&lt;=PARAMETER!$B$9,"X",IF(AB2517&lt;=PARAMETER!$B$10,"Y","Z"))</f>
        <v>Y</v>
      </c>
      <c r="AD2517" s="16" t="str">
        <f aca="false">AA2517&amp;AC2517</f>
        <v>AY</v>
      </c>
      <c r="AE2517" s="22" t="n">
        <f aca="false">DATA!I2517</f>
        <v>0.82</v>
      </c>
      <c r="AF2517" s="18" t="n">
        <f aca="false">DATA!L2517</f>
        <v>106</v>
      </c>
      <c r="AG2517" s="16" t="str">
        <f aca="false">DATA!K2517</f>
        <v>C</v>
      </c>
      <c r="AH2517" s="18" t="n">
        <f aca="false">IF(AE2517&gt;=PARAMETER!$B$12,1,0)</f>
        <v>1</v>
      </c>
      <c r="AI2517" s="18" t="n">
        <f aca="false">IF(AF2517&gt;=PARAMETER!$B$13,1,0)</f>
        <v>1</v>
      </c>
      <c r="AJ2517" s="18" t="n">
        <f aca="false">IF(AND(AH2517=1,AI2517=1),1,0)</f>
        <v>1</v>
      </c>
    </row>
    <row r="2518" customFormat="false" ht="15" hidden="false" customHeight="false" outlineLevel="0" collapsed="false">
      <c r="A2518" s="16" t="str">
        <f aca="false">DATA!A2518</f>
        <v>ITM12516</v>
      </c>
      <c r="B2518" s="16" t="str">
        <f aca="false">DATA!B2518</f>
        <v>Pharma</v>
      </c>
      <c r="C2518" s="17" t="n">
        <f aca="false">DATA!C2518</f>
        <v>147</v>
      </c>
      <c r="D2518" s="17" t="n">
        <f aca="false">DATA!D2518</f>
        <v>10</v>
      </c>
      <c r="E2518" s="18" t="n">
        <f aca="false">DATA!F2518</f>
        <v>2</v>
      </c>
      <c r="F2518" s="19" t="n">
        <f aca="false">DATA!G2518</f>
        <v>14.5</v>
      </c>
      <c r="G2518" s="19" t="n">
        <f aca="false">DATA!H2518</f>
        <v>9.62</v>
      </c>
      <c r="H2518" s="18" t="n">
        <f aca="false">DATA!E2518</f>
        <v>14</v>
      </c>
      <c r="I2518" s="20" t="n">
        <f aca="false">F2518*E2518</f>
        <v>29</v>
      </c>
      <c r="J2518" s="20" t="n">
        <f aca="false">PARAMETER!$B$4*G2518*SQRT(E2518)</f>
        <v>22.3777968367392</v>
      </c>
      <c r="K2518" s="20" t="n">
        <f aca="false">I2518+J2518</f>
        <v>51.3777968367392</v>
      </c>
      <c r="L2518" s="20" t="n">
        <f aca="false">K2518+F2518*H2518</f>
        <v>254.377796836739</v>
      </c>
      <c r="M2518" s="16" t="str">
        <f aca="false">IF(C2518&lt;=K2518,"REORDER",IF(C2518&gt;L2518,"OVERSTOCK","OK"))</f>
        <v>OK</v>
      </c>
      <c r="N2518" s="16" t="str">
        <f aca="false">IF(C2518&lt;=D2518,"REORDER","OK")</f>
        <v>OK</v>
      </c>
      <c r="O2518" s="18" t="n">
        <f aca="false">IF(D2518&lt;I2518,1,0)</f>
        <v>1</v>
      </c>
      <c r="P2518" s="20" t="n">
        <f aca="false">C2518/F2518</f>
        <v>10.1379310344828</v>
      </c>
      <c r="Q2518" s="19" t="n">
        <f aca="false">DATA!N2518</f>
        <v>48</v>
      </c>
      <c r="R2518" s="19" t="n">
        <f aca="false">DATA!O2518</f>
        <v>1.86</v>
      </c>
      <c r="S2518" s="17" t="n">
        <f aca="false">C2518*Q2518</f>
        <v>7056</v>
      </c>
      <c r="T2518" s="19" t="n">
        <f aca="false">C2518*R2518</f>
        <v>273.42</v>
      </c>
      <c r="U2518" s="20" t="n">
        <f aca="false">MAX(0,C2518-L2518)</f>
        <v>0</v>
      </c>
      <c r="V2518" s="17" t="n">
        <f aca="false">U2518*Q2518</f>
        <v>0</v>
      </c>
      <c r="W2518" s="19" t="n">
        <f aca="false">U2518*R2518</f>
        <v>0</v>
      </c>
      <c r="X2518" s="20" t="n">
        <f aca="false">MAX(0,K2518-C2518)</f>
        <v>0</v>
      </c>
      <c r="Y2518" s="17" t="n">
        <f aca="false">F2518*PARAMETER!$B$5*Q2518</f>
        <v>254040</v>
      </c>
      <c r="Z2518" s="21" t="n">
        <f aca="false">SUMIF($Y$2:$Y$3205,"&gt;="&amp;Y2518)/SUM($Y$2:$Y$3205)</f>
        <v>0.971396813048317</v>
      </c>
      <c r="AA2518" s="16" t="str">
        <f aca="false">IF(Z2518&lt;=PARAMETER!$B$7,"A",IF(Z2518&lt;=PARAMETER!$B$8,"B","C"))</f>
        <v>C</v>
      </c>
      <c r="AB2518" s="22" t="n">
        <f aca="false">G2518/F2518</f>
        <v>0.663448275862069</v>
      </c>
      <c r="AC2518" s="16" t="str">
        <f aca="false">IF(AB2518&lt;=PARAMETER!$B$9,"X",IF(AB2518&lt;=PARAMETER!$B$10,"Y","Z"))</f>
        <v>Z</v>
      </c>
      <c r="AD2518" s="16" t="str">
        <f aca="false">AA2518&amp;AC2518</f>
        <v>CZ</v>
      </c>
      <c r="AE2518" s="22" t="n">
        <f aca="false">DATA!I2518</f>
        <v>0.8</v>
      </c>
      <c r="AF2518" s="18" t="n">
        <f aca="false">DATA!L2518</f>
        <v>35</v>
      </c>
      <c r="AG2518" s="16" t="str">
        <f aca="false">DATA!K2518</f>
        <v>C</v>
      </c>
      <c r="AH2518" s="18" t="n">
        <f aca="false">IF(AE2518&gt;=PARAMETER!$B$12,1,0)</f>
        <v>1</v>
      </c>
      <c r="AI2518" s="18" t="n">
        <f aca="false">IF(AF2518&gt;=PARAMETER!$B$13,1,0)</f>
        <v>0</v>
      </c>
      <c r="AJ2518" s="18" t="n">
        <f aca="false">IF(AND(AH2518=1,AI2518=1),1,0)</f>
        <v>0</v>
      </c>
    </row>
    <row r="2519" customFormat="false" ht="15" hidden="false" customHeight="false" outlineLevel="0" collapsed="false">
      <c r="A2519" s="16" t="str">
        <f aca="false">DATA!A2519</f>
        <v>ITM12517</v>
      </c>
      <c r="B2519" s="16" t="str">
        <f aca="false">DATA!B2519</f>
        <v>Pharma</v>
      </c>
      <c r="C2519" s="17" t="n">
        <f aca="false">DATA!C2519</f>
        <v>417</v>
      </c>
      <c r="D2519" s="17" t="n">
        <f aca="false">DATA!D2519</f>
        <v>60</v>
      </c>
      <c r="E2519" s="18" t="n">
        <f aca="false">DATA!F2519</f>
        <v>6</v>
      </c>
      <c r="F2519" s="19" t="n">
        <f aca="false">DATA!G2519</f>
        <v>19.7</v>
      </c>
      <c r="G2519" s="19" t="n">
        <f aca="false">DATA!H2519</f>
        <v>2.64</v>
      </c>
      <c r="H2519" s="18" t="n">
        <f aca="false">DATA!E2519</f>
        <v>3</v>
      </c>
      <c r="I2519" s="20" t="n">
        <f aca="false">F2519*E2519</f>
        <v>118.2</v>
      </c>
      <c r="J2519" s="20" t="n">
        <f aca="false">PARAMETER!$B$4*G2519*SQRT(E2519)</f>
        <v>10.636697511257</v>
      </c>
      <c r="K2519" s="20" t="n">
        <f aca="false">I2519+J2519</f>
        <v>128.836697511257</v>
      </c>
      <c r="L2519" s="20" t="n">
        <f aca="false">K2519+F2519*H2519</f>
        <v>187.936697511257</v>
      </c>
      <c r="M2519" s="16" t="str">
        <f aca="false">IF(C2519&lt;=K2519,"REORDER",IF(C2519&gt;L2519,"OVERSTOCK","OK"))</f>
        <v>OVERSTOCK</v>
      </c>
      <c r="N2519" s="16" t="str">
        <f aca="false">IF(C2519&lt;=D2519,"REORDER","OK")</f>
        <v>OK</v>
      </c>
      <c r="O2519" s="18" t="n">
        <f aca="false">IF(D2519&lt;I2519,1,0)</f>
        <v>1</v>
      </c>
      <c r="P2519" s="20" t="n">
        <f aca="false">C2519/F2519</f>
        <v>21.1675126903553</v>
      </c>
      <c r="Q2519" s="19" t="n">
        <f aca="false">DATA!N2519</f>
        <v>175.66</v>
      </c>
      <c r="R2519" s="19" t="n">
        <f aca="false">DATA!O2519</f>
        <v>0.2</v>
      </c>
      <c r="S2519" s="17" t="n">
        <f aca="false">C2519*Q2519</f>
        <v>73250.22</v>
      </c>
      <c r="T2519" s="19" t="n">
        <f aca="false">C2519*R2519</f>
        <v>83.4</v>
      </c>
      <c r="U2519" s="20" t="n">
        <f aca="false">MAX(0,C2519-L2519)</f>
        <v>229.063302488743</v>
      </c>
      <c r="V2519" s="17" t="n">
        <f aca="false">U2519*Q2519</f>
        <v>40237.2597151726</v>
      </c>
      <c r="W2519" s="19" t="n">
        <f aca="false">U2519*R2519</f>
        <v>45.8126604977486</v>
      </c>
      <c r="X2519" s="20" t="n">
        <f aca="false">MAX(0,K2519-C2519)</f>
        <v>0</v>
      </c>
      <c r="Y2519" s="17" t="n">
        <f aca="false">F2519*PARAMETER!$B$5*Q2519</f>
        <v>1263083.23</v>
      </c>
      <c r="Z2519" s="21" t="n">
        <f aca="false">SUMIF($Y$2:$Y$3205,"&gt;="&amp;Y2519)/SUM($Y$2:$Y$3205)</f>
        <v>0.62168752940701</v>
      </c>
      <c r="AA2519" s="16" t="str">
        <f aca="false">IF(Z2519&lt;=PARAMETER!$B$7,"A",IF(Z2519&lt;=PARAMETER!$B$8,"B","C"))</f>
        <v>A</v>
      </c>
      <c r="AB2519" s="22" t="n">
        <f aca="false">G2519/F2519</f>
        <v>0.134010152284264</v>
      </c>
      <c r="AC2519" s="16" t="str">
        <f aca="false">IF(AB2519&lt;=PARAMETER!$B$9,"X",IF(AB2519&lt;=PARAMETER!$B$10,"Y","Z"))</f>
        <v>X</v>
      </c>
      <c r="AD2519" s="16" t="str">
        <f aca="false">AA2519&amp;AC2519</f>
        <v>AX</v>
      </c>
      <c r="AE2519" s="22" t="n">
        <f aca="false">DATA!I2519</f>
        <v>0.12</v>
      </c>
      <c r="AF2519" s="18" t="n">
        <f aca="false">DATA!L2519</f>
        <v>179</v>
      </c>
      <c r="AG2519" s="16" t="str">
        <f aca="false">DATA!K2519</f>
        <v>A</v>
      </c>
      <c r="AH2519" s="18" t="n">
        <f aca="false">IF(AE2519&gt;=PARAMETER!$B$12,1,0)</f>
        <v>0</v>
      </c>
      <c r="AI2519" s="18" t="n">
        <f aca="false">IF(AF2519&gt;=PARAMETER!$B$13,1,0)</f>
        <v>1</v>
      </c>
      <c r="AJ2519" s="18" t="n">
        <f aca="false">IF(AND(AH2519=1,AI2519=1),1,0)</f>
        <v>0</v>
      </c>
    </row>
    <row r="2520" customFormat="false" ht="15" hidden="false" customHeight="false" outlineLevel="0" collapsed="false">
      <c r="A2520" s="16" t="str">
        <f aca="false">DATA!A2520</f>
        <v>ITM12518</v>
      </c>
      <c r="B2520" s="16" t="str">
        <f aca="false">DATA!B2520</f>
        <v>Pharma</v>
      </c>
      <c r="C2520" s="17" t="n">
        <f aca="false">DATA!C2520</f>
        <v>440</v>
      </c>
      <c r="D2520" s="17" t="n">
        <f aca="false">DATA!D2520</f>
        <v>14</v>
      </c>
      <c r="E2520" s="18" t="n">
        <f aca="false">DATA!F2520</f>
        <v>9</v>
      </c>
      <c r="F2520" s="19" t="n">
        <f aca="false">DATA!G2520</f>
        <v>19.37</v>
      </c>
      <c r="G2520" s="19" t="n">
        <f aca="false">DATA!H2520</f>
        <v>7.39</v>
      </c>
      <c r="H2520" s="18" t="n">
        <f aca="false">DATA!E2520</f>
        <v>6</v>
      </c>
      <c r="I2520" s="20" t="n">
        <f aca="false">F2520*E2520</f>
        <v>174.33</v>
      </c>
      <c r="J2520" s="20" t="n">
        <f aca="false">PARAMETER!$B$4*G2520*SQRT(E2520)</f>
        <v>36.4664049095141</v>
      </c>
      <c r="K2520" s="20" t="n">
        <f aca="false">I2520+J2520</f>
        <v>210.796404909514</v>
      </c>
      <c r="L2520" s="20" t="n">
        <f aca="false">K2520+F2520*H2520</f>
        <v>327.016404909514</v>
      </c>
      <c r="M2520" s="16" t="str">
        <f aca="false">IF(C2520&lt;=K2520,"REORDER",IF(C2520&gt;L2520,"OVERSTOCK","OK"))</f>
        <v>OVERSTOCK</v>
      </c>
      <c r="N2520" s="16" t="str">
        <f aca="false">IF(C2520&lt;=D2520,"REORDER","OK")</f>
        <v>OK</v>
      </c>
      <c r="O2520" s="18" t="n">
        <f aca="false">IF(D2520&lt;I2520,1,0)</f>
        <v>1</v>
      </c>
      <c r="P2520" s="20" t="n">
        <f aca="false">C2520/F2520</f>
        <v>22.715539494063</v>
      </c>
      <c r="Q2520" s="19" t="n">
        <f aca="false">DATA!N2520</f>
        <v>185.21</v>
      </c>
      <c r="R2520" s="19" t="n">
        <f aca="false">DATA!O2520</f>
        <v>0.42</v>
      </c>
      <c r="S2520" s="17" t="n">
        <f aca="false">C2520*Q2520</f>
        <v>81492.4</v>
      </c>
      <c r="T2520" s="19" t="n">
        <f aca="false">C2520*R2520</f>
        <v>184.8</v>
      </c>
      <c r="U2520" s="20" t="n">
        <f aca="false">MAX(0,C2520-L2520)</f>
        <v>112.983595090486</v>
      </c>
      <c r="V2520" s="17" t="n">
        <f aca="false">U2520*Q2520</f>
        <v>20925.6916467089</v>
      </c>
      <c r="W2520" s="19" t="n">
        <f aca="false">U2520*R2520</f>
        <v>47.4531099380041</v>
      </c>
      <c r="X2520" s="20" t="n">
        <f aca="false">MAX(0,K2520-C2520)</f>
        <v>0</v>
      </c>
      <c r="Y2520" s="17" t="n">
        <f aca="false">F2520*PARAMETER!$B$5*Q2520</f>
        <v>1309443.9605</v>
      </c>
      <c r="Z2520" s="21" t="n">
        <f aca="false">SUMIF($Y$2:$Y$3205,"&gt;="&amp;Y2520)/SUM($Y$2:$Y$3205)</f>
        <v>0.602417203918221</v>
      </c>
      <c r="AA2520" s="16" t="str">
        <f aca="false">IF(Z2520&lt;=PARAMETER!$B$7,"A",IF(Z2520&lt;=PARAMETER!$B$8,"B","C"))</f>
        <v>A</v>
      </c>
      <c r="AB2520" s="22" t="n">
        <f aca="false">G2520/F2520</f>
        <v>0.381517811048012</v>
      </c>
      <c r="AC2520" s="16" t="str">
        <f aca="false">IF(AB2520&lt;=PARAMETER!$B$9,"X",IF(AB2520&lt;=PARAMETER!$B$10,"Y","Z"))</f>
        <v>Y</v>
      </c>
      <c r="AD2520" s="16" t="str">
        <f aca="false">AA2520&amp;AC2520</f>
        <v>AY</v>
      </c>
      <c r="AE2520" s="22" t="n">
        <f aca="false">DATA!I2520</f>
        <v>0.57</v>
      </c>
      <c r="AF2520" s="18" t="n">
        <f aca="false">DATA!L2520</f>
        <v>100</v>
      </c>
      <c r="AG2520" s="16" t="str">
        <f aca="false">DATA!K2520</f>
        <v>D</v>
      </c>
      <c r="AH2520" s="18" t="n">
        <f aca="false">IF(AE2520&gt;=PARAMETER!$B$12,1,0)</f>
        <v>0</v>
      </c>
      <c r="AI2520" s="18" t="n">
        <f aca="false">IF(AF2520&gt;=PARAMETER!$B$13,1,0)</f>
        <v>1</v>
      </c>
      <c r="AJ2520" s="18" t="n">
        <f aca="false">IF(AND(AH2520=1,AI2520=1),1,0)</f>
        <v>0</v>
      </c>
    </row>
    <row r="2521" customFormat="false" ht="15" hidden="false" customHeight="false" outlineLevel="0" collapsed="false">
      <c r="A2521" s="16" t="str">
        <f aca="false">DATA!A2521</f>
        <v>ITM12519</v>
      </c>
      <c r="B2521" s="16" t="str">
        <f aca="false">DATA!B2521</f>
        <v>Electronics</v>
      </c>
      <c r="C2521" s="17" t="n">
        <f aca="false">DATA!C2521</f>
        <v>387</v>
      </c>
      <c r="D2521" s="17" t="n">
        <f aca="false">DATA!D2521</f>
        <v>22</v>
      </c>
      <c r="E2521" s="18" t="n">
        <f aca="false">DATA!F2521</f>
        <v>8</v>
      </c>
      <c r="F2521" s="19" t="n">
        <f aca="false">DATA!G2521</f>
        <v>12.97</v>
      </c>
      <c r="G2521" s="19" t="n">
        <f aca="false">DATA!H2521</f>
        <v>5.54</v>
      </c>
      <c r="H2521" s="18" t="n">
        <f aca="false">DATA!E2521</f>
        <v>12</v>
      </c>
      <c r="I2521" s="20" t="n">
        <f aca="false">F2521*E2521</f>
        <v>103.76</v>
      </c>
      <c r="J2521" s="20" t="n">
        <f aca="false">PARAMETER!$B$4*G2521*SQRT(E2521)</f>
        <v>25.7740113254751</v>
      </c>
      <c r="K2521" s="20" t="n">
        <f aca="false">I2521+J2521</f>
        <v>129.534011325475</v>
      </c>
      <c r="L2521" s="20" t="n">
        <f aca="false">K2521+F2521*H2521</f>
        <v>285.174011325475</v>
      </c>
      <c r="M2521" s="16" t="str">
        <f aca="false">IF(C2521&lt;=K2521,"REORDER",IF(C2521&gt;L2521,"OVERSTOCK","OK"))</f>
        <v>OVERSTOCK</v>
      </c>
      <c r="N2521" s="16" t="str">
        <f aca="false">IF(C2521&lt;=D2521,"REORDER","OK")</f>
        <v>OK</v>
      </c>
      <c r="O2521" s="18" t="n">
        <f aca="false">IF(D2521&lt;I2521,1,0)</f>
        <v>1</v>
      </c>
      <c r="P2521" s="20" t="n">
        <f aca="false">C2521/F2521</f>
        <v>29.8380878951426</v>
      </c>
      <c r="Q2521" s="19" t="n">
        <f aca="false">DATA!N2521</f>
        <v>129.08</v>
      </c>
      <c r="R2521" s="19" t="n">
        <f aca="false">DATA!O2521</f>
        <v>0.16</v>
      </c>
      <c r="S2521" s="17" t="n">
        <f aca="false">C2521*Q2521</f>
        <v>49953.96</v>
      </c>
      <c r="T2521" s="19" t="n">
        <f aca="false">C2521*R2521</f>
        <v>61.92</v>
      </c>
      <c r="U2521" s="20" t="n">
        <f aca="false">MAX(0,C2521-L2521)</f>
        <v>101.825988674525</v>
      </c>
      <c r="V2521" s="17" t="n">
        <f aca="false">U2521*Q2521</f>
        <v>13143.6986181077</v>
      </c>
      <c r="W2521" s="19" t="n">
        <f aca="false">U2521*R2521</f>
        <v>16.292158187924</v>
      </c>
      <c r="X2521" s="20" t="n">
        <f aca="false">MAX(0,K2521-C2521)</f>
        <v>0</v>
      </c>
      <c r="Y2521" s="17" t="n">
        <f aca="false">F2521*PARAMETER!$B$5*Q2521</f>
        <v>611071.174</v>
      </c>
      <c r="Z2521" s="21" t="n">
        <f aca="false">SUMIF($Y$2:$Y$3205,"&gt;="&amp;Y2521)/SUM($Y$2:$Y$3205)</f>
        <v>0.873603076524095</v>
      </c>
      <c r="AA2521" s="16" t="str">
        <f aca="false">IF(Z2521&lt;=PARAMETER!$B$7,"A",IF(Z2521&lt;=PARAMETER!$B$8,"B","C"))</f>
        <v>B</v>
      </c>
      <c r="AB2521" s="22" t="n">
        <f aca="false">G2521/F2521</f>
        <v>0.427139552814187</v>
      </c>
      <c r="AC2521" s="16" t="str">
        <f aca="false">IF(AB2521&lt;=PARAMETER!$B$9,"X",IF(AB2521&lt;=PARAMETER!$B$10,"Y","Z"))</f>
        <v>Y</v>
      </c>
      <c r="AD2521" s="16" t="str">
        <f aca="false">AA2521&amp;AC2521</f>
        <v>BY</v>
      </c>
      <c r="AE2521" s="22" t="n">
        <f aca="false">DATA!I2521</f>
        <v>0.15</v>
      </c>
      <c r="AF2521" s="18" t="n">
        <f aca="false">DATA!L2521</f>
        <v>47</v>
      </c>
      <c r="AG2521" s="16" t="str">
        <f aca="false">DATA!K2521</f>
        <v>C</v>
      </c>
      <c r="AH2521" s="18" t="n">
        <f aca="false">IF(AE2521&gt;=PARAMETER!$B$12,1,0)</f>
        <v>0</v>
      </c>
      <c r="AI2521" s="18" t="n">
        <f aca="false">IF(AF2521&gt;=PARAMETER!$B$13,1,0)</f>
        <v>0</v>
      </c>
      <c r="AJ2521" s="18" t="n">
        <f aca="false">IF(AND(AH2521=1,AI2521=1),1,0)</f>
        <v>0</v>
      </c>
    </row>
    <row r="2522" customFormat="false" ht="15" hidden="false" customHeight="false" outlineLevel="0" collapsed="false">
      <c r="A2522" s="16" t="str">
        <f aca="false">DATA!A2522</f>
        <v>ITM12520</v>
      </c>
      <c r="B2522" s="16" t="str">
        <f aca="false">DATA!B2522</f>
        <v>Pharma</v>
      </c>
      <c r="C2522" s="17" t="n">
        <f aca="false">DATA!C2522</f>
        <v>482</v>
      </c>
      <c r="D2522" s="17" t="n">
        <f aca="false">DATA!D2522</f>
        <v>28</v>
      </c>
      <c r="E2522" s="18" t="n">
        <f aca="false">DATA!F2522</f>
        <v>9</v>
      </c>
      <c r="F2522" s="19" t="n">
        <f aca="false">DATA!G2522</f>
        <v>22.1</v>
      </c>
      <c r="G2522" s="19" t="n">
        <f aca="false">DATA!H2522</f>
        <v>2.54</v>
      </c>
      <c r="H2522" s="18" t="n">
        <f aca="false">DATA!E2522</f>
        <v>5</v>
      </c>
      <c r="I2522" s="20" t="n">
        <f aca="false">F2522*E2522</f>
        <v>198.9</v>
      </c>
      <c r="J2522" s="20" t="n">
        <f aca="false">PARAMETER!$B$4*G2522*SQRT(E2522)</f>
        <v>12.5337846373702</v>
      </c>
      <c r="K2522" s="20" t="n">
        <f aca="false">I2522+J2522</f>
        <v>211.43378463737</v>
      </c>
      <c r="L2522" s="20" t="n">
        <f aca="false">K2522+F2522*H2522</f>
        <v>321.93378463737</v>
      </c>
      <c r="M2522" s="16" t="str">
        <f aca="false">IF(C2522&lt;=K2522,"REORDER",IF(C2522&gt;L2522,"OVERSTOCK","OK"))</f>
        <v>OVERSTOCK</v>
      </c>
      <c r="N2522" s="16" t="str">
        <f aca="false">IF(C2522&lt;=D2522,"REORDER","OK")</f>
        <v>OK</v>
      </c>
      <c r="O2522" s="18" t="n">
        <f aca="false">IF(D2522&lt;I2522,1,0)</f>
        <v>1</v>
      </c>
      <c r="P2522" s="20" t="n">
        <f aca="false">C2522/F2522</f>
        <v>21.8099547511312</v>
      </c>
      <c r="Q2522" s="19" t="n">
        <f aca="false">DATA!N2522</f>
        <v>164.12</v>
      </c>
      <c r="R2522" s="19" t="n">
        <f aca="false">DATA!O2522</f>
        <v>1.09</v>
      </c>
      <c r="S2522" s="17" t="n">
        <f aca="false">C2522*Q2522</f>
        <v>79105.84</v>
      </c>
      <c r="T2522" s="19" t="n">
        <f aca="false">C2522*R2522</f>
        <v>525.38</v>
      </c>
      <c r="U2522" s="20" t="n">
        <f aca="false">MAX(0,C2522-L2522)</f>
        <v>160.06621536263</v>
      </c>
      <c r="V2522" s="17" t="n">
        <f aca="false">U2522*Q2522</f>
        <v>26270.0672653148</v>
      </c>
      <c r="W2522" s="19" t="n">
        <f aca="false">U2522*R2522</f>
        <v>174.472174745267</v>
      </c>
      <c r="X2522" s="20" t="n">
        <f aca="false">MAX(0,K2522-C2522)</f>
        <v>0</v>
      </c>
      <c r="Y2522" s="17" t="n">
        <f aca="false">F2522*PARAMETER!$B$5*Q2522</f>
        <v>1323873.98</v>
      </c>
      <c r="Z2522" s="21" t="n">
        <f aca="false">SUMIF($Y$2:$Y$3205,"&gt;="&amp;Y2522)/SUM($Y$2:$Y$3205)</f>
        <v>0.59570482500353</v>
      </c>
      <c r="AA2522" s="16" t="str">
        <f aca="false">IF(Z2522&lt;=PARAMETER!$B$7,"A",IF(Z2522&lt;=PARAMETER!$B$8,"B","C"))</f>
        <v>A</v>
      </c>
      <c r="AB2522" s="22" t="n">
        <f aca="false">G2522/F2522</f>
        <v>0.114932126696833</v>
      </c>
      <c r="AC2522" s="16" t="str">
        <f aca="false">IF(AB2522&lt;=PARAMETER!$B$9,"X",IF(AB2522&lt;=PARAMETER!$B$10,"Y","Z"))</f>
        <v>X</v>
      </c>
      <c r="AD2522" s="16" t="str">
        <f aca="false">AA2522&amp;AC2522</f>
        <v>AX</v>
      </c>
      <c r="AE2522" s="22" t="n">
        <f aca="false">DATA!I2522</f>
        <v>0.6</v>
      </c>
      <c r="AF2522" s="18" t="n">
        <f aca="false">DATA!L2522</f>
        <v>163</v>
      </c>
      <c r="AG2522" s="16" t="str">
        <f aca="false">DATA!K2522</f>
        <v>D</v>
      </c>
      <c r="AH2522" s="18" t="n">
        <f aca="false">IF(AE2522&gt;=PARAMETER!$B$12,1,0)</f>
        <v>0</v>
      </c>
      <c r="AI2522" s="18" t="n">
        <f aca="false">IF(AF2522&gt;=PARAMETER!$B$13,1,0)</f>
        <v>1</v>
      </c>
      <c r="AJ2522" s="18" t="n">
        <f aca="false">IF(AND(AH2522=1,AI2522=1),1,0)</f>
        <v>0</v>
      </c>
    </row>
    <row r="2523" customFormat="false" ht="15" hidden="false" customHeight="false" outlineLevel="0" collapsed="false">
      <c r="A2523" s="16" t="str">
        <f aca="false">DATA!A2523</f>
        <v>ITM12521</v>
      </c>
      <c r="B2523" s="16" t="str">
        <f aca="false">DATA!B2523</f>
        <v>Electronics</v>
      </c>
      <c r="C2523" s="17" t="n">
        <f aca="false">DATA!C2523</f>
        <v>258</v>
      </c>
      <c r="D2523" s="17" t="n">
        <f aca="false">DATA!D2523</f>
        <v>21</v>
      </c>
      <c r="E2523" s="18" t="n">
        <f aca="false">DATA!F2523</f>
        <v>6</v>
      </c>
      <c r="F2523" s="19" t="n">
        <f aca="false">DATA!G2523</f>
        <v>24.19</v>
      </c>
      <c r="G2523" s="19" t="n">
        <f aca="false">DATA!H2523</f>
        <v>2.35</v>
      </c>
      <c r="H2523" s="18" t="n">
        <f aca="false">DATA!E2523</f>
        <v>12</v>
      </c>
      <c r="I2523" s="20" t="n">
        <f aca="false">F2523*E2523</f>
        <v>145.14</v>
      </c>
      <c r="J2523" s="20" t="n">
        <f aca="false">PARAMETER!$B$4*G2523*SQRT(E2523)</f>
        <v>9.46827240585374</v>
      </c>
      <c r="K2523" s="20" t="n">
        <f aca="false">I2523+J2523</f>
        <v>154.608272405854</v>
      </c>
      <c r="L2523" s="20" t="n">
        <f aca="false">K2523+F2523*H2523</f>
        <v>444.888272405854</v>
      </c>
      <c r="M2523" s="16" t="str">
        <f aca="false">IF(C2523&lt;=K2523,"REORDER",IF(C2523&gt;L2523,"OVERSTOCK","OK"))</f>
        <v>OK</v>
      </c>
      <c r="N2523" s="16" t="str">
        <f aca="false">IF(C2523&lt;=D2523,"REORDER","OK")</f>
        <v>OK</v>
      </c>
      <c r="O2523" s="18" t="n">
        <f aca="false">IF(D2523&lt;I2523,1,0)</f>
        <v>1</v>
      </c>
      <c r="P2523" s="20" t="n">
        <f aca="false">C2523/F2523</f>
        <v>10.6655642827615</v>
      </c>
      <c r="Q2523" s="19" t="n">
        <f aca="false">DATA!N2523</f>
        <v>197.46</v>
      </c>
      <c r="R2523" s="19" t="n">
        <f aca="false">DATA!O2523</f>
        <v>1.89</v>
      </c>
      <c r="S2523" s="17" t="n">
        <f aca="false">C2523*Q2523</f>
        <v>50944.68</v>
      </c>
      <c r="T2523" s="19" t="n">
        <f aca="false">C2523*R2523</f>
        <v>487.62</v>
      </c>
      <c r="U2523" s="20" t="n">
        <f aca="false">MAX(0,C2523-L2523)</f>
        <v>0</v>
      </c>
      <c r="V2523" s="17" t="n">
        <f aca="false">U2523*Q2523</f>
        <v>0</v>
      </c>
      <c r="W2523" s="19" t="n">
        <f aca="false">U2523*R2523</f>
        <v>0</v>
      </c>
      <c r="X2523" s="20" t="n">
        <f aca="false">MAX(0,K2523-C2523)</f>
        <v>0</v>
      </c>
      <c r="Y2523" s="17" t="n">
        <f aca="false">F2523*PARAMETER!$B$5*Q2523</f>
        <v>1743443.451</v>
      </c>
      <c r="Z2523" s="21" t="n">
        <f aca="false">SUMIF($Y$2:$Y$3205,"&gt;="&amp;Y2523)/SUM($Y$2:$Y$3205)</f>
        <v>0.436124951621766</v>
      </c>
      <c r="AA2523" s="16" t="str">
        <f aca="false">IF(Z2523&lt;=PARAMETER!$B$7,"A",IF(Z2523&lt;=PARAMETER!$B$8,"B","C"))</f>
        <v>A</v>
      </c>
      <c r="AB2523" s="22" t="n">
        <f aca="false">G2523/F2523</f>
        <v>0.097147581645308</v>
      </c>
      <c r="AC2523" s="16" t="str">
        <f aca="false">IF(AB2523&lt;=PARAMETER!$B$9,"X",IF(AB2523&lt;=PARAMETER!$B$10,"Y","Z"))</f>
        <v>X</v>
      </c>
      <c r="AD2523" s="16" t="str">
        <f aca="false">AA2523&amp;AC2523</f>
        <v>AX</v>
      </c>
      <c r="AE2523" s="22" t="n">
        <f aca="false">DATA!I2523</f>
        <v>0.75</v>
      </c>
      <c r="AF2523" s="18" t="n">
        <f aca="false">DATA!L2523</f>
        <v>68</v>
      </c>
      <c r="AG2523" s="16" t="str">
        <f aca="false">DATA!K2523</f>
        <v>A</v>
      </c>
      <c r="AH2523" s="18" t="n">
        <f aca="false">IF(AE2523&gt;=PARAMETER!$B$12,1,0)</f>
        <v>0</v>
      </c>
      <c r="AI2523" s="18" t="n">
        <f aca="false">IF(AF2523&gt;=PARAMETER!$B$13,1,0)</f>
        <v>0</v>
      </c>
      <c r="AJ2523" s="18" t="n">
        <f aca="false">IF(AND(AH2523=1,AI2523=1),1,0)</f>
        <v>0</v>
      </c>
    </row>
    <row r="2524" customFormat="false" ht="15" hidden="false" customHeight="false" outlineLevel="0" collapsed="false">
      <c r="A2524" s="16" t="str">
        <f aca="false">DATA!A2524</f>
        <v>ITM12522</v>
      </c>
      <c r="B2524" s="16" t="str">
        <f aca="false">DATA!B2524</f>
        <v>Pharma</v>
      </c>
      <c r="C2524" s="17" t="n">
        <f aca="false">DATA!C2524</f>
        <v>343</v>
      </c>
      <c r="D2524" s="17" t="n">
        <f aca="false">DATA!D2524</f>
        <v>57</v>
      </c>
      <c r="E2524" s="18" t="n">
        <f aca="false">DATA!F2524</f>
        <v>7</v>
      </c>
      <c r="F2524" s="19" t="n">
        <f aca="false">DATA!G2524</f>
        <v>37.47</v>
      </c>
      <c r="G2524" s="19" t="n">
        <f aca="false">DATA!H2524</f>
        <v>1.27</v>
      </c>
      <c r="H2524" s="18" t="n">
        <f aca="false">DATA!E2524</f>
        <v>14</v>
      </c>
      <c r="I2524" s="20" t="n">
        <f aca="false">F2524*E2524</f>
        <v>262.29</v>
      </c>
      <c r="J2524" s="20" t="n">
        <f aca="false">PARAMETER!$B$4*G2524*SQRT(E2524)</f>
        <v>5.52687952282058</v>
      </c>
      <c r="K2524" s="20" t="n">
        <f aca="false">I2524+J2524</f>
        <v>267.816879522821</v>
      </c>
      <c r="L2524" s="20" t="n">
        <f aca="false">K2524+F2524*H2524</f>
        <v>792.39687952282</v>
      </c>
      <c r="M2524" s="16" t="str">
        <f aca="false">IF(C2524&lt;=K2524,"REORDER",IF(C2524&gt;L2524,"OVERSTOCK","OK"))</f>
        <v>OK</v>
      </c>
      <c r="N2524" s="16" t="str">
        <f aca="false">IF(C2524&lt;=D2524,"REORDER","OK")</f>
        <v>OK</v>
      </c>
      <c r="O2524" s="18" t="n">
        <f aca="false">IF(D2524&lt;I2524,1,0)</f>
        <v>1</v>
      </c>
      <c r="P2524" s="20" t="n">
        <f aca="false">C2524/F2524</f>
        <v>9.15398985855351</v>
      </c>
      <c r="Q2524" s="19" t="n">
        <f aca="false">DATA!N2524</f>
        <v>126.81</v>
      </c>
      <c r="R2524" s="19" t="n">
        <f aca="false">DATA!O2524</f>
        <v>1.69</v>
      </c>
      <c r="S2524" s="17" t="n">
        <f aca="false">C2524*Q2524</f>
        <v>43495.83</v>
      </c>
      <c r="T2524" s="19" t="n">
        <f aca="false">C2524*R2524</f>
        <v>579.67</v>
      </c>
      <c r="U2524" s="20" t="n">
        <f aca="false">MAX(0,C2524-L2524)</f>
        <v>0</v>
      </c>
      <c r="V2524" s="17" t="n">
        <f aca="false">U2524*Q2524</f>
        <v>0</v>
      </c>
      <c r="W2524" s="19" t="n">
        <f aca="false">U2524*R2524</f>
        <v>0</v>
      </c>
      <c r="X2524" s="20" t="n">
        <f aca="false">MAX(0,K2524-C2524)</f>
        <v>0</v>
      </c>
      <c r="Y2524" s="17" t="n">
        <f aca="false">F2524*PARAMETER!$B$5*Q2524</f>
        <v>1734323.3055</v>
      </c>
      <c r="Z2524" s="21" t="n">
        <f aca="false">SUMIF($Y$2:$Y$3205,"&gt;="&amp;Y2524)/SUM($Y$2:$Y$3205)</f>
        <v>0.442772609958425</v>
      </c>
      <c r="AA2524" s="16" t="str">
        <f aca="false">IF(Z2524&lt;=PARAMETER!$B$7,"A",IF(Z2524&lt;=PARAMETER!$B$8,"B","C"))</f>
        <v>A</v>
      </c>
      <c r="AB2524" s="22" t="n">
        <f aca="false">G2524/F2524</f>
        <v>0.0338937816920203</v>
      </c>
      <c r="AC2524" s="16" t="str">
        <f aca="false">IF(AB2524&lt;=PARAMETER!$B$9,"X",IF(AB2524&lt;=PARAMETER!$B$10,"Y","Z"))</f>
        <v>X</v>
      </c>
      <c r="AD2524" s="16" t="str">
        <f aca="false">AA2524&amp;AC2524</f>
        <v>AX</v>
      </c>
      <c r="AE2524" s="22" t="n">
        <f aca="false">DATA!I2524</f>
        <v>0.21</v>
      </c>
      <c r="AF2524" s="18" t="n">
        <f aca="false">DATA!L2524</f>
        <v>136</v>
      </c>
      <c r="AG2524" s="16" t="str">
        <f aca="false">DATA!K2524</f>
        <v>D</v>
      </c>
      <c r="AH2524" s="18" t="n">
        <f aca="false">IF(AE2524&gt;=PARAMETER!$B$12,1,0)</f>
        <v>0</v>
      </c>
      <c r="AI2524" s="18" t="n">
        <f aca="false">IF(AF2524&gt;=PARAMETER!$B$13,1,0)</f>
        <v>1</v>
      </c>
      <c r="AJ2524" s="18" t="n">
        <f aca="false">IF(AND(AH2524=1,AI2524=1),1,0)</f>
        <v>0</v>
      </c>
    </row>
    <row r="2525" customFormat="false" ht="15" hidden="false" customHeight="false" outlineLevel="0" collapsed="false">
      <c r="A2525" s="16" t="str">
        <f aca="false">DATA!A2525</f>
        <v>ITM12523</v>
      </c>
      <c r="B2525" s="16" t="str">
        <f aca="false">DATA!B2525</f>
        <v>Automotive</v>
      </c>
      <c r="C2525" s="17" t="n">
        <f aca="false">DATA!C2525</f>
        <v>315</v>
      </c>
      <c r="D2525" s="17" t="n">
        <f aca="false">DATA!D2525</f>
        <v>34</v>
      </c>
      <c r="E2525" s="18" t="n">
        <f aca="false">DATA!F2525</f>
        <v>2</v>
      </c>
      <c r="F2525" s="19" t="n">
        <f aca="false">DATA!G2525</f>
        <v>38.49</v>
      </c>
      <c r="G2525" s="19" t="n">
        <f aca="false">DATA!H2525</f>
        <v>8.06</v>
      </c>
      <c r="H2525" s="18" t="n">
        <f aca="false">DATA!E2525</f>
        <v>7</v>
      </c>
      <c r="I2525" s="20" t="n">
        <f aca="false">F2525*E2525</f>
        <v>76.98</v>
      </c>
      <c r="J2525" s="20" t="n">
        <f aca="false">PARAMETER!$B$4*G2525*SQRT(E2525)</f>
        <v>18.748964917268</v>
      </c>
      <c r="K2525" s="20" t="n">
        <f aca="false">I2525+J2525</f>
        <v>95.728964917268</v>
      </c>
      <c r="L2525" s="20" t="n">
        <f aca="false">K2525+F2525*H2525</f>
        <v>365.158964917268</v>
      </c>
      <c r="M2525" s="16" t="str">
        <f aca="false">IF(C2525&lt;=K2525,"REORDER",IF(C2525&gt;L2525,"OVERSTOCK","OK"))</f>
        <v>OK</v>
      </c>
      <c r="N2525" s="16" t="str">
        <f aca="false">IF(C2525&lt;=D2525,"REORDER","OK")</f>
        <v>OK</v>
      </c>
      <c r="O2525" s="18" t="n">
        <f aca="false">IF(D2525&lt;I2525,1,0)</f>
        <v>1</v>
      </c>
      <c r="P2525" s="20" t="n">
        <f aca="false">C2525/F2525</f>
        <v>8.18394388152767</v>
      </c>
      <c r="Q2525" s="19" t="n">
        <f aca="false">DATA!N2525</f>
        <v>182.67</v>
      </c>
      <c r="R2525" s="19" t="n">
        <f aca="false">DATA!O2525</f>
        <v>1.32</v>
      </c>
      <c r="S2525" s="17" t="n">
        <f aca="false">C2525*Q2525</f>
        <v>57541.05</v>
      </c>
      <c r="T2525" s="19" t="n">
        <f aca="false">C2525*R2525</f>
        <v>415.8</v>
      </c>
      <c r="U2525" s="20" t="n">
        <f aca="false">MAX(0,C2525-L2525)</f>
        <v>0</v>
      </c>
      <c r="V2525" s="17" t="n">
        <f aca="false">U2525*Q2525</f>
        <v>0</v>
      </c>
      <c r="W2525" s="19" t="n">
        <f aca="false">U2525*R2525</f>
        <v>0</v>
      </c>
      <c r="X2525" s="20" t="n">
        <f aca="false">MAX(0,K2525-C2525)</f>
        <v>0</v>
      </c>
      <c r="Y2525" s="17" t="n">
        <f aca="false">F2525*PARAMETER!$B$5*Q2525</f>
        <v>2566303.4295</v>
      </c>
      <c r="Z2525" s="21" t="n">
        <f aca="false">SUMIF($Y$2:$Y$3205,"&gt;="&amp;Y2525)/SUM($Y$2:$Y$3205)</f>
        <v>0.161372312895397</v>
      </c>
      <c r="AA2525" s="16" t="str">
        <f aca="false">IF(Z2525&lt;=PARAMETER!$B$7,"A",IF(Z2525&lt;=PARAMETER!$B$8,"B","C"))</f>
        <v>A</v>
      </c>
      <c r="AB2525" s="22" t="n">
        <f aca="false">G2525/F2525</f>
        <v>0.2094050402702</v>
      </c>
      <c r="AC2525" s="16" t="str">
        <f aca="false">IF(AB2525&lt;=PARAMETER!$B$9,"X",IF(AB2525&lt;=PARAMETER!$B$10,"Y","Z"))</f>
        <v>X</v>
      </c>
      <c r="AD2525" s="16" t="str">
        <f aca="false">AA2525&amp;AC2525</f>
        <v>AX</v>
      </c>
      <c r="AE2525" s="22" t="n">
        <f aca="false">DATA!I2525</f>
        <v>0.73</v>
      </c>
      <c r="AF2525" s="18" t="n">
        <f aca="false">DATA!L2525</f>
        <v>33</v>
      </c>
      <c r="AG2525" s="16" t="str">
        <f aca="false">DATA!K2525</f>
        <v>A</v>
      </c>
      <c r="AH2525" s="18" t="n">
        <f aca="false">IF(AE2525&gt;=PARAMETER!$B$12,1,0)</f>
        <v>0</v>
      </c>
      <c r="AI2525" s="18" t="n">
        <f aca="false">IF(AF2525&gt;=PARAMETER!$B$13,1,0)</f>
        <v>0</v>
      </c>
      <c r="AJ2525" s="18" t="n">
        <f aca="false">IF(AND(AH2525=1,AI2525=1),1,0)</f>
        <v>0</v>
      </c>
    </row>
    <row r="2526" customFormat="false" ht="15" hidden="false" customHeight="false" outlineLevel="0" collapsed="false">
      <c r="A2526" s="16" t="str">
        <f aca="false">DATA!A2526</f>
        <v>ITM12524</v>
      </c>
      <c r="B2526" s="16" t="str">
        <f aca="false">DATA!B2526</f>
        <v>Pharma</v>
      </c>
      <c r="C2526" s="17" t="n">
        <f aca="false">DATA!C2526</f>
        <v>206</v>
      </c>
      <c r="D2526" s="17" t="n">
        <f aca="false">DATA!D2526</f>
        <v>66</v>
      </c>
      <c r="E2526" s="18" t="n">
        <f aca="false">DATA!F2526</f>
        <v>5</v>
      </c>
      <c r="F2526" s="19" t="n">
        <f aca="false">DATA!G2526</f>
        <v>8.77</v>
      </c>
      <c r="G2526" s="19" t="n">
        <f aca="false">DATA!H2526</f>
        <v>3.58</v>
      </c>
      <c r="H2526" s="18" t="n">
        <f aca="false">DATA!E2526</f>
        <v>12</v>
      </c>
      <c r="I2526" s="20" t="n">
        <f aca="false">F2526*E2526</f>
        <v>43.85</v>
      </c>
      <c r="J2526" s="20" t="n">
        <f aca="false">PARAMETER!$B$4*G2526*SQRT(E2526)</f>
        <v>13.167256191984</v>
      </c>
      <c r="K2526" s="20" t="n">
        <f aca="false">I2526+J2526</f>
        <v>57.017256191984</v>
      </c>
      <c r="L2526" s="20" t="n">
        <f aca="false">K2526+F2526*H2526</f>
        <v>162.257256191984</v>
      </c>
      <c r="M2526" s="16" t="str">
        <f aca="false">IF(C2526&lt;=K2526,"REORDER",IF(C2526&gt;L2526,"OVERSTOCK","OK"))</f>
        <v>OVERSTOCK</v>
      </c>
      <c r="N2526" s="16" t="str">
        <f aca="false">IF(C2526&lt;=D2526,"REORDER","OK")</f>
        <v>OK</v>
      </c>
      <c r="O2526" s="18" t="n">
        <f aca="false">IF(D2526&lt;I2526,1,0)</f>
        <v>0</v>
      </c>
      <c r="P2526" s="20" t="n">
        <f aca="false">C2526/F2526</f>
        <v>23.4891676168757</v>
      </c>
      <c r="Q2526" s="19" t="n">
        <f aca="false">DATA!N2526</f>
        <v>78.26</v>
      </c>
      <c r="R2526" s="19" t="n">
        <f aca="false">DATA!O2526</f>
        <v>0.45</v>
      </c>
      <c r="S2526" s="17" t="n">
        <f aca="false">C2526*Q2526</f>
        <v>16121.56</v>
      </c>
      <c r="T2526" s="19" t="n">
        <f aca="false">C2526*R2526</f>
        <v>92.7</v>
      </c>
      <c r="U2526" s="20" t="n">
        <f aca="false">MAX(0,C2526-L2526)</f>
        <v>43.742743808016</v>
      </c>
      <c r="V2526" s="17" t="n">
        <f aca="false">U2526*Q2526</f>
        <v>3423.30713041533</v>
      </c>
      <c r="W2526" s="19" t="n">
        <f aca="false">U2526*R2526</f>
        <v>19.6842347136072</v>
      </c>
      <c r="X2526" s="20" t="n">
        <f aca="false">MAX(0,K2526-C2526)</f>
        <v>0</v>
      </c>
      <c r="Y2526" s="17" t="n">
        <f aca="false">F2526*PARAMETER!$B$5*Q2526</f>
        <v>250514.173</v>
      </c>
      <c r="Z2526" s="21" t="n">
        <f aca="false">SUMIF($Y$2:$Y$3205,"&gt;="&amp;Y2526)/SUM($Y$2:$Y$3205)</f>
        <v>0.972200229973697</v>
      </c>
      <c r="AA2526" s="16" t="str">
        <f aca="false">IF(Z2526&lt;=PARAMETER!$B$7,"A",IF(Z2526&lt;=PARAMETER!$B$8,"B","C"))</f>
        <v>C</v>
      </c>
      <c r="AB2526" s="22" t="n">
        <f aca="false">G2526/F2526</f>
        <v>0.408209806157355</v>
      </c>
      <c r="AC2526" s="16" t="str">
        <f aca="false">IF(AB2526&lt;=PARAMETER!$B$9,"X",IF(AB2526&lt;=PARAMETER!$B$10,"Y","Z"))</f>
        <v>Y</v>
      </c>
      <c r="AD2526" s="16" t="str">
        <f aca="false">AA2526&amp;AC2526</f>
        <v>CY</v>
      </c>
      <c r="AE2526" s="22" t="n">
        <f aca="false">DATA!I2526</f>
        <v>0.5</v>
      </c>
      <c r="AF2526" s="18" t="n">
        <f aca="false">DATA!L2526</f>
        <v>120</v>
      </c>
      <c r="AG2526" s="16" t="str">
        <f aca="false">DATA!K2526</f>
        <v>C</v>
      </c>
      <c r="AH2526" s="18" t="n">
        <f aca="false">IF(AE2526&gt;=PARAMETER!$B$12,1,0)</f>
        <v>0</v>
      </c>
      <c r="AI2526" s="18" t="n">
        <f aca="false">IF(AF2526&gt;=PARAMETER!$B$13,1,0)</f>
        <v>1</v>
      </c>
      <c r="AJ2526" s="18" t="n">
        <f aca="false">IF(AND(AH2526=1,AI2526=1),1,0)</f>
        <v>0</v>
      </c>
    </row>
    <row r="2527" customFormat="false" ht="15" hidden="false" customHeight="false" outlineLevel="0" collapsed="false">
      <c r="A2527" s="16" t="str">
        <f aca="false">DATA!A2527</f>
        <v>ITM12525</v>
      </c>
      <c r="B2527" s="16" t="str">
        <f aca="false">DATA!B2527</f>
        <v>Apparel</v>
      </c>
      <c r="C2527" s="17" t="n">
        <f aca="false">DATA!C2527</f>
        <v>227</v>
      </c>
      <c r="D2527" s="17" t="n">
        <f aca="false">DATA!D2527</f>
        <v>44</v>
      </c>
      <c r="E2527" s="18" t="n">
        <f aca="false">DATA!F2527</f>
        <v>6</v>
      </c>
      <c r="F2527" s="19" t="n">
        <f aca="false">DATA!G2527</f>
        <v>30.05</v>
      </c>
      <c r="G2527" s="19" t="n">
        <f aca="false">DATA!H2527</f>
        <v>8.64</v>
      </c>
      <c r="H2527" s="18" t="n">
        <f aca="false">DATA!E2527</f>
        <v>12</v>
      </c>
      <c r="I2527" s="20" t="n">
        <f aca="false">F2527*E2527</f>
        <v>180.3</v>
      </c>
      <c r="J2527" s="20" t="n">
        <f aca="false">PARAMETER!$B$4*G2527*SQRT(E2527)</f>
        <v>34.811010036841</v>
      </c>
      <c r="K2527" s="20" t="n">
        <f aca="false">I2527+J2527</f>
        <v>215.111010036841</v>
      </c>
      <c r="L2527" s="20" t="n">
        <f aca="false">K2527+F2527*H2527</f>
        <v>575.711010036841</v>
      </c>
      <c r="M2527" s="16" t="str">
        <f aca="false">IF(C2527&lt;=K2527,"REORDER",IF(C2527&gt;L2527,"OVERSTOCK","OK"))</f>
        <v>OK</v>
      </c>
      <c r="N2527" s="16" t="str">
        <f aca="false">IF(C2527&lt;=D2527,"REORDER","OK")</f>
        <v>OK</v>
      </c>
      <c r="O2527" s="18" t="n">
        <f aca="false">IF(D2527&lt;I2527,1,0)</f>
        <v>1</v>
      </c>
      <c r="P2527" s="20" t="n">
        <f aca="false">C2527/F2527</f>
        <v>7.5540765391015</v>
      </c>
      <c r="Q2527" s="19" t="n">
        <f aca="false">DATA!N2527</f>
        <v>143.09</v>
      </c>
      <c r="R2527" s="19" t="n">
        <f aca="false">DATA!O2527</f>
        <v>1.75</v>
      </c>
      <c r="S2527" s="17" t="n">
        <f aca="false">C2527*Q2527</f>
        <v>32481.43</v>
      </c>
      <c r="T2527" s="19" t="n">
        <f aca="false">C2527*R2527</f>
        <v>397.25</v>
      </c>
      <c r="U2527" s="20" t="n">
        <f aca="false">MAX(0,C2527-L2527)</f>
        <v>0</v>
      </c>
      <c r="V2527" s="17" t="n">
        <f aca="false">U2527*Q2527</f>
        <v>0</v>
      </c>
      <c r="W2527" s="19" t="n">
        <f aca="false">U2527*R2527</f>
        <v>0</v>
      </c>
      <c r="X2527" s="20" t="n">
        <f aca="false">MAX(0,K2527-C2527)</f>
        <v>0</v>
      </c>
      <c r="Y2527" s="17" t="n">
        <f aca="false">F2527*PARAMETER!$B$5*Q2527</f>
        <v>1569446.8925</v>
      </c>
      <c r="Z2527" s="21" t="n">
        <f aca="false">SUMIF($Y$2:$Y$3205,"&gt;="&amp;Y2527)/SUM($Y$2:$Y$3205)</f>
        <v>0.495930611415336</v>
      </c>
      <c r="AA2527" s="16" t="str">
        <f aca="false">IF(Z2527&lt;=PARAMETER!$B$7,"A",IF(Z2527&lt;=PARAMETER!$B$8,"B","C"))</f>
        <v>A</v>
      </c>
      <c r="AB2527" s="22" t="n">
        <f aca="false">G2527/F2527</f>
        <v>0.287520798668885</v>
      </c>
      <c r="AC2527" s="16" t="str">
        <f aca="false">IF(AB2527&lt;=PARAMETER!$B$9,"X",IF(AB2527&lt;=PARAMETER!$B$10,"Y","Z"))</f>
        <v>Y</v>
      </c>
      <c r="AD2527" s="16" t="str">
        <f aca="false">AA2527&amp;AC2527</f>
        <v>AY</v>
      </c>
      <c r="AE2527" s="22" t="n">
        <f aca="false">DATA!I2527</f>
        <v>0.83</v>
      </c>
      <c r="AF2527" s="18" t="n">
        <f aca="false">DATA!L2527</f>
        <v>30</v>
      </c>
      <c r="AG2527" s="16" t="str">
        <f aca="false">DATA!K2527</f>
        <v>D</v>
      </c>
      <c r="AH2527" s="18" t="n">
        <f aca="false">IF(AE2527&gt;=PARAMETER!$B$12,1,0)</f>
        <v>1</v>
      </c>
      <c r="AI2527" s="18" t="n">
        <f aca="false">IF(AF2527&gt;=PARAMETER!$B$13,1,0)</f>
        <v>0</v>
      </c>
      <c r="AJ2527" s="18" t="n">
        <f aca="false">IF(AND(AH2527=1,AI2527=1),1,0)</f>
        <v>0</v>
      </c>
    </row>
    <row r="2528" customFormat="false" ht="15" hidden="false" customHeight="false" outlineLevel="0" collapsed="false">
      <c r="A2528" s="16" t="str">
        <f aca="false">DATA!A2528</f>
        <v>ITM12526</v>
      </c>
      <c r="B2528" s="16" t="str">
        <f aca="false">DATA!B2528</f>
        <v>Pharma</v>
      </c>
      <c r="C2528" s="17" t="n">
        <f aca="false">DATA!C2528</f>
        <v>239</v>
      </c>
      <c r="D2528" s="17" t="n">
        <f aca="false">DATA!D2528</f>
        <v>85</v>
      </c>
      <c r="E2528" s="18" t="n">
        <f aca="false">DATA!F2528</f>
        <v>9</v>
      </c>
      <c r="F2528" s="19" t="n">
        <f aca="false">DATA!G2528</f>
        <v>44.91</v>
      </c>
      <c r="G2528" s="19" t="n">
        <f aca="false">DATA!H2528</f>
        <v>6.28</v>
      </c>
      <c r="H2528" s="18" t="n">
        <f aca="false">DATA!E2528</f>
        <v>8</v>
      </c>
      <c r="I2528" s="20" t="n">
        <f aca="false">F2528*E2528</f>
        <v>404.19</v>
      </c>
      <c r="J2528" s="20" t="n">
        <f aca="false">PARAMETER!$B$4*G2528*SQRT(E2528)</f>
        <v>30.9890423317657</v>
      </c>
      <c r="K2528" s="20" t="n">
        <f aca="false">I2528+J2528</f>
        <v>435.179042331766</v>
      </c>
      <c r="L2528" s="20" t="n">
        <f aca="false">K2528+F2528*H2528</f>
        <v>794.459042331766</v>
      </c>
      <c r="M2528" s="16" t="str">
        <f aca="false">IF(C2528&lt;=K2528,"REORDER",IF(C2528&gt;L2528,"OVERSTOCK","OK"))</f>
        <v>REORDER</v>
      </c>
      <c r="N2528" s="16" t="str">
        <f aca="false">IF(C2528&lt;=D2528,"REORDER","OK")</f>
        <v>OK</v>
      </c>
      <c r="O2528" s="18" t="n">
        <f aca="false">IF(D2528&lt;I2528,1,0)</f>
        <v>1</v>
      </c>
      <c r="P2528" s="20" t="n">
        <f aca="false">C2528/F2528</f>
        <v>5.32175462035182</v>
      </c>
      <c r="Q2528" s="19" t="n">
        <f aca="false">DATA!N2528</f>
        <v>20.6</v>
      </c>
      <c r="R2528" s="19" t="n">
        <f aca="false">DATA!O2528</f>
        <v>1.53</v>
      </c>
      <c r="S2528" s="17" t="n">
        <f aca="false">C2528*Q2528</f>
        <v>4923.4</v>
      </c>
      <c r="T2528" s="19" t="n">
        <f aca="false">C2528*R2528</f>
        <v>365.67</v>
      </c>
      <c r="U2528" s="20" t="n">
        <f aca="false">MAX(0,C2528-L2528)</f>
        <v>0</v>
      </c>
      <c r="V2528" s="17" t="n">
        <f aca="false">U2528*Q2528</f>
        <v>0</v>
      </c>
      <c r="W2528" s="19" t="n">
        <f aca="false">U2528*R2528</f>
        <v>0</v>
      </c>
      <c r="X2528" s="20" t="n">
        <f aca="false">MAX(0,K2528-C2528)</f>
        <v>196.179042331766</v>
      </c>
      <c r="Y2528" s="17" t="n">
        <f aca="false">F2528*PARAMETER!$B$5*Q2528</f>
        <v>337678.29</v>
      </c>
      <c r="Z2528" s="21" t="n">
        <f aca="false">SUMIF($Y$2:$Y$3205,"&gt;="&amp;Y2528)/SUM($Y$2:$Y$3205)</f>
        <v>0.950960303079217</v>
      </c>
      <c r="AA2528" s="16" t="str">
        <f aca="false">IF(Z2528&lt;=PARAMETER!$B$7,"A",IF(Z2528&lt;=PARAMETER!$B$8,"B","C"))</f>
        <v>C</v>
      </c>
      <c r="AB2528" s="22" t="n">
        <f aca="false">G2528/F2528</f>
        <v>0.139835226007571</v>
      </c>
      <c r="AC2528" s="16" t="str">
        <f aca="false">IF(AB2528&lt;=PARAMETER!$B$9,"X",IF(AB2528&lt;=PARAMETER!$B$10,"Y","Z"))</f>
        <v>X</v>
      </c>
      <c r="AD2528" s="16" t="str">
        <f aca="false">AA2528&amp;AC2528</f>
        <v>CX</v>
      </c>
      <c r="AE2528" s="22" t="n">
        <f aca="false">DATA!I2528</f>
        <v>0.58</v>
      </c>
      <c r="AF2528" s="18" t="n">
        <f aca="false">DATA!L2528</f>
        <v>69</v>
      </c>
      <c r="AG2528" s="16" t="str">
        <f aca="false">DATA!K2528</f>
        <v>C</v>
      </c>
      <c r="AH2528" s="18" t="n">
        <f aca="false">IF(AE2528&gt;=PARAMETER!$B$12,1,0)</f>
        <v>0</v>
      </c>
      <c r="AI2528" s="18" t="n">
        <f aca="false">IF(AF2528&gt;=PARAMETER!$B$13,1,0)</f>
        <v>0</v>
      </c>
      <c r="AJ2528" s="18" t="n">
        <f aca="false">IF(AND(AH2528=1,AI2528=1),1,0)</f>
        <v>0</v>
      </c>
    </row>
    <row r="2529" customFormat="false" ht="15" hidden="false" customHeight="false" outlineLevel="0" collapsed="false">
      <c r="A2529" s="16" t="str">
        <f aca="false">DATA!A2529</f>
        <v>ITM12527</v>
      </c>
      <c r="B2529" s="16" t="str">
        <f aca="false">DATA!B2529</f>
        <v>Groceries</v>
      </c>
      <c r="C2529" s="17" t="n">
        <f aca="false">DATA!C2529</f>
        <v>419</v>
      </c>
      <c r="D2529" s="17" t="n">
        <f aca="false">DATA!D2529</f>
        <v>14</v>
      </c>
      <c r="E2529" s="18" t="n">
        <f aca="false">DATA!F2529</f>
        <v>9</v>
      </c>
      <c r="F2529" s="19" t="n">
        <f aca="false">DATA!G2529</f>
        <v>6.33</v>
      </c>
      <c r="G2529" s="19" t="n">
        <f aca="false">DATA!H2529</f>
        <v>6.9</v>
      </c>
      <c r="H2529" s="18" t="n">
        <f aca="false">DATA!E2529</f>
        <v>4</v>
      </c>
      <c r="I2529" s="20" t="n">
        <f aca="false">F2529*E2529</f>
        <v>56.97</v>
      </c>
      <c r="J2529" s="20" t="n">
        <f aca="false">PARAMETER!$B$4*G2529*SQRT(E2529)</f>
        <v>34.0484700778955</v>
      </c>
      <c r="K2529" s="20" t="n">
        <f aca="false">I2529+J2529</f>
        <v>91.0184700778955</v>
      </c>
      <c r="L2529" s="20" t="n">
        <f aca="false">K2529+F2529*H2529</f>
        <v>116.338470077895</v>
      </c>
      <c r="M2529" s="16" t="str">
        <f aca="false">IF(C2529&lt;=K2529,"REORDER",IF(C2529&gt;L2529,"OVERSTOCK","OK"))</f>
        <v>OVERSTOCK</v>
      </c>
      <c r="N2529" s="16" t="str">
        <f aca="false">IF(C2529&lt;=D2529,"REORDER","OK")</f>
        <v>OK</v>
      </c>
      <c r="O2529" s="18" t="n">
        <f aca="false">IF(D2529&lt;I2529,1,0)</f>
        <v>1</v>
      </c>
      <c r="P2529" s="20" t="n">
        <f aca="false">C2529/F2529</f>
        <v>66.1927330173776</v>
      </c>
      <c r="Q2529" s="19" t="n">
        <f aca="false">DATA!N2529</f>
        <v>159.9</v>
      </c>
      <c r="R2529" s="19" t="n">
        <f aca="false">DATA!O2529</f>
        <v>0.61</v>
      </c>
      <c r="S2529" s="17" t="n">
        <f aca="false">C2529*Q2529</f>
        <v>66998.1</v>
      </c>
      <c r="T2529" s="19" t="n">
        <f aca="false">C2529*R2529</f>
        <v>255.59</v>
      </c>
      <c r="U2529" s="20" t="n">
        <f aca="false">MAX(0,C2529-L2529)</f>
        <v>302.661529922105</v>
      </c>
      <c r="V2529" s="17" t="n">
        <f aca="false">U2529*Q2529</f>
        <v>48395.5786345445</v>
      </c>
      <c r="W2529" s="19" t="n">
        <f aca="false">U2529*R2529</f>
        <v>184.623533252484</v>
      </c>
      <c r="X2529" s="20" t="n">
        <f aca="false">MAX(0,K2529-C2529)</f>
        <v>0</v>
      </c>
      <c r="Y2529" s="17" t="n">
        <f aca="false">F2529*PARAMETER!$B$5*Q2529</f>
        <v>369440.955</v>
      </c>
      <c r="Z2529" s="21" t="n">
        <f aca="false">SUMIF($Y$2:$Y$3205,"&gt;="&amp;Y2529)/SUM($Y$2:$Y$3205)</f>
        <v>0.942373263260913</v>
      </c>
      <c r="AA2529" s="16" t="str">
        <f aca="false">IF(Z2529&lt;=PARAMETER!$B$7,"A",IF(Z2529&lt;=PARAMETER!$B$8,"B","C"))</f>
        <v>B</v>
      </c>
      <c r="AB2529" s="22" t="n">
        <f aca="false">G2529/F2529</f>
        <v>1.09004739336493</v>
      </c>
      <c r="AC2529" s="16" t="str">
        <f aca="false">IF(AB2529&lt;=PARAMETER!$B$9,"X",IF(AB2529&lt;=PARAMETER!$B$10,"Y","Z"))</f>
        <v>Z</v>
      </c>
      <c r="AD2529" s="16" t="str">
        <f aca="false">AA2529&amp;AC2529</f>
        <v>BZ</v>
      </c>
      <c r="AE2529" s="22" t="n">
        <f aca="false">DATA!I2529</f>
        <v>0.4</v>
      </c>
      <c r="AF2529" s="18" t="n">
        <f aca="false">DATA!L2529</f>
        <v>99</v>
      </c>
      <c r="AG2529" s="16" t="str">
        <f aca="false">DATA!K2529</f>
        <v>B</v>
      </c>
      <c r="AH2529" s="18" t="n">
        <f aca="false">IF(AE2529&gt;=PARAMETER!$B$12,1,0)</f>
        <v>0</v>
      </c>
      <c r="AI2529" s="18" t="n">
        <f aca="false">IF(AF2529&gt;=PARAMETER!$B$13,1,0)</f>
        <v>1</v>
      </c>
      <c r="AJ2529" s="18" t="n">
        <f aca="false">IF(AND(AH2529=1,AI2529=1),1,0)</f>
        <v>0</v>
      </c>
    </row>
    <row r="2530" customFormat="false" ht="15" hidden="false" customHeight="false" outlineLevel="0" collapsed="false">
      <c r="A2530" s="16" t="str">
        <f aca="false">DATA!A2530</f>
        <v>ITM12528</v>
      </c>
      <c r="B2530" s="16" t="str">
        <f aca="false">DATA!B2530</f>
        <v>Pharma</v>
      </c>
      <c r="C2530" s="17" t="n">
        <f aca="false">DATA!C2530</f>
        <v>209</v>
      </c>
      <c r="D2530" s="17" t="n">
        <f aca="false">DATA!D2530</f>
        <v>31</v>
      </c>
      <c r="E2530" s="18" t="n">
        <f aca="false">DATA!F2530</f>
        <v>9</v>
      </c>
      <c r="F2530" s="19" t="n">
        <f aca="false">DATA!G2530</f>
        <v>24.17</v>
      </c>
      <c r="G2530" s="19" t="n">
        <f aca="false">DATA!H2530</f>
        <v>3.27</v>
      </c>
      <c r="H2530" s="18" t="n">
        <f aca="false">DATA!E2530</f>
        <v>9</v>
      </c>
      <c r="I2530" s="20" t="n">
        <f aca="false">F2530*E2530</f>
        <v>217.53</v>
      </c>
      <c r="J2530" s="20" t="n">
        <f aca="false">PARAMETER!$B$4*G2530*SQRT(E2530)</f>
        <v>16.1360140803939</v>
      </c>
      <c r="K2530" s="20" t="n">
        <f aca="false">I2530+J2530</f>
        <v>233.666014080394</v>
      </c>
      <c r="L2530" s="20" t="n">
        <f aca="false">K2530+F2530*H2530</f>
        <v>451.196014080394</v>
      </c>
      <c r="M2530" s="16" t="str">
        <f aca="false">IF(C2530&lt;=K2530,"REORDER",IF(C2530&gt;L2530,"OVERSTOCK","OK"))</f>
        <v>REORDER</v>
      </c>
      <c r="N2530" s="16" t="str">
        <f aca="false">IF(C2530&lt;=D2530,"REORDER","OK")</f>
        <v>OK</v>
      </c>
      <c r="O2530" s="18" t="n">
        <f aca="false">IF(D2530&lt;I2530,1,0)</f>
        <v>1</v>
      </c>
      <c r="P2530" s="20" t="n">
        <f aca="false">C2530/F2530</f>
        <v>8.64708316094332</v>
      </c>
      <c r="Q2530" s="19" t="n">
        <f aca="false">DATA!N2530</f>
        <v>167.66</v>
      </c>
      <c r="R2530" s="19" t="n">
        <f aca="false">DATA!O2530</f>
        <v>1.63</v>
      </c>
      <c r="S2530" s="17" t="n">
        <f aca="false">C2530*Q2530</f>
        <v>35040.94</v>
      </c>
      <c r="T2530" s="19" t="n">
        <f aca="false">C2530*R2530</f>
        <v>340.67</v>
      </c>
      <c r="U2530" s="20" t="n">
        <f aca="false">MAX(0,C2530-L2530)</f>
        <v>0</v>
      </c>
      <c r="V2530" s="17" t="n">
        <f aca="false">U2530*Q2530</f>
        <v>0</v>
      </c>
      <c r="W2530" s="19" t="n">
        <f aca="false">U2530*R2530</f>
        <v>0</v>
      </c>
      <c r="X2530" s="20" t="n">
        <f aca="false">MAX(0,K2530-C2530)</f>
        <v>24.666014080394</v>
      </c>
      <c r="Y2530" s="17" t="n">
        <f aca="false">F2530*PARAMETER!$B$5*Q2530</f>
        <v>1479104.903</v>
      </c>
      <c r="Z2530" s="21" t="n">
        <f aca="false">SUMIF($Y$2:$Y$3205,"&gt;="&amp;Y2530)/SUM($Y$2:$Y$3205)</f>
        <v>0.534797469328024</v>
      </c>
      <c r="AA2530" s="16" t="str">
        <f aca="false">IF(Z2530&lt;=PARAMETER!$B$7,"A",IF(Z2530&lt;=PARAMETER!$B$8,"B","C"))</f>
        <v>A</v>
      </c>
      <c r="AB2530" s="22" t="n">
        <f aca="false">G2530/F2530</f>
        <v>0.135291683905668</v>
      </c>
      <c r="AC2530" s="16" t="str">
        <f aca="false">IF(AB2530&lt;=PARAMETER!$B$9,"X",IF(AB2530&lt;=PARAMETER!$B$10,"Y","Z"))</f>
        <v>X</v>
      </c>
      <c r="AD2530" s="16" t="str">
        <f aca="false">AA2530&amp;AC2530</f>
        <v>AX</v>
      </c>
      <c r="AE2530" s="22" t="n">
        <f aca="false">DATA!I2530</f>
        <v>0.4</v>
      </c>
      <c r="AF2530" s="18" t="n">
        <f aca="false">DATA!L2530</f>
        <v>157</v>
      </c>
      <c r="AG2530" s="16" t="str">
        <f aca="false">DATA!K2530</f>
        <v>B</v>
      </c>
      <c r="AH2530" s="18" t="n">
        <f aca="false">IF(AE2530&gt;=PARAMETER!$B$12,1,0)</f>
        <v>0</v>
      </c>
      <c r="AI2530" s="18" t="n">
        <f aca="false">IF(AF2530&gt;=PARAMETER!$B$13,1,0)</f>
        <v>1</v>
      </c>
      <c r="AJ2530" s="18" t="n">
        <f aca="false">IF(AND(AH2530=1,AI2530=1),1,0)</f>
        <v>0</v>
      </c>
    </row>
    <row r="2531" customFormat="false" ht="15" hidden="false" customHeight="false" outlineLevel="0" collapsed="false">
      <c r="A2531" s="16" t="str">
        <f aca="false">DATA!A2531</f>
        <v>ITM12529</v>
      </c>
      <c r="B2531" s="16" t="str">
        <f aca="false">DATA!B2531</f>
        <v>Apparel</v>
      </c>
      <c r="C2531" s="17" t="n">
        <f aca="false">DATA!C2531</f>
        <v>407</v>
      </c>
      <c r="D2531" s="17" t="n">
        <f aca="false">DATA!D2531</f>
        <v>86</v>
      </c>
      <c r="E2531" s="18" t="n">
        <f aca="false">DATA!F2531</f>
        <v>5</v>
      </c>
      <c r="F2531" s="19" t="n">
        <f aca="false">DATA!G2531</f>
        <v>37.77</v>
      </c>
      <c r="G2531" s="19" t="n">
        <f aca="false">DATA!H2531</f>
        <v>4.84</v>
      </c>
      <c r="H2531" s="18" t="n">
        <f aca="false">DATA!E2531</f>
        <v>5</v>
      </c>
      <c r="I2531" s="20" t="n">
        <f aca="false">F2531*E2531</f>
        <v>188.85</v>
      </c>
      <c r="J2531" s="20" t="n">
        <f aca="false">PARAMETER!$B$4*G2531*SQRT(E2531)</f>
        <v>17.8015418908388</v>
      </c>
      <c r="K2531" s="20" t="n">
        <f aca="false">I2531+J2531</f>
        <v>206.651541890839</v>
      </c>
      <c r="L2531" s="20" t="n">
        <f aca="false">K2531+F2531*H2531</f>
        <v>395.501541890839</v>
      </c>
      <c r="M2531" s="16" t="str">
        <f aca="false">IF(C2531&lt;=K2531,"REORDER",IF(C2531&gt;L2531,"OVERSTOCK","OK"))</f>
        <v>OVERSTOCK</v>
      </c>
      <c r="N2531" s="16" t="str">
        <f aca="false">IF(C2531&lt;=D2531,"REORDER","OK")</f>
        <v>OK</v>
      </c>
      <c r="O2531" s="18" t="n">
        <f aca="false">IF(D2531&lt;I2531,1,0)</f>
        <v>1</v>
      </c>
      <c r="P2531" s="20" t="n">
        <f aca="false">C2531/F2531</f>
        <v>10.775747948107</v>
      </c>
      <c r="Q2531" s="19" t="n">
        <f aca="false">DATA!N2531</f>
        <v>86.22</v>
      </c>
      <c r="R2531" s="19" t="n">
        <f aca="false">DATA!O2531</f>
        <v>1.77</v>
      </c>
      <c r="S2531" s="17" t="n">
        <f aca="false">C2531*Q2531</f>
        <v>35091.54</v>
      </c>
      <c r="T2531" s="19" t="n">
        <f aca="false">C2531*R2531</f>
        <v>720.39</v>
      </c>
      <c r="U2531" s="20" t="n">
        <f aca="false">MAX(0,C2531-L2531)</f>
        <v>11.4984581091612</v>
      </c>
      <c r="V2531" s="17" t="n">
        <f aca="false">U2531*Q2531</f>
        <v>991.39705817188</v>
      </c>
      <c r="W2531" s="19" t="n">
        <f aca="false">U2531*R2531</f>
        <v>20.3522708532154</v>
      </c>
      <c r="X2531" s="20" t="n">
        <f aca="false">MAX(0,K2531-C2531)</f>
        <v>0</v>
      </c>
      <c r="Y2531" s="17" t="n">
        <f aca="false">F2531*PARAMETER!$B$5*Q2531</f>
        <v>1188633.231</v>
      </c>
      <c r="Z2531" s="21" t="n">
        <f aca="false">SUMIF($Y$2:$Y$3205,"&gt;="&amp;Y2531)/SUM($Y$2:$Y$3205)</f>
        <v>0.649778407504411</v>
      </c>
      <c r="AA2531" s="16" t="str">
        <f aca="false">IF(Z2531&lt;=PARAMETER!$B$7,"A",IF(Z2531&lt;=PARAMETER!$B$8,"B","C"))</f>
        <v>A</v>
      </c>
      <c r="AB2531" s="22" t="n">
        <f aca="false">G2531/F2531</f>
        <v>0.128144029653164</v>
      </c>
      <c r="AC2531" s="16" t="str">
        <f aca="false">IF(AB2531&lt;=PARAMETER!$B$9,"X",IF(AB2531&lt;=PARAMETER!$B$10,"Y","Z"))</f>
        <v>X</v>
      </c>
      <c r="AD2531" s="16" t="str">
        <f aca="false">AA2531&amp;AC2531</f>
        <v>AX</v>
      </c>
      <c r="AE2531" s="22" t="n">
        <f aca="false">DATA!I2531</f>
        <v>0.91</v>
      </c>
      <c r="AF2531" s="18" t="n">
        <f aca="false">DATA!L2531</f>
        <v>15</v>
      </c>
      <c r="AG2531" s="16" t="str">
        <f aca="false">DATA!K2531</f>
        <v>D</v>
      </c>
      <c r="AH2531" s="18" t="n">
        <f aca="false">IF(AE2531&gt;=PARAMETER!$B$12,1,0)</f>
        <v>1</v>
      </c>
      <c r="AI2531" s="18" t="n">
        <f aca="false">IF(AF2531&gt;=PARAMETER!$B$13,1,0)</f>
        <v>0</v>
      </c>
      <c r="AJ2531" s="18" t="n">
        <f aca="false">IF(AND(AH2531=1,AI2531=1),1,0)</f>
        <v>0</v>
      </c>
    </row>
    <row r="2532" customFormat="false" ht="15" hidden="false" customHeight="false" outlineLevel="0" collapsed="false">
      <c r="A2532" s="16" t="str">
        <f aca="false">DATA!A2532</f>
        <v>ITM12530</v>
      </c>
      <c r="B2532" s="16" t="str">
        <f aca="false">DATA!B2532</f>
        <v>Apparel</v>
      </c>
      <c r="C2532" s="17" t="n">
        <f aca="false">DATA!C2532</f>
        <v>448</v>
      </c>
      <c r="D2532" s="17" t="n">
        <f aca="false">DATA!D2532</f>
        <v>66</v>
      </c>
      <c r="E2532" s="18" t="n">
        <f aca="false">DATA!F2532</f>
        <v>6</v>
      </c>
      <c r="F2532" s="19" t="n">
        <f aca="false">DATA!G2532</f>
        <v>30.96</v>
      </c>
      <c r="G2532" s="19" t="n">
        <f aca="false">DATA!H2532</f>
        <v>4.42</v>
      </c>
      <c r="H2532" s="18" t="n">
        <f aca="false">DATA!E2532</f>
        <v>3</v>
      </c>
      <c r="I2532" s="20" t="n">
        <f aca="false">F2532*E2532</f>
        <v>185.76</v>
      </c>
      <c r="J2532" s="20" t="n">
        <f aca="false">PARAMETER!$B$4*G2532*SQRT(E2532)</f>
        <v>17.8084102271802</v>
      </c>
      <c r="K2532" s="20" t="n">
        <f aca="false">I2532+J2532</f>
        <v>203.56841022718</v>
      </c>
      <c r="L2532" s="20" t="n">
        <f aca="false">K2532+F2532*H2532</f>
        <v>296.44841022718</v>
      </c>
      <c r="M2532" s="16" t="str">
        <f aca="false">IF(C2532&lt;=K2532,"REORDER",IF(C2532&gt;L2532,"OVERSTOCK","OK"))</f>
        <v>OVERSTOCK</v>
      </c>
      <c r="N2532" s="16" t="str">
        <f aca="false">IF(C2532&lt;=D2532,"REORDER","OK")</f>
        <v>OK</v>
      </c>
      <c r="O2532" s="18" t="n">
        <f aca="false">IF(D2532&lt;I2532,1,0)</f>
        <v>1</v>
      </c>
      <c r="P2532" s="20" t="n">
        <f aca="false">C2532/F2532</f>
        <v>14.4702842377261</v>
      </c>
      <c r="Q2532" s="19" t="n">
        <f aca="false">DATA!N2532</f>
        <v>131.4</v>
      </c>
      <c r="R2532" s="19" t="n">
        <f aca="false">DATA!O2532</f>
        <v>1.43</v>
      </c>
      <c r="S2532" s="17" t="n">
        <f aca="false">C2532*Q2532</f>
        <v>58867.2</v>
      </c>
      <c r="T2532" s="19" t="n">
        <f aca="false">C2532*R2532</f>
        <v>640.64</v>
      </c>
      <c r="U2532" s="20" t="n">
        <f aca="false">MAX(0,C2532-L2532)</f>
        <v>151.55158977282</v>
      </c>
      <c r="V2532" s="17" t="n">
        <f aca="false">U2532*Q2532</f>
        <v>19913.8788961485</v>
      </c>
      <c r="W2532" s="19" t="n">
        <f aca="false">U2532*R2532</f>
        <v>216.718773375132</v>
      </c>
      <c r="X2532" s="20" t="n">
        <f aca="false">MAX(0,K2532-C2532)</f>
        <v>0</v>
      </c>
      <c r="Y2532" s="17" t="n">
        <f aca="false">F2532*PARAMETER!$B$5*Q2532</f>
        <v>1484872.56</v>
      </c>
      <c r="Z2532" s="21" t="n">
        <f aca="false">SUMIF($Y$2:$Y$3205,"&gt;="&amp;Y2532)/SUM($Y$2:$Y$3205)</f>
        <v>0.533852623408096</v>
      </c>
      <c r="AA2532" s="16" t="str">
        <f aca="false">IF(Z2532&lt;=PARAMETER!$B$7,"A",IF(Z2532&lt;=PARAMETER!$B$8,"B","C"))</f>
        <v>A</v>
      </c>
      <c r="AB2532" s="22" t="n">
        <f aca="false">G2532/F2532</f>
        <v>0.142764857881137</v>
      </c>
      <c r="AC2532" s="16" t="str">
        <f aca="false">IF(AB2532&lt;=PARAMETER!$B$9,"X",IF(AB2532&lt;=PARAMETER!$B$10,"Y","Z"))</f>
        <v>X</v>
      </c>
      <c r="AD2532" s="16" t="str">
        <f aca="false">AA2532&amp;AC2532</f>
        <v>AX</v>
      </c>
      <c r="AE2532" s="22" t="n">
        <f aca="false">DATA!I2532</f>
        <v>0.51</v>
      </c>
      <c r="AF2532" s="18" t="n">
        <f aca="false">DATA!L2532</f>
        <v>19</v>
      </c>
      <c r="AG2532" s="16" t="str">
        <f aca="false">DATA!K2532</f>
        <v>A</v>
      </c>
      <c r="AH2532" s="18" t="n">
        <f aca="false">IF(AE2532&gt;=PARAMETER!$B$12,1,0)</f>
        <v>0</v>
      </c>
      <c r="AI2532" s="18" t="n">
        <f aca="false">IF(AF2532&gt;=PARAMETER!$B$13,1,0)</f>
        <v>0</v>
      </c>
      <c r="AJ2532" s="18" t="n">
        <f aca="false">IF(AND(AH2532=1,AI2532=1),1,0)</f>
        <v>0</v>
      </c>
    </row>
    <row r="2533" customFormat="false" ht="15" hidden="false" customHeight="false" outlineLevel="0" collapsed="false">
      <c r="A2533" s="16" t="str">
        <f aca="false">DATA!A2533</f>
        <v>ITM12531</v>
      </c>
      <c r="B2533" s="16" t="str">
        <f aca="false">DATA!B2533</f>
        <v>Electronics</v>
      </c>
      <c r="C2533" s="17" t="n">
        <f aca="false">DATA!C2533</f>
        <v>365</v>
      </c>
      <c r="D2533" s="17" t="n">
        <f aca="false">DATA!D2533</f>
        <v>56</v>
      </c>
      <c r="E2533" s="18" t="n">
        <f aca="false">DATA!F2533</f>
        <v>9</v>
      </c>
      <c r="F2533" s="19" t="n">
        <f aca="false">DATA!G2533</f>
        <v>5.93</v>
      </c>
      <c r="G2533" s="19" t="n">
        <f aca="false">DATA!H2533</f>
        <v>2.74</v>
      </c>
      <c r="H2533" s="18" t="n">
        <f aca="false">DATA!E2533</f>
        <v>12</v>
      </c>
      <c r="I2533" s="20" t="n">
        <f aca="false">F2533*E2533</f>
        <v>53.37</v>
      </c>
      <c r="J2533" s="20" t="n">
        <f aca="false">PARAMETER!$B$4*G2533*SQRT(E2533)</f>
        <v>13.5206968135411</v>
      </c>
      <c r="K2533" s="20" t="n">
        <f aca="false">I2533+J2533</f>
        <v>66.8906968135411</v>
      </c>
      <c r="L2533" s="20" t="n">
        <f aca="false">K2533+F2533*H2533</f>
        <v>138.050696813541</v>
      </c>
      <c r="M2533" s="16" t="str">
        <f aca="false">IF(C2533&lt;=K2533,"REORDER",IF(C2533&gt;L2533,"OVERSTOCK","OK"))</f>
        <v>OVERSTOCK</v>
      </c>
      <c r="N2533" s="16" t="str">
        <f aca="false">IF(C2533&lt;=D2533,"REORDER","OK")</f>
        <v>OK</v>
      </c>
      <c r="O2533" s="18" t="n">
        <f aca="false">IF(D2533&lt;I2533,1,0)</f>
        <v>0</v>
      </c>
      <c r="P2533" s="20" t="n">
        <f aca="false">C2533/F2533</f>
        <v>61.5514333895447</v>
      </c>
      <c r="Q2533" s="19" t="n">
        <f aca="false">DATA!N2533</f>
        <v>173.09</v>
      </c>
      <c r="R2533" s="19" t="n">
        <f aca="false">DATA!O2533</f>
        <v>0.29</v>
      </c>
      <c r="S2533" s="17" t="n">
        <f aca="false">C2533*Q2533</f>
        <v>63177.85</v>
      </c>
      <c r="T2533" s="19" t="n">
        <f aca="false">C2533*R2533</f>
        <v>105.85</v>
      </c>
      <c r="U2533" s="20" t="n">
        <f aca="false">MAX(0,C2533-L2533)</f>
        <v>226.949303186459</v>
      </c>
      <c r="V2533" s="17" t="n">
        <f aca="false">U2533*Q2533</f>
        <v>39282.6548885442</v>
      </c>
      <c r="W2533" s="19" t="n">
        <f aca="false">U2533*R2533</f>
        <v>65.8152979240731</v>
      </c>
      <c r="X2533" s="20" t="n">
        <f aca="false">MAX(0,K2533-C2533)</f>
        <v>0</v>
      </c>
      <c r="Y2533" s="17" t="n">
        <f aca="false">F2533*PARAMETER!$B$5*Q2533</f>
        <v>374644.6505</v>
      </c>
      <c r="Z2533" s="21" t="n">
        <f aca="false">SUMIF($Y$2:$Y$3205,"&gt;="&amp;Y2533)/SUM($Y$2:$Y$3205)</f>
        <v>0.941068015310484</v>
      </c>
      <c r="AA2533" s="16" t="str">
        <f aca="false">IF(Z2533&lt;=PARAMETER!$B$7,"A",IF(Z2533&lt;=PARAMETER!$B$8,"B","C"))</f>
        <v>B</v>
      </c>
      <c r="AB2533" s="22" t="n">
        <f aca="false">G2533/F2533</f>
        <v>0.462057335581788</v>
      </c>
      <c r="AC2533" s="16" t="str">
        <f aca="false">IF(AB2533&lt;=PARAMETER!$B$9,"X",IF(AB2533&lt;=PARAMETER!$B$10,"Y","Z"))</f>
        <v>Y</v>
      </c>
      <c r="AD2533" s="16" t="str">
        <f aca="false">AA2533&amp;AC2533</f>
        <v>BY</v>
      </c>
      <c r="AE2533" s="22" t="n">
        <f aca="false">DATA!I2533</f>
        <v>0.47</v>
      </c>
      <c r="AF2533" s="18" t="n">
        <f aca="false">DATA!L2533</f>
        <v>149</v>
      </c>
      <c r="AG2533" s="16" t="str">
        <f aca="false">DATA!K2533</f>
        <v>D</v>
      </c>
      <c r="AH2533" s="18" t="n">
        <f aca="false">IF(AE2533&gt;=PARAMETER!$B$12,1,0)</f>
        <v>0</v>
      </c>
      <c r="AI2533" s="18" t="n">
        <f aca="false">IF(AF2533&gt;=PARAMETER!$B$13,1,0)</f>
        <v>1</v>
      </c>
      <c r="AJ2533" s="18" t="n">
        <f aca="false">IF(AND(AH2533=1,AI2533=1),1,0)</f>
        <v>0</v>
      </c>
    </row>
    <row r="2534" customFormat="false" ht="15" hidden="false" customHeight="false" outlineLevel="0" collapsed="false">
      <c r="A2534" s="16" t="str">
        <f aca="false">DATA!A2534</f>
        <v>ITM12532</v>
      </c>
      <c r="B2534" s="16" t="str">
        <f aca="false">DATA!B2534</f>
        <v>Automotive</v>
      </c>
      <c r="C2534" s="17" t="n">
        <f aca="false">DATA!C2534</f>
        <v>303</v>
      </c>
      <c r="D2534" s="17" t="n">
        <f aca="false">DATA!D2534</f>
        <v>63</v>
      </c>
      <c r="E2534" s="18" t="n">
        <f aca="false">DATA!F2534</f>
        <v>5</v>
      </c>
      <c r="F2534" s="19" t="n">
        <f aca="false">DATA!G2534</f>
        <v>20.43</v>
      </c>
      <c r="G2534" s="19" t="n">
        <f aca="false">DATA!H2534</f>
        <v>8.41</v>
      </c>
      <c r="H2534" s="18" t="n">
        <f aca="false">DATA!E2534</f>
        <v>5</v>
      </c>
      <c r="I2534" s="20" t="n">
        <f aca="false">F2534*E2534</f>
        <v>102.15</v>
      </c>
      <c r="J2534" s="20" t="n">
        <f aca="false">PARAMETER!$B$4*G2534*SQRT(E2534)</f>
        <v>30.9320180375938</v>
      </c>
      <c r="K2534" s="20" t="n">
        <f aca="false">I2534+J2534</f>
        <v>133.082018037594</v>
      </c>
      <c r="L2534" s="20" t="n">
        <f aca="false">K2534+F2534*H2534</f>
        <v>235.232018037594</v>
      </c>
      <c r="M2534" s="16" t="str">
        <f aca="false">IF(C2534&lt;=K2534,"REORDER",IF(C2534&gt;L2534,"OVERSTOCK","OK"))</f>
        <v>OVERSTOCK</v>
      </c>
      <c r="N2534" s="16" t="str">
        <f aca="false">IF(C2534&lt;=D2534,"REORDER","OK")</f>
        <v>OK</v>
      </c>
      <c r="O2534" s="18" t="n">
        <f aca="false">IF(D2534&lt;I2534,1,0)</f>
        <v>1</v>
      </c>
      <c r="P2534" s="20" t="n">
        <f aca="false">C2534/F2534</f>
        <v>14.8311306901615</v>
      </c>
      <c r="Q2534" s="19" t="n">
        <f aca="false">DATA!N2534</f>
        <v>177.89</v>
      </c>
      <c r="R2534" s="19" t="n">
        <f aca="false">DATA!O2534</f>
        <v>1.97</v>
      </c>
      <c r="S2534" s="17" t="n">
        <f aca="false">C2534*Q2534</f>
        <v>53900.67</v>
      </c>
      <c r="T2534" s="19" t="n">
        <f aca="false">C2534*R2534</f>
        <v>596.91</v>
      </c>
      <c r="U2534" s="20" t="n">
        <f aca="false">MAX(0,C2534-L2534)</f>
        <v>67.7679819624062</v>
      </c>
      <c r="V2534" s="17" t="n">
        <f aca="false">U2534*Q2534</f>
        <v>12055.2463112924</v>
      </c>
      <c r="W2534" s="19" t="n">
        <f aca="false">U2534*R2534</f>
        <v>133.50292446594</v>
      </c>
      <c r="X2534" s="20" t="n">
        <f aca="false">MAX(0,K2534-C2534)</f>
        <v>0</v>
      </c>
      <c r="Y2534" s="17" t="n">
        <f aca="false">F2534*PARAMETER!$B$5*Q2534</f>
        <v>1326516.8355</v>
      </c>
      <c r="Z2534" s="21" t="n">
        <f aca="false">SUMIF($Y$2:$Y$3205,"&gt;="&amp;Y2534)/SUM($Y$2:$Y$3205)</f>
        <v>0.593592442447743</v>
      </c>
      <c r="AA2534" s="16" t="str">
        <f aca="false">IF(Z2534&lt;=PARAMETER!$B$7,"A",IF(Z2534&lt;=PARAMETER!$B$8,"B","C"))</f>
        <v>A</v>
      </c>
      <c r="AB2534" s="22" t="n">
        <f aca="false">G2534/F2534</f>
        <v>0.411649534997553</v>
      </c>
      <c r="AC2534" s="16" t="str">
        <f aca="false">IF(AB2534&lt;=PARAMETER!$B$9,"X",IF(AB2534&lt;=PARAMETER!$B$10,"Y","Z"))</f>
        <v>Y</v>
      </c>
      <c r="AD2534" s="16" t="str">
        <f aca="false">AA2534&amp;AC2534</f>
        <v>AY</v>
      </c>
      <c r="AE2534" s="22" t="n">
        <f aca="false">DATA!I2534</f>
        <v>0.14</v>
      </c>
      <c r="AF2534" s="18" t="n">
        <f aca="false">DATA!L2534</f>
        <v>106</v>
      </c>
      <c r="AG2534" s="16" t="str">
        <f aca="false">DATA!K2534</f>
        <v>A</v>
      </c>
      <c r="AH2534" s="18" t="n">
        <f aca="false">IF(AE2534&gt;=PARAMETER!$B$12,1,0)</f>
        <v>0</v>
      </c>
      <c r="AI2534" s="18" t="n">
        <f aca="false">IF(AF2534&gt;=PARAMETER!$B$13,1,0)</f>
        <v>1</v>
      </c>
      <c r="AJ2534" s="18" t="n">
        <f aca="false">IF(AND(AH2534=1,AI2534=1),1,0)</f>
        <v>0</v>
      </c>
    </row>
    <row r="2535" customFormat="false" ht="15" hidden="false" customHeight="false" outlineLevel="0" collapsed="false">
      <c r="A2535" s="16" t="str">
        <f aca="false">DATA!A2535</f>
        <v>ITM12533</v>
      </c>
      <c r="B2535" s="16" t="str">
        <f aca="false">DATA!B2535</f>
        <v>Pharma</v>
      </c>
      <c r="C2535" s="17" t="n">
        <f aca="false">DATA!C2535</f>
        <v>371</v>
      </c>
      <c r="D2535" s="17" t="n">
        <f aca="false">DATA!D2535</f>
        <v>12</v>
      </c>
      <c r="E2535" s="18" t="n">
        <f aca="false">DATA!F2535</f>
        <v>8</v>
      </c>
      <c r="F2535" s="19" t="n">
        <f aca="false">DATA!G2535</f>
        <v>25.85</v>
      </c>
      <c r="G2535" s="19" t="n">
        <f aca="false">DATA!H2535</f>
        <v>6.41</v>
      </c>
      <c r="H2535" s="18" t="n">
        <f aca="false">DATA!E2535</f>
        <v>11</v>
      </c>
      <c r="I2535" s="20" t="n">
        <f aca="false">F2535*E2535</f>
        <v>206.8</v>
      </c>
      <c r="J2535" s="20" t="n">
        <f aca="false">PARAMETER!$B$4*G2535*SQRT(E2535)</f>
        <v>29.8215546202699</v>
      </c>
      <c r="K2535" s="20" t="n">
        <f aca="false">I2535+J2535</f>
        <v>236.62155462027</v>
      </c>
      <c r="L2535" s="20" t="n">
        <f aca="false">K2535+F2535*H2535</f>
        <v>520.97155462027</v>
      </c>
      <c r="M2535" s="16" t="str">
        <f aca="false">IF(C2535&lt;=K2535,"REORDER",IF(C2535&gt;L2535,"OVERSTOCK","OK"))</f>
        <v>OK</v>
      </c>
      <c r="N2535" s="16" t="str">
        <f aca="false">IF(C2535&lt;=D2535,"REORDER","OK")</f>
        <v>OK</v>
      </c>
      <c r="O2535" s="18" t="n">
        <f aca="false">IF(D2535&lt;I2535,1,0)</f>
        <v>1</v>
      </c>
      <c r="P2535" s="20" t="n">
        <f aca="false">C2535/F2535</f>
        <v>14.3520309477756</v>
      </c>
      <c r="Q2535" s="19" t="n">
        <f aca="false">DATA!N2535</f>
        <v>30.24</v>
      </c>
      <c r="R2535" s="19" t="n">
        <f aca="false">DATA!O2535</f>
        <v>0.24</v>
      </c>
      <c r="S2535" s="17" t="n">
        <f aca="false">C2535*Q2535</f>
        <v>11219.04</v>
      </c>
      <c r="T2535" s="19" t="n">
        <f aca="false">C2535*R2535</f>
        <v>89.04</v>
      </c>
      <c r="U2535" s="20" t="n">
        <f aca="false">MAX(0,C2535-L2535)</f>
        <v>0</v>
      </c>
      <c r="V2535" s="17" t="n">
        <f aca="false">U2535*Q2535</f>
        <v>0</v>
      </c>
      <c r="W2535" s="19" t="n">
        <f aca="false">U2535*R2535</f>
        <v>0</v>
      </c>
      <c r="X2535" s="20" t="n">
        <f aca="false">MAX(0,K2535-C2535)</f>
        <v>0</v>
      </c>
      <c r="Y2535" s="17" t="n">
        <f aca="false">F2535*PARAMETER!$B$5*Q2535</f>
        <v>285321.96</v>
      </c>
      <c r="Z2535" s="21" t="n">
        <f aca="false">SUMIF($Y$2:$Y$3205,"&gt;="&amp;Y2535)/SUM($Y$2:$Y$3205)</f>
        <v>0.964035384829659</v>
      </c>
      <c r="AA2535" s="16" t="str">
        <f aca="false">IF(Z2535&lt;=PARAMETER!$B$7,"A",IF(Z2535&lt;=PARAMETER!$B$8,"B","C"))</f>
        <v>C</v>
      </c>
      <c r="AB2535" s="22" t="n">
        <f aca="false">G2535/F2535</f>
        <v>0.247969052224371</v>
      </c>
      <c r="AC2535" s="16" t="str">
        <f aca="false">IF(AB2535&lt;=PARAMETER!$B$9,"X",IF(AB2535&lt;=PARAMETER!$B$10,"Y","Z"))</f>
        <v>X</v>
      </c>
      <c r="AD2535" s="16" t="str">
        <f aca="false">AA2535&amp;AC2535</f>
        <v>CX</v>
      </c>
      <c r="AE2535" s="22" t="n">
        <f aca="false">DATA!I2535</f>
        <v>0.43</v>
      </c>
      <c r="AF2535" s="18" t="n">
        <f aca="false">DATA!L2535</f>
        <v>159</v>
      </c>
      <c r="AG2535" s="16" t="str">
        <f aca="false">DATA!K2535</f>
        <v>B</v>
      </c>
      <c r="AH2535" s="18" t="n">
        <f aca="false">IF(AE2535&gt;=PARAMETER!$B$12,1,0)</f>
        <v>0</v>
      </c>
      <c r="AI2535" s="18" t="n">
        <f aca="false">IF(AF2535&gt;=PARAMETER!$B$13,1,0)</f>
        <v>1</v>
      </c>
      <c r="AJ2535" s="18" t="n">
        <f aca="false">IF(AND(AH2535=1,AI2535=1),1,0)</f>
        <v>0</v>
      </c>
    </row>
    <row r="2536" customFormat="false" ht="15" hidden="false" customHeight="false" outlineLevel="0" collapsed="false">
      <c r="A2536" s="16" t="str">
        <f aca="false">DATA!A2536</f>
        <v>ITM12534</v>
      </c>
      <c r="B2536" s="16" t="str">
        <f aca="false">DATA!B2536</f>
        <v>Electronics</v>
      </c>
      <c r="C2536" s="17" t="n">
        <f aca="false">DATA!C2536</f>
        <v>256</v>
      </c>
      <c r="D2536" s="17" t="n">
        <f aca="false">DATA!D2536</f>
        <v>62</v>
      </c>
      <c r="E2536" s="18" t="n">
        <f aca="false">DATA!F2536</f>
        <v>9</v>
      </c>
      <c r="F2536" s="19" t="n">
        <f aca="false">DATA!G2536</f>
        <v>49.8</v>
      </c>
      <c r="G2536" s="19" t="n">
        <f aca="false">DATA!H2536</f>
        <v>0.86</v>
      </c>
      <c r="H2536" s="18" t="n">
        <f aca="false">DATA!E2536</f>
        <v>12</v>
      </c>
      <c r="I2536" s="20" t="n">
        <f aca="false">F2536*E2536</f>
        <v>448.2</v>
      </c>
      <c r="J2536" s="20" t="n">
        <f aca="false">PARAMETER!$B$4*G2536*SQRT(E2536)</f>
        <v>4.2437223575348</v>
      </c>
      <c r="K2536" s="20" t="n">
        <f aca="false">I2536+J2536</f>
        <v>452.443722357535</v>
      </c>
      <c r="L2536" s="20" t="n">
        <f aca="false">K2536+F2536*H2536</f>
        <v>1050.04372235753</v>
      </c>
      <c r="M2536" s="16" t="str">
        <f aca="false">IF(C2536&lt;=K2536,"REORDER",IF(C2536&gt;L2536,"OVERSTOCK","OK"))</f>
        <v>REORDER</v>
      </c>
      <c r="N2536" s="16" t="str">
        <f aca="false">IF(C2536&lt;=D2536,"REORDER","OK")</f>
        <v>OK</v>
      </c>
      <c r="O2536" s="18" t="n">
        <f aca="false">IF(D2536&lt;I2536,1,0)</f>
        <v>1</v>
      </c>
      <c r="P2536" s="20" t="n">
        <f aca="false">C2536/F2536</f>
        <v>5.14056224899598</v>
      </c>
      <c r="Q2536" s="19" t="n">
        <f aca="false">DATA!N2536</f>
        <v>167.22</v>
      </c>
      <c r="R2536" s="19" t="n">
        <f aca="false">DATA!O2536</f>
        <v>1.34</v>
      </c>
      <c r="S2536" s="17" t="n">
        <f aca="false">C2536*Q2536</f>
        <v>42808.32</v>
      </c>
      <c r="T2536" s="19" t="n">
        <f aca="false">C2536*R2536</f>
        <v>343.04</v>
      </c>
      <c r="U2536" s="20" t="n">
        <f aca="false">MAX(0,C2536-L2536)</f>
        <v>0</v>
      </c>
      <c r="V2536" s="17" t="n">
        <f aca="false">U2536*Q2536</f>
        <v>0</v>
      </c>
      <c r="W2536" s="19" t="n">
        <f aca="false">U2536*R2536</f>
        <v>0</v>
      </c>
      <c r="X2536" s="20" t="n">
        <f aca="false">MAX(0,K2536-C2536)</f>
        <v>196.443722357535</v>
      </c>
      <c r="Y2536" s="17" t="n">
        <f aca="false">F2536*PARAMETER!$B$5*Q2536</f>
        <v>3039557.94</v>
      </c>
      <c r="Z2536" s="21" t="n">
        <f aca="false">SUMIF($Y$2:$Y$3205,"&gt;="&amp;Y2536)/SUM($Y$2:$Y$3205)</f>
        <v>0.0676253655902345</v>
      </c>
      <c r="AA2536" s="16" t="str">
        <f aca="false">IF(Z2536&lt;=PARAMETER!$B$7,"A",IF(Z2536&lt;=PARAMETER!$B$8,"B","C"))</f>
        <v>A</v>
      </c>
      <c r="AB2536" s="22" t="n">
        <f aca="false">G2536/F2536</f>
        <v>0.0172690763052209</v>
      </c>
      <c r="AC2536" s="16" t="str">
        <f aca="false">IF(AB2536&lt;=PARAMETER!$B$9,"X",IF(AB2536&lt;=PARAMETER!$B$10,"Y","Z"))</f>
        <v>X</v>
      </c>
      <c r="AD2536" s="16" t="str">
        <f aca="false">AA2536&amp;AC2536</f>
        <v>AX</v>
      </c>
      <c r="AE2536" s="22" t="n">
        <f aca="false">DATA!I2536</f>
        <v>0.86</v>
      </c>
      <c r="AF2536" s="18" t="n">
        <f aca="false">DATA!L2536</f>
        <v>89</v>
      </c>
      <c r="AG2536" s="16" t="str">
        <f aca="false">DATA!K2536</f>
        <v>A</v>
      </c>
      <c r="AH2536" s="18" t="n">
        <f aca="false">IF(AE2536&gt;=PARAMETER!$B$12,1,0)</f>
        <v>1</v>
      </c>
      <c r="AI2536" s="18" t="n">
        <f aca="false">IF(AF2536&gt;=PARAMETER!$B$13,1,0)</f>
        <v>0</v>
      </c>
      <c r="AJ2536" s="18" t="n">
        <f aca="false">IF(AND(AH2536=1,AI2536=1),1,0)</f>
        <v>0</v>
      </c>
    </row>
    <row r="2537" customFormat="false" ht="15" hidden="false" customHeight="false" outlineLevel="0" collapsed="false">
      <c r="A2537" s="16" t="str">
        <f aca="false">DATA!A2537</f>
        <v>ITM12535</v>
      </c>
      <c r="B2537" s="16" t="str">
        <f aca="false">DATA!B2537</f>
        <v>Automotive</v>
      </c>
      <c r="C2537" s="17" t="n">
        <f aca="false">DATA!C2537</f>
        <v>213</v>
      </c>
      <c r="D2537" s="17" t="n">
        <f aca="false">DATA!D2537</f>
        <v>93</v>
      </c>
      <c r="E2537" s="18" t="n">
        <f aca="false">DATA!F2537</f>
        <v>6</v>
      </c>
      <c r="F2537" s="19" t="n">
        <f aca="false">DATA!G2537</f>
        <v>9.75</v>
      </c>
      <c r="G2537" s="19" t="n">
        <f aca="false">DATA!H2537</f>
        <v>8.29</v>
      </c>
      <c r="H2537" s="18" t="n">
        <f aca="false">DATA!E2537</f>
        <v>13</v>
      </c>
      <c r="I2537" s="20" t="n">
        <f aca="false">F2537*E2537</f>
        <v>58.5</v>
      </c>
      <c r="J2537" s="20" t="n">
        <f aca="false">PARAMETER!$B$4*G2537*SQRT(E2537)</f>
        <v>33.4008418061819</v>
      </c>
      <c r="K2537" s="20" t="n">
        <f aca="false">I2537+J2537</f>
        <v>91.9008418061819</v>
      </c>
      <c r="L2537" s="20" t="n">
        <f aca="false">K2537+F2537*H2537</f>
        <v>218.650841806182</v>
      </c>
      <c r="M2537" s="16" t="str">
        <f aca="false">IF(C2537&lt;=K2537,"REORDER",IF(C2537&gt;L2537,"OVERSTOCK","OK"))</f>
        <v>OK</v>
      </c>
      <c r="N2537" s="16" t="str">
        <f aca="false">IF(C2537&lt;=D2537,"REORDER","OK")</f>
        <v>OK</v>
      </c>
      <c r="O2537" s="18" t="n">
        <f aca="false">IF(D2537&lt;I2537,1,0)</f>
        <v>0</v>
      </c>
      <c r="P2537" s="20" t="n">
        <f aca="false">C2537/F2537</f>
        <v>21.8461538461538</v>
      </c>
      <c r="Q2537" s="19" t="n">
        <f aca="false">DATA!N2537</f>
        <v>62.11</v>
      </c>
      <c r="R2537" s="19" t="n">
        <f aca="false">DATA!O2537</f>
        <v>0.31</v>
      </c>
      <c r="S2537" s="17" t="n">
        <f aca="false">C2537*Q2537</f>
        <v>13229.43</v>
      </c>
      <c r="T2537" s="19" t="n">
        <f aca="false">C2537*R2537</f>
        <v>66.03</v>
      </c>
      <c r="U2537" s="20" t="n">
        <f aca="false">MAX(0,C2537-L2537)</f>
        <v>0</v>
      </c>
      <c r="V2537" s="17" t="n">
        <f aca="false">U2537*Q2537</f>
        <v>0</v>
      </c>
      <c r="W2537" s="19" t="n">
        <f aca="false">U2537*R2537</f>
        <v>0</v>
      </c>
      <c r="X2537" s="20" t="n">
        <f aca="false">MAX(0,K2537-C2537)</f>
        <v>0</v>
      </c>
      <c r="Y2537" s="17" t="n">
        <f aca="false">F2537*PARAMETER!$B$5*Q2537</f>
        <v>221033.9625</v>
      </c>
      <c r="Z2537" s="21" t="n">
        <f aca="false">SUMIF($Y$2:$Y$3205,"&gt;="&amp;Y2537)/SUM($Y$2:$Y$3205)</f>
        <v>0.978669498900024</v>
      </c>
      <c r="AA2537" s="16" t="str">
        <f aca="false">IF(Z2537&lt;=PARAMETER!$B$7,"A",IF(Z2537&lt;=PARAMETER!$B$8,"B","C"))</f>
        <v>C</v>
      </c>
      <c r="AB2537" s="22" t="n">
        <f aca="false">G2537/F2537</f>
        <v>0.85025641025641</v>
      </c>
      <c r="AC2537" s="16" t="str">
        <f aca="false">IF(AB2537&lt;=PARAMETER!$B$9,"X",IF(AB2537&lt;=PARAMETER!$B$10,"Y","Z"))</f>
        <v>Z</v>
      </c>
      <c r="AD2537" s="16" t="str">
        <f aca="false">AA2537&amp;AC2537</f>
        <v>CZ</v>
      </c>
      <c r="AE2537" s="22" t="n">
        <f aca="false">DATA!I2537</f>
        <v>0.78</v>
      </c>
      <c r="AF2537" s="18" t="n">
        <f aca="false">DATA!L2537</f>
        <v>26</v>
      </c>
      <c r="AG2537" s="16" t="str">
        <f aca="false">DATA!K2537</f>
        <v>B</v>
      </c>
      <c r="AH2537" s="18" t="n">
        <f aca="false">IF(AE2537&gt;=PARAMETER!$B$12,1,0)</f>
        <v>1</v>
      </c>
      <c r="AI2537" s="18" t="n">
        <f aca="false">IF(AF2537&gt;=PARAMETER!$B$13,1,0)</f>
        <v>0</v>
      </c>
      <c r="AJ2537" s="18" t="n">
        <f aca="false">IF(AND(AH2537=1,AI2537=1),1,0)</f>
        <v>0</v>
      </c>
    </row>
    <row r="2538" customFormat="false" ht="15" hidden="false" customHeight="false" outlineLevel="0" collapsed="false">
      <c r="A2538" s="16" t="str">
        <f aca="false">DATA!A2538</f>
        <v>ITM12536</v>
      </c>
      <c r="B2538" s="16" t="str">
        <f aca="false">DATA!B2538</f>
        <v>Pharma</v>
      </c>
      <c r="C2538" s="17" t="n">
        <f aca="false">DATA!C2538</f>
        <v>306</v>
      </c>
      <c r="D2538" s="17" t="n">
        <f aca="false">DATA!D2538</f>
        <v>40</v>
      </c>
      <c r="E2538" s="18" t="n">
        <f aca="false">DATA!F2538</f>
        <v>5</v>
      </c>
      <c r="F2538" s="19" t="n">
        <f aca="false">DATA!G2538</f>
        <v>49.14</v>
      </c>
      <c r="G2538" s="19" t="n">
        <f aca="false">DATA!H2538</f>
        <v>1.51</v>
      </c>
      <c r="H2538" s="18" t="n">
        <f aca="false">DATA!E2538</f>
        <v>13</v>
      </c>
      <c r="I2538" s="20" t="n">
        <f aca="false">F2538*E2538</f>
        <v>245.7</v>
      </c>
      <c r="J2538" s="20" t="n">
        <f aca="false">PARAMETER!$B$4*G2538*SQRT(E2538)</f>
        <v>5.55378682957986</v>
      </c>
      <c r="K2538" s="20" t="n">
        <f aca="false">I2538+J2538</f>
        <v>251.25378682958</v>
      </c>
      <c r="L2538" s="20" t="n">
        <f aca="false">K2538+F2538*H2538</f>
        <v>890.07378682958</v>
      </c>
      <c r="M2538" s="16" t="str">
        <f aca="false">IF(C2538&lt;=K2538,"REORDER",IF(C2538&gt;L2538,"OVERSTOCK","OK"))</f>
        <v>OK</v>
      </c>
      <c r="N2538" s="16" t="str">
        <f aca="false">IF(C2538&lt;=D2538,"REORDER","OK")</f>
        <v>OK</v>
      </c>
      <c r="O2538" s="18" t="n">
        <f aca="false">IF(D2538&lt;I2538,1,0)</f>
        <v>1</v>
      </c>
      <c r="P2538" s="20" t="n">
        <f aca="false">C2538/F2538</f>
        <v>6.22710622710623</v>
      </c>
      <c r="Q2538" s="19" t="n">
        <f aca="false">DATA!N2538</f>
        <v>148.19</v>
      </c>
      <c r="R2538" s="19" t="n">
        <f aca="false">DATA!O2538</f>
        <v>1.82</v>
      </c>
      <c r="S2538" s="17" t="n">
        <f aca="false">C2538*Q2538</f>
        <v>45346.14</v>
      </c>
      <c r="T2538" s="19" t="n">
        <f aca="false">C2538*R2538</f>
        <v>556.92</v>
      </c>
      <c r="U2538" s="20" t="n">
        <f aca="false">MAX(0,C2538-L2538)</f>
        <v>0</v>
      </c>
      <c r="V2538" s="17" t="n">
        <f aca="false">U2538*Q2538</f>
        <v>0</v>
      </c>
      <c r="W2538" s="19" t="n">
        <f aca="false">U2538*R2538</f>
        <v>0</v>
      </c>
      <c r="X2538" s="20" t="n">
        <f aca="false">MAX(0,K2538-C2538)</f>
        <v>0</v>
      </c>
      <c r="Y2538" s="17" t="n">
        <f aca="false">F2538*PARAMETER!$B$5*Q2538</f>
        <v>2657950.659</v>
      </c>
      <c r="Z2538" s="21" t="n">
        <f aca="false">SUMIF($Y$2:$Y$3205,"&gt;="&amp;Y2538)/SUM($Y$2:$Y$3205)</f>
        <v>0.136459263819189</v>
      </c>
      <c r="AA2538" s="16" t="str">
        <f aca="false">IF(Z2538&lt;=PARAMETER!$B$7,"A",IF(Z2538&lt;=PARAMETER!$B$8,"B","C"))</f>
        <v>A</v>
      </c>
      <c r="AB2538" s="22" t="n">
        <f aca="false">G2538/F2538</f>
        <v>0.0307285307285307</v>
      </c>
      <c r="AC2538" s="16" t="str">
        <f aca="false">IF(AB2538&lt;=PARAMETER!$B$9,"X",IF(AB2538&lt;=PARAMETER!$B$10,"Y","Z"))</f>
        <v>X</v>
      </c>
      <c r="AD2538" s="16" t="str">
        <f aca="false">AA2538&amp;AC2538</f>
        <v>AX</v>
      </c>
      <c r="AE2538" s="22" t="n">
        <f aca="false">DATA!I2538</f>
        <v>0.3</v>
      </c>
      <c r="AF2538" s="18" t="n">
        <f aca="false">DATA!L2538</f>
        <v>147</v>
      </c>
      <c r="AG2538" s="16" t="str">
        <f aca="false">DATA!K2538</f>
        <v>D</v>
      </c>
      <c r="AH2538" s="18" t="n">
        <f aca="false">IF(AE2538&gt;=PARAMETER!$B$12,1,0)</f>
        <v>0</v>
      </c>
      <c r="AI2538" s="18" t="n">
        <f aca="false">IF(AF2538&gt;=PARAMETER!$B$13,1,0)</f>
        <v>1</v>
      </c>
      <c r="AJ2538" s="18" t="n">
        <f aca="false">IF(AND(AH2538=1,AI2538=1),1,0)</f>
        <v>0</v>
      </c>
    </row>
    <row r="2539" customFormat="false" ht="15" hidden="false" customHeight="false" outlineLevel="0" collapsed="false">
      <c r="A2539" s="16" t="str">
        <f aca="false">DATA!A2539</f>
        <v>ITM12537</v>
      </c>
      <c r="B2539" s="16" t="str">
        <f aca="false">DATA!B2539</f>
        <v>Groceries</v>
      </c>
      <c r="C2539" s="17" t="n">
        <f aca="false">DATA!C2539</f>
        <v>278</v>
      </c>
      <c r="D2539" s="17" t="n">
        <f aca="false">DATA!D2539</f>
        <v>78</v>
      </c>
      <c r="E2539" s="18" t="n">
        <f aca="false">DATA!F2539</f>
        <v>7</v>
      </c>
      <c r="F2539" s="19" t="n">
        <f aca="false">DATA!G2539</f>
        <v>19.43</v>
      </c>
      <c r="G2539" s="19" t="n">
        <f aca="false">DATA!H2539</f>
        <v>4.34</v>
      </c>
      <c r="H2539" s="18" t="n">
        <f aca="false">DATA!E2539</f>
        <v>8</v>
      </c>
      <c r="I2539" s="20" t="n">
        <f aca="false">F2539*E2539</f>
        <v>136.01</v>
      </c>
      <c r="J2539" s="20" t="n">
        <f aca="false">PARAMETER!$B$4*G2539*SQRT(E2539)</f>
        <v>18.8871315976703</v>
      </c>
      <c r="K2539" s="20" t="n">
        <f aca="false">I2539+J2539</f>
        <v>154.89713159767</v>
      </c>
      <c r="L2539" s="20" t="n">
        <f aca="false">K2539+F2539*H2539</f>
        <v>310.33713159767</v>
      </c>
      <c r="M2539" s="16" t="str">
        <f aca="false">IF(C2539&lt;=K2539,"REORDER",IF(C2539&gt;L2539,"OVERSTOCK","OK"))</f>
        <v>OK</v>
      </c>
      <c r="N2539" s="16" t="str">
        <f aca="false">IF(C2539&lt;=D2539,"REORDER","OK")</f>
        <v>OK</v>
      </c>
      <c r="O2539" s="18" t="n">
        <f aca="false">IF(D2539&lt;I2539,1,0)</f>
        <v>1</v>
      </c>
      <c r="P2539" s="20" t="n">
        <f aca="false">C2539/F2539</f>
        <v>14.3077714873906</v>
      </c>
      <c r="Q2539" s="19" t="n">
        <f aca="false">DATA!N2539</f>
        <v>71.78</v>
      </c>
      <c r="R2539" s="19" t="n">
        <f aca="false">DATA!O2539</f>
        <v>0.76</v>
      </c>
      <c r="S2539" s="17" t="n">
        <f aca="false">C2539*Q2539</f>
        <v>19954.84</v>
      </c>
      <c r="T2539" s="19" t="n">
        <f aca="false">C2539*R2539</f>
        <v>211.28</v>
      </c>
      <c r="U2539" s="20" t="n">
        <f aca="false">MAX(0,C2539-L2539)</f>
        <v>0</v>
      </c>
      <c r="V2539" s="17" t="n">
        <f aca="false">U2539*Q2539</f>
        <v>0</v>
      </c>
      <c r="W2539" s="19" t="n">
        <f aca="false">U2539*R2539</f>
        <v>0</v>
      </c>
      <c r="X2539" s="20" t="n">
        <f aca="false">MAX(0,K2539-C2539)</f>
        <v>0</v>
      </c>
      <c r="Y2539" s="17" t="n">
        <f aca="false">F2539*PARAMETER!$B$5*Q2539</f>
        <v>509060.171</v>
      </c>
      <c r="Z2539" s="21" t="n">
        <f aca="false">SUMIF($Y$2:$Y$3205,"&gt;="&amp;Y2539)/SUM($Y$2:$Y$3205)</f>
        <v>0.902571270160445</v>
      </c>
      <c r="AA2539" s="16" t="str">
        <f aca="false">IF(Z2539&lt;=PARAMETER!$B$7,"A",IF(Z2539&lt;=PARAMETER!$B$8,"B","C"))</f>
        <v>B</v>
      </c>
      <c r="AB2539" s="22" t="n">
        <f aca="false">G2539/F2539</f>
        <v>0.223365928975811</v>
      </c>
      <c r="AC2539" s="16" t="str">
        <f aca="false">IF(AB2539&lt;=PARAMETER!$B$9,"X",IF(AB2539&lt;=PARAMETER!$B$10,"Y","Z"))</f>
        <v>X</v>
      </c>
      <c r="AD2539" s="16" t="str">
        <f aca="false">AA2539&amp;AC2539</f>
        <v>BX</v>
      </c>
      <c r="AE2539" s="22" t="n">
        <f aca="false">DATA!I2539</f>
        <v>0.47</v>
      </c>
      <c r="AF2539" s="18" t="n">
        <f aca="false">DATA!L2539</f>
        <v>149</v>
      </c>
      <c r="AG2539" s="16" t="str">
        <f aca="false">DATA!K2539</f>
        <v>C</v>
      </c>
      <c r="AH2539" s="18" t="n">
        <f aca="false">IF(AE2539&gt;=PARAMETER!$B$12,1,0)</f>
        <v>0</v>
      </c>
      <c r="AI2539" s="18" t="n">
        <f aca="false">IF(AF2539&gt;=PARAMETER!$B$13,1,0)</f>
        <v>1</v>
      </c>
      <c r="AJ2539" s="18" t="n">
        <f aca="false">IF(AND(AH2539=1,AI2539=1),1,0)</f>
        <v>0</v>
      </c>
    </row>
    <row r="2540" customFormat="false" ht="15" hidden="false" customHeight="false" outlineLevel="0" collapsed="false">
      <c r="A2540" s="16" t="str">
        <f aca="false">DATA!A2540</f>
        <v>ITM12538</v>
      </c>
      <c r="B2540" s="16" t="str">
        <f aca="false">DATA!B2540</f>
        <v>Pharma</v>
      </c>
      <c r="C2540" s="17" t="n">
        <f aca="false">DATA!C2540</f>
        <v>265</v>
      </c>
      <c r="D2540" s="17" t="n">
        <f aca="false">DATA!D2540</f>
        <v>97</v>
      </c>
      <c r="E2540" s="18" t="n">
        <f aca="false">DATA!F2540</f>
        <v>3</v>
      </c>
      <c r="F2540" s="19" t="n">
        <f aca="false">DATA!G2540</f>
        <v>10.82</v>
      </c>
      <c r="G2540" s="19" t="n">
        <f aca="false">DATA!H2540</f>
        <v>5.93</v>
      </c>
      <c r="H2540" s="18" t="n">
        <f aca="false">DATA!E2540</f>
        <v>13</v>
      </c>
      <c r="I2540" s="20" t="n">
        <f aca="false">F2540*E2540</f>
        <v>32.46</v>
      </c>
      <c r="J2540" s="20" t="n">
        <f aca="false">PARAMETER!$B$4*G2540*SQRT(E2540)</f>
        <v>16.8943924136608</v>
      </c>
      <c r="K2540" s="20" t="n">
        <f aca="false">I2540+J2540</f>
        <v>49.3543924136608</v>
      </c>
      <c r="L2540" s="20" t="n">
        <f aca="false">K2540+F2540*H2540</f>
        <v>190.014392413661</v>
      </c>
      <c r="M2540" s="16" t="str">
        <f aca="false">IF(C2540&lt;=K2540,"REORDER",IF(C2540&gt;L2540,"OVERSTOCK","OK"))</f>
        <v>OVERSTOCK</v>
      </c>
      <c r="N2540" s="16" t="str">
        <f aca="false">IF(C2540&lt;=D2540,"REORDER","OK")</f>
        <v>OK</v>
      </c>
      <c r="O2540" s="18" t="n">
        <f aca="false">IF(D2540&lt;I2540,1,0)</f>
        <v>0</v>
      </c>
      <c r="P2540" s="20" t="n">
        <f aca="false">C2540/F2540</f>
        <v>24.4916820702403</v>
      </c>
      <c r="Q2540" s="19" t="n">
        <f aca="false">DATA!N2540</f>
        <v>20.7</v>
      </c>
      <c r="R2540" s="19" t="n">
        <f aca="false">DATA!O2540</f>
        <v>1.07</v>
      </c>
      <c r="S2540" s="17" t="n">
        <f aca="false">C2540*Q2540</f>
        <v>5485.5</v>
      </c>
      <c r="T2540" s="19" t="n">
        <f aca="false">C2540*R2540</f>
        <v>283.55</v>
      </c>
      <c r="U2540" s="20" t="n">
        <f aca="false">MAX(0,C2540-L2540)</f>
        <v>74.9856075863392</v>
      </c>
      <c r="V2540" s="17" t="n">
        <f aca="false">U2540*Q2540</f>
        <v>1552.20207703722</v>
      </c>
      <c r="W2540" s="19" t="n">
        <f aca="false">U2540*R2540</f>
        <v>80.234600117383</v>
      </c>
      <c r="X2540" s="20" t="n">
        <f aca="false">MAX(0,K2540-C2540)</f>
        <v>0</v>
      </c>
      <c r="Y2540" s="17" t="n">
        <f aca="false">F2540*PARAMETER!$B$5*Q2540</f>
        <v>81750.51</v>
      </c>
      <c r="Z2540" s="21" t="n">
        <f aca="false">SUMIF($Y$2:$Y$3205,"&gt;="&amp;Y2540)/SUM($Y$2:$Y$3205)</f>
        <v>0.997657583219793</v>
      </c>
      <c r="AA2540" s="16" t="str">
        <f aca="false">IF(Z2540&lt;=PARAMETER!$B$7,"A",IF(Z2540&lt;=PARAMETER!$B$8,"B","C"))</f>
        <v>C</v>
      </c>
      <c r="AB2540" s="22" t="n">
        <f aca="false">G2540/F2540</f>
        <v>0.548059149722736</v>
      </c>
      <c r="AC2540" s="16" t="str">
        <f aca="false">IF(AB2540&lt;=PARAMETER!$B$9,"X",IF(AB2540&lt;=PARAMETER!$B$10,"Y","Z"))</f>
        <v>Z</v>
      </c>
      <c r="AD2540" s="16" t="str">
        <f aca="false">AA2540&amp;AC2540</f>
        <v>CZ</v>
      </c>
      <c r="AE2540" s="22" t="n">
        <f aca="false">DATA!I2540</f>
        <v>0.28</v>
      </c>
      <c r="AF2540" s="18" t="n">
        <f aca="false">DATA!L2540</f>
        <v>92</v>
      </c>
      <c r="AG2540" s="16" t="str">
        <f aca="false">DATA!K2540</f>
        <v>C</v>
      </c>
      <c r="AH2540" s="18" t="n">
        <f aca="false">IF(AE2540&gt;=PARAMETER!$B$12,1,0)</f>
        <v>0</v>
      </c>
      <c r="AI2540" s="18" t="n">
        <f aca="false">IF(AF2540&gt;=PARAMETER!$B$13,1,0)</f>
        <v>0</v>
      </c>
      <c r="AJ2540" s="18" t="n">
        <f aca="false">IF(AND(AH2540=1,AI2540=1),1,0)</f>
        <v>0</v>
      </c>
    </row>
    <row r="2541" customFormat="false" ht="15" hidden="false" customHeight="false" outlineLevel="0" collapsed="false">
      <c r="A2541" s="16" t="str">
        <f aca="false">DATA!A2541</f>
        <v>ITM12539</v>
      </c>
      <c r="B2541" s="16" t="str">
        <f aca="false">DATA!B2541</f>
        <v>Apparel</v>
      </c>
      <c r="C2541" s="17" t="n">
        <f aca="false">DATA!C2541</f>
        <v>155</v>
      </c>
      <c r="D2541" s="17" t="n">
        <f aca="false">DATA!D2541</f>
        <v>42</v>
      </c>
      <c r="E2541" s="18" t="n">
        <f aca="false">DATA!F2541</f>
        <v>5</v>
      </c>
      <c r="F2541" s="19" t="n">
        <f aca="false">DATA!G2541</f>
        <v>21.29</v>
      </c>
      <c r="G2541" s="19" t="n">
        <f aca="false">DATA!H2541</f>
        <v>0.57</v>
      </c>
      <c r="H2541" s="18" t="n">
        <f aca="false">DATA!E2541</f>
        <v>8</v>
      </c>
      <c r="I2541" s="20" t="n">
        <f aca="false">F2541*E2541</f>
        <v>106.45</v>
      </c>
      <c r="J2541" s="20" t="n">
        <f aca="false">PARAMETER!$B$4*G2541*SQRT(E2541)</f>
        <v>2.09646257805333</v>
      </c>
      <c r="K2541" s="20" t="n">
        <f aca="false">I2541+J2541</f>
        <v>108.546462578053</v>
      </c>
      <c r="L2541" s="20" t="n">
        <f aca="false">K2541+F2541*H2541</f>
        <v>278.866462578053</v>
      </c>
      <c r="M2541" s="16" t="str">
        <f aca="false">IF(C2541&lt;=K2541,"REORDER",IF(C2541&gt;L2541,"OVERSTOCK","OK"))</f>
        <v>OK</v>
      </c>
      <c r="N2541" s="16" t="str">
        <f aca="false">IF(C2541&lt;=D2541,"REORDER","OK")</f>
        <v>OK</v>
      </c>
      <c r="O2541" s="18" t="n">
        <f aca="false">IF(D2541&lt;I2541,1,0)</f>
        <v>1</v>
      </c>
      <c r="P2541" s="20" t="n">
        <f aca="false">C2541/F2541</f>
        <v>7.28041333959606</v>
      </c>
      <c r="Q2541" s="19" t="n">
        <f aca="false">DATA!N2541</f>
        <v>49.88</v>
      </c>
      <c r="R2541" s="19" t="n">
        <f aca="false">DATA!O2541</f>
        <v>0.44</v>
      </c>
      <c r="S2541" s="17" t="n">
        <f aca="false">C2541*Q2541</f>
        <v>7731.4</v>
      </c>
      <c r="T2541" s="19" t="n">
        <f aca="false">C2541*R2541</f>
        <v>68.2</v>
      </c>
      <c r="U2541" s="20" t="n">
        <f aca="false">MAX(0,C2541-L2541)</f>
        <v>0</v>
      </c>
      <c r="V2541" s="17" t="n">
        <f aca="false">U2541*Q2541</f>
        <v>0</v>
      </c>
      <c r="W2541" s="19" t="n">
        <f aca="false">U2541*R2541</f>
        <v>0</v>
      </c>
      <c r="X2541" s="20" t="n">
        <f aca="false">MAX(0,K2541-C2541)</f>
        <v>0</v>
      </c>
      <c r="Y2541" s="17" t="n">
        <f aca="false">F2541*PARAMETER!$B$5*Q2541</f>
        <v>387609.998</v>
      </c>
      <c r="Z2541" s="21" t="n">
        <f aca="false">SUMIF($Y$2:$Y$3205,"&gt;="&amp;Y2541)/SUM($Y$2:$Y$3205)</f>
        <v>0.937556480994733</v>
      </c>
      <c r="AA2541" s="16" t="str">
        <f aca="false">IF(Z2541&lt;=PARAMETER!$B$7,"A",IF(Z2541&lt;=PARAMETER!$B$8,"B","C"))</f>
        <v>B</v>
      </c>
      <c r="AB2541" s="22" t="n">
        <f aca="false">G2541/F2541</f>
        <v>0.0267731329262565</v>
      </c>
      <c r="AC2541" s="16" t="str">
        <f aca="false">IF(AB2541&lt;=PARAMETER!$B$9,"X",IF(AB2541&lt;=PARAMETER!$B$10,"Y","Z"))</f>
        <v>X</v>
      </c>
      <c r="AD2541" s="16" t="str">
        <f aca="false">AA2541&amp;AC2541</f>
        <v>BX</v>
      </c>
      <c r="AE2541" s="22" t="n">
        <f aca="false">DATA!I2541</f>
        <v>0.96</v>
      </c>
      <c r="AF2541" s="18" t="n">
        <f aca="false">DATA!L2541</f>
        <v>49</v>
      </c>
      <c r="AG2541" s="16" t="str">
        <f aca="false">DATA!K2541</f>
        <v>C</v>
      </c>
      <c r="AH2541" s="18" t="n">
        <f aca="false">IF(AE2541&gt;=PARAMETER!$B$12,1,0)</f>
        <v>1</v>
      </c>
      <c r="AI2541" s="18" t="n">
        <f aca="false">IF(AF2541&gt;=PARAMETER!$B$13,1,0)</f>
        <v>0</v>
      </c>
      <c r="AJ2541" s="18" t="n">
        <f aca="false">IF(AND(AH2541=1,AI2541=1),1,0)</f>
        <v>0</v>
      </c>
    </row>
    <row r="2542" customFormat="false" ht="15" hidden="false" customHeight="false" outlineLevel="0" collapsed="false">
      <c r="A2542" s="16" t="str">
        <f aca="false">DATA!A2542</f>
        <v>ITM12540</v>
      </c>
      <c r="B2542" s="16" t="str">
        <f aca="false">DATA!B2542</f>
        <v>Apparel</v>
      </c>
      <c r="C2542" s="17" t="n">
        <f aca="false">DATA!C2542</f>
        <v>299</v>
      </c>
      <c r="D2542" s="17" t="n">
        <f aca="false">DATA!D2542</f>
        <v>81</v>
      </c>
      <c r="E2542" s="18" t="n">
        <f aca="false">DATA!F2542</f>
        <v>3</v>
      </c>
      <c r="F2542" s="19" t="n">
        <f aca="false">DATA!G2542</f>
        <v>31.09</v>
      </c>
      <c r="G2542" s="19" t="n">
        <f aca="false">DATA!H2542</f>
        <v>6.7</v>
      </c>
      <c r="H2542" s="18" t="n">
        <f aca="false">DATA!E2542</f>
        <v>6</v>
      </c>
      <c r="I2542" s="20" t="n">
        <f aca="false">F2542*E2542</f>
        <v>93.27</v>
      </c>
      <c r="J2542" s="20" t="n">
        <f aca="false">PARAMETER!$B$4*G2542*SQRT(E2542)</f>
        <v>19.0880993543891</v>
      </c>
      <c r="K2542" s="20" t="n">
        <f aca="false">I2542+J2542</f>
        <v>112.358099354389</v>
      </c>
      <c r="L2542" s="20" t="n">
        <f aca="false">K2542+F2542*H2542</f>
        <v>298.898099354389</v>
      </c>
      <c r="M2542" s="16" t="str">
        <f aca="false">IF(C2542&lt;=K2542,"REORDER",IF(C2542&gt;L2542,"OVERSTOCK","OK"))</f>
        <v>OVERSTOCK</v>
      </c>
      <c r="N2542" s="16" t="str">
        <f aca="false">IF(C2542&lt;=D2542,"REORDER","OK")</f>
        <v>OK</v>
      </c>
      <c r="O2542" s="18" t="n">
        <f aca="false">IF(D2542&lt;I2542,1,0)</f>
        <v>1</v>
      </c>
      <c r="P2542" s="20" t="n">
        <f aca="false">C2542/F2542</f>
        <v>9.61724027018334</v>
      </c>
      <c r="Q2542" s="19" t="n">
        <f aca="false">DATA!N2542</f>
        <v>87.65</v>
      </c>
      <c r="R2542" s="19" t="n">
        <f aca="false">DATA!O2542</f>
        <v>1.14</v>
      </c>
      <c r="S2542" s="17" t="n">
        <f aca="false">C2542*Q2542</f>
        <v>26207.35</v>
      </c>
      <c r="T2542" s="19" t="n">
        <f aca="false">C2542*R2542</f>
        <v>340.86</v>
      </c>
      <c r="U2542" s="20" t="n">
        <f aca="false">MAX(0,C2542-L2542)</f>
        <v>0.101900645610954</v>
      </c>
      <c r="V2542" s="17" t="n">
        <f aca="false">U2542*Q2542</f>
        <v>8.93159158780009</v>
      </c>
      <c r="W2542" s="19" t="n">
        <f aca="false">U2542*R2542</f>
        <v>0.116166735996487</v>
      </c>
      <c r="X2542" s="20" t="n">
        <f aca="false">MAX(0,K2542-C2542)</f>
        <v>0</v>
      </c>
      <c r="Y2542" s="17" t="n">
        <f aca="false">F2542*PARAMETER!$B$5*Q2542</f>
        <v>994639.0525</v>
      </c>
      <c r="Z2542" s="21" t="n">
        <f aca="false">SUMIF($Y$2:$Y$3205,"&gt;="&amp;Y2542)/SUM($Y$2:$Y$3205)</f>
        <v>0.736440616216304</v>
      </c>
      <c r="AA2542" s="16" t="str">
        <f aca="false">IF(Z2542&lt;=PARAMETER!$B$7,"A",IF(Z2542&lt;=PARAMETER!$B$8,"B","C"))</f>
        <v>A</v>
      </c>
      <c r="AB2542" s="22" t="n">
        <f aca="false">G2542/F2542</f>
        <v>0.215503377291734</v>
      </c>
      <c r="AC2542" s="16" t="str">
        <f aca="false">IF(AB2542&lt;=PARAMETER!$B$9,"X",IF(AB2542&lt;=PARAMETER!$B$10,"Y","Z"))</f>
        <v>X</v>
      </c>
      <c r="AD2542" s="16" t="str">
        <f aca="false">AA2542&amp;AC2542</f>
        <v>AX</v>
      </c>
      <c r="AE2542" s="22" t="n">
        <f aca="false">DATA!I2542</f>
        <v>0.64</v>
      </c>
      <c r="AF2542" s="18" t="n">
        <f aca="false">DATA!L2542</f>
        <v>160</v>
      </c>
      <c r="AG2542" s="16" t="str">
        <f aca="false">DATA!K2542</f>
        <v>A</v>
      </c>
      <c r="AH2542" s="18" t="n">
        <f aca="false">IF(AE2542&gt;=PARAMETER!$B$12,1,0)</f>
        <v>0</v>
      </c>
      <c r="AI2542" s="18" t="n">
        <f aca="false">IF(AF2542&gt;=PARAMETER!$B$13,1,0)</f>
        <v>1</v>
      </c>
      <c r="AJ2542" s="18" t="n">
        <f aca="false">IF(AND(AH2542=1,AI2542=1),1,0)</f>
        <v>0</v>
      </c>
    </row>
    <row r="2543" customFormat="false" ht="15" hidden="false" customHeight="false" outlineLevel="0" collapsed="false">
      <c r="A2543" s="16" t="str">
        <f aca="false">DATA!A2543</f>
        <v>ITM12541</v>
      </c>
      <c r="B2543" s="16" t="str">
        <f aca="false">DATA!B2543</f>
        <v>Groceries</v>
      </c>
      <c r="C2543" s="17" t="n">
        <f aca="false">DATA!C2543</f>
        <v>290</v>
      </c>
      <c r="D2543" s="17" t="n">
        <f aca="false">DATA!D2543</f>
        <v>97</v>
      </c>
      <c r="E2543" s="18" t="n">
        <f aca="false">DATA!F2543</f>
        <v>3</v>
      </c>
      <c r="F2543" s="19" t="n">
        <f aca="false">DATA!G2543</f>
        <v>11.46</v>
      </c>
      <c r="G2543" s="19" t="n">
        <f aca="false">DATA!H2543</f>
        <v>6.77</v>
      </c>
      <c r="H2543" s="18" t="n">
        <f aca="false">DATA!E2543</f>
        <v>10</v>
      </c>
      <c r="I2543" s="20" t="n">
        <f aca="false">F2543*E2543</f>
        <v>34.38</v>
      </c>
      <c r="J2543" s="20" t="n">
        <f aca="false">PARAMETER!$B$4*G2543*SQRT(E2543)</f>
        <v>19.2875272580917</v>
      </c>
      <c r="K2543" s="20" t="n">
        <f aca="false">I2543+J2543</f>
        <v>53.6675272580917</v>
      </c>
      <c r="L2543" s="20" t="n">
        <f aca="false">K2543+F2543*H2543</f>
        <v>168.267527258092</v>
      </c>
      <c r="M2543" s="16" t="str">
        <f aca="false">IF(C2543&lt;=K2543,"REORDER",IF(C2543&gt;L2543,"OVERSTOCK","OK"))</f>
        <v>OVERSTOCK</v>
      </c>
      <c r="N2543" s="16" t="str">
        <f aca="false">IF(C2543&lt;=D2543,"REORDER","OK")</f>
        <v>OK</v>
      </c>
      <c r="O2543" s="18" t="n">
        <f aca="false">IF(D2543&lt;I2543,1,0)</f>
        <v>0</v>
      </c>
      <c r="P2543" s="20" t="n">
        <f aca="false">C2543/F2543</f>
        <v>25.305410122164</v>
      </c>
      <c r="Q2543" s="19" t="n">
        <f aca="false">DATA!N2543</f>
        <v>150.83</v>
      </c>
      <c r="R2543" s="19" t="n">
        <f aca="false">DATA!O2543</f>
        <v>1.88</v>
      </c>
      <c r="S2543" s="17" t="n">
        <f aca="false">C2543*Q2543</f>
        <v>43740.7</v>
      </c>
      <c r="T2543" s="19" t="n">
        <f aca="false">C2543*R2543</f>
        <v>545.2</v>
      </c>
      <c r="U2543" s="20" t="n">
        <f aca="false">MAX(0,C2543-L2543)</f>
        <v>121.732472741908</v>
      </c>
      <c r="V2543" s="17" t="n">
        <f aca="false">U2543*Q2543</f>
        <v>18360.908863662</v>
      </c>
      <c r="W2543" s="19" t="n">
        <f aca="false">U2543*R2543</f>
        <v>228.857048754788</v>
      </c>
      <c r="X2543" s="20" t="n">
        <f aca="false">MAX(0,K2543-C2543)</f>
        <v>0</v>
      </c>
      <c r="Y2543" s="17" t="n">
        <f aca="false">F2543*PARAMETER!$B$5*Q2543</f>
        <v>630906.807</v>
      </c>
      <c r="Z2543" s="21" t="n">
        <f aca="false">SUMIF($Y$2:$Y$3205,"&gt;="&amp;Y2543)/SUM($Y$2:$Y$3205)</f>
        <v>0.867662243309439</v>
      </c>
      <c r="AA2543" s="16" t="str">
        <f aca="false">IF(Z2543&lt;=PARAMETER!$B$7,"A",IF(Z2543&lt;=PARAMETER!$B$8,"B","C"))</f>
        <v>B</v>
      </c>
      <c r="AB2543" s="22" t="n">
        <f aca="false">G2543/F2543</f>
        <v>0.590750436300174</v>
      </c>
      <c r="AC2543" s="16" t="str">
        <f aca="false">IF(AB2543&lt;=PARAMETER!$B$9,"X",IF(AB2543&lt;=PARAMETER!$B$10,"Y","Z"))</f>
        <v>Z</v>
      </c>
      <c r="AD2543" s="16" t="str">
        <f aca="false">AA2543&amp;AC2543</f>
        <v>BZ</v>
      </c>
      <c r="AE2543" s="22" t="n">
        <f aca="false">DATA!I2543</f>
        <v>0.78</v>
      </c>
      <c r="AF2543" s="18" t="n">
        <f aca="false">DATA!L2543</f>
        <v>177</v>
      </c>
      <c r="AG2543" s="16" t="str">
        <f aca="false">DATA!K2543</f>
        <v>C</v>
      </c>
      <c r="AH2543" s="18" t="n">
        <f aca="false">IF(AE2543&gt;=PARAMETER!$B$12,1,0)</f>
        <v>1</v>
      </c>
      <c r="AI2543" s="18" t="n">
        <f aca="false">IF(AF2543&gt;=PARAMETER!$B$13,1,0)</f>
        <v>1</v>
      </c>
      <c r="AJ2543" s="18" t="n">
        <f aca="false">IF(AND(AH2543=1,AI2543=1),1,0)</f>
        <v>1</v>
      </c>
    </row>
    <row r="2544" customFormat="false" ht="15" hidden="false" customHeight="false" outlineLevel="0" collapsed="false">
      <c r="A2544" s="16" t="str">
        <f aca="false">DATA!A2544</f>
        <v>ITM12542</v>
      </c>
      <c r="B2544" s="16" t="str">
        <f aca="false">DATA!B2544</f>
        <v>Electronics</v>
      </c>
      <c r="C2544" s="17" t="n">
        <f aca="false">DATA!C2544</f>
        <v>190</v>
      </c>
      <c r="D2544" s="17" t="n">
        <f aca="false">DATA!D2544</f>
        <v>59</v>
      </c>
      <c r="E2544" s="18" t="n">
        <f aca="false">DATA!F2544</f>
        <v>2</v>
      </c>
      <c r="F2544" s="19" t="n">
        <f aca="false">DATA!G2544</f>
        <v>15.28</v>
      </c>
      <c r="G2544" s="19" t="n">
        <f aca="false">DATA!H2544</f>
        <v>6.7</v>
      </c>
      <c r="H2544" s="18" t="n">
        <f aca="false">DATA!E2544</f>
        <v>7</v>
      </c>
      <c r="I2544" s="20" t="n">
        <f aca="false">F2544*E2544</f>
        <v>30.56</v>
      </c>
      <c r="J2544" s="20" t="n">
        <f aca="false">PARAMETER!$B$4*G2544*SQRT(E2544)</f>
        <v>15.5853678592674</v>
      </c>
      <c r="K2544" s="20" t="n">
        <f aca="false">I2544+J2544</f>
        <v>46.1453678592674</v>
      </c>
      <c r="L2544" s="20" t="n">
        <f aca="false">K2544+F2544*H2544</f>
        <v>153.105367859267</v>
      </c>
      <c r="M2544" s="16" t="str">
        <f aca="false">IF(C2544&lt;=K2544,"REORDER",IF(C2544&gt;L2544,"OVERSTOCK","OK"))</f>
        <v>OVERSTOCK</v>
      </c>
      <c r="N2544" s="16" t="str">
        <f aca="false">IF(C2544&lt;=D2544,"REORDER","OK")</f>
        <v>OK</v>
      </c>
      <c r="O2544" s="18" t="n">
        <f aca="false">IF(D2544&lt;I2544,1,0)</f>
        <v>0</v>
      </c>
      <c r="P2544" s="20" t="n">
        <f aca="false">C2544/F2544</f>
        <v>12.434554973822</v>
      </c>
      <c r="Q2544" s="19" t="n">
        <f aca="false">DATA!N2544</f>
        <v>29.13</v>
      </c>
      <c r="R2544" s="19" t="n">
        <f aca="false">DATA!O2544</f>
        <v>1.81</v>
      </c>
      <c r="S2544" s="17" t="n">
        <f aca="false">C2544*Q2544</f>
        <v>5534.7</v>
      </c>
      <c r="T2544" s="19" t="n">
        <f aca="false">C2544*R2544</f>
        <v>343.9</v>
      </c>
      <c r="U2544" s="20" t="n">
        <f aca="false">MAX(0,C2544-L2544)</f>
        <v>36.8946321407326</v>
      </c>
      <c r="V2544" s="17" t="n">
        <f aca="false">U2544*Q2544</f>
        <v>1074.74063425954</v>
      </c>
      <c r="W2544" s="19" t="n">
        <f aca="false">U2544*R2544</f>
        <v>66.779284174726</v>
      </c>
      <c r="X2544" s="20" t="n">
        <f aca="false">MAX(0,K2544-C2544)</f>
        <v>0</v>
      </c>
      <c r="Y2544" s="17" t="n">
        <f aca="false">F2544*PARAMETER!$B$5*Q2544</f>
        <v>162463.836</v>
      </c>
      <c r="Z2544" s="21" t="n">
        <f aca="false">SUMIF($Y$2:$Y$3205,"&gt;="&amp;Y2544)/SUM($Y$2:$Y$3205)</f>
        <v>0.989064595786233</v>
      </c>
      <c r="AA2544" s="16" t="str">
        <f aca="false">IF(Z2544&lt;=PARAMETER!$B$7,"A",IF(Z2544&lt;=PARAMETER!$B$8,"B","C"))</f>
        <v>C</v>
      </c>
      <c r="AB2544" s="22" t="n">
        <f aca="false">G2544/F2544</f>
        <v>0.43848167539267</v>
      </c>
      <c r="AC2544" s="16" t="str">
        <f aca="false">IF(AB2544&lt;=PARAMETER!$B$9,"X",IF(AB2544&lt;=PARAMETER!$B$10,"Y","Z"))</f>
        <v>Y</v>
      </c>
      <c r="AD2544" s="16" t="str">
        <f aca="false">AA2544&amp;AC2544</f>
        <v>CY</v>
      </c>
      <c r="AE2544" s="22" t="n">
        <f aca="false">DATA!I2544</f>
        <v>0.74</v>
      </c>
      <c r="AF2544" s="18" t="n">
        <f aca="false">DATA!L2544</f>
        <v>83</v>
      </c>
      <c r="AG2544" s="16" t="str">
        <f aca="false">DATA!K2544</f>
        <v>A</v>
      </c>
      <c r="AH2544" s="18" t="n">
        <f aca="false">IF(AE2544&gt;=PARAMETER!$B$12,1,0)</f>
        <v>0</v>
      </c>
      <c r="AI2544" s="18" t="n">
        <f aca="false">IF(AF2544&gt;=PARAMETER!$B$13,1,0)</f>
        <v>0</v>
      </c>
      <c r="AJ2544" s="18" t="n">
        <f aca="false">IF(AND(AH2544=1,AI2544=1),1,0)</f>
        <v>0</v>
      </c>
    </row>
    <row r="2545" customFormat="false" ht="15" hidden="false" customHeight="false" outlineLevel="0" collapsed="false">
      <c r="A2545" s="16" t="str">
        <f aca="false">DATA!A2545</f>
        <v>ITM12543</v>
      </c>
      <c r="B2545" s="16" t="str">
        <f aca="false">DATA!B2545</f>
        <v>Automotive</v>
      </c>
      <c r="C2545" s="17" t="n">
        <f aca="false">DATA!C2545</f>
        <v>178</v>
      </c>
      <c r="D2545" s="17" t="n">
        <f aca="false">DATA!D2545</f>
        <v>93</v>
      </c>
      <c r="E2545" s="18" t="n">
        <f aca="false">DATA!F2545</f>
        <v>8</v>
      </c>
      <c r="F2545" s="19" t="n">
        <f aca="false">DATA!G2545</f>
        <v>42.87</v>
      </c>
      <c r="G2545" s="19" t="n">
        <f aca="false">DATA!H2545</f>
        <v>2.05</v>
      </c>
      <c r="H2545" s="18" t="n">
        <f aca="false">DATA!E2545</f>
        <v>9</v>
      </c>
      <c r="I2545" s="20" t="n">
        <f aca="false">F2545*E2545</f>
        <v>342.96</v>
      </c>
      <c r="J2545" s="20" t="n">
        <f aca="false">PARAMETER!$B$4*G2545*SQRT(E2545)</f>
        <v>9.53731466014872</v>
      </c>
      <c r="K2545" s="20" t="n">
        <f aca="false">I2545+J2545</f>
        <v>352.497314660149</v>
      </c>
      <c r="L2545" s="20" t="n">
        <f aca="false">K2545+F2545*H2545</f>
        <v>738.327314660149</v>
      </c>
      <c r="M2545" s="16" t="str">
        <f aca="false">IF(C2545&lt;=K2545,"REORDER",IF(C2545&gt;L2545,"OVERSTOCK","OK"))</f>
        <v>REORDER</v>
      </c>
      <c r="N2545" s="16" t="str">
        <f aca="false">IF(C2545&lt;=D2545,"REORDER","OK")</f>
        <v>OK</v>
      </c>
      <c r="O2545" s="18" t="n">
        <f aca="false">IF(D2545&lt;I2545,1,0)</f>
        <v>1</v>
      </c>
      <c r="P2545" s="20" t="n">
        <f aca="false">C2545/F2545</f>
        <v>4.15208770702123</v>
      </c>
      <c r="Q2545" s="19" t="n">
        <f aca="false">DATA!N2545</f>
        <v>164.46</v>
      </c>
      <c r="R2545" s="19" t="n">
        <f aca="false">DATA!O2545</f>
        <v>0.22</v>
      </c>
      <c r="S2545" s="17" t="n">
        <f aca="false">C2545*Q2545</f>
        <v>29273.88</v>
      </c>
      <c r="T2545" s="19" t="n">
        <f aca="false">C2545*R2545</f>
        <v>39.16</v>
      </c>
      <c r="U2545" s="20" t="n">
        <f aca="false">MAX(0,C2545-L2545)</f>
        <v>0</v>
      </c>
      <c r="V2545" s="17" t="n">
        <f aca="false">U2545*Q2545</f>
        <v>0</v>
      </c>
      <c r="W2545" s="19" t="n">
        <f aca="false">U2545*R2545</f>
        <v>0</v>
      </c>
      <c r="X2545" s="20" t="n">
        <f aca="false">MAX(0,K2545-C2545)</f>
        <v>174.497314660149</v>
      </c>
      <c r="Y2545" s="17" t="n">
        <f aca="false">F2545*PARAMETER!$B$5*Q2545</f>
        <v>2573396.073</v>
      </c>
      <c r="Z2545" s="21" t="n">
        <f aca="false">SUMIF($Y$2:$Y$3205,"&gt;="&amp;Y2545)/SUM($Y$2:$Y$3205)</f>
        <v>0.158916442828906</v>
      </c>
      <c r="AA2545" s="16" t="str">
        <f aca="false">IF(Z2545&lt;=PARAMETER!$B$7,"A",IF(Z2545&lt;=PARAMETER!$B$8,"B","C"))</f>
        <v>A</v>
      </c>
      <c r="AB2545" s="22" t="n">
        <f aca="false">G2545/F2545</f>
        <v>0.0478189876370422</v>
      </c>
      <c r="AC2545" s="16" t="str">
        <f aca="false">IF(AB2545&lt;=PARAMETER!$B$9,"X",IF(AB2545&lt;=PARAMETER!$B$10,"Y","Z"))</f>
        <v>X</v>
      </c>
      <c r="AD2545" s="16" t="str">
        <f aca="false">AA2545&amp;AC2545</f>
        <v>AX</v>
      </c>
      <c r="AE2545" s="22" t="n">
        <f aca="false">DATA!I2545</f>
        <v>0.89</v>
      </c>
      <c r="AF2545" s="18" t="n">
        <f aca="false">DATA!L2545</f>
        <v>83</v>
      </c>
      <c r="AG2545" s="16" t="str">
        <f aca="false">DATA!K2545</f>
        <v>C</v>
      </c>
      <c r="AH2545" s="18" t="n">
        <f aca="false">IF(AE2545&gt;=PARAMETER!$B$12,1,0)</f>
        <v>1</v>
      </c>
      <c r="AI2545" s="18" t="n">
        <f aca="false">IF(AF2545&gt;=PARAMETER!$B$13,1,0)</f>
        <v>0</v>
      </c>
      <c r="AJ2545" s="18" t="n">
        <f aca="false">IF(AND(AH2545=1,AI2545=1),1,0)</f>
        <v>0</v>
      </c>
    </row>
    <row r="2546" customFormat="false" ht="15" hidden="false" customHeight="false" outlineLevel="0" collapsed="false">
      <c r="A2546" s="16" t="str">
        <f aca="false">DATA!A2546</f>
        <v>ITM12544</v>
      </c>
      <c r="B2546" s="16" t="str">
        <f aca="false">DATA!B2546</f>
        <v>Pharma</v>
      </c>
      <c r="C2546" s="17" t="n">
        <f aca="false">DATA!C2546</f>
        <v>220</v>
      </c>
      <c r="D2546" s="17" t="n">
        <f aca="false">DATA!D2546</f>
        <v>25</v>
      </c>
      <c r="E2546" s="18" t="n">
        <f aca="false">DATA!F2546</f>
        <v>7</v>
      </c>
      <c r="F2546" s="19" t="n">
        <f aca="false">DATA!G2546</f>
        <v>49.95</v>
      </c>
      <c r="G2546" s="19" t="n">
        <f aca="false">DATA!H2546</f>
        <v>2.93</v>
      </c>
      <c r="H2546" s="18" t="n">
        <f aca="false">DATA!E2546</f>
        <v>11</v>
      </c>
      <c r="I2546" s="20" t="n">
        <f aca="false">F2546*E2546</f>
        <v>349.65</v>
      </c>
      <c r="J2546" s="20" t="n">
        <f aca="false">PARAMETER!$B$4*G2546*SQRT(E2546)</f>
        <v>12.7509897652475</v>
      </c>
      <c r="K2546" s="20" t="n">
        <f aca="false">I2546+J2546</f>
        <v>362.400989765248</v>
      </c>
      <c r="L2546" s="20" t="n">
        <f aca="false">K2546+F2546*H2546</f>
        <v>911.850989765248</v>
      </c>
      <c r="M2546" s="16" t="str">
        <f aca="false">IF(C2546&lt;=K2546,"REORDER",IF(C2546&gt;L2546,"OVERSTOCK","OK"))</f>
        <v>REORDER</v>
      </c>
      <c r="N2546" s="16" t="str">
        <f aca="false">IF(C2546&lt;=D2546,"REORDER","OK")</f>
        <v>OK</v>
      </c>
      <c r="O2546" s="18" t="n">
        <f aca="false">IF(D2546&lt;I2546,1,0)</f>
        <v>1</v>
      </c>
      <c r="P2546" s="20" t="n">
        <f aca="false">C2546/F2546</f>
        <v>4.4044044044044</v>
      </c>
      <c r="Q2546" s="19" t="n">
        <f aca="false">DATA!N2546</f>
        <v>199.42</v>
      </c>
      <c r="R2546" s="19" t="n">
        <f aca="false">DATA!O2546</f>
        <v>0.82</v>
      </c>
      <c r="S2546" s="17" t="n">
        <f aca="false">C2546*Q2546</f>
        <v>43872.4</v>
      </c>
      <c r="T2546" s="19" t="n">
        <f aca="false">C2546*R2546</f>
        <v>180.4</v>
      </c>
      <c r="U2546" s="20" t="n">
        <f aca="false">MAX(0,C2546-L2546)</f>
        <v>0</v>
      </c>
      <c r="V2546" s="17" t="n">
        <f aca="false">U2546*Q2546</f>
        <v>0</v>
      </c>
      <c r="W2546" s="19" t="n">
        <f aca="false">U2546*R2546</f>
        <v>0</v>
      </c>
      <c r="X2546" s="20" t="n">
        <f aca="false">MAX(0,K2546-C2546)</f>
        <v>142.400989765248</v>
      </c>
      <c r="Y2546" s="17" t="n">
        <f aca="false">F2546*PARAMETER!$B$5*Q2546</f>
        <v>3635775.585</v>
      </c>
      <c r="Z2546" s="21" t="n">
        <f aca="false">SUMIF($Y$2:$Y$3205,"&gt;="&amp;Y2546)/SUM($Y$2:$Y$3205)</f>
        <v>0.00115931972373587</v>
      </c>
      <c r="AA2546" s="16" t="str">
        <f aca="false">IF(Z2546&lt;=PARAMETER!$B$7,"A",IF(Z2546&lt;=PARAMETER!$B$8,"B","C"))</f>
        <v>A</v>
      </c>
      <c r="AB2546" s="22" t="n">
        <f aca="false">G2546/F2546</f>
        <v>0.0586586586586587</v>
      </c>
      <c r="AC2546" s="16" t="str">
        <f aca="false">IF(AB2546&lt;=PARAMETER!$B$9,"X",IF(AB2546&lt;=PARAMETER!$B$10,"Y","Z"))</f>
        <v>X</v>
      </c>
      <c r="AD2546" s="16" t="str">
        <f aca="false">AA2546&amp;AC2546</f>
        <v>AX</v>
      </c>
      <c r="AE2546" s="22" t="n">
        <f aca="false">DATA!I2546</f>
        <v>0.95</v>
      </c>
      <c r="AF2546" s="18" t="n">
        <f aca="false">DATA!L2546</f>
        <v>59</v>
      </c>
      <c r="AG2546" s="16" t="str">
        <f aca="false">DATA!K2546</f>
        <v>A</v>
      </c>
      <c r="AH2546" s="18" t="n">
        <f aca="false">IF(AE2546&gt;=PARAMETER!$B$12,1,0)</f>
        <v>1</v>
      </c>
      <c r="AI2546" s="18" t="n">
        <f aca="false">IF(AF2546&gt;=PARAMETER!$B$13,1,0)</f>
        <v>0</v>
      </c>
      <c r="AJ2546" s="18" t="n">
        <f aca="false">IF(AND(AH2546=1,AI2546=1),1,0)</f>
        <v>0</v>
      </c>
    </row>
    <row r="2547" customFormat="false" ht="15" hidden="false" customHeight="false" outlineLevel="0" collapsed="false">
      <c r="A2547" s="16" t="str">
        <f aca="false">DATA!A2547</f>
        <v>ITM12545</v>
      </c>
      <c r="B2547" s="16" t="str">
        <f aca="false">DATA!B2547</f>
        <v>Apparel</v>
      </c>
      <c r="C2547" s="17" t="n">
        <f aca="false">DATA!C2547</f>
        <v>64</v>
      </c>
      <c r="D2547" s="17" t="n">
        <f aca="false">DATA!D2547</f>
        <v>85</v>
      </c>
      <c r="E2547" s="18" t="n">
        <f aca="false">DATA!F2547</f>
        <v>3</v>
      </c>
      <c r="F2547" s="19" t="n">
        <f aca="false">DATA!G2547</f>
        <v>16.59</v>
      </c>
      <c r="G2547" s="19" t="n">
        <f aca="false">DATA!H2547</f>
        <v>2.85</v>
      </c>
      <c r="H2547" s="18" t="n">
        <f aca="false">DATA!E2547</f>
        <v>7</v>
      </c>
      <c r="I2547" s="20" t="n">
        <f aca="false">F2547*E2547</f>
        <v>49.77</v>
      </c>
      <c r="J2547" s="20" t="n">
        <f aca="false">PARAMETER!$B$4*G2547*SQRT(E2547)</f>
        <v>8.1195646507476</v>
      </c>
      <c r="K2547" s="20" t="n">
        <f aca="false">I2547+J2547</f>
        <v>57.8895646507476</v>
      </c>
      <c r="L2547" s="20" t="n">
        <f aca="false">K2547+F2547*H2547</f>
        <v>174.019564650748</v>
      </c>
      <c r="M2547" s="16" t="str">
        <f aca="false">IF(C2547&lt;=K2547,"REORDER",IF(C2547&gt;L2547,"OVERSTOCK","OK"))</f>
        <v>OK</v>
      </c>
      <c r="N2547" s="16" t="str">
        <f aca="false">IF(C2547&lt;=D2547,"REORDER","OK")</f>
        <v>REORDER</v>
      </c>
      <c r="O2547" s="18" t="n">
        <f aca="false">IF(D2547&lt;I2547,1,0)</f>
        <v>0</v>
      </c>
      <c r="P2547" s="20" t="n">
        <f aca="false">C2547/F2547</f>
        <v>3.85774562989753</v>
      </c>
      <c r="Q2547" s="19" t="n">
        <f aca="false">DATA!N2547</f>
        <v>159.77</v>
      </c>
      <c r="R2547" s="19" t="n">
        <f aca="false">DATA!O2547</f>
        <v>0.61</v>
      </c>
      <c r="S2547" s="17" t="n">
        <f aca="false">C2547*Q2547</f>
        <v>10225.28</v>
      </c>
      <c r="T2547" s="19" t="n">
        <f aca="false">C2547*R2547</f>
        <v>39.04</v>
      </c>
      <c r="U2547" s="20" t="n">
        <f aca="false">MAX(0,C2547-L2547)</f>
        <v>0</v>
      </c>
      <c r="V2547" s="17" t="n">
        <f aca="false">U2547*Q2547</f>
        <v>0</v>
      </c>
      <c r="W2547" s="19" t="n">
        <f aca="false">U2547*R2547</f>
        <v>0</v>
      </c>
      <c r="X2547" s="20" t="n">
        <f aca="false">MAX(0,K2547-C2547)</f>
        <v>0</v>
      </c>
      <c r="Y2547" s="17" t="n">
        <f aca="false">F2547*PARAMETER!$B$5*Q2547</f>
        <v>967463.2695</v>
      </c>
      <c r="Z2547" s="21" t="n">
        <f aca="false">SUMIF($Y$2:$Y$3205,"&gt;="&amp;Y2547)/SUM($Y$2:$Y$3205)</f>
        <v>0.749265101746308</v>
      </c>
      <c r="AA2547" s="16" t="str">
        <f aca="false">IF(Z2547&lt;=PARAMETER!$B$7,"A",IF(Z2547&lt;=PARAMETER!$B$8,"B","C"))</f>
        <v>A</v>
      </c>
      <c r="AB2547" s="22" t="n">
        <f aca="false">G2547/F2547</f>
        <v>0.171790235081374</v>
      </c>
      <c r="AC2547" s="16" t="str">
        <f aca="false">IF(AB2547&lt;=PARAMETER!$B$9,"X",IF(AB2547&lt;=PARAMETER!$B$10,"Y","Z"))</f>
        <v>X</v>
      </c>
      <c r="AD2547" s="16" t="str">
        <f aca="false">AA2547&amp;AC2547</f>
        <v>AX</v>
      </c>
      <c r="AE2547" s="22" t="n">
        <f aca="false">DATA!I2547</f>
        <v>0.13</v>
      </c>
      <c r="AF2547" s="18" t="n">
        <f aca="false">DATA!L2547</f>
        <v>19</v>
      </c>
      <c r="AG2547" s="16" t="str">
        <f aca="false">DATA!K2547</f>
        <v>A</v>
      </c>
      <c r="AH2547" s="18" t="n">
        <f aca="false">IF(AE2547&gt;=PARAMETER!$B$12,1,0)</f>
        <v>0</v>
      </c>
      <c r="AI2547" s="18" t="n">
        <f aca="false">IF(AF2547&gt;=PARAMETER!$B$13,1,0)</f>
        <v>0</v>
      </c>
      <c r="AJ2547" s="18" t="n">
        <f aca="false">IF(AND(AH2547=1,AI2547=1),1,0)</f>
        <v>0</v>
      </c>
    </row>
    <row r="2548" customFormat="false" ht="15" hidden="false" customHeight="false" outlineLevel="0" collapsed="false">
      <c r="A2548" s="16" t="str">
        <f aca="false">DATA!A2548</f>
        <v>ITM12546</v>
      </c>
      <c r="B2548" s="16" t="str">
        <f aca="false">DATA!B2548</f>
        <v>Electronics</v>
      </c>
      <c r="C2548" s="17" t="n">
        <f aca="false">DATA!C2548</f>
        <v>469</v>
      </c>
      <c r="D2548" s="17" t="n">
        <f aca="false">DATA!D2548</f>
        <v>86</v>
      </c>
      <c r="E2548" s="18" t="n">
        <f aca="false">DATA!F2548</f>
        <v>4</v>
      </c>
      <c r="F2548" s="19" t="n">
        <f aca="false">DATA!G2548</f>
        <v>8.29</v>
      </c>
      <c r="G2548" s="19" t="n">
        <f aca="false">DATA!H2548</f>
        <v>9.62</v>
      </c>
      <c r="H2548" s="18" t="n">
        <f aca="false">DATA!E2548</f>
        <v>13</v>
      </c>
      <c r="I2548" s="20" t="n">
        <f aca="false">F2548*E2548</f>
        <v>33.16</v>
      </c>
      <c r="J2548" s="20" t="n">
        <f aca="false">PARAMETER!$B$4*G2548*SQRT(E2548)</f>
        <v>31.6469837825463</v>
      </c>
      <c r="K2548" s="20" t="n">
        <f aca="false">I2548+J2548</f>
        <v>64.8069837825463</v>
      </c>
      <c r="L2548" s="20" t="n">
        <f aca="false">K2548+F2548*H2548</f>
        <v>172.576983782546</v>
      </c>
      <c r="M2548" s="16" t="str">
        <f aca="false">IF(C2548&lt;=K2548,"REORDER",IF(C2548&gt;L2548,"OVERSTOCK","OK"))</f>
        <v>OVERSTOCK</v>
      </c>
      <c r="N2548" s="16" t="str">
        <f aca="false">IF(C2548&lt;=D2548,"REORDER","OK")</f>
        <v>OK</v>
      </c>
      <c r="O2548" s="18" t="n">
        <f aca="false">IF(D2548&lt;I2548,1,0)</f>
        <v>0</v>
      </c>
      <c r="P2548" s="20" t="n">
        <f aca="false">C2548/F2548</f>
        <v>56.5741857659831</v>
      </c>
      <c r="Q2548" s="19" t="n">
        <f aca="false">DATA!N2548</f>
        <v>100.01</v>
      </c>
      <c r="R2548" s="19" t="n">
        <f aca="false">DATA!O2548</f>
        <v>1.01</v>
      </c>
      <c r="S2548" s="17" t="n">
        <f aca="false">C2548*Q2548</f>
        <v>46904.69</v>
      </c>
      <c r="T2548" s="19" t="n">
        <f aca="false">C2548*R2548</f>
        <v>473.69</v>
      </c>
      <c r="U2548" s="20" t="n">
        <f aca="false">MAX(0,C2548-L2548)</f>
        <v>296.423016217454</v>
      </c>
      <c r="V2548" s="17" t="n">
        <f aca="false">U2548*Q2548</f>
        <v>29645.2658519076</v>
      </c>
      <c r="W2548" s="19" t="n">
        <f aca="false">U2548*R2548</f>
        <v>299.387246379628</v>
      </c>
      <c r="X2548" s="20" t="n">
        <f aca="false">MAX(0,K2548-C2548)</f>
        <v>0</v>
      </c>
      <c r="Y2548" s="17" t="n">
        <f aca="false">F2548*PARAMETER!$B$5*Q2548</f>
        <v>302615.2585</v>
      </c>
      <c r="Z2548" s="21" t="n">
        <f aca="false">SUMIF($Y$2:$Y$3205,"&gt;="&amp;Y2548)/SUM($Y$2:$Y$3205)</f>
        <v>0.960126812445756</v>
      </c>
      <c r="AA2548" s="16" t="str">
        <f aca="false">IF(Z2548&lt;=PARAMETER!$B$7,"A",IF(Z2548&lt;=PARAMETER!$B$8,"B","C"))</f>
        <v>C</v>
      </c>
      <c r="AB2548" s="22" t="n">
        <f aca="false">G2548/F2548</f>
        <v>1.16043425814234</v>
      </c>
      <c r="AC2548" s="16" t="str">
        <f aca="false">IF(AB2548&lt;=PARAMETER!$B$9,"X",IF(AB2548&lt;=PARAMETER!$B$10,"Y","Z"))</f>
        <v>Z</v>
      </c>
      <c r="AD2548" s="16" t="str">
        <f aca="false">AA2548&amp;AC2548</f>
        <v>CZ</v>
      </c>
      <c r="AE2548" s="22" t="n">
        <f aca="false">DATA!I2548</f>
        <v>0.98</v>
      </c>
      <c r="AF2548" s="18" t="n">
        <f aca="false">DATA!L2548</f>
        <v>112</v>
      </c>
      <c r="AG2548" s="16" t="str">
        <f aca="false">DATA!K2548</f>
        <v>B</v>
      </c>
      <c r="AH2548" s="18" t="n">
        <f aca="false">IF(AE2548&gt;=PARAMETER!$B$12,1,0)</f>
        <v>1</v>
      </c>
      <c r="AI2548" s="18" t="n">
        <f aca="false">IF(AF2548&gt;=PARAMETER!$B$13,1,0)</f>
        <v>1</v>
      </c>
      <c r="AJ2548" s="18" t="n">
        <f aca="false">IF(AND(AH2548=1,AI2548=1),1,0)</f>
        <v>1</v>
      </c>
    </row>
    <row r="2549" customFormat="false" ht="15" hidden="false" customHeight="false" outlineLevel="0" collapsed="false">
      <c r="A2549" s="16" t="str">
        <f aca="false">DATA!A2549</f>
        <v>ITM12547</v>
      </c>
      <c r="B2549" s="16" t="str">
        <f aca="false">DATA!B2549</f>
        <v>Groceries</v>
      </c>
      <c r="C2549" s="17" t="n">
        <f aca="false">DATA!C2549</f>
        <v>283</v>
      </c>
      <c r="D2549" s="17" t="n">
        <f aca="false">DATA!D2549</f>
        <v>48</v>
      </c>
      <c r="E2549" s="18" t="n">
        <f aca="false">DATA!F2549</f>
        <v>8</v>
      </c>
      <c r="F2549" s="19" t="n">
        <f aca="false">DATA!G2549</f>
        <v>39.87</v>
      </c>
      <c r="G2549" s="19" t="n">
        <f aca="false">DATA!H2549</f>
        <v>1.14</v>
      </c>
      <c r="H2549" s="18" t="n">
        <f aca="false">DATA!E2549</f>
        <v>7</v>
      </c>
      <c r="I2549" s="20" t="n">
        <f aca="false">F2549*E2549</f>
        <v>318.96</v>
      </c>
      <c r="J2549" s="20" t="n">
        <f aca="false">PARAMETER!$B$4*G2549*SQRT(E2549)</f>
        <v>5.30367742076563</v>
      </c>
      <c r="K2549" s="20" t="n">
        <f aca="false">I2549+J2549</f>
        <v>324.263677420766</v>
      </c>
      <c r="L2549" s="20" t="n">
        <f aca="false">K2549+F2549*H2549</f>
        <v>603.353677420766</v>
      </c>
      <c r="M2549" s="16" t="str">
        <f aca="false">IF(C2549&lt;=K2549,"REORDER",IF(C2549&gt;L2549,"OVERSTOCK","OK"))</f>
        <v>REORDER</v>
      </c>
      <c r="N2549" s="16" t="str">
        <f aca="false">IF(C2549&lt;=D2549,"REORDER","OK")</f>
        <v>OK</v>
      </c>
      <c r="O2549" s="18" t="n">
        <f aca="false">IF(D2549&lt;I2549,1,0)</f>
        <v>1</v>
      </c>
      <c r="P2549" s="20" t="n">
        <f aca="false">C2549/F2549</f>
        <v>7.09806872335089</v>
      </c>
      <c r="Q2549" s="19" t="n">
        <f aca="false">DATA!N2549</f>
        <v>117.95</v>
      </c>
      <c r="R2549" s="19" t="n">
        <f aca="false">DATA!O2549</f>
        <v>1.68</v>
      </c>
      <c r="S2549" s="17" t="n">
        <f aca="false">C2549*Q2549</f>
        <v>33379.85</v>
      </c>
      <c r="T2549" s="19" t="n">
        <f aca="false">C2549*R2549</f>
        <v>475.44</v>
      </c>
      <c r="U2549" s="20" t="n">
        <f aca="false">MAX(0,C2549-L2549)</f>
        <v>0</v>
      </c>
      <c r="V2549" s="17" t="n">
        <f aca="false">U2549*Q2549</f>
        <v>0</v>
      </c>
      <c r="W2549" s="19" t="n">
        <f aca="false">U2549*R2549</f>
        <v>0</v>
      </c>
      <c r="X2549" s="20" t="n">
        <f aca="false">MAX(0,K2549-C2549)</f>
        <v>41.2636774207656</v>
      </c>
      <c r="Y2549" s="17" t="n">
        <f aca="false">F2549*PARAMETER!$B$5*Q2549</f>
        <v>1716473.2725</v>
      </c>
      <c r="Z2549" s="21" t="n">
        <f aca="false">SUMIF($Y$2:$Y$3205,"&gt;="&amp;Y2549)/SUM($Y$2:$Y$3205)</f>
        <v>0.450478101679818</v>
      </c>
      <c r="AA2549" s="16" t="str">
        <f aca="false">IF(Z2549&lt;=PARAMETER!$B$7,"A",IF(Z2549&lt;=PARAMETER!$B$8,"B","C"))</f>
        <v>A</v>
      </c>
      <c r="AB2549" s="22" t="n">
        <f aca="false">G2549/F2549</f>
        <v>0.0285929270127916</v>
      </c>
      <c r="AC2549" s="16" t="str">
        <f aca="false">IF(AB2549&lt;=PARAMETER!$B$9,"X",IF(AB2549&lt;=PARAMETER!$B$10,"Y","Z"))</f>
        <v>X</v>
      </c>
      <c r="AD2549" s="16" t="str">
        <f aca="false">AA2549&amp;AC2549</f>
        <v>AX</v>
      </c>
      <c r="AE2549" s="22" t="n">
        <f aca="false">DATA!I2549</f>
        <v>0.88</v>
      </c>
      <c r="AF2549" s="18" t="n">
        <f aca="false">DATA!L2549</f>
        <v>103</v>
      </c>
      <c r="AG2549" s="16" t="str">
        <f aca="false">DATA!K2549</f>
        <v>B</v>
      </c>
      <c r="AH2549" s="18" t="n">
        <f aca="false">IF(AE2549&gt;=PARAMETER!$B$12,1,0)</f>
        <v>1</v>
      </c>
      <c r="AI2549" s="18" t="n">
        <f aca="false">IF(AF2549&gt;=PARAMETER!$B$13,1,0)</f>
        <v>1</v>
      </c>
      <c r="AJ2549" s="18" t="n">
        <f aca="false">IF(AND(AH2549=1,AI2549=1),1,0)</f>
        <v>1</v>
      </c>
    </row>
    <row r="2550" customFormat="false" ht="15" hidden="false" customHeight="false" outlineLevel="0" collapsed="false">
      <c r="A2550" s="16" t="str">
        <f aca="false">DATA!A2550</f>
        <v>ITM12548</v>
      </c>
      <c r="B2550" s="16" t="str">
        <f aca="false">DATA!B2550</f>
        <v>Apparel</v>
      </c>
      <c r="C2550" s="17" t="n">
        <f aca="false">DATA!C2550</f>
        <v>90</v>
      </c>
      <c r="D2550" s="17" t="n">
        <f aca="false">DATA!D2550</f>
        <v>98</v>
      </c>
      <c r="E2550" s="18" t="n">
        <f aca="false">DATA!F2550</f>
        <v>3</v>
      </c>
      <c r="F2550" s="19" t="n">
        <f aca="false">DATA!G2550</f>
        <v>30.42</v>
      </c>
      <c r="G2550" s="19" t="n">
        <f aca="false">DATA!H2550</f>
        <v>4.57</v>
      </c>
      <c r="H2550" s="18" t="n">
        <f aca="false">DATA!E2550</f>
        <v>6</v>
      </c>
      <c r="I2550" s="20" t="n">
        <f aca="false">F2550*E2550</f>
        <v>91.26</v>
      </c>
      <c r="J2550" s="20" t="n">
        <f aca="false">PARAMETER!$B$4*G2550*SQRT(E2550)</f>
        <v>13.0197931417251</v>
      </c>
      <c r="K2550" s="20" t="n">
        <f aca="false">I2550+J2550</f>
        <v>104.279793141725</v>
      </c>
      <c r="L2550" s="20" t="n">
        <f aca="false">K2550+F2550*H2550</f>
        <v>286.799793141725</v>
      </c>
      <c r="M2550" s="16" t="str">
        <f aca="false">IF(C2550&lt;=K2550,"REORDER",IF(C2550&gt;L2550,"OVERSTOCK","OK"))</f>
        <v>REORDER</v>
      </c>
      <c r="N2550" s="16" t="str">
        <f aca="false">IF(C2550&lt;=D2550,"REORDER","OK")</f>
        <v>REORDER</v>
      </c>
      <c r="O2550" s="18" t="n">
        <f aca="false">IF(D2550&lt;I2550,1,0)</f>
        <v>0</v>
      </c>
      <c r="P2550" s="20" t="n">
        <f aca="false">C2550/F2550</f>
        <v>2.9585798816568</v>
      </c>
      <c r="Q2550" s="19" t="n">
        <f aca="false">DATA!N2550</f>
        <v>11.17</v>
      </c>
      <c r="R2550" s="19" t="n">
        <f aca="false">DATA!O2550</f>
        <v>1.5</v>
      </c>
      <c r="S2550" s="17" t="n">
        <f aca="false">C2550*Q2550</f>
        <v>1005.3</v>
      </c>
      <c r="T2550" s="19" t="n">
        <f aca="false">C2550*R2550</f>
        <v>135</v>
      </c>
      <c r="U2550" s="20" t="n">
        <f aca="false">MAX(0,C2550-L2550)</f>
        <v>0</v>
      </c>
      <c r="V2550" s="17" t="n">
        <f aca="false">U2550*Q2550</f>
        <v>0</v>
      </c>
      <c r="W2550" s="19" t="n">
        <f aca="false">U2550*R2550</f>
        <v>0</v>
      </c>
      <c r="X2550" s="20" t="n">
        <f aca="false">MAX(0,K2550-C2550)</f>
        <v>14.2797931417251</v>
      </c>
      <c r="Y2550" s="17" t="n">
        <f aca="false">F2550*PARAMETER!$B$5*Q2550</f>
        <v>124023.861</v>
      </c>
      <c r="Z2550" s="21" t="n">
        <f aca="false">SUMIF($Y$2:$Y$3205,"&gt;="&amp;Y2550)/SUM($Y$2:$Y$3205)</f>
        <v>0.993898907274071</v>
      </c>
      <c r="AA2550" s="16" t="str">
        <f aca="false">IF(Z2550&lt;=PARAMETER!$B$7,"A",IF(Z2550&lt;=PARAMETER!$B$8,"B","C"))</f>
        <v>C</v>
      </c>
      <c r="AB2550" s="22" t="n">
        <f aca="false">G2550/F2550</f>
        <v>0.150230111768573</v>
      </c>
      <c r="AC2550" s="16" t="str">
        <f aca="false">IF(AB2550&lt;=PARAMETER!$B$9,"X",IF(AB2550&lt;=PARAMETER!$B$10,"Y","Z"))</f>
        <v>X</v>
      </c>
      <c r="AD2550" s="16" t="str">
        <f aca="false">AA2550&amp;AC2550</f>
        <v>CX</v>
      </c>
      <c r="AE2550" s="22" t="n">
        <f aca="false">DATA!I2550</f>
        <v>0.44</v>
      </c>
      <c r="AF2550" s="18" t="n">
        <f aca="false">DATA!L2550</f>
        <v>141</v>
      </c>
      <c r="AG2550" s="16" t="str">
        <f aca="false">DATA!K2550</f>
        <v>D</v>
      </c>
      <c r="AH2550" s="18" t="n">
        <f aca="false">IF(AE2550&gt;=PARAMETER!$B$12,1,0)</f>
        <v>0</v>
      </c>
      <c r="AI2550" s="18" t="n">
        <f aca="false">IF(AF2550&gt;=PARAMETER!$B$13,1,0)</f>
        <v>1</v>
      </c>
      <c r="AJ2550" s="18" t="n">
        <f aca="false">IF(AND(AH2550=1,AI2550=1),1,0)</f>
        <v>0</v>
      </c>
    </row>
    <row r="2551" customFormat="false" ht="15" hidden="false" customHeight="false" outlineLevel="0" collapsed="false">
      <c r="A2551" s="16" t="str">
        <f aca="false">DATA!A2551</f>
        <v>ITM12549</v>
      </c>
      <c r="B2551" s="16" t="str">
        <f aca="false">DATA!B2551</f>
        <v>Groceries</v>
      </c>
      <c r="C2551" s="17" t="n">
        <f aca="false">DATA!C2551</f>
        <v>383</v>
      </c>
      <c r="D2551" s="17" t="n">
        <f aca="false">DATA!D2551</f>
        <v>55</v>
      </c>
      <c r="E2551" s="18" t="n">
        <f aca="false">DATA!F2551</f>
        <v>5</v>
      </c>
      <c r="F2551" s="19" t="n">
        <f aca="false">DATA!G2551</f>
        <v>5.92</v>
      </c>
      <c r="G2551" s="19" t="n">
        <f aca="false">DATA!H2551</f>
        <v>8.78</v>
      </c>
      <c r="H2551" s="18" t="n">
        <f aca="false">DATA!E2551</f>
        <v>8</v>
      </c>
      <c r="I2551" s="20" t="n">
        <f aca="false">F2551*E2551</f>
        <v>29.6</v>
      </c>
      <c r="J2551" s="20" t="n">
        <f aca="false">PARAMETER!$B$4*G2551*SQRT(E2551)</f>
        <v>32.292879711067</v>
      </c>
      <c r="K2551" s="20" t="n">
        <f aca="false">I2551+J2551</f>
        <v>61.892879711067</v>
      </c>
      <c r="L2551" s="20" t="n">
        <f aca="false">K2551+F2551*H2551</f>
        <v>109.252879711067</v>
      </c>
      <c r="M2551" s="16" t="str">
        <f aca="false">IF(C2551&lt;=K2551,"REORDER",IF(C2551&gt;L2551,"OVERSTOCK","OK"))</f>
        <v>OVERSTOCK</v>
      </c>
      <c r="N2551" s="16" t="str">
        <f aca="false">IF(C2551&lt;=D2551,"REORDER","OK")</f>
        <v>OK</v>
      </c>
      <c r="O2551" s="18" t="n">
        <f aca="false">IF(D2551&lt;I2551,1,0)</f>
        <v>0</v>
      </c>
      <c r="P2551" s="20" t="n">
        <f aca="false">C2551/F2551</f>
        <v>64.695945945946</v>
      </c>
      <c r="Q2551" s="19" t="n">
        <f aca="false">DATA!N2551</f>
        <v>49.76</v>
      </c>
      <c r="R2551" s="19" t="n">
        <f aca="false">DATA!O2551</f>
        <v>0.75</v>
      </c>
      <c r="S2551" s="17" t="n">
        <f aca="false">C2551*Q2551</f>
        <v>19058.08</v>
      </c>
      <c r="T2551" s="19" t="n">
        <f aca="false">C2551*R2551</f>
        <v>287.25</v>
      </c>
      <c r="U2551" s="20" t="n">
        <f aca="false">MAX(0,C2551-L2551)</f>
        <v>273.747120288933</v>
      </c>
      <c r="V2551" s="17" t="n">
        <f aca="false">U2551*Q2551</f>
        <v>13621.6567055773</v>
      </c>
      <c r="W2551" s="19" t="n">
        <f aca="false">U2551*R2551</f>
        <v>205.3103402167</v>
      </c>
      <c r="X2551" s="20" t="n">
        <f aca="false">MAX(0,K2551-C2551)</f>
        <v>0</v>
      </c>
      <c r="Y2551" s="17" t="n">
        <f aca="false">F2551*PARAMETER!$B$5*Q2551</f>
        <v>107521.408</v>
      </c>
      <c r="Z2551" s="21" t="n">
        <f aca="false">SUMIF($Y$2:$Y$3205,"&gt;="&amp;Y2551)/SUM($Y$2:$Y$3205)</f>
        <v>0.995410972675493</v>
      </c>
      <c r="AA2551" s="16" t="str">
        <f aca="false">IF(Z2551&lt;=PARAMETER!$B$7,"A",IF(Z2551&lt;=PARAMETER!$B$8,"B","C"))</f>
        <v>C</v>
      </c>
      <c r="AB2551" s="22" t="n">
        <f aca="false">G2551/F2551</f>
        <v>1.48310810810811</v>
      </c>
      <c r="AC2551" s="16" t="str">
        <f aca="false">IF(AB2551&lt;=PARAMETER!$B$9,"X",IF(AB2551&lt;=PARAMETER!$B$10,"Y","Z"))</f>
        <v>Z</v>
      </c>
      <c r="AD2551" s="16" t="str">
        <f aca="false">AA2551&amp;AC2551</f>
        <v>CZ</v>
      </c>
      <c r="AE2551" s="22" t="n">
        <f aca="false">DATA!I2551</f>
        <v>0.85</v>
      </c>
      <c r="AF2551" s="18" t="n">
        <f aca="false">DATA!L2551</f>
        <v>138</v>
      </c>
      <c r="AG2551" s="16" t="str">
        <f aca="false">DATA!K2551</f>
        <v>B</v>
      </c>
      <c r="AH2551" s="18" t="n">
        <f aca="false">IF(AE2551&gt;=PARAMETER!$B$12,1,0)</f>
        <v>1</v>
      </c>
      <c r="AI2551" s="18" t="n">
        <f aca="false">IF(AF2551&gt;=PARAMETER!$B$13,1,0)</f>
        <v>1</v>
      </c>
      <c r="AJ2551" s="18" t="n">
        <f aca="false">IF(AND(AH2551=1,AI2551=1),1,0)</f>
        <v>1</v>
      </c>
    </row>
    <row r="2552" customFormat="false" ht="15" hidden="false" customHeight="false" outlineLevel="0" collapsed="false">
      <c r="A2552" s="16" t="str">
        <f aca="false">DATA!A2552</f>
        <v>ITM12550</v>
      </c>
      <c r="B2552" s="16" t="str">
        <f aca="false">DATA!B2552</f>
        <v>Pharma</v>
      </c>
      <c r="C2552" s="17" t="n">
        <f aca="false">DATA!C2552</f>
        <v>390</v>
      </c>
      <c r="D2552" s="17" t="n">
        <f aca="false">DATA!D2552</f>
        <v>97</v>
      </c>
      <c r="E2552" s="18" t="n">
        <f aca="false">DATA!F2552</f>
        <v>3</v>
      </c>
      <c r="F2552" s="19" t="n">
        <f aca="false">DATA!G2552</f>
        <v>47.39</v>
      </c>
      <c r="G2552" s="19" t="n">
        <f aca="false">DATA!H2552</f>
        <v>7.81</v>
      </c>
      <c r="H2552" s="18" t="n">
        <f aca="false">DATA!E2552</f>
        <v>4</v>
      </c>
      <c r="I2552" s="20" t="n">
        <f aca="false">F2552*E2552</f>
        <v>142.17</v>
      </c>
      <c r="J2552" s="20" t="n">
        <f aca="false">PARAMETER!$B$4*G2552*SQRT(E2552)</f>
        <v>22.2504561131013</v>
      </c>
      <c r="K2552" s="20" t="n">
        <f aca="false">I2552+J2552</f>
        <v>164.420456113101</v>
      </c>
      <c r="L2552" s="20" t="n">
        <f aca="false">K2552+F2552*H2552</f>
        <v>353.980456113101</v>
      </c>
      <c r="M2552" s="16" t="str">
        <f aca="false">IF(C2552&lt;=K2552,"REORDER",IF(C2552&gt;L2552,"OVERSTOCK","OK"))</f>
        <v>OVERSTOCK</v>
      </c>
      <c r="N2552" s="16" t="str">
        <f aca="false">IF(C2552&lt;=D2552,"REORDER","OK")</f>
        <v>OK</v>
      </c>
      <c r="O2552" s="18" t="n">
        <f aca="false">IF(D2552&lt;I2552,1,0)</f>
        <v>1</v>
      </c>
      <c r="P2552" s="20" t="n">
        <f aca="false">C2552/F2552</f>
        <v>8.22958430048533</v>
      </c>
      <c r="Q2552" s="19" t="n">
        <f aca="false">DATA!N2552</f>
        <v>180.81</v>
      </c>
      <c r="R2552" s="19" t="n">
        <f aca="false">DATA!O2552</f>
        <v>0.83</v>
      </c>
      <c r="S2552" s="17" t="n">
        <f aca="false">C2552*Q2552</f>
        <v>70515.9</v>
      </c>
      <c r="T2552" s="19" t="n">
        <f aca="false">C2552*R2552</f>
        <v>323.7</v>
      </c>
      <c r="U2552" s="20" t="n">
        <f aca="false">MAX(0,C2552-L2552)</f>
        <v>36.0195438868986</v>
      </c>
      <c r="V2552" s="17" t="n">
        <f aca="false">U2552*Q2552</f>
        <v>6512.69373019014</v>
      </c>
      <c r="W2552" s="19" t="n">
        <f aca="false">U2552*R2552</f>
        <v>29.8962214261259</v>
      </c>
      <c r="X2552" s="20" t="n">
        <f aca="false">MAX(0,K2552-C2552)</f>
        <v>0</v>
      </c>
      <c r="Y2552" s="17" t="n">
        <f aca="false">F2552*PARAMETER!$B$5*Q2552</f>
        <v>3127533.8535</v>
      </c>
      <c r="Z2552" s="21" t="n">
        <f aca="false">SUMIF($Y$2:$Y$3205,"&gt;="&amp;Y2552)/SUM($Y$2:$Y$3205)</f>
        <v>0.0529444968653128</v>
      </c>
      <c r="AA2552" s="16" t="str">
        <f aca="false">IF(Z2552&lt;=PARAMETER!$B$7,"A",IF(Z2552&lt;=PARAMETER!$B$8,"B","C"))</f>
        <v>A</v>
      </c>
      <c r="AB2552" s="22" t="n">
        <f aca="false">G2552/F2552</f>
        <v>0.16480270099177</v>
      </c>
      <c r="AC2552" s="16" t="str">
        <f aca="false">IF(AB2552&lt;=PARAMETER!$B$9,"X",IF(AB2552&lt;=PARAMETER!$B$10,"Y","Z"))</f>
        <v>X</v>
      </c>
      <c r="AD2552" s="16" t="str">
        <f aca="false">AA2552&amp;AC2552</f>
        <v>AX</v>
      </c>
      <c r="AE2552" s="22" t="n">
        <f aca="false">DATA!I2552</f>
        <v>0.76</v>
      </c>
      <c r="AF2552" s="18" t="n">
        <f aca="false">DATA!L2552</f>
        <v>52</v>
      </c>
      <c r="AG2552" s="16" t="str">
        <f aca="false">DATA!K2552</f>
        <v>A</v>
      </c>
      <c r="AH2552" s="18" t="n">
        <f aca="false">IF(AE2552&gt;=PARAMETER!$B$12,1,0)</f>
        <v>1</v>
      </c>
      <c r="AI2552" s="18" t="n">
        <f aca="false">IF(AF2552&gt;=PARAMETER!$B$13,1,0)</f>
        <v>0</v>
      </c>
      <c r="AJ2552" s="18" t="n">
        <f aca="false">IF(AND(AH2552=1,AI2552=1),1,0)</f>
        <v>0</v>
      </c>
    </row>
    <row r="2553" customFormat="false" ht="15" hidden="false" customHeight="false" outlineLevel="0" collapsed="false">
      <c r="A2553" s="16" t="str">
        <f aca="false">DATA!A2553</f>
        <v>ITM12551</v>
      </c>
      <c r="B2553" s="16" t="str">
        <f aca="false">DATA!B2553</f>
        <v>Automotive</v>
      </c>
      <c r="C2553" s="17" t="n">
        <f aca="false">DATA!C2553</f>
        <v>122</v>
      </c>
      <c r="D2553" s="17" t="n">
        <f aca="false">DATA!D2553</f>
        <v>56</v>
      </c>
      <c r="E2553" s="18" t="n">
        <f aca="false">DATA!F2553</f>
        <v>5</v>
      </c>
      <c r="F2553" s="19" t="n">
        <f aca="false">DATA!G2553</f>
        <v>4.82</v>
      </c>
      <c r="G2553" s="19" t="n">
        <f aca="false">DATA!H2553</f>
        <v>8.31</v>
      </c>
      <c r="H2553" s="18" t="n">
        <f aca="false">DATA!E2553</f>
        <v>5</v>
      </c>
      <c r="I2553" s="20" t="n">
        <f aca="false">F2553*E2553</f>
        <v>24.1</v>
      </c>
      <c r="J2553" s="20" t="n">
        <f aca="false">PARAMETER!$B$4*G2553*SQRT(E2553)</f>
        <v>30.5642175853037</v>
      </c>
      <c r="K2553" s="20" t="n">
        <f aca="false">I2553+J2553</f>
        <v>54.6642175853037</v>
      </c>
      <c r="L2553" s="20" t="n">
        <f aca="false">K2553+F2553*H2553</f>
        <v>78.7642175853038</v>
      </c>
      <c r="M2553" s="16" t="str">
        <f aca="false">IF(C2553&lt;=K2553,"REORDER",IF(C2553&gt;L2553,"OVERSTOCK","OK"))</f>
        <v>OVERSTOCK</v>
      </c>
      <c r="N2553" s="16" t="str">
        <f aca="false">IF(C2553&lt;=D2553,"REORDER","OK")</f>
        <v>OK</v>
      </c>
      <c r="O2553" s="18" t="n">
        <f aca="false">IF(D2553&lt;I2553,1,0)</f>
        <v>0</v>
      </c>
      <c r="P2553" s="20" t="n">
        <f aca="false">C2553/F2553</f>
        <v>25.3112033195021</v>
      </c>
      <c r="Q2553" s="19" t="n">
        <f aca="false">DATA!N2553</f>
        <v>14.13</v>
      </c>
      <c r="R2553" s="19" t="n">
        <f aca="false">DATA!O2553</f>
        <v>1.34</v>
      </c>
      <c r="S2553" s="17" t="n">
        <f aca="false">C2553*Q2553</f>
        <v>1723.86</v>
      </c>
      <c r="T2553" s="19" t="n">
        <f aca="false">C2553*R2553</f>
        <v>163.48</v>
      </c>
      <c r="U2553" s="20" t="n">
        <f aca="false">MAX(0,C2553-L2553)</f>
        <v>43.2357824146962</v>
      </c>
      <c r="V2553" s="17" t="n">
        <f aca="false">U2553*Q2553</f>
        <v>610.921605519658</v>
      </c>
      <c r="W2553" s="19" t="n">
        <f aca="false">U2553*R2553</f>
        <v>57.935948435693</v>
      </c>
      <c r="X2553" s="20" t="n">
        <f aca="false">MAX(0,K2553-C2553)</f>
        <v>0</v>
      </c>
      <c r="Y2553" s="17" t="n">
        <f aca="false">F2553*PARAMETER!$B$5*Q2553</f>
        <v>24858.909</v>
      </c>
      <c r="Z2553" s="21" t="n">
        <f aca="false">SUMIF($Y$2:$Y$3205,"&gt;="&amp;Y2553)/SUM($Y$2:$Y$3205)</f>
        <v>0.999900448582212</v>
      </c>
      <c r="AA2553" s="16" t="str">
        <f aca="false">IF(Z2553&lt;=PARAMETER!$B$7,"A",IF(Z2553&lt;=PARAMETER!$B$8,"B","C"))</f>
        <v>C</v>
      </c>
      <c r="AB2553" s="22" t="n">
        <f aca="false">G2553/F2553</f>
        <v>1.72406639004149</v>
      </c>
      <c r="AC2553" s="16" t="str">
        <f aca="false">IF(AB2553&lt;=PARAMETER!$B$9,"X",IF(AB2553&lt;=PARAMETER!$B$10,"Y","Z"))</f>
        <v>Z</v>
      </c>
      <c r="AD2553" s="16" t="str">
        <f aca="false">AA2553&amp;AC2553</f>
        <v>CZ</v>
      </c>
      <c r="AE2553" s="22" t="n">
        <f aca="false">DATA!I2553</f>
        <v>0.81</v>
      </c>
      <c r="AF2553" s="18" t="n">
        <f aca="false">DATA!L2553</f>
        <v>92</v>
      </c>
      <c r="AG2553" s="16" t="str">
        <f aca="false">DATA!K2553</f>
        <v>B</v>
      </c>
      <c r="AH2553" s="18" t="n">
        <f aca="false">IF(AE2553&gt;=PARAMETER!$B$12,1,0)</f>
        <v>1</v>
      </c>
      <c r="AI2553" s="18" t="n">
        <f aca="false">IF(AF2553&gt;=PARAMETER!$B$13,1,0)</f>
        <v>0</v>
      </c>
      <c r="AJ2553" s="18" t="n">
        <f aca="false">IF(AND(AH2553=1,AI2553=1),1,0)</f>
        <v>0</v>
      </c>
    </row>
    <row r="2554" customFormat="false" ht="15" hidden="false" customHeight="false" outlineLevel="0" collapsed="false">
      <c r="A2554" s="16" t="str">
        <f aca="false">DATA!A2554</f>
        <v>ITM12552</v>
      </c>
      <c r="B2554" s="16" t="str">
        <f aca="false">DATA!B2554</f>
        <v>Apparel</v>
      </c>
      <c r="C2554" s="17" t="n">
        <f aca="false">DATA!C2554</f>
        <v>144</v>
      </c>
      <c r="D2554" s="17" t="n">
        <f aca="false">DATA!D2554</f>
        <v>53</v>
      </c>
      <c r="E2554" s="18" t="n">
        <f aca="false">DATA!F2554</f>
        <v>9</v>
      </c>
      <c r="F2554" s="19" t="n">
        <f aca="false">DATA!G2554</f>
        <v>31.64</v>
      </c>
      <c r="G2554" s="19" t="n">
        <f aca="false">DATA!H2554</f>
        <v>9.74</v>
      </c>
      <c r="H2554" s="18" t="n">
        <f aca="false">DATA!E2554</f>
        <v>3</v>
      </c>
      <c r="I2554" s="20" t="n">
        <f aca="false">F2554*E2554</f>
        <v>284.76</v>
      </c>
      <c r="J2554" s="20" t="n">
        <f aca="false">PARAMETER!$B$4*G2554*SQRT(E2554)</f>
        <v>48.062622979522</v>
      </c>
      <c r="K2554" s="20" t="n">
        <f aca="false">I2554+J2554</f>
        <v>332.822622979522</v>
      </c>
      <c r="L2554" s="20" t="n">
        <f aca="false">K2554+F2554*H2554</f>
        <v>427.742622979522</v>
      </c>
      <c r="M2554" s="16" t="str">
        <f aca="false">IF(C2554&lt;=K2554,"REORDER",IF(C2554&gt;L2554,"OVERSTOCK","OK"))</f>
        <v>REORDER</v>
      </c>
      <c r="N2554" s="16" t="str">
        <f aca="false">IF(C2554&lt;=D2554,"REORDER","OK")</f>
        <v>OK</v>
      </c>
      <c r="O2554" s="18" t="n">
        <f aca="false">IF(D2554&lt;I2554,1,0)</f>
        <v>1</v>
      </c>
      <c r="P2554" s="20" t="n">
        <f aca="false">C2554/F2554</f>
        <v>4.551201011378</v>
      </c>
      <c r="Q2554" s="19" t="n">
        <f aca="false">DATA!N2554</f>
        <v>181.91</v>
      </c>
      <c r="R2554" s="19" t="n">
        <f aca="false">DATA!O2554</f>
        <v>0.47</v>
      </c>
      <c r="S2554" s="17" t="n">
        <f aca="false">C2554*Q2554</f>
        <v>26195.04</v>
      </c>
      <c r="T2554" s="19" t="n">
        <f aca="false">C2554*R2554</f>
        <v>67.68</v>
      </c>
      <c r="U2554" s="20" t="n">
        <f aca="false">MAX(0,C2554-L2554)</f>
        <v>0</v>
      </c>
      <c r="V2554" s="17" t="n">
        <f aca="false">U2554*Q2554</f>
        <v>0</v>
      </c>
      <c r="W2554" s="19" t="n">
        <f aca="false">U2554*R2554</f>
        <v>0</v>
      </c>
      <c r="X2554" s="20" t="n">
        <f aca="false">MAX(0,K2554-C2554)</f>
        <v>188.822622979522</v>
      </c>
      <c r="Y2554" s="17" t="n">
        <f aca="false">F2554*PARAMETER!$B$5*Q2554</f>
        <v>2100805.826</v>
      </c>
      <c r="Z2554" s="21" t="n">
        <f aca="false">SUMIF($Y$2:$Y$3205,"&gt;="&amp;Y2554)/SUM($Y$2:$Y$3205)</f>
        <v>0.304080600371362</v>
      </c>
      <c r="AA2554" s="16" t="str">
        <f aca="false">IF(Z2554&lt;=PARAMETER!$B$7,"A",IF(Z2554&lt;=PARAMETER!$B$8,"B","C"))</f>
        <v>A</v>
      </c>
      <c r="AB2554" s="22" t="n">
        <f aca="false">G2554/F2554</f>
        <v>0.307838179519595</v>
      </c>
      <c r="AC2554" s="16" t="str">
        <f aca="false">IF(AB2554&lt;=PARAMETER!$B$9,"X",IF(AB2554&lt;=PARAMETER!$B$10,"Y","Z"))</f>
        <v>Y</v>
      </c>
      <c r="AD2554" s="16" t="str">
        <f aca="false">AA2554&amp;AC2554</f>
        <v>AY</v>
      </c>
      <c r="AE2554" s="22" t="n">
        <f aca="false">DATA!I2554</f>
        <v>0.3</v>
      </c>
      <c r="AF2554" s="18" t="n">
        <f aca="false">DATA!L2554</f>
        <v>142</v>
      </c>
      <c r="AG2554" s="16" t="str">
        <f aca="false">DATA!K2554</f>
        <v>B</v>
      </c>
      <c r="AH2554" s="18" t="n">
        <f aca="false">IF(AE2554&gt;=PARAMETER!$B$12,1,0)</f>
        <v>0</v>
      </c>
      <c r="AI2554" s="18" t="n">
        <f aca="false">IF(AF2554&gt;=PARAMETER!$B$13,1,0)</f>
        <v>1</v>
      </c>
      <c r="AJ2554" s="18" t="n">
        <f aca="false">IF(AND(AH2554=1,AI2554=1),1,0)</f>
        <v>0</v>
      </c>
    </row>
    <row r="2555" customFormat="false" ht="15" hidden="false" customHeight="false" outlineLevel="0" collapsed="false">
      <c r="A2555" s="16" t="str">
        <f aca="false">DATA!A2555</f>
        <v>ITM12553</v>
      </c>
      <c r="B2555" s="16" t="str">
        <f aca="false">DATA!B2555</f>
        <v>Apparel</v>
      </c>
      <c r="C2555" s="17" t="n">
        <f aca="false">DATA!C2555</f>
        <v>332</v>
      </c>
      <c r="D2555" s="17" t="n">
        <f aca="false">DATA!D2555</f>
        <v>18</v>
      </c>
      <c r="E2555" s="18" t="n">
        <f aca="false">DATA!F2555</f>
        <v>5</v>
      </c>
      <c r="F2555" s="19" t="n">
        <f aca="false">DATA!G2555</f>
        <v>21.77</v>
      </c>
      <c r="G2555" s="19" t="n">
        <f aca="false">DATA!H2555</f>
        <v>4.18</v>
      </c>
      <c r="H2555" s="18" t="n">
        <f aca="false">DATA!E2555</f>
        <v>4</v>
      </c>
      <c r="I2555" s="20" t="n">
        <f aca="false">F2555*E2555</f>
        <v>108.85</v>
      </c>
      <c r="J2555" s="20" t="n">
        <f aca="false">PARAMETER!$B$4*G2555*SQRT(E2555)</f>
        <v>15.3740589057244</v>
      </c>
      <c r="K2555" s="20" t="n">
        <f aca="false">I2555+J2555</f>
        <v>124.224058905724</v>
      </c>
      <c r="L2555" s="20" t="n">
        <f aca="false">K2555+F2555*H2555</f>
        <v>211.304058905724</v>
      </c>
      <c r="M2555" s="16" t="str">
        <f aca="false">IF(C2555&lt;=K2555,"REORDER",IF(C2555&gt;L2555,"OVERSTOCK","OK"))</f>
        <v>OVERSTOCK</v>
      </c>
      <c r="N2555" s="16" t="str">
        <f aca="false">IF(C2555&lt;=D2555,"REORDER","OK")</f>
        <v>OK</v>
      </c>
      <c r="O2555" s="18" t="n">
        <f aca="false">IF(D2555&lt;I2555,1,0)</f>
        <v>1</v>
      </c>
      <c r="P2555" s="20" t="n">
        <f aca="false">C2555/F2555</f>
        <v>15.2503445107947</v>
      </c>
      <c r="Q2555" s="19" t="n">
        <f aca="false">DATA!N2555</f>
        <v>31.52</v>
      </c>
      <c r="R2555" s="19" t="n">
        <f aca="false">DATA!O2555</f>
        <v>0.3</v>
      </c>
      <c r="S2555" s="17" t="n">
        <f aca="false">C2555*Q2555</f>
        <v>10464.64</v>
      </c>
      <c r="T2555" s="19" t="n">
        <f aca="false">C2555*R2555</f>
        <v>99.6</v>
      </c>
      <c r="U2555" s="20" t="n">
        <f aca="false">MAX(0,C2555-L2555)</f>
        <v>120.695941094276</v>
      </c>
      <c r="V2555" s="17" t="n">
        <f aca="false">U2555*Q2555</f>
        <v>3804.33606329157</v>
      </c>
      <c r="W2555" s="19" t="n">
        <f aca="false">U2555*R2555</f>
        <v>36.2087823282827</v>
      </c>
      <c r="X2555" s="20" t="n">
        <f aca="false">MAX(0,K2555-C2555)</f>
        <v>0</v>
      </c>
      <c r="Y2555" s="17" t="n">
        <f aca="false">F2555*PARAMETER!$B$5*Q2555</f>
        <v>250459.496</v>
      </c>
      <c r="Z2555" s="21" t="n">
        <f aca="false">SUMIF($Y$2:$Y$3205,"&gt;="&amp;Y2555)/SUM($Y$2:$Y$3205)</f>
        <v>0.972280092612884</v>
      </c>
      <c r="AA2555" s="16" t="str">
        <f aca="false">IF(Z2555&lt;=PARAMETER!$B$7,"A",IF(Z2555&lt;=PARAMETER!$B$8,"B","C"))</f>
        <v>C</v>
      </c>
      <c r="AB2555" s="22" t="n">
        <f aca="false">G2555/F2555</f>
        <v>0.19200734956362</v>
      </c>
      <c r="AC2555" s="16" t="str">
        <f aca="false">IF(AB2555&lt;=PARAMETER!$B$9,"X",IF(AB2555&lt;=PARAMETER!$B$10,"Y","Z"))</f>
        <v>X</v>
      </c>
      <c r="AD2555" s="16" t="str">
        <f aca="false">AA2555&amp;AC2555</f>
        <v>CX</v>
      </c>
      <c r="AE2555" s="22" t="n">
        <f aca="false">DATA!I2555</f>
        <v>0.68</v>
      </c>
      <c r="AF2555" s="18" t="n">
        <f aca="false">DATA!L2555</f>
        <v>113</v>
      </c>
      <c r="AG2555" s="16" t="str">
        <f aca="false">DATA!K2555</f>
        <v>B</v>
      </c>
      <c r="AH2555" s="18" t="n">
        <f aca="false">IF(AE2555&gt;=PARAMETER!$B$12,1,0)</f>
        <v>0</v>
      </c>
      <c r="AI2555" s="18" t="n">
        <f aca="false">IF(AF2555&gt;=PARAMETER!$B$13,1,0)</f>
        <v>1</v>
      </c>
      <c r="AJ2555" s="18" t="n">
        <f aca="false">IF(AND(AH2555=1,AI2555=1),1,0)</f>
        <v>0</v>
      </c>
    </row>
    <row r="2556" customFormat="false" ht="15" hidden="false" customHeight="false" outlineLevel="0" collapsed="false">
      <c r="A2556" s="16" t="str">
        <f aca="false">DATA!A2556</f>
        <v>ITM12554</v>
      </c>
      <c r="B2556" s="16" t="str">
        <f aca="false">DATA!B2556</f>
        <v>Pharma</v>
      </c>
      <c r="C2556" s="17" t="n">
        <f aca="false">DATA!C2556</f>
        <v>483</v>
      </c>
      <c r="D2556" s="17" t="n">
        <f aca="false">DATA!D2556</f>
        <v>96</v>
      </c>
      <c r="E2556" s="18" t="n">
        <f aca="false">DATA!F2556</f>
        <v>4</v>
      </c>
      <c r="F2556" s="19" t="n">
        <f aca="false">DATA!G2556</f>
        <v>28.27</v>
      </c>
      <c r="G2556" s="19" t="n">
        <f aca="false">DATA!H2556</f>
        <v>3.44</v>
      </c>
      <c r="H2556" s="18" t="n">
        <f aca="false">DATA!E2556</f>
        <v>4</v>
      </c>
      <c r="I2556" s="20" t="n">
        <f aca="false">F2556*E2556</f>
        <v>113.08</v>
      </c>
      <c r="J2556" s="20" t="n">
        <f aca="false">PARAMETER!$B$4*G2556*SQRT(E2556)</f>
        <v>11.3165929534261</v>
      </c>
      <c r="K2556" s="20" t="n">
        <f aca="false">I2556+J2556</f>
        <v>124.396592953426</v>
      </c>
      <c r="L2556" s="20" t="n">
        <f aca="false">K2556+F2556*H2556</f>
        <v>237.476592953426</v>
      </c>
      <c r="M2556" s="16" t="str">
        <f aca="false">IF(C2556&lt;=K2556,"REORDER",IF(C2556&gt;L2556,"OVERSTOCK","OK"))</f>
        <v>OVERSTOCK</v>
      </c>
      <c r="N2556" s="16" t="str">
        <f aca="false">IF(C2556&lt;=D2556,"REORDER","OK")</f>
        <v>OK</v>
      </c>
      <c r="O2556" s="18" t="n">
        <f aca="false">IF(D2556&lt;I2556,1,0)</f>
        <v>1</v>
      </c>
      <c r="P2556" s="20" t="n">
        <f aca="false">C2556/F2556</f>
        <v>17.0852493809692</v>
      </c>
      <c r="Q2556" s="19" t="n">
        <f aca="false">DATA!N2556</f>
        <v>35.28</v>
      </c>
      <c r="R2556" s="19" t="n">
        <f aca="false">DATA!O2556</f>
        <v>0.56</v>
      </c>
      <c r="S2556" s="17" t="n">
        <f aca="false">C2556*Q2556</f>
        <v>17040.24</v>
      </c>
      <c r="T2556" s="19" t="n">
        <f aca="false">C2556*R2556</f>
        <v>270.48</v>
      </c>
      <c r="U2556" s="20" t="n">
        <f aca="false">MAX(0,C2556-L2556)</f>
        <v>245.523407046574</v>
      </c>
      <c r="V2556" s="17" t="n">
        <f aca="false">U2556*Q2556</f>
        <v>8662.06580060313</v>
      </c>
      <c r="W2556" s="19" t="n">
        <f aca="false">U2556*R2556</f>
        <v>137.493107946081</v>
      </c>
      <c r="X2556" s="20" t="n">
        <f aca="false">MAX(0,K2556-C2556)</f>
        <v>0</v>
      </c>
      <c r="Y2556" s="17" t="n">
        <f aca="false">F2556*PARAMETER!$B$5*Q2556</f>
        <v>364038.444</v>
      </c>
      <c r="Z2556" s="21" t="n">
        <f aca="false">SUMIF($Y$2:$Y$3205,"&gt;="&amp;Y2556)/SUM($Y$2:$Y$3205)</f>
        <v>0.94436010732379</v>
      </c>
      <c r="AA2556" s="16" t="str">
        <f aca="false">IF(Z2556&lt;=PARAMETER!$B$7,"A",IF(Z2556&lt;=PARAMETER!$B$8,"B","C"))</f>
        <v>B</v>
      </c>
      <c r="AB2556" s="22" t="n">
        <f aca="false">G2556/F2556</f>
        <v>0.12168376370711</v>
      </c>
      <c r="AC2556" s="16" t="str">
        <f aca="false">IF(AB2556&lt;=PARAMETER!$B$9,"X",IF(AB2556&lt;=PARAMETER!$B$10,"Y","Z"))</f>
        <v>X</v>
      </c>
      <c r="AD2556" s="16" t="str">
        <f aca="false">AA2556&amp;AC2556</f>
        <v>BX</v>
      </c>
      <c r="AE2556" s="22" t="n">
        <f aca="false">DATA!I2556</f>
        <v>0.12</v>
      </c>
      <c r="AF2556" s="18" t="n">
        <f aca="false">DATA!L2556</f>
        <v>43</v>
      </c>
      <c r="AG2556" s="16" t="str">
        <f aca="false">DATA!K2556</f>
        <v>A</v>
      </c>
      <c r="AH2556" s="18" t="n">
        <f aca="false">IF(AE2556&gt;=PARAMETER!$B$12,1,0)</f>
        <v>0</v>
      </c>
      <c r="AI2556" s="18" t="n">
        <f aca="false">IF(AF2556&gt;=PARAMETER!$B$13,1,0)</f>
        <v>0</v>
      </c>
      <c r="AJ2556" s="18" t="n">
        <f aca="false">IF(AND(AH2556=1,AI2556=1),1,0)</f>
        <v>0</v>
      </c>
    </row>
    <row r="2557" customFormat="false" ht="15" hidden="false" customHeight="false" outlineLevel="0" collapsed="false">
      <c r="A2557" s="16" t="str">
        <f aca="false">DATA!A2557</f>
        <v>ITM12555</v>
      </c>
      <c r="B2557" s="16" t="str">
        <f aca="false">DATA!B2557</f>
        <v>Electronics</v>
      </c>
      <c r="C2557" s="17" t="n">
        <f aca="false">DATA!C2557</f>
        <v>305</v>
      </c>
      <c r="D2557" s="17" t="n">
        <f aca="false">DATA!D2557</f>
        <v>59</v>
      </c>
      <c r="E2557" s="18" t="n">
        <f aca="false">DATA!F2557</f>
        <v>3</v>
      </c>
      <c r="F2557" s="19" t="n">
        <f aca="false">DATA!G2557</f>
        <v>11.45</v>
      </c>
      <c r="G2557" s="19" t="n">
        <f aca="false">DATA!H2557</f>
        <v>0.79</v>
      </c>
      <c r="H2557" s="18" t="n">
        <f aca="false">DATA!E2557</f>
        <v>10</v>
      </c>
      <c r="I2557" s="20" t="n">
        <f aca="false">F2557*E2557</f>
        <v>34.35</v>
      </c>
      <c r="J2557" s="20" t="n">
        <f aca="false">PARAMETER!$B$4*G2557*SQRT(E2557)</f>
        <v>2.25068634178618</v>
      </c>
      <c r="K2557" s="20" t="n">
        <f aca="false">I2557+J2557</f>
        <v>36.6006863417862</v>
      </c>
      <c r="L2557" s="20" t="n">
        <f aca="false">K2557+F2557*H2557</f>
        <v>151.100686341786</v>
      </c>
      <c r="M2557" s="16" t="str">
        <f aca="false">IF(C2557&lt;=K2557,"REORDER",IF(C2557&gt;L2557,"OVERSTOCK","OK"))</f>
        <v>OVERSTOCK</v>
      </c>
      <c r="N2557" s="16" t="str">
        <f aca="false">IF(C2557&lt;=D2557,"REORDER","OK")</f>
        <v>OK</v>
      </c>
      <c r="O2557" s="18" t="n">
        <f aca="false">IF(D2557&lt;I2557,1,0)</f>
        <v>0</v>
      </c>
      <c r="P2557" s="20" t="n">
        <f aca="false">C2557/F2557</f>
        <v>26.6375545851528</v>
      </c>
      <c r="Q2557" s="19" t="n">
        <f aca="false">DATA!N2557</f>
        <v>43.32</v>
      </c>
      <c r="R2557" s="19" t="n">
        <f aca="false">DATA!O2557</f>
        <v>0.34</v>
      </c>
      <c r="S2557" s="17" t="n">
        <f aca="false">C2557*Q2557</f>
        <v>13212.6</v>
      </c>
      <c r="T2557" s="19" t="n">
        <f aca="false">C2557*R2557</f>
        <v>103.7</v>
      </c>
      <c r="U2557" s="20" t="n">
        <f aca="false">MAX(0,C2557-L2557)</f>
        <v>153.899313658214</v>
      </c>
      <c r="V2557" s="17" t="n">
        <f aca="false">U2557*Q2557</f>
        <v>6666.91826767382</v>
      </c>
      <c r="W2557" s="19" t="n">
        <f aca="false">U2557*R2557</f>
        <v>52.3257666437927</v>
      </c>
      <c r="X2557" s="20" t="n">
        <f aca="false">MAX(0,K2557-C2557)</f>
        <v>0</v>
      </c>
      <c r="Y2557" s="17" t="n">
        <f aca="false">F2557*PARAMETER!$B$5*Q2557</f>
        <v>181045.11</v>
      </c>
      <c r="Z2557" s="21" t="n">
        <f aca="false">SUMIF($Y$2:$Y$3205,"&gt;="&amp;Y2557)/SUM($Y$2:$Y$3205)</f>
        <v>0.986390776573925</v>
      </c>
      <c r="AA2557" s="16" t="str">
        <f aca="false">IF(Z2557&lt;=PARAMETER!$B$7,"A",IF(Z2557&lt;=PARAMETER!$B$8,"B","C"))</f>
        <v>C</v>
      </c>
      <c r="AB2557" s="22" t="n">
        <f aca="false">G2557/F2557</f>
        <v>0.0689956331877729</v>
      </c>
      <c r="AC2557" s="16" t="str">
        <f aca="false">IF(AB2557&lt;=PARAMETER!$B$9,"X",IF(AB2557&lt;=PARAMETER!$B$10,"Y","Z"))</f>
        <v>X</v>
      </c>
      <c r="AD2557" s="16" t="str">
        <f aca="false">AA2557&amp;AC2557</f>
        <v>CX</v>
      </c>
      <c r="AE2557" s="22" t="n">
        <f aca="false">DATA!I2557</f>
        <v>0.86</v>
      </c>
      <c r="AF2557" s="18" t="n">
        <f aca="false">DATA!L2557</f>
        <v>33</v>
      </c>
      <c r="AG2557" s="16" t="str">
        <f aca="false">DATA!K2557</f>
        <v>A</v>
      </c>
      <c r="AH2557" s="18" t="n">
        <f aca="false">IF(AE2557&gt;=PARAMETER!$B$12,1,0)</f>
        <v>1</v>
      </c>
      <c r="AI2557" s="18" t="n">
        <f aca="false">IF(AF2557&gt;=PARAMETER!$B$13,1,0)</f>
        <v>0</v>
      </c>
      <c r="AJ2557" s="18" t="n">
        <f aca="false">IF(AND(AH2557=1,AI2557=1),1,0)</f>
        <v>0</v>
      </c>
    </row>
    <row r="2558" customFormat="false" ht="15" hidden="false" customHeight="false" outlineLevel="0" collapsed="false">
      <c r="A2558" s="16" t="str">
        <f aca="false">DATA!A2558</f>
        <v>ITM12556</v>
      </c>
      <c r="B2558" s="16" t="str">
        <f aca="false">DATA!B2558</f>
        <v>Automotive</v>
      </c>
      <c r="C2558" s="17" t="n">
        <f aca="false">DATA!C2558</f>
        <v>477</v>
      </c>
      <c r="D2558" s="17" t="n">
        <f aca="false">DATA!D2558</f>
        <v>86</v>
      </c>
      <c r="E2558" s="18" t="n">
        <f aca="false">DATA!F2558</f>
        <v>3</v>
      </c>
      <c r="F2558" s="19" t="n">
        <f aca="false">DATA!G2558</f>
        <v>34.72</v>
      </c>
      <c r="G2558" s="19" t="n">
        <f aca="false">DATA!H2558</f>
        <v>1.93</v>
      </c>
      <c r="H2558" s="18" t="n">
        <f aca="false">DATA!E2558</f>
        <v>10</v>
      </c>
      <c r="I2558" s="20" t="n">
        <f aca="false">F2558*E2558</f>
        <v>104.16</v>
      </c>
      <c r="J2558" s="20" t="n">
        <f aca="false">PARAMETER!$B$4*G2558*SQRT(E2558)</f>
        <v>5.49851220208521</v>
      </c>
      <c r="K2558" s="20" t="n">
        <f aca="false">I2558+J2558</f>
        <v>109.658512202085</v>
      </c>
      <c r="L2558" s="20" t="n">
        <f aca="false">K2558+F2558*H2558</f>
        <v>456.858512202085</v>
      </c>
      <c r="M2558" s="16" t="str">
        <f aca="false">IF(C2558&lt;=K2558,"REORDER",IF(C2558&gt;L2558,"OVERSTOCK","OK"))</f>
        <v>OVERSTOCK</v>
      </c>
      <c r="N2558" s="16" t="str">
        <f aca="false">IF(C2558&lt;=D2558,"REORDER","OK")</f>
        <v>OK</v>
      </c>
      <c r="O2558" s="18" t="n">
        <f aca="false">IF(D2558&lt;I2558,1,0)</f>
        <v>1</v>
      </c>
      <c r="P2558" s="20" t="n">
        <f aca="false">C2558/F2558</f>
        <v>13.7384792626728</v>
      </c>
      <c r="Q2558" s="19" t="n">
        <f aca="false">DATA!N2558</f>
        <v>161.88</v>
      </c>
      <c r="R2558" s="19" t="n">
        <f aca="false">DATA!O2558</f>
        <v>0.77</v>
      </c>
      <c r="S2558" s="17" t="n">
        <f aca="false">C2558*Q2558</f>
        <v>77216.76</v>
      </c>
      <c r="T2558" s="19" t="n">
        <f aca="false">C2558*R2558</f>
        <v>367.29</v>
      </c>
      <c r="U2558" s="20" t="n">
        <f aca="false">MAX(0,C2558-L2558)</f>
        <v>20.1414877979148</v>
      </c>
      <c r="V2558" s="17" t="n">
        <f aca="false">U2558*Q2558</f>
        <v>3260.50404472645</v>
      </c>
      <c r="W2558" s="19" t="n">
        <f aca="false">U2558*R2558</f>
        <v>15.5089456043944</v>
      </c>
      <c r="X2558" s="20" t="n">
        <f aca="false">MAX(0,K2558-C2558)</f>
        <v>0</v>
      </c>
      <c r="Y2558" s="17" t="n">
        <f aca="false">F2558*PARAMETER!$B$5*Q2558</f>
        <v>2051472.864</v>
      </c>
      <c r="Z2558" s="21" t="n">
        <f aca="false">SUMIF($Y$2:$Y$3205,"&gt;="&amp;Y2558)/SUM($Y$2:$Y$3205)</f>
        <v>0.317326424094453</v>
      </c>
      <c r="AA2558" s="16" t="str">
        <f aca="false">IF(Z2558&lt;=PARAMETER!$B$7,"A",IF(Z2558&lt;=PARAMETER!$B$8,"B","C"))</f>
        <v>A</v>
      </c>
      <c r="AB2558" s="22" t="n">
        <f aca="false">G2558/F2558</f>
        <v>0.0555875576036866</v>
      </c>
      <c r="AC2558" s="16" t="str">
        <f aca="false">IF(AB2558&lt;=PARAMETER!$B$9,"X",IF(AB2558&lt;=PARAMETER!$B$10,"Y","Z"))</f>
        <v>X</v>
      </c>
      <c r="AD2558" s="16" t="str">
        <f aca="false">AA2558&amp;AC2558</f>
        <v>AX</v>
      </c>
      <c r="AE2558" s="22" t="n">
        <f aca="false">DATA!I2558</f>
        <v>0.96</v>
      </c>
      <c r="AF2558" s="18" t="n">
        <f aca="false">DATA!L2558</f>
        <v>151</v>
      </c>
      <c r="AG2558" s="16" t="str">
        <f aca="false">DATA!K2558</f>
        <v>D</v>
      </c>
      <c r="AH2558" s="18" t="n">
        <f aca="false">IF(AE2558&gt;=PARAMETER!$B$12,1,0)</f>
        <v>1</v>
      </c>
      <c r="AI2558" s="18" t="n">
        <f aca="false">IF(AF2558&gt;=PARAMETER!$B$13,1,0)</f>
        <v>1</v>
      </c>
      <c r="AJ2558" s="18" t="n">
        <f aca="false">IF(AND(AH2558=1,AI2558=1),1,0)</f>
        <v>1</v>
      </c>
    </row>
    <row r="2559" customFormat="false" ht="15" hidden="false" customHeight="false" outlineLevel="0" collapsed="false">
      <c r="A2559" s="16" t="str">
        <f aca="false">DATA!A2559</f>
        <v>ITM12557</v>
      </c>
      <c r="B2559" s="16" t="str">
        <f aca="false">DATA!B2559</f>
        <v>Apparel</v>
      </c>
      <c r="C2559" s="17" t="n">
        <f aca="false">DATA!C2559</f>
        <v>249</v>
      </c>
      <c r="D2559" s="17" t="n">
        <f aca="false">DATA!D2559</f>
        <v>69</v>
      </c>
      <c r="E2559" s="18" t="n">
        <f aca="false">DATA!F2559</f>
        <v>6</v>
      </c>
      <c r="F2559" s="19" t="n">
        <f aca="false">DATA!G2559</f>
        <v>48.03</v>
      </c>
      <c r="G2559" s="19" t="n">
        <f aca="false">DATA!H2559</f>
        <v>5.84</v>
      </c>
      <c r="H2559" s="18" t="n">
        <f aca="false">DATA!E2559</f>
        <v>4</v>
      </c>
      <c r="I2559" s="20" t="n">
        <f aca="false">F2559*E2559</f>
        <v>288.18</v>
      </c>
      <c r="J2559" s="20" t="n">
        <f aca="false">PARAMETER!$B$4*G2559*SQRT(E2559)</f>
        <v>23.5296641915685</v>
      </c>
      <c r="K2559" s="20" t="n">
        <f aca="false">I2559+J2559</f>
        <v>311.709664191568</v>
      </c>
      <c r="L2559" s="20" t="n">
        <f aca="false">K2559+F2559*H2559</f>
        <v>503.829664191568</v>
      </c>
      <c r="M2559" s="16" t="str">
        <f aca="false">IF(C2559&lt;=K2559,"REORDER",IF(C2559&gt;L2559,"OVERSTOCK","OK"))</f>
        <v>REORDER</v>
      </c>
      <c r="N2559" s="16" t="str">
        <f aca="false">IF(C2559&lt;=D2559,"REORDER","OK")</f>
        <v>OK</v>
      </c>
      <c r="O2559" s="18" t="n">
        <f aca="false">IF(D2559&lt;I2559,1,0)</f>
        <v>1</v>
      </c>
      <c r="P2559" s="20" t="n">
        <f aca="false">C2559/F2559</f>
        <v>5.1842598376015</v>
      </c>
      <c r="Q2559" s="19" t="n">
        <f aca="false">DATA!N2559</f>
        <v>100.86</v>
      </c>
      <c r="R2559" s="19" t="n">
        <f aca="false">DATA!O2559</f>
        <v>1.88</v>
      </c>
      <c r="S2559" s="17" t="n">
        <f aca="false">C2559*Q2559</f>
        <v>25114.14</v>
      </c>
      <c r="T2559" s="19" t="n">
        <f aca="false">C2559*R2559</f>
        <v>468.12</v>
      </c>
      <c r="U2559" s="20" t="n">
        <f aca="false">MAX(0,C2559-L2559)</f>
        <v>0</v>
      </c>
      <c r="V2559" s="17" t="n">
        <f aca="false">U2559*Q2559</f>
        <v>0</v>
      </c>
      <c r="W2559" s="19" t="n">
        <f aca="false">U2559*R2559</f>
        <v>0</v>
      </c>
      <c r="X2559" s="20" t="n">
        <f aca="false">MAX(0,K2559-C2559)</f>
        <v>62.7096641915684</v>
      </c>
      <c r="Y2559" s="17" t="n">
        <f aca="false">F2559*PARAMETER!$B$5*Q2559</f>
        <v>1768171.617</v>
      </c>
      <c r="Z2559" s="21" t="n">
        <f aca="false">SUMIF($Y$2:$Y$3205,"&gt;="&amp;Y2559)/SUM($Y$2:$Y$3205)</f>
        <v>0.428860210887034</v>
      </c>
      <c r="AA2559" s="16" t="str">
        <f aca="false">IF(Z2559&lt;=PARAMETER!$B$7,"A",IF(Z2559&lt;=PARAMETER!$B$8,"B","C"))</f>
        <v>A</v>
      </c>
      <c r="AB2559" s="22" t="n">
        <f aca="false">G2559/F2559</f>
        <v>0.121590672496356</v>
      </c>
      <c r="AC2559" s="16" t="str">
        <f aca="false">IF(AB2559&lt;=PARAMETER!$B$9,"X",IF(AB2559&lt;=PARAMETER!$B$10,"Y","Z"))</f>
        <v>X</v>
      </c>
      <c r="AD2559" s="16" t="str">
        <f aca="false">AA2559&amp;AC2559</f>
        <v>AX</v>
      </c>
      <c r="AE2559" s="22" t="n">
        <f aca="false">DATA!I2559</f>
        <v>0.7</v>
      </c>
      <c r="AF2559" s="18" t="n">
        <f aca="false">DATA!L2559</f>
        <v>50</v>
      </c>
      <c r="AG2559" s="16" t="str">
        <f aca="false">DATA!K2559</f>
        <v>B</v>
      </c>
      <c r="AH2559" s="18" t="n">
        <f aca="false">IF(AE2559&gt;=PARAMETER!$B$12,1,0)</f>
        <v>0</v>
      </c>
      <c r="AI2559" s="18" t="n">
        <f aca="false">IF(AF2559&gt;=PARAMETER!$B$13,1,0)</f>
        <v>0</v>
      </c>
      <c r="AJ2559" s="18" t="n">
        <f aca="false">IF(AND(AH2559=1,AI2559=1),1,0)</f>
        <v>0</v>
      </c>
    </row>
    <row r="2560" customFormat="false" ht="15" hidden="false" customHeight="false" outlineLevel="0" collapsed="false">
      <c r="A2560" s="16" t="str">
        <f aca="false">DATA!A2560</f>
        <v>ITM12558</v>
      </c>
      <c r="B2560" s="16" t="str">
        <f aca="false">DATA!B2560</f>
        <v>Automotive</v>
      </c>
      <c r="C2560" s="17" t="n">
        <f aca="false">DATA!C2560</f>
        <v>165</v>
      </c>
      <c r="D2560" s="17" t="n">
        <f aca="false">DATA!D2560</f>
        <v>24</v>
      </c>
      <c r="E2560" s="18" t="n">
        <f aca="false">DATA!F2560</f>
        <v>8</v>
      </c>
      <c r="F2560" s="19" t="n">
        <f aca="false">DATA!G2560</f>
        <v>23.46</v>
      </c>
      <c r="G2560" s="19" t="n">
        <f aca="false">DATA!H2560</f>
        <v>2</v>
      </c>
      <c r="H2560" s="18" t="n">
        <f aca="false">DATA!E2560</f>
        <v>8</v>
      </c>
      <c r="I2560" s="20" t="n">
        <f aca="false">F2560*E2560</f>
        <v>187.68</v>
      </c>
      <c r="J2560" s="20" t="n">
        <f aca="false">PARAMETER!$B$4*G2560*SQRT(E2560)</f>
        <v>9.30469722941339</v>
      </c>
      <c r="K2560" s="20" t="n">
        <f aca="false">I2560+J2560</f>
        <v>196.984697229413</v>
      </c>
      <c r="L2560" s="20" t="n">
        <f aca="false">K2560+F2560*H2560</f>
        <v>384.664697229413</v>
      </c>
      <c r="M2560" s="16" t="str">
        <f aca="false">IF(C2560&lt;=K2560,"REORDER",IF(C2560&gt;L2560,"OVERSTOCK","OK"))</f>
        <v>REORDER</v>
      </c>
      <c r="N2560" s="16" t="str">
        <f aca="false">IF(C2560&lt;=D2560,"REORDER","OK")</f>
        <v>OK</v>
      </c>
      <c r="O2560" s="18" t="n">
        <f aca="false">IF(D2560&lt;I2560,1,0)</f>
        <v>1</v>
      </c>
      <c r="P2560" s="20" t="n">
        <f aca="false">C2560/F2560</f>
        <v>7.03324808184143</v>
      </c>
      <c r="Q2560" s="19" t="n">
        <f aca="false">DATA!N2560</f>
        <v>37.59</v>
      </c>
      <c r="R2560" s="19" t="n">
        <f aca="false">DATA!O2560</f>
        <v>0.33</v>
      </c>
      <c r="S2560" s="17" t="n">
        <f aca="false">C2560*Q2560</f>
        <v>6202.35</v>
      </c>
      <c r="T2560" s="19" t="n">
        <f aca="false">C2560*R2560</f>
        <v>54.45</v>
      </c>
      <c r="U2560" s="20" t="n">
        <f aca="false">MAX(0,C2560-L2560)</f>
        <v>0</v>
      </c>
      <c r="V2560" s="17" t="n">
        <f aca="false">U2560*Q2560</f>
        <v>0</v>
      </c>
      <c r="W2560" s="19" t="n">
        <f aca="false">U2560*R2560</f>
        <v>0</v>
      </c>
      <c r="X2560" s="20" t="n">
        <f aca="false">MAX(0,K2560-C2560)</f>
        <v>31.9846972294134</v>
      </c>
      <c r="Y2560" s="17" t="n">
        <f aca="false">F2560*PARAMETER!$B$5*Q2560</f>
        <v>321879.411</v>
      </c>
      <c r="Z2560" s="21" t="n">
        <f aca="false">SUMIF($Y$2:$Y$3205,"&gt;="&amp;Y2560)/SUM($Y$2:$Y$3205)</f>
        <v>0.954866377957488</v>
      </c>
      <c r="AA2560" s="16" t="str">
        <f aca="false">IF(Z2560&lt;=PARAMETER!$B$7,"A",IF(Z2560&lt;=PARAMETER!$B$8,"B","C"))</f>
        <v>C</v>
      </c>
      <c r="AB2560" s="22" t="n">
        <f aca="false">G2560/F2560</f>
        <v>0.0852514919011083</v>
      </c>
      <c r="AC2560" s="16" t="str">
        <f aca="false">IF(AB2560&lt;=PARAMETER!$B$9,"X",IF(AB2560&lt;=PARAMETER!$B$10,"Y","Z"))</f>
        <v>X</v>
      </c>
      <c r="AD2560" s="16" t="str">
        <f aca="false">AA2560&amp;AC2560</f>
        <v>CX</v>
      </c>
      <c r="AE2560" s="22" t="n">
        <f aca="false">DATA!I2560</f>
        <v>0.56</v>
      </c>
      <c r="AF2560" s="18" t="n">
        <f aca="false">DATA!L2560</f>
        <v>179</v>
      </c>
      <c r="AG2560" s="16" t="str">
        <f aca="false">DATA!K2560</f>
        <v>B</v>
      </c>
      <c r="AH2560" s="18" t="n">
        <f aca="false">IF(AE2560&gt;=PARAMETER!$B$12,1,0)</f>
        <v>0</v>
      </c>
      <c r="AI2560" s="18" t="n">
        <f aca="false">IF(AF2560&gt;=PARAMETER!$B$13,1,0)</f>
        <v>1</v>
      </c>
      <c r="AJ2560" s="18" t="n">
        <f aca="false">IF(AND(AH2560=1,AI2560=1),1,0)</f>
        <v>0</v>
      </c>
    </row>
    <row r="2561" customFormat="false" ht="15" hidden="false" customHeight="false" outlineLevel="0" collapsed="false">
      <c r="A2561" s="16" t="str">
        <f aca="false">DATA!A2561</f>
        <v>ITM12559</v>
      </c>
      <c r="B2561" s="16" t="str">
        <f aca="false">DATA!B2561</f>
        <v>Apparel</v>
      </c>
      <c r="C2561" s="17" t="n">
        <f aca="false">DATA!C2561</f>
        <v>389</v>
      </c>
      <c r="D2561" s="17" t="n">
        <f aca="false">DATA!D2561</f>
        <v>45</v>
      </c>
      <c r="E2561" s="18" t="n">
        <f aca="false">DATA!F2561</f>
        <v>6</v>
      </c>
      <c r="F2561" s="19" t="n">
        <f aca="false">DATA!G2561</f>
        <v>26.62</v>
      </c>
      <c r="G2561" s="19" t="n">
        <f aca="false">DATA!H2561</f>
        <v>7.49</v>
      </c>
      <c r="H2561" s="18" t="n">
        <f aca="false">DATA!E2561</f>
        <v>7</v>
      </c>
      <c r="I2561" s="20" t="n">
        <f aca="false">F2561*E2561</f>
        <v>159.72</v>
      </c>
      <c r="J2561" s="20" t="n">
        <f aca="false">PARAMETER!$B$4*G2561*SQRT(E2561)</f>
        <v>30.1776001361041</v>
      </c>
      <c r="K2561" s="20" t="n">
        <f aca="false">I2561+J2561</f>
        <v>189.897600136104</v>
      </c>
      <c r="L2561" s="20" t="n">
        <f aca="false">K2561+F2561*H2561</f>
        <v>376.237600136104</v>
      </c>
      <c r="M2561" s="16" t="str">
        <f aca="false">IF(C2561&lt;=K2561,"REORDER",IF(C2561&gt;L2561,"OVERSTOCK","OK"))</f>
        <v>OVERSTOCK</v>
      </c>
      <c r="N2561" s="16" t="str">
        <f aca="false">IF(C2561&lt;=D2561,"REORDER","OK")</f>
        <v>OK</v>
      </c>
      <c r="O2561" s="18" t="n">
        <f aca="false">IF(D2561&lt;I2561,1,0)</f>
        <v>1</v>
      </c>
      <c r="P2561" s="20" t="n">
        <f aca="false">C2561/F2561</f>
        <v>14.6130728775357</v>
      </c>
      <c r="Q2561" s="19" t="n">
        <f aca="false">DATA!N2561</f>
        <v>140.49</v>
      </c>
      <c r="R2561" s="19" t="n">
        <f aca="false">DATA!O2561</f>
        <v>1.65</v>
      </c>
      <c r="S2561" s="17" t="n">
        <f aca="false">C2561*Q2561</f>
        <v>54650.61</v>
      </c>
      <c r="T2561" s="19" t="n">
        <f aca="false">C2561*R2561</f>
        <v>641.85</v>
      </c>
      <c r="U2561" s="20" t="n">
        <f aca="false">MAX(0,C2561-L2561)</f>
        <v>12.762399863896</v>
      </c>
      <c r="V2561" s="17" t="n">
        <f aca="false">U2561*Q2561</f>
        <v>1792.98955687874</v>
      </c>
      <c r="W2561" s="19" t="n">
        <f aca="false">U2561*R2561</f>
        <v>21.0579597754283</v>
      </c>
      <c r="X2561" s="20" t="n">
        <f aca="false">MAX(0,K2561-C2561)</f>
        <v>0</v>
      </c>
      <c r="Y2561" s="17" t="n">
        <f aca="false">F2561*PARAMETER!$B$5*Q2561</f>
        <v>1365042.987</v>
      </c>
      <c r="Z2561" s="21" t="n">
        <f aca="false">SUMIF($Y$2:$Y$3205,"&gt;="&amp;Y2561)/SUM($Y$2:$Y$3205)</f>
        <v>0.582867697047858</v>
      </c>
      <c r="AA2561" s="16" t="str">
        <f aca="false">IF(Z2561&lt;=PARAMETER!$B$7,"A",IF(Z2561&lt;=PARAMETER!$B$8,"B","C"))</f>
        <v>A</v>
      </c>
      <c r="AB2561" s="22" t="n">
        <f aca="false">G2561/F2561</f>
        <v>0.281367392937641</v>
      </c>
      <c r="AC2561" s="16" t="str">
        <f aca="false">IF(AB2561&lt;=PARAMETER!$B$9,"X",IF(AB2561&lt;=PARAMETER!$B$10,"Y","Z"))</f>
        <v>Y</v>
      </c>
      <c r="AD2561" s="16" t="str">
        <f aca="false">AA2561&amp;AC2561</f>
        <v>AY</v>
      </c>
      <c r="AE2561" s="22" t="n">
        <f aca="false">DATA!I2561</f>
        <v>0.75</v>
      </c>
      <c r="AF2561" s="18" t="n">
        <f aca="false">DATA!L2561</f>
        <v>22</v>
      </c>
      <c r="AG2561" s="16" t="str">
        <f aca="false">DATA!K2561</f>
        <v>A</v>
      </c>
      <c r="AH2561" s="18" t="n">
        <f aca="false">IF(AE2561&gt;=PARAMETER!$B$12,1,0)</f>
        <v>0</v>
      </c>
      <c r="AI2561" s="18" t="n">
        <f aca="false">IF(AF2561&gt;=PARAMETER!$B$13,1,0)</f>
        <v>0</v>
      </c>
      <c r="AJ2561" s="18" t="n">
        <f aca="false">IF(AND(AH2561=1,AI2561=1),1,0)</f>
        <v>0</v>
      </c>
    </row>
    <row r="2562" customFormat="false" ht="15" hidden="false" customHeight="false" outlineLevel="0" collapsed="false">
      <c r="A2562" s="16" t="str">
        <f aca="false">DATA!A2562</f>
        <v>ITM12560</v>
      </c>
      <c r="B2562" s="16" t="str">
        <f aca="false">DATA!B2562</f>
        <v>Automotive</v>
      </c>
      <c r="C2562" s="17" t="n">
        <f aca="false">DATA!C2562</f>
        <v>216</v>
      </c>
      <c r="D2562" s="17" t="n">
        <f aca="false">DATA!D2562</f>
        <v>72</v>
      </c>
      <c r="E2562" s="18" t="n">
        <f aca="false">DATA!F2562</f>
        <v>2</v>
      </c>
      <c r="F2562" s="19" t="n">
        <f aca="false">DATA!G2562</f>
        <v>12.75</v>
      </c>
      <c r="G2562" s="19" t="n">
        <f aca="false">DATA!H2562</f>
        <v>0.85</v>
      </c>
      <c r="H2562" s="18" t="n">
        <f aca="false">DATA!E2562</f>
        <v>5</v>
      </c>
      <c r="I2562" s="20" t="n">
        <f aca="false">F2562*E2562</f>
        <v>25.5</v>
      </c>
      <c r="J2562" s="20" t="n">
        <f aca="false">PARAMETER!$B$4*G2562*SQRT(E2562)</f>
        <v>1.97724816125034</v>
      </c>
      <c r="K2562" s="20" t="n">
        <f aca="false">I2562+J2562</f>
        <v>27.4772481612503</v>
      </c>
      <c r="L2562" s="20" t="n">
        <f aca="false">K2562+F2562*H2562</f>
        <v>91.2272481612503</v>
      </c>
      <c r="M2562" s="16" t="str">
        <f aca="false">IF(C2562&lt;=K2562,"REORDER",IF(C2562&gt;L2562,"OVERSTOCK","OK"))</f>
        <v>OVERSTOCK</v>
      </c>
      <c r="N2562" s="16" t="str">
        <f aca="false">IF(C2562&lt;=D2562,"REORDER","OK")</f>
        <v>OK</v>
      </c>
      <c r="O2562" s="18" t="n">
        <f aca="false">IF(D2562&lt;I2562,1,0)</f>
        <v>0</v>
      </c>
      <c r="P2562" s="20" t="n">
        <f aca="false">C2562/F2562</f>
        <v>16.9411764705882</v>
      </c>
      <c r="Q2562" s="19" t="n">
        <f aca="false">DATA!N2562</f>
        <v>188.73</v>
      </c>
      <c r="R2562" s="19" t="n">
        <f aca="false">DATA!O2562</f>
        <v>1.12</v>
      </c>
      <c r="S2562" s="17" t="n">
        <f aca="false">C2562*Q2562</f>
        <v>40765.68</v>
      </c>
      <c r="T2562" s="19" t="n">
        <f aca="false">C2562*R2562</f>
        <v>241.92</v>
      </c>
      <c r="U2562" s="20" t="n">
        <f aca="false">MAX(0,C2562-L2562)</f>
        <v>124.77275183875</v>
      </c>
      <c r="V2562" s="17" t="n">
        <f aca="false">U2562*Q2562</f>
        <v>23548.3614545272</v>
      </c>
      <c r="W2562" s="19" t="n">
        <f aca="false">U2562*R2562</f>
        <v>139.7454820594</v>
      </c>
      <c r="X2562" s="20" t="n">
        <f aca="false">MAX(0,K2562-C2562)</f>
        <v>0</v>
      </c>
      <c r="Y2562" s="17" t="n">
        <f aca="false">F2562*PARAMETER!$B$5*Q2562</f>
        <v>878302.2375</v>
      </c>
      <c r="Z2562" s="21" t="n">
        <f aca="false">SUMIF($Y$2:$Y$3205,"&gt;="&amp;Y2562)/SUM($Y$2:$Y$3205)</f>
        <v>0.783409662117487</v>
      </c>
      <c r="AA2562" s="16" t="str">
        <f aca="false">IF(Z2562&lt;=PARAMETER!$B$7,"A",IF(Z2562&lt;=PARAMETER!$B$8,"B","C"))</f>
        <v>A</v>
      </c>
      <c r="AB2562" s="22" t="n">
        <f aca="false">G2562/F2562</f>
        <v>0.0666666666666667</v>
      </c>
      <c r="AC2562" s="16" t="str">
        <f aca="false">IF(AB2562&lt;=PARAMETER!$B$9,"X",IF(AB2562&lt;=PARAMETER!$B$10,"Y","Z"))</f>
        <v>X</v>
      </c>
      <c r="AD2562" s="16" t="str">
        <f aca="false">AA2562&amp;AC2562</f>
        <v>AX</v>
      </c>
      <c r="AE2562" s="22" t="n">
        <f aca="false">DATA!I2562</f>
        <v>0.39</v>
      </c>
      <c r="AF2562" s="18" t="n">
        <f aca="false">DATA!L2562</f>
        <v>166</v>
      </c>
      <c r="AG2562" s="16" t="str">
        <f aca="false">DATA!K2562</f>
        <v>D</v>
      </c>
      <c r="AH2562" s="18" t="n">
        <f aca="false">IF(AE2562&gt;=PARAMETER!$B$12,1,0)</f>
        <v>0</v>
      </c>
      <c r="AI2562" s="18" t="n">
        <f aca="false">IF(AF2562&gt;=PARAMETER!$B$13,1,0)</f>
        <v>1</v>
      </c>
      <c r="AJ2562" s="18" t="n">
        <f aca="false">IF(AND(AH2562=1,AI2562=1),1,0)</f>
        <v>0</v>
      </c>
    </row>
    <row r="2563" customFormat="false" ht="15" hidden="false" customHeight="false" outlineLevel="0" collapsed="false">
      <c r="A2563" s="16" t="str">
        <f aca="false">DATA!A2563</f>
        <v>ITM12561</v>
      </c>
      <c r="B2563" s="16" t="str">
        <f aca="false">DATA!B2563</f>
        <v>Groceries</v>
      </c>
      <c r="C2563" s="17" t="n">
        <f aca="false">DATA!C2563</f>
        <v>392</v>
      </c>
      <c r="D2563" s="17" t="n">
        <f aca="false">DATA!D2563</f>
        <v>78</v>
      </c>
      <c r="E2563" s="18" t="n">
        <f aca="false">DATA!F2563</f>
        <v>5</v>
      </c>
      <c r="F2563" s="19" t="n">
        <f aca="false">DATA!G2563</f>
        <v>44.7</v>
      </c>
      <c r="G2563" s="19" t="n">
        <f aca="false">DATA!H2563</f>
        <v>2.97</v>
      </c>
      <c r="H2563" s="18" t="n">
        <f aca="false">DATA!E2563</f>
        <v>7</v>
      </c>
      <c r="I2563" s="20" t="n">
        <f aca="false">F2563*E2563</f>
        <v>223.5</v>
      </c>
      <c r="J2563" s="20" t="n">
        <f aca="false">PARAMETER!$B$4*G2563*SQRT(E2563)</f>
        <v>10.9236734330147</v>
      </c>
      <c r="K2563" s="20" t="n">
        <f aca="false">I2563+J2563</f>
        <v>234.423673433015</v>
      </c>
      <c r="L2563" s="20" t="n">
        <f aca="false">K2563+F2563*H2563</f>
        <v>547.323673433015</v>
      </c>
      <c r="M2563" s="16" t="str">
        <f aca="false">IF(C2563&lt;=K2563,"REORDER",IF(C2563&gt;L2563,"OVERSTOCK","OK"))</f>
        <v>OK</v>
      </c>
      <c r="N2563" s="16" t="str">
        <f aca="false">IF(C2563&lt;=D2563,"REORDER","OK")</f>
        <v>OK</v>
      </c>
      <c r="O2563" s="18" t="n">
        <f aca="false">IF(D2563&lt;I2563,1,0)</f>
        <v>1</v>
      </c>
      <c r="P2563" s="20" t="n">
        <f aca="false">C2563/F2563</f>
        <v>8.76957494407159</v>
      </c>
      <c r="Q2563" s="19" t="n">
        <f aca="false">DATA!N2563</f>
        <v>118.77</v>
      </c>
      <c r="R2563" s="19" t="n">
        <f aca="false">DATA!O2563</f>
        <v>1.3</v>
      </c>
      <c r="S2563" s="17" t="n">
        <f aca="false">C2563*Q2563</f>
        <v>46557.84</v>
      </c>
      <c r="T2563" s="19" t="n">
        <f aca="false">C2563*R2563</f>
        <v>509.6</v>
      </c>
      <c r="U2563" s="20" t="n">
        <f aca="false">MAX(0,C2563-L2563)</f>
        <v>0</v>
      </c>
      <c r="V2563" s="17" t="n">
        <f aca="false">U2563*Q2563</f>
        <v>0</v>
      </c>
      <c r="W2563" s="19" t="n">
        <f aca="false">U2563*R2563</f>
        <v>0</v>
      </c>
      <c r="X2563" s="20" t="n">
        <f aca="false">MAX(0,K2563-C2563)</f>
        <v>0</v>
      </c>
      <c r="Y2563" s="17" t="n">
        <f aca="false">F2563*PARAMETER!$B$5*Q2563</f>
        <v>1937791.935</v>
      </c>
      <c r="Z2563" s="21" t="n">
        <f aca="false">SUMIF($Y$2:$Y$3205,"&gt;="&amp;Y2563)/SUM($Y$2:$Y$3205)</f>
        <v>0.356721124210758</v>
      </c>
      <c r="AA2563" s="16" t="str">
        <f aca="false">IF(Z2563&lt;=PARAMETER!$B$7,"A",IF(Z2563&lt;=PARAMETER!$B$8,"B","C"))</f>
        <v>A</v>
      </c>
      <c r="AB2563" s="22" t="n">
        <f aca="false">G2563/F2563</f>
        <v>0.0664429530201342</v>
      </c>
      <c r="AC2563" s="16" t="str">
        <f aca="false">IF(AB2563&lt;=PARAMETER!$B$9,"X",IF(AB2563&lt;=PARAMETER!$B$10,"Y","Z"))</f>
        <v>X</v>
      </c>
      <c r="AD2563" s="16" t="str">
        <f aca="false">AA2563&amp;AC2563</f>
        <v>AX</v>
      </c>
      <c r="AE2563" s="22" t="n">
        <f aca="false">DATA!I2563</f>
        <v>0.66</v>
      </c>
      <c r="AF2563" s="18" t="n">
        <f aca="false">DATA!L2563</f>
        <v>171</v>
      </c>
      <c r="AG2563" s="16" t="str">
        <f aca="false">DATA!K2563</f>
        <v>D</v>
      </c>
      <c r="AH2563" s="18" t="n">
        <f aca="false">IF(AE2563&gt;=PARAMETER!$B$12,1,0)</f>
        <v>0</v>
      </c>
      <c r="AI2563" s="18" t="n">
        <f aca="false">IF(AF2563&gt;=PARAMETER!$B$13,1,0)</f>
        <v>1</v>
      </c>
      <c r="AJ2563" s="18" t="n">
        <f aca="false">IF(AND(AH2563=1,AI2563=1),1,0)</f>
        <v>0</v>
      </c>
    </row>
    <row r="2564" customFormat="false" ht="15" hidden="false" customHeight="false" outlineLevel="0" collapsed="false">
      <c r="A2564" s="16" t="str">
        <f aca="false">DATA!A2564</f>
        <v>ITM12562</v>
      </c>
      <c r="B2564" s="16" t="str">
        <f aca="false">DATA!B2564</f>
        <v>Apparel</v>
      </c>
      <c r="C2564" s="17" t="n">
        <f aca="false">DATA!C2564</f>
        <v>240</v>
      </c>
      <c r="D2564" s="17" t="n">
        <f aca="false">DATA!D2564</f>
        <v>95</v>
      </c>
      <c r="E2564" s="18" t="n">
        <f aca="false">DATA!F2564</f>
        <v>4</v>
      </c>
      <c r="F2564" s="19" t="n">
        <f aca="false">DATA!G2564</f>
        <v>48.59</v>
      </c>
      <c r="G2564" s="19" t="n">
        <f aca="false">DATA!H2564</f>
        <v>7.11</v>
      </c>
      <c r="H2564" s="18" t="n">
        <f aca="false">DATA!E2564</f>
        <v>7</v>
      </c>
      <c r="I2564" s="20" t="n">
        <f aca="false">F2564*E2564</f>
        <v>194.36</v>
      </c>
      <c r="J2564" s="20" t="n">
        <f aca="false">PARAMETER!$B$4*G2564*SQRT(E2564)</f>
        <v>23.3898185752499</v>
      </c>
      <c r="K2564" s="20" t="n">
        <f aca="false">I2564+J2564</f>
        <v>217.74981857525</v>
      </c>
      <c r="L2564" s="20" t="n">
        <f aca="false">K2564+F2564*H2564</f>
        <v>557.87981857525</v>
      </c>
      <c r="M2564" s="16" t="str">
        <f aca="false">IF(C2564&lt;=K2564,"REORDER",IF(C2564&gt;L2564,"OVERSTOCK","OK"))</f>
        <v>OK</v>
      </c>
      <c r="N2564" s="16" t="str">
        <f aca="false">IF(C2564&lt;=D2564,"REORDER","OK")</f>
        <v>OK</v>
      </c>
      <c r="O2564" s="18" t="n">
        <f aca="false">IF(D2564&lt;I2564,1,0)</f>
        <v>1</v>
      </c>
      <c r="P2564" s="20" t="n">
        <f aca="false">C2564/F2564</f>
        <v>4.93928791932496</v>
      </c>
      <c r="Q2564" s="19" t="n">
        <f aca="false">DATA!N2564</f>
        <v>28.75</v>
      </c>
      <c r="R2564" s="19" t="n">
        <f aca="false">DATA!O2564</f>
        <v>0.42</v>
      </c>
      <c r="S2564" s="17" t="n">
        <f aca="false">C2564*Q2564</f>
        <v>6900</v>
      </c>
      <c r="T2564" s="19" t="n">
        <f aca="false">C2564*R2564</f>
        <v>100.8</v>
      </c>
      <c r="U2564" s="20" t="n">
        <f aca="false">MAX(0,C2564-L2564)</f>
        <v>0</v>
      </c>
      <c r="V2564" s="17" t="n">
        <f aca="false">U2564*Q2564</f>
        <v>0</v>
      </c>
      <c r="W2564" s="19" t="n">
        <f aca="false">U2564*R2564</f>
        <v>0</v>
      </c>
      <c r="X2564" s="20" t="n">
        <f aca="false">MAX(0,K2564-C2564)</f>
        <v>0</v>
      </c>
      <c r="Y2564" s="17" t="n">
        <f aca="false">F2564*PARAMETER!$B$5*Q2564</f>
        <v>509891.3125</v>
      </c>
      <c r="Z2564" s="21" t="n">
        <f aca="false">SUMIF($Y$2:$Y$3205,"&gt;="&amp;Y2564)/SUM($Y$2:$Y$3205)</f>
        <v>0.902246596709551</v>
      </c>
      <c r="AA2564" s="16" t="str">
        <f aca="false">IF(Z2564&lt;=PARAMETER!$B$7,"A",IF(Z2564&lt;=PARAMETER!$B$8,"B","C"))</f>
        <v>B</v>
      </c>
      <c r="AB2564" s="22" t="n">
        <f aca="false">G2564/F2564</f>
        <v>0.146326404610002</v>
      </c>
      <c r="AC2564" s="16" t="str">
        <f aca="false">IF(AB2564&lt;=PARAMETER!$B$9,"X",IF(AB2564&lt;=PARAMETER!$B$10,"Y","Z"))</f>
        <v>X</v>
      </c>
      <c r="AD2564" s="16" t="str">
        <f aca="false">AA2564&amp;AC2564</f>
        <v>BX</v>
      </c>
      <c r="AE2564" s="22" t="n">
        <f aca="false">DATA!I2564</f>
        <v>0.75</v>
      </c>
      <c r="AF2564" s="18" t="n">
        <f aca="false">DATA!L2564</f>
        <v>141</v>
      </c>
      <c r="AG2564" s="16" t="str">
        <f aca="false">DATA!K2564</f>
        <v>A</v>
      </c>
      <c r="AH2564" s="18" t="n">
        <f aca="false">IF(AE2564&gt;=PARAMETER!$B$12,1,0)</f>
        <v>0</v>
      </c>
      <c r="AI2564" s="18" t="n">
        <f aca="false">IF(AF2564&gt;=PARAMETER!$B$13,1,0)</f>
        <v>1</v>
      </c>
      <c r="AJ2564" s="18" t="n">
        <f aca="false">IF(AND(AH2564=1,AI2564=1),1,0)</f>
        <v>0</v>
      </c>
    </row>
    <row r="2565" customFormat="false" ht="15" hidden="false" customHeight="false" outlineLevel="0" collapsed="false">
      <c r="A2565" s="16" t="str">
        <f aca="false">DATA!A2565</f>
        <v>ITM12563</v>
      </c>
      <c r="B2565" s="16" t="str">
        <f aca="false">DATA!B2565</f>
        <v>Automotive</v>
      </c>
      <c r="C2565" s="17" t="n">
        <f aca="false">DATA!C2565</f>
        <v>442</v>
      </c>
      <c r="D2565" s="17" t="n">
        <f aca="false">DATA!D2565</f>
        <v>89</v>
      </c>
      <c r="E2565" s="18" t="n">
        <f aca="false">DATA!F2565</f>
        <v>6</v>
      </c>
      <c r="F2565" s="19" t="n">
        <f aca="false">DATA!G2565</f>
        <v>39.53</v>
      </c>
      <c r="G2565" s="19" t="n">
        <f aca="false">DATA!H2565</f>
        <v>2.93</v>
      </c>
      <c r="H2565" s="18" t="n">
        <f aca="false">DATA!E2565</f>
        <v>7</v>
      </c>
      <c r="I2565" s="20" t="n">
        <f aca="false">F2565*E2565</f>
        <v>237.18</v>
      </c>
      <c r="J2565" s="20" t="n">
        <f aca="false">PARAMETER!$B$4*G2565*SQRT(E2565)</f>
        <v>11.8051226166602</v>
      </c>
      <c r="K2565" s="20" t="n">
        <f aca="false">I2565+J2565</f>
        <v>248.98512261666</v>
      </c>
      <c r="L2565" s="20" t="n">
        <f aca="false">K2565+F2565*H2565</f>
        <v>525.69512261666</v>
      </c>
      <c r="M2565" s="16" t="str">
        <f aca="false">IF(C2565&lt;=K2565,"REORDER",IF(C2565&gt;L2565,"OVERSTOCK","OK"))</f>
        <v>OK</v>
      </c>
      <c r="N2565" s="16" t="str">
        <f aca="false">IF(C2565&lt;=D2565,"REORDER","OK")</f>
        <v>OK</v>
      </c>
      <c r="O2565" s="18" t="n">
        <f aca="false">IF(D2565&lt;I2565,1,0)</f>
        <v>1</v>
      </c>
      <c r="P2565" s="20" t="n">
        <f aca="false">C2565/F2565</f>
        <v>11.181381229446</v>
      </c>
      <c r="Q2565" s="19" t="n">
        <f aca="false">DATA!N2565</f>
        <v>20.4</v>
      </c>
      <c r="R2565" s="19" t="n">
        <f aca="false">DATA!O2565</f>
        <v>0.39</v>
      </c>
      <c r="S2565" s="17" t="n">
        <f aca="false">C2565*Q2565</f>
        <v>9016.8</v>
      </c>
      <c r="T2565" s="19" t="n">
        <f aca="false">C2565*R2565</f>
        <v>172.38</v>
      </c>
      <c r="U2565" s="20" t="n">
        <f aca="false">MAX(0,C2565-L2565)</f>
        <v>0</v>
      </c>
      <c r="V2565" s="17" t="n">
        <f aca="false">U2565*Q2565</f>
        <v>0</v>
      </c>
      <c r="W2565" s="19" t="n">
        <f aca="false">U2565*R2565</f>
        <v>0</v>
      </c>
      <c r="X2565" s="20" t="n">
        <f aca="false">MAX(0,K2565-C2565)</f>
        <v>0</v>
      </c>
      <c r="Y2565" s="17" t="n">
        <f aca="false">F2565*PARAMETER!$B$5*Q2565</f>
        <v>294340.38</v>
      </c>
      <c r="Z2565" s="21" t="n">
        <f aca="false">SUMIF($Y$2:$Y$3205,"&gt;="&amp;Y2565)/SUM($Y$2:$Y$3205)</f>
        <v>0.961645281682105</v>
      </c>
      <c r="AA2565" s="16" t="str">
        <f aca="false">IF(Z2565&lt;=PARAMETER!$B$7,"A",IF(Z2565&lt;=PARAMETER!$B$8,"B","C"))</f>
        <v>C</v>
      </c>
      <c r="AB2565" s="22" t="n">
        <f aca="false">G2565/F2565</f>
        <v>0.0741209208196307</v>
      </c>
      <c r="AC2565" s="16" t="str">
        <f aca="false">IF(AB2565&lt;=PARAMETER!$B$9,"X",IF(AB2565&lt;=PARAMETER!$B$10,"Y","Z"))</f>
        <v>X</v>
      </c>
      <c r="AD2565" s="16" t="str">
        <f aca="false">AA2565&amp;AC2565</f>
        <v>CX</v>
      </c>
      <c r="AE2565" s="22" t="n">
        <f aca="false">DATA!I2565</f>
        <v>0.23</v>
      </c>
      <c r="AF2565" s="18" t="n">
        <f aca="false">DATA!L2565</f>
        <v>37</v>
      </c>
      <c r="AG2565" s="16" t="str">
        <f aca="false">DATA!K2565</f>
        <v>B</v>
      </c>
      <c r="AH2565" s="18" t="n">
        <f aca="false">IF(AE2565&gt;=PARAMETER!$B$12,1,0)</f>
        <v>0</v>
      </c>
      <c r="AI2565" s="18" t="n">
        <f aca="false">IF(AF2565&gt;=PARAMETER!$B$13,1,0)</f>
        <v>0</v>
      </c>
      <c r="AJ2565" s="18" t="n">
        <f aca="false">IF(AND(AH2565=1,AI2565=1),1,0)</f>
        <v>0</v>
      </c>
    </row>
    <row r="2566" customFormat="false" ht="15" hidden="false" customHeight="false" outlineLevel="0" collapsed="false">
      <c r="A2566" s="16" t="str">
        <f aca="false">DATA!A2566</f>
        <v>ITM12564</v>
      </c>
      <c r="B2566" s="16" t="str">
        <f aca="false">DATA!B2566</f>
        <v>Electronics</v>
      </c>
      <c r="C2566" s="17" t="n">
        <f aca="false">DATA!C2566</f>
        <v>79</v>
      </c>
      <c r="D2566" s="17" t="n">
        <f aca="false">DATA!D2566</f>
        <v>50</v>
      </c>
      <c r="E2566" s="18" t="n">
        <f aca="false">DATA!F2566</f>
        <v>3</v>
      </c>
      <c r="F2566" s="19" t="n">
        <f aca="false">DATA!G2566</f>
        <v>27.6</v>
      </c>
      <c r="G2566" s="19" t="n">
        <f aca="false">DATA!H2566</f>
        <v>7.42</v>
      </c>
      <c r="H2566" s="18" t="n">
        <f aca="false">DATA!E2566</f>
        <v>5</v>
      </c>
      <c r="I2566" s="20" t="n">
        <f aca="false">F2566*E2566</f>
        <v>82.8</v>
      </c>
      <c r="J2566" s="20" t="n">
        <f aca="false">PARAMETER!$B$4*G2566*SQRT(E2566)</f>
        <v>21.1393577924727</v>
      </c>
      <c r="K2566" s="20" t="n">
        <f aca="false">I2566+J2566</f>
        <v>103.939357792473</v>
      </c>
      <c r="L2566" s="20" t="n">
        <f aca="false">K2566+F2566*H2566</f>
        <v>241.939357792473</v>
      </c>
      <c r="M2566" s="16" t="str">
        <f aca="false">IF(C2566&lt;=K2566,"REORDER",IF(C2566&gt;L2566,"OVERSTOCK","OK"))</f>
        <v>REORDER</v>
      </c>
      <c r="N2566" s="16" t="str">
        <f aca="false">IF(C2566&lt;=D2566,"REORDER","OK")</f>
        <v>OK</v>
      </c>
      <c r="O2566" s="18" t="n">
        <f aca="false">IF(D2566&lt;I2566,1,0)</f>
        <v>1</v>
      </c>
      <c r="P2566" s="20" t="n">
        <f aca="false">C2566/F2566</f>
        <v>2.86231884057971</v>
      </c>
      <c r="Q2566" s="19" t="n">
        <f aca="false">DATA!N2566</f>
        <v>161.22</v>
      </c>
      <c r="R2566" s="19" t="n">
        <f aca="false">DATA!O2566</f>
        <v>0.41</v>
      </c>
      <c r="S2566" s="17" t="n">
        <f aca="false">C2566*Q2566</f>
        <v>12736.38</v>
      </c>
      <c r="T2566" s="19" t="n">
        <f aca="false">C2566*R2566</f>
        <v>32.39</v>
      </c>
      <c r="U2566" s="20" t="n">
        <f aca="false">MAX(0,C2566-L2566)</f>
        <v>0</v>
      </c>
      <c r="V2566" s="17" t="n">
        <f aca="false">U2566*Q2566</f>
        <v>0</v>
      </c>
      <c r="W2566" s="19" t="n">
        <f aca="false">U2566*R2566</f>
        <v>0</v>
      </c>
      <c r="X2566" s="20" t="n">
        <f aca="false">MAX(0,K2566-C2566)</f>
        <v>24.9393577924727</v>
      </c>
      <c r="Y2566" s="17" t="n">
        <f aca="false">F2566*PARAMETER!$B$5*Q2566</f>
        <v>1624130.28</v>
      </c>
      <c r="Z2566" s="21" t="n">
        <f aca="false">SUMIF($Y$2:$Y$3205,"&gt;="&amp;Y2566)/SUM($Y$2:$Y$3205)</f>
        <v>0.47664662446402</v>
      </c>
      <c r="AA2566" s="16" t="str">
        <f aca="false">IF(Z2566&lt;=PARAMETER!$B$7,"A",IF(Z2566&lt;=PARAMETER!$B$8,"B","C"))</f>
        <v>A</v>
      </c>
      <c r="AB2566" s="22" t="n">
        <f aca="false">G2566/F2566</f>
        <v>0.268840579710145</v>
      </c>
      <c r="AC2566" s="16" t="str">
        <f aca="false">IF(AB2566&lt;=PARAMETER!$B$9,"X",IF(AB2566&lt;=PARAMETER!$B$10,"Y","Z"))</f>
        <v>Y</v>
      </c>
      <c r="AD2566" s="16" t="str">
        <f aca="false">AA2566&amp;AC2566</f>
        <v>AY</v>
      </c>
      <c r="AE2566" s="22" t="n">
        <f aca="false">DATA!I2566</f>
        <v>0.23</v>
      </c>
      <c r="AF2566" s="18" t="n">
        <f aca="false">DATA!L2566</f>
        <v>92</v>
      </c>
      <c r="AG2566" s="16" t="str">
        <f aca="false">DATA!K2566</f>
        <v>D</v>
      </c>
      <c r="AH2566" s="18" t="n">
        <f aca="false">IF(AE2566&gt;=PARAMETER!$B$12,1,0)</f>
        <v>0</v>
      </c>
      <c r="AI2566" s="18" t="n">
        <f aca="false">IF(AF2566&gt;=PARAMETER!$B$13,1,0)</f>
        <v>0</v>
      </c>
      <c r="AJ2566" s="18" t="n">
        <f aca="false">IF(AND(AH2566=1,AI2566=1),1,0)</f>
        <v>0</v>
      </c>
    </row>
    <row r="2567" customFormat="false" ht="15" hidden="false" customHeight="false" outlineLevel="0" collapsed="false">
      <c r="A2567" s="16" t="str">
        <f aca="false">DATA!A2567</f>
        <v>ITM12565</v>
      </c>
      <c r="B2567" s="16" t="str">
        <f aca="false">DATA!B2567</f>
        <v>Groceries</v>
      </c>
      <c r="C2567" s="17" t="n">
        <f aca="false">DATA!C2567</f>
        <v>117</v>
      </c>
      <c r="D2567" s="17" t="n">
        <f aca="false">DATA!D2567</f>
        <v>83</v>
      </c>
      <c r="E2567" s="18" t="n">
        <f aca="false">DATA!F2567</f>
        <v>2</v>
      </c>
      <c r="F2567" s="19" t="n">
        <f aca="false">DATA!G2567</f>
        <v>47.88</v>
      </c>
      <c r="G2567" s="19" t="n">
        <f aca="false">DATA!H2567</f>
        <v>9.96</v>
      </c>
      <c r="H2567" s="18" t="n">
        <f aca="false">DATA!E2567</f>
        <v>5</v>
      </c>
      <c r="I2567" s="20" t="n">
        <f aca="false">F2567*E2567</f>
        <v>95.76</v>
      </c>
      <c r="J2567" s="20" t="n">
        <f aca="false">PARAMETER!$B$4*G2567*SQRT(E2567)</f>
        <v>23.1686961012393</v>
      </c>
      <c r="K2567" s="20" t="n">
        <f aca="false">I2567+J2567</f>
        <v>118.928696101239</v>
      </c>
      <c r="L2567" s="20" t="n">
        <f aca="false">K2567+F2567*H2567</f>
        <v>358.328696101239</v>
      </c>
      <c r="M2567" s="16" t="str">
        <f aca="false">IF(C2567&lt;=K2567,"REORDER",IF(C2567&gt;L2567,"OVERSTOCK","OK"))</f>
        <v>REORDER</v>
      </c>
      <c r="N2567" s="16" t="str">
        <f aca="false">IF(C2567&lt;=D2567,"REORDER","OK")</f>
        <v>OK</v>
      </c>
      <c r="O2567" s="18" t="n">
        <f aca="false">IF(D2567&lt;I2567,1,0)</f>
        <v>1</v>
      </c>
      <c r="P2567" s="20" t="n">
        <f aca="false">C2567/F2567</f>
        <v>2.44360902255639</v>
      </c>
      <c r="Q2567" s="19" t="n">
        <f aca="false">DATA!N2567</f>
        <v>128.96</v>
      </c>
      <c r="R2567" s="19" t="n">
        <f aca="false">DATA!O2567</f>
        <v>1.37</v>
      </c>
      <c r="S2567" s="17" t="n">
        <f aca="false">C2567*Q2567</f>
        <v>15088.32</v>
      </c>
      <c r="T2567" s="19" t="n">
        <f aca="false">C2567*R2567</f>
        <v>160.29</v>
      </c>
      <c r="U2567" s="20" t="n">
        <f aca="false">MAX(0,C2567-L2567)</f>
        <v>0</v>
      </c>
      <c r="V2567" s="17" t="n">
        <f aca="false">U2567*Q2567</f>
        <v>0</v>
      </c>
      <c r="W2567" s="19" t="n">
        <f aca="false">U2567*R2567</f>
        <v>0</v>
      </c>
      <c r="X2567" s="20" t="n">
        <f aca="false">MAX(0,K2567-C2567)</f>
        <v>1.92869610123934</v>
      </c>
      <c r="Y2567" s="17" t="n">
        <f aca="false">F2567*PARAMETER!$B$5*Q2567</f>
        <v>2253730.752</v>
      </c>
      <c r="Z2567" s="21" t="n">
        <f aca="false">SUMIF($Y$2:$Y$3205,"&gt;="&amp;Y2567)/SUM($Y$2:$Y$3205)</f>
        <v>0.25763004767954</v>
      </c>
      <c r="AA2567" s="16" t="str">
        <f aca="false">IF(Z2567&lt;=PARAMETER!$B$7,"A",IF(Z2567&lt;=PARAMETER!$B$8,"B","C"))</f>
        <v>A</v>
      </c>
      <c r="AB2567" s="22" t="n">
        <f aca="false">G2567/F2567</f>
        <v>0.208020050125313</v>
      </c>
      <c r="AC2567" s="16" t="str">
        <f aca="false">IF(AB2567&lt;=PARAMETER!$B$9,"X",IF(AB2567&lt;=PARAMETER!$B$10,"Y","Z"))</f>
        <v>X</v>
      </c>
      <c r="AD2567" s="16" t="str">
        <f aca="false">AA2567&amp;AC2567</f>
        <v>AX</v>
      </c>
      <c r="AE2567" s="22" t="n">
        <f aca="false">DATA!I2567</f>
        <v>0.74</v>
      </c>
      <c r="AF2567" s="18" t="n">
        <f aca="false">DATA!L2567</f>
        <v>138</v>
      </c>
      <c r="AG2567" s="16" t="str">
        <f aca="false">DATA!K2567</f>
        <v>D</v>
      </c>
      <c r="AH2567" s="18" t="n">
        <f aca="false">IF(AE2567&gt;=PARAMETER!$B$12,1,0)</f>
        <v>0</v>
      </c>
      <c r="AI2567" s="18" t="n">
        <f aca="false">IF(AF2567&gt;=PARAMETER!$B$13,1,0)</f>
        <v>1</v>
      </c>
      <c r="AJ2567" s="18" t="n">
        <f aca="false">IF(AND(AH2567=1,AI2567=1),1,0)</f>
        <v>0</v>
      </c>
    </row>
    <row r="2568" customFormat="false" ht="15" hidden="false" customHeight="false" outlineLevel="0" collapsed="false">
      <c r="A2568" s="16" t="str">
        <f aca="false">DATA!A2568</f>
        <v>ITM12566</v>
      </c>
      <c r="B2568" s="16" t="str">
        <f aca="false">DATA!B2568</f>
        <v>Groceries</v>
      </c>
      <c r="C2568" s="17" t="n">
        <f aca="false">DATA!C2568</f>
        <v>190</v>
      </c>
      <c r="D2568" s="17" t="n">
        <f aca="false">DATA!D2568</f>
        <v>33</v>
      </c>
      <c r="E2568" s="18" t="n">
        <f aca="false">DATA!F2568</f>
        <v>4</v>
      </c>
      <c r="F2568" s="19" t="n">
        <f aca="false">DATA!G2568</f>
        <v>8.54</v>
      </c>
      <c r="G2568" s="19" t="n">
        <f aca="false">DATA!H2568</f>
        <v>8.07</v>
      </c>
      <c r="H2568" s="18" t="n">
        <f aca="false">DATA!E2568</f>
        <v>6</v>
      </c>
      <c r="I2568" s="20" t="n">
        <f aca="false">F2568*E2568</f>
        <v>34.16</v>
      </c>
      <c r="J2568" s="20" t="n">
        <f aca="false">PARAMETER!$B$4*G2568*SQRT(E2568)</f>
        <v>26.5479375389968</v>
      </c>
      <c r="K2568" s="20" t="n">
        <f aca="false">I2568+J2568</f>
        <v>60.7079375389967</v>
      </c>
      <c r="L2568" s="20" t="n">
        <f aca="false">K2568+F2568*H2568</f>
        <v>111.947937538997</v>
      </c>
      <c r="M2568" s="16" t="str">
        <f aca="false">IF(C2568&lt;=K2568,"REORDER",IF(C2568&gt;L2568,"OVERSTOCK","OK"))</f>
        <v>OVERSTOCK</v>
      </c>
      <c r="N2568" s="16" t="str">
        <f aca="false">IF(C2568&lt;=D2568,"REORDER","OK")</f>
        <v>OK</v>
      </c>
      <c r="O2568" s="18" t="n">
        <f aca="false">IF(D2568&lt;I2568,1,0)</f>
        <v>1</v>
      </c>
      <c r="P2568" s="20" t="n">
        <f aca="false">C2568/F2568</f>
        <v>22.248243559719</v>
      </c>
      <c r="Q2568" s="19" t="n">
        <f aca="false">DATA!N2568</f>
        <v>185.3</v>
      </c>
      <c r="R2568" s="19" t="n">
        <f aca="false">DATA!O2568</f>
        <v>1.52</v>
      </c>
      <c r="S2568" s="17" t="n">
        <f aca="false">C2568*Q2568</f>
        <v>35207</v>
      </c>
      <c r="T2568" s="19" t="n">
        <f aca="false">C2568*R2568</f>
        <v>288.8</v>
      </c>
      <c r="U2568" s="20" t="n">
        <f aca="false">MAX(0,C2568-L2568)</f>
        <v>78.0520624610033</v>
      </c>
      <c r="V2568" s="17" t="n">
        <f aca="false">U2568*Q2568</f>
        <v>14463.0471740239</v>
      </c>
      <c r="W2568" s="19" t="n">
        <f aca="false">U2568*R2568</f>
        <v>118.639134940725</v>
      </c>
      <c r="X2568" s="20" t="n">
        <f aca="false">MAX(0,K2568-C2568)</f>
        <v>0</v>
      </c>
      <c r="Y2568" s="17" t="n">
        <f aca="false">F2568*PARAMETER!$B$5*Q2568</f>
        <v>577598.63</v>
      </c>
      <c r="Z2568" s="21" t="n">
        <f aca="false">SUMIF($Y$2:$Y$3205,"&gt;="&amp;Y2568)/SUM($Y$2:$Y$3205)</f>
        <v>0.883055183932823</v>
      </c>
      <c r="AA2568" s="16" t="str">
        <f aca="false">IF(Z2568&lt;=PARAMETER!$B$7,"A",IF(Z2568&lt;=PARAMETER!$B$8,"B","C"))</f>
        <v>B</v>
      </c>
      <c r="AB2568" s="22" t="n">
        <f aca="false">G2568/F2568</f>
        <v>0.94496487119438</v>
      </c>
      <c r="AC2568" s="16" t="str">
        <f aca="false">IF(AB2568&lt;=PARAMETER!$B$9,"X",IF(AB2568&lt;=PARAMETER!$B$10,"Y","Z"))</f>
        <v>Z</v>
      </c>
      <c r="AD2568" s="16" t="str">
        <f aca="false">AA2568&amp;AC2568</f>
        <v>BZ</v>
      </c>
      <c r="AE2568" s="22" t="n">
        <f aca="false">DATA!I2568</f>
        <v>0.49</v>
      </c>
      <c r="AF2568" s="18" t="n">
        <f aca="false">DATA!L2568</f>
        <v>173</v>
      </c>
      <c r="AG2568" s="16" t="str">
        <f aca="false">DATA!K2568</f>
        <v>B</v>
      </c>
      <c r="AH2568" s="18" t="n">
        <f aca="false">IF(AE2568&gt;=PARAMETER!$B$12,1,0)</f>
        <v>0</v>
      </c>
      <c r="AI2568" s="18" t="n">
        <f aca="false">IF(AF2568&gt;=PARAMETER!$B$13,1,0)</f>
        <v>1</v>
      </c>
      <c r="AJ2568" s="18" t="n">
        <f aca="false">IF(AND(AH2568=1,AI2568=1),1,0)</f>
        <v>0</v>
      </c>
    </row>
    <row r="2569" customFormat="false" ht="15" hidden="false" customHeight="false" outlineLevel="0" collapsed="false">
      <c r="A2569" s="16" t="str">
        <f aca="false">DATA!A2569</f>
        <v>ITM12567</v>
      </c>
      <c r="B2569" s="16" t="str">
        <f aca="false">DATA!B2569</f>
        <v>Electronics</v>
      </c>
      <c r="C2569" s="17" t="n">
        <f aca="false">DATA!C2569</f>
        <v>401</v>
      </c>
      <c r="D2569" s="17" t="n">
        <f aca="false">DATA!D2569</f>
        <v>91</v>
      </c>
      <c r="E2569" s="18" t="n">
        <f aca="false">DATA!F2569</f>
        <v>7</v>
      </c>
      <c r="F2569" s="19" t="n">
        <f aca="false">DATA!G2569</f>
        <v>24.45</v>
      </c>
      <c r="G2569" s="19" t="n">
        <f aca="false">DATA!H2569</f>
        <v>3.75</v>
      </c>
      <c r="H2569" s="18" t="n">
        <f aca="false">DATA!E2569</f>
        <v>9</v>
      </c>
      <c r="I2569" s="20" t="n">
        <f aca="false">F2569*E2569</f>
        <v>171.15</v>
      </c>
      <c r="J2569" s="20" t="n">
        <f aca="false">PARAMETER!$B$4*G2569*SQRT(E2569)</f>
        <v>16.3195261500608</v>
      </c>
      <c r="K2569" s="20" t="n">
        <f aca="false">I2569+J2569</f>
        <v>187.469526150061</v>
      </c>
      <c r="L2569" s="20" t="n">
        <f aca="false">K2569+F2569*H2569</f>
        <v>407.519526150061</v>
      </c>
      <c r="M2569" s="16" t="str">
        <f aca="false">IF(C2569&lt;=K2569,"REORDER",IF(C2569&gt;L2569,"OVERSTOCK","OK"))</f>
        <v>OK</v>
      </c>
      <c r="N2569" s="16" t="str">
        <f aca="false">IF(C2569&lt;=D2569,"REORDER","OK")</f>
        <v>OK</v>
      </c>
      <c r="O2569" s="18" t="n">
        <f aca="false">IF(D2569&lt;I2569,1,0)</f>
        <v>1</v>
      </c>
      <c r="P2569" s="20" t="n">
        <f aca="false">C2569/F2569</f>
        <v>16.40081799591</v>
      </c>
      <c r="Q2569" s="19" t="n">
        <f aca="false">DATA!N2569</f>
        <v>113.98</v>
      </c>
      <c r="R2569" s="19" t="n">
        <f aca="false">DATA!O2569</f>
        <v>1.85</v>
      </c>
      <c r="S2569" s="17" t="n">
        <f aca="false">C2569*Q2569</f>
        <v>45705.98</v>
      </c>
      <c r="T2569" s="19" t="n">
        <f aca="false">C2569*R2569</f>
        <v>741.85</v>
      </c>
      <c r="U2569" s="20" t="n">
        <f aca="false">MAX(0,C2569-L2569)</f>
        <v>0</v>
      </c>
      <c r="V2569" s="17" t="n">
        <f aca="false">U2569*Q2569</f>
        <v>0</v>
      </c>
      <c r="W2569" s="19" t="n">
        <f aca="false">U2569*R2569</f>
        <v>0</v>
      </c>
      <c r="X2569" s="20" t="n">
        <f aca="false">MAX(0,K2569-C2569)</f>
        <v>0</v>
      </c>
      <c r="Y2569" s="17" t="n">
        <f aca="false">F2569*PARAMETER!$B$5*Q2569</f>
        <v>1017186.015</v>
      </c>
      <c r="Z2569" s="21" t="n">
        <f aca="false">SUMIF($Y$2:$Y$3205,"&gt;="&amp;Y2569)/SUM($Y$2:$Y$3205)</f>
        <v>0.725548944310877</v>
      </c>
      <c r="AA2569" s="16" t="str">
        <f aca="false">IF(Z2569&lt;=PARAMETER!$B$7,"A",IF(Z2569&lt;=PARAMETER!$B$8,"B","C"))</f>
        <v>A</v>
      </c>
      <c r="AB2569" s="22" t="n">
        <f aca="false">G2569/F2569</f>
        <v>0.153374233128834</v>
      </c>
      <c r="AC2569" s="16" t="str">
        <f aca="false">IF(AB2569&lt;=PARAMETER!$B$9,"X",IF(AB2569&lt;=PARAMETER!$B$10,"Y","Z"))</f>
        <v>X</v>
      </c>
      <c r="AD2569" s="16" t="str">
        <f aca="false">AA2569&amp;AC2569</f>
        <v>AX</v>
      </c>
      <c r="AE2569" s="22" t="n">
        <f aca="false">DATA!I2569</f>
        <v>0.9</v>
      </c>
      <c r="AF2569" s="18" t="n">
        <f aca="false">DATA!L2569</f>
        <v>116</v>
      </c>
      <c r="AG2569" s="16" t="str">
        <f aca="false">DATA!K2569</f>
        <v>D</v>
      </c>
      <c r="AH2569" s="18" t="n">
        <f aca="false">IF(AE2569&gt;=PARAMETER!$B$12,1,0)</f>
        <v>1</v>
      </c>
      <c r="AI2569" s="18" t="n">
        <f aca="false">IF(AF2569&gt;=PARAMETER!$B$13,1,0)</f>
        <v>1</v>
      </c>
      <c r="AJ2569" s="18" t="n">
        <f aca="false">IF(AND(AH2569=1,AI2569=1),1,0)</f>
        <v>1</v>
      </c>
    </row>
    <row r="2570" customFormat="false" ht="15" hidden="false" customHeight="false" outlineLevel="0" collapsed="false">
      <c r="A2570" s="16" t="str">
        <f aca="false">DATA!A2570</f>
        <v>ITM12568</v>
      </c>
      <c r="B2570" s="16" t="str">
        <f aca="false">DATA!B2570</f>
        <v>Automotive</v>
      </c>
      <c r="C2570" s="17" t="n">
        <f aca="false">DATA!C2570</f>
        <v>192</v>
      </c>
      <c r="D2570" s="17" t="n">
        <f aca="false">DATA!D2570</f>
        <v>58</v>
      </c>
      <c r="E2570" s="18" t="n">
        <f aca="false">DATA!F2570</f>
        <v>3</v>
      </c>
      <c r="F2570" s="19" t="n">
        <f aca="false">DATA!G2570</f>
        <v>27.34</v>
      </c>
      <c r="G2570" s="19" t="n">
        <f aca="false">DATA!H2570</f>
        <v>9.06</v>
      </c>
      <c r="H2570" s="18" t="n">
        <f aca="false">DATA!E2570</f>
        <v>14</v>
      </c>
      <c r="I2570" s="20" t="n">
        <f aca="false">F2570*E2570</f>
        <v>82.02</v>
      </c>
      <c r="J2570" s="20" t="n">
        <f aca="false">PARAMETER!$B$4*G2570*SQRT(E2570)</f>
        <v>25.8116686792187</v>
      </c>
      <c r="K2570" s="20" t="n">
        <f aca="false">I2570+J2570</f>
        <v>107.831668679219</v>
      </c>
      <c r="L2570" s="20" t="n">
        <f aca="false">K2570+F2570*H2570</f>
        <v>490.591668679219</v>
      </c>
      <c r="M2570" s="16" t="str">
        <f aca="false">IF(C2570&lt;=K2570,"REORDER",IF(C2570&gt;L2570,"OVERSTOCK","OK"))</f>
        <v>OK</v>
      </c>
      <c r="N2570" s="16" t="str">
        <f aca="false">IF(C2570&lt;=D2570,"REORDER","OK")</f>
        <v>OK</v>
      </c>
      <c r="O2570" s="18" t="n">
        <f aca="false">IF(D2570&lt;I2570,1,0)</f>
        <v>1</v>
      </c>
      <c r="P2570" s="20" t="n">
        <f aca="false">C2570/F2570</f>
        <v>7.02267739575713</v>
      </c>
      <c r="Q2570" s="19" t="n">
        <f aca="false">DATA!N2570</f>
        <v>21.86</v>
      </c>
      <c r="R2570" s="19" t="n">
        <f aca="false">DATA!O2570</f>
        <v>0.86</v>
      </c>
      <c r="S2570" s="17" t="n">
        <f aca="false">C2570*Q2570</f>
        <v>4197.12</v>
      </c>
      <c r="T2570" s="19" t="n">
        <f aca="false">C2570*R2570</f>
        <v>165.12</v>
      </c>
      <c r="U2570" s="20" t="n">
        <f aca="false">MAX(0,C2570-L2570)</f>
        <v>0</v>
      </c>
      <c r="V2570" s="17" t="n">
        <f aca="false">U2570*Q2570</f>
        <v>0</v>
      </c>
      <c r="W2570" s="19" t="n">
        <f aca="false">U2570*R2570</f>
        <v>0</v>
      </c>
      <c r="X2570" s="20" t="n">
        <f aca="false">MAX(0,K2570-C2570)</f>
        <v>0</v>
      </c>
      <c r="Y2570" s="17" t="n">
        <f aca="false">F2570*PARAMETER!$B$5*Q2570</f>
        <v>218143.126</v>
      </c>
      <c r="Z2570" s="21" t="n">
        <f aca="false">SUMIF($Y$2:$Y$3205,"&gt;="&amp;Y2570)/SUM($Y$2:$Y$3205)</f>
        <v>0.979510190610166</v>
      </c>
      <c r="AA2570" s="16" t="str">
        <f aca="false">IF(Z2570&lt;=PARAMETER!$B$7,"A",IF(Z2570&lt;=PARAMETER!$B$8,"B","C"))</f>
        <v>C</v>
      </c>
      <c r="AB2570" s="22" t="n">
        <f aca="false">G2570/F2570</f>
        <v>0.33138258961229</v>
      </c>
      <c r="AC2570" s="16" t="str">
        <f aca="false">IF(AB2570&lt;=PARAMETER!$B$9,"X",IF(AB2570&lt;=PARAMETER!$B$10,"Y","Z"))</f>
        <v>Y</v>
      </c>
      <c r="AD2570" s="16" t="str">
        <f aca="false">AA2570&amp;AC2570</f>
        <v>CY</v>
      </c>
      <c r="AE2570" s="22" t="n">
        <f aca="false">DATA!I2570</f>
        <v>0.38</v>
      </c>
      <c r="AF2570" s="18" t="n">
        <f aca="false">DATA!L2570</f>
        <v>22</v>
      </c>
      <c r="AG2570" s="16" t="str">
        <f aca="false">DATA!K2570</f>
        <v>B</v>
      </c>
      <c r="AH2570" s="18" t="n">
        <f aca="false">IF(AE2570&gt;=PARAMETER!$B$12,1,0)</f>
        <v>0</v>
      </c>
      <c r="AI2570" s="18" t="n">
        <f aca="false">IF(AF2570&gt;=PARAMETER!$B$13,1,0)</f>
        <v>0</v>
      </c>
      <c r="AJ2570" s="18" t="n">
        <f aca="false">IF(AND(AH2570=1,AI2570=1),1,0)</f>
        <v>0</v>
      </c>
    </row>
    <row r="2571" customFormat="false" ht="15" hidden="false" customHeight="false" outlineLevel="0" collapsed="false">
      <c r="A2571" s="16" t="str">
        <f aca="false">DATA!A2571</f>
        <v>ITM12569</v>
      </c>
      <c r="B2571" s="16" t="str">
        <f aca="false">DATA!B2571</f>
        <v>Pharma</v>
      </c>
      <c r="C2571" s="17" t="n">
        <f aca="false">DATA!C2571</f>
        <v>170</v>
      </c>
      <c r="D2571" s="17" t="n">
        <f aca="false">DATA!D2571</f>
        <v>27</v>
      </c>
      <c r="E2571" s="18" t="n">
        <f aca="false">DATA!F2571</f>
        <v>3</v>
      </c>
      <c r="F2571" s="19" t="n">
        <f aca="false">DATA!G2571</f>
        <v>25.1</v>
      </c>
      <c r="G2571" s="19" t="n">
        <f aca="false">DATA!H2571</f>
        <v>0.99</v>
      </c>
      <c r="H2571" s="18" t="n">
        <f aca="false">DATA!E2571</f>
        <v>14</v>
      </c>
      <c r="I2571" s="20" t="n">
        <f aca="false">F2571*E2571</f>
        <v>75.3</v>
      </c>
      <c r="J2571" s="20" t="n">
        <f aca="false">PARAMETER!$B$4*G2571*SQRT(E2571)</f>
        <v>2.82048035236495</v>
      </c>
      <c r="K2571" s="20" t="n">
        <f aca="false">I2571+J2571</f>
        <v>78.120480352365</v>
      </c>
      <c r="L2571" s="20" t="n">
        <f aca="false">K2571+F2571*H2571</f>
        <v>429.520480352365</v>
      </c>
      <c r="M2571" s="16" t="str">
        <f aca="false">IF(C2571&lt;=K2571,"REORDER",IF(C2571&gt;L2571,"OVERSTOCK","OK"))</f>
        <v>OK</v>
      </c>
      <c r="N2571" s="16" t="str">
        <f aca="false">IF(C2571&lt;=D2571,"REORDER","OK")</f>
        <v>OK</v>
      </c>
      <c r="O2571" s="18" t="n">
        <f aca="false">IF(D2571&lt;I2571,1,0)</f>
        <v>1</v>
      </c>
      <c r="P2571" s="20" t="n">
        <f aca="false">C2571/F2571</f>
        <v>6.77290836653386</v>
      </c>
      <c r="Q2571" s="19" t="n">
        <f aca="false">DATA!N2571</f>
        <v>86.7</v>
      </c>
      <c r="R2571" s="19" t="n">
        <f aca="false">DATA!O2571</f>
        <v>0.98</v>
      </c>
      <c r="S2571" s="17" t="n">
        <f aca="false">C2571*Q2571</f>
        <v>14739</v>
      </c>
      <c r="T2571" s="19" t="n">
        <f aca="false">C2571*R2571</f>
        <v>166.6</v>
      </c>
      <c r="U2571" s="20" t="n">
        <f aca="false">MAX(0,C2571-L2571)</f>
        <v>0</v>
      </c>
      <c r="V2571" s="17" t="n">
        <f aca="false">U2571*Q2571</f>
        <v>0</v>
      </c>
      <c r="W2571" s="19" t="n">
        <f aca="false">U2571*R2571</f>
        <v>0</v>
      </c>
      <c r="X2571" s="20" t="n">
        <f aca="false">MAX(0,K2571-C2571)</f>
        <v>0</v>
      </c>
      <c r="Y2571" s="17" t="n">
        <f aca="false">F2571*PARAMETER!$B$5*Q2571</f>
        <v>794302.05</v>
      </c>
      <c r="Z2571" s="21" t="n">
        <f aca="false">SUMIF($Y$2:$Y$3205,"&gt;="&amp;Y2571)/SUM($Y$2:$Y$3205)</f>
        <v>0.811209814994019</v>
      </c>
      <c r="AA2571" s="16" t="str">
        <f aca="false">IF(Z2571&lt;=PARAMETER!$B$7,"A",IF(Z2571&lt;=PARAMETER!$B$8,"B","C"))</f>
        <v>B</v>
      </c>
      <c r="AB2571" s="22" t="n">
        <f aca="false">G2571/F2571</f>
        <v>0.0394422310756972</v>
      </c>
      <c r="AC2571" s="16" t="str">
        <f aca="false">IF(AB2571&lt;=PARAMETER!$B$9,"X",IF(AB2571&lt;=PARAMETER!$B$10,"Y","Z"))</f>
        <v>X</v>
      </c>
      <c r="AD2571" s="16" t="str">
        <f aca="false">AA2571&amp;AC2571</f>
        <v>BX</v>
      </c>
      <c r="AE2571" s="22" t="n">
        <f aca="false">DATA!I2571</f>
        <v>0.14</v>
      </c>
      <c r="AF2571" s="18" t="n">
        <f aca="false">DATA!L2571</f>
        <v>123</v>
      </c>
      <c r="AG2571" s="16" t="str">
        <f aca="false">DATA!K2571</f>
        <v>D</v>
      </c>
      <c r="AH2571" s="18" t="n">
        <f aca="false">IF(AE2571&gt;=PARAMETER!$B$12,1,0)</f>
        <v>0</v>
      </c>
      <c r="AI2571" s="18" t="n">
        <f aca="false">IF(AF2571&gt;=PARAMETER!$B$13,1,0)</f>
        <v>1</v>
      </c>
      <c r="AJ2571" s="18" t="n">
        <f aca="false">IF(AND(AH2571=1,AI2571=1),1,0)</f>
        <v>0</v>
      </c>
    </row>
    <row r="2572" customFormat="false" ht="15" hidden="false" customHeight="false" outlineLevel="0" collapsed="false">
      <c r="A2572" s="16" t="str">
        <f aca="false">DATA!A2572</f>
        <v>ITM12570</v>
      </c>
      <c r="B2572" s="16" t="str">
        <f aca="false">DATA!B2572</f>
        <v>Electronics</v>
      </c>
      <c r="C2572" s="17" t="n">
        <f aca="false">DATA!C2572</f>
        <v>472</v>
      </c>
      <c r="D2572" s="17" t="n">
        <f aca="false">DATA!D2572</f>
        <v>16</v>
      </c>
      <c r="E2572" s="18" t="n">
        <f aca="false">DATA!F2572</f>
        <v>9</v>
      </c>
      <c r="F2572" s="19" t="n">
        <f aca="false">DATA!G2572</f>
        <v>40.32</v>
      </c>
      <c r="G2572" s="19" t="n">
        <f aca="false">DATA!H2572</f>
        <v>7.39</v>
      </c>
      <c r="H2572" s="18" t="n">
        <f aca="false">DATA!E2572</f>
        <v>14</v>
      </c>
      <c r="I2572" s="20" t="n">
        <f aca="false">F2572*E2572</f>
        <v>362.88</v>
      </c>
      <c r="J2572" s="20" t="n">
        <f aca="false">PARAMETER!$B$4*G2572*SQRT(E2572)</f>
        <v>36.4664049095141</v>
      </c>
      <c r="K2572" s="20" t="n">
        <f aca="false">I2572+J2572</f>
        <v>399.346404909514</v>
      </c>
      <c r="L2572" s="20" t="n">
        <f aca="false">K2572+F2572*H2572</f>
        <v>963.826404909514</v>
      </c>
      <c r="M2572" s="16" t="str">
        <f aca="false">IF(C2572&lt;=K2572,"REORDER",IF(C2572&gt;L2572,"OVERSTOCK","OK"))</f>
        <v>OK</v>
      </c>
      <c r="N2572" s="16" t="str">
        <f aca="false">IF(C2572&lt;=D2572,"REORDER","OK")</f>
        <v>OK</v>
      </c>
      <c r="O2572" s="18" t="n">
        <f aca="false">IF(D2572&lt;I2572,1,0)</f>
        <v>1</v>
      </c>
      <c r="P2572" s="20" t="n">
        <f aca="false">C2572/F2572</f>
        <v>11.7063492063492</v>
      </c>
      <c r="Q2572" s="19" t="n">
        <f aca="false">DATA!N2572</f>
        <v>135.02</v>
      </c>
      <c r="R2572" s="19" t="n">
        <f aca="false">DATA!O2572</f>
        <v>0.99</v>
      </c>
      <c r="S2572" s="17" t="n">
        <f aca="false">C2572*Q2572</f>
        <v>63729.44</v>
      </c>
      <c r="T2572" s="19" t="n">
        <f aca="false">C2572*R2572</f>
        <v>467.28</v>
      </c>
      <c r="U2572" s="20" t="n">
        <f aca="false">MAX(0,C2572-L2572)</f>
        <v>0</v>
      </c>
      <c r="V2572" s="17" t="n">
        <f aca="false">U2572*Q2572</f>
        <v>0</v>
      </c>
      <c r="W2572" s="19" t="n">
        <f aca="false">U2572*R2572</f>
        <v>0</v>
      </c>
      <c r="X2572" s="20" t="n">
        <f aca="false">MAX(0,K2572-C2572)</f>
        <v>0</v>
      </c>
      <c r="Y2572" s="17" t="n">
        <f aca="false">F2572*PARAMETER!$B$5*Q2572</f>
        <v>1987062.336</v>
      </c>
      <c r="Z2572" s="21" t="n">
        <f aca="false">SUMIF($Y$2:$Y$3205,"&gt;="&amp;Y2572)/SUM($Y$2:$Y$3205)</f>
        <v>0.340464511459555</v>
      </c>
      <c r="AA2572" s="16" t="str">
        <f aca="false">IF(Z2572&lt;=PARAMETER!$B$7,"A",IF(Z2572&lt;=PARAMETER!$B$8,"B","C"))</f>
        <v>A</v>
      </c>
      <c r="AB2572" s="22" t="n">
        <f aca="false">G2572/F2572</f>
        <v>0.18328373015873</v>
      </c>
      <c r="AC2572" s="16" t="str">
        <f aca="false">IF(AB2572&lt;=PARAMETER!$B$9,"X",IF(AB2572&lt;=PARAMETER!$B$10,"Y","Z"))</f>
        <v>X</v>
      </c>
      <c r="AD2572" s="16" t="str">
        <f aca="false">AA2572&amp;AC2572</f>
        <v>AX</v>
      </c>
      <c r="AE2572" s="22" t="n">
        <f aca="false">DATA!I2572</f>
        <v>0.68</v>
      </c>
      <c r="AF2572" s="18" t="n">
        <f aca="false">DATA!L2572</f>
        <v>115</v>
      </c>
      <c r="AG2572" s="16" t="str">
        <f aca="false">DATA!K2572</f>
        <v>D</v>
      </c>
      <c r="AH2572" s="18" t="n">
        <f aca="false">IF(AE2572&gt;=PARAMETER!$B$12,1,0)</f>
        <v>0</v>
      </c>
      <c r="AI2572" s="18" t="n">
        <f aca="false">IF(AF2572&gt;=PARAMETER!$B$13,1,0)</f>
        <v>1</v>
      </c>
      <c r="AJ2572" s="18" t="n">
        <f aca="false">IF(AND(AH2572=1,AI2572=1),1,0)</f>
        <v>0</v>
      </c>
    </row>
    <row r="2573" customFormat="false" ht="15" hidden="false" customHeight="false" outlineLevel="0" collapsed="false">
      <c r="A2573" s="16" t="str">
        <f aca="false">DATA!A2573</f>
        <v>ITM12571</v>
      </c>
      <c r="B2573" s="16" t="str">
        <f aca="false">DATA!B2573</f>
        <v>Automotive</v>
      </c>
      <c r="C2573" s="17" t="n">
        <f aca="false">DATA!C2573</f>
        <v>369</v>
      </c>
      <c r="D2573" s="17" t="n">
        <f aca="false">DATA!D2573</f>
        <v>13</v>
      </c>
      <c r="E2573" s="18" t="n">
        <f aca="false">DATA!F2573</f>
        <v>7</v>
      </c>
      <c r="F2573" s="19" t="n">
        <f aca="false">DATA!G2573</f>
        <v>33.85</v>
      </c>
      <c r="G2573" s="19" t="n">
        <f aca="false">DATA!H2573</f>
        <v>0.72</v>
      </c>
      <c r="H2573" s="18" t="n">
        <f aca="false">DATA!E2573</f>
        <v>4</v>
      </c>
      <c r="I2573" s="20" t="n">
        <f aca="false">F2573*E2573</f>
        <v>236.95</v>
      </c>
      <c r="J2573" s="20" t="n">
        <f aca="false">PARAMETER!$B$4*G2573*SQRT(E2573)</f>
        <v>3.13334902081167</v>
      </c>
      <c r="K2573" s="20" t="n">
        <f aca="false">I2573+J2573</f>
        <v>240.083349020812</v>
      </c>
      <c r="L2573" s="20" t="n">
        <f aca="false">K2573+F2573*H2573</f>
        <v>375.483349020812</v>
      </c>
      <c r="M2573" s="16" t="str">
        <f aca="false">IF(C2573&lt;=K2573,"REORDER",IF(C2573&gt;L2573,"OVERSTOCK","OK"))</f>
        <v>OK</v>
      </c>
      <c r="N2573" s="16" t="str">
        <f aca="false">IF(C2573&lt;=D2573,"REORDER","OK")</f>
        <v>OK</v>
      </c>
      <c r="O2573" s="18" t="n">
        <f aca="false">IF(D2573&lt;I2573,1,0)</f>
        <v>1</v>
      </c>
      <c r="P2573" s="20" t="n">
        <f aca="false">C2573/F2573</f>
        <v>10.9010339734121</v>
      </c>
      <c r="Q2573" s="19" t="n">
        <f aca="false">DATA!N2573</f>
        <v>83.13</v>
      </c>
      <c r="R2573" s="19" t="n">
        <f aca="false">DATA!O2573</f>
        <v>0.61</v>
      </c>
      <c r="S2573" s="17" t="n">
        <f aca="false">C2573*Q2573</f>
        <v>30674.97</v>
      </c>
      <c r="T2573" s="19" t="n">
        <f aca="false">C2573*R2573</f>
        <v>225.09</v>
      </c>
      <c r="U2573" s="20" t="n">
        <f aca="false">MAX(0,C2573-L2573)</f>
        <v>0</v>
      </c>
      <c r="V2573" s="17" t="n">
        <f aca="false">U2573*Q2573</f>
        <v>0</v>
      </c>
      <c r="W2573" s="19" t="n">
        <f aca="false">U2573*R2573</f>
        <v>0</v>
      </c>
      <c r="X2573" s="20" t="n">
        <f aca="false">MAX(0,K2573-C2573)</f>
        <v>0</v>
      </c>
      <c r="Y2573" s="17" t="n">
        <f aca="false">F2573*PARAMETER!$B$5*Q2573</f>
        <v>1027091.9325</v>
      </c>
      <c r="Z2573" s="21" t="n">
        <f aca="false">SUMIF($Y$2:$Y$3205,"&gt;="&amp;Y2573)/SUM($Y$2:$Y$3205)</f>
        <v>0.719032344540109</v>
      </c>
      <c r="AA2573" s="16" t="str">
        <f aca="false">IF(Z2573&lt;=PARAMETER!$B$7,"A",IF(Z2573&lt;=PARAMETER!$B$8,"B","C"))</f>
        <v>A</v>
      </c>
      <c r="AB2573" s="22" t="n">
        <f aca="false">G2573/F2573</f>
        <v>0.0212703101920236</v>
      </c>
      <c r="AC2573" s="16" t="str">
        <f aca="false">IF(AB2573&lt;=PARAMETER!$B$9,"X",IF(AB2573&lt;=PARAMETER!$B$10,"Y","Z"))</f>
        <v>X</v>
      </c>
      <c r="AD2573" s="16" t="str">
        <f aca="false">AA2573&amp;AC2573</f>
        <v>AX</v>
      </c>
      <c r="AE2573" s="22" t="n">
        <f aca="false">DATA!I2573</f>
        <v>0.72</v>
      </c>
      <c r="AF2573" s="18" t="n">
        <f aca="false">DATA!L2573</f>
        <v>14</v>
      </c>
      <c r="AG2573" s="16" t="str">
        <f aca="false">DATA!K2573</f>
        <v>A</v>
      </c>
      <c r="AH2573" s="18" t="n">
        <f aca="false">IF(AE2573&gt;=PARAMETER!$B$12,1,0)</f>
        <v>0</v>
      </c>
      <c r="AI2573" s="18" t="n">
        <f aca="false">IF(AF2573&gt;=PARAMETER!$B$13,1,0)</f>
        <v>0</v>
      </c>
      <c r="AJ2573" s="18" t="n">
        <f aca="false">IF(AND(AH2573=1,AI2573=1),1,0)</f>
        <v>0</v>
      </c>
    </row>
    <row r="2574" customFormat="false" ht="15" hidden="false" customHeight="false" outlineLevel="0" collapsed="false">
      <c r="A2574" s="16" t="str">
        <f aca="false">DATA!A2574</f>
        <v>ITM12572</v>
      </c>
      <c r="B2574" s="16" t="str">
        <f aca="false">DATA!B2574</f>
        <v>Electronics</v>
      </c>
      <c r="C2574" s="17" t="n">
        <f aca="false">DATA!C2574</f>
        <v>409</v>
      </c>
      <c r="D2574" s="17" t="n">
        <f aca="false">DATA!D2574</f>
        <v>99</v>
      </c>
      <c r="E2574" s="18" t="n">
        <f aca="false">DATA!F2574</f>
        <v>5</v>
      </c>
      <c r="F2574" s="19" t="n">
        <f aca="false">DATA!G2574</f>
        <v>7.21</v>
      </c>
      <c r="G2574" s="19" t="n">
        <f aca="false">DATA!H2574</f>
        <v>2.16</v>
      </c>
      <c r="H2574" s="18" t="n">
        <f aca="false">DATA!E2574</f>
        <v>12</v>
      </c>
      <c r="I2574" s="20" t="n">
        <f aca="false">F2574*E2574</f>
        <v>36.05</v>
      </c>
      <c r="J2574" s="20" t="n">
        <f aca="false">PARAMETER!$B$4*G2574*SQRT(E2574)</f>
        <v>7.94448976946523</v>
      </c>
      <c r="K2574" s="20" t="n">
        <f aca="false">I2574+J2574</f>
        <v>43.9944897694652</v>
      </c>
      <c r="L2574" s="20" t="n">
        <f aca="false">K2574+F2574*H2574</f>
        <v>130.514489769465</v>
      </c>
      <c r="M2574" s="16" t="str">
        <f aca="false">IF(C2574&lt;=K2574,"REORDER",IF(C2574&gt;L2574,"OVERSTOCK","OK"))</f>
        <v>OVERSTOCK</v>
      </c>
      <c r="N2574" s="16" t="str">
        <f aca="false">IF(C2574&lt;=D2574,"REORDER","OK")</f>
        <v>OK</v>
      </c>
      <c r="O2574" s="18" t="n">
        <f aca="false">IF(D2574&lt;I2574,1,0)</f>
        <v>0</v>
      </c>
      <c r="P2574" s="20" t="n">
        <f aca="false">C2574/F2574</f>
        <v>56.7267683772538</v>
      </c>
      <c r="Q2574" s="19" t="n">
        <f aca="false">DATA!N2574</f>
        <v>199.92</v>
      </c>
      <c r="R2574" s="19" t="n">
        <f aca="false">DATA!O2574</f>
        <v>0.72</v>
      </c>
      <c r="S2574" s="17" t="n">
        <f aca="false">C2574*Q2574</f>
        <v>81767.28</v>
      </c>
      <c r="T2574" s="19" t="n">
        <f aca="false">C2574*R2574</f>
        <v>294.48</v>
      </c>
      <c r="U2574" s="20" t="n">
        <f aca="false">MAX(0,C2574-L2574)</f>
        <v>278.485510230535</v>
      </c>
      <c r="V2574" s="17" t="n">
        <f aca="false">U2574*Q2574</f>
        <v>55674.8232052885</v>
      </c>
      <c r="W2574" s="19" t="n">
        <f aca="false">U2574*R2574</f>
        <v>200.509567365985</v>
      </c>
      <c r="X2574" s="20" t="n">
        <f aca="false">MAX(0,K2574-C2574)</f>
        <v>0</v>
      </c>
      <c r="Y2574" s="17" t="n">
        <f aca="false">F2574*PARAMETER!$B$5*Q2574</f>
        <v>526119.468</v>
      </c>
      <c r="Z2574" s="21" t="n">
        <f aca="false">SUMIF($Y$2:$Y$3205,"&gt;="&amp;Y2574)/SUM($Y$2:$Y$3205)</f>
        <v>0.898122085996055</v>
      </c>
      <c r="AA2574" s="16" t="str">
        <f aca="false">IF(Z2574&lt;=PARAMETER!$B$7,"A",IF(Z2574&lt;=PARAMETER!$B$8,"B","C"))</f>
        <v>B</v>
      </c>
      <c r="AB2574" s="22" t="n">
        <f aca="false">G2574/F2574</f>
        <v>0.299583911234397</v>
      </c>
      <c r="AC2574" s="16" t="str">
        <f aca="false">IF(AB2574&lt;=PARAMETER!$B$9,"X",IF(AB2574&lt;=PARAMETER!$B$10,"Y","Z"))</f>
        <v>Y</v>
      </c>
      <c r="AD2574" s="16" t="str">
        <f aca="false">AA2574&amp;AC2574</f>
        <v>BY</v>
      </c>
      <c r="AE2574" s="22" t="n">
        <f aca="false">DATA!I2574</f>
        <v>0.6</v>
      </c>
      <c r="AF2574" s="18" t="n">
        <f aca="false">DATA!L2574</f>
        <v>106</v>
      </c>
      <c r="AG2574" s="16" t="str">
        <f aca="false">DATA!K2574</f>
        <v>D</v>
      </c>
      <c r="AH2574" s="18" t="n">
        <f aca="false">IF(AE2574&gt;=PARAMETER!$B$12,1,0)</f>
        <v>0</v>
      </c>
      <c r="AI2574" s="18" t="n">
        <f aca="false">IF(AF2574&gt;=PARAMETER!$B$13,1,0)</f>
        <v>1</v>
      </c>
      <c r="AJ2574" s="18" t="n">
        <f aca="false">IF(AND(AH2574=1,AI2574=1),1,0)</f>
        <v>0</v>
      </c>
    </row>
    <row r="2575" customFormat="false" ht="15" hidden="false" customHeight="false" outlineLevel="0" collapsed="false">
      <c r="A2575" s="16" t="str">
        <f aca="false">DATA!A2575</f>
        <v>ITM12573</v>
      </c>
      <c r="B2575" s="16" t="str">
        <f aca="false">DATA!B2575</f>
        <v>Electronics</v>
      </c>
      <c r="C2575" s="17" t="n">
        <f aca="false">DATA!C2575</f>
        <v>459</v>
      </c>
      <c r="D2575" s="17" t="n">
        <f aca="false">DATA!D2575</f>
        <v>78</v>
      </c>
      <c r="E2575" s="18" t="n">
        <f aca="false">DATA!F2575</f>
        <v>5</v>
      </c>
      <c r="F2575" s="19" t="n">
        <f aca="false">DATA!G2575</f>
        <v>17.98</v>
      </c>
      <c r="G2575" s="19" t="n">
        <f aca="false">DATA!H2575</f>
        <v>9.88</v>
      </c>
      <c r="H2575" s="18" t="n">
        <f aca="false">DATA!E2575</f>
        <v>6</v>
      </c>
      <c r="I2575" s="20" t="n">
        <f aca="false">F2575*E2575</f>
        <v>89.9</v>
      </c>
      <c r="J2575" s="20" t="n">
        <f aca="false">PARAMETER!$B$4*G2575*SQRT(E2575)</f>
        <v>36.3386846862576</v>
      </c>
      <c r="K2575" s="20" t="n">
        <f aca="false">I2575+J2575</f>
        <v>126.238684686258</v>
      </c>
      <c r="L2575" s="20" t="n">
        <f aca="false">K2575+F2575*H2575</f>
        <v>234.118684686258</v>
      </c>
      <c r="M2575" s="16" t="str">
        <f aca="false">IF(C2575&lt;=K2575,"REORDER",IF(C2575&gt;L2575,"OVERSTOCK","OK"))</f>
        <v>OVERSTOCK</v>
      </c>
      <c r="N2575" s="16" t="str">
        <f aca="false">IF(C2575&lt;=D2575,"REORDER","OK")</f>
        <v>OK</v>
      </c>
      <c r="O2575" s="18" t="n">
        <f aca="false">IF(D2575&lt;I2575,1,0)</f>
        <v>1</v>
      </c>
      <c r="P2575" s="20" t="n">
        <f aca="false">C2575/F2575</f>
        <v>25.5283648498331</v>
      </c>
      <c r="Q2575" s="19" t="n">
        <f aca="false">DATA!N2575</f>
        <v>87.02</v>
      </c>
      <c r="R2575" s="19" t="n">
        <f aca="false">DATA!O2575</f>
        <v>1.71</v>
      </c>
      <c r="S2575" s="17" t="n">
        <f aca="false">C2575*Q2575</f>
        <v>39942.18</v>
      </c>
      <c r="T2575" s="19" t="n">
        <f aca="false">C2575*R2575</f>
        <v>784.89</v>
      </c>
      <c r="U2575" s="20" t="n">
        <f aca="false">MAX(0,C2575-L2575)</f>
        <v>224.881315313742</v>
      </c>
      <c r="V2575" s="17" t="n">
        <f aca="false">U2575*Q2575</f>
        <v>19569.1720586019</v>
      </c>
      <c r="W2575" s="19" t="n">
        <f aca="false">U2575*R2575</f>
        <v>384.547049186499</v>
      </c>
      <c r="X2575" s="20" t="n">
        <f aca="false">MAX(0,K2575-C2575)</f>
        <v>0</v>
      </c>
      <c r="Y2575" s="17" t="n">
        <f aca="false">F2575*PARAMETER!$B$5*Q2575</f>
        <v>571086.154</v>
      </c>
      <c r="Z2575" s="21" t="n">
        <f aca="false">SUMIF($Y$2:$Y$3205,"&gt;="&amp;Y2575)/SUM($Y$2:$Y$3205)</f>
        <v>0.884884533467303</v>
      </c>
      <c r="AA2575" s="16" t="str">
        <f aca="false">IF(Z2575&lt;=PARAMETER!$B$7,"A",IF(Z2575&lt;=PARAMETER!$B$8,"B","C"))</f>
        <v>B</v>
      </c>
      <c r="AB2575" s="22" t="n">
        <f aca="false">G2575/F2575</f>
        <v>0.549499443826474</v>
      </c>
      <c r="AC2575" s="16" t="str">
        <f aca="false">IF(AB2575&lt;=PARAMETER!$B$9,"X",IF(AB2575&lt;=PARAMETER!$B$10,"Y","Z"))</f>
        <v>Z</v>
      </c>
      <c r="AD2575" s="16" t="str">
        <f aca="false">AA2575&amp;AC2575</f>
        <v>BZ</v>
      </c>
      <c r="AE2575" s="22" t="n">
        <f aca="false">DATA!I2575</f>
        <v>0.71</v>
      </c>
      <c r="AF2575" s="18" t="n">
        <f aca="false">DATA!L2575</f>
        <v>23</v>
      </c>
      <c r="AG2575" s="16" t="str">
        <f aca="false">DATA!K2575</f>
        <v>B</v>
      </c>
      <c r="AH2575" s="18" t="n">
        <f aca="false">IF(AE2575&gt;=PARAMETER!$B$12,1,0)</f>
        <v>0</v>
      </c>
      <c r="AI2575" s="18" t="n">
        <f aca="false">IF(AF2575&gt;=PARAMETER!$B$13,1,0)</f>
        <v>0</v>
      </c>
      <c r="AJ2575" s="18" t="n">
        <f aca="false">IF(AND(AH2575=1,AI2575=1),1,0)</f>
        <v>0</v>
      </c>
    </row>
    <row r="2576" customFormat="false" ht="15" hidden="false" customHeight="false" outlineLevel="0" collapsed="false">
      <c r="A2576" s="16" t="str">
        <f aca="false">DATA!A2576</f>
        <v>ITM12574</v>
      </c>
      <c r="B2576" s="16" t="str">
        <f aca="false">DATA!B2576</f>
        <v>Apparel</v>
      </c>
      <c r="C2576" s="17" t="n">
        <f aca="false">DATA!C2576</f>
        <v>141</v>
      </c>
      <c r="D2576" s="17" t="n">
        <f aca="false">DATA!D2576</f>
        <v>69</v>
      </c>
      <c r="E2576" s="18" t="n">
        <f aca="false">DATA!F2576</f>
        <v>6</v>
      </c>
      <c r="F2576" s="19" t="n">
        <f aca="false">DATA!G2576</f>
        <v>17.61</v>
      </c>
      <c r="G2576" s="19" t="n">
        <f aca="false">DATA!H2576</f>
        <v>3.93</v>
      </c>
      <c r="H2576" s="18" t="n">
        <f aca="false">DATA!E2576</f>
        <v>6</v>
      </c>
      <c r="I2576" s="20" t="n">
        <f aca="false">F2576*E2576</f>
        <v>105.66</v>
      </c>
      <c r="J2576" s="20" t="n">
        <f aca="false">PARAMETER!$B$4*G2576*SQRT(E2576)</f>
        <v>15.8341747042575</v>
      </c>
      <c r="K2576" s="20" t="n">
        <f aca="false">I2576+J2576</f>
        <v>121.494174704258</v>
      </c>
      <c r="L2576" s="20" t="n">
        <f aca="false">K2576+F2576*H2576</f>
        <v>227.154174704258</v>
      </c>
      <c r="M2576" s="16" t="str">
        <f aca="false">IF(C2576&lt;=K2576,"REORDER",IF(C2576&gt;L2576,"OVERSTOCK","OK"))</f>
        <v>OK</v>
      </c>
      <c r="N2576" s="16" t="str">
        <f aca="false">IF(C2576&lt;=D2576,"REORDER","OK")</f>
        <v>OK</v>
      </c>
      <c r="O2576" s="18" t="n">
        <f aca="false">IF(D2576&lt;I2576,1,0)</f>
        <v>1</v>
      </c>
      <c r="P2576" s="20" t="n">
        <f aca="false">C2576/F2576</f>
        <v>8.00681431005111</v>
      </c>
      <c r="Q2576" s="19" t="n">
        <f aca="false">DATA!N2576</f>
        <v>113.78</v>
      </c>
      <c r="R2576" s="19" t="n">
        <f aca="false">DATA!O2576</f>
        <v>0.75</v>
      </c>
      <c r="S2576" s="17" t="n">
        <f aca="false">C2576*Q2576</f>
        <v>16042.98</v>
      </c>
      <c r="T2576" s="19" t="n">
        <f aca="false">C2576*R2576</f>
        <v>105.75</v>
      </c>
      <c r="U2576" s="20" t="n">
        <f aca="false">MAX(0,C2576-L2576)</f>
        <v>0</v>
      </c>
      <c r="V2576" s="17" t="n">
        <f aca="false">U2576*Q2576</f>
        <v>0</v>
      </c>
      <c r="W2576" s="19" t="n">
        <f aca="false">U2576*R2576</f>
        <v>0</v>
      </c>
      <c r="X2576" s="20" t="n">
        <f aca="false">MAX(0,K2576-C2576)</f>
        <v>0</v>
      </c>
      <c r="Y2576" s="17" t="n">
        <f aca="false">F2576*PARAMETER!$B$5*Q2576</f>
        <v>731338.017</v>
      </c>
      <c r="Z2576" s="21" t="n">
        <f aca="false">SUMIF($Y$2:$Y$3205,"&gt;="&amp;Y2576)/SUM($Y$2:$Y$3205)</f>
        <v>0.834757474253596</v>
      </c>
      <c r="AA2576" s="16" t="str">
        <f aca="false">IF(Z2576&lt;=PARAMETER!$B$7,"A",IF(Z2576&lt;=PARAMETER!$B$8,"B","C"))</f>
        <v>B</v>
      </c>
      <c r="AB2576" s="22" t="n">
        <f aca="false">G2576/F2576</f>
        <v>0.223168654173765</v>
      </c>
      <c r="AC2576" s="16" t="str">
        <f aca="false">IF(AB2576&lt;=PARAMETER!$B$9,"X",IF(AB2576&lt;=PARAMETER!$B$10,"Y","Z"))</f>
        <v>X</v>
      </c>
      <c r="AD2576" s="16" t="str">
        <f aca="false">AA2576&amp;AC2576</f>
        <v>BX</v>
      </c>
      <c r="AE2576" s="22" t="n">
        <f aca="false">DATA!I2576</f>
        <v>0.57</v>
      </c>
      <c r="AF2576" s="18" t="n">
        <f aca="false">DATA!L2576</f>
        <v>89</v>
      </c>
      <c r="AG2576" s="16" t="str">
        <f aca="false">DATA!K2576</f>
        <v>D</v>
      </c>
      <c r="AH2576" s="18" t="n">
        <f aca="false">IF(AE2576&gt;=PARAMETER!$B$12,1,0)</f>
        <v>0</v>
      </c>
      <c r="AI2576" s="18" t="n">
        <f aca="false">IF(AF2576&gt;=PARAMETER!$B$13,1,0)</f>
        <v>0</v>
      </c>
      <c r="AJ2576" s="18" t="n">
        <f aca="false">IF(AND(AH2576=1,AI2576=1),1,0)</f>
        <v>0</v>
      </c>
    </row>
    <row r="2577" customFormat="false" ht="15" hidden="false" customHeight="false" outlineLevel="0" collapsed="false">
      <c r="A2577" s="16" t="str">
        <f aca="false">DATA!A2577</f>
        <v>ITM12575</v>
      </c>
      <c r="B2577" s="16" t="str">
        <f aca="false">DATA!B2577</f>
        <v>Automotive</v>
      </c>
      <c r="C2577" s="17" t="n">
        <f aca="false">DATA!C2577</f>
        <v>127</v>
      </c>
      <c r="D2577" s="17" t="n">
        <f aca="false">DATA!D2577</f>
        <v>64</v>
      </c>
      <c r="E2577" s="18" t="n">
        <f aca="false">DATA!F2577</f>
        <v>6</v>
      </c>
      <c r="F2577" s="19" t="n">
        <f aca="false">DATA!G2577</f>
        <v>28.72</v>
      </c>
      <c r="G2577" s="19" t="n">
        <f aca="false">DATA!H2577</f>
        <v>8.29</v>
      </c>
      <c r="H2577" s="18" t="n">
        <f aca="false">DATA!E2577</f>
        <v>3</v>
      </c>
      <c r="I2577" s="20" t="n">
        <f aca="false">F2577*E2577</f>
        <v>172.32</v>
      </c>
      <c r="J2577" s="20" t="n">
        <f aca="false">PARAMETER!$B$4*G2577*SQRT(E2577)</f>
        <v>33.4008418061819</v>
      </c>
      <c r="K2577" s="20" t="n">
        <f aca="false">I2577+J2577</f>
        <v>205.720841806182</v>
      </c>
      <c r="L2577" s="20" t="n">
        <f aca="false">K2577+F2577*H2577</f>
        <v>291.880841806182</v>
      </c>
      <c r="M2577" s="16" t="str">
        <f aca="false">IF(C2577&lt;=K2577,"REORDER",IF(C2577&gt;L2577,"OVERSTOCK","OK"))</f>
        <v>REORDER</v>
      </c>
      <c r="N2577" s="16" t="str">
        <f aca="false">IF(C2577&lt;=D2577,"REORDER","OK")</f>
        <v>OK</v>
      </c>
      <c r="O2577" s="18" t="n">
        <f aca="false">IF(D2577&lt;I2577,1,0)</f>
        <v>1</v>
      </c>
      <c r="P2577" s="20" t="n">
        <f aca="false">C2577/F2577</f>
        <v>4.42200557103064</v>
      </c>
      <c r="Q2577" s="19" t="n">
        <f aca="false">DATA!N2577</f>
        <v>52.82</v>
      </c>
      <c r="R2577" s="19" t="n">
        <f aca="false">DATA!O2577</f>
        <v>1.75</v>
      </c>
      <c r="S2577" s="17" t="n">
        <f aca="false">C2577*Q2577</f>
        <v>6708.14</v>
      </c>
      <c r="T2577" s="19" t="n">
        <f aca="false">C2577*R2577</f>
        <v>222.25</v>
      </c>
      <c r="U2577" s="20" t="n">
        <f aca="false">MAX(0,C2577-L2577)</f>
        <v>0</v>
      </c>
      <c r="V2577" s="17" t="n">
        <f aca="false">U2577*Q2577</f>
        <v>0</v>
      </c>
      <c r="W2577" s="19" t="n">
        <f aca="false">U2577*R2577</f>
        <v>0</v>
      </c>
      <c r="X2577" s="20" t="n">
        <f aca="false">MAX(0,K2577-C2577)</f>
        <v>78.7208418061819</v>
      </c>
      <c r="Y2577" s="17" t="n">
        <f aca="false">F2577*PARAMETER!$B$5*Q2577</f>
        <v>553701.496</v>
      </c>
      <c r="Z2577" s="21" t="n">
        <f aca="false">SUMIF($Y$2:$Y$3205,"&gt;="&amp;Y2577)/SUM($Y$2:$Y$3205)</f>
        <v>0.889362009221947</v>
      </c>
      <c r="AA2577" s="16" t="str">
        <f aca="false">IF(Z2577&lt;=PARAMETER!$B$7,"A",IF(Z2577&lt;=PARAMETER!$B$8,"B","C"))</f>
        <v>B</v>
      </c>
      <c r="AB2577" s="22" t="n">
        <f aca="false">G2577/F2577</f>
        <v>0.288649025069638</v>
      </c>
      <c r="AC2577" s="16" t="str">
        <f aca="false">IF(AB2577&lt;=PARAMETER!$B$9,"X",IF(AB2577&lt;=PARAMETER!$B$10,"Y","Z"))</f>
        <v>Y</v>
      </c>
      <c r="AD2577" s="16" t="str">
        <f aca="false">AA2577&amp;AC2577</f>
        <v>BY</v>
      </c>
      <c r="AE2577" s="22" t="n">
        <f aca="false">DATA!I2577</f>
        <v>0.72</v>
      </c>
      <c r="AF2577" s="18" t="n">
        <f aca="false">DATA!L2577</f>
        <v>129</v>
      </c>
      <c r="AG2577" s="16" t="str">
        <f aca="false">DATA!K2577</f>
        <v>A</v>
      </c>
      <c r="AH2577" s="18" t="n">
        <f aca="false">IF(AE2577&gt;=PARAMETER!$B$12,1,0)</f>
        <v>0</v>
      </c>
      <c r="AI2577" s="18" t="n">
        <f aca="false">IF(AF2577&gt;=PARAMETER!$B$13,1,0)</f>
        <v>1</v>
      </c>
      <c r="AJ2577" s="18" t="n">
        <f aca="false">IF(AND(AH2577=1,AI2577=1),1,0)</f>
        <v>0</v>
      </c>
    </row>
    <row r="2578" customFormat="false" ht="15" hidden="false" customHeight="false" outlineLevel="0" collapsed="false">
      <c r="A2578" s="16" t="str">
        <f aca="false">DATA!A2578</f>
        <v>ITM12576</v>
      </c>
      <c r="B2578" s="16" t="str">
        <f aca="false">DATA!B2578</f>
        <v>Pharma</v>
      </c>
      <c r="C2578" s="17" t="n">
        <f aca="false">DATA!C2578</f>
        <v>23</v>
      </c>
      <c r="D2578" s="17" t="n">
        <f aca="false">DATA!D2578</f>
        <v>25</v>
      </c>
      <c r="E2578" s="18" t="n">
        <f aca="false">DATA!F2578</f>
        <v>3</v>
      </c>
      <c r="F2578" s="19" t="n">
        <f aca="false">DATA!G2578</f>
        <v>15.28</v>
      </c>
      <c r="G2578" s="19" t="n">
        <f aca="false">DATA!H2578</f>
        <v>4.07</v>
      </c>
      <c r="H2578" s="18" t="n">
        <f aca="false">DATA!E2578</f>
        <v>12</v>
      </c>
      <c r="I2578" s="20" t="n">
        <f aca="false">F2578*E2578</f>
        <v>45.84</v>
      </c>
      <c r="J2578" s="20" t="n">
        <f aca="false">PARAMETER!$B$4*G2578*SQRT(E2578)</f>
        <v>11.5953081152781</v>
      </c>
      <c r="K2578" s="20" t="n">
        <f aca="false">I2578+J2578</f>
        <v>57.4353081152781</v>
      </c>
      <c r="L2578" s="20" t="n">
        <f aca="false">K2578+F2578*H2578</f>
        <v>240.795308115278</v>
      </c>
      <c r="M2578" s="16" t="str">
        <f aca="false">IF(C2578&lt;=K2578,"REORDER",IF(C2578&gt;L2578,"OVERSTOCK","OK"))</f>
        <v>REORDER</v>
      </c>
      <c r="N2578" s="16" t="str">
        <f aca="false">IF(C2578&lt;=D2578,"REORDER","OK")</f>
        <v>REORDER</v>
      </c>
      <c r="O2578" s="18" t="n">
        <f aca="false">IF(D2578&lt;I2578,1,0)</f>
        <v>1</v>
      </c>
      <c r="P2578" s="20" t="n">
        <f aca="false">C2578/F2578</f>
        <v>1.50523560209424</v>
      </c>
      <c r="Q2578" s="19" t="n">
        <f aca="false">DATA!N2578</f>
        <v>38.91</v>
      </c>
      <c r="R2578" s="19" t="n">
        <f aca="false">DATA!O2578</f>
        <v>0.68</v>
      </c>
      <c r="S2578" s="17" t="n">
        <f aca="false">C2578*Q2578</f>
        <v>894.93</v>
      </c>
      <c r="T2578" s="19" t="n">
        <f aca="false">C2578*R2578</f>
        <v>15.64</v>
      </c>
      <c r="U2578" s="20" t="n">
        <f aca="false">MAX(0,C2578-L2578)</f>
        <v>0</v>
      </c>
      <c r="V2578" s="17" t="n">
        <f aca="false">U2578*Q2578</f>
        <v>0</v>
      </c>
      <c r="W2578" s="19" t="n">
        <f aca="false">U2578*R2578</f>
        <v>0</v>
      </c>
      <c r="X2578" s="20" t="n">
        <f aca="false">MAX(0,K2578-C2578)</f>
        <v>34.4353081152781</v>
      </c>
      <c r="Y2578" s="17" t="n">
        <f aca="false">F2578*PARAMETER!$B$5*Q2578</f>
        <v>217008.852</v>
      </c>
      <c r="Z2578" s="21" t="n">
        <f aca="false">SUMIF($Y$2:$Y$3205,"&gt;="&amp;Y2578)/SUM($Y$2:$Y$3205)</f>
        <v>0.979787361361733</v>
      </c>
      <c r="AA2578" s="16" t="str">
        <f aca="false">IF(Z2578&lt;=PARAMETER!$B$7,"A",IF(Z2578&lt;=PARAMETER!$B$8,"B","C"))</f>
        <v>C</v>
      </c>
      <c r="AB2578" s="22" t="n">
        <f aca="false">G2578/F2578</f>
        <v>0.266361256544503</v>
      </c>
      <c r="AC2578" s="16" t="str">
        <f aca="false">IF(AB2578&lt;=PARAMETER!$B$9,"X",IF(AB2578&lt;=PARAMETER!$B$10,"Y","Z"))</f>
        <v>Y</v>
      </c>
      <c r="AD2578" s="16" t="str">
        <f aca="false">AA2578&amp;AC2578</f>
        <v>CY</v>
      </c>
      <c r="AE2578" s="22" t="n">
        <f aca="false">DATA!I2578</f>
        <v>0.14</v>
      </c>
      <c r="AF2578" s="18" t="n">
        <f aca="false">DATA!L2578</f>
        <v>169</v>
      </c>
      <c r="AG2578" s="16" t="str">
        <f aca="false">DATA!K2578</f>
        <v>D</v>
      </c>
      <c r="AH2578" s="18" t="n">
        <f aca="false">IF(AE2578&gt;=PARAMETER!$B$12,1,0)</f>
        <v>0</v>
      </c>
      <c r="AI2578" s="18" t="n">
        <f aca="false">IF(AF2578&gt;=PARAMETER!$B$13,1,0)</f>
        <v>1</v>
      </c>
      <c r="AJ2578" s="18" t="n">
        <f aca="false">IF(AND(AH2578=1,AI2578=1),1,0)</f>
        <v>0</v>
      </c>
    </row>
    <row r="2579" customFormat="false" ht="15" hidden="false" customHeight="false" outlineLevel="0" collapsed="false">
      <c r="A2579" s="16" t="str">
        <f aca="false">DATA!A2579</f>
        <v>ITM12577</v>
      </c>
      <c r="B2579" s="16" t="str">
        <f aca="false">DATA!B2579</f>
        <v>Apparel</v>
      </c>
      <c r="C2579" s="17" t="n">
        <f aca="false">DATA!C2579</f>
        <v>112</v>
      </c>
      <c r="D2579" s="17" t="n">
        <f aca="false">DATA!D2579</f>
        <v>99</v>
      </c>
      <c r="E2579" s="18" t="n">
        <f aca="false">DATA!F2579</f>
        <v>8</v>
      </c>
      <c r="F2579" s="19" t="n">
        <f aca="false">DATA!G2579</f>
        <v>6.75</v>
      </c>
      <c r="G2579" s="19" t="n">
        <f aca="false">DATA!H2579</f>
        <v>8.48</v>
      </c>
      <c r="H2579" s="18" t="n">
        <f aca="false">DATA!E2579</f>
        <v>10</v>
      </c>
      <c r="I2579" s="20" t="n">
        <f aca="false">F2579*E2579</f>
        <v>54</v>
      </c>
      <c r="J2579" s="20" t="n">
        <f aca="false">PARAMETER!$B$4*G2579*SQRT(E2579)</f>
        <v>39.4519162527128</v>
      </c>
      <c r="K2579" s="20" t="n">
        <f aca="false">I2579+J2579</f>
        <v>93.4519162527128</v>
      </c>
      <c r="L2579" s="20" t="n">
        <f aca="false">K2579+F2579*H2579</f>
        <v>160.951916252713</v>
      </c>
      <c r="M2579" s="16" t="str">
        <f aca="false">IF(C2579&lt;=K2579,"REORDER",IF(C2579&gt;L2579,"OVERSTOCK","OK"))</f>
        <v>OK</v>
      </c>
      <c r="N2579" s="16" t="str">
        <f aca="false">IF(C2579&lt;=D2579,"REORDER","OK")</f>
        <v>OK</v>
      </c>
      <c r="O2579" s="18" t="n">
        <f aca="false">IF(D2579&lt;I2579,1,0)</f>
        <v>0</v>
      </c>
      <c r="P2579" s="20" t="n">
        <f aca="false">C2579/F2579</f>
        <v>16.5925925925926</v>
      </c>
      <c r="Q2579" s="19" t="n">
        <f aca="false">DATA!N2579</f>
        <v>132.61</v>
      </c>
      <c r="R2579" s="19" t="n">
        <f aca="false">DATA!O2579</f>
        <v>0.75</v>
      </c>
      <c r="S2579" s="17" t="n">
        <f aca="false">C2579*Q2579</f>
        <v>14852.32</v>
      </c>
      <c r="T2579" s="19" t="n">
        <f aca="false">C2579*R2579</f>
        <v>84</v>
      </c>
      <c r="U2579" s="20" t="n">
        <f aca="false">MAX(0,C2579-L2579)</f>
        <v>0</v>
      </c>
      <c r="V2579" s="17" t="n">
        <f aca="false">U2579*Q2579</f>
        <v>0</v>
      </c>
      <c r="W2579" s="19" t="n">
        <f aca="false">U2579*R2579</f>
        <v>0</v>
      </c>
      <c r="X2579" s="20" t="n">
        <f aca="false">MAX(0,K2579-C2579)</f>
        <v>0</v>
      </c>
      <c r="Y2579" s="17" t="n">
        <f aca="false">F2579*PARAMETER!$B$5*Q2579</f>
        <v>326717.8875</v>
      </c>
      <c r="Z2579" s="21" t="n">
        <f aca="false">SUMIF($Y$2:$Y$3205,"&gt;="&amp;Y2579)/SUM($Y$2:$Y$3205)</f>
        <v>0.953937569510856</v>
      </c>
      <c r="AA2579" s="16" t="str">
        <f aca="false">IF(Z2579&lt;=PARAMETER!$B$7,"A",IF(Z2579&lt;=PARAMETER!$B$8,"B","C"))</f>
        <v>C</v>
      </c>
      <c r="AB2579" s="22" t="n">
        <f aca="false">G2579/F2579</f>
        <v>1.2562962962963</v>
      </c>
      <c r="AC2579" s="16" t="str">
        <f aca="false">IF(AB2579&lt;=PARAMETER!$B$9,"X",IF(AB2579&lt;=PARAMETER!$B$10,"Y","Z"))</f>
        <v>Z</v>
      </c>
      <c r="AD2579" s="16" t="str">
        <f aca="false">AA2579&amp;AC2579</f>
        <v>CZ</v>
      </c>
      <c r="AE2579" s="22" t="n">
        <f aca="false">DATA!I2579</f>
        <v>0.43</v>
      </c>
      <c r="AF2579" s="18" t="n">
        <f aca="false">DATA!L2579</f>
        <v>164</v>
      </c>
      <c r="AG2579" s="16" t="str">
        <f aca="false">DATA!K2579</f>
        <v>C</v>
      </c>
      <c r="AH2579" s="18" t="n">
        <f aca="false">IF(AE2579&gt;=PARAMETER!$B$12,1,0)</f>
        <v>0</v>
      </c>
      <c r="AI2579" s="18" t="n">
        <f aca="false">IF(AF2579&gt;=PARAMETER!$B$13,1,0)</f>
        <v>1</v>
      </c>
      <c r="AJ2579" s="18" t="n">
        <f aca="false">IF(AND(AH2579=1,AI2579=1),1,0)</f>
        <v>0</v>
      </c>
    </row>
    <row r="2580" customFormat="false" ht="15" hidden="false" customHeight="false" outlineLevel="0" collapsed="false">
      <c r="A2580" s="16" t="str">
        <f aca="false">DATA!A2580</f>
        <v>ITM12578</v>
      </c>
      <c r="B2580" s="16" t="str">
        <f aca="false">DATA!B2580</f>
        <v>Electronics</v>
      </c>
      <c r="C2580" s="17" t="n">
        <f aca="false">DATA!C2580</f>
        <v>426</v>
      </c>
      <c r="D2580" s="17" t="n">
        <f aca="false">DATA!D2580</f>
        <v>91</v>
      </c>
      <c r="E2580" s="18" t="n">
        <f aca="false">DATA!F2580</f>
        <v>3</v>
      </c>
      <c r="F2580" s="19" t="n">
        <f aca="false">DATA!G2580</f>
        <v>33.03</v>
      </c>
      <c r="G2580" s="19" t="n">
        <f aca="false">DATA!H2580</f>
        <v>9.67</v>
      </c>
      <c r="H2580" s="18" t="n">
        <f aca="false">DATA!E2580</f>
        <v>3</v>
      </c>
      <c r="I2580" s="20" t="n">
        <f aca="false">F2580*E2580</f>
        <v>99.09</v>
      </c>
      <c r="J2580" s="20" t="n">
        <f aca="false">PARAMETER!$B$4*G2580*SQRT(E2580)</f>
        <v>27.5495404114839</v>
      </c>
      <c r="K2580" s="20" t="n">
        <f aca="false">I2580+J2580</f>
        <v>126.639540411484</v>
      </c>
      <c r="L2580" s="20" t="n">
        <f aca="false">K2580+F2580*H2580</f>
        <v>225.729540411484</v>
      </c>
      <c r="M2580" s="16" t="str">
        <f aca="false">IF(C2580&lt;=K2580,"REORDER",IF(C2580&gt;L2580,"OVERSTOCK","OK"))</f>
        <v>OVERSTOCK</v>
      </c>
      <c r="N2580" s="16" t="str">
        <f aca="false">IF(C2580&lt;=D2580,"REORDER","OK")</f>
        <v>OK</v>
      </c>
      <c r="O2580" s="18" t="n">
        <f aca="false">IF(D2580&lt;I2580,1,0)</f>
        <v>1</v>
      </c>
      <c r="P2580" s="20" t="n">
        <f aca="false">C2580/F2580</f>
        <v>12.897366030881</v>
      </c>
      <c r="Q2580" s="19" t="n">
        <f aca="false">DATA!N2580</f>
        <v>121.84</v>
      </c>
      <c r="R2580" s="19" t="n">
        <f aca="false">DATA!O2580</f>
        <v>1.16</v>
      </c>
      <c r="S2580" s="17" t="n">
        <f aca="false">C2580*Q2580</f>
        <v>51903.84</v>
      </c>
      <c r="T2580" s="19" t="n">
        <f aca="false">C2580*R2580</f>
        <v>494.16</v>
      </c>
      <c r="U2580" s="20" t="n">
        <f aca="false">MAX(0,C2580-L2580)</f>
        <v>200.270459588516</v>
      </c>
      <c r="V2580" s="17" t="n">
        <f aca="false">U2580*Q2580</f>
        <v>24400.9527962648</v>
      </c>
      <c r="W2580" s="19" t="n">
        <f aca="false">U2580*R2580</f>
        <v>232.313733122679</v>
      </c>
      <c r="X2580" s="20" t="n">
        <f aca="false">MAX(0,K2580-C2580)</f>
        <v>0</v>
      </c>
      <c r="Y2580" s="17" t="n">
        <f aca="false">F2580*PARAMETER!$B$5*Q2580</f>
        <v>1468896.948</v>
      </c>
      <c r="Z2580" s="21" t="n">
        <f aca="false">SUMIF($Y$2:$Y$3205,"&gt;="&amp;Y2580)/SUM($Y$2:$Y$3205)</f>
        <v>0.538085437615486</v>
      </c>
      <c r="AA2580" s="16" t="str">
        <f aca="false">IF(Z2580&lt;=PARAMETER!$B$7,"A",IF(Z2580&lt;=PARAMETER!$B$8,"B","C"))</f>
        <v>A</v>
      </c>
      <c r="AB2580" s="22" t="n">
        <f aca="false">G2580/F2580</f>
        <v>0.292764153799576</v>
      </c>
      <c r="AC2580" s="16" t="str">
        <f aca="false">IF(AB2580&lt;=PARAMETER!$B$9,"X",IF(AB2580&lt;=PARAMETER!$B$10,"Y","Z"))</f>
        <v>Y</v>
      </c>
      <c r="AD2580" s="16" t="str">
        <f aca="false">AA2580&amp;AC2580</f>
        <v>AY</v>
      </c>
      <c r="AE2580" s="22" t="n">
        <f aca="false">DATA!I2580</f>
        <v>0.29</v>
      </c>
      <c r="AF2580" s="18" t="n">
        <f aca="false">DATA!L2580</f>
        <v>44</v>
      </c>
      <c r="AG2580" s="16" t="str">
        <f aca="false">DATA!K2580</f>
        <v>B</v>
      </c>
      <c r="AH2580" s="18" t="n">
        <f aca="false">IF(AE2580&gt;=PARAMETER!$B$12,1,0)</f>
        <v>0</v>
      </c>
      <c r="AI2580" s="18" t="n">
        <f aca="false">IF(AF2580&gt;=PARAMETER!$B$13,1,0)</f>
        <v>0</v>
      </c>
      <c r="AJ2580" s="18" t="n">
        <f aca="false">IF(AND(AH2580=1,AI2580=1),1,0)</f>
        <v>0</v>
      </c>
    </row>
    <row r="2581" customFormat="false" ht="15" hidden="false" customHeight="false" outlineLevel="0" collapsed="false">
      <c r="A2581" s="16" t="str">
        <f aca="false">DATA!A2581</f>
        <v>ITM12579</v>
      </c>
      <c r="B2581" s="16" t="str">
        <f aca="false">DATA!B2581</f>
        <v>Electronics</v>
      </c>
      <c r="C2581" s="17" t="n">
        <f aca="false">DATA!C2581</f>
        <v>25</v>
      </c>
      <c r="D2581" s="17" t="n">
        <f aca="false">DATA!D2581</f>
        <v>38</v>
      </c>
      <c r="E2581" s="18" t="n">
        <f aca="false">DATA!F2581</f>
        <v>6</v>
      </c>
      <c r="F2581" s="19" t="n">
        <f aca="false">DATA!G2581</f>
        <v>42.7</v>
      </c>
      <c r="G2581" s="19" t="n">
        <f aca="false">DATA!H2581</f>
        <v>4.64</v>
      </c>
      <c r="H2581" s="18" t="n">
        <f aca="false">DATA!E2581</f>
        <v>10</v>
      </c>
      <c r="I2581" s="20" t="n">
        <f aca="false">F2581*E2581</f>
        <v>256.2</v>
      </c>
      <c r="J2581" s="20" t="n">
        <f aca="false">PARAMETER!$B$4*G2581*SQRT(E2581)</f>
        <v>18.6948016864516</v>
      </c>
      <c r="K2581" s="20" t="n">
        <f aca="false">I2581+J2581</f>
        <v>274.894801686452</v>
      </c>
      <c r="L2581" s="20" t="n">
        <f aca="false">K2581+F2581*H2581</f>
        <v>701.894801686452</v>
      </c>
      <c r="M2581" s="16" t="str">
        <f aca="false">IF(C2581&lt;=K2581,"REORDER",IF(C2581&gt;L2581,"OVERSTOCK","OK"))</f>
        <v>REORDER</v>
      </c>
      <c r="N2581" s="16" t="str">
        <f aca="false">IF(C2581&lt;=D2581,"REORDER","OK")</f>
        <v>REORDER</v>
      </c>
      <c r="O2581" s="18" t="n">
        <f aca="false">IF(D2581&lt;I2581,1,0)</f>
        <v>1</v>
      </c>
      <c r="P2581" s="20" t="n">
        <f aca="false">C2581/F2581</f>
        <v>0.585480093676815</v>
      </c>
      <c r="Q2581" s="19" t="n">
        <f aca="false">DATA!N2581</f>
        <v>10.82</v>
      </c>
      <c r="R2581" s="19" t="n">
        <f aca="false">DATA!O2581</f>
        <v>0.3</v>
      </c>
      <c r="S2581" s="17" t="n">
        <f aca="false">C2581*Q2581</f>
        <v>270.5</v>
      </c>
      <c r="T2581" s="19" t="n">
        <f aca="false">C2581*R2581</f>
        <v>7.5</v>
      </c>
      <c r="U2581" s="20" t="n">
        <f aca="false">MAX(0,C2581-L2581)</f>
        <v>0</v>
      </c>
      <c r="V2581" s="17" t="n">
        <f aca="false">U2581*Q2581</f>
        <v>0</v>
      </c>
      <c r="W2581" s="19" t="n">
        <f aca="false">U2581*R2581</f>
        <v>0</v>
      </c>
      <c r="X2581" s="20" t="n">
        <f aca="false">MAX(0,K2581-C2581)</f>
        <v>249.894801686452</v>
      </c>
      <c r="Y2581" s="17" t="n">
        <f aca="false">F2581*PARAMETER!$B$5*Q2581</f>
        <v>168635.11</v>
      </c>
      <c r="Z2581" s="21" t="n">
        <f aca="false">SUMIF($Y$2:$Y$3205,"&gt;="&amp;Y2581)/SUM($Y$2:$Y$3205)</f>
        <v>0.988118266928329</v>
      </c>
      <c r="AA2581" s="16" t="str">
        <f aca="false">IF(Z2581&lt;=PARAMETER!$B$7,"A",IF(Z2581&lt;=PARAMETER!$B$8,"B","C"))</f>
        <v>C</v>
      </c>
      <c r="AB2581" s="22" t="n">
        <f aca="false">G2581/F2581</f>
        <v>0.108665105386417</v>
      </c>
      <c r="AC2581" s="16" t="str">
        <f aca="false">IF(AB2581&lt;=PARAMETER!$B$9,"X",IF(AB2581&lt;=PARAMETER!$B$10,"Y","Z"))</f>
        <v>X</v>
      </c>
      <c r="AD2581" s="16" t="str">
        <f aca="false">AA2581&amp;AC2581</f>
        <v>CX</v>
      </c>
      <c r="AE2581" s="22" t="n">
        <f aca="false">DATA!I2581</f>
        <v>0.19</v>
      </c>
      <c r="AF2581" s="18" t="n">
        <f aca="false">DATA!L2581</f>
        <v>12</v>
      </c>
      <c r="AG2581" s="16" t="str">
        <f aca="false">DATA!K2581</f>
        <v>C</v>
      </c>
      <c r="AH2581" s="18" t="n">
        <f aca="false">IF(AE2581&gt;=PARAMETER!$B$12,1,0)</f>
        <v>0</v>
      </c>
      <c r="AI2581" s="18" t="n">
        <f aca="false">IF(AF2581&gt;=PARAMETER!$B$13,1,0)</f>
        <v>0</v>
      </c>
      <c r="AJ2581" s="18" t="n">
        <f aca="false">IF(AND(AH2581=1,AI2581=1),1,0)</f>
        <v>0</v>
      </c>
    </row>
    <row r="2582" customFormat="false" ht="15" hidden="false" customHeight="false" outlineLevel="0" collapsed="false">
      <c r="A2582" s="16" t="str">
        <f aca="false">DATA!A2582</f>
        <v>ITM12580</v>
      </c>
      <c r="B2582" s="16" t="str">
        <f aca="false">DATA!B2582</f>
        <v>Electronics</v>
      </c>
      <c r="C2582" s="17" t="n">
        <f aca="false">DATA!C2582</f>
        <v>307</v>
      </c>
      <c r="D2582" s="17" t="n">
        <f aca="false">DATA!D2582</f>
        <v>32</v>
      </c>
      <c r="E2582" s="18" t="n">
        <f aca="false">DATA!F2582</f>
        <v>7</v>
      </c>
      <c r="F2582" s="19" t="n">
        <f aca="false">DATA!G2582</f>
        <v>46.65</v>
      </c>
      <c r="G2582" s="19" t="n">
        <f aca="false">DATA!H2582</f>
        <v>5.81</v>
      </c>
      <c r="H2582" s="18" t="n">
        <f aca="false">DATA!E2582</f>
        <v>9</v>
      </c>
      <c r="I2582" s="20" t="n">
        <f aca="false">F2582*E2582</f>
        <v>326.55</v>
      </c>
      <c r="J2582" s="20" t="n">
        <f aca="false">PARAMETER!$B$4*G2582*SQRT(E2582)</f>
        <v>25.2843858484941</v>
      </c>
      <c r="K2582" s="20" t="n">
        <f aca="false">I2582+J2582</f>
        <v>351.834385848494</v>
      </c>
      <c r="L2582" s="20" t="n">
        <f aca="false">K2582+F2582*H2582</f>
        <v>771.684385848494</v>
      </c>
      <c r="M2582" s="16" t="str">
        <f aca="false">IF(C2582&lt;=K2582,"REORDER",IF(C2582&gt;L2582,"OVERSTOCK","OK"))</f>
        <v>REORDER</v>
      </c>
      <c r="N2582" s="16" t="str">
        <f aca="false">IF(C2582&lt;=D2582,"REORDER","OK")</f>
        <v>OK</v>
      </c>
      <c r="O2582" s="18" t="n">
        <f aca="false">IF(D2582&lt;I2582,1,0)</f>
        <v>1</v>
      </c>
      <c r="P2582" s="20" t="n">
        <f aca="false">C2582/F2582</f>
        <v>6.58092175777063</v>
      </c>
      <c r="Q2582" s="19" t="n">
        <f aca="false">DATA!N2582</f>
        <v>64.11</v>
      </c>
      <c r="R2582" s="19" t="n">
        <f aca="false">DATA!O2582</f>
        <v>1.85</v>
      </c>
      <c r="S2582" s="17" t="n">
        <f aca="false">C2582*Q2582</f>
        <v>19681.77</v>
      </c>
      <c r="T2582" s="19" t="n">
        <f aca="false">C2582*R2582</f>
        <v>567.95</v>
      </c>
      <c r="U2582" s="20" t="n">
        <f aca="false">MAX(0,C2582-L2582)</f>
        <v>0</v>
      </c>
      <c r="V2582" s="17" t="n">
        <f aca="false">U2582*Q2582</f>
        <v>0</v>
      </c>
      <c r="W2582" s="19" t="n">
        <f aca="false">U2582*R2582</f>
        <v>0</v>
      </c>
      <c r="X2582" s="20" t="n">
        <f aca="false">MAX(0,K2582-C2582)</f>
        <v>44.8343858484942</v>
      </c>
      <c r="Y2582" s="17" t="n">
        <f aca="false">F2582*PARAMETER!$B$5*Q2582</f>
        <v>1091616.9975</v>
      </c>
      <c r="Z2582" s="21" t="n">
        <f aca="false">SUMIF($Y$2:$Y$3205,"&gt;="&amp;Y2582)/SUM($Y$2:$Y$3205)</f>
        <v>0.687345430057605</v>
      </c>
      <c r="AA2582" s="16" t="str">
        <f aca="false">IF(Z2582&lt;=PARAMETER!$B$7,"A",IF(Z2582&lt;=PARAMETER!$B$8,"B","C"))</f>
        <v>A</v>
      </c>
      <c r="AB2582" s="22" t="n">
        <f aca="false">G2582/F2582</f>
        <v>0.12454448017149</v>
      </c>
      <c r="AC2582" s="16" t="str">
        <f aca="false">IF(AB2582&lt;=PARAMETER!$B$9,"X",IF(AB2582&lt;=PARAMETER!$B$10,"Y","Z"))</f>
        <v>X</v>
      </c>
      <c r="AD2582" s="16" t="str">
        <f aca="false">AA2582&amp;AC2582</f>
        <v>AX</v>
      </c>
      <c r="AE2582" s="22" t="n">
        <f aca="false">DATA!I2582</f>
        <v>0.31</v>
      </c>
      <c r="AF2582" s="18" t="n">
        <f aca="false">DATA!L2582</f>
        <v>13</v>
      </c>
      <c r="AG2582" s="16" t="str">
        <f aca="false">DATA!K2582</f>
        <v>A</v>
      </c>
      <c r="AH2582" s="18" t="n">
        <f aca="false">IF(AE2582&gt;=PARAMETER!$B$12,1,0)</f>
        <v>0</v>
      </c>
      <c r="AI2582" s="18" t="n">
        <f aca="false">IF(AF2582&gt;=PARAMETER!$B$13,1,0)</f>
        <v>0</v>
      </c>
      <c r="AJ2582" s="18" t="n">
        <f aca="false">IF(AND(AH2582=1,AI2582=1),1,0)</f>
        <v>0</v>
      </c>
    </row>
    <row r="2583" customFormat="false" ht="15" hidden="false" customHeight="false" outlineLevel="0" collapsed="false">
      <c r="A2583" s="16" t="str">
        <f aca="false">DATA!A2583</f>
        <v>ITM12581</v>
      </c>
      <c r="B2583" s="16" t="str">
        <f aca="false">DATA!B2583</f>
        <v>Automotive</v>
      </c>
      <c r="C2583" s="17" t="n">
        <f aca="false">DATA!C2583</f>
        <v>125</v>
      </c>
      <c r="D2583" s="17" t="n">
        <f aca="false">DATA!D2583</f>
        <v>23</v>
      </c>
      <c r="E2583" s="18" t="n">
        <f aca="false">DATA!F2583</f>
        <v>6</v>
      </c>
      <c r="F2583" s="19" t="n">
        <f aca="false">DATA!G2583</f>
        <v>48.66</v>
      </c>
      <c r="G2583" s="19" t="n">
        <f aca="false">DATA!H2583</f>
        <v>6.47</v>
      </c>
      <c r="H2583" s="18" t="n">
        <f aca="false">DATA!E2583</f>
        <v>11</v>
      </c>
      <c r="I2583" s="20" t="n">
        <f aca="false">F2583*E2583</f>
        <v>291.96</v>
      </c>
      <c r="J2583" s="20" t="n">
        <f aca="false">PARAMETER!$B$4*G2583*SQRT(E2583)</f>
        <v>26.0679670067548</v>
      </c>
      <c r="K2583" s="20" t="n">
        <f aca="false">I2583+J2583</f>
        <v>318.027967006755</v>
      </c>
      <c r="L2583" s="20" t="n">
        <f aca="false">K2583+F2583*H2583</f>
        <v>853.287967006755</v>
      </c>
      <c r="M2583" s="16" t="str">
        <f aca="false">IF(C2583&lt;=K2583,"REORDER",IF(C2583&gt;L2583,"OVERSTOCK","OK"))</f>
        <v>REORDER</v>
      </c>
      <c r="N2583" s="16" t="str">
        <f aca="false">IF(C2583&lt;=D2583,"REORDER","OK")</f>
        <v>OK</v>
      </c>
      <c r="O2583" s="18" t="n">
        <f aca="false">IF(D2583&lt;I2583,1,0)</f>
        <v>1</v>
      </c>
      <c r="P2583" s="20" t="n">
        <f aca="false">C2583/F2583</f>
        <v>2.56884504726675</v>
      </c>
      <c r="Q2583" s="19" t="n">
        <f aca="false">DATA!N2583</f>
        <v>132.28</v>
      </c>
      <c r="R2583" s="19" t="n">
        <f aca="false">DATA!O2583</f>
        <v>1.66</v>
      </c>
      <c r="S2583" s="17" t="n">
        <f aca="false">C2583*Q2583</f>
        <v>16535</v>
      </c>
      <c r="T2583" s="19" t="n">
        <f aca="false">C2583*R2583</f>
        <v>207.5</v>
      </c>
      <c r="U2583" s="20" t="n">
        <f aca="false">MAX(0,C2583-L2583)</f>
        <v>0</v>
      </c>
      <c r="V2583" s="17" t="n">
        <f aca="false">U2583*Q2583</f>
        <v>0</v>
      </c>
      <c r="W2583" s="19" t="n">
        <f aca="false">U2583*R2583</f>
        <v>0</v>
      </c>
      <c r="X2583" s="20" t="n">
        <f aca="false">MAX(0,K2583-C2583)</f>
        <v>193.027967006755</v>
      </c>
      <c r="Y2583" s="17" t="n">
        <f aca="false">F2583*PARAMETER!$B$5*Q2583</f>
        <v>2349411.852</v>
      </c>
      <c r="Z2583" s="21" t="n">
        <f aca="false">SUMIF($Y$2:$Y$3205,"&gt;="&amp;Y2583)/SUM($Y$2:$Y$3205)</f>
        <v>0.233523417449266</v>
      </c>
      <c r="AA2583" s="16" t="str">
        <f aca="false">IF(Z2583&lt;=PARAMETER!$B$7,"A",IF(Z2583&lt;=PARAMETER!$B$8,"B","C"))</f>
        <v>A</v>
      </c>
      <c r="AB2583" s="22" t="n">
        <f aca="false">G2583/F2583</f>
        <v>0.132963419646527</v>
      </c>
      <c r="AC2583" s="16" t="str">
        <f aca="false">IF(AB2583&lt;=PARAMETER!$B$9,"X",IF(AB2583&lt;=PARAMETER!$B$10,"Y","Z"))</f>
        <v>X</v>
      </c>
      <c r="AD2583" s="16" t="str">
        <f aca="false">AA2583&amp;AC2583</f>
        <v>AX</v>
      </c>
      <c r="AE2583" s="22" t="n">
        <f aca="false">DATA!I2583</f>
        <v>0.27</v>
      </c>
      <c r="AF2583" s="18" t="n">
        <f aca="false">DATA!L2583</f>
        <v>144</v>
      </c>
      <c r="AG2583" s="16" t="str">
        <f aca="false">DATA!K2583</f>
        <v>C</v>
      </c>
      <c r="AH2583" s="18" t="n">
        <f aca="false">IF(AE2583&gt;=PARAMETER!$B$12,1,0)</f>
        <v>0</v>
      </c>
      <c r="AI2583" s="18" t="n">
        <f aca="false">IF(AF2583&gt;=PARAMETER!$B$13,1,0)</f>
        <v>1</v>
      </c>
      <c r="AJ2583" s="18" t="n">
        <f aca="false">IF(AND(AH2583=1,AI2583=1),1,0)</f>
        <v>0</v>
      </c>
    </row>
    <row r="2584" customFormat="false" ht="15" hidden="false" customHeight="false" outlineLevel="0" collapsed="false">
      <c r="A2584" s="16" t="str">
        <f aca="false">DATA!A2584</f>
        <v>ITM12582</v>
      </c>
      <c r="B2584" s="16" t="str">
        <f aca="false">DATA!B2584</f>
        <v>Automotive</v>
      </c>
      <c r="C2584" s="17" t="n">
        <f aca="false">DATA!C2584</f>
        <v>165</v>
      </c>
      <c r="D2584" s="17" t="n">
        <f aca="false">DATA!D2584</f>
        <v>88</v>
      </c>
      <c r="E2584" s="18" t="n">
        <f aca="false">DATA!F2584</f>
        <v>3</v>
      </c>
      <c r="F2584" s="19" t="n">
        <f aca="false">DATA!G2584</f>
        <v>39.27</v>
      </c>
      <c r="G2584" s="19" t="n">
        <f aca="false">DATA!H2584</f>
        <v>9.38</v>
      </c>
      <c r="H2584" s="18" t="n">
        <f aca="false">DATA!E2584</f>
        <v>10</v>
      </c>
      <c r="I2584" s="20" t="n">
        <f aca="false">F2584*E2584</f>
        <v>117.81</v>
      </c>
      <c r="J2584" s="20" t="n">
        <f aca="false">PARAMETER!$B$4*G2584*SQRT(E2584)</f>
        <v>26.7233390961447</v>
      </c>
      <c r="K2584" s="20" t="n">
        <f aca="false">I2584+J2584</f>
        <v>144.533339096145</v>
      </c>
      <c r="L2584" s="20" t="n">
        <f aca="false">K2584+F2584*H2584</f>
        <v>537.233339096145</v>
      </c>
      <c r="M2584" s="16" t="str">
        <f aca="false">IF(C2584&lt;=K2584,"REORDER",IF(C2584&gt;L2584,"OVERSTOCK","OK"))</f>
        <v>OK</v>
      </c>
      <c r="N2584" s="16" t="str">
        <f aca="false">IF(C2584&lt;=D2584,"REORDER","OK")</f>
        <v>OK</v>
      </c>
      <c r="O2584" s="18" t="n">
        <f aca="false">IF(D2584&lt;I2584,1,0)</f>
        <v>1</v>
      </c>
      <c r="P2584" s="20" t="n">
        <f aca="false">C2584/F2584</f>
        <v>4.20168067226891</v>
      </c>
      <c r="Q2584" s="19" t="n">
        <f aca="false">DATA!N2584</f>
        <v>164.33</v>
      </c>
      <c r="R2584" s="19" t="n">
        <f aca="false">DATA!O2584</f>
        <v>1.37</v>
      </c>
      <c r="S2584" s="17" t="n">
        <f aca="false">C2584*Q2584</f>
        <v>27114.45</v>
      </c>
      <c r="T2584" s="19" t="n">
        <f aca="false">C2584*R2584</f>
        <v>226.05</v>
      </c>
      <c r="U2584" s="20" t="n">
        <f aca="false">MAX(0,C2584-L2584)</f>
        <v>0</v>
      </c>
      <c r="V2584" s="17" t="n">
        <f aca="false">U2584*Q2584</f>
        <v>0</v>
      </c>
      <c r="W2584" s="19" t="n">
        <f aca="false">U2584*R2584</f>
        <v>0</v>
      </c>
      <c r="X2584" s="20" t="n">
        <f aca="false">MAX(0,K2584-C2584)</f>
        <v>0</v>
      </c>
      <c r="Y2584" s="17" t="n">
        <f aca="false">F2584*PARAMETER!$B$5*Q2584</f>
        <v>2355432.2715</v>
      </c>
      <c r="Z2584" s="21" t="n">
        <f aca="false">SUMIF($Y$2:$Y$3205,"&gt;="&amp;Y2584)/SUM($Y$2:$Y$3205)</f>
        <v>0.232774273439818</v>
      </c>
      <c r="AA2584" s="16" t="str">
        <f aca="false">IF(Z2584&lt;=PARAMETER!$B$7,"A",IF(Z2584&lt;=PARAMETER!$B$8,"B","C"))</f>
        <v>A</v>
      </c>
      <c r="AB2584" s="22" t="n">
        <f aca="false">G2584/F2584</f>
        <v>0.238859180035651</v>
      </c>
      <c r="AC2584" s="16" t="str">
        <f aca="false">IF(AB2584&lt;=PARAMETER!$B$9,"X",IF(AB2584&lt;=PARAMETER!$B$10,"Y","Z"))</f>
        <v>X</v>
      </c>
      <c r="AD2584" s="16" t="str">
        <f aca="false">AA2584&amp;AC2584</f>
        <v>AX</v>
      </c>
      <c r="AE2584" s="22" t="n">
        <f aca="false">DATA!I2584</f>
        <v>0.98</v>
      </c>
      <c r="AF2584" s="18" t="n">
        <f aca="false">DATA!L2584</f>
        <v>140</v>
      </c>
      <c r="AG2584" s="16" t="str">
        <f aca="false">DATA!K2584</f>
        <v>D</v>
      </c>
      <c r="AH2584" s="18" t="n">
        <f aca="false">IF(AE2584&gt;=PARAMETER!$B$12,1,0)</f>
        <v>1</v>
      </c>
      <c r="AI2584" s="18" t="n">
        <f aca="false">IF(AF2584&gt;=PARAMETER!$B$13,1,0)</f>
        <v>1</v>
      </c>
      <c r="AJ2584" s="18" t="n">
        <f aca="false">IF(AND(AH2584=1,AI2584=1),1,0)</f>
        <v>1</v>
      </c>
    </row>
    <row r="2585" customFormat="false" ht="15" hidden="false" customHeight="false" outlineLevel="0" collapsed="false">
      <c r="A2585" s="16" t="str">
        <f aca="false">DATA!A2585</f>
        <v>ITM12583</v>
      </c>
      <c r="B2585" s="16" t="str">
        <f aca="false">DATA!B2585</f>
        <v>Apparel</v>
      </c>
      <c r="C2585" s="17" t="n">
        <f aca="false">DATA!C2585</f>
        <v>290</v>
      </c>
      <c r="D2585" s="17" t="n">
        <f aca="false">DATA!D2585</f>
        <v>58</v>
      </c>
      <c r="E2585" s="18" t="n">
        <f aca="false">DATA!F2585</f>
        <v>4</v>
      </c>
      <c r="F2585" s="19" t="n">
        <f aca="false">DATA!G2585</f>
        <v>7.85</v>
      </c>
      <c r="G2585" s="19" t="n">
        <f aca="false">DATA!H2585</f>
        <v>2.94</v>
      </c>
      <c r="H2585" s="18" t="n">
        <f aca="false">DATA!E2585</f>
        <v>7</v>
      </c>
      <c r="I2585" s="20" t="n">
        <f aca="false">F2585*E2585</f>
        <v>31.4</v>
      </c>
      <c r="J2585" s="20" t="n">
        <f aca="false">PARAMETER!$B$4*G2585*SQRT(E2585)</f>
        <v>9.67173932647465</v>
      </c>
      <c r="K2585" s="20" t="n">
        <f aca="false">I2585+J2585</f>
        <v>41.0717393264747</v>
      </c>
      <c r="L2585" s="20" t="n">
        <f aca="false">K2585+F2585*H2585</f>
        <v>96.0217393264746</v>
      </c>
      <c r="M2585" s="16" t="str">
        <f aca="false">IF(C2585&lt;=K2585,"REORDER",IF(C2585&gt;L2585,"OVERSTOCK","OK"))</f>
        <v>OVERSTOCK</v>
      </c>
      <c r="N2585" s="16" t="str">
        <f aca="false">IF(C2585&lt;=D2585,"REORDER","OK")</f>
        <v>OK</v>
      </c>
      <c r="O2585" s="18" t="n">
        <f aca="false">IF(D2585&lt;I2585,1,0)</f>
        <v>0</v>
      </c>
      <c r="P2585" s="20" t="n">
        <f aca="false">C2585/F2585</f>
        <v>36.9426751592357</v>
      </c>
      <c r="Q2585" s="19" t="n">
        <f aca="false">DATA!N2585</f>
        <v>69.35</v>
      </c>
      <c r="R2585" s="19" t="n">
        <f aca="false">DATA!O2585</f>
        <v>1.98</v>
      </c>
      <c r="S2585" s="17" t="n">
        <f aca="false">C2585*Q2585</f>
        <v>20111.5</v>
      </c>
      <c r="T2585" s="19" t="n">
        <f aca="false">C2585*R2585</f>
        <v>574.2</v>
      </c>
      <c r="U2585" s="20" t="n">
        <f aca="false">MAX(0,C2585-L2585)</f>
        <v>193.978260673525</v>
      </c>
      <c r="V2585" s="17" t="n">
        <f aca="false">U2585*Q2585</f>
        <v>13452.392377709</v>
      </c>
      <c r="W2585" s="19" t="n">
        <f aca="false">U2585*R2585</f>
        <v>384.07695613358</v>
      </c>
      <c r="X2585" s="20" t="n">
        <f aca="false">MAX(0,K2585-C2585)</f>
        <v>0</v>
      </c>
      <c r="Y2585" s="17" t="n">
        <f aca="false">F2585*PARAMETER!$B$5*Q2585</f>
        <v>198705.0875</v>
      </c>
      <c r="Z2585" s="21" t="n">
        <f aca="false">SUMIF($Y$2:$Y$3205,"&gt;="&amp;Y2585)/SUM($Y$2:$Y$3205)</f>
        <v>0.982777698098835</v>
      </c>
      <c r="AA2585" s="16" t="str">
        <f aca="false">IF(Z2585&lt;=PARAMETER!$B$7,"A",IF(Z2585&lt;=PARAMETER!$B$8,"B","C"))</f>
        <v>C</v>
      </c>
      <c r="AB2585" s="22" t="n">
        <f aca="false">G2585/F2585</f>
        <v>0.374522292993631</v>
      </c>
      <c r="AC2585" s="16" t="str">
        <f aca="false">IF(AB2585&lt;=PARAMETER!$B$9,"X",IF(AB2585&lt;=PARAMETER!$B$10,"Y","Z"))</f>
        <v>Y</v>
      </c>
      <c r="AD2585" s="16" t="str">
        <f aca="false">AA2585&amp;AC2585</f>
        <v>CY</v>
      </c>
      <c r="AE2585" s="22" t="n">
        <f aca="false">DATA!I2585</f>
        <v>0.36</v>
      </c>
      <c r="AF2585" s="18" t="n">
        <f aca="false">DATA!L2585</f>
        <v>90</v>
      </c>
      <c r="AG2585" s="16" t="str">
        <f aca="false">DATA!K2585</f>
        <v>B</v>
      </c>
      <c r="AH2585" s="18" t="n">
        <f aca="false">IF(AE2585&gt;=PARAMETER!$B$12,1,0)</f>
        <v>0</v>
      </c>
      <c r="AI2585" s="18" t="n">
        <f aca="false">IF(AF2585&gt;=PARAMETER!$B$13,1,0)</f>
        <v>0</v>
      </c>
      <c r="AJ2585" s="18" t="n">
        <f aca="false">IF(AND(AH2585=1,AI2585=1),1,0)</f>
        <v>0</v>
      </c>
    </row>
    <row r="2586" customFormat="false" ht="15" hidden="false" customHeight="false" outlineLevel="0" collapsed="false">
      <c r="A2586" s="16" t="str">
        <f aca="false">DATA!A2586</f>
        <v>ITM12584</v>
      </c>
      <c r="B2586" s="16" t="str">
        <f aca="false">DATA!B2586</f>
        <v>Pharma</v>
      </c>
      <c r="C2586" s="17" t="n">
        <f aca="false">DATA!C2586</f>
        <v>443</v>
      </c>
      <c r="D2586" s="17" t="n">
        <f aca="false">DATA!D2586</f>
        <v>42</v>
      </c>
      <c r="E2586" s="18" t="n">
        <f aca="false">DATA!F2586</f>
        <v>3</v>
      </c>
      <c r="F2586" s="19" t="n">
        <f aca="false">DATA!G2586</f>
        <v>42.8</v>
      </c>
      <c r="G2586" s="19" t="n">
        <f aca="false">DATA!H2586</f>
        <v>6.31</v>
      </c>
      <c r="H2586" s="18" t="n">
        <f aca="false">DATA!E2586</f>
        <v>10</v>
      </c>
      <c r="I2586" s="20" t="n">
        <f aca="false">F2586*E2586</f>
        <v>128.4</v>
      </c>
      <c r="J2586" s="20" t="n">
        <f aca="false">PARAMETER!$B$4*G2586*SQRT(E2586)</f>
        <v>17.9770010337605</v>
      </c>
      <c r="K2586" s="20" t="n">
        <f aca="false">I2586+J2586</f>
        <v>146.37700103376</v>
      </c>
      <c r="L2586" s="20" t="n">
        <f aca="false">K2586+F2586*H2586</f>
        <v>574.377001033761</v>
      </c>
      <c r="M2586" s="16" t="str">
        <f aca="false">IF(C2586&lt;=K2586,"REORDER",IF(C2586&gt;L2586,"OVERSTOCK","OK"))</f>
        <v>OK</v>
      </c>
      <c r="N2586" s="16" t="str">
        <f aca="false">IF(C2586&lt;=D2586,"REORDER","OK")</f>
        <v>OK</v>
      </c>
      <c r="O2586" s="18" t="n">
        <f aca="false">IF(D2586&lt;I2586,1,0)</f>
        <v>1</v>
      </c>
      <c r="P2586" s="20" t="n">
        <f aca="false">C2586/F2586</f>
        <v>10.3504672897196</v>
      </c>
      <c r="Q2586" s="19" t="n">
        <f aca="false">DATA!N2586</f>
        <v>133.01</v>
      </c>
      <c r="R2586" s="19" t="n">
        <f aca="false">DATA!O2586</f>
        <v>0.13</v>
      </c>
      <c r="S2586" s="17" t="n">
        <f aca="false">C2586*Q2586</f>
        <v>58923.43</v>
      </c>
      <c r="T2586" s="19" t="n">
        <f aca="false">C2586*R2586</f>
        <v>57.59</v>
      </c>
      <c r="U2586" s="20" t="n">
        <f aca="false">MAX(0,C2586-L2586)</f>
        <v>0</v>
      </c>
      <c r="V2586" s="17" t="n">
        <f aca="false">U2586*Q2586</f>
        <v>0</v>
      </c>
      <c r="W2586" s="19" t="n">
        <f aca="false">U2586*R2586</f>
        <v>0</v>
      </c>
      <c r="X2586" s="20" t="n">
        <f aca="false">MAX(0,K2586-C2586)</f>
        <v>0</v>
      </c>
      <c r="Y2586" s="17" t="n">
        <f aca="false">F2586*PARAMETER!$B$5*Q2586</f>
        <v>2077882.22</v>
      </c>
      <c r="Z2586" s="21" t="n">
        <f aca="false">SUMIF($Y$2:$Y$3205,"&gt;="&amp;Y2586)/SUM($Y$2:$Y$3205)</f>
        <v>0.3114074564404</v>
      </c>
      <c r="AA2586" s="16" t="str">
        <f aca="false">IF(Z2586&lt;=PARAMETER!$B$7,"A",IF(Z2586&lt;=PARAMETER!$B$8,"B","C"))</f>
        <v>A</v>
      </c>
      <c r="AB2586" s="22" t="n">
        <f aca="false">G2586/F2586</f>
        <v>0.147429906542056</v>
      </c>
      <c r="AC2586" s="16" t="str">
        <f aca="false">IF(AB2586&lt;=PARAMETER!$B$9,"X",IF(AB2586&lt;=PARAMETER!$B$10,"Y","Z"))</f>
        <v>X</v>
      </c>
      <c r="AD2586" s="16" t="str">
        <f aca="false">AA2586&amp;AC2586</f>
        <v>AX</v>
      </c>
      <c r="AE2586" s="22" t="n">
        <f aca="false">DATA!I2586</f>
        <v>0.31</v>
      </c>
      <c r="AF2586" s="18" t="n">
        <f aca="false">DATA!L2586</f>
        <v>120</v>
      </c>
      <c r="AG2586" s="16" t="str">
        <f aca="false">DATA!K2586</f>
        <v>C</v>
      </c>
      <c r="AH2586" s="18" t="n">
        <f aca="false">IF(AE2586&gt;=PARAMETER!$B$12,1,0)</f>
        <v>0</v>
      </c>
      <c r="AI2586" s="18" t="n">
        <f aca="false">IF(AF2586&gt;=PARAMETER!$B$13,1,0)</f>
        <v>1</v>
      </c>
      <c r="AJ2586" s="18" t="n">
        <f aca="false">IF(AND(AH2586=1,AI2586=1),1,0)</f>
        <v>0</v>
      </c>
    </row>
    <row r="2587" customFormat="false" ht="15" hidden="false" customHeight="false" outlineLevel="0" collapsed="false">
      <c r="A2587" s="16" t="str">
        <f aca="false">DATA!A2587</f>
        <v>ITM12585</v>
      </c>
      <c r="B2587" s="16" t="str">
        <f aca="false">DATA!B2587</f>
        <v>Apparel</v>
      </c>
      <c r="C2587" s="17" t="n">
        <f aca="false">DATA!C2587</f>
        <v>397</v>
      </c>
      <c r="D2587" s="17" t="n">
        <f aca="false">DATA!D2587</f>
        <v>34</v>
      </c>
      <c r="E2587" s="18" t="n">
        <f aca="false">DATA!F2587</f>
        <v>4</v>
      </c>
      <c r="F2587" s="19" t="n">
        <f aca="false">DATA!G2587</f>
        <v>20.6</v>
      </c>
      <c r="G2587" s="19" t="n">
        <f aca="false">DATA!H2587</f>
        <v>3.58</v>
      </c>
      <c r="H2587" s="18" t="n">
        <f aca="false">DATA!E2587</f>
        <v>13</v>
      </c>
      <c r="I2587" s="20" t="n">
        <f aca="false">F2587*E2587</f>
        <v>82.4</v>
      </c>
      <c r="J2587" s="20" t="n">
        <f aca="false">PARAMETER!$B$4*G2587*SQRT(E2587)</f>
        <v>11.7771519689725</v>
      </c>
      <c r="K2587" s="20" t="n">
        <f aca="false">I2587+J2587</f>
        <v>94.1771519689725</v>
      </c>
      <c r="L2587" s="20" t="n">
        <f aca="false">K2587+F2587*H2587</f>
        <v>361.977151968973</v>
      </c>
      <c r="M2587" s="16" t="str">
        <f aca="false">IF(C2587&lt;=K2587,"REORDER",IF(C2587&gt;L2587,"OVERSTOCK","OK"))</f>
        <v>OVERSTOCK</v>
      </c>
      <c r="N2587" s="16" t="str">
        <f aca="false">IF(C2587&lt;=D2587,"REORDER","OK")</f>
        <v>OK</v>
      </c>
      <c r="O2587" s="18" t="n">
        <f aca="false">IF(D2587&lt;I2587,1,0)</f>
        <v>1</v>
      </c>
      <c r="P2587" s="20" t="n">
        <f aca="false">C2587/F2587</f>
        <v>19.2718446601942</v>
      </c>
      <c r="Q2587" s="19" t="n">
        <f aca="false">DATA!N2587</f>
        <v>60.4</v>
      </c>
      <c r="R2587" s="19" t="n">
        <f aca="false">DATA!O2587</f>
        <v>0.88</v>
      </c>
      <c r="S2587" s="17" t="n">
        <f aca="false">C2587*Q2587</f>
        <v>23978.8</v>
      </c>
      <c r="T2587" s="19" t="n">
        <f aca="false">C2587*R2587</f>
        <v>349.36</v>
      </c>
      <c r="U2587" s="20" t="n">
        <f aca="false">MAX(0,C2587-L2587)</f>
        <v>35.0228480310275</v>
      </c>
      <c r="V2587" s="17" t="n">
        <f aca="false">U2587*Q2587</f>
        <v>2115.38002107406</v>
      </c>
      <c r="W2587" s="19" t="n">
        <f aca="false">U2587*R2587</f>
        <v>30.8201062673042</v>
      </c>
      <c r="X2587" s="20" t="n">
        <f aca="false">MAX(0,K2587-C2587)</f>
        <v>0</v>
      </c>
      <c r="Y2587" s="17" t="n">
        <f aca="false">F2587*PARAMETER!$B$5*Q2587</f>
        <v>454147.6</v>
      </c>
      <c r="Z2587" s="21" t="n">
        <f aca="false">SUMIF($Y$2:$Y$3205,"&gt;="&amp;Y2587)/SUM($Y$2:$Y$3205)</f>
        <v>0.919347102878867</v>
      </c>
      <c r="AA2587" s="16" t="str">
        <f aca="false">IF(Z2587&lt;=PARAMETER!$B$7,"A",IF(Z2587&lt;=PARAMETER!$B$8,"B","C"))</f>
        <v>B</v>
      </c>
      <c r="AB2587" s="22" t="n">
        <f aca="false">G2587/F2587</f>
        <v>0.17378640776699</v>
      </c>
      <c r="AC2587" s="16" t="str">
        <f aca="false">IF(AB2587&lt;=PARAMETER!$B$9,"X",IF(AB2587&lt;=PARAMETER!$B$10,"Y","Z"))</f>
        <v>X</v>
      </c>
      <c r="AD2587" s="16" t="str">
        <f aca="false">AA2587&amp;AC2587</f>
        <v>BX</v>
      </c>
      <c r="AE2587" s="22" t="n">
        <f aca="false">DATA!I2587</f>
        <v>0.85</v>
      </c>
      <c r="AF2587" s="18" t="n">
        <f aca="false">DATA!L2587</f>
        <v>68</v>
      </c>
      <c r="AG2587" s="16" t="str">
        <f aca="false">DATA!K2587</f>
        <v>D</v>
      </c>
      <c r="AH2587" s="18" t="n">
        <f aca="false">IF(AE2587&gt;=PARAMETER!$B$12,1,0)</f>
        <v>1</v>
      </c>
      <c r="AI2587" s="18" t="n">
        <f aca="false">IF(AF2587&gt;=PARAMETER!$B$13,1,0)</f>
        <v>0</v>
      </c>
      <c r="AJ2587" s="18" t="n">
        <f aca="false">IF(AND(AH2587=1,AI2587=1),1,0)</f>
        <v>0</v>
      </c>
    </row>
    <row r="2588" customFormat="false" ht="15" hidden="false" customHeight="false" outlineLevel="0" collapsed="false">
      <c r="A2588" s="16" t="str">
        <f aca="false">DATA!A2588</f>
        <v>ITM12586</v>
      </c>
      <c r="B2588" s="16" t="str">
        <f aca="false">DATA!B2588</f>
        <v>Groceries</v>
      </c>
      <c r="C2588" s="17" t="n">
        <f aca="false">DATA!C2588</f>
        <v>115</v>
      </c>
      <c r="D2588" s="17" t="n">
        <f aca="false">DATA!D2588</f>
        <v>30</v>
      </c>
      <c r="E2588" s="18" t="n">
        <f aca="false">DATA!F2588</f>
        <v>4</v>
      </c>
      <c r="F2588" s="19" t="n">
        <f aca="false">DATA!G2588</f>
        <v>36.77</v>
      </c>
      <c r="G2588" s="19" t="n">
        <f aca="false">DATA!H2588</f>
        <v>2.56</v>
      </c>
      <c r="H2588" s="18" t="n">
        <f aca="false">DATA!E2588</f>
        <v>12</v>
      </c>
      <c r="I2588" s="20" t="n">
        <f aca="false">F2588*E2588</f>
        <v>147.08</v>
      </c>
      <c r="J2588" s="20" t="n">
        <f aca="false">PARAMETER!$B$4*G2588*SQRT(E2588)</f>
        <v>8.42165056999153</v>
      </c>
      <c r="K2588" s="20" t="n">
        <f aca="false">I2588+J2588</f>
        <v>155.501650569992</v>
      </c>
      <c r="L2588" s="20" t="n">
        <f aca="false">K2588+F2588*H2588</f>
        <v>596.741650569992</v>
      </c>
      <c r="M2588" s="16" t="str">
        <f aca="false">IF(C2588&lt;=K2588,"REORDER",IF(C2588&gt;L2588,"OVERSTOCK","OK"))</f>
        <v>REORDER</v>
      </c>
      <c r="N2588" s="16" t="str">
        <f aca="false">IF(C2588&lt;=D2588,"REORDER","OK")</f>
        <v>OK</v>
      </c>
      <c r="O2588" s="18" t="n">
        <f aca="false">IF(D2588&lt;I2588,1,0)</f>
        <v>1</v>
      </c>
      <c r="P2588" s="20" t="n">
        <f aca="false">C2588/F2588</f>
        <v>3.12754963285287</v>
      </c>
      <c r="Q2588" s="19" t="n">
        <f aca="false">DATA!N2588</f>
        <v>141.17</v>
      </c>
      <c r="R2588" s="19" t="n">
        <f aca="false">DATA!O2588</f>
        <v>1.73</v>
      </c>
      <c r="S2588" s="17" t="n">
        <f aca="false">C2588*Q2588</f>
        <v>16234.55</v>
      </c>
      <c r="T2588" s="19" t="n">
        <f aca="false">C2588*R2588</f>
        <v>198.95</v>
      </c>
      <c r="U2588" s="20" t="n">
        <f aca="false">MAX(0,C2588-L2588)</f>
        <v>0</v>
      </c>
      <c r="V2588" s="17" t="n">
        <f aca="false">U2588*Q2588</f>
        <v>0</v>
      </c>
      <c r="W2588" s="19" t="n">
        <f aca="false">U2588*R2588</f>
        <v>0</v>
      </c>
      <c r="X2588" s="20" t="n">
        <f aca="false">MAX(0,K2588-C2588)</f>
        <v>40.5016505699915</v>
      </c>
      <c r="Y2588" s="17" t="n">
        <f aca="false">F2588*PARAMETER!$B$5*Q2588</f>
        <v>1894649.6285</v>
      </c>
      <c r="Z2588" s="21" t="n">
        <f aca="false">SUMIF($Y$2:$Y$3205,"&gt;="&amp;Y2588)/SUM($Y$2:$Y$3205)</f>
        <v>0.378084850961144</v>
      </c>
      <c r="AA2588" s="16" t="str">
        <f aca="false">IF(Z2588&lt;=PARAMETER!$B$7,"A",IF(Z2588&lt;=PARAMETER!$B$8,"B","C"))</f>
        <v>A</v>
      </c>
      <c r="AB2588" s="22" t="n">
        <f aca="false">G2588/F2588</f>
        <v>0.0696219744356813</v>
      </c>
      <c r="AC2588" s="16" t="str">
        <f aca="false">IF(AB2588&lt;=PARAMETER!$B$9,"X",IF(AB2588&lt;=PARAMETER!$B$10,"Y","Z"))</f>
        <v>X</v>
      </c>
      <c r="AD2588" s="16" t="str">
        <f aca="false">AA2588&amp;AC2588</f>
        <v>AX</v>
      </c>
      <c r="AE2588" s="22" t="n">
        <f aca="false">DATA!I2588</f>
        <v>0.48</v>
      </c>
      <c r="AF2588" s="18" t="n">
        <f aca="false">DATA!L2588</f>
        <v>83</v>
      </c>
      <c r="AG2588" s="16" t="str">
        <f aca="false">DATA!K2588</f>
        <v>C</v>
      </c>
      <c r="AH2588" s="18" t="n">
        <f aca="false">IF(AE2588&gt;=PARAMETER!$B$12,1,0)</f>
        <v>0</v>
      </c>
      <c r="AI2588" s="18" t="n">
        <f aca="false">IF(AF2588&gt;=PARAMETER!$B$13,1,0)</f>
        <v>0</v>
      </c>
      <c r="AJ2588" s="18" t="n">
        <f aca="false">IF(AND(AH2588=1,AI2588=1),1,0)</f>
        <v>0</v>
      </c>
    </row>
    <row r="2589" customFormat="false" ht="15" hidden="false" customHeight="false" outlineLevel="0" collapsed="false">
      <c r="A2589" s="16" t="str">
        <f aca="false">DATA!A2589</f>
        <v>ITM12587</v>
      </c>
      <c r="B2589" s="16" t="str">
        <f aca="false">DATA!B2589</f>
        <v>Electronics</v>
      </c>
      <c r="C2589" s="17" t="n">
        <f aca="false">DATA!C2589</f>
        <v>476</v>
      </c>
      <c r="D2589" s="17" t="n">
        <f aca="false">DATA!D2589</f>
        <v>26</v>
      </c>
      <c r="E2589" s="18" t="n">
        <f aca="false">DATA!F2589</f>
        <v>3</v>
      </c>
      <c r="F2589" s="19" t="n">
        <f aca="false">DATA!G2589</f>
        <v>27.03</v>
      </c>
      <c r="G2589" s="19" t="n">
        <f aca="false">DATA!H2589</f>
        <v>1.31</v>
      </c>
      <c r="H2589" s="18" t="n">
        <f aca="false">DATA!E2589</f>
        <v>14</v>
      </c>
      <c r="I2589" s="20" t="n">
        <f aca="false">F2589*E2589</f>
        <v>81.09</v>
      </c>
      <c r="J2589" s="20" t="n">
        <f aca="false">PARAMETER!$B$4*G2589*SQRT(E2589)</f>
        <v>3.732150769291</v>
      </c>
      <c r="K2589" s="20" t="n">
        <f aca="false">I2589+J2589</f>
        <v>84.822150769291</v>
      </c>
      <c r="L2589" s="20" t="n">
        <f aca="false">K2589+F2589*H2589</f>
        <v>463.242150769291</v>
      </c>
      <c r="M2589" s="16" t="str">
        <f aca="false">IF(C2589&lt;=K2589,"REORDER",IF(C2589&gt;L2589,"OVERSTOCK","OK"))</f>
        <v>OVERSTOCK</v>
      </c>
      <c r="N2589" s="16" t="str">
        <f aca="false">IF(C2589&lt;=D2589,"REORDER","OK")</f>
        <v>OK</v>
      </c>
      <c r="O2589" s="18" t="n">
        <f aca="false">IF(D2589&lt;I2589,1,0)</f>
        <v>1</v>
      </c>
      <c r="P2589" s="20" t="n">
        <f aca="false">C2589/F2589</f>
        <v>17.6100628930818</v>
      </c>
      <c r="Q2589" s="19" t="n">
        <f aca="false">DATA!N2589</f>
        <v>142.61</v>
      </c>
      <c r="R2589" s="19" t="n">
        <f aca="false">DATA!O2589</f>
        <v>0.92</v>
      </c>
      <c r="S2589" s="17" t="n">
        <f aca="false">C2589*Q2589</f>
        <v>67882.36</v>
      </c>
      <c r="T2589" s="19" t="n">
        <f aca="false">C2589*R2589</f>
        <v>437.92</v>
      </c>
      <c r="U2589" s="20" t="n">
        <f aca="false">MAX(0,C2589-L2589)</f>
        <v>12.757849230709</v>
      </c>
      <c r="V2589" s="17" t="n">
        <f aca="false">U2589*Q2589</f>
        <v>1819.39687879141</v>
      </c>
      <c r="W2589" s="19" t="n">
        <f aca="false">U2589*R2589</f>
        <v>11.7372212922523</v>
      </c>
      <c r="X2589" s="20" t="n">
        <f aca="false">MAX(0,K2589-C2589)</f>
        <v>0</v>
      </c>
      <c r="Y2589" s="17" t="n">
        <f aca="false">F2589*PARAMETER!$B$5*Q2589</f>
        <v>1406983.1295</v>
      </c>
      <c r="Z2589" s="21" t="n">
        <f aca="false">SUMIF($Y$2:$Y$3205,"&gt;="&amp;Y2589)/SUM($Y$2:$Y$3205)</f>
        <v>0.567409344283572</v>
      </c>
      <c r="AA2589" s="16" t="str">
        <f aca="false">IF(Z2589&lt;=PARAMETER!$B$7,"A",IF(Z2589&lt;=PARAMETER!$B$8,"B","C"))</f>
        <v>A</v>
      </c>
      <c r="AB2589" s="22" t="n">
        <f aca="false">G2589/F2589</f>
        <v>0.0484646688864225</v>
      </c>
      <c r="AC2589" s="16" t="str">
        <f aca="false">IF(AB2589&lt;=PARAMETER!$B$9,"X",IF(AB2589&lt;=PARAMETER!$B$10,"Y","Z"))</f>
        <v>X</v>
      </c>
      <c r="AD2589" s="16" t="str">
        <f aca="false">AA2589&amp;AC2589</f>
        <v>AX</v>
      </c>
      <c r="AE2589" s="22" t="n">
        <f aca="false">DATA!I2589</f>
        <v>0.48</v>
      </c>
      <c r="AF2589" s="18" t="n">
        <f aca="false">DATA!L2589</f>
        <v>138</v>
      </c>
      <c r="AG2589" s="16" t="str">
        <f aca="false">DATA!K2589</f>
        <v>D</v>
      </c>
      <c r="AH2589" s="18" t="n">
        <f aca="false">IF(AE2589&gt;=PARAMETER!$B$12,1,0)</f>
        <v>0</v>
      </c>
      <c r="AI2589" s="18" t="n">
        <f aca="false">IF(AF2589&gt;=PARAMETER!$B$13,1,0)</f>
        <v>1</v>
      </c>
      <c r="AJ2589" s="18" t="n">
        <f aca="false">IF(AND(AH2589=1,AI2589=1),1,0)</f>
        <v>0</v>
      </c>
    </row>
    <row r="2590" customFormat="false" ht="15" hidden="false" customHeight="false" outlineLevel="0" collapsed="false">
      <c r="A2590" s="16" t="str">
        <f aca="false">DATA!A2590</f>
        <v>ITM12588</v>
      </c>
      <c r="B2590" s="16" t="str">
        <f aca="false">DATA!B2590</f>
        <v>Electronics</v>
      </c>
      <c r="C2590" s="17" t="n">
        <f aca="false">DATA!C2590</f>
        <v>248</v>
      </c>
      <c r="D2590" s="17" t="n">
        <f aca="false">DATA!D2590</f>
        <v>32</v>
      </c>
      <c r="E2590" s="18" t="n">
        <f aca="false">DATA!F2590</f>
        <v>8</v>
      </c>
      <c r="F2590" s="19" t="n">
        <f aca="false">DATA!G2590</f>
        <v>41.6</v>
      </c>
      <c r="G2590" s="19" t="n">
        <f aca="false">DATA!H2590</f>
        <v>6.4</v>
      </c>
      <c r="H2590" s="18" t="n">
        <f aca="false">DATA!E2590</f>
        <v>14</v>
      </c>
      <c r="I2590" s="20" t="n">
        <f aca="false">F2590*E2590</f>
        <v>332.8</v>
      </c>
      <c r="J2590" s="20" t="n">
        <f aca="false">PARAMETER!$B$4*G2590*SQRT(E2590)</f>
        <v>29.7750311341228</v>
      </c>
      <c r="K2590" s="20" t="n">
        <f aca="false">I2590+J2590</f>
        <v>362.575031134123</v>
      </c>
      <c r="L2590" s="20" t="n">
        <f aca="false">K2590+F2590*H2590</f>
        <v>944.975031134123</v>
      </c>
      <c r="M2590" s="16" t="str">
        <f aca="false">IF(C2590&lt;=K2590,"REORDER",IF(C2590&gt;L2590,"OVERSTOCK","OK"))</f>
        <v>REORDER</v>
      </c>
      <c r="N2590" s="16" t="str">
        <f aca="false">IF(C2590&lt;=D2590,"REORDER","OK")</f>
        <v>OK</v>
      </c>
      <c r="O2590" s="18" t="n">
        <f aca="false">IF(D2590&lt;I2590,1,0)</f>
        <v>1</v>
      </c>
      <c r="P2590" s="20" t="n">
        <f aca="false">C2590/F2590</f>
        <v>5.96153846153846</v>
      </c>
      <c r="Q2590" s="19" t="n">
        <f aca="false">DATA!N2590</f>
        <v>34.74</v>
      </c>
      <c r="R2590" s="19" t="n">
        <f aca="false">DATA!O2590</f>
        <v>0.11</v>
      </c>
      <c r="S2590" s="17" t="n">
        <f aca="false">C2590*Q2590</f>
        <v>8615.52</v>
      </c>
      <c r="T2590" s="19" t="n">
        <f aca="false">C2590*R2590</f>
        <v>27.28</v>
      </c>
      <c r="U2590" s="20" t="n">
        <f aca="false">MAX(0,C2590-L2590)</f>
        <v>0</v>
      </c>
      <c r="V2590" s="17" t="n">
        <f aca="false">U2590*Q2590</f>
        <v>0</v>
      </c>
      <c r="W2590" s="19" t="n">
        <f aca="false">U2590*R2590</f>
        <v>0</v>
      </c>
      <c r="X2590" s="20" t="n">
        <f aca="false">MAX(0,K2590-C2590)</f>
        <v>114.575031134123</v>
      </c>
      <c r="Y2590" s="17" t="n">
        <f aca="false">F2590*PARAMETER!$B$5*Q2590</f>
        <v>527492.16</v>
      </c>
      <c r="Z2590" s="21" t="n">
        <f aca="false">SUMIF($Y$2:$Y$3205,"&gt;="&amp;Y2590)/SUM($Y$2:$Y$3205)</f>
        <v>0.897618110916616</v>
      </c>
      <c r="AA2590" s="16" t="str">
        <f aca="false">IF(Z2590&lt;=PARAMETER!$B$7,"A",IF(Z2590&lt;=PARAMETER!$B$8,"B","C"))</f>
        <v>B</v>
      </c>
      <c r="AB2590" s="22" t="n">
        <f aca="false">G2590/F2590</f>
        <v>0.153846153846154</v>
      </c>
      <c r="AC2590" s="16" t="str">
        <f aca="false">IF(AB2590&lt;=PARAMETER!$B$9,"X",IF(AB2590&lt;=PARAMETER!$B$10,"Y","Z"))</f>
        <v>X</v>
      </c>
      <c r="AD2590" s="16" t="str">
        <f aca="false">AA2590&amp;AC2590</f>
        <v>BX</v>
      </c>
      <c r="AE2590" s="22" t="n">
        <f aca="false">DATA!I2590</f>
        <v>0.5</v>
      </c>
      <c r="AF2590" s="18" t="n">
        <f aca="false">DATA!L2590</f>
        <v>165</v>
      </c>
      <c r="AG2590" s="16" t="str">
        <f aca="false">DATA!K2590</f>
        <v>D</v>
      </c>
      <c r="AH2590" s="18" t="n">
        <f aca="false">IF(AE2590&gt;=PARAMETER!$B$12,1,0)</f>
        <v>0</v>
      </c>
      <c r="AI2590" s="18" t="n">
        <f aca="false">IF(AF2590&gt;=PARAMETER!$B$13,1,0)</f>
        <v>1</v>
      </c>
      <c r="AJ2590" s="18" t="n">
        <f aca="false">IF(AND(AH2590=1,AI2590=1),1,0)</f>
        <v>0</v>
      </c>
    </row>
    <row r="2591" customFormat="false" ht="15" hidden="false" customHeight="false" outlineLevel="0" collapsed="false">
      <c r="A2591" s="16" t="str">
        <f aca="false">DATA!A2591</f>
        <v>ITM12589</v>
      </c>
      <c r="B2591" s="16" t="str">
        <f aca="false">DATA!B2591</f>
        <v>Electronics</v>
      </c>
      <c r="C2591" s="17" t="n">
        <f aca="false">DATA!C2591</f>
        <v>221</v>
      </c>
      <c r="D2591" s="17" t="n">
        <f aca="false">DATA!D2591</f>
        <v>66</v>
      </c>
      <c r="E2591" s="18" t="n">
        <f aca="false">DATA!F2591</f>
        <v>8</v>
      </c>
      <c r="F2591" s="19" t="n">
        <f aca="false">DATA!G2591</f>
        <v>21.85</v>
      </c>
      <c r="G2591" s="19" t="n">
        <f aca="false">DATA!H2591</f>
        <v>8.88</v>
      </c>
      <c r="H2591" s="18" t="n">
        <f aca="false">DATA!E2591</f>
        <v>5</v>
      </c>
      <c r="I2591" s="20" t="n">
        <f aca="false">F2591*E2591</f>
        <v>174.8</v>
      </c>
      <c r="J2591" s="20" t="n">
        <f aca="false">PARAMETER!$B$4*G2591*SQRT(E2591)</f>
        <v>41.3128556985954</v>
      </c>
      <c r="K2591" s="20" t="n">
        <f aca="false">I2591+J2591</f>
        <v>216.112855698595</v>
      </c>
      <c r="L2591" s="20" t="n">
        <f aca="false">K2591+F2591*H2591</f>
        <v>325.362855698595</v>
      </c>
      <c r="M2591" s="16" t="str">
        <f aca="false">IF(C2591&lt;=K2591,"REORDER",IF(C2591&gt;L2591,"OVERSTOCK","OK"))</f>
        <v>OK</v>
      </c>
      <c r="N2591" s="16" t="str">
        <f aca="false">IF(C2591&lt;=D2591,"REORDER","OK")</f>
        <v>OK</v>
      </c>
      <c r="O2591" s="18" t="n">
        <f aca="false">IF(D2591&lt;I2591,1,0)</f>
        <v>1</v>
      </c>
      <c r="P2591" s="20" t="n">
        <f aca="false">C2591/F2591</f>
        <v>10.1144164759725</v>
      </c>
      <c r="Q2591" s="19" t="n">
        <f aca="false">DATA!N2591</f>
        <v>136.37</v>
      </c>
      <c r="R2591" s="19" t="n">
        <f aca="false">DATA!O2591</f>
        <v>0.4</v>
      </c>
      <c r="S2591" s="17" t="n">
        <f aca="false">C2591*Q2591</f>
        <v>30137.77</v>
      </c>
      <c r="T2591" s="19" t="n">
        <f aca="false">C2591*R2591</f>
        <v>88.4</v>
      </c>
      <c r="U2591" s="20" t="n">
        <f aca="false">MAX(0,C2591-L2591)</f>
        <v>0</v>
      </c>
      <c r="V2591" s="17" t="n">
        <f aca="false">U2591*Q2591</f>
        <v>0</v>
      </c>
      <c r="W2591" s="19" t="n">
        <f aca="false">U2591*R2591</f>
        <v>0</v>
      </c>
      <c r="X2591" s="20" t="n">
        <f aca="false">MAX(0,K2591-C2591)</f>
        <v>0</v>
      </c>
      <c r="Y2591" s="17" t="n">
        <f aca="false">F2591*PARAMETER!$B$5*Q2591</f>
        <v>1087584.8425</v>
      </c>
      <c r="Z2591" s="21" t="n">
        <f aca="false">SUMIF($Y$2:$Y$3205,"&gt;="&amp;Y2591)/SUM($Y$2:$Y$3205)</f>
        <v>0.689776649981292</v>
      </c>
      <c r="AA2591" s="16" t="str">
        <f aca="false">IF(Z2591&lt;=PARAMETER!$B$7,"A",IF(Z2591&lt;=PARAMETER!$B$8,"B","C"))</f>
        <v>A</v>
      </c>
      <c r="AB2591" s="22" t="n">
        <f aca="false">G2591/F2591</f>
        <v>0.406407322654462</v>
      </c>
      <c r="AC2591" s="16" t="str">
        <f aca="false">IF(AB2591&lt;=PARAMETER!$B$9,"X",IF(AB2591&lt;=PARAMETER!$B$10,"Y","Z"))</f>
        <v>Y</v>
      </c>
      <c r="AD2591" s="16" t="str">
        <f aca="false">AA2591&amp;AC2591</f>
        <v>AY</v>
      </c>
      <c r="AE2591" s="22" t="n">
        <f aca="false">DATA!I2591</f>
        <v>0.47</v>
      </c>
      <c r="AF2591" s="18" t="n">
        <f aca="false">DATA!L2591</f>
        <v>68</v>
      </c>
      <c r="AG2591" s="16" t="str">
        <f aca="false">DATA!K2591</f>
        <v>C</v>
      </c>
      <c r="AH2591" s="18" t="n">
        <f aca="false">IF(AE2591&gt;=PARAMETER!$B$12,1,0)</f>
        <v>0</v>
      </c>
      <c r="AI2591" s="18" t="n">
        <f aca="false">IF(AF2591&gt;=PARAMETER!$B$13,1,0)</f>
        <v>0</v>
      </c>
      <c r="AJ2591" s="18" t="n">
        <f aca="false">IF(AND(AH2591=1,AI2591=1),1,0)</f>
        <v>0</v>
      </c>
    </row>
    <row r="2592" customFormat="false" ht="15" hidden="false" customHeight="false" outlineLevel="0" collapsed="false">
      <c r="A2592" s="16" t="str">
        <f aca="false">DATA!A2592</f>
        <v>ITM12590</v>
      </c>
      <c r="B2592" s="16" t="str">
        <f aca="false">DATA!B2592</f>
        <v>Apparel</v>
      </c>
      <c r="C2592" s="17" t="n">
        <f aca="false">DATA!C2592</f>
        <v>231</v>
      </c>
      <c r="D2592" s="17" t="n">
        <f aca="false">DATA!D2592</f>
        <v>90</v>
      </c>
      <c r="E2592" s="18" t="n">
        <f aca="false">DATA!F2592</f>
        <v>2</v>
      </c>
      <c r="F2592" s="19" t="n">
        <f aca="false">DATA!G2592</f>
        <v>4.03</v>
      </c>
      <c r="G2592" s="19" t="n">
        <f aca="false">DATA!H2592</f>
        <v>3.84</v>
      </c>
      <c r="H2592" s="18" t="n">
        <f aca="false">DATA!E2592</f>
        <v>12</v>
      </c>
      <c r="I2592" s="20" t="n">
        <f aca="false">F2592*E2592</f>
        <v>8.06</v>
      </c>
      <c r="J2592" s="20" t="n">
        <f aca="false">PARAMETER!$B$4*G2592*SQRT(E2592)</f>
        <v>8.93250934023685</v>
      </c>
      <c r="K2592" s="20" t="n">
        <f aca="false">I2592+J2592</f>
        <v>16.9925093402369</v>
      </c>
      <c r="L2592" s="20" t="n">
        <f aca="false">K2592+F2592*H2592</f>
        <v>65.3525093402369</v>
      </c>
      <c r="M2592" s="16" t="str">
        <f aca="false">IF(C2592&lt;=K2592,"REORDER",IF(C2592&gt;L2592,"OVERSTOCK","OK"))</f>
        <v>OVERSTOCK</v>
      </c>
      <c r="N2592" s="16" t="str">
        <f aca="false">IF(C2592&lt;=D2592,"REORDER","OK")</f>
        <v>OK</v>
      </c>
      <c r="O2592" s="18" t="n">
        <f aca="false">IF(D2592&lt;I2592,1,0)</f>
        <v>0</v>
      </c>
      <c r="P2592" s="20" t="n">
        <f aca="false">C2592/F2592</f>
        <v>57.3200992555831</v>
      </c>
      <c r="Q2592" s="19" t="n">
        <f aca="false">DATA!N2592</f>
        <v>73.38</v>
      </c>
      <c r="R2592" s="19" t="n">
        <f aca="false">DATA!O2592</f>
        <v>0.92</v>
      </c>
      <c r="S2592" s="17" t="n">
        <f aca="false">C2592*Q2592</f>
        <v>16950.78</v>
      </c>
      <c r="T2592" s="19" t="n">
        <f aca="false">C2592*R2592</f>
        <v>212.52</v>
      </c>
      <c r="U2592" s="20" t="n">
        <f aca="false">MAX(0,C2592-L2592)</f>
        <v>165.647490659763</v>
      </c>
      <c r="V2592" s="17" t="n">
        <f aca="false">U2592*Q2592</f>
        <v>12155.2128646134</v>
      </c>
      <c r="W2592" s="19" t="n">
        <f aca="false">U2592*R2592</f>
        <v>152.395691406982</v>
      </c>
      <c r="X2592" s="20" t="n">
        <f aca="false">MAX(0,K2592-C2592)</f>
        <v>0</v>
      </c>
      <c r="Y2592" s="17" t="n">
        <f aca="false">F2592*PARAMETER!$B$5*Q2592</f>
        <v>107938.311</v>
      </c>
      <c r="Z2592" s="21" t="n">
        <f aca="false">SUMIF($Y$2:$Y$3205,"&gt;="&amp;Y2592)/SUM($Y$2:$Y$3205)</f>
        <v>0.995307897918299</v>
      </c>
      <c r="AA2592" s="16" t="str">
        <f aca="false">IF(Z2592&lt;=PARAMETER!$B$7,"A",IF(Z2592&lt;=PARAMETER!$B$8,"B","C"))</f>
        <v>C</v>
      </c>
      <c r="AB2592" s="22" t="n">
        <f aca="false">G2592/F2592</f>
        <v>0.952853598014888</v>
      </c>
      <c r="AC2592" s="16" t="str">
        <f aca="false">IF(AB2592&lt;=PARAMETER!$B$9,"X",IF(AB2592&lt;=PARAMETER!$B$10,"Y","Z"))</f>
        <v>Z</v>
      </c>
      <c r="AD2592" s="16" t="str">
        <f aca="false">AA2592&amp;AC2592</f>
        <v>CZ</v>
      </c>
      <c r="AE2592" s="22" t="n">
        <f aca="false">DATA!I2592</f>
        <v>0.39</v>
      </c>
      <c r="AF2592" s="18" t="n">
        <f aca="false">DATA!L2592</f>
        <v>127</v>
      </c>
      <c r="AG2592" s="16" t="str">
        <f aca="false">DATA!K2592</f>
        <v>A</v>
      </c>
      <c r="AH2592" s="18" t="n">
        <f aca="false">IF(AE2592&gt;=PARAMETER!$B$12,1,0)</f>
        <v>0</v>
      </c>
      <c r="AI2592" s="18" t="n">
        <f aca="false">IF(AF2592&gt;=PARAMETER!$B$13,1,0)</f>
        <v>1</v>
      </c>
      <c r="AJ2592" s="18" t="n">
        <f aca="false">IF(AND(AH2592=1,AI2592=1),1,0)</f>
        <v>0</v>
      </c>
    </row>
    <row r="2593" customFormat="false" ht="15" hidden="false" customHeight="false" outlineLevel="0" collapsed="false">
      <c r="A2593" s="16" t="str">
        <f aca="false">DATA!A2593</f>
        <v>ITM12591</v>
      </c>
      <c r="B2593" s="16" t="str">
        <f aca="false">DATA!B2593</f>
        <v>Apparel</v>
      </c>
      <c r="C2593" s="17" t="n">
        <f aca="false">DATA!C2593</f>
        <v>25</v>
      </c>
      <c r="D2593" s="17" t="n">
        <f aca="false">DATA!D2593</f>
        <v>67</v>
      </c>
      <c r="E2593" s="18" t="n">
        <f aca="false">DATA!F2593</f>
        <v>6</v>
      </c>
      <c r="F2593" s="19" t="n">
        <f aca="false">DATA!G2593</f>
        <v>28.28</v>
      </c>
      <c r="G2593" s="19" t="n">
        <f aca="false">DATA!H2593</f>
        <v>5.75</v>
      </c>
      <c r="H2593" s="18" t="n">
        <f aca="false">DATA!E2593</f>
        <v>9</v>
      </c>
      <c r="I2593" s="20" t="n">
        <f aca="false">F2593*E2593</f>
        <v>169.68</v>
      </c>
      <c r="J2593" s="20" t="n">
        <f aca="false">PARAMETER!$B$4*G2593*SQRT(E2593)</f>
        <v>23.1670495036847</v>
      </c>
      <c r="K2593" s="20" t="n">
        <f aca="false">I2593+J2593</f>
        <v>192.847049503685</v>
      </c>
      <c r="L2593" s="20" t="n">
        <f aca="false">K2593+F2593*H2593</f>
        <v>447.367049503685</v>
      </c>
      <c r="M2593" s="16" t="str">
        <f aca="false">IF(C2593&lt;=K2593,"REORDER",IF(C2593&gt;L2593,"OVERSTOCK","OK"))</f>
        <v>REORDER</v>
      </c>
      <c r="N2593" s="16" t="str">
        <f aca="false">IF(C2593&lt;=D2593,"REORDER","OK")</f>
        <v>REORDER</v>
      </c>
      <c r="O2593" s="18" t="n">
        <f aca="false">IF(D2593&lt;I2593,1,0)</f>
        <v>1</v>
      </c>
      <c r="P2593" s="20" t="n">
        <f aca="false">C2593/F2593</f>
        <v>0.884016973125884</v>
      </c>
      <c r="Q2593" s="19" t="n">
        <f aca="false">DATA!N2593</f>
        <v>42.79</v>
      </c>
      <c r="R2593" s="19" t="n">
        <f aca="false">DATA!O2593</f>
        <v>1.37</v>
      </c>
      <c r="S2593" s="17" t="n">
        <f aca="false">C2593*Q2593</f>
        <v>1069.75</v>
      </c>
      <c r="T2593" s="19" t="n">
        <f aca="false">C2593*R2593</f>
        <v>34.25</v>
      </c>
      <c r="U2593" s="20" t="n">
        <f aca="false">MAX(0,C2593-L2593)</f>
        <v>0</v>
      </c>
      <c r="V2593" s="17" t="n">
        <f aca="false">U2593*Q2593</f>
        <v>0</v>
      </c>
      <c r="W2593" s="19" t="n">
        <f aca="false">U2593*R2593</f>
        <v>0</v>
      </c>
      <c r="X2593" s="20" t="n">
        <f aca="false">MAX(0,K2593-C2593)</f>
        <v>167.847049503685</v>
      </c>
      <c r="Y2593" s="17" t="n">
        <f aca="false">F2593*PARAMETER!$B$5*Q2593</f>
        <v>441686.938</v>
      </c>
      <c r="Z2593" s="21" t="n">
        <f aca="false">SUMIF($Y$2:$Y$3205,"&gt;="&amp;Y2593)/SUM($Y$2:$Y$3205)</f>
        <v>0.923479053677571</v>
      </c>
      <c r="AA2593" s="16" t="str">
        <f aca="false">IF(Z2593&lt;=PARAMETER!$B$7,"A",IF(Z2593&lt;=PARAMETER!$B$8,"B","C"))</f>
        <v>B</v>
      </c>
      <c r="AB2593" s="22" t="n">
        <f aca="false">G2593/F2593</f>
        <v>0.203323903818953</v>
      </c>
      <c r="AC2593" s="16" t="str">
        <f aca="false">IF(AB2593&lt;=PARAMETER!$B$9,"X",IF(AB2593&lt;=PARAMETER!$B$10,"Y","Z"))</f>
        <v>X</v>
      </c>
      <c r="AD2593" s="16" t="str">
        <f aca="false">AA2593&amp;AC2593</f>
        <v>BX</v>
      </c>
      <c r="AE2593" s="22" t="n">
        <f aca="false">DATA!I2593</f>
        <v>0.36</v>
      </c>
      <c r="AF2593" s="18" t="n">
        <f aca="false">DATA!L2593</f>
        <v>147</v>
      </c>
      <c r="AG2593" s="16" t="str">
        <f aca="false">DATA!K2593</f>
        <v>B</v>
      </c>
      <c r="AH2593" s="18" t="n">
        <f aca="false">IF(AE2593&gt;=PARAMETER!$B$12,1,0)</f>
        <v>0</v>
      </c>
      <c r="AI2593" s="18" t="n">
        <f aca="false">IF(AF2593&gt;=PARAMETER!$B$13,1,0)</f>
        <v>1</v>
      </c>
      <c r="AJ2593" s="18" t="n">
        <f aca="false">IF(AND(AH2593=1,AI2593=1),1,0)</f>
        <v>0</v>
      </c>
    </row>
    <row r="2594" customFormat="false" ht="15" hidden="false" customHeight="false" outlineLevel="0" collapsed="false">
      <c r="A2594" s="16" t="str">
        <f aca="false">DATA!A2594</f>
        <v>ITM12592</v>
      </c>
      <c r="B2594" s="16" t="str">
        <f aca="false">DATA!B2594</f>
        <v>Electronics</v>
      </c>
      <c r="C2594" s="17" t="n">
        <f aca="false">DATA!C2594</f>
        <v>131</v>
      </c>
      <c r="D2594" s="17" t="n">
        <f aca="false">DATA!D2594</f>
        <v>23</v>
      </c>
      <c r="E2594" s="18" t="n">
        <f aca="false">DATA!F2594</f>
        <v>8</v>
      </c>
      <c r="F2594" s="19" t="n">
        <f aca="false">DATA!G2594</f>
        <v>9.39</v>
      </c>
      <c r="G2594" s="19" t="n">
        <f aca="false">DATA!H2594</f>
        <v>6.6</v>
      </c>
      <c r="H2594" s="18" t="n">
        <f aca="false">DATA!E2594</f>
        <v>14</v>
      </c>
      <c r="I2594" s="20" t="n">
        <f aca="false">F2594*E2594</f>
        <v>75.12</v>
      </c>
      <c r="J2594" s="20" t="n">
        <f aca="false">PARAMETER!$B$4*G2594*SQRT(E2594)</f>
        <v>30.7055008570642</v>
      </c>
      <c r="K2594" s="20" t="n">
        <f aca="false">I2594+J2594</f>
        <v>105.825500857064</v>
      </c>
      <c r="L2594" s="20" t="n">
        <f aca="false">K2594+F2594*H2594</f>
        <v>237.285500857064</v>
      </c>
      <c r="M2594" s="16" t="str">
        <f aca="false">IF(C2594&lt;=K2594,"REORDER",IF(C2594&gt;L2594,"OVERSTOCK","OK"))</f>
        <v>OK</v>
      </c>
      <c r="N2594" s="16" t="str">
        <f aca="false">IF(C2594&lt;=D2594,"REORDER","OK")</f>
        <v>OK</v>
      </c>
      <c r="O2594" s="18" t="n">
        <f aca="false">IF(D2594&lt;I2594,1,0)</f>
        <v>1</v>
      </c>
      <c r="P2594" s="20" t="n">
        <f aca="false">C2594/F2594</f>
        <v>13.95101171459</v>
      </c>
      <c r="Q2594" s="19" t="n">
        <f aca="false">DATA!N2594</f>
        <v>105.07</v>
      </c>
      <c r="R2594" s="19" t="n">
        <f aca="false">DATA!O2594</f>
        <v>0.41</v>
      </c>
      <c r="S2594" s="17" t="n">
        <f aca="false">C2594*Q2594</f>
        <v>13764.17</v>
      </c>
      <c r="T2594" s="19" t="n">
        <f aca="false">C2594*R2594</f>
        <v>53.71</v>
      </c>
      <c r="U2594" s="20" t="n">
        <f aca="false">MAX(0,C2594-L2594)</f>
        <v>0</v>
      </c>
      <c r="V2594" s="17" t="n">
        <f aca="false">U2594*Q2594</f>
        <v>0</v>
      </c>
      <c r="W2594" s="19" t="n">
        <f aca="false">U2594*R2594</f>
        <v>0</v>
      </c>
      <c r="X2594" s="20" t="n">
        <f aca="false">MAX(0,K2594-C2594)</f>
        <v>0</v>
      </c>
      <c r="Y2594" s="17" t="n">
        <f aca="false">F2594*PARAMETER!$B$5*Q2594</f>
        <v>360111.6645</v>
      </c>
      <c r="Z2594" s="21" t="n">
        <f aca="false">SUMIF($Y$2:$Y$3205,"&gt;="&amp;Y2594)/SUM($Y$2:$Y$3205)</f>
        <v>0.94539924561801</v>
      </c>
      <c r="AA2594" s="16" t="str">
        <f aca="false">IF(Z2594&lt;=PARAMETER!$B$7,"A",IF(Z2594&lt;=PARAMETER!$B$8,"B","C"))</f>
        <v>B</v>
      </c>
      <c r="AB2594" s="22" t="n">
        <f aca="false">G2594/F2594</f>
        <v>0.702875399361022</v>
      </c>
      <c r="AC2594" s="16" t="str">
        <f aca="false">IF(AB2594&lt;=PARAMETER!$B$9,"X",IF(AB2594&lt;=PARAMETER!$B$10,"Y","Z"))</f>
        <v>Z</v>
      </c>
      <c r="AD2594" s="16" t="str">
        <f aca="false">AA2594&amp;AC2594</f>
        <v>BZ</v>
      </c>
      <c r="AE2594" s="22" t="n">
        <f aca="false">DATA!I2594</f>
        <v>0.89</v>
      </c>
      <c r="AF2594" s="18" t="n">
        <f aca="false">DATA!L2594</f>
        <v>112</v>
      </c>
      <c r="AG2594" s="16" t="str">
        <f aca="false">DATA!K2594</f>
        <v>A</v>
      </c>
      <c r="AH2594" s="18" t="n">
        <f aca="false">IF(AE2594&gt;=PARAMETER!$B$12,1,0)</f>
        <v>1</v>
      </c>
      <c r="AI2594" s="18" t="n">
        <f aca="false">IF(AF2594&gt;=PARAMETER!$B$13,1,0)</f>
        <v>1</v>
      </c>
      <c r="AJ2594" s="18" t="n">
        <f aca="false">IF(AND(AH2594=1,AI2594=1),1,0)</f>
        <v>1</v>
      </c>
    </row>
    <row r="2595" customFormat="false" ht="15" hidden="false" customHeight="false" outlineLevel="0" collapsed="false">
      <c r="A2595" s="16" t="str">
        <f aca="false">DATA!A2595</f>
        <v>ITM12593</v>
      </c>
      <c r="B2595" s="16" t="str">
        <f aca="false">DATA!B2595</f>
        <v>Apparel</v>
      </c>
      <c r="C2595" s="17" t="n">
        <f aca="false">DATA!C2595</f>
        <v>395</v>
      </c>
      <c r="D2595" s="17" t="n">
        <f aca="false">DATA!D2595</f>
        <v>29</v>
      </c>
      <c r="E2595" s="18" t="n">
        <f aca="false">DATA!F2595</f>
        <v>5</v>
      </c>
      <c r="F2595" s="19" t="n">
        <f aca="false">DATA!G2595</f>
        <v>48.31</v>
      </c>
      <c r="G2595" s="19" t="n">
        <f aca="false">DATA!H2595</f>
        <v>4.44</v>
      </c>
      <c r="H2595" s="18" t="n">
        <f aca="false">DATA!E2595</f>
        <v>6</v>
      </c>
      <c r="I2595" s="20" t="n">
        <f aca="false">F2595*E2595</f>
        <v>241.55</v>
      </c>
      <c r="J2595" s="20" t="n">
        <f aca="false">PARAMETER!$B$4*G2595*SQRT(E2595)</f>
        <v>16.3303400816785</v>
      </c>
      <c r="K2595" s="20" t="n">
        <f aca="false">I2595+J2595</f>
        <v>257.880340081679</v>
      </c>
      <c r="L2595" s="20" t="n">
        <f aca="false">K2595+F2595*H2595</f>
        <v>547.740340081679</v>
      </c>
      <c r="M2595" s="16" t="str">
        <f aca="false">IF(C2595&lt;=K2595,"REORDER",IF(C2595&gt;L2595,"OVERSTOCK","OK"))</f>
        <v>OK</v>
      </c>
      <c r="N2595" s="16" t="str">
        <f aca="false">IF(C2595&lt;=D2595,"REORDER","OK")</f>
        <v>OK</v>
      </c>
      <c r="O2595" s="18" t="n">
        <f aca="false">IF(D2595&lt;I2595,1,0)</f>
        <v>1</v>
      </c>
      <c r="P2595" s="20" t="n">
        <f aca="false">C2595/F2595</f>
        <v>8.17636100186297</v>
      </c>
      <c r="Q2595" s="19" t="n">
        <f aca="false">DATA!N2595</f>
        <v>95.94</v>
      </c>
      <c r="R2595" s="19" t="n">
        <f aca="false">DATA!O2595</f>
        <v>0.95</v>
      </c>
      <c r="S2595" s="17" t="n">
        <f aca="false">C2595*Q2595</f>
        <v>37896.3</v>
      </c>
      <c r="T2595" s="19" t="n">
        <f aca="false">C2595*R2595</f>
        <v>375.25</v>
      </c>
      <c r="U2595" s="20" t="n">
        <f aca="false">MAX(0,C2595-L2595)</f>
        <v>0</v>
      </c>
      <c r="V2595" s="17" t="n">
        <f aca="false">U2595*Q2595</f>
        <v>0</v>
      </c>
      <c r="W2595" s="19" t="n">
        <f aca="false">U2595*R2595</f>
        <v>0</v>
      </c>
      <c r="X2595" s="20" t="n">
        <f aca="false">MAX(0,K2595-C2595)</f>
        <v>0</v>
      </c>
      <c r="Y2595" s="17" t="n">
        <f aca="false">F2595*PARAMETER!$B$5*Q2595</f>
        <v>1691724.411</v>
      </c>
      <c r="Z2595" s="21" t="n">
        <f aca="false">SUMIF($Y$2:$Y$3205,"&gt;="&amp;Y2595)/SUM($Y$2:$Y$3205)</f>
        <v>0.460260992582354</v>
      </c>
      <c r="AA2595" s="16" t="str">
        <f aca="false">IF(Z2595&lt;=PARAMETER!$B$7,"A",IF(Z2595&lt;=PARAMETER!$B$8,"B","C"))</f>
        <v>A</v>
      </c>
      <c r="AB2595" s="22" t="n">
        <f aca="false">G2595/F2595</f>
        <v>0.091906437590561</v>
      </c>
      <c r="AC2595" s="16" t="str">
        <f aca="false">IF(AB2595&lt;=PARAMETER!$B$9,"X",IF(AB2595&lt;=PARAMETER!$B$10,"Y","Z"))</f>
        <v>X</v>
      </c>
      <c r="AD2595" s="16" t="str">
        <f aca="false">AA2595&amp;AC2595</f>
        <v>AX</v>
      </c>
      <c r="AE2595" s="22" t="n">
        <f aca="false">DATA!I2595</f>
        <v>0.25</v>
      </c>
      <c r="AF2595" s="18" t="n">
        <f aca="false">DATA!L2595</f>
        <v>140</v>
      </c>
      <c r="AG2595" s="16" t="str">
        <f aca="false">DATA!K2595</f>
        <v>C</v>
      </c>
      <c r="AH2595" s="18" t="n">
        <f aca="false">IF(AE2595&gt;=PARAMETER!$B$12,1,0)</f>
        <v>0</v>
      </c>
      <c r="AI2595" s="18" t="n">
        <f aca="false">IF(AF2595&gt;=PARAMETER!$B$13,1,0)</f>
        <v>1</v>
      </c>
      <c r="AJ2595" s="18" t="n">
        <f aca="false">IF(AND(AH2595=1,AI2595=1),1,0)</f>
        <v>0</v>
      </c>
    </row>
    <row r="2596" customFormat="false" ht="15" hidden="false" customHeight="false" outlineLevel="0" collapsed="false">
      <c r="A2596" s="16" t="str">
        <f aca="false">DATA!A2596</f>
        <v>ITM12594</v>
      </c>
      <c r="B2596" s="16" t="str">
        <f aca="false">DATA!B2596</f>
        <v>Automotive</v>
      </c>
      <c r="C2596" s="17" t="n">
        <f aca="false">DATA!C2596</f>
        <v>398</v>
      </c>
      <c r="D2596" s="17" t="n">
        <f aca="false">DATA!D2596</f>
        <v>39</v>
      </c>
      <c r="E2596" s="18" t="n">
        <f aca="false">DATA!F2596</f>
        <v>3</v>
      </c>
      <c r="F2596" s="19" t="n">
        <f aca="false">DATA!G2596</f>
        <v>26.82</v>
      </c>
      <c r="G2596" s="19" t="n">
        <f aca="false">DATA!H2596</f>
        <v>9.08</v>
      </c>
      <c r="H2596" s="18" t="n">
        <f aca="false">DATA!E2596</f>
        <v>7</v>
      </c>
      <c r="I2596" s="20" t="n">
        <f aca="false">F2596*E2596</f>
        <v>80.46</v>
      </c>
      <c r="J2596" s="20" t="n">
        <f aca="false">PARAMETER!$B$4*G2596*SQRT(E2596)</f>
        <v>25.8686480802766</v>
      </c>
      <c r="K2596" s="20" t="n">
        <f aca="false">I2596+J2596</f>
        <v>106.328648080277</v>
      </c>
      <c r="L2596" s="20" t="n">
        <f aca="false">K2596+F2596*H2596</f>
        <v>294.068648080277</v>
      </c>
      <c r="M2596" s="16" t="str">
        <f aca="false">IF(C2596&lt;=K2596,"REORDER",IF(C2596&gt;L2596,"OVERSTOCK","OK"))</f>
        <v>OVERSTOCK</v>
      </c>
      <c r="N2596" s="16" t="str">
        <f aca="false">IF(C2596&lt;=D2596,"REORDER","OK")</f>
        <v>OK</v>
      </c>
      <c r="O2596" s="18" t="n">
        <f aca="false">IF(D2596&lt;I2596,1,0)</f>
        <v>1</v>
      </c>
      <c r="P2596" s="20" t="n">
        <f aca="false">C2596/F2596</f>
        <v>14.8396718866518</v>
      </c>
      <c r="Q2596" s="19" t="n">
        <f aca="false">DATA!N2596</f>
        <v>157.04</v>
      </c>
      <c r="R2596" s="19" t="n">
        <f aca="false">DATA!O2596</f>
        <v>0.12</v>
      </c>
      <c r="S2596" s="17" t="n">
        <f aca="false">C2596*Q2596</f>
        <v>62501.92</v>
      </c>
      <c r="T2596" s="19" t="n">
        <f aca="false">C2596*R2596</f>
        <v>47.76</v>
      </c>
      <c r="U2596" s="20" t="n">
        <f aca="false">MAX(0,C2596-L2596)</f>
        <v>103.931351919723</v>
      </c>
      <c r="V2596" s="17" t="n">
        <f aca="false">U2596*Q2596</f>
        <v>16321.3795054734</v>
      </c>
      <c r="W2596" s="19" t="n">
        <f aca="false">U2596*R2596</f>
        <v>12.4717622303668</v>
      </c>
      <c r="X2596" s="20" t="n">
        <f aca="false">MAX(0,K2596-C2596)</f>
        <v>0</v>
      </c>
      <c r="Y2596" s="17" t="n">
        <f aca="false">F2596*PARAMETER!$B$5*Q2596</f>
        <v>1537311.672</v>
      </c>
      <c r="Z2596" s="21" t="n">
        <f aca="false">SUMIF($Y$2:$Y$3205,"&gt;="&amp;Y2596)/SUM($Y$2:$Y$3205)</f>
        <v>0.509279739314794</v>
      </c>
      <c r="AA2596" s="16" t="str">
        <f aca="false">IF(Z2596&lt;=PARAMETER!$B$7,"A",IF(Z2596&lt;=PARAMETER!$B$8,"B","C"))</f>
        <v>A</v>
      </c>
      <c r="AB2596" s="22" t="n">
        <f aca="false">G2596/F2596</f>
        <v>0.33855331841909</v>
      </c>
      <c r="AC2596" s="16" t="str">
        <f aca="false">IF(AB2596&lt;=PARAMETER!$B$9,"X",IF(AB2596&lt;=PARAMETER!$B$10,"Y","Z"))</f>
        <v>Y</v>
      </c>
      <c r="AD2596" s="16" t="str">
        <f aca="false">AA2596&amp;AC2596</f>
        <v>AY</v>
      </c>
      <c r="AE2596" s="22" t="n">
        <f aca="false">DATA!I2596</f>
        <v>0.26</v>
      </c>
      <c r="AF2596" s="18" t="n">
        <f aca="false">DATA!L2596</f>
        <v>144</v>
      </c>
      <c r="AG2596" s="16" t="str">
        <f aca="false">DATA!K2596</f>
        <v>D</v>
      </c>
      <c r="AH2596" s="18" t="n">
        <f aca="false">IF(AE2596&gt;=PARAMETER!$B$12,1,0)</f>
        <v>0</v>
      </c>
      <c r="AI2596" s="18" t="n">
        <f aca="false">IF(AF2596&gt;=PARAMETER!$B$13,1,0)</f>
        <v>1</v>
      </c>
      <c r="AJ2596" s="18" t="n">
        <f aca="false">IF(AND(AH2596=1,AI2596=1),1,0)</f>
        <v>0</v>
      </c>
    </row>
    <row r="2597" customFormat="false" ht="15" hidden="false" customHeight="false" outlineLevel="0" collapsed="false">
      <c r="A2597" s="16" t="str">
        <f aca="false">DATA!A2597</f>
        <v>ITM12595</v>
      </c>
      <c r="B2597" s="16" t="str">
        <f aca="false">DATA!B2597</f>
        <v>Automotive</v>
      </c>
      <c r="C2597" s="17" t="n">
        <f aca="false">DATA!C2597</f>
        <v>466</v>
      </c>
      <c r="D2597" s="17" t="n">
        <f aca="false">DATA!D2597</f>
        <v>28</v>
      </c>
      <c r="E2597" s="18" t="n">
        <f aca="false">DATA!F2597</f>
        <v>4</v>
      </c>
      <c r="F2597" s="19" t="n">
        <f aca="false">DATA!G2597</f>
        <v>28.12</v>
      </c>
      <c r="G2597" s="19" t="n">
        <f aca="false">DATA!H2597</f>
        <v>3.95</v>
      </c>
      <c r="H2597" s="18" t="n">
        <f aca="false">DATA!E2597</f>
        <v>11</v>
      </c>
      <c r="I2597" s="20" t="n">
        <f aca="false">F2597*E2597</f>
        <v>112.48</v>
      </c>
      <c r="J2597" s="20" t="n">
        <f aca="false">PARAMETER!$B$4*G2597*SQRT(E2597)</f>
        <v>12.9943436529166</v>
      </c>
      <c r="K2597" s="20" t="n">
        <f aca="false">I2597+J2597</f>
        <v>125.474343652917</v>
      </c>
      <c r="L2597" s="20" t="n">
        <f aca="false">K2597+F2597*H2597</f>
        <v>434.794343652917</v>
      </c>
      <c r="M2597" s="16" t="str">
        <f aca="false">IF(C2597&lt;=K2597,"REORDER",IF(C2597&gt;L2597,"OVERSTOCK","OK"))</f>
        <v>OVERSTOCK</v>
      </c>
      <c r="N2597" s="16" t="str">
        <f aca="false">IF(C2597&lt;=D2597,"REORDER","OK")</f>
        <v>OK</v>
      </c>
      <c r="O2597" s="18" t="n">
        <f aca="false">IF(D2597&lt;I2597,1,0)</f>
        <v>1</v>
      </c>
      <c r="P2597" s="20" t="n">
        <f aca="false">C2597/F2597</f>
        <v>16.5718349928876</v>
      </c>
      <c r="Q2597" s="19" t="n">
        <f aca="false">DATA!N2597</f>
        <v>26.06</v>
      </c>
      <c r="R2597" s="19" t="n">
        <f aca="false">DATA!O2597</f>
        <v>1.01</v>
      </c>
      <c r="S2597" s="17" t="n">
        <f aca="false">C2597*Q2597</f>
        <v>12143.96</v>
      </c>
      <c r="T2597" s="19" t="n">
        <f aca="false">C2597*R2597</f>
        <v>470.66</v>
      </c>
      <c r="U2597" s="20" t="n">
        <f aca="false">MAX(0,C2597-L2597)</f>
        <v>31.2056563470834</v>
      </c>
      <c r="V2597" s="17" t="n">
        <f aca="false">U2597*Q2597</f>
        <v>813.219404404993</v>
      </c>
      <c r="W2597" s="19" t="n">
        <f aca="false">U2597*R2597</f>
        <v>31.5177129105542</v>
      </c>
      <c r="X2597" s="20" t="n">
        <f aca="false">MAX(0,K2597-C2597)</f>
        <v>0</v>
      </c>
      <c r="Y2597" s="17" t="n">
        <f aca="false">F2597*PARAMETER!$B$5*Q2597</f>
        <v>267474.628</v>
      </c>
      <c r="Z2597" s="21" t="n">
        <f aca="false">SUMIF($Y$2:$Y$3205,"&gt;="&amp;Y2597)/SUM($Y$2:$Y$3205)</f>
        <v>0.967662766051593</v>
      </c>
      <c r="AA2597" s="16" t="str">
        <f aca="false">IF(Z2597&lt;=PARAMETER!$B$7,"A",IF(Z2597&lt;=PARAMETER!$B$8,"B","C"))</f>
        <v>C</v>
      </c>
      <c r="AB2597" s="22" t="n">
        <f aca="false">G2597/F2597</f>
        <v>0.140469416785206</v>
      </c>
      <c r="AC2597" s="16" t="str">
        <f aca="false">IF(AB2597&lt;=PARAMETER!$B$9,"X",IF(AB2597&lt;=PARAMETER!$B$10,"Y","Z"))</f>
        <v>X</v>
      </c>
      <c r="AD2597" s="16" t="str">
        <f aca="false">AA2597&amp;AC2597</f>
        <v>CX</v>
      </c>
      <c r="AE2597" s="22" t="n">
        <f aca="false">DATA!I2597</f>
        <v>0.61</v>
      </c>
      <c r="AF2597" s="18" t="n">
        <f aca="false">DATA!L2597</f>
        <v>18</v>
      </c>
      <c r="AG2597" s="16" t="str">
        <f aca="false">DATA!K2597</f>
        <v>C</v>
      </c>
      <c r="AH2597" s="18" t="n">
        <f aca="false">IF(AE2597&gt;=PARAMETER!$B$12,1,0)</f>
        <v>0</v>
      </c>
      <c r="AI2597" s="18" t="n">
        <f aca="false">IF(AF2597&gt;=PARAMETER!$B$13,1,0)</f>
        <v>0</v>
      </c>
      <c r="AJ2597" s="18" t="n">
        <f aca="false">IF(AND(AH2597=1,AI2597=1),1,0)</f>
        <v>0</v>
      </c>
    </row>
    <row r="2598" customFormat="false" ht="15" hidden="false" customHeight="false" outlineLevel="0" collapsed="false">
      <c r="A2598" s="16" t="str">
        <f aca="false">DATA!A2598</f>
        <v>ITM12596</v>
      </c>
      <c r="B2598" s="16" t="str">
        <f aca="false">DATA!B2598</f>
        <v>Apparel</v>
      </c>
      <c r="C2598" s="17" t="n">
        <f aca="false">DATA!C2598</f>
        <v>342</v>
      </c>
      <c r="D2598" s="17" t="n">
        <f aca="false">DATA!D2598</f>
        <v>62</v>
      </c>
      <c r="E2598" s="18" t="n">
        <f aca="false">DATA!F2598</f>
        <v>3</v>
      </c>
      <c r="F2598" s="19" t="n">
        <f aca="false">DATA!G2598</f>
        <v>45.46</v>
      </c>
      <c r="G2598" s="19" t="n">
        <f aca="false">DATA!H2598</f>
        <v>1.69</v>
      </c>
      <c r="H2598" s="18" t="n">
        <f aca="false">DATA!E2598</f>
        <v>9</v>
      </c>
      <c r="I2598" s="20" t="n">
        <f aca="false">F2598*E2598</f>
        <v>136.38</v>
      </c>
      <c r="J2598" s="20" t="n">
        <f aca="false">PARAMETER!$B$4*G2598*SQRT(E2598)</f>
        <v>4.81475938939068</v>
      </c>
      <c r="K2598" s="20" t="n">
        <f aca="false">I2598+J2598</f>
        <v>141.194759389391</v>
      </c>
      <c r="L2598" s="20" t="n">
        <f aca="false">K2598+F2598*H2598</f>
        <v>550.334759389391</v>
      </c>
      <c r="M2598" s="16" t="str">
        <f aca="false">IF(C2598&lt;=K2598,"REORDER",IF(C2598&gt;L2598,"OVERSTOCK","OK"))</f>
        <v>OK</v>
      </c>
      <c r="N2598" s="16" t="str">
        <f aca="false">IF(C2598&lt;=D2598,"REORDER","OK")</f>
        <v>OK</v>
      </c>
      <c r="O2598" s="18" t="n">
        <f aca="false">IF(D2598&lt;I2598,1,0)</f>
        <v>1</v>
      </c>
      <c r="P2598" s="20" t="n">
        <f aca="false">C2598/F2598</f>
        <v>7.5230972283326</v>
      </c>
      <c r="Q2598" s="19" t="n">
        <f aca="false">DATA!N2598</f>
        <v>160.05</v>
      </c>
      <c r="R2598" s="19" t="n">
        <f aca="false">DATA!O2598</f>
        <v>1.8</v>
      </c>
      <c r="S2598" s="17" t="n">
        <f aca="false">C2598*Q2598</f>
        <v>54737.1</v>
      </c>
      <c r="T2598" s="19" t="n">
        <f aca="false">C2598*R2598</f>
        <v>615.6</v>
      </c>
      <c r="U2598" s="20" t="n">
        <f aca="false">MAX(0,C2598-L2598)</f>
        <v>0</v>
      </c>
      <c r="V2598" s="17" t="n">
        <f aca="false">U2598*Q2598</f>
        <v>0</v>
      </c>
      <c r="W2598" s="19" t="n">
        <f aca="false">U2598*R2598</f>
        <v>0</v>
      </c>
      <c r="X2598" s="20" t="n">
        <f aca="false">MAX(0,K2598-C2598)</f>
        <v>0</v>
      </c>
      <c r="Y2598" s="17" t="n">
        <f aca="false">F2598*PARAMETER!$B$5*Q2598</f>
        <v>2655693.645</v>
      </c>
      <c r="Z2598" s="21" t="n">
        <f aca="false">SUMIF($Y$2:$Y$3205,"&gt;="&amp;Y2598)/SUM($Y$2:$Y$3205)</f>
        <v>0.137306070216028</v>
      </c>
      <c r="AA2598" s="16" t="str">
        <f aca="false">IF(Z2598&lt;=PARAMETER!$B$7,"A",IF(Z2598&lt;=PARAMETER!$B$8,"B","C"))</f>
        <v>A</v>
      </c>
      <c r="AB2598" s="22" t="n">
        <f aca="false">G2598/F2598</f>
        <v>0.0371755389353278</v>
      </c>
      <c r="AC2598" s="16" t="str">
        <f aca="false">IF(AB2598&lt;=PARAMETER!$B$9,"X",IF(AB2598&lt;=PARAMETER!$B$10,"Y","Z"))</f>
        <v>X</v>
      </c>
      <c r="AD2598" s="16" t="str">
        <f aca="false">AA2598&amp;AC2598</f>
        <v>AX</v>
      </c>
      <c r="AE2598" s="22" t="n">
        <f aca="false">DATA!I2598</f>
        <v>0.41</v>
      </c>
      <c r="AF2598" s="18" t="n">
        <f aca="false">DATA!L2598</f>
        <v>108</v>
      </c>
      <c r="AG2598" s="16" t="str">
        <f aca="false">DATA!K2598</f>
        <v>D</v>
      </c>
      <c r="AH2598" s="18" t="n">
        <f aca="false">IF(AE2598&gt;=PARAMETER!$B$12,1,0)</f>
        <v>0</v>
      </c>
      <c r="AI2598" s="18" t="n">
        <f aca="false">IF(AF2598&gt;=PARAMETER!$B$13,1,0)</f>
        <v>1</v>
      </c>
      <c r="AJ2598" s="18" t="n">
        <f aca="false">IF(AND(AH2598=1,AI2598=1),1,0)</f>
        <v>0</v>
      </c>
    </row>
    <row r="2599" customFormat="false" ht="15" hidden="false" customHeight="false" outlineLevel="0" collapsed="false">
      <c r="A2599" s="16" t="str">
        <f aca="false">DATA!A2599</f>
        <v>ITM12597</v>
      </c>
      <c r="B2599" s="16" t="str">
        <f aca="false">DATA!B2599</f>
        <v>Electronics</v>
      </c>
      <c r="C2599" s="17" t="n">
        <f aca="false">DATA!C2599</f>
        <v>125</v>
      </c>
      <c r="D2599" s="17" t="n">
        <f aca="false">DATA!D2599</f>
        <v>65</v>
      </c>
      <c r="E2599" s="18" t="n">
        <f aca="false">DATA!F2599</f>
        <v>6</v>
      </c>
      <c r="F2599" s="19" t="n">
        <f aca="false">DATA!G2599</f>
        <v>31.6</v>
      </c>
      <c r="G2599" s="19" t="n">
        <f aca="false">DATA!H2599</f>
        <v>1.87</v>
      </c>
      <c r="H2599" s="18" t="n">
        <f aca="false">DATA!E2599</f>
        <v>6</v>
      </c>
      <c r="I2599" s="20" t="n">
        <f aca="false">F2599*E2599</f>
        <v>189.6</v>
      </c>
      <c r="J2599" s="20" t="n">
        <f aca="false">PARAMETER!$B$4*G2599*SQRT(E2599)</f>
        <v>7.53432740380702</v>
      </c>
      <c r="K2599" s="20" t="n">
        <f aca="false">I2599+J2599</f>
        <v>197.134327403807</v>
      </c>
      <c r="L2599" s="20" t="n">
        <f aca="false">K2599+F2599*H2599</f>
        <v>386.734327403807</v>
      </c>
      <c r="M2599" s="16" t="str">
        <f aca="false">IF(C2599&lt;=K2599,"REORDER",IF(C2599&gt;L2599,"OVERSTOCK","OK"))</f>
        <v>REORDER</v>
      </c>
      <c r="N2599" s="16" t="str">
        <f aca="false">IF(C2599&lt;=D2599,"REORDER","OK")</f>
        <v>OK</v>
      </c>
      <c r="O2599" s="18" t="n">
        <f aca="false">IF(D2599&lt;I2599,1,0)</f>
        <v>1</v>
      </c>
      <c r="P2599" s="20" t="n">
        <f aca="false">C2599/F2599</f>
        <v>3.95569620253165</v>
      </c>
      <c r="Q2599" s="19" t="n">
        <f aca="false">DATA!N2599</f>
        <v>30.16</v>
      </c>
      <c r="R2599" s="19" t="n">
        <f aca="false">DATA!O2599</f>
        <v>1.23</v>
      </c>
      <c r="S2599" s="17" t="n">
        <f aca="false">C2599*Q2599</f>
        <v>3770</v>
      </c>
      <c r="T2599" s="19" t="n">
        <f aca="false">C2599*R2599</f>
        <v>153.75</v>
      </c>
      <c r="U2599" s="20" t="n">
        <f aca="false">MAX(0,C2599-L2599)</f>
        <v>0</v>
      </c>
      <c r="V2599" s="17" t="n">
        <f aca="false">U2599*Q2599</f>
        <v>0</v>
      </c>
      <c r="W2599" s="19" t="n">
        <f aca="false">U2599*R2599</f>
        <v>0</v>
      </c>
      <c r="X2599" s="20" t="n">
        <f aca="false">MAX(0,K2599-C2599)</f>
        <v>72.1343274038071</v>
      </c>
      <c r="Y2599" s="17" t="n">
        <f aca="false">F2599*PARAMETER!$B$5*Q2599</f>
        <v>347865.44</v>
      </c>
      <c r="Z2599" s="21" t="n">
        <f aca="false">SUMIF($Y$2:$Y$3205,"&gt;="&amp;Y2599)/SUM($Y$2:$Y$3205)</f>
        <v>0.948338405108287</v>
      </c>
      <c r="AA2599" s="16" t="str">
        <f aca="false">IF(Z2599&lt;=PARAMETER!$B$7,"A",IF(Z2599&lt;=PARAMETER!$B$8,"B","C"))</f>
        <v>B</v>
      </c>
      <c r="AB2599" s="22" t="n">
        <f aca="false">G2599/F2599</f>
        <v>0.0591772151898734</v>
      </c>
      <c r="AC2599" s="16" t="str">
        <f aca="false">IF(AB2599&lt;=PARAMETER!$B$9,"X",IF(AB2599&lt;=PARAMETER!$B$10,"Y","Z"))</f>
        <v>X</v>
      </c>
      <c r="AD2599" s="16" t="str">
        <f aca="false">AA2599&amp;AC2599</f>
        <v>BX</v>
      </c>
      <c r="AE2599" s="22" t="n">
        <f aca="false">DATA!I2599</f>
        <v>0.48</v>
      </c>
      <c r="AF2599" s="18" t="n">
        <f aca="false">DATA!L2599</f>
        <v>150</v>
      </c>
      <c r="AG2599" s="16" t="str">
        <f aca="false">DATA!K2599</f>
        <v>D</v>
      </c>
      <c r="AH2599" s="18" t="n">
        <f aca="false">IF(AE2599&gt;=PARAMETER!$B$12,1,0)</f>
        <v>0</v>
      </c>
      <c r="AI2599" s="18" t="n">
        <f aca="false">IF(AF2599&gt;=PARAMETER!$B$13,1,0)</f>
        <v>1</v>
      </c>
      <c r="AJ2599" s="18" t="n">
        <f aca="false">IF(AND(AH2599=1,AI2599=1),1,0)</f>
        <v>0</v>
      </c>
    </row>
    <row r="2600" customFormat="false" ht="15" hidden="false" customHeight="false" outlineLevel="0" collapsed="false">
      <c r="A2600" s="16" t="str">
        <f aca="false">DATA!A2600</f>
        <v>ITM12598</v>
      </c>
      <c r="B2600" s="16" t="str">
        <f aca="false">DATA!B2600</f>
        <v>Apparel</v>
      </c>
      <c r="C2600" s="17" t="n">
        <f aca="false">DATA!C2600</f>
        <v>158</v>
      </c>
      <c r="D2600" s="17" t="n">
        <f aca="false">DATA!D2600</f>
        <v>86</v>
      </c>
      <c r="E2600" s="18" t="n">
        <f aca="false">DATA!F2600</f>
        <v>7</v>
      </c>
      <c r="F2600" s="19" t="n">
        <f aca="false">DATA!G2600</f>
        <v>15.83</v>
      </c>
      <c r="G2600" s="19" t="n">
        <f aca="false">DATA!H2600</f>
        <v>8.96</v>
      </c>
      <c r="H2600" s="18" t="n">
        <f aca="false">DATA!E2600</f>
        <v>8</v>
      </c>
      <c r="I2600" s="20" t="n">
        <f aca="false">F2600*E2600</f>
        <v>110.81</v>
      </c>
      <c r="J2600" s="20" t="n">
        <f aca="false">PARAMETER!$B$4*G2600*SQRT(E2600)</f>
        <v>38.9927878145452</v>
      </c>
      <c r="K2600" s="20" t="n">
        <f aca="false">I2600+J2600</f>
        <v>149.802787814545</v>
      </c>
      <c r="L2600" s="20" t="n">
        <f aca="false">K2600+F2600*H2600</f>
        <v>276.442787814545</v>
      </c>
      <c r="M2600" s="16" t="str">
        <f aca="false">IF(C2600&lt;=K2600,"REORDER",IF(C2600&gt;L2600,"OVERSTOCK","OK"))</f>
        <v>OK</v>
      </c>
      <c r="N2600" s="16" t="str">
        <f aca="false">IF(C2600&lt;=D2600,"REORDER","OK")</f>
        <v>OK</v>
      </c>
      <c r="O2600" s="18" t="n">
        <f aca="false">IF(D2600&lt;I2600,1,0)</f>
        <v>1</v>
      </c>
      <c r="P2600" s="20" t="n">
        <f aca="false">C2600/F2600</f>
        <v>9.98104864181933</v>
      </c>
      <c r="Q2600" s="19" t="n">
        <f aca="false">DATA!N2600</f>
        <v>49.42</v>
      </c>
      <c r="R2600" s="19" t="n">
        <f aca="false">DATA!O2600</f>
        <v>0.94</v>
      </c>
      <c r="S2600" s="17" t="n">
        <f aca="false">C2600*Q2600</f>
        <v>7808.36</v>
      </c>
      <c r="T2600" s="19" t="n">
        <f aca="false">C2600*R2600</f>
        <v>148.52</v>
      </c>
      <c r="U2600" s="20" t="n">
        <f aca="false">MAX(0,C2600-L2600)</f>
        <v>0</v>
      </c>
      <c r="V2600" s="17" t="n">
        <f aca="false">U2600*Q2600</f>
        <v>0</v>
      </c>
      <c r="W2600" s="19" t="n">
        <f aca="false">U2600*R2600</f>
        <v>0</v>
      </c>
      <c r="X2600" s="20" t="n">
        <f aca="false">MAX(0,K2600-C2600)</f>
        <v>0</v>
      </c>
      <c r="Y2600" s="17" t="n">
        <f aca="false">F2600*PARAMETER!$B$5*Q2600</f>
        <v>285546.289</v>
      </c>
      <c r="Z2600" s="21" t="n">
        <f aca="false">SUMIF($Y$2:$Y$3205,"&gt;="&amp;Y2600)/SUM($Y$2:$Y$3205)</f>
        <v>0.963944405788706</v>
      </c>
      <c r="AA2600" s="16" t="str">
        <f aca="false">IF(Z2600&lt;=PARAMETER!$B$7,"A",IF(Z2600&lt;=PARAMETER!$B$8,"B","C"))</f>
        <v>C</v>
      </c>
      <c r="AB2600" s="22" t="n">
        <f aca="false">G2600/F2600</f>
        <v>0.566013897662666</v>
      </c>
      <c r="AC2600" s="16" t="str">
        <f aca="false">IF(AB2600&lt;=PARAMETER!$B$9,"X",IF(AB2600&lt;=PARAMETER!$B$10,"Y","Z"))</f>
        <v>Z</v>
      </c>
      <c r="AD2600" s="16" t="str">
        <f aca="false">AA2600&amp;AC2600</f>
        <v>CZ</v>
      </c>
      <c r="AE2600" s="22" t="n">
        <f aca="false">DATA!I2600</f>
        <v>0.83</v>
      </c>
      <c r="AF2600" s="18" t="n">
        <f aca="false">DATA!L2600</f>
        <v>177</v>
      </c>
      <c r="AG2600" s="16" t="str">
        <f aca="false">DATA!K2600</f>
        <v>A</v>
      </c>
      <c r="AH2600" s="18" t="n">
        <f aca="false">IF(AE2600&gt;=PARAMETER!$B$12,1,0)</f>
        <v>1</v>
      </c>
      <c r="AI2600" s="18" t="n">
        <f aca="false">IF(AF2600&gt;=PARAMETER!$B$13,1,0)</f>
        <v>1</v>
      </c>
      <c r="AJ2600" s="18" t="n">
        <f aca="false">IF(AND(AH2600=1,AI2600=1),1,0)</f>
        <v>1</v>
      </c>
    </row>
    <row r="2601" customFormat="false" ht="15" hidden="false" customHeight="false" outlineLevel="0" collapsed="false">
      <c r="A2601" s="16" t="str">
        <f aca="false">DATA!A2601</f>
        <v>ITM12599</v>
      </c>
      <c r="B2601" s="16" t="str">
        <f aca="false">DATA!B2601</f>
        <v>Apparel</v>
      </c>
      <c r="C2601" s="17" t="n">
        <f aca="false">DATA!C2601</f>
        <v>318</v>
      </c>
      <c r="D2601" s="17" t="n">
        <f aca="false">DATA!D2601</f>
        <v>91</v>
      </c>
      <c r="E2601" s="18" t="n">
        <f aca="false">DATA!F2601</f>
        <v>8</v>
      </c>
      <c r="F2601" s="19" t="n">
        <f aca="false">DATA!G2601</f>
        <v>15.51</v>
      </c>
      <c r="G2601" s="19" t="n">
        <f aca="false">DATA!H2601</f>
        <v>9.89</v>
      </c>
      <c r="H2601" s="18" t="n">
        <f aca="false">DATA!E2601</f>
        <v>12</v>
      </c>
      <c r="I2601" s="20" t="n">
        <f aca="false">F2601*E2601</f>
        <v>124.08</v>
      </c>
      <c r="J2601" s="20" t="n">
        <f aca="false">PARAMETER!$B$4*G2601*SQRT(E2601)</f>
        <v>46.0117277994492</v>
      </c>
      <c r="K2601" s="20" t="n">
        <f aca="false">I2601+J2601</f>
        <v>170.091727799449</v>
      </c>
      <c r="L2601" s="20" t="n">
        <f aca="false">K2601+F2601*H2601</f>
        <v>356.211727799449</v>
      </c>
      <c r="M2601" s="16" t="str">
        <f aca="false">IF(C2601&lt;=K2601,"REORDER",IF(C2601&gt;L2601,"OVERSTOCK","OK"))</f>
        <v>OK</v>
      </c>
      <c r="N2601" s="16" t="str">
        <f aca="false">IF(C2601&lt;=D2601,"REORDER","OK")</f>
        <v>OK</v>
      </c>
      <c r="O2601" s="18" t="n">
        <f aca="false">IF(D2601&lt;I2601,1,0)</f>
        <v>1</v>
      </c>
      <c r="P2601" s="20" t="n">
        <f aca="false">C2601/F2601</f>
        <v>20.5029013539652</v>
      </c>
      <c r="Q2601" s="19" t="n">
        <f aca="false">DATA!N2601</f>
        <v>108.02</v>
      </c>
      <c r="R2601" s="19" t="n">
        <f aca="false">DATA!O2601</f>
        <v>0.41</v>
      </c>
      <c r="S2601" s="17" t="n">
        <f aca="false">C2601*Q2601</f>
        <v>34350.36</v>
      </c>
      <c r="T2601" s="19" t="n">
        <f aca="false">C2601*R2601</f>
        <v>130.38</v>
      </c>
      <c r="U2601" s="20" t="n">
        <f aca="false">MAX(0,C2601-L2601)</f>
        <v>0</v>
      </c>
      <c r="V2601" s="17" t="n">
        <f aca="false">U2601*Q2601</f>
        <v>0</v>
      </c>
      <c r="W2601" s="19" t="n">
        <f aca="false">U2601*R2601</f>
        <v>0</v>
      </c>
      <c r="X2601" s="20" t="n">
        <f aca="false">MAX(0,K2601-C2601)</f>
        <v>0</v>
      </c>
      <c r="Y2601" s="17" t="n">
        <f aca="false">F2601*PARAMETER!$B$5*Q2601</f>
        <v>611517.423</v>
      </c>
      <c r="Z2601" s="21" t="n">
        <f aca="false">SUMIF($Y$2:$Y$3205,"&gt;="&amp;Y2601)/SUM($Y$2:$Y$3205)</f>
        <v>0.873213301961012</v>
      </c>
      <c r="AA2601" s="16" t="str">
        <f aca="false">IF(Z2601&lt;=PARAMETER!$B$7,"A",IF(Z2601&lt;=PARAMETER!$B$8,"B","C"))</f>
        <v>B</v>
      </c>
      <c r="AB2601" s="22" t="n">
        <f aca="false">G2601/F2601</f>
        <v>0.637653127014829</v>
      </c>
      <c r="AC2601" s="16" t="str">
        <f aca="false">IF(AB2601&lt;=PARAMETER!$B$9,"X",IF(AB2601&lt;=PARAMETER!$B$10,"Y","Z"))</f>
        <v>Z</v>
      </c>
      <c r="AD2601" s="16" t="str">
        <f aca="false">AA2601&amp;AC2601</f>
        <v>BZ</v>
      </c>
      <c r="AE2601" s="22" t="n">
        <f aca="false">DATA!I2601</f>
        <v>0.91</v>
      </c>
      <c r="AF2601" s="18" t="n">
        <f aca="false">DATA!L2601</f>
        <v>123</v>
      </c>
      <c r="AG2601" s="16" t="str">
        <f aca="false">DATA!K2601</f>
        <v>A</v>
      </c>
      <c r="AH2601" s="18" t="n">
        <f aca="false">IF(AE2601&gt;=PARAMETER!$B$12,1,0)</f>
        <v>1</v>
      </c>
      <c r="AI2601" s="18" t="n">
        <f aca="false">IF(AF2601&gt;=PARAMETER!$B$13,1,0)</f>
        <v>1</v>
      </c>
      <c r="AJ2601" s="18" t="n">
        <f aca="false">IF(AND(AH2601=1,AI2601=1),1,0)</f>
        <v>1</v>
      </c>
    </row>
    <row r="2602" customFormat="false" ht="15" hidden="false" customHeight="false" outlineLevel="0" collapsed="false">
      <c r="A2602" s="16" t="str">
        <f aca="false">DATA!A2602</f>
        <v>ITM12600</v>
      </c>
      <c r="B2602" s="16" t="str">
        <f aca="false">DATA!B2602</f>
        <v>Apparel</v>
      </c>
      <c r="C2602" s="17" t="n">
        <f aca="false">DATA!C2602</f>
        <v>420</v>
      </c>
      <c r="D2602" s="17" t="n">
        <f aca="false">DATA!D2602</f>
        <v>32</v>
      </c>
      <c r="E2602" s="18" t="n">
        <f aca="false">DATA!F2602</f>
        <v>8</v>
      </c>
      <c r="F2602" s="19" t="n">
        <f aca="false">DATA!G2602</f>
        <v>25.58</v>
      </c>
      <c r="G2602" s="19" t="n">
        <f aca="false">DATA!H2602</f>
        <v>3.24</v>
      </c>
      <c r="H2602" s="18" t="n">
        <f aca="false">DATA!E2602</f>
        <v>13</v>
      </c>
      <c r="I2602" s="20" t="n">
        <f aca="false">F2602*E2602</f>
        <v>204.64</v>
      </c>
      <c r="J2602" s="20" t="n">
        <f aca="false">PARAMETER!$B$4*G2602*SQRT(E2602)</f>
        <v>15.0736095116497</v>
      </c>
      <c r="K2602" s="20" t="n">
        <f aca="false">I2602+J2602</f>
        <v>219.71360951165</v>
      </c>
      <c r="L2602" s="20" t="n">
        <f aca="false">K2602+F2602*H2602</f>
        <v>552.25360951165</v>
      </c>
      <c r="M2602" s="16" t="str">
        <f aca="false">IF(C2602&lt;=K2602,"REORDER",IF(C2602&gt;L2602,"OVERSTOCK","OK"))</f>
        <v>OK</v>
      </c>
      <c r="N2602" s="16" t="str">
        <f aca="false">IF(C2602&lt;=D2602,"REORDER","OK")</f>
        <v>OK</v>
      </c>
      <c r="O2602" s="18" t="n">
        <f aca="false">IF(D2602&lt;I2602,1,0)</f>
        <v>1</v>
      </c>
      <c r="P2602" s="20" t="n">
        <f aca="false">C2602/F2602</f>
        <v>16.4190774042221</v>
      </c>
      <c r="Q2602" s="19" t="n">
        <f aca="false">DATA!N2602</f>
        <v>98</v>
      </c>
      <c r="R2602" s="19" t="n">
        <f aca="false">DATA!O2602</f>
        <v>0.48</v>
      </c>
      <c r="S2602" s="17" t="n">
        <f aca="false">C2602*Q2602</f>
        <v>41160</v>
      </c>
      <c r="T2602" s="19" t="n">
        <f aca="false">C2602*R2602</f>
        <v>201.6</v>
      </c>
      <c r="U2602" s="20" t="n">
        <f aca="false">MAX(0,C2602-L2602)</f>
        <v>0</v>
      </c>
      <c r="V2602" s="17" t="n">
        <f aca="false">U2602*Q2602</f>
        <v>0</v>
      </c>
      <c r="W2602" s="19" t="n">
        <f aca="false">U2602*R2602</f>
        <v>0</v>
      </c>
      <c r="X2602" s="20" t="n">
        <f aca="false">MAX(0,K2602-C2602)</f>
        <v>0</v>
      </c>
      <c r="Y2602" s="17" t="n">
        <f aca="false">F2602*PARAMETER!$B$5*Q2602</f>
        <v>914996.6</v>
      </c>
      <c r="Z2602" s="21" t="n">
        <f aca="false">SUMIF($Y$2:$Y$3205,"&gt;="&amp;Y2602)/SUM($Y$2:$Y$3205)</f>
        <v>0.770297532510806</v>
      </c>
      <c r="AA2602" s="16" t="str">
        <f aca="false">IF(Z2602&lt;=PARAMETER!$B$7,"A",IF(Z2602&lt;=PARAMETER!$B$8,"B","C"))</f>
        <v>A</v>
      </c>
      <c r="AB2602" s="22" t="n">
        <f aca="false">G2602/F2602</f>
        <v>0.126661454261142</v>
      </c>
      <c r="AC2602" s="16" t="str">
        <f aca="false">IF(AB2602&lt;=PARAMETER!$B$9,"X",IF(AB2602&lt;=PARAMETER!$B$10,"Y","Z"))</f>
        <v>X</v>
      </c>
      <c r="AD2602" s="16" t="str">
        <f aca="false">AA2602&amp;AC2602</f>
        <v>AX</v>
      </c>
      <c r="AE2602" s="22" t="n">
        <f aca="false">DATA!I2602</f>
        <v>0.81</v>
      </c>
      <c r="AF2602" s="18" t="n">
        <f aca="false">DATA!L2602</f>
        <v>71</v>
      </c>
      <c r="AG2602" s="16" t="str">
        <f aca="false">DATA!K2602</f>
        <v>C</v>
      </c>
      <c r="AH2602" s="18" t="n">
        <f aca="false">IF(AE2602&gt;=PARAMETER!$B$12,1,0)</f>
        <v>1</v>
      </c>
      <c r="AI2602" s="18" t="n">
        <f aca="false">IF(AF2602&gt;=PARAMETER!$B$13,1,0)</f>
        <v>0</v>
      </c>
      <c r="AJ2602" s="18" t="n">
        <f aca="false">IF(AND(AH2602=1,AI2602=1),1,0)</f>
        <v>0</v>
      </c>
    </row>
    <row r="2603" customFormat="false" ht="15" hidden="false" customHeight="false" outlineLevel="0" collapsed="false">
      <c r="A2603" s="16" t="str">
        <f aca="false">DATA!A2603</f>
        <v>ITM12601</v>
      </c>
      <c r="B2603" s="16" t="str">
        <f aca="false">DATA!B2603</f>
        <v>Groceries</v>
      </c>
      <c r="C2603" s="17" t="n">
        <f aca="false">DATA!C2603</f>
        <v>115</v>
      </c>
      <c r="D2603" s="17" t="n">
        <f aca="false">DATA!D2603</f>
        <v>71</v>
      </c>
      <c r="E2603" s="18" t="n">
        <f aca="false">DATA!F2603</f>
        <v>8</v>
      </c>
      <c r="F2603" s="19" t="n">
        <f aca="false">DATA!G2603</f>
        <v>43.46</v>
      </c>
      <c r="G2603" s="19" t="n">
        <f aca="false">DATA!H2603</f>
        <v>1.86</v>
      </c>
      <c r="H2603" s="18" t="n">
        <f aca="false">DATA!E2603</f>
        <v>9</v>
      </c>
      <c r="I2603" s="20" t="n">
        <f aca="false">F2603*E2603</f>
        <v>347.68</v>
      </c>
      <c r="J2603" s="20" t="n">
        <f aca="false">PARAMETER!$B$4*G2603*SQRT(E2603)</f>
        <v>8.65336842335445</v>
      </c>
      <c r="K2603" s="20" t="n">
        <f aca="false">I2603+J2603</f>
        <v>356.333368423354</v>
      </c>
      <c r="L2603" s="20" t="n">
        <f aca="false">K2603+F2603*H2603</f>
        <v>747.473368423355</v>
      </c>
      <c r="M2603" s="16" t="str">
        <f aca="false">IF(C2603&lt;=K2603,"REORDER",IF(C2603&gt;L2603,"OVERSTOCK","OK"))</f>
        <v>REORDER</v>
      </c>
      <c r="N2603" s="16" t="str">
        <f aca="false">IF(C2603&lt;=D2603,"REORDER","OK")</f>
        <v>OK</v>
      </c>
      <c r="O2603" s="18" t="n">
        <f aca="false">IF(D2603&lt;I2603,1,0)</f>
        <v>1</v>
      </c>
      <c r="P2603" s="20" t="n">
        <f aca="false">C2603/F2603</f>
        <v>2.64611136677405</v>
      </c>
      <c r="Q2603" s="19" t="n">
        <f aca="false">DATA!N2603</f>
        <v>197.88</v>
      </c>
      <c r="R2603" s="19" t="n">
        <f aca="false">DATA!O2603</f>
        <v>0.25</v>
      </c>
      <c r="S2603" s="17" t="n">
        <f aca="false">C2603*Q2603</f>
        <v>22756.2</v>
      </c>
      <c r="T2603" s="19" t="n">
        <f aca="false">C2603*R2603</f>
        <v>28.75</v>
      </c>
      <c r="U2603" s="20" t="n">
        <f aca="false">MAX(0,C2603-L2603)</f>
        <v>0</v>
      </c>
      <c r="V2603" s="17" t="n">
        <f aca="false">U2603*Q2603</f>
        <v>0</v>
      </c>
      <c r="W2603" s="19" t="n">
        <f aca="false">U2603*R2603</f>
        <v>0</v>
      </c>
      <c r="X2603" s="20" t="n">
        <f aca="false">MAX(0,K2603-C2603)</f>
        <v>241.333368423354</v>
      </c>
      <c r="Y2603" s="17" t="n">
        <f aca="false">F2603*PARAMETER!$B$5*Q2603</f>
        <v>3138950.652</v>
      </c>
      <c r="Z2603" s="21" t="n">
        <f aca="false">SUMIF($Y$2:$Y$3205,"&gt;="&amp;Y2603)/SUM($Y$2:$Y$3205)</f>
        <v>0.0499493721784598</v>
      </c>
      <c r="AA2603" s="16" t="str">
        <f aca="false">IF(Z2603&lt;=PARAMETER!$B$7,"A",IF(Z2603&lt;=PARAMETER!$B$8,"B","C"))</f>
        <v>A</v>
      </c>
      <c r="AB2603" s="22" t="n">
        <f aca="false">G2603/F2603</f>
        <v>0.0427979751495628</v>
      </c>
      <c r="AC2603" s="16" t="str">
        <f aca="false">IF(AB2603&lt;=PARAMETER!$B$9,"X",IF(AB2603&lt;=PARAMETER!$B$10,"Y","Z"))</f>
        <v>X</v>
      </c>
      <c r="AD2603" s="16" t="str">
        <f aca="false">AA2603&amp;AC2603</f>
        <v>AX</v>
      </c>
      <c r="AE2603" s="22" t="n">
        <f aca="false">DATA!I2603</f>
        <v>0.31</v>
      </c>
      <c r="AF2603" s="18" t="n">
        <f aca="false">DATA!L2603</f>
        <v>71</v>
      </c>
      <c r="AG2603" s="16" t="str">
        <f aca="false">DATA!K2603</f>
        <v>B</v>
      </c>
      <c r="AH2603" s="18" t="n">
        <f aca="false">IF(AE2603&gt;=PARAMETER!$B$12,1,0)</f>
        <v>0</v>
      </c>
      <c r="AI2603" s="18" t="n">
        <f aca="false">IF(AF2603&gt;=PARAMETER!$B$13,1,0)</f>
        <v>0</v>
      </c>
      <c r="AJ2603" s="18" t="n">
        <f aca="false">IF(AND(AH2603=1,AI2603=1),1,0)</f>
        <v>0</v>
      </c>
    </row>
    <row r="2604" customFormat="false" ht="15" hidden="false" customHeight="false" outlineLevel="0" collapsed="false">
      <c r="A2604" s="16" t="str">
        <f aca="false">DATA!A2604</f>
        <v>ITM12602</v>
      </c>
      <c r="B2604" s="16" t="str">
        <f aca="false">DATA!B2604</f>
        <v>Automotive</v>
      </c>
      <c r="C2604" s="17" t="n">
        <f aca="false">DATA!C2604</f>
        <v>407</v>
      </c>
      <c r="D2604" s="17" t="n">
        <f aca="false">DATA!D2604</f>
        <v>42</v>
      </c>
      <c r="E2604" s="18" t="n">
        <f aca="false">DATA!F2604</f>
        <v>4</v>
      </c>
      <c r="F2604" s="19" t="n">
        <f aca="false">DATA!G2604</f>
        <v>39.94</v>
      </c>
      <c r="G2604" s="19" t="n">
        <f aca="false">DATA!H2604</f>
        <v>5.08</v>
      </c>
      <c r="H2604" s="18" t="n">
        <f aca="false">DATA!E2604</f>
        <v>12</v>
      </c>
      <c r="I2604" s="20" t="n">
        <f aca="false">F2604*E2604</f>
        <v>159.76</v>
      </c>
      <c r="J2604" s="20" t="n">
        <f aca="false">PARAMETER!$B$4*G2604*SQRT(E2604)</f>
        <v>16.711712849827</v>
      </c>
      <c r="K2604" s="20" t="n">
        <f aca="false">I2604+J2604</f>
        <v>176.471712849827</v>
      </c>
      <c r="L2604" s="20" t="n">
        <f aca="false">K2604+F2604*H2604</f>
        <v>655.751712849827</v>
      </c>
      <c r="M2604" s="16" t="str">
        <f aca="false">IF(C2604&lt;=K2604,"REORDER",IF(C2604&gt;L2604,"OVERSTOCK","OK"))</f>
        <v>OK</v>
      </c>
      <c r="N2604" s="16" t="str">
        <f aca="false">IF(C2604&lt;=D2604,"REORDER","OK")</f>
        <v>OK</v>
      </c>
      <c r="O2604" s="18" t="n">
        <f aca="false">IF(D2604&lt;I2604,1,0)</f>
        <v>1</v>
      </c>
      <c r="P2604" s="20" t="n">
        <f aca="false">C2604/F2604</f>
        <v>10.1902854281422</v>
      </c>
      <c r="Q2604" s="19" t="n">
        <f aca="false">DATA!N2604</f>
        <v>122</v>
      </c>
      <c r="R2604" s="19" t="n">
        <f aca="false">DATA!O2604</f>
        <v>1.51</v>
      </c>
      <c r="S2604" s="17" t="n">
        <f aca="false">C2604*Q2604</f>
        <v>49654</v>
      </c>
      <c r="T2604" s="19" t="n">
        <f aca="false">C2604*R2604</f>
        <v>614.57</v>
      </c>
      <c r="U2604" s="20" t="n">
        <f aca="false">MAX(0,C2604-L2604)</f>
        <v>0</v>
      </c>
      <c r="V2604" s="17" t="n">
        <f aca="false">U2604*Q2604</f>
        <v>0</v>
      </c>
      <c r="W2604" s="19" t="n">
        <f aca="false">U2604*R2604</f>
        <v>0</v>
      </c>
      <c r="X2604" s="20" t="n">
        <f aca="false">MAX(0,K2604-C2604)</f>
        <v>0</v>
      </c>
      <c r="Y2604" s="17" t="n">
        <f aca="false">F2604*PARAMETER!$B$5*Q2604</f>
        <v>1778528.2</v>
      </c>
      <c r="Z2604" s="21" t="n">
        <f aca="false">SUMIF($Y$2:$Y$3205,"&gt;="&amp;Y2604)/SUM($Y$2:$Y$3205)</f>
        <v>0.424335583253991</v>
      </c>
      <c r="AA2604" s="16" t="str">
        <f aca="false">IF(Z2604&lt;=PARAMETER!$B$7,"A",IF(Z2604&lt;=PARAMETER!$B$8,"B","C"))</f>
        <v>A</v>
      </c>
      <c r="AB2604" s="22" t="n">
        <f aca="false">G2604/F2604</f>
        <v>0.127190786179269</v>
      </c>
      <c r="AC2604" s="16" t="str">
        <f aca="false">IF(AB2604&lt;=PARAMETER!$B$9,"X",IF(AB2604&lt;=PARAMETER!$B$10,"Y","Z"))</f>
        <v>X</v>
      </c>
      <c r="AD2604" s="16" t="str">
        <f aca="false">AA2604&amp;AC2604</f>
        <v>AX</v>
      </c>
      <c r="AE2604" s="22" t="n">
        <f aca="false">DATA!I2604</f>
        <v>0.98</v>
      </c>
      <c r="AF2604" s="18" t="n">
        <f aca="false">DATA!L2604</f>
        <v>19</v>
      </c>
      <c r="AG2604" s="16" t="str">
        <f aca="false">DATA!K2604</f>
        <v>A</v>
      </c>
      <c r="AH2604" s="18" t="n">
        <f aca="false">IF(AE2604&gt;=PARAMETER!$B$12,1,0)</f>
        <v>1</v>
      </c>
      <c r="AI2604" s="18" t="n">
        <f aca="false">IF(AF2604&gt;=PARAMETER!$B$13,1,0)</f>
        <v>0</v>
      </c>
      <c r="AJ2604" s="18" t="n">
        <f aca="false">IF(AND(AH2604=1,AI2604=1),1,0)</f>
        <v>0</v>
      </c>
    </row>
    <row r="2605" customFormat="false" ht="15" hidden="false" customHeight="false" outlineLevel="0" collapsed="false">
      <c r="A2605" s="16" t="str">
        <f aca="false">DATA!A2605</f>
        <v>ITM12603</v>
      </c>
      <c r="B2605" s="16" t="str">
        <f aca="false">DATA!B2605</f>
        <v>Pharma</v>
      </c>
      <c r="C2605" s="17" t="n">
        <f aca="false">DATA!C2605</f>
        <v>466</v>
      </c>
      <c r="D2605" s="17" t="n">
        <f aca="false">DATA!D2605</f>
        <v>27</v>
      </c>
      <c r="E2605" s="18" t="n">
        <f aca="false">DATA!F2605</f>
        <v>5</v>
      </c>
      <c r="F2605" s="19" t="n">
        <f aca="false">DATA!G2605</f>
        <v>48.17</v>
      </c>
      <c r="G2605" s="19" t="n">
        <f aca="false">DATA!H2605</f>
        <v>7.24</v>
      </c>
      <c r="H2605" s="18" t="n">
        <f aca="false">DATA!E2605</f>
        <v>11</v>
      </c>
      <c r="I2605" s="20" t="n">
        <f aca="false">F2605*E2605</f>
        <v>240.85</v>
      </c>
      <c r="J2605" s="20" t="n">
        <f aca="false">PARAMETER!$B$4*G2605*SQRT(E2605)</f>
        <v>26.6287527458001</v>
      </c>
      <c r="K2605" s="20" t="n">
        <f aca="false">I2605+J2605</f>
        <v>267.4787527458</v>
      </c>
      <c r="L2605" s="20" t="n">
        <f aca="false">K2605+F2605*H2605</f>
        <v>797.3487527458</v>
      </c>
      <c r="M2605" s="16" t="str">
        <f aca="false">IF(C2605&lt;=K2605,"REORDER",IF(C2605&gt;L2605,"OVERSTOCK","OK"))</f>
        <v>OK</v>
      </c>
      <c r="N2605" s="16" t="str">
        <f aca="false">IF(C2605&lt;=D2605,"REORDER","OK")</f>
        <v>OK</v>
      </c>
      <c r="O2605" s="18" t="n">
        <f aca="false">IF(D2605&lt;I2605,1,0)</f>
        <v>1</v>
      </c>
      <c r="P2605" s="20" t="n">
        <f aca="false">C2605/F2605</f>
        <v>9.67407099854681</v>
      </c>
      <c r="Q2605" s="19" t="n">
        <f aca="false">DATA!N2605</f>
        <v>72.21</v>
      </c>
      <c r="R2605" s="19" t="n">
        <f aca="false">DATA!O2605</f>
        <v>0.25</v>
      </c>
      <c r="S2605" s="17" t="n">
        <f aca="false">C2605*Q2605</f>
        <v>33649.86</v>
      </c>
      <c r="T2605" s="19" t="n">
        <f aca="false">C2605*R2605</f>
        <v>116.5</v>
      </c>
      <c r="U2605" s="20" t="n">
        <f aca="false">MAX(0,C2605-L2605)</f>
        <v>0</v>
      </c>
      <c r="V2605" s="17" t="n">
        <f aca="false">U2605*Q2605</f>
        <v>0</v>
      </c>
      <c r="W2605" s="19" t="n">
        <f aca="false">U2605*R2605</f>
        <v>0</v>
      </c>
      <c r="X2605" s="20" t="n">
        <f aca="false">MAX(0,K2605-C2605)</f>
        <v>0</v>
      </c>
      <c r="Y2605" s="17" t="n">
        <f aca="false">F2605*PARAMETER!$B$5*Q2605</f>
        <v>1269599.8305</v>
      </c>
      <c r="Z2605" s="21" t="n">
        <f aca="false">SUMIF($Y$2:$Y$3205,"&gt;="&amp;Y2605)/SUM($Y$2:$Y$3205)</f>
        <v>0.618459117869093</v>
      </c>
      <c r="AA2605" s="16" t="str">
        <f aca="false">IF(Z2605&lt;=PARAMETER!$B$7,"A",IF(Z2605&lt;=PARAMETER!$B$8,"B","C"))</f>
        <v>A</v>
      </c>
      <c r="AB2605" s="22" t="n">
        <f aca="false">G2605/F2605</f>
        <v>0.150301017230642</v>
      </c>
      <c r="AC2605" s="16" t="str">
        <f aca="false">IF(AB2605&lt;=PARAMETER!$B$9,"X",IF(AB2605&lt;=PARAMETER!$B$10,"Y","Z"))</f>
        <v>X</v>
      </c>
      <c r="AD2605" s="16" t="str">
        <f aca="false">AA2605&amp;AC2605</f>
        <v>AX</v>
      </c>
      <c r="AE2605" s="22" t="n">
        <f aca="false">DATA!I2605</f>
        <v>0.43</v>
      </c>
      <c r="AF2605" s="18" t="n">
        <f aca="false">DATA!L2605</f>
        <v>96</v>
      </c>
      <c r="AG2605" s="16" t="str">
        <f aca="false">DATA!K2605</f>
        <v>D</v>
      </c>
      <c r="AH2605" s="18" t="n">
        <f aca="false">IF(AE2605&gt;=PARAMETER!$B$12,1,0)</f>
        <v>0</v>
      </c>
      <c r="AI2605" s="18" t="n">
        <f aca="false">IF(AF2605&gt;=PARAMETER!$B$13,1,0)</f>
        <v>1</v>
      </c>
      <c r="AJ2605" s="18" t="n">
        <f aca="false">IF(AND(AH2605=1,AI2605=1),1,0)</f>
        <v>0</v>
      </c>
    </row>
    <row r="2606" customFormat="false" ht="15" hidden="false" customHeight="false" outlineLevel="0" collapsed="false">
      <c r="A2606" s="16" t="str">
        <f aca="false">DATA!A2606</f>
        <v>ITM12604</v>
      </c>
      <c r="B2606" s="16" t="str">
        <f aca="false">DATA!B2606</f>
        <v>Pharma</v>
      </c>
      <c r="C2606" s="17" t="n">
        <f aca="false">DATA!C2606</f>
        <v>471</v>
      </c>
      <c r="D2606" s="17" t="n">
        <f aca="false">DATA!D2606</f>
        <v>82</v>
      </c>
      <c r="E2606" s="18" t="n">
        <f aca="false">DATA!F2606</f>
        <v>9</v>
      </c>
      <c r="F2606" s="19" t="n">
        <f aca="false">DATA!G2606</f>
        <v>4.52</v>
      </c>
      <c r="G2606" s="19" t="n">
        <f aca="false">DATA!H2606</f>
        <v>6.32</v>
      </c>
      <c r="H2606" s="18" t="n">
        <f aca="false">DATA!E2606</f>
        <v>6</v>
      </c>
      <c r="I2606" s="20" t="n">
        <f aca="false">F2606*E2606</f>
        <v>40.68</v>
      </c>
      <c r="J2606" s="20" t="n">
        <f aca="false">PARAMETER!$B$4*G2606*SQRT(E2606)</f>
        <v>31.1864247669999</v>
      </c>
      <c r="K2606" s="20" t="n">
        <f aca="false">I2606+J2606</f>
        <v>71.8664247669999</v>
      </c>
      <c r="L2606" s="20" t="n">
        <f aca="false">K2606+F2606*H2606</f>
        <v>98.9864247669999</v>
      </c>
      <c r="M2606" s="16" t="str">
        <f aca="false">IF(C2606&lt;=K2606,"REORDER",IF(C2606&gt;L2606,"OVERSTOCK","OK"))</f>
        <v>OVERSTOCK</v>
      </c>
      <c r="N2606" s="16" t="str">
        <f aca="false">IF(C2606&lt;=D2606,"REORDER","OK")</f>
        <v>OK</v>
      </c>
      <c r="O2606" s="18" t="n">
        <f aca="false">IF(D2606&lt;I2606,1,0)</f>
        <v>0</v>
      </c>
      <c r="P2606" s="20" t="n">
        <f aca="false">C2606/F2606</f>
        <v>104.203539823009</v>
      </c>
      <c r="Q2606" s="19" t="n">
        <f aca="false">DATA!N2606</f>
        <v>181.03</v>
      </c>
      <c r="R2606" s="19" t="n">
        <f aca="false">DATA!O2606</f>
        <v>0.83</v>
      </c>
      <c r="S2606" s="17" t="n">
        <f aca="false">C2606*Q2606</f>
        <v>85265.13</v>
      </c>
      <c r="T2606" s="19" t="n">
        <f aca="false">C2606*R2606</f>
        <v>390.93</v>
      </c>
      <c r="U2606" s="20" t="n">
        <f aca="false">MAX(0,C2606-L2606)</f>
        <v>372.013575233</v>
      </c>
      <c r="V2606" s="17" t="n">
        <f aca="false">U2606*Q2606</f>
        <v>67345.61752443</v>
      </c>
      <c r="W2606" s="19" t="n">
        <f aca="false">U2606*R2606</f>
        <v>308.77126744339</v>
      </c>
      <c r="X2606" s="20" t="n">
        <f aca="false">MAX(0,K2606-C2606)</f>
        <v>0</v>
      </c>
      <c r="Y2606" s="17" t="n">
        <f aca="false">F2606*PARAMETER!$B$5*Q2606</f>
        <v>298663.294</v>
      </c>
      <c r="Z2606" s="21" t="n">
        <f aca="false">SUMIF($Y$2:$Y$3205,"&gt;="&amp;Y2606)/SUM($Y$2:$Y$3205)</f>
        <v>0.960701890453384</v>
      </c>
      <c r="AA2606" s="16" t="str">
        <f aca="false">IF(Z2606&lt;=PARAMETER!$B$7,"A",IF(Z2606&lt;=PARAMETER!$B$8,"B","C"))</f>
        <v>C</v>
      </c>
      <c r="AB2606" s="22" t="n">
        <f aca="false">G2606/F2606</f>
        <v>1.39823008849558</v>
      </c>
      <c r="AC2606" s="16" t="str">
        <f aca="false">IF(AB2606&lt;=PARAMETER!$B$9,"X",IF(AB2606&lt;=PARAMETER!$B$10,"Y","Z"))</f>
        <v>Z</v>
      </c>
      <c r="AD2606" s="16" t="str">
        <f aca="false">AA2606&amp;AC2606</f>
        <v>CZ</v>
      </c>
      <c r="AE2606" s="22" t="n">
        <f aca="false">DATA!I2606</f>
        <v>0.25</v>
      </c>
      <c r="AF2606" s="18" t="n">
        <f aca="false">DATA!L2606</f>
        <v>20</v>
      </c>
      <c r="AG2606" s="16" t="str">
        <f aca="false">DATA!K2606</f>
        <v>C</v>
      </c>
      <c r="AH2606" s="18" t="n">
        <f aca="false">IF(AE2606&gt;=PARAMETER!$B$12,1,0)</f>
        <v>0</v>
      </c>
      <c r="AI2606" s="18" t="n">
        <f aca="false">IF(AF2606&gt;=PARAMETER!$B$13,1,0)</f>
        <v>0</v>
      </c>
      <c r="AJ2606" s="18" t="n">
        <f aca="false">IF(AND(AH2606=1,AI2606=1),1,0)</f>
        <v>0</v>
      </c>
    </row>
    <row r="2607" customFormat="false" ht="15" hidden="false" customHeight="false" outlineLevel="0" collapsed="false">
      <c r="A2607" s="16" t="str">
        <f aca="false">DATA!A2607</f>
        <v>ITM12605</v>
      </c>
      <c r="B2607" s="16" t="str">
        <f aca="false">DATA!B2607</f>
        <v>Groceries</v>
      </c>
      <c r="C2607" s="17" t="n">
        <f aca="false">DATA!C2607</f>
        <v>356</v>
      </c>
      <c r="D2607" s="17" t="n">
        <f aca="false">DATA!D2607</f>
        <v>42</v>
      </c>
      <c r="E2607" s="18" t="n">
        <f aca="false">DATA!F2607</f>
        <v>5</v>
      </c>
      <c r="F2607" s="19" t="n">
        <f aca="false">DATA!G2607</f>
        <v>14.15</v>
      </c>
      <c r="G2607" s="19" t="n">
        <f aca="false">DATA!H2607</f>
        <v>9.54</v>
      </c>
      <c r="H2607" s="18" t="n">
        <f aca="false">DATA!E2607</f>
        <v>12</v>
      </c>
      <c r="I2607" s="20" t="n">
        <f aca="false">F2607*E2607</f>
        <v>70.75</v>
      </c>
      <c r="J2607" s="20" t="n">
        <f aca="false">PARAMETER!$B$4*G2607*SQRT(E2607)</f>
        <v>35.0881631484714</v>
      </c>
      <c r="K2607" s="20" t="n">
        <f aca="false">I2607+J2607</f>
        <v>105.838163148471</v>
      </c>
      <c r="L2607" s="20" t="n">
        <f aca="false">K2607+F2607*H2607</f>
        <v>275.638163148471</v>
      </c>
      <c r="M2607" s="16" t="str">
        <f aca="false">IF(C2607&lt;=K2607,"REORDER",IF(C2607&gt;L2607,"OVERSTOCK","OK"))</f>
        <v>OVERSTOCK</v>
      </c>
      <c r="N2607" s="16" t="str">
        <f aca="false">IF(C2607&lt;=D2607,"REORDER","OK")</f>
        <v>OK</v>
      </c>
      <c r="O2607" s="18" t="n">
        <f aca="false">IF(D2607&lt;I2607,1,0)</f>
        <v>1</v>
      </c>
      <c r="P2607" s="20" t="n">
        <f aca="false">C2607/F2607</f>
        <v>25.1590106007067</v>
      </c>
      <c r="Q2607" s="19" t="n">
        <f aca="false">DATA!N2607</f>
        <v>69.32</v>
      </c>
      <c r="R2607" s="19" t="n">
        <f aca="false">DATA!O2607</f>
        <v>1.52</v>
      </c>
      <c r="S2607" s="17" t="n">
        <f aca="false">C2607*Q2607</f>
        <v>24677.92</v>
      </c>
      <c r="T2607" s="19" t="n">
        <f aca="false">C2607*R2607</f>
        <v>541.12</v>
      </c>
      <c r="U2607" s="20" t="n">
        <f aca="false">MAX(0,C2607-L2607)</f>
        <v>80.3618368515286</v>
      </c>
      <c r="V2607" s="17" t="n">
        <f aca="false">U2607*Q2607</f>
        <v>5570.68253054796</v>
      </c>
      <c r="W2607" s="19" t="n">
        <f aca="false">U2607*R2607</f>
        <v>122.149992014323</v>
      </c>
      <c r="X2607" s="20" t="n">
        <f aca="false">MAX(0,K2607-C2607)</f>
        <v>0</v>
      </c>
      <c r="Y2607" s="17" t="n">
        <f aca="false">F2607*PARAMETER!$B$5*Q2607</f>
        <v>358020.47</v>
      </c>
      <c r="Z2607" s="21" t="n">
        <f aca="false">SUMIF($Y$2:$Y$3205,"&gt;="&amp;Y2607)/SUM($Y$2:$Y$3205)</f>
        <v>0.946085274925449</v>
      </c>
      <c r="AA2607" s="16" t="str">
        <f aca="false">IF(Z2607&lt;=PARAMETER!$B$7,"A",IF(Z2607&lt;=PARAMETER!$B$8,"B","C"))</f>
        <v>B</v>
      </c>
      <c r="AB2607" s="22" t="n">
        <f aca="false">G2607/F2607</f>
        <v>0.674204946996466</v>
      </c>
      <c r="AC2607" s="16" t="str">
        <f aca="false">IF(AB2607&lt;=PARAMETER!$B$9,"X",IF(AB2607&lt;=PARAMETER!$B$10,"Y","Z"))</f>
        <v>Z</v>
      </c>
      <c r="AD2607" s="16" t="str">
        <f aca="false">AA2607&amp;AC2607</f>
        <v>BZ</v>
      </c>
      <c r="AE2607" s="22" t="n">
        <f aca="false">DATA!I2607</f>
        <v>0.55</v>
      </c>
      <c r="AF2607" s="18" t="n">
        <f aca="false">DATA!L2607</f>
        <v>71</v>
      </c>
      <c r="AG2607" s="16" t="str">
        <f aca="false">DATA!K2607</f>
        <v>C</v>
      </c>
      <c r="AH2607" s="18" t="n">
        <f aca="false">IF(AE2607&gt;=PARAMETER!$B$12,1,0)</f>
        <v>0</v>
      </c>
      <c r="AI2607" s="18" t="n">
        <f aca="false">IF(AF2607&gt;=PARAMETER!$B$13,1,0)</f>
        <v>0</v>
      </c>
      <c r="AJ2607" s="18" t="n">
        <f aca="false">IF(AND(AH2607=1,AI2607=1),1,0)</f>
        <v>0</v>
      </c>
    </row>
    <row r="2608" customFormat="false" ht="15" hidden="false" customHeight="false" outlineLevel="0" collapsed="false">
      <c r="A2608" s="16" t="str">
        <f aca="false">DATA!A2608</f>
        <v>ITM12606</v>
      </c>
      <c r="B2608" s="16" t="str">
        <f aca="false">DATA!B2608</f>
        <v>Apparel</v>
      </c>
      <c r="C2608" s="17" t="n">
        <f aca="false">DATA!C2608</f>
        <v>316</v>
      </c>
      <c r="D2608" s="17" t="n">
        <f aca="false">DATA!D2608</f>
        <v>41</v>
      </c>
      <c r="E2608" s="18" t="n">
        <f aca="false">DATA!F2608</f>
        <v>8</v>
      </c>
      <c r="F2608" s="19" t="n">
        <f aca="false">DATA!G2608</f>
        <v>4.93</v>
      </c>
      <c r="G2608" s="19" t="n">
        <f aca="false">DATA!H2608</f>
        <v>8.27</v>
      </c>
      <c r="H2608" s="18" t="n">
        <f aca="false">DATA!E2608</f>
        <v>5</v>
      </c>
      <c r="I2608" s="20" t="n">
        <f aca="false">F2608*E2608</f>
        <v>39.44</v>
      </c>
      <c r="J2608" s="20" t="n">
        <f aca="false">PARAMETER!$B$4*G2608*SQRT(E2608)</f>
        <v>38.4749230436244</v>
      </c>
      <c r="K2608" s="20" t="n">
        <f aca="false">I2608+J2608</f>
        <v>77.9149230436244</v>
      </c>
      <c r="L2608" s="20" t="n">
        <f aca="false">K2608+F2608*H2608</f>
        <v>102.564923043624</v>
      </c>
      <c r="M2608" s="16" t="str">
        <f aca="false">IF(C2608&lt;=K2608,"REORDER",IF(C2608&gt;L2608,"OVERSTOCK","OK"))</f>
        <v>OVERSTOCK</v>
      </c>
      <c r="N2608" s="16" t="str">
        <f aca="false">IF(C2608&lt;=D2608,"REORDER","OK")</f>
        <v>OK</v>
      </c>
      <c r="O2608" s="18" t="n">
        <f aca="false">IF(D2608&lt;I2608,1,0)</f>
        <v>0</v>
      </c>
      <c r="P2608" s="20" t="n">
        <f aca="false">C2608/F2608</f>
        <v>64.0973630831643</v>
      </c>
      <c r="Q2608" s="19" t="n">
        <f aca="false">DATA!N2608</f>
        <v>62.02</v>
      </c>
      <c r="R2608" s="19" t="n">
        <f aca="false">DATA!O2608</f>
        <v>1.45</v>
      </c>
      <c r="S2608" s="17" t="n">
        <f aca="false">C2608*Q2608</f>
        <v>19598.32</v>
      </c>
      <c r="T2608" s="19" t="n">
        <f aca="false">C2608*R2608</f>
        <v>458.2</v>
      </c>
      <c r="U2608" s="20" t="n">
        <f aca="false">MAX(0,C2608-L2608)</f>
        <v>213.435076956376</v>
      </c>
      <c r="V2608" s="17" t="n">
        <f aca="false">U2608*Q2608</f>
        <v>13237.2434728344</v>
      </c>
      <c r="W2608" s="19" t="n">
        <f aca="false">U2608*R2608</f>
        <v>309.480861586745</v>
      </c>
      <c r="X2608" s="20" t="n">
        <f aca="false">MAX(0,K2608-C2608)</f>
        <v>0</v>
      </c>
      <c r="Y2608" s="17" t="n">
        <f aca="false">F2608*PARAMETER!$B$5*Q2608</f>
        <v>111601.889</v>
      </c>
      <c r="Z2608" s="21" t="n">
        <f aca="false">SUMIF($Y$2:$Y$3205,"&gt;="&amp;Y2608)/SUM($Y$2:$Y$3205)</f>
        <v>0.995097948928178</v>
      </c>
      <c r="AA2608" s="16" t="str">
        <f aca="false">IF(Z2608&lt;=PARAMETER!$B$7,"A",IF(Z2608&lt;=PARAMETER!$B$8,"B","C"))</f>
        <v>C</v>
      </c>
      <c r="AB2608" s="22" t="n">
        <f aca="false">G2608/F2608</f>
        <v>1.67748478701826</v>
      </c>
      <c r="AC2608" s="16" t="str">
        <f aca="false">IF(AB2608&lt;=PARAMETER!$B$9,"X",IF(AB2608&lt;=PARAMETER!$B$10,"Y","Z"))</f>
        <v>Z</v>
      </c>
      <c r="AD2608" s="16" t="str">
        <f aca="false">AA2608&amp;AC2608</f>
        <v>CZ</v>
      </c>
      <c r="AE2608" s="22" t="n">
        <f aca="false">DATA!I2608</f>
        <v>0.75</v>
      </c>
      <c r="AF2608" s="18" t="n">
        <f aca="false">DATA!L2608</f>
        <v>86</v>
      </c>
      <c r="AG2608" s="16" t="str">
        <f aca="false">DATA!K2608</f>
        <v>B</v>
      </c>
      <c r="AH2608" s="18" t="n">
        <f aca="false">IF(AE2608&gt;=PARAMETER!$B$12,1,0)</f>
        <v>0</v>
      </c>
      <c r="AI2608" s="18" t="n">
        <f aca="false">IF(AF2608&gt;=PARAMETER!$B$13,1,0)</f>
        <v>0</v>
      </c>
      <c r="AJ2608" s="18" t="n">
        <f aca="false">IF(AND(AH2608=1,AI2608=1),1,0)</f>
        <v>0</v>
      </c>
    </row>
    <row r="2609" customFormat="false" ht="15" hidden="false" customHeight="false" outlineLevel="0" collapsed="false">
      <c r="A2609" s="16" t="str">
        <f aca="false">DATA!A2609</f>
        <v>ITM12607</v>
      </c>
      <c r="B2609" s="16" t="str">
        <f aca="false">DATA!B2609</f>
        <v>Groceries</v>
      </c>
      <c r="C2609" s="17" t="n">
        <f aca="false">DATA!C2609</f>
        <v>486</v>
      </c>
      <c r="D2609" s="17" t="n">
        <f aca="false">DATA!D2609</f>
        <v>70</v>
      </c>
      <c r="E2609" s="18" t="n">
        <f aca="false">DATA!F2609</f>
        <v>5</v>
      </c>
      <c r="F2609" s="19" t="n">
        <f aca="false">DATA!G2609</f>
        <v>37.8</v>
      </c>
      <c r="G2609" s="19" t="n">
        <f aca="false">DATA!H2609</f>
        <v>8.76</v>
      </c>
      <c r="H2609" s="18" t="n">
        <f aca="false">DATA!E2609</f>
        <v>10</v>
      </c>
      <c r="I2609" s="20" t="n">
        <f aca="false">F2609*E2609</f>
        <v>189</v>
      </c>
      <c r="J2609" s="20" t="n">
        <f aca="false">PARAMETER!$B$4*G2609*SQRT(E2609)</f>
        <v>32.219319620609</v>
      </c>
      <c r="K2609" s="20" t="n">
        <f aca="false">I2609+J2609</f>
        <v>221.219319620609</v>
      </c>
      <c r="L2609" s="20" t="n">
        <f aca="false">K2609+F2609*H2609</f>
        <v>599.219319620609</v>
      </c>
      <c r="M2609" s="16" t="str">
        <f aca="false">IF(C2609&lt;=K2609,"REORDER",IF(C2609&gt;L2609,"OVERSTOCK","OK"))</f>
        <v>OK</v>
      </c>
      <c r="N2609" s="16" t="str">
        <f aca="false">IF(C2609&lt;=D2609,"REORDER","OK")</f>
        <v>OK</v>
      </c>
      <c r="O2609" s="18" t="n">
        <f aca="false">IF(D2609&lt;I2609,1,0)</f>
        <v>1</v>
      </c>
      <c r="P2609" s="20" t="n">
        <f aca="false">C2609/F2609</f>
        <v>12.8571428571429</v>
      </c>
      <c r="Q2609" s="19" t="n">
        <f aca="false">DATA!N2609</f>
        <v>103.93</v>
      </c>
      <c r="R2609" s="19" t="n">
        <f aca="false">DATA!O2609</f>
        <v>1.2</v>
      </c>
      <c r="S2609" s="17" t="n">
        <f aca="false">C2609*Q2609</f>
        <v>50509.98</v>
      </c>
      <c r="T2609" s="19" t="n">
        <f aca="false">C2609*R2609</f>
        <v>583.2</v>
      </c>
      <c r="U2609" s="20" t="n">
        <f aca="false">MAX(0,C2609-L2609)</f>
        <v>0</v>
      </c>
      <c r="V2609" s="17" t="n">
        <f aca="false">U2609*Q2609</f>
        <v>0</v>
      </c>
      <c r="W2609" s="19" t="n">
        <f aca="false">U2609*R2609</f>
        <v>0</v>
      </c>
      <c r="X2609" s="20" t="n">
        <f aca="false">MAX(0,K2609-C2609)</f>
        <v>0</v>
      </c>
      <c r="Y2609" s="17" t="n">
        <f aca="false">F2609*PARAMETER!$B$5*Q2609</f>
        <v>1433922.21</v>
      </c>
      <c r="Z2609" s="21" t="n">
        <f aca="false">SUMIF($Y$2:$Y$3205,"&gt;="&amp;Y2609)/SUM($Y$2:$Y$3205)</f>
        <v>0.554273123347611</v>
      </c>
      <c r="AA2609" s="16" t="str">
        <f aca="false">IF(Z2609&lt;=PARAMETER!$B$7,"A",IF(Z2609&lt;=PARAMETER!$B$8,"B","C"))</f>
        <v>A</v>
      </c>
      <c r="AB2609" s="22" t="n">
        <f aca="false">G2609/F2609</f>
        <v>0.231746031746032</v>
      </c>
      <c r="AC2609" s="16" t="str">
        <f aca="false">IF(AB2609&lt;=PARAMETER!$B$9,"X",IF(AB2609&lt;=PARAMETER!$B$10,"Y","Z"))</f>
        <v>X</v>
      </c>
      <c r="AD2609" s="16" t="str">
        <f aca="false">AA2609&amp;AC2609</f>
        <v>AX</v>
      </c>
      <c r="AE2609" s="22" t="n">
        <f aca="false">DATA!I2609</f>
        <v>0.17</v>
      </c>
      <c r="AF2609" s="18" t="n">
        <f aca="false">DATA!L2609</f>
        <v>113</v>
      </c>
      <c r="AG2609" s="16" t="str">
        <f aca="false">DATA!K2609</f>
        <v>C</v>
      </c>
      <c r="AH2609" s="18" t="n">
        <f aca="false">IF(AE2609&gt;=PARAMETER!$B$12,1,0)</f>
        <v>0</v>
      </c>
      <c r="AI2609" s="18" t="n">
        <f aca="false">IF(AF2609&gt;=PARAMETER!$B$13,1,0)</f>
        <v>1</v>
      </c>
      <c r="AJ2609" s="18" t="n">
        <f aca="false">IF(AND(AH2609=1,AI2609=1),1,0)</f>
        <v>0</v>
      </c>
    </row>
    <row r="2610" customFormat="false" ht="15" hidden="false" customHeight="false" outlineLevel="0" collapsed="false">
      <c r="A2610" s="16" t="str">
        <f aca="false">DATA!A2610</f>
        <v>ITM12608</v>
      </c>
      <c r="B2610" s="16" t="str">
        <f aca="false">DATA!B2610</f>
        <v>Groceries</v>
      </c>
      <c r="C2610" s="17" t="n">
        <f aca="false">DATA!C2610</f>
        <v>408</v>
      </c>
      <c r="D2610" s="17" t="n">
        <f aca="false">DATA!D2610</f>
        <v>63</v>
      </c>
      <c r="E2610" s="18" t="n">
        <f aca="false">DATA!F2610</f>
        <v>7</v>
      </c>
      <c r="F2610" s="19" t="n">
        <f aca="false">DATA!G2610</f>
        <v>7.9</v>
      </c>
      <c r="G2610" s="19" t="n">
        <f aca="false">DATA!H2610</f>
        <v>5.65</v>
      </c>
      <c r="H2610" s="18" t="n">
        <f aca="false">DATA!E2610</f>
        <v>3</v>
      </c>
      <c r="I2610" s="20" t="n">
        <f aca="false">F2610*E2610</f>
        <v>55.3</v>
      </c>
      <c r="J2610" s="20" t="n">
        <f aca="false">PARAMETER!$B$4*G2610*SQRT(E2610)</f>
        <v>24.5880860660916</v>
      </c>
      <c r="K2610" s="20" t="n">
        <f aca="false">I2610+J2610</f>
        <v>79.8880860660916</v>
      </c>
      <c r="L2610" s="20" t="n">
        <f aca="false">K2610+F2610*H2610</f>
        <v>103.588086066092</v>
      </c>
      <c r="M2610" s="16" t="str">
        <f aca="false">IF(C2610&lt;=K2610,"REORDER",IF(C2610&gt;L2610,"OVERSTOCK","OK"))</f>
        <v>OVERSTOCK</v>
      </c>
      <c r="N2610" s="16" t="str">
        <f aca="false">IF(C2610&lt;=D2610,"REORDER","OK")</f>
        <v>OK</v>
      </c>
      <c r="O2610" s="18" t="n">
        <f aca="false">IF(D2610&lt;I2610,1,0)</f>
        <v>0</v>
      </c>
      <c r="P2610" s="20" t="n">
        <f aca="false">C2610/F2610</f>
        <v>51.6455696202532</v>
      </c>
      <c r="Q2610" s="19" t="n">
        <f aca="false">DATA!N2610</f>
        <v>183.5</v>
      </c>
      <c r="R2610" s="19" t="n">
        <f aca="false">DATA!O2610</f>
        <v>1.19</v>
      </c>
      <c r="S2610" s="17" t="n">
        <f aca="false">C2610*Q2610</f>
        <v>74868</v>
      </c>
      <c r="T2610" s="19" t="n">
        <f aca="false">C2610*R2610</f>
        <v>485.52</v>
      </c>
      <c r="U2610" s="20" t="n">
        <f aca="false">MAX(0,C2610-L2610)</f>
        <v>304.411913933908</v>
      </c>
      <c r="V2610" s="17" t="n">
        <f aca="false">U2610*Q2610</f>
        <v>55859.5862068722</v>
      </c>
      <c r="W2610" s="19" t="n">
        <f aca="false">U2610*R2610</f>
        <v>362.250177581351</v>
      </c>
      <c r="X2610" s="20" t="n">
        <f aca="false">MAX(0,K2610-C2610)</f>
        <v>0</v>
      </c>
      <c r="Y2610" s="17" t="n">
        <f aca="false">F2610*PARAMETER!$B$5*Q2610</f>
        <v>529122.25</v>
      </c>
      <c r="Z2610" s="21" t="n">
        <f aca="false">SUMIF($Y$2:$Y$3205,"&gt;="&amp;Y2610)/SUM($Y$2:$Y$3205)</f>
        <v>0.896776524690502</v>
      </c>
      <c r="AA2610" s="16" t="str">
        <f aca="false">IF(Z2610&lt;=PARAMETER!$B$7,"A",IF(Z2610&lt;=PARAMETER!$B$8,"B","C"))</f>
        <v>B</v>
      </c>
      <c r="AB2610" s="22" t="n">
        <f aca="false">G2610/F2610</f>
        <v>0.715189873417722</v>
      </c>
      <c r="AC2610" s="16" t="str">
        <f aca="false">IF(AB2610&lt;=PARAMETER!$B$9,"X",IF(AB2610&lt;=PARAMETER!$B$10,"Y","Z"))</f>
        <v>Z</v>
      </c>
      <c r="AD2610" s="16" t="str">
        <f aca="false">AA2610&amp;AC2610</f>
        <v>BZ</v>
      </c>
      <c r="AE2610" s="22" t="n">
        <f aca="false">DATA!I2610</f>
        <v>0.67</v>
      </c>
      <c r="AF2610" s="18" t="n">
        <f aca="false">DATA!L2610</f>
        <v>65</v>
      </c>
      <c r="AG2610" s="16" t="str">
        <f aca="false">DATA!K2610</f>
        <v>A</v>
      </c>
      <c r="AH2610" s="18" t="n">
        <f aca="false">IF(AE2610&gt;=PARAMETER!$B$12,1,0)</f>
        <v>0</v>
      </c>
      <c r="AI2610" s="18" t="n">
        <f aca="false">IF(AF2610&gt;=PARAMETER!$B$13,1,0)</f>
        <v>0</v>
      </c>
      <c r="AJ2610" s="18" t="n">
        <f aca="false">IF(AND(AH2610=1,AI2610=1),1,0)</f>
        <v>0</v>
      </c>
    </row>
    <row r="2611" customFormat="false" ht="15" hidden="false" customHeight="false" outlineLevel="0" collapsed="false">
      <c r="A2611" s="16" t="str">
        <f aca="false">DATA!A2611</f>
        <v>ITM12609</v>
      </c>
      <c r="B2611" s="16" t="str">
        <f aca="false">DATA!B2611</f>
        <v>Electronics</v>
      </c>
      <c r="C2611" s="17" t="n">
        <f aca="false">DATA!C2611</f>
        <v>435</v>
      </c>
      <c r="D2611" s="17" t="n">
        <f aca="false">DATA!D2611</f>
        <v>26</v>
      </c>
      <c r="E2611" s="18" t="n">
        <f aca="false">DATA!F2611</f>
        <v>8</v>
      </c>
      <c r="F2611" s="19" t="n">
        <f aca="false">DATA!G2611</f>
        <v>5.89</v>
      </c>
      <c r="G2611" s="19" t="n">
        <f aca="false">DATA!H2611</f>
        <v>3.61</v>
      </c>
      <c r="H2611" s="18" t="n">
        <f aca="false">DATA!E2611</f>
        <v>11</v>
      </c>
      <c r="I2611" s="20" t="n">
        <f aca="false">F2611*E2611</f>
        <v>47.12</v>
      </c>
      <c r="J2611" s="20" t="n">
        <f aca="false">PARAMETER!$B$4*G2611*SQRT(E2611)</f>
        <v>16.7949784990912</v>
      </c>
      <c r="K2611" s="20" t="n">
        <f aca="false">I2611+J2611</f>
        <v>63.9149784990912</v>
      </c>
      <c r="L2611" s="20" t="n">
        <f aca="false">K2611+F2611*H2611</f>
        <v>128.704978499091</v>
      </c>
      <c r="M2611" s="16" t="str">
        <f aca="false">IF(C2611&lt;=K2611,"REORDER",IF(C2611&gt;L2611,"OVERSTOCK","OK"))</f>
        <v>OVERSTOCK</v>
      </c>
      <c r="N2611" s="16" t="str">
        <f aca="false">IF(C2611&lt;=D2611,"REORDER","OK")</f>
        <v>OK</v>
      </c>
      <c r="O2611" s="18" t="n">
        <f aca="false">IF(D2611&lt;I2611,1,0)</f>
        <v>1</v>
      </c>
      <c r="P2611" s="20" t="n">
        <f aca="false">C2611/F2611</f>
        <v>73.8539898132428</v>
      </c>
      <c r="Q2611" s="19" t="n">
        <f aca="false">DATA!N2611</f>
        <v>144.62</v>
      </c>
      <c r="R2611" s="19" t="n">
        <f aca="false">DATA!O2611</f>
        <v>0.27</v>
      </c>
      <c r="S2611" s="17" t="n">
        <f aca="false">C2611*Q2611</f>
        <v>62909.7</v>
      </c>
      <c r="T2611" s="19" t="n">
        <f aca="false">C2611*R2611</f>
        <v>117.45</v>
      </c>
      <c r="U2611" s="20" t="n">
        <f aca="false">MAX(0,C2611-L2611)</f>
        <v>306.295021500909</v>
      </c>
      <c r="V2611" s="17" t="n">
        <f aca="false">U2611*Q2611</f>
        <v>44296.3860094614</v>
      </c>
      <c r="W2611" s="19" t="n">
        <f aca="false">U2611*R2611</f>
        <v>82.6996558052454</v>
      </c>
      <c r="X2611" s="20" t="n">
        <f aca="false">MAX(0,K2611-C2611)</f>
        <v>0</v>
      </c>
      <c r="Y2611" s="17" t="n">
        <f aca="false">F2611*PARAMETER!$B$5*Q2611</f>
        <v>310911.307</v>
      </c>
      <c r="Z2611" s="21" t="n">
        <f aca="false">SUMIF($Y$2:$Y$3205,"&gt;="&amp;Y2611)/SUM($Y$2:$Y$3205)</f>
        <v>0.95768700754068</v>
      </c>
      <c r="AA2611" s="16" t="str">
        <f aca="false">IF(Z2611&lt;=PARAMETER!$B$7,"A",IF(Z2611&lt;=PARAMETER!$B$8,"B","C"))</f>
        <v>C</v>
      </c>
      <c r="AB2611" s="22" t="n">
        <f aca="false">G2611/F2611</f>
        <v>0.612903225806452</v>
      </c>
      <c r="AC2611" s="16" t="str">
        <f aca="false">IF(AB2611&lt;=PARAMETER!$B$9,"X",IF(AB2611&lt;=PARAMETER!$B$10,"Y","Z"))</f>
        <v>Z</v>
      </c>
      <c r="AD2611" s="16" t="str">
        <f aca="false">AA2611&amp;AC2611</f>
        <v>CZ</v>
      </c>
      <c r="AE2611" s="22" t="n">
        <f aca="false">DATA!I2611</f>
        <v>0.87</v>
      </c>
      <c r="AF2611" s="18" t="n">
        <f aca="false">DATA!L2611</f>
        <v>119</v>
      </c>
      <c r="AG2611" s="16" t="str">
        <f aca="false">DATA!K2611</f>
        <v>D</v>
      </c>
      <c r="AH2611" s="18" t="n">
        <f aca="false">IF(AE2611&gt;=PARAMETER!$B$12,1,0)</f>
        <v>1</v>
      </c>
      <c r="AI2611" s="18" t="n">
        <f aca="false">IF(AF2611&gt;=PARAMETER!$B$13,1,0)</f>
        <v>1</v>
      </c>
      <c r="AJ2611" s="18" t="n">
        <f aca="false">IF(AND(AH2611=1,AI2611=1),1,0)</f>
        <v>1</v>
      </c>
    </row>
    <row r="2612" customFormat="false" ht="15" hidden="false" customHeight="false" outlineLevel="0" collapsed="false">
      <c r="A2612" s="16" t="str">
        <f aca="false">DATA!A2612</f>
        <v>ITM12610</v>
      </c>
      <c r="B2612" s="16" t="str">
        <f aca="false">DATA!B2612</f>
        <v>Automotive</v>
      </c>
      <c r="C2612" s="17" t="n">
        <f aca="false">DATA!C2612</f>
        <v>233</v>
      </c>
      <c r="D2612" s="17" t="n">
        <f aca="false">DATA!D2612</f>
        <v>28</v>
      </c>
      <c r="E2612" s="18" t="n">
        <f aca="false">DATA!F2612</f>
        <v>2</v>
      </c>
      <c r="F2612" s="19" t="n">
        <f aca="false">DATA!G2612</f>
        <v>28.52</v>
      </c>
      <c r="G2612" s="19" t="n">
        <f aca="false">DATA!H2612</f>
        <v>7.17</v>
      </c>
      <c r="H2612" s="18" t="n">
        <f aca="false">DATA!E2612</f>
        <v>3</v>
      </c>
      <c r="I2612" s="20" t="n">
        <f aca="false">F2612*E2612</f>
        <v>57.04</v>
      </c>
      <c r="J2612" s="20" t="n">
        <f aca="false">PARAMETER!$B$4*G2612*SQRT(E2612)</f>
        <v>16.6786697837235</v>
      </c>
      <c r="K2612" s="20" t="n">
        <f aca="false">I2612+J2612</f>
        <v>73.7186697837235</v>
      </c>
      <c r="L2612" s="20" t="n">
        <f aca="false">K2612+F2612*H2612</f>
        <v>159.278669783724</v>
      </c>
      <c r="M2612" s="16" t="str">
        <f aca="false">IF(C2612&lt;=K2612,"REORDER",IF(C2612&gt;L2612,"OVERSTOCK","OK"))</f>
        <v>OVERSTOCK</v>
      </c>
      <c r="N2612" s="16" t="str">
        <f aca="false">IF(C2612&lt;=D2612,"REORDER","OK")</f>
        <v>OK</v>
      </c>
      <c r="O2612" s="18" t="n">
        <f aca="false">IF(D2612&lt;I2612,1,0)</f>
        <v>1</v>
      </c>
      <c r="P2612" s="20" t="n">
        <f aca="false">C2612/F2612</f>
        <v>8.16970546984572</v>
      </c>
      <c r="Q2612" s="19" t="n">
        <f aca="false">DATA!N2612</f>
        <v>138.72</v>
      </c>
      <c r="R2612" s="19" t="n">
        <f aca="false">DATA!O2612</f>
        <v>0.43</v>
      </c>
      <c r="S2612" s="17" t="n">
        <f aca="false">C2612*Q2612</f>
        <v>32321.76</v>
      </c>
      <c r="T2612" s="19" t="n">
        <f aca="false">C2612*R2612</f>
        <v>100.19</v>
      </c>
      <c r="U2612" s="20" t="n">
        <f aca="false">MAX(0,C2612-L2612)</f>
        <v>73.7213302162765</v>
      </c>
      <c r="V2612" s="17" t="n">
        <f aca="false">U2612*Q2612</f>
        <v>10226.6229276019</v>
      </c>
      <c r="W2612" s="19" t="n">
        <f aca="false">U2612*R2612</f>
        <v>31.7001719929989</v>
      </c>
      <c r="X2612" s="20" t="n">
        <f aca="false">MAX(0,K2612-C2612)</f>
        <v>0</v>
      </c>
      <c r="Y2612" s="17" t="n">
        <f aca="false">F2612*PARAMETER!$B$5*Q2612</f>
        <v>1444047.456</v>
      </c>
      <c r="Z2612" s="21" t="n">
        <f aca="false">SUMIF($Y$2:$Y$3205,"&gt;="&amp;Y2612)/SUM($Y$2:$Y$3205)</f>
        <v>0.549227320505219</v>
      </c>
      <c r="AA2612" s="16" t="str">
        <f aca="false">IF(Z2612&lt;=PARAMETER!$B$7,"A",IF(Z2612&lt;=PARAMETER!$B$8,"B","C"))</f>
        <v>A</v>
      </c>
      <c r="AB2612" s="22" t="n">
        <f aca="false">G2612/F2612</f>
        <v>0.25140252454418</v>
      </c>
      <c r="AC2612" s="16" t="str">
        <f aca="false">IF(AB2612&lt;=PARAMETER!$B$9,"X",IF(AB2612&lt;=PARAMETER!$B$10,"Y","Z"))</f>
        <v>Y</v>
      </c>
      <c r="AD2612" s="16" t="str">
        <f aca="false">AA2612&amp;AC2612</f>
        <v>AY</v>
      </c>
      <c r="AE2612" s="22" t="n">
        <f aca="false">DATA!I2612</f>
        <v>0.34</v>
      </c>
      <c r="AF2612" s="18" t="n">
        <f aca="false">DATA!L2612</f>
        <v>58</v>
      </c>
      <c r="AG2612" s="16" t="str">
        <f aca="false">DATA!K2612</f>
        <v>C</v>
      </c>
      <c r="AH2612" s="18" t="n">
        <f aca="false">IF(AE2612&gt;=PARAMETER!$B$12,1,0)</f>
        <v>0</v>
      </c>
      <c r="AI2612" s="18" t="n">
        <f aca="false">IF(AF2612&gt;=PARAMETER!$B$13,1,0)</f>
        <v>0</v>
      </c>
      <c r="AJ2612" s="18" t="n">
        <f aca="false">IF(AND(AH2612=1,AI2612=1),1,0)</f>
        <v>0</v>
      </c>
    </row>
    <row r="2613" customFormat="false" ht="15" hidden="false" customHeight="false" outlineLevel="0" collapsed="false">
      <c r="A2613" s="16" t="str">
        <f aca="false">DATA!A2613</f>
        <v>ITM12611</v>
      </c>
      <c r="B2613" s="16" t="str">
        <f aca="false">DATA!B2613</f>
        <v>Pharma</v>
      </c>
      <c r="C2613" s="17" t="n">
        <f aca="false">DATA!C2613</f>
        <v>473</v>
      </c>
      <c r="D2613" s="17" t="n">
        <f aca="false">DATA!D2613</f>
        <v>79</v>
      </c>
      <c r="E2613" s="18" t="n">
        <f aca="false">DATA!F2613</f>
        <v>4</v>
      </c>
      <c r="F2613" s="19" t="n">
        <f aca="false">DATA!G2613</f>
        <v>21.16</v>
      </c>
      <c r="G2613" s="19" t="n">
        <f aca="false">DATA!H2613</f>
        <v>4.67</v>
      </c>
      <c r="H2613" s="18" t="n">
        <f aca="false">DATA!E2613</f>
        <v>4</v>
      </c>
      <c r="I2613" s="20" t="n">
        <f aca="false">F2613*E2613</f>
        <v>84.64</v>
      </c>
      <c r="J2613" s="20" t="n">
        <f aca="false">PARAMETER!$B$4*G2613*SQRT(E2613)</f>
        <v>15.3629328757267</v>
      </c>
      <c r="K2613" s="20" t="n">
        <f aca="false">I2613+J2613</f>
        <v>100.002932875727</v>
      </c>
      <c r="L2613" s="20" t="n">
        <f aca="false">K2613+F2613*H2613</f>
        <v>184.642932875727</v>
      </c>
      <c r="M2613" s="16" t="str">
        <f aca="false">IF(C2613&lt;=K2613,"REORDER",IF(C2613&gt;L2613,"OVERSTOCK","OK"))</f>
        <v>OVERSTOCK</v>
      </c>
      <c r="N2613" s="16" t="str">
        <f aca="false">IF(C2613&lt;=D2613,"REORDER","OK")</f>
        <v>OK</v>
      </c>
      <c r="O2613" s="18" t="n">
        <f aca="false">IF(D2613&lt;I2613,1,0)</f>
        <v>1</v>
      </c>
      <c r="P2613" s="20" t="n">
        <f aca="false">C2613/F2613</f>
        <v>22.3534971644613</v>
      </c>
      <c r="Q2613" s="19" t="n">
        <f aca="false">DATA!N2613</f>
        <v>147.95</v>
      </c>
      <c r="R2613" s="19" t="n">
        <f aca="false">DATA!O2613</f>
        <v>1.12</v>
      </c>
      <c r="S2613" s="17" t="n">
        <f aca="false">C2613*Q2613</f>
        <v>69980.35</v>
      </c>
      <c r="T2613" s="19" t="n">
        <f aca="false">C2613*R2613</f>
        <v>529.76</v>
      </c>
      <c r="U2613" s="20" t="n">
        <f aca="false">MAX(0,C2613-L2613)</f>
        <v>288.357067124273</v>
      </c>
      <c r="V2613" s="17" t="n">
        <f aca="false">U2613*Q2613</f>
        <v>42662.4280810362</v>
      </c>
      <c r="W2613" s="19" t="n">
        <f aca="false">U2613*R2613</f>
        <v>322.959915179186</v>
      </c>
      <c r="X2613" s="20" t="n">
        <f aca="false">MAX(0,K2613-C2613)</f>
        <v>0</v>
      </c>
      <c r="Y2613" s="17" t="n">
        <f aca="false">F2613*PARAMETER!$B$5*Q2613</f>
        <v>1142677.03</v>
      </c>
      <c r="Z2613" s="21" t="n">
        <f aca="false">SUMIF($Y$2:$Y$3205,"&gt;="&amp;Y2613)/SUM($Y$2:$Y$3205)</f>
        <v>0.67022244793209</v>
      </c>
      <c r="AA2613" s="16" t="str">
        <f aca="false">IF(Z2613&lt;=PARAMETER!$B$7,"A",IF(Z2613&lt;=PARAMETER!$B$8,"B","C"))</f>
        <v>A</v>
      </c>
      <c r="AB2613" s="22" t="n">
        <f aca="false">G2613/F2613</f>
        <v>0.22069943289225</v>
      </c>
      <c r="AC2613" s="16" t="str">
        <f aca="false">IF(AB2613&lt;=PARAMETER!$B$9,"X",IF(AB2613&lt;=PARAMETER!$B$10,"Y","Z"))</f>
        <v>X</v>
      </c>
      <c r="AD2613" s="16" t="str">
        <f aca="false">AA2613&amp;AC2613</f>
        <v>AX</v>
      </c>
      <c r="AE2613" s="22" t="n">
        <f aca="false">DATA!I2613</f>
        <v>0.72</v>
      </c>
      <c r="AF2613" s="18" t="n">
        <f aca="false">DATA!L2613</f>
        <v>25</v>
      </c>
      <c r="AG2613" s="16" t="str">
        <f aca="false">DATA!K2613</f>
        <v>C</v>
      </c>
      <c r="AH2613" s="18" t="n">
        <f aca="false">IF(AE2613&gt;=PARAMETER!$B$12,1,0)</f>
        <v>0</v>
      </c>
      <c r="AI2613" s="18" t="n">
        <f aca="false">IF(AF2613&gt;=PARAMETER!$B$13,1,0)</f>
        <v>0</v>
      </c>
      <c r="AJ2613" s="18" t="n">
        <f aca="false">IF(AND(AH2613=1,AI2613=1),1,0)</f>
        <v>0</v>
      </c>
    </row>
    <row r="2614" customFormat="false" ht="15" hidden="false" customHeight="false" outlineLevel="0" collapsed="false">
      <c r="A2614" s="16" t="str">
        <f aca="false">DATA!A2614</f>
        <v>ITM12612</v>
      </c>
      <c r="B2614" s="16" t="str">
        <f aca="false">DATA!B2614</f>
        <v>Apparel</v>
      </c>
      <c r="C2614" s="17" t="n">
        <f aca="false">DATA!C2614</f>
        <v>310</v>
      </c>
      <c r="D2614" s="17" t="n">
        <f aca="false">DATA!D2614</f>
        <v>43</v>
      </c>
      <c r="E2614" s="18" t="n">
        <f aca="false">DATA!F2614</f>
        <v>7</v>
      </c>
      <c r="F2614" s="19" t="n">
        <f aca="false">DATA!G2614</f>
        <v>36.04</v>
      </c>
      <c r="G2614" s="19" t="n">
        <f aca="false">DATA!H2614</f>
        <v>3.23</v>
      </c>
      <c r="H2614" s="18" t="n">
        <f aca="false">DATA!E2614</f>
        <v>10</v>
      </c>
      <c r="I2614" s="20" t="n">
        <f aca="false">F2614*E2614</f>
        <v>252.28</v>
      </c>
      <c r="J2614" s="20" t="n">
        <f aca="false">PARAMETER!$B$4*G2614*SQRT(E2614)</f>
        <v>14.0565518572523</v>
      </c>
      <c r="K2614" s="20" t="n">
        <f aca="false">I2614+J2614</f>
        <v>266.336551857252</v>
      </c>
      <c r="L2614" s="20" t="n">
        <f aca="false">K2614+F2614*H2614</f>
        <v>626.736551857252</v>
      </c>
      <c r="M2614" s="16" t="str">
        <f aca="false">IF(C2614&lt;=K2614,"REORDER",IF(C2614&gt;L2614,"OVERSTOCK","OK"))</f>
        <v>OK</v>
      </c>
      <c r="N2614" s="16" t="str">
        <f aca="false">IF(C2614&lt;=D2614,"REORDER","OK")</f>
        <v>OK</v>
      </c>
      <c r="O2614" s="18" t="n">
        <f aca="false">IF(D2614&lt;I2614,1,0)</f>
        <v>1</v>
      </c>
      <c r="P2614" s="20" t="n">
        <f aca="false">C2614/F2614</f>
        <v>8.6015538290788</v>
      </c>
      <c r="Q2614" s="19" t="n">
        <f aca="false">DATA!N2614</f>
        <v>135.33</v>
      </c>
      <c r="R2614" s="19" t="n">
        <f aca="false">DATA!O2614</f>
        <v>0.76</v>
      </c>
      <c r="S2614" s="17" t="n">
        <f aca="false">C2614*Q2614</f>
        <v>41952.3</v>
      </c>
      <c r="T2614" s="19" t="n">
        <f aca="false">C2614*R2614</f>
        <v>235.6</v>
      </c>
      <c r="U2614" s="20" t="n">
        <f aca="false">MAX(0,C2614-L2614)</f>
        <v>0</v>
      </c>
      <c r="V2614" s="17" t="n">
        <f aca="false">U2614*Q2614</f>
        <v>0</v>
      </c>
      <c r="W2614" s="19" t="n">
        <f aca="false">U2614*R2614</f>
        <v>0</v>
      </c>
      <c r="X2614" s="20" t="n">
        <f aca="false">MAX(0,K2614-C2614)</f>
        <v>0</v>
      </c>
      <c r="Y2614" s="17" t="n">
        <f aca="false">F2614*PARAMETER!$B$5*Q2614</f>
        <v>1780212.018</v>
      </c>
      <c r="Z2614" s="21" t="n">
        <f aca="false">SUMIF($Y$2:$Y$3205,"&gt;="&amp;Y2614)/SUM($Y$2:$Y$3205)</f>
        <v>0.42376847376847</v>
      </c>
      <c r="AA2614" s="16" t="str">
        <f aca="false">IF(Z2614&lt;=PARAMETER!$B$7,"A",IF(Z2614&lt;=PARAMETER!$B$8,"B","C"))</f>
        <v>A</v>
      </c>
      <c r="AB2614" s="22" t="n">
        <f aca="false">G2614/F2614</f>
        <v>0.089622641509434</v>
      </c>
      <c r="AC2614" s="16" t="str">
        <f aca="false">IF(AB2614&lt;=PARAMETER!$B$9,"X",IF(AB2614&lt;=PARAMETER!$B$10,"Y","Z"))</f>
        <v>X</v>
      </c>
      <c r="AD2614" s="16" t="str">
        <f aca="false">AA2614&amp;AC2614</f>
        <v>AX</v>
      </c>
      <c r="AE2614" s="22" t="n">
        <f aca="false">DATA!I2614</f>
        <v>0.46</v>
      </c>
      <c r="AF2614" s="18" t="n">
        <f aca="false">DATA!L2614</f>
        <v>82</v>
      </c>
      <c r="AG2614" s="16" t="str">
        <f aca="false">DATA!K2614</f>
        <v>D</v>
      </c>
      <c r="AH2614" s="18" t="n">
        <f aca="false">IF(AE2614&gt;=PARAMETER!$B$12,1,0)</f>
        <v>0</v>
      </c>
      <c r="AI2614" s="18" t="n">
        <f aca="false">IF(AF2614&gt;=PARAMETER!$B$13,1,0)</f>
        <v>0</v>
      </c>
      <c r="AJ2614" s="18" t="n">
        <f aca="false">IF(AND(AH2614=1,AI2614=1),1,0)</f>
        <v>0</v>
      </c>
    </row>
    <row r="2615" customFormat="false" ht="15" hidden="false" customHeight="false" outlineLevel="0" collapsed="false">
      <c r="A2615" s="16" t="str">
        <f aca="false">DATA!A2615</f>
        <v>ITM12613</v>
      </c>
      <c r="B2615" s="16" t="str">
        <f aca="false">DATA!B2615</f>
        <v>Pharma</v>
      </c>
      <c r="C2615" s="17" t="n">
        <f aca="false">DATA!C2615</f>
        <v>41</v>
      </c>
      <c r="D2615" s="17" t="n">
        <f aca="false">DATA!D2615</f>
        <v>93</v>
      </c>
      <c r="E2615" s="18" t="n">
        <f aca="false">DATA!F2615</f>
        <v>9</v>
      </c>
      <c r="F2615" s="19" t="n">
        <f aca="false">DATA!G2615</f>
        <v>24.86</v>
      </c>
      <c r="G2615" s="19" t="n">
        <f aca="false">DATA!H2615</f>
        <v>1.95</v>
      </c>
      <c r="H2615" s="18" t="n">
        <f aca="false">DATA!E2615</f>
        <v>11</v>
      </c>
      <c r="I2615" s="20" t="n">
        <f aca="false">F2615*E2615</f>
        <v>223.74</v>
      </c>
      <c r="J2615" s="20" t="n">
        <f aca="false">PARAMETER!$B$4*G2615*SQRT(E2615)</f>
        <v>9.62239371766611</v>
      </c>
      <c r="K2615" s="20" t="n">
        <f aca="false">I2615+J2615</f>
        <v>233.362393717666</v>
      </c>
      <c r="L2615" s="20" t="n">
        <f aca="false">K2615+F2615*H2615</f>
        <v>506.822393717666</v>
      </c>
      <c r="M2615" s="16" t="str">
        <f aca="false">IF(C2615&lt;=K2615,"REORDER",IF(C2615&gt;L2615,"OVERSTOCK","OK"))</f>
        <v>REORDER</v>
      </c>
      <c r="N2615" s="16" t="str">
        <f aca="false">IF(C2615&lt;=D2615,"REORDER","OK")</f>
        <v>REORDER</v>
      </c>
      <c r="O2615" s="18" t="n">
        <f aca="false">IF(D2615&lt;I2615,1,0)</f>
        <v>1</v>
      </c>
      <c r="P2615" s="20" t="n">
        <f aca="false">C2615/F2615</f>
        <v>1.64923572003218</v>
      </c>
      <c r="Q2615" s="19" t="n">
        <f aca="false">DATA!N2615</f>
        <v>154.36</v>
      </c>
      <c r="R2615" s="19" t="n">
        <f aca="false">DATA!O2615</f>
        <v>0.14</v>
      </c>
      <c r="S2615" s="17" t="n">
        <f aca="false">C2615*Q2615</f>
        <v>6328.76</v>
      </c>
      <c r="T2615" s="19" t="n">
        <f aca="false">C2615*R2615</f>
        <v>5.74</v>
      </c>
      <c r="U2615" s="20" t="n">
        <f aca="false">MAX(0,C2615-L2615)</f>
        <v>0</v>
      </c>
      <c r="V2615" s="17" t="n">
        <f aca="false">U2615*Q2615</f>
        <v>0</v>
      </c>
      <c r="W2615" s="19" t="n">
        <f aca="false">U2615*R2615</f>
        <v>0</v>
      </c>
      <c r="X2615" s="20" t="n">
        <f aca="false">MAX(0,K2615-C2615)</f>
        <v>192.362393717666</v>
      </c>
      <c r="Y2615" s="17" t="n">
        <f aca="false">F2615*PARAMETER!$B$5*Q2615</f>
        <v>1400647.204</v>
      </c>
      <c r="Z2615" s="21" t="n">
        <f aca="false">SUMIF($Y$2:$Y$3205,"&gt;="&amp;Y2615)/SUM($Y$2:$Y$3205)</f>
        <v>0.569645341188355</v>
      </c>
      <c r="AA2615" s="16" t="str">
        <f aca="false">IF(Z2615&lt;=PARAMETER!$B$7,"A",IF(Z2615&lt;=PARAMETER!$B$8,"B","C"))</f>
        <v>A</v>
      </c>
      <c r="AB2615" s="22" t="n">
        <f aca="false">G2615/F2615</f>
        <v>0.0784392598551891</v>
      </c>
      <c r="AC2615" s="16" t="str">
        <f aca="false">IF(AB2615&lt;=PARAMETER!$B$9,"X",IF(AB2615&lt;=PARAMETER!$B$10,"Y","Z"))</f>
        <v>X</v>
      </c>
      <c r="AD2615" s="16" t="str">
        <f aca="false">AA2615&amp;AC2615</f>
        <v>AX</v>
      </c>
      <c r="AE2615" s="22" t="n">
        <f aca="false">DATA!I2615</f>
        <v>0.47</v>
      </c>
      <c r="AF2615" s="18" t="n">
        <f aca="false">DATA!L2615</f>
        <v>125</v>
      </c>
      <c r="AG2615" s="16" t="str">
        <f aca="false">DATA!K2615</f>
        <v>C</v>
      </c>
      <c r="AH2615" s="18" t="n">
        <f aca="false">IF(AE2615&gt;=PARAMETER!$B$12,1,0)</f>
        <v>0</v>
      </c>
      <c r="AI2615" s="18" t="n">
        <f aca="false">IF(AF2615&gt;=PARAMETER!$B$13,1,0)</f>
        <v>1</v>
      </c>
      <c r="AJ2615" s="18" t="n">
        <f aca="false">IF(AND(AH2615=1,AI2615=1),1,0)</f>
        <v>0</v>
      </c>
    </row>
    <row r="2616" customFormat="false" ht="15" hidden="false" customHeight="false" outlineLevel="0" collapsed="false">
      <c r="A2616" s="16" t="str">
        <f aca="false">DATA!A2616</f>
        <v>ITM12614</v>
      </c>
      <c r="B2616" s="16" t="str">
        <f aca="false">DATA!B2616</f>
        <v>Pharma</v>
      </c>
      <c r="C2616" s="17" t="n">
        <f aca="false">DATA!C2616</f>
        <v>212</v>
      </c>
      <c r="D2616" s="17" t="n">
        <f aca="false">DATA!D2616</f>
        <v>34</v>
      </c>
      <c r="E2616" s="18" t="n">
        <f aca="false">DATA!F2616</f>
        <v>4</v>
      </c>
      <c r="F2616" s="19" t="n">
        <f aca="false">DATA!G2616</f>
        <v>21.84</v>
      </c>
      <c r="G2616" s="19" t="n">
        <f aca="false">DATA!H2616</f>
        <v>5.51</v>
      </c>
      <c r="H2616" s="18" t="n">
        <f aca="false">DATA!E2616</f>
        <v>9</v>
      </c>
      <c r="I2616" s="20" t="n">
        <f aca="false">F2616*E2616</f>
        <v>87.36</v>
      </c>
      <c r="J2616" s="20" t="n">
        <f aca="false">PARAMETER!$B$4*G2616*SQRT(E2616)</f>
        <v>18.1262869690052</v>
      </c>
      <c r="K2616" s="20" t="n">
        <f aca="false">I2616+J2616</f>
        <v>105.486286969005</v>
      </c>
      <c r="L2616" s="20" t="n">
        <f aca="false">K2616+F2616*H2616</f>
        <v>302.046286969005</v>
      </c>
      <c r="M2616" s="16" t="str">
        <f aca="false">IF(C2616&lt;=K2616,"REORDER",IF(C2616&gt;L2616,"OVERSTOCK","OK"))</f>
        <v>OK</v>
      </c>
      <c r="N2616" s="16" t="str">
        <f aca="false">IF(C2616&lt;=D2616,"REORDER","OK")</f>
        <v>OK</v>
      </c>
      <c r="O2616" s="18" t="n">
        <f aca="false">IF(D2616&lt;I2616,1,0)</f>
        <v>1</v>
      </c>
      <c r="P2616" s="20" t="n">
        <f aca="false">C2616/F2616</f>
        <v>9.70695970695971</v>
      </c>
      <c r="Q2616" s="19" t="n">
        <f aca="false">DATA!N2616</f>
        <v>46.62</v>
      </c>
      <c r="R2616" s="19" t="n">
        <f aca="false">DATA!O2616</f>
        <v>1.62</v>
      </c>
      <c r="S2616" s="17" t="n">
        <f aca="false">C2616*Q2616</f>
        <v>9883.44</v>
      </c>
      <c r="T2616" s="19" t="n">
        <f aca="false">C2616*R2616</f>
        <v>343.44</v>
      </c>
      <c r="U2616" s="20" t="n">
        <f aca="false">MAX(0,C2616-L2616)</f>
        <v>0</v>
      </c>
      <c r="V2616" s="17" t="n">
        <f aca="false">U2616*Q2616</f>
        <v>0</v>
      </c>
      <c r="W2616" s="19" t="n">
        <f aca="false">U2616*R2616</f>
        <v>0</v>
      </c>
      <c r="X2616" s="20" t="n">
        <f aca="false">MAX(0,K2616-C2616)</f>
        <v>0</v>
      </c>
      <c r="Y2616" s="17" t="n">
        <f aca="false">F2616*PARAMETER!$B$5*Q2616</f>
        <v>371635.992</v>
      </c>
      <c r="Z2616" s="21" t="n">
        <f aca="false">SUMIF($Y$2:$Y$3205,"&gt;="&amp;Y2616)/SUM($Y$2:$Y$3205)</f>
        <v>0.942019197107824</v>
      </c>
      <c r="AA2616" s="16" t="str">
        <f aca="false">IF(Z2616&lt;=PARAMETER!$B$7,"A",IF(Z2616&lt;=PARAMETER!$B$8,"B","C"))</f>
        <v>B</v>
      </c>
      <c r="AB2616" s="22" t="n">
        <f aca="false">G2616/F2616</f>
        <v>0.252289377289377</v>
      </c>
      <c r="AC2616" s="16" t="str">
        <f aca="false">IF(AB2616&lt;=PARAMETER!$B$9,"X",IF(AB2616&lt;=PARAMETER!$B$10,"Y","Z"))</f>
        <v>Y</v>
      </c>
      <c r="AD2616" s="16" t="str">
        <f aca="false">AA2616&amp;AC2616</f>
        <v>BY</v>
      </c>
      <c r="AE2616" s="22" t="n">
        <f aca="false">DATA!I2616</f>
        <v>0.35</v>
      </c>
      <c r="AF2616" s="18" t="n">
        <f aca="false">DATA!L2616</f>
        <v>102</v>
      </c>
      <c r="AG2616" s="16" t="str">
        <f aca="false">DATA!K2616</f>
        <v>C</v>
      </c>
      <c r="AH2616" s="18" t="n">
        <f aca="false">IF(AE2616&gt;=PARAMETER!$B$12,1,0)</f>
        <v>0</v>
      </c>
      <c r="AI2616" s="18" t="n">
        <f aca="false">IF(AF2616&gt;=PARAMETER!$B$13,1,0)</f>
        <v>1</v>
      </c>
      <c r="AJ2616" s="18" t="n">
        <f aca="false">IF(AND(AH2616=1,AI2616=1),1,0)</f>
        <v>0</v>
      </c>
    </row>
    <row r="2617" customFormat="false" ht="15" hidden="false" customHeight="false" outlineLevel="0" collapsed="false">
      <c r="A2617" s="16" t="str">
        <f aca="false">DATA!A2617</f>
        <v>ITM12615</v>
      </c>
      <c r="B2617" s="16" t="str">
        <f aca="false">DATA!B2617</f>
        <v>Automotive</v>
      </c>
      <c r="C2617" s="17" t="n">
        <f aca="false">DATA!C2617</f>
        <v>487</v>
      </c>
      <c r="D2617" s="17" t="n">
        <f aca="false">DATA!D2617</f>
        <v>77</v>
      </c>
      <c r="E2617" s="18" t="n">
        <f aca="false">DATA!F2617</f>
        <v>9</v>
      </c>
      <c r="F2617" s="19" t="n">
        <f aca="false">DATA!G2617</f>
        <v>21.85</v>
      </c>
      <c r="G2617" s="19" t="n">
        <f aca="false">DATA!H2617</f>
        <v>6.15</v>
      </c>
      <c r="H2617" s="18" t="n">
        <f aca="false">DATA!E2617</f>
        <v>5</v>
      </c>
      <c r="I2617" s="20" t="n">
        <f aca="false">F2617*E2617</f>
        <v>196.65</v>
      </c>
      <c r="J2617" s="20" t="n">
        <f aca="false">PARAMETER!$B$4*G2617*SQRT(E2617)</f>
        <v>30.3475494172546</v>
      </c>
      <c r="K2617" s="20" t="n">
        <f aca="false">I2617+J2617</f>
        <v>226.997549417255</v>
      </c>
      <c r="L2617" s="20" t="n">
        <f aca="false">K2617+F2617*H2617</f>
        <v>336.247549417255</v>
      </c>
      <c r="M2617" s="16" t="str">
        <f aca="false">IF(C2617&lt;=K2617,"REORDER",IF(C2617&gt;L2617,"OVERSTOCK","OK"))</f>
        <v>OVERSTOCK</v>
      </c>
      <c r="N2617" s="16" t="str">
        <f aca="false">IF(C2617&lt;=D2617,"REORDER","OK")</f>
        <v>OK</v>
      </c>
      <c r="O2617" s="18" t="n">
        <f aca="false">IF(D2617&lt;I2617,1,0)</f>
        <v>1</v>
      </c>
      <c r="P2617" s="20" t="n">
        <f aca="false">C2617/F2617</f>
        <v>22.2883295194508</v>
      </c>
      <c r="Q2617" s="19" t="n">
        <f aca="false">DATA!N2617</f>
        <v>43.68</v>
      </c>
      <c r="R2617" s="19" t="n">
        <f aca="false">DATA!O2617</f>
        <v>1.34</v>
      </c>
      <c r="S2617" s="17" t="n">
        <f aca="false">C2617*Q2617</f>
        <v>21272.16</v>
      </c>
      <c r="T2617" s="19" t="n">
        <f aca="false">C2617*R2617</f>
        <v>652.58</v>
      </c>
      <c r="U2617" s="20" t="n">
        <f aca="false">MAX(0,C2617-L2617)</f>
        <v>150.752450582745</v>
      </c>
      <c r="V2617" s="17" t="n">
        <f aca="false">U2617*Q2617</f>
        <v>6584.86704145432</v>
      </c>
      <c r="W2617" s="19" t="n">
        <f aca="false">U2617*R2617</f>
        <v>202.008283780879</v>
      </c>
      <c r="X2617" s="20" t="n">
        <f aca="false">MAX(0,K2617-C2617)</f>
        <v>0</v>
      </c>
      <c r="Y2617" s="17" t="n">
        <f aca="false">F2617*PARAMETER!$B$5*Q2617</f>
        <v>348358.92</v>
      </c>
      <c r="Z2617" s="21" t="n">
        <f aca="false">SUMIF($Y$2:$Y$3205,"&gt;="&amp;Y2617)/SUM($Y$2:$Y$3205)</f>
        <v>0.948227483172549</v>
      </c>
      <c r="AA2617" s="16" t="str">
        <f aca="false">IF(Z2617&lt;=PARAMETER!$B$7,"A",IF(Z2617&lt;=PARAMETER!$B$8,"B","C"))</f>
        <v>B</v>
      </c>
      <c r="AB2617" s="22" t="n">
        <f aca="false">G2617/F2617</f>
        <v>0.281464530892449</v>
      </c>
      <c r="AC2617" s="16" t="str">
        <f aca="false">IF(AB2617&lt;=PARAMETER!$B$9,"X",IF(AB2617&lt;=PARAMETER!$B$10,"Y","Z"))</f>
        <v>Y</v>
      </c>
      <c r="AD2617" s="16" t="str">
        <f aca="false">AA2617&amp;AC2617</f>
        <v>BY</v>
      </c>
      <c r="AE2617" s="22" t="n">
        <f aca="false">DATA!I2617</f>
        <v>0.66</v>
      </c>
      <c r="AF2617" s="18" t="n">
        <f aca="false">DATA!L2617</f>
        <v>146</v>
      </c>
      <c r="AG2617" s="16" t="str">
        <f aca="false">DATA!K2617</f>
        <v>B</v>
      </c>
      <c r="AH2617" s="18" t="n">
        <f aca="false">IF(AE2617&gt;=PARAMETER!$B$12,1,0)</f>
        <v>0</v>
      </c>
      <c r="AI2617" s="18" t="n">
        <f aca="false">IF(AF2617&gt;=PARAMETER!$B$13,1,0)</f>
        <v>1</v>
      </c>
      <c r="AJ2617" s="18" t="n">
        <f aca="false">IF(AND(AH2617=1,AI2617=1),1,0)</f>
        <v>0</v>
      </c>
    </row>
    <row r="2618" customFormat="false" ht="15" hidden="false" customHeight="false" outlineLevel="0" collapsed="false">
      <c r="A2618" s="16" t="str">
        <f aca="false">DATA!A2618</f>
        <v>ITM12616</v>
      </c>
      <c r="B2618" s="16" t="str">
        <f aca="false">DATA!B2618</f>
        <v>Pharma</v>
      </c>
      <c r="C2618" s="17" t="n">
        <f aca="false">DATA!C2618</f>
        <v>169</v>
      </c>
      <c r="D2618" s="17" t="n">
        <f aca="false">DATA!D2618</f>
        <v>83</v>
      </c>
      <c r="E2618" s="18" t="n">
        <f aca="false">DATA!F2618</f>
        <v>8</v>
      </c>
      <c r="F2618" s="19" t="n">
        <f aca="false">DATA!G2618</f>
        <v>43.72</v>
      </c>
      <c r="G2618" s="19" t="n">
        <f aca="false">DATA!H2618</f>
        <v>5.9</v>
      </c>
      <c r="H2618" s="18" t="n">
        <f aca="false">DATA!E2618</f>
        <v>9</v>
      </c>
      <c r="I2618" s="20" t="n">
        <f aca="false">F2618*E2618</f>
        <v>349.76</v>
      </c>
      <c r="J2618" s="20" t="n">
        <f aca="false">PARAMETER!$B$4*G2618*SQRT(E2618)</f>
        <v>27.4488568267695</v>
      </c>
      <c r="K2618" s="20" t="n">
        <f aca="false">I2618+J2618</f>
        <v>377.20885682677</v>
      </c>
      <c r="L2618" s="20" t="n">
        <f aca="false">K2618+F2618*H2618</f>
        <v>770.68885682677</v>
      </c>
      <c r="M2618" s="16" t="str">
        <f aca="false">IF(C2618&lt;=K2618,"REORDER",IF(C2618&gt;L2618,"OVERSTOCK","OK"))</f>
        <v>REORDER</v>
      </c>
      <c r="N2618" s="16" t="str">
        <f aca="false">IF(C2618&lt;=D2618,"REORDER","OK")</f>
        <v>OK</v>
      </c>
      <c r="O2618" s="18" t="n">
        <f aca="false">IF(D2618&lt;I2618,1,0)</f>
        <v>1</v>
      </c>
      <c r="P2618" s="20" t="n">
        <f aca="false">C2618/F2618</f>
        <v>3.86550777676121</v>
      </c>
      <c r="Q2618" s="19" t="n">
        <f aca="false">DATA!N2618</f>
        <v>78.81</v>
      </c>
      <c r="R2618" s="19" t="n">
        <f aca="false">DATA!O2618</f>
        <v>0.72</v>
      </c>
      <c r="S2618" s="17" t="n">
        <f aca="false">C2618*Q2618</f>
        <v>13318.89</v>
      </c>
      <c r="T2618" s="19" t="n">
        <f aca="false">C2618*R2618</f>
        <v>121.68</v>
      </c>
      <c r="U2618" s="20" t="n">
        <f aca="false">MAX(0,C2618-L2618)</f>
        <v>0</v>
      </c>
      <c r="V2618" s="17" t="n">
        <f aca="false">U2618*Q2618</f>
        <v>0</v>
      </c>
      <c r="W2618" s="19" t="n">
        <f aca="false">U2618*R2618</f>
        <v>0</v>
      </c>
      <c r="X2618" s="20" t="n">
        <f aca="false">MAX(0,K2618-C2618)</f>
        <v>208.208856826769</v>
      </c>
      <c r="Y2618" s="17" t="n">
        <f aca="false">F2618*PARAMETER!$B$5*Q2618</f>
        <v>1257634.218</v>
      </c>
      <c r="Z2618" s="21" t="n">
        <f aca="false">SUMIF($Y$2:$Y$3205,"&gt;="&amp;Y2618)/SUM($Y$2:$Y$3205)</f>
        <v>0.62449928590805</v>
      </c>
      <c r="AA2618" s="16" t="str">
        <f aca="false">IF(Z2618&lt;=PARAMETER!$B$7,"A",IF(Z2618&lt;=PARAMETER!$B$8,"B","C"))</f>
        <v>A</v>
      </c>
      <c r="AB2618" s="22" t="n">
        <f aca="false">G2618/F2618</f>
        <v>0.134949679780421</v>
      </c>
      <c r="AC2618" s="16" t="str">
        <f aca="false">IF(AB2618&lt;=PARAMETER!$B$9,"X",IF(AB2618&lt;=PARAMETER!$B$10,"Y","Z"))</f>
        <v>X</v>
      </c>
      <c r="AD2618" s="16" t="str">
        <f aca="false">AA2618&amp;AC2618</f>
        <v>AX</v>
      </c>
      <c r="AE2618" s="22" t="n">
        <f aca="false">DATA!I2618</f>
        <v>0.42</v>
      </c>
      <c r="AF2618" s="18" t="n">
        <f aca="false">DATA!L2618</f>
        <v>42</v>
      </c>
      <c r="AG2618" s="16" t="str">
        <f aca="false">DATA!K2618</f>
        <v>A</v>
      </c>
      <c r="AH2618" s="18" t="n">
        <f aca="false">IF(AE2618&gt;=PARAMETER!$B$12,1,0)</f>
        <v>0</v>
      </c>
      <c r="AI2618" s="18" t="n">
        <f aca="false">IF(AF2618&gt;=PARAMETER!$B$13,1,0)</f>
        <v>0</v>
      </c>
      <c r="AJ2618" s="18" t="n">
        <f aca="false">IF(AND(AH2618=1,AI2618=1),1,0)</f>
        <v>0</v>
      </c>
    </row>
    <row r="2619" customFormat="false" ht="15" hidden="false" customHeight="false" outlineLevel="0" collapsed="false">
      <c r="A2619" s="16" t="str">
        <f aca="false">DATA!A2619</f>
        <v>ITM12617</v>
      </c>
      <c r="B2619" s="16" t="str">
        <f aca="false">DATA!B2619</f>
        <v>Pharma</v>
      </c>
      <c r="C2619" s="17" t="n">
        <f aca="false">DATA!C2619</f>
        <v>387</v>
      </c>
      <c r="D2619" s="17" t="n">
        <f aca="false">DATA!D2619</f>
        <v>83</v>
      </c>
      <c r="E2619" s="18" t="n">
        <f aca="false">DATA!F2619</f>
        <v>7</v>
      </c>
      <c r="F2619" s="19" t="n">
        <f aca="false">DATA!G2619</f>
        <v>20.37</v>
      </c>
      <c r="G2619" s="19" t="n">
        <f aca="false">DATA!H2619</f>
        <v>1.61</v>
      </c>
      <c r="H2619" s="18" t="n">
        <f aca="false">DATA!E2619</f>
        <v>8</v>
      </c>
      <c r="I2619" s="20" t="n">
        <f aca="false">F2619*E2619</f>
        <v>142.59</v>
      </c>
      <c r="J2619" s="20" t="n">
        <f aca="false">PARAMETER!$B$4*G2619*SQRT(E2619)</f>
        <v>7.00651656042609</v>
      </c>
      <c r="K2619" s="20" t="n">
        <f aca="false">I2619+J2619</f>
        <v>149.596516560426</v>
      </c>
      <c r="L2619" s="20" t="n">
        <f aca="false">K2619+F2619*H2619</f>
        <v>312.556516560426</v>
      </c>
      <c r="M2619" s="16" t="str">
        <f aca="false">IF(C2619&lt;=K2619,"REORDER",IF(C2619&gt;L2619,"OVERSTOCK","OK"))</f>
        <v>OVERSTOCK</v>
      </c>
      <c r="N2619" s="16" t="str">
        <f aca="false">IF(C2619&lt;=D2619,"REORDER","OK")</f>
        <v>OK</v>
      </c>
      <c r="O2619" s="18" t="n">
        <f aca="false">IF(D2619&lt;I2619,1,0)</f>
        <v>1</v>
      </c>
      <c r="P2619" s="20" t="n">
        <f aca="false">C2619/F2619</f>
        <v>18.9985272459499</v>
      </c>
      <c r="Q2619" s="19" t="n">
        <f aca="false">DATA!N2619</f>
        <v>171.68</v>
      </c>
      <c r="R2619" s="19" t="n">
        <f aca="false">DATA!O2619</f>
        <v>0.29</v>
      </c>
      <c r="S2619" s="17" t="n">
        <f aca="false">C2619*Q2619</f>
        <v>66440.16</v>
      </c>
      <c r="T2619" s="19" t="n">
        <f aca="false">C2619*R2619</f>
        <v>112.23</v>
      </c>
      <c r="U2619" s="20" t="n">
        <f aca="false">MAX(0,C2619-L2619)</f>
        <v>74.4434834395739</v>
      </c>
      <c r="V2619" s="17" t="n">
        <f aca="false">U2619*Q2619</f>
        <v>12780.4572369061</v>
      </c>
      <c r="W2619" s="19" t="n">
        <f aca="false">U2619*R2619</f>
        <v>21.5886101974764</v>
      </c>
      <c r="X2619" s="20" t="n">
        <f aca="false">MAX(0,K2619-C2619)</f>
        <v>0</v>
      </c>
      <c r="Y2619" s="17" t="n">
        <f aca="false">F2619*PARAMETER!$B$5*Q2619</f>
        <v>1276449.384</v>
      </c>
      <c r="Z2619" s="21" t="n">
        <f aca="false">SUMIF($Y$2:$Y$3205,"&gt;="&amp;Y2619)/SUM($Y$2:$Y$3205)</f>
        <v>0.61602474545688</v>
      </c>
      <c r="AA2619" s="16" t="str">
        <f aca="false">IF(Z2619&lt;=PARAMETER!$B$7,"A",IF(Z2619&lt;=PARAMETER!$B$8,"B","C"))</f>
        <v>A</v>
      </c>
      <c r="AB2619" s="22" t="n">
        <f aca="false">G2619/F2619</f>
        <v>0.0790378006872852</v>
      </c>
      <c r="AC2619" s="16" t="str">
        <f aca="false">IF(AB2619&lt;=PARAMETER!$B$9,"X",IF(AB2619&lt;=PARAMETER!$B$10,"Y","Z"))</f>
        <v>X</v>
      </c>
      <c r="AD2619" s="16" t="str">
        <f aca="false">AA2619&amp;AC2619</f>
        <v>AX</v>
      </c>
      <c r="AE2619" s="22" t="n">
        <f aca="false">DATA!I2619</f>
        <v>0.85</v>
      </c>
      <c r="AF2619" s="18" t="n">
        <f aca="false">DATA!L2619</f>
        <v>97</v>
      </c>
      <c r="AG2619" s="16" t="str">
        <f aca="false">DATA!K2619</f>
        <v>C</v>
      </c>
      <c r="AH2619" s="18" t="n">
        <f aca="false">IF(AE2619&gt;=PARAMETER!$B$12,1,0)</f>
        <v>1</v>
      </c>
      <c r="AI2619" s="18" t="n">
        <f aca="false">IF(AF2619&gt;=PARAMETER!$B$13,1,0)</f>
        <v>1</v>
      </c>
      <c r="AJ2619" s="18" t="n">
        <f aca="false">IF(AND(AH2619=1,AI2619=1),1,0)</f>
        <v>1</v>
      </c>
    </row>
    <row r="2620" customFormat="false" ht="15" hidden="false" customHeight="false" outlineLevel="0" collapsed="false">
      <c r="A2620" s="16" t="str">
        <f aca="false">DATA!A2620</f>
        <v>ITM12618</v>
      </c>
      <c r="B2620" s="16" t="str">
        <f aca="false">DATA!B2620</f>
        <v>Groceries</v>
      </c>
      <c r="C2620" s="17" t="n">
        <f aca="false">DATA!C2620</f>
        <v>266</v>
      </c>
      <c r="D2620" s="17" t="n">
        <f aca="false">DATA!D2620</f>
        <v>97</v>
      </c>
      <c r="E2620" s="18" t="n">
        <f aca="false">DATA!F2620</f>
        <v>8</v>
      </c>
      <c r="F2620" s="19" t="n">
        <f aca="false">DATA!G2620</f>
        <v>17.34</v>
      </c>
      <c r="G2620" s="19" t="n">
        <f aca="false">DATA!H2620</f>
        <v>5.91</v>
      </c>
      <c r="H2620" s="18" t="n">
        <f aca="false">DATA!E2620</f>
        <v>4</v>
      </c>
      <c r="I2620" s="20" t="n">
        <f aca="false">F2620*E2620</f>
        <v>138.72</v>
      </c>
      <c r="J2620" s="20" t="n">
        <f aca="false">PARAMETER!$B$4*G2620*SQRT(E2620)</f>
        <v>27.4953803129166</v>
      </c>
      <c r="K2620" s="20" t="n">
        <f aca="false">I2620+J2620</f>
        <v>166.215380312917</v>
      </c>
      <c r="L2620" s="20" t="n">
        <f aca="false">K2620+F2620*H2620</f>
        <v>235.575380312917</v>
      </c>
      <c r="M2620" s="16" t="str">
        <f aca="false">IF(C2620&lt;=K2620,"REORDER",IF(C2620&gt;L2620,"OVERSTOCK","OK"))</f>
        <v>OVERSTOCK</v>
      </c>
      <c r="N2620" s="16" t="str">
        <f aca="false">IF(C2620&lt;=D2620,"REORDER","OK")</f>
        <v>OK</v>
      </c>
      <c r="O2620" s="18" t="n">
        <f aca="false">IF(D2620&lt;I2620,1,0)</f>
        <v>1</v>
      </c>
      <c r="P2620" s="20" t="n">
        <f aca="false">C2620/F2620</f>
        <v>15.3402537485582</v>
      </c>
      <c r="Q2620" s="19" t="n">
        <f aca="false">DATA!N2620</f>
        <v>145.75</v>
      </c>
      <c r="R2620" s="19" t="n">
        <f aca="false">DATA!O2620</f>
        <v>1.22</v>
      </c>
      <c r="S2620" s="17" t="n">
        <f aca="false">C2620*Q2620</f>
        <v>38769.5</v>
      </c>
      <c r="T2620" s="19" t="n">
        <f aca="false">C2620*R2620</f>
        <v>324.52</v>
      </c>
      <c r="U2620" s="20" t="n">
        <f aca="false">MAX(0,C2620-L2620)</f>
        <v>30.4246196870835</v>
      </c>
      <c r="V2620" s="17" t="n">
        <f aca="false">U2620*Q2620</f>
        <v>4434.38831939242</v>
      </c>
      <c r="W2620" s="19" t="n">
        <f aca="false">U2620*R2620</f>
        <v>37.1180360182418</v>
      </c>
      <c r="X2620" s="20" t="n">
        <f aca="false">MAX(0,K2620-C2620)</f>
        <v>0</v>
      </c>
      <c r="Y2620" s="17" t="n">
        <f aca="false">F2620*PARAMETER!$B$5*Q2620</f>
        <v>922466.325</v>
      </c>
      <c r="Z2620" s="21" t="n">
        <f aca="false">SUMIF($Y$2:$Y$3205,"&gt;="&amp;Y2620)/SUM($Y$2:$Y$3205)</f>
        <v>0.769126302694124</v>
      </c>
      <c r="AA2620" s="16" t="str">
        <f aca="false">IF(Z2620&lt;=PARAMETER!$B$7,"A",IF(Z2620&lt;=PARAMETER!$B$8,"B","C"))</f>
        <v>A</v>
      </c>
      <c r="AB2620" s="22" t="n">
        <f aca="false">G2620/F2620</f>
        <v>0.34083044982699</v>
      </c>
      <c r="AC2620" s="16" t="str">
        <f aca="false">IF(AB2620&lt;=PARAMETER!$B$9,"X",IF(AB2620&lt;=PARAMETER!$B$10,"Y","Z"))</f>
        <v>Y</v>
      </c>
      <c r="AD2620" s="16" t="str">
        <f aca="false">AA2620&amp;AC2620</f>
        <v>AY</v>
      </c>
      <c r="AE2620" s="22" t="n">
        <f aca="false">DATA!I2620</f>
        <v>0.97</v>
      </c>
      <c r="AF2620" s="18" t="n">
        <f aca="false">DATA!L2620</f>
        <v>172</v>
      </c>
      <c r="AG2620" s="16" t="str">
        <f aca="false">DATA!K2620</f>
        <v>A</v>
      </c>
      <c r="AH2620" s="18" t="n">
        <f aca="false">IF(AE2620&gt;=PARAMETER!$B$12,1,0)</f>
        <v>1</v>
      </c>
      <c r="AI2620" s="18" t="n">
        <f aca="false">IF(AF2620&gt;=PARAMETER!$B$13,1,0)</f>
        <v>1</v>
      </c>
      <c r="AJ2620" s="18" t="n">
        <f aca="false">IF(AND(AH2620=1,AI2620=1),1,0)</f>
        <v>1</v>
      </c>
    </row>
    <row r="2621" customFormat="false" ht="15" hidden="false" customHeight="false" outlineLevel="0" collapsed="false">
      <c r="A2621" s="16" t="str">
        <f aca="false">DATA!A2621</f>
        <v>ITM12619</v>
      </c>
      <c r="B2621" s="16" t="str">
        <f aca="false">DATA!B2621</f>
        <v>Automotive</v>
      </c>
      <c r="C2621" s="17" t="n">
        <f aca="false">DATA!C2621</f>
        <v>286</v>
      </c>
      <c r="D2621" s="17" t="n">
        <f aca="false">DATA!D2621</f>
        <v>94</v>
      </c>
      <c r="E2621" s="18" t="n">
        <f aca="false">DATA!F2621</f>
        <v>9</v>
      </c>
      <c r="F2621" s="19" t="n">
        <f aca="false">DATA!G2621</f>
        <v>17.59</v>
      </c>
      <c r="G2621" s="19" t="n">
        <f aca="false">DATA!H2621</f>
        <v>2.1</v>
      </c>
      <c r="H2621" s="18" t="n">
        <f aca="false">DATA!E2621</f>
        <v>5</v>
      </c>
      <c r="I2621" s="20" t="n">
        <f aca="false">F2621*E2621</f>
        <v>158.31</v>
      </c>
      <c r="J2621" s="20" t="n">
        <f aca="false">PARAMETER!$B$4*G2621*SQRT(E2621)</f>
        <v>10.3625778497943</v>
      </c>
      <c r="K2621" s="20" t="n">
        <f aca="false">I2621+J2621</f>
        <v>168.672577849794</v>
      </c>
      <c r="L2621" s="20" t="n">
        <f aca="false">K2621+F2621*H2621</f>
        <v>256.622577849794</v>
      </c>
      <c r="M2621" s="16" t="str">
        <f aca="false">IF(C2621&lt;=K2621,"REORDER",IF(C2621&gt;L2621,"OVERSTOCK","OK"))</f>
        <v>OVERSTOCK</v>
      </c>
      <c r="N2621" s="16" t="str">
        <f aca="false">IF(C2621&lt;=D2621,"REORDER","OK")</f>
        <v>OK</v>
      </c>
      <c r="O2621" s="18" t="n">
        <f aca="false">IF(D2621&lt;I2621,1,0)</f>
        <v>1</v>
      </c>
      <c r="P2621" s="20" t="n">
        <f aca="false">C2621/F2621</f>
        <v>16.2592382035247</v>
      </c>
      <c r="Q2621" s="19" t="n">
        <f aca="false">DATA!N2621</f>
        <v>117.63</v>
      </c>
      <c r="R2621" s="19" t="n">
        <f aca="false">DATA!O2621</f>
        <v>0.76</v>
      </c>
      <c r="S2621" s="17" t="n">
        <f aca="false">C2621*Q2621</f>
        <v>33642.18</v>
      </c>
      <c r="T2621" s="19" t="n">
        <f aca="false">C2621*R2621</f>
        <v>217.36</v>
      </c>
      <c r="U2621" s="20" t="n">
        <f aca="false">MAX(0,C2621-L2621)</f>
        <v>29.3774221502057</v>
      </c>
      <c r="V2621" s="17" t="n">
        <f aca="false">U2621*Q2621</f>
        <v>3455.6661675287</v>
      </c>
      <c r="W2621" s="19" t="n">
        <f aca="false">U2621*R2621</f>
        <v>22.3268408341564</v>
      </c>
      <c r="X2621" s="20" t="n">
        <f aca="false">MAX(0,K2621-C2621)</f>
        <v>0</v>
      </c>
      <c r="Y2621" s="17" t="n">
        <f aca="false">F2621*PARAMETER!$B$5*Q2621</f>
        <v>755225.7705</v>
      </c>
      <c r="Z2621" s="21" t="n">
        <f aca="false">SUMIF($Y$2:$Y$3205,"&gt;="&amp;Y2621)/SUM($Y$2:$Y$3205)</f>
        <v>0.82481409895965</v>
      </c>
      <c r="AA2621" s="16" t="str">
        <f aca="false">IF(Z2621&lt;=PARAMETER!$B$7,"A",IF(Z2621&lt;=PARAMETER!$B$8,"B","C"))</f>
        <v>B</v>
      </c>
      <c r="AB2621" s="22" t="n">
        <f aca="false">G2621/F2621</f>
        <v>0.119386014781126</v>
      </c>
      <c r="AC2621" s="16" t="str">
        <f aca="false">IF(AB2621&lt;=PARAMETER!$B$9,"X",IF(AB2621&lt;=PARAMETER!$B$10,"Y","Z"))</f>
        <v>X</v>
      </c>
      <c r="AD2621" s="16" t="str">
        <f aca="false">AA2621&amp;AC2621</f>
        <v>BX</v>
      </c>
      <c r="AE2621" s="22" t="n">
        <f aca="false">DATA!I2621</f>
        <v>0.94</v>
      </c>
      <c r="AF2621" s="18" t="n">
        <f aca="false">DATA!L2621</f>
        <v>48</v>
      </c>
      <c r="AG2621" s="16" t="str">
        <f aca="false">DATA!K2621</f>
        <v>B</v>
      </c>
      <c r="AH2621" s="18" t="n">
        <f aca="false">IF(AE2621&gt;=PARAMETER!$B$12,1,0)</f>
        <v>1</v>
      </c>
      <c r="AI2621" s="18" t="n">
        <f aca="false">IF(AF2621&gt;=PARAMETER!$B$13,1,0)</f>
        <v>0</v>
      </c>
      <c r="AJ2621" s="18" t="n">
        <f aca="false">IF(AND(AH2621=1,AI2621=1),1,0)</f>
        <v>0</v>
      </c>
    </row>
    <row r="2622" customFormat="false" ht="15" hidden="false" customHeight="false" outlineLevel="0" collapsed="false">
      <c r="A2622" s="16" t="str">
        <f aca="false">DATA!A2622</f>
        <v>ITM12620</v>
      </c>
      <c r="B2622" s="16" t="str">
        <f aca="false">DATA!B2622</f>
        <v>Electronics</v>
      </c>
      <c r="C2622" s="17" t="n">
        <f aca="false">DATA!C2622</f>
        <v>480</v>
      </c>
      <c r="D2622" s="17" t="n">
        <f aca="false">DATA!D2622</f>
        <v>20</v>
      </c>
      <c r="E2622" s="18" t="n">
        <f aca="false">DATA!F2622</f>
        <v>9</v>
      </c>
      <c r="F2622" s="19" t="n">
        <f aca="false">DATA!G2622</f>
        <v>10.63</v>
      </c>
      <c r="G2622" s="19" t="n">
        <f aca="false">DATA!H2622</f>
        <v>6.81</v>
      </c>
      <c r="H2622" s="18" t="n">
        <f aca="false">DATA!E2622</f>
        <v>13</v>
      </c>
      <c r="I2622" s="20" t="n">
        <f aca="false">F2622*E2622</f>
        <v>95.67</v>
      </c>
      <c r="J2622" s="20" t="n">
        <f aca="false">PARAMETER!$B$4*G2622*SQRT(E2622)</f>
        <v>33.6043595986186</v>
      </c>
      <c r="K2622" s="20" t="n">
        <f aca="false">I2622+J2622</f>
        <v>129.274359598619</v>
      </c>
      <c r="L2622" s="20" t="n">
        <f aca="false">K2622+F2622*H2622</f>
        <v>267.464359598619</v>
      </c>
      <c r="M2622" s="16" t="str">
        <f aca="false">IF(C2622&lt;=K2622,"REORDER",IF(C2622&gt;L2622,"OVERSTOCK","OK"))</f>
        <v>OVERSTOCK</v>
      </c>
      <c r="N2622" s="16" t="str">
        <f aca="false">IF(C2622&lt;=D2622,"REORDER","OK")</f>
        <v>OK</v>
      </c>
      <c r="O2622" s="18" t="n">
        <f aca="false">IF(D2622&lt;I2622,1,0)</f>
        <v>1</v>
      </c>
      <c r="P2622" s="20" t="n">
        <f aca="false">C2622/F2622</f>
        <v>45.1552210724365</v>
      </c>
      <c r="Q2622" s="19" t="n">
        <f aca="false">DATA!N2622</f>
        <v>13.7</v>
      </c>
      <c r="R2622" s="19" t="n">
        <f aca="false">DATA!O2622</f>
        <v>0.59</v>
      </c>
      <c r="S2622" s="17" t="n">
        <f aca="false">C2622*Q2622</f>
        <v>6576</v>
      </c>
      <c r="T2622" s="19" t="n">
        <f aca="false">C2622*R2622</f>
        <v>283.2</v>
      </c>
      <c r="U2622" s="20" t="n">
        <f aca="false">MAX(0,C2622-L2622)</f>
        <v>212.535640401381</v>
      </c>
      <c r="V2622" s="17" t="n">
        <f aca="false">U2622*Q2622</f>
        <v>2911.73827349893</v>
      </c>
      <c r="W2622" s="19" t="n">
        <f aca="false">U2622*R2622</f>
        <v>125.396027836815</v>
      </c>
      <c r="X2622" s="20" t="n">
        <f aca="false">MAX(0,K2622-C2622)</f>
        <v>0</v>
      </c>
      <c r="Y2622" s="17" t="n">
        <f aca="false">F2622*PARAMETER!$B$5*Q2622</f>
        <v>53155.315</v>
      </c>
      <c r="Z2622" s="21" t="n">
        <f aca="false">SUMIF($Y$2:$Y$3205,"&gt;="&amp;Y2622)/SUM($Y$2:$Y$3205)</f>
        <v>0.999326414529586</v>
      </c>
      <c r="AA2622" s="16" t="str">
        <f aca="false">IF(Z2622&lt;=PARAMETER!$B$7,"A",IF(Z2622&lt;=PARAMETER!$B$8,"B","C"))</f>
        <v>C</v>
      </c>
      <c r="AB2622" s="22" t="n">
        <f aca="false">G2622/F2622</f>
        <v>0.640639698965193</v>
      </c>
      <c r="AC2622" s="16" t="str">
        <f aca="false">IF(AB2622&lt;=PARAMETER!$B$9,"X",IF(AB2622&lt;=PARAMETER!$B$10,"Y","Z"))</f>
        <v>Z</v>
      </c>
      <c r="AD2622" s="16" t="str">
        <f aca="false">AA2622&amp;AC2622</f>
        <v>CZ</v>
      </c>
      <c r="AE2622" s="22" t="n">
        <f aca="false">DATA!I2622</f>
        <v>0.25</v>
      </c>
      <c r="AF2622" s="18" t="n">
        <f aca="false">DATA!L2622</f>
        <v>123</v>
      </c>
      <c r="AG2622" s="16" t="str">
        <f aca="false">DATA!K2622</f>
        <v>A</v>
      </c>
      <c r="AH2622" s="18" t="n">
        <f aca="false">IF(AE2622&gt;=PARAMETER!$B$12,1,0)</f>
        <v>0</v>
      </c>
      <c r="AI2622" s="18" t="n">
        <f aca="false">IF(AF2622&gt;=PARAMETER!$B$13,1,0)</f>
        <v>1</v>
      </c>
      <c r="AJ2622" s="18" t="n">
        <f aca="false">IF(AND(AH2622=1,AI2622=1),1,0)</f>
        <v>0</v>
      </c>
    </row>
    <row r="2623" customFormat="false" ht="15" hidden="false" customHeight="false" outlineLevel="0" collapsed="false">
      <c r="A2623" s="16" t="str">
        <f aca="false">DATA!A2623</f>
        <v>ITM12621</v>
      </c>
      <c r="B2623" s="16" t="str">
        <f aca="false">DATA!B2623</f>
        <v>Apparel</v>
      </c>
      <c r="C2623" s="17" t="n">
        <f aca="false">DATA!C2623</f>
        <v>270</v>
      </c>
      <c r="D2623" s="17" t="n">
        <f aca="false">DATA!D2623</f>
        <v>25</v>
      </c>
      <c r="E2623" s="18" t="n">
        <f aca="false">DATA!F2623</f>
        <v>7</v>
      </c>
      <c r="F2623" s="19" t="n">
        <f aca="false">DATA!G2623</f>
        <v>43.17</v>
      </c>
      <c r="G2623" s="19" t="n">
        <f aca="false">DATA!H2623</f>
        <v>4.58</v>
      </c>
      <c r="H2623" s="18" t="n">
        <f aca="false">DATA!E2623</f>
        <v>14</v>
      </c>
      <c r="I2623" s="20" t="n">
        <f aca="false">F2623*E2623</f>
        <v>302.19</v>
      </c>
      <c r="J2623" s="20" t="n">
        <f aca="false">PARAMETER!$B$4*G2623*SQRT(E2623)</f>
        <v>19.9315812712742</v>
      </c>
      <c r="K2623" s="20" t="n">
        <f aca="false">I2623+J2623</f>
        <v>322.121581271274</v>
      </c>
      <c r="L2623" s="20" t="n">
        <f aca="false">K2623+F2623*H2623</f>
        <v>926.501581271274</v>
      </c>
      <c r="M2623" s="16" t="str">
        <f aca="false">IF(C2623&lt;=K2623,"REORDER",IF(C2623&gt;L2623,"OVERSTOCK","OK"))</f>
        <v>REORDER</v>
      </c>
      <c r="N2623" s="16" t="str">
        <f aca="false">IF(C2623&lt;=D2623,"REORDER","OK")</f>
        <v>OK</v>
      </c>
      <c r="O2623" s="18" t="n">
        <f aca="false">IF(D2623&lt;I2623,1,0)</f>
        <v>1</v>
      </c>
      <c r="P2623" s="20" t="n">
        <f aca="false">C2623/F2623</f>
        <v>6.25434329395413</v>
      </c>
      <c r="Q2623" s="19" t="n">
        <f aca="false">DATA!N2623</f>
        <v>54.8</v>
      </c>
      <c r="R2623" s="19" t="n">
        <f aca="false">DATA!O2623</f>
        <v>1.47</v>
      </c>
      <c r="S2623" s="17" t="n">
        <f aca="false">C2623*Q2623</f>
        <v>14796</v>
      </c>
      <c r="T2623" s="19" t="n">
        <f aca="false">C2623*R2623</f>
        <v>396.9</v>
      </c>
      <c r="U2623" s="20" t="n">
        <f aca="false">MAX(0,C2623-L2623)</f>
        <v>0</v>
      </c>
      <c r="V2623" s="17" t="n">
        <f aca="false">U2623*Q2623</f>
        <v>0</v>
      </c>
      <c r="W2623" s="19" t="n">
        <f aca="false">U2623*R2623</f>
        <v>0</v>
      </c>
      <c r="X2623" s="20" t="n">
        <f aca="false">MAX(0,K2623-C2623)</f>
        <v>52.1215812712742</v>
      </c>
      <c r="Y2623" s="17" t="n">
        <f aca="false">F2623*PARAMETER!$B$5*Q2623</f>
        <v>863486.34</v>
      </c>
      <c r="Z2623" s="21" t="n">
        <f aca="false">SUMIF($Y$2:$Y$3205,"&gt;="&amp;Y2623)/SUM($Y$2:$Y$3205)</f>
        <v>0.788409808717119</v>
      </c>
      <c r="AA2623" s="16" t="str">
        <f aca="false">IF(Z2623&lt;=PARAMETER!$B$7,"A",IF(Z2623&lt;=PARAMETER!$B$8,"B","C"))</f>
        <v>A</v>
      </c>
      <c r="AB2623" s="22" t="n">
        <f aca="false">G2623/F2623</f>
        <v>0.106092193653</v>
      </c>
      <c r="AC2623" s="16" t="str">
        <f aca="false">IF(AB2623&lt;=PARAMETER!$B$9,"X",IF(AB2623&lt;=PARAMETER!$B$10,"Y","Z"))</f>
        <v>X</v>
      </c>
      <c r="AD2623" s="16" t="str">
        <f aca="false">AA2623&amp;AC2623</f>
        <v>AX</v>
      </c>
      <c r="AE2623" s="22" t="n">
        <f aca="false">DATA!I2623</f>
        <v>0.11</v>
      </c>
      <c r="AF2623" s="18" t="n">
        <f aca="false">DATA!L2623</f>
        <v>86</v>
      </c>
      <c r="AG2623" s="16" t="str">
        <f aca="false">DATA!K2623</f>
        <v>B</v>
      </c>
      <c r="AH2623" s="18" t="n">
        <f aca="false">IF(AE2623&gt;=PARAMETER!$B$12,1,0)</f>
        <v>0</v>
      </c>
      <c r="AI2623" s="18" t="n">
        <f aca="false">IF(AF2623&gt;=PARAMETER!$B$13,1,0)</f>
        <v>0</v>
      </c>
      <c r="AJ2623" s="18" t="n">
        <f aca="false">IF(AND(AH2623=1,AI2623=1),1,0)</f>
        <v>0</v>
      </c>
    </row>
    <row r="2624" customFormat="false" ht="15" hidden="false" customHeight="false" outlineLevel="0" collapsed="false">
      <c r="A2624" s="16" t="str">
        <f aca="false">DATA!A2624</f>
        <v>ITM12622</v>
      </c>
      <c r="B2624" s="16" t="str">
        <f aca="false">DATA!B2624</f>
        <v>Pharma</v>
      </c>
      <c r="C2624" s="17" t="n">
        <f aca="false">DATA!C2624</f>
        <v>22</v>
      </c>
      <c r="D2624" s="17" t="n">
        <f aca="false">DATA!D2624</f>
        <v>99</v>
      </c>
      <c r="E2624" s="18" t="n">
        <f aca="false">DATA!F2624</f>
        <v>8</v>
      </c>
      <c r="F2624" s="19" t="n">
        <f aca="false">DATA!G2624</f>
        <v>8.18</v>
      </c>
      <c r="G2624" s="19" t="n">
        <f aca="false">DATA!H2624</f>
        <v>8.56</v>
      </c>
      <c r="H2624" s="18" t="n">
        <f aca="false">DATA!E2624</f>
        <v>12</v>
      </c>
      <c r="I2624" s="20" t="n">
        <f aca="false">F2624*E2624</f>
        <v>65.44</v>
      </c>
      <c r="J2624" s="20" t="n">
        <f aca="false">PARAMETER!$B$4*G2624*SQRT(E2624)</f>
        <v>39.8241041418893</v>
      </c>
      <c r="K2624" s="20" t="n">
        <f aca="false">I2624+J2624</f>
        <v>105.264104141889</v>
      </c>
      <c r="L2624" s="20" t="n">
        <f aca="false">K2624+F2624*H2624</f>
        <v>203.424104141889</v>
      </c>
      <c r="M2624" s="16" t="str">
        <f aca="false">IF(C2624&lt;=K2624,"REORDER",IF(C2624&gt;L2624,"OVERSTOCK","OK"))</f>
        <v>REORDER</v>
      </c>
      <c r="N2624" s="16" t="str">
        <f aca="false">IF(C2624&lt;=D2624,"REORDER","OK")</f>
        <v>REORDER</v>
      </c>
      <c r="O2624" s="18" t="n">
        <f aca="false">IF(D2624&lt;I2624,1,0)</f>
        <v>0</v>
      </c>
      <c r="P2624" s="20" t="n">
        <f aca="false">C2624/F2624</f>
        <v>2.68948655256724</v>
      </c>
      <c r="Q2624" s="19" t="n">
        <f aca="false">DATA!N2624</f>
        <v>162.67</v>
      </c>
      <c r="R2624" s="19" t="n">
        <f aca="false">DATA!O2624</f>
        <v>0.72</v>
      </c>
      <c r="S2624" s="17" t="n">
        <f aca="false">C2624*Q2624</f>
        <v>3578.74</v>
      </c>
      <c r="T2624" s="19" t="n">
        <f aca="false">C2624*R2624</f>
        <v>15.84</v>
      </c>
      <c r="U2624" s="20" t="n">
        <f aca="false">MAX(0,C2624-L2624)</f>
        <v>0</v>
      </c>
      <c r="V2624" s="17" t="n">
        <f aca="false">U2624*Q2624</f>
        <v>0</v>
      </c>
      <c r="W2624" s="19" t="n">
        <f aca="false">U2624*R2624</f>
        <v>0</v>
      </c>
      <c r="X2624" s="20" t="n">
        <f aca="false">MAX(0,K2624-C2624)</f>
        <v>83.2641041418893</v>
      </c>
      <c r="Y2624" s="17" t="n">
        <f aca="false">F2624*PARAMETER!$B$5*Q2624</f>
        <v>485683.819</v>
      </c>
      <c r="Z2624" s="21" t="n">
        <f aca="false">SUMIF($Y$2:$Y$3205,"&gt;="&amp;Y2624)/SUM($Y$2:$Y$3205)</f>
        <v>0.910344893987688</v>
      </c>
      <c r="AA2624" s="16" t="str">
        <f aca="false">IF(Z2624&lt;=PARAMETER!$B$7,"A",IF(Z2624&lt;=PARAMETER!$B$8,"B","C"))</f>
        <v>B</v>
      </c>
      <c r="AB2624" s="22" t="n">
        <f aca="false">G2624/F2624</f>
        <v>1.04645476772616</v>
      </c>
      <c r="AC2624" s="16" t="str">
        <f aca="false">IF(AB2624&lt;=PARAMETER!$B$9,"X",IF(AB2624&lt;=PARAMETER!$B$10,"Y","Z"))</f>
        <v>Z</v>
      </c>
      <c r="AD2624" s="16" t="str">
        <f aca="false">AA2624&amp;AC2624</f>
        <v>BZ</v>
      </c>
      <c r="AE2624" s="22" t="n">
        <f aca="false">DATA!I2624</f>
        <v>0.49</v>
      </c>
      <c r="AF2624" s="18" t="n">
        <f aca="false">DATA!L2624</f>
        <v>96</v>
      </c>
      <c r="AG2624" s="16" t="str">
        <f aca="false">DATA!K2624</f>
        <v>A</v>
      </c>
      <c r="AH2624" s="18" t="n">
        <f aca="false">IF(AE2624&gt;=PARAMETER!$B$12,1,0)</f>
        <v>0</v>
      </c>
      <c r="AI2624" s="18" t="n">
        <f aca="false">IF(AF2624&gt;=PARAMETER!$B$13,1,0)</f>
        <v>1</v>
      </c>
      <c r="AJ2624" s="18" t="n">
        <f aca="false">IF(AND(AH2624=1,AI2624=1),1,0)</f>
        <v>0</v>
      </c>
    </row>
    <row r="2625" customFormat="false" ht="15" hidden="false" customHeight="false" outlineLevel="0" collapsed="false">
      <c r="A2625" s="16" t="str">
        <f aca="false">DATA!A2625</f>
        <v>ITM12623</v>
      </c>
      <c r="B2625" s="16" t="str">
        <f aca="false">DATA!B2625</f>
        <v>Apparel</v>
      </c>
      <c r="C2625" s="17" t="n">
        <f aca="false">DATA!C2625</f>
        <v>412</v>
      </c>
      <c r="D2625" s="17" t="n">
        <f aca="false">DATA!D2625</f>
        <v>70</v>
      </c>
      <c r="E2625" s="18" t="n">
        <f aca="false">DATA!F2625</f>
        <v>2</v>
      </c>
      <c r="F2625" s="19" t="n">
        <f aca="false">DATA!G2625</f>
        <v>45.52</v>
      </c>
      <c r="G2625" s="19" t="n">
        <f aca="false">DATA!H2625</f>
        <v>7.89</v>
      </c>
      <c r="H2625" s="18" t="n">
        <f aca="false">DATA!E2625</f>
        <v>12</v>
      </c>
      <c r="I2625" s="20" t="n">
        <f aca="false">F2625*E2625</f>
        <v>91.04</v>
      </c>
      <c r="J2625" s="20" t="n">
        <f aca="false">PARAMETER!$B$4*G2625*SQRT(E2625)</f>
        <v>18.3535152850179</v>
      </c>
      <c r="K2625" s="20" t="n">
        <f aca="false">I2625+J2625</f>
        <v>109.393515285018</v>
      </c>
      <c r="L2625" s="20" t="n">
        <f aca="false">K2625+F2625*H2625</f>
        <v>655.633515285018</v>
      </c>
      <c r="M2625" s="16" t="str">
        <f aca="false">IF(C2625&lt;=K2625,"REORDER",IF(C2625&gt;L2625,"OVERSTOCK","OK"))</f>
        <v>OK</v>
      </c>
      <c r="N2625" s="16" t="str">
        <f aca="false">IF(C2625&lt;=D2625,"REORDER","OK")</f>
        <v>OK</v>
      </c>
      <c r="O2625" s="18" t="n">
        <f aca="false">IF(D2625&lt;I2625,1,0)</f>
        <v>1</v>
      </c>
      <c r="P2625" s="20" t="n">
        <f aca="false">C2625/F2625</f>
        <v>9.05096660808436</v>
      </c>
      <c r="Q2625" s="19" t="n">
        <f aca="false">DATA!N2625</f>
        <v>56.07</v>
      </c>
      <c r="R2625" s="19" t="n">
        <f aca="false">DATA!O2625</f>
        <v>0.36</v>
      </c>
      <c r="S2625" s="17" t="n">
        <f aca="false">C2625*Q2625</f>
        <v>23100.84</v>
      </c>
      <c r="T2625" s="19" t="n">
        <f aca="false">C2625*R2625</f>
        <v>148.32</v>
      </c>
      <c r="U2625" s="20" t="n">
        <f aca="false">MAX(0,C2625-L2625)</f>
        <v>0</v>
      </c>
      <c r="V2625" s="17" t="n">
        <f aca="false">U2625*Q2625</f>
        <v>0</v>
      </c>
      <c r="W2625" s="19" t="n">
        <f aca="false">U2625*R2625</f>
        <v>0</v>
      </c>
      <c r="X2625" s="20" t="n">
        <f aca="false">MAX(0,K2625-C2625)</f>
        <v>0</v>
      </c>
      <c r="Y2625" s="17" t="n">
        <f aca="false">F2625*PARAMETER!$B$5*Q2625</f>
        <v>931591.836</v>
      </c>
      <c r="Z2625" s="21" t="n">
        <f aca="false">SUMIF($Y$2:$Y$3205,"&gt;="&amp;Y2625)/SUM($Y$2:$Y$3205)</f>
        <v>0.764989200869344</v>
      </c>
      <c r="AA2625" s="16" t="str">
        <f aca="false">IF(Z2625&lt;=PARAMETER!$B$7,"A",IF(Z2625&lt;=PARAMETER!$B$8,"B","C"))</f>
        <v>A</v>
      </c>
      <c r="AB2625" s="22" t="n">
        <f aca="false">G2625/F2625</f>
        <v>0.173330404217926</v>
      </c>
      <c r="AC2625" s="16" t="str">
        <f aca="false">IF(AB2625&lt;=PARAMETER!$B$9,"X",IF(AB2625&lt;=PARAMETER!$B$10,"Y","Z"))</f>
        <v>X</v>
      </c>
      <c r="AD2625" s="16" t="str">
        <f aca="false">AA2625&amp;AC2625</f>
        <v>AX</v>
      </c>
      <c r="AE2625" s="22" t="n">
        <f aca="false">DATA!I2625</f>
        <v>0.76</v>
      </c>
      <c r="AF2625" s="18" t="n">
        <f aca="false">DATA!L2625</f>
        <v>162</v>
      </c>
      <c r="AG2625" s="16" t="str">
        <f aca="false">DATA!K2625</f>
        <v>A</v>
      </c>
      <c r="AH2625" s="18" t="n">
        <f aca="false">IF(AE2625&gt;=PARAMETER!$B$12,1,0)</f>
        <v>1</v>
      </c>
      <c r="AI2625" s="18" t="n">
        <f aca="false">IF(AF2625&gt;=PARAMETER!$B$13,1,0)</f>
        <v>1</v>
      </c>
      <c r="AJ2625" s="18" t="n">
        <f aca="false">IF(AND(AH2625=1,AI2625=1),1,0)</f>
        <v>1</v>
      </c>
    </row>
    <row r="2626" customFormat="false" ht="15" hidden="false" customHeight="false" outlineLevel="0" collapsed="false">
      <c r="A2626" s="16" t="str">
        <f aca="false">DATA!A2626</f>
        <v>ITM12624</v>
      </c>
      <c r="B2626" s="16" t="str">
        <f aca="false">DATA!B2626</f>
        <v>Electronics</v>
      </c>
      <c r="C2626" s="17" t="n">
        <f aca="false">DATA!C2626</f>
        <v>335</v>
      </c>
      <c r="D2626" s="17" t="n">
        <f aca="false">DATA!D2626</f>
        <v>89</v>
      </c>
      <c r="E2626" s="18" t="n">
        <f aca="false">DATA!F2626</f>
        <v>4</v>
      </c>
      <c r="F2626" s="19" t="n">
        <f aca="false">DATA!G2626</f>
        <v>14.89</v>
      </c>
      <c r="G2626" s="19" t="n">
        <f aca="false">DATA!H2626</f>
        <v>7.38</v>
      </c>
      <c r="H2626" s="18" t="n">
        <f aca="false">DATA!E2626</f>
        <v>14</v>
      </c>
      <c r="I2626" s="20" t="n">
        <f aca="false">F2626*E2626</f>
        <v>59.56</v>
      </c>
      <c r="J2626" s="20" t="n">
        <f aca="false">PARAMETER!$B$4*G2626*SQRT(E2626)</f>
        <v>24.2780395338037</v>
      </c>
      <c r="K2626" s="20" t="n">
        <f aca="false">I2626+J2626</f>
        <v>83.8380395338037</v>
      </c>
      <c r="L2626" s="20" t="n">
        <f aca="false">K2626+F2626*H2626</f>
        <v>292.298039533804</v>
      </c>
      <c r="M2626" s="16" t="str">
        <f aca="false">IF(C2626&lt;=K2626,"REORDER",IF(C2626&gt;L2626,"OVERSTOCK","OK"))</f>
        <v>OVERSTOCK</v>
      </c>
      <c r="N2626" s="16" t="str">
        <f aca="false">IF(C2626&lt;=D2626,"REORDER","OK")</f>
        <v>OK</v>
      </c>
      <c r="O2626" s="18" t="n">
        <f aca="false">IF(D2626&lt;I2626,1,0)</f>
        <v>0</v>
      </c>
      <c r="P2626" s="20" t="n">
        <f aca="false">C2626/F2626</f>
        <v>22.4983210208193</v>
      </c>
      <c r="Q2626" s="19" t="n">
        <f aca="false">DATA!N2626</f>
        <v>148.76</v>
      </c>
      <c r="R2626" s="19" t="n">
        <f aca="false">DATA!O2626</f>
        <v>1.02</v>
      </c>
      <c r="S2626" s="17" t="n">
        <f aca="false">C2626*Q2626</f>
        <v>49834.6</v>
      </c>
      <c r="T2626" s="19" t="n">
        <f aca="false">C2626*R2626</f>
        <v>341.7</v>
      </c>
      <c r="U2626" s="20" t="n">
        <f aca="false">MAX(0,C2626-L2626)</f>
        <v>42.7019604661963</v>
      </c>
      <c r="V2626" s="17" t="n">
        <f aca="false">U2626*Q2626</f>
        <v>6352.34363895136</v>
      </c>
      <c r="W2626" s="19" t="n">
        <f aca="false">U2626*R2626</f>
        <v>43.5559996755202</v>
      </c>
      <c r="X2626" s="20" t="n">
        <f aca="false">MAX(0,K2626-C2626)</f>
        <v>0</v>
      </c>
      <c r="Y2626" s="17" t="n">
        <f aca="false">F2626*PARAMETER!$B$5*Q2626</f>
        <v>808488.286</v>
      </c>
      <c r="Z2626" s="21" t="n">
        <f aca="false">SUMIF($Y$2:$Y$3205,"&gt;="&amp;Y2626)/SUM($Y$2:$Y$3205)</f>
        <v>0.808141009939758</v>
      </c>
      <c r="AA2626" s="16" t="str">
        <f aca="false">IF(Z2626&lt;=PARAMETER!$B$7,"A",IF(Z2626&lt;=PARAMETER!$B$8,"B","C"))</f>
        <v>B</v>
      </c>
      <c r="AB2626" s="22" t="n">
        <f aca="false">G2626/F2626</f>
        <v>0.495634654130289</v>
      </c>
      <c r="AC2626" s="16" t="str">
        <f aca="false">IF(AB2626&lt;=PARAMETER!$B$9,"X",IF(AB2626&lt;=PARAMETER!$B$10,"Y","Z"))</f>
        <v>Y</v>
      </c>
      <c r="AD2626" s="16" t="str">
        <f aca="false">AA2626&amp;AC2626</f>
        <v>BY</v>
      </c>
      <c r="AE2626" s="22" t="n">
        <f aca="false">DATA!I2626</f>
        <v>0.98</v>
      </c>
      <c r="AF2626" s="18" t="n">
        <f aca="false">DATA!L2626</f>
        <v>123</v>
      </c>
      <c r="AG2626" s="16" t="str">
        <f aca="false">DATA!K2626</f>
        <v>C</v>
      </c>
      <c r="AH2626" s="18" t="n">
        <f aca="false">IF(AE2626&gt;=PARAMETER!$B$12,1,0)</f>
        <v>1</v>
      </c>
      <c r="AI2626" s="18" t="n">
        <f aca="false">IF(AF2626&gt;=PARAMETER!$B$13,1,0)</f>
        <v>1</v>
      </c>
      <c r="AJ2626" s="18" t="n">
        <f aca="false">IF(AND(AH2626=1,AI2626=1),1,0)</f>
        <v>1</v>
      </c>
    </row>
    <row r="2627" customFormat="false" ht="15" hidden="false" customHeight="false" outlineLevel="0" collapsed="false">
      <c r="A2627" s="16" t="str">
        <f aca="false">DATA!A2627</f>
        <v>ITM12625</v>
      </c>
      <c r="B2627" s="16" t="str">
        <f aca="false">DATA!B2627</f>
        <v>Apparel</v>
      </c>
      <c r="C2627" s="17" t="n">
        <f aca="false">DATA!C2627</f>
        <v>95</v>
      </c>
      <c r="D2627" s="17" t="n">
        <f aca="false">DATA!D2627</f>
        <v>16</v>
      </c>
      <c r="E2627" s="18" t="n">
        <f aca="false">DATA!F2627</f>
        <v>7</v>
      </c>
      <c r="F2627" s="19" t="n">
        <f aca="false">DATA!G2627</f>
        <v>45.07</v>
      </c>
      <c r="G2627" s="19" t="n">
        <f aca="false">DATA!H2627</f>
        <v>7.16</v>
      </c>
      <c r="H2627" s="18" t="n">
        <f aca="false">DATA!E2627</f>
        <v>7</v>
      </c>
      <c r="I2627" s="20" t="n">
        <f aca="false">F2627*E2627</f>
        <v>315.49</v>
      </c>
      <c r="J2627" s="20" t="n">
        <f aca="false">PARAMETER!$B$4*G2627*SQRT(E2627)</f>
        <v>31.159415262516</v>
      </c>
      <c r="K2627" s="20" t="n">
        <f aca="false">I2627+J2627</f>
        <v>346.649415262516</v>
      </c>
      <c r="L2627" s="20" t="n">
        <f aca="false">K2627+F2627*H2627</f>
        <v>662.139415262516</v>
      </c>
      <c r="M2627" s="16" t="str">
        <f aca="false">IF(C2627&lt;=K2627,"REORDER",IF(C2627&gt;L2627,"OVERSTOCK","OK"))</f>
        <v>REORDER</v>
      </c>
      <c r="N2627" s="16" t="str">
        <f aca="false">IF(C2627&lt;=D2627,"REORDER","OK")</f>
        <v>OK</v>
      </c>
      <c r="O2627" s="18" t="n">
        <f aca="false">IF(D2627&lt;I2627,1,0)</f>
        <v>1</v>
      </c>
      <c r="P2627" s="20" t="n">
        <f aca="false">C2627/F2627</f>
        <v>2.10783226092745</v>
      </c>
      <c r="Q2627" s="19" t="n">
        <f aca="false">DATA!N2627</f>
        <v>45.08</v>
      </c>
      <c r="R2627" s="19" t="n">
        <f aca="false">DATA!O2627</f>
        <v>1.67</v>
      </c>
      <c r="S2627" s="17" t="n">
        <f aca="false">C2627*Q2627</f>
        <v>4282.6</v>
      </c>
      <c r="T2627" s="19" t="n">
        <f aca="false">C2627*R2627</f>
        <v>158.65</v>
      </c>
      <c r="U2627" s="20" t="n">
        <f aca="false">MAX(0,C2627-L2627)</f>
        <v>0</v>
      </c>
      <c r="V2627" s="17" t="n">
        <f aca="false">U2627*Q2627</f>
        <v>0</v>
      </c>
      <c r="W2627" s="19" t="n">
        <f aca="false">U2627*R2627</f>
        <v>0</v>
      </c>
      <c r="X2627" s="20" t="n">
        <f aca="false">MAX(0,K2627-C2627)</f>
        <v>251.649415262516</v>
      </c>
      <c r="Y2627" s="17" t="n">
        <f aca="false">F2627*PARAMETER!$B$5*Q2627</f>
        <v>741590.794</v>
      </c>
      <c r="Z2627" s="21" t="n">
        <f aca="false">SUMIF($Y$2:$Y$3205,"&gt;="&amp;Y2627)/SUM($Y$2:$Y$3205)</f>
        <v>0.829831701702459</v>
      </c>
      <c r="AA2627" s="16" t="str">
        <f aca="false">IF(Z2627&lt;=PARAMETER!$B$7,"A",IF(Z2627&lt;=PARAMETER!$B$8,"B","C"))</f>
        <v>B</v>
      </c>
      <c r="AB2627" s="22" t="n">
        <f aca="false">G2627/F2627</f>
        <v>0.1588639893499</v>
      </c>
      <c r="AC2627" s="16" t="str">
        <f aca="false">IF(AB2627&lt;=PARAMETER!$B$9,"X",IF(AB2627&lt;=PARAMETER!$B$10,"Y","Z"))</f>
        <v>X</v>
      </c>
      <c r="AD2627" s="16" t="str">
        <f aca="false">AA2627&amp;AC2627</f>
        <v>BX</v>
      </c>
      <c r="AE2627" s="22" t="n">
        <f aca="false">DATA!I2627</f>
        <v>0.81</v>
      </c>
      <c r="AF2627" s="18" t="n">
        <f aca="false">DATA!L2627</f>
        <v>65</v>
      </c>
      <c r="AG2627" s="16" t="str">
        <f aca="false">DATA!K2627</f>
        <v>A</v>
      </c>
      <c r="AH2627" s="18" t="n">
        <f aca="false">IF(AE2627&gt;=PARAMETER!$B$12,1,0)</f>
        <v>1</v>
      </c>
      <c r="AI2627" s="18" t="n">
        <f aca="false">IF(AF2627&gt;=PARAMETER!$B$13,1,0)</f>
        <v>0</v>
      </c>
      <c r="AJ2627" s="18" t="n">
        <f aca="false">IF(AND(AH2627=1,AI2627=1),1,0)</f>
        <v>0</v>
      </c>
    </row>
    <row r="2628" customFormat="false" ht="15" hidden="false" customHeight="false" outlineLevel="0" collapsed="false">
      <c r="A2628" s="16" t="str">
        <f aca="false">DATA!A2628</f>
        <v>ITM12626</v>
      </c>
      <c r="B2628" s="16" t="str">
        <f aca="false">DATA!B2628</f>
        <v>Electronics</v>
      </c>
      <c r="C2628" s="17" t="n">
        <f aca="false">DATA!C2628</f>
        <v>106</v>
      </c>
      <c r="D2628" s="17" t="n">
        <f aca="false">DATA!D2628</f>
        <v>25</v>
      </c>
      <c r="E2628" s="18" t="n">
        <f aca="false">DATA!F2628</f>
        <v>2</v>
      </c>
      <c r="F2628" s="19" t="n">
        <f aca="false">DATA!G2628</f>
        <v>39.75</v>
      </c>
      <c r="G2628" s="19" t="n">
        <f aca="false">DATA!H2628</f>
        <v>5.82</v>
      </c>
      <c r="H2628" s="18" t="n">
        <f aca="false">DATA!E2628</f>
        <v>12</v>
      </c>
      <c r="I2628" s="20" t="n">
        <f aca="false">F2628*E2628</f>
        <v>79.5</v>
      </c>
      <c r="J2628" s="20" t="n">
        <f aca="false">PARAMETER!$B$4*G2628*SQRT(E2628)</f>
        <v>13.5383344687965</v>
      </c>
      <c r="K2628" s="20" t="n">
        <f aca="false">I2628+J2628</f>
        <v>93.0383344687965</v>
      </c>
      <c r="L2628" s="20" t="n">
        <f aca="false">K2628+F2628*H2628</f>
        <v>570.038334468797</v>
      </c>
      <c r="M2628" s="16" t="str">
        <f aca="false">IF(C2628&lt;=K2628,"REORDER",IF(C2628&gt;L2628,"OVERSTOCK","OK"))</f>
        <v>OK</v>
      </c>
      <c r="N2628" s="16" t="str">
        <f aca="false">IF(C2628&lt;=D2628,"REORDER","OK")</f>
        <v>OK</v>
      </c>
      <c r="O2628" s="18" t="n">
        <f aca="false">IF(D2628&lt;I2628,1,0)</f>
        <v>1</v>
      </c>
      <c r="P2628" s="20" t="n">
        <f aca="false">C2628/F2628</f>
        <v>2.66666666666667</v>
      </c>
      <c r="Q2628" s="19" t="n">
        <f aca="false">DATA!N2628</f>
        <v>125.21</v>
      </c>
      <c r="R2628" s="19" t="n">
        <f aca="false">DATA!O2628</f>
        <v>1.71</v>
      </c>
      <c r="S2628" s="17" t="n">
        <f aca="false">C2628*Q2628</f>
        <v>13272.26</v>
      </c>
      <c r="T2628" s="19" t="n">
        <f aca="false">C2628*R2628</f>
        <v>181.26</v>
      </c>
      <c r="U2628" s="20" t="n">
        <f aca="false">MAX(0,C2628-L2628)</f>
        <v>0</v>
      </c>
      <c r="V2628" s="17" t="n">
        <f aca="false">U2628*Q2628</f>
        <v>0</v>
      </c>
      <c r="W2628" s="19" t="n">
        <f aca="false">U2628*R2628</f>
        <v>0</v>
      </c>
      <c r="X2628" s="20" t="n">
        <f aca="false">MAX(0,K2628-C2628)</f>
        <v>0</v>
      </c>
      <c r="Y2628" s="17" t="n">
        <f aca="false">F2628*PARAMETER!$B$5*Q2628</f>
        <v>1816640.5875</v>
      </c>
      <c r="Z2628" s="21" t="n">
        <f aca="false">SUMIF($Y$2:$Y$3205,"&gt;="&amp;Y2628)/SUM($Y$2:$Y$3205)</f>
        <v>0.410018727409263</v>
      </c>
      <c r="AA2628" s="16" t="str">
        <f aca="false">IF(Z2628&lt;=PARAMETER!$B$7,"A",IF(Z2628&lt;=PARAMETER!$B$8,"B","C"))</f>
        <v>A</v>
      </c>
      <c r="AB2628" s="22" t="n">
        <f aca="false">G2628/F2628</f>
        <v>0.146415094339623</v>
      </c>
      <c r="AC2628" s="16" t="str">
        <f aca="false">IF(AB2628&lt;=PARAMETER!$B$9,"X",IF(AB2628&lt;=PARAMETER!$B$10,"Y","Z"))</f>
        <v>X</v>
      </c>
      <c r="AD2628" s="16" t="str">
        <f aca="false">AA2628&amp;AC2628</f>
        <v>AX</v>
      </c>
      <c r="AE2628" s="22" t="n">
        <f aca="false">DATA!I2628</f>
        <v>0.62</v>
      </c>
      <c r="AF2628" s="18" t="n">
        <f aca="false">DATA!L2628</f>
        <v>147</v>
      </c>
      <c r="AG2628" s="16" t="str">
        <f aca="false">DATA!K2628</f>
        <v>C</v>
      </c>
      <c r="AH2628" s="18" t="n">
        <f aca="false">IF(AE2628&gt;=PARAMETER!$B$12,1,0)</f>
        <v>0</v>
      </c>
      <c r="AI2628" s="18" t="n">
        <f aca="false">IF(AF2628&gt;=PARAMETER!$B$13,1,0)</f>
        <v>1</v>
      </c>
      <c r="AJ2628" s="18" t="n">
        <f aca="false">IF(AND(AH2628=1,AI2628=1),1,0)</f>
        <v>0</v>
      </c>
    </row>
    <row r="2629" customFormat="false" ht="15" hidden="false" customHeight="false" outlineLevel="0" collapsed="false">
      <c r="A2629" s="16" t="str">
        <f aca="false">DATA!A2629</f>
        <v>ITM12627</v>
      </c>
      <c r="B2629" s="16" t="str">
        <f aca="false">DATA!B2629</f>
        <v>Groceries</v>
      </c>
      <c r="C2629" s="17" t="n">
        <f aca="false">DATA!C2629</f>
        <v>289</v>
      </c>
      <c r="D2629" s="17" t="n">
        <f aca="false">DATA!D2629</f>
        <v>25</v>
      </c>
      <c r="E2629" s="18" t="n">
        <f aca="false">DATA!F2629</f>
        <v>3</v>
      </c>
      <c r="F2629" s="19" t="n">
        <f aca="false">DATA!G2629</f>
        <v>29.52</v>
      </c>
      <c r="G2629" s="19" t="n">
        <f aca="false">DATA!H2629</f>
        <v>1.08</v>
      </c>
      <c r="H2629" s="18" t="n">
        <f aca="false">DATA!E2629</f>
        <v>6</v>
      </c>
      <c r="I2629" s="20" t="n">
        <f aca="false">F2629*E2629</f>
        <v>88.56</v>
      </c>
      <c r="J2629" s="20" t="n">
        <f aca="false">PARAMETER!$B$4*G2629*SQRT(E2629)</f>
        <v>3.0768876571254</v>
      </c>
      <c r="K2629" s="20" t="n">
        <f aca="false">I2629+J2629</f>
        <v>91.6368876571254</v>
      </c>
      <c r="L2629" s="20" t="n">
        <f aca="false">K2629+F2629*H2629</f>
        <v>268.756887657125</v>
      </c>
      <c r="M2629" s="16" t="str">
        <f aca="false">IF(C2629&lt;=K2629,"REORDER",IF(C2629&gt;L2629,"OVERSTOCK","OK"))</f>
        <v>OVERSTOCK</v>
      </c>
      <c r="N2629" s="16" t="str">
        <f aca="false">IF(C2629&lt;=D2629,"REORDER","OK")</f>
        <v>OK</v>
      </c>
      <c r="O2629" s="18" t="n">
        <f aca="false">IF(D2629&lt;I2629,1,0)</f>
        <v>1</v>
      </c>
      <c r="P2629" s="20" t="n">
        <f aca="false">C2629/F2629</f>
        <v>9.789972899729</v>
      </c>
      <c r="Q2629" s="19" t="n">
        <f aca="false">DATA!N2629</f>
        <v>129.36</v>
      </c>
      <c r="R2629" s="19" t="n">
        <f aca="false">DATA!O2629</f>
        <v>1.71</v>
      </c>
      <c r="S2629" s="17" t="n">
        <f aca="false">C2629*Q2629</f>
        <v>37385.04</v>
      </c>
      <c r="T2629" s="19" t="n">
        <f aca="false">C2629*R2629</f>
        <v>494.19</v>
      </c>
      <c r="U2629" s="20" t="n">
        <f aca="false">MAX(0,C2629-L2629)</f>
        <v>20.2431123428746</v>
      </c>
      <c r="V2629" s="17" t="n">
        <f aca="false">U2629*Q2629</f>
        <v>2618.64901267426</v>
      </c>
      <c r="W2629" s="19" t="n">
        <f aca="false">U2629*R2629</f>
        <v>34.6157221063156</v>
      </c>
      <c r="X2629" s="20" t="n">
        <f aca="false">MAX(0,K2629-C2629)</f>
        <v>0</v>
      </c>
      <c r="Y2629" s="17" t="n">
        <f aca="false">F2629*PARAMETER!$B$5*Q2629</f>
        <v>1393828.128</v>
      </c>
      <c r="Z2629" s="21" t="n">
        <f aca="false">SUMIF($Y$2:$Y$3205,"&gt;="&amp;Y2629)/SUM($Y$2:$Y$3205)</f>
        <v>0.573207950622621</v>
      </c>
      <c r="AA2629" s="16" t="str">
        <f aca="false">IF(Z2629&lt;=PARAMETER!$B$7,"A",IF(Z2629&lt;=PARAMETER!$B$8,"B","C"))</f>
        <v>A</v>
      </c>
      <c r="AB2629" s="22" t="n">
        <f aca="false">G2629/F2629</f>
        <v>0.0365853658536585</v>
      </c>
      <c r="AC2629" s="16" t="str">
        <f aca="false">IF(AB2629&lt;=PARAMETER!$B$9,"X",IF(AB2629&lt;=PARAMETER!$B$10,"Y","Z"))</f>
        <v>X</v>
      </c>
      <c r="AD2629" s="16" t="str">
        <f aca="false">AA2629&amp;AC2629</f>
        <v>AX</v>
      </c>
      <c r="AE2629" s="22" t="n">
        <f aca="false">DATA!I2629</f>
        <v>0.12</v>
      </c>
      <c r="AF2629" s="18" t="n">
        <f aca="false">DATA!L2629</f>
        <v>50</v>
      </c>
      <c r="AG2629" s="16" t="str">
        <f aca="false">DATA!K2629</f>
        <v>C</v>
      </c>
      <c r="AH2629" s="18" t="n">
        <f aca="false">IF(AE2629&gt;=PARAMETER!$B$12,1,0)</f>
        <v>0</v>
      </c>
      <c r="AI2629" s="18" t="n">
        <f aca="false">IF(AF2629&gt;=PARAMETER!$B$13,1,0)</f>
        <v>0</v>
      </c>
      <c r="AJ2629" s="18" t="n">
        <f aca="false">IF(AND(AH2629=1,AI2629=1),1,0)</f>
        <v>0</v>
      </c>
    </row>
    <row r="2630" customFormat="false" ht="15" hidden="false" customHeight="false" outlineLevel="0" collapsed="false">
      <c r="A2630" s="16" t="str">
        <f aca="false">DATA!A2630</f>
        <v>ITM12628</v>
      </c>
      <c r="B2630" s="16" t="str">
        <f aca="false">DATA!B2630</f>
        <v>Pharma</v>
      </c>
      <c r="C2630" s="17" t="n">
        <f aca="false">DATA!C2630</f>
        <v>244</v>
      </c>
      <c r="D2630" s="17" t="n">
        <f aca="false">DATA!D2630</f>
        <v>49</v>
      </c>
      <c r="E2630" s="18" t="n">
        <f aca="false">DATA!F2630</f>
        <v>8</v>
      </c>
      <c r="F2630" s="19" t="n">
        <f aca="false">DATA!G2630</f>
        <v>33.8</v>
      </c>
      <c r="G2630" s="19" t="n">
        <f aca="false">DATA!H2630</f>
        <v>6.73</v>
      </c>
      <c r="H2630" s="18" t="n">
        <f aca="false">DATA!E2630</f>
        <v>4</v>
      </c>
      <c r="I2630" s="20" t="n">
        <f aca="false">F2630*E2630</f>
        <v>270.4</v>
      </c>
      <c r="J2630" s="20" t="n">
        <f aca="false">PARAMETER!$B$4*G2630*SQRT(E2630)</f>
        <v>31.3103061769761</v>
      </c>
      <c r="K2630" s="20" t="n">
        <f aca="false">I2630+J2630</f>
        <v>301.710306176976</v>
      </c>
      <c r="L2630" s="20" t="n">
        <f aca="false">K2630+F2630*H2630</f>
        <v>436.910306176976</v>
      </c>
      <c r="M2630" s="16" t="str">
        <f aca="false">IF(C2630&lt;=K2630,"REORDER",IF(C2630&gt;L2630,"OVERSTOCK","OK"))</f>
        <v>REORDER</v>
      </c>
      <c r="N2630" s="16" t="str">
        <f aca="false">IF(C2630&lt;=D2630,"REORDER","OK")</f>
        <v>OK</v>
      </c>
      <c r="O2630" s="18" t="n">
        <f aca="false">IF(D2630&lt;I2630,1,0)</f>
        <v>1</v>
      </c>
      <c r="P2630" s="20" t="n">
        <f aca="false">C2630/F2630</f>
        <v>7.2189349112426</v>
      </c>
      <c r="Q2630" s="19" t="n">
        <f aca="false">DATA!N2630</f>
        <v>152.87</v>
      </c>
      <c r="R2630" s="19" t="n">
        <f aca="false">DATA!O2630</f>
        <v>0.9</v>
      </c>
      <c r="S2630" s="17" t="n">
        <f aca="false">C2630*Q2630</f>
        <v>37300.28</v>
      </c>
      <c r="T2630" s="19" t="n">
        <f aca="false">C2630*R2630</f>
        <v>219.6</v>
      </c>
      <c r="U2630" s="20" t="n">
        <f aca="false">MAX(0,C2630-L2630)</f>
        <v>0</v>
      </c>
      <c r="V2630" s="17" t="n">
        <f aca="false">U2630*Q2630</f>
        <v>0</v>
      </c>
      <c r="W2630" s="19" t="n">
        <f aca="false">U2630*R2630</f>
        <v>0</v>
      </c>
      <c r="X2630" s="20" t="n">
        <f aca="false">MAX(0,K2630-C2630)</f>
        <v>57.710306176976</v>
      </c>
      <c r="Y2630" s="17" t="n">
        <f aca="false">F2630*PARAMETER!$B$5*Q2630</f>
        <v>1885957.19</v>
      </c>
      <c r="Z2630" s="21" t="n">
        <f aca="false">SUMIF($Y$2:$Y$3205,"&gt;="&amp;Y2630)/SUM($Y$2:$Y$3205)</f>
        <v>0.38230403224374</v>
      </c>
      <c r="AA2630" s="16" t="str">
        <f aca="false">IF(Z2630&lt;=PARAMETER!$B$7,"A",IF(Z2630&lt;=PARAMETER!$B$8,"B","C"))</f>
        <v>A</v>
      </c>
      <c r="AB2630" s="22" t="n">
        <f aca="false">G2630/F2630</f>
        <v>0.199112426035503</v>
      </c>
      <c r="AC2630" s="16" t="str">
        <f aca="false">IF(AB2630&lt;=PARAMETER!$B$9,"X",IF(AB2630&lt;=PARAMETER!$B$10,"Y","Z"))</f>
        <v>X</v>
      </c>
      <c r="AD2630" s="16" t="str">
        <f aca="false">AA2630&amp;AC2630</f>
        <v>AX</v>
      </c>
      <c r="AE2630" s="22" t="n">
        <f aca="false">DATA!I2630</f>
        <v>0.84</v>
      </c>
      <c r="AF2630" s="18" t="n">
        <f aca="false">DATA!L2630</f>
        <v>113</v>
      </c>
      <c r="AG2630" s="16" t="str">
        <f aca="false">DATA!K2630</f>
        <v>A</v>
      </c>
      <c r="AH2630" s="18" t="n">
        <f aca="false">IF(AE2630&gt;=PARAMETER!$B$12,1,0)</f>
        <v>1</v>
      </c>
      <c r="AI2630" s="18" t="n">
        <f aca="false">IF(AF2630&gt;=PARAMETER!$B$13,1,0)</f>
        <v>1</v>
      </c>
      <c r="AJ2630" s="18" t="n">
        <f aca="false">IF(AND(AH2630=1,AI2630=1),1,0)</f>
        <v>1</v>
      </c>
    </row>
    <row r="2631" customFormat="false" ht="15" hidden="false" customHeight="false" outlineLevel="0" collapsed="false">
      <c r="A2631" s="16" t="str">
        <f aca="false">DATA!A2631</f>
        <v>ITM12629</v>
      </c>
      <c r="B2631" s="16" t="str">
        <f aca="false">DATA!B2631</f>
        <v>Electronics</v>
      </c>
      <c r="C2631" s="17" t="n">
        <f aca="false">DATA!C2631</f>
        <v>37</v>
      </c>
      <c r="D2631" s="17" t="n">
        <f aca="false">DATA!D2631</f>
        <v>21</v>
      </c>
      <c r="E2631" s="18" t="n">
        <f aca="false">DATA!F2631</f>
        <v>6</v>
      </c>
      <c r="F2631" s="19" t="n">
        <f aca="false">DATA!G2631</f>
        <v>16.97</v>
      </c>
      <c r="G2631" s="19" t="n">
        <f aca="false">DATA!H2631</f>
        <v>4.94</v>
      </c>
      <c r="H2631" s="18" t="n">
        <f aca="false">DATA!E2631</f>
        <v>6</v>
      </c>
      <c r="I2631" s="20" t="n">
        <f aca="false">F2631*E2631</f>
        <v>101.82</v>
      </c>
      <c r="J2631" s="20" t="n">
        <f aca="false">PARAMETER!$B$4*G2631*SQRT(E2631)</f>
        <v>19.9035173127309</v>
      </c>
      <c r="K2631" s="20" t="n">
        <f aca="false">I2631+J2631</f>
        <v>121.723517312731</v>
      </c>
      <c r="L2631" s="20" t="n">
        <f aca="false">K2631+F2631*H2631</f>
        <v>223.543517312731</v>
      </c>
      <c r="M2631" s="16" t="str">
        <f aca="false">IF(C2631&lt;=K2631,"REORDER",IF(C2631&gt;L2631,"OVERSTOCK","OK"))</f>
        <v>REORDER</v>
      </c>
      <c r="N2631" s="16" t="str">
        <f aca="false">IF(C2631&lt;=D2631,"REORDER","OK")</f>
        <v>OK</v>
      </c>
      <c r="O2631" s="18" t="n">
        <f aca="false">IF(D2631&lt;I2631,1,0)</f>
        <v>1</v>
      </c>
      <c r="P2631" s="20" t="n">
        <f aca="false">C2631/F2631</f>
        <v>2.18031820860342</v>
      </c>
      <c r="Q2631" s="19" t="n">
        <f aca="false">DATA!N2631</f>
        <v>93.29</v>
      </c>
      <c r="R2631" s="19" t="n">
        <f aca="false">DATA!O2631</f>
        <v>1.6</v>
      </c>
      <c r="S2631" s="17" t="n">
        <f aca="false">C2631*Q2631</f>
        <v>3451.73</v>
      </c>
      <c r="T2631" s="19" t="n">
        <f aca="false">C2631*R2631</f>
        <v>59.2</v>
      </c>
      <c r="U2631" s="20" t="n">
        <f aca="false">MAX(0,C2631-L2631)</f>
        <v>0</v>
      </c>
      <c r="V2631" s="17" t="n">
        <f aca="false">U2631*Q2631</f>
        <v>0</v>
      </c>
      <c r="W2631" s="19" t="n">
        <f aca="false">U2631*R2631</f>
        <v>0</v>
      </c>
      <c r="X2631" s="20" t="n">
        <f aca="false">MAX(0,K2631-C2631)</f>
        <v>84.7235173127309</v>
      </c>
      <c r="Y2631" s="17" t="n">
        <f aca="false">F2631*PARAMETER!$B$5*Q2631</f>
        <v>577842.9245</v>
      </c>
      <c r="Z2631" s="21" t="n">
        <f aca="false">SUMIF($Y$2:$Y$3205,"&gt;="&amp;Y2631)/SUM($Y$2:$Y$3205)</f>
        <v>0.882871008240868</v>
      </c>
      <c r="AA2631" s="16" t="str">
        <f aca="false">IF(Z2631&lt;=PARAMETER!$B$7,"A",IF(Z2631&lt;=PARAMETER!$B$8,"B","C"))</f>
        <v>B</v>
      </c>
      <c r="AB2631" s="22" t="n">
        <f aca="false">G2631/F2631</f>
        <v>0.291101944608132</v>
      </c>
      <c r="AC2631" s="16" t="str">
        <f aca="false">IF(AB2631&lt;=PARAMETER!$B$9,"X",IF(AB2631&lt;=PARAMETER!$B$10,"Y","Z"))</f>
        <v>Y</v>
      </c>
      <c r="AD2631" s="16" t="str">
        <f aca="false">AA2631&amp;AC2631</f>
        <v>BY</v>
      </c>
      <c r="AE2631" s="22" t="n">
        <f aca="false">DATA!I2631</f>
        <v>0.26</v>
      </c>
      <c r="AF2631" s="18" t="n">
        <f aca="false">DATA!L2631</f>
        <v>108</v>
      </c>
      <c r="AG2631" s="16" t="str">
        <f aca="false">DATA!K2631</f>
        <v>C</v>
      </c>
      <c r="AH2631" s="18" t="n">
        <f aca="false">IF(AE2631&gt;=PARAMETER!$B$12,1,0)</f>
        <v>0</v>
      </c>
      <c r="AI2631" s="18" t="n">
        <f aca="false">IF(AF2631&gt;=PARAMETER!$B$13,1,0)</f>
        <v>1</v>
      </c>
      <c r="AJ2631" s="18" t="n">
        <f aca="false">IF(AND(AH2631=1,AI2631=1),1,0)</f>
        <v>0</v>
      </c>
    </row>
    <row r="2632" customFormat="false" ht="15" hidden="false" customHeight="false" outlineLevel="0" collapsed="false">
      <c r="A2632" s="16" t="str">
        <f aca="false">DATA!A2632</f>
        <v>ITM12630</v>
      </c>
      <c r="B2632" s="16" t="str">
        <f aca="false">DATA!B2632</f>
        <v>Apparel</v>
      </c>
      <c r="C2632" s="17" t="n">
        <f aca="false">DATA!C2632</f>
        <v>132</v>
      </c>
      <c r="D2632" s="17" t="n">
        <f aca="false">DATA!D2632</f>
        <v>44</v>
      </c>
      <c r="E2632" s="18" t="n">
        <f aca="false">DATA!F2632</f>
        <v>7</v>
      </c>
      <c r="F2632" s="19" t="n">
        <f aca="false">DATA!G2632</f>
        <v>29.14</v>
      </c>
      <c r="G2632" s="19" t="n">
        <f aca="false">DATA!H2632</f>
        <v>4.96</v>
      </c>
      <c r="H2632" s="18" t="n">
        <f aca="false">DATA!E2632</f>
        <v>14</v>
      </c>
      <c r="I2632" s="20" t="n">
        <f aca="false">F2632*E2632</f>
        <v>203.98</v>
      </c>
      <c r="J2632" s="20" t="n">
        <f aca="false">PARAMETER!$B$4*G2632*SQRT(E2632)</f>
        <v>21.5852932544804</v>
      </c>
      <c r="K2632" s="20" t="n">
        <f aca="false">I2632+J2632</f>
        <v>225.56529325448</v>
      </c>
      <c r="L2632" s="20" t="n">
        <f aca="false">K2632+F2632*H2632</f>
        <v>633.52529325448</v>
      </c>
      <c r="M2632" s="16" t="str">
        <f aca="false">IF(C2632&lt;=K2632,"REORDER",IF(C2632&gt;L2632,"OVERSTOCK","OK"))</f>
        <v>REORDER</v>
      </c>
      <c r="N2632" s="16" t="str">
        <f aca="false">IF(C2632&lt;=D2632,"REORDER","OK")</f>
        <v>OK</v>
      </c>
      <c r="O2632" s="18" t="n">
        <f aca="false">IF(D2632&lt;I2632,1,0)</f>
        <v>1</v>
      </c>
      <c r="P2632" s="20" t="n">
        <f aca="false">C2632/F2632</f>
        <v>4.52985586822237</v>
      </c>
      <c r="Q2632" s="19" t="n">
        <f aca="false">DATA!N2632</f>
        <v>130.21</v>
      </c>
      <c r="R2632" s="19" t="n">
        <f aca="false">DATA!O2632</f>
        <v>1.72</v>
      </c>
      <c r="S2632" s="17" t="n">
        <f aca="false">C2632*Q2632</f>
        <v>17187.72</v>
      </c>
      <c r="T2632" s="19" t="n">
        <f aca="false">C2632*R2632</f>
        <v>227.04</v>
      </c>
      <c r="U2632" s="20" t="n">
        <f aca="false">MAX(0,C2632-L2632)</f>
        <v>0</v>
      </c>
      <c r="V2632" s="17" t="n">
        <f aca="false">U2632*Q2632</f>
        <v>0</v>
      </c>
      <c r="W2632" s="19" t="n">
        <f aca="false">U2632*R2632</f>
        <v>0</v>
      </c>
      <c r="X2632" s="20" t="n">
        <f aca="false">MAX(0,K2632-C2632)</f>
        <v>93.5652932544804</v>
      </c>
      <c r="Y2632" s="17" t="n">
        <f aca="false">F2632*PARAMETER!$B$5*Q2632</f>
        <v>1384926.581</v>
      </c>
      <c r="Z2632" s="21" t="n">
        <f aca="false">SUMIF($Y$2:$Y$3205,"&gt;="&amp;Y2632)/SUM($Y$2:$Y$3205)</f>
        <v>0.575420640403883</v>
      </c>
      <c r="AA2632" s="16" t="str">
        <f aca="false">IF(Z2632&lt;=PARAMETER!$B$7,"A",IF(Z2632&lt;=PARAMETER!$B$8,"B","C"))</f>
        <v>A</v>
      </c>
      <c r="AB2632" s="22" t="n">
        <f aca="false">G2632/F2632</f>
        <v>0.170212765957447</v>
      </c>
      <c r="AC2632" s="16" t="str">
        <f aca="false">IF(AB2632&lt;=PARAMETER!$B$9,"X",IF(AB2632&lt;=PARAMETER!$B$10,"Y","Z"))</f>
        <v>X</v>
      </c>
      <c r="AD2632" s="16" t="str">
        <f aca="false">AA2632&amp;AC2632</f>
        <v>AX</v>
      </c>
      <c r="AE2632" s="22" t="n">
        <f aca="false">DATA!I2632</f>
        <v>0.15</v>
      </c>
      <c r="AF2632" s="18" t="n">
        <f aca="false">DATA!L2632</f>
        <v>68</v>
      </c>
      <c r="AG2632" s="16" t="str">
        <f aca="false">DATA!K2632</f>
        <v>A</v>
      </c>
      <c r="AH2632" s="18" t="n">
        <f aca="false">IF(AE2632&gt;=PARAMETER!$B$12,1,0)</f>
        <v>0</v>
      </c>
      <c r="AI2632" s="18" t="n">
        <f aca="false">IF(AF2632&gt;=PARAMETER!$B$13,1,0)</f>
        <v>0</v>
      </c>
      <c r="AJ2632" s="18" t="n">
        <f aca="false">IF(AND(AH2632=1,AI2632=1),1,0)</f>
        <v>0</v>
      </c>
    </row>
    <row r="2633" customFormat="false" ht="15" hidden="false" customHeight="false" outlineLevel="0" collapsed="false">
      <c r="A2633" s="16" t="str">
        <f aca="false">DATA!A2633</f>
        <v>ITM12631</v>
      </c>
      <c r="B2633" s="16" t="str">
        <f aca="false">DATA!B2633</f>
        <v>Pharma</v>
      </c>
      <c r="C2633" s="17" t="n">
        <f aca="false">DATA!C2633</f>
        <v>270</v>
      </c>
      <c r="D2633" s="17" t="n">
        <f aca="false">DATA!D2633</f>
        <v>30</v>
      </c>
      <c r="E2633" s="18" t="n">
        <f aca="false">DATA!F2633</f>
        <v>5</v>
      </c>
      <c r="F2633" s="19" t="n">
        <f aca="false">DATA!G2633</f>
        <v>15.33</v>
      </c>
      <c r="G2633" s="19" t="n">
        <f aca="false">DATA!H2633</f>
        <v>4.1</v>
      </c>
      <c r="H2633" s="18" t="n">
        <f aca="false">DATA!E2633</f>
        <v>10</v>
      </c>
      <c r="I2633" s="20" t="n">
        <f aca="false">F2633*E2633</f>
        <v>76.65</v>
      </c>
      <c r="J2633" s="20" t="n">
        <f aca="false">PARAMETER!$B$4*G2633*SQRT(E2633)</f>
        <v>15.0798185438923</v>
      </c>
      <c r="K2633" s="20" t="n">
        <f aca="false">I2633+J2633</f>
        <v>91.7298185438924</v>
      </c>
      <c r="L2633" s="20" t="n">
        <f aca="false">K2633+F2633*H2633</f>
        <v>245.029818543892</v>
      </c>
      <c r="M2633" s="16" t="str">
        <f aca="false">IF(C2633&lt;=K2633,"REORDER",IF(C2633&gt;L2633,"OVERSTOCK","OK"))</f>
        <v>OVERSTOCK</v>
      </c>
      <c r="N2633" s="16" t="str">
        <f aca="false">IF(C2633&lt;=D2633,"REORDER","OK")</f>
        <v>OK</v>
      </c>
      <c r="O2633" s="18" t="n">
        <f aca="false">IF(D2633&lt;I2633,1,0)</f>
        <v>1</v>
      </c>
      <c r="P2633" s="20" t="n">
        <f aca="false">C2633/F2633</f>
        <v>17.6125244618395</v>
      </c>
      <c r="Q2633" s="19" t="n">
        <f aca="false">DATA!N2633</f>
        <v>102.52</v>
      </c>
      <c r="R2633" s="19" t="n">
        <f aca="false">DATA!O2633</f>
        <v>0.97</v>
      </c>
      <c r="S2633" s="17" t="n">
        <f aca="false">C2633*Q2633</f>
        <v>27680.4</v>
      </c>
      <c r="T2633" s="19" t="n">
        <f aca="false">C2633*R2633</f>
        <v>261.9</v>
      </c>
      <c r="U2633" s="20" t="n">
        <f aca="false">MAX(0,C2633-L2633)</f>
        <v>24.9701814561076</v>
      </c>
      <c r="V2633" s="17" t="n">
        <f aca="false">U2633*Q2633</f>
        <v>2559.94300288016</v>
      </c>
      <c r="W2633" s="19" t="n">
        <f aca="false">U2633*R2633</f>
        <v>24.2210760124244</v>
      </c>
      <c r="X2633" s="20" t="n">
        <f aca="false">MAX(0,K2633-C2633)</f>
        <v>0</v>
      </c>
      <c r="Y2633" s="17" t="n">
        <f aca="false">F2633*PARAMETER!$B$5*Q2633</f>
        <v>573645.534</v>
      </c>
      <c r="Z2633" s="21" t="n">
        <f aca="false">SUMIF($Y$2:$Y$3205,"&gt;="&amp;Y2633)/SUM($Y$2:$Y$3205)</f>
        <v>0.884155121287465</v>
      </c>
      <c r="AA2633" s="16" t="str">
        <f aca="false">IF(Z2633&lt;=PARAMETER!$B$7,"A",IF(Z2633&lt;=PARAMETER!$B$8,"B","C"))</f>
        <v>B</v>
      </c>
      <c r="AB2633" s="22" t="n">
        <f aca="false">G2633/F2633</f>
        <v>0.267449445531637</v>
      </c>
      <c r="AC2633" s="16" t="str">
        <f aca="false">IF(AB2633&lt;=PARAMETER!$B$9,"X",IF(AB2633&lt;=PARAMETER!$B$10,"Y","Z"))</f>
        <v>Y</v>
      </c>
      <c r="AD2633" s="16" t="str">
        <f aca="false">AA2633&amp;AC2633</f>
        <v>BY</v>
      </c>
      <c r="AE2633" s="22" t="n">
        <f aca="false">DATA!I2633</f>
        <v>0.87</v>
      </c>
      <c r="AF2633" s="18" t="n">
        <f aca="false">DATA!L2633</f>
        <v>165</v>
      </c>
      <c r="AG2633" s="16" t="str">
        <f aca="false">DATA!K2633</f>
        <v>D</v>
      </c>
      <c r="AH2633" s="18" t="n">
        <f aca="false">IF(AE2633&gt;=PARAMETER!$B$12,1,0)</f>
        <v>1</v>
      </c>
      <c r="AI2633" s="18" t="n">
        <f aca="false">IF(AF2633&gt;=PARAMETER!$B$13,1,0)</f>
        <v>1</v>
      </c>
      <c r="AJ2633" s="18" t="n">
        <f aca="false">IF(AND(AH2633=1,AI2633=1),1,0)</f>
        <v>1</v>
      </c>
    </row>
    <row r="2634" customFormat="false" ht="15" hidden="false" customHeight="false" outlineLevel="0" collapsed="false">
      <c r="A2634" s="16" t="str">
        <f aca="false">DATA!A2634</f>
        <v>ITM12632</v>
      </c>
      <c r="B2634" s="16" t="str">
        <f aca="false">DATA!B2634</f>
        <v>Groceries</v>
      </c>
      <c r="C2634" s="17" t="n">
        <f aca="false">DATA!C2634</f>
        <v>252</v>
      </c>
      <c r="D2634" s="17" t="n">
        <f aca="false">DATA!D2634</f>
        <v>59</v>
      </c>
      <c r="E2634" s="18" t="n">
        <f aca="false">DATA!F2634</f>
        <v>2</v>
      </c>
      <c r="F2634" s="19" t="n">
        <f aca="false">DATA!G2634</f>
        <v>20.71</v>
      </c>
      <c r="G2634" s="19" t="n">
        <f aca="false">DATA!H2634</f>
        <v>9.33</v>
      </c>
      <c r="H2634" s="18" t="n">
        <f aca="false">DATA!E2634</f>
        <v>7</v>
      </c>
      <c r="I2634" s="20" t="n">
        <f aca="false">F2634*E2634</f>
        <v>41.42</v>
      </c>
      <c r="J2634" s="20" t="n">
        <f aca="false">PARAMETER!$B$4*G2634*SQRT(E2634)</f>
        <v>21.7032062876067</v>
      </c>
      <c r="K2634" s="20" t="n">
        <f aca="false">I2634+J2634</f>
        <v>63.1232062876067</v>
      </c>
      <c r="L2634" s="20" t="n">
        <f aca="false">K2634+F2634*H2634</f>
        <v>208.093206287607</v>
      </c>
      <c r="M2634" s="16" t="str">
        <f aca="false">IF(C2634&lt;=K2634,"REORDER",IF(C2634&gt;L2634,"OVERSTOCK","OK"))</f>
        <v>OVERSTOCK</v>
      </c>
      <c r="N2634" s="16" t="str">
        <f aca="false">IF(C2634&lt;=D2634,"REORDER","OK")</f>
        <v>OK</v>
      </c>
      <c r="O2634" s="18" t="n">
        <f aca="false">IF(D2634&lt;I2634,1,0)</f>
        <v>0</v>
      </c>
      <c r="P2634" s="20" t="n">
        <f aca="false">C2634/F2634</f>
        <v>12.1680347658136</v>
      </c>
      <c r="Q2634" s="19" t="n">
        <f aca="false">DATA!N2634</f>
        <v>189.99</v>
      </c>
      <c r="R2634" s="19" t="n">
        <f aca="false">DATA!O2634</f>
        <v>0.71</v>
      </c>
      <c r="S2634" s="17" t="n">
        <f aca="false">C2634*Q2634</f>
        <v>47877.48</v>
      </c>
      <c r="T2634" s="19" t="n">
        <f aca="false">C2634*R2634</f>
        <v>178.92</v>
      </c>
      <c r="U2634" s="20" t="n">
        <f aca="false">MAX(0,C2634-L2634)</f>
        <v>43.9067937123933</v>
      </c>
      <c r="V2634" s="17" t="n">
        <f aca="false">U2634*Q2634</f>
        <v>8341.8517374176</v>
      </c>
      <c r="W2634" s="19" t="n">
        <f aca="false">U2634*R2634</f>
        <v>31.1738235357992</v>
      </c>
      <c r="X2634" s="20" t="n">
        <f aca="false">MAX(0,K2634-C2634)</f>
        <v>0</v>
      </c>
      <c r="Y2634" s="17" t="n">
        <f aca="false">F2634*PARAMETER!$B$5*Q2634</f>
        <v>1436162.9085</v>
      </c>
      <c r="Z2634" s="21" t="n">
        <f aca="false">SUMIF($Y$2:$Y$3205,"&gt;="&amp;Y2634)/SUM($Y$2:$Y$3205)</f>
        <v>0.553815896474969</v>
      </c>
      <c r="AA2634" s="16" t="str">
        <f aca="false">IF(Z2634&lt;=PARAMETER!$B$7,"A",IF(Z2634&lt;=PARAMETER!$B$8,"B","C"))</f>
        <v>A</v>
      </c>
      <c r="AB2634" s="22" t="n">
        <f aca="false">G2634/F2634</f>
        <v>0.450507001448576</v>
      </c>
      <c r="AC2634" s="16" t="str">
        <f aca="false">IF(AB2634&lt;=PARAMETER!$B$9,"X",IF(AB2634&lt;=PARAMETER!$B$10,"Y","Z"))</f>
        <v>Y</v>
      </c>
      <c r="AD2634" s="16" t="str">
        <f aca="false">AA2634&amp;AC2634</f>
        <v>AY</v>
      </c>
      <c r="AE2634" s="22" t="n">
        <f aca="false">DATA!I2634</f>
        <v>0.61</v>
      </c>
      <c r="AF2634" s="18" t="n">
        <f aca="false">DATA!L2634</f>
        <v>131</v>
      </c>
      <c r="AG2634" s="16" t="str">
        <f aca="false">DATA!K2634</f>
        <v>C</v>
      </c>
      <c r="AH2634" s="18" t="n">
        <f aca="false">IF(AE2634&gt;=PARAMETER!$B$12,1,0)</f>
        <v>0</v>
      </c>
      <c r="AI2634" s="18" t="n">
        <f aca="false">IF(AF2634&gt;=PARAMETER!$B$13,1,0)</f>
        <v>1</v>
      </c>
      <c r="AJ2634" s="18" t="n">
        <f aca="false">IF(AND(AH2634=1,AI2634=1),1,0)</f>
        <v>0</v>
      </c>
    </row>
    <row r="2635" customFormat="false" ht="15" hidden="false" customHeight="false" outlineLevel="0" collapsed="false">
      <c r="A2635" s="16" t="str">
        <f aca="false">DATA!A2635</f>
        <v>ITM12633</v>
      </c>
      <c r="B2635" s="16" t="str">
        <f aca="false">DATA!B2635</f>
        <v>Pharma</v>
      </c>
      <c r="C2635" s="17" t="n">
        <f aca="false">DATA!C2635</f>
        <v>348</v>
      </c>
      <c r="D2635" s="17" t="n">
        <f aca="false">DATA!D2635</f>
        <v>52</v>
      </c>
      <c r="E2635" s="18" t="n">
        <f aca="false">DATA!F2635</f>
        <v>2</v>
      </c>
      <c r="F2635" s="19" t="n">
        <f aca="false">DATA!G2635</f>
        <v>38.47</v>
      </c>
      <c r="G2635" s="19" t="n">
        <f aca="false">DATA!H2635</f>
        <v>2.87</v>
      </c>
      <c r="H2635" s="18" t="n">
        <f aca="false">DATA!E2635</f>
        <v>7</v>
      </c>
      <c r="I2635" s="20" t="n">
        <f aca="false">F2635*E2635</f>
        <v>76.94</v>
      </c>
      <c r="J2635" s="20" t="n">
        <f aca="false">PARAMETER!$B$4*G2635*SQRT(E2635)</f>
        <v>6.67612026210411</v>
      </c>
      <c r="K2635" s="20" t="n">
        <f aca="false">I2635+J2635</f>
        <v>83.6161202621041</v>
      </c>
      <c r="L2635" s="20" t="n">
        <f aca="false">K2635+F2635*H2635</f>
        <v>352.906120262104</v>
      </c>
      <c r="M2635" s="16" t="str">
        <f aca="false">IF(C2635&lt;=K2635,"REORDER",IF(C2635&gt;L2635,"OVERSTOCK","OK"))</f>
        <v>OK</v>
      </c>
      <c r="N2635" s="16" t="str">
        <f aca="false">IF(C2635&lt;=D2635,"REORDER","OK")</f>
        <v>OK</v>
      </c>
      <c r="O2635" s="18" t="n">
        <f aca="false">IF(D2635&lt;I2635,1,0)</f>
        <v>1</v>
      </c>
      <c r="P2635" s="20" t="n">
        <f aca="false">C2635/F2635</f>
        <v>9.04600987782688</v>
      </c>
      <c r="Q2635" s="19" t="n">
        <f aca="false">DATA!N2635</f>
        <v>109.16</v>
      </c>
      <c r="R2635" s="19" t="n">
        <f aca="false">DATA!O2635</f>
        <v>1.43</v>
      </c>
      <c r="S2635" s="17" t="n">
        <f aca="false">C2635*Q2635</f>
        <v>37987.68</v>
      </c>
      <c r="T2635" s="19" t="n">
        <f aca="false">C2635*R2635</f>
        <v>497.64</v>
      </c>
      <c r="U2635" s="20" t="n">
        <f aca="false">MAX(0,C2635-L2635)</f>
        <v>0</v>
      </c>
      <c r="V2635" s="17" t="n">
        <f aca="false">U2635*Q2635</f>
        <v>0</v>
      </c>
      <c r="W2635" s="19" t="n">
        <f aca="false">U2635*R2635</f>
        <v>0</v>
      </c>
      <c r="X2635" s="20" t="n">
        <f aca="false">MAX(0,K2635-C2635)</f>
        <v>0</v>
      </c>
      <c r="Y2635" s="17" t="n">
        <f aca="false">F2635*PARAMETER!$B$5*Q2635</f>
        <v>1532775.598</v>
      </c>
      <c r="Z2635" s="21" t="n">
        <f aca="false">SUMIF($Y$2:$Y$3205,"&gt;="&amp;Y2635)/SUM($Y$2:$Y$3205)</f>
        <v>0.511236615265374</v>
      </c>
      <c r="AA2635" s="16" t="str">
        <f aca="false">IF(Z2635&lt;=PARAMETER!$B$7,"A",IF(Z2635&lt;=PARAMETER!$B$8,"B","C"))</f>
        <v>A</v>
      </c>
      <c r="AB2635" s="22" t="n">
        <f aca="false">G2635/F2635</f>
        <v>0.0746035872108136</v>
      </c>
      <c r="AC2635" s="16" t="str">
        <f aca="false">IF(AB2635&lt;=PARAMETER!$B$9,"X",IF(AB2635&lt;=PARAMETER!$B$10,"Y","Z"))</f>
        <v>X</v>
      </c>
      <c r="AD2635" s="16" t="str">
        <f aca="false">AA2635&amp;AC2635</f>
        <v>AX</v>
      </c>
      <c r="AE2635" s="22" t="n">
        <f aca="false">DATA!I2635</f>
        <v>0.22</v>
      </c>
      <c r="AF2635" s="18" t="n">
        <f aca="false">DATA!L2635</f>
        <v>129</v>
      </c>
      <c r="AG2635" s="16" t="str">
        <f aca="false">DATA!K2635</f>
        <v>D</v>
      </c>
      <c r="AH2635" s="18" t="n">
        <f aca="false">IF(AE2635&gt;=PARAMETER!$B$12,1,0)</f>
        <v>0</v>
      </c>
      <c r="AI2635" s="18" t="n">
        <f aca="false">IF(AF2635&gt;=PARAMETER!$B$13,1,0)</f>
        <v>1</v>
      </c>
      <c r="AJ2635" s="18" t="n">
        <f aca="false">IF(AND(AH2635=1,AI2635=1),1,0)</f>
        <v>0</v>
      </c>
    </row>
    <row r="2636" customFormat="false" ht="15" hidden="false" customHeight="false" outlineLevel="0" collapsed="false">
      <c r="A2636" s="16" t="str">
        <f aca="false">DATA!A2636</f>
        <v>ITM12634</v>
      </c>
      <c r="B2636" s="16" t="str">
        <f aca="false">DATA!B2636</f>
        <v>Electronics</v>
      </c>
      <c r="C2636" s="17" t="n">
        <f aca="false">DATA!C2636</f>
        <v>298</v>
      </c>
      <c r="D2636" s="17" t="n">
        <f aca="false">DATA!D2636</f>
        <v>26</v>
      </c>
      <c r="E2636" s="18" t="n">
        <f aca="false">DATA!F2636</f>
        <v>7</v>
      </c>
      <c r="F2636" s="19" t="n">
        <f aca="false">DATA!G2636</f>
        <v>12.95</v>
      </c>
      <c r="G2636" s="19" t="n">
        <f aca="false">DATA!H2636</f>
        <v>3.51</v>
      </c>
      <c r="H2636" s="18" t="n">
        <f aca="false">DATA!E2636</f>
        <v>14</v>
      </c>
      <c r="I2636" s="20" t="n">
        <f aca="false">F2636*E2636</f>
        <v>90.65</v>
      </c>
      <c r="J2636" s="20" t="n">
        <f aca="false">PARAMETER!$B$4*G2636*SQRT(E2636)</f>
        <v>15.2750764764569</v>
      </c>
      <c r="K2636" s="20" t="n">
        <f aca="false">I2636+J2636</f>
        <v>105.925076476457</v>
      </c>
      <c r="L2636" s="20" t="n">
        <f aca="false">K2636+F2636*H2636</f>
        <v>287.225076476457</v>
      </c>
      <c r="M2636" s="16" t="str">
        <f aca="false">IF(C2636&lt;=K2636,"REORDER",IF(C2636&gt;L2636,"OVERSTOCK","OK"))</f>
        <v>OVERSTOCK</v>
      </c>
      <c r="N2636" s="16" t="str">
        <f aca="false">IF(C2636&lt;=D2636,"REORDER","OK")</f>
        <v>OK</v>
      </c>
      <c r="O2636" s="18" t="n">
        <f aca="false">IF(D2636&lt;I2636,1,0)</f>
        <v>1</v>
      </c>
      <c r="P2636" s="20" t="n">
        <f aca="false">C2636/F2636</f>
        <v>23.011583011583</v>
      </c>
      <c r="Q2636" s="19" t="n">
        <f aca="false">DATA!N2636</f>
        <v>49.82</v>
      </c>
      <c r="R2636" s="19" t="n">
        <f aca="false">DATA!O2636</f>
        <v>1.82</v>
      </c>
      <c r="S2636" s="17" t="n">
        <f aca="false">C2636*Q2636</f>
        <v>14846.36</v>
      </c>
      <c r="T2636" s="19" t="n">
        <f aca="false">C2636*R2636</f>
        <v>542.36</v>
      </c>
      <c r="U2636" s="20" t="n">
        <f aca="false">MAX(0,C2636-L2636)</f>
        <v>10.7749235235432</v>
      </c>
      <c r="V2636" s="17" t="n">
        <f aca="false">U2636*Q2636</f>
        <v>536.806689942921</v>
      </c>
      <c r="W2636" s="19" t="n">
        <f aca="false">U2636*R2636</f>
        <v>19.6103608128486</v>
      </c>
      <c r="X2636" s="20" t="n">
        <f aca="false">MAX(0,K2636-C2636)</f>
        <v>0</v>
      </c>
      <c r="Y2636" s="17" t="n">
        <f aca="false">F2636*PARAMETER!$B$5*Q2636</f>
        <v>235486.685</v>
      </c>
      <c r="Z2636" s="21" t="n">
        <f aca="false">SUMIF($Y$2:$Y$3205,"&gt;="&amp;Y2636)/SUM($Y$2:$Y$3205)</f>
        <v>0.975599633969218</v>
      </c>
      <c r="AA2636" s="16" t="str">
        <f aca="false">IF(Z2636&lt;=PARAMETER!$B$7,"A",IF(Z2636&lt;=PARAMETER!$B$8,"B","C"))</f>
        <v>C</v>
      </c>
      <c r="AB2636" s="22" t="n">
        <f aca="false">G2636/F2636</f>
        <v>0.271042471042471</v>
      </c>
      <c r="AC2636" s="16" t="str">
        <f aca="false">IF(AB2636&lt;=PARAMETER!$B$9,"X",IF(AB2636&lt;=PARAMETER!$B$10,"Y","Z"))</f>
        <v>Y</v>
      </c>
      <c r="AD2636" s="16" t="str">
        <f aca="false">AA2636&amp;AC2636</f>
        <v>CY</v>
      </c>
      <c r="AE2636" s="22" t="n">
        <f aca="false">DATA!I2636</f>
        <v>0.45</v>
      </c>
      <c r="AF2636" s="18" t="n">
        <f aca="false">DATA!L2636</f>
        <v>50</v>
      </c>
      <c r="AG2636" s="16" t="str">
        <f aca="false">DATA!K2636</f>
        <v>D</v>
      </c>
      <c r="AH2636" s="18" t="n">
        <f aca="false">IF(AE2636&gt;=PARAMETER!$B$12,1,0)</f>
        <v>0</v>
      </c>
      <c r="AI2636" s="18" t="n">
        <f aca="false">IF(AF2636&gt;=PARAMETER!$B$13,1,0)</f>
        <v>0</v>
      </c>
      <c r="AJ2636" s="18" t="n">
        <f aca="false">IF(AND(AH2636=1,AI2636=1),1,0)</f>
        <v>0</v>
      </c>
    </row>
    <row r="2637" customFormat="false" ht="15" hidden="false" customHeight="false" outlineLevel="0" collapsed="false">
      <c r="A2637" s="16" t="str">
        <f aca="false">DATA!A2637</f>
        <v>ITM12635</v>
      </c>
      <c r="B2637" s="16" t="str">
        <f aca="false">DATA!B2637</f>
        <v>Groceries</v>
      </c>
      <c r="C2637" s="17" t="n">
        <f aca="false">DATA!C2637</f>
        <v>221</v>
      </c>
      <c r="D2637" s="17" t="n">
        <f aca="false">DATA!D2637</f>
        <v>41</v>
      </c>
      <c r="E2637" s="18" t="n">
        <f aca="false">DATA!F2637</f>
        <v>9</v>
      </c>
      <c r="F2637" s="19" t="n">
        <f aca="false">DATA!G2637</f>
        <v>42.1</v>
      </c>
      <c r="G2637" s="19" t="n">
        <f aca="false">DATA!H2637</f>
        <v>9.65</v>
      </c>
      <c r="H2637" s="18" t="n">
        <f aca="false">DATA!E2637</f>
        <v>14</v>
      </c>
      <c r="I2637" s="20" t="n">
        <f aca="false">F2637*E2637</f>
        <v>378.9</v>
      </c>
      <c r="J2637" s="20" t="n">
        <f aca="false">PARAMETER!$B$4*G2637*SQRT(E2637)</f>
        <v>47.6185125002451</v>
      </c>
      <c r="K2637" s="20" t="n">
        <f aca="false">I2637+J2637</f>
        <v>426.518512500245</v>
      </c>
      <c r="L2637" s="20" t="n">
        <f aca="false">K2637+F2637*H2637</f>
        <v>1015.91851250025</v>
      </c>
      <c r="M2637" s="16" t="str">
        <f aca="false">IF(C2637&lt;=K2637,"REORDER",IF(C2637&gt;L2637,"OVERSTOCK","OK"))</f>
        <v>REORDER</v>
      </c>
      <c r="N2637" s="16" t="str">
        <f aca="false">IF(C2637&lt;=D2637,"REORDER","OK")</f>
        <v>OK</v>
      </c>
      <c r="O2637" s="18" t="n">
        <f aca="false">IF(D2637&lt;I2637,1,0)</f>
        <v>1</v>
      </c>
      <c r="P2637" s="20" t="n">
        <f aca="false">C2637/F2637</f>
        <v>5.24940617577197</v>
      </c>
      <c r="Q2637" s="19" t="n">
        <f aca="false">DATA!N2637</f>
        <v>136.9</v>
      </c>
      <c r="R2637" s="19" t="n">
        <f aca="false">DATA!O2637</f>
        <v>1.95</v>
      </c>
      <c r="S2637" s="17" t="n">
        <f aca="false">C2637*Q2637</f>
        <v>30254.9</v>
      </c>
      <c r="T2637" s="19" t="n">
        <f aca="false">C2637*R2637</f>
        <v>430.95</v>
      </c>
      <c r="U2637" s="20" t="n">
        <f aca="false">MAX(0,C2637-L2637)</f>
        <v>0</v>
      </c>
      <c r="V2637" s="17" t="n">
        <f aca="false">U2637*Q2637</f>
        <v>0</v>
      </c>
      <c r="W2637" s="19" t="n">
        <f aca="false">U2637*R2637</f>
        <v>0</v>
      </c>
      <c r="X2637" s="20" t="n">
        <f aca="false">MAX(0,K2637-C2637)</f>
        <v>205.518512500245</v>
      </c>
      <c r="Y2637" s="17" t="n">
        <f aca="false">F2637*PARAMETER!$B$5*Q2637</f>
        <v>2103673.85</v>
      </c>
      <c r="Z2637" s="21" t="n">
        <f aca="false">SUMIF($Y$2:$Y$3205,"&gt;="&amp;Y2637)/SUM($Y$2:$Y$3205)</f>
        <v>0.302070003218857</v>
      </c>
      <c r="AA2637" s="16" t="str">
        <f aca="false">IF(Z2637&lt;=PARAMETER!$B$7,"A",IF(Z2637&lt;=PARAMETER!$B$8,"B","C"))</f>
        <v>A</v>
      </c>
      <c r="AB2637" s="22" t="n">
        <f aca="false">G2637/F2637</f>
        <v>0.229216152019002</v>
      </c>
      <c r="AC2637" s="16" t="str">
        <f aca="false">IF(AB2637&lt;=PARAMETER!$B$9,"X",IF(AB2637&lt;=PARAMETER!$B$10,"Y","Z"))</f>
        <v>X</v>
      </c>
      <c r="AD2637" s="16" t="str">
        <f aca="false">AA2637&amp;AC2637</f>
        <v>AX</v>
      </c>
      <c r="AE2637" s="22" t="n">
        <f aca="false">DATA!I2637</f>
        <v>0.18</v>
      </c>
      <c r="AF2637" s="18" t="n">
        <f aca="false">DATA!L2637</f>
        <v>75</v>
      </c>
      <c r="AG2637" s="16" t="str">
        <f aca="false">DATA!K2637</f>
        <v>C</v>
      </c>
      <c r="AH2637" s="18" t="n">
        <f aca="false">IF(AE2637&gt;=PARAMETER!$B$12,1,0)</f>
        <v>0</v>
      </c>
      <c r="AI2637" s="18" t="n">
        <f aca="false">IF(AF2637&gt;=PARAMETER!$B$13,1,0)</f>
        <v>0</v>
      </c>
      <c r="AJ2637" s="18" t="n">
        <f aca="false">IF(AND(AH2637=1,AI2637=1),1,0)</f>
        <v>0</v>
      </c>
    </row>
    <row r="2638" customFormat="false" ht="15" hidden="false" customHeight="false" outlineLevel="0" collapsed="false">
      <c r="A2638" s="16" t="str">
        <f aca="false">DATA!A2638</f>
        <v>ITM12636</v>
      </c>
      <c r="B2638" s="16" t="str">
        <f aca="false">DATA!B2638</f>
        <v>Apparel</v>
      </c>
      <c r="C2638" s="17" t="n">
        <f aca="false">DATA!C2638</f>
        <v>102</v>
      </c>
      <c r="D2638" s="17" t="n">
        <f aca="false">DATA!D2638</f>
        <v>50</v>
      </c>
      <c r="E2638" s="18" t="n">
        <f aca="false">DATA!F2638</f>
        <v>2</v>
      </c>
      <c r="F2638" s="19" t="n">
        <f aca="false">DATA!G2638</f>
        <v>19.42</v>
      </c>
      <c r="G2638" s="19" t="n">
        <f aca="false">DATA!H2638</f>
        <v>8.2</v>
      </c>
      <c r="H2638" s="18" t="n">
        <f aca="false">DATA!E2638</f>
        <v>12</v>
      </c>
      <c r="I2638" s="20" t="n">
        <f aca="false">F2638*E2638</f>
        <v>38.84</v>
      </c>
      <c r="J2638" s="20" t="n">
        <f aca="false">PARAMETER!$B$4*G2638*SQRT(E2638)</f>
        <v>19.0746293202974</v>
      </c>
      <c r="K2638" s="20" t="n">
        <f aca="false">I2638+J2638</f>
        <v>57.9146293202974</v>
      </c>
      <c r="L2638" s="20" t="n">
        <f aca="false">K2638+F2638*H2638</f>
        <v>290.954629320297</v>
      </c>
      <c r="M2638" s="16" t="str">
        <f aca="false">IF(C2638&lt;=K2638,"REORDER",IF(C2638&gt;L2638,"OVERSTOCK","OK"))</f>
        <v>OK</v>
      </c>
      <c r="N2638" s="16" t="str">
        <f aca="false">IF(C2638&lt;=D2638,"REORDER","OK")</f>
        <v>OK</v>
      </c>
      <c r="O2638" s="18" t="n">
        <f aca="false">IF(D2638&lt;I2638,1,0)</f>
        <v>0</v>
      </c>
      <c r="P2638" s="20" t="n">
        <f aca="false">C2638/F2638</f>
        <v>5.25231719876416</v>
      </c>
      <c r="Q2638" s="19" t="n">
        <f aca="false">DATA!N2638</f>
        <v>114.21</v>
      </c>
      <c r="R2638" s="19" t="n">
        <f aca="false">DATA!O2638</f>
        <v>0.65</v>
      </c>
      <c r="S2638" s="17" t="n">
        <f aca="false">C2638*Q2638</f>
        <v>11649.42</v>
      </c>
      <c r="T2638" s="19" t="n">
        <f aca="false">C2638*R2638</f>
        <v>66.3</v>
      </c>
      <c r="U2638" s="20" t="n">
        <f aca="false">MAX(0,C2638-L2638)</f>
        <v>0</v>
      </c>
      <c r="V2638" s="17" t="n">
        <f aca="false">U2638*Q2638</f>
        <v>0</v>
      </c>
      <c r="W2638" s="19" t="n">
        <f aca="false">U2638*R2638</f>
        <v>0</v>
      </c>
      <c r="X2638" s="20" t="n">
        <f aca="false">MAX(0,K2638-C2638)</f>
        <v>0</v>
      </c>
      <c r="Y2638" s="17" t="n">
        <f aca="false">F2638*PARAMETER!$B$5*Q2638</f>
        <v>809554.743</v>
      </c>
      <c r="Z2638" s="21" t="n">
        <f aca="false">SUMIF($Y$2:$Y$3205,"&gt;="&amp;Y2638)/SUM($Y$2:$Y$3205)</f>
        <v>0.807625274939633</v>
      </c>
      <c r="AA2638" s="16" t="str">
        <f aca="false">IF(Z2638&lt;=PARAMETER!$B$7,"A",IF(Z2638&lt;=PARAMETER!$B$8,"B","C"))</f>
        <v>B</v>
      </c>
      <c r="AB2638" s="22" t="n">
        <f aca="false">G2638/F2638</f>
        <v>0.422245108135942</v>
      </c>
      <c r="AC2638" s="16" t="str">
        <f aca="false">IF(AB2638&lt;=PARAMETER!$B$9,"X",IF(AB2638&lt;=PARAMETER!$B$10,"Y","Z"))</f>
        <v>Y</v>
      </c>
      <c r="AD2638" s="16" t="str">
        <f aca="false">AA2638&amp;AC2638</f>
        <v>BY</v>
      </c>
      <c r="AE2638" s="22" t="n">
        <f aca="false">DATA!I2638</f>
        <v>0.67</v>
      </c>
      <c r="AF2638" s="18" t="n">
        <f aca="false">DATA!L2638</f>
        <v>71</v>
      </c>
      <c r="AG2638" s="16" t="str">
        <f aca="false">DATA!K2638</f>
        <v>B</v>
      </c>
      <c r="AH2638" s="18" t="n">
        <f aca="false">IF(AE2638&gt;=PARAMETER!$B$12,1,0)</f>
        <v>0</v>
      </c>
      <c r="AI2638" s="18" t="n">
        <f aca="false">IF(AF2638&gt;=PARAMETER!$B$13,1,0)</f>
        <v>0</v>
      </c>
      <c r="AJ2638" s="18" t="n">
        <f aca="false">IF(AND(AH2638=1,AI2638=1),1,0)</f>
        <v>0</v>
      </c>
    </row>
    <row r="2639" customFormat="false" ht="15" hidden="false" customHeight="false" outlineLevel="0" collapsed="false">
      <c r="A2639" s="16" t="str">
        <f aca="false">DATA!A2639</f>
        <v>ITM12637</v>
      </c>
      <c r="B2639" s="16" t="str">
        <f aca="false">DATA!B2639</f>
        <v>Groceries</v>
      </c>
      <c r="C2639" s="17" t="n">
        <f aca="false">DATA!C2639</f>
        <v>144</v>
      </c>
      <c r="D2639" s="17" t="n">
        <f aca="false">DATA!D2639</f>
        <v>15</v>
      </c>
      <c r="E2639" s="18" t="n">
        <f aca="false">DATA!F2639</f>
        <v>3</v>
      </c>
      <c r="F2639" s="19" t="n">
        <f aca="false">DATA!G2639</f>
        <v>27.08</v>
      </c>
      <c r="G2639" s="19" t="n">
        <f aca="false">DATA!H2639</f>
        <v>0.63</v>
      </c>
      <c r="H2639" s="18" t="n">
        <f aca="false">DATA!E2639</f>
        <v>5</v>
      </c>
      <c r="I2639" s="20" t="n">
        <f aca="false">F2639*E2639</f>
        <v>81.24</v>
      </c>
      <c r="J2639" s="20" t="n">
        <f aca="false">PARAMETER!$B$4*G2639*SQRT(E2639)</f>
        <v>1.79485113332315</v>
      </c>
      <c r="K2639" s="20" t="n">
        <f aca="false">I2639+J2639</f>
        <v>83.0348511333231</v>
      </c>
      <c r="L2639" s="20" t="n">
        <f aca="false">K2639+F2639*H2639</f>
        <v>218.434851133323</v>
      </c>
      <c r="M2639" s="16" t="str">
        <f aca="false">IF(C2639&lt;=K2639,"REORDER",IF(C2639&gt;L2639,"OVERSTOCK","OK"))</f>
        <v>OK</v>
      </c>
      <c r="N2639" s="16" t="str">
        <f aca="false">IF(C2639&lt;=D2639,"REORDER","OK")</f>
        <v>OK</v>
      </c>
      <c r="O2639" s="18" t="n">
        <f aca="false">IF(D2639&lt;I2639,1,0)</f>
        <v>1</v>
      </c>
      <c r="P2639" s="20" t="n">
        <f aca="false">C2639/F2639</f>
        <v>5.31757754800591</v>
      </c>
      <c r="Q2639" s="19" t="n">
        <f aca="false">DATA!N2639</f>
        <v>162.73</v>
      </c>
      <c r="R2639" s="19" t="n">
        <f aca="false">DATA!O2639</f>
        <v>1.92</v>
      </c>
      <c r="S2639" s="17" t="n">
        <f aca="false">C2639*Q2639</f>
        <v>23433.12</v>
      </c>
      <c r="T2639" s="19" t="n">
        <f aca="false">C2639*R2639</f>
        <v>276.48</v>
      </c>
      <c r="U2639" s="20" t="n">
        <f aca="false">MAX(0,C2639-L2639)</f>
        <v>0</v>
      </c>
      <c r="V2639" s="17" t="n">
        <f aca="false">U2639*Q2639</f>
        <v>0</v>
      </c>
      <c r="W2639" s="19" t="n">
        <f aca="false">U2639*R2639</f>
        <v>0</v>
      </c>
      <c r="X2639" s="20" t="n">
        <f aca="false">MAX(0,K2639-C2639)</f>
        <v>0</v>
      </c>
      <c r="Y2639" s="17" t="n">
        <f aca="false">F2639*PARAMETER!$B$5*Q2639</f>
        <v>1608455.866</v>
      </c>
      <c r="Z2639" s="21" t="n">
        <f aca="false">SUMIF($Y$2:$Y$3205,"&gt;="&amp;Y2639)/SUM($Y$2:$Y$3205)</f>
        <v>0.481793858664886</v>
      </c>
      <c r="AA2639" s="16" t="str">
        <f aca="false">IF(Z2639&lt;=PARAMETER!$B$7,"A",IF(Z2639&lt;=PARAMETER!$B$8,"B","C"))</f>
        <v>A</v>
      </c>
      <c r="AB2639" s="22" t="n">
        <f aca="false">G2639/F2639</f>
        <v>0.0232644017725259</v>
      </c>
      <c r="AC2639" s="16" t="str">
        <f aca="false">IF(AB2639&lt;=PARAMETER!$B$9,"X",IF(AB2639&lt;=PARAMETER!$B$10,"Y","Z"))</f>
        <v>X</v>
      </c>
      <c r="AD2639" s="16" t="str">
        <f aca="false">AA2639&amp;AC2639</f>
        <v>AX</v>
      </c>
      <c r="AE2639" s="22" t="n">
        <f aca="false">DATA!I2639</f>
        <v>0.35</v>
      </c>
      <c r="AF2639" s="18" t="n">
        <f aca="false">DATA!L2639</f>
        <v>167</v>
      </c>
      <c r="AG2639" s="16" t="str">
        <f aca="false">DATA!K2639</f>
        <v>B</v>
      </c>
      <c r="AH2639" s="18" t="n">
        <f aca="false">IF(AE2639&gt;=PARAMETER!$B$12,1,0)</f>
        <v>0</v>
      </c>
      <c r="AI2639" s="18" t="n">
        <f aca="false">IF(AF2639&gt;=PARAMETER!$B$13,1,0)</f>
        <v>1</v>
      </c>
      <c r="AJ2639" s="18" t="n">
        <f aca="false">IF(AND(AH2639=1,AI2639=1),1,0)</f>
        <v>0</v>
      </c>
    </row>
    <row r="2640" customFormat="false" ht="15" hidden="false" customHeight="false" outlineLevel="0" collapsed="false">
      <c r="A2640" s="16" t="str">
        <f aca="false">DATA!A2640</f>
        <v>ITM12638</v>
      </c>
      <c r="B2640" s="16" t="str">
        <f aca="false">DATA!B2640</f>
        <v>Groceries</v>
      </c>
      <c r="C2640" s="17" t="n">
        <f aca="false">DATA!C2640</f>
        <v>194</v>
      </c>
      <c r="D2640" s="17" t="n">
        <f aca="false">DATA!D2640</f>
        <v>97</v>
      </c>
      <c r="E2640" s="18" t="n">
        <f aca="false">DATA!F2640</f>
        <v>2</v>
      </c>
      <c r="F2640" s="19" t="n">
        <f aca="false">DATA!G2640</f>
        <v>47.16</v>
      </c>
      <c r="G2640" s="19" t="n">
        <f aca="false">DATA!H2640</f>
        <v>9.11</v>
      </c>
      <c r="H2640" s="18" t="n">
        <f aca="false">DATA!E2640</f>
        <v>10</v>
      </c>
      <c r="I2640" s="20" t="n">
        <f aca="false">F2640*E2640</f>
        <v>94.32</v>
      </c>
      <c r="J2640" s="20" t="n">
        <f aca="false">PARAMETER!$B$4*G2640*SQRT(E2640)</f>
        <v>21.191447939989</v>
      </c>
      <c r="K2640" s="20" t="n">
        <f aca="false">I2640+J2640</f>
        <v>115.511447939989</v>
      </c>
      <c r="L2640" s="20" t="n">
        <f aca="false">K2640+F2640*H2640</f>
        <v>587.111447939989</v>
      </c>
      <c r="M2640" s="16" t="str">
        <f aca="false">IF(C2640&lt;=K2640,"REORDER",IF(C2640&gt;L2640,"OVERSTOCK","OK"))</f>
        <v>OK</v>
      </c>
      <c r="N2640" s="16" t="str">
        <f aca="false">IF(C2640&lt;=D2640,"REORDER","OK")</f>
        <v>OK</v>
      </c>
      <c r="O2640" s="18" t="n">
        <f aca="false">IF(D2640&lt;I2640,1,0)</f>
        <v>0</v>
      </c>
      <c r="P2640" s="20" t="n">
        <f aca="false">C2640/F2640</f>
        <v>4.1136556403732</v>
      </c>
      <c r="Q2640" s="19" t="n">
        <f aca="false">DATA!N2640</f>
        <v>43.61</v>
      </c>
      <c r="R2640" s="19" t="n">
        <f aca="false">DATA!O2640</f>
        <v>1.05</v>
      </c>
      <c r="S2640" s="17" t="n">
        <f aca="false">C2640*Q2640</f>
        <v>8460.34</v>
      </c>
      <c r="T2640" s="19" t="n">
        <f aca="false">C2640*R2640</f>
        <v>203.7</v>
      </c>
      <c r="U2640" s="20" t="n">
        <f aca="false">MAX(0,C2640-L2640)</f>
        <v>0</v>
      </c>
      <c r="V2640" s="17" t="n">
        <f aca="false">U2640*Q2640</f>
        <v>0</v>
      </c>
      <c r="W2640" s="19" t="n">
        <f aca="false">U2640*R2640</f>
        <v>0</v>
      </c>
      <c r="X2640" s="20" t="n">
        <f aca="false">MAX(0,K2640-C2640)</f>
        <v>0</v>
      </c>
      <c r="Y2640" s="17" t="n">
        <f aca="false">F2640*PARAMETER!$B$5*Q2640</f>
        <v>750676.374</v>
      </c>
      <c r="Z2640" s="21" t="n">
        <f aca="false">SUMIF($Y$2:$Y$3205,"&gt;="&amp;Y2640)/SUM($Y$2:$Y$3205)</f>
        <v>0.826736126205293</v>
      </c>
      <c r="AA2640" s="16" t="str">
        <f aca="false">IF(Z2640&lt;=PARAMETER!$B$7,"A",IF(Z2640&lt;=PARAMETER!$B$8,"B","C"))</f>
        <v>B</v>
      </c>
      <c r="AB2640" s="22" t="n">
        <f aca="false">G2640/F2640</f>
        <v>0.193172179813401</v>
      </c>
      <c r="AC2640" s="16" t="str">
        <f aca="false">IF(AB2640&lt;=PARAMETER!$B$9,"X",IF(AB2640&lt;=PARAMETER!$B$10,"Y","Z"))</f>
        <v>X</v>
      </c>
      <c r="AD2640" s="16" t="str">
        <f aca="false">AA2640&amp;AC2640</f>
        <v>BX</v>
      </c>
      <c r="AE2640" s="22" t="n">
        <f aca="false">DATA!I2640</f>
        <v>0.88</v>
      </c>
      <c r="AF2640" s="18" t="n">
        <f aca="false">DATA!L2640</f>
        <v>49</v>
      </c>
      <c r="AG2640" s="16" t="str">
        <f aca="false">DATA!K2640</f>
        <v>D</v>
      </c>
      <c r="AH2640" s="18" t="n">
        <f aca="false">IF(AE2640&gt;=PARAMETER!$B$12,1,0)</f>
        <v>1</v>
      </c>
      <c r="AI2640" s="18" t="n">
        <f aca="false">IF(AF2640&gt;=PARAMETER!$B$13,1,0)</f>
        <v>0</v>
      </c>
      <c r="AJ2640" s="18" t="n">
        <f aca="false">IF(AND(AH2640=1,AI2640=1),1,0)</f>
        <v>0</v>
      </c>
    </row>
    <row r="2641" customFormat="false" ht="15" hidden="false" customHeight="false" outlineLevel="0" collapsed="false">
      <c r="A2641" s="16" t="str">
        <f aca="false">DATA!A2641</f>
        <v>ITM12639</v>
      </c>
      <c r="B2641" s="16" t="str">
        <f aca="false">DATA!B2641</f>
        <v>Automotive</v>
      </c>
      <c r="C2641" s="17" t="n">
        <f aca="false">DATA!C2641</f>
        <v>88</v>
      </c>
      <c r="D2641" s="17" t="n">
        <f aca="false">DATA!D2641</f>
        <v>36</v>
      </c>
      <c r="E2641" s="18" t="n">
        <f aca="false">DATA!F2641</f>
        <v>6</v>
      </c>
      <c r="F2641" s="19" t="n">
        <f aca="false">DATA!G2641</f>
        <v>34.38</v>
      </c>
      <c r="G2641" s="19" t="n">
        <f aca="false">DATA!H2641</f>
        <v>2.65</v>
      </c>
      <c r="H2641" s="18" t="n">
        <f aca="false">DATA!E2641</f>
        <v>8</v>
      </c>
      <c r="I2641" s="20" t="n">
        <f aca="false">F2641*E2641</f>
        <v>206.28</v>
      </c>
      <c r="J2641" s="20" t="n">
        <f aca="false">PARAMETER!$B$4*G2641*SQRT(E2641)</f>
        <v>10.6769880321329</v>
      </c>
      <c r="K2641" s="20" t="n">
        <f aca="false">I2641+J2641</f>
        <v>216.956988032133</v>
      </c>
      <c r="L2641" s="20" t="n">
        <f aca="false">K2641+F2641*H2641</f>
        <v>491.996988032133</v>
      </c>
      <c r="M2641" s="16" t="str">
        <f aca="false">IF(C2641&lt;=K2641,"REORDER",IF(C2641&gt;L2641,"OVERSTOCK","OK"))</f>
        <v>REORDER</v>
      </c>
      <c r="N2641" s="16" t="str">
        <f aca="false">IF(C2641&lt;=D2641,"REORDER","OK")</f>
        <v>OK</v>
      </c>
      <c r="O2641" s="18" t="n">
        <f aca="false">IF(D2641&lt;I2641,1,0)</f>
        <v>1</v>
      </c>
      <c r="P2641" s="20" t="n">
        <f aca="false">C2641/F2641</f>
        <v>2.55962769051774</v>
      </c>
      <c r="Q2641" s="19" t="n">
        <f aca="false">DATA!N2641</f>
        <v>59.58</v>
      </c>
      <c r="R2641" s="19" t="n">
        <f aca="false">DATA!O2641</f>
        <v>0.68</v>
      </c>
      <c r="S2641" s="17" t="n">
        <f aca="false">C2641*Q2641</f>
        <v>5243.04</v>
      </c>
      <c r="T2641" s="19" t="n">
        <f aca="false">C2641*R2641</f>
        <v>59.84</v>
      </c>
      <c r="U2641" s="20" t="n">
        <f aca="false">MAX(0,C2641-L2641)</f>
        <v>0</v>
      </c>
      <c r="V2641" s="17" t="n">
        <f aca="false">U2641*Q2641</f>
        <v>0</v>
      </c>
      <c r="W2641" s="19" t="n">
        <f aca="false">U2641*R2641</f>
        <v>0</v>
      </c>
      <c r="X2641" s="20" t="n">
        <f aca="false">MAX(0,K2641-C2641)</f>
        <v>128.956988032133</v>
      </c>
      <c r="Y2641" s="17" t="n">
        <f aca="false">F2641*PARAMETER!$B$5*Q2641</f>
        <v>747651.546</v>
      </c>
      <c r="Z2641" s="21" t="n">
        <f aca="false">SUMIF($Y$2:$Y$3205,"&gt;="&amp;Y2641)/SUM($Y$2:$Y$3205)</f>
        <v>0.828407910204559</v>
      </c>
      <c r="AA2641" s="16" t="str">
        <f aca="false">IF(Z2641&lt;=PARAMETER!$B$7,"A",IF(Z2641&lt;=PARAMETER!$B$8,"B","C"))</f>
        <v>B</v>
      </c>
      <c r="AB2641" s="22" t="n">
        <f aca="false">G2641/F2641</f>
        <v>0.0770796974985457</v>
      </c>
      <c r="AC2641" s="16" t="str">
        <f aca="false">IF(AB2641&lt;=PARAMETER!$B$9,"X",IF(AB2641&lt;=PARAMETER!$B$10,"Y","Z"))</f>
        <v>X</v>
      </c>
      <c r="AD2641" s="16" t="str">
        <f aca="false">AA2641&amp;AC2641</f>
        <v>BX</v>
      </c>
      <c r="AE2641" s="22" t="n">
        <f aca="false">DATA!I2641</f>
        <v>0.42</v>
      </c>
      <c r="AF2641" s="18" t="n">
        <f aca="false">DATA!L2641</f>
        <v>49</v>
      </c>
      <c r="AG2641" s="16" t="str">
        <f aca="false">DATA!K2641</f>
        <v>D</v>
      </c>
      <c r="AH2641" s="18" t="n">
        <f aca="false">IF(AE2641&gt;=PARAMETER!$B$12,1,0)</f>
        <v>0</v>
      </c>
      <c r="AI2641" s="18" t="n">
        <f aca="false">IF(AF2641&gt;=PARAMETER!$B$13,1,0)</f>
        <v>0</v>
      </c>
      <c r="AJ2641" s="18" t="n">
        <f aca="false">IF(AND(AH2641=1,AI2641=1),1,0)</f>
        <v>0</v>
      </c>
    </row>
    <row r="2642" customFormat="false" ht="15" hidden="false" customHeight="false" outlineLevel="0" collapsed="false">
      <c r="A2642" s="16" t="str">
        <f aca="false">DATA!A2642</f>
        <v>ITM12640</v>
      </c>
      <c r="B2642" s="16" t="str">
        <f aca="false">DATA!B2642</f>
        <v>Groceries</v>
      </c>
      <c r="C2642" s="17" t="n">
        <f aca="false">DATA!C2642</f>
        <v>66</v>
      </c>
      <c r="D2642" s="17" t="n">
        <f aca="false">DATA!D2642</f>
        <v>29</v>
      </c>
      <c r="E2642" s="18" t="n">
        <f aca="false">DATA!F2642</f>
        <v>6</v>
      </c>
      <c r="F2642" s="19" t="n">
        <f aca="false">DATA!G2642</f>
        <v>32.63</v>
      </c>
      <c r="G2642" s="19" t="n">
        <f aca="false">DATA!H2642</f>
        <v>7.21</v>
      </c>
      <c r="H2642" s="18" t="n">
        <f aca="false">DATA!E2642</f>
        <v>4</v>
      </c>
      <c r="I2642" s="20" t="n">
        <f aca="false">F2642*E2642</f>
        <v>195.78</v>
      </c>
      <c r="J2642" s="20" t="n">
        <f aca="false">PARAMETER!$B$4*G2642*SQRT(E2642)</f>
        <v>29.0494655515768</v>
      </c>
      <c r="K2642" s="20" t="n">
        <f aca="false">I2642+J2642</f>
        <v>224.829465551577</v>
      </c>
      <c r="L2642" s="20" t="n">
        <f aca="false">K2642+F2642*H2642</f>
        <v>355.349465551577</v>
      </c>
      <c r="M2642" s="16" t="str">
        <f aca="false">IF(C2642&lt;=K2642,"REORDER",IF(C2642&gt;L2642,"OVERSTOCK","OK"))</f>
        <v>REORDER</v>
      </c>
      <c r="N2642" s="16" t="str">
        <f aca="false">IF(C2642&lt;=D2642,"REORDER","OK")</f>
        <v>OK</v>
      </c>
      <c r="O2642" s="18" t="n">
        <f aca="false">IF(D2642&lt;I2642,1,0)</f>
        <v>1</v>
      </c>
      <c r="P2642" s="20" t="n">
        <f aca="false">C2642/F2642</f>
        <v>2.02267851670242</v>
      </c>
      <c r="Q2642" s="19" t="n">
        <f aca="false">DATA!N2642</f>
        <v>185.11</v>
      </c>
      <c r="R2642" s="19" t="n">
        <f aca="false">DATA!O2642</f>
        <v>1.98</v>
      </c>
      <c r="S2642" s="17" t="n">
        <f aca="false">C2642*Q2642</f>
        <v>12217.26</v>
      </c>
      <c r="T2642" s="19" t="n">
        <f aca="false">C2642*R2642</f>
        <v>130.68</v>
      </c>
      <c r="U2642" s="20" t="n">
        <f aca="false">MAX(0,C2642-L2642)</f>
        <v>0</v>
      </c>
      <c r="V2642" s="17" t="n">
        <f aca="false">U2642*Q2642</f>
        <v>0</v>
      </c>
      <c r="W2642" s="19" t="n">
        <f aca="false">U2642*R2642</f>
        <v>0</v>
      </c>
      <c r="X2642" s="20" t="n">
        <f aca="false">MAX(0,K2642-C2642)</f>
        <v>158.829465551577</v>
      </c>
      <c r="Y2642" s="17" t="n">
        <f aca="false">F2642*PARAMETER!$B$5*Q2642</f>
        <v>2204650.8445</v>
      </c>
      <c r="Z2642" s="21" t="n">
        <f aca="false">SUMIF($Y$2:$Y$3205,"&gt;="&amp;Y2642)/SUM($Y$2:$Y$3205)</f>
        <v>0.271143873359671</v>
      </c>
      <c r="AA2642" s="16" t="str">
        <f aca="false">IF(Z2642&lt;=PARAMETER!$B$7,"A",IF(Z2642&lt;=PARAMETER!$B$8,"B","C"))</f>
        <v>A</v>
      </c>
      <c r="AB2642" s="22" t="n">
        <f aca="false">G2642/F2642</f>
        <v>0.220962304627643</v>
      </c>
      <c r="AC2642" s="16" t="str">
        <f aca="false">IF(AB2642&lt;=PARAMETER!$B$9,"X",IF(AB2642&lt;=PARAMETER!$B$10,"Y","Z"))</f>
        <v>X</v>
      </c>
      <c r="AD2642" s="16" t="str">
        <f aca="false">AA2642&amp;AC2642</f>
        <v>AX</v>
      </c>
      <c r="AE2642" s="22" t="n">
        <f aca="false">DATA!I2642</f>
        <v>0.55</v>
      </c>
      <c r="AF2642" s="18" t="n">
        <f aca="false">DATA!L2642</f>
        <v>111</v>
      </c>
      <c r="AG2642" s="16" t="str">
        <f aca="false">DATA!K2642</f>
        <v>A</v>
      </c>
      <c r="AH2642" s="18" t="n">
        <f aca="false">IF(AE2642&gt;=PARAMETER!$B$12,1,0)</f>
        <v>0</v>
      </c>
      <c r="AI2642" s="18" t="n">
        <f aca="false">IF(AF2642&gt;=PARAMETER!$B$13,1,0)</f>
        <v>1</v>
      </c>
      <c r="AJ2642" s="18" t="n">
        <f aca="false">IF(AND(AH2642=1,AI2642=1),1,0)</f>
        <v>0</v>
      </c>
    </row>
    <row r="2643" customFormat="false" ht="15" hidden="false" customHeight="false" outlineLevel="0" collapsed="false">
      <c r="A2643" s="16" t="str">
        <f aca="false">DATA!A2643</f>
        <v>ITM12641</v>
      </c>
      <c r="B2643" s="16" t="str">
        <f aca="false">DATA!B2643</f>
        <v>Groceries</v>
      </c>
      <c r="C2643" s="17" t="n">
        <f aca="false">DATA!C2643</f>
        <v>391</v>
      </c>
      <c r="D2643" s="17" t="n">
        <f aca="false">DATA!D2643</f>
        <v>34</v>
      </c>
      <c r="E2643" s="18" t="n">
        <f aca="false">DATA!F2643</f>
        <v>9</v>
      </c>
      <c r="F2643" s="19" t="n">
        <f aca="false">DATA!G2643</f>
        <v>35.87</v>
      </c>
      <c r="G2643" s="19" t="n">
        <f aca="false">DATA!H2643</f>
        <v>5.75</v>
      </c>
      <c r="H2643" s="18" t="n">
        <f aca="false">DATA!E2643</f>
        <v>4</v>
      </c>
      <c r="I2643" s="20" t="n">
        <f aca="false">F2643*E2643</f>
        <v>322.83</v>
      </c>
      <c r="J2643" s="20" t="n">
        <f aca="false">PARAMETER!$B$4*G2643*SQRT(E2643)</f>
        <v>28.3737250649129</v>
      </c>
      <c r="K2643" s="20" t="n">
        <f aca="false">I2643+J2643</f>
        <v>351.203725064913</v>
      </c>
      <c r="L2643" s="20" t="n">
        <f aca="false">K2643+F2643*H2643</f>
        <v>494.683725064913</v>
      </c>
      <c r="M2643" s="16" t="str">
        <f aca="false">IF(C2643&lt;=K2643,"REORDER",IF(C2643&gt;L2643,"OVERSTOCK","OK"))</f>
        <v>OK</v>
      </c>
      <c r="N2643" s="16" t="str">
        <f aca="false">IF(C2643&lt;=D2643,"REORDER","OK")</f>
        <v>OK</v>
      </c>
      <c r="O2643" s="18" t="n">
        <f aca="false">IF(D2643&lt;I2643,1,0)</f>
        <v>1</v>
      </c>
      <c r="P2643" s="20" t="n">
        <f aca="false">C2643/F2643</f>
        <v>10.9004739336493</v>
      </c>
      <c r="Q2643" s="19" t="n">
        <f aca="false">DATA!N2643</f>
        <v>186.7</v>
      </c>
      <c r="R2643" s="19" t="n">
        <f aca="false">DATA!O2643</f>
        <v>1.77</v>
      </c>
      <c r="S2643" s="17" t="n">
        <f aca="false">C2643*Q2643</f>
        <v>72999.7</v>
      </c>
      <c r="T2643" s="19" t="n">
        <f aca="false">C2643*R2643</f>
        <v>692.07</v>
      </c>
      <c r="U2643" s="20" t="n">
        <f aca="false">MAX(0,C2643-L2643)</f>
        <v>0</v>
      </c>
      <c r="V2643" s="17" t="n">
        <f aca="false">U2643*Q2643</f>
        <v>0</v>
      </c>
      <c r="W2643" s="19" t="n">
        <f aca="false">U2643*R2643</f>
        <v>0</v>
      </c>
      <c r="X2643" s="20" t="n">
        <f aca="false">MAX(0,K2643-C2643)</f>
        <v>0</v>
      </c>
      <c r="Y2643" s="17" t="n">
        <f aca="false">F2643*PARAMETER!$B$5*Q2643</f>
        <v>2444379.085</v>
      </c>
      <c r="Z2643" s="21" t="n">
        <f aca="false">SUMIF($Y$2:$Y$3205,"&gt;="&amp;Y2643)/SUM($Y$2:$Y$3205)</f>
        <v>0.203730265390825</v>
      </c>
      <c r="AA2643" s="16" t="str">
        <f aca="false">IF(Z2643&lt;=PARAMETER!$B$7,"A",IF(Z2643&lt;=PARAMETER!$B$8,"B","C"))</f>
        <v>A</v>
      </c>
      <c r="AB2643" s="22" t="n">
        <f aca="false">G2643/F2643</f>
        <v>0.160301087259548</v>
      </c>
      <c r="AC2643" s="16" t="str">
        <f aca="false">IF(AB2643&lt;=PARAMETER!$B$9,"X",IF(AB2643&lt;=PARAMETER!$B$10,"Y","Z"))</f>
        <v>X</v>
      </c>
      <c r="AD2643" s="16" t="str">
        <f aca="false">AA2643&amp;AC2643</f>
        <v>AX</v>
      </c>
      <c r="AE2643" s="22" t="n">
        <f aca="false">DATA!I2643</f>
        <v>0.16</v>
      </c>
      <c r="AF2643" s="18" t="n">
        <f aca="false">DATA!L2643</f>
        <v>24</v>
      </c>
      <c r="AG2643" s="16" t="str">
        <f aca="false">DATA!K2643</f>
        <v>D</v>
      </c>
      <c r="AH2643" s="18" t="n">
        <f aca="false">IF(AE2643&gt;=PARAMETER!$B$12,1,0)</f>
        <v>0</v>
      </c>
      <c r="AI2643" s="18" t="n">
        <f aca="false">IF(AF2643&gt;=PARAMETER!$B$13,1,0)</f>
        <v>0</v>
      </c>
      <c r="AJ2643" s="18" t="n">
        <f aca="false">IF(AND(AH2643=1,AI2643=1),1,0)</f>
        <v>0</v>
      </c>
    </row>
    <row r="2644" customFormat="false" ht="15" hidden="false" customHeight="false" outlineLevel="0" collapsed="false">
      <c r="A2644" s="16" t="str">
        <f aca="false">DATA!A2644</f>
        <v>ITM12642</v>
      </c>
      <c r="B2644" s="16" t="str">
        <f aca="false">DATA!B2644</f>
        <v>Pharma</v>
      </c>
      <c r="C2644" s="17" t="n">
        <f aca="false">DATA!C2644</f>
        <v>275</v>
      </c>
      <c r="D2644" s="17" t="n">
        <f aca="false">DATA!D2644</f>
        <v>75</v>
      </c>
      <c r="E2644" s="18" t="n">
        <f aca="false">DATA!F2644</f>
        <v>8</v>
      </c>
      <c r="F2644" s="19" t="n">
        <f aca="false">DATA!G2644</f>
        <v>45.99</v>
      </c>
      <c r="G2644" s="19" t="n">
        <f aca="false">DATA!H2644</f>
        <v>5.6</v>
      </c>
      <c r="H2644" s="18" t="n">
        <f aca="false">DATA!E2644</f>
        <v>11</v>
      </c>
      <c r="I2644" s="20" t="n">
        <f aca="false">F2644*E2644</f>
        <v>367.92</v>
      </c>
      <c r="J2644" s="20" t="n">
        <f aca="false">PARAMETER!$B$4*G2644*SQRT(E2644)</f>
        <v>26.0531522423575</v>
      </c>
      <c r="K2644" s="20" t="n">
        <f aca="false">I2644+J2644</f>
        <v>393.973152242358</v>
      </c>
      <c r="L2644" s="20" t="n">
        <f aca="false">K2644+F2644*H2644</f>
        <v>899.863152242358</v>
      </c>
      <c r="M2644" s="16" t="str">
        <f aca="false">IF(C2644&lt;=K2644,"REORDER",IF(C2644&gt;L2644,"OVERSTOCK","OK"))</f>
        <v>REORDER</v>
      </c>
      <c r="N2644" s="16" t="str">
        <f aca="false">IF(C2644&lt;=D2644,"REORDER","OK")</f>
        <v>OK</v>
      </c>
      <c r="O2644" s="18" t="n">
        <f aca="false">IF(D2644&lt;I2644,1,0)</f>
        <v>1</v>
      </c>
      <c r="P2644" s="20" t="n">
        <f aca="false">C2644/F2644</f>
        <v>5.97956077408132</v>
      </c>
      <c r="Q2644" s="19" t="n">
        <f aca="false">DATA!N2644</f>
        <v>94.03</v>
      </c>
      <c r="R2644" s="19" t="n">
        <f aca="false">DATA!O2644</f>
        <v>1.42</v>
      </c>
      <c r="S2644" s="17" t="n">
        <f aca="false">C2644*Q2644</f>
        <v>25858.25</v>
      </c>
      <c r="T2644" s="19" t="n">
        <f aca="false">C2644*R2644</f>
        <v>390.5</v>
      </c>
      <c r="U2644" s="20" t="n">
        <f aca="false">MAX(0,C2644-L2644)</f>
        <v>0</v>
      </c>
      <c r="V2644" s="17" t="n">
        <f aca="false">U2644*Q2644</f>
        <v>0</v>
      </c>
      <c r="W2644" s="19" t="n">
        <f aca="false">U2644*R2644</f>
        <v>0</v>
      </c>
      <c r="X2644" s="20" t="n">
        <f aca="false">MAX(0,K2644-C2644)</f>
        <v>118.973152242358</v>
      </c>
      <c r="Y2644" s="17" t="n">
        <f aca="false">F2644*PARAMETER!$B$5*Q2644</f>
        <v>1578420.4905</v>
      </c>
      <c r="Z2644" s="21" t="n">
        <f aca="false">SUMIF($Y$2:$Y$3205,"&gt;="&amp;Y2644)/SUM($Y$2:$Y$3205)</f>
        <v>0.490414866207793</v>
      </c>
      <c r="AA2644" s="16" t="str">
        <f aca="false">IF(Z2644&lt;=PARAMETER!$B$7,"A",IF(Z2644&lt;=PARAMETER!$B$8,"B","C"))</f>
        <v>A</v>
      </c>
      <c r="AB2644" s="22" t="n">
        <f aca="false">G2644/F2644</f>
        <v>0.121765601217656</v>
      </c>
      <c r="AC2644" s="16" t="str">
        <f aca="false">IF(AB2644&lt;=PARAMETER!$B$9,"X",IF(AB2644&lt;=PARAMETER!$B$10,"Y","Z"))</f>
        <v>X</v>
      </c>
      <c r="AD2644" s="16" t="str">
        <f aca="false">AA2644&amp;AC2644</f>
        <v>AX</v>
      </c>
      <c r="AE2644" s="22" t="n">
        <f aca="false">DATA!I2644</f>
        <v>0.35</v>
      </c>
      <c r="AF2644" s="18" t="n">
        <f aca="false">DATA!L2644</f>
        <v>133</v>
      </c>
      <c r="AG2644" s="16" t="str">
        <f aca="false">DATA!K2644</f>
        <v>C</v>
      </c>
      <c r="AH2644" s="18" t="n">
        <f aca="false">IF(AE2644&gt;=PARAMETER!$B$12,1,0)</f>
        <v>0</v>
      </c>
      <c r="AI2644" s="18" t="n">
        <f aca="false">IF(AF2644&gt;=PARAMETER!$B$13,1,0)</f>
        <v>1</v>
      </c>
      <c r="AJ2644" s="18" t="n">
        <f aca="false">IF(AND(AH2644=1,AI2644=1),1,0)</f>
        <v>0</v>
      </c>
    </row>
    <row r="2645" customFormat="false" ht="15" hidden="false" customHeight="false" outlineLevel="0" collapsed="false">
      <c r="A2645" s="16" t="str">
        <f aca="false">DATA!A2645</f>
        <v>ITM12643</v>
      </c>
      <c r="B2645" s="16" t="str">
        <f aca="false">DATA!B2645</f>
        <v>Apparel</v>
      </c>
      <c r="C2645" s="17" t="n">
        <f aca="false">DATA!C2645</f>
        <v>234</v>
      </c>
      <c r="D2645" s="17" t="n">
        <f aca="false">DATA!D2645</f>
        <v>18</v>
      </c>
      <c r="E2645" s="18" t="n">
        <f aca="false">DATA!F2645</f>
        <v>8</v>
      </c>
      <c r="F2645" s="19" t="n">
        <f aca="false">DATA!G2645</f>
        <v>13.18</v>
      </c>
      <c r="G2645" s="19" t="n">
        <f aca="false">DATA!H2645</f>
        <v>7.32</v>
      </c>
      <c r="H2645" s="18" t="n">
        <f aca="false">DATA!E2645</f>
        <v>9</v>
      </c>
      <c r="I2645" s="20" t="n">
        <f aca="false">F2645*E2645</f>
        <v>105.44</v>
      </c>
      <c r="J2645" s="20" t="n">
        <f aca="false">PARAMETER!$B$4*G2645*SQRT(E2645)</f>
        <v>34.055191859653</v>
      </c>
      <c r="K2645" s="20" t="n">
        <f aca="false">I2645+J2645</f>
        <v>139.495191859653</v>
      </c>
      <c r="L2645" s="20" t="n">
        <f aca="false">K2645+F2645*H2645</f>
        <v>258.115191859653</v>
      </c>
      <c r="M2645" s="16" t="str">
        <f aca="false">IF(C2645&lt;=K2645,"REORDER",IF(C2645&gt;L2645,"OVERSTOCK","OK"))</f>
        <v>OK</v>
      </c>
      <c r="N2645" s="16" t="str">
        <f aca="false">IF(C2645&lt;=D2645,"REORDER","OK")</f>
        <v>OK</v>
      </c>
      <c r="O2645" s="18" t="n">
        <f aca="false">IF(D2645&lt;I2645,1,0)</f>
        <v>1</v>
      </c>
      <c r="P2645" s="20" t="n">
        <f aca="false">C2645/F2645</f>
        <v>17.7541729893778</v>
      </c>
      <c r="Q2645" s="19" t="n">
        <f aca="false">DATA!N2645</f>
        <v>19.07</v>
      </c>
      <c r="R2645" s="19" t="n">
        <f aca="false">DATA!O2645</f>
        <v>1.8</v>
      </c>
      <c r="S2645" s="17" t="n">
        <f aca="false">C2645*Q2645</f>
        <v>4462.38</v>
      </c>
      <c r="T2645" s="19" t="n">
        <f aca="false">C2645*R2645</f>
        <v>421.2</v>
      </c>
      <c r="U2645" s="20" t="n">
        <f aca="false">MAX(0,C2645-L2645)</f>
        <v>0</v>
      </c>
      <c r="V2645" s="17" t="n">
        <f aca="false">U2645*Q2645</f>
        <v>0</v>
      </c>
      <c r="W2645" s="19" t="n">
        <f aca="false">U2645*R2645</f>
        <v>0</v>
      </c>
      <c r="X2645" s="20" t="n">
        <f aca="false">MAX(0,K2645-C2645)</f>
        <v>0</v>
      </c>
      <c r="Y2645" s="17" t="n">
        <f aca="false">F2645*PARAMETER!$B$5*Q2645</f>
        <v>91740.049</v>
      </c>
      <c r="Z2645" s="21" t="n">
        <f aca="false">SUMIF($Y$2:$Y$3205,"&gt;="&amp;Y2645)/SUM($Y$2:$Y$3205)</f>
        <v>0.996875833650445</v>
      </c>
      <c r="AA2645" s="16" t="str">
        <f aca="false">IF(Z2645&lt;=PARAMETER!$B$7,"A",IF(Z2645&lt;=PARAMETER!$B$8,"B","C"))</f>
        <v>C</v>
      </c>
      <c r="AB2645" s="22" t="n">
        <f aca="false">G2645/F2645</f>
        <v>0.555386949924128</v>
      </c>
      <c r="AC2645" s="16" t="str">
        <f aca="false">IF(AB2645&lt;=PARAMETER!$B$9,"X",IF(AB2645&lt;=PARAMETER!$B$10,"Y","Z"))</f>
        <v>Z</v>
      </c>
      <c r="AD2645" s="16" t="str">
        <f aca="false">AA2645&amp;AC2645</f>
        <v>CZ</v>
      </c>
      <c r="AE2645" s="22" t="n">
        <f aca="false">DATA!I2645</f>
        <v>0.71</v>
      </c>
      <c r="AF2645" s="18" t="n">
        <f aca="false">DATA!L2645</f>
        <v>140</v>
      </c>
      <c r="AG2645" s="16" t="str">
        <f aca="false">DATA!K2645</f>
        <v>B</v>
      </c>
      <c r="AH2645" s="18" t="n">
        <f aca="false">IF(AE2645&gt;=PARAMETER!$B$12,1,0)</f>
        <v>0</v>
      </c>
      <c r="AI2645" s="18" t="n">
        <f aca="false">IF(AF2645&gt;=PARAMETER!$B$13,1,0)</f>
        <v>1</v>
      </c>
      <c r="AJ2645" s="18" t="n">
        <f aca="false">IF(AND(AH2645=1,AI2645=1),1,0)</f>
        <v>0</v>
      </c>
    </row>
    <row r="2646" customFormat="false" ht="15" hidden="false" customHeight="false" outlineLevel="0" collapsed="false">
      <c r="A2646" s="16" t="str">
        <f aca="false">DATA!A2646</f>
        <v>ITM12644</v>
      </c>
      <c r="B2646" s="16" t="str">
        <f aca="false">DATA!B2646</f>
        <v>Pharma</v>
      </c>
      <c r="C2646" s="17" t="n">
        <f aca="false">DATA!C2646</f>
        <v>49</v>
      </c>
      <c r="D2646" s="17" t="n">
        <f aca="false">DATA!D2646</f>
        <v>62</v>
      </c>
      <c r="E2646" s="18" t="n">
        <f aca="false">DATA!F2646</f>
        <v>9</v>
      </c>
      <c r="F2646" s="19" t="n">
        <f aca="false">DATA!G2646</f>
        <v>31.05</v>
      </c>
      <c r="G2646" s="19" t="n">
        <f aca="false">DATA!H2646</f>
        <v>2.47</v>
      </c>
      <c r="H2646" s="18" t="n">
        <f aca="false">DATA!E2646</f>
        <v>12</v>
      </c>
      <c r="I2646" s="20" t="n">
        <f aca="false">F2646*E2646</f>
        <v>279.45</v>
      </c>
      <c r="J2646" s="20" t="n">
        <f aca="false">PARAMETER!$B$4*G2646*SQRT(E2646)</f>
        <v>12.1883653757104</v>
      </c>
      <c r="K2646" s="20" t="n">
        <f aca="false">I2646+J2646</f>
        <v>291.63836537571</v>
      </c>
      <c r="L2646" s="20" t="n">
        <f aca="false">K2646+F2646*H2646</f>
        <v>664.23836537571</v>
      </c>
      <c r="M2646" s="16" t="str">
        <f aca="false">IF(C2646&lt;=K2646,"REORDER",IF(C2646&gt;L2646,"OVERSTOCK","OK"))</f>
        <v>REORDER</v>
      </c>
      <c r="N2646" s="16" t="str">
        <f aca="false">IF(C2646&lt;=D2646,"REORDER","OK")</f>
        <v>REORDER</v>
      </c>
      <c r="O2646" s="18" t="n">
        <f aca="false">IF(D2646&lt;I2646,1,0)</f>
        <v>1</v>
      </c>
      <c r="P2646" s="20" t="n">
        <f aca="false">C2646/F2646</f>
        <v>1.5780998389694</v>
      </c>
      <c r="Q2646" s="19" t="n">
        <f aca="false">DATA!N2646</f>
        <v>68.25</v>
      </c>
      <c r="R2646" s="19" t="n">
        <f aca="false">DATA!O2646</f>
        <v>1.39</v>
      </c>
      <c r="S2646" s="17" t="n">
        <f aca="false">C2646*Q2646</f>
        <v>3344.25</v>
      </c>
      <c r="T2646" s="19" t="n">
        <f aca="false">C2646*R2646</f>
        <v>68.11</v>
      </c>
      <c r="U2646" s="20" t="n">
        <f aca="false">MAX(0,C2646-L2646)</f>
        <v>0</v>
      </c>
      <c r="V2646" s="17" t="n">
        <f aca="false">U2646*Q2646</f>
        <v>0</v>
      </c>
      <c r="W2646" s="19" t="n">
        <f aca="false">U2646*R2646</f>
        <v>0</v>
      </c>
      <c r="X2646" s="20" t="n">
        <f aca="false">MAX(0,K2646-C2646)</f>
        <v>242.63836537571</v>
      </c>
      <c r="Y2646" s="17" t="n">
        <f aca="false">F2646*PARAMETER!$B$5*Q2646</f>
        <v>773494.3125</v>
      </c>
      <c r="Z2646" s="21" t="n">
        <f aca="false">SUMIF($Y$2:$Y$3205,"&gt;="&amp;Y2646)/SUM($Y$2:$Y$3205)</f>
        <v>0.819707907944341</v>
      </c>
      <c r="AA2646" s="16" t="str">
        <f aca="false">IF(Z2646&lt;=PARAMETER!$B$7,"A",IF(Z2646&lt;=PARAMETER!$B$8,"B","C"))</f>
        <v>B</v>
      </c>
      <c r="AB2646" s="22" t="n">
        <f aca="false">G2646/F2646</f>
        <v>0.079549114331723</v>
      </c>
      <c r="AC2646" s="16" t="str">
        <f aca="false">IF(AB2646&lt;=PARAMETER!$B$9,"X",IF(AB2646&lt;=PARAMETER!$B$10,"Y","Z"))</f>
        <v>X</v>
      </c>
      <c r="AD2646" s="16" t="str">
        <f aca="false">AA2646&amp;AC2646</f>
        <v>BX</v>
      </c>
      <c r="AE2646" s="22" t="n">
        <f aca="false">DATA!I2646</f>
        <v>0.76</v>
      </c>
      <c r="AF2646" s="18" t="n">
        <f aca="false">DATA!L2646</f>
        <v>33</v>
      </c>
      <c r="AG2646" s="16" t="str">
        <f aca="false">DATA!K2646</f>
        <v>B</v>
      </c>
      <c r="AH2646" s="18" t="n">
        <f aca="false">IF(AE2646&gt;=PARAMETER!$B$12,1,0)</f>
        <v>1</v>
      </c>
      <c r="AI2646" s="18" t="n">
        <f aca="false">IF(AF2646&gt;=PARAMETER!$B$13,1,0)</f>
        <v>0</v>
      </c>
      <c r="AJ2646" s="18" t="n">
        <f aca="false">IF(AND(AH2646=1,AI2646=1),1,0)</f>
        <v>0</v>
      </c>
    </row>
    <row r="2647" customFormat="false" ht="15" hidden="false" customHeight="false" outlineLevel="0" collapsed="false">
      <c r="A2647" s="16" t="str">
        <f aca="false">DATA!A2647</f>
        <v>ITM12645</v>
      </c>
      <c r="B2647" s="16" t="str">
        <f aca="false">DATA!B2647</f>
        <v>Pharma</v>
      </c>
      <c r="C2647" s="17" t="n">
        <f aca="false">DATA!C2647</f>
        <v>300</v>
      </c>
      <c r="D2647" s="17" t="n">
        <f aca="false">DATA!D2647</f>
        <v>70</v>
      </c>
      <c r="E2647" s="18" t="n">
        <f aca="false">DATA!F2647</f>
        <v>5</v>
      </c>
      <c r="F2647" s="19" t="n">
        <f aca="false">DATA!G2647</f>
        <v>20.62</v>
      </c>
      <c r="G2647" s="19" t="n">
        <f aca="false">DATA!H2647</f>
        <v>2.01</v>
      </c>
      <c r="H2647" s="18" t="n">
        <f aca="false">DATA!E2647</f>
        <v>11</v>
      </c>
      <c r="I2647" s="20" t="n">
        <f aca="false">F2647*E2647</f>
        <v>103.1</v>
      </c>
      <c r="J2647" s="20" t="n">
        <f aca="false">PARAMETER!$B$4*G2647*SQRT(E2647)</f>
        <v>7.39278909103015</v>
      </c>
      <c r="K2647" s="20" t="n">
        <f aca="false">I2647+J2647</f>
        <v>110.49278909103</v>
      </c>
      <c r="L2647" s="20" t="n">
        <f aca="false">K2647+F2647*H2647</f>
        <v>337.31278909103</v>
      </c>
      <c r="M2647" s="16" t="str">
        <f aca="false">IF(C2647&lt;=K2647,"REORDER",IF(C2647&gt;L2647,"OVERSTOCK","OK"))</f>
        <v>OK</v>
      </c>
      <c r="N2647" s="16" t="str">
        <f aca="false">IF(C2647&lt;=D2647,"REORDER","OK")</f>
        <v>OK</v>
      </c>
      <c r="O2647" s="18" t="n">
        <f aca="false">IF(D2647&lt;I2647,1,0)</f>
        <v>1</v>
      </c>
      <c r="P2647" s="20" t="n">
        <f aca="false">C2647/F2647</f>
        <v>14.54898157129</v>
      </c>
      <c r="Q2647" s="19" t="n">
        <f aca="false">DATA!N2647</f>
        <v>56.95</v>
      </c>
      <c r="R2647" s="19" t="n">
        <f aca="false">DATA!O2647</f>
        <v>0.94</v>
      </c>
      <c r="S2647" s="17" t="n">
        <f aca="false">C2647*Q2647</f>
        <v>17085</v>
      </c>
      <c r="T2647" s="19" t="n">
        <f aca="false">C2647*R2647</f>
        <v>282</v>
      </c>
      <c r="U2647" s="20" t="n">
        <f aca="false">MAX(0,C2647-L2647)</f>
        <v>0</v>
      </c>
      <c r="V2647" s="17" t="n">
        <f aca="false">U2647*Q2647</f>
        <v>0</v>
      </c>
      <c r="W2647" s="19" t="n">
        <f aca="false">U2647*R2647</f>
        <v>0</v>
      </c>
      <c r="X2647" s="20" t="n">
        <f aca="false">MAX(0,K2647-C2647)</f>
        <v>0</v>
      </c>
      <c r="Y2647" s="17" t="n">
        <f aca="false">F2647*PARAMETER!$B$5*Q2647</f>
        <v>428622.785</v>
      </c>
      <c r="Z2647" s="21" t="n">
        <f aca="false">SUMIF($Y$2:$Y$3205,"&gt;="&amp;Y2647)/SUM($Y$2:$Y$3205)</f>
        <v>0.927497492310547</v>
      </c>
      <c r="AA2647" s="16" t="str">
        <f aca="false">IF(Z2647&lt;=PARAMETER!$B$7,"A",IF(Z2647&lt;=PARAMETER!$B$8,"B","C"))</f>
        <v>B</v>
      </c>
      <c r="AB2647" s="22" t="n">
        <f aca="false">G2647/F2647</f>
        <v>0.0974781765276431</v>
      </c>
      <c r="AC2647" s="16" t="str">
        <f aca="false">IF(AB2647&lt;=PARAMETER!$B$9,"X",IF(AB2647&lt;=PARAMETER!$B$10,"Y","Z"))</f>
        <v>X</v>
      </c>
      <c r="AD2647" s="16" t="str">
        <f aca="false">AA2647&amp;AC2647</f>
        <v>BX</v>
      </c>
      <c r="AE2647" s="22" t="n">
        <f aca="false">DATA!I2647</f>
        <v>0.32</v>
      </c>
      <c r="AF2647" s="18" t="n">
        <f aca="false">DATA!L2647</f>
        <v>178</v>
      </c>
      <c r="AG2647" s="16" t="str">
        <f aca="false">DATA!K2647</f>
        <v>B</v>
      </c>
      <c r="AH2647" s="18" t="n">
        <f aca="false">IF(AE2647&gt;=PARAMETER!$B$12,1,0)</f>
        <v>0</v>
      </c>
      <c r="AI2647" s="18" t="n">
        <f aca="false">IF(AF2647&gt;=PARAMETER!$B$13,1,0)</f>
        <v>1</v>
      </c>
      <c r="AJ2647" s="18" t="n">
        <f aca="false">IF(AND(AH2647=1,AI2647=1),1,0)</f>
        <v>0</v>
      </c>
    </row>
    <row r="2648" customFormat="false" ht="15" hidden="false" customHeight="false" outlineLevel="0" collapsed="false">
      <c r="A2648" s="16" t="str">
        <f aca="false">DATA!A2648</f>
        <v>ITM12646</v>
      </c>
      <c r="B2648" s="16" t="str">
        <f aca="false">DATA!B2648</f>
        <v>Electronics</v>
      </c>
      <c r="C2648" s="17" t="n">
        <f aca="false">DATA!C2648</f>
        <v>431</v>
      </c>
      <c r="D2648" s="17" t="n">
        <f aca="false">DATA!D2648</f>
        <v>47</v>
      </c>
      <c r="E2648" s="18" t="n">
        <f aca="false">DATA!F2648</f>
        <v>3</v>
      </c>
      <c r="F2648" s="19" t="n">
        <f aca="false">DATA!G2648</f>
        <v>1.58</v>
      </c>
      <c r="G2648" s="19" t="n">
        <f aca="false">DATA!H2648</f>
        <v>6.69</v>
      </c>
      <c r="H2648" s="18" t="n">
        <f aca="false">DATA!E2648</f>
        <v>8</v>
      </c>
      <c r="I2648" s="20" t="n">
        <f aca="false">F2648*E2648</f>
        <v>4.74</v>
      </c>
      <c r="J2648" s="20" t="n">
        <f aca="false">PARAMETER!$B$4*G2648*SQRT(E2648)</f>
        <v>19.0596096538601</v>
      </c>
      <c r="K2648" s="20" t="n">
        <f aca="false">I2648+J2648</f>
        <v>23.7996096538601</v>
      </c>
      <c r="L2648" s="20" t="n">
        <f aca="false">K2648+F2648*H2648</f>
        <v>36.4396096538601</v>
      </c>
      <c r="M2648" s="16" t="str">
        <f aca="false">IF(C2648&lt;=K2648,"REORDER",IF(C2648&gt;L2648,"OVERSTOCK","OK"))</f>
        <v>OVERSTOCK</v>
      </c>
      <c r="N2648" s="16" t="str">
        <f aca="false">IF(C2648&lt;=D2648,"REORDER","OK")</f>
        <v>OK</v>
      </c>
      <c r="O2648" s="18" t="n">
        <f aca="false">IF(D2648&lt;I2648,1,0)</f>
        <v>0</v>
      </c>
      <c r="P2648" s="20" t="n">
        <f aca="false">C2648/F2648</f>
        <v>272.784810126582</v>
      </c>
      <c r="Q2648" s="19" t="n">
        <f aca="false">DATA!N2648</f>
        <v>88.79</v>
      </c>
      <c r="R2648" s="19" t="n">
        <f aca="false">DATA!O2648</f>
        <v>1.9</v>
      </c>
      <c r="S2648" s="17" t="n">
        <f aca="false">C2648*Q2648</f>
        <v>38268.49</v>
      </c>
      <c r="T2648" s="19" t="n">
        <f aca="false">C2648*R2648</f>
        <v>818.9</v>
      </c>
      <c r="U2648" s="20" t="n">
        <f aca="false">MAX(0,C2648-L2648)</f>
        <v>394.56039034614</v>
      </c>
      <c r="V2648" s="17" t="n">
        <f aca="false">U2648*Q2648</f>
        <v>35033.0170588338</v>
      </c>
      <c r="W2648" s="19" t="n">
        <f aca="false">U2648*R2648</f>
        <v>749.664741657666</v>
      </c>
      <c r="X2648" s="20" t="n">
        <f aca="false">MAX(0,K2648-C2648)</f>
        <v>0</v>
      </c>
      <c r="Y2648" s="17" t="n">
        <f aca="false">F2648*PARAMETER!$B$5*Q2648</f>
        <v>51205.193</v>
      </c>
      <c r="Z2648" s="21" t="n">
        <f aca="false">SUMIF($Y$2:$Y$3205,"&gt;="&amp;Y2648)/SUM($Y$2:$Y$3205)</f>
        <v>0.999392689250267</v>
      </c>
      <c r="AA2648" s="16" t="str">
        <f aca="false">IF(Z2648&lt;=PARAMETER!$B$7,"A",IF(Z2648&lt;=PARAMETER!$B$8,"B","C"))</f>
        <v>C</v>
      </c>
      <c r="AB2648" s="22" t="n">
        <f aca="false">G2648/F2648</f>
        <v>4.23417721518987</v>
      </c>
      <c r="AC2648" s="16" t="str">
        <f aca="false">IF(AB2648&lt;=PARAMETER!$B$9,"X",IF(AB2648&lt;=PARAMETER!$B$10,"Y","Z"))</f>
        <v>Z</v>
      </c>
      <c r="AD2648" s="16" t="str">
        <f aca="false">AA2648&amp;AC2648</f>
        <v>CZ</v>
      </c>
      <c r="AE2648" s="22" t="n">
        <f aca="false">DATA!I2648</f>
        <v>0.55</v>
      </c>
      <c r="AF2648" s="18" t="n">
        <f aca="false">DATA!L2648</f>
        <v>57</v>
      </c>
      <c r="AG2648" s="16" t="str">
        <f aca="false">DATA!K2648</f>
        <v>C</v>
      </c>
      <c r="AH2648" s="18" t="n">
        <f aca="false">IF(AE2648&gt;=PARAMETER!$B$12,1,0)</f>
        <v>0</v>
      </c>
      <c r="AI2648" s="18" t="n">
        <f aca="false">IF(AF2648&gt;=PARAMETER!$B$13,1,0)</f>
        <v>0</v>
      </c>
      <c r="AJ2648" s="18" t="n">
        <f aca="false">IF(AND(AH2648=1,AI2648=1),1,0)</f>
        <v>0</v>
      </c>
    </row>
    <row r="2649" customFormat="false" ht="15" hidden="false" customHeight="false" outlineLevel="0" collapsed="false">
      <c r="A2649" s="16" t="str">
        <f aca="false">DATA!A2649</f>
        <v>ITM12647</v>
      </c>
      <c r="B2649" s="16" t="str">
        <f aca="false">DATA!B2649</f>
        <v>Pharma</v>
      </c>
      <c r="C2649" s="17" t="n">
        <f aca="false">DATA!C2649</f>
        <v>256</v>
      </c>
      <c r="D2649" s="17" t="n">
        <f aca="false">DATA!D2649</f>
        <v>12</v>
      </c>
      <c r="E2649" s="18" t="n">
        <f aca="false">DATA!F2649</f>
        <v>6</v>
      </c>
      <c r="F2649" s="19" t="n">
        <f aca="false">DATA!G2649</f>
        <v>7.14</v>
      </c>
      <c r="G2649" s="19" t="n">
        <f aca="false">DATA!H2649</f>
        <v>3.26</v>
      </c>
      <c r="H2649" s="18" t="n">
        <f aca="false">DATA!E2649</f>
        <v>7</v>
      </c>
      <c r="I2649" s="20" t="n">
        <f aca="false">F2649*E2649</f>
        <v>42.84</v>
      </c>
      <c r="J2649" s="20" t="n">
        <f aca="false">PARAMETER!$B$4*G2649*SQRT(E2649)</f>
        <v>13.1347098055673</v>
      </c>
      <c r="K2649" s="20" t="n">
        <f aca="false">I2649+J2649</f>
        <v>55.9747098055673</v>
      </c>
      <c r="L2649" s="20" t="n">
        <f aca="false">K2649+F2649*H2649</f>
        <v>105.954709805567</v>
      </c>
      <c r="M2649" s="16" t="str">
        <f aca="false">IF(C2649&lt;=K2649,"REORDER",IF(C2649&gt;L2649,"OVERSTOCK","OK"))</f>
        <v>OVERSTOCK</v>
      </c>
      <c r="N2649" s="16" t="str">
        <f aca="false">IF(C2649&lt;=D2649,"REORDER","OK")</f>
        <v>OK</v>
      </c>
      <c r="O2649" s="18" t="n">
        <f aca="false">IF(D2649&lt;I2649,1,0)</f>
        <v>1</v>
      </c>
      <c r="P2649" s="20" t="n">
        <f aca="false">C2649/F2649</f>
        <v>35.8543417366947</v>
      </c>
      <c r="Q2649" s="19" t="n">
        <f aca="false">DATA!N2649</f>
        <v>70.38</v>
      </c>
      <c r="R2649" s="19" t="n">
        <f aca="false">DATA!O2649</f>
        <v>1.93</v>
      </c>
      <c r="S2649" s="17" t="n">
        <f aca="false">C2649*Q2649</f>
        <v>18017.28</v>
      </c>
      <c r="T2649" s="19" t="n">
        <f aca="false">C2649*R2649</f>
        <v>494.08</v>
      </c>
      <c r="U2649" s="20" t="n">
        <f aca="false">MAX(0,C2649-L2649)</f>
        <v>150.045290194433</v>
      </c>
      <c r="V2649" s="17" t="n">
        <f aca="false">U2649*Q2649</f>
        <v>10560.1875238842</v>
      </c>
      <c r="W2649" s="19" t="n">
        <f aca="false">U2649*R2649</f>
        <v>289.587410075255</v>
      </c>
      <c r="X2649" s="20" t="n">
        <f aca="false">MAX(0,K2649-C2649)</f>
        <v>0</v>
      </c>
      <c r="Y2649" s="17" t="n">
        <f aca="false">F2649*PARAMETER!$B$5*Q2649</f>
        <v>183417.318</v>
      </c>
      <c r="Z2649" s="21" t="n">
        <f aca="false">SUMIF($Y$2:$Y$3205,"&gt;="&amp;Y2649)/SUM($Y$2:$Y$3205)</f>
        <v>0.985693511860507</v>
      </c>
      <c r="AA2649" s="16" t="str">
        <f aca="false">IF(Z2649&lt;=PARAMETER!$B$7,"A",IF(Z2649&lt;=PARAMETER!$B$8,"B","C"))</f>
        <v>C</v>
      </c>
      <c r="AB2649" s="22" t="n">
        <f aca="false">G2649/F2649</f>
        <v>0.456582633053221</v>
      </c>
      <c r="AC2649" s="16" t="str">
        <f aca="false">IF(AB2649&lt;=PARAMETER!$B$9,"X",IF(AB2649&lt;=PARAMETER!$B$10,"Y","Z"))</f>
        <v>Y</v>
      </c>
      <c r="AD2649" s="16" t="str">
        <f aca="false">AA2649&amp;AC2649</f>
        <v>CY</v>
      </c>
      <c r="AE2649" s="22" t="n">
        <f aca="false">DATA!I2649</f>
        <v>0.84</v>
      </c>
      <c r="AF2649" s="18" t="n">
        <f aca="false">DATA!L2649</f>
        <v>57</v>
      </c>
      <c r="AG2649" s="16" t="str">
        <f aca="false">DATA!K2649</f>
        <v>A</v>
      </c>
      <c r="AH2649" s="18" t="n">
        <f aca="false">IF(AE2649&gt;=PARAMETER!$B$12,1,0)</f>
        <v>1</v>
      </c>
      <c r="AI2649" s="18" t="n">
        <f aca="false">IF(AF2649&gt;=PARAMETER!$B$13,1,0)</f>
        <v>0</v>
      </c>
      <c r="AJ2649" s="18" t="n">
        <f aca="false">IF(AND(AH2649=1,AI2649=1),1,0)</f>
        <v>0</v>
      </c>
    </row>
    <row r="2650" customFormat="false" ht="15" hidden="false" customHeight="false" outlineLevel="0" collapsed="false">
      <c r="A2650" s="16" t="str">
        <f aca="false">DATA!A2650</f>
        <v>ITM12648</v>
      </c>
      <c r="B2650" s="16" t="str">
        <f aca="false">DATA!B2650</f>
        <v>Automotive</v>
      </c>
      <c r="C2650" s="17" t="n">
        <f aca="false">DATA!C2650</f>
        <v>267</v>
      </c>
      <c r="D2650" s="17" t="n">
        <f aca="false">DATA!D2650</f>
        <v>93</v>
      </c>
      <c r="E2650" s="18" t="n">
        <f aca="false">DATA!F2650</f>
        <v>9</v>
      </c>
      <c r="F2650" s="19" t="n">
        <f aca="false">DATA!G2650</f>
        <v>16.92</v>
      </c>
      <c r="G2650" s="19" t="n">
        <f aca="false">DATA!H2650</f>
        <v>9.75</v>
      </c>
      <c r="H2650" s="18" t="n">
        <f aca="false">DATA!E2650</f>
        <v>14</v>
      </c>
      <c r="I2650" s="20" t="n">
        <f aca="false">F2650*E2650</f>
        <v>152.28</v>
      </c>
      <c r="J2650" s="20" t="n">
        <f aca="false">PARAMETER!$B$4*G2650*SQRT(E2650)</f>
        <v>48.1119685883305</v>
      </c>
      <c r="K2650" s="20" t="n">
        <f aca="false">I2650+J2650</f>
        <v>200.391968588331</v>
      </c>
      <c r="L2650" s="20" t="n">
        <f aca="false">K2650+F2650*H2650</f>
        <v>437.271968588331</v>
      </c>
      <c r="M2650" s="16" t="str">
        <f aca="false">IF(C2650&lt;=K2650,"REORDER",IF(C2650&gt;L2650,"OVERSTOCK","OK"))</f>
        <v>OK</v>
      </c>
      <c r="N2650" s="16" t="str">
        <f aca="false">IF(C2650&lt;=D2650,"REORDER","OK")</f>
        <v>OK</v>
      </c>
      <c r="O2650" s="18" t="n">
        <f aca="false">IF(D2650&lt;I2650,1,0)</f>
        <v>1</v>
      </c>
      <c r="P2650" s="20" t="n">
        <f aca="false">C2650/F2650</f>
        <v>15.7801418439716</v>
      </c>
      <c r="Q2650" s="19" t="n">
        <f aca="false">DATA!N2650</f>
        <v>167.51</v>
      </c>
      <c r="R2650" s="19" t="n">
        <f aca="false">DATA!O2650</f>
        <v>0.7</v>
      </c>
      <c r="S2650" s="17" t="n">
        <f aca="false">C2650*Q2650</f>
        <v>44725.17</v>
      </c>
      <c r="T2650" s="19" t="n">
        <f aca="false">C2650*R2650</f>
        <v>186.9</v>
      </c>
      <c r="U2650" s="20" t="n">
        <f aca="false">MAX(0,C2650-L2650)</f>
        <v>0</v>
      </c>
      <c r="V2650" s="17" t="n">
        <f aca="false">U2650*Q2650</f>
        <v>0</v>
      </c>
      <c r="W2650" s="19" t="n">
        <f aca="false">U2650*R2650</f>
        <v>0</v>
      </c>
      <c r="X2650" s="20" t="n">
        <f aca="false">MAX(0,K2650-C2650)</f>
        <v>0</v>
      </c>
      <c r="Y2650" s="17" t="n">
        <f aca="false">F2650*PARAMETER!$B$5*Q2650</f>
        <v>1034508.258</v>
      </c>
      <c r="Z2650" s="21" t="n">
        <f aca="false">SUMIF($Y$2:$Y$3205,"&gt;="&amp;Y2650)/SUM($Y$2:$Y$3205)</f>
        <v>0.713116398824924</v>
      </c>
      <c r="AA2650" s="16" t="str">
        <f aca="false">IF(Z2650&lt;=PARAMETER!$B$7,"A",IF(Z2650&lt;=PARAMETER!$B$8,"B","C"))</f>
        <v>A</v>
      </c>
      <c r="AB2650" s="22" t="n">
        <f aca="false">G2650/F2650</f>
        <v>0.576241134751773</v>
      </c>
      <c r="AC2650" s="16" t="str">
        <f aca="false">IF(AB2650&lt;=PARAMETER!$B$9,"X",IF(AB2650&lt;=PARAMETER!$B$10,"Y","Z"))</f>
        <v>Z</v>
      </c>
      <c r="AD2650" s="16" t="str">
        <f aca="false">AA2650&amp;AC2650</f>
        <v>AZ</v>
      </c>
      <c r="AE2650" s="22" t="n">
        <f aca="false">DATA!I2650</f>
        <v>0.44</v>
      </c>
      <c r="AF2650" s="18" t="n">
        <f aca="false">DATA!L2650</f>
        <v>56</v>
      </c>
      <c r="AG2650" s="16" t="str">
        <f aca="false">DATA!K2650</f>
        <v>C</v>
      </c>
      <c r="AH2650" s="18" t="n">
        <f aca="false">IF(AE2650&gt;=PARAMETER!$B$12,1,0)</f>
        <v>0</v>
      </c>
      <c r="AI2650" s="18" t="n">
        <f aca="false">IF(AF2650&gt;=PARAMETER!$B$13,1,0)</f>
        <v>0</v>
      </c>
      <c r="AJ2650" s="18" t="n">
        <f aca="false">IF(AND(AH2650=1,AI2650=1),1,0)</f>
        <v>0</v>
      </c>
    </row>
    <row r="2651" customFormat="false" ht="15" hidden="false" customHeight="false" outlineLevel="0" collapsed="false">
      <c r="A2651" s="16" t="str">
        <f aca="false">DATA!A2651</f>
        <v>ITM12649</v>
      </c>
      <c r="B2651" s="16" t="str">
        <f aca="false">DATA!B2651</f>
        <v>Automotive</v>
      </c>
      <c r="C2651" s="17" t="n">
        <f aca="false">DATA!C2651</f>
        <v>387</v>
      </c>
      <c r="D2651" s="17" t="n">
        <f aca="false">DATA!D2651</f>
        <v>79</v>
      </c>
      <c r="E2651" s="18" t="n">
        <f aca="false">DATA!F2651</f>
        <v>7</v>
      </c>
      <c r="F2651" s="19" t="n">
        <f aca="false">DATA!G2651</f>
        <v>28.68</v>
      </c>
      <c r="G2651" s="19" t="n">
        <f aca="false">DATA!H2651</f>
        <v>4.79</v>
      </c>
      <c r="H2651" s="18" t="n">
        <f aca="false">DATA!E2651</f>
        <v>3</v>
      </c>
      <c r="I2651" s="20" t="n">
        <f aca="false">F2651*E2651</f>
        <v>200.76</v>
      </c>
      <c r="J2651" s="20" t="n">
        <f aca="false">PARAMETER!$B$4*G2651*SQRT(E2651)</f>
        <v>20.8454747356776</v>
      </c>
      <c r="K2651" s="20" t="n">
        <f aca="false">I2651+J2651</f>
        <v>221.605474735678</v>
      </c>
      <c r="L2651" s="20" t="n">
        <f aca="false">K2651+F2651*H2651</f>
        <v>307.645474735678</v>
      </c>
      <c r="M2651" s="16" t="str">
        <f aca="false">IF(C2651&lt;=K2651,"REORDER",IF(C2651&gt;L2651,"OVERSTOCK","OK"))</f>
        <v>OVERSTOCK</v>
      </c>
      <c r="N2651" s="16" t="str">
        <f aca="false">IF(C2651&lt;=D2651,"REORDER","OK")</f>
        <v>OK</v>
      </c>
      <c r="O2651" s="18" t="n">
        <f aca="false">IF(D2651&lt;I2651,1,0)</f>
        <v>1</v>
      </c>
      <c r="P2651" s="20" t="n">
        <f aca="false">C2651/F2651</f>
        <v>13.4937238493724</v>
      </c>
      <c r="Q2651" s="19" t="n">
        <f aca="false">DATA!N2651</f>
        <v>10.58</v>
      </c>
      <c r="R2651" s="19" t="n">
        <f aca="false">DATA!O2651</f>
        <v>0.77</v>
      </c>
      <c r="S2651" s="17" t="n">
        <f aca="false">C2651*Q2651</f>
        <v>4094.46</v>
      </c>
      <c r="T2651" s="19" t="n">
        <f aca="false">C2651*R2651</f>
        <v>297.99</v>
      </c>
      <c r="U2651" s="20" t="n">
        <f aca="false">MAX(0,C2651-L2651)</f>
        <v>79.3545252643224</v>
      </c>
      <c r="V2651" s="17" t="n">
        <f aca="false">U2651*Q2651</f>
        <v>839.570877296531</v>
      </c>
      <c r="W2651" s="19" t="n">
        <f aca="false">U2651*R2651</f>
        <v>61.1029844535283</v>
      </c>
      <c r="X2651" s="20" t="n">
        <f aca="false">MAX(0,K2651-C2651)</f>
        <v>0</v>
      </c>
      <c r="Y2651" s="17" t="n">
        <f aca="false">F2651*PARAMETER!$B$5*Q2651</f>
        <v>110753.556</v>
      </c>
      <c r="Z2651" s="21" t="n">
        <f aca="false">SUMIF($Y$2:$Y$3205,"&gt;="&amp;Y2651)/SUM($Y$2:$Y$3205)</f>
        <v>0.995168826557242</v>
      </c>
      <c r="AA2651" s="16" t="str">
        <f aca="false">IF(Z2651&lt;=PARAMETER!$B$7,"A",IF(Z2651&lt;=PARAMETER!$B$8,"B","C"))</f>
        <v>C</v>
      </c>
      <c r="AB2651" s="22" t="n">
        <f aca="false">G2651/F2651</f>
        <v>0.167015341701534</v>
      </c>
      <c r="AC2651" s="16" t="str">
        <f aca="false">IF(AB2651&lt;=PARAMETER!$B$9,"X",IF(AB2651&lt;=PARAMETER!$B$10,"Y","Z"))</f>
        <v>X</v>
      </c>
      <c r="AD2651" s="16" t="str">
        <f aca="false">AA2651&amp;AC2651</f>
        <v>CX</v>
      </c>
      <c r="AE2651" s="22" t="n">
        <f aca="false">DATA!I2651</f>
        <v>0.22</v>
      </c>
      <c r="AF2651" s="18" t="n">
        <f aca="false">DATA!L2651</f>
        <v>114</v>
      </c>
      <c r="AG2651" s="16" t="str">
        <f aca="false">DATA!K2651</f>
        <v>C</v>
      </c>
      <c r="AH2651" s="18" t="n">
        <f aca="false">IF(AE2651&gt;=PARAMETER!$B$12,1,0)</f>
        <v>0</v>
      </c>
      <c r="AI2651" s="18" t="n">
        <f aca="false">IF(AF2651&gt;=PARAMETER!$B$13,1,0)</f>
        <v>1</v>
      </c>
      <c r="AJ2651" s="18" t="n">
        <f aca="false">IF(AND(AH2651=1,AI2651=1),1,0)</f>
        <v>0</v>
      </c>
    </row>
    <row r="2652" customFormat="false" ht="15" hidden="false" customHeight="false" outlineLevel="0" collapsed="false">
      <c r="A2652" s="16" t="str">
        <f aca="false">DATA!A2652</f>
        <v>ITM12650</v>
      </c>
      <c r="B2652" s="16" t="str">
        <f aca="false">DATA!B2652</f>
        <v>Electronics</v>
      </c>
      <c r="C2652" s="17" t="n">
        <f aca="false">DATA!C2652</f>
        <v>44</v>
      </c>
      <c r="D2652" s="17" t="n">
        <f aca="false">DATA!D2652</f>
        <v>64</v>
      </c>
      <c r="E2652" s="18" t="n">
        <f aca="false">DATA!F2652</f>
        <v>4</v>
      </c>
      <c r="F2652" s="19" t="n">
        <f aca="false">DATA!G2652</f>
        <v>44.19</v>
      </c>
      <c r="G2652" s="19" t="n">
        <f aca="false">DATA!H2652</f>
        <v>1.56</v>
      </c>
      <c r="H2652" s="18" t="n">
        <f aca="false">DATA!E2652</f>
        <v>14</v>
      </c>
      <c r="I2652" s="20" t="n">
        <f aca="false">F2652*E2652</f>
        <v>176.76</v>
      </c>
      <c r="J2652" s="20" t="n">
        <f aca="false">PARAMETER!$B$4*G2652*SQRT(E2652)</f>
        <v>5.13194331608859</v>
      </c>
      <c r="K2652" s="20" t="n">
        <f aca="false">I2652+J2652</f>
        <v>181.891943316089</v>
      </c>
      <c r="L2652" s="20" t="n">
        <f aca="false">K2652+F2652*H2652</f>
        <v>800.551943316089</v>
      </c>
      <c r="M2652" s="16" t="str">
        <f aca="false">IF(C2652&lt;=K2652,"REORDER",IF(C2652&gt;L2652,"OVERSTOCK","OK"))</f>
        <v>REORDER</v>
      </c>
      <c r="N2652" s="16" t="str">
        <f aca="false">IF(C2652&lt;=D2652,"REORDER","OK")</f>
        <v>REORDER</v>
      </c>
      <c r="O2652" s="18" t="n">
        <f aca="false">IF(D2652&lt;I2652,1,0)</f>
        <v>1</v>
      </c>
      <c r="P2652" s="20" t="n">
        <f aca="false">C2652/F2652</f>
        <v>0.995700384702421</v>
      </c>
      <c r="Q2652" s="19" t="n">
        <f aca="false">DATA!N2652</f>
        <v>132.48</v>
      </c>
      <c r="R2652" s="19" t="n">
        <f aca="false">DATA!O2652</f>
        <v>0.83</v>
      </c>
      <c r="S2652" s="17" t="n">
        <f aca="false">C2652*Q2652</f>
        <v>5829.12</v>
      </c>
      <c r="T2652" s="19" t="n">
        <f aca="false">C2652*R2652</f>
        <v>36.52</v>
      </c>
      <c r="U2652" s="20" t="n">
        <f aca="false">MAX(0,C2652-L2652)</f>
        <v>0</v>
      </c>
      <c r="V2652" s="17" t="n">
        <f aca="false">U2652*Q2652</f>
        <v>0</v>
      </c>
      <c r="W2652" s="19" t="n">
        <f aca="false">U2652*R2652</f>
        <v>0</v>
      </c>
      <c r="X2652" s="20" t="n">
        <f aca="false">MAX(0,K2652-C2652)</f>
        <v>137.891943316089</v>
      </c>
      <c r="Y2652" s="17" t="n">
        <f aca="false">F2652*PARAMETER!$B$5*Q2652</f>
        <v>2136816.288</v>
      </c>
      <c r="Z2652" s="21" t="n">
        <f aca="false">SUMIF($Y$2:$Y$3205,"&gt;="&amp;Y2652)/SUM($Y$2:$Y$3205)</f>
        <v>0.292600164461707</v>
      </c>
      <c r="AA2652" s="16" t="str">
        <f aca="false">IF(Z2652&lt;=PARAMETER!$B$7,"A",IF(Z2652&lt;=PARAMETER!$B$8,"B","C"))</f>
        <v>A</v>
      </c>
      <c r="AB2652" s="22" t="n">
        <f aca="false">G2652/F2652</f>
        <v>0.0353021045485404</v>
      </c>
      <c r="AC2652" s="16" t="str">
        <f aca="false">IF(AB2652&lt;=PARAMETER!$B$9,"X",IF(AB2652&lt;=PARAMETER!$B$10,"Y","Z"))</f>
        <v>X</v>
      </c>
      <c r="AD2652" s="16" t="str">
        <f aca="false">AA2652&amp;AC2652</f>
        <v>AX</v>
      </c>
      <c r="AE2652" s="22" t="n">
        <f aca="false">DATA!I2652</f>
        <v>0.49</v>
      </c>
      <c r="AF2652" s="18" t="n">
        <f aca="false">DATA!L2652</f>
        <v>122</v>
      </c>
      <c r="AG2652" s="16" t="str">
        <f aca="false">DATA!K2652</f>
        <v>B</v>
      </c>
      <c r="AH2652" s="18" t="n">
        <f aca="false">IF(AE2652&gt;=PARAMETER!$B$12,1,0)</f>
        <v>0</v>
      </c>
      <c r="AI2652" s="18" t="n">
        <f aca="false">IF(AF2652&gt;=PARAMETER!$B$13,1,0)</f>
        <v>1</v>
      </c>
      <c r="AJ2652" s="18" t="n">
        <f aca="false">IF(AND(AH2652=1,AI2652=1),1,0)</f>
        <v>0</v>
      </c>
    </row>
    <row r="2653" customFormat="false" ht="15" hidden="false" customHeight="false" outlineLevel="0" collapsed="false">
      <c r="A2653" s="16" t="str">
        <f aca="false">DATA!A2653</f>
        <v>ITM12651</v>
      </c>
      <c r="B2653" s="16" t="str">
        <f aca="false">DATA!B2653</f>
        <v>Apparel</v>
      </c>
      <c r="C2653" s="17" t="n">
        <f aca="false">DATA!C2653</f>
        <v>93</v>
      </c>
      <c r="D2653" s="17" t="n">
        <f aca="false">DATA!D2653</f>
        <v>10</v>
      </c>
      <c r="E2653" s="18" t="n">
        <f aca="false">DATA!F2653</f>
        <v>4</v>
      </c>
      <c r="F2653" s="19" t="n">
        <f aca="false">DATA!G2653</f>
        <v>39.76</v>
      </c>
      <c r="G2653" s="19" t="n">
        <f aca="false">DATA!H2653</f>
        <v>7.02</v>
      </c>
      <c r="H2653" s="18" t="n">
        <f aca="false">DATA!E2653</f>
        <v>8</v>
      </c>
      <c r="I2653" s="20" t="n">
        <f aca="false">F2653*E2653</f>
        <v>159.04</v>
      </c>
      <c r="J2653" s="20" t="n">
        <f aca="false">PARAMETER!$B$4*G2653*SQRT(E2653)</f>
        <v>23.0937449223987</v>
      </c>
      <c r="K2653" s="20" t="n">
        <f aca="false">I2653+J2653</f>
        <v>182.133744922399</v>
      </c>
      <c r="L2653" s="20" t="n">
        <f aca="false">K2653+F2653*H2653</f>
        <v>500.213744922399</v>
      </c>
      <c r="M2653" s="16" t="str">
        <f aca="false">IF(C2653&lt;=K2653,"REORDER",IF(C2653&gt;L2653,"OVERSTOCK","OK"))</f>
        <v>REORDER</v>
      </c>
      <c r="N2653" s="16" t="str">
        <f aca="false">IF(C2653&lt;=D2653,"REORDER","OK")</f>
        <v>OK</v>
      </c>
      <c r="O2653" s="18" t="n">
        <f aca="false">IF(D2653&lt;I2653,1,0)</f>
        <v>1</v>
      </c>
      <c r="P2653" s="20" t="n">
        <f aca="false">C2653/F2653</f>
        <v>2.33903420523139</v>
      </c>
      <c r="Q2653" s="19" t="n">
        <f aca="false">DATA!N2653</f>
        <v>136.21</v>
      </c>
      <c r="R2653" s="19" t="n">
        <f aca="false">DATA!O2653</f>
        <v>1.66</v>
      </c>
      <c r="S2653" s="17" t="n">
        <f aca="false">C2653*Q2653</f>
        <v>12667.53</v>
      </c>
      <c r="T2653" s="19" t="n">
        <f aca="false">C2653*R2653</f>
        <v>154.38</v>
      </c>
      <c r="U2653" s="20" t="n">
        <f aca="false">MAX(0,C2653-L2653)</f>
        <v>0</v>
      </c>
      <c r="V2653" s="17" t="n">
        <f aca="false">U2653*Q2653</f>
        <v>0</v>
      </c>
      <c r="W2653" s="19" t="n">
        <f aca="false">U2653*R2653</f>
        <v>0</v>
      </c>
      <c r="X2653" s="20" t="n">
        <f aca="false">MAX(0,K2653-C2653)</f>
        <v>89.1337449223987</v>
      </c>
      <c r="Y2653" s="17" t="n">
        <f aca="false">F2653*PARAMETER!$B$5*Q2653</f>
        <v>1976734.004</v>
      </c>
      <c r="Z2653" s="21" t="n">
        <f aca="false">SUMIF($Y$2:$Y$3205,"&gt;="&amp;Y2653)/SUM($Y$2:$Y$3205)</f>
        <v>0.343619725304168</v>
      </c>
      <c r="AA2653" s="16" t="str">
        <f aca="false">IF(Z2653&lt;=PARAMETER!$B$7,"A",IF(Z2653&lt;=PARAMETER!$B$8,"B","C"))</f>
        <v>A</v>
      </c>
      <c r="AB2653" s="22" t="n">
        <f aca="false">G2653/F2653</f>
        <v>0.176559356136821</v>
      </c>
      <c r="AC2653" s="16" t="str">
        <f aca="false">IF(AB2653&lt;=PARAMETER!$B$9,"X",IF(AB2653&lt;=PARAMETER!$B$10,"Y","Z"))</f>
        <v>X</v>
      </c>
      <c r="AD2653" s="16" t="str">
        <f aca="false">AA2653&amp;AC2653</f>
        <v>AX</v>
      </c>
      <c r="AE2653" s="22" t="n">
        <f aca="false">DATA!I2653</f>
        <v>0.64</v>
      </c>
      <c r="AF2653" s="18" t="n">
        <f aca="false">DATA!L2653</f>
        <v>17</v>
      </c>
      <c r="AG2653" s="16" t="str">
        <f aca="false">DATA!K2653</f>
        <v>C</v>
      </c>
      <c r="AH2653" s="18" t="n">
        <f aca="false">IF(AE2653&gt;=PARAMETER!$B$12,1,0)</f>
        <v>0</v>
      </c>
      <c r="AI2653" s="18" t="n">
        <f aca="false">IF(AF2653&gt;=PARAMETER!$B$13,1,0)</f>
        <v>0</v>
      </c>
      <c r="AJ2653" s="18" t="n">
        <f aca="false">IF(AND(AH2653=1,AI2653=1),1,0)</f>
        <v>0</v>
      </c>
    </row>
    <row r="2654" customFormat="false" ht="15" hidden="false" customHeight="false" outlineLevel="0" collapsed="false">
      <c r="A2654" s="16" t="str">
        <f aca="false">DATA!A2654</f>
        <v>ITM12652</v>
      </c>
      <c r="B2654" s="16" t="str">
        <f aca="false">DATA!B2654</f>
        <v>Apparel</v>
      </c>
      <c r="C2654" s="17" t="n">
        <f aca="false">DATA!C2654</f>
        <v>225</v>
      </c>
      <c r="D2654" s="17" t="n">
        <f aca="false">DATA!D2654</f>
        <v>79</v>
      </c>
      <c r="E2654" s="18" t="n">
        <f aca="false">DATA!F2654</f>
        <v>4</v>
      </c>
      <c r="F2654" s="19" t="n">
        <f aca="false">DATA!G2654</f>
        <v>28.11</v>
      </c>
      <c r="G2654" s="19" t="n">
        <f aca="false">DATA!H2654</f>
        <v>3.41</v>
      </c>
      <c r="H2654" s="18" t="n">
        <f aca="false">DATA!E2654</f>
        <v>8</v>
      </c>
      <c r="I2654" s="20" t="n">
        <f aca="false">F2654*E2654</f>
        <v>112.44</v>
      </c>
      <c r="J2654" s="20" t="n">
        <f aca="false">PARAMETER!$B$4*G2654*SQRT(E2654)</f>
        <v>11.217901735809</v>
      </c>
      <c r="K2654" s="20" t="n">
        <f aca="false">I2654+J2654</f>
        <v>123.657901735809</v>
      </c>
      <c r="L2654" s="20" t="n">
        <f aca="false">K2654+F2654*H2654</f>
        <v>348.537901735809</v>
      </c>
      <c r="M2654" s="16" t="str">
        <f aca="false">IF(C2654&lt;=K2654,"REORDER",IF(C2654&gt;L2654,"OVERSTOCK","OK"))</f>
        <v>OK</v>
      </c>
      <c r="N2654" s="16" t="str">
        <f aca="false">IF(C2654&lt;=D2654,"REORDER","OK")</f>
        <v>OK</v>
      </c>
      <c r="O2654" s="18" t="n">
        <f aca="false">IF(D2654&lt;I2654,1,0)</f>
        <v>1</v>
      </c>
      <c r="P2654" s="20" t="n">
        <f aca="false">C2654/F2654</f>
        <v>8.0042689434365</v>
      </c>
      <c r="Q2654" s="19" t="n">
        <f aca="false">DATA!N2654</f>
        <v>135.52</v>
      </c>
      <c r="R2654" s="19" t="n">
        <f aca="false">DATA!O2654</f>
        <v>1.6</v>
      </c>
      <c r="S2654" s="17" t="n">
        <f aca="false">C2654*Q2654</f>
        <v>30492</v>
      </c>
      <c r="T2654" s="19" t="n">
        <f aca="false">C2654*R2654</f>
        <v>360</v>
      </c>
      <c r="U2654" s="20" t="n">
        <f aca="false">MAX(0,C2654-L2654)</f>
        <v>0</v>
      </c>
      <c r="V2654" s="17" t="n">
        <f aca="false">U2654*Q2654</f>
        <v>0</v>
      </c>
      <c r="W2654" s="19" t="n">
        <f aca="false">U2654*R2654</f>
        <v>0</v>
      </c>
      <c r="X2654" s="20" t="n">
        <f aca="false">MAX(0,K2654-C2654)</f>
        <v>0</v>
      </c>
      <c r="Y2654" s="17" t="n">
        <f aca="false">F2654*PARAMETER!$B$5*Q2654</f>
        <v>1390455.528</v>
      </c>
      <c r="Z2654" s="21" t="n">
        <f aca="false">SUMIF($Y$2:$Y$3205,"&gt;="&amp;Y2654)/SUM($Y$2:$Y$3205)</f>
        <v>0.574094938288636</v>
      </c>
      <c r="AA2654" s="16" t="str">
        <f aca="false">IF(Z2654&lt;=PARAMETER!$B$7,"A",IF(Z2654&lt;=PARAMETER!$B$8,"B","C"))</f>
        <v>A</v>
      </c>
      <c r="AB2654" s="22" t="n">
        <f aca="false">G2654/F2654</f>
        <v>0.12130914265386</v>
      </c>
      <c r="AC2654" s="16" t="str">
        <f aca="false">IF(AB2654&lt;=PARAMETER!$B$9,"X",IF(AB2654&lt;=PARAMETER!$B$10,"Y","Z"))</f>
        <v>X</v>
      </c>
      <c r="AD2654" s="16" t="str">
        <f aca="false">AA2654&amp;AC2654</f>
        <v>AX</v>
      </c>
      <c r="AE2654" s="22" t="n">
        <f aca="false">DATA!I2654</f>
        <v>0.11</v>
      </c>
      <c r="AF2654" s="18" t="n">
        <f aca="false">DATA!L2654</f>
        <v>27</v>
      </c>
      <c r="AG2654" s="16" t="str">
        <f aca="false">DATA!K2654</f>
        <v>D</v>
      </c>
      <c r="AH2654" s="18" t="n">
        <f aca="false">IF(AE2654&gt;=PARAMETER!$B$12,1,0)</f>
        <v>0</v>
      </c>
      <c r="AI2654" s="18" t="n">
        <f aca="false">IF(AF2654&gt;=PARAMETER!$B$13,1,0)</f>
        <v>0</v>
      </c>
      <c r="AJ2654" s="18" t="n">
        <f aca="false">IF(AND(AH2654=1,AI2654=1),1,0)</f>
        <v>0</v>
      </c>
    </row>
    <row r="2655" customFormat="false" ht="15" hidden="false" customHeight="false" outlineLevel="0" collapsed="false">
      <c r="A2655" s="16" t="str">
        <f aca="false">DATA!A2655</f>
        <v>ITM12653</v>
      </c>
      <c r="B2655" s="16" t="str">
        <f aca="false">DATA!B2655</f>
        <v>Pharma</v>
      </c>
      <c r="C2655" s="17" t="n">
        <f aca="false">DATA!C2655</f>
        <v>333</v>
      </c>
      <c r="D2655" s="17" t="n">
        <f aca="false">DATA!D2655</f>
        <v>54</v>
      </c>
      <c r="E2655" s="18" t="n">
        <f aca="false">DATA!F2655</f>
        <v>8</v>
      </c>
      <c r="F2655" s="19" t="n">
        <f aca="false">DATA!G2655</f>
        <v>4.62</v>
      </c>
      <c r="G2655" s="19" t="n">
        <f aca="false">DATA!H2655</f>
        <v>1.91</v>
      </c>
      <c r="H2655" s="18" t="n">
        <f aca="false">DATA!E2655</f>
        <v>5</v>
      </c>
      <c r="I2655" s="20" t="n">
        <f aca="false">F2655*E2655</f>
        <v>36.96</v>
      </c>
      <c r="J2655" s="20" t="n">
        <f aca="false">PARAMETER!$B$4*G2655*SQRT(E2655)</f>
        <v>8.88598585408978</v>
      </c>
      <c r="K2655" s="20" t="n">
        <f aca="false">I2655+J2655</f>
        <v>45.8459858540898</v>
      </c>
      <c r="L2655" s="20" t="n">
        <f aca="false">K2655+F2655*H2655</f>
        <v>68.9459858540898</v>
      </c>
      <c r="M2655" s="16" t="str">
        <f aca="false">IF(C2655&lt;=K2655,"REORDER",IF(C2655&gt;L2655,"OVERSTOCK","OK"))</f>
        <v>OVERSTOCK</v>
      </c>
      <c r="N2655" s="16" t="str">
        <f aca="false">IF(C2655&lt;=D2655,"REORDER","OK")</f>
        <v>OK</v>
      </c>
      <c r="O2655" s="18" t="n">
        <f aca="false">IF(D2655&lt;I2655,1,0)</f>
        <v>0</v>
      </c>
      <c r="P2655" s="20" t="n">
        <f aca="false">C2655/F2655</f>
        <v>72.0779220779221</v>
      </c>
      <c r="Q2655" s="19" t="n">
        <f aca="false">DATA!N2655</f>
        <v>108.91</v>
      </c>
      <c r="R2655" s="19" t="n">
        <f aca="false">DATA!O2655</f>
        <v>1.97</v>
      </c>
      <c r="S2655" s="17" t="n">
        <f aca="false">C2655*Q2655</f>
        <v>36267.03</v>
      </c>
      <c r="T2655" s="19" t="n">
        <f aca="false">C2655*R2655</f>
        <v>656.01</v>
      </c>
      <c r="U2655" s="20" t="n">
        <f aca="false">MAX(0,C2655-L2655)</f>
        <v>264.05401414591</v>
      </c>
      <c r="V2655" s="17" t="n">
        <f aca="false">U2655*Q2655</f>
        <v>28758.1226806311</v>
      </c>
      <c r="W2655" s="19" t="n">
        <f aca="false">U2655*R2655</f>
        <v>520.186407867443</v>
      </c>
      <c r="X2655" s="20" t="n">
        <f aca="false">MAX(0,K2655-C2655)</f>
        <v>0</v>
      </c>
      <c r="Y2655" s="17" t="n">
        <f aca="false">F2655*PARAMETER!$B$5*Q2655</f>
        <v>183654.933</v>
      </c>
      <c r="Z2655" s="21" t="n">
        <f aca="false">SUMIF($Y$2:$Y$3205,"&gt;="&amp;Y2655)/SUM($Y$2:$Y$3205)</f>
        <v>0.985576498631566</v>
      </c>
      <c r="AA2655" s="16" t="str">
        <f aca="false">IF(Z2655&lt;=PARAMETER!$B$7,"A",IF(Z2655&lt;=PARAMETER!$B$8,"B","C"))</f>
        <v>C</v>
      </c>
      <c r="AB2655" s="22" t="n">
        <f aca="false">G2655/F2655</f>
        <v>0.413419913419913</v>
      </c>
      <c r="AC2655" s="16" t="str">
        <f aca="false">IF(AB2655&lt;=PARAMETER!$B$9,"X",IF(AB2655&lt;=PARAMETER!$B$10,"Y","Z"))</f>
        <v>Y</v>
      </c>
      <c r="AD2655" s="16" t="str">
        <f aca="false">AA2655&amp;AC2655</f>
        <v>CY</v>
      </c>
      <c r="AE2655" s="22" t="n">
        <f aca="false">DATA!I2655</f>
        <v>0.41</v>
      </c>
      <c r="AF2655" s="18" t="n">
        <f aca="false">DATA!L2655</f>
        <v>117</v>
      </c>
      <c r="AG2655" s="16" t="str">
        <f aca="false">DATA!K2655</f>
        <v>C</v>
      </c>
      <c r="AH2655" s="18" t="n">
        <f aca="false">IF(AE2655&gt;=PARAMETER!$B$12,1,0)</f>
        <v>0</v>
      </c>
      <c r="AI2655" s="18" t="n">
        <f aca="false">IF(AF2655&gt;=PARAMETER!$B$13,1,0)</f>
        <v>1</v>
      </c>
      <c r="AJ2655" s="18" t="n">
        <f aca="false">IF(AND(AH2655=1,AI2655=1),1,0)</f>
        <v>0</v>
      </c>
    </row>
    <row r="2656" customFormat="false" ht="15" hidden="false" customHeight="false" outlineLevel="0" collapsed="false">
      <c r="A2656" s="16" t="str">
        <f aca="false">DATA!A2656</f>
        <v>ITM12654</v>
      </c>
      <c r="B2656" s="16" t="str">
        <f aca="false">DATA!B2656</f>
        <v>Pharma</v>
      </c>
      <c r="C2656" s="17" t="n">
        <f aca="false">DATA!C2656</f>
        <v>113</v>
      </c>
      <c r="D2656" s="17" t="n">
        <f aca="false">DATA!D2656</f>
        <v>56</v>
      </c>
      <c r="E2656" s="18" t="n">
        <f aca="false">DATA!F2656</f>
        <v>7</v>
      </c>
      <c r="F2656" s="19" t="n">
        <f aca="false">DATA!G2656</f>
        <v>15.01</v>
      </c>
      <c r="G2656" s="19" t="n">
        <f aca="false">DATA!H2656</f>
        <v>4.52</v>
      </c>
      <c r="H2656" s="18" t="n">
        <f aca="false">DATA!E2656</f>
        <v>5</v>
      </c>
      <c r="I2656" s="20" t="n">
        <f aca="false">F2656*E2656</f>
        <v>105.07</v>
      </c>
      <c r="J2656" s="20" t="n">
        <f aca="false">PARAMETER!$B$4*G2656*SQRT(E2656)</f>
        <v>19.6704688528732</v>
      </c>
      <c r="K2656" s="20" t="n">
        <f aca="false">I2656+J2656</f>
        <v>124.740468852873</v>
      </c>
      <c r="L2656" s="20" t="n">
        <f aca="false">K2656+F2656*H2656</f>
        <v>199.790468852873</v>
      </c>
      <c r="M2656" s="16" t="str">
        <f aca="false">IF(C2656&lt;=K2656,"REORDER",IF(C2656&gt;L2656,"OVERSTOCK","OK"))</f>
        <v>REORDER</v>
      </c>
      <c r="N2656" s="16" t="str">
        <f aca="false">IF(C2656&lt;=D2656,"REORDER","OK")</f>
        <v>OK</v>
      </c>
      <c r="O2656" s="18" t="n">
        <f aca="false">IF(D2656&lt;I2656,1,0)</f>
        <v>1</v>
      </c>
      <c r="P2656" s="20" t="n">
        <f aca="false">C2656/F2656</f>
        <v>7.52831445702865</v>
      </c>
      <c r="Q2656" s="19" t="n">
        <f aca="false">DATA!N2656</f>
        <v>126.11</v>
      </c>
      <c r="R2656" s="19" t="n">
        <f aca="false">DATA!O2656</f>
        <v>0.98</v>
      </c>
      <c r="S2656" s="17" t="n">
        <f aca="false">C2656*Q2656</f>
        <v>14250.43</v>
      </c>
      <c r="T2656" s="19" t="n">
        <f aca="false">C2656*R2656</f>
        <v>110.74</v>
      </c>
      <c r="U2656" s="20" t="n">
        <f aca="false">MAX(0,C2656-L2656)</f>
        <v>0</v>
      </c>
      <c r="V2656" s="17" t="n">
        <f aca="false">U2656*Q2656</f>
        <v>0</v>
      </c>
      <c r="W2656" s="19" t="n">
        <f aca="false">U2656*R2656</f>
        <v>0</v>
      </c>
      <c r="X2656" s="20" t="n">
        <f aca="false">MAX(0,K2656-C2656)</f>
        <v>11.7404688528732</v>
      </c>
      <c r="Y2656" s="17" t="n">
        <f aca="false">F2656*PARAMETER!$B$5*Q2656</f>
        <v>690912.5515</v>
      </c>
      <c r="Z2656" s="21" t="n">
        <f aca="false">SUMIF($Y$2:$Y$3205,"&gt;="&amp;Y2656)/SUM($Y$2:$Y$3205)</f>
        <v>0.846329218552001</v>
      </c>
      <c r="AA2656" s="16" t="str">
        <f aca="false">IF(Z2656&lt;=PARAMETER!$B$7,"A",IF(Z2656&lt;=PARAMETER!$B$8,"B","C"))</f>
        <v>B</v>
      </c>
      <c r="AB2656" s="22" t="n">
        <f aca="false">G2656/F2656</f>
        <v>0.301132578281146</v>
      </c>
      <c r="AC2656" s="16" t="str">
        <f aca="false">IF(AB2656&lt;=PARAMETER!$B$9,"X",IF(AB2656&lt;=PARAMETER!$B$10,"Y","Z"))</f>
        <v>Y</v>
      </c>
      <c r="AD2656" s="16" t="str">
        <f aca="false">AA2656&amp;AC2656</f>
        <v>BY</v>
      </c>
      <c r="AE2656" s="22" t="n">
        <f aca="false">DATA!I2656</f>
        <v>0.65</v>
      </c>
      <c r="AF2656" s="18" t="n">
        <f aca="false">DATA!L2656</f>
        <v>93</v>
      </c>
      <c r="AG2656" s="16" t="str">
        <f aca="false">DATA!K2656</f>
        <v>B</v>
      </c>
      <c r="AH2656" s="18" t="n">
        <f aca="false">IF(AE2656&gt;=PARAMETER!$B$12,1,0)</f>
        <v>0</v>
      </c>
      <c r="AI2656" s="18" t="n">
        <f aca="false">IF(AF2656&gt;=PARAMETER!$B$13,1,0)</f>
        <v>0</v>
      </c>
      <c r="AJ2656" s="18" t="n">
        <f aca="false">IF(AND(AH2656=1,AI2656=1),1,0)</f>
        <v>0</v>
      </c>
    </row>
    <row r="2657" customFormat="false" ht="15" hidden="false" customHeight="false" outlineLevel="0" collapsed="false">
      <c r="A2657" s="16" t="str">
        <f aca="false">DATA!A2657</f>
        <v>ITM12655</v>
      </c>
      <c r="B2657" s="16" t="str">
        <f aca="false">DATA!B2657</f>
        <v>Pharma</v>
      </c>
      <c r="C2657" s="17" t="n">
        <f aca="false">DATA!C2657</f>
        <v>394</v>
      </c>
      <c r="D2657" s="17" t="n">
        <f aca="false">DATA!D2657</f>
        <v>88</v>
      </c>
      <c r="E2657" s="18" t="n">
        <f aca="false">DATA!F2657</f>
        <v>2</v>
      </c>
      <c r="F2657" s="19" t="n">
        <f aca="false">DATA!G2657</f>
        <v>18.97</v>
      </c>
      <c r="G2657" s="19" t="n">
        <f aca="false">DATA!H2657</f>
        <v>9.66</v>
      </c>
      <c r="H2657" s="18" t="n">
        <f aca="false">DATA!E2657</f>
        <v>5</v>
      </c>
      <c r="I2657" s="20" t="n">
        <f aca="false">F2657*E2657</f>
        <v>37.94</v>
      </c>
      <c r="J2657" s="20" t="n">
        <f aca="false">PARAMETER!$B$4*G2657*SQRT(E2657)</f>
        <v>22.4708438090333</v>
      </c>
      <c r="K2657" s="20" t="n">
        <f aca="false">I2657+J2657</f>
        <v>60.4108438090333</v>
      </c>
      <c r="L2657" s="20" t="n">
        <f aca="false">K2657+F2657*H2657</f>
        <v>155.260843809033</v>
      </c>
      <c r="M2657" s="16" t="str">
        <f aca="false">IF(C2657&lt;=K2657,"REORDER",IF(C2657&gt;L2657,"OVERSTOCK","OK"))</f>
        <v>OVERSTOCK</v>
      </c>
      <c r="N2657" s="16" t="str">
        <f aca="false">IF(C2657&lt;=D2657,"REORDER","OK")</f>
        <v>OK</v>
      </c>
      <c r="O2657" s="18" t="n">
        <f aca="false">IF(D2657&lt;I2657,1,0)</f>
        <v>0</v>
      </c>
      <c r="P2657" s="20" t="n">
        <f aca="false">C2657/F2657</f>
        <v>20.7696362677913</v>
      </c>
      <c r="Q2657" s="19" t="n">
        <f aca="false">DATA!N2657</f>
        <v>163.99</v>
      </c>
      <c r="R2657" s="19" t="n">
        <f aca="false">DATA!O2657</f>
        <v>1.5</v>
      </c>
      <c r="S2657" s="17" t="n">
        <f aca="false">C2657*Q2657</f>
        <v>64612.06</v>
      </c>
      <c r="T2657" s="19" t="n">
        <f aca="false">C2657*R2657</f>
        <v>591</v>
      </c>
      <c r="U2657" s="20" t="n">
        <f aca="false">MAX(0,C2657-L2657)</f>
        <v>238.739156190967</v>
      </c>
      <c r="V2657" s="17" t="n">
        <f aca="false">U2657*Q2657</f>
        <v>39150.8342237566</v>
      </c>
      <c r="W2657" s="19" t="n">
        <f aca="false">U2657*R2657</f>
        <v>358.10873428645</v>
      </c>
      <c r="X2657" s="20" t="n">
        <f aca="false">MAX(0,K2657-C2657)</f>
        <v>0</v>
      </c>
      <c r="Y2657" s="17" t="n">
        <f aca="false">F2657*PARAMETER!$B$5*Q2657</f>
        <v>1135474.9595</v>
      </c>
      <c r="Z2657" s="21" t="n">
        <f aca="false">SUMIF($Y$2:$Y$3205,"&gt;="&amp;Y2657)/SUM($Y$2:$Y$3205)</f>
        <v>0.673492570964603</v>
      </c>
      <c r="AA2657" s="16" t="str">
        <f aca="false">IF(Z2657&lt;=PARAMETER!$B$7,"A",IF(Z2657&lt;=PARAMETER!$B$8,"B","C"))</f>
        <v>A</v>
      </c>
      <c r="AB2657" s="22" t="n">
        <f aca="false">G2657/F2657</f>
        <v>0.509225092250923</v>
      </c>
      <c r="AC2657" s="16" t="str">
        <f aca="false">IF(AB2657&lt;=PARAMETER!$B$9,"X",IF(AB2657&lt;=PARAMETER!$B$10,"Y","Z"))</f>
        <v>Z</v>
      </c>
      <c r="AD2657" s="16" t="str">
        <f aca="false">AA2657&amp;AC2657</f>
        <v>AZ</v>
      </c>
      <c r="AE2657" s="22" t="n">
        <f aca="false">DATA!I2657</f>
        <v>0.96</v>
      </c>
      <c r="AF2657" s="18" t="n">
        <f aca="false">DATA!L2657</f>
        <v>160</v>
      </c>
      <c r="AG2657" s="16" t="str">
        <f aca="false">DATA!K2657</f>
        <v>B</v>
      </c>
      <c r="AH2657" s="18" t="n">
        <f aca="false">IF(AE2657&gt;=PARAMETER!$B$12,1,0)</f>
        <v>1</v>
      </c>
      <c r="AI2657" s="18" t="n">
        <f aca="false">IF(AF2657&gt;=PARAMETER!$B$13,1,0)</f>
        <v>1</v>
      </c>
      <c r="AJ2657" s="18" t="n">
        <f aca="false">IF(AND(AH2657=1,AI2657=1),1,0)</f>
        <v>1</v>
      </c>
    </row>
    <row r="2658" customFormat="false" ht="15" hidden="false" customHeight="false" outlineLevel="0" collapsed="false">
      <c r="A2658" s="16" t="str">
        <f aca="false">DATA!A2658</f>
        <v>ITM12656</v>
      </c>
      <c r="B2658" s="16" t="str">
        <f aca="false">DATA!B2658</f>
        <v>Apparel</v>
      </c>
      <c r="C2658" s="17" t="n">
        <f aca="false">DATA!C2658</f>
        <v>146</v>
      </c>
      <c r="D2658" s="17" t="n">
        <f aca="false">DATA!D2658</f>
        <v>35</v>
      </c>
      <c r="E2658" s="18" t="n">
        <f aca="false">DATA!F2658</f>
        <v>7</v>
      </c>
      <c r="F2658" s="19" t="n">
        <f aca="false">DATA!G2658</f>
        <v>31.46</v>
      </c>
      <c r="G2658" s="19" t="n">
        <f aca="false">DATA!H2658</f>
        <v>4.41</v>
      </c>
      <c r="H2658" s="18" t="n">
        <f aca="false">DATA!E2658</f>
        <v>5</v>
      </c>
      <c r="I2658" s="20" t="n">
        <f aca="false">F2658*E2658</f>
        <v>220.22</v>
      </c>
      <c r="J2658" s="20" t="n">
        <f aca="false">PARAMETER!$B$4*G2658*SQRT(E2658)</f>
        <v>19.1917627524715</v>
      </c>
      <c r="K2658" s="20" t="n">
        <f aca="false">I2658+J2658</f>
        <v>239.411762752471</v>
      </c>
      <c r="L2658" s="20" t="n">
        <f aca="false">K2658+F2658*H2658</f>
        <v>396.711762752472</v>
      </c>
      <c r="M2658" s="16" t="str">
        <f aca="false">IF(C2658&lt;=K2658,"REORDER",IF(C2658&gt;L2658,"OVERSTOCK","OK"))</f>
        <v>REORDER</v>
      </c>
      <c r="N2658" s="16" t="str">
        <f aca="false">IF(C2658&lt;=D2658,"REORDER","OK")</f>
        <v>OK</v>
      </c>
      <c r="O2658" s="18" t="n">
        <f aca="false">IF(D2658&lt;I2658,1,0)</f>
        <v>1</v>
      </c>
      <c r="P2658" s="20" t="n">
        <f aca="false">C2658/F2658</f>
        <v>4.64081373172282</v>
      </c>
      <c r="Q2658" s="19" t="n">
        <f aca="false">DATA!N2658</f>
        <v>159</v>
      </c>
      <c r="R2658" s="19" t="n">
        <f aca="false">DATA!O2658</f>
        <v>1.73</v>
      </c>
      <c r="S2658" s="17" t="n">
        <f aca="false">C2658*Q2658</f>
        <v>23214</v>
      </c>
      <c r="T2658" s="19" t="n">
        <f aca="false">C2658*R2658</f>
        <v>252.58</v>
      </c>
      <c r="U2658" s="20" t="n">
        <f aca="false">MAX(0,C2658-L2658)</f>
        <v>0</v>
      </c>
      <c r="V2658" s="17" t="n">
        <f aca="false">U2658*Q2658</f>
        <v>0</v>
      </c>
      <c r="W2658" s="19" t="n">
        <f aca="false">U2658*R2658</f>
        <v>0</v>
      </c>
      <c r="X2658" s="20" t="n">
        <f aca="false">MAX(0,K2658-C2658)</f>
        <v>93.4117627524715</v>
      </c>
      <c r="Y2658" s="17" t="n">
        <f aca="false">F2658*PARAMETER!$B$5*Q2658</f>
        <v>1825781.1</v>
      </c>
      <c r="Z2658" s="21" t="n">
        <f aca="false">SUMIF($Y$2:$Y$3205,"&gt;="&amp;Y2658)/SUM($Y$2:$Y$3205)</f>
        <v>0.405956364129206</v>
      </c>
      <c r="AA2658" s="16" t="str">
        <f aca="false">IF(Z2658&lt;=PARAMETER!$B$7,"A",IF(Z2658&lt;=PARAMETER!$B$8,"B","C"))</f>
        <v>A</v>
      </c>
      <c r="AB2658" s="22" t="n">
        <f aca="false">G2658/F2658</f>
        <v>0.140178003814367</v>
      </c>
      <c r="AC2658" s="16" t="str">
        <f aca="false">IF(AB2658&lt;=PARAMETER!$B$9,"X",IF(AB2658&lt;=PARAMETER!$B$10,"Y","Z"))</f>
        <v>X</v>
      </c>
      <c r="AD2658" s="16" t="str">
        <f aca="false">AA2658&amp;AC2658</f>
        <v>AX</v>
      </c>
      <c r="AE2658" s="22" t="n">
        <f aca="false">DATA!I2658</f>
        <v>0.47</v>
      </c>
      <c r="AF2658" s="18" t="n">
        <f aca="false">DATA!L2658</f>
        <v>74</v>
      </c>
      <c r="AG2658" s="16" t="str">
        <f aca="false">DATA!K2658</f>
        <v>C</v>
      </c>
      <c r="AH2658" s="18" t="n">
        <f aca="false">IF(AE2658&gt;=PARAMETER!$B$12,1,0)</f>
        <v>0</v>
      </c>
      <c r="AI2658" s="18" t="n">
        <f aca="false">IF(AF2658&gt;=PARAMETER!$B$13,1,0)</f>
        <v>0</v>
      </c>
      <c r="AJ2658" s="18" t="n">
        <f aca="false">IF(AND(AH2658=1,AI2658=1),1,0)</f>
        <v>0</v>
      </c>
    </row>
    <row r="2659" customFormat="false" ht="15" hidden="false" customHeight="false" outlineLevel="0" collapsed="false">
      <c r="A2659" s="16" t="str">
        <f aca="false">DATA!A2659</f>
        <v>ITM12657</v>
      </c>
      <c r="B2659" s="16" t="str">
        <f aca="false">DATA!B2659</f>
        <v>Groceries</v>
      </c>
      <c r="C2659" s="17" t="n">
        <f aca="false">DATA!C2659</f>
        <v>444</v>
      </c>
      <c r="D2659" s="17" t="n">
        <f aca="false">DATA!D2659</f>
        <v>23</v>
      </c>
      <c r="E2659" s="18" t="n">
        <f aca="false">DATA!F2659</f>
        <v>2</v>
      </c>
      <c r="F2659" s="19" t="n">
        <f aca="false">DATA!G2659</f>
        <v>4.18</v>
      </c>
      <c r="G2659" s="19" t="n">
        <f aca="false">DATA!H2659</f>
        <v>3.8</v>
      </c>
      <c r="H2659" s="18" t="n">
        <f aca="false">DATA!E2659</f>
        <v>9</v>
      </c>
      <c r="I2659" s="20" t="n">
        <f aca="false">F2659*E2659</f>
        <v>8.36</v>
      </c>
      <c r="J2659" s="20" t="n">
        <f aca="false">PARAMETER!$B$4*G2659*SQRT(E2659)</f>
        <v>8.83946236794272</v>
      </c>
      <c r="K2659" s="20" t="n">
        <f aca="false">I2659+J2659</f>
        <v>17.1994623679427</v>
      </c>
      <c r="L2659" s="20" t="n">
        <f aca="false">K2659+F2659*H2659</f>
        <v>54.8194623679427</v>
      </c>
      <c r="M2659" s="16" t="str">
        <f aca="false">IF(C2659&lt;=K2659,"REORDER",IF(C2659&gt;L2659,"OVERSTOCK","OK"))</f>
        <v>OVERSTOCK</v>
      </c>
      <c r="N2659" s="16" t="str">
        <f aca="false">IF(C2659&lt;=D2659,"REORDER","OK")</f>
        <v>OK</v>
      </c>
      <c r="O2659" s="18" t="n">
        <f aca="false">IF(D2659&lt;I2659,1,0)</f>
        <v>0</v>
      </c>
      <c r="P2659" s="20" t="n">
        <f aca="false">C2659/F2659</f>
        <v>106.22009569378</v>
      </c>
      <c r="Q2659" s="19" t="n">
        <f aca="false">DATA!N2659</f>
        <v>16.58</v>
      </c>
      <c r="R2659" s="19" t="n">
        <f aca="false">DATA!O2659</f>
        <v>0.52</v>
      </c>
      <c r="S2659" s="17" t="n">
        <f aca="false">C2659*Q2659</f>
        <v>7361.52</v>
      </c>
      <c r="T2659" s="19" t="n">
        <f aca="false">C2659*R2659</f>
        <v>230.88</v>
      </c>
      <c r="U2659" s="20" t="n">
        <f aca="false">MAX(0,C2659-L2659)</f>
        <v>389.180537632057</v>
      </c>
      <c r="V2659" s="17" t="n">
        <f aca="false">U2659*Q2659</f>
        <v>6452.61331393951</v>
      </c>
      <c r="W2659" s="19" t="n">
        <f aca="false">U2659*R2659</f>
        <v>202.37387956867</v>
      </c>
      <c r="X2659" s="20" t="n">
        <f aca="false">MAX(0,K2659-C2659)</f>
        <v>0</v>
      </c>
      <c r="Y2659" s="17" t="n">
        <f aca="false">F2659*PARAMETER!$B$5*Q2659</f>
        <v>25296.106</v>
      </c>
      <c r="Z2659" s="21" t="n">
        <f aca="false">SUMIF($Y$2:$Y$3205,"&gt;="&amp;Y2659)/SUM($Y$2:$Y$3205)</f>
        <v>0.999892521958899</v>
      </c>
      <c r="AA2659" s="16" t="str">
        <f aca="false">IF(Z2659&lt;=PARAMETER!$B$7,"A",IF(Z2659&lt;=PARAMETER!$B$8,"B","C"))</f>
        <v>C</v>
      </c>
      <c r="AB2659" s="22" t="n">
        <f aca="false">G2659/F2659</f>
        <v>0.909090909090909</v>
      </c>
      <c r="AC2659" s="16" t="str">
        <f aca="false">IF(AB2659&lt;=PARAMETER!$B$9,"X",IF(AB2659&lt;=PARAMETER!$B$10,"Y","Z"))</f>
        <v>Z</v>
      </c>
      <c r="AD2659" s="16" t="str">
        <f aca="false">AA2659&amp;AC2659</f>
        <v>CZ</v>
      </c>
      <c r="AE2659" s="22" t="n">
        <f aca="false">DATA!I2659</f>
        <v>0.25</v>
      </c>
      <c r="AF2659" s="18" t="n">
        <f aca="false">DATA!L2659</f>
        <v>118</v>
      </c>
      <c r="AG2659" s="16" t="str">
        <f aca="false">DATA!K2659</f>
        <v>D</v>
      </c>
      <c r="AH2659" s="18" t="n">
        <f aca="false">IF(AE2659&gt;=PARAMETER!$B$12,1,0)</f>
        <v>0</v>
      </c>
      <c r="AI2659" s="18" t="n">
        <f aca="false">IF(AF2659&gt;=PARAMETER!$B$13,1,0)</f>
        <v>1</v>
      </c>
      <c r="AJ2659" s="18" t="n">
        <f aca="false">IF(AND(AH2659=1,AI2659=1),1,0)</f>
        <v>0</v>
      </c>
    </row>
    <row r="2660" customFormat="false" ht="15" hidden="false" customHeight="false" outlineLevel="0" collapsed="false">
      <c r="A2660" s="16" t="str">
        <f aca="false">DATA!A2660</f>
        <v>ITM12658</v>
      </c>
      <c r="B2660" s="16" t="str">
        <f aca="false">DATA!B2660</f>
        <v>Automotive</v>
      </c>
      <c r="C2660" s="17" t="n">
        <f aca="false">DATA!C2660</f>
        <v>44</v>
      </c>
      <c r="D2660" s="17" t="n">
        <f aca="false">DATA!D2660</f>
        <v>63</v>
      </c>
      <c r="E2660" s="18" t="n">
        <f aca="false">DATA!F2660</f>
        <v>4</v>
      </c>
      <c r="F2660" s="19" t="n">
        <f aca="false">DATA!G2660</f>
        <v>26.98</v>
      </c>
      <c r="G2660" s="19" t="n">
        <f aca="false">DATA!H2660</f>
        <v>4.72</v>
      </c>
      <c r="H2660" s="18" t="n">
        <f aca="false">DATA!E2660</f>
        <v>12</v>
      </c>
      <c r="I2660" s="20" t="n">
        <f aca="false">F2660*E2660</f>
        <v>107.92</v>
      </c>
      <c r="J2660" s="20" t="n">
        <f aca="false">PARAMETER!$B$4*G2660*SQRT(E2660)</f>
        <v>15.5274182384219</v>
      </c>
      <c r="K2660" s="20" t="n">
        <f aca="false">I2660+J2660</f>
        <v>123.447418238422</v>
      </c>
      <c r="L2660" s="20" t="n">
        <f aca="false">K2660+F2660*H2660</f>
        <v>447.207418238422</v>
      </c>
      <c r="M2660" s="16" t="str">
        <f aca="false">IF(C2660&lt;=K2660,"REORDER",IF(C2660&gt;L2660,"OVERSTOCK","OK"))</f>
        <v>REORDER</v>
      </c>
      <c r="N2660" s="16" t="str">
        <f aca="false">IF(C2660&lt;=D2660,"REORDER","OK")</f>
        <v>REORDER</v>
      </c>
      <c r="O2660" s="18" t="n">
        <f aca="false">IF(D2660&lt;I2660,1,0)</f>
        <v>1</v>
      </c>
      <c r="P2660" s="20" t="n">
        <f aca="false">C2660/F2660</f>
        <v>1.63083765752409</v>
      </c>
      <c r="Q2660" s="19" t="n">
        <f aca="false">DATA!N2660</f>
        <v>15.78</v>
      </c>
      <c r="R2660" s="19" t="n">
        <f aca="false">DATA!O2660</f>
        <v>1.28</v>
      </c>
      <c r="S2660" s="17" t="n">
        <f aca="false">C2660*Q2660</f>
        <v>694.32</v>
      </c>
      <c r="T2660" s="19" t="n">
        <f aca="false">C2660*R2660</f>
        <v>56.32</v>
      </c>
      <c r="U2660" s="20" t="n">
        <f aca="false">MAX(0,C2660-L2660)</f>
        <v>0</v>
      </c>
      <c r="V2660" s="17" t="n">
        <f aca="false">U2660*Q2660</f>
        <v>0</v>
      </c>
      <c r="W2660" s="19" t="n">
        <f aca="false">U2660*R2660</f>
        <v>0</v>
      </c>
      <c r="X2660" s="20" t="n">
        <f aca="false">MAX(0,K2660-C2660)</f>
        <v>79.4474182384219</v>
      </c>
      <c r="Y2660" s="17" t="n">
        <f aca="false">F2660*PARAMETER!$B$5*Q2660</f>
        <v>155396.706</v>
      </c>
      <c r="Z2660" s="21" t="n">
        <f aca="false">SUMIF($Y$2:$Y$3205,"&gt;="&amp;Y2660)/SUM($Y$2:$Y$3205)</f>
        <v>0.99013127993037</v>
      </c>
      <c r="AA2660" s="16" t="str">
        <f aca="false">IF(Z2660&lt;=PARAMETER!$B$7,"A",IF(Z2660&lt;=PARAMETER!$B$8,"B","C"))</f>
        <v>C</v>
      </c>
      <c r="AB2660" s="22" t="n">
        <f aca="false">G2660/F2660</f>
        <v>0.174944403261675</v>
      </c>
      <c r="AC2660" s="16" t="str">
        <f aca="false">IF(AB2660&lt;=PARAMETER!$B$9,"X",IF(AB2660&lt;=PARAMETER!$B$10,"Y","Z"))</f>
        <v>X</v>
      </c>
      <c r="AD2660" s="16" t="str">
        <f aca="false">AA2660&amp;AC2660</f>
        <v>CX</v>
      </c>
      <c r="AE2660" s="22" t="n">
        <f aca="false">DATA!I2660</f>
        <v>0.58</v>
      </c>
      <c r="AF2660" s="18" t="n">
        <f aca="false">DATA!L2660</f>
        <v>55</v>
      </c>
      <c r="AG2660" s="16" t="str">
        <f aca="false">DATA!K2660</f>
        <v>D</v>
      </c>
      <c r="AH2660" s="18" t="n">
        <f aca="false">IF(AE2660&gt;=PARAMETER!$B$12,1,0)</f>
        <v>0</v>
      </c>
      <c r="AI2660" s="18" t="n">
        <f aca="false">IF(AF2660&gt;=PARAMETER!$B$13,1,0)</f>
        <v>0</v>
      </c>
      <c r="AJ2660" s="18" t="n">
        <f aca="false">IF(AND(AH2660=1,AI2660=1),1,0)</f>
        <v>0</v>
      </c>
    </row>
    <row r="2661" customFormat="false" ht="15" hidden="false" customHeight="false" outlineLevel="0" collapsed="false">
      <c r="A2661" s="16" t="str">
        <f aca="false">DATA!A2661</f>
        <v>ITM12659</v>
      </c>
      <c r="B2661" s="16" t="str">
        <f aca="false">DATA!B2661</f>
        <v>Groceries</v>
      </c>
      <c r="C2661" s="17" t="n">
        <f aca="false">DATA!C2661</f>
        <v>353</v>
      </c>
      <c r="D2661" s="17" t="n">
        <f aca="false">DATA!D2661</f>
        <v>80</v>
      </c>
      <c r="E2661" s="18" t="n">
        <f aca="false">DATA!F2661</f>
        <v>5</v>
      </c>
      <c r="F2661" s="19" t="n">
        <f aca="false">DATA!G2661</f>
        <v>45.17</v>
      </c>
      <c r="G2661" s="19" t="n">
        <f aca="false">DATA!H2661</f>
        <v>0.62</v>
      </c>
      <c r="H2661" s="18" t="n">
        <f aca="false">DATA!E2661</f>
        <v>13</v>
      </c>
      <c r="I2661" s="20" t="n">
        <f aca="false">F2661*E2661</f>
        <v>225.85</v>
      </c>
      <c r="J2661" s="20" t="n">
        <f aca="false">PARAMETER!$B$4*G2661*SQRT(E2661)</f>
        <v>2.28036280419835</v>
      </c>
      <c r="K2661" s="20" t="n">
        <f aca="false">I2661+J2661</f>
        <v>228.130362804198</v>
      </c>
      <c r="L2661" s="20" t="n">
        <f aca="false">K2661+F2661*H2661</f>
        <v>815.340362804198</v>
      </c>
      <c r="M2661" s="16" t="str">
        <f aca="false">IF(C2661&lt;=K2661,"REORDER",IF(C2661&gt;L2661,"OVERSTOCK","OK"))</f>
        <v>OK</v>
      </c>
      <c r="N2661" s="16" t="str">
        <f aca="false">IF(C2661&lt;=D2661,"REORDER","OK")</f>
        <v>OK</v>
      </c>
      <c r="O2661" s="18" t="n">
        <f aca="false">IF(D2661&lt;I2661,1,0)</f>
        <v>1</v>
      </c>
      <c r="P2661" s="20" t="n">
        <f aca="false">C2661/F2661</f>
        <v>7.81492140801417</v>
      </c>
      <c r="Q2661" s="19" t="n">
        <f aca="false">DATA!N2661</f>
        <v>169.4</v>
      </c>
      <c r="R2661" s="19" t="n">
        <f aca="false">DATA!O2661</f>
        <v>1.14</v>
      </c>
      <c r="S2661" s="17" t="n">
        <f aca="false">C2661*Q2661</f>
        <v>59798.2</v>
      </c>
      <c r="T2661" s="19" t="n">
        <f aca="false">C2661*R2661</f>
        <v>402.42</v>
      </c>
      <c r="U2661" s="20" t="n">
        <f aca="false">MAX(0,C2661-L2661)</f>
        <v>0</v>
      </c>
      <c r="V2661" s="17" t="n">
        <f aca="false">U2661*Q2661</f>
        <v>0</v>
      </c>
      <c r="W2661" s="19" t="n">
        <f aca="false">U2661*R2661</f>
        <v>0</v>
      </c>
      <c r="X2661" s="20" t="n">
        <f aca="false">MAX(0,K2661-C2661)</f>
        <v>0</v>
      </c>
      <c r="Y2661" s="17" t="n">
        <f aca="false">F2661*PARAMETER!$B$5*Q2661</f>
        <v>2792906.27</v>
      </c>
      <c r="Z2661" s="21" t="n">
        <f aca="false">SUMIF($Y$2:$Y$3205,"&gt;="&amp;Y2661)/SUM($Y$2:$Y$3205)</f>
        <v>0.113055098850455</v>
      </c>
      <c r="AA2661" s="16" t="str">
        <f aca="false">IF(Z2661&lt;=PARAMETER!$B$7,"A",IF(Z2661&lt;=PARAMETER!$B$8,"B","C"))</f>
        <v>A</v>
      </c>
      <c r="AB2661" s="22" t="n">
        <f aca="false">G2661/F2661</f>
        <v>0.0137259242860306</v>
      </c>
      <c r="AC2661" s="16" t="str">
        <f aca="false">IF(AB2661&lt;=PARAMETER!$B$9,"X",IF(AB2661&lt;=PARAMETER!$B$10,"Y","Z"))</f>
        <v>X</v>
      </c>
      <c r="AD2661" s="16" t="str">
        <f aca="false">AA2661&amp;AC2661</f>
        <v>AX</v>
      </c>
      <c r="AE2661" s="22" t="n">
        <f aca="false">DATA!I2661</f>
        <v>0.36</v>
      </c>
      <c r="AF2661" s="18" t="n">
        <f aca="false">DATA!L2661</f>
        <v>75</v>
      </c>
      <c r="AG2661" s="16" t="str">
        <f aca="false">DATA!K2661</f>
        <v>B</v>
      </c>
      <c r="AH2661" s="18" t="n">
        <f aca="false">IF(AE2661&gt;=PARAMETER!$B$12,1,0)</f>
        <v>0</v>
      </c>
      <c r="AI2661" s="18" t="n">
        <f aca="false">IF(AF2661&gt;=PARAMETER!$B$13,1,0)</f>
        <v>0</v>
      </c>
      <c r="AJ2661" s="18" t="n">
        <f aca="false">IF(AND(AH2661=1,AI2661=1),1,0)</f>
        <v>0</v>
      </c>
    </row>
    <row r="2662" customFormat="false" ht="15" hidden="false" customHeight="false" outlineLevel="0" collapsed="false">
      <c r="A2662" s="16" t="str">
        <f aca="false">DATA!A2662</f>
        <v>ITM12660</v>
      </c>
      <c r="B2662" s="16" t="str">
        <f aca="false">DATA!B2662</f>
        <v>Groceries</v>
      </c>
      <c r="C2662" s="17" t="n">
        <f aca="false">DATA!C2662</f>
        <v>374</v>
      </c>
      <c r="D2662" s="17" t="n">
        <f aca="false">DATA!D2662</f>
        <v>55</v>
      </c>
      <c r="E2662" s="18" t="n">
        <f aca="false">DATA!F2662</f>
        <v>5</v>
      </c>
      <c r="F2662" s="19" t="n">
        <f aca="false">DATA!G2662</f>
        <v>35.57</v>
      </c>
      <c r="G2662" s="19" t="n">
        <f aca="false">DATA!H2662</f>
        <v>1.76</v>
      </c>
      <c r="H2662" s="18" t="n">
        <f aca="false">DATA!E2662</f>
        <v>4</v>
      </c>
      <c r="I2662" s="20" t="n">
        <f aca="false">F2662*E2662</f>
        <v>177.85</v>
      </c>
      <c r="J2662" s="20" t="n">
        <f aca="false">PARAMETER!$B$4*G2662*SQRT(E2662)</f>
        <v>6.473287960305</v>
      </c>
      <c r="K2662" s="20" t="n">
        <f aca="false">I2662+J2662</f>
        <v>184.323287960305</v>
      </c>
      <c r="L2662" s="20" t="n">
        <f aca="false">K2662+F2662*H2662</f>
        <v>326.603287960305</v>
      </c>
      <c r="M2662" s="16" t="str">
        <f aca="false">IF(C2662&lt;=K2662,"REORDER",IF(C2662&gt;L2662,"OVERSTOCK","OK"))</f>
        <v>OVERSTOCK</v>
      </c>
      <c r="N2662" s="16" t="str">
        <f aca="false">IF(C2662&lt;=D2662,"REORDER","OK")</f>
        <v>OK</v>
      </c>
      <c r="O2662" s="18" t="n">
        <f aca="false">IF(D2662&lt;I2662,1,0)</f>
        <v>1</v>
      </c>
      <c r="P2662" s="20" t="n">
        <f aca="false">C2662/F2662</f>
        <v>10.5144784931122</v>
      </c>
      <c r="Q2662" s="19" t="n">
        <f aca="false">DATA!N2662</f>
        <v>119.2</v>
      </c>
      <c r="R2662" s="19" t="n">
        <f aca="false">DATA!O2662</f>
        <v>1.51</v>
      </c>
      <c r="S2662" s="17" t="n">
        <f aca="false">C2662*Q2662</f>
        <v>44580.8</v>
      </c>
      <c r="T2662" s="19" t="n">
        <f aca="false">C2662*R2662</f>
        <v>564.74</v>
      </c>
      <c r="U2662" s="20" t="n">
        <f aca="false">MAX(0,C2662-L2662)</f>
        <v>47.396712039695</v>
      </c>
      <c r="V2662" s="17" t="n">
        <f aca="false">U2662*Q2662</f>
        <v>5649.68807513164</v>
      </c>
      <c r="W2662" s="19" t="n">
        <f aca="false">U2662*R2662</f>
        <v>71.5690351799394</v>
      </c>
      <c r="X2662" s="20" t="n">
        <f aca="false">MAX(0,K2662-C2662)</f>
        <v>0</v>
      </c>
      <c r="Y2662" s="17" t="n">
        <f aca="false">F2662*PARAMETER!$B$5*Q2662</f>
        <v>1547579.56</v>
      </c>
      <c r="Z2662" s="21" t="n">
        <f aca="false">SUMIF($Y$2:$Y$3205,"&gt;="&amp;Y2662)/SUM($Y$2:$Y$3205)</f>
        <v>0.503878511064248</v>
      </c>
      <c r="AA2662" s="16" t="str">
        <f aca="false">IF(Z2662&lt;=PARAMETER!$B$7,"A",IF(Z2662&lt;=PARAMETER!$B$8,"B","C"))</f>
        <v>A</v>
      </c>
      <c r="AB2662" s="22" t="n">
        <f aca="false">G2662/F2662</f>
        <v>0.0494798987911161</v>
      </c>
      <c r="AC2662" s="16" t="str">
        <f aca="false">IF(AB2662&lt;=PARAMETER!$B$9,"X",IF(AB2662&lt;=PARAMETER!$B$10,"Y","Z"))</f>
        <v>X</v>
      </c>
      <c r="AD2662" s="16" t="str">
        <f aca="false">AA2662&amp;AC2662</f>
        <v>AX</v>
      </c>
      <c r="AE2662" s="22" t="n">
        <f aca="false">DATA!I2662</f>
        <v>0.29</v>
      </c>
      <c r="AF2662" s="18" t="n">
        <f aca="false">DATA!L2662</f>
        <v>89</v>
      </c>
      <c r="AG2662" s="16" t="str">
        <f aca="false">DATA!K2662</f>
        <v>D</v>
      </c>
      <c r="AH2662" s="18" t="n">
        <f aca="false">IF(AE2662&gt;=PARAMETER!$B$12,1,0)</f>
        <v>0</v>
      </c>
      <c r="AI2662" s="18" t="n">
        <f aca="false">IF(AF2662&gt;=PARAMETER!$B$13,1,0)</f>
        <v>0</v>
      </c>
      <c r="AJ2662" s="18" t="n">
        <f aca="false">IF(AND(AH2662=1,AI2662=1),1,0)</f>
        <v>0</v>
      </c>
    </row>
    <row r="2663" customFormat="false" ht="15" hidden="false" customHeight="false" outlineLevel="0" collapsed="false">
      <c r="A2663" s="16" t="str">
        <f aca="false">DATA!A2663</f>
        <v>ITM12661</v>
      </c>
      <c r="B2663" s="16" t="str">
        <f aca="false">DATA!B2663</f>
        <v>Apparel</v>
      </c>
      <c r="C2663" s="17" t="n">
        <f aca="false">DATA!C2663</f>
        <v>135</v>
      </c>
      <c r="D2663" s="17" t="n">
        <f aca="false">DATA!D2663</f>
        <v>40</v>
      </c>
      <c r="E2663" s="18" t="n">
        <f aca="false">DATA!F2663</f>
        <v>9</v>
      </c>
      <c r="F2663" s="19" t="n">
        <f aca="false">DATA!G2663</f>
        <v>40.06</v>
      </c>
      <c r="G2663" s="19" t="n">
        <f aca="false">DATA!H2663</f>
        <v>8.57</v>
      </c>
      <c r="H2663" s="18" t="n">
        <f aca="false">DATA!E2663</f>
        <v>12</v>
      </c>
      <c r="I2663" s="20" t="n">
        <f aca="false">F2663*E2663</f>
        <v>360.54</v>
      </c>
      <c r="J2663" s="20" t="n">
        <f aca="false">PARAMETER!$B$4*G2663*SQRT(E2663)</f>
        <v>42.2891867489223</v>
      </c>
      <c r="K2663" s="20" t="n">
        <f aca="false">I2663+J2663</f>
        <v>402.829186748922</v>
      </c>
      <c r="L2663" s="20" t="n">
        <f aca="false">K2663+F2663*H2663</f>
        <v>883.549186748922</v>
      </c>
      <c r="M2663" s="16" t="str">
        <f aca="false">IF(C2663&lt;=K2663,"REORDER",IF(C2663&gt;L2663,"OVERSTOCK","OK"))</f>
        <v>REORDER</v>
      </c>
      <c r="N2663" s="16" t="str">
        <f aca="false">IF(C2663&lt;=D2663,"REORDER","OK")</f>
        <v>OK</v>
      </c>
      <c r="O2663" s="18" t="n">
        <f aca="false">IF(D2663&lt;I2663,1,0)</f>
        <v>1</v>
      </c>
      <c r="P2663" s="20" t="n">
        <f aca="false">C2663/F2663</f>
        <v>3.36994508237644</v>
      </c>
      <c r="Q2663" s="19" t="n">
        <f aca="false">DATA!N2663</f>
        <v>191.91</v>
      </c>
      <c r="R2663" s="19" t="n">
        <f aca="false">DATA!O2663</f>
        <v>1.42</v>
      </c>
      <c r="S2663" s="17" t="n">
        <f aca="false">C2663*Q2663</f>
        <v>25907.85</v>
      </c>
      <c r="T2663" s="19" t="n">
        <f aca="false">C2663*R2663</f>
        <v>191.7</v>
      </c>
      <c r="U2663" s="20" t="n">
        <f aca="false">MAX(0,C2663-L2663)</f>
        <v>0</v>
      </c>
      <c r="V2663" s="17" t="n">
        <f aca="false">U2663*Q2663</f>
        <v>0</v>
      </c>
      <c r="W2663" s="19" t="n">
        <f aca="false">U2663*R2663</f>
        <v>0</v>
      </c>
      <c r="X2663" s="20" t="n">
        <f aca="false">MAX(0,K2663-C2663)</f>
        <v>267.829186748922</v>
      </c>
      <c r="Y2663" s="17" t="n">
        <f aca="false">F2663*PARAMETER!$B$5*Q2663</f>
        <v>2806088.829</v>
      </c>
      <c r="Z2663" s="21" t="n">
        <f aca="false">SUMIF($Y$2:$Y$3205,"&gt;="&amp;Y2663)/SUM($Y$2:$Y$3205)</f>
        <v>0.111272215031795</v>
      </c>
      <c r="AA2663" s="16" t="str">
        <f aca="false">IF(Z2663&lt;=PARAMETER!$B$7,"A",IF(Z2663&lt;=PARAMETER!$B$8,"B","C"))</f>
        <v>A</v>
      </c>
      <c r="AB2663" s="22" t="n">
        <f aca="false">G2663/F2663</f>
        <v>0.213929106340489</v>
      </c>
      <c r="AC2663" s="16" t="str">
        <f aca="false">IF(AB2663&lt;=PARAMETER!$B$9,"X",IF(AB2663&lt;=PARAMETER!$B$10,"Y","Z"))</f>
        <v>X</v>
      </c>
      <c r="AD2663" s="16" t="str">
        <f aca="false">AA2663&amp;AC2663</f>
        <v>AX</v>
      </c>
      <c r="AE2663" s="22" t="n">
        <f aca="false">DATA!I2663</f>
        <v>0.63</v>
      </c>
      <c r="AF2663" s="18" t="n">
        <f aca="false">DATA!L2663</f>
        <v>159</v>
      </c>
      <c r="AG2663" s="16" t="str">
        <f aca="false">DATA!K2663</f>
        <v>D</v>
      </c>
      <c r="AH2663" s="18" t="n">
        <f aca="false">IF(AE2663&gt;=PARAMETER!$B$12,1,0)</f>
        <v>0</v>
      </c>
      <c r="AI2663" s="18" t="n">
        <f aca="false">IF(AF2663&gt;=PARAMETER!$B$13,1,0)</f>
        <v>1</v>
      </c>
      <c r="AJ2663" s="18" t="n">
        <f aca="false">IF(AND(AH2663=1,AI2663=1),1,0)</f>
        <v>0</v>
      </c>
    </row>
    <row r="2664" customFormat="false" ht="15" hidden="false" customHeight="false" outlineLevel="0" collapsed="false">
      <c r="A2664" s="16" t="str">
        <f aca="false">DATA!A2664</f>
        <v>ITM12662</v>
      </c>
      <c r="B2664" s="16" t="str">
        <f aca="false">DATA!B2664</f>
        <v>Groceries</v>
      </c>
      <c r="C2664" s="17" t="n">
        <f aca="false">DATA!C2664</f>
        <v>67</v>
      </c>
      <c r="D2664" s="17" t="n">
        <f aca="false">DATA!D2664</f>
        <v>97</v>
      </c>
      <c r="E2664" s="18" t="n">
        <f aca="false">DATA!F2664</f>
        <v>2</v>
      </c>
      <c r="F2664" s="19" t="n">
        <f aca="false">DATA!G2664</f>
        <v>34.4</v>
      </c>
      <c r="G2664" s="19" t="n">
        <f aca="false">DATA!H2664</f>
        <v>9.79</v>
      </c>
      <c r="H2664" s="18" t="n">
        <f aca="false">DATA!E2664</f>
        <v>12</v>
      </c>
      <c r="I2664" s="20" t="n">
        <f aca="false">F2664*E2664</f>
        <v>68.8</v>
      </c>
      <c r="J2664" s="20" t="n">
        <f aca="false">PARAMETER!$B$4*G2664*SQRT(E2664)</f>
        <v>22.7732464689893</v>
      </c>
      <c r="K2664" s="20" t="n">
        <f aca="false">I2664+J2664</f>
        <v>91.5732464689893</v>
      </c>
      <c r="L2664" s="20" t="n">
        <f aca="false">K2664+F2664*H2664</f>
        <v>504.373246468989</v>
      </c>
      <c r="M2664" s="16" t="str">
        <f aca="false">IF(C2664&lt;=K2664,"REORDER",IF(C2664&gt;L2664,"OVERSTOCK","OK"))</f>
        <v>REORDER</v>
      </c>
      <c r="N2664" s="16" t="str">
        <f aca="false">IF(C2664&lt;=D2664,"REORDER","OK")</f>
        <v>REORDER</v>
      </c>
      <c r="O2664" s="18" t="n">
        <f aca="false">IF(D2664&lt;I2664,1,0)</f>
        <v>0</v>
      </c>
      <c r="P2664" s="20" t="n">
        <f aca="false">C2664/F2664</f>
        <v>1.94767441860465</v>
      </c>
      <c r="Q2664" s="19" t="n">
        <f aca="false">DATA!N2664</f>
        <v>92</v>
      </c>
      <c r="R2664" s="19" t="n">
        <f aca="false">DATA!O2664</f>
        <v>1.64</v>
      </c>
      <c r="S2664" s="17" t="n">
        <f aca="false">C2664*Q2664</f>
        <v>6164</v>
      </c>
      <c r="T2664" s="19" t="n">
        <f aca="false">C2664*R2664</f>
        <v>109.88</v>
      </c>
      <c r="U2664" s="20" t="n">
        <f aca="false">MAX(0,C2664-L2664)</f>
        <v>0</v>
      </c>
      <c r="V2664" s="17" t="n">
        <f aca="false">U2664*Q2664</f>
        <v>0</v>
      </c>
      <c r="W2664" s="19" t="n">
        <f aca="false">U2664*R2664</f>
        <v>0</v>
      </c>
      <c r="X2664" s="20" t="n">
        <f aca="false">MAX(0,K2664-C2664)</f>
        <v>24.5732464689893</v>
      </c>
      <c r="Y2664" s="17" t="n">
        <f aca="false">F2664*PARAMETER!$B$5*Q2664</f>
        <v>1155152</v>
      </c>
      <c r="Z2664" s="21" t="n">
        <f aca="false">SUMIF($Y$2:$Y$3205,"&gt;="&amp;Y2664)/SUM($Y$2:$Y$3205)</f>
        <v>0.665092221394368</v>
      </c>
      <c r="AA2664" s="16" t="str">
        <f aca="false">IF(Z2664&lt;=PARAMETER!$B$7,"A",IF(Z2664&lt;=PARAMETER!$B$8,"B","C"))</f>
        <v>A</v>
      </c>
      <c r="AB2664" s="22" t="n">
        <f aca="false">G2664/F2664</f>
        <v>0.284593023255814</v>
      </c>
      <c r="AC2664" s="16" t="str">
        <f aca="false">IF(AB2664&lt;=PARAMETER!$B$9,"X",IF(AB2664&lt;=PARAMETER!$B$10,"Y","Z"))</f>
        <v>Y</v>
      </c>
      <c r="AD2664" s="16" t="str">
        <f aca="false">AA2664&amp;AC2664</f>
        <v>AY</v>
      </c>
      <c r="AE2664" s="22" t="n">
        <f aca="false">DATA!I2664</f>
        <v>0.92</v>
      </c>
      <c r="AF2664" s="18" t="n">
        <f aca="false">DATA!L2664</f>
        <v>149</v>
      </c>
      <c r="AG2664" s="16" t="str">
        <f aca="false">DATA!K2664</f>
        <v>A</v>
      </c>
      <c r="AH2664" s="18" t="n">
        <f aca="false">IF(AE2664&gt;=PARAMETER!$B$12,1,0)</f>
        <v>1</v>
      </c>
      <c r="AI2664" s="18" t="n">
        <f aca="false">IF(AF2664&gt;=PARAMETER!$B$13,1,0)</f>
        <v>1</v>
      </c>
      <c r="AJ2664" s="18" t="n">
        <f aca="false">IF(AND(AH2664=1,AI2664=1),1,0)</f>
        <v>1</v>
      </c>
    </row>
    <row r="2665" customFormat="false" ht="15" hidden="false" customHeight="false" outlineLevel="0" collapsed="false">
      <c r="A2665" s="16" t="str">
        <f aca="false">DATA!A2665</f>
        <v>ITM12663</v>
      </c>
      <c r="B2665" s="16" t="str">
        <f aca="false">DATA!B2665</f>
        <v>Electronics</v>
      </c>
      <c r="C2665" s="17" t="n">
        <f aca="false">DATA!C2665</f>
        <v>245</v>
      </c>
      <c r="D2665" s="17" t="n">
        <f aca="false">DATA!D2665</f>
        <v>68</v>
      </c>
      <c r="E2665" s="18" t="n">
        <f aca="false">DATA!F2665</f>
        <v>4</v>
      </c>
      <c r="F2665" s="19" t="n">
        <f aca="false">DATA!G2665</f>
        <v>11.12</v>
      </c>
      <c r="G2665" s="19" t="n">
        <f aca="false">DATA!H2665</f>
        <v>2</v>
      </c>
      <c r="H2665" s="18" t="n">
        <f aca="false">DATA!E2665</f>
        <v>4</v>
      </c>
      <c r="I2665" s="20" t="n">
        <f aca="false">F2665*E2665</f>
        <v>44.48</v>
      </c>
      <c r="J2665" s="20" t="n">
        <f aca="false">PARAMETER!$B$4*G2665*SQRT(E2665)</f>
        <v>6.57941450780589</v>
      </c>
      <c r="K2665" s="20" t="n">
        <f aca="false">I2665+J2665</f>
        <v>51.0594145078059</v>
      </c>
      <c r="L2665" s="20" t="n">
        <f aca="false">K2665+F2665*H2665</f>
        <v>95.5394145078059</v>
      </c>
      <c r="M2665" s="16" t="str">
        <f aca="false">IF(C2665&lt;=K2665,"REORDER",IF(C2665&gt;L2665,"OVERSTOCK","OK"))</f>
        <v>OVERSTOCK</v>
      </c>
      <c r="N2665" s="16" t="str">
        <f aca="false">IF(C2665&lt;=D2665,"REORDER","OK")</f>
        <v>OK</v>
      </c>
      <c r="O2665" s="18" t="n">
        <f aca="false">IF(D2665&lt;I2665,1,0)</f>
        <v>0</v>
      </c>
      <c r="P2665" s="20" t="n">
        <f aca="false">C2665/F2665</f>
        <v>22.0323741007194</v>
      </c>
      <c r="Q2665" s="19" t="n">
        <f aca="false">DATA!N2665</f>
        <v>43.58</v>
      </c>
      <c r="R2665" s="19" t="n">
        <f aca="false">DATA!O2665</f>
        <v>0.69</v>
      </c>
      <c r="S2665" s="17" t="n">
        <f aca="false">C2665*Q2665</f>
        <v>10677.1</v>
      </c>
      <c r="T2665" s="19" t="n">
        <f aca="false">C2665*R2665</f>
        <v>169.05</v>
      </c>
      <c r="U2665" s="20" t="n">
        <f aca="false">MAX(0,C2665-L2665)</f>
        <v>149.460585492194</v>
      </c>
      <c r="V2665" s="17" t="n">
        <f aca="false">U2665*Q2665</f>
        <v>6513.49231574982</v>
      </c>
      <c r="W2665" s="19" t="n">
        <f aca="false">U2665*R2665</f>
        <v>103.127803989614</v>
      </c>
      <c r="X2665" s="20" t="n">
        <f aca="false">MAX(0,K2665-C2665)</f>
        <v>0</v>
      </c>
      <c r="Y2665" s="17" t="n">
        <f aca="false">F2665*PARAMETER!$B$5*Q2665</f>
        <v>176882.504</v>
      </c>
      <c r="Z2665" s="21" t="n">
        <f aca="false">SUMIF($Y$2:$Y$3205,"&gt;="&amp;Y2665)/SUM($Y$2:$Y$3205)</f>
        <v>0.987132362657807</v>
      </c>
      <c r="AA2665" s="16" t="str">
        <f aca="false">IF(Z2665&lt;=PARAMETER!$B$7,"A",IF(Z2665&lt;=PARAMETER!$B$8,"B","C"))</f>
        <v>C</v>
      </c>
      <c r="AB2665" s="22" t="n">
        <f aca="false">G2665/F2665</f>
        <v>0.179856115107914</v>
      </c>
      <c r="AC2665" s="16" t="str">
        <f aca="false">IF(AB2665&lt;=PARAMETER!$B$9,"X",IF(AB2665&lt;=PARAMETER!$B$10,"Y","Z"))</f>
        <v>X</v>
      </c>
      <c r="AD2665" s="16" t="str">
        <f aca="false">AA2665&amp;AC2665</f>
        <v>CX</v>
      </c>
      <c r="AE2665" s="22" t="n">
        <f aca="false">DATA!I2665</f>
        <v>0.85</v>
      </c>
      <c r="AF2665" s="18" t="n">
        <f aca="false">DATA!L2665</f>
        <v>156</v>
      </c>
      <c r="AG2665" s="16" t="str">
        <f aca="false">DATA!K2665</f>
        <v>A</v>
      </c>
      <c r="AH2665" s="18" t="n">
        <f aca="false">IF(AE2665&gt;=PARAMETER!$B$12,1,0)</f>
        <v>1</v>
      </c>
      <c r="AI2665" s="18" t="n">
        <f aca="false">IF(AF2665&gt;=PARAMETER!$B$13,1,0)</f>
        <v>1</v>
      </c>
      <c r="AJ2665" s="18" t="n">
        <f aca="false">IF(AND(AH2665=1,AI2665=1),1,0)</f>
        <v>1</v>
      </c>
    </row>
    <row r="2666" customFormat="false" ht="15" hidden="false" customHeight="false" outlineLevel="0" collapsed="false">
      <c r="A2666" s="16" t="str">
        <f aca="false">DATA!A2666</f>
        <v>ITM12664</v>
      </c>
      <c r="B2666" s="16" t="str">
        <f aca="false">DATA!B2666</f>
        <v>Pharma</v>
      </c>
      <c r="C2666" s="17" t="n">
        <f aca="false">DATA!C2666</f>
        <v>285</v>
      </c>
      <c r="D2666" s="17" t="n">
        <f aca="false">DATA!D2666</f>
        <v>38</v>
      </c>
      <c r="E2666" s="18" t="n">
        <f aca="false">DATA!F2666</f>
        <v>7</v>
      </c>
      <c r="F2666" s="19" t="n">
        <f aca="false">DATA!G2666</f>
        <v>6.41</v>
      </c>
      <c r="G2666" s="19" t="n">
        <f aca="false">DATA!H2666</f>
        <v>5.59</v>
      </c>
      <c r="H2666" s="18" t="n">
        <f aca="false">DATA!E2666</f>
        <v>5</v>
      </c>
      <c r="I2666" s="20" t="n">
        <f aca="false">F2666*E2666</f>
        <v>44.87</v>
      </c>
      <c r="J2666" s="20" t="n">
        <f aca="false">PARAMETER!$B$4*G2666*SQRT(E2666)</f>
        <v>24.3269736476906</v>
      </c>
      <c r="K2666" s="20" t="n">
        <f aca="false">I2666+J2666</f>
        <v>69.1969736476906</v>
      </c>
      <c r="L2666" s="20" t="n">
        <f aca="false">K2666+F2666*H2666</f>
        <v>101.246973647691</v>
      </c>
      <c r="M2666" s="16" t="str">
        <f aca="false">IF(C2666&lt;=K2666,"REORDER",IF(C2666&gt;L2666,"OVERSTOCK","OK"))</f>
        <v>OVERSTOCK</v>
      </c>
      <c r="N2666" s="16" t="str">
        <f aca="false">IF(C2666&lt;=D2666,"REORDER","OK")</f>
        <v>OK</v>
      </c>
      <c r="O2666" s="18" t="n">
        <f aca="false">IF(D2666&lt;I2666,1,0)</f>
        <v>1</v>
      </c>
      <c r="P2666" s="20" t="n">
        <f aca="false">C2666/F2666</f>
        <v>44.4617784711388</v>
      </c>
      <c r="Q2666" s="19" t="n">
        <f aca="false">DATA!N2666</f>
        <v>99.91</v>
      </c>
      <c r="R2666" s="19" t="n">
        <f aca="false">DATA!O2666</f>
        <v>0.51</v>
      </c>
      <c r="S2666" s="17" t="n">
        <f aca="false">C2666*Q2666</f>
        <v>28474.35</v>
      </c>
      <c r="T2666" s="19" t="n">
        <f aca="false">C2666*R2666</f>
        <v>145.35</v>
      </c>
      <c r="U2666" s="20" t="n">
        <f aca="false">MAX(0,C2666-L2666)</f>
        <v>183.753026352309</v>
      </c>
      <c r="V2666" s="17" t="n">
        <f aca="false">U2666*Q2666</f>
        <v>18358.7648628592</v>
      </c>
      <c r="W2666" s="19" t="n">
        <f aca="false">U2666*R2666</f>
        <v>93.7140434396778</v>
      </c>
      <c r="X2666" s="20" t="n">
        <f aca="false">MAX(0,K2666-C2666)</f>
        <v>0</v>
      </c>
      <c r="Y2666" s="17" t="n">
        <f aca="false">F2666*PARAMETER!$B$5*Q2666</f>
        <v>233754.4315</v>
      </c>
      <c r="Z2666" s="21" t="n">
        <f aca="false">SUMIF($Y$2:$Y$3205,"&gt;="&amp;Y2666)/SUM($Y$2:$Y$3205)</f>
        <v>0.976348004410547</v>
      </c>
      <c r="AA2666" s="16" t="str">
        <f aca="false">IF(Z2666&lt;=PARAMETER!$B$7,"A",IF(Z2666&lt;=PARAMETER!$B$8,"B","C"))</f>
        <v>C</v>
      </c>
      <c r="AB2666" s="22" t="n">
        <f aca="false">G2666/F2666</f>
        <v>0.87207488299532</v>
      </c>
      <c r="AC2666" s="16" t="str">
        <f aca="false">IF(AB2666&lt;=PARAMETER!$B$9,"X",IF(AB2666&lt;=PARAMETER!$B$10,"Y","Z"))</f>
        <v>Z</v>
      </c>
      <c r="AD2666" s="16" t="str">
        <f aca="false">AA2666&amp;AC2666</f>
        <v>CZ</v>
      </c>
      <c r="AE2666" s="22" t="n">
        <f aca="false">DATA!I2666</f>
        <v>0.26</v>
      </c>
      <c r="AF2666" s="18" t="n">
        <f aca="false">DATA!L2666</f>
        <v>159</v>
      </c>
      <c r="AG2666" s="16" t="str">
        <f aca="false">DATA!K2666</f>
        <v>D</v>
      </c>
      <c r="AH2666" s="18" t="n">
        <f aca="false">IF(AE2666&gt;=PARAMETER!$B$12,1,0)</f>
        <v>0</v>
      </c>
      <c r="AI2666" s="18" t="n">
        <f aca="false">IF(AF2666&gt;=PARAMETER!$B$13,1,0)</f>
        <v>1</v>
      </c>
      <c r="AJ2666" s="18" t="n">
        <f aca="false">IF(AND(AH2666=1,AI2666=1),1,0)</f>
        <v>0</v>
      </c>
    </row>
    <row r="2667" customFormat="false" ht="15" hidden="false" customHeight="false" outlineLevel="0" collapsed="false">
      <c r="A2667" s="16" t="str">
        <f aca="false">DATA!A2667</f>
        <v>ITM12665</v>
      </c>
      <c r="B2667" s="16" t="str">
        <f aca="false">DATA!B2667</f>
        <v>Electronics</v>
      </c>
      <c r="C2667" s="17" t="n">
        <f aca="false">DATA!C2667</f>
        <v>118</v>
      </c>
      <c r="D2667" s="17" t="n">
        <f aca="false">DATA!D2667</f>
        <v>26</v>
      </c>
      <c r="E2667" s="18" t="n">
        <f aca="false">DATA!F2667</f>
        <v>5</v>
      </c>
      <c r="F2667" s="19" t="n">
        <f aca="false">DATA!G2667</f>
        <v>41.65</v>
      </c>
      <c r="G2667" s="19" t="n">
        <f aca="false">DATA!H2667</f>
        <v>9.68</v>
      </c>
      <c r="H2667" s="18" t="n">
        <f aca="false">DATA!E2667</f>
        <v>12</v>
      </c>
      <c r="I2667" s="20" t="n">
        <f aca="false">F2667*E2667</f>
        <v>208.25</v>
      </c>
      <c r="J2667" s="20" t="n">
        <f aca="false">PARAMETER!$B$4*G2667*SQRT(E2667)</f>
        <v>35.6030837816775</v>
      </c>
      <c r="K2667" s="20" t="n">
        <f aca="false">I2667+J2667</f>
        <v>243.853083781678</v>
      </c>
      <c r="L2667" s="20" t="n">
        <f aca="false">K2667+F2667*H2667</f>
        <v>743.653083781677</v>
      </c>
      <c r="M2667" s="16" t="str">
        <f aca="false">IF(C2667&lt;=K2667,"REORDER",IF(C2667&gt;L2667,"OVERSTOCK","OK"))</f>
        <v>REORDER</v>
      </c>
      <c r="N2667" s="16" t="str">
        <f aca="false">IF(C2667&lt;=D2667,"REORDER","OK")</f>
        <v>OK</v>
      </c>
      <c r="O2667" s="18" t="n">
        <f aca="false">IF(D2667&lt;I2667,1,0)</f>
        <v>1</v>
      </c>
      <c r="P2667" s="20" t="n">
        <f aca="false">C2667/F2667</f>
        <v>2.83313325330132</v>
      </c>
      <c r="Q2667" s="19" t="n">
        <f aca="false">DATA!N2667</f>
        <v>92.94</v>
      </c>
      <c r="R2667" s="19" t="n">
        <f aca="false">DATA!O2667</f>
        <v>1.63</v>
      </c>
      <c r="S2667" s="17" t="n">
        <f aca="false">C2667*Q2667</f>
        <v>10966.92</v>
      </c>
      <c r="T2667" s="19" t="n">
        <f aca="false">C2667*R2667</f>
        <v>192.34</v>
      </c>
      <c r="U2667" s="20" t="n">
        <f aca="false">MAX(0,C2667-L2667)</f>
        <v>0</v>
      </c>
      <c r="V2667" s="17" t="n">
        <f aca="false">U2667*Q2667</f>
        <v>0</v>
      </c>
      <c r="W2667" s="19" t="n">
        <f aca="false">U2667*R2667</f>
        <v>0</v>
      </c>
      <c r="X2667" s="20" t="n">
        <f aca="false">MAX(0,K2667-C2667)</f>
        <v>125.853083781678</v>
      </c>
      <c r="Y2667" s="17" t="n">
        <f aca="false">F2667*PARAMETER!$B$5*Q2667</f>
        <v>1412897.115</v>
      </c>
      <c r="Z2667" s="21" t="n">
        <f aca="false">SUMIF($Y$2:$Y$3205,"&gt;="&amp;Y2667)/SUM($Y$2:$Y$3205)</f>
        <v>0.565163245719256</v>
      </c>
      <c r="AA2667" s="16" t="str">
        <f aca="false">IF(Z2667&lt;=PARAMETER!$B$7,"A",IF(Z2667&lt;=PARAMETER!$B$8,"B","C"))</f>
        <v>A</v>
      </c>
      <c r="AB2667" s="22" t="n">
        <f aca="false">G2667/F2667</f>
        <v>0.232412965186074</v>
      </c>
      <c r="AC2667" s="16" t="str">
        <f aca="false">IF(AB2667&lt;=PARAMETER!$B$9,"X",IF(AB2667&lt;=PARAMETER!$B$10,"Y","Z"))</f>
        <v>X</v>
      </c>
      <c r="AD2667" s="16" t="str">
        <f aca="false">AA2667&amp;AC2667</f>
        <v>AX</v>
      </c>
      <c r="AE2667" s="22" t="n">
        <f aca="false">DATA!I2667</f>
        <v>0.79</v>
      </c>
      <c r="AF2667" s="18" t="n">
        <f aca="false">DATA!L2667</f>
        <v>115</v>
      </c>
      <c r="AG2667" s="16" t="str">
        <f aca="false">DATA!K2667</f>
        <v>D</v>
      </c>
      <c r="AH2667" s="18" t="n">
        <f aca="false">IF(AE2667&gt;=PARAMETER!$B$12,1,0)</f>
        <v>1</v>
      </c>
      <c r="AI2667" s="18" t="n">
        <f aca="false">IF(AF2667&gt;=PARAMETER!$B$13,1,0)</f>
        <v>1</v>
      </c>
      <c r="AJ2667" s="18" t="n">
        <f aca="false">IF(AND(AH2667=1,AI2667=1),1,0)</f>
        <v>1</v>
      </c>
    </row>
    <row r="2668" customFormat="false" ht="15" hidden="false" customHeight="false" outlineLevel="0" collapsed="false">
      <c r="A2668" s="16" t="str">
        <f aca="false">DATA!A2668</f>
        <v>ITM12666</v>
      </c>
      <c r="B2668" s="16" t="str">
        <f aca="false">DATA!B2668</f>
        <v>Automotive</v>
      </c>
      <c r="C2668" s="17" t="n">
        <f aca="false">DATA!C2668</f>
        <v>478</v>
      </c>
      <c r="D2668" s="17" t="n">
        <f aca="false">DATA!D2668</f>
        <v>23</v>
      </c>
      <c r="E2668" s="18" t="n">
        <f aca="false">DATA!F2668</f>
        <v>2</v>
      </c>
      <c r="F2668" s="19" t="n">
        <f aca="false">DATA!G2668</f>
        <v>35.08</v>
      </c>
      <c r="G2668" s="19" t="n">
        <f aca="false">DATA!H2668</f>
        <v>1.99</v>
      </c>
      <c r="H2668" s="18" t="n">
        <f aca="false">DATA!E2668</f>
        <v>14</v>
      </c>
      <c r="I2668" s="20" t="n">
        <f aca="false">F2668*E2668</f>
        <v>70.16</v>
      </c>
      <c r="J2668" s="20" t="n">
        <f aca="false">PARAMETER!$B$4*G2668*SQRT(E2668)</f>
        <v>4.62908687163316</v>
      </c>
      <c r="K2668" s="20" t="n">
        <f aca="false">I2668+J2668</f>
        <v>74.7890868716332</v>
      </c>
      <c r="L2668" s="20" t="n">
        <f aca="false">K2668+F2668*H2668</f>
        <v>565.909086871633</v>
      </c>
      <c r="M2668" s="16" t="str">
        <f aca="false">IF(C2668&lt;=K2668,"REORDER",IF(C2668&gt;L2668,"OVERSTOCK","OK"))</f>
        <v>OK</v>
      </c>
      <c r="N2668" s="16" t="str">
        <f aca="false">IF(C2668&lt;=D2668,"REORDER","OK")</f>
        <v>OK</v>
      </c>
      <c r="O2668" s="18" t="n">
        <f aca="false">IF(D2668&lt;I2668,1,0)</f>
        <v>1</v>
      </c>
      <c r="P2668" s="20" t="n">
        <f aca="false">C2668/F2668</f>
        <v>13.6259977194983</v>
      </c>
      <c r="Q2668" s="19" t="n">
        <f aca="false">DATA!N2668</f>
        <v>108.26</v>
      </c>
      <c r="R2668" s="19" t="n">
        <f aca="false">DATA!O2668</f>
        <v>0.79</v>
      </c>
      <c r="S2668" s="17" t="n">
        <f aca="false">C2668*Q2668</f>
        <v>51748.28</v>
      </c>
      <c r="T2668" s="19" t="n">
        <f aca="false">C2668*R2668</f>
        <v>377.62</v>
      </c>
      <c r="U2668" s="20" t="n">
        <f aca="false">MAX(0,C2668-L2668)</f>
        <v>0</v>
      </c>
      <c r="V2668" s="17" t="n">
        <f aca="false">U2668*Q2668</f>
        <v>0</v>
      </c>
      <c r="W2668" s="19" t="n">
        <f aca="false">U2668*R2668</f>
        <v>0</v>
      </c>
      <c r="X2668" s="20" t="n">
        <f aca="false">MAX(0,K2668-C2668)</f>
        <v>0</v>
      </c>
      <c r="Y2668" s="17" t="n">
        <f aca="false">F2668*PARAMETER!$B$5*Q2668</f>
        <v>1386182.692</v>
      </c>
      <c r="Z2668" s="21" t="n">
        <f aca="false">SUMIF($Y$2:$Y$3205,"&gt;="&amp;Y2668)/SUM($Y$2:$Y$3205)</f>
        <v>0.574979036497442</v>
      </c>
      <c r="AA2668" s="16" t="str">
        <f aca="false">IF(Z2668&lt;=PARAMETER!$B$7,"A",IF(Z2668&lt;=PARAMETER!$B$8,"B","C"))</f>
        <v>A</v>
      </c>
      <c r="AB2668" s="22" t="n">
        <f aca="false">G2668/F2668</f>
        <v>0.05672748004561</v>
      </c>
      <c r="AC2668" s="16" t="str">
        <f aca="false">IF(AB2668&lt;=PARAMETER!$B$9,"X",IF(AB2668&lt;=PARAMETER!$B$10,"Y","Z"))</f>
        <v>X</v>
      </c>
      <c r="AD2668" s="16" t="str">
        <f aca="false">AA2668&amp;AC2668</f>
        <v>AX</v>
      </c>
      <c r="AE2668" s="22" t="n">
        <f aca="false">DATA!I2668</f>
        <v>0.31</v>
      </c>
      <c r="AF2668" s="18" t="n">
        <f aca="false">DATA!L2668</f>
        <v>135</v>
      </c>
      <c r="AG2668" s="16" t="str">
        <f aca="false">DATA!K2668</f>
        <v>A</v>
      </c>
      <c r="AH2668" s="18" t="n">
        <f aca="false">IF(AE2668&gt;=PARAMETER!$B$12,1,0)</f>
        <v>0</v>
      </c>
      <c r="AI2668" s="18" t="n">
        <f aca="false">IF(AF2668&gt;=PARAMETER!$B$13,1,0)</f>
        <v>1</v>
      </c>
      <c r="AJ2668" s="18" t="n">
        <f aca="false">IF(AND(AH2668=1,AI2668=1),1,0)</f>
        <v>0</v>
      </c>
    </row>
    <row r="2669" customFormat="false" ht="15" hidden="false" customHeight="false" outlineLevel="0" collapsed="false">
      <c r="A2669" s="16" t="str">
        <f aca="false">DATA!A2669</f>
        <v>ITM12667</v>
      </c>
      <c r="B2669" s="16" t="str">
        <f aca="false">DATA!B2669</f>
        <v>Pharma</v>
      </c>
      <c r="C2669" s="17" t="n">
        <f aca="false">DATA!C2669</f>
        <v>30</v>
      </c>
      <c r="D2669" s="17" t="n">
        <f aca="false">DATA!D2669</f>
        <v>45</v>
      </c>
      <c r="E2669" s="18" t="n">
        <f aca="false">DATA!F2669</f>
        <v>9</v>
      </c>
      <c r="F2669" s="19" t="n">
        <f aca="false">DATA!G2669</f>
        <v>29.18</v>
      </c>
      <c r="G2669" s="19" t="n">
        <f aca="false">DATA!H2669</f>
        <v>2.27</v>
      </c>
      <c r="H2669" s="18" t="n">
        <f aca="false">DATA!E2669</f>
        <v>9</v>
      </c>
      <c r="I2669" s="20" t="n">
        <f aca="false">F2669*E2669</f>
        <v>262.62</v>
      </c>
      <c r="J2669" s="20" t="n">
        <f aca="false">PARAMETER!$B$4*G2669*SQRT(E2669)</f>
        <v>11.2014531995395</v>
      </c>
      <c r="K2669" s="20" t="n">
        <f aca="false">I2669+J2669</f>
        <v>273.82145319954</v>
      </c>
      <c r="L2669" s="20" t="n">
        <f aca="false">K2669+F2669*H2669</f>
        <v>536.44145319954</v>
      </c>
      <c r="M2669" s="16" t="str">
        <f aca="false">IF(C2669&lt;=K2669,"REORDER",IF(C2669&gt;L2669,"OVERSTOCK","OK"))</f>
        <v>REORDER</v>
      </c>
      <c r="N2669" s="16" t="str">
        <f aca="false">IF(C2669&lt;=D2669,"REORDER","OK")</f>
        <v>REORDER</v>
      </c>
      <c r="O2669" s="18" t="n">
        <f aca="false">IF(D2669&lt;I2669,1,0)</f>
        <v>1</v>
      </c>
      <c r="P2669" s="20" t="n">
        <f aca="false">C2669/F2669</f>
        <v>1.02810143934202</v>
      </c>
      <c r="Q2669" s="19" t="n">
        <f aca="false">DATA!N2669</f>
        <v>163.51</v>
      </c>
      <c r="R2669" s="19" t="n">
        <f aca="false">DATA!O2669</f>
        <v>0.65</v>
      </c>
      <c r="S2669" s="17" t="n">
        <f aca="false">C2669*Q2669</f>
        <v>4905.3</v>
      </c>
      <c r="T2669" s="19" t="n">
        <f aca="false">C2669*R2669</f>
        <v>19.5</v>
      </c>
      <c r="U2669" s="20" t="n">
        <f aca="false">MAX(0,C2669-L2669)</f>
        <v>0</v>
      </c>
      <c r="V2669" s="17" t="n">
        <f aca="false">U2669*Q2669</f>
        <v>0</v>
      </c>
      <c r="W2669" s="19" t="n">
        <f aca="false">U2669*R2669</f>
        <v>0</v>
      </c>
      <c r="X2669" s="20" t="n">
        <f aca="false">MAX(0,K2669-C2669)</f>
        <v>243.82145319954</v>
      </c>
      <c r="Y2669" s="17" t="n">
        <f aca="false">F2669*PARAMETER!$B$5*Q2669</f>
        <v>1741495.957</v>
      </c>
      <c r="Z2669" s="21" t="n">
        <f aca="false">SUMIF($Y$2:$Y$3205,"&gt;="&amp;Y2669)/SUM($Y$2:$Y$3205)</f>
        <v>0.436680252840049</v>
      </c>
      <c r="AA2669" s="16" t="str">
        <f aca="false">IF(Z2669&lt;=PARAMETER!$B$7,"A",IF(Z2669&lt;=PARAMETER!$B$8,"B","C"))</f>
        <v>A</v>
      </c>
      <c r="AB2669" s="22" t="n">
        <f aca="false">G2669/F2669</f>
        <v>0.0777930089102125</v>
      </c>
      <c r="AC2669" s="16" t="str">
        <f aca="false">IF(AB2669&lt;=PARAMETER!$B$9,"X",IF(AB2669&lt;=PARAMETER!$B$10,"Y","Z"))</f>
        <v>X</v>
      </c>
      <c r="AD2669" s="16" t="str">
        <f aca="false">AA2669&amp;AC2669</f>
        <v>AX</v>
      </c>
      <c r="AE2669" s="22" t="n">
        <f aca="false">DATA!I2669</f>
        <v>0.36</v>
      </c>
      <c r="AF2669" s="18" t="n">
        <f aca="false">DATA!L2669</f>
        <v>154</v>
      </c>
      <c r="AG2669" s="16" t="str">
        <f aca="false">DATA!K2669</f>
        <v>A</v>
      </c>
      <c r="AH2669" s="18" t="n">
        <f aca="false">IF(AE2669&gt;=PARAMETER!$B$12,1,0)</f>
        <v>0</v>
      </c>
      <c r="AI2669" s="18" t="n">
        <f aca="false">IF(AF2669&gt;=PARAMETER!$B$13,1,0)</f>
        <v>1</v>
      </c>
      <c r="AJ2669" s="18" t="n">
        <f aca="false">IF(AND(AH2669=1,AI2669=1),1,0)</f>
        <v>0</v>
      </c>
    </row>
    <row r="2670" customFormat="false" ht="15" hidden="false" customHeight="false" outlineLevel="0" collapsed="false">
      <c r="A2670" s="16" t="str">
        <f aca="false">DATA!A2670</f>
        <v>ITM12668</v>
      </c>
      <c r="B2670" s="16" t="str">
        <f aca="false">DATA!B2670</f>
        <v>Groceries</v>
      </c>
      <c r="C2670" s="17" t="n">
        <f aca="false">DATA!C2670</f>
        <v>104</v>
      </c>
      <c r="D2670" s="17" t="n">
        <f aca="false">DATA!D2670</f>
        <v>67</v>
      </c>
      <c r="E2670" s="18" t="n">
        <f aca="false">DATA!F2670</f>
        <v>7</v>
      </c>
      <c r="F2670" s="19" t="n">
        <f aca="false">DATA!G2670</f>
        <v>10.27</v>
      </c>
      <c r="G2670" s="19" t="n">
        <f aca="false">DATA!H2670</f>
        <v>9.3</v>
      </c>
      <c r="H2670" s="18" t="n">
        <f aca="false">DATA!E2670</f>
        <v>5</v>
      </c>
      <c r="I2670" s="20" t="n">
        <f aca="false">F2670*E2670</f>
        <v>71.89</v>
      </c>
      <c r="J2670" s="20" t="n">
        <f aca="false">PARAMETER!$B$4*G2670*SQRT(E2670)</f>
        <v>40.4724248521507</v>
      </c>
      <c r="K2670" s="20" t="n">
        <f aca="false">I2670+J2670</f>
        <v>112.362424852151</v>
      </c>
      <c r="L2670" s="20" t="n">
        <f aca="false">K2670+F2670*H2670</f>
        <v>163.712424852151</v>
      </c>
      <c r="M2670" s="16" t="str">
        <f aca="false">IF(C2670&lt;=K2670,"REORDER",IF(C2670&gt;L2670,"OVERSTOCK","OK"))</f>
        <v>REORDER</v>
      </c>
      <c r="N2670" s="16" t="str">
        <f aca="false">IF(C2670&lt;=D2670,"REORDER","OK")</f>
        <v>OK</v>
      </c>
      <c r="O2670" s="18" t="n">
        <f aca="false">IF(D2670&lt;I2670,1,0)</f>
        <v>1</v>
      </c>
      <c r="P2670" s="20" t="n">
        <f aca="false">C2670/F2670</f>
        <v>10.126582278481</v>
      </c>
      <c r="Q2670" s="19" t="n">
        <f aca="false">DATA!N2670</f>
        <v>134.56</v>
      </c>
      <c r="R2670" s="19" t="n">
        <f aca="false">DATA!O2670</f>
        <v>0.74</v>
      </c>
      <c r="S2670" s="17" t="n">
        <f aca="false">C2670*Q2670</f>
        <v>13994.24</v>
      </c>
      <c r="T2670" s="19" t="n">
        <f aca="false">C2670*R2670</f>
        <v>76.96</v>
      </c>
      <c r="U2670" s="20" t="n">
        <f aca="false">MAX(0,C2670-L2670)</f>
        <v>0</v>
      </c>
      <c r="V2670" s="17" t="n">
        <f aca="false">U2670*Q2670</f>
        <v>0</v>
      </c>
      <c r="W2670" s="19" t="n">
        <f aca="false">U2670*R2670</f>
        <v>0</v>
      </c>
      <c r="X2670" s="20" t="n">
        <f aca="false">MAX(0,K2670-C2670)</f>
        <v>8.3624248521507</v>
      </c>
      <c r="Y2670" s="17" t="n">
        <f aca="false">F2670*PARAMETER!$B$5*Q2670</f>
        <v>504404.888</v>
      </c>
      <c r="Z2670" s="21" t="n">
        <f aca="false">SUMIF($Y$2:$Y$3205,"&gt;="&amp;Y2670)/SUM($Y$2:$Y$3205)</f>
        <v>0.904830971668641</v>
      </c>
      <c r="AA2670" s="16" t="str">
        <f aca="false">IF(Z2670&lt;=PARAMETER!$B$7,"A",IF(Z2670&lt;=PARAMETER!$B$8,"B","C"))</f>
        <v>B</v>
      </c>
      <c r="AB2670" s="22" t="n">
        <f aca="false">G2670/F2670</f>
        <v>0.905550146056475</v>
      </c>
      <c r="AC2670" s="16" t="str">
        <f aca="false">IF(AB2670&lt;=PARAMETER!$B$9,"X",IF(AB2670&lt;=PARAMETER!$B$10,"Y","Z"))</f>
        <v>Z</v>
      </c>
      <c r="AD2670" s="16" t="str">
        <f aca="false">AA2670&amp;AC2670</f>
        <v>BZ</v>
      </c>
      <c r="AE2670" s="22" t="n">
        <f aca="false">DATA!I2670</f>
        <v>0.93</v>
      </c>
      <c r="AF2670" s="18" t="n">
        <f aca="false">DATA!L2670</f>
        <v>22</v>
      </c>
      <c r="AG2670" s="16" t="str">
        <f aca="false">DATA!K2670</f>
        <v>A</v>
      </c>
      <c r="AH2670" s="18" t="n">
        <f aca="false">IF(AE2670&gt;=PARAMETER!$B$12,1,0)</f>
        <v>1</v>
      </c>
      <c r="AI2670" s="18" t="n">
        <f aca="false">IF(AF2670&gt;=PARAMETER!$B$13,1,0)</f>
        <v>0</v>
      </c>
      <c r="AJ2670" s="18" t="n">
        <f aca="false">IF(AND(AH2670=1,AI2670=1),1,0)</f>
        <v>0</v>
      </c>
    </row>
    <row r="2671" customFormat="false" ht="15" hidden="false" customHeight="false" outlineLevel="0" collapsed="false">
      <c r="A2671" s="16" t="str">
        <f aca="false">DATA!A2671</f>
        <v>ITM12669</v>
      </c>
      <c r="B2671" s="16" t="str">
        <f aca="false">DATA!B2671</f>
        <v>Automotive</v>
      </c>
      <c r="C2671" s="17" t="n">
        <f aca="false">DATA!C2671</f>
        <v>424</v>
      </c>
      <c r="D2671" s="17" t="n">
        <f aca="false">DATA!D2671</f>
        <v>33</v>
      </c>
      <c r="E2671" s="18" t="n">
        <f aca="false">DATA!F2671</f>
        <v>4</v>
      </c>
      <c r="F2671" s="19" t="n">
        <f aca="false">DATA!G2671</f>
        <v>30.56</v>
      </c>
      <c r="G2671" s="19" t="n">
        <f aca="false">DATA!H2671</f>
        <v>7.2</v>
      </c>
      <c r="H2671" s="18" t="n">
        <f aca="false">DATA!E2671</f>
        <v>9</v>
      </c>
      <c r="I2671" s="20" t="n">
        <f aca="false">F2671*E2671</f>
        <v>122.24</v>
      </c>
      <c r="J2671" s="20" t="n">
        <f aca="false">PARAMETER!$B$4*G2671*SQRT(E2671)</f>
        <v>23.6858922281012</v>
      </c>
      <c r="K2671" s="20" t="n">
        <f aca="false">I2671+J2671</f>
        <v>145.925892228101</v>
      </c>
      <c r="L2671" s="20" t="n">
        <f aca="false">K2671+F2671*H2671</f>
        <v>420.965892228101</v>
      </c>
      <c r="M2671" s="16" t="str">
        <f aca="false">IF(C2671&lt;=K2671,"REORDER",IF(C2671&gt;L2671,"OVERSTOCK","OK"))</f>
        <v>OVERSTOCK</v>
      </c>
      <c r="N2671" s="16" t="str">
        <f aca="false">IF(C2671&lt;=D2671,"REORDER","OK")</f>
        <v>OK</v>
      </c>
      <c r="O2671" s="18" t="n">
        <f aca="false">IF(D2671&lt;I2671,1,0)</f>
        <v>1</v>
      </c>
      <c r="P2671" s="20" t="n">
        <f aca="false">C2671/F2671</f>
        <v>13.8743455497382</v>
      </c>
      <c r="Q2671" s="19" t="n">
        <f aca="false">DATA!N2671</f>
        <v>45.2</v>
      </c>
      <c r="R2671" s="19" t="n">
        <f aca="false">DATA!O2671</f>
        <v>0.23</v>
      </c>
      <c r="S2671" s="17" t="n">
        <f aca="false">C2671*Q2671</f>
        <v>19164.8</v>
      </c>
      <c r="T2671" s="19" t="n">
        <f aca="false">C2671*R2671</f>
        <v>97.52</v>
      </c>
      <c r="U2671" s="20" t="n">
        <f aca="false">MAX(0,C2671-L2671)</f>
        <v>3.03410777189885</v>
      </c>
      <c r="V2671" s="17" t="n">
        <f aca="false">U2671*Q2671</f>
        <v>137.141671289828</v>
      </c>
      <c r="W2671" s="19" t="n">
        <f aca="false">U2671*R2671</f>
        <v>0.697844787536735</v>
      </c>
      <c r="X2671" s="20" t="n">
        <f aca="false">MAX(0,K2671-C2671)</f>
        <v>0</v>
      </c>
      <c r="Y2671" s="17" t="n">
        <f aca="false">F2671*PARAMETER!$B$5*Q2671</f>
        <v>504178.88</v>
      </c>
      <c r="Z2671" s="21" t="n">
        <f aca="false">SUMIF($Y$2:$Y$3205,"&gt;="&amp;Y2671)/SUM($Y$2:$Y$3205)</f>
        <v>0.904991736409536</v>
      </c>
      <c r="AA2671" s="16" t="str">
        <f aca="false">IF(Z2671&lt;=PARAMETER!$B$7,"A",IF(Z2671&lt;=PARAMETER!$B$8,"B","C"))</f>
        <v>B</v>
      </c>
      <c r="AB2671" s="22" t="n">
        <f aca="false">G2671/F2671</f>
        <v>0.235602094240838</v>
      </c>
      <c r="AC2671" s="16" t="str">
        <f aca="false">IF(AB2671&lt;=PARAMETER!$B$9,"X",IF(AB2671&lt;=PARAMETER!$B$10,"Y","Z"))</f>
        <v>X</v>
      </c>
      <c r="AD2671" s="16" t="str">
        <f aca="false">AA2671&amp;AC2671</f>
        <v>BX</v>
      </c>
      <c r="AE2671" s="22" t="n">
        <f aca="false">DATA!I2671</f>
        <v>0.92</v>
      </c>
      <c r="AF2671" s="18" t="n">
        <f aca="false">DATA!L2671</f>
        <v>37</v>
      </c>
      <c r="AG2671" s="16" t="str">
        <f aca="false">DATA!K2671</f>
        <v>B</v>
      </c>
      <c r="AH2671" s="18" t="n">
        <f aca="false">IF(AE2671&gt;=PARAMETER!$B$12,1,0)</f>
        <v>1</v>
      </c>
      <c r="AI2671" s="18" t="n">
        <f aca="false">IF(AF2671&gt;=PARAMETER!$B$13,1,0)</f>
        <v>0</v>
      </c>
      <c r="AJ2671" s="18" t="n">
        <f aca="false">IF(AND(AH2671=1,AI2671=1),1,0)</f>
        <v>0</v>
      </c>
    </row>
    <row r="2672" customFormat="false" ht="15" hidden="false" customHeight="false" outlineLevel="0" collapsed="false">
      <c r="A2672" s="16" t="str">
        <f aca="false">DATA!A2672</f>
        <v>ITM12670</v>
      </c>
      <c r="B2672" s="16" t="str">
        <f aca="false">DATA!B2672</f>
        <v>Pharma</v>
      </c>
      <c r="C2672" s="17" t="n">
        <f aca="false">DATA!C2672</f>
        <v>233</v>
      </c>
      <c r="D2672" s="17" t="n">
        <f aca="false">DATA!D2672</f>
        <v>72</v>
      </c>
      <c r="E2672" s="18" t="n">
        <f aca="false">DATA!F2672</f>
        <v>3</v>
      </c>
      <c r="F2672" s="19" t="n">
        <f aca="false">DATA!G2672</f>
        <v>2.53</v>
      </c>
      <c r="G2672" s="19" t="n">
        <f aca="false">DATA!H2672</f>
        <v>1.94</v>
      </c>
      <c r="H2672" s="18" t="n">
        <f aca="false">DATA!E2672</f>
        <v>11</v>
      </c>
      <c r="I2672" s="20" t="n">
        <f aca="false">F2672*E2672</f>
        <v>7.59</v>
      </c>
      <c r="J2672" s="20" t="n">
        <f aca="false">PARAMETER!$B$4*G2672*SQRT(E2672)</f>
        <v>5.52700190261415</v>
      </c>
      <c r="K2672" s="20" t="n">
        <f aca="false">I2672+J2672</f>
        <v>13.1170019026142</v>
      </c>
      <c r="L2672" s="20" t="n">
        <f aca="false">K2672+F2672*H2672</f>
        <v>40.9470019026142</v>
      </c>
      <c r="M2672" s="16" t="str">
        <f aca="false">IF(C2672&lt;=K2672,"REORDER",IF(C2672&gt;L2672,"OVERSTOCK","OK"))</f>
        <v>OVERSTOCK</v>
      </c>
      <c r="N2672" s="16" t="str">
        <f aca="false">IF(C2672&lt;=D2672,"REORDER","OK")</f>
        <v>OK</v>
      </c>
      <c r="O2672" s="18" t="n">
        <f aca="false">IF(D2672&lt;I2672,1,0)</f>
        <v>0</v>
      </c>
      <c r="P2672" s="20" t="n">
        <f aca="false">C2672/F2672</f>
        <v>92.0948616600791</v>
      </c>
      <c r="Q2672" s="19" t="n">
        <f aca="false">DATA!N2672</f>
        <v>149.55</v>
      </c>
      <c r="R2672" s="19" t="n">
        <f aca="false">DATA!O2672</f>
        <v>1.57</v>
      </c>
      <c r="S2672" s="17" t="n">
        <f aca="false">C2672*Q2672</f>
        <v>34845.15</v>
      </c>
      <c r="T2672" s="19" t="n">
        <f aca="false">C2672*R2672</f>
        <v>365.81</v>
      </c>
      <c r="U2672" s="20" t="n">
        <f aca="false">MAX(0,C2672-L2672)</f>
        <v>192.052998097386</v>
      </c>
      <c r="V2672" s="17" t="n">
        <f aca="false">U2672*Q2672</f>
        <v>28721.5258654641</v>
      </c>
      <c r="W2672" s="19" t="n">
        <f aca="false">U2672*R2672</f>
        <v>301.523207012896</v>
      </c>
      <c r="X2672" s="20" t="n">
        <f aca="false">MAX(0,K2672-C2672)</f>
        <v>0</v>
      </c>
      <c r="Y2672" s="17" t="n">
        <f aca="false">F2672*PARAMETER!$B$5*Q2672</f>
        <v>138101.9475</v>
      </c>
      <c r="Z2672" s="21" t="n">
        <f aca="false">SUMIF($Y$2:$Y$3205,"&gt;="&amp;Y2672)/SUM($Y$2:$Y$3205)</f>
        <v>0.992475868802243</v>
      </c>
      <c r="AA2672" s="16" t="str">
        <f aca="false">IF(Z2672&lt;=PARAMETER!$B$7,"A",IF(Z2672&lt;=PARAMETER!$B$8,"B","C"))</f>
        <v>C</v>
      </c>
      <c r="AB2672" s="22" t="n">
        <f aca="false">G2672/F2672</f>
        <v>0.766798418972332</v>
      </c>
      <c r="AC2672" s="16" t="str">
        <f aca="false">IF(AB2672&lt;=PARAMETER!$B$9,"X",IF(AB2672&lt;=PARAMETER!$B$10,"Y","Z"))</f>
        <v>Z</v>
      </c>
      <c r="AD2672" s="16" t="str">
        <f aca="false">AA2672&amp;AC2672</f>
        <v>CZ</v>
      </c>
      <c r="AE2672" s="22" t="n">
        <f aca="false">DATA!I2672</f>
        <v>0.25</v>
      </c>
      <c r="AF2672" s="18" t="n">
        <f aca="false">DATA!L2672</f>
        <v>132</v>
      </c>
      <c r="AG2672" s="16" t="str">
        <f aca="false">DATA!K2672</f>
        <v>B</v>
      </c>
      <c r="AH2672" s="18" t="n">
        <f aca="false">IF(AE2672&gt;=PARAMETER!$B$12,1,0)</f>
        <v>0</v>
      </c>
      <c r="AI2672" s="18" t="n">
        <f aca="false">IF(AF2672&gt;=PARAMETER!$B$13,1,0)</f>
        <v>1</v>
      </c>
      <c r="AJ2672" s="18" t="n">
        <f aca="false">IF(AND(AH2672=1,AI2672=1),1,0)</f>
        <v>0</v>
      </c>
    </row>
    <row r="2673" customFormat="false" ht="15" hidden="false" customHeight="false" outlineLevel="0" collapsed="false">
      <c r="A2673" s="16" t="str">
        <f aca="false">DATA!A2673</f>
        <v>ITM12671</v>
      </c>
      <c r="B2673" s="16" t="str">
        <f aca="false">DATA!B2673</f>
        <v>Groceries</v>
      </c>
      <c r="C2673" s="17" t="n">
        <f aca="false">DATA!C2673</f>
        <v>192</v>
      </c>
      <c r="D2673" s="17" t="n">
        <f aca="false">DATA!D2673</f>
        <v>34</v>
      </c>
      <c r="E2673" s="18" t="n">
        <f aca="false">DATA!F2673</f>
        <v>4</v>
      </c>
      <c r="F2673" s="19" t="n">
        <f aca="false">DATA!G2673</f>
        <v>6.82</v>
      </c>
      <c r="G2673" s="19" t="n">
        <f aca="false">DATA!H2673</f>
        <v>4.24</v>
      </c>
      <c r="H2673" s="18" t="n">
        <f aca="false">DATA!E2673</f>
        <v>13</v>
      </c>
      <c r="I2673" s="20" t="n">
        <f aca="false">F2673*E2673</f>
        <v>27.28</v>
      </c>
      <c r="J2673" s="20" t="n">
        <f aca="false">PARAMETER!$B$4*G2673*SQRT(E2673)</f>
        <v>13.9483587565485</v>
      </c>
      <c r="K2673" s="20" t="n">
        <f aca="false">I2673+J2673</f>
        <v>41.2283587565485</v>
      </c>
      <c r="L2673" s="20" t="n">
        <f aca="false">K2673+F2673*H2673</f>
        <v>129.888358756548</v>
      </c>
      <c r="M2673" s="16" t="str">
        <f aca="false">IF(C2673&lt;=K2673,"REORDER",IF(C2673&gt;L2673,"OVERSTOCK","OK"))</f>
        <v>OVERSTOCK</v>
      </c>
      <c r="N2673" s="16" t="str">
        <f aca="false">IF(C2673&lt;=D2673,"REORDER","OK")</f>
        <v>OK</v>
      </c>
      <c r="O2673" s="18" t="n">
        <f aca="false">IF(D2673&lt;I2673,1,0)</f>
        <v>0</v>
      </c>
      <c r="P2673" s="20" t="n">
        <f aca="false">C2673/F2673</f>
        <v>28.1524926686217</v>
      </c>
      <c r="Q2673" s="19" t="n">
        <f aca="false">DATA!N2673</f>
        <v>122.46</v>
      </c>
      <c r="R2673" s="19" t="n">
        <f aca="false">DATA!O2673</f>
        <v>1.46</v>
      </c>
      <c r="S2673" s="17" t="n">
        <f aca="false">C2673*Q2673</f>
        <v>23512.32</v>
      </c>
      <c r="T2673" s="19" t="n">
        <f aca="false">C2673*R2673</f>
        <v>280.32</v>
      </c>
      <c r="U2673" s="20" t="n">
        <f aca="false">MAX(0,C2673-L2673)</f>
        <v>62.1116412434515</v>
      </c>
      <c r="V2673" s="17" t="n">
        <f aca="false">U2673*Q2673</f>
        <v>7606.19158667307</v>
      </c>
      <c r="W2673" s="19" t="n">
        <f aca="false">U2673*R2673</f>
        <v>90.6829962154392</v>
      </c>
      <c r="X2673" s="20" t="n">
        <f aca="false">MAX(0,K2673-C2673)</f>
        <v>0</v>
      </c>
      <c r="Y2673" s="17" t="n">
        <f aca="false">F2673*PARAMETER!$B$5*Q2673</f>
        <v>304839.678</v>
      </c>
      <c r="Z2673" s="21" t="n">
        <f aca="false">SUMIF($Y$2:$Y$3205,"&gt;="&amp;Y2673)/SUM($Y$2:$Y$3205)</f>
        <v>0.959255869759904</v>
      </c>
      <c r="AA2673" s="16" t="str">
        <f aca="false">IF(Z2673&lt;=PARAMETER!$B$7,"A",IF(Z2673&lt;=PARAMETER!$B$8,"B","C"))</f>
        <v>C</v>
      </c>
      <c r="AB2673" s="22" t="n">
        <f aca="false">G2673/F2673</f>
        <v>0.621700879765396</v>
      </c>
      <c r="AC2673" s="16" t="str">
        <f aca="false">IF(AB2673&lt;=PARAMETER!$B$9,"X",IF(AB2673&lt;=PARAMETER!$B$10,"Y","Z"))</f>
        <v>Z</v>
      </c>
      <c r="AD2673" s="16" t="str">
        <f aca="false">AA2673&amp;AC2673</f>
        <v>CZ</v>
      </c>
      <c r="AE2673" s="22" t="n">
        <f aca="false">DATA!I2673</f>
        <v>0.16</v>
      </c>
      <c r="AF2673" s="18" t="n">
        <f aca="false">DATA!L2673</f>
        <v>76</v>
      </c>
      <c r="AG2673" s="16" t="str">
        <f aca="false">DATA!K2673</f>
        <v>A</v>
      </c>
      <c r="AH2673" s="18" t="n">
        <f aca="false">IF(AE2673&gt;=PARAMETER!$B$12,1,0)</f>
        <v>0</v>
      </c>
      <c r="AI2673" s="18" t="n">
        <f aca="false">IF(AF2673&gt;=PARAMETER!$B$13,1,0)</f>
        <v>0</v>
      </c>
      <c r="AJ2673" s="18" t="n">
        <f aca="false">IF(AND(AH2673=1,AI2673=1),1,0)</f>
        <v>0</v>
      </c>
    </row>
    <row r="2674" customFormat="false" ht="15" hidden="false" customHeight="false" outlineLevel="0" collapsed="false">
      <c r="A2674" s="16" t="str">
        <f aca="false">DATA!A2674</f>
        <v>ITM12672</v>
      </c>
      <c r="B2674" s="16" t="str">
        <f aca="false">DATA!B2674</f>
        <v>Electronics</v>
      </c>
      <c r="C2674" s="17" t="n">
        <f aca="false">DATA!C2674</f>
        <v>410</v>
      </c>
      <c r="D2674" s="17" t="n">
        <f aca="false">DATA!D2674</f>
        <v>68</v>
      </c>
      <c r="E2674" s="18" t="n">
        <f aca="false">DATA!F2674</f>
        <v>8</v>
      </c>
      <c r="F2674" s="19" t="n">
        <f aca="false">DATA!G2674</f>
        <v>16.28</v>
      </c>
      <c r="G2674" s="19" t="n">
        <f aca="false">DATA!H2674</f>
        <v>1.03</v>
      </c>
      <c r="H2674" s="18" t="n">
        <f aca="false">DATA!E2674</f>
        <v>12</v>
      </c>
      <c r="I2674" s="20" t="n">
        <f aca="false">F2674*E2674</f>
        <v>130.24</v>
      </c>
      <c r="J2674" s="20" t="n">
        <f aca="false">PARAMETER!$B$4*G2674*SQRT(E2674)</f>
        <v>4.79191907314789</v>
      </c>
      <c r="K2674" s="20" t="n">
        <f aca="false">I2674+J2674</f>
        <v>135.031919073148</v>
      </c>
      <c r="L2674" s="20" t="n">
        <f aca="false">K2674+F2674*H2674</f>
        <v>330.391919073148</v>
      </c>
      <c r="M2674" s="16" t="str">
        <f aca="false">IF(C2674&lt;=K2674,"REORDER",IF(C2674&gt;L2674,"OVERSTOCK","OK"))</f>
        <v>OVERSTOCK</v>
      </c>
      <c r="N2674" s="16" t="str">
        <f aca="false">IF(C2674&lt;=D2674,"REORDER","OK")</f>
        <v>OK</v>
      </c>
      <c r="O2674" s="18" t="n">
        <f aca="false">IF(D2674&lt;I2674,1,0)</f>
        <v>1</v>
      </c>
      <c r="P2674" s="20" t="n">
        <f aca="false">C2674/F2674</f>
        <v>25.1842751842752</v>
      </c>
      <c r="Q2674" s="19" t="n">
        <f aca="false">DATA!N2674</f>
        <v>119.88</v>
      </c>
      <c r="R2674" s="19" t="n">
        <f aca="false">DATA!O2674</f>
        <v>1.15</v>
      </c>
      <c r="S2674" s="17" t="n">
        <f aca="false">C2674*Q2674</f>
        <v>49150.8</v>
      </c>
      <c r="T2674" s="19" t="n">
        <f aca="false">C2674*R2674</f>
        <v>471.5</v>
      </c>
      <c r="U2674" s="20" t="n">
        <f aca="false">MAX(0,C2674-L2674)</f>
        <v>79.6080809268521</v>
      </c>
      <c r="V2674" s="17" t="n">
        <f aca="false">U2674*Q2674</f>
        <v>9543.41674151103</v>
      </c>
      <c r="W2674" s="19" t="n">
        <f aca="false">U2674*R2674</f>
        <v>91.5492930658799</v>
      </c>
      <c r="X2674" s="20" t="n">
        <f aca="false">MAX(0,K2674-C2674)</f>
        <v>0</v>
      </c>
      <c r="Y2674" s="17" t="n">
        <f aca="false">F2674*PARAMETER!$B$5*Q2674</f>
        <v>712350.936</v>
      </c>
      <c r="Z2674" s="21" t="n">
        <f aca="false">SUMIF($Y$2:$Y$3205,"&gt;="&amp;Y2674)/SUM($Y$2:$Y$3205)</f>
        <v>0.840738164382571</v>
      </c>
      <c r="AA2674" s="16" t="str">
        <f aca="false">IF(Z2674&lt;=PARAMETER!$B$7,"A",IF(Z2674&lt;=PARAMETER!$B$8,"B","C"))</f>
        <v>B</v>
      </c>
      <c r="AB2674" s="22" t="n">
        <f aca="false">G2674/F2674</f>
        <v>0.0632678132678133</v>
      </c>
      <c r="AC2674" s="16" t="str">
        <f aca="false">IF(AB2674&lt;=PARAMETER!$B$9,"X",IF(AB2674&lt;=PARAMETER!$B$10,"Y","Z"))</f>
        <v>X</v>
      </c>
      <c r="AD2674" s="16" t="str">
        <f aca="false">AA2674&amp;AC2674</f>
        <v>BX</v>
      </c>
      <c r="AE2674" s="22" t="n">
        <f aca="false">DATA!I2674</f>
        <v>0.36</v>
      </c>
      <c r="AF2674" s="18" t="n">
        <f aca="false">DATA!L2674</f>
        <v>14</v>
      </c>
      <c r="AG2674" s="16" t="str">
        <f aca="false">DATA!K2674</f>
        <v>A</v>
      </c>
      <c r="AH2674" s="18" t="n">
        <f aca="false">IF(AE2674&gt;=PARAMETER!$B$12,1,0)</f>
        <v>0</v>
      </c>
      <c r="AI2674" s="18" t="n">
        <f aca="false">IF(AF2674&gt;=PARAMETER!$B$13,1,0)</f>
        <v>0</v>
      </c>
      <c r="AJ2674" s="18" t="n">
        <f aca="false">IF(AND(AH2674=1,AI2674=1),1,0)</f>
        <v>0</v>
      </c>
    </row>
    <row r="2675" customFormat="false" ht="15" hidden="false" customHeight="false" outlineLevel="0" collapsed="false">
      <c r="A2675" s="16" t="str">
        <f aca="false">DATA!A2675</f>
        <v>ITM12673</v>
      </c>
      <c r="B2675" s="16" t="str">
        <f aca="false">DATA!B2675</f>
        <v>Pharma</v>
      </c>
      <c r="C2675" s="17" t="n">
        <f aca="false">DATA!C2675</f>
        <v>228</v>
      </c>
      <c r="D2675" s="17" t="n">
        <f aca="false">DATA!D2675</f>
        <v>41</v>
      </c>
      <c r="E2675" s="18" t="n">
        <f aca="false">DATA!F2675</f>
        <v>4</v>
      </c>
      <c r="F2675" s="19" t="n">
        <f aca="false">DATA!G2675</f>
        <v>22.74</v>
      </c>
      <c r="G2675" s="19" t="n">
        <f aca="false">DATA!H2675</f>
        <v>4.61</v>
      </c>
      <c r="H2675" s="18" t="n">
        <f aca="false">DATA!E2675</f>
        <v>14</v>
      </c>
      <c r="I2675" s="20" t="n">
        <f aca="false">F2675*E2675</f>
        <v>90.96</v>
      </c>
      <c r="J2675" s="20" t="n">
        <f aca="false">PARAMETER!$B$4*G2675*SQRT(E2675)</f>
        <v>15.1655504404926</v>
      </c>
      <c r="K2675" s="20" t="n">
        <f aca="false">I2675+J2675</f>
        <v>106.125550440493</v>
      </c>
      <c r="L2675" s="20" t="n">
        <f aca="false">K2675+F2675*H2675</f>
        <v>424.485550440493</v>
      </c>
      <c r="M2675" s="16" t="str">
        <f aca="false">IF(C2675&lt;=K2675,"REORDER",IF(C2675&gt;L2675,"OVERSTOCK","OK"))</f>
        <v>OK</v>
      </c>
      <c r="N2675" s="16" t="str">
        <f aca="false">IF(C2675&lt;=D2675,"REORDER","OK")</f>
        <v>OK</v>
      </c>
      <c r="O2675" s="18" t="n">
        <f aca="false">IF(D2675&lt;I2675,1,0)</f>
        <v>1</v>
      </c>
      <c r="P2675" s="20" t="n">
        <f aca="false">C2675/F2675</f>
        <v>10.0263852242744</v>
      </c>
      <c r="Q2675" s="19" t="n">
        <f aca="false">DATA!N2675</f>
        <v>138.87</v>
      </c>
      <c r="R2675" s="19" t="n">
        <f aca="false">DATA!O2675</f>
        <v>1.46</v>
      </c>
      <c r="S2675" s="17" t="n">
        <f aca="false">C2675*Q2675</f>
        <v>31662.36</v>
      </c>
      <c r="T2675" s="19" t="n">
        <f aca="false">C2675*R2675</f>
        <v>332.88</v>
      </c>
      <c r="U2675" s="20" t="n">
        <f aca="false">MAX(0,C2675-L2675)</f>
        <v>0</v>
      </c>
      <c r="V2675" s="17" t="n">
        <f aca="false">U2675*Q2675</f>
        <v>0</v>
      </c>
      <c r="W2675" s="19" t="n">
        <f aca="false">U2675*R2675</f>
        <v>0</v>
      </c>
      <c r="X2675" s="20" t="n">
        <f aca="false">MAX(0,K2675-C2675)</f>
        <v>0</v>
      </c>
      <c r="Y2675" s="17" t="n">
        <f aca="false">F2675*PARAMETER!$B$5*Q2675</f>
        <v>1152634.887</v>
      </c>
      <c r="Z2675" s="21" t="n">
        <f aca="false">SUMIF($Y$2:$Y$3205,"&gt;="&amp;Y2675)/SUM($Y$2:$Y$3205)</f>
        <v>0.666562856628316</v>
      </c>
      <c r="AA2675" s="16" t="str">
        <f aca="false">IF(Z2675&lt;=PARAMETER!$B$7,"A",IF(Z2675&lt;=PARAMETER!$B$8,"B","C"))</f>
        <v>A</v>
      </c>
      <c r="AB2675" s="22" t="n">
        <f aca="false">G2675/F2675</f>
        <v>0.202726473175022</v>
      </c>
      <c r="AC2675" s="16" t="str">
        <f aca="false">IF(AB2675&lt;=PARAMETER!$B$9,"X",IF(AB2675&lt;=PARAMETER!$B$10,"Y","Z"))</f>
        <v>X</v>
      </c>
      <c r="AD2675" s="16" t="str">
        <f aca="false">AA2675&amp;AC2675</f>
        <v>AX</v>
      </c>
      <c r="AE2675" s="22" t="n">
        <f aca="false">DATA!I2675</f>
        <v>0.62</v>
      </c>
      <c r="AF2675" s="18" t="n">
        <f aca="false">DATA!L2675</f>
        <v>109</v>
      </c>
      <c r="AG2675" s="16" t="str">
        <f aca="false">DATA!K2675</f>
        <v>A</v>
      </c>
      <c r="AH2675" s="18" t="n">
        <f aca="false">IF(AE2675&gt;=PARAMETER!$B$12,1,0)</f>
        <v>0</v>
      </c>
      <c r="AI2675" s="18" t="n">
        <f aca="false">IF(AF2675&gt;=PARAMETER!$B$13,1,0)</f>
        <v>1</v>
      </c>
      <c r="AJ2675" s="18" t="n">
        <f aca="false">IF(AND(AH2675=1,AI2675=1),1,0)</f>
        <v>0</v>
      </c>
    </row>
    <row r="2676" customFormat="false" ht="15" hidden="false" customHeight="false" outlineLevel="0" collapsed="false">
      <c r="A2676" s="16" t="str">
        <f aca="false">DATA!A2676</f>
        <v>ITM12674</v>
      </c>
      <c r="B2676" s="16" t="str">
        <f aca="false">DATA!B2676</f>
        <v>Groceries</v>
      </c>
      <c r="C2676" s="17" t="n">
        <f aca="false">DATA!C2676</f>
        <v>467</v>
      </c>
      <c r="D2676" s="17" t="n">
        <f aca="false">DATA!D2676</f>
        <v>91</v>
      </c>
      <c r="E2676" s="18" t="n">
        <f aca="false">DATA!F2676</f>
        <v>9</v>
      </c>
      <c r="F2676" s="19" t="n">
        <f aca="false">DATA!G2676</f>
        <v>6.91</v>
      </c>
      <c r="G2676" s="19" t="n">
        <f aca="false">DATA!H2676</f>
        <v>7.89</v>
      </c>
      <c r="H2676" s="18" t="n">
        <f aca="false">DATA!E2676</f>
        <v>13</v>
      </c>
      <c r="I2676" s="20" t="n">
        <f aca="false">F2676*E2676</f>
        <v>62.19</v>
      </c>
      <c r="J2676" s="20" t="n">
        <f aca="false">PARAMETER!$B$4*G2676*SQRT(E2676)</f>
        <v>38.9336853499413</v>
      </c>
      <c r="K2676" s="20" t="n">
        <f aca="false">I2676+J2676</f>
        <v>101.123685349941</v>
      </c>
      <c r="L2676" s="20" t="n">
        <f aca="false">K2676+F2676*H2676</f>
        <v>190.953685349941</v>
      </c>
      <c r="M2676" s="16" t="str">
        <f aca="false">IF(C2676&lt;=K2676,"REORDER",IF(C2676&gt;L2676,"OVERSTOCK","OK"))</f>
        <v>OVERSTOCK</v>
      </c>
      <c r="N2676" s="16" t="str">
        <f aca="false">IF(C2676&lt;=D2676,"REORDER","OK")</f>
        <v>OK</v>
      </c>
      <c r="O2676" s="18" t="n">
        <f aca="false">IF(D2676&lt;I2676,1,0)</f>
        <v>0</v>
      </c>
      <c r="P2676" s="20" t="n">
        <f aca="false">C2676/F2676</f>
        <v>67.5832127351664</v>
      </c>
      <c r="Q2676" s="19" t="n">
        <f aca="false">DATA!N2676</f>
        <v>117.15</v>
      </c>
      <c r="R2676" s="19" t="n">
        <f aca="false">DATA!O2676</f>
        <v>0.81</v>
      </c>
      <c r="S2676" s="17" t="n">
        <f aca="false">C2676*Q2676</f>
        <v>54709.05</v>
      </c>
      <c r="T2676" s="19" t="n">
        <f aca="false">C2676*R2676</f>
        <v>378.27</v>
      </c>
      <c r="U2676" s="20" t="n">
        <f aca="false">MAX(0,C2676-L2676)</f>
        <v>276.046314650059</v>
      </c>
      <c r="V2676" s="17" t="n">
        <f aca="false">U2676*Q2676</f>
        <v>32338.8257612544</v>
      </c>
      <c r="W2676" s="19" t="n">
        <f aca="false">U2676*R2676</f>
        <v>223.597514866548</v>
      </c>
      <c r="X2676" s="20" t="n">
        <f aca="false">MAX(0,K2676-C2676)</f>
        <v>0</v>
      </c>
      <c r="Y2676" s="17" t="n">
        <f aca="false">F2676*PARAMETER!$B$5*Q2676</f>
        <v>295469.8725</v>
      </c>
      <c r="Z2676" s="21" t="n">
        <f aca="false">SUMIF($Y$2:$Y$3205,"&gt;="&amp;Y2676)/SUM($Y$2:$Y$3205)</f>
        <v>0.961457375926751</v>
      </c>
      <c r="AA2676" s="16" t="str">
        <f aca="false">IF(Z2676&lt;=PARAMETER!$B$7,"A",IF(Z2676&lt;=PARAMETER!$B$8,"B","C"))</f>
        <v>C</v>
      </c>
      <c r="AB2676" s="22" t="n">
        <f aca="false">G2676/F2676</f>
        <v>1.14182344428365</v>
      </c>
      <c r="AC2676" s="16" t="str">
        <f aca="false">IF(AB2676&lt;=PARAMETER!$B$9,"X",IF(AB2676&lt;=PARAMETER!$B$10,"Y","Z"))</f>
        <v>Z</v>
      </c>
      <c r="AD2676" s="16" t="str">
        <f aca="false">AA2676&amp;AC2676</f>
        <v>CZ</v>
      </c>
      <c r="AE2676" s="22" t="n">
        <f aca="false">DATA!I2676</f>
        <v>0.89</v>
      </c>
      <c r="AF2676" s="18" t="n">
        <f aca="false">DATA!L2676</f>
        <v>152</v>
      </c>
      <c r="AG2676" s="16" t="str">
        <f aca="false">DATA!K2676</f>
        <v>B</v>
      </c>
      <c r="AH2676" s="18" t="n">
        <f aca="false">IF(AE2676&gt;=PARAMETER!$B$12,1,0)</f>
        <v>1</v>
      </c>
      <c r="AI2676" s="18" t="n">
        <f aca="false">IF(AF2676&gt;=PARAMETER!$B$13,1,0)</f>
        <v>1</v>
      </c>
      <c r="AJ2676" s="18" t="n">
        <f aca="false">IF(AND(AH2676=1,AI2676=1),1,0)</f>
        <v>1</v>
      </c>
    </row>
    <row r="2677" customFormat="false" ht="15" hidden="false" customHeight="false" outlineLevel="0" collapsed="false">
      <c r="A2677" s="16" t="str">
        <f aca="false">DATA!A2677</f>
        <v>ITM12675</v>
      </c>
      <c r="B2677" s="16" t="str">
        <f aca="false">DATA!B2677</f>
        <v>Electronics</v>
      </c>
      <c r="C2677" s="17" t="n">
        <f aca="false">DATA!C2677</f>
        <v>401</v>
      </c>
      <c r="D2677" s="17" t="n">
        <f aca="false">DATA!D2677</f>
        <v>27</v>
      </c>
      <c r="E2677" s="18" t="n">
        <f aca="false">DATA!F2677</f>
        <v>7</v>
      </c>
      <c r="F2677" s="19" t="n">
        <f aca="false">DATA!G2677</f>
        <v>6.88</v>
      </c>
      <c r="G2677" s="19" t="n">
        <f aca="false">DATA!H2677</f>
        <v>5.76</v>
      </c>
      <c r="H2677" s="18" t="n">
        <f aca="false">DATA!E2677</f>
        <v>6</v>
      </c>
      <c r="I2677" s="20" t="n">
        <f aca="false">F2677*E2677</f>
        <v>48.16</v>
      </c>
      <c r="J2677" s="20" t="n">
        <f aca="false">PARAMETER!$B$4*G2677*SQRT(E2677)</f>
        <v>25.0667921664933</v>
      </c>
      <c r="K2677" s="20" t="n">
        <f aca="false">I2677+J2677</f>
        <v>73.2267921664933</v>
      </c>
      <c r="L2677" s="20" t="n">
        <f aca="false">K2677+F2677*H2677</f>
        <v>114.506792166493</v>
      </c>
      <c r="M2677" s="16" t="str">
        <f aca="false">IF(C2677&lt;=K2677,"REORDER",IF(C2677&gt;L2677,"OVERSTOCK","OK"))</f>
        <v>OVERSTOCK</v>
      </c>
      <c r="N2677" s="16" t="str">
        <f aca="false">IF(C2677&lt;=D2677,"REORDER","OK")</f>
        <v>OK</v>
      </c>
      <c r="O2677" s="18" t="n">
        <f aca="false">IF(D2677&lt;I2677,1,0)</f>
        <v>1</v>
      </c>
      <c r="P2677" s="20" t="n">
        <f aca="false">C2677/F2677</f>
        <v>58.2848837209302</v>
      </c>
      <c r="Q2677" s="19" t="n">
        <f aca="false">DATA!N2677</f>
        <v>96.93</v>
      </c>
      <c r="R2677" s="19" t="n">
        <f aca="false">DATA!O2677</f>
        <v>0.66</v>
      </c>
      <c r="S2677" s="17" t="n">
        <f aca="false">C2677*Q2677</f>
        <v>38868.93</v>
      </c>
      <c r="T2677" s="19" t="n">
        <f aca="false">C2677*R2677</f>
        <v>264.66</v>
      </c>
      <c r="U2677" s="20" t="n">
        <f aca="false">MAX(0,C2677-L2677)</f>
        <v>286.493207833507</v>
      </c>
      <c r="V2677" s="17" t="n">
        <f aca="false">U2677*Q2677</f>
        <v>27769.7866353018</v>
      </c>
      <c r="W2677" s="19" t="n">
        <f aca="false">U2677*R2677</f>
        <v>189.085517170114</v>
      </c>
      <c r="X2677" s="20" t="n">
        <f aca="false">MAX(0,K2677-C2677)</f>
        <v>0</v>
      </c>
      <c r="Y2677" s="17" t="n">
        <f aca="false">F2677*PARAMETER!$B$5*Q2677</f>
        <v>243410.616</v>
      </c>
      <c r="Z2677" s="21" t="n">
        <f aca="false">SUMIF($Y$2:$Y$3205,"&gt;="&amp;Y2677)/SUM($Y$2:$Y$3205)</f>
        <v>0.973617092772806</v>
      </c>
      <c r="AA2677" s="16" t="str">
        <f aca="false">IF(Z2677&lt;=PARAMETER!$B$7,"A",IF(Z2677&lt;=PARAMETER!$B$8,"B","C"))</f>
        <v>C</v>
      </c>
      <c r="AB2677" s="22" t="n">
        <f aca="false">G2677/F2677</f>
        <v>0.837209302325581</v>
      </c>
      <c r="AC2677" s="16" t="str">
        <f aca="false">IF(AB2677&lt;=PARAMETER!$B$9,"X",IF(AB2677&lt;=PARAMETER!$B$10,"Y","Z"))</f>
        <v>Z</v>
      </c>
      <c r="AD2677" s="16" t="str">
        <f aca="false">AA2677&amp;AC2677</f>
        <v>CZ</v>
      </c>
      <c r="AE2677" s="22" t="n">
        <f aca="false">DATA!I2677</f>
        <v>0.21</v>
      </c>
      <c r="AF2677" s="18" t="n">
        <f aca="false">DATA!L2677</f>
        <v>90</v>
      </c>
      <c r="AG2677" s="16" t="str">
        <f aca="false">DATA!K2677</f>
        <v>B</v>
      </c>
      <c r="AH2677" s="18" t="n">
        <f aca="false">IF(AE2677&gt;=PARAMETER!$B$12,1,0)</f>
        <v>0</v>
      </c>
      <c r="AI2677" s="18" t="n">
        <f aca="false">IF(AF2677&gt;=PARAMETER!$B$13,1,0)</f>
        <v>0</v>
      </c>
      <c r="AJ2677" s="18" t="n">
        <f aca="false">IF(AND(AH2677=1,AI2677=1),1,0)</f>
        <v>0</v>
      </c>
    </row>
    <row r="2678" customFormat="false" ht="15" hidden="false" customHeight="false" outlineLevel="0" collapsed="false">
      <c r="A2678" s="16" t="str">
        <f aca="false">DATA!A2678</f>
        <v>ITM12676</v>
      </c>
      <c r="B2678" s="16" t="str">
        <f aca="false">DATA!B2678</f>
        <v>Automotive</v>
      </c>
      <c r="C2678" s="17" t="n">
        <f aca="false">DATA!C2678</f>
        <v>83</v>
      </c>
      <c r="D2678" s="17" t="n">
        <f aca="false">DATA!D2678</f>
        <v>46</v>
      </c>
      <c r="E2678" s="18" t="n">
        <f aca="false">DATA!F2678</f>
        <v>9</v>
      </c>
      <c r="F2678" s="19" t="n">
        <f aca="false">DATA!G2678</f>
        <v>36.57</v>
      </c>
      <c r="G2678" s="19" t="n">
        <f aca="false">DATA!H2678</f>
        <v>6.65</v>
      </c>
      <c r="H2678" s="18" t="n">
        <f aca="false">DATA!E2678</f>
        <v>9</v>
      </c>
      <c r="I2678" s="20" t="n">
        <f aca="false">F2678*E2678</f>
        <v>329.13</v>
      </c>
      <c r="J2678" s="20" t="n">
        <f aca="false">PARAMETER!$B$4*G2678*SQRT(E2678)</f>
        <v>32.8148298576819</v>
      </c>
      <c r="K2678" s="20" t="n">
        <f aca="false">I2678+J2678</f>
        <v>361.944829857682</v>
      </c>
      <c r="L2678" s="20" t="n">
        <f aca="false">K2678+F2678*H2678</f>
        <v>691.074829857682</v>
      </c>
      <c r="M2678" s="16" t="str">
        <f aca="false">IF(C2678&lt;=K2678,"REORDER",IF(C2678&gt;L2678,"OVERSTOCK","OK"))</f>
        <v>REORDER</v>
      </c>
      <c r="N2678" s="16" t="str">
        <f aca="false">IF(C2678&lt;=D2678,"REORDER","OK")</f>
        <v>OK</v>
      </c>
      <c r="O2678" s="18" t="n">
        <f aca="false">IF(D2678&lt;I2678,1,0)</f>
        <v>1</v>
      </c>
      <c r="P2678" s="20" t="n">
        <f aca="false">C2678/F2678</f>
        <v>2.26961990702762</v>
      </c>
      <c r="Q2678" s="19" t="n">
        <f aca="false">DATA!N2678</f>
        <v>131.67</v>
      </c>
      <c r="R2678" s="19" t="n">
        <f aca="false">DATA!O2678</f>
        <v>1.74</v>
      </c>
      <c r="S2678" s="17" t="n">
        <f aca="false">C2678*Q2678</f>
        <v>10928.61</v>
      </c>
      <c r="T2678" s="19" t="n">
        <f aca="false">C2678*R2678</f>
        <v>144.42</v>
      </c>
      <c r="U2678" s="20" t="n">
        <f aca="false">MAX(0,C2678-L2678)</f>
        <v>0</v>
      </c>
      <c r="V2678" s="17" t="n">
        <f aca="false">U2678*Q2678</f>
        <v>0</v>
      </c>
      <c r="W2678" s="19" t="n">
        <f aca="false">U2678*R2678</f>
        <v>0</v>
      </c>
      <c r="X2678" s="20" t="n">
        <f aca="false">MAX(0,K2678-C2678)</f>
        <v>278.944829857682</v>
      </c>
      <c r="Y2678" s="17" t="n">
        <f aca="false">F2678*PARAMETER!$B$5*Q2678</f>
        <v>1757537.7435</v>
      </c>
      <c r="Z2678" s="21" t="n">
        <f aca="false">SUMIF($Y$2:$Y$3205,"&gt;="&amp;Y2678)/SUM($Y$2:$Y$3205)</f>
        <v>0.431103613345437</v>
      </c>
      <c r="AA2678" s="16" t="str">
        <f aca="false">IF(Z2678&lt;=PARAMETER!$B$7,"A",IF(Z2678&lt;=PARAMETER!$B$8,"B","C"))</f>
        <v>A</v>
      </c>
      <c r="AB2678" s="22" t="n">
        <f aca="false">G2678/F2678</f>
        <v>0.181843040743779</v>
      </c>
      <c r="AC2678" s="16" t="str">
        <f aca="false">IF(AB2678&lt;=PARAMETER!$B$9,"X",IF(AB2678&lt;=PARAMETER!$B$10,"Y","Z"))</f>
        <v>X</v>
      </c>
      <c r="AD2678" s="16" t="str">
        <f aca="false">AA2678&amp;AC2678</f>
        <v>AX</v>
      </c>
      <c r="AE2678" s="22" t="n">
        <f aca="false">DATA!I2678</f>
        <v>0.47</v>
      </c>
      <c r="AF2678" s="18" t="n">
        <f aca="false">DATA!L2678</f>
        <v>53</v>
      </c>
      <c r="AG2678" s="16" t="str">
        <f aca="false">DATA!K2678</f>
        <v>D</v>
      </c>
      <c r="AH2678" s="18" t="n">
        <f aca="false">IF(AE2678&gt;=PARAMETER!$B$12,1,0)</f>
        <v>0</v>
      </c>
      <c r="AI2678" s="18" t="n">
        <f aca="false">IF(AF2678&gt;=PARAMETER!$B$13,1,0)</f>
        <v>0</v>
      </c>
      <c r="AJ2678" s="18" t="n">
        <f aca="false">IF(AND(AH2678=1,AI2678=1),1,0)</f>
        <v>0</v>
      </c>
    </row>
    <row r="2679" customFormat="false" ht="15" hidden="false" customHeight="false" outlineLevel="0" collapsed="false">
      <c r="A2679" s="16" t="str">
        <f aca="false">DATA!A2679</f>
        <v>ITM12677</v>
      </c>
      <c r="B2679" s="16" t="str">
        <f aca="false">DATA!B2679</f>
        <v>Automotive</v>
      </c>
      <c r="C2679" s="17" t="n">
        <f aca="false">DATA!C2679</f>
        <v>277</v>
      </c>
      <c r="D2679" s="17" t="n">
        <f aca="false">DATA!D2679</f>
        <v>35</v>
      </c>
      <c r="E2679" s="18" t="n">
        <f aca="false">DATA!F2679</f>
        <v>7</v>
      </c>
      <c r="F2679" s="19" t="n">
        <f aca="false">DATA!G2679</f>
        <v>28.92</v>
      </c>
      <c r="G2679" s="19" t="n">
        <f aca="false">DATA!H2679</f>
        <v>3.6</v>
      </c>
      <c r="H2679" s="18" t="n">
        <f aca="false">DATA!E2679</f>
        <v>11</v>
      </c>
      <c r="I2679" s="20" t="n">
        <f aca="false">F2679*E2679</f>
        <v>202.44</v>
      </c>
      <c r="J2679" s="20" t="n">
        <f aca="false">PARAMETER!$B$4*G2679*SQRT(E2679)</f>
        <v>15.6667451040583</v>
      </c>
      <c r="K2679" s="20" t="n">
        <f aca="false">I2679+J2679</f>
        <v>218.106745104058</v>
      </c>
      <c r="L2679" s="20" t="n">
        <f aca="false">K2679+F2679*H2679</f>
        <v>536.226745104058</v>
      </c>
      <c r="M2679" s="16" t="str">
        <f aca="false">IF(C2679&lt;=K2679,"REORDER",IF(C2679&gt;L2679,"OVERSTOCK","OK"))</f>
        <v>OK</v>
      </c>
      <c r="N2679" s="16" t="str">
        <f aca="false">IF(C2679&lt;=D2679,"REORDER","OK")</f>
        <v>OK</v>
      </c>
      <c r="O2679" s="18" t="n">
        <f aca="false">IF(D2679&lt;I2679,1,0)</f>
        <v>1</v>
      </c>
      <c r="P2679" s="20" t="n">
        <f aca="false">C2679/F2679</f>
        <v>9.57814661134163</v>
      </c>
      <c r="Q2679" s="19" t="n">
        <f aca="false">DATA!N2679</f>
        <v>147.51</v>
      </c>
      <c r="R2679" s="19" t="n">
        <f aca="false">DATA!O2679</f>
        <v>0.9</v>
      </c>
      <c r="S2679" s="17" t="n">
        <f aca="false">C2679*Q2679</f>
        <v>40860.27</v>
      </c>
      <c r="T2679" s="19" t="n">
        <f aca="false">C2679*R2679</f>
        <v>249.3</v>
      </c>
      <c r="U2679" s="20" t="n">
        <f aca="false">MAX(0,C2679-L2679)</f>
        <v>0</v>
      </c>
      <c r="V2679" s="17" t="n">
        <f aca="false">U2679*Q2679</f>
        <v>0</v>
      </c>
      <c r="W2679" s="19" t="n">
        <f aca="false">U2679*R2679</f>
        <v>0</v>
      </c>
      <c r="X2679" s="20" t="n">
        <f aca="false">MAX(0,K2679-C2679)</f>
        <v>0</v>
      </c>
      <c r="Y2679" s="17" t="n">
        <f aca="false">F2679*PARAMETER!$B$5*Q2679</f>
        <v>1557086.058</v>
      </c>
      <c r="Z2679" s="21" t="n">
        <f aca="false">SUMIF($Y$2:$Y$3205,"&gt;="&amp;Y2679)/SUM($Y$2:$Y$3205)</f>
        <v>0.500412782814361</v>
      </c>
      <c r="AA2679" s="16" t="str">
        <f aca="false">IF(Z2679&lt;=PARAMETER!$B$7,"A",IF(Z2679&lt;=PARAMETER!$B$8,"B","C"))</f>
        <v>A</v>
      </c>
      <c r="AB2679" s="22" t="n">
        <f aca="false">G2679/F2679</f>
        <v>0.12448132780083</v>
      </c>
      <c r="AC2679" s="16" t="str">
        <f aca="false">IF(AB2679&lt;=PARAMETER!$B$9,"X",IF(AB2679&lt;=PARAMETER!$B$10,"Y","Z"))</f>
        <v>X</v>
      </c>
      <c r="AD2679" s="16" t="str">
        <f aca="false">AA2679&amp;AC2679</f>
        <v>AX</v>
      </c>
      <c r="AE2679" s="22" t="n">
        <f aca="false">DATA!I2679</f>
        <v>0.34</v>
      </c>
      <c r="AF2679" s="18" t="n">
        <f aca="false">DATA!L2679</f>
        <v>128</v>
      </c>
      <c r="AG2679" s="16" t="str">
        <f aca="false">DATA!K2679</f>
        <v>C</v>
      </c>
      <c r="AH2679" s="18" t="n">
        <f aca="false">IF(AE2679&gt;=PARAMETER!$B$12,1,0)</f>
        <v>0</v>
      </c>
      <c r="AI2679" s="18" t="n">
        <f aca="false">IF(AF2679&gt;=PARAMETER!$B$13,1,0)</f>
        <v>1</v>
      </c>
      <c r="AJ2679" s="18" t="n">
        <f aca="false">IF(AND(AH2679=1,AI2679=1),1,0)</f>
        <v>0</v>
      </c>
    </row>
    <row r="2680" customFormat="false" ht="15" hidden="false" customHeight="false" outlineLevel="0" collapsed="false">
      <c r="A2680" s="16" t="str">
        <f aca="false">DATA!A2680</f>
        <v>ITM12678</v>
      </c>
      <c r="B2680" s="16" t="str">
        <f aca="false">DATA!B2680</f>
        <v>Automotive</v>
      </c>
      <c r="C2680" s="17" t="n">
        <f aca="false">DATA!C2680</f>
        <v>351</v>
      </c>
      <c r="D2680" s="17" t="n">
        <f aca="false">DATA!D2680</f>
        <v>18</v>
      </c>
      <c r="E2680" s="18" t="n">
        <f aca="false">DATA!F2680</f>
        <v>6</v>
      </c>
      <c r="F2680" s="19" t="n">
        <f aca="false">DATA!G2680</f>
        <v>27.15</v>
      </c>
      <c r="G2680" s="19" t="n">
        <f aca="false">DATA!H2680</f>
        <v>2.03</v>
      </c>
      <c r="H2680" s="18" t="n">
        <f aca="false">DATA!E2680</f>
        <v>10</v>
      </c>
      <c r="I2680" s="20" t="n">
        <f aca="false">F2680*E2680</f>
        <v>162.9</v>
      </c>
      <c r="J2680" s="20" t="n">
        <f aca="false">PARAMETER!$B$4*G2680*SQRT(E2680)</f>
        <v>8.17897573782259</v>
      </c>
      <c r="K2680" s="20" t="n">
        <f aca="false">I2680+J2680</f>
        <v>171.078975737823</v>
      </c>
      <c r="L2680" s="20" t="n">
        <f aca="false">K2680+F2680*H2680</f>
        <v>442.578975737823</v>
      </c>
      <c r="M2680" s="16" t="str">
        <f aca="false">IF(C2680&lt;=K2680,"REORDER",IF(C2680&gt;L2680,"OVERSTOCK","OK"))</f>
        <v>OK</v>
      </c>
      <c r="N2680" s="16" t="str">
        <f aca="false">IF(C2680&lt;=D2680,"REORDER","OK")</f>
        <v>OK</v>
      </c>
      <c r="O2680" s="18" t="n">
        <f aca="false">IF(D2680&lt;I2680,1,0)</f>
        <v>1</v>
      </c>
      <c r="P2680" s="20" t="n">
        <f aca="false">C2680/F2680</f>
        <v>12.9281767955801</v>
      </c>
      <c r="Q2680" s="19" t="n">
        <f aca="false">DATA!N2680</f>
        <v>52.9</v>
      </c>
      <c r="R2680" s="19" t="n">
        <f aca="false">DATA!O2680</f>
        <v>0.47</v>
      </c>
      <c r="S2680" s="17" t="n">
        <f aca="false">C2680*Q2680</f>
        <v>18567.9</v>
      </c>
      <c r="T2680" s="19" t="n">
        <f aca="false">C2680*R2680</f>
        <v>164.97</v>
      </c>
      <c r="U2680" s="20" t="n">
        <f aca="false">MAX(0,C2680-L2680)</f>
        <v>0</v>
      </c>
      <c r="V2680" s="17" t="n">
        <f aca="false">U2680*Q2680</f>
        <v>0</v>
      </c>
      <c r="W2680" s="19" t="n">
        <f aca="false">U2680*R2680</f>
        <v>0</v>
      </c>
      <c r="X2680" s="20" t="n">
        <f aca="false">MAX(0,K2680-C2680)</f>
        <v>0</v>
      </c>
      <c r="Y2680" s="17" t="n">
        <f aca="false">F2680*PARAMETER!$B$5*Q2680</f>
        <v>524225.775</v>
      </c>
      <c r="Z2680" s="21" t="n">
        <f aca="false">SUMIF($Y$2:$Y$3205,"&gt;="&amp;Y2680)/SUM($Y$2:$Y$3205)</f>
        <v>0.898959889226627</v>
      </c>
      <c r="AA2680" s="16" t="str">
        <f aca="false">IF(Z2680&lt;=PARAMETER!$B$7,"A",IF(Z2680&lt;=PARAMETER!$B$8,"B","C"))</f>
        <v>B</v>
      </c>
      <c r="AB2680" s="22" t="n">
        <f aca="false">G2680/F2680</f>
        <v>0.0747697974217311</v>
      </c>
      <c r="AC2680" s="16" t="str">
        <f aca="false">IF(AB2680&lt;=PARAMETER!$B$9,"X",IF(AB2680&lt;=PARAMETER!$B$10,"Y","Z"))</f>
        <v>X</v>
      </c>
      <c r="AD2680" s="16" t="str">
        <f aca="false">AA2680&amp;AC2680</f>
        <v>BX</v>
      </c>
      <c r="AE2680" s="22" t="n">
        <f aca="false">DATA!I2680</f>
        <v>0.11</v>
      </c>
      <c r="AF2680" s="18" t="n">
        <f aca="false">DATA!L2680</f>
        <v>55</v>
      </c>
      <c r="AG2680" s="16" t="str">
        <f aca="false">DATA!K2680</f>
        <v>D</v>
      </c>
      <c r="AH2680" s="18" t="n">
        <f aca="false">IF(AE2680&gt;=PARAMETER!$B$12,1,0)</f>
        <v>0</v>
      </c>
      <c r="AI2680" s="18" t="n">
        <f aca="false">IF(AF2680&gt;=PARAMETER!$B$13,1,0)</f>
        <v>0</v>
      </c>
      <c r="AJ2680" s="18" t="n">
        <f aca="false">IF(AND(AH2680=1,AI2680=1),1,0)</f>
        <v>0</v>
      </c>
    </row>
    <row r="2681" customFormat="false" ht="15" hidden="false" customHeight="false" outlineLevel="0" collapsed="false">
      <c r="A2681" s="16" t="str">
        <f aca="false">DATA!A2681</f>
        <v>ITM12679</v>
      </c>
      <c r="B2681" s="16" t="str">
        <f aca="false">DATA!B2681</f>
        <v>Automotive</v>
      </c>
      <c r="C2681" s="17" t="n">
        <f aca="false">DATA!C2681</f>
        <v>140</v>
      </c>
      <c r="D2681" s="17" t="n">
        <f aca="false">DATA!D2681</f>
        <v>73</v>
      </c>
      <c r="E2681" s="18" t="n">
        <f aca="false">DATA!F2681</f>
        <v>6</v>
      </c>
      <c r="F2681" s="19" t="n">
        <f aca="false">DATA!G2681</f>
        <v>23.17</v>
      </c>
      <c r="G2681" s="19" t="n">
        <f aca="false">DATA!H2681</f>
        <v>0.62</v>
      </c>
      <c r="H2681" s="18" t="n">
        <f aca="false">DATA!E2681</f>
        <v>10</v>
      </c>
      <c r="I2681" s="20" t="n">
        <f aca="false">F2681*E2681</f>
        <v>139.02</v>
      </c>
      <c r="J2681" s="20" t="n">
        <f aca="false">PARAMETER!$B$4*G2681*SQRT(E2681)</f>
        <v>2.49801229431035</v>
      </c>
      <c r="K2681" s="20" t="n">
        <f aca="false">I2681+J2681</f>
        <v>141.51801229431</v>
      </c>
      <c r="L2681" s="20" t="n">
        <f aca="false">K2681+F2681*H2681</f>
        <v>373.21801229431</v>
      </c>
      <c r="M2681" s="16" t="str">
        <f aca="false">IF(C2681&lt;=K2681,"REORDER",IF(C2681&gt;L2681,"OVERSTOCK","OK"))</f>
        <v>REORDER</v>
      </c>
      <c r="N2681" s="16" t="str">
        <f aca="false">IF(C2681&lt;=D2681,"REORDER","OK")</f>
        <v>OK</v>
      </c>
      <c r="O2681" s="18" t="n">
        <f aca="false">IF(D2681&lt;I2681,1,0)</f>
        <v>1</v>
      </c>
      <c r="P2681" s="20" t="n">
        <f aca="false">C2681/F2681</f>
        <v>6.04229607250755</v>
      </c>
      <c r="Q2681" s="19" t="n">
        <f aca="false">DATA!N2681</f>
        <v>104.44</v>
      </c>
      <c r="R2681" s="19" t="n">
        <f aca="false">DATA!O2681</f>
        <v>1.52</v>
      </c>
      <c r="S2681" s="17" t="n">
        <f aca="false">C2681*Q2681</f>
        <v>14621.6</v>
      </c>
      <c r="T2681" s="19" t="n">
        <f aca="false">C2681*R2681</f>
        <v>212.8</v>
      </c>
      <c r="U2681" s="20" t="n">
        <f aca="false">MAX(0,C2681-L2681)</f>
        <v>0</v>
      </c>
      <c r="V2681" s="17" t="n">
        <f aca="false">U2681*Q2681</f>
        <v>0</v>
      </c>
      <c r="W2681" s="19" t="n">
        <f aca="false">U2681*R2681</f>
        <v>0</v>
      </c>
      <c r="X2681" s="20" t="n">
        <f aca="false">MAX(0,K2681-C2681)</f>
        <v>1.51801229431035</v>
      </c>
      <c r="Y2681" s="17" t="n">
        <f aca="false">F2681*PARAMETER!$B$5*Q2681</f>
        <v>883254.302</v>
      </c>
      <c r="Z2681" s="21" t="n">
        <f aca="false">SUMIF($Y$2:$Y$3205,"&gt;="&amp;Y2681)/SUM($Y$2:$Y$3205)</f>
        <v>0.780602035662026</v>
      </c>
      <c r="AA2681" s="16" t="str">
        <f aca="false">IF(Z2681&lt;=PARAMETER!$B$7,"A",IF(Z2681&lt;=PARAMETER!$B$8,"B","C"))</f>
        <v>A</v>
      </c>
      <c r="AB2681" s="22" t="n">
        <f aca="false">G2681/F2681</f>
        <v>0.0267587397496763</v>
      </c>
      <c r="AC2681" s="16" t="str">
        <f aca="false">IF(AB2681&lt;=PARAMETER!$B$9,"X",IF(AB2681&lt;=PARAMETER!$B$10,"Y","Z"))</f>
        <v>X</v>
      </c>
      <c r="AD2681" s="16" t="str">
        <f aca="false">AA2681&amp;AC2681</f>
        <v>AX</v>
      </c>
      <c r="AE2681" s="22" t="n">
        <f aca="false">DATA!I2681</f>
        <v>0.81</v>
      </c>
      <c r="AF2681" s="18" t="n">
        <f aca="false">DATA!L2681</f>
        <v>166</v>
      </c>
      <c r="AG2681" s="16" t="str">
        <f aca="false">DATA!K2681</f>
        <v>C</v>
      </c>
      <c r="AH2681" s="18" t="n">
        <f aca="false">IF(AE2681&gt;=PARAMETER!$B$12,1,0)</f>
        <v>1</v>
      </c>
      <c r="AI2681" s="18" t="n">
        <f aca="false">IF(AF2681&gt;=PARAMETER!$B$13,1,0)</f>
        <v>1</v>
      </c>
      <c r="AJ2681" s="18" t="n">
        <f aca="false">IF(AND(AH2681=1,AI2681=1),1,0)</f>
        <v>1</v>
      </c>
    </row>
    <row r="2682" customFormat="false" ht="15" hidden="false" customHeight="false" outlineLevel="0" collapsed="false">
      <c r="A2682" s="16" t="str">
        <f aca="false">DATA!A2682</f>
        <v>ITM12680</v>
      </c>
      <c r="B2682" s="16" t="str">
        <f aca="false">DATA!B2682</f>
        <v>Apparel</v>
      </c>
      <c r="C2682" s="17" t="n">
        <f aca="false">DATA!C2682</f>
        <v>317</v>
      </c>
      <c r="D2682" s="17" t="n">
        <f aca="false">DATA!D2682</f>
        <v>81</v>
      </c>
      <c r="E2682" s="18" t="n">
        <f aca="false">DATA!F2682</f>
        <v>7</v>
      </c>
      <c r="F2682" s="19" t="n">
        <f aca="false">DATA!G2682</f>
        <v>48.85</v>
      </c>
      <c r="G2682" s="19" t="n">
        <f aca="false">DATA!H2682</f>
        <v>8.3</v>
      </c>
      <c r="H2682" s="18" t="n">
        <f aca="false">DATA!E2682</f>
        <v>11</v>
      </c>
      <c r="I2682" s="20" t="n">
        <f aca="false">F2682*E2682</f>
        <v>341.95</v>
      </c>
      <c r="J2682" s="20" t="n">
        <f aca="false">PARAMETER!$B$4*G2682*SQRT(E2682)</f>
        <v>36.1205512121345</v>
      </c>
      <c r="K2682" s="20" t="n">
        <f aca="false">I2682+J2682</f>
        <v>378.070551212135</v>
      </c>
      <c r="L2682" s="20" t="n">
        <f aca="false">K2682+F2682*H2682</f>
        <v>915.420551212135</v>
      </c>
      <c r="M2682" s="16" t="str">
        <f aca="false">IF(C2682&lt;=K2682,"REORDER",IF(C2682&gt;L2682,"OVERSTOCK","OK"))</f>
        <v>REORDER</v>
      </c>
      <c r="N2682" s="16" t="str">
        <f aca="false">IF(C2682&lt;=D2682,"REORDER","OK")</f>
        <v>OK</v>
      </c>
      <c r="O2682" s="18" t="n">
        <f aca="false">IF(D2682&lt;I2682,1,0)</f>
        <v>1</v>
      </c>
      <c r="P2682" s="20" t="n">
        <f aca="false">C2682/F2682</f>
        <v>6.489252814739</v>
      </c>
      <c r="Q2682" s="19" t="n">
        <f aca="false">DATA!N2682</f>
        <v>97.05</v>
      </c>
      <c r="R2682" s="19" t="n">
        <f aca="false">DATA!O2682</f>
        <v>0.74</v>
      </c>
      <c r="S2682" s="17" t="n">
        <f aca="false">C2682*Q2682</f>
        <v>30764.85</v>
      </c>
      <c r="T2682" s="19" t="n">
        <f aca="false">C2682*R2682</f>
        <v>234.58</v>
      </c>
      <c r="U2682" s="20" t="n">
        <f aca="false">MAX(0,C2682-L2682)</f>
        <v>0</v>
      </c>
      <c r="V2682" s="17" t="n">
        <f aca="false">U2682*Q2682</f>
        <v>0</v>
      </c>
      <c r="W2682" s="19" t="n">
        <f aca="false">U2682*R2682</f>
        <v>0</v>
      </c>
      <c r="X2682" s="20" t="n">
        <f aca="false">MAX(0,K2682-C2682)</f>
        <v>61.0705512121345</v>
      </c>
      <c r="Y2682" s="17" t="n">
        <f aca="false">F2682*PARAMETER!$B$5*Q2682</f>
        <v>1730425.7625</v>
      </c>
      <c r="Z2682" s="21" t="n">
        <f aca="false">SUMIF($Y$2:$Y$3205,"&gt;="&amp;Y2682)/SUM($Y$2:$Y$3205)</f>
        <v>0.444981855786857</v>
      </c>
      <c r="AA2682" s="16" t="str">
        <f aca="false">IF(Z2682&lt;=PARAMETER!$B$7,"A",IF(Z2682&lt;=PARAMETER!$B$8,"B","C"))</f>
        <v>A</v>
      </c>
      <c r="AB2682" s="22" t="n">
        <f aca="false">G2682/F2682</f>
        <v>0.169907881269191</v>
      </c>
      <c r="AC2682" s="16" t="str">
        <f aca="false">IF(AB2682&lt;=PARAMETER!$B$9,"X",IF(AB2682&lt;=PARAMETER!$B$10,"Y","Z"))</f>
        <v>X</v>
      </c>
      <c r="AD2682" s="16" t="str">
        <f aca="false">AA2682&amp;AC2682</f>
        <v>AX</v>
      </c>
      <c r="AE2682" s="22" t="n">
        <f aca="false">DATA!I2682</f>
        <v>0.83</v>
      </c>
      <c r="AF2682" s="18" t="n">
        <f aca="false">DATA!L2682</f>
        <v>77</v>
      </c>
      <c r="AG2682" s="16" t="str">
        <f aca="false">DATA!K2682</f>
        <v>C</v>
      </c>
      <c r="AH2682" s="18" t="n">
        <f aca="false">IF(AE2682&gt;=PARAMETER!$B$12,1,0)</f>
        <v>1</v>
      </c>
      <c r="AI2682" s="18" t="n">
        <f aca="false">IF(AF2682&gt;=PARAMETER!$B$13,1,0)</f>
        <v>0</v>
      </c>
      <c r="AJ2682" s="18" t="n">
        <f aca="false">IF(AND(AH2682=1,AI2682=1),1,0)</f>
        <v>0</v>
      </c>
    </row>
    <row r="2683" customFormat="false" ht="15" hidden="false" customHeight="false" outlineLevel="0" collapsed="false">
      <c r="A2683" s="16" t="str">
        <f aca="false">DATA!A2683</f>
        <v>ITM12681</v>
      </c>
      <c r="B2683" s="16" t="str">
        <f aca="false">DATA!B2683</f>
        <v>Pharma</v>
      </c>
      <c r="C2683" s="17" t="n">
        <f aca="false">DATA!C2683</f>
        <v>485</v>
      </c>
      <c r="D2683" s="17" t="n">
        <f aca="false">DATA!D2683</f>
        <v>29</v>
      </c>
      <c r="E2683" s="18" t="n">
        <f aca="false">DATA!F2683</f>
        <v>7</v>
      </c>
      <c r="F2683" s="19" t="n">
        <f aca="false">DATA!G2683</f>
        <v>3.44</v>
      </c>
      <c r="G2683" s="19" t="n">
        <f aca="false">DATA!H2683</f>
        <v>6.55</v>
      </c>
      <c r="H2683" s="18" t="n">
        <f aca="false">DATA!E2683</f>
        <v>7</v>
      </c>
      <c r="I2683" s="20" t="n">
        <f aca="false">F2683*E2683</f>
        <v>24.08</v>
      </c>
      <c r="J2683" s="20" t="n">
        <f aca="false">PARAMETER!$B$4*G2683*SQRT(E2683)</f>
        <v>28.5047723421061</v>
      </c>
      <c r="K2683" s="20" t="n">
        <f aca="false">I2683+J2683</f>
        <v>52.5847723421061</v>
      </c>
      <c r="L2683" s="20" t="n">
        <f aca="false">K2683+F2683*H2683</f>
        <v>76.6647723421061</v>
      </c>
      <c r="M2683" s="16" t="str">
        <f aca="false">IF(C2683&lt;=K2683,"REORDER",IF(C2683&gt;L2683,"OVERSTOCK","OK"))</f>
        <v>OVERSTOCK</v>
      </c>
      <c r="N2683" s="16" t="str">
        <f aca="false">IF(C2683&lt;=D2683,"REORDER","OK")</f>
        <v>OK</v>
      </c>
      <c r="O2683" s="18" t="n">
        <f aca="false">IF(D2683&lt;I2683,1,0)</f>
        <v>0</v>
      </c>
      <c r="P2683" s="20" t="n">
        <f aca="false">C2683/F2683</f>
        <v>140.988372093023</v>
      </c>
      <c r="Q2683" s="19" t="n">
        <f aca="false">DATA!N2683</f>
        <v>17.58</v>
      </c>
      <c r="R2683" s="19" t="n">
        <f aca="false">DATA!O2683</f>
        <v>0.5</v>
      </c>
      <c r="S2683" s="17" t="n">
        <f aca="false">C2683*Q2683</f>
        <v>8526.3</v>
      </c>
      <c r="T2683" s="19" t="n">
        <f aca="false">C2683*R2683</f>
        <v>242.5</v>
      </c>
      <c r="U2683" s="20" t="n">
        <f aca="false">MAX(0,C2683-L2683)</f>
        <v>408.335227657894</v>
      </c>
      <c r="V2683" s="17" t="n">
        <f aca="false">U2683*Q2683</f>
        <v>7178.53330222577</v>
      </c>
      <c r="W2683" s="19" t="n">
        <f aca="false">U2683*R2683</f>
        <v>204.167613828947</v>
      </c>
      <c r="X2683" s="20" t="n">
        <f aca="false">MAX(0,K2683-C2683)</f>
        <v>0</v>
      </c>
      <c r="Y2683" s="17" t="n">
        <f aca="false">F2683*PARAMETER!$B$5*Q2683</f>
        <v>22073.448</v>
      </c>
      <c r="Z2683" s="21" t="n">
        <f aca="false">SUMIF($Y$2:$Y$3205,"&gt;="&amp;Y2683)/SUM($Y$2:$Y$3205)</f>
        <v>0.999914861208644</v>
      </c>
      <c r="AA2683" s="16" t="str">
        <f aca="false">IF(Z2683&lt;=PARAMETER!$B$7,"A",IF(Z2683&lt;=PARAMETER!$B$8,"B","C"))</f>
        <v>C</v>
      </c>
      <c r="AB2683" s="22" t="n">
        <f aca="false">G2683/F2683</f>
        <v>1.90406976744186</v>
      </c>
      <c r="AC2683" s="16" t="str">
        <f aca="false">IF(AB2683&lt;=PARAMETER!$B$9,"X",IF(AB2683&lt;=PARAMETER!$B$10,"Y","Z"))</f>
        <v>Z</v>
      </c>
      <c r="AD2683" s="16" t="str">
        <f aca="false">AA2683&amp;AC2683</f>
        <v>CZ</v>
      </c>
      <c r="AE2683" s="22" t="n">
        <f aca="false">DATA!I2683</f>
        <v>0.3</v>
      </c>
      <c r="AF2683" s="18" t="n">
        <f aca="false">DATA!L2683</f>
        <v>137</v>
      </c>
      <c r="AG2683" s="16" t="str">
        <f aca="false">DATA!K2683</f>
        <v>C</v>
      </c>
      <c r="AH2683" s="18" t="n">
        <f aca="false">IF(AE2683&gt;=PARAMETER!$B$12,1,0)</f>
        <v>0</v>
      </c>
      <c r="AI2683" s="18" t="n">
        <f aca="false">IF(AF2683&gt;=PARAMETER!$B$13,1,0)</f>
        <v>1</v>
      </c>
      <c r="AJ2683" s="18" t="n">
        <f aca="false">IF(AND(AH2683=1,AI2683=1),1,0)</f>
        <v>0</v>
      </c>
    </row>
    <row r="2684" customFormat="false" ht="15" hidden="false" customHeight="false" outlineLevel="0" collapsed="false">
      <c r="A2684" s="16" t="str">
        <f aca="false">DATA!A2684</f>
        <v>ITM12682</v>
      </c>
      <c r="B2684" s="16" t="str">
        <f aca="false">DATA!B2684</f>
        <v>Pharma</v>
      </c>
      <c r="C2684" s="17" t="n">
        <f aca="false">DATA!C2684</f>
        <v>73</v>
      </c>
      <c r="D2684" s="17" t="n">
        <f aca="false">DATA!D2684</f>
        <v>63</v>
      </c>
      <c r="E2684" s="18" t="n">
        <f aca="false">DATA!F2684</f>
        <v>3</v>
      </c>
      <c r="F2684" s="19" t="n">
        <f aca="false">DATA!G2684</f>
        <v>9.85</v>
      </c>
      <c r="G2684" s="19" t="n">
        <f aca="false">DATA!H2684</f>
        <v>2.68</v>
      </c>
      <c r="H2684" s="18" t="n">
        <f aca="false">DATA!E2684</f>
        <v>7</v>
      </c>
      <c r="I2684" s="20" t="n">
        <f aca="false">F2684*E2684</f>
        <v>29.55</v>
      </c>
      <c r="J2684" s="20" t="n">
        <f aca="false">PARAMETER!$B$4*G2684*SQRT(E2684)</f>
        <v>7.63523974175563</v>
      </c>
      <c r="K2684" s="20" t="n">
        <f aca="false">I2684+J2684</f>
        <v>37.1852397417556</v>
      </c>
      <c r="L2684" s="20" t="n">
        <f aca="false">K2684+F2684*H2684</f>
        <v>106.135239741756</v>
      </c>
      <c r="M2684" s="16" t="str">
        <f aca="false">IF(C2684&lt;=K2684,"REORDER",IF(C2684&gt;L2684,"OVERSTOCK","OK"))</f>
        <v>OK</v>
      </c>
      <c r="N2684" s="16" t="str">
        <f aca="false">IF(C2684&lt;=D2684,"REORDER","OK")</f>
        <v>OK</v>
      </c>
      <c r="O2684" s="18" t="n">
        <f aca="false">IF(D2684&lt;I2684,1,0)</f>
        <v>0</v>
      </c>
      <c r="P2684" s="20" t="n">
        <f aca="false">C2684/F2684</f>
        <v>7.41116751269036</v>
      </c>
      <c r="Q2684" s="19" t="n">
        <f aca="false">DATA!N2684</f>
        <v>168.54</v>
      </c>
      <c r="R2684" s="19" t="n">
        <f aca="false">DATA!O2684</f>
        <v>0.15</v>
      </c>
      <c r="S2684" s="17" t="n">
        <f aca="false">C2684*Q2684</f>
        <v>12303.42</v>
      </c>
      <c r="T2684" s="19" t="n">
        <f aca="false">C2684*R2684</f>
        <v>10.95</v>
      </c>
      <c r="U2684" s="20" t="n">
        <f aca="false">MAX(0,C2684-L2684)</f>
        <v>0</v>
      </c>
      <c r="V2684" s="17" t="n">
        <f aca="false">U2684*Q2684</f>
        <v>0</v>
      </c>
      <c r="W2684" s="19" t="n">
        <f aca="false">U2684*R2684</f>
        <v>0</v>
      </c>
      <c r="X2684" s="20" t="n">
        <f aca="false">MAX(0,K2684-C2684)</f>
        <v>0</v>
      </c>
      <c r="Y2684" s="17" t="n">
        <f aca="false">F2684*PARAMETER!$B$5*Q2684</f>
        <v>605943.435</v>
      </c>
      <c r="Z2684" s="21" t="n">
        <f aca="false">SUMIF($Y$2:$Y$3205,"&gt;="&amp;Y2684)/SUM($Y$2:$Y$3205)</f>
        <v>0.874572182904767</v>
      </c>
      <c r="AA2684" s="16" t="str">
        <f aca="false">IF(Z2684&lt;=PARAMETER!$B$7,"A",IF(Z2684&lt;=PARAMETER!$B$8,"B","C"))</f>
        <v>B</v>
      </c>
      <c r="AB2684" s="22" t="n">
        <f aca="false">G2684/F2684</f>
        <v>0.272081218274112</v>
      </c>
      <c r="AC2684" s="16" t="str">
        <f aca="false">IF(AB2684&lt;=PARAMETER!$B$9,"X",IF(AB2684&lt;=PARAMETER!$B$10,"Y","Z"))</f>
        <v>Y</v>
      </c>
      <c r="AD2684" s="16" t="str">
        <f aca="false">AA2684&amp;AC2684</f>
        <v>BY</v>
      </c>
      <c r="AE2684" s="22" t="n">
        <f aca="false">DATA!I2684</f>
        <v>0.24</v>
      </c>
      <c r="AF2684" s="18" t="n">
        <f aca="false">DATA!L2684</f>
        <v>58</v>
      </c>
      <c r="AG2684" s="16" t="str">
        <f aca="false">DATA!K2684</f>
        <v>D</v>
      </c>
      <c r="AH2684" s="18" t="n">
        <f aca="false">IF(AE2684&gt;=PARAMETER!$B$12,1,0)</f>
        <v>0</v>
      </c>
      <c r="AI2684" s="18" t="n">
        <f aca="false">IF(AF2684&gt;=PARAMETER!$B$13,1,0)</f>
        <v>0</v>
      </c>
      <c r="AJ2684" s="18" t="n">
        <f aca="false">IF(AND(AH2684=1,AI2684=1),1,0)</f>
        <v>0</v>
      </c>
    </row>
    <row r="2685" customFormat="false" ht="15" hidden="false" customHeight="false" outlineLevel="0" collapsed="false">
      <c r="A2685" s="16" t="str">
        <f aca="false">DATA!A2685</f>
        <v>ITM12683</v>
      </c>
      <c r="B2685" s="16" t="str">
        <f aca="false">DATA!B2685</f>
        <v>Apparel</v>
      </c>
      <c r="C2685" s="17" t="n">
        <f aca="false">DATA!C2685</f>
        <v>350</v>
      </c>
      <c r="D2685" s="17" t="n">
        <f aca="false">DATA!D2685</f>
        <v>95</v>
      </c>
      <c r="E2685" s="18" t="n">
        <f aca="false">DATA!F2685</f>
        <v>3</v>
      </c>
      <c r="F2685" s="19" t="n">
        <f aca="false">DATA!G2685</f>
        <v>32.73</v>
      </c>
      <c r="G2685" s="19" t="n">
        <f aca="false">DATA!H2685</f>
        <v>4.48</v>
      </c>
      <c r="H2685" s="18" t="n">
        <f aca="false">DATA!E2685</f>
        <v>5</v>
      </c>
      <c r="I2685" s="20" t="n">
        <f aca="false">F2685*E2685</f>
        <v>98.19</v>
      </c>
      <c r="J2685" s="20" t="n">
        <f aca="false">PARAMETER!$B$4*G2685*SQRT(E2685)</f>
        <v>12.7633858369646</v>
      </c>
      <c r="K2685" s="20" t="n">
        <f aca="false">I2685+J2685</f>
        <v>110.953385836965</v>
      </c>
      <c r="L2685" s="20" t="n">
        <f aca="false">K2685+F2685*H2685</f>
        <v>274.603385836965</v>
      </c>
      <c r="M2685" s="16" t="str">
        <f aca="false">IF(C2685&lt;=K2685,"REORDER",IF(C2685&gt;L2685,"OVERSTOCK","OK"))</f>
        <v>OVERSTOCK</v>
      </c>
      <c r="N2685" s="16" t="str">
        <f aca="false">IF(C2685&lt;=D2685,"REORDER","OK")</f>
        <v>OK</v>
      </c>
      <c r="O2685" s="18" t="n">
        <f aca="false">IF(D2685&lt;I2685,1,0)</f>
        <v>1</v>
      </c>
      <c r="P2685" s="20" t="n">
        <f aca="false">C2685/F2685</f>
        <v>10.6935533150015</v>
      </c>
      <c r="Q2685" s="19" t="n">
        <f aca="false">DATA!N2685</f>
        <v>81.7</v>
      </c>
      <c r="R2685" s="19" t="n">
        <f aca="false">DATA!O2685</f>
        <v>1.94</v>
      </c>
      <c r="S2685" s="17" t="n">
        <f aca="false">C2685*Q2685</f>
        <v>28595</v>
      </c>
      <c r="T2685" s="19" t="n">
        <f aca="false">C2685*R2685</f>
        <v>679</v>
      </c>
      <c r="U2685" s="20" t="n">
        <f aca="false">MAX(0,C2685-L2685)</f>
        <v>75.3966141630354</v>
      </c>
      <c r="V2685" s="17" t="n">
        <f aca="false">U2685*Q2685</f>
        <v>6159.90337711999</v>
      </c>
      <c r="W2685" s="19" t="n">
        <f aca="false">U2685*R2685</f>
        <v>146.269431476289</v>
      </c>
      <c r="X2685" s="20" t="n">
        <f aca="false">MAX(0,K2685-C2685)</f>
        <v>0</v>
      </c>
      <c r="Y2685" s="17" t="n">
        <f aca="false">F2685*PARAMETER!$B$5*Q2685</f>
        <v>976024.965</v>
      </c>
      <c r="Z2685" s="21" t="n">
        <f aca="false">SUMIF($Y$2:$Y$3205,"&gt;="&amp;Y2685)/SUM($Y$2:$Y$3205)</f>
        <v>0.744926335731214</v>
      </c>
      <c r="AA2685" s="16" t="str">
        <f aca="false">IF(Z2685&lt;=PARAMETER!$B$7,"A",IF(Z2685&lt;=PARAMETER!$B$8,"B","C"))</f>
        <v>A</v>
      </c>
      <c r="AB2685" s="22" t="n">
        <f aca="false">G2685/F2685</f>
        <v>0.13687748243202</v>
      </c>
      <c r="AC2685" s="16" t="str">
        <f aca="false">IF(AB2685&lt;=PARAMETER!$B$9,"X",IF(AB2685&lt;=PARAMETER!$B$10,"Y","Z"))</f>
        <v>X</v>
      </c>
      <c r="AD2685" s="16" t="str">
        <f aca="false">AA2685&amp;AC2685</f>
        <v>AX</v>
      </c>
      <c r="AE2685" s="22" t="n">
        <f aca="false">DATA!I2685</f>
        <v>0.23</v>
      </c>
      <c r="AF2685" s="18" t="n">
        <f aca="false">DATA!L2685</f>
        <v>111</v>
      </c>
      <c r="AG2685" s="16" t="str">
        <f aca="false">DATA!K2685</f>
        <v>B</v>
      </c>
      <c r="AH2685" s="18" t="n">
        <f aca="false">IF(AE2685&gt;=PARAMETER!$B$12,1,0)</f>
        <v>0</v>
      </c>
      <c r="AI2685" s="18" t="n">
        <f aca="false">IF(AF2685&gt;=PARAMETER!$B$13,1,0)</f>
        <v>1</v>
      </c>
      <c r="AJ2685" s="18" t="n">
        <f aca="false">IF(AND(AH2685=1,AI2685=1),1,0)</f>
        <v>0</v>
      </c>
    </row>
    <row r="2686" customFormat="false" ht="15" hidden="false" customHeight="false" outlineLevel="0" collapsed="false">
      <c r="A2686" s="16" t="str">
        <f aca="false">DATA!A2686</f>
        <v>ITM12684</v>
      </c>
      <c r="B2686" s="16" t="str">
        <f aca="false">DATA!B2686</f>
        <v>Groceries</v>
      </c>
      <c r="C2686" s="17" t="n">
        <f aca="false">DATA!C2686</f>
        <v>291</v>
      </c>
      <c r="D2686" s="17" t="n">
        <f aca="false">DATA!D2686</f>
        <v>92</v>
      </c>
      <c r="E2686" s="18" t="n">
        <f aca="false">DATA!F2686</f>
        <v>4</v>
      </c>
      <c r="F2686" s="19" t="n">
        <f aca="false">DATA!G2686</f>
        <v>7.68</v>
      </c>
      <c r="G2686" s="19" t="n">
        <f aca="false">DATA!H2686</f>
        <v>8.11</v>
      </c>
      <c r="H2686" s="18" t="n">
        <f aca="false">DATA!E2686</f>
        <v>7</v>
      </c>
      <c r="I2686" s="20" t="n">
        <f aca="false">F2686*E2686</f>
        <v>30.72</v>
      </c>
      <c r="J2686" s="20" t="n">
        <f aca="false">PARAMETER!$B$4*G2686*SQRT(E2686)</f>
        <v>26.6795258291529</v>
      </c>
      <c r="K2686" s="20" t="n">
        <f aca="false">I2686+J2686</f>
        <v>57.3995258291529</v>
      </c>
      <c r="L2686" s="20" t="n">
        <f aca="false">K2686+F2686*H2686</f>
        <v>111.159525829153</v>
      </c>
      <c r="M2686" s="16" t="str">
        <f aca="false">IF(C2686&lt;=K2686,"REORDER",IF(C2686&gt;L2686,"OVERSTOCK","OK"))</f>
        <v>OVERSTOCK</v>
      </c>
      <c r="N2686" s="16" t="str">
        <f aca="false">IF(C2686&lt;=D2686,"REORDER","OK")</f>
        <v>OK</v>
      </c>
      <c r="O2686" s="18" t="n">
        <f aca="false">IF(D2686&lt;I2686,1,0)</f>
        <v>0</v>
      </c>
      <c r="P2686" s="20" t="n">
        <f aca="false">C2686/F2686</f>
        <v>37.890625</v>
      </c>
      <c r="Q2686" s="19" t="n">
        <f aca="false">DATA!N2686</f>
        <v>23.81</v>
      </c>
      <c r="R2686" s="19" t="n">
        <f aca="false">DATA!O2686</f>
        <v>0.99</v>
      </c>
      <c r="S2686" s="17" t="n">
        <f aca="false">C2686*Q2686</f>
        <v>6928.71</v>
      </c>
      <c r="T2686" s="19" t="n">
        <f aca="false">C2686*R2686</f>
        <v>288.09</v>
      </c>
      <c r="U2686" s="20" t="n">
        <f aca="false">MAX(0,C2686-L2686)</f>
        <v>179.840474170847</v>
      </c>
      <c r="V2686" s="17" t="n">
        <f aca="false">U2686*Q2686</f>
        <v>4282.00169000787</v>
      </c>
      <c r="W2686" s="19" t="n">
        <f aca="false">U2686*R2686</f>
        <v>178.042069429139</v>
      </c>
      <c r="X2686" s="20" t="n">
        <f aca="false">MAX(0,K2686-C2686)</f>
        <v>0</v>
      </c>
      <c r="Y2686" s="17" t="n">
        <f aca="false">F2686*PARAMETER!$B$5*Q2686</f>
        <v>66744.192</v>
      </c>
      <c r="Z2686" s="21" t="n">
        <f aca="false">SUMIF($Y$2:$Y$3205,"&gt;="&amp;Y2686)/SUM($Y$2:$Y$3205)</f>
        <v>0.998594388633158</v>
      </c>
      <c r="AA2686" s="16" t="str">
        <f aca="false">IF(Z2686&lt;=PARAMETER!$B$7,"A",IF(Z2686&lt;=PARAMETER!$B$8,"B","C"))</f>
        <v>C</v>
      </c>
      <c r="AB2686" s="22" t="n">
        <f aca="false">G2686/F2686</f>
        <v>1.05598958333333</v>
      </c>
      <c r="AC2686" s="16" t="str">
        <f aca="false">IF(AB2686&lt;=PARAMETER!$B$9,"X",IF(AB2686&lt;=PARAMETER!$B$10,"Y","Z"))</f>
        <v>Z</v>
      </c>
      <c r="AD2686" s="16" t="str">
        <f aca="false">AA2686&amp;AC2686</f>
        <v>CZ</v>
      </c>
      <c r="AE2686" s="22" t="n">
        <f aca="false">DATA!I2686</f>
        <v>0.52</v>
      </c>
      <c r="AF2686" s="18" t="n">
        <f aca="false">DATA!L2686</f>
        <v>86</v>
      </c>
      <c r="AG2686" s="16" t="str">
        <f aca="false">DATA!K2686</f>
        <v>B</v>
      </c>
      <c r="AH2686" s="18" t="n">
        <f aca="false">IF(AE2686&gt;=PARAMETER!$B$12,1,0)</f>
        <v>0</v>
      </c>
      <c r="AI2686" s="18" t="n">
        <f aca="false">IF(AF2686&gt;=PARAMETER!$B$13,1,0)</f>
        <v>0</v>
      </c>
      <c r="AJ2686" s="18" t="n">
        <f aca="false">IF(AND(AH2686=1,AI2686=1),1,0)</f>
        <v>0</v>
      </c>
    </row>
    <row r="2687" customFormat="false" ht="15" hidden="false" customHeight="false" outlineLevel="0" collapsed="false">
      <c r="A2687" s="16" t="str">
        <f aca="false">DATA!A2687</f>
        <v>ITM12685</v>
      </c>
      <c r="B2687" s="16" t="str">
        <f aca="false">DATA!B2687</f>
        <v>Groceries</v>
      </c>
      <c r="C2687" s="17" t="n">
        <f aca="false">DATA!C2687</f>
        <v>260</v>
      </c>
      <c r="D2687" s="17" t="n">
        <f aca="false">DATA!D2687</f>
        <v>39</v>
      </c>
      <c r="E2687" s="18" t="n">
        <f aca="false">DATA!F2687</f>
        <v>9</v>
      </c>
      <c r="F2687" s="19" t="n">
        <f aca="false">DATA!G2687</f>
        <v>29.88</v>
      </c>
      <c r="G2687" s="19" t="n">
        <f aca="false">DATA!H2687</f>
        <v>5.62</v>
      </c>
      <c r="H2687" s="18" t="n">
        <f aca="false">DATA!E2687</f>
        <v>10</v>
      </c>
      <c r="I2687" s="20" t="n">
        <f aca="false">F2687*E2687</f>
        <v>268.92</v>
      </c>
      <c r="J2687" s="20" t="n">
        <f aca="false">PARAMETER!$B$4*G2687*SQRT(E2687)</f>
        <v>27.7322321504018</v>
      </c>
      <c r="K2687" s="20" t="n">
        <f aca="false">I2687+J2687</f>
        <v>296.652232150402</v>
      </c>
      <c r="L2687" s="20" t="n">
        <f aca="false">K2687+F2687*H2687</f>
        <v>595.452232150402</v>
      </c>
      <c r="M2687" s="16" t="str">
        <f aca="false">IF(C2687&lt;=K2687,"REORDER",IF(C2687&gt;L2687,"OVERSTOCK","OK"))</f>
        <v>REORDER</v>
      </c>
      <c r="N2687" s="16" t="str">
        <f aca="false">IF(C2687&lt;=D2687,"REORDER","OK")</f>
        <v>OK</v>
      </c>
      <c r="O2687" s="18" t="n">
        <f aca="false">IF(D2687&lt;I2687,1,0)</f>
        <v>1</v>
      </c>
      <c r="P2687" s="20" t="n">
        <f aca="false">C2687/F2687</f>
        <v>8.70147255689424</v>
      </c>
      <c r="Q2687" s="19" t="n">
        <f aca="false">DATA!N2687</f>
        <v>97</v>
      </c>
      <c r="R2687" s="19" t="n">
        <f aca="false">DATA!O2687</f>
        <v>0.41</v>
      </c>
      <c r="S2687" s="17" t="n">
        <f aca="false">C2687*Q2687</f>
        <v>25220</v>
      </c>
      <c r="T2687" s="19" t="n">
        <f aca="false">C2687*R2687</f>
        <v>106.6</v>
      </c>
      <c r="U2687" s="20" t="n">
        <f aca="false">MAX(0,C2687-L2687)</f>
        <v>0</v>
      </c>
      <c r="V2687" s="17" t="n">
        <f aca="false">U2687*Q2687</f>
        <v>0</v>
      </c>
      <c r="W2687" s="19" t="n">
        <f aca="false">U2687*R2687</f>
        <v>0</v>
      </c>
      <c r="X2687" s="20" t="n">
        <f aca="false">MAX(0,K2687-C2687)</f>
        <v>36.6522321504018</v>
      </c>
      <c r="Y2687" s="17" t="n">
        <f aca="false">F2687*PARAMETER!$B$5*Q2687</f>
        <v>1057901.4</v>
      </c>
      <c r="Z2687" s="21" t="n">
        <f aca="false">SUMIF($Y$2:$Y$3205,"&gt;="&amp;Y2687)/SUM($Y$2:$Y$3205)</f>
        <v>0.703786045435467</v>
      </c>
      <c r="AA2687" s="16" t="str">
        <f aca="false">IF(Z2687&lt;=PARAMETER!$B$7,"A",IF(Z2687&lt;=PARAMETER!$B$8,"B","C"))</f>
        <v>A</v>
      </c>
      <c r="AB2687" s="22" t="n">
        <f aca="false">G2687/F2687</f>
        <v>0.188085676037483</v>
      </c>
      <c r="AC2687" s="16" t="str">
        <f aca="false">IF(AB2687&lt;=PARAMETER!$B$9,"X",IF(AB2687&lt;=PARAMETER!$B$10,"Y","Z"))</f>
        <v>X</v>
      </c>
      <c r="AD2687" s="16" t="str">
        <f aca="false">AA2687&amp;AC2687</f>
        <v>AX</v>
      </c>
      <c r="AE2687" s="22" t="n">
        <f aca="false">DATA!I2687</f>
        <v>0.32</v>
      </c>
      <c r="AF2687" s="18" t="n">
        <f aca="false">DATA!L2687</f>
        <v>29</v>
      </c>
      <c r="AG2687" s="16" t="str">
        <f aca="false">DATA!K2687</f>
        <v>B</v>
      </c>
      <c r="AH2687" s="18" t="n">
        <f aca="false">IF(AE2687&gt;=PARAMETER!$B$12,1,0)</f>
        <v>0</v>
      </c>
      <c r="AI2687" s="18" t="n">
        <f aca="false">IF(AF2687&gt;=PARAMETER!$B$13,1,0)</f>
        <v>0</v>
      </c>
      <c r="AJ2687" s="18" t="n">
        <f aca="false">IF(AND(AH2687=1,AI2687=1),1,0)</f>
        <v>0</v>
      </c>
    </row>
    <row r="2688" customFormat="false" ht="15" hidden="false" customHeight="false" outlineLevel="0" collapsed="false">
      <c r="A2688" s="16" t="str">
        <f aca="false">DATA!A2688</f>
        <v>ITM12686</v>
      </c>
      <c r="B2688" s="16" t="str">
        <f aca="false">DATA!B2688</f>
        <v>Automotive</v>
      </c>
      <c r="C2688" s="17" t="n">
        <f aca="false">DATA!C2688</f>
        <v>262</v>
      </c>
      <c r="D2688" s="17" t="n">
        <f aca="false">DATA!D2688</f>
        <v>62</v>
      </c>
      <c r="E2688" s="18" t="n">
        <f aca="false">DATA!F2688</f>
        <v>8</v>
      </c>
      <c r="F2688" s="19" t="n">
        <f aca="false">DATA!G2688</f>
        <v>28.82</v>
      </c>
      <c r="G2688" s="19" t="n">
        <f aca="false">DATA!H2688</f>
        <v>3.35</v>
      </c>
      <c r="H2688" s="18" t="n">
        <f aca="false">DATA!E2688</f>
        <v>14</v>
      </c>
      <c r="I2688" s="20" t="n">
        <f aca="false">F2688*E2688</f>
        <v>230.56</v>
      </c>
      <c r="J2688" s="20" t="n">
        <f aca="false">PARAMETER!$B$4*G2688*SQRT(E2688)</f>
        <v>15.5853678592674</v>
      </c>
      <c r="K2688" s="20" t="n">
        <f aca="false">I2688+J2688</f>
        <v>246.145367859267</v>
      </c>
      <c r="L2688" s="20" t="n">
        <f aca="false">K2688+F2688*H2688</f>
        <v>649.625367859268</v>
      </c>
      <c r="M2688" s="16" t="str">
        <f aca="false">IF(C2688&lt;=K2688,"REORDER",IF(C2688&gt;L2688,"OVERSTOCK","OK"))</f>
        <v>OK</v>
      </c>
      <c r="N2688" s="16" t="str">
        <f aca="false">IF(C2688&lt;=D2688,"REORDER","OK")</f>
        <v>OK</v>
      </c>
      <c r="O2688" s="18" t="n">
        <f aca="false">IF(D2688&lt;I2688,1,0)</f>
        <v>1</v>
      </c>
      <c r="P2688" s="20" t="n">
        <f aca="false">C2688/F2688</f>
        <v>9.09090909090909</v>
      </c>
      <c r="Q2688" s="19" t="n">
        <f aca="false">DATA!N2688</f>
        <v>40.68</v>
      </c>
      <c r="R2688" s="19" t="n">
        <f aca="false">DATA!O2688</f>
        <v>1.54</v>
      </c>
      <c r="S2688" s="17" t="n">
        <f aca="false">C2688*Q2688</f>
        <v>10658.16</v>
      </c>
      <c r="T2688" s="19" t="n">
        <f aca="false">C2688*R2688</f>
        <v>403.48</v>
      </c>
      <c r="U2688" s="20" t="n">
        <f aca="false">MAX(0,C2688-L2688)</f>
        <v>0</v>
      </c>
      <c r="V2688" s="17" t="n">
        <f aca="false">U2688*Q2688</f>
        <v>0</v>
      </c>
      <c r="W2688" s="19" t="n">
        <f aca="false">U2688*R2688</f>
        <v>0</v>
      </c>
      <c r="X2688" s="20" t="n">
        <f aca="false">MAX(0,K2688-C2688)</f>
        <v>0</v>
      </c>
      <c r="Y2688" s="17" t="n">
        <f aca="false">F2688*PARAMETER!$B$5*Q2688</f>
        <v>427925.124</v>
      </c>
      <c r="Z2688" s="21" t="n">
        <f aca="false">SUMIF($Y$2:$Y$3205,"&gt;="&amp;Y2688)/SUM($Y$2:$Y$3205)</f>
        <v>0.928316834606672</v>
      </c>
      <c r="AA2688" s="16" t="str">
        <f aca="false">IF(Z2688&lt;=PARAMETER!$B$7,"A",IF(Z2688&lt;=PARAMETER!$B$8,"B","C"))</f>
        <v>B</v>
      </c>
      <c r="AB2688" s="22" t="n">
        <f aca="false">G2688/F2688</f>
        <v>0.116238723108952</v>
      </c>
      <c r="AC2688" s="16" t="str">
        <f aca="false">IF(AB2688&lt;=PARAMETER!$B$9,"X",IF(AB2688&lt;=PARAMETER!$B$10,"Y","Z"))</f>
        <v>X</v>
      </c>
      <c r="AD2688" s="16" t="str">
        <f aca="false">AA2688&amp;AC2688</f>
        <v>BX</v>
      </c>
      <c r="AE2688" s="22" t="n">
        <f aca="false">DATA!I2688</f>
        <v>0.56</v>
      </c>
      <c r="AF2688" s="18" t="n">
        <f aca="false">DATA!L2688</f>
        <v>120</v>
      </c>
      <c r="AG2688" s="16" t="str">
        <f aca="false">DATA!K2688</f>
        <v>B</v>
      </c>
      <c r="AH2688" s="18" t="n">
        <f aca="false">IF(AE2688&gt;=PARAMETER!$B$12,1,0)</f>
        <v>0</v>
      </c>
      <c r="AI2688" s="18" t="n">
        <f aca="false">IF(AF2688&gt;=PARAMETER!$B$13,1,0)</f>
        <v>1</v>
      </c>
      <c r="AJ2688" s="18" t="n">
        <f aca="false">IF(AND(AH2688=1,AI2688=1),1,0)</f>
        <v>0</v>
      </c>
    </row>
    <row r="2689" customFormat="false" ht="15" hidden="false" customHeight="false" outlineLevel="0" collapsed="false">
      <c r="A2689" s="16" t="str">
        <f aca="false">DATA!A2689</f>
        <v>ITM12687</v>
      </c>
      <c r="B2689" s="16" t="str">
        <f aca="false">DATA!B2689</f>
        <v>Electronics</v>
      </c>
      <c r="C2689" s="17" t="n">
        <f aca="false">DATA!C2689</f>
        <v>37</v>
      </c>
      <c r="D2689" s="17" t="n">
        <f aca="false">DATA!D2689</f>
        <v>72</v>
      </c>
      <c r="E2689" s="18" t="n">
        <f aca="false">DATA!F2689</f>
        <v>9</v>
      </c>
      <c r="F2689" s="19" t="n">
        <f aca="false">DATA!G2689</f>
        <v>48.58</v>
      </c>
      <c r="G2689" s="19" t="n">
        <f aca="false">DATA!H2689</f>
        <v>3.04</v>
      </c>
      <c r="H2689" s="18" t="n">
        <f aca="false">DATA!E2689</f>
        <v>7</v>
      </c>
      <c r="I2689" s="20" t="n">
        <f aca="false">F2689*E2689</f>
        <v>437.22</v>
      </c>
      <c r="J2689" s="20" t="n">
        <f aca="false">PARAMETER!$B$4*G2689*SQRT(E2689)</f>
        <v>15.0010650777974</v>
      </c>
      <c r="K2689" s="20" t="n">
        <f aca="false">I2689+J2689</f>
        <v>452.221065077797</v>
      </c>
      <c r="L2689" s="20" t="n">
        <f aca="false">K2689+F2689*H2689</f>
        <v>792.281065077797</v>
      </c>
      <c r="M2689" s="16" t="str">
        <f aca="false">IF(C2689&lt;=K2689,"REORDER",IF(C2689&gt;L2689,"OVERSTOCK","OK"))</f>
        <v>REORDER</v>
      </c>
      <c r="N2689" s="16" t="str">
        <f aca="false">IF(C2689&lt;=D2689,"REORDER","OK")</f>
        <v>REORDER</v>
      </c>
      <c r="O2689" s="18" t="n">
        <f aca="false">IF(D2689&lt;I2689,1,0)</f>
        <v>1</v>
      </c>
      <c r="P2689" s="20" t="n">
        <f aca="false">C2689/F2689</f>
        <v>0.7616303005352</v>
      </c>
      <c r="Q2689" s="19" t="n">
        <f aca="false">DATA!N2689</f>
        <v>143.84</v>
      </c>
      <c r="R2689" s="19" t="n">
        <f aca="false">DATA!O2689</f>
        <v>1.79</v>
      </c>
      <c r="S2689" s="17" t="n">
        <f aca="false">C2689*Q2689</f>
        <v>5322.08</v>
      </c>
      <c r="T2689" s="19" t="n">
        <f aca="false">C2689*R2689</f>
        <v>66.23</v>
      </c>
      <c r="U2689" s="20" t="n">
        <f aca="false">MAX(0,C2689-L2689)</f>
        <v>0</v>
      </c>
      <c r="V2689" s="17" t="n">
        <f aca="false">U2689*Q2689</f>
        <v>0</v>
      </c>
      <c r="W2689" s="19" t="n">
        <f aca="false">U2689*R2689</f>
        <v>0</v>
      </c>
      <c r="X2689" s="20" t="n">
        <f aca="false">MAX(0,K2689-C2689)</f>
        <v>415.221065077797</v>
      </c>
      <c r="Y2689" s="17" t="n">
        <f aca="false">F2689*PARAMETER!$B$5*Q2689</f>
        <v>2550527.728</v>
      </c>
      <c r="Z2689" s="21" t="n">
        <f aca="false">SUMIF($Y$2:$Y$3205,"&gt;="&amp;Y2689)/SUM($Y$2:$Y$3205)</f>
        <v>0.16871016015864</v>
      </c>
      <c r="AA2689" s="16" t="str">
        <f aca="false">IF(Z2689&lt;=PARAMETER!$B$7,"A",IF(Z2689&lt;=PARAMETER!$B$8,"B","C"))</f>
        <v>A</v>
      </c>
      <c r="AB2689" s="22" t="n">
        <f aca="false">G2689/F2689</f>
        <v>0.0625771922601894</v>
      </c>
      <c r="AC2689" s="16" t="str">
        <f aca="false">IF(AB2689&lt;=PARAMETER!$B$9,"X",IF(AB2689&lt;=PARAMETER!$B$10,"Y","Z"))</f>
        <v>X</v>
      </c>
      <c r="AD2689" s="16" t="str">
        <f aca="false">AA2689&amp;AC2689</f>
        <v>AX</v>
      </c>
      <c r="AE2689" s="22" t="n">
        <f aca="false">DATA!I2689</f>
        <v>0.45</v>
      </c>
      <c r="AF2689" s="18" t="n">
        <f aca="false">DATA!L2689</f>
        <v>155</v>
      </c>
      <c r="AG2689" s="16" t="str">
        <f aca="false">DATA!K2689</f>
        <v>D</v>
      </c>
      <c r="AH2689" s="18" t="n">
        <f aca="false">IF(AE2689&gt;=PARAMETER!$B$12,1,0)</f>
        <v>0</v>
      </c>
      <c r="AI2689" s="18" t="n">
        <f aca="false">IF(AF2689&gt;=PARAMETER!$B$13,1,0)</f>
        <v>1</v>
      </c>
      <c r="AJ2689" s="18" t="n">
        <f aca="false">IF(AND(AH2689=1,AI2689=1),1,0)</f>
        <v>0</v>
      </c>
    </row>
    <row r="2690" customFormat="false" ht="15" hidden="false" customHeight="false" outlineLevel="0" collapsed="false">
      <c r="A2690" s="16" t="str">
        <f aca="false">DATA!A2690</f>
        <v>ITM12688</v>
      </c>
      <c r="B2690" s="16" t="str">
        <f aca="false">DATA!B2690</f>
        <v>Groceries</v>
      </c>
      <c r="C2690" s="17" t="n">
        <f aca="false">DATA!C2690</f>
        <v>206</v>
      </c>
      <c r="D2690" s="17" t="n">
        <f aca="false">DATA!D2690</f>
        <v>20</v>
      </c>
      <c r="E2690" s="18" t="n">
        <f aca="false">DATA!F2690</f>
        <v>5</v>
      </c>
      <c r="F2690" s="19" t="n">
        <f aca="false">DATA!G2690</f>
        <v>44.29</v>
      </c>
      <c r="G2690" s="19" t="n">
        <f aca="false">DATA!H2690</f>
        <v>2.57</v>
      </c>
      <c r="H2690" s="18" t="n">
        <f aca="false">DATA!E2690</f>
        <v>6</v>
      </c>
      <c r="I2690" s="20" t="n">
        <f aca="false">F2690*E2690</f>
        <v>221.45</v>
      </c>
      <c r="J2690" s="20" t="n">
        <f aca="false">PARAMETER!$B$4*G2690*SQRT(E2690)</f>
        <v>9.45247162385447</v>
      </c>
      <c r="K2690" s="20" t="n">
        <f aca="false">I2690+J2690</f>
        <v>230.902471623854</v>
      </c>
      <c r="L2690" s="20" t="n">
        <f aca="false">K2690+F2690*H2690</f>
        <v>496.642471623855</v>
      </c>
      <c r="M2690" s="16" t="str">
        <f aca="false">IF(C2690&lt;=K2690,"REORDER",IF(C2690&gt;L2690,"OVERSTOCK","OK"))</f>
        <v>REORDER</v>
      </c>
      <c r="N2690" s="16" t="str">
        <f aca="false">IF(C2690&lt;=D2690,"REORDER","OK")</f>
        <v>OK</v>
      </c>
      <c r="O2690" s="18" t="n">
        <f aca="false">IF(D2690&lt;I2690,1,0)</f>
        <v>1</v>
      </c>
      <c r="P2690" s="20" t="n">
        <f aca="false">C2690/F2690</f>
        <v>4.65116279069768</v>
      </c>
      <c r="Q2690" s="19" t="n">
        <f aca="false">DATA!N2690</f>
        <v>118.64</v>
      </c>
      <c r="R2690" s="19" t="n">
        <f aca="false">DATA!O2690</f>
        <v>1.1</v>
      </c>
      <c r="S2690" s="17" t="n">
        <f aca="false">C2690*Q2690</f>
        <v>24439.84</v>
      </c>
      <c r="T2690" s="19" t="n">
        <f aca="false">C2690*R2690</f>
        <v>226.6</v>
      </c>
      <c r="U2690" s="20" t="n">
        <f aca="false">MAX(0,C2690-L2690)</f>
        <v>0</v>
      </c>
      <c r="V2690" s="17" t="n">
        <f aca="false">U2690*Q2690</f>
        <v>0</v>
      </c>
      <c r="W2690" s="19" t="n">
        <f aca="false">U2690*R2690</f>
        <v>0</v>
      </c>
      <c r="X2690" s="20" t="n">
        <f aca="false">MAX(0,K2690-C2690)</f>
        <v>24.9024716238545</v>
      </c>
      <c r="Y2690" s="17" t="n">
        <f aca="false">F2690*PARAMETER!$B$5*Q2690</f>
        <v>1917916.444</v>
      </c>
      <c r="Z2690" s="21" t="n">
        <f aca="false">SUMIF($Y$2:$Y$3205,"&gt;="&amp;Y2690)/SUM($Y$2:$Y$3205)</f>
        <v>0.364721409805227</v>
      </c>
      <c r="AA2690" s="16" t="str">
        <f aca="false">IF(Z2690&lt;=PARAMETER!$B$7,"A",IF(Z2690&lt;=PARAMETER!$B$8,"B","C"))</f>
        <v>A</v>
      </c>
      <c r="AB2690" s="22" t="n">
        <f aca="false">G2690/F2690</f>
        <v>0.0580266425829758</v>
      </c>
      <c r="AC2690" s="16" t="str">
        <f aca="false">IF(AB2690&lt;=PARAMETER!$B$9,"X",IF(AB2690&lt;=PARAMETER!$B$10,"Y","Z"))</f>
        <v>X</v>
      </c>
      <c r="AD2690" s="16" t="str">
        <f aca="false">AA2690&amp;AC2690</f>
        <v>AX</v>
      </c>
      <c r="AE2690" s="22" t="n">
        <f aca="false">DATA!I2690</f>
        <v>0.29</v>
      </c>
      <c r="AF2690" s="18" t="n">
        <f aca="false">DATA!L2690</f>
        <v>124</v>
      </c>
      <c r="AG2690" s="16" t="str">
        <f aca="false">DATA!K2690</f>
        <v>A</v>
      </c>
      <c r="AH2690" s="18" t="n">
        <f aca="false">IF(AE2690&gt;=PARAMETER!$B$12,1,0)</f>
        <v>0</v>
      </c>
      <c r="AI2690" s="18" t="n">
        <f aca="false">IF(AF2690&gt;=PARAMETER!$B$13,1,0)</f>
        <v>1</v>
      </c>
      <c r="AJ2690" s="18" t="n">
        <f aca="false">IF(AND(AH2690=1,AI2690=1),1,0)</f>
        <v>0</v>
      </c>
    </row>
    <row r="2691" customFormat="false" ht="15" hidden="false" customHeight="false" outlineLevel="0" collapsed="false">
      <c r="A2691" s="16" t="str">
        <f aca="false">DATA!A2691</f>
        <v>ITM12689</v>
      </c>
      <c r="B2691" s="16" t="str">
        <f aca="false">DATA!B2691</f>
        <v>Electronics</v>
      </c>
      <c r="C2691" s="17" t="n">
        <f aca="false">DATA!C2691</f>
        <v>365</v>
      </c>
      <c r="D2691" s="17" t="n">
        <f aca="false">DATA!D2691</f>
        <v>40</v>
      </c>
      <c r="E2691" s="18" t="n">
        <f aca="false">DATA!F2691</f>
        <v>9</v>
      </c>
      <c r="F2691" s="19" t="n">
        <f aca="false">DATA!G2691</f>
        <v>47.33</v>
      </c>
      <c r="G2691" s="19" t="n">
        <f aca="false">DATA!H2691</f>
        <v>8.33</v>
      </c>
      <c r="H2691" s="18" t="n">
        <f aca="false">DATA!E2691</f>
        <v>10</v>
      </c>
      <c r="I2691" s="20" t="n">
        <f aca="false">F2691*E2691</f>
        <v>425.97</v>
      </c>
      <c r="J2691" s="20" t="n">
        <f aca="false">PARAMETER!$B$4*G2691*SQRT(E2691)</f>
        <v>41.1048921375173</v>
      </c>
      <c r="K2691" s="20" t="n">
        <f aca="false">I2691+J2691</f>
        <v>467.074892137517</v>
      </c>
      <c r="L2691" s="20" t="n">
        <f aca="false">K2691+F2691*H2691</f>
        <v>940.374892137517</v>
      </c>
      <c r="M2691" s="16" t="str">
        <f aca="false">IF(C2691&lt;=K2691,"REORDER",IF(C2691&gt;L2691,"OVERSTOCK","OK"))</f>
        <v>REORDER</v>
      </c>
      <c r="N2691" s="16" t="str">
        <f aca="false">IF(C2691&lt;=D2691,"REORDER","OK")</f>
        <v>OK</v>
      </c>
      <c r="O2691" s="18" t="n">
        <f aca="false">IF(D2691&lt;I2691,1,0)</f>
        <v>1</v>
      </c>
      <c r="P2691" s="20" t="n">
        <f aca="false">C2691/F2691</f>
        <v>7.71181069089373</v>
      </c>
      <c r="Q2691" s="19" t="n">
        <f aca="false">DATA!N2691</f>
        <v>61.32</v>
      </c>
      <c r="R2691" s="19" t="n">
        <f aca="false">DATA!O2691</f>
        <v>0.15</v>
      </c>
      <c r="S2691" s="17" t="n">
        <f aca="false">C2691*Q2691</f>
        <v>22381.8</v>
      </c>
      <c r="T2691" s="19" t="n">
        <f aca="false">C2691*R2691</f>
        <v>54.75</v>
      </c>
      <c r="U2691" s="20" t="n">
        <f aca="false">MAX(0,C2691-L2691)</f>
        <v>0</v>
      </c>
      <c r="V2691" s="17" t="n">
        <f aca="false">U2691*Q2691</f>
        <v>0</v>
      </c>
      <c r="W2691" s="19" t="n">
        <f aca="false">U2691*R2691</f>
        <v>0</v>
      </c>
      <c r="X2691" s="20" t="n">
        <f aca="false">MAX(0,K2691-C2691)</f>
        <v>102.074892137517</v>
      </c>
      <c r="Y2691" s="17" t="n">
        <f aca="false">F2691*PARAMETER!$B$5*Q2691</f>
        <v>1059330.594</v>
      </c>
      <c r="Z2691" s="21" t="n">
        <f aca="false">SUMIF($Y$2:$Y$3205,"&gt;="&amp;Y2691)/SUM($Y$2:$Y$3205)</f>
        <v>0.703111191991167</v>
      </c>
      <c r="AA2691" s="16" t="str">
        <f aca="false">IF(Z2691&lt;=PARAMETER!$B$7,"A",IF(Z2691&lt;=PARAMETER!$B$8,"B","C"))</f>
        <v>A</v>
      </c>
      <c r="AB2691" s="22" t="n">
        <f aca="false">G2691/F2691</f>
        <v>0.175998309740123</v>
      </c>
      <c r="AC2691" s="16" t="str">
        <f aca="false">IF(AB2691&lt;=PARAMETER!$B$9,"X",IF(AB2691&lt;=PARAMETER!$B$10,"Y","Z"))</f>
        <v>X</v>
      </c>
      <c r="AD2691" s="16" t="str">
        <f aca="false">AA2691&amp;AC2691</f>
        <v>AX</v>
      </c>
      <c r="AE2691" s="22" t="n">
        <f aca="false">DATA!I2691</f>
        <v>0.78</v>
      </c>
      <c r="AF2691" s="18" t="n">
        <f aca="false">DATA!L2691</f>
        <v>179</v>
      </c>
      <c r="AG2691" s="16" t="str">
        <f aca="false">DATA!K2691</f>
        <v>C</v>
      </c>
      <c r="AH2691" s="18" t="n">
        <f aca="false">IF(AE2691&gt;=PARAMETER!$B$12,1,0)</f>
        <v>1</v>
      </c>
      <c r="AI2691" s="18" t="n">
        <f aca="false">IF(AF2691&gt;=PARAMETER!$B$13,1,0)</f>
        <v>1</v>
      </c>
      <c r="AJ2691" s="18" t="n">
        <f aca="false">IF(AND(AH2691=1,AI2691=1),1,0)</f>
        <v>1</v>
      </c>
    </row>
    <row r="2692" customFormat="false" ht="15" hidden="false" customHeight="false" outlineLevel="0" collapsed="false">
      <c r="A2692" s="16" t="str">
        <f aca="false">DATA!A2692</f>
        <v>ITM12690</v>
      </c>
      <c r="B2692" s="16" t="str">
        <f aca="false">DATA!B2692</f>
        <v>Pharma</v>
      </c>
      <c r="C2692" s="17" t="n">
        <f aca="false">DATA!C2692</f>
        <v>163</v>
      </c>
      <c r="D2692" s="17" t="n">
        <f aca="false">DATA!D2692</f>
        <v>58</v>
      </c>
      <c r="E2692" s="18" t="n">
        <f aca="false">DATA!F2692</f>
        <v>8</v>
      </c>
      <c r="F2692" s="19" t="n">
        <f aca="false">DATA!G2692</f>
        <v>6.57</v>
      </c>
      <c r="G2692" s="19" t="n">
        <f aca="false">DATA!H2692</f>
        <v>6.03</v>
      </c>
      <c r="H2692" s="18" t="n">
        <f aca="false">DATA!E2692</f>
        <v>9</v>
      </c>
      <c r="I2692" s="20" t="n">
        <f aca="false">F2692*E2692</f>
        <v>52.56</v>
      </c>
      <c r="J2692" s="20" t="n">
        <f aca="false">PARAMETER!$B$4*G2692*SQRT(E2692)</f>
        <v>28.0536621466814</v>
      </c>
      <c r="K2692" s="20" t="n">
        <f aca="false">I2692+J2692</f>
        <v>80.6136621466814</v>
      </c>
      <c r="L2692" s="20" t="n">
        <f aca="false">K2692+F2692*H2692</f>
        <v>139.743662146681</v>
      </c>
      <c r="M2692" s="16" t="str">
        <f aca="false">IF(C2692&lt;=K2692,"REORDER",IF(C2692&gt;L2692,"OVERSTOCK","OK"))</f>
        <v>OVERSTOCK</v>
      </c>
      <c r="N2692" s="16" t="str">
        <f aca="false">IF(C2692&lt;=D2692,"REORDER","OK")</f>
        <v>OK</v>
      </c>
      <c r="O2692" s="18" t="n">
        <f aca="false">IF(D2692&lt;I2692,1,0)</f>
        <v>0</v>
      </c>
      <c r="P2692" s="20" t="n">
        <f aca="false">C2692/F2692</f>
        <v>24.8097412480974</v>
      </c>
      <c r="Q2692" s="19" t="n">
        <f aca="false">DATA!N2692</f>
        <v>190.59</v>
      </c>
      <c r="R2692" s="19" t="n">
        <f aca="false">DATA!O2692</f>
        <v>0.79</v>
      </c>
      <c r="S2692" s="17" t="n">
        <f aca="false">C2692*Q2692</f>
        <v>31066.17</v>
      </c>
      <c r="T2692" s="19" t="n">
        <f aca="false">C2692*R2692</f>
        <v>128.77</v>
      </c>
      <c r="U2692" s="20" t="n">
        <f aca="false">MAX(0,C2692-L2692)</f>
        <v>23.2563378533186</v>
      </c>
      <c r="V2692" s="17" t="n">
        <f aca="false">U2692*Q2692</f>
        <v>4432.425431464</v>
      </c>
      <c r="W2692" s="19" t="n">
        <f aca="false">U2692*R2692</f>
        <v>18.3725069041217</v>
      </c>
      <c r="X2692" s="20" t="n">
        <f aca="false">MAX(0,K2692-C2692)</f>
        <v>0</v>
      </c>
      <c r="Y2692" s="17" t="n">
        <f aca="false">F2692*PARAMETER!$B$5*Q2692</f>
        <v>457044.3495</v>
      </c>
      <c r="Z2692" s="21" t="n">
        <f aca="false">SUMIF($Y$2:$Y$3205,"&gt;="&amp;Y2692)/SUM($Y$2:$Y$3205)</f>
        <v>0.918620669470501</v>
      </c>
      <c r="AA2692" s="16" t="str">
        <f aca="false">IF(Z2692&lt;=PARAMETER!$B$7,"A",IF(Z2692&lt;=PARAMETER!$B$8,"B","C"))</f>
        <v>B</v>
      </c>
      <c r="AB2692" s="22" t="n">
        <f aca="false">G2692/F2692</f>
        <v>0.917808219178082</v>
      </c>
      <c r="AC2692" s="16" t="str">
        <f aca="false">IF(AB2692&lt;=PARAMETER!$B$9,"X",IF(AB2692&lt;=PARAMETER!$B$10,"Y","Z"))</f>
        <v>Z</v>
      </c>
      <c r="AD2692" s="16" t="str">
        <f aca="false">AA2692&amp;AC2692</f>
        <v>BZ</v>
      </c>
      <c r="AE2692" s="22" t="n">
        <f aca="false">DATA!I2692</f>
        <v>0.24</v>
      </c>
      <c r="AF2692" s="18" t="n">
        <f aca="false">DATA!L2692</f>
        <v>21</v>
      </c>
      <c r="AG2692" s="16" t="str">
        <f aca="false">DATA!K2692</f>
        <v>B</v>
      </c>
      <c r="AH2692" s="18" t="n">
        <f aca="false">IF(AE2692&gt;=PARAMETER!$B$12,1,0)</f>
        <v>0</v>
      </c>
      <c r="AI2692" s="18" t="n">
        <f aca="false">IF(AF2692&gt;=PARAMETER!$B$13,1,0)</f>
        <v>0</v>
      </c>
      <c r="AJ2692" s="18" t="n">
        <f aca="false">IF(AND(AH2692=1,AI2692=1),1,0)</f>
        <v>0</v>
      </c>
    </row>
    <row r="2693" customFormat="false" ht="15" hidden="false" customHeight="false" outlineLevel="0" collapsed="false">
      <c r="A2693" s="16" t="str">
        <f aca="false">DATA!A2693</f>
        <v>ITM12691</v>
      </c>
      <c r="B2693" s="16" t="str">
        <f aca="false">DATA!B2693</f>
        <v>Electronics</v>
      </c>
      <c r="C2693" s="17" t="n">
        <f aca="false">DATA!C2693</f>
        <v>281</v>
      </c>
      <c r="D2693" s="17" t="n">
        <f aca="false">DATA!D2693</f>
        <v>96</v>
      </c>
      <c r="E2693" s="18" t="n">
        <f aca="false">DATA!F2693</f>
        <v>3</v>
      </c>
      <c r="F2693" s="19" t="n">
        <f aca="false">DATA!G2693</f>
        <v>43.54</v>
      </c>
      <c r="G2693" s="19" t="n">
        <f aca="false">DATA!H2693</f>
        <v>7.24</v>
      </c>
      <c r="H2693" s="18" t="n">
        <f aca="false">DATA!E2693</f>
        <v>8</v>
      </c>
      <c r="I2693" s="20" t="n">
        <f aca="false">F2693*E2693</f>
        <v>130.62</v>
      </c>
      <c r="J2693" s="20" t="n">
        <f aca="false">PARAMETER!$B$4*G2693*SQRT(E2693)</f>
        <v>20.6265431829518</v>
      </c>
      <c r="K2693" s="20" t="n">
        <f aca="false">I2693+J2693</f>
        <v>151.246543182952</v>
      </c>
      <c r="L2693" s="20" t="n">
        <f aca="false">K2693+F2693*H2693</f>
        <v>499.566543182952</v>
      </c>
      <c r="M2693" s="16" t="str">
        <f aca="false">IF(C2693&lt;=K2693,"REORDER",IF(C2693&gt;L2693,"OVERSTOCK","OK"))</f>
        <v>OK</v>
      </c>
      <c r="N2693" s="16" t="str">
        <f aca="false">IF(C2693&lt;=D2693,"REORDER","OK")</f>
        <v>OK</v>
      </c>
      <c r="O2693" s="18" t="n">
        <f aca="false">IF(D2693&lt;I2693,1,0)</f>
        <v>1</v>
      </c>
      <c r="P2693" s="20" t="n">
        <f aca="false">C2693/F2693</f>
        <v>6.45383555351401</v>
      </c>
      <c r="Q2693" s="19" t="n">
        <f aca="false">DATA!N2693</f>
        <v>65.43</v>
      </c>
      <c r="R2693" s="19" t="n">
        <f aca="false">DATA!O2693</f>
        <v>0.56</v>
      </c>
      <c r="S2693" s="17" t="n">
        <f aca="false">C2693*Q2693</f>
        <v>18385.83</v>
      </c>
      <c r="T2693" s="19" t="n">
        <f aca="false">C2693*R2693</f>
        <v>157.36</v>
      </c>
      <c r="U2693" s="20" t="n">
        <f aca="false">MAX(0,C2693-L2693)</f>
        <v>0</v>
      </c>
      <c r="V2693" s="17" t="n">
        <f aca="false">U2693*Q2693</f>
        <v>0</v>
      </c>
      <c r="W2693" s="19" t="n">
        <f aca="false">U2693*R2693</f>
        <v>0</v>
      </c>
      <c r="X2693" s="20" t="n">
        <f aca="false">MAX(0,K2693-C2693)</f>
        <v>0</v>
      </c>
      <c r="Y2693" s="17" t="n">
        <f aca="false">F2693*PARAMETER!$B$5*Q2693</f>
        <v>1039820.103</v>
      </c>
      <c r="Z2693" s="21" t="n">
        <f aca="false">SUMIF($Y$2:$Y$3205,"&gt;="&amp;Y2693)/SUM($Y$2:$Y$3205)</f>
        <v>0.710469520548695</v>
      </c>
      <c r="AA2693" s="16" t="str">
        <f aca="false">IF(Z2693&lt;=PARAMETER!$B$7,"A",IF(Z2693&lt;=PARAMETER!$B$8,"B","C"))</f>
        <v>A</v>
      </c>
      <c r="AB2693" s="22" t="n">
        <f aca="false">G2693/F2693</f>
        <v>0.166283876894809</v>
      </c>
      <c r="AC2693" s="16" t="str">
        <f aca="false">IF(AB2693&lt;=PARAMETER!$B$9,"X",IF(AB2693&lt;=PARAMETER!$B$10,"Y","Z"))</f>
        <v>X</v>
      </c>
      <c r="AD2693" s="16" t="str">
        <f aca="false">AA2693&amp;AC2693</f>
        <v>AX</v>
      </c>
      <c r="AE2693" s="22" t="n">
        <f aca="false">DATA!I2693</f>
        <v>0.82</v>
      </c>
      <c r="AF2693" s="18" t="n">
        <f aca="false">DATA!L2693</f>
        <v>88</v>
      </c>
      <c r="AG2693" s="16" t="str">
        <f aca="false">DATA!K2693</f>
        <v>B</v>
      </c>
      <c r="AH2693" s="18" t="n">
        <f aca="false">IF(AE2693&gt;=PARAMETER!$B$12,1,0)</f>
        <v>1</v>
      </c>
      <c r="AI2693" s="18" t="n">
        <f aca="false">IF(AF2693&gt;=PARAMETER!$B$13,1,0)</f>
        <v>0</v>
      </c>
      <c r="AJ2693" s="18" t="n">
        <f aca="false">IF(AND(AH2693=1,AI2693=1),1,0)</f>
        <v>0</v>
      </c>
    </row>
    <row r="2694" customFormat="false" ht="15" hidden="false" customHeight="false" outlineLevel="0" collapsed="false">
      <c r="A2694" s="16" t="str">
        <f aca="false">DATA!A2694</f>
        <v>ITM12692</v>
      </c>
      <c r="B2694" s="16" t="str">
        <f aca="false">DATA!B2694</f>
        <v>Pharma</v>
      </c>
      <c r="C2694" s="17" t="n">
        <f aca="false">DATA!C2694</f>
        <v>460</v>
      </c>
      <c r="D2694" s="17" t="n">
        <f aca="false">DATA!D2694</f>
        <v>28</v>
      </c>
      <c r="E2694" s="18" t="n">
        <f aca="false">DATA!F2694</f>
        <v>4</v>
      </c>
      <c r="F2694" s="19" t="n">
        <f aca="false">DATA!G2694</f>
        <v>7.33</v>
      </c>
      <c r="G2694" s="19" t="n">
        <f aca="false">DATA!H2694</f>
        <v>8.67</v>
      </c>
      <c r="H2694" s="18" t="n">
        <f aca="false">DATA!E2694</f>
        <v>7</v>
      </c>
      <c r="I2694" s="20" t="n">
        <f aca="false">F2694*E2694</f>
        <v>29.32</v>
      </c>
      <c r="J2694" s="20" t="n">
        <f aca="false">PARAMETER!$B$4*G2694*SQRT(E2694)</f>
        <v>28.5217618913385</v>
      </c>
      <c r="K2694" s="20" t="n">
        <f aca="false">I2694+J2694</f>
        <v>57.8417618913385</v>
      </c>
      <c r="L2694" s="20" t="n">
        <f aca="false">K2694+F2694*H2694</f>
        <v>109.151761891339</v>
      </c>
      <c r="M2694" s="16" t="str">
        <f aca="false">IF(C2694&lt;=K2694,"REORDER",IF(C2694&gt;L2694,"OVERSTOCK","OK"))</f>
        <v>OVERSTOCK</v>
      </c>
      <c r="N2694" s="16" t="str">
        <f aca="false">IF(C2694&lt;=D2694,"REORDER","OK")</f>
        <v>OK</v>
      </c>
      <c r="O2694" s="18" t="n">
        <f aca="false">IF(D2694&lt;I2694,1,0)</f>
        <v>1</v>
      </c>
      <c r="P2694" s="20" t="n">
        <f aca="false">C2694/F2694</f>
        <v>62.7557980900409</v>
      </c>
      <c r="Q2694" s="19" t="n">
        <f aca="false">DATA!N2694</f>
        <v>115.45</v>
      </c>
      <c r="R2694" s="19" t="n">
        <f aca="false">DATA!O2694</f>
        <v>1.31</v>
      </c>
      <c r="S2694" s="17" t="n">
        <f aca="false">C2694*Q2694</f>
        <v>53107</v>
      </c>
      <c r="T2694" s="19" t="n">
        <f aca="false">C2694*R2694</f>
        <v>602.6</v>
      </c>
      <c r="U2694" s="20" t="n">
        <f aca="false">MAX(0,C2694-L2694)</f>
        <v>350.848238108661</v>
      </c>
      <c r="V2694" s="17" t="n">
        <f aca="false">U2694*Q2694</f>
        <v>40505.429089645</v>
      </c>
      <c r="W2694" s="19" t="n">
        <f aca="false">U2694*R2694</f>
        <v>459.611191922347</v>
      </c>
      <c r="X2694" s="20" t="n">
        <f aca="false">MAX(0,K2694-C2694)</f>
        <v>0</v>
      </c>
      <c r="Y2694" s="17" t="n">
        <f aca="false">F2694*PARAMETER!$B$5*Q2694</f>
        <v>308880.7025</v>
      </c>
      <c r="Z2694" s="21" t="n">
        <f aca="false">SUMIF($Y$2:$Y$3205,"&gt;="&amp;Y2694)/SUM($Y$2:$Y$3205)</f>
        <v>0.958082017171836</v>
      </c>
      <c r="AA2694" s="16" t="str">
        <f aca="false">IF(Z2694&lt;=PARAMETER!$B$7,"A",IF(Z2694&lt;=PARAMETER!$B$8,"B","C"))</f>
        <v>C</v>
      </c>
      <c r="AB2694" s="22" t="n">
        <f aca="false">G2694/F2694</f>
        <v>1.18281036834925</v>
      </c>
      <c r="AC2694" s="16" t="str">
        <f aca="false">IF(AB2694&lt;=PARAMETER!$B$9,"X",IF(AB2694&lt;=PARAMETER!$B$10,"Y","Z"))</f>
        <v>Z</v>
      </c>
      <c r="AD2694" s="16" t="str">
        <f aca="false">AA2694&amp;AC2694</f>
        <v>CZ</v>
      </c>
      <c r="AE2694" s="22" t="n">
        <f aca="false">DATA!I2694</f>
        <v>0.61</v>
      </c>
      <c r="AF2694" s="18" t="n">
        <f aca="false">DATA!L2694</f>
        <v>128</v>
      </c>
      <c r="AG2694" s="16" t="str">
        <f aca="false">DATA!K2694</f>
        <v>D</v>
      </c>
      <c r="AH2694" s="18" t="n">
        <f aca="false">IF(AE2694&gt;=PARAMETER!$B$12,1,0)</f>
        <v>0</v>
      </c>
      <c r="AI2694" s="18" t="n">
        <f aca="false">IF(AF2694&gt;=PARAMETER!$B$13,1,0)</f>
        <v>1</v>
      </c>
      <c r="AJ2694" s="18" t="n">
        <f aca="false">IF(AND(AH2694=1,AI2694=1),1,0)</f>
        <v>0</v>
      </c>
    </row>
    <row r="2695" customFormat="false" ht="15" hidden="false" customHeight="false" outlineLevel="0" collapsed="false">
      <c r="A2695" s="16" t="str">
        <f aca="false">DATA!A2695</f>
        <v>ITM12693</v>
      </c>
      <c r="B2695" s="16" t="str">
        <f aca="false">DATA!B2695</f>
        <v>Apparel</v>
      </c>
      <c r="C2695" s="17" t="n">
        <f aca="false">DATA!C2695</f>
        <v>383</v>
      </c>
      <c r="D2695" s="17" t="n">
        <f aca="false">DATA!D2695</f>
        <v>21</v>
      </c>
      <c r="E2695" s="18" t="n">
        <f aca="false">DATA!F2695</f>
        <v>8</v>
      </c>
      <c r="F2695" s="19" t="n">
        <f aca="false">DATA!G2695</f>
        <v>32.01</v>
      </c>
      <c r="G2695" s="19" t="n">
        <f aca="false">DATA!H2695</f>
        <v>9.88</v>
      </c>
      <c r="H2695" s="18" t="n">
        <f aca="false">DATA!E2695</f>
        <v>7</v>
      </c>
      <c r="I2695" s="20" t="n">
        <f aca="false">F2695*E2695</f>
        <v>256.08</v>
      </c>
      <c r="J2695" s="20" t="n">
        <f aca="false">PARAMETER!$B$4*G2695*SQRT(E2695)</f>
        <v>45.9652043133021</v>
      </c>
      <c r="K2695" s="20" t="n">
        <f aca="false">I2695+J2695</f>
        <v>302.045204313302</v>
      </c>
      <c r="L2695" s="20" t="n">
        <f aca="false">K2695+F2695*H2695</f>
        <v>526.115204313302</v>
      </c>
      <c r="M2695" s="16" t="str">
        <f aca="false">IF(C2695&lt;=K2695,"REORDER",IF(C2695&gt;L2695,"OVERSTOCK","OK"))</f>
        <v>OK</v>
      </c>
      <c r="N2695" s="16" t="str">
        <f aca="false">IF(C2695&lt;=D2695,"REORDER","OK")</f>
        <v>OK</v>
      </c>
      <c r="O2695" s="18" t="n">
        <f aca="false">IF(D2695&lt;I2695,1,0)</f>
        <v>1</v>
      </c>
      <c r="P2695" s="20" t="n">
        <f aca="false">C2695/F2695</f>
        <v>11.9650109340831</v>
      </c>
      <c r="Q2695" s="19" t="n">
        <f aca="false">DATA!N2695</f>
        <v>162.3</v>
      </c>
      <c r="R2695" s="19" t="n">
        <f aca="false">DATA!O2695</f>
        <v>1.09</v>
      </c>
      <c r="S2695" s="17" t="n">
        <f aca="false">C2695*Q2695</f>
        <v>62160.9</v>
      </c>
      <c r="T2695" s="19" t="n">
        <f aca="false">C2695*R2695</f>
        <v>417.47</v>
      </c>
      <c r="U2695" s="20" t="n">
        <f aca="false">MAX(0,C2695-L2695)</f>
        <v>0</v>
      </c>
      <c r="V2695" s="17" t="n">
        <f aca="false">U2695*Q2695</f>
        <v>0</v>
      </c>
      <c r="W2695" s="19" t="n">
        <f aca="false">U2695*R2695</f>
        <v>0</v>
      </c>
      <c r="X2695" s="20" t="n">
        <f aca="false">MAX(0,K2695-C2695)</f>
        <v>0</v>
      </c>
      <c r="Y2695" s="17" t="n">
        <f aca="false">F2695*PARAMETER!$B$5*Q2695</f>
        <v>1896256.395</v>
      </c>
      <c r="Z2695" s="21" t="n">
        <f aca="false">SUMIF($Y$2:$Y$3205,"&gt;="&amp;Y2695)/SUM($Y$2:$Y$3205)</f>
        <v>0.377480714475671</v>
      </c>
      <c r="AA2695" s="16" t="str">
        <f aca="false">IF(Z2695&lt;=PARAMETER!$B$7,"A",IF(Z2695&lt;=PARAMETER!$B$8,"B","C"))</f>
        <v>A</v>
      </c>
      <c r="AB2695" s="22" t="n">
        <f aca="false">G2695/F2695</f>
        <v>0.308653545766948</v>
      </c>
      <c r="AC2695" s="16" t="str">
        <f aca="false">IF(AB2695&lt;=PARAMETER!$B$9,"X",IF(AB2695&lt;=PARAMETER!$B$10,"Y","Z"))</f>
        <v>Y</v>
      </c>
      <c r="AD2695" s="16" t="str">
        <f aca="false">AA2695&amp;AC2695</f>
        <v>AY</v>
      </c>
      <c r="AE2695" s="22" t="n">
        <f aca="false">DATA!I2695</f>
        <v>0.85</v>
      </c>
      <c r="AF2695" s="18" t="n">
        <f aca="false">DATA!L2695</f>
        <v>45</v>
      </c>
      <c r="AG2695" s="16" t="str">
        <f aca="false">DATA!K2695</f>
        <v>C</v>
      </c>
      <c r="AH2695" s="18" t="n">
        <f aca="false">IF(AE2695&gt;=PARAMETER!$B$12,1,0)</f>
        <v>1</v>
      </c>
      <c r="AI2695" s="18" t="n">
        <f aca="false">IF(AF2695&gt;=PARAMETER!$B$13,1,0)</f>
        <v>0</v>
      </c>
      <c r="AJ2695" s="18" t="n">
        <f aca="false">IF(AND(AH2695=1,AI2695=1),1,0)</f>
        <v>0</v>
      </c>
    </row>
    <row r="2696" customFormat="false" ht="15" hidden="false" customHeight="false" outlineLevel="0" collapsed="false">
      <c r="A2696" s="16" t="str">
        <f aca="false">DATA!A2696</f>
        <v>ITM12694</v>
      </c>
      <c r="B2696" s="16" t="str">
        <f aca="false">DATA!B2696</f>
        <v>Apparel</v>
      </c>
      <c r="C2696" s="17" t="n">
        <f aca="false">DATA!C2696</f>
        <v>450</v>
      </c>
      <c r="D2696" s="17" t="n">
        <f aca="false">DATA!D2696</f>
        <v>24</v>
      </c>
      <c r="E2696" s="18" t="n">
        <f aca="false">DATA!F2696</f>
        <v>9</v>
      </c>
      <c r="F2696" s="19" t="n">
        <f aca="false">DATA!G2696</f>
        <v>36.28</v>
      </c>
      <c r="G2696" s="19" t="n">
        <f aca="false">DATA!H2696</f>
        <v>2.87</v>
      </c>
      <c r="H2696" s="18" t="n">
        <f aca="false">DATA!E2696</f>
        <v>12</v>
      </c>
      <c r="I2696" s="20" t="n">
        <f aca="false">F2696*E2696</f>
        <v>326.52</v>
      </c>
      <c r="J2696" s="20" t="n">
        <f aca="false">PARAMETER!$B$4*G2696*SQRT(E2696)</f>
        <v>14.1621897280522</v>
      </c>
      <c r="K2696" s="20" t="n">
        <f aca="false">I2696+J2696</f>
        <v>340.682189728052</v>
      </c>
      <c r="L2696" s="20" t="n">
        <f aca="false">K2696+F2696*H2696</f>
        <v>776.042189728052</v>
      </c>
      <c r="M2696" s="16" t="str">
        <f aca="false">IF(C2696&lt;=K2696,"REORDER",IF(C2696&gt;L2696,"OVERSTOCK","OK"))</f>
        <v>OK</v>
      </c>
      <c r="N2696" s="16" t="str">
        <f aca="false">IF(C2696&lt;=D2696,"REORDER","OK")</f>
        <v>OK</v>
      </c>
      <c r="O2696" s="18" t="n">
        <f aca="false">IF(D2696&lt;I2696,1,0)</f>
        <v>1</v>
      </c>
      <c r="P2696" s="20" t="n">
        <f aca="false">C2696/F2696</f>
        <v>12.4035281146637</v>
      </c>
      <c r="Q2696" s="19" t="n">
        <f aca="false">DATA!N2696</f>
        <v>107.64</v>
      </c>
      <c r="R2696" s="19" t="n">
        <f aca="false">DATA!O2696</f>
        <v>0.78</v>
      </c>
      <c r="S2696" s="17" t="n">
        <f aca="false">C2696*Q2696</f>
        <v>48438</v>
      </c>
      <c r="T2696" s="19" t="n">
        <f aca="false">C2696*R2696</f>
        <v>351</v>
      </c>
      <c r="U2696" s="20" t="n">
        <f aca="false">MAX(0,C2696-L2696)</f>
        <v>0</v>
      </c>
      <c r="V2696" s="17" t="n">
        <f aca="false">U2696*Q2696</f>
        <v>0</v>
      </c>
      <c r="W2696" s="19" t="n">
        <f aca="false">U2696*R2696</f>
        <v>0</v>
      </c>
      <c r="X2696" s="20" t="n">
        <f aca="false">MAX(0,K2696-C2696)</f>
        <v>0</v>
      </c>
      <c r="Y2696" s="17" t="n">
        <f aca="false">F2696*PARAMETER!$B$5*Q2696</f>
        <v>1425390.408</v>
      </c>
      <c r="Z2696" s="21" t="n">
        <f aca="false">SUMIF($Y$2:$Y$3205,"&gt;="&amp;Y2696)/SUM($Y$2:$Y$3205)</f>
        <v>0.559285066890167</v>
      </c>
      <c r="AA2696" s="16" t="str">
        <f aca="false">IF(Z2696&lt;=PARAMETER!$B$7,"A",IF(Z2696&lt;=PARAMETER!$B$8,"B","C"))</f>
        <v>A</v>
      </c>
      <c r="AB2696" s="22" t="n">
        <f aca="false">G2696/F2696</f>
        <v>0.0791069459757442</v>
      </c>
      <c r="AC2696" s="16" t="str">
        <f aca="false">IF(AB2696&lt;=PARAMETER!$B$9,"X",IF(AB2696&lt;=PARAMETER!$B$10,"Y","Z"))</f>
        <v>X</v>
      </c>
      <c r="AD2696" s="16" t="str">
        <f aca="false">AA2696&amp;AC2696</f>
        <v>AX</v>
      </c>
      <c r="AE2696" s="22" t="n">
        <f aca="false">DATA!I2696</f>
        <v>0.1</v>
      </c>
      <c r="AF2696" s="18" t="n">
        <f aca="false">DATA!L2696</f>
        <v>17</v>
      </c>
      <c r="AG2696" s="16" t="str">
        <f aca="false">DATA!K2696</f>
        <v>B</v>
      </c>
      <c r="AH2696" s="18" t="n">
        <f aca="false">IF(AE2696&gt;=PARAMETER!$B$12,1,0)</f>
        <v>0</v>
      </c>
      <c r="AI2696" s="18" t="n">
        <f aca="false">IF(AF2696&gt;=PARAMETER!$B$13,1,0)</f>
        <v>0</v>
      </c>
      <c r="AJ2696" s="18" t="n">
        <f aca="false">IF(AND(AH2696=1,AI2696=1),1,0)</f>
        <v>0</v>
      </c>
    </row>
    <row r="2697" customFormat="false" ht="15" hidden="false" customHeight="false" outlineLevel="0" collapsed="false">
      <c r="A2697" s="16" t="str">
        <f aca="false">DATA!A2697</f>
        <v>ITM12695</v>
      </c>
      <c r="B2697" s="16" t="str">
        <f aca="false">DATA!B2697</f>
        <v>Automotive</v>
      </c>
      <c r="C2697" s="17" t="n">
        <f aca="false">DATA!C2697</f>
        <v>258</v>
      </c>
      <c r="D2697" s="17" t="n">
        <f aca="false">DATA!D2697</f>
        <v>40</v>
      </c>
      <c r="E2697" s="18" t="n">
        <f aca="false">DATA!F2697</f>
        <v>2</v>
      </c>
      <c r="F2697" s="19" t="n">
        <f aca="false">DATA!G2697</f>
        <v>8.88</v>
      </c>
      <c r="G2697" s="19" t="n">
        <f aca="false">DATA!H2697</f>
        <v>2.22</v>
      </c>
      <c r="H2697" s="18" t="n">
        <f aca="false">DATA!E2697</f>
        <v>4</v>
      </c>
      <c r="I2697" s="20" t="n">
        <f aca="false">F2697*E2697</f>
        <v>17.76</v>
      </c>
      <c r="J2697" s="20" t="n">
        <f aca="false">PARAMETER!$B$4*G2697*SQRT(E2697)</f>
        <v>5.16410696232443</v>
      </c>
      <c r="K2697" s="20" t="n">
        <f aca="false">I2697+J2697</f>
        <v>22.9241069623244</v>
      </c>
      <c r="L2697" s="20" t="n">
        <f aca="false">K2697+F2697*H2697</f>
        <v>58.4441069623244</v>
      </c>
      <c r="M2697" s="16" t="str">
        <f aca="false">IF(C2697&lt;=K2697,"REORDER",IF(C2697&gt;L2697,"OVERSTOCK","OK"))</f>
        <v>OVERSTOCK</v>
      </c>
      <c r="N2697" s="16" t="str">
        <f aca="false">IF(C2697&lt;=D2697,"REORDER","OK")</f>
        <v>OK</v>
      </c>
      <c r="O2697" s="18" t="n">
        <f aca="false">IF(D2697&lt;I2697,1,0)</f>
        <v>0</v>
      </c>
      <c r="P2697" s="20" t="n">
        <f aca="false">C2697/F2697</f>
        <v>29.0540540540541</v>
      </c>
      <c r="Q2697" s="19" t="n">
        <f aca="false">DATA!N2697</f>
        <v>192.56</v>
      </c>
      <c r="R2697" s="19" t="n">
        <f aca="false">DATA!O2697</f>
        <v>1.33</v>
      </c>
      <c r="S2697" s="17" t="n">
        <f aca="false">C2697*Q2697</f>
        <v>49680.48</v>
      </c>
      <c r="T2697" s="19" t="n">
        <f aca="false">C2697*R2697</f>
        <v>343.14</v>
      </c>
      <c r="U2697" s="20" t="n">
        <f aca="false">MAX(0,C2697-L2697)</f>
        <v>199.555893037676</v>
      </c>
      <c r="V2697" s="17" t="n">
        <f aca="false">U2697*Q2697</f>
        <v>38426.4827633348</v>
      </c>
      <c r="W2697" s="19" t="n">
        <f aca="false">U2697*R2697</f>
        <v>265.409337740109</v>
      </c>
      <c r="X2697" s="20" t="n">
        <f aca="false">MAX(0,K2697-C2697)</f>
        <v>0</v>
      </c>
      <c r="Y2697" s="17" t="n">
        <f aca="false">F2697*PARAMETER!$B$5*Q2697</f>
        <v>624125.472</v>
      </c>
      <c r="Z2697" s="21" t="n">
        <f aca="false">SUMIF($Y$2:$Y$3205,"&gt;="&amp;Y2697)/SUM($Y$2:$Y$3205)</f>
        <v>0.869663374872654</v>
      </c>
      <c r="AA2697" s="16" t="str">
        <f aca="false">IF(Z2697&lt;=PARAMETER!$B$7,"A",IF(Z2697&lt;=PARAMETER!$B$8,"B","C"))</f>
        <v>B</v>
      </c>
      <c r="AB2697" s="22" t="n">
        <f aca="false">G2697/F2697</f>
        <v>0.25</v>
      </c>
      <c r="AC2697" s="16" t="str">
        <f aca="false">IF(AB2697&lt;=PARAMETER!$B$9,"X",IF(AB2697&lt;=PARAMETER!$B$10,"Y","Z"))</f>
        <v>X</v>
      </c>
      <c r="AD2697" s="16" t="str">
        <f aca="false">AA2697&amp;AC2697</f>
        <v>BX</v>
      </c>
      <c r="AE2697" s="22" t="n">
        <f aca="false">DATA!I2697</f>
        <v>0.77</v>
      </c>
      <c r="AF2697" s="18" t="n">
        <f aca="false">DATA!L2697</f>
        <v>37</v>
      </c>
      <c r="AG2697" s="16" t="str">
        <f aca="false">DATA!K2697</f>
        <v>A</v>
      </c>
      <c r="AH2697" s="18" t="n">
        <f aca="false">IF(AE2697&gt;=PARAMETER!$B$12,1,0)</f>
        <v>1</v>
      </c>
      <c r="AI2697" s="18" t="n">
        <f aca="false">IF(AF2697&gt;=PARAMETER!$B$13,1,0)</f>
        <v>0</v>
      </c>
      <c r="AJ2697" s="18" t="n">
        <f aca="false">IF(AND(AH2697=1,AI2697=1),1,0)</f>
        <v>0</v>
      </c>
    </row>
    <row r="2698" customFormat="false" ht="15" hidden="false" customHeight="false" outlineLevel="0" collapsed="false">
      <c r="A2698" s="16" t="str">
        <f aca="false">DATA!A2698</f>
        <v>ITM12696</v>
      </c>
      <c r="B2698" s="16" t="str">
        <f aca="false">DATA!B2698</f>
        <v>Groceries</v>
      </c>
      <c r="C2698" s="17" t="n">
        <f aca="false">DATA!C2698</f>
        <v>323</v>
      </c>
      <c r="D2698" s="17" t="n">
        <f aca="false">DATA!D2698</f>
        <v>52</v>
      </c>
      <c r="E2698" s="18" t="n">
        <f aca="false">DATA!F2698</f>
        <v>6</v>
      </c>
      <c r="F2698" s="19" t="n">
        <f aca="false">DATA!G2698</f>
        <v>32</v>
      </c>
      <c r="G2698" s="19" t="n">
        <f aca="false">DATA!H2698</f>
        <v>4.89</v>
      </c>
      <c r="H2698" s="18" t="n">
        <f aca="false">DATA!E2698</f>
        <v>6</v>
      </c>
      <c r="I2698" s="20" t="n">
        <f aca="false">F2698*E2698</f>
        <v>192</v>
      </c>
      <c r="J2698" s="20" t="n">
        <f aca="false">PARAMETER!$B$4*G2698*SQRT(E2698)</f>
        <v>19.702064708351</v>
      </c>
      <c r="K2698" s="20" t="n">
        <f aca="false">I2698+J2698</f>
        <v>211.702064708351</v>
      </c>
      <c r="L2698" s="20" t="n">
        <f aca="false">K2698+F2698*H2698</f>
        <v>403.702064708351</v>
      </c>
      <c r="M2698" s="16" t="str">
        <f aca="false">IF(C2698&lt;=K2698,"REORDER",IF(C2698&gt;L2698,"OVERSTOCK","OK"))</f>
        <v>OK</v>
      </c>
      <c r="N2698" s="16" t="str">
        <f aca="false">IF(C2698&lt;=D2698,"REORDER","OK")</f>
        <v>OK</v>
      </c>
      <c r="O2698" s="18" t="n">
        <f aca="false">IF(D2698&lt;I2698,1,0)</f>
        <v>1</v>
      </c>
      <c r="P2698" s="20" t="n">
        <f aca="false">C2698/F2698</f>
        <v>10.09375</v>
      </c>
      <c r="Q2698" s="19" t="n">
        <f aca="false">DATA!N2698</f>
        <v>170.33</v>
      </c>
      <c r="R2698" s="19" t="n">
        <f aca="false">DATA!O2698</f>
        <v>1.21</v>
      </c>
      <c r="S2698" s="17" t="n">
        <f aca="false">C2698*Q2698</f>
        <v>55016.59</v>
      </c>
      <c r="T2698" s="19" t="n">
        <f aca="false">C2698*R2698</f>
        <v>390.83</v>
      </c>
      <c r="U2698" s="20" t="n">
        <f aca="false">MAX(0,C2698-L2698)</f>
        <v>0</v>
      </c>
      <c r="V2698" s="17" t="n">
        <f aca="false">U2698*Q2698</f>
        <v>0</v>
      </c>
      <c r="W2698" s="19" t="n">
        <f aca="false">U2698*R2698</f>
        <v>0</v>
      </c>
      <c r="X2698" s="20" t="n">
        <f aca="false">MAX(0,K2698-C2698)</f>
        <v>0</v>
      </c>
      <c r="Y2698" s="17" t="n">
        <f aca="false">F2698*PARAMETER!$B$5*Q2698</f>
        <v>1989454.4</v>
      </c>
      <c r="Z2698" s="21" t="n">
        <f aca="false">SUMIF($Y$2:$Y$3205,"&gt;="&amp;Y2698)/SUM($Y$2:$Y$3205)</f>
        <v>0.338562598951944</v>
      </c>
      <c r="AA2698" s="16" t="str">
        <f aca="false">IF(Z2698&lt;=PARAMETER!$B$7,"A",IF(Z2698&lt;=PARAMETER!$B$8,"B","C"))</f>
        <v>A</v>
      </c>
      <c r="AB2698" s="22" t="n">
        <f aca="false">G2698/F2698</f>
        <v>0.1528125</v>
      </c>
      <c r="AC2698" s="16" t="str">
        <f aca="false">IF(AB2698&lt;=PARAMETER!$B$9,"X",IF(AB2698&lt;=PARAMETER!$B$10,"Y","Z"))</f>
        <v>X</v>
      </c>
      <c r="AD2698" s="16" t="str">
        <f aca="false">AA2698&amp;AC2698</f>
        <v>AX</v>
      </c>
      <c r="AE2698" s="22" t="n">
        <f aca="false">DATA!I2698</f>
        <v>0.15</v>
      </c>
      <c r="AF2698" s="18" t="n">
        <f aca="false">DATA!L2698</f>
        <v>125</v>
      </c>
      <c r="AG2698" s="16" t="str">
        <f aca="false">DATA!K2698</f>
        <v>B</v>
      </c>
      <c r="AH2698" s="18" t="n">
        <f aca="false">IF(AE2698&gt;=PARAMETER!$B$12,1,0)</f>
        <v>0</v>
      </c>
      <c r="AI2698" s="18" t="n">
        <f aca="false">IF(AF2698&gt;=PARAMETER!$B$13,1,0)</f>
        <v>1</v>
      </c>
      <c r="AJ2698" s="18" t="n">
        <f aca="false">IF(AND(AH2698=1,AI2698=1),1,0)</f>
        <v>0</v>
      </c>
    </row>
    <row r="2699" customFormat="false" ht="15" hidden="false" customHeight="false" outlineLevel="0" collapsed="false">
      <c r="A2699" s="16" t="str">
        <f aca="false">DATA!A2699</f>
        <v>ITM12697</v>
      </c>
      <c r="B2699" s="16" t="str">
        <f aca="false">DATA!B2699</f>
        <v>Automotive</v>
      </c>
      <c r="C2699" s="17" t="n">
        <f aca="false">DATA!C2699</f>
        <v>317</v>
      </c>
      <c r="D2699" s="17" t="n">
        <f aca="false">DATA!D2699</f>
        <v>46</v>
      </c>
      <c r="E2699" s="18" t="n">
        <f aca="false">DATA!F2699</f>
        <v>8</v>
      </c>
      <c r="F2699" s="19" t="n">
        <f aca="false">DATA!G2699</f>
        <v>3.57</v>
      </c>
      <c r="G2699" s="19" t="n">
        <f aca="false">DATA!H2699</f>
        <v>0.83</v>
      </c>
      <c r="H2699" s="18" t="n">
        <f aca="false">DATA!E2699</f>
        <v>10</v>
      </c>
      <c r="I2699" s="20" t="n">
        <f aca="false">F2699*E2699</f>
        <v>28.56</v>
      </c>
      <c r="J2699" s="20" t="n">
        <f aca="false">PARAMETER!$B$4*G2699*SQRT(E2699)</f>
        <v>3.86144935020656</v>
      </c>
      <c r="K2699" s="20" t="n">
        <f aca="false">I2699+J2699</f>
        <v>32.4214493502066</v>
      </c>
      <c r="L2699" s="20" t="n">
        <f aca="false">K2699+F2699*H2699</f>
        <v>68.1214493502066</v>
      </c>
      <c r="M2699" s="16" t="str">
        <f aca="false">IF(C2699&lt;=K2699,"REORDER",IF(C2699&gt;L2699,"OVERSTOCK","OK"))</f>
        <v>OVERSTOCK</v>
      </c>
      <c r="N2699" s="16" t="str">
        <f aca="false">IF(C2699&lt;=D2699,"REORDER","OK")</f>
        <v>OK</v>
      </c>
      <c r="O2699" s="18" t="n">
        <f aca="false">IF(D2699&lt;I2699,1,0)</f>
        <v>0</v>
      </c>
      <c r="P2699" s="20" t="n">
        <f aca="false">C2699/F2699</f>
        <v>88.7955182072829</v>
      </c>
      <c r="Q2699" s="19" t="n">
        <f aca="false">DATA!N2699</f>
        <v>184.99</v>
      </c>
      <c r="R2699" s="19" t="n">
        <f aca="false">DATA!O2699</f>
        <v>1.82</v>
      </c>
      <c r="S2699" s="17" t="n">
        <f aca="false">C2699*Q2699</f>
        <v>58641.83</v>
      </c>
      <c r="T2699" s="19" t="n">
        <f aca="false">C2699*R2699</f>
        <v>576.94</v>
      </c>
      <c r="U2699" s="20" t="n">
        <f aca="false">MAX(0,C2699-L2699)</f>
        <v>248.878550649793</v>
      </c>
      <c r="V2699" s="17" t="n">
        <f aca="false">U2699*Q2699</f>
        <v>46040.0430847053</v>
      </c>
      <c r="W2699" s="19" t="n">
        <f aca="false">U2699*R2699</f>
        <v>452.958962182624</v>
      </c>
      <c r="X2699" s="20" t="n">
        <f aca="false">MAX(0,K2699-C2699)</f>
        <v>0</v>
      </c>
      <c r="Y2699" s="17" t="n">
        <f aca="false">F2699*PARAMETER!$B$5*Q2699</f>
        <v>241051.2195</v>
      </c>
      <c r="Z2699" s="21" t="n">
        <f aca="false">SUMIF($Y$2:$Y$3205,"&gt;="&amp;Y2699)/SUM($Y$2:$Y$3205)</f>
        <v>0.974234740571824</v>
      </c>
      <c r="AA2699" s="16" t="str">
        <f aca="false">IF(Z2699&lt;=PARAMETER!$B$7,"A",IF(Z2699&lt;=PARAMETER!$B$8,"B","C"))</f>
        <v>C</v>
      </c>
      <c r="AB2699" s="22" t="n">
        <f aca="false">G2699/F2699</f>
        <v>0.23249299719888</v>
      </c>
      <c r="AC2699" s="16" t="str">
        <f aca="false">IF(AB2699&lt;=PARAMETER!$B$9,"X",IF(AB2699&lt;=PARAMETER!$B$10,"Y","Z"))</f>
        <v>X</v>
      </c>
      <c r="AD2699" s="16" t="str">
        <f aca="false">AA2699&amp;AC2699</f>
        <v>CX</v>
      </c>
      <c r="AE2699" s="22" t="n">
        <f aca="false">DATA!I2699</f>
        <v>0.96</v>
      </c>
      <c r="AF2699" s="18" t="n">
        <f aca="false">DATA!L2699</f>
        <v>95</v>
      </c>
      <c r="AG2699" s="16" t="str">
        <f aca="false">DATA!K2699</f>
        <v>C</v>
      </c>
      <c r="AH2699" s="18" t="n">
        <f aca="false">IF(AE2699&gt;=PARAMETER!$B$12,1,0)</f>
        <v>1</v>
      </c>
      <c r="AI2699" s="18" t="n">
        <f aca="false">IF(AF2699&gt;=PARAMETER!$B$13,1,0)</f>
        <v>0</v>
      </c>
      <c r="AJ2699" s="18" t="n">
        <f aca="false">IF(AND(AH2699=1,AI2699=1),1,0)</f>
        <v>0</v>
      </c>
    </row>
    <row r="2700" customFormat="false" ht="15" hidden="false" customHeight="false" outlineLevel="0" collapsed="false">
      <c r="A2700" s="16" t="str">
        <f aca="false">DATA!A2700</f>
        <v>ITM12698</v>
      </c>
      <c r="B2700" s="16" t="str">
        <f aca="false">DATA!B2700</f>
        <v>Pharma</v>
      </c>
      <c r="C2700" s="17" t="n">
        <f aca="false">DATA!C2700</f>
        <v>95</v>
      </c>
      <c r="D2700" s="17" t="n">
        <f aca="false">DATA!D2700</f>
        <v>88</v>
      </c>
      <c r="E2700" s="18" t="n">
        <f aca="false">DATA!F2700</f>
        <v>5</v>
      </c>
      <c r="F2700" s="19" t="n">
        <f aca="false">DATA!G2700</f>
        <v>15.37</v>
      </c>
      <c r="G2700" s="19" t="n">
        <f aca="false">DATA!H2700</f>
        <v>8.02</v>
      </c>
      <c r="H2700" s="18" t="n">
        <f aca="false">DATA!E2700</f>
        <v>10</v>
      </c>
      <c r="I2700" s="20" t="n">
        <f aca="false">F2700*E2700</f>
        <v>76.85</v>
      </c>
      <c r="J2700" s="20" t="n">
        <f aca="false">PARAMETER!$B$4*G2700*SQRT(E2700)</f>
        <v>29.4975962736626</v>
      </c>
      <c r="K2700" s="20" t="n">
        <f aca="false">I2700+J2700</f>
        <v>106.347596273663</v>
      </c>
      <c r="L2700" s="20" t="n">
        <f aca="false">K2700+F2700*H2700</f>
        <v>260.047596273663</v>
      </c>
      <c r="M2700" s="16" t="str">
        <f aca="false">IF(C2700&lt;=K2700,"REORDER",IF(C2700&gt;L2700,"OVERSTOCK","OK"))</f>
        <v>REORDER</v>
      </c>
      <c r="N2700" s="16" t="str">
        <f aca="false">IF(C2700&lt;=D2700,"REORDER","OK")</f>
        <v>OK</v>
      </c>
      <c r="O2700" s="18" t="n">
        <f aca="false">IF(D2700&lt;I2700,1,0)</f>
        <v>0</v>
      </c>
      <c r="P2700" s="20" t="n">
        <f aca="false">C2700/F2700</f>
        <v>6.18087182823683</v>
      </c>
      <c r="Q2700" s="19" t="n">
        <f aca="false">DATA!N2700</f>
        <v>80.81</v>
      </c>
      <c r="R2700" s="19" t="n">
        <f aca="false">DATA!O2700</f>
        <v>1.23</v>
      </c>
      <c r="S2700" s="17" t="n">
        <f aca="false">C2700*Q2700</f>
        <v>7676.95</v>
      </c>
      <c r="T2700" s="19" t="n">
        <f aca="false">C2700*R2700</f>
        <v>116.85</v>
      </c>
      <c r="U2700" s="20" t="n">
        <f aca="false">MAX(0,C2700-L2700)</f>
        <v>0</v>
      </c>
      <c r="V2700" s="17" t="n">
        <f aca="false">U2700*Q2700</f>
        <v>0</v>
      </c>
      <c r="W2700" s="19" t="n">
        <f aca="false">U2700*R2700</f>
        <v>0</v>
      </c>
      <c r="X2700" s="20" t="n">
        <f aca="false">MAX(0,K2700-C2700)</f>
        <v>11.3475962736626</v>
      </c>
      <c r="Y2700" s="17" t="n">
        <f aca="false">F2700*PARAMETER!$B$5*Q2700</f>
        <v>453348.1405</v>
      </c>
      <c r="Z2700" s="21" t="n">
        <f aca="false">SUMIF($Y$2:$Y$3205,"&gt;="&amp;Y2700)/SUM($Y$2:$Y$3205)</f>
        <v>0.919636258105376</v>
      </c>
      <c r="AA2700" s="16" t="str">
        <f aca="false">IF(Z2700&lt;=PARAMETER!$B$7,"A",IF(Z2700&lt;=PARAMETER!$B$8,"B","C"))</f>
        <v>B</v>
      </c>
      <c r="AB2700" s="22" t="n">
        <f aca="false">G2700/F2700</f>
        <v>0.521795705920625</v>
      </c>
      <c r="AC2700" s="16" t="str">
        <f aca="false">IF(AB2700&lt;=PARAMETER!$B$9,"X",IF(AB2700&lt;=PARAMETER!$B$10,"Y","Z"))</f>
        <v>Z</v>
      </c>
      <c r="AD2700" s="16" t="str">
        <f aca="false">AA2700&amp;AC2700</f>
        <v>BZ</v>
      </c>
      <c r="AE2700" s="22" t="n">
        <f aca="false">DATA!I2700</f>
        <v>0.73</v>
      </c>
      <c r="AF2700" s="18" t="n">
        <f aca="false">DATA!L2700</f>
        <v>58</v>
      </c>
      <c r="AG2700" s="16" t="str">
        <f aca="false">DATA!K2700</f>
        <v>A</v>
      </c>
      <c r="AH2700" s="18" t="n">
        <f aca="false">IF(AE2700&gt;=PARAMETER!$B$12,1,0)</f>
        <v>0</v>
      </c>
      <c r="AI2700" s="18" t="n">
        <f aca="false">IF(AF2700&gt;=PARAMETER!$B$13,1,0)</f>
        <v>0</v>
      </c>
      <c r="AJ2700" s="18" t="n">
        <f aca="false">IF(AND(AH2700=1,AI2700=1),1,0)</f>
        <v>0</v>
      </c>
    </row>
    <row r="2701" customFormat="false" ht="15" hidden="false" customHeight="false" outlineLevel="0" collapsed="false">
      <c r="A2701" s="16" t="str">
        <f aca="false">DATA!A2701</f>
        <v>ITM12699</v>
      </c>
      <c r="B2701" s="16" t="str">
        <f aca="false">DATA!B2701</f>
        <v>Automotive</v>
      </c>
      <c r="C2701" s="17" t="n">
        <f aca="false">DATA!C2701</f>
        <v>207</v>
      </c>
      <c r="D2701" s="17" t="n">
        <f aca="false">DATA!D2701</f>
        <v>38</v>
      </c>
      <c r="E2701" s="18" t="n">
        <f aca="false">DATA!F2701</f>
        <v>4</v>
      </c>
      <c r="F2701" s="19" t="n">
        <f aca="false">DATA!G2701</f>
        <v>46.14</v>
      </c>
      <c r="G2701" s="19" t="n">
        <f aca="false">DATA!H2701</f>
        <v>8.9</v>
      </c>
      <c r="H2701" s="18" t="n">
        <f aca="false">DATA!E2701</f>
        <v>13</v>
      </c>
      <c r="I2701" s="20" t="n">
        <f aca="false">F2701*E2701</f>
        <v>184.56</v>
      </c>
      <c r="J2701" s="20" t="n">
        <f aca="false">PARAMETER!$B$4*G2701*SQRT(E2701)</f>
        <v>29.2783945597362</v>
      </c>
      <c r="K2701" s="20" t="n">
        <f aca="false">I2701+J2701</f>
        <v>213.838394559736</v>
      </c>
      <c r="L2701" s="20" t="n">
        <f aca="false">K2701+F2701*H2701</f>
        <v>813.658394559736</v>
      </c>
      <c r="M2701" s="16" t="str">
        <f aca="false">IF(C2701&lt;=K2701,"REORDER",IF(C2701&gt;L2701,"OVERSTOCK","OK"))</f>
        <v>REORDER</v>
      </c>
      <c r="N2701" s="16" t="str">
        <f aca="false">IF(C2701&lt;=D2701,"REORDER","OK")</f>
        <v>OK</v>
      </c>
      <c r="O2701" s="18" t="n">
        <f aca="false">IF(D2701&lt;I2701,1,0)</f>
        <v>1</v>
      </c>
      <c r="P2701" s="20" t="n">
        <f aca="false">C2701/F2701</f>
        <v>4.48634590377113</v>
      </c>
      <c r="Q2701" s="19" t="n">
        <f aca="false">DATA!N2701</f>
        <v>114.19</v>
      </c>
      <c r="R2701" s="19" t="n">
        <f aca="false">DATA!O2701</f>
        <v>1.06</v>
      </c>
      <c r="S2701" s="17" t="n">
        <f aca="false">C2701*Q2701</f>
        <v>23637.33</v>
      </c>
      <c r="T2701" s="19" t="n">
        <f aca="false">C2701*R2701</f>
        <v>219.42</v>
      </c>
      <c r="U2701" s="20" t="n">
        <f aca="false">MAX(0,C2701-L2701)</f>
        <v>0</v>
      </c>
      <c r="V2701" s="17" t="n">
        <f aca="false">U2701*Q2701</f>
        <v>0</v>
      </c>
      <c r="W2701" s="19" t="n">
        <f aca="false">U2701*R2701</f>
        <v>0</v>
      </c>
      <c r="X2701" s="20" t="n">
        <f aca="false">MAX(0,K2701-C2701)</f>
        <v>6.8383945597362</v>
      </c>
      <c r="Y2701" s="17" t="n">
        <f aca="false">F2701*PARAMETER!$B$5*Q2701</f>
        <v>1923085.209</v>
      </c>
      <c r="Z2701" s="21" t="n">
        <f aca="false">SUMIF($Y$2:$Y$3205,"&gt;="&amp;Y2701)/SUM($Y$2:$Y$3205)</f>
        <v>0.362885289099783</v>
      </c>
      <c r="AA2701" s="16" t="str">
        <f aca="false">IF(Z2701&lt;=PARAMETER!$B$7,"A",IF(Z2701&lt;=PARAMETER!$B$8,"B","C"))</f>
        <v>A</v>
      </c>
      <c r="AB2701" s="22" t="n">
        <f aca="false">G2701/F2701</f>
        <v>0.192891200693541</v>
      </c>
      <c r="AC2701" s="16" t="str">
        <f aca="false">IF(AB2701&lt;=PARAMETER!$B$9,"X",IF(AB2701&lt;=PARAMETER!$B$10,"Y","Z"))</f>
        <v>X</v>
      </c>
      <c r="AD2701" s="16" t="str">
        <f aca="false">AA2701&amp;AC2701</f>
        <v>AX</v>
      </c>
      <c r="AE2701" s="22" t="n">
        <f aca="false">DATA!I2701</f>
        <v>0.39</v>
      </c>
      <c r="AF2701" s="18" t="n">
        <f aca="false">DATA!L2701</f>
        <v>175</v>
      </c>
      <c r="AG2701" s="16" t="str">
        <f aca="false">DATA!K2701</f>
        <v>D</v>
      </c>
      <c r="AH2701" s="18" t="n">
        <f aca="false">IF(AE2701&gt;=PARAMETER!$B$12,1,0)</f>
        <v>0</v>
      </c>
      <c r="AI2701" s="18" t="n">
        <f aca="false">IF(AF2701&gt;=PARAMETER!$B$13,1,0)</f>
        <v>1</v>
      </c>
      <c r="AJ2701" s="18" t="n">
        <f aca="false">IF(AND(AH2701=1,AI2701=1),1,0)</f>
        <v>0</v>
      </c>
    </row>
    <row r="2702" customFormat="false" ht="15" hidden="false" customHeight="false" outlineLevel="0" collapsed="false">
      <c r="A2702" s="16" t="str">
        <f aca="false">DATA!A2702</f>
        <v>ITM12700</v>
      </c>
      <c r="B2702" s="16" t="str">
        <f aca="false">DATA!B2702</f>
        <v>Electronics</v>
      </c>
      <c r="C2702" s="17" t="n">
        <f aca="false">DATA!C2702</f>
        <v>352</v>
      </c>
      <c r="D2702" s="17" t="n">
        <f aca="false">DATA!D2702</f>
        <v>35</v>
      </c>
      <c r="E2702" s="18" t="n">
        <f aca="false">DATA!F2702</f>
        <v>8</v>
      </c>
      <c r="F2702" s="19" t="n">
        <f aca="false">DATA!G2702</f>
        <v>9.41</v>
      </c>
      <c r="G2702" s="19" t="n">
        <f aca="false">DATA!H2702</f>
        <v>7.02</v>
      </c>
      <c r="H2702" s="18" t="n">
        <f aca="false">DATA!E2702</f>
        <v>3</v>
      </c>
      <c r="I2702" s="20" t="n">
        <f aca="false">F2702*E2702</f>
        <v>75.28</v>
      </c>
      <c r="J2702" s="20" t="n">
        <f aca="false">PARAMETER!$B$4*G2702*SQRT(E2702)</f>
        <v>32.659487275241</v>
      </c>
      <c r="K2702" s="20" t="n">
        <f aca="false">I2702+J2702</f>
        <v>107.939487275241</v>
      </c>
      <c r="L2702" s="20" t="n">
        <f aca="false">K2702+F2702*H2702</f>
        <v>136.169487275241</v>
      </c>
      <c r="M2702" s="16" t="str">
        <f aca="false">IF(C2702&lt;=K2702,"REORDER",IF(C2702&gt;L2702,"OVERSTOCK","OK"))</f>
        <v>OVERSTOCK</v>
      </c>
      <c r="N2702" s="16" t="str">
        <f aca="false">IF(C2702&lt;=D2702,"REORDER","OK")</f>
        <v>OK</v>
      </c>
      <c r="O2702" s="18" t="n">
        <f aca="false">IF(D2702&lt;I2702,1,0)</f>
        <v>1</v>
      </c>
      <c r="P2702" s="20" t="n">
        <f aca="false">C2702/F2702</f>
        <v>37.4070138150903</v>
      </c>
      <c r="Q2702" s="19" t="n">
        <f aca="false">DATA!N2702</f>
        <v>169.63</v>
      </c>
      <c r="R2702" s="19" t="n">
        <f aca="false">DATA!O2702</f>
        <v>1.66</v>
      </c>
      <c r="S2702" s="17" t="n">
        <f aca="false">C2702*Q2702</f>
        <v>59709.76</v>
      </c>
      <c r="T2702" s="19" t="n">
        <f aca="false">C2702*R2702</f>
        <v>584.32</v>
      </c>
      <c r="U2702" s="20" t="n">
        <f aca="false">MAX(0,C2702-L2702)</f>
        <v>215.830512724759</v>
      </c>
      <c r="V2702" s="17" t="n">
        <f aca="false">U2702*Q2702</f>
        <v>36611.3298735009</v>
      </c>
      <c r="W2702" s="19" t="n">
        <f aca="false">U2702*R2702</f>
        <v>358.2786511231</v>
      </c>
      <c r="X2702" s="20" t="n">
        <f aca="false">MAX(0,K2702-C2702)</f>
        <v>0</v>
      </c>
      <c r="Y2702" s="17" t="n">
        <f aca="false">F2702*PARAMETER!$B$5*Q2702</f>
        <v>582619.6795</v>
      </c>
      <c r="Z2702" s="21" t="n">
        <f aca="false">SUMIF($Y$2:$Y$3205,"&gt;="&amp;Y2702)/SUM($Y$2:$Y$3205)</f>
        <v>0.881393791881901</v>
      </c>
      <c r="AA2702" s="16" t="str">
        <f aca="false">IF(Z2702&lt;=PARAMETER!$B$7,"A",IF(Z2702&lt;=PARAMETER!$B$8,"B","C"))</f>
        <v>B</v>
      </c>
      <c r="AB2702" s="22" t="n">
        <f aca="false">G2702/F2702</f>
        <v>0.746014877789586</v>
      </c>
      <c r="AC2702" s="16" t="str">
        <f aca="false">IF(AB2702&lt;=PARAMETER!$B$9,"X",IF(AB2702&lt;=PARAMETER!$B$10,"Y","Z"))</f>
        <v>Z</v>
      </c>
      <c r="AD2702" s="16" t="str">
        <f aca="false">AA2702&amp;AC2702</f>
        <v>BZ</v>
      </c>
      <c r="AE2702" s="22" t="n">
        <f aca="false">DATA!I2702</f>
        <v>0.39</v>
      </c>
      <c r="AF2702" s="18" t="n">
        <f aca="false">DATA!L2702</f>
        <v>89</v>
      </c>
      <c r="AG2702" s="16" t="str">
        <f aca="false">DATA!K2702</f>
        <v>A</v>
      </c>
      <c r="AH2702" s="18" t="n">
        <f aca="false">IF(AE2702&gt;=PARAMETER!$B$12,1,0)</f>
        <v>0</v>
      </c>
      <c r="AI2702" s="18" t="n">
        <f aca="false">IF(AF2702&gt;=PARAMETER!$B$13,1,0)</f>
        <v>0</v>
      </c>
      <c r="AJ2702" s="18" t="n">
        <f aca="false">IF(AND(AH2702=1,AI2702=1),1,0)</f>
        <v>0</v>
      </c>
    </row>
    <row r="2703" customFormat="false" ht="15" hidden="false" customHeight="false" outlineLevel="0" collapsed="false">
      <c r="A2703" s="16" t="str">
        <f aca="false">DATA!A2703</f>
        <v>ITM12701</v>
      </c>
      <c r="B2703" s="16" t="str">
        <f aca="false">DATA!B2703</f>
        <v>Pharma</v>
      </c>
      <c r="C2703" s="17" t="n">
        <f aca="false">DATA!C2703</f>
        <v>407</v>
      </c>
      <c r="D2703" s="17" t="n">
        <f aca="false">DATA!D2703</f>
        <v>11</v>
      </c>
      <c r="E2703" s="18" t="n">
        <f aca="false">DATA!F2703</f>
        <v>7</v>
      </c>
      <c r="F2703" s="19" t="n">
        <f aca="false">DATA!G2703</f>
        <v>4.2</v>
      </c>
      <c r="G2703" s="19" t="n">
        <f aca="false">DATA!H2703</f>
        <v>3.05</v>
      </c>
      <c r="H2703" s="18" t="n">
        <f aca="false">DATA!E2703</f>
        <v>4</v>
      </c>
      <c r="I2703" s="20" t="n">
        <f aca="false">F2703*E2703</f>
        <v>29.4</v>
      </c>
      <c r="J2703" s="20" t="n">
        <f aca="false">PARAMETER!$B$4*G2703*SQRT(E2703)</f>
        <v>13.2732146020494</v>
      </c>
      <c r="K2703" s="20" t="n">
        <f aca="false">I2703+J2703</f>
        <v>42.6732146020494</v>
      </c>
      <c r="L2703" s="20" t="n">
        <f aca="false">K2703+F2703*H2703</f>
        <v>59.4732146020494</v>
      </c>
      <c r="M2703" s="16" t="str">
        <f aca="false">IF(C2703&lt;=K2703,"REORDER",IF(C2703&gt;L2703,"OVERSTOCK","OK"))</f>
        <v>OVERSTOCK</v>
      </c>
      <c r="N2703" s="16" t="str">
        <f aca="false">IF(C2703&lt;=D2703,"REORDER","OK")</f>
        <v>OK</v>
      </c>
      <c r="O2703" s="18" t="n">
        <f aca="false">IF(D2703&lt;I2703,1,0)</f>
        <v>1</v>
      </c>
      <c r="P2703" s="20" t="n">
        <f aca="false">C2703/F2703</f>
        <v>96.9047619047619</v>
      </c>
      <c r="Q2703" s="19" t="n">
        <f aca="false">DATA!N2703</f>
        <v>181.67</v>
      </c>
      <c r="R2703" s="19" t="n">
        <f aca="false">DATA!O2703</f>
        <v>0.48</v>
      </c>
      <c r="S2703" s="17" t="n">
        <f aca="false">C2703*Q2703</f>
        <v>73939.69</v>
      </c>
      <c r="T2703" s="19" t="n">
        <f aca="false">C2703*R2703</f>
        <v>195.36</v>
      </c>
      <c r="U2703" s="20" t="n">
        <f aca="false">MAX(0,C2703-L2703)</f>
        <v>347.526785397951</v>
      </c>
      <c r="V2703" s="17" t="n">
        <f aca="false">U2703*Q2703</f>
        <v>63135.1911032457</v>
      </c>
      <c r="W2703" s="19" t="n">
        <f aca="false">U2703*R2703</f>
        <v>166.812856991016</v>
      </c>
      <c r="X2703" s="20" t="n">
        <f aca="false">MAX(0,K2703-C2703)</f>
        <v>0</v>
      </c>
      <c r="Y2703" s="17" t="n">
        <f aca="false">F2703*PARAMETER!$B$5*Q2703</f>
        <v>278500.11</v>
      </c>
      <c r="Z2703" s="21" t="n">
        <f aca="false">SUMIF($Y$2:$Y$3205,"&gt;="&amp;Y2703)/SUM($Y$2:$Y$3205)</f>
        <v>0.966010501012789</v>
      </c>
      <c r="AA2703" s="16" t="str">
        <f aca="false">IF(Z2703&lt;=PARAMETER!$B$7,"A",IF(Z2703&lt;=PARAMETER!$B$8,"B","C"))</f>
        <v>C</v>
      </c>
      <c r="AB2703" s="22" t="n">
        <f aca="false">G2703/F2703</f>
        <v>0.726190476190476</v>
      </c>
      <c r="AC2703" s="16" t="str">
        <f aca="false">IF(AB2703&lt;=PARAMETER!$B$9,"X",IF(AB2703&lt;=PARAMETER!$B$10,"Y","Z"))</f>
        <v>Z</v>
      </c>
      <c r="AD2703" s="16" t="str">
        <f aca="false">AA2703&amp;AC2703</f>
        <v>CZ</v>
      </c>
      <c r="AE2703" s="22" t="n">
        <f aca="false">DATA!I2703</f>
        <v>0.88</v>
      </c>
      <c r="AF2703" s="18" t="n">
        <f aca="false">DATA!L2703</f>
        <v>14</v>
      </c>
      <c r="AG2703" s="16" t="str">
        <f aca="false">DATA!K2703</f>
        <v>C</v>
      </c>
      <c r="AH2703" s="18" t="n">
        <f aca="false">IF(AE2703&gt;=PARAMETER!$B$12,1,0)</f>
        <v>1</v>
      </c>
      <c r="AI2703" s="18" t="n">
        <f aca="false">IF(AF2703&gt;=PARAMETER!$B$13,1,0)</f>
        <v>0</v>
      </c>
      <c r="AJ2703" s="18" t="n">
        <f aca="false">IF(AND(AH2703=1,AI2703=1),1,0)</f>
        <v>0</v>
      </c>
    </row>
    <row r="2704" customFormat="false" ht="15" hidden="false" customHeight="false" outlineLevel="0" collapsed="false">
      <c r="A2704" s="16" t="str">
        <f aca="false">DATA!A2704</f>
        <v>ITM12702</v>
      </c>
      <c r="B2704" s="16" t="str">
        <f aca="false">DATA!B2704</f>
        <v>Apparel</v>
      </c>
      <c r="C2704" s="17" t="n">
        <f aca="false">DATA!C2704</f>
        <v>265</v>
      </c>
      <c r="D2704" s="17" t="n">
        <f aca="false">DATA!D2704</f>
        <v>93</v>
      </c>
      <c r="E2704" s="18" t="n">
        <f aca="false">DATA!F2704</f>
        <v>9</v>
      </c>
      <c r="F2704" s="19" t="n">
        <f aca="false">DATA!G2704</f>
        <v>22.74</v>
      </c>
      <c r="G2704" s="19" t="n">
        <f aca="false">DATA!H2704</f>
        <v>1.67</v>
      </c>
      <c r="H2704" s="18" t="n">
        <f aca="false">DATA!E2704</f>
        <v>7</v>
      </c>
      <c r="I2704" s="20" t="n">
        <f aca="false">F2704*E2704</f>
        <v>204.66</v>
      </c>
      <c r="J2704" s="20" t="n">
        <f aca="false">PARAMETER!$B$4*G2704*SQRT(E2704)</f>
        <v>8.24071667102687</v>
      </c>
      <c r="K2704" s="20" t="n">
        <f aca="false">I2704+J2704</f>
        <v>212.900716671027</v>
      </c>
      <c r="L2704" s="20" t="n">
        <f aca="false">K2704+F2704*H2704</f>
        <v>372.080716671027</v>
      </c>
      <c r="M2704" s="16" t="str">
        <f aca="false">IF(C2704&lt;=K2704,"REORDER",IF(C2704&gt;L2704,"OVERSTOCK","OK"))</f>
        <v>OK</v>
      </c>
      <c r="N2704" s="16" t="str">
        <f aca="false">IF(C2704&lt;=D2704,"REORDER","OK")</f>
        <v>OK</v>
      </c>
      <c r="O2704" s="18" t="n">
        <f aca="false">IF(D2704&lt;I2704,1,0)</f>
        <v>1</v>
      </c>
      <c r="P2704" s="20" t="n">
        <f aca="false">C2704/F2704</f>
        <v>11.6534740545295</v>
      </c>
      <c r="Q2704" s="19" t="n">
        <f aca="false">DATA!N2704</f>
        <v>189.43</v>
      </c>
      <c r="R2704" s="19" t="n">
        <f aca="false">DATA!O2704</f>
        <v>0.56</v>
      </c>
      <c r="S2704" s="17" t="n">
        <f aca="false">C2704*Q2704</f>
        <v>50198.95</v>
      </c>
      <c r="T2704" s="19" t="n">
        <f aca="false">C2704*R2704</f>
        <v>148.4</v>
      </c>
      <c r="U2704" s="20" t="n">
        <f aca="false">MAX(0,C2704-L2704)</f>
        <v>0</v>
      </c>
      <c r="V2704" s="17" t="n">
        <f aca="false">U2704*Q2704</f>
        <v>0</v>
      </c>
      <c r="W2704" s="19" t="n">
        <f aca="false">U2704*R2704</f>
        <v>0</v>
      </c>
      <c r="X2704" s="20" t="n">
        <f aca="false">MAX(0,K2704-C2704)</f>
        <v>0</v>
      </c>
      <c r="Y2704" s="17" t="n">
        <f aca="false">F2704*PARAMETER!$B$5*Q2704</f>
        <v>1572287.943</v>
      </c>
      <c r="Z2704" s="21" t="n">
        <f aca="false">SUMIF($Y$2:$Y$3205,"&gt;="&amp;Y2704)/SUM($Y$2:$Y$3205)</f>
        <v>0.49342629564733</v>
      </c>
      <c r="AA2704" s="16" t="str">
        <f aca="false">IF(Z2704&lt;=PARAMETER!$B$7,"A",IF(Z2704&lt;=PARAMETER!$B$8,"B","C"))</f>
        <v>A</v>
      </c>
      <c r="AB2704" s="22" t="n">
        <f aca="false">G2704/F2704</f>
        <v>0.073438874230431</v>
      </c>
      <c r="AC2704" s="16" t="str">
        <f aca="false">IF(AB2704&lt;=PARAMETER!$B$9,"X",IF(AB2704&lt;=PARAMETER!$B$10,"Y","Z"))</f>
        <v>X</v>
      </c>
      <c r="AD2704" s="16" t="str">
        <f aca="false">AA2704&amp;AC2704</f>
        <v>AX</v>
      </c>
      <c r="AE2704" s="22" t="n">
        <f aca="false">DATA!I2704</f>
        <v>0.91</v>
      </c>
      <c r="AF2704" s="18" t="n">
        <f aca="false">DATA!L2704</f>
        <v>55</v>
      </c>
      <c r="AG2704" s="16" t="str">
        <f aca="false">DATA!K2704</f>
        <v>C</v>
      </c>
      <c r="AH2704" s="18" t="n">
        <f aca="false">IF(AE2704&gt;=PARAMETER!$B$12,1,0)</f>
        <v>1</v>
      </c>
      <c r="AI2704" s="18" t="n">
        <f aca="false">IF(AF2704&gt;=PARAMETER!$B$13,1,0)</f>
        <v>0</v>
      </c>
      <c r="AJ2704" s="18" t="n">
        <f aca="false">IF(AND(AH2704=1,AI2704=1),1,0)</f>
        <v>0</v>
      </c>
    </row>
    <row r="2705" customFormat="false" ht="15" hidden="false" customHeight="false" outlineLevel="0" collapsed="false">
      <c r="A2705" s="16" t="str">
        <f aca="false">DATA!A2705</f>
        <v>ITM12703</v>
      </c>
      <c r="B2705" s="16" t="str">
        <f aca="false">DATA!B2705</f>
        <v>Groceries</v>
      </c>
      <c r="C2705" s="17" t="n">
        <f aca="false">DATA!C2705</f>
        <v>149</v>
      </c>
      <c r="D2705" s="17" t="n">
        <f aca="false">DATA!D2705</f>
        <v>24</v>
      </c>
      <c r="E2705" s="18" t="n">
        <f aca="false">DATA!F2705</f>
        <v>2</v>
      </c>
      <c r="F2705" s="19" t="n">
        <f aca="false">DATA!G2705</f>
        <v>42.68</v>
      </c>
      <c r="G2705" s="19" t="n">
        <f aca="false">DATA!H2705</f>
        <v>4.13</v>
      </c>
      <c r="H2705" s="18" t="n">
        <f aca="false">DATA!E2705</f>
        <v>11</v>
      </c>
      <c r="I2705" s="20" t="n">
        <f aca="false">F2705*E2705</f>
        <v>85.36</v>
      </c>
      <c r="J2705" s="20" t="n">
        <f aca="false">PARAMETER!$B$4*G2705*SQRT(E2705)</f>
        <v>9.60709988936932</v>
      </c>
      <c r="K2705" s="20" t="n">
        <f aca="false">I2705+J2705</f>
        <v>94.9670998893693</v>
      </c>
      <c r="L2705" s="20" t="n">
        <f aca="false">K2705+F2705*H2705</f>
        <v>564.447099889369</v>
      </c>
      <c r="M2705" s="16" t="str">
        <f aca="false">IF(C2705&lt;=K2705,"REORDER",IF(C2705&gt;L2705,"OVERSTOCK","OK"))</f>
        <v>OK</v>
      </c>
      <c r="N2705" s="16" t="str">
        <f aca="false">IF(C2705&lt;=D2705,"REORDER","OK")</f>
        <v>OK</v>
      </c>
      <c r="O2705" s="18" t="n">
        <f aca="false">IF(D2705&lt;I2705,1,0)</f>
        <v>1</v>
      </c>
      <c r="P2705" s="20" t="n">
        <f aca="false">C2705/F2705</f>
        <v>3.49109653233365</v>
      </c>
      <c r="Q2705" s="19" t="n">
        <f aca="false">DATA!N2705</f>
        <v>177.04</v>
      </c>
      <c r="R2705" s="19" t="n">
        <f aca="false">DATA!O2705</f>
        <v>1.59</v>
      </c>
      <c r="S2705" s="17" t="n">
        <f aca="false">C2705*Q2705</f>
        <v>26378.96</v>
      </c>
      <c r="T2705" s="19" t="n">
        <f aca="false">C2705*R2705</f>
        <v>236.91</v>
      </c>
      <c r="U2705" s="20" t="n">
        <f aca="false">MAX(0,C2705-L2705)</f>
        <v>0</v>
      </c>
      <c r="V2705" s="17" t="n">
        <f aca="false">U2705*Q2705</f>
        <v>0</v>
      </c>
      <c r="W2705" s="19" t="n">
        <f aca="false">U2705*R2705</f>
        <v>0</v>
      </c>
      <c r="X2705" s="20" t="n">
        <f aca="false">MAX(0,K2705-C2705)</f>
        <v>0</v>
      </c>
      <c r="Y2705" s="17" t="n">
        <f aca="false">F2705*PARAMETER!$B$5*Q2705</f>
        <v>2757964.528</v>
      </c>
      <c r="Z2705" s="21" t="n">
        <f aca="false">SUMIF($Y$2:$Y$3205,"&gt;="&amp;Y2705)/SUM($Y$2:$Y$3205)</f>
        <v>0.116600225745303</v>
      </c>
      <c r="AA2705" s="16" t="str">
        <f aca="false">IF(Z2705&lt;=PARAMETER!$B$7,"A",IF(Z2705&lt;=PARAMETER!$B$8,"B","C"))</f>
        <v>A</v>
      </c>
      <c r="AB2705" s="22" t="n">
        <f aca="false">G2705/F2705</f>
        <v>0.0967666354264292</v>
      </c>
      <c r="AC2705" s="16" t="str">
        <f aca="false">IF(AB2705&lt;=PARAMETER!$B$9,"X",IF(AB2705&lt;=PARAMETER!$B$10,"Y","Z"))</f>
        <v>X</v>
      </c>
      <c r="AD2705" s="16" t="str">
        <f aca="false">AA2705&amp;AC2705</f>
        <v>AX</v>
      </c>
      <c r="AE2705" s="22" t="n">
        <f aca="false">DATA!I2705</f>
        <v>0.9</v>
      </c>
      <c r="AF2705" s="18" t="n">
        <f aca="false">DATA!L2705</f>
        <v>107</v>
      </c>
      <c r="AG2705" s="16" t="str">
        <f aca="false">DATA!K2705</f>
        <v>A</v>
      </c>
      <c r="AH2705" s="18" t="n">
        <f aca="false">IF(AE2705&gt;=PARAMETER!$B$12,1,0)</f>
        <v>1</v>
      </c>
      <c r="AI2705" s="18" t="n">
        <f aca="false">IF(AF2705&gt;=PARAMETER!$B$13,1,0)</f>
        <v>1</v>
      </c>
      <c r="AJ2705" s="18" t="n">
        <f aca="false">IF(AND(AH2705=1,AI2705=1),1,0)</f>
        <v>1</v>
      </c>
    </row>
    <row r="2706" customFormat="false" ht="15" hidden="false" customHeight="false" outlineLevel="0" collapsed="false">
      <c r="A2706" s="16" t="str">
        <f aca="false">DATA!A2706</f>
        <v>ITM12704</v>
      </c>
      <c r="B2706" s="16" t="str">
        <f aca="false">DATA!B2706</f>
        <v>Pharma</v>
      </c>
      <c r="C2706" s="17" t="n">
        <f aca="false">DATA!C2706</f>
        <v>493</v>
      </c>
      <c r="D2706" s="17" t="n">
        <f aca="false">DATA!D2706</f>
        <v>13</v>
      </c>
      <c r="E2706" s="18" t="n">
        <f aca="false">DATA!F2706</f>
        <v>6</v>
      </c>
      <c r="F2706" s="19" t="n">
        <f aca="false">DATA!G2706</f>
        <v>4.76</v>
      </c>
      <c r="G2706" s="19" t="n">
        <f aca="false">DATA!H2706</f>
        <v>8.42</v>
      </c>
      <c r="H2706" s="18" t="n">
        <f aca="false">DATA!E2706</f>
        <v>12</v>
      </c>
      <c r="I2706" s="20" t="n">
        <f aca="false">F2706*E2706</f>
        <v>28.56</v>
      </c>
      <c r="J2706" s="20" t="n">
        <f aca="false">PARAMETER!$B$4*G2706*SQRT(E2706)</f>
        <v>33.9246185775696</v>
      </c>
      <c r="K2706" s="20" t="n">
        <f aca="false">I2706+J2706</f>
        <v>62.4846185775696</v>
      </c>
      <c r="L2706" s="20" t="n">
        <f aca="false">K2706+F2706*H2706</f>
        <v>119.60461857757</v>
      </c>
      <c r="M2706" s="16" t="str">
        <f aca="false">IF(C2706&lt;=K2706,"REORDER",IF(C2706&gt;L2706,"OVERSTOCK","OK"))</f>
        <v>OVERSTOCK</v>
      </c>
      <c r="N2706" s="16" t="str">
        <f aca="false">IF(C2706&lt;=D2706,"REORDER","OK")</f>
        <v>OK</v>
      </c>
      <c r="O2706" s="18" t="n">
        <f aca="false">IF(D2706&lt;I2706,1,0)</f>
        <v>1</v>
      </c>
      <c r="P2706" s="20" t="n">
        <f aca="false">C2706/F2706</f>
        <v>103.571428571429</v>
      </c>
      <c r="Q2706" s="19" t="n">
        <f aca="false">DATA!N2706</f>
        <v>148.84</v>
      </c>
      <c r="R2706" s="19" t="n">
        <f aca="false">DATA!O2706</f>
        <v>0.94</v>
      </c>
      <c r="S2706" s="17" t="n">
        <f aca="false">C2706*Q2706</f>
        <v>73378.12</v>
      </c>
      <c r="T2706" s="19" t="n">
        <f aca="false">C2706*R2706</f>
        <v>463.42</v>
      </c>
      <c r="U2706" s="20" t="n">
        <f aca="false">MAX(0,C2706-L2706)</f>
        <v>373.39538142243</v>
      </c>
      <c r="V2706" s="17" t="n">
        <f aca="false">U2706*Q2706</f>
        <v>55576.1685709145</v>
      </c>
      <c r="W2706" s="19" t="n">
        <f aca="false">U2706*R2706</f>
        <v>350.991658537085</v>
      </c>
      <c r="X2706" s="20" t="n">
        <f aca="false">MAX(0,K2706-C2706)</f>
        <v>0</v>
      </c>
      <c r="Y2706" s="17" t="n">
        <f aca="false">F2706*PARAMETER!$B$5*Q2706</f>
        <v>258594.616</v>
      </c>
      <c r="Z2706" s="21" t="n">
        <f aca="false">SUMIF($Y$2:$Y$3205,"&gt;="&amp;Y2706)/SUM($Y$2:$Y$3205)</f>
        <v>0.969926557312694</v>
      </c>
      <c r="AA2706" s="16" t="str">
        <f aca="false">IF(Z2706&lt;=PARAMETER!$B$7,"A",IF(Z2706&lt;=PARAMETER!$B$8,"B","C"))</f>
        <v>C</v>
      </c>
      <c r="AB2706" s="22" t="n">
        <f aca="false">G2706/F2706</f>
        <v>1.76890756302521</v>
      </c>
      <c r="AC2706" s="16" t="str">
        <f aca="false">IF(AB2706&lt;=PARAMETER!$B$9,"X",IF(AB2706&lt;=PARAMETER!$B$10,"Y","Z"))</f>
        <v>Z</v>
      </c>
      <c r="AD2706" s="16" t="str">
        <f aca="false">AA2706&amp;AC2706</f>
        <v>CZ</v>
      </c>
      <c r="AE2706" s="22" t="n">
        <f aca="false">DATA!I2706</f>
        <v>0.83</v>
      </c>
      <c r="AF2706" s="18" t="n">
        <f aca="false">DATA!L2706</f>
        <v>111</v>
      </c>
      <c r="AG2706" s="16" t="str">
        <f aca="false">DATA!K2706</f>
        <v>B</v>
      </c>
      <c r="AH2706" s="18" t="n">
        <f aca="false">IF(AE2706&gt;=PARAMETER!$B$12,1,0)</f>
        <v>1</v>
      </c>
      <c r="AI2706" s="18" t="n">
        <f aca="false">IF(AF2706&gt;=PARAMETER!$B$13,1,0)</f>
        <v>1</v>
      </c>
      <c r="AJ2706" s="18" t="n">
        <f aca="false">IF(AND(AH2706=1,AI2706=1),1,0)</f>
        <v>1</v>
      </c>
    </row>
    <row r="2707" customFormat="false" ht="15" hidden="false" customHeight="false" outlineLevel="0" collapsed="false">
      <c r="A2707" s="16" t="str">
        <f aca="false">DATA!A2707</f>
        <v>ITM12705</v>
      </c>
      <c r="B2707" s="16" t="str">
        <f aca="false">DATA!B2707</f>
        <v>Pharma</v>
      </c>
      <c r="C2707" s="17" t="n">
        <f aca="false">DATA!C2707</f>
        <v>334</v>
      </c>
      <c r="D2707" s="17" t="n">
        <f aca="false">DATA!D2707</f>
        <v>95</v>
      </c>
      <c r="E2707" s="18" t="n">
        <f aca="false">DATA!F2707</f>
        <v>2</v>
      </c>
      <c r="F2707" s="19" t="n">
        <f aca="false">DATA!G2707</f>
        <v>18.42</v>
      </c>
      <c r="G2707" s="19" t="n">
        <f aca="false">DATA!H2707</f>
        <v>3.8</v>
      </c>
      <c r="H2707" s="18" t="n">
        <f aca="false">DATA!E2707</f>
        <v>13</v>
      </c>
      <c r="I2707" s="20" t="n">
        <f aca="false">F2707*E2707</f>
        <v>36.84</v>
      </c>
      <c r="J2707" s="20" t="n">
        <f aca="false">PARAMETER!$B$4*G2707*SQRT(E2707)</f>
        <v>8.83946236794272</v>
      </c>
      <c r="K2707" s="20" t="n">
        <f aca="false">I2707+J2707</f>
        <v>45.6794623679427</v>
      </c>
      <c r="L2707" s="20" t="n">
        <f aca="false">K2707+F2707*H2707</f>
        <v>285.139462367943</v>
      </c>
      <c r="M2707" s="16" t="str">
        <f aca="false">IF(C2707&lt;=K2707,"REORDER",IF(C2707&gt;L2707,"OVERSTOCK","OK"))</f>
        <v>OVERSTOCK</v>
      </c>
      <c r="N2707" s="16" t="str">
        <f aca="false">IF(C2707&lt;=D2707,"REORDER","OK")</f>
        <v>OK</v>
      </c>
      <c r="O2707" s="18" t="n">
        <f aca="false">IF(D2707&lt;I2707,1,0)</f>
        <v>0</v>
      </c>
      <c r="P2707" s="20" t="n">
        <f aca="false">C2707/F2707</f>
        <v>18.1324647122693</v>
      </c>
      <c r="Q2707" s="19" t="n">
        <f aca="false">DATA!N2707</f>
        <v>14.6</v>
      </c>
      <c r="R2707" s="19" t="n">
        <f aca="false">DATA!O2707</f>
        <v>0.88</v>
      </c>
      <c r="S2707" s="17" t="n">
        <f aca="false">C2707*Q2707</f>
        <v>4876.4</v>
      </c>
      <c r="T2707" s="19" t="n">
        <f aca="false">C2707*R2707</f>
        <v>293.92</v>
      </c>
      <c r="U2707" s="20" t="n">
        <f aca="false">MAX(0,C2707-L2707)</f>
        <v>48.8605376320572</v>
      </c>
      <c r="V2707" s="17" t="n">
        <f aca="false">U2707*Q2707</f>
        <v>713.363849428036</v>
      </c>
      <c r="W2707" s="19" t="n">
        <f aca="false">U2707*R2707</f>
        <v>42.9972731162104</v>
      </c>
      <c r="X2707" s="20" t="n">
        <f aca="false">MAX(0,K2707-C2707)</f>
        <v>0</v>
      </c>
      <c r="Y2707" s="17" t="n">
        <f aca="false">F2707*PARAMETER!$B$5*Q2707</f>
        <v>98160.18</v>
      </c>
      <c r="Z2707" s="21" t="n">
        <f aca="false">SUMIF($Y$2:$Y$3205,"&gt;="&amp;Y2707)/SUM($Y$2:$Y$3205)</f>
        <v>0.996298329691014</v>
      </c>
      <c r="AA2707" s="16" t="str">
        <f aca="false">IF(Z2707&lt;=PARAMETER!$B$7,"A",IF(Z2707&lt;=PARAMETER!$B$8,"B","C"))</f>
        <v>C</v>
      </c>
      <c r="AB2707" s="22" t="n">
        <f aca="false">G2707/F2707</f>
        <v>0.206297502714441</v>
      </c>
      <c r="AC2707" s="16" t="str">
        <f aca="false">IF(AB2707&lt;=PARAMETER!$B$9,"X",IF(AB2707&lt;=PARAMETER!$B$10,"Y","Z"))</f>
        <v>X</v>
      </c>
      <c r="AD2707" s="16" t="str">
        <f aca="false">AA2707&amp;AC2707</f>
        <v>CX</v>
      </c>
      <c r="AE2707" s="22" t="n">
        <f aca="false">DATA!I2707</f>
        <v>0.84</v>
      </c>
      <c r="AF2707" s="18" t="n">
        <f aca="false">DATA!L2707</f>
        <v>11</v>
      </c>
      <c r="AG2707" s="16" t="str">
        <f aca="false">DATA!K2707</f>
        <v>C</v>
      </c>
      <c r="AH2707" s="18" t="n">
        <f aca="false">IF(AE2707&gt;=PARAMETER!$B$12,1,0)</f>
        <v>1</v>
      </c>
      <c r="AI2707" s="18" t="n">
        <f aca="false">IF(AF2707&gt;=PARAMETER!$B$13,1,0)</f>
        <v>0</v>
      </c>
      <c r="AJ2707" s="18" t="n">
        <f aca="false">IF(AND(AH2707=1,AI2707=1),1,0)</f>
        <v>0</v>
      </c>
    </row>
    <row r="2708" customFormat="false" ht="15" hidden="false" customHeight="false" outlineLevel="0" collapsed="false">
      <c r="A2708" s="16" t="str">
        <f aca="false">DATA!A2708</f>
        <v>ITM12706</v>
      </c>
      <c r="B2708" s="16" t="str">
        <f aca="false">DATA!B2708</f>
        <v>Electronics</v>
      </c>
      <c r="C2708" s="17" t="n">
        <f aca="false">DATA!C2708</f>
        <v>430</v>
      </c>
      <c r="D2708" s="17" t="n">
        <f aca="false">DATA!D2708</f>
        <v>59</v>
      </c>
      <c r="E2708" s="18" t="n">
        <f aca="false">DATA!F2708</f>
        <v>4</v>
      </c>
      <c r="F2708" s="19" t="n">
        <f aca="false">DATA!G2708</f>
        <v>45.09</v>
      </c>
      <c r="G2708" s="19" t="n">
        <f aca="false">DATA!H2708</f>
        <v>0.83</v>
      </c>
      <c r="H2708" s="18" t="n">
        <f aca="false">DATA!E2708</f>
        <v>14</v>
      </c>
      <c r="I2708" s="20" t="n">
        <f aca="false">F2708*E2708</f>
        <v>180.36</v>
      </c>
      <c r="J2708" s="20" t="n">
        <f aca="false">PARAMETER!$B$4*G2708*SQRT(E2708)</f>
        <v>2.73045702073944</v>
      </c>
      <c r="K2708" s="20" t="n">
        <f aca="false">I2708+J2708</f>
        <v>183.090457020739</v>
      </c>
      <c r="L2708" s="20" t="n">
        <f aca="false">K2708+F2708*H2708</f>
        <v>814.350457020739</v>
      </c>
      <c r="M2708" s="16" t="str">
        <f aca="false">IF(C2708&lt;=K2708,"REORDER",IF(C2708&gt;L2708,"OVERSTOCK","OK"))</f>
        <v>OK</v>
      </c>
      <c r="N2708" s="16" t="str">
        <f aca="false">IF(C2708&lt;=D2708,"REORDER","OK")</f>
        <v>OK</v>
      </c>
      <c r="O2708" s="18" t="n">
        <f aca="false">IF(D2708&lt;I2708,1,0)</f>
        <v>1</v>
      </c>
      <c r="P2708" s="20" t="n">
        <f aca="false">C2708/F2708</f>
        <v>9.53648259037481</v>
      </c>
      <c r="Q2708" s="19" t="n">
        <f aca="false">DATA!N2708</f>
        <v>69.84</v>
      </c>
      <c r="R2708" s="19" t="n">
        <f aca="false">DATA!O2708</f>
        <v>1.79</v>
      </c>
      <c r="S2708" s="17" t="n">
        <f aca="false">C2708*Q2708</f>
        <v>30031.2</v>
      </c>
      <c r="T2708" s="19" t="n">
        <f aca="false">C2708*R2708</f>
        <v>769.7</v>
      </c>
      <c r="U2708" s="20" t="n">
        <f aca="false">MAX(0,C2708-L2708)</f>
        <v>0</v>
      </c>
      <c r="V2708" s="17" t="n">
        <f aca="false">U2708*Q2708</f>
        <v>0</v>
      </c>
      <c r="W2708" s="19" t="n">
        <f aca="false">U2708*R2708</f>
        <v>0</v>
      </c>
      <c r="X2708" s="20" t="n">
        <f aca="false">MAX(0,K2708-C2708)</f>
        <v>0</v>
      </c>
      <c r="Y2708" s="17" t="n">
        <f aca="false">F2708*PARAMETER!$B$5*Q2708</f>
        <v>1149416.244</v>
      </c>
      <c r="Z2708" s="21" t="n">
        <f aca="false">SUMIF($Y$2:$Y$3205,"&gt;="&amp;Y2708)/SUM($Y$2:$Y$3205)</f>
        <v>0.668030033337965</v>
      </c>
      <c r="AA2708" s="16" t="str">
        <f aca="false">IF(Z2708&lt;=PARAMETER!$B$7,"A",IF(Z2708&lt;=PARAMETER!$B$8,"B","C"))</f>
        <v>A</v>
      </c>
      <c r="AB2708" s="22" t="n">
        <f aca="false">G2708/F2708</f>
        <v>0.0184076291860723</v>
      </c>
      <c r="AC2708" s="16" t="str">
        <f aca="false">IF(AB2708&lt;=PARAMETER!$B$9,"X",IF(AB2708&lt;=PARAMETER!$B$10,"Y","Z"))</f>
        <v>X</v>
      </c>
      <c r="AD2708" s="16" t="str">
        <f aca="false">AA2708&amp;AC2708</f>
        <v>AX</v>
      </c>
      <c r="AE2708" s="22" t="n">
        <f aca="false">DATA!I2708</f>
        <v>0.62</v>
      </c>
      <c r="AF2708" s="18" t="n">
        <f aca="false">DATA!L2708</f>
        <v>34</v>
      </c>
      <c r="AG2708" s="16" t="str">
        <f aca="false">DATA!K2708</f>
        <v>A</v>
      </c>
      <c r="AH2708" s="18" t="n">
        <f aca="false">IF(AE2708&gt;=PARAMETER!$B$12,1,0)</f>
        <v>0</v>
      </c>
      <c r="AI2708" s="18" t="n">
        <f aca="false">IF(AF2708&gt;=PARAMETER!$B$13,1,0)</f>
        <v>0</v>
      </c>
      <c r="AJ2708" s="18" t="n">
        <f aca="false">IF(AND(AH2708=1,AI2708=1),1,0)</f>
        <v>0</v>
      </c>
    </row>
    <row r="2709" customFormat="false" ht="15" hidden="false" customHeight="false" outlineLevel="0" collapsed="false">
      <c r="A2709" s="16" t="str">
        <f aca="false">DATA!A2709</f>
        <v>ITM12707</v>
      </c>
      <c r="B2709" s="16" t="str">
        <f aca="false">DATA!B2709</f>
        <v>Groceries</v>
      </c>
      <c r="C2709" s="17" t="n">
        <f aca="false">DATA!C2709</f>
        <v>302</v>
      </c>
      <c r="D2709" s="17" t="n">
        <f aca="false">DATA!D2709</f>
        <v>47</v>
      </c>
      <c r="E2709" s="18" t="n">
        <f aca="false">DATA!F2709</f>
        <v>9</v>
      </c>
      <c r="F2709" s="19" t="n">
        <f aca="false">DATA!G2709</f>
        <v>6.79</v>
      </c>
      <c r="G2709" s="19" t="n">
        <f aca="false">DATA!H2709</f>
        <v>3.11</v>
      </c>
      <c r="H2709" s="18" t="n">
        <f aca="false">DATA!E2709</f>
        <v>13</v>
      </c>
      <c r="I2709" s="20" t="n">
        <f aca="false">F2709*E2709</f>
        <v>61.11</v>
      </c>
      <c r="J2709" s="20" t="n">
        <f aca="false">PARAMETER!$B$4*G2709*SQRT(E2709)</f>
        <v>15.3464843394572</v>
      </c>
      <c r="K2709" s="20" t="n">
        <f aca="false">I2709+J2709</f>
        <v>76.4564843394572</v>
      </c>
      <c r="L2709" s="20" t="n">
        <f aca="false">K2709+F2709*H2709</f>
        <v>164.726484339457</v>
      </c>
      <c r="M2709" s="16" t="str">
        <f aca="false">IF(C2709&lt;=K2709,"REORDER",IF(C2709&gt;L2709,"OVERSTOCK","OK"))</f>
        <v>OVERSTOCK</v>
      </c>
      <c r="N2709" s="16" t="str">
        <f aca="false">IF(C2709&lt;=D2709,"REORDER","OK")</f>
        <v>OK</v>
      </c>
      <c r="O2709" s="18" t="n">
        <f aca="false">IF(D2709&lt;I2709,1,0)</f>
        <v>1</v>
      </c>
      <c r="P2709" s="20" t="n">
        <f aca="false">C2709/F2709</f>
        <v>44.4771723122239</v>
      </c>
      <c r="Q2709" s="19" t="n">
        <f aca="false">DATA!N2709</f>
        <v>34.5</v>
      </c>
      <c r="R2709" s="19" t="n">
        <f aca="false">DATA!O2709</f>
        <v>1.26</v>
      </c>
      <c r="S2709" s="17" t="n">
        <f aca="false">C2709*Q2709</f>
        <v>10419</v>
      </c>
      <c r="T2709" s="19" t="n">
        <f aca="false">C2709*R2709</f>
        <v>380.52</v>
      </c>
      <c r="U2709" s="20" t="n">
        <f aca="false">MAX(0,C2709-L2709)</f>
        <v>137.273515660543</v>
      </c>
      <c r="V2709" s="17" t="n">
        <f aca="false">U2709*Q2709</f>
        <v>4735.93629028873</v>
      </c>
      <c r="W2709" s="19" t="n">
        <f aca="false">U2709*R2709</f>
        <v>172.964629732284</v>
      </c>
      <c r="X2709" s="20" t="n">
        <f aca="false">MAX(0,K2709-C2709)</f>
        <v>0</v>
      </c>
      <c r="Y2709" s="17" t="n">
        <f aca="false">F2709*PARAMETER!$B$5*Q2709</f>
        <v>85503.075</v>
      </c>
      <c r="Z2709" s="21" t="n">
        <f aca="false">SUMIF($Y$2:$Y$3205,"&gt;="&amp;Y2709)/SUM($Y$2:$Y$3205)</f>
        <v>0.997497712226725</v>
      </c>
      <c r="AA2709" s="16" t="str">
        <f aca="false">IF(Z2709&lt;=PARAMETER!$B$7,"A",IF(Z2709&lt;=PARAMETER!$B$8,"B","C"))</f>
        <v>C</v>
      </c>
      <c r="AB2709" s="22" t="n">
        <f aca="false">G2709/F2709</f>
        <v>0.458026509572901</v>
      </c>
      <c r="AC2709" s="16" t="str">
        <f aca="false">IF(AB2709&lt;=PARAMETER!$B$9,"X",IF(AB2709&lt;=PARAMETER!$B$10,"Y","Z"))</f>
        <v>Y</v>
      </c>
      <c r="AD2709" s="16" t="str">
        <f aca="false">AA2709&amp;AC2709</f>
        <v>CY</v>
      </c>
      <c r="AE2709" s="22" t="n">
        <f aca="false">DATA!I2709</f>
        <v>0.13</v>
      </c>
      <c r="AF2709" s="18" t="n">
        <f aca="false">DATA!L2709</f>
        <v>10</v>
      </c>
      <c r="AG2709" s="16" t="str">
        <f aca="false">DATA!K2709</f>
        <v>C</v>
      </c>
      <c r="AH2709" s="18" t="n">
        <f aca="false">IF(AE2709&gt;=PARAMETER!$B$12,1,0)</f>
        <v>0</v>
      </c>
      <c r="AI2709" s="18" t="n">
        <f aca="false">IF(AF2709&gt;=PARAMETER!$B$13,1,0)</f>
        <v>0</v>
      </c>
      <c r="AJ2709" s="18" t="n">
        <f aca="false">IF(AND(AH2709=1,AI2709=1),1,0)</f>
        <v>0</v>
      </c>
    </row>
    <row r="2710" customFormat="false" ht="15" hidden="false" customHeight="false" outlineLevel="0" collapsed="false">
      <c r="A2710" s="16" t="str">
        <f aca="false">DATA!A2710</f>
        <v>ITM12708</v>
      </c>
      <c r="B2710" s="16" t="str">
        <f aca="false">DATA!B2710</f>
        <v>Apparel</v>
      </c>
      <c r="C2710" s="17" t="n">
        <f aca="false">DATA!C2710</f>
        <v>98</v>
      </c>
      <c r="D2710" s="17" t="n">
        <f aca="false">DATA!D2710</f>
        <v>32</v>
      </c>
      <c r="E2710" s="18" t="n">
        <f aca="false">DATA!F2710</f>
        <v>3</v>
      </c>
      <c r="F2710" s="19" t="n">
        <f aca="false">DATA!G2710</f>
        <v>16.22</v>
      </c>
      <c r="G2710" s="19" t="n">
        <f aca="false">DATA!H2710</f>
        <v>9.9</v>
      </c>
      <c r="H2710" s="18" t="n">
        <f aca="false">DATA!E2710</f>
        <v>9</v>
      </c>
      <c r="I2710" s="20" t="n">
        <f aca="false">F2710*E2710</f>
        <v>48.66</v>
      </c>
      <c r="J2710" s="20" t="n">
        <f aca="false">PARAMETER!$B$4*G2710*SQRT(E2710)</f>
        <v>28.2048035236495</v>
      </c>
      <c r="K2710" s="20" t="n">
        <f aca="false">I2710+J2710</f>
        <v>76.8648035236495</v>
      </c>
      <c r="L2710" s="20" t="n">
        <f aca="false">K2710+F2710*H2710</f>
        <v>222.84480352365</v>
      </c>
      <c r="M2710" s="16" t="str">
        <f aca="false">IF(C2710&lt;=K2710,"REORDER",IF(C2710&gt;L2710,"OVERSTOCK","OK"))</f>
        <v>OK</v>
      </c>
      <c r="N2710" s="16" t="str">
        <f aca="false">IF(C2710&lt;=D2710,"REORDER","OK")</f>
        <v>OK</v>
      </c>
      <c r="O2710" s="18" t="n">
        <f aca="false">IF(D2710&lt;I2710,1,0)</f>
        <v>1</v>
      </c>
      <c r="P2710" s="20" t="n">
        <f aca="false">C2710/F2710</f>
        <v>6.04192355117139</v>
      </c>
      <c r="Q2710" s="19" t="n">
        <f aca="false">DATA!N2710</f>
        <v>39.4</v>
      </c>
      <c r="R2710" s="19" t="n">
        <f aca="false">DATA!O2710</f>
        <v>1.63</v>
      </c>
      <c r="S2710" s="17" t="n">
        <f aca="false">C2710*Q2710</f>
        <v>3861.2</v>
      </c>
      <c r="T2710" s="19" t="n">
        <f aca="false">C2710*R2710</f>
        <v>159.74</v>
      </c>
      <c r="U2710" s="20" t="n">
        <f aca="false">MAX(0,C2710-L2710)</f>
        <v>0</v>
      </c>
      <c r="V2710" s="17" t="n">
        <f aca="false">U2710*Q2710</f>
        <v>0</v>
      </c>
      <c r="W2710" s="19" t="n">
        <f aca="false">U2710*R2710</f>
        <v>0</v>
      </c>
      <c r="X2710" s="20" t="n">
        <f aca="false">MAX(0,K2710-C2710)</f>
        <v>0</v>
      </c>
      <c r="Y2710" s="17" t="n">
        <f aca="false">F2710*PARAMETER!$B$5*Q2710</f>
        <v>233259.82</v>
      </c>
      <c r="Z2710" s="21" t="n">
        <f aca="false">SUMIF($Y$2:$Y$3205,"&gt;="&amp;Y2710)/SUM($Y$2:$Y$3205)</f>
        <v>0.976496906927868</v>
      </c>
      <c r="AA2710" s="16" t="str">
        <f aca="false">IF(Z2710&lt;=PARAMETER!$B$7,"A",IF(Z2710&lt;=PARAMETER!$B$8,"B","C"))</f>
        <v>C</v>
      </c>
      <c r="AB2710" s="22" t="n">
        <f aca="false">G2710/F2710</f>
        <v>0.61035758323058</v>
      </c>
      <c r="AC2710" s="16" t="str">
        <f aca="false">IF(AB2710&lt;=PARAMETER!$B$9,"X",IF(AB2710&lt;=PARAMETER!$B$10,"Y","Z"))</f>
        <v>Z</v>
      </c>
      <c r="AD2710" s="16" t="str">
        <f aca="false">AA2710&amp;AC2710</f>
        <v>CZ</v>
      </c>
      <c r="AE2710" s="22" t="n">
        <f aca="false">DATA!I2710</f>
        <v>0.18</v>
      </c>
      <c r="AF2710" s="18" t="n">
        <f aca="false">DATA!L2710</f>
        <v>177</v>
      </c>
      <c r="AG2710" s="16" t="str">
        <f aca="false">DATA!K2710</f>
        <v>B</v>
      </c>
      <c r="AH2710" s="18" t="n">
        <f aca="false">IF(AE2710&gt;=PARAMETER!$B$12,1,0)</f>
        <v>0</v>
      </c>
      <c r="AI2710" s="18" t="n">
        <f aca="false">IF(AF2710&gt;=PARAMETER!$B$13,1,0)</f>
        <v>1</v>
      </c>
      <c r="AJ2710" s="18" t="n">
        <f aca="false">IF(AND(AH2710=1,AI2710=1),1,0)</f>
        <v>0</v>
      </c>
    </row>
    <row r="2711" customFormat="false" ht="15" hidden="false" customHeight="false" outlineLevel="0" collapsed="false">
      <c r="A2711" s="16" t="str">
        <f aca="false">DATA!A2711</f>
        <v>ITM12709</v>
      </c>
      <c r="B2711" s="16" t="str">
        <f aca="false">DATA!B2711</f>
        <v>Pharma</v>
      </c>
      <c r="C2711" s="17" t="n">
        <f aca="false">DATA!C2711</f>
        <v>91</v>
      </c>
      <c r="D2711" s="17" t="n">
        <f aca="false">DATA!D2711</f>
        <v>68</v>
      </c>
      <c r="E2711" s="18" t="n">
        <f aca="false">DATA!F2711</f>
        <v>6</v>
      </c>
      <c r="F2711" s="19" t="n">
        <f aca="false">DATA!G2711</f>
        <v>39.14</v>
      </c>
      <c r="G2711" s="19" t="n">
        <f aca="false">DATA!H2711</f>
        <v>6.93</v>
      </c>
      <c r="H2711" s="18" t="n">
        <f aca="false">DATA!E2711</f>
        <v>12</v>
      </c>
      <c r="I2711" s="20" t="n">
        <f aca="false">F2711*E2711</f>
        <v>234.84</v>
      </c>
      <c r="J2711" s="20" t="n">
        <f aca="false">PARAMETER!$B$4*G2711*SQRT(E2711)</f>
        <v>27.9213309670495</v>
      </c>
      <c r="K2711" s="20" t="n">
        <f aca="false">I2711+J2711</f>
        <v>262.76133096705</v>
      </c>
      <c r="L2711" s="20" t="n">
        <f aca="false">K2711+F2711*H2711</f>
        <v>732.44133096705</v>
      </c>
      <c r="M2711" s="16" t="str">
        <f aca="false">IF(C2711&lt;=K2711,"REORDER",IF(C2711&gt;L2711,"OVERSTOCK","OK"))</f>
        <v>REORDER</v>
      </c>
      <c r="N2711" s="16" t="str">
        <f aca="false">IF(C2711&lt;=D2711,"REORDER","OK")</f>
        <v>OK</v>
      </c>
      <c r="O2711" s="18" t="n">
        <f aca="false">IF(D2711&lt;I2711,1,0)</f>
        <v>1</v>
      </c>
      <c r="P2711" s="20" t="n">
        <f aca="false">C2711/F2711</f>
        <v>2.32498722534492</v>
      </c>
      <c r="Q2711" s="19" t="n">
        <f aca="false">DATA!N2711</f>
        <v>65.27</v>
      </c>
      <c r="R2711" s="19" t="n">
        <f aca="false">DATA!O2711</f>
        <v>1.64</v>
      </c>
      <c r="S2711" s="17" t="n">
        <f aca="false">C2711*Q2711</f>
        <v>5939.57</v>
      </c>
      <c r="T2711" s="19" t="n">
        <f aca="false">C2711*R2711</f>
        <v>149.24</v>
      </c>
      <c r="U2711" s="20" t="n">
        <f aca="false">MAX(0,C2711-L2711)</f>
        <v>0</v>
      </c>
      <c r="V2711" s="17" t="n">
        <f aca="false">U2711*Q2711</f>
        <v>0</v>
      </c>
      <c r="W2711" s="19" t="n">
        <f aca="false">U2711*R2711</f>
        <v>0</v>
      </c>
      <c r="X2711" s="20" t="n">
        <f aca="false">MAX(0,K2711-C2711)</f>
        <v>171.76133096705</v>
      </c>
      <c r="Y2711" s="17" t="n">
        <f aca="false">F2711*PARAMETER!$B$5*Q2711</f>
        <v>932453.747</v>
      </c>
      <c r="Z2711" s="21" t="n">
        <f aca="false">SUMIF($Y$2:$Y$3205,"&gt;="&amp;Y2711)/SUM($Y$2:$Y$3205)</f>
        <v>0.763503428427517</v>
      </c>
      <c r="AA2711" s="16" t="str">
        <f aca="false">IF(Z2711&lt;=PARAMETER!$B$7,"A",IF(Z2711&lt;=PARAMETER!$B$8,"B","C"))</f>
        <v>A</v>
      </c>
      <c r="AB2711" s="22" t="n">
        <f aca="false">G2711/F2711</f>
        <v>0.177056719468574</v>
      </c>
      <c r="AC2711" s="16" t="str">
        <f aca="false">IF(AB2711&lt;=PARAMETER!$B$9,"X",IF(AB2711&lt;=PARAMETER!$B$10,"Y","Z"))</f>
        <v>X</v>
      </c>
      <c r="AD2711" s="16" t="str">
        <f aca="false">AA2711&amp;AC2711</f>
        <v>AX</v>
      </c>
      <c r="AE2711" s="22" t="n">
        <f aca="false">DATA!I2711</f>
        <v>0.68</v>
      </c>
      <c r="AF2711" s="18" t="n">
        <f aca="false">DATA!L2711</f>
        <v>77</v>
      </c>
      <c r="AG2711" s="16" t="str">
        <f aca="false">DATA!K2711</f>
        <v>B</v>
      </c>
      <c r="AH2711" s="18" t="n">
        <f aca="false">IF(AE2711&gt;=PARAMETER!$B$12,1,0)</f>
        <v>0</v>
      </c>
      <c r="AI2711" s="18" t="n">
        <f aca="false">IF(AF2711&gt;=PARAMETER!$B$13,1,0)</f>
        <v>0</v>
      </c>
      <c r="AJ2711" s="18" t="n">
        <f aca="false">IF(AND(AH2711=1,AI2711=1),1,0)</f>
        <v>0</v>
      </c>
    </row>
    <row r="2712" customFormat="false" ht="15" hidden="false" customHeight="false" outlineLevel="0" collapsed="false">
      <c r="A2712" s="16" t="str">
        <f aca="false">DATA!A2712</f>
        <v>ITM12710</v>
      </c>
      <c r="B2712" s="16" t="str">
        <f aca="false">DATA!B2712</f>
        <v>Pharma</v>
      </c>
      <c r="C2712" s="17" t="n">
        <f aca="false">DATA!C2712</f>
        <v>282</v>
      </c>
      <c r="D2712" s="17" t="n">
        <f aca="false">DATA!D2712</f>
        <v>99</v>
      </c>
      <c r="E2712" s="18" t="n">
        <f aca="false">DATA!F2712</f>
        <v>9</v>
      </c>
      <c r="F2712" s="19" t="n">
        <f aca="false">DATA!G2712</f>
        <v>27.62</v>
      </c>
      <c r="G2712" s="19" t="n">
        <f aca="false">DATA!H2712</f>
        <v>9.06</v>
      </c>
      <c r="H2712" s="18" t="n">
        <f aca="false">DATA!E2712</f>
        <v>7</v>
      </c>
      <c r="I2712" s="20" t="n">
        <f aca="false">F2712*E2712</f>
        <v>248.58</v>
      </c>
      <c r="J2712" s="20" t="n">
        <f aca="false">PARAMETER!$B$4*G2712*SQRT(E2712)</f>
        <v>44.707121580541</v>
      </c>
      <c r="K2712" s="20" t="n">
        <f aca="false">I2712+J2712</f>
        <v>293.287121580541</v>
      </c>
      <c r="L2712" s="20" t="n">
        <f aca="false">K2712+F2712*H2712</f>
        <v>486.627121580541</v>
      </c>
      <c r="M2712" s="16" t="str">
        <f aca="false">IF(C2712&lt;=K2712,"REORDER",IF(C2712&gt;L2712,"OVERSTOCK","OK"))</f>
        <v>REORDER</v>
      </c>
      <c r="N2712" s="16" t="str">
        <f aca="false">IF(C2712&lt;=D2712,"REORDER","OK")</f>
        <v>OK</v>
      </c>
      <c r="O2712" s="18" t="n">
        <f aca="false">IF(D2712&lt;I2712,1,0)</f>
        <v>1</v>
      </c>
      <c r="P2712" s="20" t="n">
        <f aca="false">C2712/F2712</f>
        <v>10.2099927588704</v>
      </c>
      <c r="Q2712" s="19" t="n">
        <f aca="false">DATA!N2712</f>
        <v>24.2</v>
      </c>
      <c r="R2712" s="19" t="n">
        <f aca="false">DATA!O2712</f>
        <v>0.33</v>
      </c>
      <c r="S2712" s="17" t="n">
        <f aca="false">C2712*Q2712</f>
        <v>6824.4</v>
      </c>
      <c r="T2712" s="19" t="n">
        <f aca="false">C2712*R2712</f>
        <v>93.06</v>
      </c>
      <c r="U2712" s="20" t="n">
        <f aca="false">MAX(0,C2712-L2712)</f>
        <v>0</v>
      </c>
      <c r="V2712" s="17" t="n">
        <f aca="false">U2712*Q2712</f>
        <v>0</v>
      </c>
      <c r="W2712" s="19" t="n">
        <f aca="false">U2712*R2712</f>
        <v>0</v>
      </c>
      <c r="X2712" s="20" t="n">
        <f aca="false">MAX(0,K2712-C2712)</f>
        <v>11.287121580541</v>
      </c>
      <c r="Y2712" s="17" t="n">
        <f aca="false">F2712*PARAMETER!$B$5*Q2712</f>
        <v>243967.46</v>
      </c>
      <c r="Z2712" s="21" t="n">
        <f aca="false">SUMIF($Y$2:$Y$3205,"&gt;="&amp;Y2712)/SUM($Y$2:$Y$3205)</f>
        <v>0.973461799292797</v>
      </c>
      <c r="AA2712" s="16" t="str">
        <f aca="false">IF(Z2712&lt;=PARAMETER!$B$7,"A",IF(Z2712&lt;=PARAMETER!$B$8,"B","C"))</f>
        <v>C</v>
      </c>
      <c r="AB2712" s="22" t="n">
        <f aca="false">G2712/F2712</f>
        <v>0.328023171614772</v>
      </c>
      <c r="AC2712" s="16" t="str">
        <f aca="false">IF(AB2712&lt;=PARAMETER!$B$9,"X",IF(AB2712&lt;=PARAMETER!$B$10,"Y","Z"))</f>
        <v>Y</v>
      </c>
      <c r="AD2712" s="16" t="str">
        <f aca="false">AA2712&amp;AC2712</f>
        <v>CY</v>
      </c>
      <c r="AE2712" s="22" t="n">
        <f aca="false">DATA!I2712</f>
        <v>0.46</v>
      </c>
      <c r="AF2712" s="18" t="n">
        <f aca="false">DATA!L2712</f>
        <v>78</v>
      </c>
      <c r="AG2712" s="16" t="str">
        <f aca="false">DATA!K2712</f>
        <v>A</v>
      </c>
      <c r="AH2712" s="18" t="n">
        <f aca="false">IF(AE2712&gt;=PARAMETER!$B$12,1,0)</f>
        <v>0</v>
      </c>
      <c r="AI2712" s="18" t="n">
        <f aca="false">IF(AF2712&gt;=PARAMETER!$B$13,1,0)</f>
        <v>0</v>
      </c>
      <c r="AJ2712" s="18" t="n">
        <f aca="false">IF(AND(AH2712=1,AI2712=1),1,0)</f>
        <v>0</v>
      </c>
    </row>
    <row r="2713" customFormat="false" ht="15" hidden="false" customHeight="false" outlineLevel="0" collapsed="false">
      <c r="A2713" s="16" t="str">
        <f aca="false">DATA!A2713</f>
        <v>ITM12711</v>
      </c>
      <c r="B2713" s="16" t="str">
        <f aca="false">DATA!B2713</f>
        <v>Electronics</v>
      </c>
      <c r="C2713" s="17" t="n">
        <f aca="false">DATA!C2713</f>
        <v>210</v>
      </c>
      <c r="D2713" s="17" t="n">
        <f aca="false">DATA!D2713</f>
        <v>84</v>
      </c>
      <c r="E2713" s="18" t="n">
        <f aca="false">DATA!F2713</f>
        <v>2</v>
      </c>
      <c r="F2713" s="19" t="n">
        <f aca="false">DATA!G2713</f>
        <v>41.78</v>
      </c>
      <c r="G2713" s="19" t="n">
        <f aca="false">DATA!H2713</f>
        <v>7.86</v>
      </c>
      <c r="H2713" s="18" t="n">
        <f aca="false">DATA!E2713</f>
        <v>3</v>
      </c>
      <c r="I2713" s="20" t="n">
        <f aca="false">F2713*E2713</f>
        <v>83.56</v>
      </c>
      <c r="J2713" s="20" t="n">
        <f aca="false">PARAMETER!$B$4*G2713*SQRT(E2713)</f>
        <v>18.2837300557973</v>
      </c>
      <c r="K2713" s="20" t="n">
        <f aca="false">I2713+J2713</f>
        <v>101.843730055797</v>
      </c>
      <c r="L2713" s="20" t="n">
        <f aca="false">K2713+F2713*H2713</f>
        <v>227.183730055797</v>
      </c>
      <c r="M2713" s="16" t="str">
        <f aca="false">IF(C2713&lt;=K2713,"REORDER",IF(C2713&gt;L2713,"OVERSTOCK","OK"))</f>
        <v>OK</v>
      </c>
      <c r="N2713" s="16" t="str">
        <f aca="false">IF(C2713&lt;=D2713,"REORDER","OK")</f>
        <v>OK</v>
      </c>
      <c r="O2713" s="18" t="n">
        <f aca="false">IF(D2713&lt;I2713,1,0)</f>
        <v>0</v>
      </c>
      <c r="P2713" s="20" t="n">
        <f aca="false">C2713/F2713</f>
        <v>5.02632838678794</v>
      </c>
      <c r="Q2713" s="19" t="n">
        <f aca="false">DATA!N2713</f>
        <v>56.18</v>
      </c>
      <c r="R2713" s="19" t="n">
        <f aca="false">DATA!O2713</f>
        <v>1.34</v>
      </c>
      <c r="S2713" s="17" t="n">
        <f aca="false">C2713*Q2713</f>
        <v>11797.8</v>
      </c>
      <c r="T2713" s="19" t="n">
        <f aca="false">C2713*R2713</f>
        <v>281.4</v>
      </c>
      <c r="U2713" s="20" t="n">
        <f aca="false">MAX(0,C2713-L2713)</f>
        <v>0</v>
      </c>
      <c r="V2713" s="17" t="n">
        <f aca="false">U2713*Q2713</f>
        <v>0</v>
      </c>
      <c r="W2713" s="19" t="n">
        <f aca="false">U2713*R2713</f>
        <v>0</v>
      </c>
      <c r="X2713" s="20" t="n">
        <f aca="false">MAX(0,K2713-C2713)</f>
        <v>0</v>
      </c>
      <c r="Y2713" s="17" t="n">
        <f aca="false">F2713*PARAMETER!$B$5*Q2713</f>
        <v>856728.146</v>
      </c>
      <c r="Z2713" s="21" t="n">
        <f aca="false">SUMIF($Y$2:$Y$3205,"&gt;="&amp;Y2713)/SUM($Y$2:$Y$3205)</f>
        <v>0.790877369734225</v>
      </c>
      <c r="AA2713" s="16" t="str">
        <f aca="false">IF(Z2713&lt;=PARAMETER!$B$7,"A",IF(Z2713&lt;=PARAMETER!$B$8,"B","C"))</f>
        <v>A</v>
      </c>
      <c r="AB2713" s="22" t="n">
        <f aca="false">G2713/F2713</f>
        <v>0.188128291048349</v>
      </c>
      <c r="AC2713" s="16" t="str">
        <f aca="false">IF(AB2713&lt;=PARAMETER!$B$9,"X",IF(AB2713&lt;=PARAMETER!$B$10,"Y","Z"))</f>
        <v>X</v>
      </c>
      <c r="AD2713" s="16" t="str">
        <f aca="false">AA2713&amp;AC2713</f>
        <v>AX</v>
      </c>
      <c r="AE2713" s="22" t="n">
        <f aca="false">DATA!I2713</f>
        <v>0.61</v>
      </c>
      <c r="AF2713" s="18" t="n">
        <f aca="false">DATA!L2713</f>
        <v>25</v>
      </c>
      <c r="AG2713" s="16" t="str">
        <f aca="false">DATA!K2713</f>
        <v>D</v>
      </c>
      <c r="AH2713" s="18" t="n">
        <f aca="false">IF(AE2713&gt;=PARAMETER!$B$12,1,0)</f>
        <v>0</v>
      </c>
      <c r="AI2713" s="18" t="n">
        <f aca="false">IF(AF2713&gt;=PARAMETER!$B$13,1,0)</f>
        <v>0</v>
      </c>
      <c r="AJ2713" s="18" t="n">
        <f aca="false">IF(AND(AH2713=1,AI2713=1),1,0)</f>
        <v>0</v>
      </c>
    </row>
    <row r="2714" customFormat="false" ht="15" hidden="false" customHeight="false" outlineLevel="0" collapsed="false">
      <c r="A2714" s="16" t="str">
        <f aca="false">DATA!A2714</f>
        <v>ITM12712</v>
      </c>
      <c r="B2714" s="16" t="str">
        <f aca="false">DATA!B2714</f>
        <v>Automotive</v>
      </c>
      <c r="C2714" s="17" t="n">
        <f aca="false">DATA!C2714</f>
        <v>386</v>
      </c>
      <c r="D2714" s="17" t="n">
        <f aca="false">DATA!D2714</f>
        <v>37</v>
      </c>
      <c r="E2714" s="18" t="n">
        <f aca="false">DATA!F2714</f>
        <v>3</v>
      </c>
      <c r="F2714" s="19" t="n">
        <f aca="false">DATA!G2714</f>
        <v>6.47</v>
      </c>
      <c r="G2714" s="19" t="n">
        <f aca="false">DATA!H2714</f>
        <v>5.63</v>
      </c>
      <c r="H2714" s="18" t="n">
        <f aca="false">DATA!E2714</f>
        <v>8</v>
      </c>
      <c r="I2714" s="20" t="n">
        <f aca="false">F2714*E2714</f>
        <v>19.41</v>
      </c>
      <c r="J2714" s="20" t="n">
        <f aca="false">PARAMETER!$B$4*G2714*SQRT(E2714)</f>
        <v>16.0397013977926</v>
      </c>
      <c r="K2714" s="20" t="n">
        <f aca="false">I2714+J2714</f>
        <v>35.4497013977926</v>
      </c>
      <c r="L2714" s="20" t="n">
        <f aca="false">K2714+F2714*H2714</f>
        <v>87.2097013977926</v>
      </c>
      <c r="M2714" s="16" t="str">
        <f aca="false">IF(C2714&lt;=K2714,"REORDER",IF(C2714&gt;L2714,"OVERSTOCK","OK"))</f>
        <v>OVERSTOCK</v>
      </c>
      <c r="N2714" s="16" t="str">
        <f aca="false">IF(C2714&lt;=D2714,"REORDER","OK")</f>
        <v>OK</v>
      </c>
      <c r="O2714" s="18" t="n">
        <f aca="false">IF(D2714&lt;I2714,1,0)</f>
        <v>0</v>
      </c>
      <c r="P2714" s="20" t="n">
        <f aca="false">C2714/F2714</f>
        <v>59.6599690880989</v>
      </c>
      <c r="Q2714" s="19" t="n">
        <f aca="false">DATA!N2714</f>
        <v>191.83</v>
      </c>
      <c r="R2714" s="19" t="n">
        <f aca="false">DATA!O2714</f>
        <v>1.91</v>
      </c>
      <c r="S2714" s="17" t="n">
        <f aca="false">C2714*Q2714</f>
        <v>74046.38</v>
      </c>
      <c r="T2714" s="19" t="n">
        <f aca="false">C2714*R2714</f>
        <v>737.26</v>
      </c>
      <c r="U2714" s="20" t="n">
        <f aca="false">MAX(0,C2714-L2714)</f>
        <v>298.790298602207</v>
      </c>
      <c r="V2714" s="17" t="n">
        <f aca="false">U2714*Q2714</f>
        <v>57316.9429808614</v>
      </c>
      <c r="W2714" s="19" t="n">
        <f aca="false">U2714*R2714</f>
        <v>570.689470330216</v>
      </c>
      <c r="X2714" s="20" t="n">
        <f aca="false">MAX(0,K2714-C2714)</f>
        <v>0</v>
      </c>
      <c r="Y2714" s="17" t="n">
        <f aca="false">F2714*PARAMETER!$B$5*Q2714</f>
        <v>453016.1365</v>
      </c>
      <c r="Z2714" s="21" t="n">
        <f aca="false">SUMIF($Y$2:$Y$3205,"&gt;="&amp;Y2714)/SUM($Y$2:$Y$3205)</f>
        <v>0.919780708864214</v>
      </c>
      <c r="AA2714" s="16" t="str">
        <f aca="false">IF(Z2714&lt;=PARAMETER!$B$7,"A",IF(Z2714&lt;=PARAMETER!$B$8,"B","C"))</f>
        <v>B</v>
      </c>
      <c r="AB2714" s="22" t="n">
        <f aca="false">G2714/F2714</f>
        <v>0.870170015455951</v>
      </c>
      <c r="AC2714" s="16" t="str">
        <f aca="false">IF(AB2714&lt;=PARAMETER!$B$9,"X",IF(AB2714&lt;=PARAMETER!$B$10,"Y","Z"))</f>
        <v>Z</v>
      </c>
      <c r="AD2714" s="16" t="str">
        <f aca="false">AA2714&amp;AC2714</f>
        <v>BZ</v>
      </c>
      <c r="AE2714" s="22" t="n">
        <f aca="false">DATA!I2714</f>
        <v>0.31</v>
      </c>
      <c r="AF2714" s="18" t="n">
        <f aca="false">DATA!L2714</f>
        <v>27</v>
      </c>
      <c r="AG2714" s="16" t="str">
        <f aca="false">DATA!K2714</f>
        <v>D</v>
      </c>
      <c r="AH2714" s="18" t="n">
        <f aca="false">IF(AE2714&gt;=PARAMETER!$B$12,1,0)</f>
        <v>0</v>
      </c>
      <c r="AI2714" s="18" t="n">
        <f aca="false">IF(AF2714&gt;=PARAMETER!$B$13,1,0)</f>
        <v>0</v>
      </c>
      <c r="AJ2714" s="18" t="n">
        <f aca="false">IF(AND(AH2714=1,AI2714=1),1,0)</f>
        <v>0</v>
      </c>
    </row>
    <row r="2715" customFormat="false" ht="15" hidden="false" customHeight="false" outlineLevel="0" collapsed="false">
      <c r="A2715" s="16" t="str">
        <f aca="false">DATA!A2715</f>
        <v>ITM12713</v>
      </c>
      <c r="B2715" s="16" t="str">
        <f aca="false">DATA!B2715</f>
        <v>Apparel</v>
      </c>
      <c r="C2715" s="17" t="n">
        <f aca="false">DATA!C2715</f>
        <v>394</v>
      </c>
      <c r="D2715" s="17" t="n">
        <f aca="false">DATA!D2715</f>
        <v>75</v>
      </c>
      <c r="E2715" s="18" t="n">
        <f aca="false">DATA!F2715</f>
        <v>5</v>
      </c>
      <c r="F2715" s="19" t="n">
        <f aca="false">DATA!G2715</f>
        <v>46.11</v>
      </c>
      <c r="G2715" s="19" t="n">
        <f aca="false">DATA!H2715</f>
        <v>1.91</v>
      </c>
      <c r="H2715" s="18" t="n">
        <f aca="false">DATA!E2715</f>
        <v>14</v>
      </c>
      <c r="I2715" s="20" t="n">
        <f aca="false">F2715*E2715</f>
        <v>230.55</v>
      </c>
      <c r="J2715" s="20" t="n">
        <f aca="false">PARAMETER!$B$4*G2715*SQRT(E2715)</f>
        <v>7.02498863874009</v>
      </c>
      <c r="K2715" s="20" t="n">
        <f aca="false">I2715+J2715</f>
        <v>237.57498863874</v>
      </c>
      <c r="L2715" s="20" t="n">
        <f aca="false">K2715+F2715*H2715</f>
        <v>883.11498863874</v>
      </c>
      <c r="M2715" s="16" t="str">
        <f aca="false">IF(C2715&lt;=K2715,"REORDER",IF(C2715&gt;L2715,"OVERSTOCK","OK"))</f>
        <v>OK</v>
      </c>
      <c r="N2715" s="16" t="str">
        <f aca="false">IF(C2715&lt;=D2715,"REORDER","OK")</f>
        <v>OK</v>
      </c>
      <c r="O2715" s="18" t="n">
        <f aca="false">IF(D2715&lt;I2715,1,0)</f>
        <v>1</v>
      </c>
      <c r="P2715" s="20" t="n">
        <f aca="false">C2715/F2715</f>
        <v>8.54478421166775</v>
      </c>
      <c r="Q2715" s="19" t="n">
        <f aca="false">DATA!N2715</f>
        <v>69.27</v>
      </c>
      <c r="R2715" s="19" t="n">
        <f aca="false">DATA!O2715</f>
        <v>1.01</v>
      </c>
      <c r="S2715" s="17" t="n">
        <f aca="false">C2715*Q2715</f>
        <v>27292.38</v>
      </c>
      <c r="T2715" s="19" t="n">
        <f aca="false">C2715*R2715</f>
        <v>397.94</v>
      </c>
      <c r="U2715" s="20" t="n">
        <f aca="false">MAX(0,C2715-L2715)</f>
        <v>0</v>
      </c>
      <c r="V2715" s="17" t="n">
        <f aca="false">U2715*Q2715</f>
        <v>0</v>
      </c>
      <c r="W2715" s="19" t="n">
        <f aca="false">U2715*R2715</f>
        <v>0</v>
      </c>
      <c r="X2715" s="20" t="n">
        <f aca="false">MAX(0,K2715-C2715)</f>
        <v>0</v>
      </c>
      <c r="Y2715" s="17" t="n">
        <f aca="false">F2715*PARAMETER!$B$5*Q2715</f>
        <v>1165824.4905</v>
      </c>
      <c r="Z2715" s="21" t="n">
        <f aca="false">SUMIF($Y$2:$Y$3205,"&gt;="&amp;Y2715)/SUM($Y$2:$Y$3205)</f>
        <v>0.660290331588917</v>
      </c>
      <c r="AA2715" s="16" t="str">
        <f aca="false">IF(Z2715&lt;=PARAMETER!$B$7,"A",IF(Z2715&lt;=PARAMETER!$B$8,"B","C"))</f>
        <v>A</v>
      </c>
      <c r="AB2715" s="22" t="n">
        <f aca="false">G2715/F2715</f>
        <v>0.0414226848839731</v>
      </c>
      <c r="AC2715" s="16" t="str">
        <f aca="false">IF(AB2715&lt;=PARAMETER!$B$9,"X",IF(AB2715&lt;=PARAMETER!$B$10,"Y","Z"))</f>
        <v>X</v>
      </c>
      <c r="AD2715" s="16" t="str">
        <f aca="false">AA2715&amp;AC2715</f>
        <v>AX</v>
      </c>
      <c r="AE2715" s="22" t="n">
        <f aca="false">DATA!I2715</f>
        <v>0.68</v>
      </c>
      <c r="AF2715" s="18" t="n">
        <f aca="false">DATA!L2715</f>
        <v>116</v>
      </c>
      <c r="AG2715" s="16" t="str">
        <f aca="false">DATA!K2715</f>
        <v>B</v>
      </c>
      <c r="AH2715" s="18" t="n">
        <f aca="false">IF(AE2715&gt;=PARAMETER!$B$12,1,0)</f>
        <v>0</v>
      </c>
      <c r="AI2715" s="18" t="n">
        <f aca="false">IF(AF2715&gt;=PARAMETER!$B$13,1,0)</f>
        <v>1</v>
      </c>
      <c r="AJ2715" s="18" t="n">
        <f aca="false">IF(AND(AH2715=1,AI2715=1),1,0)</f>
        <v>0</v>
      </c>
    </row>
    <row r="2716" customFormat="false" ht="15" hidden="false" customHeight="false" outlineLevel="0" collapsed="false">
      <c r="A2716" s="16" t="str">
        <f aca="false">DATA!A2716</f>
        <v>ITM12714</v>
      </c>
      <c r="B2716" s="16" t="str">
        <f aca="false">DATA!B2716</f>
        <v>Groceries</v>
      </c>
      <c r="C2716" s="17" t="n">
        <f aca="false">DATA!C2716</f>
        <v>449</v>
      </c>
      <c r="D2716" s="17" t="n">
        <f aca="false">DATA!D2716</f>
        <v>17</v>
      </c>
      <c r="E2716" s="18" t="n">
        <f aca="false">DATA!F2716</f>
        <v>4</v>
      </c>
      <c r="F2716" s="19" t="n">
        <f aca="false">DATA!G2716</f>
        <v>46.81</v>
      </c>
      <c r="G2716" s="19" t="n">
        <f aca="false">DATA!H2716</f>
        <v>3.81</v>
      </c>
      <c r="H2716" s="18" t="n">
        <f aca="false">DATA!E2716</f>
        <v>10</v>
      </c>
      <c r="I2716" s="20" t="n">
        <f aca="false">F2716*E2716</f>
        <v>187.24</v>
      </c>
      <c r="J2716" s="20" t="n">
        <f aca="false">PARAMETER!$B$4*G2716*SQRT(E2716)</f>
        <v>12.5337846373702</v>
      </c>
      <c r="K2716" s="20" t="n">
        <f aca="false">I2716+J2716</f>
        <v>199.77378463737</v>
      </c>
      <c r="L2716" s="20" t="n">
        <f aca="false">K2716+F2716*H2716</f>
        <v>667.87378463737</v>
      </c>
      <c r="M2716" s="16" t="str">
        <f aca="false">IF(C2716&lt;=K2716,"REORDER",IF(C2716&gt;L2716,"OVERSTOCK","OK"))</f>
        <v>OK</v>
      </c>
      <c r="N2716" s="16" t="str">
        <f aca="false">IF(C2716&lt;=D2716,"REORDER","OK")</f>
        <v>OK</v>
      </c>
      <c r="O2716" s="18" t="n">
        <f aca="false">IF(D2716&lt;I2716,1,0)</f>
        <v>1</v>
      </c>
      <c r="P2716" s="20" t="n">
        <f aca="false">C2716/F2716</f>
        <v>9.59196752830592</v>
      </c>
      <c r="Q2716" s="19" t="n">
        <f aca="false">DATA!N2716</f>
        <v>40.35</v>
      </c>
      <c r="R2716" s="19" t="n">
        <f aca="false">DATA!O2716</f>
        <v>1.49</v>
      </c>
      <c r="S2716" s="17" t="n">
        <f aca="false">C2716*Q2716</f>
        <v>18117.15</v>
      </c>
      <c r="T2716" s="19" t="n">
        <f aca="false">C2716*R2716</f>
        <v>669.01</v>
      </c>
      <c r="U2716" s="20" t="n">
        <f aca="false">MAX(0,C2716-L2716)</f>
        <v>0</v>
      </c>
      <c r="V2716" s="17" t="n">
        <f aca="false">U2716*Q2716</f>
        <v>0</v>
      </c>
      <c r="W2716" s="19" t="n">
        <f aca="false">U2716*R2716</f>
        <v>0</v>
      </c>
      <c r="X2716" s="20" t="n">
        <f aca="false">MAX(0,K2716-C2716)</f>
        <v>0</v>
      </c>
      <c r="Y2716" s="17" t="n">
        <f aca="false">F2716*PARAMETER!$B$5*Q2716</f>
        <v>689405.9775</v>
      </c>
      <c r="Z2716" s="21" t="n">
        <f aca="false">SUMIF($Y$2:$Y$3205,"&gt;="&amp;Y2716)/SUM($Y$2:$Y$3205)</f>
        <v>0.847869481725294</v>
      </c>
      <c r="AA2716" s="16" t="str">
        <f aca="false">IF(Z2716&lt;=PARAMETER!$B$7,"A",IF(Z2716&lt;=PARAMETER!$B$8,"B","C"))</f>
        <v>B</v>
      </c>
      <c r="AB2716" s="22" t="n">
        <f aca="false">G2716/F2716</f>
        <v>0.0813928647724845</v>
      </c>
      <c r="AC2716" s="16" t="str">
        <f aca="false">IF(AB2716&lt;=PARAMETER!$B$9,"X",IF(AB2716&lt;=PARAMETER!$B$10,"Y","Z"))</f>
        <v>X</v>
      </c>
      <c r="AD2716" s="16" t="str">
        <f aca="false">AA2716&amp;AC2716</f>
        <v>BX</v>
      </c>
      <c r="AE2716" s="22" t="n">
        <f aca="false">DATA!I2716</f>
        <v>0.32</v>
      </c>
      <c r="AF2716" s="18" t="n">
        <f aca="false">DATA!L2716</f>
        <v>26</v>
      </c>
      <c r="AG2716" s="16" t="str">
        <f aca="false">DATA!K2716</f>
        <v>D</v>
      </c>
      <c r="AH2716" s="18" t="n">
        <f aca="false">IF(AE2716&gt;=PARAMETER!$B$12,1,0)</f>
        <v>0</v>
      </c>
      <c r="AI2716" s="18" t="n">
        <f aca="false">IF(AF2716&gt;=PARAMETER!$B$13,1,0)</f>
        <v>0</v>
      </c>
      <c r="AJ2716" s="18" t="n">
        <f aca="false">IF(AND(AH2716=1,AI2716=1),1,0)</f>
        <v>0</v>
      </c>
    </row>
    <row r="2717" customFormat="false" ht="15" hidden="false" customHeight="false" outlineLevel="0" collapsed="false">
      <c r="A2717" s="16" t="str">
        <f aca="false">DATA!A2717</f>
        <v>ITM12715</v>
      </c>
      <c r="B2717" s="16" t="str">
        <f aca="false">DATA!B2717</f>
        <v>Pharma</v>
      </c>
      <c r="C2717" s="17" t="n">
        <f aca="false">DATA!C2717</f>
        <v>82</v>
      </c>
      <c r="D2717" s="17" t="n">
        <f aca="false">DATA!D2717</f>
        <v>38</v>
      </c>
      <c r="E2717" s="18" t="n">
        <f aca="false">DATA!F2717</f>
        <v>4</v>
      </c>
      <c r="F2717" s="19" t="n">
        <f aca="false">DATA!G2717</f>
        <v>8.61</v>
      </c>
      <c r="G2717" s="19" t="n">
        <f aca="false">DATA!H2717</f>
        <v>6.05</v>
      </c>
      <c r="H2717" s="18" t="n">
        <f aca="false">DATA!E2717</f>
        <v>9</v>
      </c>
      <c r="I2717" s="20" t="n">
        <f aca="false">F2717*E2717</f>
        <v>34.44</v>
      </c>
      <c r="J2717" s="20" t="n">
        <f aca="false">PARAMETER!$B$4*G2717*SQRT(E2717)</f>
        <v>19.9027288861128</v>
      </c>
      <c r="K2717" s="20" t="n">
        <f aca="false">I2717+J2717</f>
        <v>54.3427288861128</v>
      </c>
      <c r="L2717" s="20" t="n">
        <f aca="false">K2717+F2717*H2717</f>
        <v>131.832728886113</v>
      </c>
      <c r="M2717" s="16" t="str">
        <f aca="false">IF(C2717&lt;=K2717,"REORDER",IF(C2717&gt;L2717,"OVERSTOCK","OK"))</f>
        <v>OK</v>
      </c>
      <c r="N2717" s="16" t="str">
        <f aca="false">IF(C2717&lt;=D2717,"REORDER","OK")</f>
        <v>OK</v>
      </c>
      <c r="O2717" s="18" t="n">
        <f aca="false">IF(D2717&lt;I2717,1,0)</f>
        <v>0</v>
      </c>
      <c r="P2717" s="20" t="n">
        <f aca="false">C2717/F2717</f>
        <v>9.52380952380952</v>
      </c>
      <c r="Q2717" s="19" t="n">
        <f aca="false">DATA!N2717</f>
        <v>146.48</v>
      </c>
      <c r="R2717" s="19" t="n">
        <f aca="false">DATA!O2717</f>
        <v>1.18</v>
      </c>
      <c r="S2717" s="17" t="n">
        <f aca="false">C2717*Q2717</f>
        <v>12011.36</v>
      </c>
      <c r="T2717" s="19" t="n">
        <f aca="false">C2717*R2717</f>
        <v>96.76</v>
      </c>
      <c r="U2717" s="20" t="n">
        <f aca="false">MAX(0,C2717-L2717)</f>
        <v>0</v>
      </c>
      <c r="V2717" s="17" t="n">
        <f aca="false">U2717*Q2717</f>
        <v>0</v>
      </c>
      <c r="W2717" s="19" t="n">
        <f aca="false">U2717*R2717</f>
        <v>0</v>
      </c>
      <c r="X2717" s="20" t="n">
        <f aca="false">MAX(0,K2717-C2717)</f>
        <v>0</v>
      </c>
      <c r="Y2717" s="17" t="n">
        <f aca="false">F2717*PARAMETER!$B$5*Q2717</f>
        <v>460335.372</v>
      </c>
      <c r="Z2717" s="21" t="n">
        <f aca="false">SUMIF($Y$2:$Y$3205,"&gt;="&amp;Y2717)/SUM($Y$2:$Y$3205)</f>
        <v>0.917743813514765</v>
      </c>
      <c r="AA2717" s="16" t="str">
        <f aca="false">IF(Z2717&lt;=PARAMETER!$B$7,"A",IF(Z2717&lt;=PARAMETER!$B$8,"B","C"))</f>
        <v>B</v>
      </c>
      <c r="AB2717" s="22" t="n">
        <f aca="false">G2717/F2717</f>
        <v>0.70267131242741</v>
      </c>
      <c r="AC2717" s="16" t="str">
        <f aca="false">IF(AB2717&lt;=PARAMETER!$B$9,"X",IF(AB2717&lt;=PARAMETER!$B$10,"Y","Z"))</f>
        <v>Z</v>
      </c>
      <c r="AD2717" s="16" t="str">
        <f aca="false">AA2717&amp;AC2717</f>
        <v>BZ</v>
      </c>
      <c r="AE2717" s="22" t="n">
        <f aca="false">DATA!I2717</f>
        <v>0.51</v>
      </c>
      <c r="AF2717" s="18" t="n">
        <f aca="false">DATA!L2717</f>
        <v>134</v>
      </c>
      <c r="AG2717" s="16" t="str">
        <f aca="false">DATA!K2717</f>
        <v>B</v>
      </c>
      <c r="AH2717" s="18" t="n">
        <f aca="false">IF(AE2717&gt;=PARAMETER!$B$12,1,0)</f>
        <v>0</v>
      </c>
      <c r="AI2717" s="18" t="n">
        <f aca="false">IF(AF2717&gt;=PARAMETER!$B$13,1,0)</f>
        <v>1</v>
      </c>
      <c r="AJ2717" s="18" t="n">
        <f aca="false">IF(AND(AH2717=1,AI2717=1),1,0)</f>
        <v>0</v>
      </c>
    </row>
    <row r="2718" customFormat="false" ht="15" hidden="false" customHeight="false" outlineLevel="0" collapsed="false">
      <c r="A2718" s="16" t="str">
        <f aca="false">DATA!A2718</f>
        <v>ITM12716</v>
      </c>
      <c r="B2718" s="16" t="str">
        <f aca="false">DATA!B2718</f>
        <v>Pharma</v>
      </c>
      <c r="C2718" s="17" t="n">
        <f aca="false">DATA!C2718</f>
        <v>399</v>
      </c>
      <c r="D2718" s="17" t="n">
        <f aca="false">DATA!D2718</f>
        <v>20</v>
      </c>
      <c r="E2718" s="18" t="n">
        <f aca="false">DATA!F2718</f>
        <v>6</v>
      </c>
      <c r="F2718" s="19" t="n">
        <f aca="false">DATA!G2718</f>
        <v>2.66</v>
      </c>
      <c r="G2718" s="19" t="n">
        <f aca="false">DATA!H2718</f>
        <v>8.77</v>
      </c>
      <c r="H2718" s="18" t="n">
        <f aca="false">DATA!E2718</f>
        <v>4</v>
      </c>
      <c r="I2718" s="20" t="n">
        <f aca="false">F2718*E2718</f>
        <v>15.96</v>
      </c>
      <c r="J2718" s="20" t="n">
        <f aca="false">PARAMETER!$B$4*G2718*SQRT(E2718)</f>
        <v>35.3347868082286</v>
      </c>
      <c r="K2718" s="20" t="n">
        <f aca="false">I2718+J2718</f>
        <v>51.2947868082286</v>
      </c>
      <c r="L2718" s="20" t="n">
        <f aca="false">K2718+F2718*H2718</f>
        <v>61.9347868082286</v>
      </c>
      <c r="M2718" s="16" t="str">
        <f aca="false">IF(C2718&lt;=K2718,"REORDER",IF(C2718&gt;L2718,"OVERSTOCK","OK"))</f>
        <v>OVERSTOCK</v>
      </c>
      <c r="N2718" s="16" t="str">
        <f aca="false">IF(C2718&lt;=D2718,"REORDER","OK")</f>
        <v>OK</v>
      </c>
      <c r="O2718" s="18" t="n">
        <f aca="false">IF(D2718&lt;I2718,1,0)</f>
        <v>0</v>
      </c>
      <c r="P2718" s="20" t="n">
        <f aca="false">C2718/F2718</f>
        <v>150</v>
      </c>
      <c r="Q2718" s="19" t="n">
        <f aca="false">DATA!N2718</f>
        <v>167.42</v>
      </c>
      <c r="R2718" s="19" t="n">
        <f aca="false">DATA!O2718</f>
        <v>0.49</v>
      </c>
      <c r="S2718" s="17" t="n">
        <f aca="false">C2718*Q2718</f>
        <v>66800.58</v>
      </c>
      <c r="T2718" s="19" t="n">
        <f aca="false">C2718*R2718</f>
        <v>195.51</v>
      </c>
      <c r="U2718" s="20" t="n">
        <f aca="false">MAX(0,C2718-L2718)</f>
        <v>337.065213191771</v>
      </c>
      <c r="V2718" s="17" t="n">
        <f aca="false">U2718*Q2718</f>
        <v>56431.4579925664</v>
      </c>
      <c r="W2718" s="19" t="n">
        <f aca="false">U2718*R2718</f>
        <v>165.161954463968</v>
      </c>
      <c r="X2718" s="20" t="n">
        <f aca="false">MAX(0,K2718-C2718)</f>
        <v>0</v>
      </c>
      <c r="Y2718" s="17" t="n">
        <f aca="false">F2718*PARAMETER!$B$5*Q2718</f>
        <v>162548.078</v>
      </c>
      <c r="Z2718" s="21" t="n">
        <f aca="false">SUMIF($Y$2:$Y$3205,"&gt;="&amp;Y2718)/SUM($Y$2:$Y$3205)</f>
        <v>0.989012791838199</v>
      </c>
      <c r="AA2718" s="16" t="str">
        <f aca="false">IF(Z2718&lt;=PARAMETER!$B$7,"A",IF(Z2718&lt;=PARAMETER!$B$8,"B","C"))</f>
        <v>C</v>
      </c>
      <c r="AB2718" s="22" t="n">
        <f aca="false">G2718/F2718</f>
        <v>3.29699248120301</v>
      </c>
      <c r="AC2718" s="16" t="str">
        <f aca="false">IF(AB2718&lt;=PARAMETER!$B$9,"X",IF(AB2718&lt;=PARAMETER!$B$10,"Y","Z"))</f>
        <v>Z</v>
      </c>
      <c r="AD2718" s="16" t="str">
        <f aca="false">AA2718&amp;AC2718</f>
        <v>CZ</v>
      </c>
      <c r="AE2718" s="22" t="n">
        <f aca="false">DATA!I2718</f>
        <v>0.53</v>
      </c>
      <c r="AF2718" s="18" t="n">
        <f aca="false">DATA!L2718</f>
        <v>91</v>
      </c>
      <c r="AG2718" s="16" t="str">
        <f aca="false">DATA!K2718</f>
        <v>D</v>
      </c>
      <c r="AH2718" s="18" t="n">
        <f aca="false">IF(AE2718&gt;=PARAMETER!$B$12,1,0)</f>
        <v>0</v>
      </c>
      <c r="AI2718" s="18" t="n">
        <f aca="false">IF(AF2718&gt;=PARAMETER!$B$13,1,0)</f>
        <v>0</v>
      </c>
      <c r="AJ2718" s="18" t="n">
        <f aca="false">IF(AND(AH2718=1,AI2718=1),1,0)</f>
        <v>0</v>
      </c>
    </row>
    <row r="2719" customFormat="false" ht="15" hidden="false" customHeight="false" outlineLevel="0" collapsed="false">
      <c r="A2719" s="16" t="str">
        <f aca="false">DATA!A2719</f>
        <v>ITM12717</v>
      </c>
      <c r="B2719" s="16" t="str">
        <f aca="false">DATA!B2719</f>
        <v>Apparel</v>
      </c>
      <c r="C2719" s="17" t="n">
        <f aca="false">DATA!C2719</f>
        <v>31</v>
      </c>
      <c r="D2719" s="17" t="n">
        <f aca="false">DATA!D2719</f>
        <v>27</v>
      </c>
      <c r="E2719" s="18" t="n">
        <f aca="false">DATA!F2719</f>
        <v>2</v>
      </c>
      <c r="F2719" s="19" t="n">
        <f aca="false">DATA!G2719</f>
        <v>49.5</v>
      </c>
      <c r="G2719" s="19" t="n">
        <f aca="false">DATA!H2719</f>
        <v>3.05</v>
      </c>
      <c r="H2719" s="18" t="n">
        <f aca="false">DATA!E2719</f>
        <v>14</v>
      </c>
      <c r="I2719" s="20" t="n">
        <f aca="false">F2719*E2719</f>
        <v>99</v>
      </c>
      <c r="J2719" s="20" t="n">
        <f aca="false">PARAMETER!$B$4*G2719*SQRT(E2719)</f>
        <v>7.09483163742771</v>
      </c>
      <c r="K2719" s="20" t="n">
        <f aca="false">I2719+J2719</f>
        <v>106.094831637428</v>
      </c>
      <c r="L2719" s="20" t="n">
        <f aca="false">K2719+F2719*H2719</f>
        <v>799.094831637428</v>
      </c>
      <c r="M2719" s="16" t="str">
        <f aca="false">IF(C2719&lt;=K2719,"REORDER",IF(C2719&gt;L2719,"OVERSTOCK","OK"))</f>
        <v>REORDER</v>
      </c>
      <c r="N2719" s="16" t="str">
        <f aca="false">IF(C2719&lt;=D2719,"REORDER","OK")</f>
        <v>OK</v>
      </c>
      <c r="O2719" s="18" t="n">
        <f aca="false">IF(D2719&lt;I2719,1,0)</f>
        <v>1</v>
      </c>
      <c r="P2719" s="20" t="n">
        <f aca="false">C2719/F2719</f>
        <v>0.626262626262626</v>
      </c>
      <c r="Q2719" s="19" t="n">
        <f aca="false">DATA!N2719</f>
        <v>69.67</v>
      </c>
      <c r="R2719" s="19" t="n">
        <f aca="false">DATA!O2719</f>
        <v>0.47</v>
      </c>
      <c r="S2719" s="17" t="n">
        <f aca="false">C2719*Q2719</f>
        <v>2159.77</v>
      </c>
      <c r="T2719" s="19" t="n">
        <f aca="false">C2719*R2719</f>
        <v>14.57</v>
      </c>
      <c r="U2719" s="20" t="n">
        <f aca="false">MAX(0,C2719-L2719)</f>
        <v>0</v>
      </c>
      <c r="V2719" s="17" t="n">
        <f aca="false">U2719*Q2719</f>
        <v>0</v>
      </c>
      <c r="W2719" s="19" t="n">
        <f aca="false">U2719*R2719</f>
        <v>0</v>
      </c>
      <c r="X2719" s="20" t="n">
        <f aca="false">MAX(0,K2719-C2719)</f>
        <v>75.0948316374277</v>
      </c>
      <c r="Y2719" s="17" t="n">
        <f aca="false">F2719*PARAMETER!$B$5*Q2719</f>
        <v>1258762.725</v>
      </c>
      <c r="Z2719" s="21" t="n">
        <f aca="false">SUMIF($Y$2:$Y$3205,"&gt;="&amp;Y2719)/SUM($Y$2:$Y$3205)</f>
        <v>0.623697005324513</v>
      </c>
      <c r="AA2719" s="16" t="str">
        <f aca="false">IF(Z2719&lt;=PARAMETER!$B$7,"A",IF(Z2719&lt;=PARAMETER!$B$8,"B","C"))</f>
        <v>A</v>
      </c>
      <c r="AB2719" s="22" t="n">
        <f aca="false">G2719/F2719</f>
        <v>0.0616161616161616</v>
      </c>
      <c r="AC2719" s="16" t="str">
        <f aca="false">IF(AB2719&lt;=PARAMETER!$B$9,"X",IF(AB2719&lt;=PARAMETER!$B$10,"Y","Z"))</f>
        <v>X</v>
      </c>
      <c r="AD2719" s="16" t="str">
        <f aca="false">AA2719&amp;AC2719</f>
        <v>AX</v>
      </c>
      <c r="AE2719" s="22" t="n">
        <f aca="false">DATA!I2719</f>
        <v>0.26</v>
      </c>
      <c r="AF2719" s="18" t="n">
        <f aca="false">DATA!L2719</f>
        <v>13</v>
      </c>
      <c r="AG2719" s="16" t="str">
        <f aca="false">DATA!K2719</f>
        <v>B</v>
      </c>
      <c r="AH2719" s="18" t="n">
        <f aca="false">IF(AE2719&gt;=PARAMETER!$B$12,1,0)</f>
        <v>0</v>
      </c>
      <c r="AI2719" s="18" t="n">
        <f aca="false">IF(AF2719&gt;=PARAMETER!$B$13,1,0)</f>
        <v>0</v>
      </c>
      <c r="AJ2719" s="18" t="n">
        <f aca="false">IF(AND(AH2719=1,AI2719=1),1,0)</f>
        <v>0</v>
      </c>
    </row>
    <row r="2720" customFormat="false" ht="15" hidden="false" customHeight="false" outlineLevel="0" collapsed="false">
      <c r="A2720" s="16" t="str">
        <f aca="false">DATA!A2720</f>
        <v>ITM12718</v>
      </c>
      <c r="B2720" s="16" t="str">
        <f aca="false">DATA!B2720</f>
        <v>Automotive</v>
      </c>
      <c r="C2720" s="17" t="n">
        <f aca="false">DATA!C2720</f>
        <v>160</v>
      </c>
      <c r="D2720" s="17" t="n">
        <f aca="false">DATA!D2720</f>
        <v>64</v>
      </c>
      <c r="E2720" s="18" t="n">
        <f aca="false">DATA!F2720</f>
        <v>5</v>
      </c>
      <c r="F2720" s="19" t="n">
        <f aca="false">DATA!G2720</f>
        <v>24.63</v>
      </c>
      <c r="G2720" s="19" t="n">
        <f aca="false">DATA!H2720</f>
        <v>1.65</v>
      </c>
      <c r="H2720" s="18" t="n">
        <f aca="false">DATA!E2720</f>
        <v>7</v>
      </c>
      <c r="I2720" s="20" t="n">
        <f aca="false">F2720*E2720</f>
        <v>123.15</v>
      </c>
      <c r="J2720" s="20" t="n">
        <f aca="false">PARAMETER!$B$4*G2720*SQRT(E2720)</f>
        <v>6.06870746278594</v>
      </c>
      <c r="K2720" s="20" t="n">
        <f aca="false">I2720+J2720</f>
        <v>129.218707462786</v>
      </c>
      <c r="L2720" s="20" t="n">
        <f aca="false">K2720+F2720*H2720</f>
        <v>301.628707462786</v>
      </c>
      <c r="M2720" s="16" t="str">
        <f aca="false">IF(C2720&lt;=K2720,"REORDER",IF(C2720&gt;L2720,"OVERSTOCK","OK"))</f>
        <v>OK</v>
      </c>
      <c r="N2720" s="16" t="str">
        <f aca="false">IF(C2720&lt;=D2720,"REORDER","OK")</f>
        <v>OK</v>
      </c>
      <c r="O2720" s="18" t="n">
        <f aca="false">IF(D2720&lt;I2720,1,0)</f>
        <v>1</v>
      </c>
      <c r="P2720" s="20" t="n">
        <f aca="false">C2720/F2720</f>
        <v>6.49614291514413</v>
      </c>
      <c r="Q2720" s="19" t="n">
        <f aca="false">DATA!N2720</f>
        <v>62.91</v>
      </c>
      <c r="R2720" s="19" t="n">
        <f aca="false">DATA!O2720</f>
        <v>0.92</v>
      </c>
      <c r="S2720" s="17" t="n">
        <f aca="false">C2720*Q2720</f>
        <v>10065.6</v>
      </c>
      <c r="T2720" s="19" t="n">
        <f aca="false">C2720*R2720</f>
        <v>147.2</v>
      </c>
      <c r="U2720" s="20" t="n">
        <f aca="false">MAX(0,C2720-L2720)</f>
        <v>0</v>
      </c>
      <c r="V2720" s="17" t="n">
        <f aca="false">U2720*Q2720</f>
        <v>0</v>
      </c>
      <c r="W2720" s="19" t="n">
        <f aca="false">U2720*R2720</f>
        <v>0</v>
      </c>
      <c r="X2720" s="20" t="n">
        <f aca="false">MAX(0,K2720-C2720)</f>
        <v>0</v>
      </c>
      <c r="Y2720" s="17" t="n">
        <f aca="false">F2720*PARAMETER!$B$5*Q2720</f>
        <v>565557.7545</v>
      </c>
      <c r="Z2720" s="21" t="n">
        <f aca="false">SUMIF($Y$2:$Y$3205,"&gt;="&amp;Y2720)/SUM($Y$2:$Y$3205)</f>
        <v>0.885972285547033</v>
      </c>
      <c r="AA2720" s="16" t="str">
        <f aca="false">IF(Z2720&lt;=PARAMETER!$B$7,"A",IF(Z2720&lt;=PARAMETER!$B$8,"B","C"))</f>
        <v>B</v>
      </c>
      <c r="AB2720" s="22" t="n">
        <f aca="false">G2720/F2720</f>
        <v>0.0669914738124239</v>
      </c>
      <c r="AC2720" s="16" t="str">
        <f aca="false">IF(AB2720&lt;=PARAMETER!$B$9,"X",IF(AB2720&lt;=PARAMETER!$B$10,"Y","Z"))</f>
        <v>X</v>
      </c>
      <c r="AD2720" s="16" t="str">
        <f aca="false">AA2720&amp;AC2720</f>
        <v>BX</v>
      </c>
      <c r="AE2720" s="22" t="n">
        <f aca="false">DATA!I2720</f>
        <v>0.89</v>
      </c>
      <c r="AF2720" s="18" t="n">
        <f aca="false">DATA!L2720</f>
        <v>124</v>
      </c>
      <c r="AG2720" s="16" t="str">
        <f aca="false">DATA!K2720</f>
        <v>C</v>
      </c>
      <c r="AH2720" s="18" t="n">
        <f aca="false">IF(AE2720&gt;=PARAMETER!$B$12,1,0)</f>
        <v>1</v>
      </c>
      <c r="AI2720" s="18" t="n">
        <f aca="false">IF(AF2720&gt;=PARAMETER!$B$13,1,0)</f>
        <v>1</v>
      </c>
      <c r="AJ2720" s="18" t="n">
        <f aca="false">IF(AND(AH2720=1,AI2720=1),1,0)</f>
        <v>1</v>
      </c>
    </row>
    <row r="2721" customFormat="false" ht="15" hidden="false" customHeight="false" outlineLevel="0" collapsed="false">
      <c r="A2721" s="16" t="str">
        <f aca="false">DATA!A2721</f>
        <v>ITM12719</v>
      </c>
      <c r="B2721" s="16" t="str">
        <f aca="false">DATA!B2721</f>
        <v>Pharma</v>
      </c>
      <c r="C2721" s="17" t="n">
        <f aca="false">DATA!C2721</f>
        <v>273</v>
      </c>
      <c r="D2721" s="17" t="n">
        <f aca="false">DATA!D2721</f>
        <v>59</v>
      </c>
      <c r="E2721" s="18" t="n">
        <f aca="false">DATA!F2721</f>
        <v>7</v>
      </c>
      <c r="F2721" s="19" t="n">
        <f aca="false">DATA!G2721</f>
        <v>29.03</v>
      </c>
      <c r="G2721" s="19" t="n">
        <f aca="false">DATA!H2721</f>
        <v>5.81</v>
      </c>
      <c r="H2721" s="18" t="n">
        <f aca="false">DATA!E2721</f>
        <v>13</v>
      </c>
      <c r="I2721" s="20" t="n">
        <f aca="false">F2721*E2721</f>
        <v>203.21</v>
      </c>
      <c r="J2721" s="20" t="n">
        <f aca="false">PARAMETER!$B$4*G2721*SQRT(E2721)</f>
        <v>25.2843858484941</v>
      </c>
      <c r="K2721" s="20" t="n">
        <f aca="false">I2721+J2721</f>
        <v>228.494385848494</v>
      </c>
      <c r="L2721" s="20" t="n">
        <f aca="false">K2721+F2721*H2721</f>
        <v>605.884385848494</v>
      </c>
      <c r="M2721" s="16" t="str">
        <f aca="false">IF(C2721&lt;=K2721,"REORDER",IF(C2721&gt;L2721,"OVERSTOCK","OK"))</f>
        <v>OK</v>
      </c>
      <c r="N2721" s="16" t="str">
        <f aca="false">IF(C2721&lt;=D2721,"REORDER","OK")</f>
        <v>OK</v>
      </c>
      <c r="O2721" s="18" t="n">
        <f aca="false">IF(D2721&lt;I2721,1,0)</f>
        <v>1</v>
      </c>
      <c r="P2721" s="20" t="n">
        <f aca="false">C2721/F2721</f>
        <v>9.40406476059249</v>
      </c>
      <c r="Q2721" s="19" t="n">
        <f aca="false">DATA!N2721</f>
        <v>55.93</v>
      </c>
      <c r="R2721" s="19" t="n">
        <f aca="false">DATA!O2721</f>
        <v>1.02</v>
      </c>
      <c r="S2721" s="17" t="n">
        <f aca="false">C2721*Q2721</f>
        <v>15268.89</v>
      </c>
      <c r="T2721" s="19" t="n">
        <f aca="false">C2721*R2721</f>
        <v>278.46</v>
      </c>
      <c r="U2721" s="20" t="n">
        <f aca="false">MAX(0,C2721-L2721)</f>
        <v>0</v>
      </c>
      <c r="V2721" s="17" t="n">
        <f aca="false">U2721*Q2721</f>
        <v>0</v>
      </c>
      <c r="W2721" s="19" t="n">
        <f aca="false">U2721*R2721</f>
        <v>0</v>
      </c>
      <c r="X2721" s="20" t="n">
        <f aca="false">MAX(0,K2721-C2721)</f>
        <v>0</v>
      </c>
      <c r="Y2721" s="17" t="n">
        <f aca="false">F2721*PARAMETER!$B$5*Q2721</f>
        <v>592631.4835</v>
      </c>
      <c r="Z2721" s="21" t="n">
        <f aca="false">SUMIF($Y$2:$Y$3205,"&gt;="&amp;Y2721)/SUM($Y$2:$Y$3205)</f>
        <v>0.878394428282436</v>
      </c>
      <c r="AA2721" s="16" t="str">
        <f aca="false">IF(Z2721&lt;=PARAMETER!$B$7,"A",IF(Z2721&lt;=PARAMETER!$B$8,"B","C"))</f>
        <v>B</v>
      </c>
      <c r="AB2721" s="22" t="n">
        <f aca="false">G2721/F2721</f>
        <v>0.200137788494661</v>
      </c>
      <c r="AC2721" s="16" t="str">
        <f aca="false">IF(AB2721&lt;=PARAMETER!$B$9,"X",IF(AB2721&lt;=PARAMETER!$B$10,"Y","Z"))</f>
        <v>X</v>
      </c>
      <c r="AD2721" s="16" t="str">
        <f aca="false">AA2721&amp;AC2721</f>
        <v>BX</v>
      </c>
      <c r="AE2721" s="22" t="n">
        <f aca="false">DATA!I2721</f>
        <v>0.57</v>
      </c>
      <c r="AF2721" s="18" t="n">
        <f aca="false">DATA!L2721</f>
        <v>104</v>
      </c>
      <c r="AG2721" s="16" t="str">
        <f aca="false">DATA!K2721</f>
        <v>A</v>
      </c>
      <c r="AH2721" s="18" t="n">
        <f aca="false">IF(AE2721&gt;=PARAMETER!$B$12,1,0)</f>
        <v>0</v>
      </c>
      <c r="AI2721" s="18" t="n">
        <f aca="false">IF(AF2721&gt;=PARAMETER!$B$13,1,0)</f>
        <v>1</v>
      </c>
      <c r="AJ2721" s="18" t="n">
        <f aca="false">IF(AND(AH2721=1,AI2721=1),1,0)</f>
        <v>0</v>
      </c>
    </row>
    <row r="2722" customFormat="false" ht="15" hidden="false" customHeight="false" outlineLevel="0" collapsed="false">
      <c r="A2722" s="16" t="str">
        <f aca="false">DATA!A2722</f>
        <v>ITM12720</v>
      </c>
      <c r="B2722" s="16" t="str">
        <f aca="false">DATA!B2722</f>
        <v>Apparel</v>
      </c>
      <c r="C2722" s="17" t="n">
        <f aca="false">DATA!C2722</f>
        <v>62</v>
      </c>
      <c r="D2722" s="17" t="n">
        <f aca="false">DATA!D2722</f>
        <v>23</v>
      </c>
      <c r="E2722" s="18" t="n">
        <f aca="false">DATA!F2722</f>
        <v>6</v>
      </c>
      <c r="F2722" s="19" t="n">
        <f aca="false">DATA!G2722</f>
        <v>31.18</v>
      </c>
      <c r="G2722" s="19" t="n">
        <f aca="false">DATA!H2722</f>
        <v>2.18</v>
      </c>
      <c r="H2722" s="18" t="n">
        <f aca="false">DATA!E2722</f>
        <v>6</v>
      </c>
      <c r="I2722" s="20" t="n">
        <f aca="false">F2722*E2722</f>
        <v>187.08</v>
      </c>
      <c r="J2722" s="20" t="n">
        <f aca="false">PARAMETER!$B$4*G2722*SQRT(E2722)</f>
        <v>8.7833335509622</v>
      </c>
      <c r="K2722" s="20" t="n">
        <f aca="false">I2722+J2722</f>
        <v>195.863333550962</v>
      </c>
      <c r="L2722" s="20" t="n">
        <f aca="false">K2722+F2722*H2722</f>
        <v>382.943333550962</v>
      </c>
      <c r="M2722" s="16" t="str">
        <f aca="false">IF(C2722&lt;=K2722,"REORDER",IF(C2722&gt;L2722,"OVERSTOCK","OK"))</f>
        <v>REORDER</v>
      </c>
      <c r="N2722" s="16" t="str">
        <f aca="false">IF(C2722&lt;=D2722,"REORDER","OK")</f>
        <v>OK</v>
      </c>
      <c r="O2722" s="18" t="n">
        <f aca="false">IF(D2722&lt;I2722,1,0)</f>
        <v>1</v>
      </c>
      <c r="P2722" s="20" t="n">
        <f aca="false">C2722/F2722</f>
        <v>1.98845413726748</v>
      </c>
      <c r="Q2722" s="19" t="n">
        <f aca="false">DATA!N2722</f>
        <v>84.72</v>
      </c>
      <c r="R2722" s="19" t="n">
        <f aca="false">DATA!O2722</f>
        <v>1.06</v>
      </c>
      <c r="S2722" s="17" t="n">
        <f aca="false">C2722*Q2722</f>
        <v>5252.64</v>
      </c>
      <c r="T2722" s="19" t="n">
        <f aca="false">C2722*R2722</f>
        <v>65.72</v>
      </c>
      <c r="U2722" s="20" t="n">
        <f aca="false">MAX(0,C2722-L2722)</f>
        <v>0</v>
      </c>
      <c r="V2722" s="17" t="n">
        <f aca="false">U2722*Q2722</f>
        <v>0</v>
      </c>
      <c r="W2722" s="19" t="n">
        <f aca="false">U2722*R2722</f>
        <v>0</v>
      </c>
      <c r="X2722" s="20" t="n">
        <f aca="false">MAX(0,K2722-C2722)</f>
        <v>133.863333550962</v>
      </c>
      <c r="Y2722" s="17" t="n">
        <f aca="false">F2722*PARAMETER!$B$5*Q2722</f>
        <v>964172.904</v>
      </c>
      <c r="Z2722" s="21" t="n">
        <f aca="false">SUMIF($Y$2:$Y$3205,"&gt;="&amp;Y2722)/SUM($Y$2:$Y$3205)</f>
        <v>0.750805264606905</v>
      </c>
      <c r="AA2722" s="16" t="str">
        <f aca="false">IF(Z2722&lt;=PARAMETER!$B$7,"A",IF(Z2722&lt;=PARAMETER!$B$8,"B","C"))</f>
        <v>A</v>
      </c>
      <c r="AB2722" s="22" t="n">
        <f aca="false">G2722/F2722</f>
        <v>0.0699166132135985</v>
      </c>
      <c r="AC2722" s="16" t="str">
        <f aca="false">IF(AB2722&lt;=PARAMETER!$B$9,"X",IF(AB2722&lt;=PARAMETER!$B$10,"Y","Z"))</f>
        <v>X</v>
      </c>
      <c r="AD2722" s="16" t="str">
        <f aca="false">AA2722&amp;AC2722</f>
        <v>AX</v>
      </c>
      <c r="AE2722" s="22" t="n">
        <f aca="false">DATA!I2722</f>
        <v>0.88</v>
      </c>
      <c r="AF2722" s="18" t="n">
        <f aca="false">DATA!L2722</f>
        <v>104</v>
      </c>
      <c r="AG2722" s="16" t="str">
        <f aca="false">DATA!K2722</f>
        <v>A</v>
      </c>
      <c r="AH2722" s="18" t="n">
        <f aca="false">IF(AE2722&gt;=PARAMETER!$B$12,1,0)</f>
        <v>1</v>
      </c>
      <c r="AI2722" s="18" t="n">
        <f aca="false">IF(AF2722&gt;=PARAMETER!$B$13,1,0)</f>
        <v>1</v>
      </c>
      <c r="AJ2722" s="18" t="n">
        <f aca="false">IF(AND(AH2722=1,AI2722=1),1,0)</f>
        <v>1</v>
      </c>
    </row>
    <row r="2723" customFormat="false" ht="15" hidden="false" customHeight="false" outlineLevel="0" collapsed="false">
      <c r="A2723" s="16" t="str">
        <f aca="false">DATA!A2723</f>
        <v>ITM12721</v>
      </c>
      <c r="B2723" s="16" t="str">
        <f aca="false">DATA!B2723</f>
        <v>Electronics</v>
      </c>
      <c r="C2723" s="17" t="n">
        <f aca="false">DATA!C2723</f>
        <v>36</v>
      </c>
      <c r="D2723" s="17" t="n">
        <f aca="false">DATA!D2723</f>
        <v>83</v>
      </c>
      <c r="E2723" s="18" t="n">
        <f aca="false">DATA!F2723</f>
        <v>9</v>
      </c>
      <c r="F2723" s="19" t="n">
        <f aca="false">DATA!G2723</f>
        <v>39.69</v>
      </c>
      <c r="G2723" s="19" t="n">
        <f aca="false">DATA!H2723</f>
        <v>6.3</v>
      </c>
      <c r="H2723" s="18" t="n">
        <f aca="false">DATA!E2723</f>
        <v>11</v>
      </c>
      <c r="I2723" s="20" t="n">
        <f aca="false">F2723*E2723</f>
        <v>357.21</v>
      </c>
      <c r="J2723" s="20" t="n">
        <f aca="false">PARAMETER!$B$4*G2723*SQRT(E2723)</f>
        <v>31.0877335493828</v>
      </c>
      <c r="K2723" s="20" t="n">
        <f aca="false">I2723+J2723</f>
        <v>388.297733549383</v>
      </c>
      <c r="L2723" s="20" t="n">
        <f aca="false">K2723+F2723*H2723</f>
        <v>824.887733549383</v>
      </c>
      <c r="M2723" s="16" t="str">
        <f aca="false">IF(C2723&lt;=K2723,"REORDER",IF(C2723&gt;L2723,"OVERSTOCK","OK"))</f>
        <v>REORDER</v>
      </c>
      <c r="N2723" s="16" t="str">
        <f aca="false">IF(C2723&lt;=D2723,"REORDER","OK")</f>
        <v>REORDER</v>
      </c>
      <c r="O2723" s="18" t="n">
        <f aca="false">IF(D2723&lt;I2723,1,0)</f>
        <v>1</v>
      </c>
      <c r="P2723" s="20" t="n">
        <f aca="false">C2723/F2723</f>
        <v>0.90702947845805</v>
      </c>
      <c r="Q2723" s="19" t="n">
        <f aca="false">DATA!N2723</f>
        <v>26.57</v>
      </c>
      <c r="R2723" s="19" t="n">
        <f aca="false">DATA!O2723</f>
        <v>1.91</v>
      </c>
      <c r="S2723" s="17" t="n">
        <f aca="false">C2723*Q2723</f>
        <v>956.52</v>
      </c>
      <c r="T2723" s="19" t="n">
        <f aca="false">C2723*R2723</f>
        <v>68.76</v>
      </c>
      <c r="U2723" s="20" t="n">
        <f aca="false">MAX(0,C2723-L2723)</f>
        <v>0</v>
      </c>
      <c r="V2723" s="17" t="n">
        <f aca="false">U2723*Q2723</f>
        <v>0</v>
      </c>
      <c r="W2723" s="19" t="n">
        <f aca="false">U2723*R2723</f>
        <v>0</v>
      </c>
      <c r="X2723" s="20" t="n">
        <f aca="false">MAX(0,K2723-C2723)</f>
        <v>352.297733549383</v>
      </c>
      <c r="Y2723" s="17" t="n">
        <f aca="false">F2723*PARAMETER!$B$5*Q2723</f>
        <v>384915.6045</v>
      </c>
      <c r="Z2723" s="21" t="n">
        <f aca="false">SUMIF($Y$2:$Y$3205,"&gt;="&amp;Y2723)/SUM($Y$2:$Y$3205)</f>
        <v>0.93792626832014</v>
      </c>
      <c r="AA2723" s="16" t="str">
        <f aca="false">IF(Z2723&lt;=PARAMETER!$B$7,"A",IF(Z2723&lt;=PARAMETER!$B$8,"B","C"))</f>
        <v>B</v>
      </c>
      <c r="AB2723" s="22" t="n">
        <f aca="false">G2723/F2723</f>
        <v>0.158730158730159</v>
      </c>
      <c r="AC2723" s="16" t="str">
        <f aca="false">IF(AB2723&lt;=PARAMETER!$B$9,"X",IF(AB2723&lt;=PARAMETER!$B$10,"Y","Z"))</f>
        <v>X</v>
      </c>
      <c r="AD2723" s="16" t="str">
        <f aca="false">AA2723&amp;AC2723</f>
        <v>BX</v>
      </c>
      <c r="AE2723" s="22" t="n">
        <f aca="false">DATA!I2723</f>
        <v>0.34</v>
      </c>
      <c r="AF2723" s="18" t="n">
        <f aca="false">DATA!L2723</f>
        <v>146</v>
      </c>
      <c r="AG2723" s="16" t="str">
        <f aca="false">DATA!K2723</f>
        <v>D</v>
      </c>
      <c r="AH2723" s="18" t="n">
        <f aca="false">IF(AE2723&gt;=PARAMETER!$B$12,1,0)</f>
        <v>0</v>
      </c>
      <c r="AI2723" s="18" t="n">
        <f aca="false">IF(AF2723&gt;=PARAMETER!$B$13,1,0)</f>
        <v>1</v>
      </c>
      <c r="AJ2723" s="18" t="n">
        <f aca="false">IF(AND(AH2723=1,AI2723=1),1,0)</f>
        <v>0</v>
      </c>
    </row>
    <row r="2724" customFormat="false" ht="15" hidden="false" customHeight="false" outlineLevel="0" collapsed="false">
      <c r="A2724" s="16" t="str">
        <f aca="false">DATA!A2724</f>
        <v>ITM12722</v>
      </c>
      <c r="B2724" s="16" t="str">
        <f aca="false">DATA!B2724</f>
        <v>Automotive</v>
      </c>
      <c r="C2724" s="17" t="n">
        <f aca="false">DATA!C2724</f>
        <v>82</v>
      </c>
      <c r="D2724" s="17" t="n">
        <f aca="false">DATA!D2724</f>
        <v>18</v>
      </c>
      <c r="E2724" s="18" t="n">
        <f aca="false">DATA!F2724</f>
        <v>7</v>
      </c>
      <c r="F2724" s="19" t="n">
        <f aca="false">DATA!G2724</f>
        <v>40.79</v>
      </c>
      <c r="G2724" s="19" t="n">
        <f aca="false">DATA!H2724</f>
        <v>3</v>
      </c>
      <c r="H2724" s="18" t="n">
        <f aca="false">DATA!E2724</f>
        <v>12</v>
      </c>
      <c r="I2724" s="20" t="n">
        <f aca="false">F2724*E2724</f>
        <v>285.53</v>
      </c>
      <c r="J2724" s="20" t="n">
        <f aca="false">PARAMETER!$B$4*G2724*SQRT(E2724)</f>
        <v>13.0556209200486</v>
      </c>
      <c r="K2724" s="20" t="n">
        <f aca="false">I2724+J2724</f>
        <v>298.585620920049</v>
      </c>
      <c r="L2724" s="20" t="n">
        <f aca="false">K2724+F2724*H2724</f>
        <v>788.065620920049</v>
      </c>
      <c r="M2724" s="16" t="str">
        <f aca="false">IF(C2724&lt;=K2724,"REORDER",IF(C2724&gt;L2724,"OVERSTOCK","OK"))</f>
        <v>REORDER</v>
      </c>
      <c r="N2724" s="16" t="str">
        <f aca="false">IF(C2724&lt;=D2724,"REORDER","OK")</f>
        <v>OK</v>
      </c>
      <c r="O2724" s="18" t="n">
        <f aca="false">IF(D2724&lt;I2724,1,0)</f>
        <v>1</v>
      </c>
      <c r="P2724" s="20" t="n">
        <f aca="false">C2724/F2724</f>
        <v>2.01029664133366</v>
      </c>
      <c r="Q2724" s="19" t="n">
        <f aca="false">DATA!N2724</f>
        <v>137.13</v>
      </c>
      <c r="R2724" s="19" t="n">
        <f aca="false">DATA!O2724</f>
        <v>0.29</v>
      </c>
      <c r="S2724" s="17" t="n">
        <f aca="false">C2724*Q2724</f>
        <v>11244.66</v>
      </c>
      <c r="T2724" s="19" t="n">
        <f aca="false">C2724*R2724</f>
        <v>23.78</v>
      </c>
      <c r="U2724" s="20" t="n">
        <f aca="false">MAX(0,C2724-L2724)</f>
        <v>0</v>
      </c>
      <c r="V2724" s="17" t="n">
        <f aca="false">U2724*Q2724</f>
        <v>0</v>
      </c>
      <c r="W2724" s="19" t="n">
        <f aca="false">U2724*R2724</f>
        <v>0</v>
      </c>
      <c r="X2724" s="20" t="n">
        <f aca="false">MAX(0,K2724-C2724)</f>
        <v>216.585620920049</v>
      </c>
      <c r="Y2724" s="17" t="n">
        <f aca="false">F2724*PARAMETER!$B$5*Q2724</f>
        <v>2041639.4355</v>
      </c>
      <c r="Z2724" s="21" t="n">
        <f aca="false">SUMIF($Y$2:$Y$3205,"&gt;="&amp;Y2724)/SUM($Y$2:$Y$3205)</f>
        <v>0.320590204324614</v>
      </c>
      <c r="AA2724" s="16" t="str">
        <f aca="false">IF(Z2724&lt;=PARAMETER!$B$7,"A",IF(Z2724&lt;=PARAMETER!$B$8,"B","C"))</f>
        <v>A</v>
      </c>
      <c r="AB2724" s="22" t="n">
        <f aca="false">G2724/F2724</f>
        <v>0.0735474380975729</v>
      </c>
      <c r="AC2724" s="16" t="str">
        <f aca="false">IF(AB2724&lt;=PARAMETER!$B$9,"X",IF(AB2724&lt;=PARAMETER!$B$10,"Y","Z"))</f>
        <v>X</v>
      </c>
      <c r="AD2724" s="16" t="str">
        <f aca="false">AA2724&amp;AC2724</f>
        <v>AX</v>
      </c>
      <c r="AE2724" s="22" t="n">
        <f aca="false">DATA!I2724</f>
        <v>0.26</v>
      </c>
      <c r="AF2724" s="18" t="n">
        <f aca="false">DATA!L2724</f>
        <v>40</v>
      </c>
      <c r="AG2724" s="16" t="str">
        <f aca="false">DATA!K2724</f>
        <v>A</v>
      </c>
      <c r="AH2724" s="18" t="n">
        <f aca="false">IF(AE2724&gt;=PARAMETER!$B$12,1,0)</f>
        <v>0</v>
      </c>
      <c r="AI2724" s="18" t="n">
        <f aca="false">IF(AF2724&gt;=PARAMETER!$B$13,1,0)</f>
        <v>0</v>
      </c>
      <c r="AJ2724" s="18" t="n">
        <f aca="false">IF(AND(AH2724=1,AI2724=1),1,0)</f>
        <v>0</v>
      </c>
    </row>
    <row r="2725" customFormat="false" ht="15" hidden="false" customHeight="false" outlineLevel="0" collapsed="false">
      <c r="A2725" s="16" t="str">
        <f aca="false">DATA!A2725</f>
        <v>ITM12723</v>
      </c>
      <c r="B2725" s="16" t="str">
        <f aca="false">DATA!B2725</f>
        <v>Groceries</v>
      </c>
      <c r="C2725" s="17" t="n">
        <f aca="false">DATA!C2725</f>
        <v>272</v>
      </c>
      <c r="D2725" s="17" t="n">
        <f aca="false">DATA!D2725</f>
        <v>20</v>
      </c>
      <c r="E2725" s="18" t="n">
        <f aca="false">DATA!F2725</f>
        <v>6</v>
      </c>
      <c r="F2725" s="19" t="n">
        <f aca="false">DATA!G2725</f>
        <v>10.5</v>
      </c>
      <c r="G2725" s="19" t="n">
        <f aca="false">DATA!H2725</f>
        <v>2.69</v>
      </c>
      <c r="H2725" s="18" t="n">
        <f aca="false">DATA!E2725</f>
        <v>3</v>
      </c>
      <c r="I2725" s="20" t="n">
        <f aca="false">F2725*E2725</f>
        <v>63</v>
      </c>
      <c r="J2725" s="20" t="n">
        <f aca="false">PARAMETER!$B$4*G2725*SQRT(E2725)</f>
        <v>10.8381501156368</v>
      </c>
      <c r="K2725" s="20" t="n">
        <f aca="false">I2725+J2725</f>
        <v>73.8381501156368</v>
      </c>
      <c r="L2725" s="20" t="n">
        <f aca="false">K2725+F2725*H2725</f>
        <v>105.338150115637</v>
      </c>
      <c r="M2725" s="16" t="str">
        <f aca="false">IF(C2725&lt;=K2725,"REORDER",IF(C2725&gt;L2725,"OVERSTOCK","OK"))</f>
        <v>OVERSTOCK</v>
      </c>
      <c r="N2725" s="16" t="str">
        <f aca="false">IF(C2725&lt;=D2725,"REORDER","OK")</f>
        <v>OK</v>
      </c>
      <c r="O2725" s="18" t="n">
        <f aca="false">IF(D2725&lt;I2725,1,0)</f>
        <v>1</v>
      </c>
      <c r="P2725" s="20" t="n">
        <f aca="false">C2725/F2725</f>
        <v>25.9047619047619</v>
      </c>
      <c r="Q2725" s="19" t="n">
        <f aca="false">DATA!N2725</f>
        <v>166.22</v>
      </c>
      <c r="R2725" s="19" t="n">
        <f aca="false">DATA!O2725</f>
        <v>0.82</v>
      </c>
      <c r="S2725" s="17" t="n">
        <f aca="false">C2725*Q2725</f>
        <v>45211.84</v>
      </c>
      <c r="T2725" s="19" t="n">
        <f aca="false">C2725*R2725</f>
        <v>223.04</v>
      </c>
      <c r="U2725" s="20" t="n">
        <f aca="false">MAX(0,C2725-L2725)</f>
        <v>166.661849884363</v>
      </c>
      <c r="V2725" s="17" t="n">
        <f aca="false">U2725*Q2725</f>
        <v>27702.5326877788</v>
      </c>
      <c r="W2725" s="19" t="n">
        <f aca="false">U2725*R2725</f>
        <v>136.662716905178</v>
      </c>
      <c r="X2725" s="20" t="n">
        <f aca="false">MAX(0,K2725-C2725)</f>
        <v>0</v>
      </c>
      <c r="Y2725" s="17" t="n">
        <f aca="false">F2725*PARAMETER!$B$5*Q2725</f>
        <v>637038.15</v>
      </c>
      <c r="Z2725" s="21" t="n">
        <f aca="false">SUMIF($Y$2:$Y$3205,"&gt;="&amp;Y2725)/SUM($Y$2:$Y$3205)</f>
        <v>0.866047256058144</v>
      </c>
      <c r="AA2725" s="16" t="str">
        <f aca="false">IF(Z2725&lt;=PARAMETER!$B$7,"A",IF(Z2725&lt;=PARAMETER!$B$8,"B","C"))</f>
        <v>B</v>
      </c>
      <c r="AB2725" s="22" t="n">
        <f aca="false">G2725/F2725</f>
        <v>0.256190476190476</v>
      </c>
      <c r="AC2725" s="16" t="str">
        <f aca="false">IF(AB2725&lt;=PARAMETER!$B$9,"X",IF(AB2725&lt;=PARAMETER!$B$10,"Y","Z"))</f>
        <v>Y</v>
      </c>
      <c r="AD2725" s="16" t="str">
        <f aca="false">AA2725&amp;AC2725</f>
        <v>BY</v>
      </c>
      <c r="AE2725" s="22" t="n">
        <f aca="false">DATA!I2725</f>
        <v>0.12</v>
      </c>
      <c r="AF2725" s="18" t="n">
        <f aca="false">DATA!L2725</f>
        <v>142</v>
      </c>
      <c r="AG2725" s="16" t="str">
        <f aca="false">DATA!K2725</f>
        <v>D</v>
      </c>
      <c r="AH2725" s="18" t="n">
        <f aca="false">IF(AE2725&gt;=PARAMETER!$B$12,1,0)</f>
        <v>0</v>
      </c>
      <c r="AI2725" s="18" t="n">
        <f aca="false">IF(AF2725&gt;=PARAMETER!$B$13,1,0)</f>
        <v>1</v>
      </c>
      <c r="AJ2725" s="18" t="n">
        <f aca="false">IF(AND(AH2725=1,AI2725=1),1,0)</f>
        <v>0</v>
      </c>
    </row>
    <row r="2726" customFormat="false" ht="15" hidden="false" customHeight="false" outlineLevel="0" collapsed="false">
      <c r="A2726" s="16" t="str">
        <f aca="false">DATA!A2726</f>
        <v>ITM12724</v>
      </c>
      <c r="B2726" s="16" t="str">
        <f aca="false">DATA!B2726</f>
        <v>Pharma</v>
      </c>
      <c r="C2726" s="17" t="n">
        <f aca="false">DATA!C2726</f>
        <v>484</v>
      </c>
      <c r="D2726" s="17" t="n">
        <f aca="false">DATA!D2726</f>
        <v>72</v>
      </c>
      <c r="E2726" s="18" t="n">
        <f aca="false">DATA!F2726</f>
        <v>2</v>
      </c>
      <c r="F2726" s="19" t="n">
        <f aca="false">DATA!G2726</f>
        <v>12.6</v>
      </c>
      <c r="G2726" s="19" t="n">
        <f aca="false">DATA!H2726</f>
        <v>4.29</v>
      </c>
      <c r="H2726" s="18" t="n">
        <f aca="false">DATA!E2726</f>
        <v>14</v>
      </c>
      <c r="I2726" s="20" t="n">
        <f aca="false">F2726*E2726</f>
        <v>25.2</v>
      </c>
      <c r="J2726" s="20" t="n">
        <f aca="false">PARAMETER!$B$4*G2726*SQRT(E2726)</f>
        <v>9.97928777854586</v>
      </c>
      <c r="K2726" s="20" t="n">
        <f aca="false">I2726+J2726</f>
        <v>35.1792877785459</v>
      </c>
      <c r="L2726" s="20" t="n">
        <f aca="false">K2726+F2726*H2726</f>
        <v>211.579287778546</v>
      </c>
      <c r="M2726" s="16" t="str">
        <f aca="false">IF(C2726&lt;=K2726,"REORDER",IF(C2726&gt;L2726,"OVERSTOCK","OK"))</f>
        <v>OVERSTOCK</v>
      </c>
      <c r="N2726" s="16" t="str">
        <f aca="false">IF(C2726&lt;=D2726,"REORDER","OK")</f>
        <v>OK</v>
      </c>
      <c r="O2726" s="18" t="n">
        <f aca="false">IF(D2726&lt;I2726,1,0)</f>
        <v>0</v>
      </c>
      <c r="P2726" s="20" t="n">
        <f aca="false">C2726/F2726</f>
        <v>38.4126984126984</v>
      </c>
      <c r="Q2726" s="19" t="n">
        <f aca="false">DATA!N2726</f>
        <v>136.1</v>
      </c>
      <c r="R2726" s="19" t="n">
        <f aca="false">DATA!O2726</f>
        <v>1.08</v>
      </c>
      <c r="S2726" s="17" t="n">
        <f aca="false">C2726*Q2726</f>
        <v>65872.4</v>
      </c>
      <c r="T2726" s="19" t="n">
        <f aca="false">C2726*R2726</f>
        <v>522.72</v>
      </c>
      <c r="U2726" s="20" t="n">
        <f aca="false">MAX(0,C2726-L2726)</f>
        <v>272.420712221454</v>
      </c>
      <c r="V2726" s="17" t="n">
        <f aca="false">U2726*Q2726</f>
        <v>37076.4589333399</v>
      </c>
      <c r="W2726" s="19" t="n">
        <f aca="false">U2726*R2726</f>
        <v>294.214369199171</v>
      </c>
      <c r="X2726" s="20" t="n">
        <f aca="false">MAX(0,K2726-C2726)</f>
        <v>0</v>
      </c>
      <c r="Y2726" s="17" t="n">
        <f aca="false">F2726*PARAMETER!$B$5*Q2726</f>
        <v>625923.9</v>
      </c>
      <c r="Z2726" s="21" t="n">
        <f aca="false">SUMIF($Y$2:$Y$3205,"&gt;="&amp;Y2726)/SUM($Y$2:$Y$3205)</f>
        <v>0.8692649184605</v>
      </c>
      <c r="AA2726" s="16" t="str">
        <f aca="false">IF(Z2726&lt;=PARAMETER!$B$7,"A",IF(Z2726&lt;=PARAMETER!$B$8,"B","C"))</f>
        <v>B</v>
      </c>
      <c r="AB2726" s="22" t="n">
        <f aca="false">G2726/F2726</f>
        <v>0.340476190476191</v>
      </c>
      <c r="AC2726" s="16" t="str">
        <f aca="false">IF(AB2726&lt;=PARAMETER!$B$9,"X",IF(AB2726&lt;=PARAMETER!$B$10,"Y","Z"))</f>
        <v>Y</v>
      </c>
      <c r="AD2726" s="16" t="str">
        <f aca="false">AA2726&amp;AC2726</f>
        <v>BY</v>
      </c>
      <c r="AE2726" s="22" t="n">
        <f aca="false">DATA!I2726</f>
        <v>0.18</v>
      </c>
      <c r="AF2726" s="18" t="n">
        <f aca="false">DATA!L2726</f>
        <v>25</v>
      </c>
      <c r="AG2726" s="16" t="str">
        <f aca="false">DATA!K2726</f>
        <v>B</v>
      </c>
      <c r="AH2726" s="18" t="n">
        <f aca="false">IF(AE2726&gt;=PARAMETER!$B$12,1,0)</f>
        <v>0</v>
      </c>
      <c r="AI2726" s="18" t="n">
        <f aca="false">IF(AF2726&gt;=PARAMETER!$B$13,1,0)</f>
        <v>0</v>
      </c>
      <c r="AJ2726" s="18" t="n">
        <f aca="false">IF(AND(AH2726=1,AI2726=1),1,0)</f>
        <v>0</v>
      </c>
    </row>
    <row r="2727" customFormat="false" ht="15" hidden="false" customHeight="false" outlineLevel="0" collapsed="false">
      <c r="A2727" s="16" t="str">
        <f aca="false">DATA!A2727</f>
        <v>ITM12725</v>
      </c>
      <c r="B2727" s="16" t="str">
        <f aca="false">DATA!B2727</f>
        <v>Apparel</v>
      </c>
      <c r="C2727" s="17" t="n">
        <f aca="false">DATA!C2727</f>
        <v>395</v>
      </c>
      <c r="D2727" s="17" t="n">
        <f aca="false">DATA!D2727</f>
        <v>85</v>
      </c>
      <c r="E2727" s="18" t="n">
        <f aca="false">DATA!F2727</f>
        <v>5</v>
      </c>
      <c r="F2727" s="19" t="n">
        <f aca="false">DATA!G2727</f>
        <v>43.96</v>
      </c>
      <c r="G2727" s="19" t="n">
        <f aca="false">DATA!H2727</f>
        <v>6.14</v>
      </c>
      <c r="H2727" s="18" t="n">
        <f aca="false">DATA!E2727</f>
        <v>8</v>
      </c>
      <c r="I2727" s="20" t="n">
        <f aca="false">F2727*E2727</f>
        <v>219.8</v>
      </c>
      <c r="J2727" s="20" t="n">
        <f aca="false">PARAMETER!$B$4*G2727*SQRT(E2727)</f>
        <v>22.5829477706095</v>
      </c>
      <c r="K2727" s="20" t="n">
        <f aca="false">I2727+J2727</f>
        <v>242.38294777061</v>
      </c>
      <c r="L2727" s="20" t="n">
        <f aca="false">K2727+F2727*H2727</f>
        <v>594.06294777061</v>
      </c>
      <c r="M2727" s="16" t="str">
        <f aca="false">IF(C2727&lt;=K2727,"REORDER",IF(C2727&gt;L2727,"OVERSTOCK","OK"))</f>
        <v>OK</v>
      </c>
      <c r="N2727" s="16" t="str">
        <f aca="false">IF(C2727&lt;=D2727,"REORDER","OK")</f>
        <v>OK</v>
      </c>
      <c r="O2727" s="18" t="n">
        <f aca="false">IF(D2727&lt;I2727,1,0)</f>
        <v>1</v>
      </c>
      <c r="P2727" s="20" t="n">
        <f aca="false">C2727/F2727</f>
        <v>8.98544131028207</v>
      </c>
      <c r="Q2727" s="19" t="n">
        <f aca="false">DATA!N2727</f>
        <v>90.03</v>
      </c>
      <c r="R2727" s="19" t="n">
        <f aca="false">DATA!O2727</f>
        <v>1.93</v>
      </c>
      <c r="S2727" s="17" t="n">
        <f aca="false">C2727*Q2727</f>
        <v>35561.85</v>
      </c>
      <c r="T2727" s="19" t="n">
        <f aca="false">C2727*R2727</f>
        <v>762.35</v>
      </c>
      <c r="U2727" s="20" t="n">
        <f aca="false">MAX(0,C2727-L2727)</f>
        <v>0</v>
      </c>
      <c r="V2727" s="17" t="n">
        <f aca="false">U2727*Q2727</f>
        <v>0</v>
      </c>
      <c r="W2727" s="19" t="n">
        <f aca="false">U2727*R2727</f>
        <v>0</v>
      </c>
      <c r="X2727" s="20" t="n">
        <f aca="false">MAX(0,K2727-C2727)</f>
        <v>0</v>
      </c>
      <c r="Y2727" s="17" t="n">
        <f aca="false">F2727*PARAMETER!$B$5*Q2727</f>
        <v>1444567.362</v>
      </c>
      <c r="Z2727" s="21" t="n">
        <f aca="false">SUMIF($Y$2:$Y$3205,"&gt;="&amp;Y2727)/SUM($Y$2:$Y$3205)</f>
        <v>0.54830640842166</v>
      </c>
      <c r="AA2727" s="16" t="str">
        <f aca="false">IF(Z2727&lt;=PARAMETER!$B$7,"A",IF(Z2727&lt;=PARAMETER!$B$8,"B","C"))</f>
        <v>A</v>
      </c>
      <c r="AB2727" s="22" t="n">
        <f aca="false">G2727/F2727</f>
        <v>0.139672429481347</v>
      </c>
      <c r="AC2727" s="16" t="str">
        <f aca="false">IF(AB2727&lt;=PARAMETER!$B$9,"X",IF(AB2727&lt;=PARAMETER!$B$10,"Y","Z"))</f>
        <v>X</v>
      </c>
      <c r="AD2727" s="16" t="str">
        <f aca="false">AA2727&amp;AC2727</f>
        <v>AX</v>
      </c>
      <c r="AE2727" s="22" t="n">
        <f aca="false">DATA!I2727</f>
        <v>0.23</v>
      </c>
      <c r="AF2727" s="18" t="n">
        <f aca="false">DATA!L2727</f>
        <v>51</v>
      </c>
      <c r="AG2727" s="16" t="str">
        <f aca="false">DATA!K2727</f>
        <v>C</v>
      </c>
      <c r="AH2727" s="18" t="n">
        <f aca="false">IF(AE2727&gt;=PARAMETER!$B$12,1,0)</f>
        <v>0</v>
      </c>
      <c r="AI2727" s="18" t="n">
        <f aca="false">IF(AF2727&gt;=PARAMETER!$B$13,1,0)</f>
        <v>0</v>
      </c>
      <c r="AJ2727" s="18" t="n">
        <f aca="false">IF(AND(AH2727=1,AI2727=1),1,0)</f>
        <v>0</v>
      </c>
    </row>
    <row r="2728" customFormat="false" ht="15" hidden="false" customHeight="false" outlineLevel="0" collapsed="false">
      <c r="A2728" s="16" t="str">
        <f aca="false">DATA!A2728</f>
        <v>ITM12726</v>
      </c>
      <c r="B2728" s="16" t="str">
        <f aca="false">DATA!B2728</f>
        <v>Electronics</v>
      </c>
      <c r="C2728" s="17" t="n">
        <f aca="false">DATA!C2728</f>
        <v>311</v>
      </c>
      <c r="D2728" s="17" t="n">
        <f aca="false">DATA!D2728</f>
        <v>76</v>
      </c>
      <c r="E2728" s="18" t="n">
        <f aca="false">DATA!F2728</f>
        <v>2</v>
      </c>
      <c r="F2728" s="19" t="n">
        <f aca="false">DATA!G2728</f>
        <v>41.16</v>
      </c>
      <c r="G2728" s="19" t="n">
        <f aca="false">DATA!H2728</f>
        <v>5.68</v>
      </c>
      <c r="H2728" s="18" t="n">
        <f aca="false">DATA!E2728</f>
        <v>5</v>
      </c>
      <c r="I2728" s="20" t="n">
        <f aca="false">F2728*E2728</f>
        <v>82.32</v>
      </c>
      <c r="J2728" s="20" t="n">
        <f aca="false">PARAMETER!$B$4*G2728*SQRT(E2728)</f>
        <v>13.212670065767</v>
      </c>
      <c r="K2728" s="20" t="n">
        <f aca="false">I2728+J2728</f>
        <v>95.532670065767</v>
      </c>
      <c r="L2728" s="20" t="n">
        <f aca="false">K2728+F2728*H2728</f>
        <v>301.332670065767</v>
      </c>
      <c r="M2728" s="16" t="str">
        <f aca="false">IF(C2728&lt;=K2728,"REORDER",IF(C2728&gt;L2728,"OVERSTOCK","OK"))</f>
        <v>OVERSTOCK</v>
      </c>
      <c r="N2728" s="16" t="str">
        <f aca="false">IF(C2728&lt;=D2728,"REORDER","OK")</f>
        <v>OK</v>
      </c>
      <c r="O2728" s="18" t="n">
        <f aca="false">IF(D2728&lt;I2728,1,0)</f>
        <v>1</v>
      </c>
      <c r="P2728" s="20" t="n">
        <f aca="false">C2728/F2728</f>
        <v>7.55587949465501</v>
      </c>
      <c r="Q2728" s="19" t="n">
        <f aca="false">DATA!N2728</f>
        <v>64.9</v>
      </c>
      <c r="R2728" s="19" t="n">
        <f aca="false">DATA!O2728</f>
        <v>1.06</v>
      </c>
      <c r="S2728" s="17" t="n">
        <f aca="false">C2728*Q2728</f>
        <v>20183.9</v>
      </c>
      <c r="T2728" s="19" t="n">
        <f aca="false">C2728*R2728</f>
        <v>329.66</v>
      </c>
      <c r="U2728" s="20" t="n">
        <f aca="false">MAX(0,C2728-L2728)</f>
        <v>9.66732993423301</v>
      </c>
      <c r="V2728" s="17" t="n">
        <f aca="false">U2728*Q2728</f>
        <v>627.409712731722</v>
      </c>
      <c r="W2728" s="19" t="n">
        <f aca="false">U2728*R2728</f>
        <v>10.247369730287</v>
      </c>
      <c r="X2728" s="20" t="n">
        <f aca="false">MAX(0,K2728-C2728)</f>
        <v>0</v>
      </c>
      <c r="Y2728" s="17" t="n">
        <f aca="false">F2728*PARAMETER!$B$5*Q2728</f>
        <v>975018.66</v>
      </c>
      <c r="Z2728" s="21" t="n">
        <f aca="false">SUMIF($Y$2:$Y$3205,"&gt;="&amp;Y2728)/SUM($Y$2:$Y$3205)</f>
        <v>0.74617055671506</v>
      </c>
      <c r="AA2728" s="16" t="str">
        <f aca="false">IF(Z2728&lt;=PARAMETER!$B$7,"A",IF(Z2728&lt;=PARAMETER!$B$8,"B","C"))</f>
        <v>A</v>
      </c>
      <c r="AB2728" s="22" t="n">
        <f aca="false">G2728/F2728</f>
        <v>0.137998056365403</v>
      </c>
      <c r="AC2728" s="16" t="str">
        <f aca="false">IF(AB2728&lt;=PARAMETER!$B$9,"X",IF(AB2728&lt;=PARAMETER!$B$10,"Y","Z"))</f>
        <v>X</v>
      </c>
      <c r="AD2728" s="16" t="str">
        <f aca="false">AA2728&amp;AC2728</f>
        <v>AX</v>
      </c>
      <c r="AE2728" s="22" t="n">
        <f aca="false">DATA!I2728</f>
        <v>0.17</v>
      </c>
      <c r="AF2728" s="18" t="n">
        <f aca="false">DATA!L2728</f>
        <v>178</v>
      </c>
      <c r="AG2728" s="16" t="str">
        <f aca="false">DATA!K2728</f>
        <v>A</v>
      </c>
      <c r="AH2728" s="18" t="n">
        <f aca="false">IF(AE2728&gt;=PARAMETER!$B$12,1,0)</f>
        <v>0</v>
      </c>
      <c r="AI2728" s="18" t="n">
        <f aca="false">IF(AF2728&gt;=PARAMETER!$B$13,1,0)</f>
        <v>1</v>
      </c>
      <c r="AJ2728" s="18" t="n">
        <f aca="false">IF(AND(AH2728=1,AI2728=1),1,0)</f>
        <v>0</v>
      </c>
    </row>
    <row r="2729" customFormat="false" ht="15" hidden="false" customHeight="false" outlineLevel="0" collapsed="false">
      <c r="A2729" s="16" t="str">
        <f aca="false">DATA!A2729</f>
        <v>ITM12727</v>
      </c>
      <c r="B2729" s="16" t="str">
        <f aca="false">DATA!B2729</f>
        <v>Groceries</v>
      </c>
      <c r="C2729" s="17" t="n">
        <f aca="false">DATA!C2729</f>
        <v>488</v>
      </c>
      <c r="D2729" s="17" t="n">
        <f aca="false">DATA!D2729</f>
        <v>62</v>
      </c>
      <c r="E2729" s="18" t="n">
        <f aca="false">DATA!F2729</f>
        <v>4</v>
      </c>
      <c r="F2729" s="19" t="n">
        <f aca="false">DATA!G2729</f>
        <v>31.26</v>
      </c>
      <c r="G2729" s="19" t="n">
        <f aca="false">DATA!H2729</f>
        <v>2.82</v>
      </c>
      <c r="H2729" s="18" t="n">
        <f aca="false">DATA!E2729</f>
        <v>13</v>
      </c>
      <c r="I2729" s="20" t="n">
        <f aca="false">F2729*E2729</f>
        <v>125.04</v>
      </c>
      <c r="J2729" s="20" t="n">
        <f aca="false">PARAMETER!$B$4*G2729*SQRT(E2729)</f>
        <v>9.2769744560063</v>
      </c>
      <c r="K2729" s="20" t="n">
        <f aca="false">I2729+J2729</f>
        <v>134.316974456006</v>
      </c>
      <c r="L2729" s="20" t="n">
        <f aca="false">K2729+F2729*H2729</f>
        <v>540.696974456006</v>
      </c>
      <c r="M2729" s="16" t="str">
        <f aca="false">IF(C2729&lt;=K2729,"REORDER",IF(C2729&gt;L2729,"OVERSTOCK","OK"))</f>
        <v>OK</v>
      </c>
      <c r="N2729" s="16" t="str">
        <f aca="false">IF(C2729&lt;=D2729,"REORDER","OK")</f>
        <v>OK</v>
      </c>
      <c r="O2729" s="18" t="n">
        <f aca="false">IF(D2729&lt;I2729,1,0)</f>
        <v>1</v>
      </c>
      <c r="P2729" s="20" t="n">
        <f aca="false">C2729/F2729</f>
        <v>15.6110044785669</v>
      </c>
      <c r="Q2729" s="19" t="n">
        <f aca="false">DATA!N2729</f>
        <v>87.79</v>
      </c>
      <c r="R2729" s="19" t="n">
        <f aca="false">DATA!O2729</f>
        <v>1.57</v>
      </c>
      <c r="S2729" s="17" t="n">
        <f aca="false">C2729*Q2729</f>
        <v>42841.52</v>
      </c>
      <c r="T2729" s="19" t="n">
        <f aca="false">C2729*R2729</f>
        <v>766.16</v>
      </c>
      <c r="U2729" s="20" t="n">
        <f aca="false">MAX(0,C2729-L2729)</f>
        <v>0</v>
      </c>
      <c r="V2729" s="17" t="n">
        <f aca="false">U2729*Q2729</f>
        <v>0</v>
      </c>
      <c r="W2729" s="19" t="n">
        <f aca="false">U2729*R2729</f>
        <v>0</v>
      </c>
      <c r="X2729" s="20" t="n">
        <f aca="false">MAX(0,K2729-C2729)</f>
        <v>0</v>
      </c>
      <c r="Y2729" s="17" t="n">
        <f aca="false">F2729*PARAMETER!$B$5*Q2729</f>
        <v>1001675.121</v>
      </c>
      <c r="Z2729" s="21" t="n">
        <f aca="false">SUMIF($Y$2:$Y$3205,"&gt;="&amp;Y2729)/SUM($Y$2:$Y$3205)</f>
        <v>0.732618998913193</v>
      </c>
      <c r="AA2729" s="16" t="str">
        <f aca="false">IF(Z2729&lt;=PARAMETER!$B$7,"A",IF(Z2729&lt;=PARAMETER!$B$8,"B","C"))</f>
        <v>A</v>
      </c>
      <c r="AB2729" s="22" t="n">
        <f aca="false">G2729/F2729</f>
        <v>0.09021113243762</v>
      </c>
      <c r="AC2729" s="16" t="str">
        <f aca="false">IF(AB2729&lt;=PARAMETER!$B$9,"X",IF(AB2729&lt;=PARAMETER!$B$10,"Y","Z"))</f>
        <v>X</v>
      </c>
      <c r="AD2729" s="16" t="str">
        <f aca="false">AA2729&amp;AC2729</f>
        <v>AX</v>
      </c>
      <c r="AE2729" s="22" t="n">
        <f aca="false">DATA!I2729</f>
        <v>0.91</v>
      </c>
      <c r="AF2729" s="18" t="n">
        <f aca="false">DATA!L2729</f>
        <v>39</v>
      </c>
      <c r="AG2729" s="16" t="str">
        <f aca="false">DATA!K2729</f>
        <v>C</v>
      </c>
      <c r="AH2729" s="18" t="n">
        <f aca="false">IF(AE2729&gt;=PARAMETER!$B$12,1,0)</f>
        <v>1</v>
      </c>
      <c r="AI2729" s="18" t="n">
        <f aca="false">IF(AF2729&gt;=PARAMETER!$B$13,1,0)</f>
        <v>0</v>
      </c>
      <c r="AJ2729" s="18" t="n">
        <f aca="false">IF(AND(AH2729=1,AI2729=1),1,0)</f>
        <v>0</v>
      </c>
    </row>
    <row r="2730" customFormat="false" ht="15" hidden="false" customHeight="false" outlineLevel="0" collapsed="false">
      <c r="A2730" s="16" t="str">
        <f aca="false">DATA!A2730</f>
        <v>ITM12728</v>
      </c>
      <c r="B2730" s="16" t="str">
        <f aca="false">DATA!B2730</f>
        <v>Apparel</v>
      </c>
      <c r="C2730" s="17" t="n">
        <f aca="false">DATA!C2730</f>
        <v>27</v>
      </c>
      <c r="D2730" s="17" t="n">
        <f aca="false">DATA!D2730</f>
        <v>48</v>
      </c>
      <c r="E2730" s="18" t="n">
        <f aca="false">DATA!F2730</f>
        <v>7</v>
      </c>
      <c r="F2730" s="19" t="n">
        <f aca="false">DATA!G2730</f>
        <v>49.74</v>
      </c>
      <c r="G2730" s="19" t="n">
        <f aca="false">DATA!H2730</f>
        <v>8.97</v>
      </c>
      <c r="H2730" s="18" t="n">
        <f aca="false">DATA!E2730</f>
        <v>11</v>
      </c>
      <c r="I2730" s="20" t="n">
        <f aca="false">F2730*E2730</f>
        <v>348.18</v>
      </c>
      <c r="J2730" s="20" t="n">
        <f aca="false">PARAMETER!$B$4*G2730*SQRT(E2730)</f>
        <v>39.0363065509453</v>
      </c>
      <c r="K2730" s="20" t="n">
        <f aca="false">I2730+J2730</f>
        <v>387.216306550945</v>
      </c>
      <c r="L2730" s="20" t="n">
        <f aca="false">K2730+F2730*H2730</f>
        <v>934.356306550945</v>
      </c>
      <c r="M2730" s="16" t="str">
        <f aca="false">IF(C2730&lt;=K2730,"REORDER",IF(C2730&gt;L2730,"OVERSTOCK","OK"))</f>
        <v>REORDER</v>
      </c>
      <c r="N2730" s="16" t="str">
        <f aca="false">IF(C2730&lt;=D2730,"REORDER","OK")</f>
        <v>REORDER</v>
      </c>
      <c r="O2730" s="18" t="n">
        <f aca="false">IF(D2730&lt;I2730,1,0)</f>
        <v>1</v>
      </c>
      <c r="P2730" s="20" t="n">
        <f aca="false">C2730/F2730</f>
        <v>0.542822677925211</v>
      </c>
      <c r="Q2730" s="19" t="n">
        <f aca="false">DATA!N2730</f>
        <v>90.53</v>
      </c>
      <c r="R2730" s="19" t="n">
        <f aca="false">DATA!O2730</f>
        <v>1.52</v>
      </c>
      <c r="S2730" s="17" t="n">
        <f aca="false">C2730*Q2730</f>
        <v>2444.31</v>
      </c>
      <c r="T2730" s="19" t="n">
        <f aca="false">C2730*R2730</f>
        <v>41.04</v>
      </c>
      <c r="U2730" s="20" t="n">
        <f aca="false">MAX(0,C2730-L2730)</f>
        <v>0</v>
      </c>
      <c r="V2730" s="17" t="n">
        <f aca="false">U2730*Q2730</f>
        <v>0</v>
      </c>
      <c r="W2730" s="19" t="n">
        <f aca="false">U2730*R2730</f>
        <v>0</v>
      </c>
      <c r="X2730" s="20" t="n">
        <f aca="false">MAX(0,K2730-C2730)</f>
        <v>360.216306550945</v>
      </c>
      <c r="Y2730" s="17" t="n">
        <f aca="false">F2730*PARAMETER!$B$5*Q2730</f>
        <v>1643581.203</v>
      </c>
      <c r="Z2730" s="21" t="n">
        <f aca="false">SUMIF($Y$2:$Y$3205,"&gt;="&amp;Y2730)/SUM($Y$2:$Y$3205)</f>
        <v>0.472479589966338</v>
      </c>
      <c r="AA2730" s="16" t="str">
        <f aca="false">IF(Z2730&lt;=PARAMETER!$B$7,"A",IF(Z2730&lt;=PARAMETER!$B$8,"B","C"))</f>
        <v>A</v>
      </c>
      <c r="AB2730" s="22" t="n">
        <f aca="false">G2730/F2730</f>
        <v>0.180337756332931</v>
      </c>
      <c r="AC2730" s="16" t="str">
        <f aca="false">IF(AB2730&lt;=PARAMETER!$B$9,"X",IF(AB2730&lt;=PARAMETER!$B$10,"Y","Z"))</f>
        <v>X</v>
      </c>
      <c r="AD2730" s="16" t="str">
        <f aca="false">AA2730&amp;AC2730</f>
        <v>AX</v>
      </c>
      <c r="AE2730" s="22" t="n">
        <f aca="false">DATA!I2730</f>
        <v>0.92</v>
      </c>
      <c r="AF2730" s="18" t="n">
        <f aca="false">DATA!L2730</f>
        <v>35</v>
      </c>
      <c r="AG2730" s="16" t="str">
        <f aca="false">DATA!K2730</f>
        <v>A</v>
      </c>
      <c r="AH2730" s="18" t="n">
        <f aca="false">IF(AE2730&gt;=PARAMETER!$B$12,1,0)</f>
        <v>1</v>
      </c>
      <c r="AI2730" s="18" t="n">
        <f aca="false">IF(AF2730&gt;=PARAMETER!$B$13,1,0)</f>
        <v>0</v>
      </c>
      <c r="AJ2730" s="18" t="n">
        <f aca="false">IF(AND(AH2730=1,AI2730=1),1,0)</f>
        <v>0</v>
      </c>
    </row>
    <row r="2731" customFormat="false" ht="15" hidden="false" customHeight="false" outlineLevel="0" collapsed="false">
      <c r="A2731" s="16" t="str">
        <f aca="false">DATA!A2731</f>
        <v>ITM12729</v>
      </c>
      <c r="B2731" s="16" t="str">
        <f aca="false">DATA!B2731</f>
        <v>Apparel</v>
      </c>
      <c r="C2731" s="17" t="n">
        <f aca="false">DATA!C2731</f>
        <v>344</v>
      </c>
      <c r="D2731" s="17" t="n">
        <f aca="false">DATA!D2731</f>
        <v>87</v>
      </c>
      <c r="E2731" s="18" t="n">
        <f aca="false">DATA!F2731</f>
        <v>3</v>
      </c>
      <c r="F2731" s="19" t="n">
        <f aca="false">DATA!G2731</f>
        <v>37.02</v>
      </c>
      <c r="G2731" s="19" t="n">
        <f aca="false">DATA!H2731</f>
        <v>1.54</v>
      </c>
      <c r="H2731" s="18" t="n">
        <f aca="false">DATA!E2731</f>
        <v>7</v>
      </c>
      <c r="I2731" s="20" t="n">
        <f aca="false">F2731*E2731</f>
        <v>111.06</v>
      </c>
      <c r="J2731" s="20" t="n">
        <f aca="false">PARAMETER!$B$4*G2731*SQRT(E2731)</f>
        <v>4.3874138814566</v>
      </c>
      <c r="K2731" s="20" t="n">
        <f aca="false">I2731+J2731</f>
        <v>115.447413881457</v>
      </c>
      <c r="L2731" s="20" t="n">
        <f aca="false">K2731+F2731*H2731</f>
        <v>374.587413881457</v>
      </c>
      <c r="M2731" s="16" t="str">
        <f aca="false">IF(C2731&lt;=K2731,"REORDER",IF(C2731&gt;L2731,"OVERSTOCK","OK"))</f>
        <v>OK</v>
      </c>
      <c r="N2731" s="16" t="str">
        <f aca="false">IF(C2731&lt;=D2731,"REORDER","OK")</f>
        <v>OK</v>
      </c>
      <c r="O2731" s="18" t="n">
        <f aca="false">IF(D2731&lt;I2731,1,0)</f>
        <v>1</v>
      </c>
      <c r="P2731" s="20" t="n">
        <f aca="false">C2731/F2731</f>
        <v>9.29227444624527</v>
      </c>
      <c r="Q2731" s="19" t="n">
        <f aca="false">DATA!N2731</f>
        <v>136.54</v>
      </c>
      <c r="R2731" s="19" t="n">
        <f aca="false">DATA!O2731</f>
        <v>1.18</v>
      </c>
      <c r="S2731" s="17" t="n">
        <f aca="false">C2731*Q2731</f>
        <v>46969.76</v>
      </c>
      <c r="T2731" s="19" t="n">
        <f aca="false">C2731*R2731</f>
        <v>405.92</v>
      </c>
      <c r="U2731" s="20" t="n">
        <f aca="false">MAX(0,C2731-L2731)</f>
        <v>0</v>
      </c>
      <c r="V2731" s="17" t="n">
        <f aca="false">U2731*Q2731</f>
        <v>0</v>
      </c>
      <c r="W2731" s="19" t="n">
        <f aca="false">U2731*R2731</f>
        <v>0</v>
      </c>
      <c r="X2731" s="20" t="n">
        <f aca="false">MAX(0,K2731-C2731)</f>
        <v>0</v>
      </c>
      <c r="Y2731" s="17" t="n">
        <f aca="false">F2731*PARAMETER!$B$5*Q2731</f>
        <v>1844969.442</v>
      </c>
      <c r="Z2731" s="21" t="n">
        <f aca="false">SUMIF($Y$2:$Y$3205,"&gt;="&amp;Y2731)/SUM($Y$2:$Y$3205)</f>
        <v>0.39775783820911</v>
      </c>
      <c r="AA2731" s="16" t="str">
        <f aca="false">IF(Z2731&lt;=PARAMETER!$B$7,"A",IF(Z2731&lt;=PARAMETER!$B$8,"B","C"))</f>
        <v>A</v>
      </c>
      <c r="AB2731" s="22" t="n">
        <f aca="false">G2731/F2731</f>
        <v>0.0415991356023771</v>
      </c>
      <c r="AC2731" s="16" t="str">
        <f aca="false">IF(AB2731&lt;=PARAMETER!$B$9,"X",IF(AB2731&lt;=PARAMETER!$B$10,"Y","Z"))</f>
        <v>X</v>
      </c>
      <c r="AD2731" s="16" t="str">
        <f aca="false">AA2731&amp;AC2731</f>
        <v>AX</v>
      </c>
      <c r="AE2731" s="22" t="n">
        <f aca="false">DATA!I2731</f>
        <v>0.94</v>
      </c>
      <c r="AF2731" s="18" t="n">
        <f aca="false">DATA!L2731</f>
        <v>40</v>
      </c>
      <c r="AG2731" s="16" t="str">
        <f aca="false">DATA!K2731</f>
        <v>B</v>
      </c>
      <c r="AH2731" s="18" t="n">
        <f aca="false">IF(AE2731&gt;=PARAMETER!$B$12,1,0)</f>
        <v>1</v>
      </c>
      <c r="AI2731" s="18" t="n">
        <f aca="false">IF(AF2731&gt;=PARAMETER!$B$13,1,0)</f>
        <v>0</v>
      </c>
      <c r="AJ2731" s="18" t="n">
        <f aca="false">IF(AND(AH2731=1,AI2731=1),1,0)</f>
        <v>0</v>
      </c>
    </row>
    <row r="2732" customFormat="false" ht="15" hidden="false" customHeight="false" outlineLevel="0" collapsed="false">
      <c r="A2732" s="16" t="str">
        <f aca="false">DATA!A2732</f>
        <v>ITM12730</v>
      </c>
      <c r="B2732" s="16" t="str">
        <f aca="false">DATA!B2732</f>
        <v>Groceries</v>
      </c>
      <c r="C2732" s="17" t="n">
        <f aca="false">DATA!C2732</f>
        <v>109</v>
      </c>
      <c r="D2732" s="17" t="n">
        <f aca="false">DATA!D2732</f>
        <v>65</v>
      </c>
      <c r="E2732" s="18" t="n">
        <f aca="false">DATA!F2732</f>
        <v>8</v>
      </c>
      <c r="F2732" s="19" t="n">
        <f aca="false">DATA!G2732</f>
        <v>11.58</v>
      </c>
      <c r="G2732" s="19" t="n">
        <f aca="false">DATA!H2732</f>
        <v>0.87</v>
      </c>
      <c r="H2732" s="18" t="n">
        <f aca="false">DATA!E2732</f>
        <v>8</v>
      </c>
      <c r="I2732" s="20" t="n">
        <f aca="false">F2732*E2732</f>
        <v>92.64</v>
      </c>
      <c r="J2732" s="20" t="n">
        <f aca="false">PARAMETER!$B$4*G2732*SQRT(E2732)</f>
        <v>4.04754329479482</v>
      </c>
      <c r="K2732" s="20" t="n">
        <f aca="false">I2732+J2732</f>
        <v>96.6875432947948</v>
      </c>
      <c r="L2732" s="20" t="n">
        <f aca="false">K2732+F2732*H2732</f>
        <v>189.327543294795</v>
      </c>
      <c r="M2732" s="16" t="str">
        <f aca="false">IF(C2732&lt;=K2732,"REORDER",IF(C2732&gt;L2732,"OVERSTOCK","OK"))</f>
        <v>OK</v>
      </c>
      <c r="N2732" s="16" t="str">
        <f aca="false">IF(C2732&lt;=D2732,"REORDER","OK")</f>
        <v>OK</v>
      </c>
      <c r="O2732" s="18" t="n">
        <f aca="false">IF(D2732&lt;I2732,1,0)</f>
        <v>1</v>
      </c>
      <c r="P2732" s="20" t="n">
        <f aca="false">C2732/F2732</f>
        <v>9.41278065630397</v>
      </c>
      <c r="Q2732" s="19" t="n">
        <f aca="false">DATA!N2732</f>
        <v>186.33</v>
      </c>
      <c r="R2732" s="19" t="n">
        <f aca="false">DATA!O2732</f>
        <v>0.35</v>
      </c>
      <c r="S2732" s="17" t="n">
        <f aca="false">C2732*Q2732</f>
        <v>20309.97</v>
      </c>
      <c r="T2732" s="19" t="n">
        <f aca="false">C2732*R2732</f>
        <v>38.15</v>
      </c>
      <c r="U2732" s="20" t="n">
        <f aca="false">MAX(0,C2732-L2732)</f>
        <v>0</v>
      </c>
      <c r="V2732" s="17" t="n">
        <f aca="false">U2732*Q2732</f>
        <v>0</v>
      </c>
      <c r="W2732" s="19" t="n">
        <f aca="false">U2732*R2732</f>
        <v>0</v>
      </c>
      <c r="X2732" s="20" t="n">
        <f aca="false">MAX(0,K2732-C2732)</f>
        <v>0</v>
      </c>
      <c r="Y2732" s="17" t="n">
        <f aca="false">F2732*PARAMETER!$B$5*Q2732</f>
        <v>787561.011</v>
      </c>
      <c r="Z2732" s="21" t="n">
        <f aca="false">SUMIF($Y$2:$Y$3205,"&gt;="&amp;Y2732)/SUM($Y$2:$Y$3205)</f>
        <v>0.813987602327276</v>
      </c>
      <c r="AA2732" s="16" t="str">
        <f aca="false">IF(Z2732&lt;=PARAMETER!$B$7,"A",IF(Z2732&lt;=PARAMETER!$B$8,"B","C"))</f>
        <v>B</v>
      </c>
      <c r="AB2732" s="22" t="n">
        <f aca="false">G2732/F2732</f>
        <v>0.0751295336787565</v>
      </c>
      <c r="AC2732" s="16" t="str">
        <f aca="false">IF(AB2732&lt;=PARAMETER!$B$9,"X",IF(AB2732&lt;=PARAMETER!$B$10,"Y","Z"))</f>
        <v>X</v>
      </c>
      <c r="AD2732" s="16" t="str">
        <f aca="false">AA2732&amp;AC2732</f>
        <v>BX</v>
      </c>
      <c r="AE2732" s="22" t="n">
        <f aca="false">DATA!I2732</f>
        <v>0.96</v>
      </c>
      <c r="AF2732" s="18" t="n">
        <f aca="false">DATA!L2732</f>
        <v>59</v>
      </c>
      <c r="AG2732" s="16" t="str">
        <f aca="false">DATA!K2732</f>
        <v>A</v>
      </c>
      <c r="AH2732" s="18" t="n">
        <f aca="false">IF(AE2732&gt;=PARAMETER!$B$12,1,0)</f>
        <v>1</v>
      </c>
      <c r="AI2732" s="18" t="n">
        <f aca="false">IF(AF2732&gt;=PARAMETER!$B$13,1,0)</f>
        <v>0</v>
      </c>
      <c r="AJ2732" s="18" t="n">
        <f aca="false">IF(AND(AH2732=1,AI2732=1),1,0)</f>
        <v>0</v>
      </c>
    </row>
    <row r="2733" customFormat="false" ht="15" hidden="false" customHeight="false" outlineLevel="0" collapsed="false">
      <c r="A2733" s="16" t="str">
        <f aca="false">DATA!A2733</f>
        <v>ITM12731</v>
      </c>
      <c r="B2733" s="16" t="str">
        <f aca="false">DATA!B2733</f>
        <v>Electronics</v>
      </c>
      <c r="C2733" s="17" t="n">
        <f aca="false">DATA!C2733</f>
        <v>227</v>
      </c>
      <c r="D2733" s="17" t="n">
        <f aca="false">DATA!D2733</f>
        <v>37</v>
      </c>
      <c r="E2733" s="18" t="n">
        <f aca="false">DATA!F2733</f>
        <v>9</v>
      </c>
      <c r="F2733" s="19" t="n">
        <f aca="false">DATA!G2733</f>
        <v>42.49</v>
      </c>
      <c r="G2733" s="19" t="n">
        <f aca="false">DATA!H2733</f>
        <v>6.23</v>
      </c>
      <c r="H2733" s="18" t="n">
        <f aca="false">DATA!E2733</f>
        <v>13</v>
      </c>
      <c r="I2733" s="20" t="n">
        <f aca="false">F2733*E2733</f>
        <v>382.41</v>
      </c>
      <c r="J2733" s="20" t="n">
        <f aca="false">PARAMETER!$B$4*G2733*SQRT(E2733)</f>
        <v>30.742314287723</v>
      </c>
      <c r="K2733" s="20" t="n">
        <f aca="false">I2733+J2733</f>
        <v>413.152314287723</v>
      </c>
      <c r="L2733" s="20" t="n">
        <f aca="false">K2733+F2733*H2733</f>
        <v>965.522314287723</v>
      </c>
      <c r="M2733" s="16" t="str">
        <f aca="false">IF(C2733&lt;=K2733,"REORDER",IF(C2733&gt;L2733,"OVERSTOCK","OK"))</f>
        <v>REORDER</v>
      </c>
      <c r="N2733" s="16" t="str">
        <f aca="false">IF(C2733&lt;=D2733,"REORDER","OK")</f>
        <v>OK</v>
      </c>
      <c r="O2733" s="18" t="n">
        <f aca="false">IF(D2733&lt;I2733,1,0)</f>
        <v>1</v>
      </c>
      <c r="P2733" s="20" t="n">
        <f aca="false">C2733/F2733</f>
        <v>5.34243351376795</v>
      </c>
      <c r="Q2733" s="19" t="n">
        <f aca="false">DATA!N2733</f>
        <v>23.41</v>
      </c>
      <c r="R2733" s="19" t="n">
        <f aca="false">DATA!O2733</f>
        <v>0.52</v>
      </c>
      <c r="S2733" s="17" t="n">
        <f aca="false">C2733*Q2733</f>
        <v>5314.07</v>
      </c>
      <c r="T2733" s="19" t="n">
        <f aca="false">C2733*R2733</f>
        <v>118.04</v>
      </c>
      <c r="U2733" s="20" t="n">
        <f aca="false">MAX(0,C2733-L2733)</f>
        <v>0</v>
      </c>
      <c r="V2733" s="17" t="n">
        <f aca="false">U2733*Q2733</f>
        <v>0</v>
      </c>
      <c r="W2733" s="19" t="n">
        <f aca="false">U2733*R2733</f>
        <v>0</v>
      </c>
      <c r="X2733" s="20" t="n">
        <f aca="false">MAX(0,K2733-C2733)</f>
        <v>186.152314287723</v>
      </c>
      <c r="Y2733" s="17" t="n">
        <f aca="false">F2733*PARAMETER!$B$5*Q2733</f>
        <v>363062.1785</v>
      </c>
      <c r="Z2733" s="21" t="n">
        <f aca="false">SUMIF($Y$2:$Y$3205,"&gt;="&amp;Y2733)/SUM($Y$2:$Y$3205)</f>
        <v>0.944823615256255</v>
      </c>
      <c r="AA2733" s="16" t="str">
        <f aca="false">IF(Z2733&lt;=PARAMETER!$B$7,"A",IF(Z2733&lt;=PARAMETER!$B$8,"B","C"))</f>
        <v>B</v>
      </c>
      <c r="AB2733" s="22" t="n">
        <f aca="false">G2733/F2733</f>
        <v>0.14662273476112</v>
      </c>
      <c r="AC2733" s="16" t="str">
        <f aca="false">IF(AB2733&lt;=PARAMETER!$B$9,"X",IF(AB2733&lt;=PARAMETER!$B$10,"Y","Z"))</f>
        <v>X</v>
      </c>
      <c r="AD2733" s="16" t="str">
        <f aca="false">AA2733&amp;AC2733</f>
        <v>BX</v>
      </c>
      <c r="AE2733" s="22" t="n">
        <f aca="false">DATA!I2733</f>
        <v>0.54</v>
      </c>
      <c r="AF2733" s="18" t="n">
        <f aca="false">DATA!L2733</f>
        <v>152</v>
      </c>
      <c r="AG2733" s="16" t="str">
        <f aca="false">DATA!K2733</f>
        <v>A</v>
      </c>
      <c r="AH2733" s="18" t="n">
        <f aca="false">IF(AE2733&gt;=PARAMETER!$B$12,1,0)</f>
        <v>0</v>
      </c>
      <c r="AI2733" s="18" t="n">
        <f aca="false">IF(AF2733&gt;=PARAMETER!$B$13,1,0)</f>
        <v>1</v>
      </c>
      <c r="AJ2733" s="18" t="n">
        <f aca="false">IF(AND(AH2733=1,AI2733=1),1,0)</f>
        <v>0</v>
      </c>
    </row>
    <row r="2734" customFormat="false" ht="15" hidden="false" customHeight="false" outlineLevel="0" collapsed="false">
      <c r="A2734" s="16" t="str">
        <f aca="false">DATA!A2734</f>
        <v>ITM12732</v>
      </c>
      <c r="B2734" s="16" t="str">
        <f aca="false">DATA!B2734</f>
        <v>Electronics</v>
      </c>
      <c r="C2734" s="17" t="n">
        <f aca="false">DATA!C2734</f>
        <v>311</v>
      </c>
      <c r="D2734" s="17" t="n">
        <f aca="false">DATA!D2734</f>
        <v>84</v>
      </c>
      <c r="E2734" s="18" t="n">
        <f aca="false">DATA!F2734</f>
        <v>4</v>
      </c>
      <c r="F2734" s="19" t="n">
        <f aca="false">DATA!G2734</f>
        <v>21.32</v>
      </c>
      <c r="G2734" s="19" t="n">
        <f aca="false">DATA!H2734</f>
        <v>1.67</v>
      </c>
      <c r="H2734" s="18" t="n">
        <f aca="false">DATA!E2734</f>
        <v>11</v>
      </c>
      <c r="I2734" s="20" t="n">
        <f aca="false">F2734*E2734</f>
        <v>85.28</v>
      </c>
      <c r="J2734" s="20" t="n">
        <f aca="false">PARAMETER!$B$4*G2734*SQRT(E2734)</f>
        <v>5.49381111401791</v>
      </c>
      <c r="K2734" s="20" t="n">
        <f aca="false">I2734+J2734</f>
        <v>90.7738111140179</v>
      </c>
      <c r="L2734" s="20" t="n">
        <f aca="false">K2734+F2734*H2734</f>
        <v>325.293811114018</v>
      </c>
      <c r="M2734" s="16" t="str">
        <f aca="false">IF(C2734&lt;=K2734,"REORDER",IF(C2734&gt;L2734,"OVERSTOCK","OK"))</f>
        <v>OK</v>
      </c>
      <c r="N2734" s="16" t="str">
        <f aca="false">IF(C2734&lt;=D2734,"REORDER","OK")</f>
        <v>OK</v>
      </c>
      <c r="O2734" s="18" t="n">
        <f aca="false">IF(D2734&lt;I2734,1,0)</f>
        <v>1</v>
      </c>
      <c r="P2734" s="20" t="n">
        <f aca="false">C2734/F2734</f>
        <v>14.5872420262664</v>
      </c>
      <c r="Q2734" s="19" t="n">
        <f aca="false">DATA!N2734</f>
        <v>191.14</v>
      </c>
      <c r="R2734" s="19" t="n">
        <f aca="false">DATA!O2734</f>
        <v>0.56</v>
      </c>
      <c r="S2734" s="17" t="n">
        <f aca="false">C2734*Q2734</f>
        <v>59444.54</v>
      </c>
      <c r="T2734" s="19" t="n">
        <f aca="false">C2734*R2734</f>
        <v>174.16</v>
      </c>
      <c r="U2734" s="20" t="n">
        <f aca="false">MAX(0,C2734-L2734)</f>
        <v>0</v>
      </c>
      <c r="V2734" s="17" t="n">
        <f aca="false">U2734*Q2734</f>
        <v>0</v>
      </c>
      <c r="W2734" s="19" t="n">
        <f aca="false">U2734*R2734</f>
        <v>0</v>
      </c>
      <c r="X2734" s="20" t="n">
        <f aca="false">MAX(0,K2734-C2734)</f>
        <v>0</v>
      </c>
      <c r="Y2734" s="17" t="n">
        <f aca="false">F2734*PARAMETER!$B$5*Q2734</f>
        <v>1487413.252</v>
      </c>
      <c r="Z2734" s="21" t="n">
        <f aca="false">SUMIF($Y$2:$Y$3205,"&gt;="&amp;Y2734)/SUM($Y$2:$Y$3205)</f>
        <v>0.532905122175385</v>
      </c>
      <c r="AA2734" s="16" t="str">
        <f aca="false">IF(Z2734&lt;=PARAMETER!$B$7,"A",IF(Z2734&lt;=PARAMETER!$B$8,"B","C"))</f>
        <v>A</v>
      </c>
      <c r="AB2734" s="22" t="n">
        <f aca="false">G2734/F2734</f>
        <v>0.0783302063789869</v>
      </c>
      <c r="AC2734" s="16" t="str">
        <f aca="false">IF(AB2734&lt;=PARAMETER!$B$9,"X",IF(AB2734&lt;=PARAMETER!$B$10,"Y","Z"))</f>
        <v>X</v>
      </c>
      <c r="AD2734" s="16" t="str">
        <f aca="false">AA2734&amp;AC2734</f>
        <v>AX</v>
      </c>
      <c r="AE2734" s="22" t="n">
        <f aca="false">DATA!I2734</f>
        <v>0.58</v>
      </c>
      <c r="AF2734" s="18" t="n">
        <f aca="false">DATA!L2734</f>
        <v>61</v>
      </c>
      <c r="AG2734" s="16" t="str">
        <f aca="false">DATA!K2734</f>
        <v>B</v>
      </c>
      <c r="AH2734" s="18" t="n">
        <f aca="false">IF(AE2734&gt;=PARAMETER!$B$12,1,0)</f>
        <v>0</v>
      </c>
      <c r="AI2734" s="18" t="n">
        <f aca="false">IF(AF2734&gt;=PARAMETER!$B$13,1,0)</f>
        <v>0</v>
      </c>
      <c r="AJ2734" s="18" t="n">
        <f aca="false">IF(AND(AH2734=1,AI2734=1),1,0)</f>
        <v>0</v>
      </c>
    </row>
    <row r="2735" customFormat="false" ht="15" hidden="false" customHeight="false" outlineLevel="0" collapsed="false">
      <c r="A2735" s="16" t="str">
        <f aca="false">DATA!A2735</f>
        <v>ITM12733</v>
      </c>
      <c r="B2735" s="16" t="str">
        <f aca="false">DATA!B2735</f>
        <v>Automotive</v>
      </c>
      <c r="C2735" s="17" t="n">
        <f aca="false">DATA!C2735</f>
        <v>303</v>
      </c>
      <c r="D2735" s="17" t="n">
        <f aca="false">DATA!D2735</f>
        <v>48</v>
      </c>
      <c r="E2735" s="18" t="n">
        <f aca="false">DATA!F2735</f>
        <v>4</v>
      </c>
      <c r="F2735" s="19" t="n">
        <f aca="false">DATA!G2735</f>
        <v>2.77</v>
      </c>
      <c r="G2735" s="19" t="n">
        <f aca="false">DATA!H2735</f>
        <v>5.3</v>
      </c>
      <c r="H2735" s="18" t="n">
        <f aca="false">DATA!E2735</f>
        <v>11</v>
      </c>
      <c r="I2735" s="20" t="n">
        <f aca="false">F2735*E2735</f>
        <v>11.08</v>
      </c>
      <c r="J2735" s="20" t="n">
        <f aca="false">PARAMETER!$B$4*G2735*SQRT(E2735)</f>
        <v>17.4354484456856</v>
      </c>
      <c r="K2735" s="20" t="n">
        <f aca="false">I2735+J2735</f>
        <v>28.5154484456856</v>
      </c>
      <c r="L2735" s="20" t="n">
        <f aca="false">K2735+F2735*H2735</f>
        <v>58.9854484456856</v>
      </c>
      <c r="M2735" s="16" t="str">
        <f aca="false">IF(C2735&lt;=K2735,"REORDER",IF(C2735&gt;L2735,"OVERSTOCK","OK"))</f>
        <v>OVERSTOCK</v>
      </c>
      <c r="N2735" s="16" t="str">
        <f aca="false">IF(C2735&lt;=D2735,"REORDER","OK")</f>
        <v>OK</v>
      </c>
      <c r="O2735" s="18" t="n">
        <f aca="false">IF(D2735&lt;I2735,1,0)</f>
        <v>0</v>
      </c>
      <c r="P2735" s="20" t="n">
        <f aca="false">C2735/F2735</f>
        <v>109.386281588448</v>
      </c>
      <c r="Q2735" s="19" t="n">
        <f aca="false">DATA!N2735</f>
        <v>182.94</v>
      </c>
      <c r="R2735" s="19" t="n">
        <f aca="false">DATA!O2735</f>
        <v>0.17</v>
      </c>
      <c r="S2735" s="17" t="n">
        <f aca="false">C2735*Q2735</f>
        <v>55430.82</v>
      </c>
      <c r="T2735" s="19" t="n">
        <f aca="false">C2735*R2735</f>
        <v>51.51</v>
      </c>
      <c r="U2735" s="20" t="n">
        <f aca="false">MAX(0,C2735-L2735)</f>
        <v>244.014551554314</v>
      </c>
      <c r="V2735" s="17" t="n">
        <f aca="false">U2735*Q2735</f>
        <v>44640.0220613463</v>
      </c>
      <c r="W2735" s="19" t="n">
        <f aca="false">U2735*R2735</f>
        <v>41.4824737642335</v>
      </c>
      <c r="X2735" s="20" t="n">
        <f aca="false">MAX(0,K2735-C2735)</f>
        <v>0</v>
      </c>
      <c r="Y2735" s="17" t="n">
        <f aca="false">F2735*PARAMETER!$B$5*Q2735</f>
        <v>184961.487</v>
      </c>
      <c r="Z2735" s="21" t="n">
        <f aca="false">SUMIF($Y$2:$Y$3205,"&gt;="&amp;Y2735)/SUM($Y$2:$Y$3205)</f>
        <v>0.98522440492239</v>
      </c>
      <c r="AA2735" s="16" t="str">
        <f aca="false">IF(Z2735&lt;=PARAMETER!$B$7,"A",IF(Z2735&lt;=PARAMETER!$B$8,"B","C"))</f>
        <v>C</v>
      </c>
      <c r="AB2735" s="22" t="n">
        <f aca="false">G2735/F2735</f>
        <v>1.91335740072202</v>
      </c>
      <c r="AC2735" s="16" t="str">
        <f aca="false">IF(AB2735&lt;=PARAMETER!$B$9,"X",IF(AB2735&lt;=PARAMETER!$B$10,"Y","Z"))</f>
        <v>Z</v>
      </c>
      <c r="AD2735" s="16" t="str">
        <f aca="false">AA2735&amp;AC2735</f>
        <v>CZ</v>
      </c>
      <c r="AE2735" s="22" t="n">
        <f aca="false">DATA!I2735</f>
        <v>0.22</v>
      </c>
      <c r="AF2735" s="18" t="n">
        <f aca="false">DATA!L2735</f>
        <v>175</v>
      </c>
      <c r="AG2735" s="16" t="str">
        <f aca="false">DATA!K2735</f>
        <v>D</v>
      </c>
      <c r="AH2735" s="18" t="n">
        <f aca="false">IF(AE2735&gt;=PARAMETER!$B$12,1,0)</f>
        <v>0</v>
      </c>
      <c r="AI2735" s="18" t="n">
        <f aca="false">IF(AF2735&gt;=PARAMETER!$B$13,1,0)</f>
        <v>1</v>
      </c>
      <c r="AJ2735" s="18" t="n">
        <f aca="false">IF(AND(AH2735=1,AI2735=1),1,0)</f>
        <v>0</v>
      </c>
    </row>
    <row r="2736" customFormat="false" ht="15" hidden="false" customHeight="false" outlineLevel="0" collapsed="false">
      <c r="A2736" s="16" t="str">
        <f aca="false">DATA!A2736</f>
        <v>ITM12734</v>
      </c>
      <c r="B2736" s="16" t="str">
        <f aca="false">DATA!B2736</f>
        <v>Pharma</v>
      </c>
      <c r="C2736" s="17" t="n">
        <f aca="false">DATA!C2736</f>
        <v>137</v>
      </c>
      <c r="D2736" s="17" t="n">
        <f aca="false">DATA!D2736</f>
        <v>34</v>
      </c>
      <c r="E2736" s="18" t="n">
        <f aca="false">DATA!F2736</f>
        <v>7</v>
      </c>
      <c r="F2736" s="19" t="n">
        <f aca="false">DATA!G2736</f>
        <v>16.75</v>
      </c>
      <c r="G2736" s="19" t="n">
        <f aca="false">DATA!H2736</f>
        <v>9.54</v>
      </c>
      <c r="H2736" s="18" t="n">
        <f aca="false">DATA!E2736</f>
        <v>10</v>
      </c>
      <c r="I2736" s="20" t="n">
        <f aca="false">F2736*E2736</f>
        <v>117.25</v>
      </c>
      <c r="J2736" s="20" t="n">
        <f aca="false">PARAMETER!$B$4*G2736*SQRT(E2736)</f>
        <v>41.5168745257546</v>
      </c>
      <c r="K2736" s="20" t="n">
        <f aca="false">I2736+J2736</f>
        <v>158.766874525755</v>
      </c>
      <c r="L2736" s="20" t="n">
        <f aca="false">K2736+F2736*H2736</f>
        <v>326.266874525755</v>
      </c>
      <c r="M2736" s="16" t="str">
        <f aca="false">IF(C2736&lt;=K2736,"REORDER",IF(C2736&gt;L2736,"OVERSTOCK","OK"))</f>
        <v>REORDER</v>
      </c>
      <c r="N2736" s="16" t="str">
        <f aca="false">IF(C2736&lt;=D2736,"REORDER","OK")</f>
        <v>OK</v>
      </c>
      <c r="O2736" s="18" t="n">
        <f aca="false">IF(D2736&lt;I2736,1,0)</f>
        <v>1</v>
      </c>
      <c r="P2736" s="20" t="n">
        <f aca="false">C2736/F2736</f>
        <v>8.17910447761194</v>
      </c>
      <c r="Q2736" s="19" t="n">
        <f aca="false">DATA!N2736</f>
        <v>32.37</v>
      </c>
      <c r="R2736" s="19" t="n">
        <f aca="false">DATA!O2736</f>
        <v>0.82</v>
      </c>
      <c r="S2736" s="17" t="n">
        <f aca="false">C2736*Q2736</f>
        <v>4434.69</v>
      </c>
      <c r="T2736" s="19" t="n">
        <f aca="false">C2736*R2736</f>
        <v>112.34</v>
      </c>
      <c r="U2736" s="20" t="n">
        <f aca="false">MAX(0,C2736-L2736)</f>
        <v>0</v>
      </c>
      <c r="V2736" s="17" t="n">
        <f aca="false">U2736*Q2736</f>
        <v>0</v>
      </c>
      <c r="W2736" s="19" t="n">
        <f aca="false">U2736*R2736</f>
        <v>0</v>
      </c>
      <c r="X2736" s="20" t="n">
        <f aca="false">MAX(0,K2736-C2736)</f>
        <v>21.7668745257546</v>
      </c>
      <c r="Y2736" s="17" t="n">
        <f aca="false">F2736*PARAMETER!$B$5*Q2736</f>
        <v>197902.0875</v>
      </c>
      <c r="Z2736" s="21" t="n">
        <f aca="false">SUMIF($Y$2:$Y$3205,"&gt;="&amp;Y2736)/SUM($Y$2:$Y$3205)</f>
        <v>0.983030445833976</v>
      </c>
      <c r="AA2736" s="16" t="str">
        <f aca="false">IF(Z2736&lt;=PARAMETER!$B$7,"A",IF(Z2736&lt;=PARAMETER!$B$8,"B","C"))</f>
        <v>C</v>
      </c>
      <c r="AB2736" s="22" t="n">
        <f aca="false">G2736/F2736</f>
        <v>0.56955223880597</v>
      </c>
      <c r="AC2736" s="16" t="str">
        <f aca="false">IF(AB2736&lt;=PARAMETER!$B$9,"X",IF(AB2736&lt;=PARAMETER!$B$10,"Y","Z"))</f>
        <v>Z</v>
      </c>
      <c r="AD2736" s="16" t="str">
        <f aca="false">AA2736&amp;AC2736</f>
        <v>CZ</v>
      </c>
      <c r="AE2736" s="22" t="n">
        <f aca="false">DATA!I2736</f>
        <v>0.22</v>
      </c>
      <c r="AF2736" s="18" t="n">
        <f aca="false">DATA!L2736</f>
        <v>47</v>
      </c>
      <c r="AG2736" s="16" t="str">
        <f aca="false">DATA!K2736</f>
        <v>D</v>
      </c>
      <c r="AH2736" s="18" t="n">
        <f aca="false">IF(AE2736&gt;=PARAMETER!$B$12,1,0)</f>
        <v>0</v>
      </c>
      <c r="AI2736" s="18" t="n">
        <f aca="false">IF(AF2736&gt;=PARAMETER!$B$13,1,0)</f>
        <v>0</v>
      </c>
      <c r="AJ2736" s="18" t="n">
        <f aca="false">IF(AND(AH2736=1,AI2736=1),1,0)</f>
        <v>0</v>
      </c>
    </row>
    <row r="2737" customFormat="false" ht="15" hidden="false" customHeight="false" outlineLevel="0" collapsed="false">
      <c r="A2737" s="16" t="str">
        <f aca="false">DATA!A2737</f>
        <v>ITM12735</v>
      </c>
      <c r="B2737" s="16" t="str">
        <f aca="false">DATA!B2737</f>
        <v>Groceries</v>
      </c>
      <c r="C2737" s="17" t="n">
        <f aca="false">DATA!C2737</f>
        <v>368</v>
      </c>
      <c r="D2737" s="17" t="n">
        <f aca="false">DATA!D2737</f>
        <v>30</v>
      </c>
      <c r="E2737" s="18" t="n">
        <f aca="false">DATA!F2737</f>
        <v>9</v>
      </c>
      <c r="F2737" s="19" t="n">
        <f aca="false">DATA!G2737</f>
        <v>38.41</v>
      </c>
      <c r="G2737" s="19" t="n">
        <f aca="false">DATA!H2737</f>
        <v>7.14</v>
      </c>
      <c r="H2737" s="18" t="n">
        <f aca="false">DATA!E2737</f>
        <v>11</v>
      </c>
      <c r="I2737" s="20" t="n">
        <f aca="false">F2737*E2737</f>
        <v>345.69</v>
      </c>
      <c r="J2737" s="20" t="n">
        <f aca="false">PARAMETER!$B$4*G2737*SQRT(E2737)</f>
        <v>35.2327646893005</v>
      </c>
      <c r="K2737" s="20" t="n">
        <f aca="false">I2737+J2737</f>
        <v>380.922764689301</v>
      </c>
      <c r="L2737" s="20" t="n">
        <f aca="false">K2737+F2737*H2737</f>
        <v>803.432764689301</v>
      </c>
      <c r="M2737" s="16" t="str">
        <f aca="false">IF(C2737&lt;=K2737,"REORDER",IF(C2737&gt;L2737,"OVERSTOCK","OK"))</f>
        <v>REORDER</v>
      </c>
      <c r="N2737" s="16" t="str">
        <f aca="false">IF(C2737&lt;=D2737,"REORDER","OK")</f>
        <v>OK</v>
      </c>
      <c r="O2737" s="18" t="n">
        <f aca="false">IF(D2737&lt;I2737,1,0)</f>
        <v>1</v>
      </c>
      <c r="P2737" s="20" t="n">
        <f aca="false">C2737/F2737</f>
        <v>9.58083832335329</v>
      </c>
      <c r="Q2737" s="19" t="n">
        <f aca="false">DATA!N2737</f>
        <v>44.88</v>
      </c>
      <c r="R2737" s="19" t="n">
        <f aca="false">DATA!O2737</f>
        <v>1.26</v>
      </c>
      <c r="S2737" s="17" t="n">
        <f aca="false">C2737*Q2737</f>
        <v>16515.84</v>
      </c>
      <c r="T2737" s="19" t="n">
        <f aca="false">C2737*R2737</f>
        <v>463.68</v>
      </c>
      <c r="U2737" s="20" t="n">
        <f aca="false">MAX(0,C2737-L2737)</f>
        <v>0</v>
      </c>
      <c r="V2737" s="17" t="n">
        <f aca="false">U2737*Q2737</f>
        <v>0</v>
      </c>
      <c r="W2737" s="19" t="n">
        <f aca="false">U2737*R2737</f>
        <v>0</v>
      </c>
      <c r="X2737" s="20" t="n">
        <f aca="false">MAX(0,K2737-C2737)</f>
        <v>12.9227646893005</v>
      </c>
      <c r="Y2737" s="17" t="n">
        <f aca="false">F2737*PARAMETER!$B$5*Q2737</f>
        <v>629201.892</v>
      </c>
      <c r="Z2737" s="21" t="n">
        <f aca="false">SUMIF($Y$2:$Y$3205,"&gt;="&amp;Y2737)/SUM($Y$2:$Y$3205)</f>
        <v>0.868264586829137</v>
      </c>
      <c r="AA2737" s="16" t="str">
        <f aca="false">IF(Z2737&lt;=PARAMETER!$B$7,"A",IF(Z2737&lt;=PARAMETER!$B$8,"B","C"))</f>
        <v>B</v>
      </c>
      <c r="AB2737" s="22" t="n">
        <f aca="false">G2737/F2737</f>
        <v>0.185889091382453</v>
      </c>
      <c r="AC2737" s="16" t="str">
        <f aca="false">IF(AB2737&lt;=PARAMETER!$B$9,"X",IF(AB2737&lt;=PARAMETER!$B$10,"Y","Z"))</f>
        <v>X</v>
      </c>
      <c r="AD2737" s="16" t="str">
        <f aca="false">AA2737&amp;AC2737</f>
        <v>BX</v>
      </c>
      <c r="AE2737" s="22" t="n">
        <f aca="false">DATA!I2737</f>
        <v>0.8</v>
      </c>
      <c r="AF2737" s="18" t="n">
        <f aca="false">DATA!L2737</f>
        <v>29</v>
      </c>
      <c r="AG2737" s="16" t="str">
        <f aca="false">DATA!K2737</f>
        <v>B</v>
      </c>
      <c r="AH2737" s="18" t="n">
        <f aca="false">IF(AE2737&gt;=PARAMETER!$B$12,1,0)</f>
        <v>1</v>
      </c>
      <c r="AI2737" s="18" t="n">
        <f aca="false">IF(AF2737&gt;=PARAMETER!$B$13,1,0)</f>
        <v>0</v>
      </c>
      <c r="AJ2737" s="18" t="n">
        <f aca="false">IF(AND(AH2737=1,AI2737=1),1,0)</f>
        <v>0</v>
      </c>
    </row>
    <row r="2738" customFormat="false" ht="15" hidden="false" customHeight="false" outlineLevel="0" collapsed="false">
      <c r="A2738" s="16" t="str">
        <f aca="false">DATA!A2738</f>
        <v>ITM12736</v>
      </c>
      <c r="B2738" s="16" t="str">
        <f aca="false">DATA!B2738</f>
        <v>Groceries</v>
      </c>
      <c r="C2738" s="17" t="n">
        <f aca="false">DATA!C2738</f>
        <v>194</v>
      </c>
      <c r="D2738" s="17" t="n">
        <f aca="false">DATA!D2738</f>
        <v>19</v>
      </c>
      <c r="E2738" s="18" t="n">
        <f aca="false">DATA!F2738</f>
        <v>6</v>
      </c>
      <c r="F2738" s="19" t="n">
        <f aca="false">DATA!G2738</f>
        <v>48.05</v>
      </c>
      <c r="G2738" s="19" t="n">
        <f aca="false">DATA!H2738</f>
        <v>6.37</v>
      </c>
      <c r="H2738" s="18" t="n">
        <f aca="false">DATA!E2738</f>
        <v>6</v>
      </c>
      <c r="I2738" s="20" t="n">
        <f aca="false">F2738*E2738</f>
        <v>288.3</v>
      </c>
      <c r="J2738" s="20" t="n">
        <f aca="false">PARAMETER!$B$4*G2738*SQRT(E2738)</f>
        <v>25.665061797995</v>
      </c>
      <c r="K2738" s="20" t="n">
        <f aca="false">I2738+J2738</f>
        <v>313.965061797995</v>
      </c>
      <c r="L2738" s="20" t="n">
        <f aca="false">K2738+F2738*H2738</f>
        <v>602.265061797995</v>
      </c>
      <c r="M2738" s="16" t="str">
        <f aca="false">IF(C2738&lt;=K2738,"REORDER",IF(C2738&gt;L2738,"OVERSTOCK","OK"))</f>
        <v>REORDER</v>
      </c>
      <c r="N2738" s="16" t="str">
        <f aca="false">IF(C2738&lt;=D2738,"REORDER","OK")</f>
        <v>OK</v>
      </c>
      <c r="O2738" s="18" t="n">
        <f aca="false">IF(D2738&lt;I2738,1,0)</f>
        <v>1</v>
      </c>
      <c r="P2738" s="20" t="n">
        <f aca="false">C2738/F2738</f>
        <v>4.03746097814776</v>
      </c>
      <c r="Q2738" s="19" t="n">
        <f aca="false">DATA!N2738</f>
        <v>69.2</v>
      </c>
      <c r="R2738" s="19" t="n">
        <f aca="false">DATA!O2738</f>
        <v>0.37</v>
      </c>
      <c r="S2738" s="17" t="n">
        <f aca="false">C2738*Q2738</f>
        <v>13424.8</v>
      </c>
      <c r="T2738" s="19" t="n">
        <f aca="false">C2738*R2738</f>
        <v>71.78</v>
      </c>
      <c r="U2738" s="20" t="n">
        <f aca="false">MAX(0,C2738-L2738)</f>
        <v>0</v>
      </c>
      <c r="V2738" s="17" t="n">
        <f aca="false">U2738*Q2738</f>
        <v>0</v>
      </c>
      <c r="W2738" s="19" t="n">
        <f aca="false">U2738*R2738</f>
        <v>0</v>
      </c>
      <c r="X2738" s="20" t="n">
        <f aca="false">MAX(0,K2738-C2738)</f>
        <v>119.965061797995</v>
      </c>
      <c r="Y2738" s="17" t="n">
        <f aca="false">F2738*PARAMETER!$B$5*Q2738</f>
        <v>1213646.9</v>
      </c>
      <c r="Z2738" s="21" t="n">
        <f aca="false">SUMIF($Y$2:$Y$3205,"&gt;="&amp;Y2738)/SUM($Y$2:$Y$3205)</f>
        <v>0.639441087588454</v>
      </c>
      <c r="AA2738" s="16" t="str">
        <f aca="false">IF(Z2738&lt;=PARAMETER!$B$7,"A",IF(Z2738&lt;=PARAMETER!$B$8,"B","C"))</f>
        <v>A</v>
      </c>
      <c r="AB2738" s="22" t="n">
        <f aca="false">G2738/F2738</f>
        <v>0.132570239334027</v>
      </c>
      <c r="AC2738" s="16" t="str">
        <f aca="false">IF(AB2738&lt;=PARAMETER!$B$9,"X",IF(AB2738&lt;=PARAMETER!$B$10,"Y","Z"))</f>
        <v>X</v>
      </c>
      <c r="AD2738" s="16" t="str">
        <f aca="false">AA2738&amp;AC2738</f>
        <v>AX</v>
      </c>
      <c r="AE2738" s="22" t="n">
        <f aca="false">DATA!I2738</f>
        <v>0.87</v>
      </c>
      <c r="AF2738" s="18" t="n">
        <f aca="false">DATA!L2738</f>
        <v>108</v>
      </c>
      <c r="AG2738" s="16" t="str">
        <f aca="false">DATA!K2738</f>
        <v>D</v>
      </c>
      <c r="AH2738" s="18" t="n">
        <f aca="false">IF(AE2738&gt;=PARAMETER!$B$12,1,0)</f>
        <v>1</v>
      </c>
      <c r="AI2738" s="18" t="n">
        <f aca="false">IF(AF2738&gt;=PARAMETER!$B$13,1,0)</f>
        <v>1</v>
      </c>
      <c r="AJ2738" s="18" t="n">
        <f aca="false">IF(AND(AH2738=1,AI2738=1),1,0)</f>
        <v>1</v>
      </c>
    </row>
    <row r="2739" customFormat="false" ht="15" hidden="false" customHeight="false" outlineLevel="0" collapsed="false">
      <c r="A2739" s="16" t="str">
        <f aca="false">DATA!A2739</f>
        <v>ITM12737</v>
      </c>
      <c r="B2739" s="16" t="str">
        <f aca="false">DATA!B2739</f>
        <v>Groceries</v>
      </c>
      <c r="C2739" s="17" t="n">
        <f aca="false">DATA!C2739</f>
        <v>95</v>
      </c>
      <c r="D2739" s="17" t="n">
        <f aca="false">DATA!D2739</f>
        <v>52</v>
      </c>
      <c r="E2739" s="18" t="n">
        <f aca="false">DATA!F2739</f>
        <v>4</v>
      </c>
      <c r="F2739" s="19" t="n">
        <f aca="false">DATA!G2739</f>
        <v>14.53</v>
      </c>
      <c r="G2739" s="19" t="n">
        <f aca="false">DATA!H2739</f>
        <v>5.96</v>
      </c>
      <c r="H2739" s="18" t="n">
        <f aca="false">DATA!E2739</f>
        <v>8</v>
      </c>
      <c r="I2739" s="20" t="n">
        <f aca="false">F2739*E2739</f>
        <v>58.12</v>
      </c>
      <c r="J2739" s="20" t="n">
        <f aca="false">PARAMETER!$B$4*G2739*SQRT(E2739)</f>
        <v>19.6066552332615</v>
      </c>
      <c r="K2739" s="20" t="n">
        <f aca="false">I2739+J2739</f>
        <v>77.7266552332615</v>
      </c>
      <c r="L2739" s="20" t="n">
        <f aca="false">K2739+F2739*H2739</f>
        <v>193.966655233262</v>
      </c>
      <c r="M2739" s="16" t="str">
        <f aca="false">IF(C2739&lt;=K2739,"REORDER",IF(C2739&gt;L2739,"OVERSTOCK","OK"))</f>
        <v>OK</v>
      </c>
      <c r="N2739" s="16" t="str">
        <f aca="false">IF(C2739&lt;=D2739,"REORDER","OK")</f>
        <v>OK</v>
      </c>
      <c r="O2739" s="18" t="n">
        <f aca="false">IF(D2739&lt;I2739,1,0)</f>
        <v>1</v>
      </c>
      <c r="P2739" s="20" t="n">
        <f aca="false">C2739/F2739</f>
        <v>6.53819683413627</v>
      </c>
      <c r="Q2739" s="19" t="n">
        <f aca="false">DATA!N2739</f>
        <v>116.34</v>
      </c>
      <c r="R2739" s="19" t="n">
        <f aca="false">DATA!O2739</f>
        <v>0.43</v>
      </c>
      <c r="S2739" s="17" t="n">
        <f aca="false">C2739*Q2739</f>
        <v>11052.3</v>
      </c>
      <c r="T2739" s="19" t="n">
        <f aca="false">C2739*R2739</f>
        <v>40.85</v>
      </c>
      <c r="U2739" s="20" t="n">
        <f aca="false">MAX(0,C2739-L2739)</f>
        <v>0</v>
      </c>
      <c r="V2739" s="17" t="n">
        <f aca="false">U2739*Q2739</f>
        <v>0</v>
      </c>
      <c r="W2739" s="19" t="n">
        <f aca="false">U2739*R2739</f>
        <v>0</v>
      </c>
      <c r="X2739" s="20" t="n">
        <f aca="false">MAX(0,K2739-C2739)</f>
        <v>0</v>
      </c>
      <c r="Y2739" s="17" t="n">
        <f aca="false">F2739*PARAMETER!$B$5*Q2739</f>
        <v>617003.373</v>
      </c>
      <c r="Z2739" s="21" t="n">
        <f aca="false">SUMIF($Y$2:$Y$3205,"&gt;="&amp;Y2739)/SUM($Y$2:$Y$3205)</f>
        <v>0.872430567025141</v>
      </c>
      <c r="AA2739" s="16" t="str">
        <f aca="false">IF(Z2739&lt;=PARAMETER!$B$7,"A",IF(Z2739&lt;=PARAMETER!$B$8,"B","C"))</f>
        <v>B</v>
      </c>
      <c r="AB2739" s="22" t="n">
        <f aca="false">G2739/F2739</f>
        <v>0.410185822436339</v>
      </c>
      <c r="AC2739" s="16" t="str">
        <f aca="false">IF(AB2739&lt;=PARAMETER!$B$9,"X",IF(AB2739&lt;=PARAMETER!$B$10,"Y","Z"))</f>
        <v>Y</v>
      </c>
      <c r="AD2739" s="16" t="str">
        <f aca="false">AA2739&amp;AC2739</f>
        <v>BY</v>
      </c>
      <c r="AE2739" s="22" t="n">
        <f aca="false">DATA!I2739</f>
        <v>0.81</v>
      </c>
      <c r="AF2739" s="18" t="n">
        <f aca="false">DATA!L2739</f>
        <v>53</v>
      </c>
      <c r="AG2739" s="16" t="str">
        <f aca="false">DATA!K2739</f>
        <v>A</v>
      </c>
      <c r="AH2739" s="18" t="n">
        <f aca="false">IF(AE2739&gt;=PARAMETER!$B$12,1,0)</f>
        <v>1</v>
      </c>
      <c r="AI2739" s="18" t="n">
        <f aca="false">IF(AF2739&gt;=PARAMETER!$B$13,1,0)</f>
        <v>0</v>
      </c>
      <c r="AJ2739" s="18" t="n">
        <f aca="false">IF(AND(AH2739=1,AI2739=1),1,0)</f>
        <v>0</v>
      </c>
    </row>
    <row r="2740" customFormat="false" ht="15" hidden="false" customHeight="false" outlineLevel="0" collapsed="false">
      <c r="A2740" s="16" t="str">
        <f aca="false">DATA!A2740</f>
        <v>ITM12738</v>
      </c>
      <c r="B2740" s="16" t="str">
        <f aca="false">DATA!B2740</f>
        <v>Electronics</v>
      </c>
      <c r="C2740" s="17" t="n">
        <f aca="false">DATA!C2740</f>
        <v>120</v>
      </c>
      <c r="D2740" s="17" t="n">
        <f aca="false">DATA!D2740</f>
        <v>24</v>
      </c>
      <c r="E2740" s="18" t="n">
        <f aca="false">DATA!F2740</f>
        <v>8</v>
      </c>
      <c r="F2740" s="19" t="n">
        <f aca="false">DATA!G2740</f>
        <v>13.08</v>
      </c>
      <c r="G2740" s="19" t="n">
        <f aca="false">DATA!H2740</f>
        <v>2.21</v>
      </c>
      <c r="H2740" s="18" t="n">
        <f aca="false">DATA!E2740</f>
        <v>7</v>
      </c>
      <c r="I2740" s="20" t="n">
        <f aca="false">F2740*E2740</f>
        <v>104.64</v>
      </c>
      <c r="J2740" s="20" t="n">
        <f aca="false">PARAMETER!$B$4*G2740*SQRT(E2740)</f>
        <v>10.2816904385018</v>
      </c>
      <c r="K2740" s="20" t="n">
        <f aca="false">I2740+J2740</f>
        <v>114.921690438502</v>
      </c>
      <c r="L2740" s="20" t="n">
        <f aca="false">K2740+F2740*H2740</f>
        <v>206.481690438502</v>
      </c>
      <c r="M2740" s="16" t="str">
        <f aca="false">IF(C2740&lt;=K2740,"REORDER",IF(C2740&gt;L2740,"OVERSTOCK","OK"))</f>
        <v>OK</v>
      </c>
      <c r="N2740" s="16" t="str">
        <f aca="false">IF(C2740&lt;=D2740,"REORDER","OK")</f>
        <v>OK</v>
      </c>
      <c r="O2740" s="18" t="n">
        <f aca="false">IF(D2740&lt;I2740,1,0)</f>
        <v>1</v>
      </c>
      <c r="P2740" s="20" t="n">
        <f aca="false">C2740/F2740</f>
        <v>9.17431192660551</v>
      </c>
      <c r="Q2740" s="19" t="n">
        <f aca="false">DATA!N2740</f>
        <v>35.55</v>
      </c>
      <c r="R2740" s="19" t="n">
        <f aca="false">DATA!O2740</f>
        <v>1.44</v>
      </c>
      <c r="S2740" s="17" t="n">
        <f aca="false">C2740*Q2740</f>
        <v>4266</v>
      </c>
      <c r="T2740" s="19" t="n">
        <f aca="false">C2740*R2740</f>
        <v>172.8</v>
      </c>
      <c r="U2740" s="20" t="n">
        <f aca="false">MAX(0,C2740-L2740)</f>
        <v>0</v>
      </c>
      <c r="V2740" s="17" t="n">
        <f aca="false">U2740*Q2740</f>
        <v>0</v>
      </c>
      <c r="W2740" s="19" t="n">
        <f aca="false">U2740*R2740</f>
        <v>0</v>
      </c>
      <c r="X2740" s="20" t="n">
        <f aca="false">MAX(0,K2740-C2740)</f>
        <v>0</v>
      </c>
      <c r="Y2740" s="17" t="n">
        <f aca="false">F2740*PARAMETER!$B$5*Q2740</f>
        <v>169722.81</v>
      </c>
      <c r="Z2740" s="21" t="n">
        <f aca="false">SUMIF($Y$2:$Y$3205,"&gt;="&amp;Y2740)/SUM($Y$2:$Y$3205)</f>
        <v>0.987794557266078</v>
      </c>
      <c r="AA2740" s="16" t="str">
        <f aca="false">IF(Z2740&lt;=PARAMETER!$B$7,"A",IF(Z2740&lt;=PARAMETER!$B$8,"B","C"))</f>
        <v>C</v>
      </c>
      <c r="AB2740" s="22" t="n">
        <f aca="false">G2740/F2740</f>
        <v>0.168960244648318</v>
      </c>
      <c r="AC2740" s="16" t="str">
        <f aca="false">IF(AB2740&lt;=PARAMETER!$B$9,"X",IF(AB2740&lt;=PARAMETER!$B$10,"Y","Z"))</f>
        <v>X</v>
      </c>
      <c r="AD2740" s="16" t="str">
        <f aca="false">AA2740&amp;AC2740</f>
        <v>CX</v>
      </c>
      <c r="AE2740" s="22" t="n">
        <f aca="false">DATA!I2740</f>
        <v>0.85</v>
      </c>
      <c r="AF2740" s="18" t="n">
        <f aca="false">DATA!L2740</f>
        <v>120</v>
      </c>
      <c r="AG2740" s="16" t="str">
        <f aca="false">DATA!K2740</f>
        <v>C</v>
      </c>
      <c r="AH2740" s="18" t="n">
        <f aca="false">IF(AE2740&gt;=PARAMETER!$B$12,1,0)</f>
        <v>1</v>
      </c>
      <c r="AI2740" s="18" t="n">
        <f aca="false">IF(AF2740&gt;=PARAMETER!$B$13,1,0)</f>
        <v>1</v>
      </c>
      <c r="AJ2740" s="18" t="n">
        <f aca="false">IF(AND(AH2740=1,AI2740=1),1,0)</f>
        <v>1</v>
      </c>
    </row>
    <row r="2741" customFormat="false" ht="15" hidden="false" customHeight="false" outlineLevel="0" collapsed="false">
      <c r="A2741" s="16" t="str">
        <f aca="false">DATA!A2741</f>
        <v>ITM12739</v>
      </c>
      <c r="B2741" s="16" t="str">
        <f aca="false">DATA!B2741</f>
        <v>Pharma</v>
      </c>
      <c r="C2741" s="17" t="n">
        <f aca="false">DATA!C2741</f>
        <v>433</v>
      </c>
      <c r="D2741" s="17" t="n">
        <f aca="false">DATA!D2741</f>
        <v>92</v>
      </c>
      <c r="E2741" s="18" t="n">
        <f aca="false">DATA!F2741</f>
        <v>5</v>
      </c>
      <c r="F2741" s="19" t="n">
        <f aca="false">DATA!G2741</f>
        <v>28.62</v>
      </c>
      <c r="G2741" s="19" t="n">
        <f aca="false">DATA!H2741</f>
        <v>4.61</v>
      </c>
      <c r="H2741" s="18" t="n">
        <f aca="false">DATA!E2741</f>
        <v>7</v>
      </c>
      <c r="I2741" s="20" t="n">
        <f aca="false">F2741*E2741</f>
        <v>143.1</v>
      </c>
      <c r="J2741" s="20" t="n">
        <f aca="false">PARAMETER!$B$4*G2741*SQRT(E2741)</f>
        <v>16.9556008505716</v>
      </c>
      <c r="K2741" s="20" t="n">
        <f aca="false">I2741+J2741</f>
        <v>160.055600850572</v>
      </c>
      <c r="L2741" s="20" t="n">
        <f aca="false">K2741+F2741*H2741</f>
        <v>360.395600850572</v>
      </c>
      <c r="M2741" s="16" t="str">
        <f aca="false">IF(C2741&lt;=K2741,"REORDER",IF(C2741&gt;L2741,"OVERSTOCK","OK"))</f>
        <v>OVERSTOCK</v>
      </c>
      <c r="N2741" s="16" t="str">
        <f aca="false">IF(C2741&lt;=D2741,"REORDER","OK")</f>
        <v>OK</v>
      </c>
      <c r="O2741" s="18" t="n">
        <f aca="false">IF(D2741&lt;I2741,1,0)</f>
        <v>1</v>
      </c>
      <c r="P2741" s="20" t="n">
        <f aca="false">C2741/F2741</f>
        <v>15.1292802236198</v>
      </c>
      <c r="Q2741" s="19" t="n">
        <f aca="false">DATA!N2741</f>
        <v>48.06</v>
      </c>
      <c r="R2741" s="19" t="n">
        <f aca="false">DATA!O2741</f>
        <v>0.42</v>
      </c>
      <c r="S2741" s="17" t="n">
        <f aca="false">C2741*Q2741</f>
        <v>20809.98</v>
      </c>
      <c r="T2741" s="19" t="n">
        <f aca="false">C2741*R2741</f>
        <v>181.86</v>
      </c>
      <c r="U2741" s="20" t="n">
        <f aca="false">MAX(0,C2741-L2741)</f>
        <v>72.6043991494283</v>
      </c>
      <c r="V2741" s="17" t="n">
        <f aca="false">U2741*Q2741</f>
        <v>3489.36742312153</v>
      </c>
      <c r="W2741" s="19" t="n">
        <f aca="false">U2741*R2741</f>
        <v>30.4938476427599</v>
      </c>
      <c r="X2741" s="20" t="n">
        <f aca="false">MAX(0,K2741-C2741)</f>
        <v>0</v>
      </c>
      <c r="Y2741" s="17" t="n">
        <f aca="false">F2741*PARAMETER!$B$5*Q2741</f>
        <v>502049.178</v>
      </c>
      <c r="Z2741" s="21" t="n">
        <f aca="false">SUMIF($Y$2:$Y$3205,"&gt;="&amp;Y2741)/SUM($Y$2:$Y$3205)</f>
        <v>0.905472334569046</v>
      </c>
      <c r="AA2741" s="16" t="str">
        <f aca="false">IF(Z2741&lt;=PARAMETER!$B$7,"A",IF(Z2741&lt;=PARAMETER!$B$8,"B","C"))</f>
        <v>B</v>
      </c>
      <c r="AB2741" s="22" t="n">
        <f aca="false">G2741/F2741</f>
        <v>0.161076170510133</v>
      </c>
      <c r="AC2741" s="16" t="str">
        <f aca="false">IF(AB2741&lt;=PARAMETER!$B$9,"X",IF(AB2741&lt;=PARAMETER!$B$10,"Y","Z"))</f>
        <v>X</v>
      </c>
      <c r="AD2741" s="16" t="str">
        <f aca="false">AA2741&amp;AC2741</f>
        <v>BX</v>
      </c>
      <c r="AE2741" s="22" t="n">
        <f aca="false">DATA!I2741</f>
        <v>0.35</v>
      </c>
      <c r="AF2741" s="18" t="n">
        <f aca="false">DATA!L2741</f>
        <v>98</v>
      </c>
      <c r="AG2741" s="16" t="str">
        <f aca="false">DATA!K2741</f>
        <v>B</v>
      </c>
      <c r="AH2741" s="18" t="n">
        <f aca="false">IF(AE2741&gt;=PARAMETER!$B$12,1,0)</f>
        <v>0</v>
      </c>
      <c r="AI2741" s="18" t="n">
        <f aca="false">IF(AF2741&gt;=PARAMETER!$B$13,1,0)</f>
        <v>1</v>
      </c>
      <c r="AJ2741" s="18" t="n">
        <f aca="false">IF(AND(AH2741=1,AI2741=1),1,0)</f>
        <v>0</v>
      </c>
    </row>
    <row r="2742" customFormat="false" ht="15" hidden="false" customHeight="false" outlineLevel="0" collapsed="false">
      <c r="A2742" s="16" t="str">
        <f aca="false">DATA!A2742</f>
        <v>ITM12740</v>
      </c>
      <c r="B2742" s="16" t="str">
        <f aca="false">DATA!B2742</f>
        <v>Automotive</v>
      </c>
      <c r="C2742" s="17" t="n">
        <f aca="false">DATA!C2742</f>
        <v>170</v>
      </c>
      <c r="D2742" s="17" t="n">
        <f aca="false">DATA!D2742</f>
        <v>57</v>
      </c>
      <c r="E2742" s="18" t="n">
        <f aca="false">DATA!F2742</f>
        <v>4</v>
      </c>
      <c r="F2742" s="19" t="n">
        <f aca="false">DATA!G2742</f>
        <v>40.77</v>
      </c>
      <c r="G2742" s="19" t="n">
        <f aca="false">DATA!H2742</f>
        <v>3.75</v>
      </c>
      <c r="H2742" s="18" t="n">
        <f aca="false">DATA!E2742</f>
        <v>6</v>
      </c>
      <c r="I2742" s="20" t="n">
        <f aca="false">F2742*E2742</f>
        <v>163.08</v>
      </c>
      <c r="J2742" s="20" t="n">
        <f aca="false">PARAMETER!$B$4*G2742*SQRT(E2742)</f>
        <v>12.336402202136</v>
      </c>
      <c r="K2742" s="20" t="n">
        <f aca="false">I2742+J2742</f>
        <v>175.416402202136</v>
      </c>
      <c r="L2742" s="20" t="n">
        <f aca="false">K2742+F2742*H2742</f>
        <v>420.036402202136</v>
      </c>
      <c r="M2742" s="16" t="str">
        <f aca="false">IF(C2742&lt;=K2742,"REORDER",IF(C2742&gt;L2742,"OVERSTOCK","OK"))</f>
        <v>REORDER</v>
      </c>
      <c r="N2742" s="16" t="str">
        <f aca="false">IF(C2742&lt;=D2742,"REORDER","OK")</f>
        <v>OK</v>
      </c>
      <c r="O2742" s="18" t="n">
        <f aca="false">IF(D2742&lt;I2742,1,0)</f>
        <v>1</v>
      </c>
      <c r="P2742" s="20" t="n">
        <f aca="false">C2742/F2742</f>
        <v>4.16973264655384</v>
      </c>
      <c r="Q2742" s="19" t="n">
        <f aca="false">DATA!N2742</f>
        <v>181.51</v>
      </c>
      <c r="R2742" s="19" t="n">
        <f aca="false">DATA!O2742</f>
        <v>0.36</v>
      </c>
      <c r="S2742" s="17" t="n">
        <f aca="false">C2742*Q2742</f>
        <v>30856.7</v>
      </c>
      <c r="T2742" s="19" t="n">
        <f aca="false">C2742*R2742</f>
        <v>61.2</v>
      </c>
      <c r="U2742" s="20" t="n">
        <f aca="false">MAX(0,C2742-L2742)</f>
        <v>0</v>
      </c>
      <c r="V2742" s="17" t="n">
        <f aca="false">U2742*Q2742</f>
        <v>0</v>
      </c>
      <c r="W2742" s="19" t="n">
        <f aca="false">U2742*R2742</f>
        <v>0</v>
      </c>
      <c r="X2742" s="20" t="n">
        <f aca="false">MAX(0,K2742-C2742)</f>
        <v>5.41640220213606</v>
      </c>
      <c r="Y2742" s="17" t="n">
        <f aca="false">F2742*PARAMETER!$B$5*Q2742</f>
        <v>2701059.3855</v>
      </c>
      <c r="Z2742" s="21" t="n">
        <f aca="false">SUMIF($Y$2:$Y$3205,"&gt;="&amp;Y2742)/SUM($Y$2:$Y$3205)</f>
        <v>0.129633081740008</v>
      </c>
      <c r="AA2742" s="16" t="str">
        <f aca="false">IF(Z2742&lt;=PARAMETER!$B$7,"A",IF(Z2742&lt;=PARAMETER!$B$8,"B","C"))</f>
        <v>A</v>
      </c>
      <c r="AB2742" s="22" t="n">
        <f aca="false">G2742/F2742</f>
        <v>0.0919793966151582</v>
      </c>
      <c r="AC2742" s="16" t="str">
        <f aca="false">IF(AB2742&lt;=PARAMETER!$B$9,"X",IF(AB2742&lt;=PARAMETER!$B$10,"Y","Z"))</f>
        <v>X</v>
      </c>
      <c r="AD2742" s="16" t="str">
        <f aca="false">AA2742&amp;AC2742</f>
        <v>AX</v>
      </c>
      <c r="AE2742" s="22" t="n">
        <f aca="false">DATA!I2742</f>
        <v>0.52</v>
      </c>
      <c r="AF2742" s="18" t="n">
        <f aca="false">DATA!L2742</f>
        <v>72</v>
      </c>
      <c r="AG2742" s="16" t="str">
        <f aca="false">DATA!K2742</f>
        <v>A</v>
      </c>
      <c r="AH2742" s="18" t="n">
        <f aca="false">IF(AE2742&gt;=PARAMETER!$B$12,1,0)</f>
        <v>0</v>
      </c>
      <c r="AI2742" s="18" t="n">
        <f aca="false">IF(AF2742&gt;=PARAMETER!$B$13,1,0)</f>
        <v>0</v>
      </c>
      <c r="AJ2742" s="18" t="n">
        <f aca="false">IF(AND(AH2742=1,AI2742=1),1,0)</f>
        <v>0</v>
      </c>
    </row>
    <row r="2743" customFormat="false" ht="15" hidden="false" customHeight="false" outlineLevel="0" collapsed="false">
      <c r="A2743" s="16" t="str">
        <f aca="false">DATA!A2743</f>
        <v>ITM12741</v>
      </c>
      <c r="B2743" s="16" t="str">
        <f aca="false">DATA!B2743</f>
        <v>Apparel</v>
      </c>
      <c r="C2743" s="17" t="n">
        <f aca="false">DATA!C2743</f>
        <v>419</v>
      </c>
      <c r="D2743" s="17" t="n">
        <f aca="false">DATA!D2743</f>
        <v>95</v>
      </c>
      <c r="E2743" s="18" t="n">
        <f aca="false">DATA!F2743</f>
        <v>5</v>
      </c>
      <c r="F2743" s="19" t="n">
        <f aca="false">DATA!G2743</f>
        <v>37.58</v>
      </c>
      <c r="G2743" s="19" t="n">
        <f aca="false">DATA!H2743</f>
        <v>9.55</v>
      </c>
      <c r="H2743" s="18" t="n">
        <f aca="false">DATA!E2743</f>
        <v>4</v>
      </c>
      <c r="I2743" s="20" t="n">
        <f aca="false">F2743*E2743</f>
        <v>187.9</v>
      </c>
      <c r="J2743" s="20" t="n">
        <f aca="false">PARAMETER!$B$4*G2743*SQRT(E2743)</f>
        <v>35.1249431937005</v>
      </c>
      <c r="K2743" s="20" t="n">
        <f aca="false">I2743+J2743</f>
        <v>223.0249431937</v>
      </c>
      <c r="L2743" s="20" t="n">
        <f aca="false">K2743+F2743*H2743</f>
        <v>373.3449431937</v>
      </c>
      <c r="M2743" s="16" t="str">
        <f aca="false">IF(C2743&lt;=K2743,"REORDER",IF(C2743&gt;L2743,"OVERSTOCK","OK"))</f>
        <v>OVERSTOCK</v>
      </c>
      <c r="N2743" s="16" t="str">
        <f aca="false">IF(C2743&lt;=D2743,"REORDER","OK")</f>
        <v>OK</v>
      </c>
      <c r="O2743" s="18" t="n">
        <f aca="false">IF(D2743&lt;I2743,1,0)</f>
        <v>1</v>
      </c>
      <c r="P2743" s="20" t="n">
        <f aca="false">C2743/F2743</f>
        <v>11.149547631719</v>
      </c>
      <c r="Q2743" s="19" t="n">
        <f aca="false">DATA!N2743</f>
        <v>30.77</v>
      </c>
      <c r="R2743" s="19" t="n">
        <f aca="false">DATA!O2743</f>
        <v>1.96</v>
      </c>
      <c r="S2743" s="17" t="n">
        <f aca="false">C2743*Q2743</f>
        <v>12892.63</v>
      </c>
      <c r="T2743" s="19" t="n">
        <f aca="false">C2743*R2743</f>
        <v>821.24</v>
      </c>
      <c r="U2743" s="20" t="n">
        <f aca="false">MAX(0,C2743-L2743)</f>
        <v>45.6550568062996</v>
      </c>
      <c r="V2743" s="17" t="n">
        <f aca="false">U2743*Q2743</f>
        <v>1404.80609792984</v>
      </c>
      <c r="W2743" s="19" t="n">
        <f aca="false">U2743*R2743</f>
        <v>89.4839113403472</v>
      </c>
      <c r="X2743" s="20" t="n">
        <f aca="false">MAX(0,K2743-C2743)</f>
        <v>0</v>
      </c>
      <c r="Y2743" s="17" t="n">
        <f aca="false">F2743*PARAMETER!$B$5*Q2743</f>
        <v>422062.859</v>
      </c>
      <c r="Z2743" s="21" t="n">
        <f aca="false">SUMIF($Y$2:$Y$3205,"&gt;="&amp;Y2743)/SUM($Y$2:$Y$3205)</f>
        <v>0.929668954318786</v>
      </c>
      <c r="AA2743" s="16" t="str">
        <f aca="false">IF(Z2743&lt;=PARAMETER!$B$7,"A",IF(Z2743&lt;=PARAMETER!$B$8,"B","C"))</f>
        <v>B</v>
      </c>
      <c r="AB2743" s="22" t="n">
        <f aca="false">G2743/F2743</f>
        <v>0.25412453432677</v>
      </c>
      <c r="AC2743" s="16" t="str">
        <f aca="false">IF(AB2743&lt;=PARAMETER!$B$9,"X",IF(AB2743&lt;=PARAMETER!$B$10,"Y","Z"))</f>
        <v>Y</v>
      </c>
      <c r="AD2743" s="16" t="str">
        <f aca="false">AA2743&amp;AC2743</f>
        <v>BY</v>
      </c>
      <c r="AE2743" s="22" t="n">
        <f aca="false">DATA!I2743</f>
        <v>0.51</v>
      </c>
      <c r="AF2743" s="18" t="n">
        <f aca="false">DATA!L2743</f>
        <v>127</v>
      </c>
      <c r="AG2743" s="16" t="str">
        <f aca="false">DATA!K2743</f>
        <v>B</v>
      </c>
      <c r="AH2743" s="18" t="n">
        <f aca="false">IF(AE2743&gt;=PARAMETER!$B$12,1,0)</f>
        <v>0</v>
      </c>
      <c r="AI2743" s="18" t="n">
        <f aca="false">IF(AF2743&gt;=PARAMETER!$B$13,1,0)</f>
        <v>1</v>
      </c>
      <c r="AJ2743" s="18" t="n">
        <f aca="false">IF(AND(AH2743=1,AI2743=1),1,0)</f>
        <v>0</v>
      </c>
    </row>
    <row r="2744" customFormat="false" ht="15" hidden="false" customHeight="false" outlineLevel="0" collapsed="false">
      <c r="A2744" s="16" t="str">
        <f aca="false">DATA!A2744</f>
        <v>ITM12742</v>
      </c>
      <c r="B2744" s="16" t="str">
        <f aca="false">DATA!B2744</f>
        <v>Apparel</v>
      </c>
      <c r="C2744" s="17" t="n">
        <f aca="false">DATA!C2744</f>
        <v>289</v>
      </c>
      <c r="D2744" s="17" t="n">
        <f aca="false">DATA!D2744</f>
        <v>30</v>
      </c>
      <c r="E2744" s="18" t="n">
        <f aca="false">DATA!F2744</f>
        <v>2</v>
      </c>
      <c r="F2744" s="19" t="n">
        <f aca="false">DATA!G2744</f>
        <v>28.44</v>
      </c>
      <c r="G2744" s="19" t="n">
        <f aca="false">DATA!H2744</f>
        <v>2.8</v>
      </c>
      <c r="H2744" s="18" t="n">
        <f aca="false">DATA!E2744</f>
        <v>14</v>
      </c>
      <c r="I2744" s="20" t="n">
        <f aca="false">F2744*E2744</f>
        <v>56.88</v>
      </c>
      <c r="J2744" s="20" t="n">
        <f aca="false">PARAMETER!$B$4*G2744*SQRT(E2744)</f>
        <v>6.51328806058937</v>
      </c>
      <c r="K2744" s="20" t="n">
        <f aca="false">I2744+J2744</f>
        <v>63.3932880605894</v>
      </c>
      <c r="L2744" s="20" t="n">
        <f aca="false">K2744+F2744*H2744</f>
        <v>461.553288060589</v>
      </c>
      <c r="M2744" s="16" t="str">
        <f aca="false">IF(C2744&lt;=K2744,"REORDER",IF(C2744&gt;L2744,"OVERSTOCK","OK"))</f>
        <v>OK</v>
      </c>
      <c r="N2744" s="16" t="str">
        <f aca="false">IF(C2744&lt;=D2744,"REORDER","OK")</f>
        <v>OK</v>
      </c>
      <c r="O2744" s="18" t="n">
        <f aca="false">IF(D2744&lt;I2744,1,0)</f>
        <v>1</v>
      </c>
      <c r="P2744" s="20" t="n">
        <f aca="false">C2744/F2744</f>
        <v>10.1617440225035</v>
      </c>
      <c r="Q2744" s="19" t="n">
        <f aca="false">DATA!N2744</f>
        <v>85.79</v>
      </c>
      <c r="R2744" s="19" t="n">
        <f aca="false">DATA!O2744</f>
        <v>0.13</v>
      </c>
      <c r="S2744" s="17" t="n">
        <f aca="false">C2744*Q2744</f>
        <v>24793.31</v>
      </c>
      <c r="T2744" s="19" t="n">
        <f aca="false">C2744*R2744</f>
        <v>37.57</v>
      </c>
      <c r="U2744" s="20" t="n">
        <f aca="false">MAX(0,C2744-L2744)</f>
        <v>0</v>
      </c>
      <c r="V2744" s="17" t="n">
        <f aca="false">U2744*Q2744</f>
        <v>0</v>
      </c>
      <c r="W2744" s="19" t="n">
        <f aca="false">U2744*R2744</f>
        <v>0</v>
      </c>
      <c r="X2744" s="20" t="n">
        <f aca="false">MAX(0,K2744-C2744)</f>
        <v>0</v>
      </c>
      <c r="Y2744" s="17" t="n">
        <f aca="false">F2744*PARAMETER!$B$5*Q2744</f>
        <v>890551.674</v>
      </c>
      <c r="Z2744" s="21" t="n">
        <f aca="false">SUMIF($Y$2:$Y$3205,"&gt;="&amp;Y2744)/SUM($Y$2:$Y$3205)</f>
        <v>0.778057843729533</v>
      </c>
      <c r="AA2744" s="16" t="str">
        <f aca="false">IF(Z2744&lt;=PARAMETER!$B$7,"A",IF(Z2744&lt;=PARAMETER!$B$8,"B","C"))</f>
        <v>A</v>
      </c>
      <c r="AB2744" s="22" t="n">
        <f aca="false">G2744/F2744</f>
        <v>0.0984528832630098</v>
      </c>
      <c r="AC2744" s="16" t="str">
        <f aca="false">IF(AB2744&lt;=PARAMETER!$B$9,"X",IF(AB2744&lt;=PARAMETER!$B$10,"Y","Z"))</f>
        <v>X</v>
      </c>
      <c r="AD2744" s="16" t="str">
        <f aca="false">AA2744&amp;AC2744</f>
        <v>AX</v>
      </c>
      <c r="AE2744" s="22" t="n">
        <f aca="false">DATA!I2744</f>
        <v>1</v>
      </c>
      <c r="AF2744" s="18" t="n">
        <f aca="false">DATA!L2744</f>
        <v>159</v>
      </c>
      <c r="AG2744" s="16" t="str">
        <f aca="false">DATA!K2744</f>
        <v>C</v>
      </c>
      <c r="AH2744" s="18" t="n">
        <f aca="false">IF(AE2744&gt;=PARAMETER!$B$12,1,0)</f>
        <v>1</v>
      </c>
      <c r="AI2744" s="18" t="n">
        <f aca="false">IF(AF2744&gt;=PARAMETER!$B$13,1,0)</f>
        <v>1</v>
      </c>
      <c r="AJ2744" s="18" t="n">
        <f aca="false">IF(AND(AH2744=1,AI2744=1),1,0)</f>
        <v>1</v>
      </c>
    </row>
    <row r="2745" customFormat="false" ht="15" hidden="false" customHeight="false" outlineLevel="0" collapsed="false">
      <c r="A2745" s="16" t="str">
        <f aca="false">DATA!A2745</f>
        <v>ITM12743</v>
      </c>
      <c r="B2745" s="16" t="str">
        <f aca="false">DATA!B2745</f>
        <v>Groceries</v>
      </c>
      <c r="C2745" s="17" t="n">
        <f aca="false">DATA!C2745</f>
        <v>477</v>
      </c>
      <c r="D2745" s="17" t="n">
        <f aca="false">DATA!D2745</f>
        <v>69</v>
      </c>
      <c r="E2745" s="18" t="n">
        <f aca="false">DATA!F2745</f>
        <v>9</v>
      </c>
      <c r="F2745" s="19" t="n">
        <f aca="false">DATA!G2745</f>
        <v>31.94</v>
      </c>
      <c r="G2745" s="19" t="n">
        <f aca="false">DATA!H2745</f>
        <v>4.98</v>
      </c>
      <c r="H2745" s="18" t="n">
        <f aca="false">DATA!E2745</f>
        <v>8</v>
      </c>
      <c r="I2745" s="20" t="n">
        <f aca="false">F2745*E2745</f>
        <v>287.46</v>
      </c>
      <c r="J2745" s="20" t="n">
        <f aca="false">PARAMETER!$B$4*G2745*SQRT(E2745)</f>
        <v>24.574113186655</v>
      </c>
      <c r="K2745" s="20" t="n">
        <f aca="false">I2745+J2745</f>
        <v>312.034113186655</v>
      </c>
      <c r="L2745" s="20" t="n">
        <f aca="false">K2745+F2745*H2745</f>
        <v>567.554113186655</v>
      </c>
      <c r="M2745" s="16" t="str">
        <f aca="false">IF(C2745&lt;=K2745,"REORDER",IF(C2745&gt;L2745,"OVERSTOCK","OK"))</f>
        <v>OK</v>
      </c>
      <c r="N2745" s="16" t="str">
        <f aca="false">IF(C2745&lt;=D2745,"REORDER","OK")</f>
        <v>OK</v>
      </c>
      <c r="O2745" s="18" t="n">
        <f aca="false">IF(D2745&lt;I2745,1,0)</f>
        <v>1</v>
      </c>
      <c r="P2745" s="20" t="n">
        <f aca="false">C2745/F2745</f>
        <v>14.9342517219787</v>
      </c>
      <c r="Q2745" s="19" t="n">
        <f aca="false">DATA!N2745</f>
        <v>154.97</v>
      </c>
      <c r="R2745" s="19" t="n">
        <f aca="false">DATA!O2745</f>
        <v>0.72</v>
      </c>
      <c r="S2745" s="17" t="n">
        <f aca="false">C2745*Q2745</f>
        <v>73920.69</v>
      </c>
      <c r="T2745" s="19" t="n">
        <f aca="false">C2745*R2745</f>
        <v>343.44</v>
      </c>
      <c r="U2745" s="20" t="n">
        <f aca="false">MAX(0,C2745-L2745)</f>
        <v>0</v>
      </c>
      <c r="V2745" s="17" t="n">
        <f aca="false">U2745*Q2745</f>
        <v>0</v>
      </c>
      <c r="W2745" s="19" t="n">
        <f aca="false">U2745*R2745</f>
        <v>0</v>
      </c>
      <c r="X2745" s="20" t="n">
        <f aca="false">MAX(0,K2745-C2745)</f>
        <v>0</v>
      </c>
      <c r="Y2745" s="17" t="n">
        <f aca="false">F2745*PARAMETER!$B$5*Q2745</f>
        <v>1806655.757</v>
      </c>
      <c r="Z2745" s="21" t="n">
        <f aca="false">SUMIF($Y$2:$Y$3205,"&gt;="&amp;Y2745)/SUM($Y$2:$Y$3205)</f>
        <v>0.414057034636497</v>
      </c>
      <c r="AA2745" s="16" t="str">
        <f aca="false">IF(Z2745&lt;=PARAMETER!$B$7,"A",IF(Z2745&lt;=PARAMETER!$B$8,"B","C"))</f>
        <v>A</v>
      </c>
      <c r="AB2745" s="22" t="n">
        <f aca="false">G2745/F2745</f>
        <v>0.155917345021916</v>
      </c>
      <c r="AC2745" s="16" t="str">
        <f aca="false">IF(AB2745&lt;=PARAMETER!$B$9,"X",IF(AB2745&lt;=PARAMETER!$B$10,"Y","Z"))</f>
        <v>X</v>
      </c>
      <c r="AD2745" s="16" t="str">
        <f aca="false">AA2745&amp;AC2745</f>
        <v>AX</v>
      </c>
      <c r="AE2745" s="22" t="n">
        <f aca="false">DATA!I2745</f>
        <v>0.95</v>
      </c>
      <c r="AF2745" s="18" t="n">
        <f aca="false">DATA!L2745</f>
        <v>81</v>
      </c>
      <c r="AG2745" s="16" t="str">
        <f aca="false">DATA!K2745</f>
        <v>A</v>
      </c>
      <c r="AH2745" s="18" t="n">
        <f aca="false">IF(AE2745&gt;=PARAMETER!$B$12,1,0)</f>
        <v>1</v>
      </c>
      <c r="AI2745" s="18" t="n">
        <f aca="false">IF(AF2745&gt;=PARAMETER!$B$13,1,0)</f>
        <v>0</v>
      </c>
      <c r="AJ2745" s="18" t="n">
        <f aca="false">IF(AND(AH2745=1,AI2745=1),1,0)</f>
        <v>0</v>
      </c>
    </row>
    <row r="2746" customFormat="false" ht="15" hidden="false" customHeight="false" outlineLevel="0" collapsed="false">
      <c r="A2746" s="16" t="str">
        <f aca="false">DATA!A2746</f>
        <v>ITM12744</v>
      </c>
      <c r="B2746" s="16" t="str">
        <f aca="false">DATA!B2746</f>
        <v>Pharma</v>
      </c>
      <c r="C2746" s="17" t="n">
        <f aca="false">DATA!C2746</f>
        <v>90</v>
      </c>
      <c r="D2746" s="17" t="n">
        <f aca="false">DATA!D2746</f>
        <v>59</v>
      </c>
      <c r="E2746" s="18" t="n">
        <f aca="false">DATA!F2746</f>
        <v>6</v>
      </c>
      <c r="F2746" s="19" t="n">
        <f aca="false">DATA!G2746</f>
        <v>12.86</v>
      </c>
      <c r="G2746" s="19" t="n">
        <f aca="false">DATA!H2746</f>
        <v>9.41</v>
      </c>
      <c r="H2746" s="18" t="n">
        <f aca="false">DATA!E2746</f>
        <v>11</v>
      </c>
      <c r="I2746" s="20" t="n">
        <f aca="false">F2746*E2746</f>
        <v>77.16</v>
      </c>
      <c r="J2746" s="20" t="n">
        <f aca="false">PARAMETER!$B$4*G2746*SQRT(E2746)</f>
        <v>37.913380144291</v>
      </c>
      <c r="K2746" s="20" t="n">
        <f aca="false">I2746+J2746</f>
        <v>115.073380144291</v>
      </c>
      <c r="L2746" s="20" t="n">
        <f aca="false">K2746+F2746*H2746</f>
        <v>256.533380144291</v>
      </c>
      <c r="M2746" s="16" t="str">
        <f aca="false">IF(C2746&lt;=K2746,"REORDER",IF(C2746&gt;L2746,"OVERSTOCK","OK"))</f>
        <v>REORDER</v>
      </c>
      <c r="N2746" s="16" t="str">
        <f aca="false">IF(C2746&lt;=D2746,"REORDER","OK")</f>
        <v>OK</v>
      </c>
      <c r="O2746" s="18" t="n">
        <f aca="false">IF(D2746&lt;I2746,1,0)</f>
        <v>1</v>
      </c>
      <c r="P2746" s="20" t="n">
        <f aca="false">C2746/F2746</f>
        <v>6.99844479004666</v>
      </c>
      <c r="Q2746" s="19" t="n">
        <f aca="false">DATA!N2746</f>
        <v>178.83</v>
      </c>
      <c r="R2746" s="19" t="n">
        <f aca="false">DATA!O2746</f>
        <v>0.17</v>
      </c>
      <c r="S2746" s="17" t="n">
        <f aca="false">C2746*Q2746</f>
        <v>16094.7</v>
      </c>
      <c r="T2746" s="19" t="n">
        <f aca="false">C2746*R2746</f>
        <v>15.3</v>
      </c>
      <c r="U2746" s="20" t="n">
        <f aca="false">MAX(0,C2746-L2746)</f>
        <v>0</v>
      </c>
      <c r="V2746" s="17" t="n">
        <f aca="false">U2746*Q2746</f>
        <v>0</v>
      </c>
      <c r="W2746" s="19" t="n">
        <f aca="false">U2746*R2746</f>
        <v>0</v>
      </c>
      <c r="X2746" s="20" t="n">
        <f aca="false">MAX(0,K2746-C2746)</f>
        <v>25.073380144291</v>
      </c>
      <c r="Y2746" s="17" t="n">
        <f aca="false">F2746*PARAMETER!$B$5*Q2746</f>
        <v>839410.137</v>
      </c>
      <c r="Z2746" s="21" t="n">
        <f aca="false">SUMIF($Y$2:$Y$3205,"&gt;="&amp;Y2746)/SUM($Y$2:$Y$3205)</f>
        <v>0.797367024495419</v>
      </c>
      <c r="AA2746" s="16" t="str">
        <f aca="false">IF(Z2746&lt;=PARAMETER!$B$7,"A",IF(Z2746&lt;=PARAMETER!$B$8,"B","C"))</f>
        <v>A</v>
      </c>
      <c r="AB2746" s="22" t="n">
        <f aca="false">G2746/F2746</f>
        <v>0.731726283048212</v>
      </c>
      <c r="AC2746" s="16" t="str">
        <f aca="false">IF(AB2746&lt;=PARAMETER!$B$9,"X",IF(AB2746&lt;=PARAMETER!$B$10,"Y","Z"))</f>
        <v>Z</v>
      </c>
      <c r="AD2746" s="16" t="str">
        <f aca="false">AA2746&amp;AC2746</f>
        <v>AZ</v>
      </c>
      <c r="AE2746" s="22" t="n">
        <f aca="false">DATA!I2746</f>
        <v>0.64</v>
      </c>
      <c r="AF2746" s="18" t="n">
        <f aca="false">DATA!L2746</f>
        <v>63</v>
      </c>
      <c r="AG2746" s="16" t="str">
        <f aca="false">DATA!K2746</f>
        <v>A</v>
      </c>
      <c r="AH2746" s="18" t="n">
        <f aca="false">IF(AE2746&gt;=PARAMETER!$B$12,1,0)</f>
        <v>0</v>
      </c>
      <c r="AI2746" s="18" t="n">
        <f aca="false">IF(AF2746&gt;=PARAMETER!$B$13,1,0)</f>
        <v>0</v>
      </c>
      <c r="AJ2746" s="18" t="n">
        <f aca="false">IF(AND(AH2746=1,AI2746=1),1,0)</f>
        <v>0</v>
      </c>
    </row>
    <row r="2747" customFormat="false" ht="15" hidden="false" customHeight="false" outlineLevel="0" collapsed="false">
      <c r="A2747" s="16" t="str">
        <f aca="false">DATA!A2747</f>
        <v>ITM12745</v>
      </c>
      <c r="B2747" s="16" t="str">
        <f aca="false">DATA!B2747</f>
        <v>Electronics</v>
      </c>
      <c r="C2747" s="17" t="n">
        <f aca="false">DATA!C2747</f>
        <v>199</v>
      </c>
      <c r="D2747" s="17" t="n">
        <f aca="false">DATA!D2747</f>
        <v>32</v>
      </c>
      <c r="E2747" s="18" t="n">
        <f aca="false">DATA!F2747</f>
        <v>5</v>
      </c>
      <c r="F2747" s="19" t="n">
        <f aca="false">DATA!G2747</f>
        <v>22.2</v>
      </c>
      <c r="G2747" s="19" t="n">
        <f aca="false">DATA!H2747</f>
        <v>8</v>
      </c>
      <c r="H2747" s="18" t="n">
        <f aca="false">DATA!E2747</f>
        <v>14</v>
      </c>
      <c r="I2747" s="20" t="n">
        <f aca="false">F2747*E2747</f>
        <v>111</v>
      </c>
      <c r="J2747" s="20" t="n">
        <f aca="false">PARAMETER!$B$4*G2747*SQRT(E2747)</f>
        <v>29.4240361832046</v>
      </c>
      <c r="K2747" s="20" t="n">
        <f aca="false">I2747+J2747</f>
        <v>140.424036183205</v>
      </c>
      <c r="L2747" s="20" t="n">
        <f aca="false">K2747+F2747*H2747</f>
        <v>451.224036183205</v>
      </c>
      <c r="M2747" s="16" t="str">
        <f aca="false">IF(C2747&lt;=K2747,"REORDER",IF(C2747&gt;L2747,"OVERSTOCK","OK"))</f>
        <v>OK</v>
      </c>
      <c r="N2747" s="16" t="str">
        <f aca="false">IF(C2747&lt;=D2747,"REORDER","OK")</f>
        <v>OK</v>
      </c>
      <c r="O2747" s="18" t="n">
        <f aca="false">IF(D2747&lt;I2747,1,0)</f>
        <v>1</v>
      </c>
      <c r="P2747" s="20" t="n">
        <f aca="false">C2747/F2747</f>
        <v>8.96396396396396</v>
      </c>
      <c r="Q2747" s="19" t="n">
        <f aca="false">DATA!N2747</f>
        <v>73.85</v>
      </c>
      <c r="R2747" s="19" t="n">
        <f aca="false">DATA!O2747</f>
        <v>1.69</v>
      </c>
      <c r="S2747" s="17" t="n">
        <f aca="false">C2747*Q2747</f>
        <v>14696.15</v>
      </c>
      <c r="T2747" s="19" t="n">
        <f aca="false">C2747*R2747</f>
        <v>336.31</v>
      </c>
      <c r="U2747" s="20" t="n">
        <f aca="false">MAX(0,C2747-L2747)</f>
        <v>0</v>
      </c>
      <c r="V2747" s="17" t="n">
        <f aca="false">U2747*Q2747</f>
        <v>0</v>
      </c>
      <c r="W2747" s="19" t="n">
        <f aca="false">U2747*R2747</f>
        <v>0</v>
      </c>
      <c r="X2747" s="20" t="n">
        <f aca="false">MAX(0,K2747-C2747)</f>
        <v>0</v>
      </c>
      <c r="Y2747" s="17" t="n">
        <f aca="false">F2747*PARAMETER!$B$5*Q2747</f>
        <v>598406.55</v>
      </c>
      <c r="Z2747" s="21" t="n">
        <f aca="false">SUMIF($Y$2:$Y$3205,"&gt;="&amp;Y2747)/SUM($Y$2:$Y$3205)</f>
        <v>0.87687666344628</v>
      </c>
      <c r="AA2747" s="16" t="str">
        <f aca="false">IF(Z2747&lt;=PARAMETER!$B$7,"A",IF(Z2747&lt;=PARAMETER!$B$8,"B","C"))</f>
        <v>B</v>
      </c>
      <c r="AB2747" s="22" t="n">
        <f aca="false">G2747/F2747</f>
        <v>0.36036036036036</v>
      </c>
      <c r="AC2747" s="16" t="str">
        <f aca="false">IF(AB2747&lt;=PARAMETER!$B$9,"X",IF(AB2747&lt;=PARAMETER!$B$10,"Y","Z"))</f>
        <v>Y</v>
      </c>
      <c r="AD2747" s="16" t="str">
        <f aca="false">AA2747&amp;AC2747</f>
        <v>BY</v>
      </c>
      <c r="AE2747" s="22" t="n">
        <f aca="false">DATA!I2747</f>
        <v>0.22</v>
      </c>
      <c r="AF2747" s="18" t="n">
        <f aca="false">DATA!L2747</f>
        <v>146</v>
      </c>
      <c r="AG2747" s="16" t="str">
        <f aca="false">DATA!K2747</f>
        <v>C</v>
      </c>
      <c r="AH2747" s="18" t="n">
        <f aca="false">IF(AE2747&gt;=PARAMETER!$B$12,1,0)</f>
        <v>0</v>
      </c>
      <c r="AI2747" s="18" t="n">
        <f aca="false">IF(AF2747&gt;=PARAMETER!$B$13,1,0)</f>
        <v>1</v>
      </c>
      <c r="AJ2747" s="18" t="n">
        <f aca="false">IF(AND(AH2747=1,AI2747=1),1,0)</f>
        <v>0</v>
      </c>
    </row>
    <row r="2748" customFormat="false" ht="15" hidden="false" customHeight="false" outlineLevel="0" collapsed="false">
      <c r="A2748" s="16" t="str">
        <f aca="false">DATA!A2748</f>
        <v>ITM12746</v>
      </c>
      <c r="B2748" s="16" t="str">
        <f aca="false">DATA!B2748</f>
        <v>Pharma</v>
      </c>
      <c r="C2748" s="17" t="n">
        <f aca="false">DATA!C2748</f>
        <v>143</v>
      </c>
      <c r="D2748" s="17" t="n">
        <f aca="false">DATA!D2748</f>
        <v>22</v>
      </c>
      <c r="E2748" s="18" t="n">
        <f aca="false">DATA!F2748</f>
        <v>4</v>
      </c>
      <c r="F2748" s="19" t="n">
        <f aca="false">DATA!G2748</f>
        <v>13.51</v>
      </c>
      <c r="G2748" s="19" t="n">
        <f aca="false">DATA!H2748</f>
        <v>9.66</v>
      </c>
      <c r="H2748" s="18" t="n">
        <f aca="false">DATA!E2748</f>
        <v>3</v>
      </c>
      <c r="I2748" s="20" t="n">
        <f aca="false">F2748*E2748</f>
        <v>54.04</v>
      </c>
      <c r="J2748" s="20" t="n">
        <f aca="false">PARAMETER!$B$4*G2748*SQRT(E2748)</f>
        <v>31.7785720727024</v>
      </c>
      <c r="K2748" s="20" t="n">
        <f aca="false">I2748+J2748</f>
        <v>85.8185720727024</v>
      </c>
      <c r="L2748" s="20" t="n">
        <f aca="false">K2748+F2748*H2748</f>
        <v>126.348572072702</v>
      </c>
      <c r="M2748" s="16" t="str">
        <f aca="false">IF(C2748&lt;=K2748,"REORDER",IF(C2748&gt;L2748,"OVERSTOCK","OK"))</f>
        <v>OVERSTOCK</v>
      </c>
      <c r="N2748" s="16" t="str">
        <f aca="false">IF(C2748&lt;=D2748,"REORDER","OK")</f>
        <v>OK</v>
      </c>
      <c r="O2748" s="18" t="n">
        <f aca="false">IF(D2748&lt;I2748,1,0)</f>
        <v>1</v>
      </c>
      <c r="P2748" s="20" t="n">
        <f aca="false">C2748/F2748</f>
        <v>10.5847520355292</v>
      </c>
      <c r="Q2748" s="19" t="n">
        <f aca="false">DATA!N2748</f>
        <v>41.24</v>
      </c>
      <c r="R2748" s="19" t="n">
        <f aca="false">DATA!O2748</f>
        <v>1.21</v>
      </c>
      <c r="S2748" s="17" t="n">
        <f aca="false">C2748*Q2748</f>
        <v>5897.32</v>
      </c>
      <c r="T2748" s="19" t="n">
        <f aca="false">C2748*R2748</f>
        <v>173.03</v>
      </c>
      <c r="U2748" s="20" t="n">
        <f aca="false">MAX(0,C2748-L2748)</f>
        <v>16.6514279272976</v>
      </c>
      <c r="V2748" s="17" t="n">
        <f aca="false">U2748*Q2748</f>
        <v>686.704887721751</v>
      </c>
      <c r="W2748" s="19" t="n">
        <f aca="false">U2748*R2748</f>
        <v>20.1482277920301</v>
      </c>
      <c r="X2748" s="20" t="n">
        <f aca="false">MAX(0,K2748-C2748)</f>
        <v>0</v>
      </c>
      <c r="Y2748" s="17" t="n">
        <f aca="false">F2748*PARAMETER!$B$5*Q2748</f>
        <v>203360.626</v>
      </c>
      <c r="Z2748" s="21" t="n">
        <f aca="false">SUMIF($Y$2:$Y$3205,"&gt;="&amp;Y2748)/SUM($Y$2:$Y$3205)</f>
        <v>0.981943971027338</v>
      </c>
      <c r="AA2748" s="16" t="str">
        <f aca="false">IF(Z2748&lt;=PARAMETER!$B$7,"A",IF(Z2748&lt;=PARAMETER!$B$8,"B","C"))</f>
        <v>C</v>
      </c>
      <c r="AB2748" s="22" t="n">
        <f aca="false">G2748/F2748</f>
        <v>0.715025906735751</v>
      </c>
      <c r="AC2748" s="16" t="str">
        <f aca="false">IF(AB2748&lt;=PARAMETER!$B$9,"X",IF(AB2748&lt;=PARAMETER!$B$10,"Y","Z"))</f>
        <v>Z</v>
      </c>
      <c r="AD2748" s="16" t="str">
        <f aca="false">AA2748&amp;AC2748</f>
        <v>CZ</v>
      </c>
      <c r="AE2748" s="22" t="n">
        <f aca="false">DATA!I2748</f>
        <v>0.33</v>
      </c>
      <c r="AF2748" s="18" t="n">
        <f aca="false">DATA!L2748</f>
        <v>152</v>
      </c>
      <c r="AG2748" s="16" t="str">
        <f aca="false">DATA!K2748</f>
        <v>C</v>
      </c>
      <c r="AH2748" s="18" t="n">
        <f aca="false">IF(AE2748&gt;=PARAMETER!$B$12,1,0)</f>
        <v>0</v>
      </c>
      <c r="AI2748" s="18" t="n">
        <f aca="false">IF(AF2748&gt;=PARAMETER!$B$13,1,0)</f>
        <v>1</v>
      </c>
      <c r="AJ2748" s="18" t="n">
        <f aca="false">IF(AND(AH2748=1,AI2748=1),1,0)</f>
        <v>0</v>
      </c>
    </row>
    <row r="2749" customFormat="false" ht="15" hidden="false" customHeight="false" outlineLevel="0" collapsed="false">
      <c r="A2749" s="16" t="str">
        <f aca="false">DATA!A2749</f>
        <v>ITM12747</v>
      </c>
      <c r="B2749" s="16" t="str">
        <f aca="false">DATA!B2749</f>
        <v>Pharma</v>
      </c>
      <c r="C2749" s="17" t="n">
        <f aca="false">DATA!C2749</f>
        <v>400</v>
      </c>
      <c r="D2749" s="17" t="n">
        <f aca="false">DATA!D2749</f>
        <v>78</v>
      </c>
      <c r="E2749" s="18" t="n">
        <f aca="false">DATA!F2749</f>
        <v>6</v>
      </c>
      <c r="F2749" s="19" t="n">
        <f aca="false">DATA!G2749</f>
        <v>44.34</v>
      </c>
      <c r="G2749" s="19" t="n">
        <f aca="false">DATA!H2749</f>
        <v>6.28</v>
      </c>
      <c r="H2749" s="18" t="n">
        <f aca="false">DATA!E2749</f>
        <v>9</v>
      </c>
      <c r="I2749" s="20" t="n">
        <f aca="false">F2749*E2749</f>
        <v>266.04</v>
      </c>
      <c r="J2749" s="20" t="n">
        <f aca="false">PARAMETER!$B$4*G2749*SQRT(E2749)</f>
        <v>25.3024471101113</v>
      </c>
      <c r="K2749" s="20" t="n">
        <f aca="false">I2749+J2749</f>
        <v>291.342447110111</v>
      </c>
      <c r="L2749" s="20" t="n">
        <f aca="false">K2749+F2749*H2749</f>
        <v>690.402447110111</v>
      </c>
      <c r="M2749" s="16" t="str">
        <f aca="false">IF(C2749&lt;=K2749,"REORDER",IF(C2749&gt;L2749,"OVERSTOCK","OK"))</f>
        <v>OK</v>
      </c>
      <c r="N2749" s="16" t="str">
        <f aca="false">IF(C2749&lt;=D2749,"REORDER","OK")</f>
        <v>OK</v>
      </c>
      <c r="O2749" s="18" t="n">
        <f aca="false">IF(D2749&lt;I2749,1,0)</f>
        <v>1</v>
      </c>
      <c r="P2749" s="20" t="n">
        <f aca="false">C2749/F2749</f>
        <v>9.021199819576</v>
      </c>
      <c r="Q2749" s="19" t="n">
        <f aca="false">DATA!N2749</f>
        <v>150.03</v>
      </c>
      <c r="R2749" s="19" t="n">
        <f aca="false">DATA!O2749</f>
        <v>0.19</v>
      </c>
      <c r="S2749" s="17" t="n">
        <f aca="false">C2749*Q2749</f>
        <v>60012</v>
      </c>
      <c r="T2749" s="19" t="n">
        <f aca="false">C2749*R2749</f>
        <v>76</v>
      </c>
      <c r="U2749" s="20" t="n">
        <f aca="false">MAX(0,C2749-L2749)</f>
        <v>0</v>
      </c>
      <c r="V2749" s="17" t="n">
        <f aca="false">U2749*Q2749</f>
        <v>0</v>
      </c>
      <c r="W2749" s="19" t="n">
        <f aca="false">U2749*R2749</f>
        <v>0</v>
      </c>
      <c r="X2749" s="20" t="n">
        <f aca="false">MAX(0,K2749-C2749)</f>
        <v>0</v>
      </c>
      <c r="Y2749" s="17" t="n">
        <f aca="false">F2749*PARAMETER!$B$5*Q2749</f>
        <v>2428100.523</v>
      </c>
      <c r="Z2749" s="21" t="n">
        <f aca="false">SUMIF($Y$2:$Y$3205,"&gt;="&amp;Y2749)/SUM($Y$2:$Y$3205)</f>
        <v>0.211499445874258</v>
      </c>
      <c r="AA2749" s="16" t="str">
        <f aca="false">IF(Z2749&lt;=PARAMETER!$B$7,"A",IF(Z2749&lt;=PARAMETER!$B$8,"B","C"))</f>
        <v>A</v>
      </c>
      <c r="AB2749" s="22" t="n">
        <f aca="false">G2749/F2749</f>
        <v>0.141632837167343</v>
      </c>
      <c r="AC2749" s="16" t="str">
        <f aca="false">IF(AB2749&lt;=PARAMETER!$B$9,"X",IF(AB2749&lt;=PARAMETER!$B$10,"Y","Z"))</f>
        <v>X</v>
      </c>
      <c r="AD2749" s="16" t="str">
        <f aca="false">AA2749&amp;AC2749</f>
        <v>AX</v>
      </c>
      <c r="AE2749" s="22" t="n">
        <f aca="false">DATA!I2749</f>
        <v>0.43</v>
      </c>
      <c r="AF2749" s="18" t="n">
        <f aca="false">DATA!L2749</f>
        <v>57</v>
      </c>
      <c r="AG2749" s="16" t="str">
        <f aca="false">DATA!K2749</f>
        <v>D</v>
      </c>
      <c r="AH2749" s="18" t="n">
        <f aca="false">IF(AE2749&gt;=PARAMETER!$B$12,1,0)</f>
        <v>0</v>
      </c>
      <c r="AI2749" s="18" t="n">
        <f aca="false">IF(AF2749&gt;=PARAMETER!$B$13,1,0)</f>
        <v>0</v>
      </c>
      <c r="AJ2749" s="18" t="n">
        <f aca="false">IF(AND(AH2749=1,AI2749=1),1,0)</f>
        <v>0</v>
      </c>
    </row>
    <row r="2750" customFormat="false" ht="15" hidden="false" customHeight="false" outlineLevel="0" collapsed="false">
      <c r="A2750" s="16" t="str">
        <f aca="false">DATA!A2750</f>
        <v>ITM12748</v>
      </c>
      <c r="B2750" s="16" t="str">
        <f aca="false">DATA!B2750</f>
        <v>Electronics</v>
      </c>
      <c r="C2750" s="17" t="n">
        <f aca="false">DATA!C2750</f>
        <v>312</v>
      </c>
      <c r="D2750" s="17" t="n">
        <f aca="false">DATA!D2750</f>
        <v>13</v>
      </c>
      <c r="E2750" s="18" t="n">
        <f aca="false">DATA!F2750</f>
        <v>8</v>
      </c>
      <c r="F2750" s="19" t="n">
        <f aca="false">DATA!G2750</f>
        <v>6.52</v>
      </c>
      <c r="G2750" s="19" t="n">
        <f aca="false">DATA!H2750</f>
        <v>3.67</v>
      </c>
      <c r="H2750" s="18" t="n">
        <f aca="false">DATA!E2750</f>
        <v>8</v>
      </c>
      <c r="I2750" s="20" t="n">
        <f aca="false">F2750*E2750</f>
        <v>52.16</v>
      </c>
      <c r="J2750" s="20" t="n">
        <f aca="false">PARAMETER!$B$4*G2750*SQRT(E2750)</f>
        <v>17.0741194159736</v>
      </c>
      <c r="K2750" s="20" t="n">
        <f aca="false">I2750+J2750</f>
        <v>69.2341194159736</v>
      </c>
      <c r="L2750" s="20" t="n">
        <f aca="false">K2750+F2750*H2750</f>
        <v>121.394119415974</v>
      </c>
      <c r="M2750" s="16" t="str">
        <f aca="false">IF(C2750&lt;=K2750,"REORDER",IF(C2750&gt;L2750,"OVERSTOCK","OK"))</f>
        <v>OVERSTOCK</v>
      </c>
      <c r="N2750" s="16" t="str">
        <f aca="false">IF(C2750&lt;=D2750,"REORDER","OK")</f>
        <v>OK</v>
      </c>
      <c r="O2750" s="18" t="n">
        <f aca="false">IF(D2750&lt;I2750,1,0)</f>
        <v>1</v>
      </c>
      <c r="P2750" s="20" t="n">
        <f aca="false">C2750/F2750</f>
        <v>47.8527607361963</v>
      </c>
      <c r="Q2750" s="19" t="n">
        <f aca="false">DATA!N2750</f>
        <v>156.79</v>
      </c>
      <c r="R2750" s="19" t="n">
        <f aca="false">DATA!O2750</f>
        <v>1.27</v>
      </c>
      <c r="S2750" s="17" t="n">
        <f aca="false">C2750*Q2750</f>
        <v>48918.48</v>
      </c>
      <c r="T2750" s="19" t="n">
        <f aca="false">C2750*R2750</f>
        <v>396.24</v>
      </c>
      <c r="U2750" s="20" t="n">
        <f aca="false">MAX(0,C2750-L2750)</f>
        <v>190.605880584026</v>
      </c>
      <c r="V2750" s="17" t="n">
        <f aca="false">U2750*Q2750</f>
        <v>29885.0960167695</v>
      </c>
      <c r="W2750" s="19" t="n">
        <f aca="false">U2750*R2750</f>
        <v>242.069468341714</v>
      </c>
      <c r="X2750" s="20" t="n">
        <f aca="false">MAX(0,K2750-C2750)</f>
        <v>0</v>
      </c>
      <c r="Y2750" s="17" t="n">
        <f aca="false">F2750*PARAMETER!$B$5*Q2750</f>
        <v>373128.842</v>
      </c>
      <c r="Z2750" s="21" t="n">
        <f aca="false">SUMIF($Y$2:$Y$3205,"&gt;="&amp;Y2750)/SUM($Y$2:$Y$3205)</f>
        <v>0.94142549912491</v>
      </c>
      <c r="AA2750" s="16" t="str">
        <f aca="false">IF(Z2750&lt;=PARAMETER!$B$7,"A",IF(Z2750&lt;=PARAMETER!$B$8,"B","C"))</f>
        <v>B</v>
      </c>
      <c r="AB2750" s="22" t="n">
        <f aca="false">G2750/F2750</f>
        <v>0.562883435582822</v>
      </c>
      <c r="AC2750" s="16" t="str">
        <f aca="false">IF(AB2750&lt;=PARAMETER!$B$9,"X",IF(AB2750&lt;=PARAMETER!$B$10,"Y","Z"))</f>
        <v>Z</v>
      </c>
      <c r="AD2750" s="16" t="str">
        <f aca="false">AA2750&amp;AC2750</f>
        <v>BZ</v>
      </c>
      <c r="AE2750" s="22" t="n">
        <f aca="false">DATA!I2750</f>
        <v>0.89</v>
      </c>
      <c r="AF2750" s="18" t="n">
        <f aca="false">DATA!L2750</f>
        <v>157</v>
      </c>
      <c r="AG2750" s="16" t="str">
        <f aca="false">DATA!K2750</f>
        <v>A</v>
      </c>
      <c r="AH2750" s="18" t="n">
        <f aca="false">IF(AE2750&gt;=PARAMETER!$B$12,1,0)</f>
        <v>1</v>
      </c>
      <c r="AI2750" s="18" t="n">
        <f aca="false">IF(AF2750&gt;=PARAMETER!$B$13,1,0)</f>
        <v>1</v>
      </c>
      <c r="AJ2750" s="18" t="n">
        <f aca="false">IF(AND(AH2750=1,AI2750=1),1,0)</f>
        <v>1</v>
      </c>
    </row>
    <row r="2751" customFormat="false" ht="15" hidden="false" customHeight="false" outlineLevel="0" collapsed="false">
      <c r="A2751" s="16" t="str">
        <f aca="false">DATA!A2751</f>
        <v>ITM12749</v>
      </c>
      <c r="B2751" s="16" t="str">
        <f aca="false">DATA!B2751</f>
        <v>Groceries</v>
      </c>
      <c r="C2751" s="17" t="n">
        <f aca="false">DATA!C2751</f>
        <v>304</v>
      </c>
      <c r="D2751" s="17" t="n">
        <f aca="false">DATA!D2751</f>
        <v>87</v>
      </c>
      <c r="E2751" s="18" t="n">
        <f aca="false">DATA!F2751</f>
        <v>6</v>
      </c>
      <c r="F2751" s="19" t="n">
        <f aca="false">DATA!G2751</f>
        <v>34.31</v>
      </c>
      <c r="G2751" s="19" t="n">
        <f aca="false">DATA!H2751</f>
        <v>8.35</v>
      </c>
      <c r="H2751" s="18" t="n">
        <f aca="false">DATA!E2751</f>
        <v>5</v>
      </c>
      <c r="I2751" s="20" t="n">
        <f aca="false">F2751*E2751</f>
        <v>205.86</v>
      </c>
      <c r="J2751" s="20" t="n">
        <f aca="false">PARAMETER!$B$4*G2751*SQRT(E2751)</f>
        <v>33.6425849314378</v>
      </c>
      <c r="K2751" s="20" t="n">
        <f aca="false">I2751+J2751</f>
        <v>239.502584931438</v>
      </c>
      <c r="L2751" s="20" t="n">
        <f aca="false">K2751+F2751*H2751</f>
        <v>411.052584931438</v>
      </c>
      <c r="M2751" s="16" t="str">
        <f aca="false">IF(C2751&lt;=K2751,"REORDER",IF(C2751&gt;L2751,"OVERSTOCK","OK"))</f>
        <v>OK</v>
      </c>
      <c r="N2751" s="16" t="str">
        <f aca="false">IF(C2751&lt;=D2751,"REORDER","OK")</f>
        <v>OK</v>
      </c>
      <c r="O2751" s="18" t="n">
        <f aca="false">IF(D2751&lt;I2751,1,0)</f>
        <v>1</v>
      </c>
      <c r="P2751" s="20" t="n">
        <f aca="false">C2751/F2751</f>
        <v>8.86039055668901</v>
      </c>
      <c r="Q2751" s="19" t="n">
        <f aca="false">DATA!N2751</f>
        <v>196.21</v>
      </c>
      <c r="R2751" s="19" t="n">
        <f aca="false">DATA!O2751</f>
        <v>0.33</v>
      </c>
      <c r="S2751" s="17" t="n">
        <f aca="false">C2751*Q2751</f>
        <v>59647.84</v>
      </c>
      <c r="T2751" s="19" t="n">
        <f aca="false">C2751*R2751</f>
        <v>100.32</v>
      </c>
      <c r="U2751" s="20" t="n">
        <f aca="false">MAX(0,C2751-L2751)</f>
        <v>0</v>
      </c>
      <c r="V2751" s="17" t="n">
        <f aca="false">U2751*Q2751</f>
        <v>0</v>
      </c>
      <c r="W2751" s="19" t="n">
        <f aca="false">U2751*R2751</f>
        <v>0</v>
      </c>
      <c r="X2751" s="20" t="n">
        <f aca="false">MAX(0,K2751-C2751)</f>
        <v>0</v>
      </c>
      <c r="Y2751" s="17" t="n">
        <f aca="false">F2751*PARAMETER!$B$5*Q2751</f>
        <v>2457167.2615</v>
      </c>
      <c r="Z2751" s="21" t="n">
        <f aca="false">SUMIF($Y$2:$Y$3205,"&gt;="&amp;Y2751)/SUM($Y$2:$Y$3205)</f>
        <v>0.198261527988023</v>
      </c>
      <c r="AA2751" s="16" t="str">
        <f aca="false">IF(Z2751&lt;=PARAMETER!$B$7,"A",IF(Z2751&lt;=PARAMETER!$B$8,"B","C"))</f>
        <v>A</v>
      </c>
      <c r="AB2751" s="22" t="n">
        <f aca="false">G2751/F2751</f>
        <v>0.243369280093267</v>
      </c>
      <c r="AC2751" s="16" t="str">
        <f aca="false">IF(AB2751&lt;=PARAMETER!$B$9,"X",IF(AB2751&lt;=PARAMETER!$B$10,"Y","Z"))</f>
        <v>X</v>
      </c>
      <c r="AD2751" s="16" t="str">
        <f aca="false">AA2751&amp;AC2751</f>
        <v>AX</v>
      </c>
      <c r="AE2751" s="22" t="n">
        <f aca="false">DATA!I2751</f>
        <v>0.25</v>
      </c>
      <c r="AF2751" s="18" t="n">
        <f aca="false">DATA!L2751</f>
        <v>172</v>
      </c>
      <c r="AG2751" s="16" t="str">
        <f aca="false">DATA!K2751</f>
        <v>C</v>
      </c>
      <c r="AH2751" s="18" t="n">
        <f aca="false">IF(AE2751&gt;=PARAMETER!$B$12,1,0)</f>
        <v>0</v>
      </c>
      <c r="AI2751" s="18" t="n">
        <f aca="false">IF(AF2751&gt;=PARAMETER!$B$13,1,0)</f>
        <v>1</v>
      </c>
      <c r="AJ2751" s="18" t="n">
        <f aca="false">IF(AND(AH2751=1,AI2751=1),1,0)</f>
        <v>0</v>
      </c>
    </row>
    <row r="2752" customFormat="false" ht="15" hidden="false" customHeight="false" outlineLevel="0" collapsed="false">
      <c r="A2752" s="16" t="str">
        <f aca="false">DATA!A2752</f>
        <v>ITM12750</v>
      </c>
      <c r="B2752" s="16" t="str">
        <f aca="false">DATA!B2752</f>
        <v>Pharma</v>
      </c>
      <c r="C2752" s="17" t="n">
        <f aca="false">DATA!C2752</f>
        <v>214</v>
      </c>
      <c r="D2752" s="17" t="n">
        <f aca="false">DATA!D2752</f>
        <v>81</v>
      </c>
      <c r="E2752" s="18" t="n">
        <f aca="false">DATA!F2752</f>
        <v>5</v>
      </c>
      <c r="F2752" s="19" t="n">
        <f aca="false">DATA!G2752</f>
        <v>13.75</v>
      </c>
      <c r="G2752" s="19" t="n">
        <f aca="false">DATA!H2752</f>
        <v>3.27</v>
      </c>
      <c r="H2752" s="18" t="n">
        <f aca="false">DATA!E2752</f>
        <v>3</v>
      </c>
      <c r="I2752" s="20" t="n">
        <f aca="false">F2752*E2752</f>
        <v>68.75</v>
      </c>
      <c r="J2752" s="20" t="n">
        <f aca="false">PARAMETER!$B$4*G2752*SQRT(E2752)</f>
        <v>12.0270747898849</v>
      </c>
      <c r="K2752" s="20" t="n">
        <f aca="false">I2752+J2752</f>
        <v>80.7770747898849</v>
      </c>
      <c r="L2752" s="20" t="n">
        <f aca="false">K2752+F2752*H2752</f>
        <v>122.027074789885</v>
      </c>
      <c r="M2752" s="16" t="str">
        <f aca="false">IF(C2752&lt;=K2752,"REORDER",IF(C2752&gt;L2752,"OVERSTOCK","OK"))</f>
        <v>OVERSTOCK</v>
      </c>
      <c r="N2752" s="16" t="str">
        <f aca="false">IF(C2752&lt;=D2752,"REORDER","OK")</f>
        <v>OK</v>
      </c>
      <c r="O2752" s="18" t="n">
        <f aca="false">IF(D2752&lt;I2752,1,0)</f>
        <v>0</v>
      </c>
      <c r="P2752" s="20" t="n">
        <f aca="false">C2752/F2752</f>
        <v>15.5636363636364</v>
      </c>
      <c r="Q2752" s="19" t="n">
        <f aca="false">DATA!N2752</f>
        <v>36.51</v>
      </c>
      <c r="R2752" s="19" t="n">
        <f aca="false">DATA!O2752</f>
        <v>1.04</v>
      </c>
      <c r="S2752" s="17" t="n">
        <f aca="false">C2752*Q2752</f>
        <v>7813.14</v>
      </c>
      <c r="T2752" s="19" t="n">
        <f aca="false">C2752*R2752</f>
        <v>222.56</v>
      </c>
      <c r="U2752" s="20" t="n">
        <f aca="false">MAX(0,C2752-L2752)</f>
        <v>91.9729252101151</v>
      </c>
      <c r="V2752" s="17" t="n">
        <f aca="false">U2752*Q2752</f>
        <v>3357.9314994213</v>
      </c>
      <c r="W2752" s="19" t="n">
        <f aca="false">U2752*R2752</f>
        <v>95.6518422185198</v>
      </c>
      <c r="X2752" s="20" t="n">
        <f aca="false">MAX(0,K2752-C2752)</f>
        <v>0</v>
      </c>
      <c r="Y2752" s="17" t="n">
        <f aca="false">F2752*PARAMETER!$B$5*Q2752</f>
        <v>183234.5625</v>
      </c>
      <c r="Z2752" s="21" t="n">
        <f aca="false">SUMIF($Y$2:$Y$3205,"&gt;="&amp;Y2752)/SUM($Y$2:$Y$3205)</f>
        <v>0.985810423240464</v>
      </c>
      <c r="AA2752" s="16" t="str">
        <f aca="false">IF(Z2752&lt;=PARAMETER!$B$7,"A",IF(Z2752&lt;=PARAMETER!$B$8,"B","C"))</f>
        <v>C</v>
      </c>
      <c r="AB2752" s="22" t="n">
        <f aca="false">G2752/F2752</f>
        <v>0.237818181818182</v>
      </c>
      <c r="AC2752" s="16" t="str">
        <f aca="false">IF(AB2752&lt;=PARAMETER!$B$9,"X",IF(AB2752&lt;=PARAMETER!$B$10,"Y","Z"))</f>
        <v>X</v>
      </c>
      <c r="AD2752" s="16" t="str">
        <f aca="false">AA2752&amp;AC2752</f>
        <v>CX</v>
      </c>
      <c r="AE2752" s="22" t="n">
        <f aca="false">DATA!I2752</f>
        <v>0.3</v>
      </c>
      <c r="AF2752" s="18" t="n">
        <f aca="false">DATA!L2752</f>
        <v>110</v>
      </c>
      <c r="AG2752" s="16" t="str">
        <f aca="false">DATA!K2752</f>
        <v>C</v>
      </c>
      <c r="AH2752" s="18" t="n">
        <f aca="false">IF(AE2752&gt;=PARAMETER!$B$12,1,0)</f>
        <v>0</v>
      </c>
      <c r="AI2752" s="18" t="n">
        <f aca="false">IF(AF2752&gt;=PARAMETER!$B$13,1,0)</f>
        <v>1</v>
      </c>
      <c r="AJ2752" s="18" t="n">
        <f aca="false">IF(AND(AH2752=1,AI2752=1),1,0)</f>
        <v>0</v>
      </c>
    </row>
    <row r="2753" customFormat="false" ht="15" hidden="false" customHeight="false" outlineLevel="0" collapsed="false">
      <c r="A2753" s="16" t="str">
        <f aca="false">DATA!A2753</f>
        <v>ITM12751</v>
      </c>
      <c r="B2753" s="16" t="str">
        <f aca="false">DATA!B2753</f>
        <v>Apparel</v>
      </c>
      <c r="C2753" s="17" t="n">
        <f aca="false">DATA!C2753</f>
        <v>418</v>
      </c>
      <c r="D2753" s="17" t="n">
        <f aca="false">DATA!D2753</f>
        <v>18</v>
      </c>
      <c r="E2753" s="18" t="n">
        <f aca="false">DATA!F2753</f>
        <v>9</v>
      </c>
      <c r="F2753" s="19" t="n">
        <f aca="false">DATA!G2753</f>
        <v>24.3</v>
      </c>
      <c r="G2753" s="19" t="n">
        <f aca="false">DATA!H2753</f>
        <v>2.07</v>
      </c>
      <c r="H2753" s="18" t="n">
        <f aca="false">DATA!E2753</f>
        <v>6</v>
      </c>
      <c r="I2753" s="20" t="n">
        <f aca="false">F2753*E2753</f>
        <v>218.7</v>
      </c>
      <c r="J2753" s="20" t="n">
        <f aca="false">PARAMETER!$B$4*G2753*SQRT(E2753)</f>
        <v>10.2145410233686</v>
      </c>
      <c r="K2753" s="20" t="n">
        <f aca="false">I2753+J2753</f>
        <v>228.914541023369</v>
      </c>
      <c r="L2753" s="20" t="n">
        <f aca="false">K2753+F2753*H2753</f>
        <v>374.714541023369</v>
      </c>
      <c r="M2753" s="16" t="str">
        <f aca="false">IF(C2753&lt;=K2753,"REORDER",IF(C2753&gt;L2753,"OVERSTOCK","OK"))</f>
        <v>OVERSTOCK</v>
      </c>
      <c r="N2753" s="16" t="str">
        <f aca="false">IF(C2753&lt;=D2753,"REORDER","OK")</f>
        <v>OK</v>
      </c>
      <c r="O2753" s="18" t="n">
        <f aca="false">IF(D2753&lt;I2753,1,0)</f>
        <v>1</v>
      </c>
      <c r="P2753" s="20" t="n">
        <f aca="false">C2753/F2753</f>
        <v>17.201646090535</v>
      </c>
      <c r="Q2753" s="19" t="n">
        <f aca="false">DATA!N2753</f>
        <v>144.79</v>
      </c>
      <c r="R2753" s="19" t="n">
        <f aca="false">DATA!O2753</f>
        <v>1.37</v>
      </c>
      <c r="S2753" s="17" t="n">
        <f aca="false">C2753*Q2753</f>
        <v>60522.22</v>
      </c>
      <c r="T2753" s="19" t="n">
        <f aca="false">C2753*R2753</f>
        <v>572.66</v>
      </c>
      <c r="U2753" s="20" t="n">
        <f aca="false">MAX(0,C2753-L2753)</f>
        <v>43.2854589766313</v>
      </c>
      <c r="V2753" s="17" t="n">
        <f aca="false">U2753*Q2753</f>
        <v>6267.30160522645</v>
      </c>
      <c r="W2753" s="19" t="n">
        <f aca="false">U2753*R2753</f>
        <v>59.3010787979849</v>
      </c>
      <c r="X2753" s="20" t="n">
        <f aca="false">MAX(0,K2753-C2753)</f>
        <v>0</v>
      </c>
      <c r="Y2753" s="17" t="n">
        <f aca="false">F2753*PARAMETER!$B$5*Q2753</f>
        <v>1284214.905</v>
      </c>
      <c r="Z2753" s="21" t="n">
        <f aca="false">SUMIF($Y$2:$Y$3205,"&gt;="&amp;Y2753)/SUM($Y$2:$Y$3205)</f>
        <v>0.612756209061859</v>
      </c>
      <c r="AA2753" s="16" t="str">
        <f aca="false">IF(Z2753&lt;=PARAMETER!$B$7,"A",IF(Z2753&lt;=PARAMETER!$B$8,"B","C"))</f>
        <v>A</v>
      </c>
      <c r="AB2753" s="22" t="n">
        <f aca="false">G2753/F2753</f>
        <v>0.0851851851851852</v>
      </c>
      <c r="AC2753" s="16" t="str">
        <f aca="false">IF(AB2753&lt;=PARAMETER!$B$9,"X",IF(AB2753&lt;=PARAMETER!$B$10,"Y","Z"))</f>
        <v>X</v>
      </c>
      <c r="AD2753" s="16" t="str">
        <f aca="false">AA2753&amp;AC2753</f>
        <v>AX</v>
      </c>
      <c r="AE2753" s="22" t="n">
        <f aca="false">DATA!I2753</f>
        <v>0.41</v>
      </c>
      <c r="AF2753" s="18" t="n">
        <f aca="false">DATA!L2753</f>
        <v>69</v>
      </c>
      <c r="AG2753" s="16" t="str">
        <f aca="false">DATA!K2753</f>
        <v>A</v>
      </c>
      <c r="AH2753" s="18" t="n">
        <f aca="false">IF(AE2753&gt;=PARAMETER!$B$12,1,0)</f>
        <v>0</v>
      </c>
      <c r="AI2753" s="18" t="n">
        <f aca="false">IF(AF2753&gt;=PARAMETER!$B$13,1,0)</f>
        <v>0</v>
      </c>
      <c r="AJ2753" s="18" t="n">
        <f aca="false">IF(AND(AH2753=1,AI2753=1),1,0)</f>
        <v>0</v>
      </c>
    </row>
    <row r="2754" customFormat="false" ht="15" hidden="false" customHeight="false" outlineLevel="0" collapsed="false">
      <c r="A2754" s="16" t="str">
        <f aca="false">DATA!A2754</f>
        <v>ITM12752</v>
      </c>
      <c r="B2754" s="16" t="str">
        <f aca="false">DATA!B2754</f>
        <v>Electronics</v>
      </c>
      <c r="C2754" s="17" t="n">
        <f aca="false">DATA!C2754</f>
        <v>247</v>
      </c>
      <c r="D2754" s="17" t="n">
        <f aca="false">DATA!D2754</f>
        <v>44</v>
      </c>
      <c r="E2754" s="18" t="n">
        <f aca="false">DATA!F2754</f>
        <v>5</v>
      </c>
      <c r="F2754" s="19" t="n">
        <f aca="false">DATA!G2754</f>
        <v>15.67</v>
      </c>
      <c r="G2754" s="19" t="n">
        <f aca="false">DATA!H2754</f>
        <v>7.21</v>
      </c>
      <c r="H2754" s="18" t="n">
        <f aca="false">DATA!E2754</f>
        <v>11</v>
      </c>
      <c r="I2754" s="20" t="n">
        <f aca="false">F2754*E2754</f>
        <v>78.35</v>
      </c>
      <c r="J2754" s="20" t="n">
        <f aca="false">PARAMETER!$B$4*G2754*SQRT(E2754)</f>
        <v>26.5184126101131</v>
      </c>
      <c r="K2754" s="20" t="n">
        <f aca="false">I2754+J2754</f>
        <v>104.868412610113</v>
      </c>
      <c r="L2754" s="20" t="n">
        <f aca="false">K2754+F2754*H2754</f>
        <v>277.238412610113</v>
      </c>
      <c r="M2754" s="16" t="str">
        <f aca="false">IF(C2754&lt;=K2754,"REORDER",IF(C2754&gt;L2754,"OVERSTOCK","OK"))</f>
        <v>OK</v>
      </c>
      <c r="N2754" s="16" t="str">
        <f aca="false">IF(C2754&lt;=D2754,"REORDER","OK")</f>
        <v>OK</v>
      </c>
      <c r="O2754" s="18" t="n">
        <f aca="false">IF(D2754&lt;I2754,1,0)</f>
        <v>1</v>
      </c>
      <c r="P2754" s="20" t="n">
        <f aca="false">C2754/F2754</f>
        <v>15.7626037013401</v>
      </c>
      <c r="Q2754" s="19" t="n">
        <f aca="false">DATA!N2754</f>
        <v>89.29</v>
      </c>
      <c r="R2754" s="19" t="n">
        <f aca="false">DATA!O2754</f>
        <v>0.38</v>
      </c>
      <c r="S2754" s="17" t="n">
        <f aca="false">C2754*Q2754</f>
        <v>22054.63</v>
      </c>
      <c r="T2754" s="19" t="n">
        <f aca="false">C2754*R2754</f>
        <v>93.86</v>
      </c>
      <c r="U2754" s="20" t="n">
        <f aca="false">MAX(0,C2754-L2754)</f>
        <v>0</v>
      </c>
      <c r="V2754" s="17" t="n">
        <f aca="false">U2754*Q2754</f>
        <v>0</v>
      </c>
      <c r="W2754" s="19" t="n">
        <f aca="false">U2754*R2754</f>
        <v>0</v>
      </c>
      <c r="X2754" s="20" t="n">
        <f aca="false">MAX(0,K2754-C2754)</f>
        <v>0</v>
      </c>
      <c r="Y2754" s="17" t="n">
        <f aca="false">F2754*PARAMETER!$B$5*Q2754</f>
        <v>510698.6195</v>
      </c>
      <c r="Z2754" s="21" t="n">
        <f aca="false">SUMIF($Y$2:$Y$3205,"&gt;="&amp;Y2754)/SUM($Y$2:$Y$3205)</f>
        <v>0.901595866228119</v>
      </c>
      <c r="AA2754" s="16" t="str">
        <f aca="false">IF(Z2754&lt;=PARAMETER!$B$7,"A",IF(Z2754&lt;=PARAMETER!$B$8,"B","C"))</f>
        <v>B</v>
      </c>
      <c r="AB2754" s="22" t="n">
        <f aca="false">G2754/F2754</f>
        <v>0.460114869176771</v>
      </c>
      <c r="AC2754" s="16" t="str">
        <f aca="false">IF(AB2754&lt;=PARAMETER!$B$9,"X",IF(AB2754&lt;=PARAMETER!$B$10,"Y","Z"))</f>
        <v>Y</v>
      </c>
      <c r="AD2754" s="16" t="str">
        <f aca="false">AA2754&amp;AC2754</f>
        <v>BY</v>
      </c>
      <c r="AE2754" s="22" t="n">
        <f aca="false">DATA!I2754</f>
        <v>0.93</v>
      </c>
      <c r="AF2754" s="18" t="n">
        <f aca="false">DATA!L2754</f>
        <v>107</v>
      </c>
      <c r="AG2754" s="16" t="str">
        <f aca="false">DATA!K2754</f>
        <v>D</v>
      </c>
      <c r="AH2754" s="18" t="n">
        <f aca="false">IF(AE2754&gt;=PARAMETER!$B$12,1,0)</f>
        <v>1</v>
      </c>
      <c r="AI2754" s="18" t="n">
        <f aca="false">IF(AF2754&gt;=PARAMETER!$B$13,1,0)</f>
        <v>1</v>
      </c>
      <c r="AJ2754" s="18" t="n">
        <f aca="false">IF(AND(AH2754=1,AI2754=1),1,0)</f>
        <v>1</v>
      </c>
    </row>
    <row r="2755" customFormat="false" ht="15" hidden="false" customHeight="false" outlineLevel="0" collapsed="false">
      <c r="A2755" s="16" t="str">
        <f aca="false">DATA!A2755</f>
        <v>ITM12753</v>
      </c>
      <c r="B2755" s="16" t="str">
        <f aca="false">DATA!B2755</f>
        <v>Automotive</v>
      </c>
      <c r="C2755" s="17" t="n">
        <f aca="false">DATA!C2755</f>
        <v>450</v>
      </c>
      <c r="D2755" s="17" t="n">
        <f aca="false">DATA!D2755</f>
        <v>30</v>
      </c>
      <c r="E2755" s="18" t="n">
        <f aca="false">DATA!F2755</f>
        <v>3</v>
      </c>
      <c r="F2755" s="19" t="n">
        <f aca="false">DATA!G2755</f>
        <v>16.84</v>
      </c>
      <c r="G2755" s="19" t="n">
        <f aca="false">DATA!H2755</f>
        <v>6.57</v>
      </c>
      <c r="H2755" s="18" t="n">
        <f aca="false">DATA!E2755</f>
        <v>4</v>
      </c>
      <c r="I2755" s="20" t="n">
        <f aca="false">F2755*E2755</f>
        <v>50.52</v>
      </c>
      <c r="J2755" s="20" t="n">
        <f aca="false">PARAMETER!$B$4*G2755*SQRT(E2755)</f>
        <v>18.7177332475129</v>
      </c>
      <c r="K2755" s="20" t="n">
        <f aca="false">I2755+J2755</f>
        <v>69.2377332475129</v>
      </c>
      <c r="L2755" s="20" t="n">
        <f aca="false">K2755+F2755*H2755</f>
        <v>136.597733247513</v>
      </c>
      <c r="M2755" s="16" t="str">
        <f aca="false">IF(C2755&lt;=K2755,"REORDER",IF(C2755&gt;L2755,"OVERSTOCK","OK"))</f>
        <v>OVERSTOCK</v>
      </c>
      <c r="N2755" s="16" t="str">
        <f aca="false">IF(C2755&lt;=D2755,"REORDER","OK")</f>
        <v>OK</v>
      </c>
      <c r="O2755" s="18" t="n">
        <f aca="false">IF(D2755&lt;I2755,1,0)</f>
        <v>1</v>
      </c>
      <c r="P2755" s="20" t="n">
        <f aca="false">C2755/F2755</f>
        <v>26.7220902612827</v>
      </c>
      <c r="Q2755" s="19" t="n">
        <f aca="false">DATA!N2755</f>
        <v>183.78</v>
      </c>
      <c r="R2755" s="19" t="n">
        <f aca="false">DATA!O2755</f>
        <v>1.04</v>
      </c>
      <c r="S2755" s="17" t="n">
        <f aca="false">C2755*Q2755</f>
        <v>82701</v>
      </c>
      <c r="T2755" s="19" t="n">
        <f aca="false">C2755*R2755</f>
        <v>468</v>
      </c>
      <c r="U2755" s="20" t="n">
        <f aca="false">MAX(0,C2755-L2755)</f>
        <v>313.402266752487</v>
      </c>
      <c r="V2755" s="17" t="n">
        <f aca="false">U2755*Q2755</f>
        <v>57597.0685837721</v>
      </c>
      <c r="W2755" s="19" t="n">
        <f aca="false">U2755*R2755</f>
        <v>325.938357422587</v>
      </c>
      <c r="X2755" s="20" t="n">
        <f aca="false">MAX(0,K2755-C2755)</f>
        <v>0</v>
      </c>
      <c r="Y2755" s="17" t="n">
        <f aca="false">F2755*PARAMETER!$B$5*Q2755</f>
        <v>1129622.148</v>
      </c>
      <c r="Z2755" s="21" t="n">
        <f aca="false">SUMIF($Y$2:$Y$3205,"&gt;="&amp;Y2755)/SUM($Y$2:$Y$3205)</f>
        <v>0.674576333220051</v>
      </c>
      <c r="AA2755" s="16" t="str">
        <f aca="false">IF(Z2755&lt;=PARAMETER!$B$7,"A",IF(Z2755&lt;=PARAMETER!$B$8,"B","C"))</f>
        <v>A</v>
      </c>
      <c r="AB2755" s="22" t="n">
        <f aca="false">G2755/F2755</f>
        <v>0.390142517814727</v>
      </c>
      <c r="AC2755" s="16" t="str">
        <f aca="false">IF(AB2755&lt;=PARAMETER!$B$9,"X",IF(AB2755&lt;=PARAMETER!$B$10,"Y","Z"))</f>
        <v>Y</v>
      </c>
      <c r="AD2755" s="16" t="str">
        <f aca="false">AA2755&amp;AC2755</f>
        <v>AY</v>
      </c>
      <c r="AE2755" s="22" t="n">
        <f aca="false">DATA!I2755</f>
        <v>0.55</v>
      </c>
      <c r="AF2755" s="18" t="n">
        <f aca="false">DATA!L2755</f>
        <v>171</v>
      </c>
      <c r="AG2755" s="16" t="str">
        <f aca="false">DATA!K2755</f>
        <v>B</v>
      </c>
      <c r="AH2755" s="18" t="n">
        <f aca="false">IF(AE2755&gt;=PARAMETER!$B$12,1,0)</f>
        <v>0</v>
      </c>
      <c r="AI2755" s="18" t="n">
        <f aca="false">IF(AF2755&gt;=PARAMETER!$B$13,1,0)</f>
        <v>1</v>
      </c>
      <c r="AJ2755" s="18" t="n">
        <f aca="false">IF(AND(AH2755=1,AI2755=1),1,0)</f>
        <v>0</v>
      </c>
    </row>
    <row r="2756" customFormat="false" ht="15" hidden="false" customHeight="false" outlineLevel="0" collapsed="false">
      <c r="A2756" s="16" t="str">
        <f aca="false">DATA!A2756</f>
        <v>ITM12754</v>
      </c>
      <c r="B2756" s="16" t="str">
        <f aca="false">DATA!B2756</f>
        <v>Groceries</v>
      </c>
      <c r="C2756" s="17" t="n">
        <f aca="false">DATA!C2756</f>
        <v>449</v>
      </c>
      <c r="D2756" s="17" t="n">
        <f aca="false">DATA!D2756</f>
        <v>67</v>
      </c>
      <c r="E2756" s="18" t="n">
        <f aca="false">DATA!F2756</f>
        <v>3</v>
      </c>
      <c r="F2756" s="19" t="n">
        <f aca="false">DATA!G2756</f>
        <v>13.76</v>
      </c>
      <c r="G2756" s="19" t="n">
        <f aca="false">DATA!H2756</f>
        <v>8.85</v>
      </c>
      <c r="H2756" s="18" t="n">
        <f aca="false">DATA!E2756</f>
        <v>5</v>
      </c>
      <c r="I2756" s="20" t="n">
        <f aca="false">F2756*E2756</f>
        <v>41.28</v>
      </c>
      <c r="J2756" s="20" t="n">
        <f aca="false">PARAMETER!$B$4*G2756*SQRT(E2756)</f>
        <v>25.213384968111</v>
      </c>
      <c r="K2756" s="20" t="n">
        <f aca="false">I2756+J2756</f>
        <v>66.493384968111</v>
      </c>
      <c r="L2756" s="20" t="n">
        <f aca="false">K2756+F2756*H2756</f>
        <v>135.293384968111</v>
      </c>
      <c r="M2756" s="16" t="str">
        <f aca="false">IF(C2756&lt;=K2756,"REORDER",IF(C2756&gt;L2756,"OVERSTOCK","OK"))</f>
        <v>OVERSTOCK</v>
      </c>
      <c r="N2756" s="16" t="str">
        <f aca="false">IF(C2756&lt;=D2756,"REORDER","OK")</f>
        <v>OK</v>
      </c>
      <c r="O2756" s="18" t="n">
        <f aca="false">IF(D2756&lt;I2756,1,0)</f>
        <v>0</v>
      </c>
      <c r="P2756" s="20" t="n">
        <f aca="false">C2756/F2756</f>
        <v>32.6308139534884</v>
      </c>
      <c r="Q2756" s="19" t="n">
        <f aca="false">DATA!N2756</f>
        <v>87.49</v>
      </c>
      <c r="R2756" s="19" t="n">
        <f aca="false">DATA!O2756</f>
        <v>0.97</v>
      </c>
      <c r="S2756" s="17" t="n">
        <f aca="false">C2756*Q2756</f>
        <v>39283.01</v>
      </c>
      <c r="T2756" s="19" t="n">
        <f aca="false">C2756*R2756</f>
        <v>435.53</v>
      </c>
      <c r="U2756" s="20" t="n">
        <f aca="false">MAX(0,C2756-L2756)</f>
        <v>313.706615031889</v>
      </c>
      <c r="V2756" s="17" t="n">
        <f aca="false">U2756*Q2756</f>
        <v>27446.19174914</v>
      </c>
      <c r="W2756" s="19" t="n">
        <f aca="false">U2756*R2756</f>
        <v>304.295416580932</v>
      </c>
      <c r="X2756" s="20" t="n">
        <f aca="false">MAX(0,K2756-C2756)</f>
        <v>0</v>
      </c>
      <c r="Y2756" s="17" t="n">
        <f aca="false">F2756*PARAMETER!$B$5*Q2756</f>
        <v>439409.776</v>
      </c>
      <c r="Z2756" s="21" t="n">
        <f aca="false">SUMIF($Y$2:$Y$3205,"&gt;="&amp;Y2756)/SUM($Y$2:$Y$3205)</f>
        <v>0.923900062953488</v>
      </c>
      <c r="AA2756" s="16" t="str">
        <f aca="false">IF(Z2756&lt;=PARAMETER!$B$7,"A",IF(Z2756&lt;=PARAMETER!$B$8,"B","C"))</f>
        <v>B</v>
      </c>
      <c r="AB2756" s="22" t="n">
        <f aca="false">G2756/F2756</f>
        <v>0.643168604651163</v>
      </c>
      <c r="AC2756" s="16" t="str">
        <f aca="false">IF(AB2756&lt;=PARAMETER!$B$9,"X",IF(AB2756&lt;=PARAMETER!$B$10,"Y","Z"))</f>
        <v>Z</v>
      </c>
      <c r="AD2756" s="16" t="str">
        <f aca="false">AA2756&amp;AC2756</f>
        <v>BZ</v>
      </c>
      <c r="AE2756" s="22" t="n">
        <f aca="false">DATA!I2756</f>
        <v>0.68</v>
      </c>
      <c r="AF2756" s="18" t="n">
        <f aca="false">DATA!L2756</f>
        <v>109</v>
      </c>
      <c r="AG2756" s="16" t="str">
        <f aca="false">DATA!K2756</f>
        <v>D</v>
      </c>
      <c r="AH2756" s="18" t="n">
        <f aca="false">IF(AE2756&gt;=PARAMETER!$B$12,1,0)</f>
        <v>0</v>
      </c>
      <c r="AI2756" s="18" t="n">
        <f aca="false">IF(AF2756&gt;=PARAMETER!$B$13,1,0)</f>
        <v>1</v>
      </c>
      <c r="AJ2756" s="18" t="n">
        <f aca="false">IF(AND(AH2756=1,AI2756=1),1,0)</f>
        <v>0</v>
      </c>
    </row>
    <row r="2757" customFormat="false" ht="15" hidden="false" customHeight="false" outlineLevel="0" collapsed="false">
      <c r="A2757" s="16" t="str">
        <f aca="false">DATA!A2757</f>
        <v>ITM12755</v>
      </c>
      <c r="B2757" s="16" t="str">
        <f aca="false">DATA!B2757</f>
        <v>Electronics</v>
      </c>
      <c r="C2757" s="17" t="n">
        <f aca="false">DATA!C2757</f>
        <v>455</v>
      </c>
      <c r="D2757" s="17" t="n">
        <f aca="false">DATA!D2757</f>
        <v>27</v>
      </c>
      <c r="E2757" s="18" t="n">
        <f aca="false">DATA!F2757</f>
        <v>6</v>
      </c>
      <c r="F2757" s="19" t="n">
        <f aca="false">DATA!G2757</f>
        <v>37.89</v>
      </c>
      <c r="G2757" s="19" t="n">
        <f aca="false">DATA!H2757</f>
        <v>9.64</v>
      </c>
      <c r="H2757" s="18" t="n">
        <f aca="false">DATA!E2757</f>
        <v>4</v>
      </c>
      <c r="I2757" s="20" t="n">
        <f aca="false">F2757*E2757</f>
        <v>227.34</v>
      </c>
      <c r="J2757" s="20" t="n">
        <f aca="false">PARAMETER!$B$4*G2757*SQRT(E2757)</f>
        <v>38.8400621244383</v>
      </c>
      <c r="K2757" s="20" t="n">
        <f aca="false">I2757+J2757</f>
        <v>266.180062124438</v>
      </c>
      <c r="L2757" s="20" t="n">
        <f aca="false">K2757+F2757*H2757</f>
        <v>417.740062124438</v>
      </c>
      <c r="M2757" s="16" t="str">
        <f aca="false">IF(C2757&lt;=K2757,"REORDER",IF(C2757&gt;L2757,"OVERSTOCK","OK"))</f>
        <v>OVERSTOCK</v>
      </c>
      <c r="N2757" s="16" t="str">
        <f aca="false">IF(C2757&lt;=D2757,"REORDER","OK")</f>
        <v>OK</v>
      </c>
      <c r="O2757" s="18" t="n">
        <f aca="false">IF(D2757&lt;I2757,1,0)</f>
        <v>1</v>
      </c>
      <c r="P2757" s="20" t="n">
        <f aca="false">C2757/F2757</f>
        <v>12.008445500132</v>
      </c>
      <c r="Q2757" s="19" t="n">
        <f aca="false">DATA!N2757</f>
        <v>94.73</v>
      </c>
      <c r="R2757" s="19" t="n">
        <f aca="false">DATA!O2757</f>
        <v>1.84</v>
      </c>
      <c r="S2757" s="17" t="n">
        <f aca="false">C2757*Q2757</f>
        <v>43102.15</v>
      </c>
      <c r="T2757" s="19" t="n">
        <f aca="false">C2757*R2757</f>
        <v>837.2</v>
      </c>
      <c r="U2757" s="20" t="n">
        <f aca="false">MAX(0,C2757-L2757)</f>
        <v>37.2599378755617</v>
      </c>
      <c r="V2757" s="17" t="n">
        <f aca="false">U2757*Q2757</f>
        <v>3529.63391495196</v>
      </c>
      <c r="W2757" s="19" t="n">
        <f aca="false">U2757*R2757</f>
        <v>68.5582856910335</v>
      </c>
      <c r="X2757" s="20" t="n">
        <f aca="false">MAX(0,K2757-C2757)</f>
        <v>0</v>
      </c>
      <c r="Y2757" s="17" t="n">
        <f aca="false">F2757*PARAMETER!$B$5*Q2757</f>
        <v>1310101.6905</v>
      </c>
      <c r="Z2757" s="21" t="n">
        <f aca="false">SUMIF($Y$2:$Y$3205,"&gt;="&amp;Y2757)/SUM($Y$2:$Y$3205)</f>
        <v>0.601581994793277</v>
      </c>
      <c r="AA2757" s="16" t="str">
        <f aca="false">IF(Z2757&lt;=PARAMETER!$B$7,"A",IF(Z2757&lt;=PARAMETER!$B$8,"B","C"))</f>
        <v>A</v>
      </c>
      <c r="AB2757" s="22" t="n">
        <f aca="false">G2757/F2757</f>
        <v>0.254420691475323</v>
      </c>
      <c r="AC2757" s="16" t="str">
        <f aca="false">IF(AB2757&lt;=PARAMETER!$B$9,"X",IF(AB2757&lt;=PARAMETER!$B$10,"Y","Z"))</f>
        <v>Y</v>
      </c>
      <c r="AD2757" s="16" t="str">
        <f aca="false">AA2757&amp;AC2757</f>
        <v>AY</v>
      </c>
      <c r="AE2757" s="22" t="n">
        <f aca="false">DATA!I2757</f>
        <v>0.45</v>
      </c>
      <c r="AF2757" s="18" t="n">
        <f aca="false">DATA!L2757</f>
        <v>108</v>
      </c>
      <c r="AG2757" s="16" t="str">
        <f aca="false">DATA!K2757</f>
        <v>C</v>
      </c>
      <c r="AH2757" s="18" t="n">
        <f aca="false">IF(AE2757&gt;=PARAMETER!$B$12,1,0)</f>
        <v>0</v>
      </c>
      <c r="AI2757" s="18" t="n">
        <f aca="false">IF(AF2757&gt;=PARAMETER!$B$13,1,0)</f>
        <v>1</v>
      </c>
      <c r="AJ2757" s="18" t="n">
        <f aca="false">IF(AND(AH2757=1,AI2757=1),1,0)</f>
        <v>0</v>
      </c>
    </row>
    <row r="2758" customFormat="false" ht="15" hidden="false" customHeight="false" outlineLevel="0" collapsed="false">
      <c r="A2758" s="16" t="str">
        <f aca="false">DATA!A2758</f>
        <v>ITM12756</v>
      </c>
      <c r="B2758" s="16" t="str">
        <f aca="false">DATA!B2758</f>
        <v>Automotive</v>
      </c>
      <c r="C2758" s="17" t="n">
        <f aca="false">DATA!C2758</f>
        <v>294</v>
      </c>
      <c r="D2758" s="17" t="n">
        <f aca="false">DATA!D2758</f>
        <v>81</v>
      </c>
      <c r="E2758" s="18" t="n">
        <f aca="false">DATA!F2758</f>
        <v>7</v>
      </c>
      <c r="F2758" s="19" t="n">
        <f aca="false">DATA!G2758</f>
        <v>18.92</v>
      </c>
      <c r="G2758" s="19" t="n">
        <f aca="false">DATA!H2758</f>
        <v>8.64</v>
      </c>
      <c r="H2758" s="18" t="n">
        <f aca="false">DATA!E2758</f>
        <v>4</v>
      </c>
      <c r="I2758" s="20" t="n">
        <f aca="false">F2758*E2758</f>
        <v>132.44</v>
      </c>
      <c r="J2758" s="20" t="n">
        <f aca="false">PARAMETER!$B$4*G2758*SQRT(E2758)</f>
        <v>37.60018824974</v>
      </c>
      <c r="K2758" s="20" t="n">
        <f aca="false">I2758+J2758</f>
        <v>170.04018824974</v>
      </c>
      <c r="L2758" s="20" t="n">
        <f aca="false">K2758+F2758*H2758</f>
        <v>245.72018824974</v>
      </c>
      <c r="M2758" s="16" t="str">
        <f aca="false">IF(C2758&lt;=K2758,"REORDER",IF(C2758&gt;L2758,"OVERSTOCK","OK"))</f>
        <v>OVERSTOCK</v>
      </c>
      <c r="N2758" s="16" t="str">
        <f aca="false">IF(C2758&lt;=D2758,"REORDER","OK")</f>
        <v>OK</v>
      </c>
      <c r="O2758" s="18" t="n">
        <f aca="false">IF(D2758&lt;I2758,1,0)</f>
        <v>1</v>
      </c>
      <c r="P2758" s="20" t="n">
        <f aca="false">C2758/F2758</f>
        <v>15.53911205074</v>
      </c>
      <c r="Q2758" s="19" t="n">
        <f aca="false">DATA!N2758</f>
        <v>34.09</v>
      </c>
      <c r="R2758" s="19" t="n">
        <f aca="false">DATA!O2758</f>
        <v>1.99</v>
      </c>
      <c r="S2758" s="17" t="n">
        <f aca="false">C2758*Q2758</f>
        <v>10022.46</v>
      </c>
      <c r="T2758" s="19" t="n">
        <f aca="false">C2758*R2758</f>
        <v>585.06</v>
      </c>
      <c r="U2758" s="20" t="n">
        <f aca="false">MAX(0,C2758-L2758)</f>
        <v>48.27981175026</v>
      </c>
      <c r="V2758" s="17" t="n">
        <f aca="false">U2758*Q2758</f>
        <v>1645.85878256636</v>
      </c>
      <c r="W2758" s="19" t="n">
        <f aca="false">U2758*R2758</f>
        <v>96.0768253830174</v>
      </c>
      <c r="X2758" s="20" t="n">
        <f aca="false">MAX(0,K2758-C2758)</f>
        <v>0</v>
      </c>
      <c r="Y2758" s="17" t="n">
        <f aca="false">F2758*PARAMETER!$B$5*Q2758</f>
        <v>235418.722</v>
      </c>
      <c r="Z2758" s="21" t="n">
        <f aca="false">SUMIF($Y$2:$Y$3205,"&gt;="&amp;Y2758)/SUM($Y$2:$Y$3205)</f>
        <v>0.975749777249488</v>
      </c>
      <c r="AA2758" s="16" t="str">
        <f aca="false">IF(Z2758&lt;=PARAMETER!$B$7,"A",IF(Z2758&lt;=PARAMETER!$B$8,"B","C"))</f>
        <v>C</v>
      </c>
      <c r="AB2758" s="22" t="n">
        <f aca="false">G2758/F2758</f>
        <v>0.456659619450317</v>
      </c>
      <c r="AC2758" s="16" t="str">
        <f aca="false">IF(AB2758&lt;=PARAMETER!$B$9,"X",IF(AB2758&lt;=PARAMETER!$B$10,"Y","Z"))</f>
        <v>Y</v>
      </c>
      <c r="AD2758" s="16" t="str">
        <f aca="false">AA2758&amp;AC2758</f>
        <v>CY</v>
      </c>
      <c r="AE2758" s="22" t="n">
        <f aca="false">DATA!I2758</f>
        <v>0.27</v>
      </c>
      <c r="AF2758" s="18" t="n">
        <f aca="false">DATA!L2758</f>
        <v>82</v>
      </c>
      <c r="AG2758" s="16" t="str">
        <f aca="false">DATA!K2758</f>
        <v>B</v>
      </c>
      <c r="AH2758" s="18" t="n">
        <f aca="false">IF(AE2758&gt;=PARAMETER!$B$12,1,0)</f>
        <v>0</v>
      </c>
      <c r="AI2758" s="18" t="n">
        <f aca="false">IF(AF2758&gt;=PARAMETER!$B$13,1,0)</f>
        <v>0</v>
      </c>
      <c r="AJ2758" s="18" t="n">
        <f aca="false">IF(AND(AH2758=1,AI2758=1),1,0)</f>
        <v>0</v>
      </c>
    </row>
    <row r="2759" customFormat="false" ht="15" hidden="false" customHeight="false" outlineLevel="0" collapsed="false">
      <c r="A2759" s="16" t="str">
        <f aca="false">DATA!A2759</f>
        <v>ITM12757</v>
      </c>
      <c r="B2759" s="16" t="str">
        <f aca="false">DATA!B2759</f>
        <v>Automotive</v>
      </c>
      <c r="C2759" s="17" t="n">
        <f aca="false">DATA!C2759</f>
        <v>480</v>
      </c>
      <c r="D2759" s="17" t="n">
        <f aca="false">DATA!D2759</f>
        <v>90</v>
      </c>
      <c r="E2759" s="18" t="n">
        <f aca="false">DATA!F2759</f>
        <v>9</v>
      </c>
      <c r="F2759" s="19" t="n">
        <f aca="false">DATA!G2759</f>
        <v>36.59</v>
      </c>
      <c r="G2759" s="19" t="n">
        <f aca="false">DATA!H2759</f>
        <v>1.07</v>
      </c>
      <c r="H2759" s="18" t="n">
        <f aca="false">DATA!E2759</f>
        <v>12</v>
      </c>
      <c r="I2759" s="20" t="n">
        <f aca="false">F2759*E2759</f>
        <v>329.31</v>
      </c>
      <c r="J2759" s="20" t="n">
        <f aca="false">PARAMETER!$B$4*G2759*SQRT(E2759)</f>
        <v>5.27998014251422</v>
      </c>
      <c r="K2759" s="20" t="n">
        <f aca="false">I2759+J2759</f>
        <v>334.589980142514</v>
      </c>
      <c r="L2759" s="20" t="n">
        <f aca="false">K2759+F2759*H2759</f>
        <v>773.669980142514</v>
      </c>
      <c r="M2759" s="16" t="str">
        <f aca="false">IF(C2759&lt;=K2759,"REORDER",IF(C2759&gt;L2759,"OVERSTOCK","OK"))</f>
        <v>OK</v>
      </c>
      <c r="N2759" s="16" t="str">
        <f aca="false">IF(C2759&lt;=D2759,"REORDER","OK")</f>
        <v>OK</v>
      </c>
      <c r="O2759" s="18" t="n">
        <f aca="false">IF(D2759&lt;I2759,1,0)</f>
        <v>1</v>
      </c>
      <c r="P2759" s="20" t="n">
        <f aca="false">C2759/F2759</f>
        <v>13.1183383438098</v>
      </c>
      <c r="Q2759" s="19" t="n">
        <f aca="false">DATA!N2759</f>
        <v>70.98</v>
      </c>
      <c r="R2759" s="19" t="n">
        <f aca="false">DATA!O2759</f>
        <v>1.34</v>
      </c>
      <c r="S2759" s="17" t="n">
        <f aca="false">C2759*Q2759</f>
        <v>34070.4</v>
      </c>
      <c r="T2759" s="19" t="n">
        <f aca="false">C2759*R2759</f>
        <v>643.2</v>
      </c>
      <c r="U2759" s="20" t="n">
        <f aca="false">MAX(0,C2759-L2759)</f>
        <v>0</v>
      </c>
      <c r="V2759" s="17" t="n">
        <f aca="false">U2759*Q2759</f>
        <v>0</v>
      </c>
      <c r="W2759" s="19" t="n">
        <f aca="false">U2759*R2759</f>
        <v>0</v>
      </c>
      <c r="X2759" s="20" t="n">
        <f aca="false">MAX(0,K2759-C2759)</f>
        <v>0</v>
      </c>
      <c r="Y2759" s="17" t="n">
        <f aca="false">F2759*PARAMETER!$B$5*Q2759</f>
        <v>947962.743</v>
      </c>
      <c r="Z2759" s="21" t="n">
        <f aca="false">SUMIF($Y$2:$Y$3205,"&gt;="&amp;Y2759)/SUM($Y$2:$Y$3205)</f>
        <v>0.75811653459232</v>
      </c>
      <c r="AA2759" s="16" t="str">
        <f aca="false">IF(Z2759&lt;=PARAMETER!$B$7,"A",IF(Z2759&lt;=PARAMETER!$B$8,"B","C"))</f>
        <v>A</v>
      </c>
      <c r="AB2759" s="22" t="n">
        <f aca="false">G2759/F2759</f>
        <v>0.029242962558076</v>
      </c>
      <c r="AC2759" s="16" t="str">
        <f aca="false">IF(AB2759&lt;=PARAMETER!$B$9,"X",IF(AB2759&lt;=PARAMETER!$B$10,"Y","Z"))</f>
        <v>X</v>
      </c>
      <c r="AD2759" s="16" t="str">
        <f aca="false">AA2759&amp;AC2759</f>
        <v>AX</v>
      </c>
      <c r="AE2759" s="22" t="n">
        <f aca="false">DATA!I2759</f>
        <v>0.3</v>
      </c>
      <c r="AF2759" s="18" t="n">
        <f aca="false">DATA!L2759</f>
        <v>128</v>
      </c>
      <c r="AG2759" s="16" t="str">
        <f aca="false">DATA!K2759</f>
        <v>B</v>
      </c>
      <c r="AH2759" s="18" t="n">
        <f aca="false">IF(AE2759&gt;=PARAMETER!$B$12,1,0)</f>
        <v>0</v>
      </c>
      <c r="AI2759" s="18" t="n">
        <f aca="false">IF(AF2759&gt;=PARAMETER!$B$13,1,0)</f>
        <v>1</v>
      </c>
      <c r="AJ2759" s="18" t="n">
        <f aca="false">IF(AND(AH2759=1,AI2759=1),1,0)</f>
        <v>0</v>
      </c>
    </row>
    <row r="2760" customFormat="false" ht="15" hidden="false" customHeight="false" outlineLevel="0" collapsed="false">
      <c r="A2760" s="16" t="str">
        <f aca="false">DATA!A2760</f>
        <v>ITM12758</v>
      </c>
      <c r="B2760" s="16" t="str">
        <f aca="false">DATA!B2760</f>
        <v>Pharma</v>
      </c>
      <c r="C2760" s="17" t="n">
        <f aca="false">DATA!C2760</f>
        <v>125</v>
      </c>
      <c r="D2760" s="17" t="n">
        <f aca="false">DATA!D2760</f>
        <v>52</v>
      </c>
      <c r="E2760" s="18" t="n">
        <f aca="false">DATA!F2760</f>
        <v>7</v>
      </c>
      <c r="F2760" s="19" t="n">
        <f aca="false">DATA!G2760</f>
        <v>23.35</v>
      </c>
      <c r="G2760" s="19" t="n">
        <f aca="false">DATA!H2760</f>
        <v>6.81</v>
      </c>
      <c r="H2760" s="18" t="n">
        <f aca="false">DATA!E2760</f>
        <v>13</v>
      </c>
      <c r="I2760" s="20" t="n">
        <f aca="false">F2760*E2760</f>
        <v>163.45</v>
      </c>
      <c r="J2760" s="20" t="n">
        <f aca="false">PARAMETER!$B$4*G2760*SQRT(E2760)</f>
        <v>29.6362594885103</v>
      </c>
      <c r="K2760" s="20" t="n">
        <f aca="false">I2760+J2760</f>
        <v>193.08625948851</v>
      </c>
      <c r="L2760" s="20" t="n">
        <f aca="false">K2760+F2760*H2760</f>
        <v>496.63625948851</v>
      </c>
      <c r="M2760" s="16" t="str">
        <f aca="false">IF(C2760&lt;=K2760,"REORDER",IF(C2760&gt;L2760,"OVERSTOCK","OK"))</f>
        <v>REORDER</v>
      </c>
      <c r="N2760" s="16" t="str">
        <f aca="false">IF(C2760&lt;=D2760,"REORDER","OK")</f>
        <v>OK</v>
      </c>
      <c r="O2760" s="18" t="n">
        <f aca="false">IF(D2760&lt;I2760,1,0)</f>
        <v>1</v>
      </c>
      <c r="P2760" s="20" t="n">
        <f aca="false">C2760/F2760</f>
        <v>5.35331905781585</v>
      </c>
      <c r="Q2760" s="19" t="n">
        <f aca="false">DATA!N2760</f>
        <v>86.16</v>
      </c>
      <c r="R2760" s="19" t="n">
        <f aca="false">DATA!O2760</f>
        <v>1.72</v>
      </c>
      <c r="S2760" s="17" t="n">
        <f aca="false">C2760*Q2760</f>
        <v>10770</v>
      </c>
      <c r="T2760" s="19" t="n">
        <f aca="false">C2760*R2760</f>
        <v>215</v>
      </c>
      <c r="U2760" s="20" t="n">
        <f aca="false">MAX(0,C2760-L2760)</f>
        <v>0</v>
      </c>
      <c r="V2760" s="17" t="n">
        <f aca="false">U2760*Q2760</f>
        <v>0</v>
      </c>
      <c r="W2760" s="19" t="n">
        <f aca="false">U2760*R2760</f>
        <v>0</v>
      </c>
      <c r="X2760" s="20" t="n">
        <f aca="false">MAX(0,K2760-C2760)</f>
        <v>68.0862594885104</v>
      </c>
      <c r="Y2760" s="17" t="n">
        <f aca="false">F2760*PARAMETER!$B$5*Q2760</f>
        <v>734320.14</v>
      </c>
      <c r="Z2760" s="21" t="n">
        <f aca="false">SUMIF($Y$2:$Y$3205,"&gt;="&amp;Y2760)/SUM($Y$2:$Y$3205)</f>
        <v>0.832186716879686</v>
      </c>
      <c r="AA2760" s="16" t="str">
        <f aca="false">IF(Z2760&lt;=PARAMETER!$B$7,"A",IF(Z2760&lt;=PARAMETER!$B$8,"B","C"))</f>
        <v>B</v>
      </c>
      <c r="AB2760" s="22" t="n">
        <f aca="false">G2760/F2760</f>
        <v>0.291648822269807</v>
      </c>
      <c r="AC2760" s="16" t="str">
        <f aca="false">IF(AB2760&lt;=PARAMETER!$B$9,"X",IF(AB2760&lt;=PARAMETER!$B$10,"Y","Z"))</f>
        <v>Y</v>
      </c>
      <c r="AD2760" s="16" t="str">
        <f aca="false">AA2760&amp;AC2760</f>
        <v>BY</v>
      </c>
      <c r="AE2760" s="22" t="n">
        <f aca="false">DATA!I2760</f>
        <v>0.82</v>
      </c>
      <c r="AF2760" s="18" t="n">
        <f aca="false">DATA!L2760</f>
        <v>137</v>
      </c>
      <c r="AG2760" s="16" t="str">
        <f aca="false">DATA!K2760</f>
        <v>D</v>
      </c>
      <c r="AH2760" s="18" t="n">
        <f aca="false">IF(AE2760&gt;=PARAMETER!$B$12,1,0)</f>
        <v>1</v>
      </c>
      <c r="AI2760" s="18" t="n">
        <f aca="false">IF(AF2760&gt;=PARAMETER!$B$13,1,0)</f>
        <v>1</v>
      </c>
      <c r="AJ2760" s="18" t="n">
        <f aca="false">IF(AND(AH2760=1,AI2760=1),1,0)</f>
        <v>1</v>
      </c>
    </row>
    <row r="2761" customFormat="false" ht="15" hidden="false" customHeight="false" outlineLevel="0" collapsed="false">
      <c r="A2761" s="16" t="str">
        <f aca="false">DATA!A2761</f>
        <v>ITM12759</v>
      </c>
      <c r="B2761" s="16" t="str">
        <f aca="false">DATA!B2761</f>
        <v>Pharma</v>
      </c>
      <c r="C2761" s="17" t="n">
        <f aca="false">DATA!C2761</f>
        <v>40</v>
      </c>
      <c r="D2761" s="17" t="n">
        <f aca="false">DATA!D2761</f>
        <v>15</v>
      </c>
      <c r="E2761" s="18" t="n">
        <f aca="false">DATA!F2761</f>
        <v>3</v>
      </c>
      <c r="F2761" s="19" t="n">
        <f aca="false">DATA!G2761</f>
        <v>27.82</v>
      </c>
      <c r="G2761" s="19" t="n">
        <f aca="false">DATA!H2761</f>
        <v>7.95</v>
      </c>
      <c r="H2761" s="18" t="n">
        <f aca="false">DATA!E2761</f>
        <v>13</v>
      </c>
      <c r="I2761" s="20" t="n">
        <f aca="false">F2761*E2761</f>
        <v>83.46</v>
      </c>
      <c r="J2761" s="20" t="n">
        <f aca="false">PARAMETER!$B$4*G2761*SQRT(E2761)</f>
        <v>22.6493119205065</v>
      </c>
      <c r="K2761" s="20" t="n">
        <f aca="false">I2761+J2761</f>
        <v>106.109311920506</v>
      </c>
      <c r="L2761" s="20" t="n">
        <f aca="false">K2761+F2761*H2761</f>
        <v>467.769311920507</v>
      </c>
      <c r="M2761" s="16" t="str">
        <f aca="false">IF(C2761&lt;=K2761,"REORDER",IF(C2761&gt;L2761,"OVERSTOCK","OK"))</f>
        <v>REORDER</v>
      </c>
      <c r="N2761" s="16" t="str">
        <f aca="false">IF(C2761&lt;=D2761,"REORDER","OK")</f>
        <v>OK</v>
      </c>
      <c r="O2761" s="18" t="n">
        <f aca="false">IF(D2761&lt;I2761,1,0)</f>
        <v>1</v>
      </c>
      <c r="P2761" s="20" t="n">
        <f aca="false">C2761/F2761</f>
        <v>1.43781452192667</v>
      </c>
      <c r="Q2761" s="19" t="n">
        <f aca="false">DATA!N2761</f>
        <v>13.33</v>
      </c>
      <c r="R2761" s="19" t="n">
        <f aca="false">DATA!O2761</f>
        <v>1.33</v>
      </c>
      <c r="S2761" s="17" t="n">
        <f aca="false">C2761*Q2761</f>
        <v>533.2</v>
      </c>
      <c r="T2761" s="19" t="n">
        <f aca="false">C2761*R2761</f>
        <v>53.2</v>
      </c>
      <c r="U2761" s="20" t="n">
        <f aca="false">MAX(0,C2761-L2761)</f>
        <v>0</v>
      </c>
      <c r="V2761" s="17" t="n">
        <f aca="false">U2761*Q2761</f>
        <v>0</v>
      </c>
      <c r="W2761" s="19" t="n">
        <f aca="false">U2761*R2761</f>
        <v>0</v>
      </c>
      <c r="X2761" s="20" t="n">
        <f aca="false">MAX(0,K2761-C2761)</f>
        <v>66.1093119205065</v>
      </c>
      <c r="Y2761" s="17" t="n">
        <f aca="false">F2761*PARAMETER!$B$5*Q2761</f>
        <v>135356.819</v>
      </c>
      <c r="Z2761" s="21" t="n">
        <f aca="false">SUMIF($Y$2:$Y$3205,"&gt;="&amp;Y2761)/SUM($Y$2:$Y$3205)</f>
        <v>0.992911479039671</v>
      </c>
      <c r="AA2761" s="16" t="str">
        <f aca="false">IF(Z2761&lt;=PARAMETER!$B$7,"A",IF(Z2761&lt;=PARAMETER!$B$8,"B","C"))</f>
        <v>C</v>
      </c>
      <c r="AB2761" s="22" t="n">
        <f aca="false">G2761/F2761</f>
        <v>0.285765636232926</v>
      </c>
      <c r="AC2761" s="16" t="str">
        <f aca="false">IF(AB2761&lt;=PARAMETER!$B$9,"X",IF(AB2761&lt;=PARAMETER!$B$10,"Y","Z"))</f>
        <v>Y</v>
      </c>
      <c r="AD2761" s="16" t="str">
        <f aca="false">AA2761&amp;AC2761</f>
        <v>CY</v>
      </c>
      <c r="AE2761" s="22" t="n">
        <f aca="false">DATA!I2761</f>
        <v>0.9</v>
      </c>
      <c r="AF2761" s="18" t="n">
        <f aca="false">DATA!L2761</f>
        <v>149</v>
      </c>
      <c r="AG2761" s="16" t="str">
        <f aca="false">DATA!K2761</f>
        <v>B</v>
      </c>
      <c r="AH2761" s="18" t="n">
        <f aca="false">IF(AE2761&gt;=PARAMETER!$B$12,1,0)</f>
        <v>1</v>
      </c>
      <c r="AI2761" s="18" t="n">
        <f aca="false">IF(AF2761&gt;=PARAMETER!$B$13,1,0)</f>
        <v>1</v>
      </c>
      <c r="AJ2761" s="18" t="n">
        <f aca="false">IF(AND(AH2761=1,AI2761=1),1,0)</f>
        <v>1</v>
      </c>
    </row>
    <row r="2762" customFormat="false" ht="15" hidden="false" customHeight="false" outlineLevel="0" collapsed="false">
      <c r="A2762" s="16" t="str">
        <f aca="false">DATA!A2762</f>
        <v>ITM12760</v>
      </c>
      <c r="B2762" s="16" t="str">
        <f aca="false">DATA!B2762</f>
        <v>Pharma</v>
      </c>
      <c r="C2762" s="17" t="n">
        <f aca="false">DATA!C2762</f>
        <v>83</v>
      </c>
      <c r="D2762" s="17" t="n">
        <f aca="false">DATA!D2762</f>
        <v>95</v>
      </c>
      <c r="E2762" s="18" t="n">
        <f aca="false">DATA!F2762</f>
        <v>4</v>
      </c>
      <c r="F2762" s="19" t="n">
        <f aca="false">DATA!G2762</f>
        <v>27.62</v>
      </c>
      <c r="G2762" s="19" t="n">
        <f aca="false">DATA!H2762</f>
        <v>9.83</v>
      </c>
      <c r="H2762" s="18" t="n">
        <f aca="false">DATA!E2762</f>
        <v>10</v>
      </c>
      <c r="I2762" s="20" t="n">
        <f aca="false">F2762*E2762</f>
        <v>110.48</v>
      </c>
      <c r="J2762" s="20" t="n">
        <f aca="false">PARAMETER!$B$4*G2762*SQRT(E2762)</f>
        <v>32.3378223058659</v>
      </c>
      <c r="K2762" s="20" t="n">
        <f aca="false">I2762+J2762</f>
        <v>142.817822305866</v>
      </c>
      <c r="L2762" s="20" t="n">
        <f aca="false">K2762+F2762*H2762</f>
        <v>419.017822305866</v>
      </c>
      <c r="M2762" s="16" t="str">
        <f aca="false">IF(C2762&lt;=K2762,"REORDER",IF(C2762&gt;L2762,"OVERSTOCK","OK"))</f>
        <v>REORDER</v>
      </c>
      <c r="N2762" s="16" t="str">
        <f aca="false">IF(C2762&lt;=D2762,"REORDER","OK")</f>
        <v>REORDER</v>
      </c>
      <c r="O2762" s="18" t="n">
        <f aca="false">IF(D2762&lt;I2762,1,0)</f>
        <v>1</v>
      </c>
      <c r="P2762" s="20" t="n">
        <f aca="false">C2762/F2762</f>
        <v>3.00506879073135</v>
      </c>
      <c r="Q2762" s="19" t="n">
        <f aca="false">DATA!N2762</f>
        <v>93.14</v>
      </c>
      <c r="R2762" s="19" t="n">
        <f aca="false">DATA!O2762</f>
        <v>1.76</v>
      </c>
      <c r="S2762" s="17" t="n">
        <f aca="false">C2762*Q2762</f>
        <v>7730.62</v>
      </c>
      <c r="T2762" s="19" t="n">
        <f aca="false">C2762*R2762</f>
        <v>146.08</v>
      </c>
      <c r="U2762" s="20" t="n">
        <f aca="false">MAX(0,C2762-L2762)</f>
        <v>0</v>
      </c>
      <c r="V2762" s="17" t="n">
        <f aca="false">U2762*Q2762</f>
        <v>0</v>
      </c>
      <c r="W2762" s="19" t="n">
        <f aca="false">U2762*R2762</f>
        <v>0</v>
      </c>
      <c r="X2762" s="20" t="n">
        <f aca="false">MAX(0,K2762-C2762)</f>
        <v>59.8178223058659</v>
      </c>
      <c r="Y2762" s="17" t="n">
        <f aca="false">F2762*PARAMETER!$B$5*Q2762</f>
        <v>938972.282</v>
      </c>
      <c r="Z2762" s="21" t="n">
        <f aca="false">SUMIF($Y$2:$Y$3205,"&gt;="&amp;Y2762)/SUM($Y$2:$Y$3205)</f>
        <v>0.760521304203165</v>
      </c>
      <c r="AA2762" s="16" t="str">
        <f aca="false">IF(Z2762&lt;=PARAMETER!$B$7,"A",IF(Z2762&lt;=PARAMETER!$B$8,"B","C"))</f>
        <v>A</v>
      </c>
      <c r="AB2762" s="22" t="n">
        <f aca="false">G2762/F2762</f>
        <v>0.355901520637219</v>
      </c>
      <c r="AC2762" s="16" t="str">
        <f aca="false">IF(AB2762&lt;=PARAMETER!$B$9,"X",IF(AB2762&lt;=PARAMETER!$B$10,"Y","Z"))</f>
        <v>Y</v>
      </c>
      <c r="AD2762" s="16" t="str">
        <f aca="false">AA2762&amp;AC2762</f>
        <v>AY</v>
      </c>
      <c r="AE2762" s="22" t="n">
        <f aca="false">DATA!I2762</f>
        <v>0.54</v>
      </c>
      <c r="AF2762" s="18" t="n">
        <f aca="false">DATA!L2762</f>
        <v>97</v>
      </c>
      <c r="AG2762" s="16" t="str">
        <f aca="false">DATA!K2762</f>
        <v>C</v>
      </c>
      <c r="AH2762" s="18" t="n">
        <f aca="false">IF(AE2762&gt;=PARAMETER!$B$12,1,0)</f>
        <v>0</v>
      </c>
      <c r="AI2762" s="18" t="n">
        <f aca="false">IF(AF2762&gt;=PARAMETER!$B$13,1,0)</f>
        <v>1</v>
      </c>
      <c r="AJ2762" s="18" t="n">
        <f aca="false">IF(AND(AH2762=1,AI2762=1),1,0)</f>
        <v>0</v>
      </c>
    </row>
    <row r="2763" customFormat="false" ht="15" hidden="false" customHeight="false" outlineLevel="0" collapsed="false">
      <c r="A2763" s="16" t="str">
        <f aca="false">DATA!A2763</f>
        <v>ITM12761</v>
      </c>
      <c r="B2763" s="16" t="str">
        <f aca="false">DATA!B2763</f>
        <v>Electronics</v>
      </c>
      <c r="C2763" s="17" t="n">
        <f aca="false">DATA!C2763</f>
        <v>184</v>
      </c>
      <c r="D2763" s="17" t="n">
        <f aca="false">DATA!D2763</f>
        <v>87</v>
      </c>
      <c r="E2763" s="18" t="n">
        <f aca="false">DATA!F2763</f>
        <v>2</v>
      </c>
      <c r="F2763" s="19" t="n">
        <f aca="false">DATA!G2763</f>
        <v>48.82</v>
      </c>
      <c r="G2763" s="19" t="n">
        <f aca="false">DATA!H2763</f>
        <v>4.06</v>
      </c>
      <c r="H2763" s="18" t="n">
        <f aca="false">DATA!E2763</f>
        <v>5</v>
      </c>
      <c r="I2763" s="20" t="n">
        <f aca="false">F2763*E2763</f>
        <v>97.64</v>
      </c>
      <c r="J2763" s="20" t="n">
        <f aca="false">PARAMETER!$B$4*G2763*SQRT(E2763)</f>
        <v>9.44426768785459</v>
      </c>
      <c r="K2763" s="20" t="n">
        <f aca="false">I2763+J2763</f>
        <v>107.084267687855</v>
      </c>
      <c r="L2763" s="20" t="n">
        <f aca="false">K2763+F2763*H2763</f>
        <v>351.184267687855</v>
      </c>
      <c r="M2763" s="16" t="str">
        <f aca="false">IF(C2763&lt;=K2763,"REORDER",IF(C2763&gt;L2763,"OVERSTOCK","OK"))</f>
        <v>OK</v>
      </c>
      <c r="N2763" s="16" t="str">
        <f aca="false">IF(C2763&lt;=D2763,"REORDER","OK")</f>
        <v>OK</v>
      </c>
      <c r="O2763" s="18" t="n">
        <f aca="false">IF(D2763&lt;I2763,1,0)</f>
        <v>1</v>
      </c>
      <c r="P2763" s="20" t="n">
        <f aca="false">C2763/F2763</f>
        <v>3.76894715280623</v>
      </c>
      <c r="Q2763" s="19" t="n">
        <f aca="false">DATA!N2763</f>
        <v>73.9</v>
      </c>
      <c r="R2763" s="19" t="n">
        <f aca="false">DATA!O2763</f>
        <v>0.92</v>
      </c>
      <c r="S2763" s="17" t="n">
        <f aca="false">C2763*Q2763</f>
        <v>13597.6</v>
      </c>
      <c r="T2763" s="19" t="n">
        <f aca="false">C2763*R2763</f>
        <v>169.28</v>
      </c>
      <c r="U2763" s="20" t="n">
        <f aca="false">MAX(0,C2763-L2763)</f>
        <v>0</v>
      </c>
      <c r="V2763" s="17" t="n">
        <f aca="false">U2763*Q2763</f>
        <v>0</v>
      </c>
      <c r="W2763" s="19" t="n">
        <f aca="false">U2763*R2763</f>
        <v>0</v>
      </c>
      <c r="X2763" s="20" t="n">
        <f aca="false">MAX(0,K2763-C2763)</f>
        <v>0</v>
      </c>
      <c r="Y2763" s="17" t="n">
        <f aca="false">F2763*PARAMETER!$B$5*Q2763</f>
        <v>1316846.27</v>
      </c>
      <c r="Z2763" s="21" t="n">
        <f aca="false">SUMIF($Y$2:$Y$3205,"&gt;="&amp;Y2763)/SUM($Y$2:$Y$3205)</f>
        <v>0.598650285967654</v>
      </c>
      <c r="AA2763" s="16" t="str">
        <f aca="false">IF(Z2763&lt;=PARAMETER!$B$7,"A",IF(Z2763&lt;=PARAMETER!$B$8,"B","C"))</f>
        <v>A</v>
      </c>
      <c r="AB2763" s="22" t="n">
        <f aca="false">G2763/F2763</f>
        <v>0.083162638263007</v>
      </c>
      <c r="AC2763" s="16" t="str">
        <f aca="false">IF(AB2763&lt;=PARAMETER!$B$9,"X",IF(AB2763&lt;=PARAMETER!$B$10,"Y","Z"))</f>
        <v>X</v>
      </c>
      <c r="AD2763" s="16" t="str">
        <f aca="false">AA2763&amp;AC2763</f>
        <v>AX</v>
      </c>
      <c r="AE2763" s="22" t="n">
        <f aca="false">DATA!I2763</f>
        <v>0.42</v>
      </c>
      <c r="AF2763" s="18" t="n">
        <f aca="false">DATA!L2763</f>
        <v>114</v>
      </c>
      <c r="AG2763" s="16" t="str">
        <f aca="false">DATA!K2763</f>
        <v>A</v>
      </c>
      <c r="AH2763" s="18" t="n">
        <f aca="false">IF(AE2763&gt;=PARAMETER!$B$12,1,0)</f>
        <v>0</v>
      </c>
      <c r="AI2763" s="18" t="n">
        <f aca="false">IF(AF2763&gt;=PARAMETER!$B$13,1,0)</f>
        <v>1</v>
      </c>
      <c r="AJ2763" s="18" t="n">
        <f aca="false">IF(AND(AH2763=1,AI2763=1),1,0)</f>
        <v>0</v>
      </c>
    </row>
    <row r="2764" customFormat="false" ht="15" hidden="false" customHeight="false" outlineLevel="0" collapsed="false">
      <c r="A2764" s="16" t="str">
        <f aca="false">DATA!A2764</f>
        <v>ITM12762</v>
      </c>
      <c r="B2764" s="16" t="str">
        <f aca="false">DATA!B2764</f>
        <v>Electronics</v>
      </c>
      <c r="C2764" s="17" t="n">
        <f aca="false">DATA!C2764</f>
        <v>46</v>
      </c>
      <c r="D2764" s="17" t="n">
        <f aca="false">DATA!D2764</f>
        <v>76</v>
      </c>
      <c r="E2764" s="18" t="n">
        <f aca="false">DATA!F2764</f>
        <v>6</v>
      </c>
      <c r="F2764" s="19" t="n">
        <f aca="false">DATA!G2764</f>
        <v>18.99</v>
      </c>
      <c r="G2764" s="19" t="n">
        <f aca="false">DATA!H2764</f>
        <v>2.11</v>
      </c>
      <c r="H2764" s="18" t="n">
        <f aca="false">DATA!E2764</f>
        <v>9</v>
      </c>
      <c r="I2764" s="20" t="n">
        <f aca="false">F2764*E2764</f>
        <v>113.94</v>
      </c>
      <c r="J2764" s="20" t="n">
        <f aca="false">PARAMETER!$B$4*G2764*SQRT(E2764)</f>
        <v>8.50129990483038</v>
      </c>
      <c r="K2764" s="20" t="n">
        <f aca="false">I2764+J2764</f>
        <v>122.44129990483</v>
      </c>
      <c r="L2764" s="20" t="n">
        <f aca="false">K2764+F2764*H2764</f>
        <v>293.35129990483</v>
      </c>
      <c r="M2764" s="16" t="str">
        <f aca="false">IF(C2764&lt;=K2764,"REORDER",IF(C2764&gt;L2764,"OVERSTOCK","OK"))</f>
        <v>REORDER</v>
      </c>
      <c r="N2764" s="16" t="str">
        <f aca="false">IF(C2764&lt;=D2764,"REORDER","OK")</f>
        <v>REORDER</v>
      </c>
      <c r="O2764" s="18" t="n">
        <f aca="false">IF(D2764&lt;I2764,1,0)</f>
        <v>1</v>
      </c>
      <c r="P2764" s="20" t="n">
        <f aca="false">C2764/F2764</f>
        <v>2.42232754081095</v>
      </c>
      <c r="Q2764" s="19" t="n">
        <f aca="false">DATA!N2764</f>
        <v>162.73</v>
      </c>
      <c r="R2764" s="19" t="n">
        <f aca="false">DATA!O2764</f>
        <v>1.26</v>
      </c>
      <c r="S2764" s="17" t="n">
        <f aca="false">C2764*Q2764</f>
        <v>7485.58</v>
      </c>
      <c r="T2764" s="19" t="n">
        <f aca="false">C2764*R2764</f>
        <v>57.96</v>
      </c>
      <c r="U2764" s="20" t="n">
        <f aca="false">MAX(0,C2764-L2764)</f>
        <v>0</v>
      </c>
      <c r="V2764" s="17" t="n">
        <f aca="false">U2764*Q2764</f>
        <v>0</v>
      </c>
      <c r="W2764" s="19" t="n">
        <f aca="false">U2764*R2764</f>
        <v>0</v>
      </c>
      <c r="X2764" s="20" t="n">
        <f aca="false">MAX(0,K2764-C2764)</f>
        <v>76.4412999048304</v>
      </c>
      <c r="Y2764" s="17" t="n">
        <f aca="false">F2764*PARAMETER!$B$5*Q2764</f>
        <v>1127938.5855</v>
      </c>
      <c r="Z2764" s="21" t="n">
        <f aca="false">SUMIF($Y$2:$Y$3205,"&gt;="&amp;Y2764)/SUM($Y$2:$Y$3205)</f>
        <v>0.676375691085801</v>
      </c>
      <c r="AA2764" s="16" t="str">
        <f aca="false">IF(Z2764&lt;=PARAMETER!$B$7,"A",IF(Z2764&lt;=PARAMETER!$B$8,"B","C"))</f>
        <v>A</v>
      </c>
      <c r="AB2764" s="22" t="n">
        <f aca="false">G2764/F2764</f>
        <v>0.111111111111111</v>
      </c>
      <c r="AC2764" s="16" t="str">
        <f aca="false">IF(AB2764&lt;=PARAMETER!$B$9,"X",IF(AB2764&lt;=PARAMETER!$B$10,"Y","Z"))</f>
        <v>X</v>
      </c>
      <c r="AD2764" s="16" t="str">
        <f aca="false">AA2764&amp;AC2764</f>
        <v>AX</v>
      </c>
      <c r="AE2764" s="22" t="n">
        <f aca="false">DATA!I2764</f>
        <v>0.83</v>
      </c>
      <c r="AF2764" s="18" t="n">
        <f aca="false">DATA!L2764</f>
        <v>28</v>
      </c>
      <c r="AG2764" s="16" t="str">
        <f aca="false">DATA!K2764</f>
        <v>A</v>
      </c>
      <c r="AH2764" s="18" t="n">
        <f aca="false">IF(AE2764&gt;=PARAMETER!$B$12,1,0)</f>
        <v>1</v>
      </c>
      <c r="AI2764" s="18" t="n">
        <f aca="false">IF(AF2764&gt;=PARAMETER!$B$13,1,0)</f>
        <v>0</v>
      </c>
      <c r="AJ2764" s="18" t="n">
        <f aca="false">IF(AND(AH2764=1,AI2764=1),1,0)</f>
        <v>0</v>
      </c>
    </row>
    <row r="2765" customFormat="false" ht="15" hidden="false" customHeight="false" outlineLevel="0" collapsed="false">
      <c r="A2765" s="16" t="str">
        <f aca="false">DATA!A2765</f>
        <v>ITM12763</v>
      </c>
      <c r="B2765" s="16" t="str">
        <f aca="false">DATA!B2765</f>
        <v>Groceries</v>
      </c>
      <c r="C2765" s="17" t="n">
        <f aca="false">DATA!C2765</f>
        <v>330</v>
      </c>
      <c r="D2765" s="17" t="n">
        <f aca="false">DATA!D2765</f>
        <v>21</v>
      </c>
      <c r="E2765" s="18" t="n">
        <f aca="false">DATA!F2765</f>
        <v>2</v>
      </c>
      <c r="F2765" s="19" t="n">
        <f aca="false">DATA!G2765</f>
        <v>11.18</v>
      </c>
      <c r="G2765" s="19" t="n">
        <f aca="false">DATA!H2765</f>
        <v>8.6</v>
      </c>
      <c r="H2765" s="18" t="n">
        <f aca="false">DATA!E2765</f>
        <v>10</v>
      </c>
      <c r="I2765" s="20" t="n">
        <f aca="false">F2765*E2765</f>
        <v>22.36</v>
      </c>
      <c r="J2765" s="20" t="n">
        <f aca="false">PARAMETER!$B$4*G2765*SQRT(E2765)</f>
        <v>20.0050990432388</v>
      </c>
      <c r="K2765" s="20" t="n">
        <f aca="false">I2765+J2765</f>
        <v>42.3650990432388</v>
      </c>
      <c r="L2765" s="20" t="n">
        <f aca="false">K2765+F2765*H2765</f>
        <v>154.165099043239</v>
      </c>
      <c r="M2765" s="16" t="str">
        <f aca="false">IF(C2765&lt;=K2765,"REORDER",IF(C2765&gt;L2765,"OVERSTOCK","OK"))</f>
        <v>OVERSTOCK</v>
      </c>
      <c r="N2765" s="16" t="str">
        <f aca="false">IF(C2765&lt;=D2765,"REORDER","OK")</f>
        <v>OK</v>
      </c>
      <c r="O2765" s="18" t="n">
        <f aca="false">IF(D2765&lt;I2765,1,0)</f>
        <v>1</v>
      </c>
      <c r="P2765" s="20" t="n">
        <f aca="false">C2765/F2765</f>
        <v>29.5169946332737</v>
      </c>
      <c r="Q2765" s="19" t="n">
        <f aca="false">DATA!N2765</f>
        <v>30.35</v>
      </c>
      <c r="R2765" s="19" t="n">
        <f aca="false">DATA!O2765</f>
        <v>1.71</v>
      </c>
      <c r="S2765" s="17" t="n">
        <f aca="false">C2765*Q2765</f>
        <v>10015.5</v>
      </c>
      <c r="T2765" s="19" t="n">
        <f aca="false">C2765*R2765</f>
        <v>564.3</v>
      </c>
      <c r="U2765" s="20" t="n">
        <f aca="false">MAX(0,C2765-L2765)</f>
        <v>175.834900956761</v>
      </c>
      <c r="V2765" s="17" t="n">
        <f aca="false">U2765*Q2765</f>
        <v>5336.5892440377</v>
      </c>
      <c r="W2765" s="19" t="n">
        <f aca="false">U2765*R2765</f>
        <v>300.677680636062</v>
      </c>
      <c r="X2765" s="20" t="n">
        <f aca="false">MAX(0,K2765-C2765)</f>
        <v>0</v>
      </c>
      <c r="Y2765" s="17" t="n">
        <f aca="false">F2765*PARAMETER!$B$5*Q2765</f>
        <v>123849.245</v>
      </c>
      <c r="Z2765" s="21" t="n">
        <f aca="false">SUMIF($Y$2:$Y$3205,"&gt;="&amp;Y2765)/SUM($Y$2:$Y$3205)</f>
        <v>0.993938398400281</v>
      </c>
      <c r="AA2765" s="16" t="str">
        <f aca="false">IF(Z2765&lt;=PARAMETER!$B$7,"A",IF(Z2765&lt;=PARAMETER!$B$8,"B","C"))</f>
        <v>C</v>
      </c>
      <c r="AB2765" s="22" t="n">
        <f aca="false">G2765/F2765</f>
        <v>0.769230769230769</v>
      </c>
      <c r="AC2765" s="16" t="str">
        <f aca="false">IF(AB2765&lt;=PARAMETER!$B$9,"X",IF(AB2765&lt;=PARAMETER!$B$10,"Y","Z"))</f>
        <v>Z</v>
      </c>
      <c r="AD2765" s="16" t="str">
        <f aca="false">AA2765&amp;AC2765</f>
        <v>CZ</v>
      </c>
      <c r="AE2765" s="22" t="n">
        <f aca="false">DATA!I2765</f>
        <v>0.71</v>
      </c>
      <c r="AF2765" s="18" t="n">
        <f aca="false">DATA!L2765</f>
        <v>89</v>
      </c>
      <c r="AG2765" s="16" t="str">
        <f aca="false">DATA!K2765</f>
        <v>A</v>
      </c>
      <c r="AH2765" s="18" t="n">
        <f aca="false">IF(AE2765&gt;=PARAMETER!$B$12,1,0)</f>
        <v>0</v>
      </c>
      <c r="AI2765" s="18" t="n">
        <f aca="false">IF(AF2765&gt;=PARAMETER!$B$13,1,0)</f>
        <v>0</v>
      </c>
      <c r="AJ2765" s="18" t="n">
        <f aca="false">IF(AND(AH2765=1,AI2765=1),1,0)</f>
        <v>0</v>
      </c>
    </row>
    <row r="2766" customFormat="false" ht="15" hidden="false" customHeight="false" outlineLevel="0" collapsed="false">
      <c r="A2766" s="16" t="str">
        <f aca="false">DATA!A2766</f>
        <v>ITM12764</v>
      </c>
      <c r="B2766" s="16" t="str">
        <f aca="false">DATA!B2766</f>
        <v>Pharma</v>
      </c>
      <c r="C2766" s="17" t="n">
        <f aca="false">DATA!C2766</f>
        <v>304</v>
      </c>
      <c r="D2766" s="17" t="n">
        <f aca="false">DATA!D2766</f>
        <v>21</v>
      </c>
      <c r="E2766" s="18" t="n">
        <f aca="false">DATA!F2766</f>
        <v>3</v>
      </c>
      <c r="F2766" s="19" t="n">
        <f aca="false">DATA!G2766</f>
        <v>45.68</v>
      </c>
      <c r="G2766" s="19" t="n">
        <f aca="false">DATA!H2766</f>
        <v>3.52</v>
      </c>
      <c r="H2766" s="18" t="n">
        <f aca="false">DATA!E2766</f>
        <v>5</v>
      </c>
      <c r="I2766" s="20" t="n">
        <f aca="false">F2766*E2766</f>
        <v>137.04</v>
      </c>
      <c r="J2766" s="20" t="n">
        <f aca="false">PARAMETER!$B$4*G2766*SQRT(E2766)</f>
        <v>10.0283745861865</v>
      </c>
      <c r="K2766" s="20" t="n">
        <f aca="false">I2766+J2766</f>
        <v>147.068374586187</v>
      </c>
      <c r="L2766" s="20" t="n">
        <f aca="false">K2766+F2766*H2766</f>
        <v>375.468374586187</v>
      </c>
      <c r="M2766" s="16" t="str">
        <f aca="false">IF(C2766&lt;=K2766,"REORDER",IF(C2766&gt;L2766,"OVERSTOCK","OK"))</f>
        <v>OK</v>
      </c>
      <c r="N2766" s="16" t="str">
        <f aca="false">IF(C2766&lt;=D2766,"REORDER","OK")</f>
        <v>OK</v>
      </c>
      <c r="O2766" s="18" t="n">
        <f aca="false">IF(D2766&lt;I2766,1,0)</f>
        <v>1</v>
      </c>
      <c r="P2766" s="20" t="n">
        <f aca="false">C2766/F2766</f>
        <v>6.65499124343257</v>
      </c>
      <c r="Q2766" s="19" t="n">
        <f aca="false">DATA!N2766</f>
        <v>154.44</v>
      </c>
      <c r="R2766" s="19" t="n">
        <f aca="false">DATA!O2766</f>
        <v>1.84</v>
      </c>
      <c r="S2766" s="17" t="n">
        <f aca="false">C2766*Q2766</f>
        <v>46949.76</v>
      </c>
      <c r="T2766" s="19" t="n">
        <f aca="false">C2766*R2766</f>
        <v>559.36</v>
      </c>
      <c r="U2766" s="20" t="n">
        <f aca="false">MAX(0,C2766-L2766)</f>
        <v>0</v>
      </c>
      <c r="V2766" s="17" t="n">
        <f aca="false">U2766*Q2766</f>
        <v>0</v>
      </c>
      <c r="W2766" s="19" t="n">
        <f aca="false">U2766*R2766</f>
        <v>0</v>
      </c>
      <c r="X2766" s="20" t="n">
        <f aca="false">MAX(0,K2766-C2766)</f>
        <v>0</v>
      </c>
      <c r="Y2766" s="17" t="n">
        <f aca="false">F2766*PARAMETER!$B$5*Q2766</f>
        <v>2575009.008</v>
      </c>
      <c r="Z2766" s="21" t="n">
        <f aca="false">SUMIF($Y$2:$Y$3205,"&gt;="&amp;Y2766)/SUM($Y$2:$Y$3205)</f>
        <v>0.157274842639256</v>
      </c>
      <c r="AA2766" s="16" t="str">
        <f aca="false">IF(Z2766&lt;=PARAMETER!$B$7,"A",IF(Z2766&lt;=PARAMETER!$B$8,"B","C"))</f>
        <v>A</v>
      </c>
      <c r="AB2766" s="22" t="n">
        <f aca="false">G2766/F2766</f>
        <v>0.0770577933450088</v>
      </c>
      <c r="AC2766" s="16" t="str">
        <f aca="false">IF(AB2766&lt;=PARAMETER!$B$9,"X",IF(AB2766&lt;=PARAMETER!$B$10,"Y","Z"))</f>
        <v>X</v>
      </c>
      <c r="AD2766" s="16" t="str">
        <f aca="false">AA2766&amp;AC2766</f>
        <v>AX</v>
      </c>
      <c r="AE2766" s="22" t="n">
        <f aca="false">DATA!I2766</f>
        <v>0.14</v>
      </c>
      <c r="AF2766" s="18" t="n">
        <f aca="false">DATA!L2766</f>
        <v>35</v>
      </c>
      <c r="AG2766" s="16" t="str">
        <f aca="false">DATA!K2766</f>
        <v>D</v>
      </c>
      <c r="AH2766" s="18" t="n">
        <f aca="false">IF(AE2766&gt;=PARAMETER!$B$12,1,0)</f>
        <v>0</v>
      </c>
      <c r="AI2766" s="18" t="n">
        <f aca="false">IF(AF2766&gt;=PARAMETER!$B$13,1,0)</f>
        <v>0</v>
      </c>
      <c r="AJ2766" s="18" t="n">
        <f aca="false">IF(AND(AH2766=1,AI2766=1),1,0)</f>
        <v>0</v>
      </c>
    </row>
    <row r="2767" customFormat="false" ht="15" hidden="false" customHeight="false" outlineLevel="0" collapsed="false">
      <c r="A2767" s="16" t="str">
        <f aca="false">DATA!A2767</f>
        <v>ITM12765</v>
      </c>
      <c r="B2767" s="16" t="str">
        <f aca="false">DATA!B2767</f>
        <v>Automotive</v>
      </c>
      <c r="C2767" s="17" t="n">
        <f aca="false">DATA!C2767</f>
        <v>167</v>
      </c>
      <c r="D2767" s="17" t="n">
        <f aca="false">DATA!D2767</f>
        <v>75</v>
      </c>
      <c r="E2767" s="18" t="n">
        <f aca="false">DATA!F2767</f>
        <v>5</v>
      </c>
      <c r="F2767" s="19" t="n">
        <f aca="false">DATA!G2767</f>
        <v>9.57</v>
      </c>
      <c r="G2767" s="19" t="n">
        <f aca="false">DATA!H2767</f>
        <v>6.18</v>
      </c>
      <c r="H2767" s="18" t="n">
        <f aca="false">DATA!E2767</f>
        <v>4</v>
      </c>
      <c r="I2767" s="20" t="n">
        <f aca="false">F2767*E2767</f>
        <v>47.85</v>
      </c>
      <c r="J2767" s="20" t="n">
        <f aca="false">PARAMETER!$B$4*G2767*SQRT(E2767)</f>
        <v>22.7300679515255</v>
      </c>
      <c r="K2767" s="20" t="n">
        <f aca="false">I2767+J2767</f>
        <v>70.5800679515255</v>
      </c>
      <c r="L2767" s="20" t="n">
        <f aca="false">K2767+F2767*H2767</f>
        <v>108.860067951526</v>
      </c>
      <c r="M2767" s="16" t="str">
        <f aca="false">IF(C2767&lt;=K2767,"REORDER",IF(C2767&gt;L2767,"OVERSTOCK","OK"))</f>
        <v>OVERSTOCK</v>
      </c>
      <c r="N2767" s="16" t="str">
        <f aca="false">IF(C2767&lt;=D2767,"REORDER","OK")</f>
        <v>OK</v>
      </c>
      <c r="O2767" s="18" t="n">
        <f aca="false">IF(D2767&lt;I2767,1,0)</f>
        <v>0</v>
      </c>
      <c r="P2767" s="20" t="n">
        <f aca="false">C2767/F2767</f>
        <v>17.4503657262278</v>
      </c>
      <c r="Q2767" s="19" t="n">
        <f aca="false">DATA!N2767</f>
        <v>145.66</v>
      </c>
      <c r="R2767" s="19" t="n">
        <f aca="false">DATA!O2767</f>
        <v>0.15</v>
      </c>
      <c r="S2767" s="17" t="n">
        <f aca="false">C2767*Q2767</f>
        <v>24325.22</v>
      </c>
      <c r="T2767" s="19" t="n">
        <f aca="false">C2767*R2767</f>
        <v>25.05</v>
      </c>
      <c r="U2767" s="20" t="n">
        <f aca="false">MAX(0,C2767-L2767)</f>
        <v>58.1399320484745</v>
      </c>
      <c r="V2767" s="17" t="n">
        <f aca="false">U2767*Q2767</f>
        <v>8468.66250218079</v>
      </c>
      <c r="W2767" s="19" t="n">
        <f aca="false">U2767*R2767</f>
        <v>8.72098980727117</v>
      </c>
      <c r="X2767" s="20" t="n">
        <f aca="false">MAX(0,K2767-C2767)</f>
        <v>0</v>
      </c>
      <c r="Y2767" s="17" t="n">
        <f aca="false">F2767*PARAMETER!$B$5*Q2767</f>
        <v>508797.663</v>
      </c>
      <c r="Z2767" s="21" t="n">
        <f aca="false">SUMIF($Y$2:$Y$3205,"&gt;="&amp;Y2767)/SUM($Y$2:$Y$3205)</f>
        <v>0.902733507667221</v>
      </c>
      <c r="AA2767" s="16" t="str">
        <f aca="false">IF(Z2767&lt;=PARAMETER!$B$7,"A",IF(Z2767&lt;=PARAMETER!$B$8,"B","C"))</f>
        <v>B</v>
      </c>
      <c r="AB2767" s="22" t="n">
        <f aca="false">G2767/F2767</f>
        <v>0.64576802507837</v>
      </c>
      <c r="AC2767" s="16" t="str">
        <f aca="false">IF(AB2767&lt;=PARAMETER!$B$9,"X",IF(AB2767&lt;=PARAMETER!$B$10,"Y","Z"))</f>
        <v>Z</v>
      </c>
      <c r="AD2767" s="16" t="str">
        <f aca="false">AA2767&amp;AC2767</f>
        <v>BZ</v>
      </c>
      <c r="AE2767" s="22" t="n">
        <f aca="false">DATA!I2767</f>
        <v>0.42</v>
      </c>
      <c r="AF2767" s="18" t="n">
        <f aca="false">DATA!L2767</f>
        <v>160</v>
      </c>
      <c r="AG2767" s="16" t="str">
        <f aca="false">DATA!K2767</f>
        <v>A</v>
      </c>
      <c r="AH2767" s="18" t="n">
        <f aca="false">IF(AE2767&gt;=PARAMETER!$B$12,1,0)</f>
        <v>0</v>
      </c>
      <c r="AI2767" s="18" t="n">
        <f aca="false">IF(AF2767&gt;=PARAMETER!$B$13,1,0)</f>
        <v>1</v>
      </c>
      <c r="AJ2767" s="18" t="n">
        <f aca="false">IF(AND(AH2767=1,AI2767=1),1,0)</f>
        <v>0</v>
      </c>
    </row>
    <row r="2768" customFormat="false" ht="15" hidden="false" customHeight="false" outlineLevel="0" collapsed="false">
      <c r="A2768" s="16" t="str">
        <f aca="false">DATA!A2768</f>
        <v>ITM12766</v>
      </c>
      <c r="B2768" s="16" t="str">
        <f aca="false">DATA!B2768</f>
        <v>Apparel</v>
      </c>
      <c r="C2768" s="17" t="n">
        <f aca="false">DATA!C2768</f>
        <v>300</v>
      </c>
      <c r="D2768" s="17" t="n">
        <f aca="false">DATA!D2768</f>
        <v>11</v>
      </c>
      <c r="E2768" s="18" t="n">
        <f aca="false">DATA!F2768</f>
        <v>8</v>
      </c>
      <c r="F2768" s="19" t="n">
        <f aca="false">DATA!G2768</f>
        <v>41.89</v>
      </c>
      <c r="G2768" s="19" t="n">
        <f aca="false">DATA!H2768</f>
        <v>4.2</v>
      </c>
      <c r="H2768" s="18" t="n">
        <f aca="false">DATA!E2768</f>
        <v>10</v>
      </c>
      <c r="I2768" s="20" t="n">
        <f aca="false">F2768*E2768</f>
        <v>335.12</v>
      </c>
      <c r="J2768" s="20" t="n">
        <f aca="false">PARAMETER!$B$4*G2768*SQRT(E2768)</f>
        <v>19.5398641817681</v>
      </c>
      <c r="K2768" s="20" t="n">
        <f aca="false">I2768+J2768</f>
        <v>354.659864181768</v>
      </c>
      <c r="L2768" s="20" t="n">
        <f aca="false">K2768+F2768*H2768</f>
        <v>773.559864181768</v>
      </c>
      <c r="M2768" s="16" t="str">
        <f aca="false">IF(C2768&lt;=K2768,"REORDER",IF(C2768&gt;L2768,"OVERSTOCK","OK"))</f>
        <v>REORDER</v>
      </c>
      <c r="N2768" s="16" t="str">
        <f aca="false">IF(C2768&lt;=D2768,"REORDER","OK")</f>
        <v>OK</v>
      </c>
      <c r="O2768" s="18" t="n">
        <f aca="false">IF(D2768&lt;I2768,1,0)</f>
        <v>1</v>
      </c>
      <c r="P2768" s="20" t="n">
        <f aca="false">C2768/F2768</f>
        <v>7.1616137502984</v>
      </c>
      <c r="Q2768" s="19" t="n">
        <f aca="false">DATA!N2768</f>
        <v>55.94</v>
      </c>
      <c r="R2768" s="19" t="n">
        <f aca="false">DATA!O2768</f>
        <v>0.3</v>
      </c>
      <c r="S2768" s="17" t="n">
        <f aca="false">C2768*Q2768</f>
        <v>16782</v>
      </c>
      <c r="T2768" s="19" t="n">
        <f aca="false">C2768*R2768</f>
        <v>90</v>
      </c>
      <c r="U2768" s="20" t="n">
        <f aca="false">MAX(0,C2768-L2768)</f>
        <v>0</v>
      </c>
      <c r="V2768" s="17" t="n">
        <f aca="false">U2768*Q2768</f>
        <v>0</v>
      </c>
      <c r="W2768" s="19" t="n">
        <f aca="false">U2768*R2768</f>
        <v>0</v>
      </c>
      <c r="X2768" s="20" t="n">
        <f aca="false">MAX(0,K2768-C2768)</f>
        <v>54.6598641817681</v>
      </c>
      <c r="Y2768" s="17" t="n">
        <f aca="false">F2768*PARAMETER!$B$5*Q2768</f>
        <v>855314.209</v>
      </c>
      <c r="Z2768" s="21" t="n">
        <f aca="false">SUMIF($Y$2:$Y$3205,"&gt;="&amp;Y2768)/SUM($Y$2:$Y$3205)</f>
        <v>0.791422852354243</v>
      </c>
      <c r="AA2768" s="16" t="str">
        <f aca="false">IF(Z2768&lt;=PARAMETER!$B$7,"A",IF(Z2768&lt;=PARAMETER!$B$8,"B","C"))</f>
        <v>A</v>
      </c>
      <c r="AB2768" s="22" t="n">
        <f aca="false">G2768/F2768</f>
        <v>0.100262592504178</v>
      </c>
      <c r="AC2768" s="16" t="str">
        <f aca="false">IF(AB2768&lt;=PARAMETER!$B$9,"X",IF(AB2768&lt;=PARAMETER!$B$10,"Y","Z"))</f>
        <v>X</v>
      </c>
      <c r="AD2768" s="16" t="str">
        <f aca="false">AA2768&amp;AC2768</f>
        <v>AX</v>
      </c>
      <c r="AE2768" s="22" t="n">
        <f aca="false">DATA!I2768</f>
        <v>0.71</v>
      </c>
      <c r="AF2768" s="18" t="n">
        <f aca="false">DATA!L2768</f>
        <v>130</v>
      </c>
      <c r="AG2768" s="16" t="str">
        <f aca="false">DATA!K2768</f>
        <v>A</v>
      </c>
      <c r="AH2768" s="18" t="n">
        <f aca="false">IF(AE2768&gt;=PARAMETER!$B$12,1,0)</f>
        <v>0</v>
      </c>
      <c r="AI2768" s="18" t="n">
        <f aca="false">IF(AF2768&gt;=PARAMETER!$B$13,1,0)</f>
        <v>1</v>
      </c>
      <c r="AJ2768" s="18" t="n">
        <f aca="false">IF(AND(AH2768=1,AI2768=1),1,0)</f>
        <v>0</v>
      </c>
    </row>
    <row r="2769" customFormat="false" ht="15" hidden="false" customHeight="false" outlineLevel="0" collapsed="false">
      <c r="A2769" s="16" t="str">
        <f aca="false">DATA!A2769</f>
        <v>ITM12767</v>
      </c>
      <c r="B2769" s="16" t="str">
        <f aca="false">DATA!B2769</f>
        <v>Groceries</v>
      </c>
      <c r="C2769" s="17" t="n">
        <f aca="false">DATA!C2769</f>
        <v>345</v>
      </c>
      <c r="D2769" s="17" t="n">
        <f aca="false">DATA!D2769</f>
        <v>24</v>
      </c>
      <c r="E2769" s="18" t="n">
        <f aca="false">DATA!F2769</f>
        <v>6</v>
      </c>
      <c r="F2769" s="19" t="n">
        <f aca="false">DATA!G2769</f>
        <v>8.36</v>
      </c>
      <c r="G2769" s="19" t="n">
        <f aca="false">DATA!H2769</f>
        <v>4.32</v>
      </c>
      <c r="H2769" s="18" t="n">
        <f aca="false">DATA!E2769</f>
        <v>5</v>
      </c>
      <c r="I2769" s="20" t="n">
        <f aca="false">F2769*E2769</f>
        <v>50.16</v>
      </c>
      <c r="J2769" s="20" t="n">
        <f aca="false">PARAMETER!$B$4*G2769*SQRT(E2769)</f>
        <v>17.4055050184205</v>
      </c>
      <c r="K2769" s="20" t="n">
        <f aca="false">I2769+J2769</f>
        <v>67.5655050184205</v>
      </c>
      <c r="L2769" s="20" t="n">
        <f aca="false">K2769+F2769*H2769</f>
        <v>109.36550501842</v>
      </c>
      <c r="M2769" s="16" t="str">
        <f aca="false">IF(C2769&lt;=K2769,"REORDER",IF(C2769&gt;L2769,"OVERSTOCK","OK"))</f>
        <v>OVERSTOCK</v>
      </c>
      <c r="N2769" s="16" t="str">
        <f aca="false">IF(C2769&lt;=D2769,"REORDER","OK")</f>
        <v>OK</v>
      </c>
      <c r="O2769" s="18" t="n">
        <f aca="false">IF(D2769&lt;I2769,1,0)</f>
        <v>1</v>
      </c>
      <c r="P2769" s="20" t="n">
        <f aca="false">C2769/F2769</f>
        <v>41.2679425837321</v>
      </c>
      <c r="Q2769" s="19" t="n">
        <f aca="false">DATA!N2769</f>
        <v>25.82</v>
      </c>
      <c r="R2769" s="19" t="n">
        <f aca="false">DATA!O2769</f>
        <v>1.87</v>
      </c>
      <c r="S2769" s="17" t="n">
        <f aca="false">C2769*Q2769</f>
        <v>8907.9</v>
      </c>
      <c r="T2769" s="19" t="n">
        <f aca="false">C2769*R2769</f>
        <v>645.15</v>
      </c>
      <c r="U2769" s="20" t="n">
        <f aca="false">MAX(0,C2769-L2769)</f>
        <v>235.63449498158</v>
      </c>
      <c r="V2769" s="17" t="n">
        <f aca="false">U2769*Q2769</f>
        <v>6084.08266042438</v>
      </c>
      <c r="W2769" s="19" t="n">
        <f aca="false">U2769*R2769</f>
        <v>440.636505615554</v>
      </c>
      <c r="X2769" s="20" t="n">
        <f aca="false">MAX(0,K2769-C2769)</f>
        <v>0</v>
      </c>
      <c r="Y2769" s="17" t="n">
        <f aca="false">F2769*PARAMETER!$B$5*Q2769</f>
        <v>78787.148</v>
      </c>
      <c r="Z2769" s="21" t="n">
        <f aca="false">SUMIF($Y$2:$Y$3205,"&gt;="&amp;Y2769)/SUM($Y$2:$Y$3205)</f>
        <v>0.99783683525646</v>
      </c>
      <c r="AA2769" s="16" t="str">
        <f aca="false">IF(Z2769&lt;=PARAMETER!$B$7,"A",IF(Z2769&lt;=PARAMETER!$B$8,"B","C"))</f>
        <v>C</v>
      </c>
      <c r="AB2769" s="22" t="n">
        <f aca="false">G2769/F2769</f>
        <v>0.516746411483254</v>
      </c>
      <c r="AC2769" s="16" t="str">
        <f aca="false">IF(AB2769&lt;=PARAMETER!$B$9,"X",IF(AB2769&lt;=PARAMETER!$B$10,"Y","Z"))</f>
        <v>Z</v>
      </c>
      <c r="AD2769" s="16" t="str">
        <f aca="false">AA2769&amp;AC2769</f>
        <v>CZ</v>
      </c>
      <c r="AE2769" s="22" t="n">
        <f aca="false">DATA!I2769</f>
        <v>0.62</v>
      </c>
      <c r="AF2769" s="18" t="n">
        <f aca="false">DATA!L2769</f>
        <v>42</v>
      </c>
      <c r="AG2769" s="16" t="str">
        <f aca="false">DATA!K2769</f>
        <v>A</v>
      </c>
      <c r="AH2769" s="18" t="n">
        <f aca="false">IF(AE2769&gt;=PARAMETER!$B$12,1,0)</f>
        <v>0</v>
      </c>
      <c r="AI2769" s="18" t="n">
        <f aca="false">IF(AF2769&gt;=PARAMETER!$B$13,1,0)</f>
        <v>0</v>
      </c>
      <c r="AJ2769" s="18" t="n">
        <f aca="false">IF(AND(AH2769=1,AI2769=1),1,0)</f>
        <v>0</v>
      </c>
    </row>
    <row r="2770" customFormat="false" ht="15" hidden="false" customHeight="false" outlineLevel="0" collapsed="false">
      <c r="A2770" s="16" t="str">
        <f aca="false">DATA!A2770</f>
        <v>ITM12768</v>
      </c>
      <c r="B2770" s="16" t="str">
        <f aca="false">DATA!B2770</f>
        <v>Electronics</v>
      </c>
      <c r="C2770" s="17" t="n">
        <f aca="false">DATA!C2770</f>
        <v>338</v>
      </c>
      <c r="D2770" s="17" t="n">
        <f aca="false">DATA!D2770</f>
        <v>32</v>
      </c>
      <c r="E2770" s="18" t="n">
        <f aca="false">DATA!F2770</f>
        <v>3</v>
      </c>
      <c r="F2770" s="19" t="n">
        <f aca="false">DATA!G2770</f>
        <v>33.28</v>
      </c>
      <c r="G2770" s="19" t="n">
        <f aca="false">DATA!H2770</f>
        <v>7.46</v>
      </c>
      <c r="H2770" s="18" t="n">
        <f aca="false">DATA!E2770</f>
        <v>9</v>
      </c>
      <c r="I2770" s="20" t="n">
        <f aca="false">F2770*E2770</f>
        <v>99.84</v>
      </c>
      <c r="J2770" s="20" t="n">
        <f aca="false">PARAMETER!$B$4*G2770*SQRT(E2770)</f>
        <v>21.2533165945884</v>
      </c>
      <c r="K2770" s="20" t="n">
        <f aca="false">I2770+J2770</f>
        <v>121.093316594588</v>
      </c>
      <c r="L2770" s="20" t="n">
        <f aca="false">K2770+F2770*H2770</f>
        <v>420.613316594588</v>
      </c>
      <c r="M2770" s="16" t="str">
        <f aca="false">IF(C2770&lt;=K2770,"REORDER",IF(C2770&gt;L2770,"OVERSTOCK","OK"))</f>
        <v>OK</v>
      </c>
      <c r="N2770" s="16" t="str">
        <f aca="false">IF(C2770&lt;=D2770,"REORDER","OK")</f>
        <v>OK</v>
      </c>
      <c r="O2770" s="18" t="n">
        <f aca="false">IF(D2770&lt;I2770,1,0)</f>
        <v>1</v>
      </c>
      <c r="P2770" s="20" t="n">
        <f aca="false">C2770/F2770</f>
        <v>10.15625</v>
      </c>
      <c r="Q2770" s="19" t="n">
        <f aca="false">DATA!N2770</f>
        <v>169.95</v>
      </c>
      <c r="R2770" s="19" t="n">
        <f aca="false">DATA!O2770</f>
        <v>1.18</v>
      </c>
      <c r="S2770" s="17" t="n">
        <f aca="false">C2770*Q2770</f>
        <v>57443.1</v>
      </c>
      <c r="T2770" s="19" t="n">
        <f aca="false">C2770*R2770</f>
        <v>398.84</v>
      </c>
      <c r="U2770" s="20" t="n">
        <f aca="false">MAX(0,C2770-L2770)</f>
        <v>0</v>
      </c>
      <c r="V2770" s="17" t="n">
        <f aca="false">U2770*Q2770</f>
        <v>0</v>
      </c>
      <c r="W2770" s="19" t="n">
        <f aca="false">U2770*R2770</f>
        <v>0</v>
      </c>
      <c r="X2770" s="20" t="n">
        <f aca="false">MAX(0,K2770-C2770)</f>
        <v>0</v>
      </c>
      <c r="Y2770" s="17" t="n">
        <f aca="false">F2770*PARAMETER!$B$5*Q2770</f>
        <v>2064416.64</v>
      </c>
      <c r="Z2770" s="21" t="n">
        <f aca="false">SUMIF($Y$2:$Y$3205,"&gt;="&amp;Y2770)/SUM($Y$2:$Y$3205)</f>
        <v>0.313387716771222</v>
      </c>
      <c r="AA2770" s="16" t="str">
        <f aca="false">IF(Z2770&lt;=PARAMETER!$B$7,"A",IF(Z2770&lt;=PARAMETER!$B$8,"B","C"))</f>
        <v>A</v>
      </c>
      <c r="AB2770" s="22" t="n">
        <f aca="false">G2770/F2770</f>
        <v>0.224158653846154</v>
      </c>
      <c r="AC2770" s="16" t="str">
        <f aca="false">IF(AB2770&lt;=PARAMETER!$B$9,"X",IF(AB2770&lt;=PARAMETER!$B$10,"Y","Z"))</f>
        <v>X</v>
      </c>
      <c r="AD2770" s="16" t="str">
        <f aca="false">AA2770&amp;AC2770</f>
        <v>AX</v>
      </c>
      <c r="AE2770" s="22" t="n">
        <f aca="false">DATA!I2770</f>
        <v>0.98</v>
      </c>
      <c r="AF2770" s="18" t="n">
        <f aca="false">DATA!L2770</f>
        <v>115</v>
      </c>
      <c r="AG2770" s="16" t="str">
        <f aca="false">DATA!K2770</f>
        <v>B</v>
      </c>
      <c r="AH2770" s="18" t="n">
        <f aca="false">IF(AE2770&gt;=PARAMETER!$B$12,1,0)</f>
        <v>1</v>
      </c>
      <c r="AI2770" s="18" t="n">
        <f aca="false">IF(AF2770&gt;=PARAMETER!$B$13,1,0)</f>
        <v>1</v>
      </c>
      <c r="AJ2770" s="18" t="n">
        <f aca="false">IF(AND(AH2770=1,AI2770=1),1,0)</f>
        <v>1</v>
      </c>
    </row>
    <row r="2771" customFormat="false" ht="15" hidden="false" customHeight="false" outlineLevel="0" collapsed="false">
      <c r="A2771" s="16" t="str">
        <f aca="false">DATA!A2771</f>
        <v>ITM12769</v>
      </c>
      <c r="B2771" s="16" t="str">
        <f aca="false">DATA!B2771</f>
        <v>Groceries</v>
      </c>
      <c r="C2771" s="17" t="n">
        <f aca="false">DATA!C2771</f>
        <v>183</v>
      </c>
      <c r="D2771" s="17" t="n">
        <f aca="false">DATA!D2771</f>
        <v>38</v>
      </c>
      <c r="E2771" s="18" t="n">
        <f aca="false">DATA!F2771</f>
        <v>9</v>
      </c>
      <c r="F2771" s="19" t="n">
        <f aca="false">DATA!G2771</f>
        <v>8.38</v>
      </c>
      <c r="G2771" s="19" t="n">
        <f aca="false">DATA!H2771</f>
        <v>3.93</v>
      </c>
      <c r="H2771" s="18" t="n">
        <f aca="false">DATA!E2771</f>
        <v>14</v>
      </c>
      <c r="I2771" s="20" t="n">
        <f aca="false">F2771*E2771</f>
        <v>75.42</v>
      </c>
      <c r="J2771" s="20" t="n">
        <f aca="false">PARAMETER!$B$4*G2771*SQRT(E2771)</f>
        <v>19.3928242617579</v>
      </c>
      <c r="K2771" s="20" t="n">
        <f aca="false">I2771+J2771</f>
        <v>94.8128242617579</v>
      </c>
      <c r="L2771" s="20" t="n">
        <f aca="false">K2771+F2771*H2771</f>
        <v>212.132824261758</v>
      </c>
      <c r="M2771" s="16" t="str">
        <f aca="false">IF(C2771&lt;=K2771,"REORDER",IF(C2771&gt;L2771,"OVERSTOCK","OK"))</f>
        <v>OK</v>
      </c>
      <c r="N2771" s="16" t="str">
        <f aca="false">IF(C2771&lt;=D2771,"REORDER","OK")</f>
        <v>OK</v>
      </c>
      <c r="O2771" s="18" t="n">
        <f aca="false">IF(D2771&lt;I2771,1,0)</f>
        <v>1</v>
      </c>
      <c r="P2771" s="20" t="n">
        <f aca="false">C2771/F2771</f>
        <v>21.8377088305489</v>
      </c>
      <c r="Q2771" s="19" t="n">
        <f aca="false">DATA!N2771</f>
        <v>57.39</v>
      </c>
      <c r="R2771" s="19" t="n">
        <f aca="false">DATA!O2771</f>
        <v>1.98</v>
      </c>
      <c r="S2771" s="17" t="n">
        <f aca="false">C2771*Q2771</f>
        <v>10502.37</v>
      </c>
      <c r="T2771" s="19" t="n">
        <f aca="false">C2771*R2771</f>
        <v>362.34</v>
      </c>
      <c r="U2771" s="20" t="n">
        <f aca="false">MAX(0,C2771-L2771)</f>
        <v>0</v>
      </c>
      <c r="V2771" s="17" t="n">
        <f aca="false">U2771*Q2771</f>
        <v>0</v>
      </c>
      <c r="W2771" s="19" t="n">
        <f aca="false">U2771*R2771</f>
        <v>0</v>
      </c>
      <c r="X2771" s="20" t="n">
        <f aca="false">MAX(0,K2771-C2771)</f>
        <v>0</v>
      </c>
      <c r="Y2771" s="17" t="n">
        <f aca="false">F2771*PARAMETER!$B$5*Q2771</f>
        <v>175538.793</v>
      </c>
      <c r="Z2771" s="21" t="n">
        <f aca="false">SUMIF($Y$2:$Y$3205,"&gt;="&amp;Y2771)/SUM($Y$2:$Y$3205)</f>
        <v>0.987244658478273</v>
      </c>
      <c r="AA2771" s="16" t="str">
        <f aca="false">IF(Z2771&lt;=PARAMETER!$B$7,"A",IF(Z2771&lt;=PARAMETER!$B$8,"B","C"))</f>
        <v>C</v>
      </c>
      <c r="AB2771" s="22" t="n">
        <f aca="false">G2771/F2771</f>
        <v>0.468973747016706</v>
      </c>
      <c r="AC2771" s="16" t="str">
        <f aca="false">IF(AB2771&lt;=PARAMETER!$B$9,"X",IF(AB2771&lt;=PARAMETER!$B$10,"Y","Z"))</f>
        <v>Y</v>
      </c>
      <c r="AD2771" s="16" t="str">
        <f aca="false">AA2771&amp;AC2771</f>
        <v>CY</v>
      </c>
      <c r="AE2771" s="22" t="n">
        <f aca="false">DATA!I2771</f>
        <v>0.88</v>
      </c>
      <c r="AF2771" s="18" t="n">
        <f aca="false">DATA!L2771</f>
        <v>39</v>
      </c>
      <c r="AG2771" s="16" t="str">
        <f aca="false">DATA!K2771</f>
        <v>B</v>
      </c>
      <c r="AH2771" s="18" t="n">
        <f aca="false">IF(AE2771&gt;=PARAMETER!$B$12,1,0)</f>
        <v>1</v>
      </c>
      <c r="AI2771" s="18" t="n">
        <f aca="false">IF(AF2771&gt;=PARAMETER!$B$13,1,0)</f>
        <v>0</v>
      </c>
      <c r="AJ2771" s="18" t="n">
        <f aca="false">IF(AND(AH2771=1,AI2771=1),1,0)</f>
        <v>0</v>
      </c>
    </row>
    <row r="2772" customFormat="false" ht="15" hidden="false" customHeight="false" outlineLevel="0" collapsed="false">
      <c r="A2772" s="16" t="str">
        <f aca="false">DATA!A2772</f>
        <v>ITM12770</v>
      </c>
      <c r="B2772" s="16" t="str">
        <f aca="false">DATA!B2772</f>
        <v>Groceries</v>
      </c>
      <c r="C2772" s="17" t="n">
        <f aca="false">DATA!C2772</f>
        <v>405</v>
      </c>
      <c r="D2772" s="17" t="n">
        <f aca="false">DATA!D2772</f>
        <v>90</v>
      </c>
      <c r="E2772" s="18" t="n">
        <f aca="false">DATA!F2772</f>
        <v>4</v>
      </c>
      <c r="F2772" s="19" t="n">
        <f aca="false">DATA!G2772</f>
        <v>46.23</v>
      </c>
      <c r="G2772" s="19" t="n">
        <f aca="false">DATA!H2772</f>
        <v>7.08</v>
      </c>
      <c r="H2772" s="18" t="n">
        <f aca="false">DATA!E2772</f>
        <v>3</v>
      </c>
      <c r="I2772" s="20" t="n">
        <f aca="false">F2772*E2772</f>
        <v>184.92</v>
      </c>
      <c r="J2772" s="20" t="n">
        <f aca="false">PARAMETER!$B$4*G2772*SQRT(E2772)</f>
        <v>23.2911273576328</v>
      </c>
      <c r="K2772" s="20" t="n">
        <f aca="false">I2772+J2772</f>
        <v>208.211127357633</v>
      </c>
      <c r="L2772" s="20" t="n">
        <f aca="false">K2772+F2772*H2772</f>
        <v>346.901127357633</v>
      </c>
      <c r="M2772" s="16" t="str">
        <f aca="false">IF(C2772&lt;=K2772,"REORDER",IF(C2772&gt;L2772,"OVERSTOCK","OK"))</f>
        <v>OVERSTOCK</v>
      </c>
      <c r="N2772" s="16" t="str">
        <f aca="false">IF(C2772&lt;=D2772,"REORDER","OK")</f>
        <v>OK</v>
      </c>
      <c r="O2772" s="18" t="n">
        <f aca="false">IF(D2772&lt;I2772,1,0)</f>
        <v>1</v>
      </c>
      <c r="P2772" s="20" t="n">
        <f aca="false">C2772/F2772</f>
        <v>8.76054510058404</v>
      </c>
      <c r="Q2772" s="19" t="n">
        <f aca="false">DATA!N2772</f>
        <v>37.66</v>
      </c>
      <c r="R2772" s="19" t="n">
        <f aca="false">DATA!O2772</f>
        <v>1.61</v>
      </c>
      <c r="S2772" s="17" t="n">
        <f aca="false">C2772*Q2772</f>
        <v>15252.3</v>
      </c>
      <c r="T2772" s="19" t="n">
        <f aca="false">C2772*R2772</f>
        <v>652.05</v>
      </c>
      <c r="U2772" s="20" t="n">
        <f aca="false">MAX(0,C2772-L2772)</f>
        <v>58.0988726423672</v>
      </c>
      <c r="V2772" s="17" t="n">
        <f aca="false">U2772*Q2772</f>
        <v>2188.00354371155</v>
      </c>
      <c r="W2772" s="19" t="n">
        <f aca="false">U2772*R2772</f>
        <v>93.5391849542111</v>
      </c>
      <c r="X2772" s="20" t="n">
        <f aca="false">MAX(0,K2772-C2772)</f>
        <v>0</v>
      </c>
      <c r="Y2772" s="17" t="n">
        <f aca="false">F2772*PARAMETER!$B$5*Q2772</f>
        <v>635472.957</v>
      </c>
      <c r="Z2772" s="21" t="n">
        <f aca="false">SUMIF($Y$2:$Y$3205,"&gt;="&amp;Y2772)/SUM($Y$2:$Y$3205)</f>
        <v>0.8662498858178</v>
      </c>
      <c r="AA2772" s="16" t="str">
        <f aca="false">IF(Z2772&lt;=PARAMETER!$B$7,"A",IF(Z2772&lt;=PARAMETER!$B$8,"B","C"))</f>
        <v>B</v>
      </c>
      <c r="AB2772" s="22" t="n">
        <f aca="false">G2772/F2772</f>
        <v>0.153147306943543</v>
      </c>
      <c r="AC2772" s="16" t="str">
        <f aca="false">IF(AB2772&lt;=PARAMETER!$B$9,"X",IF(AB2772&lt;=PARAMETER!$B$10,"Y","Z"))</f>
        <v>X</v>
      </c>
      <c r="AD2772" s="16" t="str">
        <f aca="false">AA2772&amp;AC2772</f>
        <v>BX</v>
      </c>
      <c r="AE2772" s="22" t="n">
        <f aca="false">DATA!I2772</f>
        <v>0.15</v>
      </c>
      <c r="AF2772" s="18" t="n">
        <f aca="false">DATA!L2772</f>
        <v>160</v>
      </c>
      <c r="AG2772" s="16" t="str">
        <f aca="false">DATA!K2772</f>
        <v>B</v>
      </c>
      <c r="AH2772" s="18" t="n">
        <f aca="false">IF(AE2772&gt;=PARAMETER!$B$12,1,0)</f>
        <v>0</v>
      </c>
      <c r="AI2772" s="18" t="n">
        <f aca="false">IF(AF2772&gt;=PARAMETER!$B$13,1,0)</f>
        <v>1</v>
      </c>
      <c r="AJ2772" s="18" t="n">
        <f aca="false">IF(AND(AH2772=1,AI2772=1),1,0)</f>
        <v>0</v>
      </c>
    </row>
    <row r="2773" customFormat="false" ht="15" hidden="false" customHeight="false" outlineLevel="0" collapsed="false">
      <c r="A2773" s="16" t="str">
        <f aca="false">DATA!A2773</f>
        <v>ITM12771</v>
      </c>
      <c r="B2773" s="16" t="str">
        <f aca="false">DATA!B2773</f>
        <v>Groceries</v>
      </c>
      <c r="C2773" s="17" t="n">
        <f aca="false">DATA!C2773</f>
        <v>425</v>
      </c>
      <c r="D2773" s="17" t="n">
        <f aca="false">DATA!D2773</f>
        <v>16</v>
      </c>
      <c r="E2773" s="18" t="n">
        <f aca="false">DATA!F2773</f>
        <v>8</v>
      </c>
      <c r="F2773" s="19" t="n">
        <f aca="false">DATA!G2773</f>
        <v>28.69</v>
      </c>
      <c r="G2773" s="19" t="n">
        <f aca="false">DATA!H2773</f>
        <v>0.64</v>
      </c>
      <c r="H2773" s="18" t="n">
        <f aca="false">DATA!E2773</f>
        <v>14</v>
      </c>
      <c r="I2773" s="20" t="n">
        <f aca="false">F2773*E2773</f>
        <v>229.52</v>
      </c>
      <c r="J2773" s="20" t="n">
        <f aca="false">PARAMETER!$B$4*G2773*SQRT(E2773)</f>
        <v>2.97750311341228</v>
      </c>
      <c r="K2773" s="20" t="n">
        <f aca="false">I2773+J2773</f>
        <v>232.497503113412</v>
      </c>
      <c r="L2773" s="20" t="n">
        <f aca="false">K2773+F2773*H2773</f>
        <v>634.157503113412</v>
      </c>
      <c r="M2773" s="16" t="str">
        <f aca="false">IF(C2773&lt;=K2773,"REORDER",IF(C2773&gt;L2773,"OVERSTOCK","OK"))</f>
        <v>OK</v>
      </c>
      <c r="N2773" s="16" t="str">
        <f aca="false">IF(C2773&lt;=D2773,"REORDER","OK")</f>
        <v>OK</v>
      </c>
      <c r="O2773" s="18" t="n">
        <f aca="false">IF(D2773&lt;I2773,1,0)</f>
        <v>1</v>
      </c>
      <c r="P2773" s="20" t="n">
        <f aca="false">C2773/F2773</f>
        <v>14.813523875915</v>
      </c>
      <c r="Q2773" s="19" t="n">
        <f aca="false">DATA!N2773</f>
        <v>78.22</v>
      </c>
      <c r="R2773" s="19" t="n">
        <f aca="false">DATA!O2773</f>
        <v>1.65</v>
      </c>
      <c r="S2773" s="17" t="n">
        <f aca="false">C2773*Q2773</f>
        <v>33243.5</v>
      </c>
      <c r="T2773" s="19" t="n">
        <f aca="false">C2773*R2773</f>
        <v>701.25</v>
      </c>
      <c r="U2773" s="20" t="n">
        <f aca="false">MAX(0,C2773-L2773)</f>
        <v>0</v>
      </c>
      <c r="V2773" s="17" t="n">
        <f aca="false">U2773*Q2773</f>
        <v>0</v>
      </c>
      <c r="W2773" s="19" t="n">
        <f aca="false">U2773*R2773</f>
        <v>0</v>
      </c>
      <c r="X2773" s="20" t="n">
        <f aca="false">MAX(0,K2773-C2773)</f>
        <v>0</v>
      </c>
      <c r="Y2773" s="17" t="n">
        <f aca="false">F2773*PARAMETER!$B$5*Q2773</f>
        <v>819108.107</v>
      </c>
      <c r="Z2773" s="21" t="n">
        <f aca="false">SUMIF($Y$2:$Y$3205,"&gt;="&amp;Y2773)/SUM($Y$2:$Y$3205)</f>
        <v>0.805811326354301</v>
      </c>
      <c r="AA2773" s="16" t="str">
        <f aca="false">IF(Z2773&lt;=PARAMETER!$B$7,"A",IF(Z2773&lt;=PARAMETER!$B$8,"B","C"))</f>
        <v>B</v>
      </c>
      <c r="AB2773" s="22" t="n">
        <f aca="false">G2773/F2773</f>
        <v>0.0223074241896131</v>
      </c>
      <c r="AC2773" s="16" t="str">
        <f aca="false">IF(AB2773&lt;=PARAMETER!$B$9,"X",IF(AB2773&lt;=PARAMETER!$B$10,"Y","Z"))</f>
        <v>X</v>
      </c>
      <c r="AD2773" s="16" t="str">
        <f aca="false">AA2773&amp;AC2773</f>
        <v>BX</v>
      </c>
      <c r="AE2773" s="22" t="n">
        <f aca="false">DATA!I2773</f>
        <v>0.75</v>
      </c>
      <c r="AF2773" s="18" t="n">
        <f aca="false">DATA!L2773</f>
        <v>135</v>
      </c>
      <c r="AG2773" s="16" t="str">
        <f aca="false">DATA!K2773</f>
        <v>C</v>
      </c>
      <c r="AH2773" s="18" t="n">
        <f aca="false">IF(AE2773&gt;=PARAMETER!$B$12,1,0)</f>
        <v>0</v>
      </c>
      <c r="AI2773" s="18" t="n">
        <f aca="false">IF(AF2773&gt;=PARAMETER!$B$13,1,0)</f>
        <v>1</v>
      </c>
      <c r="AJ2773" s="18" t="n">
        <f aca="false">IF(AND(AH2773=1,AI2773=1),1,0)</f>
        <v>0</v>
      </c>
    </row>
    <row r="2774" customFormat="false" ht="15" hidden="false" customHeight="false" outlineLevel="0" collapsed="false">
      <c r="A2774" s="16" t="str">
        <f aca="false">DATA!A2774</f>
        <v>ITM12772</v>
      </c>
      <c r="B2774" s="16" t="str">
        <f aca="false">DATA!B2774</f>
        <v>Groceries</v>
      </c>
      <c r="C2774" s="17" t="n">
        <f aca="false">DATA!C2774</f>
        <v>243</v>
      </c>
      <c r="D2774" s="17" t="n">
        <f aca="false">DATA!D2774</f>
        <v>37</v>
      </c>
      <c r="E2774" s="18" t="n">
        <f aca="false">DATA!F2774</f>
        <v>6</v>
      </c>
      <c r="F2774" s="19" t="n">
        <f aca="false">DATA!G2774</f>
        <v>17.13</v>
      </c>
      <c r="G2774" s="19" t="n">
        <f aca="false">DATA!H2774</f>
        <v>3.58</v>
      </c>
      <c r="H2774" s="18" t="n">
        <f aca="false">DATA!E2774</f>
        <v>8</v>
      </c>
      <c r="I2774" s="20" t="n">
        <f aca="false">F2774*E2774</f>
        <v>102.78</v>
      </c>
      <c r="J2774" s="20" t="n">
        <f aca="false">PARAMETER!$B$4*G2774*SQRT(E2774)</f>
        <v>14.4240064735985</v>
      </c>
      <c r="K2774" s="20" t="n">
        <f aca="false">I2774+J2774</f>
        <v>117.204006473598</v>
      </c>
      <c r="L2774" s="20" t="n">
        <f aca="false">K2774+F2774*H2774</f>
        <v>254.244006473598</v>
      </c>
      <c r="M2774" s="16" t="str">
        <f aca="false">IF(C2774&lt;=K2774,"REORDER",IF(C2774&gt;L2774,"OVERSTOCK","OK"))</f>
        <v>OK</v>
      </c>
      <c r="N2774" s="16" t="str">
        <f aca="false">IF(C2774&lt;=D2774,"REORDER","OK")</f>
        <v>OK</v>
      </c>
      <c r="O2774" s="18" t="n">
        <f aca="false">IF(D2774&lt;I2774,1,0)</f>
        <v>1</v>
      </c>
      <c r="P2774" s="20" t="n">
        <f aca="false">C2774/F2774</f>
        <v>14.1856392294221</v>
      </c>
      <c r="Q2774" s="19" t="n">
        <f aca="false">DATA!N2774</f>
        <v>86.17</v>
      </c>
      <c r="R2774" s="19" t="n">
        <f aca="false">DATA!O2774</f>
        <v>0.83</v>
      </c>
      <c r="S2774" s="17" t="n">
        <f aca="false">C2774*Q2774</f>
        <v>20939.31</v>
      </c>
      <c r="T2774" s="19" t="n">
        <f aca="false">C2774*R2774</f>
        <v>201.69</v>
      </c>
      <c r="U2774" s="20" t="n">
        <f aca="false">MAX(0,C2774-L2774)</f>
        <v>0</v>
      </c>
      <c r="V2774" s="17" t="n">
        <f aca="false">U2774*Q2774</f>
        <v>0</v>
      </c>
      <c r="W2774" s="19" t="n">
        <f aca="false">U2774*R2774</f>
        <v>0</v>
      </c>
      <c r="X2774" s="20" t="n">
        <f aca="false">MAX(0,K2774-C2774)</f>
        <v>0</v>
      </c>
      <c r="Y2774" s="17" t="n">
        <f aca="false">F2774*PARAMETER!$B$5*Q2774</f>
        <v>538773.6165</v>
      </c>
      <c r="Z2774" s="21" t="n">
        <f aca="false">SUMIF($Y$2:$Y$3205,"&gt;="&amp;Y2774)/SUM($Y$2:$Y$3205)</f>
        <v>0.893713988231173</v>
      </c>
      <c r="AA2774" s="16" t="str">
        <f aca="false">IF(Z2774&lt;=PARAMETER!$B$7,"A",IF(Z2774&lt;=PARAMETER!$B$8,"B","C"))</f>
        <v>B</v>
      </c>
      <c r="AB2774" s="22" t="n">
        <f aca="false">G2774/F2774</f>
        <v>0.208990075890251</v>
      </c>
      <c r="AC2774" s="16" t="str">
        <f aca="false">IF(AB2774&lt;=PARAMETER!$B$9,"X",IF(AB2774&lt;=PARAMETER!$B$10,"Y","Z"))</f>
        <v>X</v>
      </c>
      <c r="AD2774" s="16" t="str">
        <f aca="false">AA2774&amp;AC2774</f>
        <v>BX</v>
      </c>
      <c r="AE2774" s="22" t="n">
        <f aca="false">DATA!I2774</f>
        <v>0.4</v>
      </c>
      <c r="AF2774" s="18" t="n">
        <f aca="false">DATA!L2774</f>
        <v>45</v>
      </c>
      <c r="AG2774" s="16" t="str">
        <f aca="false">DATA!K2774</f>
        <v>C</v>
      </c>
      <c r="AH2774" s="18" t="n">
        <f aca="false">IF(AE2774&gt;=PARAMETER!$B$12,1,0)</f>
        <v>0</v>
      </c>
      <c r="AI2774" s="18" t="n">
        <f aca="false">IF(AF2774&gt;=PARAMETER!$B$13,1,0)</f>
        <v>0</v>
      </c>
      <c r="AJ2774" s="18" t="n">
        <f aca="false">IF(AND(AH2774=1,AI2774=1),1,0)</f>
        <v>0</v>
      </c>
    </row>
    <row r="2775" customFormat="false" ht="15" hidden="false" customHeight="false" outlineLevel="0" collapsed="false">
      <c r="A2775" s="16" t="str">
        <f aca="false">DATA!A2775</f>
        <v>ITM12773</v>
      </c>
      <c r="B2775" s="16" t="str">
        <f aca="false">DATA!B2775</f>
        <v>Apparel</v>
      </c>
      <c r="C2775" s="17" t="n">
        <f aca="false">DATA!C2775</f>
        <v>291</v>
      </c>
      <c r="D2775" s="17" t="n">
        <f aca="false">DATA!D2775</f>
        <v>23</v>
      </c>
      <c r="E2775" s="18" t="n">
        <f aca="false">DATA!F2775</f>
        <v>6</v>
      </c>
      <c r="F2775" s="19" t="n">
        <f aca="false">DATA!G2775</f>
        <v>7.88</v>
      </c>
      <c r="G2775" s="19" t="n">
        <f aca="false">DATA!H2775</f>
        <v>3.53</v>
      </c>
      <c r="H2775" s="18" t="n">
        <f aca="false">DATA!E2775</f>
        <v>14</v>
      </c>
      <c r="I2775" s="20" t="n">
        <f aca="false">F2775*E2775</f>
        <v>47.28</v>
      </c>
      <c r="J2775" s="20" t="n">
        <f aca="false">PARAMETER!$B$4*G2775*SQRT(E2775)</f>
        <v>14.2225538692186</v>
      </c>
      <c r="K2775" s="20" t="n">
        <f aca="false">I2775+J2775</f>
        <v>61.5025538692186</v>
      </c>
      <c r="L2775" s="20" t="n">
        <f aca="false">K2775+F2775*H2775</f>
        <v>171.822553869219</v>
      </c>
      <c r="M2775" s="16" t="str">
        <f aca="false">IF(C2775&lt;=K2775,"REORDER",IF(C2775&gt;L2775,"OVERSTOCK","OK"))</f>
        <v>OVERSTOCK</v>
      </c>
      <c r="N2775" s="16" t="str">
        <f aca="false">IF(C2775&lt;=D2775,"REORDER","OK")</f>
        <v>OK</v>
      </c>
      <c r="O2775" s="18" t="n">
        <f aca="false">IF(D2775&lt;I2775,1,0)</f>
        <v>1</v>
      </c>
      <c r="P2775" s="20" t="n">
        <f aca="false">C2775/F2775</f>
        <v>36.9289340101523</v>
      </c>
      <c r="Q2775" s="19" t="n">
        <f aca="false">DATA!N2775</f>
        <v>71.96</v>
      </c>
      <c r="R2775" s="19" t="n">
        <f aca="false">DATA!O2775</f>
        <v>0.59</v>
      </c>
      <c r="S2775" s="17" t="n">
        <f aca="false">C2775*Q2775</f>
        <v>20940.36</v>
      </c>
      <c r="T2775" s="19" t="n">
        <f aca="false">C2775*R2775</f>
        <v>171.69</v>
      </c>
      <c r="U2775" s="20" t="n">
        <f aca="false">MAX(0,C2775-L2775)</f>
        <v>119.177446130781</v>
      </c>
      <c r="V2775" s="17" t="n">
        <f aca="false">U2775*Q2775</f>
        <v>8576.00902357103</v>
      </c>
      <c r="W2775" s="19" t="n">
        <f aca="false">U2775*R2775</f>
        <v>70.314693217161</v>
      </c>
      <c r="X2775" s="20" t="n">
        <f aca="false">MAX(0,K2775-C2775)</f>
        <v>0</v>
      </c>
      <c r="Y2775" s="17" t="n">
        <f aca="false">F2775*PARAMETER!$B$5*Q2775</f>
        <v>206971.352</v>
      </c>
      <c r="Z2775" s="21" t="n">
        <f aca="false">SUMIF($Y$2:$Y$3205,"&gt;="&amp;Y2775)/SUM($Y$2:$Y$3205)</f>
        <v>0.981485973542769</v>
      </c>
      <c r="AA2775" s="16" t="str">
        <f aca="false">IF(Z2775&lt;=PARAMETER!$B$7,"A",IF(Z2775&lt;=PARAMETER!$B$8,"B","C"))</f>
        <v>C</v>
      </c>
      <c r="AB2775" s="22" t="n">
        <f aca="false">G2775/F2775</f>
        <v>0.447969543147208</v>
      </c>
      <c r="AC2775" s="16" t="str">
        <f aca="false">IF(AB2775&lt;=PARAMETER!$B$9,"X",IF(AB2775&lt;=PARAMETER!$B$10,"Y","Z"))</f>
        <v>Y</v>
      </c>
      <c r="AD2775" s="16" t="str">
        <f aca="false">AA2775&amp;AC2775</f>
        <v>CY</v>
      </c>
      <c r="AE2775" s="22" t="n">
        <f aca="false">DATA!I2775</f>
        <v>0.71</v>
      </c>
      <c r="AF2775" s="18" t="n">
        <f aca="false">DATA!L2775</f>
        <v>134</v>
      </c>
      <c r="AG2775" s="16" t="str">
        <f aca="false">DATA!K2775</f>
        <v>C</v>
      </c>
      <c r="AH2775" s="18" t="n">
        <f aca="false">IF(AE2775&gt;=PARAMETER!$B$12,1,0)</f>
        <v>0</v>
      </c>
      <c r="AI2775" s="18" t="n">
        <f aca="false">IF(AF2775&gt;=PARAMETER!$B$13,1,0)</f>
        <v>1</v>
      </c>
      <c r="AJ2775" s="18" t="n">
        <f aca="false">IF(AND(AH2775=1,AI2775=1),1,0)</f>
        <v>0</v>
      </c>
    </row>
    <row r="2776" customFormat="false" ht="15" hidden="false" customHeight="false" outlineLevel="0" collapsed="false">
      <c r="A2776" s="16" t="str">
        <f aca="false">DATA!A2776</f>
        <v>ITM12774</v>
      </c>
      <c r="B2776" s="16" t="str">
        <f aca="false">DATA!B2776</f>
        <v>Pharma</v>
      </c>
      <c r="C2776" s="17" t="n">
        <f aca="false">DATA!C2776</f>
        <v>165</v>
      </c>
      <c r="D2776" s="17" t="n">
        <f aca="false">DATA!D2776</f>
        <v>53</v>
      </c>
      <c r="E2776" s="18" t="n">
        <f aca="false">DATA!F2776</f>
        <v>9</v>
      </c>
      <c r="F2776" s="19" t="n">
        <f aca="false">DATA!G2776</f>
        <v>19.19</v>
      </c>
      <c r="G2776" s="19" t="n">
        <f aca="false">DATA!H2776</f>
        <v>7.61</v>
      </c>
      <c r="H2776" s="18" t="n">
        <f aca="false">DATA!E2776</f>
        <v>14</v>
      </c>
      <c r="I2776" s="20" t="n">
        <f aca="false">F2776*E2776</f>
        <v>172.71</v>
      </c>
      <c r="J2776" s="20" t="n">
        <f aca="false">PARAMETER!$B$4*G2776*SQRT(E2776)</f>
        <v>37.5520083033021</v>
      </c>
      <c r="K2776" s="20" t="n">
        <f aca="false">I2776+J2776</f>
        <v>210.262008303302</v>
      </c>
      <c r="L2776" s="20" t="n">
        <f aca="false">K2776+F2776*H2776</f>
        <v>478.922008303302</v>
      </c>
      <c r="M2776" s="16" t="str">
        <f aca="false">IF(C2776&lt;=K2776,"REORDER",IF(C2776&gt;L2776,"OVERSTOCK","OK"))</f>
        <v>REORDER</v>
      </c>
      <c r="N2776" s="16" t="str">
        <f aca="false">IF(C2776&lt;=D2776,"REORDER","OK")</f>
        <v>OK</v>
      </c>
      <c r="O2776" s="18" t="n">
        <f aca="false">IF(D2776&lt;I2776,1,0)</f>
        <v>1</v>
      </c>
      <c r="P2776" s="20" t="n">
        <f aca="false">C2776/F2776</f>
        <v>8.59822824387702</v>
      </c>
      <c r="Q2776" s="19" t="n">
        <f aca="false">DATA!N2776</f>
        <v>195.53</v>
      </c>
      <c r="R2776" s="19" t="n">
        <f aca="false">DATA!O2776</f>
        <v>1.24</v>
      </c>
      <c r="S2776" s="17" t="n">
        <f aca="false">C2776*Q2776</f>
        <v>32262.45</v>
      </c>
      <c r="T2776" s="19" t="n">
        <f aca="false">C2776*R2776</f>
        <v>204.6</v>
      </c>
      <c r="U2776" s="20" t="n">
        <f aca="false">MAX(0,C2776-L2776)</f>
        <v>0</v>
      </c>
      <c r="V2776" s="17" t="n">
        <f aca="false">U2776*Q2776</f>
        <v>0</v>
      </c>
      <c r="W2776" s="19" t="n">
        <f aca="false">U2776*R2776</f>
        <v>0</v>
      </c>
      <c r="X2776" s="20" t="n">
        <f aca="false">MAX(0,K2776-C2776)</f>
        <v>45.2620083033021</v>
      </c>
      <c r="Y2776" s="17" t="n">
        <f aca="false">F2776*PARAMETER!$B$5*Q2776</f>
        <v>1369560.5555</v>
      </c>
      <c r="Z2776" s="21" t="n">
        <f aca="false">SUMIF($Y$2:$Y$3205,"&gt;="&amp;Y2776)/SUM($Y$2:$Y$3205)</f>
        <v>0.581123727909473</v>
      </c>
      <c r="AA2776" s="16" t="str">
        <f aca="false">IF(Z2776&lt;=PARAMETER!$B$7,"A",IF(Z2776&lt;=PARAMETER!$B$8,"B","C"))</f>
        <v>A</v>
      </c>
      <c r="AB2776" s="22" t="n">
        <f aca="false">G2776/F2776</f>
        <v>0.396560708702449</v>
      </c>
      <c r="AC2776" s="16" t="str">
        <f aca="false">IF(AB2776&lt;=PARAMETER!$B$9,"X",IF(AB2776&lt;=PARAMETER!$B$10,"Y","Z"))</f>
        <v>Y</v>
      </c>
      <c r="AD2776" s="16" t="str">
        <f aca="false">AA2776&amp;AC2776</f>
        <v>AY</v>
      </c>
      <c r="AE2776" s="22" t="n">
        <f aca="false">DATA!I2776</f>
        <v>0.66</v>
      </c>
      <c r="AF2776" s="18" t="n">
        <f aca="false">DATA!L2776</f>
        <v>133</v>
      </c>
      <c r="AG2776" s="16" t="str">
        <f aca="false">DATA!K2776</f>
        <v>A</v>
      </c>
      <c r="AH2776" s="18" t="n">
        <f aca="false">IF(AE2776&gt;=PARAMETER!$B$12,1,0)</f>
        <v>0</v>
      </c>
      <c r="AI2776" s="18" t="n">
        <f aca="false">IF(AF2776&gt;=PARAMETER!$B$13,1,0)</f>
        <v>1</v>
      </c>
      <c r="AJ2776" s="18" t="n">
        <f aca="false">IF(AND(AH2776=1,AI2776=1),1,0)</f>
        <v>0</v>
      </c>
    </row>
    <row r="2777" customFormat="false" ht="15" hidden="false" customHeight="false" outlineLevel="0" collapsed="false">
      <c r="A2777" s="16" t="str">
        <f aca="false">DATA!A2777</f>
        <v>ITM12775</v>
      </c>
      <c r="B2777" s="16" t="str">
        <f aca="false">DATA!B2777</f>
        <v>Automotive</v>
      </c>
      <c r="C2777" s="17" t="n">
        <f aca="false">DATA!C2777</f>
        <v>472</v>
      </c>
      <c r="D2777" s="17" t="n">
        <f aca="false">DATA!D2777</f>
        <v>39</v>
      </c>
      <c r="E2777" s="18" t="n">
        <f aca="false">DATA!F2777</f>
        <v>7</v>
      </c>
      <c r="F2777" s="19" t="n">
        <f aca="false">DATA!G2777</f>
        <v>35.55</v>
      </c>
      <c r="G2777" s="19" t="n">
        <f aca="false">DATA!H2777</f>
        <v>3.49</v>
      </c>
      <c r="H2777" s="18" t="n">
        <f aca="false">DATA!E2777</f>
        <v>11</v>
      </c>
      <c r="I2777" s="20" t="n">
        <f aca="false">F2777*E2777</f>
        <v>248.85</v>
      </c>
      <c r="J2777" s="20" t="n">
        <f aca="false">PARAMETER!$B$4*G2777*SQRT(E2777)</f>
        <v>15.1880390036565</v>
      </c>
      <c r="K2777" s="20" t="n">
        <f aca="false">I2777+J2777</f>
        <v>264.038039003657</v>
      </c>
      <c r="L2777" s="20" t="n">
        <f aca="false">K2777+F2777*H2777</f>
        <v>655.088039003657</v>
      </c>
      <c r="M2777" s="16" t="str">
        <f aca="false">IF(C2777&lt;=K2777,"REORDER",IF(C2777&gt;L2777,"OVERSTOCK","OK"))</f>
        <v>OK</v>
      </c>
      <c r="N2777" s="16" t="str">
        <f aca="false">IF(C2777&lt;=D2777,"REORDER","OK")</f>
        <v>OK</v>
      </c>
      <c r="O2777" s="18" t="n">
        <f aca="false">IF(D2777&lt;I2777,1,0)</f>
        <v>1</v>
      </c>
      <c r="P2777" s="20" t="n">
        <f aca="false">C2777/F2777</f>
        <v>13.2770745428973</v>
      </c>
      <c r="Q2777" s="19" t="n">
        <f aca="false">DATA!N2777</f>
        <v>177.36</v>
      </c>
      <c r="R2777" s="19" t="n">
        <f aca="false">DATA!O2777</f>
        <v>1.77</v>
      </c>
      <c r="S2777" s="17" t="n">
        <f aca="false">C2777*Q2777</f>
        <v>83713.92</v>
      </c>
      <c r="T2777" s="19" t="n">
        <f aca="false">C2777*R2777</f>
        <v>835.44</v>
      </c>
      <c r="U2777" s="20" t="n">
        <f aca="false">MAX(0,C2777-L2777)</f>
        <v>0</v>
      </c>
      <c r="V2777" s="17" t="n">
        <f aca="false">U2777*Q2777</f>
        <v>0</v>
      </c>
      <c r="W2777" s="19" t="n">
        <f aca="false">U2777*R2777</f>
        <v>0</v>
      </c>
      <c r="X2777" s="20" t="n">
        <f aca="false">MAX(0,K2777-C2777)</f>
        <v>0</v>
      </c>
      <c r="Y2777" s="17" t="n">
        <f aca="false">F2777*PARAMETER!$B$5*Q2777</f>
        <v>2301379.02</v>
      </c>
      <c r="Z2777" s="21" t="n">
        <f aca="false">SUMIF($Y$2:$Y$3205,"&gt;="&amp;Y2777)/SUM($Y$2:$Y$3205)</f>
        <v>0.240187900258233</v>
      </c>
      <c r="AA2777" s="16" t="str">
        <f aca="false">IF(Z2777&lt;=PARAMETER!$B$7,"A",IF(Z2777&lt;=PARAMETER!$B$8,"B","C"))</f>
        <v>A</v>
      </c>
      <c r="AB2777" s="22" t="n">
        <f aca="false">G2777/F2777</f>
        <v>0.0981715893108298</v>
      </c>
      <c r="AC2777" s="16" t="str">
        <f aca="false">IF(AB2777&lt;=PARAMETER!$B$9,"X",IF(AB2777&lt;=PARAMETER!$B$10,"Y","Z"))</f>
        <v>X</v>
      </c>
      <c r="AD2777" s="16" t="str">
        <f aca="false">AA2777&amp;AC2777</f>
        <v>AX</v>
      </c>
      <c r="AE2777" s="22" t="n">
        <f aca="false">DATA!I2777</f>
        <v>0.55</v>
      </c>
      <c r="AF2777" s="18" t="n">
        <f aca="false">DATA!L2777</f>
        <v>127</v>
      </c>
      <c r="AG2777" s="16" t="str">
        <f aca="false">DATA!K2777</f>
        <v>B</v>
      </c>
      <c r="AH2777" s="18" t="n">
        <f aca="false">IF(AE2777&gt;=PARAMETER!$B$12,1,0)</f>
        <v>0</v>
      </c>
      <c r="AI2777" s="18" t="n">
        <f aca="false">IF(AF2777&gt;=PARAMETER!$B$13,1,0)</f>
        <v>1</v>
      </c>
      <c r="AJ2777" s="18" t="n">
        <f aca="false">IF(AND(AH2777=1,AI2777=1),1,0)</f>
        <v>0</v>
      </c>
    </row>
    <row r="2778" customFormat="false" ht="15" hidden="false" customHeight="false" outlineLevel="0" collapsed="false">
      <c r="A2778" s="16" t="str">
        <f aca="false">DATA!A2778</f>
        <v>ITM12776</v>
      </c>
      <c r="B2778" s="16" t="str">
        <f aca="false">DATA!B2778</f>
        <v>Groceries</v>
      </c>
      <c r="C2778" s="17" t="n">
        <f aca="false">DATA!C2778</f>
        <v>457</v>
      </c>
      <c r="D2778" s="17" t="n">
        <f aca="false">DATA!D2778</f>
        <v>90</v>
      </c>
      <c r="E2778" s="18" t="n">
        <f aca="false">DATA!F2778</f>
        <v>5</v>
      </c>
      <c r="F2778" s="19" t="n">
        <f aca="false">DATA!G2778</f>
        <v>19.86</v>
      </c>
      <c r="G2778" s="19" t="n">
        <f aca="false">DATA!H2778</f>
        <v>6.52</v>
      </c>
      <c r="H2778" s="18" t="n">
        <f aca="false">DATA!E2778</f>
        <v>14</v>
      </c>
      <c r="I2778" s="20" t="n">
        <f aca="false">F2778*E2778</f>
        <v>99.3</v>
      </c>
      <c r="J2778" s="20" t="n">
        <f aca="false">PARAMETER!$B$4*G2778*SQRT(E2778)</f>
        <v>23.9805894893117</v>
      </c>
      <c r="K2778" s="20" t="n">
        <f aca="false">I2778+J2778</f>
        <v>123.280589489312</v>
      </c>
      <c r="L2778" s="20" t="n">
        <f aca="false">K2778+F2778*H2778</f>
        <v>401.320589489312</v>
      </c>
      <c r="M2778" s="16" t="str">
        <f aca="false">IF(C2778&lt;=K2778,"REORDER",IF(C2778&gt;L2778,"OVERSTOCK","OK"))</f>
        <v>OVERSTOCK</v>
      </c>
      <c r="N2778" s="16" t="str">
        <f aca="false">IF(C2778&lt;=D2778,"REORDER","OK")</f>
        <v>OK</v>
      </c>
      <c r="O2778" s="18" t="n">
        <f aca="false">IF(D2778&lt;I2778,1,0)</f>
        <v>1</v>
      </c>
      <c r="P2778" s="20" t="n">
        <f aca="false">C2778/F2778</f>
        <v>23.0110775427996</v>
      </c>
      <c r="Q2778" s="19" t="n">
        <f aca="false">DATA!N2778</f>
        <v>175.87</v>
      </c>
      <c r="R2778" s="19" t="n">
        <f aca="false">DATA!O2778</f>
        <v>1.48</v>
      </c>
      <c r="S2778" s="17" t="n">
        <f aca="false">C2778*Q2778</f>
        <v>80372.59</v>
      </c>
      <c r="T2778" s="19" t="n">
        <f aca="false">C2778*R2778</f>
        <v>676.36</v>
      </c>
      <c r="U2778" s="20" t="n">
        <f aca="false">MAX(0,C2778-L2778)</f>
        <v>55.6794105106883</v>
      </c>
      <c r="V2778" s="17" t="n">
        <f aca="false">U2778*Q2778</f>
        <v>9792.33792651475</v>
      </c>
      <c r="W2778" s="19" t="n">
        <f aca="false">U2778*R2778</f>
        <v>82.4055275558187</v>
      </c>
      <c r="X2778" s="20" t="n">
        <f aca="false">MAX(0,K2778-C2778)</f>
        <v>0</v>
      </c>
      <c r="Y2778" s="17" t="n">
        <f aca="false">F2778*PARAMETER!$B$5*Q2778</f>
        <v>1274864.043</v>
      </c>
      <c r="Z2778" s="21" t="n">
        <f aca="false">SUMIF($Y$2:$Y$3205,"&gt;="&amp;Y2778)/SUM($Y$2:$Y$3205)</f>
        <v>0.616431254328393</v>
      </c>
      <c r="AA2778" s="16" t="str">
        <f aca="false">IF(Z2778&lt;=PARAMETER!$B$7,"A",IF(Z2778&lt;=PARAMETER!$B$8,"B","C"))</f>
        <v>A</v>
      </c>
      <c r="AB2778" s="22" t="n">
        <f aca="false">G2778/F2778</f>
        <v>0.328298086606244</v>
      </c>
      <c r="AC2778" s="16" t="str">
        <f aca="false">IF(AB2778&lt;=PARAMETER!$B$9,"X",IF(AB2778&lt;=PARAMETER!$B$10,"Y","Z"))</f>
        <v>Y</v>
      </c>
      <c r="AD2778" s="16" t="str">
        <f aca="false">AA2778&amp;AC2778</f>
        <v>AY</v>
      </c>
      <c r="AE2778" s="22" t="n">
        <f aca="false">DATA!I2778</f>
        <v>0.87</v>
      </c>
      <c r="AF2778" s="18" t="n">
        <f aca="false">DATA!L2778</f>
        <v>132</v>
      </c>
      <c r="AG2778" s="16" t="str">
        <f aca="false">DATA!K2778</f>
        <v>C</v>
      </c>
      <c r="AH2778" s="18" t="n">
        <f aca="false">IF(AE2778&gt;=PARAMETER!$B$12,1,0)</f>
        <v>1</v>
      </c>
      <c r="AI2778" s="18" t="n">
        <f aca="false">IF(AF2778&gt;=PARAMETER!$B$13,1,0)</f>
        <v>1</v>
      </c>
      <c r="AJ2778" s="18" t="n">
        <f aca="false">IF(AND(AH2778=1,AI2778=1),1,0)</f>
        <v>1</v>
      </c>
    </row>
    <row r="2779" customFormat="false" ht="15" hidden="false" customHeight="false" outlineLevel="0" collapsed="false">
      <c r="A2779" s="16" t="str">
        <f aca="false">DATA!A2779</f>
        <v>ITM12777</v>
      </c>
      <c r="B2779" s="16" t="str">
        <f aca="false">DATA!B2779</f>
        <v>Groceries</v>
      </c>
      <c r="C2779" s="17" t="n">
        <f aca="false">DATA!C2779</f>
        <v>375</v>
      </c>
      <c r="D2779" s="17" t="n">
        <f aca="false">DATA!D2779</f>
        <v>41</v>
      </c>
      <c r="E2779" s="18" t="n">
        <f aca="false">DATA!F2779</f>
        <v>6</v>
      </c>
      <c r="F2779" s="19" t="n">
        <f aca="false">DATA!G2779</f>
        <v>13.06</v>
      </c>
      <c r="G2779" s="19" t="n">
        <f aca="false">DATA!H2779</f>
        <v>7.04</v>
      </c>
      <c r="H2779" s="18" t="n">
        <f aca="false">DATA!E2779</f>
        <v>5</v>
      </c>
      <c r="I2779" s="20" t="n">
        <f aca="false">F2779*E2779</f>
        <v>78.36</v>
      </c>
      <c r="J2779" s="20" t="n">
        <f aca="false">PARAMETER!$B$4*G2779*SQRT(E2779)</f>
        <v>28.3645266966853</v>
      </c>
      <c r="K2779" s="20" t="n">
        <f aca="false">I2779+J2779</f>
        <v>106.724526696685</v>
      </c>
      <c r="L2779" s="20" t="n">
        <f aca="false">K2779+F2779*H2779</f>
        <v>172.024526696685</v>
      </c>
      <c r="M2779" s="16" t="str">
        <f aca="false">IF(C2779&lt;=K2779,"REORDER",IF(C2779&gt;L2779,"OVERSTOCK","OK"))</f>
        <v>OVERSTOCK</v>
      </c>
      <c r="N2779" s="16" t="str">
        <f aca="false">IF(C2779&lt;=D2779,"REORDER","OK")</f>
        <v>OK</v>
      </c>
      <c r="O2779" s="18" t="n">
        <f aca="false">IF(D2779&lt;I2779,1,0)</f>
        <v>1</v>
      </c>
      <c r="P2779" s="20" t="n">
        <f aca="false">C2779/F2779</f>
        <v>28.7136294027565</v>
      </c>
      <c r="Q2779" s="19" t="n">
        <f aca="false">DATA!N2779</f>
        <v>85.77</v>
      </c>
      <c r="R2779" s="19" t="n">
        <f aca="false">DATA!O2779</f>
        <v>1</v>
      </c>
      <c r="S2779" s="17" t="n">
        <f aca="false">C2779*Q2779</f>
        <v>32163.75</v>
      </c>
      <c r="T2779" s="19" t="n">
        <f aca="false">C2779*R2779</f>
        <v>375</v>
      </c>
      <c r="U2779" s="20" t="n">
        <f aca="false">MAX(0,C2779-L2779)</f>
        <v>202.975473303315</v>
      </c>
      <c r="V2779" s="17" t="n">
        <f aca="false">U2779*Q2779</f>
        <v>17409.2063452253</v>
      </c>
      <c r="W2779" s="19" t="n">
        <f aca="false">U2779*R2779</f>
        <v>202.975473303315</v>
      </c>
      <c r="X2779" s="20" t="n">
        <f aca="false">MAX(0,K2779-C2779)</f>
        <v>0</v>
      </c>
      <c r="Y2779" s="17" t="n">
        <f aca="false">F2779*PARAMETER!$B$5*Q2779</f>
        <v>408857.013</v>
      </c>
      <c r="Z2779" s="21" t="n">
        <f aca="false">SUMIF($Y$2:$Y$3205,"&gt;="&amp;Y2779)/SUM($Y$2:$Y$3205)</f>
        <v>0.932722364976406</v>
      </c>
      <c r="AA2779" s="16" t="str">
        <f aca="false">IF(Z2779&lt;=PARAMETER!$B$7,"A",IF(Z2779&lt;=PARAMETER!$B$8,"B","C"))</f>
        <v>B</v>
      </c>
      <c r="AB2779" s="22" t="n">
        <f aca="false">G2779/F2779</f>
        <v>0.539050535987749</v>
      </c>
      <c r="AC2779" s="16" t="str">
        <f aca="false">IF(AB2779&lt;=PARAMETER!$B$9,"X",IF(AB2779&lt;=PARAMETER!$B$10,"Y","Z"))</f>
        <v>Z</v>
      </c>
      <c r="AD2779" s="16" t="str">
        <f aca="false">AA2779&amp;AC2779</f>
        <v>BZ</v>
      </c>
      <c r="AE2779" s="22" t="n">
        <f aca="false">DATA!I2779</f>
        <v>0.74</v>
      </c>
      <c r="AF2779" s="18" t="n">
        <f aca="false">DATA!L2779</f>
        <v>46</v>
      </c>
      <c r="AG2779" s="16" t="str">
        <f aca="false">DATA!K2779</f>
        <v>D</v>
      </c>
      <c r="AH2779" s="18" t="n">
        <f aca="false">IF(AE2779&gt;=PARAMETER!$B$12,1,0)</f>
        <v>0</v>
      </c>
      <c r="AI2779" s="18" t="n">
        <f aca="false">IF(AF2779&gt;=PARAMETER!$B$13,1,0)</f>
        <v>0</v>
      </c>
      <c r="AJ2779" s="18" t="n">
        <f aca="false">IF(AND(AH2779=1,AI2779=1),1,0)</f>
        <v>0</v>
      </c>
    </row>
    <row r="2780" customFormat="false" ht="15" hidden="false" customHeight="false" outlineLevel="0" collapsed="false">
      <c r="A2780" s="16" t="str">
        <f aca="false">DATA!A2780</f>
        <v>ITM12778</v>
      </c>
      <c r="B2780" s="16" t="str">
        <f aca="false">DATA!B2780</f>
        <v>Groceries</v>
      </c>
      <c r="C2780" s="17" t="n">
        <f aca="false">DATA!C2780</f>
        <v>49</v>
      </c>
      <c r="D2780" s="17" t="n">
        <f aca="false">DATA!D2780</f>
        <v>79</v>
      </c>
      <c r="E2780" s="18" t="n">
        <f aca="false">DATA!F2780</f>
        <v>5</v>
      </c>
      <c r="F2780" s="19" t="n">
        <f aca="false">DATA!G2780</f>
        <v>29.29</v>
      </c>
      <c r="G2780" s="19" t="n">
        <f aca="false">DATA!H2780</f>
        <v>6.76</v>
      </c>
      <c r="H2780" s="18" t="n">
        <f aca="false">DATA!E2780</f>
        <v>9</v>
      </c>
      <c r="I2780" s="20" t="n">
        <f aca="false">F2780*E2780</f>
        <v>146.45</v>
      </c>
      <c r="J2780" s="20" t="n">
        <f aca="false">PARAMETER!$B$4*G2780*SQRT(E2780)</f>
        <v>24.8633105748079</v>
      </c>
      <c r="K2780" s="20" t="n">
        <f aca="false">I2780+J2780</f>
        <v>171.313310574808</v>
      </c>
      <c r="L2780" s="20" t="n">
        <f aca="false">K2780+F2780*H2780</f>
        <v>434.923310574808</v>
      </c>
      <c r="M2780" s="16" t="str">
        <f aca="false">IF(C2780&lt;=K2780,"REORDER",IF(C2780&gt;L2780,"OVERSTOCK","OK"))</f>
        <v>REORDER</v>
      </c>
      <c r="N2780" s="16" t="str">
        <f aca="false">IF(C2780&lt;=D2780,"REORDER","OK")</f>
        <v>REORDER</v>
      </c>
      <c r="O2780" s="18" t="n">
        <f aca="false">IF(D2780&lt;I2780,1,0)</f>
        <v>1</v>
      </c>
      <c r="P2780" s="20" t="n">
        <f aca="false">C2780/F2780</f>
        <v>1.67292591328098</v>
      </c>
      <c r="Q2780" s="19" t="n">
        <f aca="false">DATA!N2780</f>
        <v>192.95</v>
      </c>
      <c r="R2780" s="19" t="n">
        <f aca="false">DATA!O2780</f>
        <v>1.53</v>
      </c>
      <c r="S2780" s="17" t="n">
        <f aca="false">C2780*Q2780</f>
        <v>9454.55</v>
      </c>
      <c r="T2780" s="19" t="n">
        <f aca="false">C2780*R2780</f>
        <v>74.97</v>
      </c>
      <c r="U2780" s="20" t="n">
        <f aca="false">MAX(0,C2780-L2780)</f>
        <v>0</v>
      </c>
      <c r="V2780" s="17" t="n">
        <f aca="false">U2780*Q2780</f>
        <v>0</v>
      </c>
      <c r="W2780" s="19" t="n">
        <f aca="false">U2780*R2780</f>
        <v>0</v>
      </c>
      <c r="X2780" s="20" t="n">
        <f aca="false">MAX(0,K2780-C2780)</f>
        <v>122.313310574808</v>
      </c>
      <c r="Y2780" s="17" t="n">
        <f aca="false">F2780*PARAMETER!$B$5*Q2780</f>
        <v>2062799.5075</v>
      </c>
      <c r="Z2780" s="21" t="n">
        <f aca="false">SUMIF($Y$2:$Y$3205,"&gt;="&amp;Y2780)/SUM($Y$2:$Y$3205)</f>
        <v>0.314045470281924</v>
      </c>
      <c r="AA2780" s="16" t="str">
        <f aca="false">IF(Z2780&lt;=PARAMETER!$B$7,"A",IF(Z2780&lt;=PARAMETER!$B$8,"B","C"))</f>
        <v>A</v>
      </c>
      <c r="AB2780" s="22" t="n">
        <f aca="false">G2780/F2780</f>
        <v>0.230795493342438</v>
      </c>
      <c r="AC2780" s="16" t="str">
        <f aca="false">IF(AB2780&lt;=PARAMETER!$B$9,"X",IF(AB2780&lt;=PARAMETER!$B$10,"Y","Z"))</f>
        <v>X</v>
      </c>
      <c r="AD2780" s="16" t="str">
        <f aca="false">AA2780&amp;AC2780</f>
        <v>AX</v>
      </c>
      <c r="AE2780" s="22" t="n">
        <f aca="false">DATA!I2780</f>
        <v>0.9</v>
      </c>
      <c r="AF2780" s="18" t="n">
        <f aca="false">DATA!L2780</f>
        <v>70</v>
      </c>
      <c r="AG2780" s="16" t="str">
        <f aca="false">DATA!K2780</f>
        <v>B</v>
      </c>
      <c r="AH2780" s="18" t="n">
        <f aca="false">IF(AE2780&gt;=PARAMETER!$B$12,1,0)</f>
        <v>1</v>
      </c>
      <c r="AI2780" s="18" t="n">
        <f aca="false">IF(AF2780&gt;=PARAMETER!$B$13,1,0)</f>
        <v>0</v>
      </c>
      <c r="AJ2780" s="18" t="n">
        <f aca="false">IF(AND(AH2780=1,AI2780=1),1,0)</f>
        <v>0</v>
      </c>
    </row>
    <row r="2781" customFormat="false" ht="15" hidden="false" customHeight="false" outlineLevel="0" collapsed="false">
      <c r="A2781" s="16" t="str">
        <f aca="false">DATA!A2781</f>
        <v>ITM12779</v>
      </c>
      <c r="B2781" s="16" t="str">
        <f aca="false">DATA!B2781</f>
        <v>Pharma</v>
      </c>
      <c r="C2781" s="17" t="n">
        <f aca="false">DATA!C2781</f>
        <v>64</v>
      </c>
      <c r="D2781" s="17" t="n">
        <f aca="false">DATA!D2781</f>
        <v>97</v>
      </c>
      <c r="E2781" s="18" t="n">
        <f aca="false">DATA!F2781</f>
        <v>3</v>
      </c>
      <c r="F2781" s="19" t="n">
        <f aca="false">DATA!G2781</f>
        <v>21.47</v>
      </c>
      <c r="G2781" s="19" t="n">
        <f aca="false">DATA!H2781</f>
        <v>6.23</v>
      </c>
      <c r="H2781" s="18" t="n">
        <f aca="false">DATA!E2781</f>
        <v>8</v>
      </c>
      <c r="I2781" s="20" t="n">
        <f aca="false">F2781*E2781</f>
        <v>64.41</v>
      </c>
      <c r="J2781" s="20" t="n">
        <f aca="false">PARAMETER!$B$4*G2781*SQRT(E2781)</f>
        <v>17.749083429529</v>
      </c>
      <c r="K2781" s="20" t="n">
        <f aca="false">I2781+J2781</f>
        <v>82.159083429529</v>
      </c>
      <c r="L2781" s="20" t="n">
        <f aca="false">K2781+F2781*H2781</f>
        <v>253.919083429529</v>
      </c>
      <c r="M2781" s="16" t="str">
        <f aca="false">IF(C2781&lt;=K2781,"REORDER",IF(C2781&gt;L2781,"OVERSTOCK","OK"))</f>
        <v>REORDER</v>
      </c>
      <c r="N2781" s="16" t="str">
        <f aca="false">IF(C2781&lt;=D2781,"REORDER","OK")</f>
        <v>REORDER</v>
      </c>
      <c r="O2781" s="18" t="n">
        <f aca="false">IF(D2781&lt;I2781,1,0)</f>
        <v>0</v>
      </c>
      <c r="P2781" s="20" t="n">
        <f aca="false">C2781/F2781</f>
        <v>2.98090358639963</v>
      </c>
      <c r="Q2781" s="19" t="n">
        <f aca="false">DATA!N2781</f>
        <v>139.96</v>
      </c>
      <c r="R2781" s="19" t="n">
        <f aca="false">DATA!O2781</f>
        <v>1.41</v>
      </c>
      <c r="S2781" s="17" t="n">
        <f aca="false">C2781*Q2781</f>
        <v>8957.44</v>
      </c>
      <c r="T2781" s="19" t="n">
        <f aca="false">C2781*R2781</f>
        <v>90.24</v>
      </c>
      <c r="U2781" s="20" t="n">
        <f aca="false">MAX(0,C2781-L2781)</f>
        <v>0</v>
      </c>
      <c r="V2781" s="17" t="n">
        <f aca="false">U2781*Q2781</f>
        <v>0</v>
      </c>
      <c r="W2781" s="19" t="n">
        <f aca="false">U2781*R2781</f>
        <v>0</v>
      </c>
      <c r="X2781" s="20" t="n">
        <f aca="false">MAX(0,K2781-C2781)</f>
        <v>18.159083429529</v>
      </c>
      <c r="Y2781" s="17" t="n">
        <f aca="false">F2781*PARAMETER!$B$5*Q2781</f>
        <v>1096803.538</v>
      </c>
      <c r="Z2781" s="21" t="n">
        <f aca="false">SUMIF($Y$2:$Y$3205,"&gt;="&amp;Y2781)/SUM($Y$2:$Y$3205)</f>
        <v>0.685950342503921</v>
      </c>
      <c r="AA2781" s="16" t="str">
        <f aca="false">IF(Z2781&lt;=PARAMETER!$B$7,"A",IF(Z2781&lt;=PARAMETER!$B$8,"B","C"))</f>
        <v>A</v>
      </c>
      <c r="AB2781" s="22" t="n">
        <f aca="false">G2781/F2781</f>
        <v>0.290172333488589</v>
      </c>
      <c r="AC2781" s="16" t="str">
        <f aca="false">IF(AB2781&lt;=PARAMETER!$B$9,"X",IF(AB2781&lt;=PARAMETER!$B$10,"Y","Z"))</f>
        <v>Y</v>
      </c>
      <c r="AD2781" s="16" t="str">
        <f aca="false">AA2781&amp;AC2781</f>
        <v>AY</v>
      </c>
      <c r="AE2781" s="22" t="n">
        <f aca="false">DATA!I2781</f>
        <v>0.35</v>
      </c>
      <c r="AF2781" s="18" t="n">
        <f aca="false">DATA!L2781</f>
        <v>105</v>
      </c>
      <c r="AG2781" s="16" t="str">
        <f aca="false">DATA!K2781</f>
        <v>A</v>
      </c>
      <c r="AH2781" s="18" t="n">
        <f aca="false">IF(AE2781&gt;=PARAMETER!$B$12,1,0)</f>
        <v>0</v>
      </c>
      <c r="AI2781" s="18" t="n">
        <f aca="false">IF(AF2781&gt;=PARAMETER!$B$13,1,0)</f>
        <v>1</v>
      </c>
      <c r="AJ2781" s="18" t="n">
        <f aca="false">IF(AND(AH2781=1,AI2781=1),1,0)</f>
        <v>0</v>
      </c>
    </row>
    <row r="2782" customFormat="false" ht="15" hidden="false" customHeight="false" outlineLevel="0" collapsed="false">
      <c r="A2782" s="16" t="str">
        <f aca="false">DATA!A2782</f>
        <v>ITM12780</v>
      </c>
      <c r="B2782" s="16" t="str">
        <f aca="false">DATA!B2782</f>
        <v>Electronics</v>
      </c>
      <c r="C2782" s="17" t="n">
        <f aca="false">DATA!C2782</f>
        <v>294</v>
      </c>
      <c r="D2782" s="17" t="n">
        <f aca="false">DATA!D2782</f>
        <v>15</v>
      </c>
      <c r="E2782" s="18" t="n">
        <f aca="false">DATA!F2782</f>
        <v>4</v>
      </c>
      <c r="F2782" s="19" t="n">
        <f aca="false">DATA!G2782</f>
        <v>9.12</v>
      </c>
      <c r="G2782" s="19" t="n">
        <f aca="false">DATA!H2782</f>
        <v>4.43</v>
      </c>
      <c r="H2782" s="18" t="n">
        <f aca="false">DATA!E2782</f>
        <v>10</v>
      </c>
      <c r="I2782" s="20" t="n">
        <f aca="false">F2782*E2782</f>
        <v>36.48</v>
      </c>
      <c r="J2782" s="20" t="n">
        <f aca="false">PARAMETER!$B$4*G2782*SQRT(E2782)</f>
        <v>14.57340313479</v>
      </c>
      <c r="K2782" s="20" t="n">
        <f aca="false">I2782+J2782</f>
        <v>51.05340313479</v>
      </c>
      <c r="L2782" s="20" t="n">
        <f aca="false">K2782+F2782*H2782</f>
        <v>142.25340313479</v>
      </c>
      <c r="M2782" s="16" t="str">
        <f aca="false">IF(C2782&lt;=K2782,"REORDER",IF(C2782&gt;L2782,"OVERSTOCK","OK"))</f>
        <v>OVERSTOCK</v>
      </c>
      <c r="N2782" s="16" t="str">
        <f aca="false">IF(C2782&lt;=D2782,"REORDER","OK")</f>
        <v>OK</v>
      </c>
      <c r="O2782" s="18" t="n">
        <f aca="false">IF(D2782&lt;I2782,1,0)</f>
        <v>1</v>
      </c>
      <c r="P2782" s="20" t="n">
        <f aca="false">C2782/F2782</f>
        <v>32.2368421052632</v>
      </c>
      <c r="Q2782" s="19" t="n">
        <f aca="false">DATA!N2782</f>
        <v>168.08</v>
      </c>
      <c r="R2782" s="19" t="n">
        <f aca="false">DATA!O2782</f>
        <v>1.83</v>
      </c>
      <c r="S2782" s="17" t="n">
        <f aca="false">C2782*Q2782</f>
        <v>49415.52</v>
      </c>
      <c r="T2782" s="19" t="n">
        <f aca="false">C2782*R2782</f>
        <v>538.02</v>
      </c>
      <c r="U2782" s="20" t="n">
        <f aca="false">MAX(0,C2782-L2782)</f>
        <v>151.74659686521</v>
      </c>
      <c r="V2782" s="17" t="n">
        <f aca="false">U2782*Q2782</f>
        <v>25505.5680011045</v>
      </c>
      <c r="W2782" s="19" t="n">
        <f aca="false">U2782*R2782</f>
        <v>277.696272263334</v>
      </c>
      <c r="X2782" s="20" t="n">
        <f aca="false">MAX(0,K2782-C2782)</f>
        <v>0</v>
      </c>
      <c r="Y2782" s="17" t="n">
        <f aca="false">F2782*PARAMETER!$B$5*Q2782</f>
        <v>559504.704</v>
      </c>
      <c r="Z2782" s="21" t="n">
        <f aca="false">SUMIF($Y$2:$Y$3205,"&gt;="&amp;Y2782)/SUM($Y$2:$Y$3205)</f>
        <v>0.887764738456641</v>
      </c>
      <c r="AA2782" s="16" t="str">
        <f aca="false">IF(Z2782&lt;=PARAMETER!$B$7,"A",IF(Z2782&lt;=PARAMETER!$B$8,"B","C"))</f>
        <v>B</v>
      </c>
      <c r="AB2782" s="22" t="n">
        <f aca="false">G2782/F2782</f>
        <v>0.485745614035088</v>
      </c>
      <c r="AC2782" s="16" t="str">
        <f aca="false">IF(AB2782&lt;=PARAMETER!$B$9,"X",IF(AB2782&lt;=PARAMETER!$B$10,"Y","Z"))</f>
        <v>Y</v>
      </c>
      <c r="AD2782" s="16" t="str">
        <f aca="false">AA2782&amp;AC2782</f>
        <v>BY</v>
      </c>
      <c r="AE2782" s="22" t="n">
        <f aca="false">DATA!I2782</f>
        <v>0.41</v>
      </c>
      <c r="AF2782" s="18" t="n">
        <f aca="false">DATA!L2782</f>
        <v>129</v>
      </c>
      <c r="AG2782" s="16" t="str">
        <f aca="false">DATA!K2782</f>
        <v>B</v>
      </c>
      <c r="AH2782" s="18" t="n">
        <f aca="false">IF(AE2782&gt;=PARAMETER!$B$12,1,0)</f>
        <v>0</v>
      </c>
      <c r="AI2782" s="18" t="n">
        <f aca="false">IF(AF2782&gt;=PARAMETER!$B$13,1,0)</f>
        <v>1</v>
      </c>
      <c r="AJ2782" s="18" t="n">
        <f aca="false">IF(AND(AH2782=1,AI2782=1),1,0)</f>
        <v>0</v>
      </c>
    </row>
    <row r="2783" customFormat="false" ht="15" hidden="false" customHeight="false" outlineLevel="0" collapsed="false">
      <c r="A2783" s="16" t="str">
        <f aca="false">DATA!A2783</f>
        <v>ITM12781</v>
      </c>
      <c r="B2783" s="16" t="str">
        <f aca="false">DATA!B2783</f>
        <v>Electronics</v>
      </c>
      <c r="C2783" s="17" t="n">
        <f aca="false">DATA!C2783</f>
        <v>490</v>
      </c>
      <c r="D2783" s="17" t="n">
        <f aca="false">DATA!D2783</f>
        <v>36</v>
      </c>
      <c r="E2783" s="18" t="n">
        <f aca="false">DATA!F2783</f>
        <v>8</v>
      </c>
      <c r="F2783" s="19" t="n">
        <f aca="false">DATA!G2783</f>
        <v>8.55</v>
      </c>
      <c r="G2783" s="19" t="n">
        <f aca="false">DATA!H2783</f>
        <v>4.05</v>
      </c>
      <c r="H2783" s="18" t="n">
        <f aca="false">DATA!E2783</f>
        <v>5</v>
      </c>
      <c r="I2783" s="20" t="n">
        <f aca="false">F2783*E2783</f>
        <v>68.4</v>
      </c>
      <c r="J2783" s="20" t="n">
        <f aca="false">PARAMETER!$B$4*G2783*SQRT(E2783)</f>
        <v>18.8420118895621</v>
      </c>
      <c r="K2783" s="20" t="n">
        <f aca="false">I2783+J2783</f>
        <v>87.2420118895621</v>
      </c>
      <c r="L2783" s="20" t="n">
        <f aca="false">K2783+F2783*H2783</f>
        <v>129.992011889562</v>
      </c>
      <c r="M2783" s="16" t="str">
        <f aca="false">IF(C2783&lt;=K2783,"REORDER",IF(C2783&gt;L2783,"OVERSTOCK","OK"))</f>
        <v>OVERSTOCK</v>
      </c>
      <c r="N2783" s="16" t="str">
        <f aca="false">IF(C2783&lt;=D2783,"REORDER","OK")</f>
        <v>OK</v>
      </c>
      <c r="O2783" s="18" t="n">
        <f aca="false">IF(D2783&lt;I2783,1,0)</f>
        <v>1</v>
      </c>
      <c r="P2783" s="20" t="n">
        <f aca="false">C2783/F2783</f>
        <v>57.3099415204678</v>
      </c>
      <c r="Q2783" s="19" t="n">
        <f aca="false">DATA!N2783</f>
        <v>105.17</v>
      </c>
      <c r="R2783" s="19" t="n">
        <f aca="false">DATA!O2783</f>
        <v>0.6</v>
      </c>
      <c r="S2783" s="17" t="n">
        <f aca="false">C2783*Q2783</f>
        <v>51533.3</v>
      </c>
      <c r="T2783" s="19" t="n">
        <f aca="false">C2783*R2783</f>
        <v>294</v>
      </c>
      <c r="U2783" s="20" t="n">
        <f aca="false">MAX(0,C2783-L2783)</f>
        <v>360.007988110438</v>
      </c>
      <c r="V2783" s="17" t="n">
        <f aca="false">U2783*Q2783</f>
        <v>37862.0401095748</v>
      </c>
      <c r="W2783" s="19" t="n">
        <f aca="false">U2783*R2783</f>
        <v>216.004792866263</v>
      </c>
      <c r="X2783" s="20" t="n">
        <f aca="false">MAX(0,K2783-C2783)</f>
        <v>0</v>
      </c>
      <c r="Y2783" s="17" t="n">
        <f aca="false">F2783*PARAMETER!$B$5*Q2783</f>
        <v>328209.2775</v>
      </c>
      <c r="Z2783" s="21" t="n">
        <f aca="false">SUMIF($Y$2:$Y$3205,"&gt;="&amp;Y2783)/SUM($Y$2:$Y$3205)</f>
        <v>0.953729079681146</v>
      </c>
      <c r="AA2783" s="16" t="str">
        <f aca="false">IF(Z2783&lt;=PARAMETER!$B$7,"A",IF(Z2783&lt;=PARAMETER!$B$8,"B","C"))</f>
        <v>C</v>
      </c>
      <c r="AB2783" s="22" t="n">
        <f aca="false">G2783/F2783</f>
        <v>0.473684210526316</v>
      </c>
      <c r="AC2783" s="16" t="str">
        <f aca="false">IF(AB2783&lt;=PARAMETER!$B$9,"X",IF(AB2783&lt;=PARAMETER!$B$10,"Y","Z"))</f>
        <v>Y</v>
      </c>
      <c r="AD2783" s="16" t="str">
        <f aca="false">AA2783&amp;AC2783</f>
        <v>CY</v>
      </c>
      <c r="AE2783" s="22" t="n">
        <f aca="false">DATA!I2783</f>
        <v>0.66</v>
      </c>
      <c r="AF2783" s="18" t="n">
        <f aca="false">DATA!L2783</f>
        <v>21</v>
      </c>
      <c r="AG2783" s="16" t="str">
        <f aca="false">DATA!K2783</f>
        <v>A</v>
      </c>
      <c r="AH2783" s="18" t="n">
        <f aca="false">IF(AE2783&gt;=PARAMETER!$B$12,1,0)</f>
        <v>0</v>
      </c>
      <c r="AI2783" s="18" t="n">
        <f aca="false">IF(AF2783&gt;=PARAMETER!$B$13,1,0)</f>
        <v>0</v>
      </c>
      <c r="AJ2783" s="18" t="n">
        <f aca="false">IF(AND(AH2783=1,AI2783=1),1,0)</f>
        <v>0</v>
      </c>
    </row>
    <row r="2784" customFormat="false" ht="15" hidden="false" customHeight="false" outlineLevel="0" collapsed="false">
      <c r="A2784" s="16" t="str">
        <f aca="false">DATA!A2784</f>
        <v>ITM12782</v>
      </c>
      <c r="B2784" s="16" t="str">
        <f aca="false">DATA!B2784</f>
        <v>Apparel</v>
      </c>
      <c r="C2784" s="17" t="n">
        <f aca="false">DATA!C2784</f>
        <v>53</v>
      </c>
      <c r="D2784" s="17" t="n">
        <f aca="false">DATA!D2784</f>
        <v>91</v>
      </c>
      <c r="E2784" s="18" t="n">
        <f aca="false">DATA!F2784</f>
        <v>8</v>
      </c>
      <c r="F2784" s="19" t="n">
        <f aca="false">DATA!G2784</f>
        <v>35.67</v>
      </c>
      <c r="G2784" s="19" t="n">
        <f aca="false">DATA!H2784</f>
        <v>5.86</v>
      </c>
      <c r="H2784" s="18" t="n">
        <f aca="false">DATA!E2784</f>
        <v>5</v>
      </c>
      <c r="I2784" s="20" t="n">
        <f aca="false">F2784*E2784</f>
        <v>285.36</v>
      </c>
      <c r="J2784" s="20" t="n">
        <f aca="false">PARAMETER!$B$4*G2784*SQRT(E2784)</f>
        <v>27.2627628821812</v>
      </c>
      <c r="K2784" s="20" t="n">
        <f aca="false">I2784+J2784</f>
        <v>312.622762882181</v>
      </c>
      <c r="L2784" s="20" t="n">
        <f aca="false">K2784+F2784*H2784</f>
        <v>490.972762882181</v>
      </c>
      <c r="M2784" s="16" t="str">
        <f aca="false">IF(C2784&lt;=K2784,"REORDER",IF(C2784&gt;L2784,"OVERSTOCK","OK"))</f>
        <v>REORDER</v>
      </c>
      <c r="N2784" s="16" t="str">
        <f aca="false">IF(C2784&lt;=D2784,"REORDER","OK")</f>
        <v>REORDER</v>
      </c>
      <c r="O2784" s="18" t="n">
        <f aca="false">IF(D2784&lt;I2784,1,0)</f>
        <v>1</v>
      </c>
      <c r="P2784" s="20" t="n">
        <f aca="false">C2784/F2784</f>
        <v>1.48584244463134</v>
      </c>
      <c r="Q2784" s="19" t="n">
        <f aca="false">DATA!N2784</f>
        <v>40.52</v>
      </c>
      <c r="R2784" s="19" t="n">
        <f aca="false">DATA!O2784</f>
        <v>0.33</v>
      </c>
      <c r="S2784" s="17" t="n">
        <f aca="false">C2784*Q2784</f>
        <v>2147.56</v>
      </c>
      <c r="T2784" s="19" t="n">
        <f aca="false">C2784*R2784</f>
        <v>17.49</v>
      </c>
      <c r="U2784" s="20" t="n">
        <f aca="false">MAX(0,C2784-L2784)</f>
        <v>0</v>
      </c>
      <c r="V2784" s="17" t="n">
        <f aca="false">U2784*Q2784</f>
        <v>0</v>
      </c>
      <c r="W2784" s="19" t="n">
        <f aca="false">U2784*R2784</f>
        <v>0</v>
      </c>
      <c r="X2784" s="20" t="n">
        <f aca="false">MAX(0,K2784-C2784)</f>
        <v>259.622762882181</v>
      </c>
      <c r="Y2784" s="17" t="n">
        <f aca="false">F2784*PARAMETER!$B$5*Q2784</f>
        <v>527552.166</v>
      </c>
      <c r="Z2784" s="21" t="n">
        <f aca="false">SUMIF($Y$2:$Y$3205,"&gt;="&amp;Y2784)/SUM($Y$2:$Y$3205)</f>
        <v>0.897449912398609</v>
      </c>
      <c r="AA2784" s="16" t="str">
        <f aca="false">IF(Z2784&lt;=PARAMETER!$B$7,"A",IF(Z2784&lt;=PARAMETER!$B$8,"B","C"))</f>
        <v>B</v>
      </c>
      <c r="AB2784" s="22" t="n">
        <f aca="false">G2784/F2784</f>
        <v>0.164283711802635</v>
      </c>
      <c r="AC2784" s="16" t="str">
        <f aca="false">IF(AB2784&lt;=PARAMETER!$B$9,"X",IF(AB2784&lt;=PARAMETER!$B$10,"Y","Z"))</f>
        <v>X</v>
      </c>
      <c r="AD2784" s="16" t="str">
        <f aca="false">AA2784&amp;AC2784</f>
        <v>BX</v>
      </c>
      <c r="AE2784" s="22" t="n">
        <f aca="false">DATA!I2784</f>
        <v>0.97</v>
      </c>
      <c r="AF2784" s="18" t="n">
        <f aca="false">DATA!L2784</f>
        <v>131</v>
      </c>
      <c r="AG2784" s="16" t="str">
        <f aca="false">DATA!K2784</f>
        <v>C</v>
      </c>
      <c r="AH2784" s="18" t="n">
        <f aca="false">IF(AE2784&gt;=PARAMETER!$B$12,1,0)</f>
        <v>1</v>
      </c>
      <c r="AI2784" s="18" t="n">
        <f aca="false">IF(AF2784&gt;=PARAMETER!$B$13,1,0)</f>
        <v>1</v>
      </c>
      <c r="AJ2784" s="18" t="n">
        <f aca="false">IF(AND(AH2784=1,AI2784=1),1,0)</f>
        <v>1</v>
      </c>
    </row>
    <row r="2785" customFormat="false" ht="15" hidden="false" customHeight="false" outlineLevel="0" collapsed="false">
      <c r="A2785" s="16" t="str">
        <f aca="false">DATA!A2785</f>
        <v>ITM12783</v>
      </c>
      <c r="B2785" s="16" t="str">
        <f aca="false">DATA!B2785</f>
        <v>Electronics</v>
      </c>
      <c r="C2785" s="17" t="n">
        <f aca="false">DATA!C2785</f>
        <v>160</v>
      </c>
      <c r="D2785" s="17" t="n">
        <f aca="false">DATA!D2785</f>
        <v>97</v>
      </c>
      <c r="E2785" s="18" t="n">
        <f aca="false">DATA!F2785</f>
        <v>4</v>
      </c>
      <c r="F2785" s="19" t="n">
        <f aca="false">DATA!G2785</f>
        <v>48.76</v>
      </c>
      <c r="G2785" s="19" t="n">
        <f aca="false">DATA!H2785</f>
        <v>1.11</v>
      </c>
      <c r="H2785" s="18" t="n">
        <f aca="false">DATA!E2785</f>
        <v>6</v>
      </c>
      <c r="I2785" s="20" t="n">
        <f aca="false">F2785*E2785</f>
        <v>195.04</v>
      </c>
      <c r="J2785" s="20" t="n">
        <f aca="false">PARAMETER!$B$4*G2785*SQRT(E2785)</f>
        <v>3.65157505183227</v>
      </c>
      <c r="K2785" s="20" t="n">
        <f aca="false">I2785+J2785</f>
        <v>198.691575051832</v>
      </c>
      <c r="L2785" s="20" t="n">
        <f aca="false">K2785+F2785*H2785</f>
        <v>491.251575051832</v>
      </c>
      <c r="M2785" s="16" t="str">
        <f aca="false">IF(C2785&lt;=K2785,"REORDER",IF(C2785&gt;L2785,"OVERSTOCK","OK"))</f>
        <v>REORDER</v>
      </c>
      <c r="N2785" s="16" t="str">
        <f aca="false">IF(C2785&lt;=D2785,"REORDER","OK")</f>
        <v>OK</v>
      </c>
      <c r="O2785" s="18" t="n">
        <f aca="false">IF(D2785&lt;I2785,1,0)</f>
        <v>1</v>
      </c>
      <c r="P2785" s="20" t="n">
        <f aca="false">C2785/F2785</f>
        <v>3.28137817883511</v>
      </c>
      <c r="Q2785" s="19" t="n">
        <f aca="false">DATA!N2785</f>
        <v>178.51</v>
      </c>
      <c r="R2785" s="19" t="n">
        <f aca="false">DATA!O2785</f>
        <v>0.99</v>
      </c>
      <c r="S2785" s="17" t="n">
        <f aca="false">C2785*Q2785</f>
        <v>28561.6</v>
      </c>
      <c r="T2785" s="19" t="n">
        <f aca="false">C2785*R2785</f>
        <v>158.4</v>
      </c>
      <c r="U2785" s="20" t="n">
        <f aca="false">MAX(0,C2785-L2785)</f>
        <v>0</v>
      </c>
      <c r="V2785" s="17" t="n">
        <f aca="false">U2785*Q2785</f>
        <v>0</v>
      </c>
      <c r="W2785" s="19" t="n">
        <f aca="false">U2785*R2785</f>
        <v>0</v>
      </c>
      <c r="X2785" s="20" t="n">
        <f aca="false">MAX(0,K2785-C2785)</f>
        <v>38.6915750518322</v>
      </c>
      <c r="Y2785" s="17" t="n">
        <f aca="false">F2785*PARAMETER!$B$5*Q2785</f>
        <v>3177013.874</v>
      </c>
      <c r="Z2785" s="21" t="n">
        <f aca="false">SUMIF($Y$2:$Y$3205,"&gt;="&amp;Y2785)/SUM($Y$2:$Y$3205)</f>
        <v>0.041892299658959</v>
      </c>
      <c r="AA2785" s="16" t="str">
        <f aca="false">IF(Z2785&lt;=PARAMETER!$B$7,"A",IF(Z2785&lt;=PARAMETER!$B$8,"B","C"))</f>
        <v>A</v>
      </c>
      <c r="AB2785" s="22" t="n">
        <f aca="false">G2785/F2785</f>
        <v>0.0227645611156686</v>
      </c>
      <c r="AC2785" s="16" t="str">
        <f aca="false">IF(AB2785&lt;=PARAMETER!$B$9,"X",IF(AB2785&lt;=PARAMETER!$B$10,"Y","Z"))</f>
        <v>X</v>
      </c>
      <c r="AD2785" s="16" t="str">
        <f aca="false">AA2785&amp;AC2785</f>
        <v>AX</v>
      </c>
      <c r="AE2785" s="22" t="n">
        <f aca="false">DATA!I2785</f>
        <v>0.43</v>
      </c>
      <c r="AF2785" s="18" t="n">
        <f aca="false">DATA!L2785</f>
        <v>44</v>
      </c>
      <c r="AG2785" s="16" t="str">
        <f aca="false">DATA!K2785</f>
        <v>A</v>
      </c>
      <c r="AH2785" s="18" t="n">
        <f aca="false">IF(AE2785&gt;=PARAMETER!$B$12,1,0)</f>
        <v>0</v>
      </c>
      <c r="AI2785" s="18" t="n">
        <f aca="false">IF(AF2785&gt;=PARAMETER!$B$13,1,0)</f>
        <v>0</v>
      </c>
      <c r="AJ2785" s="18" t="n">
        <f aca="false">IF(AND(AH2785=1,AI2785=1),1,0)</f>
        <v>0</v>
      </c>
    </row>
    <row r="2786" customFormat="false" ht="15" hidden="false" customHeight="false" outlineLevel="0" collapsed="false">
      <c r="A2786" s="16" t="str">
        <f aca="false">DATA!A2786</f>
        <v>ITM12784</v>
      </c>
      <c r="B2786" s="16" t="str">
        <f aca="false">DATA!B2786</f>
        <v>Groceries</v>
      </c>
      <c r="C2786" s="17" t="n">
        <f aca="false">DATA!C2786</f>
        <v>446</v>
      </c>
      <c r="D2786" s="17" t="n">
        <f aca="false">DATA!D2786</f>
        <v>33</v>
      </c>
      <c r="E2786" s="18" t="n">
        <f aca="false">DATA!F2786</f>
        <v>6</v>
      </c>
      <c r="F2786" s="19" t="n">
        <f aca="false">DATA!G2786</f>
        <v>12.42</v>
      </c>
      <c r="G2786" s="19" t="n">
        <f aca="false">DATA!H2786</f>
        <v>8.82</v>
      </c>
      <c r="H2786" s="18" t="n">
        <f aca="false">DATA!E2786</f>
        <v>5</v>
      </c>
      <c r="I2786" s="20" t="n">
        <f aca="false">F2786*E2786</f>
        <v>74.52</v>
      </c>
      <c r="J2786" s="20" t="n">
        <f aca="false">PARAMETER!$B$4*G2786*SQRT(E2786)</f>
        <v>35.5362394126085</v>
      </c>
      <c r="K2786" s="20" t="n">
        <f aca="false">I2786+J2786</f>
        <v>110.056239412609</v>
      </c>
      <c r="L2786" s="20" t="n">
        <f aca="false">K2786+F2786*H2786</f>
        <v>172.156239412609</v>
      </c>
      <c r="M2786" s="16" t="str">
        <f aca="false">IF(C2786&lt;=K2786,"REORDER",IF(C2786&gt;L2786,"OVERSTOCK","OK"))</f>
        <v>OVERSTOCK</v>
      </c>
      <c r="N2786" s="16" t="str">
        <f aca="false">IF(C2786&lt;=D2786,"REORDER","OK")</f>
        <v>OK</v>
      </c>
      <c r="O2786" s="18" t="n">
        <f aca="false">IF(D2786&lt;I2786,1,0)</f>
        <v>1</v>
      </c>
      <c r="P2786" s="20" t="n">
        <f aca="false">C2786/F2786</f>
        <v>35.9098228663446</v>
      </c>
      <c r="Q2786" s="19" t="n">
        <f aca="false">DATA!N2786</f>
        <v>102.42</v>
      </c>
      <c r="R2786" s="19" t="n">
        <f aca="false">DATA!O2786</f>
        <v>0.79</v>
      </c>
      <c r="S2786" s="17" t="n">
        <f aca="false">C2786*Q2786</f>
        <v>45679.32</v>
      </c>
      <c r="T2786" s="19" t="n">
        <f aca="false">C2786*R2786</f>
        <v>352.34</v>
      </c>
      <c r="U2786" s="20" t="n">
        <f aca="false">MAX(0,C2786-L2786)</f>
        <v>273.843760587392</v>
      </c>
      <c r="V2786" s="17" t="n">
        <f aca="false">U2786*Q2786</f>
        <v>28047.0779593606</v>
      </c>
      <c r="W2786" s="19" t="n">
        <f aca="false">U2786*R2786</f>
        <v>216.336570864039</v>
      </c>
      <c r="X2786" s="20" t="n">
        <f aca="false">MAX(0,K2786-C2786)</f>
        <v>0</v>
      </c>
      <c r="Y2786" s="17" t="n">
        <f aca="false">F2786*PARAMETER!$B$5*Q2786</f>
        <v>464300.586</v>
      </c>
      <c r="Z2786" s="21" t="n">
        <f aca="false">SUMIF($Y$2:$Y$3205,"&gt;="&amp;Y2786)/SUM($Y$2:$Y$3205)</f>
        <v>0.91671157418283</v>
      </c>
      <c r="AA2786" s="16" t="str">
        <f aca="false">IF(Z2786&lt;=PARAMETER!$B$7,"A",IF(Z2786&lt;=PARAMETER!$B$8,"B","C"))</f>
        <v>B</v>
      </c>
      <c r="AB2786" s="22" t="n">
        <f aca="false">G2786/F2786</f>
        <v>0.710144927536232</v>
      </c>
      <c r="AC2786" s="16" t="str">
        <f aca="false">IF(AB2786&lt;=PARAMETER!$B$9,"X",IF(AB2786&lt;=PARAMETER!$B$10,"Y","Z"))</f>
        <v>Z</v>
      </c>
      <c r="AD2786" s="16" t="str">
        <f aca="false">AA2786&amp;AC2786</f>
        <v>BZ</v>
      </c>
      <c r="AE2786" s="22" t="n">
        <f aca="false">DATA!I2786</f>
        <v>0.13</v>
      </c>
      <c r="AF2786" s="18" t="n">
        <f aca="false">DATA!L2786</f>
        <v>76</v>
      </c>
      <c r="AG2786" s="16" t="str">
        <f aca="false">DATA!K2786</f>
        <v>A</v>
      </c>
      <c r="AH2786" s="18" t="n">
        <f aca="false">IF(AE2786&gt;=PARAMETER!$B$12,1,0)</f>
        <v>0</v>
      </c>
      <c r="AI2786" s="18" t="n">
        <f aca="false">IF(AF2786&gt;=PARAMETER!$B$13,1,0)</f>
        <v>0</v>
      </c>
      <c r="AJ2786" s="18" t="n">
        <f aca="false">IF(AND(AH2786=1,AI2786=1),1,0)</f>
        <v>0</v>
      </c>
    </row>
    <row r="2787" customFormat="false" ht="15" hidden="false" customHeight="false" outlineLevel="0" collapsed="false">
      <c r="A2787" s="16" t="str">
        <f aca="false">DATA!A2787</f>
        <v>ITM12785</v>
      </c>
      <c r="B2787" s="16" t="str">
        <f aca="false">DATA!B2787</f>
        <v>Groceries</v>
      </c>
      <c r="C2787" s="17" t="n">
        <f aca="false">DATA!C2787</f>
        <v>337</v>
      </c>
      <c r="D2787" s="17" t="n">
        <f aca="false">DATA!D2787</f>
        <v>43</v>
      </c>
      <c r="E2787" s="18" t="n">
        <f aca="false">DATA!F2787</f>
        <v>6</v>
      </c>
      <c r="F2787" s="19" t="n">
        <f aca="false">DATA!G2787</f>
        <v>38.88</v>
      </c>
      <c r="G2787" s="19" t="n">
        <f aca="false">DATA!H2787</f>
        <v>8.34</v>
      </c>
      <c r="H2787" s="18" t="n">
        <f aca="false">DATA!E2787</f>
        <v>11</v>
      </c>
      <c r="I2787" s="20" t="n">
        <f aca="false">F2787*E2787</f>
        <v>233.28</v>
      </c>
      <c r="J2787" s="20" t="n">
        <f aca="false">PARAMETER!$B$4*G2787*SQRT(E2787)</f>
        <v>33.6022944105618</v>
      </c>
      <c r="K2787" s="20" t="n">
        <f aca="false">I2787+J2787</f>
        <v>266.882294410562</v>
      </c>
      <c r="L2787" s="20" t="n">
        <f aca="false">K2787+F2787*H2787</f>
        <v>694.562294410562</v>
      </c>
      <c r="M2787" s="16" t="str">
        <f aca="false">IF(C2787&lt;=K2787,"REORDER",IF(C2787&gt;L2787,"OVERSTOCK","OK"))</f>
        <v>OK</v>
      </c>
      <c r="N2787" s="16" t="str">
        <f aca="false">IF(C2787&lt;=D2787,"REORDER","OK")</f>
        <v>OK</v>
      </c>
      <c r="O2787" s="18" t="n">
        <f aca="false">IF(D2787&lt;I2787,1,0)</f>
        <v>1</v>
      </c>
      <c r="P2787" s="20" t="n">
        <f aca="false">C2787/F2787</f>
        <v>8.66769547325103</v>
      </c>
      <c r="Q2787" s="19" t="n">
        <f aca="false">DATA!N2787</f>
        <v>194.03</v>
      </c>
      <c r="R2787" s="19" t="n">
        <f aca="false">DATA!O2787</f>
        <v>1.95</v>
      </c>
      <c r="S2787" s="17" t="n">
        <f aca="false">C2787*Q2787</f>
        <v>65388.11</v>
      </c>
      <c r="T2787" s="19" t="n">
        <f aca="false">C2787*R2787</f>
        <v>657.15</v>
      </c>
      <c r="U2787" s="20" t="n">
        <f aca="false">MAX(0,C2787-L2787)</f>
        <v>0</v>
      </c>
      <c r="V2787" s="17" t="n">
        <f aca="false">U2787*Q2787</f>
        <v>0</v>
      </c>
      <c r="W2787" s="19" t="n">
        <f aca="false">U2787*R2787</f>
        <v>0</v>
      </c>
      <c r="X2787" s="20" t="n">
        <f aca="false">MAX(0,K2787-C2787)</f>
        <v>0</v>
      </c>
      <c r="Y2787" s="17" t="n">
        <f aca="false">F2787*PARAMETER!$B$5*Q2787</f>
        <v>2753518.536</v>
      </c>
      <c r="Z2787" s="21" t="n">
        <f aca="false">SUMIF($Y$2:$Y$3205,"&gt;="&amp;Y2787)/SUM($Y$2:$Y$3205)</f>
        <v>0.118356266589592</v>
      </c>
      <c r="AA2787" s="16" t="str">
        <f aca="false">IF(Z2787&lt;=PARAMETER!$B$7,"A",IF(Z2787&lt;=PARAMETER!$B$8,"B","C"))</f>
        <v>A</v>
      </c>
      <c r="AB2787" s="22" t="n">
        <f aca="false">G2787/F2787</f>
        <v>0.214506172839506</v>
      </c>
      <c r="AC2787" s="16" t="str">
        <f aca="false">IF(AB2787&lt;=PARAMETER!$B$9,"X",IF(AB2787&lt;=PARAMETER!$B$10,"Y","Z"))</f>
        <v>X</v>
      </c>
      <c r="AD2787" s="16" t="str">
        <f aca="false">AA2787&amp;AC2787</f>
        <v>AX</v>
      </c>
      <c r="AE2787" s="22" t="n">
        <f aca="false">DATA!I2787</f>
        <v>0.5</v>
      </c>
      <c r="AF2787" s="18" t="n">
        <f aca="false">DATA!L2787</f>
        <v>47</v>
      </c>
      <c r="AG2787" s="16" t="str">
        <f aca="false">DATA!K2787</f>
        <v>D</v>
      </c>
      <c r="AH2787" s="18" t="n">
        <f aca="false">IF(AE2787&gt;=PARAMETER!$B$12,1,0)</f>
        <v>0</v>
      </c>
      <c r="AI2787" s="18" t="n">
        <f aca="false">IF(AF2787&gt;=PARAMETER!$B$13,1,0)</f>
        <v>0</v>
      </c>
      <c r="AJ2787" s="18" t="n">
        <f aca="false">IF(AND(AH2787=1,AI2787=1),1,0)</f>
        <v>0</v>
      </c>
    </row>
    <row r="2788" customFormat="false" ht="15" hidden="false" customHeight="false" outlineLevel="0" collapsed="false">
      <c r="A2788" s="16" t="str">
        <f aca="false">DATA!A2788</f>
        <v>ITM12786</v>
      </c>
      <c r="B2788" s="16" t="str">
        <f aca="false">DATA!B2788</f>
        <v>Groceries</v>
      </c>
      <c r="C2788" s="17" t="n">
        <f aca="false">DATA!C2788</f>
        <v>393</v>
      </c>
      <c r="D2788" s="17" t="n">
        <f aca="false">DATA!D2788</f>
        <v>49</v>
      </c>
      <c r="E2788" s="18" t="n">
        <f aca="false">DATA!F2788</f>
        <v>3</v>
      </c>
      <c r="F2788" s="19" t="n">
        <f aca="false">DATA!G2788</f>
        <v>5.29</v>
      </c>
      <c r="G2788" s="19" t="n">
        <f aca="false">DATA!H2788</f>
        <v>3.79</v>
      </c>
      <c r="H2788" s="18" t="n">
        <f aca="false">DATA!E2788</f>
        <v>13</v>
      </c>
      <c r="I2788" s="20" t="n">
        <f aca="false">F2788*E2788</f>
        <v>15.87</v>
      </c>
      <c r="J2788" s="20" t="n">
        <f aca="false">PARAMETER!$B$4*G2788*SQRT(E2788)</f>
        <v>10.7975965004679</v>
      </c>
      <c r="K2788" s="20" t="n">
        <f aca="false">I2788+J2788</f>
        <v>26.6675965004679</v>
      </c>
      <c r="L2788" s="20" t="n">
        <f aca="false">K2788+F2788*H2788</f>
        <v>95.4375965004679</v>
      </c>
      <c r="M2788" s="16" t="str">
        <f aca="false">IF(C2788&lt;=K2788,"REORDER",IF(C2788&gt;L2788,"OVERSTOCK","OK"))</f>
        <v>OVERSTOCK</v>
      </c>
      <c r="N2788" s="16" t="str">
        <f aca="false">IF(C2788&lt;=D2788,"REORDER","OK")</f>
        <v>OK</v>
      </c>
      <c r="O2788" s="18" t="n">
        <f aca="false">IF(D2788&lt;I2788,1,0)</f>
        <v>0</v>
      </c>
      <c r="P2788" s="20" t="n">
        <f aca="false">C2788/F2788</f>
        <v>74.2911153119093</v>
      </c>
      <c r="Q2788" s="19" t="n">
        <f aca="false">DATA!N2788</f>
        <v>58.42</v>
      </c>
      <c r="R2788" s="19" t="n">
        <f aca="false">DATA!O2788</f>
        <v>0.11</v>
      </c>
      <c r="S2788" s="17" t="n">
        <f aca="false">C2788*Q2788</f>
        <v>22959.06</v>
      </c>
      <c r="T2788" s="19" t="n">
        <f aca="false">C2788*R2788</f>
        <v>43.23</v>
      </c>
      <c r="U2788" s="20" t="n">
        <f aca="false">MAX(0,C2788-L2788)</f>
        <v>297.562403499532</v>
      </c>
      <c r="V2788" s="17" t="n">
        <f aca="false">U2788*Q2788</f>
        <v>17383.5956124427</v>
      </c>
      <c r="W2788" s="19" t="n">
        <f aca="false">U2788*R2788</f>
        <v>32.7318643849485</v>
      </c>
      <c r="X2788" s="20" t="n">
        <f aca="false">MAX(0,K2788-C2788)</f>
        <v>0</v>
      </c>
      <c r="Y2788" s="17" t="n">
        <f aca="false">F2788*PARAMETER!$B$5*Q2788</f>
        <v>112800.257</v>
      </c>
      <c r="Z2788" s="21" t="n">
        <f aca="false">SUMIF($Y$2:$Y$3205,"&gt;="&amp;Y2788)/SUM($Y$2:$Y$3205)</f>
        <v>0.994883734117109</v>
      </c>
      <c r="AA2788" s="16" t="str">
        <f aca="false">IF(Z2788&lt;=PARAMETER!$B$7,"A",IF(Z2788&lt;=PARAMETER!$B$8,"B","C"))</f>
        <v>C</v>
      </c>
      <c r="AB2788" s="22" t="n">
        <f aca="false">G2788/F2788</f>
        <v>0.716446124763705</v>
      </c>
      <c r="AC2788" s="16" t="str">
        <f aca="false">IF(AB2788&lt;=PARAMETER!$B$9,"X",IF(AB2788&lt;=PARAMETER!$B$10,"Y","Z"))</f>
        <v>Z</v>
      </c>
      <c r="AD2788" s="16" t="str">
        <f aca="false">AA2788&amp;AC2788</f>
        <v>CZ</v>
      </c>
      <c r="AE2788" s="22" t="n">
        <f aca="false">DATA!I2788</f>
        <v>0.59</v>
      </c>
      <c r="AF2788" s="18" t="n">
        <f aca="false">DATA!L2788</f>
        <v>33</v>
      </c>
      <c r="AG2788" s="16" t="str">
        <f aca="false">DATA!K2788</f>
        <v>B</v>
      </c>
      <c r="AH2788" s="18" t="n">
        <f aca="false">IF(AE2788&gt;=PARAMETER!$B$12,1,0)</f>
        <v>0</v>
      </c>
      <c r="AI2788" s="18" t="n">
        <f aca="false">IF(AF2788&gt;=PARAMETER!$B$13,1,0)</f>
        <v>0</v>
      </c>
      <c r="AJ2788" s="18" t="n">
        <f aca="false">IF(AND(AH2788=1,AI2788=1),1,0)</f>
        <v>0</v>
      </c>
    </row>
    <row r="2789" customFormat="false" ht="15" hidden="false" customHeight="false" outlineLevel="0" collapsed="false">
      <c r="A2789" s="16" t="str">
        <f aca="false">DATA!A2789</f>
        <v>ITM12787</v>
      </c>
      <c r="B2789" s="16" t="str">
        <f aca="false">DATA!B2789</f>
        <v>Apparel</v>
      </c>
      <c r="C2789" s="17" t="n">
        <f aca="false">DATA!C2789</f>
        <v>240</v>
      </c>
      <c r="D2789" s="17" t="n">
        <f aca="false">DATA!D2789</f>
        <v>56</v>
      </c>
      <c r="E2789" s="18" t="n">
        <f aca="false">DATA!F2789</f>
        <v>7</v>
      </c>
      <c r="F2789" s="19" t="n">
        <f aca="false">DATA!G2789</f>
        <v>19.7</v>
      </c>
      <c r="G2789" s="19" t="n">
        <f aca="false">DATA!H2789</f>
        <v>5.88</v>
      </c>
      <c r="H2789" s="18" t="n">
        <f aca="false">DATA!E2789</f>
        <v>6</v>
      </c>
      <c r="I2789" s="20" t="n">
        <f aca="false">F2789*E2789</f>
        <v>137.9</v>
      </c>
      <c r="J2789" s="20" t="n">
        <f aca="false">PARAMETER!$B$4*G2789*SQRT(E2789)</f>
        <v>25.5890170032953</v>
      </c>
      <c r="K2789" s="20" t="n">
        <f aca="false">I2789+J2789</f>
        <v>163.489017003295</v>
      </c>
      <c r="L2789" s="20" t="n">
        <f aca="false">K2789+F2789*H2789</f>
        <v>281.689017003295</v>
      </c>
      <c r="M2789" s="16" t="str">
        <f aca="false">IF(C2789&lt;=K2789,"REORDER",IF(C2789&gt;L2789,"OVERSTOCK","OK"))</f>
        <v>OK</v>
      </c>
      <c r="N2789" s="16" t="str">
        <f aca="false">IF(C2789&lt;=D2789,"REORDER","OK")</f>
        <v>OK</v>
      </c>
      <c r="O2789" s="18" t="n">
        <f aca="false">IF(D2789&lt;I2789,1,0)</f>
        <v>1</v>
      </c>
      <c r="P2789" s="20" t="n">
        <f aca="false">C2789/F2789</f>
        <v>12.1827411167513</v>
      </c>
      <c r="Q2789" s="19" t="n">
        <f aca="false">DATA!N2789</f>
        <v>198.55</v>
      </c>
      <c r="R2789" s="19" t="n">
        <f aca="false">DATA!O2789</f>
        <v>1.87</v>
      </c>
      <c r="S2789" s="17" t="n">
        <f aca="false">C2789*Q2789</f>
        <v>47652</v>
      </c>
      <c r="T2789" s="19" t="n">
        <f aca="false">C2789*R2789</f>
        <v>448.8</v>
      </c>
      <c r="U2789" s="20" t="n">
        <f aca="false">MAX(0,C2789-L2789)</f>
        <v>0</v>
      </c>
      <c r="V2789" s="17" t="n">
        <f aca="false">U2789*Q2789</f>
        <v>0</v>
      </c>
      <c r="W2789" s="19" t="n">
        <f aca="false">U2789*R2789</f>
        <v>0</v>
      </c>
      <c r="X2789" s="20" t="n">
        <f aca="false">MAX(0,K2789-C2789)</f>
        <v>0</v>
      </c>
      <c r="Y2789" s="17" t="n">
        <f aca="false">F2789*PARAMETER!$B$5*Q2789</f>
        <v>1427673.775</v>
      </c>
      <c r="Z2789" s="21" t="n">
        <f aca="false">SUMIF($Y$2:$Y$3205,"&gt;="&amp;Y2789)/SUM($Y$2:$Y$3205)</f>
        <v>0.557010775325787</v>
      </c>
      <c r="AA2789" s="16" t="str">
        <f aca="false">IF(Z2789&lt;=PARAMETER!$B$7,"A",IF(Z2789&lt;=PARAMETER!$B$8,"B","C"))</f>
        <v>A</v>
      </c>
      <c r="AB2789" s="22" t="n">
        <f aca="false">G2789/F2789</f>
        <v>0.298477157360406</v>
      </c>
      <c r="AC2789" s="16" t="str">
        <f aca="false">IF(AB2789&lt;=PARAMETER!$B$9,"X",IF(AB2789&lt;=PARAMETER!$B$10,"Y","Z"))</f>
        <v>Y</v>
      </c>
      <c r="AD2789" s="16" t="str">
        <f aca="false">AA2789&amp;AC2789</f>
        <v>AY</v>
      </c>
      <c r="AE2789" s="22" t="n">
        <f aca="false">DATA!I2789</f>
        <v>0.82</v>
      </c>
      <c r="AF2789" s="18" t="n">
        <f aca="false">DATA!L2789</f>
        <v>90</v>
      </c>
      <c r="AG2789" s="16" t="str">
        <f aca="false">DATA!K2789</f>
        <v>A</v>
      </c>
      <c r="AH2789" s="18" t="n">
        <f aca="false">IF(AE2789&gt;=PARAMETER!$B$12,1,0)</f>
        <v>1</v>
      </c>
      <c r="AI2789" s="18" t="n">
        <f aca="false">IF(AF2789&gt;=PARAMETER!$B$13,1,0)</f>
        <v>0</v>
      </c>
      <c r="AJ2789" s="18" t="n">
        <f aca="false">IF(AND(AH2789=1,AI2789=1),1,0)</f>
        <v>0</v>
      </c>
    </row>
    <row r="2790" customFormat="false" ht="15" hidden="false" customHeight="false" outlineLevel="0" collapsed="false">
      <c r="A2790" s="16" t="str">
        <f aca="false">DATA!A2790</f>
        <v>ITM12788</v>
      </c>
      <c r="B2790" s="16" t="str">
        <f aca="false">DATA!B2790</f>
        <v>Groceries</v>
      </c>
      <c r="C2790" s="17" t="n">
        <f aca="false">DATA!C2790</f>
        <v>375</v>
      </c>
      <c r="D2790" s="17" t="n">
        <f aca="false">DATA!D2790</f>
        <v>88</v>
      </c>
      <c r="E2790" s="18" t="n">
        <f aca="false">DATA!F2790</f>
        <v>7</v>
      </c>
      <c r="F2790" s="19" t="n">
        <f aca="false">DATA!G2790</f>
        <v>25.83</v>
      </c>
      <c r="G2790" s="19" t="n">
        <f aca="false">DATA!H2790</f>
        <v>9.36</v>
      </c>
      <c r="H2790" s="18" t="n">
        <f aca="false">DATA!E2790</f>
        <v>8</v>
      </c>
      <c r="I2790" s="20" t="n">
        <f aca="false">F2790*E2790</f>
        <v>180.81</v>
      </c>
      <c r="J2790" s="20" t="n">
        <f aca="false">PARAMETER!$B$4*G2790*SQRT(E2790)</f>
        <v>40.7335372705517</v>
      </c>
      <c r="K2790" s="20" t="n">
        <f aca="false">I2790+J2790</f>
        <v>221.543537270552</v>
      </c>
      <c r="L2790" s="20" t="n">
        <f aca="false">K2790+F2790*H2790</f>
        <v>428.183537270552</v>
      </c>
      <c r="M2790" s="16" t="str">
        <f aca="false">IF(C2790&lt;=K2790,"REORDER",IF(C2790&gt;L2790,"OVERSTOCK","OK"))</f>
        <v>OK</v>
      </c>
      <c r="N2790" s="16" t="str">
        <f aca="false">IF(C2790&lt;=D2790,"REORDER","OK")</f>
        <v>OK</v>
      </c>
      <c r="O2790" s="18" t="n">
        <f aca="false">IF(D2790&lt;I2790,1,0)</f>
        <v>1</v>
      </c>
      <c r="P2790" s="20" t="n">
        <f aca="false">C2790/F2790</f>
        <v>14.5180023228804</v>
      </c>
      <c r="Q2790" s="19" t="n">
        <f aca="false">DATA!N2790</f>
        <v>52.26</v>
      </c>
      <c r="R2790" s="19" t="n">
        <f aca="false">DATA!O2790</f>
        <v>1.91</v>
      </c>
      <c r="S2790" s="17" t="n">
        <f aca="false">C2790*Q2790</f>
        <v>19597.5</v>
      </c>
      <c r="T2790" s="19" t="n">
        <f aca="false">C2790*R2790</f>
        <v>716.25</v>
      </c>
      <c r="U2790" s="20" t="n">
        <f aca="false">MAX(0,C2790-L2790)</f>
        <v>0</v>
      </c>
      <c r="V2790" s="17" t="n">
        <f aca="false">U2790*Q2790</f>
        <v>0</v>
      </c>
      <c r="W2790" s="19" t="n">
        <f aca="false">U2790*R2790</f>
        <v>0</v>
      </c>
      <c r="X2790" s="20" t="n">
        <f aca="false">MAX(0,K2790-C2790)</f>
        <v>0</v>
      </c>
      <c r="Y2790" s="17" t="n">
        <f aca="false">F2790*PARAMETER!$B$5*Q2790</f>
        <v>492704.667</v>
      </c>
      <c r="Z2790" s="21" t="n">
        <f aca="false">SUMIF($Y$2:$Y$3205,"&gt;="&amp;Y2790)/SUM($Y$2:$Y$3205)</f>
        <v>0.908005435588206</v>
      </c>
      <c r="AA2790" s="16" t="str">
        <f aca="false">IF(Z2790&lt;=PARAMETER!$B$7,"A",IF(Z2790&lt;=PARAMETER!$B$8,"B","C"))</f>
        <v>B</v>
      </c>
      <c r="AB2790" s="22" t="n">
        <f aca="false">G2790/F2790</f>
        <v>0.362369337979094</v>
      </c>
      <c r="AC2790" s="16" t="str">
        <f aca="false">IF(AB2790&lt;=PARAMETER!$B$9,"X",IF(AB2790&lt;=PARAMETER!$B$10,"Y","Z"))</f>
        <v>Y</v>
      </c>
      <c r="AD2790" s="16" t="str">
        <f aca="false">AA2790&amp;AC2790</f>
        <v>BY</v>
      </c>
      <c r="AE2790" s="22" t="n">
        <f aca="false">DATA!I2790</f>
        <v>0.76</v>
      </c>
      <c r="AF2790" s="18" t="n">
        <f aca="false">DATA!L2790</f>
        <v>177</v>
      </c>
      <c r="AG2790" s="16" t="str">
        <f aca="false">DATA!K2790</f>
        <v>D</v>
      </c>
      <c r="AH2790" s="18" t="n">
        <f aca="false">IF(AE2790&gt;=PARAMETER!$B$12,1,0)</f>
        <v>1</v>
      </c>
      <c r="AI2790" s="18" t="n">
        <f aca="false">IF(AF2790&gt;=PARAMETER!$B$13,1,0)</f>
        <v>1</v>
      </c>
      <c r="AJ2790" s="18" t="n">
        <f aca="false">IF(AND(AH2790=1,AI2790=1),1,0)</f>
        <v>1</v>
      </c>
    </row>
    <row r="2791" customFormat="false" ht="15" hidden="false" customHeight="false" outlineLevel="0" collapsed="false">
      <c r="A2791" s="16" t="str">
        <f aca="false">DATA!A2791</f>
        <v>ITM12789</v>
      </c>
      <c r="B2791" s="16" t="str">
        <f aca="false">DATA!B2791</f>
        <v>Electronics</v>
      </c>
      <c r="C2791" s="17" t="n">
        <f aca="false">DATA!C2791</f>
        <v>41</v>
      </c>
      <c r="D2791" s="17" t="n">
        <f aca="false">DATA!D2791</f>
        <v>84</v>
      </c>
      <c r="E2791" s="18" t="n">
        <f aca="false">DATA!F2791</f>
        <v>7</v>
      </c>
      <c r="F2791" s="19" t="n">
        <f aca="false">DATA!G2791</f>
        <v>14.17</v>
      </c>
      <c r="G2791" s="19" t="n">
        <f aca="false">DATA!H2791</f>
        <v>3.08</v>
      </c>
      <c r="H2791" s="18" t="n">
        <f aca="false">DATA!E2791</f>
        <v>10</v>
      </c>
      <c r="I2791" s="20" t="n">
        <f aca="false">F2791*E2791</f>
        <v>99.19</v>
      </c>
      <c r="J2791" s="20" t="n">
        <f aca="false">PARAMETER!$B$4*G2791*SQRT(E2791)</f>
        <v>13.4037708112499</v>
      </c>
      <c r="K2791" s="20" t="n">
        <f aca="false">I2791+J2791</f>
        <v>112.59377081125</v>
      </c>
      <c r="L2791" s="20" t="n">
        <f aca="false">K2791+F2791*H2791</f>
        <v>254.29377081125</v>
      </c>
      <c r="M2791" s="16" t="str">
        <f aca="false">IF(C2791&lt;=K2791,"REORDER",IF(C2791&gt;L2791,"OVERSTOCK","OK"))</f>
        <v>REORDER</v>
      </c>
      <c r="N2791" s="16" t="str">
        <f aca="false">IF(C2791&lt;=D2791,"REORDER","OK")</f>
        <v>REORDER</v>
      </c>
      <c r="O2791" s="18" t="n">
        <f aca="false">IF(D2791&lt;I2791,1,0)</f>
        <v>1</v>
      </c>
      <c r="P2791" s="20" t="n">
        <f aca="false">C2791/F2791</f>
        <v>2.89343683839097</v>
      </c>
      <c r="Q2791" s="19" t="n">
        <f aca="false">DATA!N2791</f>
        <v>79.95</v>
      </c>
      <c r="R2791" s="19" t="n">
        <f aca="false">DATA!O2791</f>
        <v>0.2</v>
      </c>
      <c r="S2791" s="17" t="n">
        <f aca="false">C2791*Q2791</f>
        <v>3277.95</v>
      </c>
      <c r="T2791" s="19" t="n">
        <f aca="false">C2791*R2791</f>
        <v>8.2</v>
      </c>
      <c r="U2791" s="20" t="n">
        <f aca="false">MAX(0,C2791-L2791)</f>
        <v>0</v>
      </c>
      <c r="V2791" s="17" t="n">
        <f aca="false">U2791*Q2791</f>
        <v>0</v>
      </c>
      <c r="W2791" s="19" t="n">
        <f aca="false">U2791*R2791</f>
        <v>0</v>
      </c>
      <c r="X2791" s="20" t="n">
        <f aca="false">MAX(0,K2791-C2791)</f>
        <v>71.5937708112499</v>
      </c>
      <c r="Y2791" s="17" t="n">
        <f aca="false">F2791*PARAMETER!$B$5*Q2791</f>
        <v>413505.3975</v>
      </c>
      <c r="Z2791" s="21" t="n">
        <f aca="false">SUMIF($Y$2:$Y$3205,"&gt;="&amp;Y2791)/SUM($Y$2:$Y$3205)</f>
        <v>0.93167256788508</v>
      </c>
      <c r="AA2791" s="16" t="str">
        <f aca="false">IF(Z2791&lt;=PARAMETER!$B$7,"A",IF(Z2791&lt;=PARAMETER!$B$8,"B","C"))</f>
        <v>B</v>
      </c>
      <c r="AB2791" s="22" t="n">
        <f aca="false">G2791/F2791</f>
        <v>0.217360621030346</v>
      </c>
      <c r="AC2791" s="16" t="str">
        <f aca="false">IF(AB2791&lt;=PARAMETER!$B$9,"X",IF(AB2791&lt;=PARAMETER!$B$10,"Y","Z"))</f>
        <v>X</v>
      </c>
      <c r="AD2791" s="16" t="str">
        <f aca="false">AA2791&amp;AC2791</f>
        <v>BX</v>
      </c>
      <c r="AE2791" s="22" t="n">
        <f aca="false">DATA!I2791</f>
        <v>0.97</v>
      </c>
      <c r="AF2791" s="18" t="n">
        <f aca="false">DATA!L2791</f>
        <v>81</v>
      </c>
      <c r="AG2791" s="16" t="str">
        <f aca="false">DATA!K2791</f>
        <v>D</v>
      </c>
      <c r="AH2791" s="18" t="n">
        <f aca="false">IF(AE2791&gt;=PARAMETER!$B$12,1,0)</f>
        <v>1</v>
      </c>
      <c r="AI2791" s="18" t="n">
        <f aca="false">IF(AF2791&gt;=PARAMETER!$B$13,1,0)</f>
        <v>0</v>
      </c>
      <c r="AJ2791" s="18" t="n">
        <f aca="false">IF(AND(AH2791=1,AI2791=1),1,0)</f>
        <v>0</v>
      </c>
    </row>
    <row r="2792" customFormat="false" ht="15" hidden="false" customHeight="false" outlineLevel="0" collapsed="false">
      <c r="A2792" s="16" t="str">
        <f aca="false">DATA!A2792</f>
        <v>ITM12790</v>
      </c>
      <c r="B2792" s="16" t="str">
        <f aca="false">DATA!B2792</f>
        <v>Pharma</v>
      </c>
      <c r="C2792" s="17" t="n">
        <f aca="false">DATA!C2792</f>
        <v>199</v>
      </c>
      <c r="D2792" s="17" t="n">
        <f aca="false">DATA!D2792</f>
        <v>95</v>
      </c>
      <c r="E2792" s="18" t="n">
        <f aca="false">DATA!F2792</f>
        <v>5</v>
      </c>
      <c r="F2792" s="19" t="n">
        <f aca="false">DATA!G2792</f>
        <v>26.95</v>
      </c>
      <c r="G2792" s="19" t="n">
        <f aca="false">DATA!H2792</f>
        <v>7.55</v>
      </c>
      <c r="H2792" s="18" t="n">
        <f aca="false">DATA!E2792</f>
        <v>13</v>
      </c>
      <c r="I2792" s="20" t="n">
        <f aca="false">F2792*E2792</f>
        <v>134.75</v>
      </c>
      <c r="J2792" s="20" t="n">
        <f aca="false">PARAMETER!$B$4*G2792*SQRT(E2792)</f>
        <v>27.7689341478993</v>
      </c>
      <c r="K2792" s="20" t="n">
        <f aca="false">I2792+J2792</f>
        <v>162.518934147899</v>
      </c>
      <c r="L2792" s="20" t="n">
        <f aca="false">K2792+F2792*H2792</f>
        <v>512.868934147899</v>
      </c>
      <c r="M2792" s="16" t="str">
        <f aca="false">IF(C2792&lt;=K2792,"REORDER",IF(C2792&gt;L2792,"OVERSTOCK","OK"))</f>
        <v>OK</v>
      </c>
      <c r="N2792" s="16" t="str">
        <f aca="false">IF(C2792&lt;=D2792,"REORDER","OK")</f>
        <v>OK</v>
      </c>
      <c r="O2792" s="18" t="n">
        <f aca="false">IF(D2792&lt;I2792,1,0)</f>
        <v>1</v>
      </c>
      <c r="P2792" s="20" t="n">
        <f aca="false">C2792/F2792</f>
        <v>7.38404452690167</v>
      </c>
      <c r="Q2792" s="19" t="n">
        <f aca="false">DATA!N2792</f>
        <v>122.86</v>
      </c>
      <c r="R2792" s="19" t="n">
        <f aca="false">DATA!O2792</f>
        <v>1.79</v>
      </c>
      <c r="S2792" s="17" t="n">
        <f aca="false">C2792*Q2792</f>
        <v>24449.14</v>
      </c>
      <c r="T2792" s="19" t="n">
        <f aca="false">C2792*R2792</f>
        <v>356.21</v>
      </c>
      <c r="U2792" s="20" t="n">
        <f aca="false">MAX(0,C2792-L2792)</f>
        <v>0</v>
      </c>
      <c r="V2792" s="17" t="n">
        <f aca="false">U2792*Q2792</f>
        <v>0</v>
      </c>
      <c r="W2792" s="19" t="n">
        <f aca="false">U2792*R2792</f>
        <v>0</v>
      </c>
      <c r="X2792" s="20" t="n">
        <f aca="false">MAX(0,K2792-C2792)</f>
        <v>0</v>
      </c>
      <c r="Y2792" s="17" t="n">
        <f aca="false">F2792*PARAMETER!$B$5*Q2792</f>
        <v>1208543.105</v>
      </c>
      <c r="Z2792" s="21" t="n">
        <f aca="false">SUMIF($Y$2:$Y$3205,"&gt;="&amp;Y2792)/SUM($Y$2:$Y$3205)</f>
        <v>0.64098509568758</v>
      </c>
      <c r="AA2792" s="16" t="str">
        <f aca="false">IF(Z2792&lt;=PARAMETER!$B$7,"A",IF(Z2792&lt;=PARAMETER!$B$8,"B","C"))</f>
        <v>A</v>
      </c>
      <c r="AB2792" s="22" t="n">
        <f aca="false">G2792/F2792</f>
        <v>0.280148423005566</v>
      </c>
      <c r="AC2792" s="16" t="str">
        <f aca="false">IF(AB2792&lt;=PARAMETER!$B$9,"X",IF(AB2792&lt;=PARAMETER!$B$10,"Y","Z"))</f>
        <v>Y</v>
      </c>
      <c r="AD2792" s="16" t="str">
        <f aca="false">AA2792&amp;AC2792</f>
        <v>AY</v>
      </c>
      <c r="AE2792" s="22" t="n">
        <f aca="false">DATA!I2792</f>
        <v>0.8</v>
      </c>
      <c r="AF2792" s="18" t="n">
        <f aca="false">DATA!L2792</f>
        <v>88</v>
      </c>
      <c r="AG2792" s="16" t="str">
        <f aca="false">DATA!K2792</f>
        <v>D</v>
      </c>
      <c r="AH2792" s="18" t="n">
        <f aca="false">IF(AE2792&gt;=PARAMETER!$B$12,1,0)</f>
        <v>1</v>
      </c>
      <c r="AI2792" s="18" t="n">
        <f aca="false">IF(AF2792&gt;=PARAMETER!$B$13,1,0)</f>
        <v>0</v>
      </c>
      <c r="AJ2792" s="18" t="n">
        <f aca="false">IF(AND(AH2792=1,AI2792=1),1,0)</f>
        <v>0</v>
      </c>
    </row>
    <row r="2793" customFormat="false" ht="15" hidden="false" customHeight="false" outlineLevel="0" collapsed="false">
      <c r="A2793" s="16" t="str">
        <f aca="false">DATA!A2793</f>
        <v>ITM12791</v>
      </c>
      <c r="B2793" s="16" t="str">
        <f aca="false">DATA!B2793</f>
        <v>Pharma</v>
      </c>
      <c r="C2793" s="17" t="n">
        <f aca="false">DATA!C2793</f>
        <v>455</v>
      </c>
      <c r="D2793" s="17" t="n">
        <f aca="false">DATA!D2793</f>
        <v>33</v>
      </c>
      <c r="E2793" s="18" t="n">
        <f aca="false">DATA!F2793</f>
        <v>7</v>
      </c>
      <c r="F2793" s="19" t="n">
        <f aca="false">DATA!G2793</f>
        <v>44.25</v>
      </c>
      <c r="G2793" s="19" t="n">
        <f aca="false">DATA!H2793</f>
        <v>1.29</v>
      </c>
      <c r="H2793" s="18" t="n">
        <f aca="false">DATA!E2793</f>
        <v>10</v>
      </c>
      <c r="I2793" s="20" t="n">
        <f aca="false">F2793*E2793</f>
        <v>309.75</v>
      </c>
      <c r="J2793" s="20" t="n">
        <f aca="false">PARAMETER!$B$4*G2793*SQRT(E2793)</f>
        <v>5.6139169956209</v>
      </c>
      <c r="K2793" s="20" t="n">
        <f aca="false">I2793+J2793</f>
        <v>315.363916995621</v>
      </c>
      <c r="L2793" s="20" t="n">
        <f aca="false">K2793+F2793*H2793</f>
        <v>757.863916995621</v>
      </c>
      <c r="M2793" s="16" t="str">
        <f aca="false">IF(C2793&lt;=K2793,"REORDER",IF(C2793&gt;L2793,"OVERSTOCK","OK"))</f>
        <v>OK</v>
      </c>
      <c r="N2793" s="16" t="str">
        <f aca="false">IF(C2793&lt;=D2793,"REORDER","OK")</f>
        <v>OK</v>
      </c>
      <c r="O2793" s="18" t="n">
        <f aca="false">IF(D2793&lt;I2793,1,0)</f>
        <v>1</v>
      </c>
      <c r="P2793" s="20" t="n">
        <f aca="false">C2793/F2793</f>
        <v>10.2824858757062</v>
      </c>
      <c r="Q2793" s="19" t="n">
        <f aca="false">DATA!N2793</f>
        <v>141.73</v>
      </c>
      <c r="R2793" s="19" t="n">
        <f aca="false">DATA!O2793</f>
        <v>0.99</v>
      </c>
      <c r="S2793" s="17" t="n">
        <f aca="false">C2793*Q2793</f>
        <v>64487.15</v>
      </c>
      <c r="T2793" s="19" t="n">
        <f aca="false">C2793*R2793</f>
        <v>450.45</v>
      </c>
      <c r="U2793" s="20" t="n">
        <f aca="false">MAX(0,C2793-L2793)</f>
        <v>0</v>
      </c>
      <c r="V2793" s="17" t="n">
        <f aca="false">U2793*Q2793</f>
        <v>0</v>
      </c>
      <c r="W2793" s="19" t="n">
        <f aca="false">U2793*R2793</f>
        <v>0</v>
      </c>
      <c r="X2793" s="20" t="n">
        <f aca="false">MAX(0,K2793-C2793)</f>
        <v>0</v>
      </c>
      <c r="Y2793" s="17" t="n">
        <f aca="false">F2793*PARAMETER!$B$5*Q2793</f>
        <v>2289116.6625</v>
      </c>
      <c r="Z2793" s="21" t="n">
        <f aca="false">SUMIF($Y$2:$Y$3205,"&gt;="&amp;Y2793)/SUM($Y$2:$Y$3205)</f>
        <v>0.243845518210287</v>
      </c>
      <c r="AA2793" s="16" t="str">
        <f aca="false">IF(Z2793&lt;=PARAMETER!$B$7,"A",IF(Z2793&lt;=PARAMETER!$B$8,"B","C"))</f>
        <v>A</v>
      </c>
      <c r="AB2793" s="22" t="n">
        <f aca="false">G2793/F2793</f>
        <v>0.0291525423728814</v>
      </c>
      <c r="AC2793" s="16" t="str">
        <f aca="false">IF(AB2793&lt;=PARAMETER!$B$9,"X",IF(AB2793&lt;=PARAMETER!$B$10,"Y","Z"))</f>
        <v>X</v>
      </c>
      <c r="AD2793" s="16" t="str">
        <f aca="false">AA2793&amp;AC2793</f>
        <v>AX</v>
      </c>
      <c r="AE2793" s="22" t="n">
        <f aca="false">DATA!I2793</f>
        <v>0.37</v>
      </c>
      <c r="AF2793" s="18" t="n">
        <f aca="false">DATA!L2793</f>
        <v>123</v>
      </c>
      <c r="AG2793" s="16" t="str">
        <f aca="false">DATA!K2793</f>
        <v>C</v>
      </c>
      <c r="AH2793" s="18" t="n">
        <f aca="false">IF(AE2793&gt;=PARAMETER!$B$12,1,0)</f>
        <v>0</v>
      </c>
      <c r="AI2793" s="18" t="n">
        <f aca="false">IF(AF2793&gt;=PARAMETER!$B$13,1,0)</f>
        <v>1</v>
      </c>
      <c r="AJ2793" s="18" t="n">
        <f aca="false">IF(AND(AH2793=1,AI2793=1),1,0)</f>
        <v>0</v>
      </c>
    </row>
    <row r="2794" customFormat="false" ht="15" hidden="false" customHeight="false" outlineLevel="0" collapsed="false">
      <c r="A2794" s="16" t="str">
        <f aca="false">DATA!A2794</f>
        <v>ITM12792</v>
      </c>
      <c r="B2794" s="16" t="str">
        <f aca="false">DATA!B2794</f>
        <v>Automotive</v>
      </c>
      <c r="C2794" s="17" t="n">
        <f aca="false">DATA!C2794</f>
        <v>386</v>
      </c>
      <c r="D2794" s="17" t="n">
        <f aca="false">DATA!D2794</f>
        <v>74</v>
      </c>
      <c r="E2794" s="18" t="n">
        <f aca="false">DATA!F2794</f>
        <v>4</v>
      </c>
      <c r="F2794" s="19" t="n">
        <f aca="false">DATA!G2794</f>
        <v>47.28</v>
      </c>
      <c r="G2794" s="19" t="n">
        <f aca="false">DATA!H2794</f>
        <v>5.47</v>
      </c>
      <c r="H2794" s="18" t="n">
        <f aca="false">DATA!E2794</f>
        <v>7</v>
      </c>
      <c r="I2794" s="20" t="n">
        <f aca="false">F2794*E2794</f>
        <v>189.12</v>
      </c>
      <c r="J2794" s="20" t="n">
        <f aca="false">PARAMETER!$B$4*G2794*SQRT(E2794)</f>
        <v>17.9946986788491</v>
      </c>
      <c r="K2794" s="20" t="n">
        <f aca="false">I2794+J2794</f>
        <v>207.114698678849</v>
      </c>
      <c r="L2794" s="20" t="n">
        <f aca="false">K2794+F2794*H2794</f>
        <v>538.074698678849</v>
      </c>
      <c r="M2794" s="16" t="str">
        <f aca="false">IF(C2794&lt;=K2794,"REORDER",IF(C2794&gt;L2794,"OVERSTOCK","OK"))</f>
        <v>OK</v>
      </c>
      <c r="N2794" s="16" t="str">
        <f aca="false">IF(C2794&lt;=D2794,"REORDER","OK")</f>
        <v>OK</v>
      </c>
      <c r="O2794" s="18" t="n">
        <f aca="false">IF(D2794&lt;I2794,1,0)</f>
        <v>1</v>
      </c>
      <c r="P2794" s="20" t="n">
        <f aca="false">C2794/F2794</f>
        <v>8.16412859560068</v>
      </c>
      <c r="Q2794" s="19" t="n">
        <f aca="false">DATA!N2794</f>
        <v>146.85</v>
      </c>
      <c r="R2794" s="19" t="n">
        <f aca="false">DATA!O2794</f>
        <v>1.56</v>
      </c>
      <c r="S2794" s="17" t="n">
        <f aca="false">C2794*Q2794</f>
        <v>56684.1</v>
      </c>
      <c r="T2794" s="19" t="n">
        <f aca="false">C2794*R2794</f>
        <v>602.16</v>
      </c>
      <c r="U2794" s="20" t="n">
        <f aca="false">MAX(0,C2794-L2794)</f>
        <v>0</v>
      </c>
      <c r="V2794" s="17" t="n">
        <f aca="false">U2794*Q2794</f>
        <v>0</v>
      </c>
      <c r="W2794" s="19" t="n">
        <f aca="false">U2794*R2794</f>
        <v>0</v>
      </c>
      <c r="X2794" s="20" t="n">
        <f aca="false">MAX(0,K2794-C2794)</f>
        <v>0</v>
      </c>
      <c r="Y2794" s="17" t="n">
        <f aca="false">F2794*PARAMETER!$B$5*Q2794</f>
        <v>2534219.82</v>
      </c>
      <c r="Z2794" s="21" t="n">
        <f aca="false">SUMIF($Y$2:$Y$3205,"&gt;="&amp;Y2794)/SUM($Y$2:$Y$3205)</f>
        <v>0.176003318785211</v>
      </c>
      <c r="AA2794" s="16" t="str">
        <f aca="false">IF(Z2794&lt;=PARAMETER!$B$7,"A",IF(Z2794&lt;=PARAMETER!$B$8,"B","C"))</f>
        <v>A</v>
      </c>
      <c r="AB2794" s="22" t="n">
        <f aca="false">G2794/F2794</f>
        <v>0.115693739424704</v>
      </c>
      <c r="AC2794" s="16" t="str">
        <f aca="false">IF(AB2794&lt;=PARAMETER!$B$9,"X",IF(AB2794&lt;=PARAMETER!$B$10,"Y","Z"))</f>
        <v>X</v>
      </c>
      <c r="AD2794" s="16" t="str">
        <f aca="false">AA2794&amp;AC2794</f>
        <v>AX</v>
      </c>
      <c r="AE2794" s="22" t="n">
        <f aca="false">DATA!I2794</f>
        <v>0.68</v>
      </c>
      <c r="AF2794" s="18" t="n">
        <f aca="false">DATA!L2794</f>
        <v>54</v>
      </c>
      <c r="AG2794" s="16" t="str">
        <f aca="false">DATA!K2794</f>
        <v>C</v>
      </c>
      <c r="AH2794" s="18" t="n">
        <f aca="false">IF(AE2794&gt;=PARAMETER!$B$12,1,0)</f>
        <v>0</v>
      </c>
      <c r="AI2794" s="18" t="n">
        <f aca="false">IF(AF2794&gt;=PARAMETER!$B$13,1,0)</f>
        <v>0</v>
      </c>
      <c r="AJ2794" s="18" t="n">
        <f aca="false">IF(AND(AH2794=1,AI2794=1),1,0)</f>
        <v>0</v>
      </c>
    </row>
    <row r="2795" customFormat="false" ht="15" hidden="false" customHeight="false" outlineLevel="0" collapsed="false">
      <c r="A2795" s="16" t="str">
        <f aca="false">DATA!A2795</f>
        <v>ITM12793</v>
      </c>
      <c r="B2795" s="16" t="str">
        <f aca="false">DATA!B2795</f>
        <v>Electronics</v>
      </c>
      <c r="C2795" s="17" t="n">
        <f aca="false">DATA!C2795</f>
        <v>439</v>
      </c>
      <c r="D2795" s="17" t="n">
        <f aca="false">DATA!D2795</f>
        <v>27</v>
      </c>
      <c r="E2795" s="18" t="n">
        <f aca="false">DATA!F2795</f>
        <v>8</v>
      </c>
      <c r="F2795" s="19" t="n">
        <f aca="false">DATA!G2795</f>
        <v>5.93</v>
      </c>
      <c r="G2795" s="19" t="n">
        <f aca="false">DATA!H2795</f>
        <v>8.9</v>
      </c>
      <c r="H2795" s="18" t="n">
        <f aca="false">DATA!E2795</f>
        <v>7</v>
      </c>
      <c r="I2795" s="20" t="n">
        <f aca="false">F2795*E2795</f>
        <v>47.44</v>
      </c>
      <c r="J2795" s="20" t="n">
        <f aca="false">PARAMETER!$B$4*G2795*SQRT(E2795)</f>
        <v>41.4059026708896</v>
      </c>
      <c r="K2795" s="20" t="n">
        <f aca="false">I2795+J2795</f>
        <v>88.8459026708896</v>
      </c>
      <c r="L2795" s="20" t="n">
        <f aca="false">K2795+F2795*H2795</f>
        <v>130.35590267089</v>
      </c>
      <c r="M2795" s="16" t="str">
        <f aca="false">IF(C2795&lt;=K2795,"REORDER",IF(C2795&gt;L2795,"OVERSTOCK","OK"))</f>
        <v>OVERSTOCK</v>
      </c>
      <c r="N2795" s="16" t="str">
        <f aca="false">IF(C2795&lt;=D2795,"REORDER","OK")</f>
        <v>OK</v>
      </c>
      <c r="O2795" s="18" t="n">
        <f aca="false">IF(D2795&lt;I2795,1,0)</f>
        <v>1</v>
      </c>
      <c r="P2795" s="20" t="n">
        <f aca="false">C2795/F2795</f>
        <v>74.0303541315346</v>
      </c>
      <c r="Q2795" s="19" t="n">
        <f aca="false">DATA!N2795</f>
        <v>100.49</v>
      </c>
      <c r="R2795" s="19" t="n">
        <f aca="false">DATA!O2795</f>
        <v>0.25</v>
      </c>
      <c r="S2795" s="17" t="n">
        <f aca="false">C2795*Q2795</f>
        <v>44115.11</v>
      </c>
      <c r="T2795" s="19" t="n">
        <f aca="false">C2795*R2795</f>
        <v>109.75</v>
      </c>
      <c r="U2795" s="20" t="n">
        <f aca="false">MAX(0,C2795-L2795)</f>
        <v>308.64409732911</v>
      </c>
      <c r="V2795" s="17" t="n">
        <f aca="false">U2795*Q2795</f>
        <v>31015.6453406023</v>
      </c>
      <c r="W2795" s="19" t="n">
        <f aca="false">U2795*R2795</f>
        <v>77.1610243322776</v>
      </c>
      <c r="X2795" s="20" t="n">
        <f aca="false">MAX(0,K2795-C2795)</f>
        <v>0</v>
      </c>
      <c r="Y2795" s="17" t="n">
        <f aca="false">F2795*PARAMETER!$B$5*Q2795</f>
        <v>217505.5805</v>
      </c>
      <c r="Z2795" s="21" t="n">
        <f aca="false">SUMIF($Y$2:$Y$3205,"&gt;="&amp;Y2795)/SUM($Y$2:$Y$3205)</f>
        <v>0.979579545415929</v>
      </c>
      <c r="AA2795" s="16" t="str">
        <f aca="false">IF(Z2795&lt;=PARAMETER!$B$7,"A",IF(Z2795&lt;=PARAMETER!$B$8,"B","C"))</f>
        <v>C</v>
      </c>
      <c r="AB2795" s="22" t="n">
        <f aca="false">G2795/F2795</f>
        <v>1.5008431703204</v>
      </c>
      <c r="AC2795" s="16" t="str">
        <f aca="false">IF(AB2795&lt;=PARAMETER!$B$9,"X",IF(AB2795&lt;=PARAMETER!$B$10,"Y","Z"))</f>
        <v>Z</v>
      </c>
      <c r="AD2795" s="16" t="str">
        <f aca="false">AA2795&amp;AC2795</f>
        <v>CZ</v>
      </c>
      <c r="AE2795" s="22" t="n">
        <f aca="false">DATA!I2795</f>
        <v>0.71</v>
      </c>
      <c r="AF2795" s="18" t="n">
        <f aca="false">DATA!L2795</f>
        <v>134</v>
      </c>
      <c r="AG2795" s="16" t="str">
        <f aca="false">DATA!K2795</f>
        <v>A</v>
      </c>
      <c r="AH2795" s="18" t="n">
        <f aca="false">IF(AE2795&gt;=PARAMETER!$B$12,1,0)</f>
        <v>0</v>
      </c>
      <c r="AI2795" s="18" t="n">
        <f aca="false">IF(AF2795&gt;=PARAMETER!$B$13,1,0)</f>
        <v>1</v>
      </c>
      <c r="AJ2795" s="18" t="n">
        <f aca="false">IF(AND(AH2795=1,AI2795=1),1,0)</f>
        <v>0</v>
      </c>
    </row>
    <row r="2796" customFormat="false" ht="15" hidden="false" customHeight="false" outlineLevel="0" collapsed="false">
      <c r="A2796" s="16" t="str">
        <f aca="false">DATA!A2796</f>
        <v>ITM12794</v>
      </c>
      <c r="B2796" s="16" t="str">
        <f aca="false">DATA!B2796</f>
        <v>Groceries</v>
      </c>
      <c r="C2796" s="17" t="n">
        <f aca="false">DATA!C2796</f>
        <v>348</v>
      </c>
      <c r="D2796" s="17" t="n">
        <f aca="false">DATA!D2796</f>
        <v>53</v>
      </c>
      <c r="E2796" s="18" t="n">
        <f aca="false">DATA!F2796</f>
        <v>8</v>
      </c>
      <c r="F2796" s="19" t="n">
        <f aca="false">DATA!G2796</f>
        <v>14.32</v>
      </c>
      <c r="G2796" s="19" t="n">
        <f aca="false">DATA!H2796</f>
        <v>5.74</v>
      </c>
      <c r="H2796" s="18" t="n">
        <f aca="false">DATA!E2796</f>
        <v>8</v>
      </c>
      <c r="I2796" s="20" t="n">
        <f aca="false">F2796*E2796</f>
        <v>114.56</v>
      </c>
      <c r="J2796" s="20" t="n">
        <f aca="false">PARAMETER!$B$4*G2796*SQRT(E2796)</f>
        <v>26.7044810484164</v>
      </c>
      <c r="K2796" s="20" t="n">
        <f aca="false">I2796+J2796</f>
        <v>141.264481048416</v>
      </c>
      <c r="L2796" s="20" t="n">
        <f aca="false">K2796+F2796*H2796</f>
        <v>255.824481048416</v>
      </c>
      <c r="M2796" s="16" t="str">
        <f aca="false">IF(C2796&lt;=K2796,"REORDER",IF(C2796&gt;L2796,"OVERSTOCK","OK"))</f>
        <v>OVERSTOCK</v>
      </c>
      <c r="N2796" s="16" t="str">
        <f aca="false">IF(C2796&lt;=D2796,"REORDER","OK")</f>
        <v>OK</v>
      </c>
      <c r="O2796" s="18" t="n">
        <f aca="false">IF(D2796&lt;I2796,1,0)</f>
        <v>1</v>
      </c>
      <c r="P2796" s="20" t="n">
        <f aca="false">C2796/F2796</f>
        <v>24.3016759776536</v>
      </c>
      <c r="Q2796" s="19" t="n">
        <f aca="false">DATA!N2796</f>
        <v>24.6</v>
      </c>
      <c r="R2796" s="19" t="n">
        <f aca="false">DATA!O2796</f>
        <v>1.91</v>
      </c>
      <c r="S2796" s="17" t="n">
        <f aca="false">C2796*Q2796</f>
        <v>8560.8</v>
      </c>
      <c r="T2796" s="19" t="n">
        <f aca="false">C2796*R2796</f>
        <v>664.68</v>
      </c>
      <c r="U2796" s="20" t="n">
        <f aca="false">MAX(0,C2796-L2796)</f>
        <v>92.1755189515836</v>
      </c>
      <c r="V2796" s="17" t="n">
        <f aca="false">U2796*Q2796</f>
        <v>2267.51776620896</v>
      </c>
      <c r="W2796" s="19" t="n">
        <f aca="false">U2796*R2796</f>
        <v>176.055241197525</v>
      </c>
      <c r="X2796" s="20" t="n">
        <f aca="false">MAX(0,K2796-C2796)</f>
        <v>0</v>
      </c>
      <c r="Y2796" s="17" t="n">
        <f aca="false">F2796*PARAMETER!$B$5*Q2796</f>
        <v>128579.28</v>
      </c>
      <c r="Z2796" s="21" t="n">
        <f aca="false">SUMIF($Y$2:$Y$3205,"&gt;="&amp;Y2796)/SUM($Y$2:$Y$3205)</f>
        <v>0.993374356593144</v>
      </c>
      <c r="AA2796" s="16" t="str">
        <f aca="false">IF(Z2796&lt;=PARAMETER!$B$7,"A",IF(Z2796&lt;=PARAMETER!$B$8,"B","C"))</f>
        <v>C</v>
      </c>
      <c r="AB2796" s="22" t="n">
        <f aca="false">G2796/F2796</f>
        <v>0.400837988826816</v>
      </c>
      <c r="AC2796" s="16" t="str">
        <f aca="false">IF(AB2796&lt;=PARAMETER!$B$9,"X",IF(AB2796&lt;=PARAMETER!$B$10,"Y","Z"))</f>
        <v>Y</v>
      </c>
      <c r="AD2796" s="16" t="str">
        <f aca="false">AA2796&amp;AC2796</f>
        <v>CY</v>
      </c>
      <c r="AE2796" s="22" t="n">
        <f aca="false">DATA!I2796</f>
        <v>1</v>
      </c>
      <c r="AF2796" s="18" t="n">
        <f aca="false">DATA!L2796</f>
        <v>105</v>
      </c>
      <c r="AG2796" s="16" t="str">
        <f aca="false">DATA!K2796</f>
        <v>B</v>
      </c>
      <c r="AH2796" s="18" t="n">
        <f aca="false">IF(AE2796&gt;=PARAMETER!$B$12,1,0)</f>
        <v>1</v>
      </c>
      <c r="AI2796" s="18" t="n">
        <f aca="false">IF(AF2796&gt;=PARAMETER!$B$13,1,0)</f>
        <v>1</v>
      </c>
      <c r="AJ2796" s="18" t="n">
        <f aca="false">IF(AND(AH2796=1,AI2796=1),1,0)</f>
        <v>1</v>
      </c>
    </row>
    <row r="2797" customFormat="false" ht="15" hidden="false" customHeight="false" outlineLevel="0" collapsed="false">
      <c r="A2797" s="16" t="str">
        <f aca="false">DATA!A2797</f>
        <v>ITM12795</v>
      </c>
      <c r="B2797" s="16" t="str">
        <f aca="false">DATA!B2797</f>
        <v>Pharma</v>
      </c>
      <c r="C2797" s="17" t="n">
        <f aca="false">DATA!C2797</f>
        <v>250</v>
      </c>
      <c r="D2797" s="17" t="n">
        <f aca="false">DATA!D2797</f>
        <v>85</v>
      </c>
      <c r="E2797" s="18" t="n">
        <f aca="false">DATA!F2797</f>
        <v>5</v>
      </c>
      <c r="F2797" s="19" t="n">
        <f aca="false">DATA!G2797</f>
        <v>48.98</v>
      </c>
      <c r="G2797" s="19" t="n">
        <f aca="false">DATA!H2797</f>
        <v>6.35</v>
      </c>
      <c r="H2797" s="18" t="n">
        <f aca="false">DATA!E2797</f>
        <v>12</v>
      </c>
      <c r="I2797" s="20" t="n">
        <f aca="false">F2797*E2797</f>
        <v>244.9</v>
      </c>
      <c r="J2797" s="20" t="n">
        <f aca="false">PARAMETER!$B$4*G2797*SQRT(E2797)</f>
        <v>23.3553287204186</v>
      </c>
      <c r="K2797" s="20" t="n">
        <f aca="false">I2797+J2797</f>
        <v>268.255328720419</v>
      </c>
      <c r="L2797" s="20" t="n">
        <f aca="false">K2797+F2797*H2797</f>
        <v>856.015328720419</v>
      </c>
      <c r="M2797" s="16" t="str">
        <f aca="false">IF(C2797&lt;=K2797,"REORDER",IF(C2797&gt;L2797,"OVERSTOCK","OK"))</f>
        <v>REORDER</v>
      </c>
      <c r="N2797" s="16" t="str">
        <f aca="false">IF(C2797&lt;=D2797,"REORDER","OK")</f>
        <v>OK</v>
      </c>
      <c r="O2797" s="18" t="n">
        <f aca="false">IF(D2797&lt;I2797,1,0)</f>
        <v>1</v>
      </c>
      <c r="P2797" s="20" t="n">
        <f aca="false">C2797/F2797</f>
        <v>5.1041241322989</v>
      </c>
      <c r="Q2797" s="19" t="n">
        <f aca="false">DATA!N2797</f>
        <v>104.25</v>
      </c>
      <c r="R2797" s="19" t="n">
        <f aca="false">DATA!O2797</f>
        <v>1.25</v>
      </c>
      <c r="S2797" s="17" t="n">
        <f aca="false">C2797*Q2797</f>
        <v>26062.5</v>
      </c>
      <c r="T2797" s="19" t="n">
        <f aca="false">C2797*R2797</f>
        <v>312.5</v>
      </c>
      <c r="U2797" s="20" t="n">
        <f aca="false">MAX(0,C2797-L2797)</f>
        <v>0</v>
      </c>
      <c r="V2797" s="17" t="n">
        <f aca="false">U2797*Q2797</f>
        <v>0</v>
      </c>
      <c r="W2797" s="19" t="n">
        <f aca="false">U2797*R2797</f>
        <v>0</v>
      </c>
      <c r="X2797" s="20" t="n">
        <f aca="false">MAX(0,K2797-C2797)</f>
        <v>18.2553287204186</v>
      </c>
      <c r="Y2797" s="17" t="n">
        <f aca="false">F2797*PARAMETER!$B$5*Q2797</f>
        <v>1863750.225</v>
      </c>
      <c r="Z2797" s="21" t="n">
        <f aca="false">SUMIF($Y$2:$Y$3205,"&gt;="&amp;Y2797)/SUM($Y$2:$Y$3205)</f>
        <v>0.391253822543217</v>
      </c>
      <c r="AA2797" s="16" t="str">
        <f aca="false">IF(Z2797&lt;=PARAMETER!$B$7,"A",IF(Z2797&lt;=PARAMETER!$B$8,"B","C"))</f>
        <v>A</v>
      </c>
      <c r="AB2797" s="22" t="n">
        <f aca="false">G2797/F2797</f>
        <v>0.129644752960392</v>
      </c>
      <c r="AC2797" s="16" t="str">
        <f aca="false">IF(AB2797&lt;=PARAMETER!$B$9,"X",IF(AB2797&lt;=PARAMETER!$B$10,"Y","Z"))</f>
        <v>X</v>
      </c>
      <c r="AD2797" s="16" t="str">
        <f aca="false">AA2797&amp;AC2797</f>
        <v>AX</v>
      </c>
      <c r="AE2797" s="22" t="n">
        <f aca="false">DATA!I2797</f>
        <v>0.22</v>
      </c>
      <c r="AF2797" s="18" t="n">
        <f aca="false">DATA!L2797</f>
        <v>22</v>
      </c>
      <c r="AG2797" s="16" t="str">
        <f aca="false">DATA!K2797</f>
        <v>C</v>
      </c>
      <c r="AH2797" s="18" t="n">
        <f aca="false">IF(AE2797&gt;=PARAMETER!$B$12,1,0)</f>
        <v>0</v>
      </c>
      <c r="AI2797" s="18" t="n">
        <f aca="false">IF(AF2797&gt;=PARAMETER!$B$13,1,0)</f>
        <v>0</v>
      </c>
      <c r="AJ2797" s="18" t="n">
        <f aca="false">IF(AND(AH2797=1,AI2797=1),1,0)</f>
        <v>0</v>
      </c>
    </row>
    <row r="2798" customFormat="false" ht="15" hidden="false" customHeight="false" outlineLevel="0" collapsed="false">
      <c r="A2798" s="16" t="str">
        <f aca="false">DATA!A2798</f>
        <v>ITM12796</v>
      </c>
      <c r="B2798" s="16" t="str">
        <f aca="false">DATA!B2798</f>
        <v>Electronics</v>
      </c>
      <c r="C2798" s="17" t="n">
        <f aca="false">DATA!C2798</f>
        <v>422</v>
      </c>
      <c r="D2798" s="17" t="n">
        <f aca="false">DATA!D2798</f>
        <v>66</v>
      </c>
      <c r="E2798" s="18" t="n">
        <f aca="false">DATA!F2798</f>
        <v>3</v>
      </c>
      <c r="F2798" s="19" t="n">
        <f aca="false">DATA!G2798</f>
        <v>14.25</v>
      </c>
      <c r="G2798" s="19" t="n">
        <f aca="false">DATA!H2798</f>
        <v>9.12</v>
      </c>
      <c r="H2798" s="18" t="n">
        <f aca="false">DATA!E2798</f>
        <v>9</v>
      </c>
      <c r="I2798" s="20" t="n">
        <f aca="false">F2798*E2798</f>
        <v>42.75</v>
      </c>
      <c r="J2798" s="20" t="n">
        <f aca="false">PARAMETER!$B$4*G2798*SQRT(E2798)</f>
        <v>25.9826068823923</v>
      </c>
      <c r="K2798" s="20" t="n">
        <f aca="false">I2798+J2798</f>
        <v>68.7326068823923</v>
      </c>
      <c r="L2798" s="20" t="n">
        <f aca="false">K2798+F2798*H2798</f>
        <v>196.982606882392</v>
      </c>
      <c r="M2798" s="16" t="str">
        <f aca="false">IF(C2798&lt;=K2798,"REORDER",IF(C2798&gt;L2798,"OVERSTOCK","OK"))</f>
        <v>OVERSTOCK</v>
      </c>
      <c r="N2798" s="16" t="str">
        <f aca="false">IF(C2798&lt;=D2798,"REORDER","OK")</f>
        <v>OK</v>
      </c>
      <c r="O2798" s="18" t="n">
        <f aca="false">IF(D2798&lt;I2798,1,0)</f>
        <v>0</v>
      </c>
      <c r="P2798" s="20" t="n">
        <f aca="false">C2798/F2798</f>
        <v>29.6140350877193</v>
      </c>
      <c r="Q2798" s="19" t="n">
        <f aca="false">DATA!N2798</f>
        <v>73.59</v>
      </c>
      <c r="R2798" s="19" t="n">
        <f aca="false">DATA!O2798</f>
        <v>1.81</v>
      </c>
      <c r="S2798" s="17" t="n">
        <f aca="false">C2798*Q2798</f>
        <v>31054.98</v>
      </c>
      <c r="T2798" s="19" t="n">
        <f aca="false">C2798*R2798</f>
        <v>763.82</v>
      </c>
      <c r="U2798" s="20" t="n">
        <f aca="false">MAX(0,C2798-L2798)</f>
        <v>225.017393117608</v>
      </c>
      <c r="V2798" s="17" t="n">
        <f aca="false">U2798*Q2798</f>
        <v>16559.0299595248</v>
      </c>
      <c r="W2798" s="19" t="n">
        <f aca="false">U2798*R2798</f>
        <v>407.28148154287</v>
      </c>
      <c r="X2798" s="20" t="n">
        <f aca="false">MAX(0,K2798-C2798)</f>
        <v>0</v>
      </c>
      <c r="Y2798" s="17" t="n">
        <f aca="false">F2798*PARAMETER!$B$5*Q2798</f>
        <v>382759.9875</v>
      </c>
      <c r="Z2798" s="21" t="n">
        <f aca="false">SUMIF($Y$2:$Y$3205,"&gt;="&amp;Y2798)/SUM($Y$2:$Y$3205)</f>
        <v>0.938415402206679</v>
      </c>
      <c r="AA2798" s="16" t="str">
        <f aca="false">IF(Z2798&lt;=PARAMETER!$B$7,"A",IF(Z2798&lt;=PARAMETER!$B$8,"B","C"))</f>
        <v>B</v>
      </c>
      <c r="AB2798" s="22" t="n">
        <f aca="false">G2798/F2798</f>
        <v>0.64</v>
      </c>
      <c r="AC2798" s="16" t="str">
        <f aca="false">IF(AB2798&lt;=PARAMETER!$B$9,"X",IF(AB2798&lt;=PARAMETER!$B$10,"Y","Z"))</f>
        <v>Z</v>
      </c>
      <c r="AD2798" s="16" t="str">
        <f aca="false">AA2798&amp;AC2798</f>
        <v>BZ</v>
      </c>
      <c r="AE2798" s="22" t="n">
        <f aca="false">DATA!I2798</f>
        <v>0.27</v>
      </c>
      <c r="AF2798" s="18" t="n">
        <f aca="false">DATA!L2798</f>
        <v>119</v>
      </c>
      <c r="AG2798" s="16" t="str">
        <f aca="false">DATA!K2798</f>
        <v>C</v>
      </c>
      <c r="AH2798" s="18" t="n">
        <f aca="false">IF(AE2798&gt;=PARAMETER!$B$12,1,0)</f>
        <v>0</v>
      </c>
      <c r="AI2798" s="18" t="n">
        <f aca="false">IF(AF2798&gt;=PARAMETER!$B$13,1,0)</f>
        <v>1</v>
      </c>
      <c r="AJ2798" s="18" t="n">
        <f aca="false">IF(AND(AH2798=1,AI2798=1),1,0)</f>
        <v>0</v>
      </c>
    </row>
    <row r="2799" customFormat="false" ht="15" hidden="false" customHeight="false" outlineLevel="0" collapsed="false">
      <c r="A2799" s="16" t="str">
        <f aca="false">DATA!A2799</f>
        <v>ITM12797</v>
      </c>
      <c r="B2799" s="16" t="str">
        <f aca="false">DATA!B2799</f>
        <v>Pharma</v>
      </c>
      <c r="C2799" s="17" t="n">
        <f aca="false">DATA!C2799</f>
        <v>57</v>
      </c>
      <c r="D2799" s="17" t="n">
        <f aca="false">DATA!D2799</f>
        <v>37</v>
      </c>
      <c r="E2799" s="18" t="n">
        <f aca="false">DATA!F2799</f>
        <v>4</v>
      </c>
      <c r="F2799" s="19" t="n">
        <f aca="false">DATA!G2799</f>
        <v>34.94</v>
      </c>
      <c r="G2799" s="19" t="n">
        <f aca="false">DATA!H2799</f>
        <v>7.3</v>
      </c>
      <c r="H2799" s="18" t="n">
        <f aca="false">DATA!E2799</f>
        <v>12</v>
      </c>
      <c r="I2799" s="20" t="n">
        <f aca="false">F2799*E2799</f>
        <v>139.76</v>
      </c>
      <c r="J2799" s="20" t="n">
        <f aca="false">PARAMETER!$B$4*G2799*SQRT(E2799)</f>
        <v>24.0148629534915</v>
      </c>
      <c r="K2799" s="20" t="n">
        <f aca="false">I2799+J2799</f>
        <v>163.774862953491</v>
      </c>
      <c r="L2799" s="20" t="n">
        <f aca="false">K2799+F2799*H2799</f>
        <v>583.054862953492</v>
      </c>
      <c r="M2799" s="16" t="str">
        <f aca="false">IF(C2799&lt;=K2799,"REORDER",IF(C2799&gt;L2799,"OVERSTOCK","OK"))</f>
        <v>REORDER</v>
      </c>
      <c r="N2799" s="16" t="str">
        <f aca="false">IF(C2799&lt;=D2799,"REORDER","OK")</f>
        <v>OK</v>
      </c>
      <c r="O2799" s="18" t="n">
        <f aca="false">IF(D2799&lt;I2799,1,0)</f>
        <v>1</v>
      </c>
      <c r="P2799" s="20" t="n">
        <f aca="false">C2799/F2799</f>
        <v>1.63136805953062</v>
      </c>
      <c r="Q2799" s="19" t="n">
        <f aca="false">DATA!N2799</f>
        <v>134.95</v>
      </c>
      <c r="R2799" s="19" t="n">
        <f aca="false">DATA!O2799</f>
        <v>1.38</v>
      </c>
      <c r="S2799" s="17" t="n">
        <f aca="false">C2799*Q2799</f>
        <v>7692.15</v>
      </c>
      <c r="T2799" s="19" t="n">
        <f aca="false">C2799*R2799</f>
        <v>78.66</v>
      </c>
      <c r="U2799" s="20" t="n">
        <f aca="false">MAX(0,C2799-L2799)</f>
        <v>0</v>
      </c>
      <c r="V2799" s="17" t="n">
        <f aca="false">U2799*Q2799</f>
        <v>0</v>
      </c>
      <c r="W2799" s="19" t="n">
        <f aca="false">U2799*R2799</f>
        <v>0</v>
      </c>
      <c r="X2799" s="20" t="n">
        <f aca="false">MAX(0,K2799-C2799)</f>
        <v>106.774862953491</v>
      </c>
      <c r="Y2799" s="17" t="n">
        <f aca="false">F2799*PARAMETER!$B$5*Q2799</f>
        <v>1721030.845</v>
      </c>
      <c r="Z2799" s="21" t="n">
        <f aca="false">SUMIF($Y$2:$Y$3205,"&gt;="&amp;Y2799)/SUM($Y$2:$Y$3205)</f>
        <v>0.44883390504519</v>
      </c>
      <c r="AA2799" s="16" t="str">
        <f aca="false">IF(Z2799&lt;=PARAMETER!$B$7,"A",IF(Z2799&lt;=PARAMETER!$B$8,"B","C"))</f>
        <v>A</v>
      </c>
      <c r="AB2799" s="22" t="n">
        <f aca="false">G2799/F2799</f>
        <v>0.20892959358901</v>
      </c>
      <c r="AC2799" s="16" t="str">
        <f aca="false">IF(AB2799&lt;=PARAMETER!$B$9,"X",IF(AB2799&lt;=PARAMETER!$B$10,"Y","Z"))</f>
        <v>X</v>
      </c>
      <c r="AD2799" s="16" t="str">
        <f aca="false">AA2799&amp;AC2799</f>
        <v>AX</v>
      </c>
      <c r="AE2799" s="22" t="n">
        <f aca="false">DATA!I2799</f>
        <v>0.24</v>
      </c>
      <c r="AF2799" s="18" t="n">
        <f aca="false">DATA!L2799</f>
        <v>15</v>
      </c>
      <c r="AG2799" s="16" t="str">
        <f aca="false">DATA!K2799</f>
        <v>A</v>
      </c>
      <c r="AH2799" s="18" t="n">
        <f aca="false">IF(AE2799&gt;=PARAMETER!$B$12,1,0)</f>
        <v>0</v>
      </c>
      <c r="AI2799" s="18" t="n">
        <f aca="false">IF(AF2799&gt;=PARAMETER!$B$13,1,0)</f>
        <v>0</v>
      </c>
      <c r="AJ2799" s="18" t="n">
        <f aca="false">IF(AND(AH2799=1,AI2799=1),1,0)</f>
        <v>0</v>
      </c>
    </row>
    <row r="2800" customFormat="false" ht="15" hidden="false" customHeight="false" outlineLevel="0" collapsed="false">
      <c r="A2800" s="16" t="str">
        <f aca="false">DATA!A2800</f>
        <v>ITM12798</v>
      </c>
      <c r="B2800" s="16" t="str">
        <f aca="false">DATA!B2800</f>
        <v>Groceries</v>
      </c>
      <c r="C2800" s="17" t="n">
        <f aca="false">DATA!C2800</f>
        <v>89</v>
      </c>
      <c r="D2800" s="17" t="n">
        <f aca="false">DATA!D2800</f>
        <v>80</v>
      </c>
      <c r="E2800" s="18" t="n">
        <f aca="false">DATA!F2800</f>
        <v>8</v>
      </c>
      <c r="F2800" s="19" t="n">
        <f aca="false">DATA!G2800</f>
        <v>13.42</v>
      </c>
      <c r="G2800" s="19" t="n">
        <f aca="false">DATA!H2800</f>
        <v>7.11</v>
      </c>
      <c r="H2800" s="18" t="n">
        <f aca="false">DATA!E2800</f>
        <v>9</v>
      </c>
      <c r="I2800" s="20" t="n">
        <f aca="false">F2800*E2800</f>
        <v>107.36</v>
      </c>
      <c r="J2800" s="20" t="n">
        <f aca="false">PARAMETER!$B$4*G2800*SQRT(E2800)</f>
        <v>33.0781986505646</v>
      </c>
      <c r="K2800" s="20" t="n">
        <f aca="false">I2800+J2800</f>
        <v>140.438198650565</v>
      </c>
      <c r="L2800" s="20" t="n">
        <f aca="false">K2800+F2800*H2800</f>
        <v>261.218198650565</v>
      </c>
      <c r="M2800" s="16" t="str">
        <f aca="false">IF(C2800&lt;=K2800,"REORDER",IF(C2800&gt;L2800,"OVERSTOCK","OK"))</f>
        <v>REORDER</v>
      </c>
      <c r="N2800" s="16" t="str">
        <f aca="false">IF(C2800&lt;=D2800,"REORDER","OK")</f>
        <v>OK</v>
      </c>
      <c r="O2800" s="18" t="n">
        <f aca="false">IF(D2800&lt;I2800,1,0)</f>
        <v>1</v>
      </c>
      <c r="P2800" s="20" t="n">
        <f aca="false">C2800/F2800</f>
        <v>6.63189269746647</v>
      </c>
      <c r="Q2800" s="19" t="n">
        <f aca="false">DATA!N2800</f>
        <v>44.63</v>
      </c>
      <c r="R2800" s="19" t="n">
        <f aca="false">DATA!O2800</f>
        <v>1.12</v>
      </c>
      <c r="S2800" s="17" t="n">
        <f aca="false">C2800*Q2800</f>
        <v>3972.07</v>
      </c>
      <c r="T2800" s="19" t="n">
        <f aca="false">C2800*R2800</f>
        <v>99.68</v>
      </c>
      <c r="U2800" s="20" t="n">
        <f aca="false">MAX(0,C2800-L2800)</f>
        <v>0</v>
      </c>
      <c r="V2800" s="17" t="n">
        <f aca="false">U2800*Q2800</f>
        <v>0</v>
      </c>
      <c r="W2800" s="19" t="n">
        <f aca="false">U2800*R2800</f>
        <v>0</v>
      </c>
      <c r="X2800" s="20" t="n">
        <f aca="false">MAX(0,K2800-C2800)</f>
        <v>51.4381986505646</v>
      </c>
      <c r="Y2800" s="17" t="n">
        <f aca="false">F2800*PARAMETER!$B$5*Q2800</f>
        <v>218611.129</v>
      </c>
      <c r="Z2800" s="21" t="n">
        <f aca="false">SUMIF($Y$2:$Y$3205,"&gt;="&amp;Y2800)/SUM($Y$2:$Y$3205)</f>
        <v>0.979440632513783</v>
      </c>
      <c r="AA2800" s="16" t="str">
        <f aca="false">IF(Z2800&lt;=PARAMETER!$B$7,"A",IF(Z2800&lt;=PARAMETER!$B$8,"B","C"))</f>
        <v>C</v>
      </c>
      <c r="AB2800" s="22" t="n">
        <f aca="false">G2800/F2800</f>
        <v>0.529806259314456</v>
      </c>
      <c r="AC2800" s="16" t="str">
        <f aca="false">IF(AB2800&lt;=PARAMETER!$B$9,"X",IF(AB2800&lt;=PARAMETER!$B$10,"Y","Z"))</f>
        <v>Z</v>
      </c>
      <c r="AD2800" s="16" t="str">
        <f aca="false">AA2800&amp;AC2800</f>
        <v>CZ</v>
      </c>
      <c r="AE2800" s="22" t="n">
        <f aca="false">DATA!I2800</f>
        <v>0.63</v>
      </c>
      <c r="AF2800" s="18" t="n">
        <f aca="false">DATA!L2800</f>
        <v>106</v>
      </c>
      <c r="AG2800" s="16" t="str">
        <f aca="false">DATA!K2800</f>
        <v>A</v>
      </c>
      <c r="AH2800" s="18" t="n">
        <f aca="false">IF(AE2800&gt;=PARAMETER!$B$12,1,0)</f>
        <v>0</v>
      </c>
      <c r="AI2800" s="18" t="n">
        <f aca="false">IF(AF2800&gt;=PARAMETER!$B$13,1,0)</f>
        <v>1</v>
      </c>
      <c r="AJ2800" s="18" t="n">
        <f aca="false">IF(AND(AH2800=1,AI2800=1),1,0)</f>
        <v>0</v>
      </c>
    </row>
    <row r="2801" customFormat="false" ht="15" hidden="false" customHeight="false" outlineLevel="0" collapsed="false">
      <c r="A2801" s="16" t="str">
        <f aca="false">DATA!A2801</f>
        <v>ITM12799</v>
      </c>
      <c r="B2801" s="16" t="str">
        <f aca="false">DATA!B2801</f>
        <v>Pharma</v>
      </c>
      <c r="C2801" s="17" t="n">
        <f aca="false">DATA!C2801</f>
        <v>135</v>
      </c>
      <c r="D2801" s="17" t="n">
        <f aca="false">DATA!D2801</f>
        <v>32</v>
      </c>
      <c r="E2801" s="18" t="n">
        <f aca="false">DATA!F2801</f>
        <v>4</v>
      </c>
      <c r="F2801" s="19" t="n">
        <f aca="false">DATA!G2801</f>
        <v>18.46</v>
      </c>
      <c r="G2801" s="19" t="n">
        <f aca="false">DATA!H2801</f>
        <v>6.07</v>
      </c>
      <c r="H2801" s="18" t="n">
        <f aca="false">DATA!E2801</f>
        <v>6</v>
      </c>
      <c r="I2801" s="20" t="n">
        <f aca="false">F2801*E2801</f>
        <v>73.84</v>
      </c>
      <c r="J2801" s="20" t="n">
        <f aca="false">PARAMETER!$B$4*G2801*SQRT(E2801)</f>
        <v>19.9685230311909</v>
      </c>
      <c r="K2801" s="20" t="n">
        <f aca="false">I2801+J2801</f>
        <v>93.8085230311909</v>
      </c>
      <c r="L2801" s="20" t="n">
        <f aca="false">K2801+F2801*H2801</f>
        <v>204.568523031191</v>
      </c>
      <c r="M2801" s="16" t="str">
        <f aca="false">IF(C2801&lt;=K2801,"REORDER",IF(C2801&gt;L2801,"OVERSTOCK","OK"))</f>
        <v>OK</v>
      </c>
      <c r="N2801" s="16" t="str">
        <f aca="false">IF(C2801&lt;=D2801,"REORDER","OK")</f>
        <v>OK</v>
      </c>
      <c r="O2801" s="18" t="n">
        <f aca="false">IF(D2801&lt;I2801,1,0)</f>
        <v>1</v>
      </c>
      <c r="P2801" s="20" t="n">
        <f aca="false">C2801/F2801</f>
        <v>7.31310942578548</v>
      </c>
      <c r="Q2801" s="19" t="n">
        <f aca="false">DATA!N2801</f>
        <v>84.84</v>
      </c>
      <c r="R2801" s="19" t="n">
        <f aca="false">DATA!O2801</f>
        <v>0.43</v>
      </c>
      <c r="S2801" s="17" t="n">
        <f aca="false">C2801*Q2801</f>
        <v>11453.4</v>
      </c>
      <c r="T2801" s="19" t="n">
        <f aca="false">C2801*R2801</f>
        <v>58.05</v>
      </c>
      <c r="U2801" s="20" t="n">
        <f aca="false">MAX(0,C2801-L2801)</f>
        <v>0</v>
      </c>
      <c r="V2801" s="17" t="n">
        <f aca="false">U2801*Q2801</f>
        <v>0</v>
      </c>
      <c r="W2801" s="19" t="n">
        <f aca="false">U2801*R2801</f>
        <v>0</v>
      </c>
      <c r="X2801" s="20" t="n">
        <f aca="false">MAX(0,K2801-C2801)</f>
        <v>0</v>
      </c>
      <c r="Y2801" s="17" t="n">
        <f aca="false">F2801*PARAMETER!$B$5*Q2801</f>
        <v>571643.436</v>
      </c>
      <c r="Z2801" s="21" t="n">
        <f aca="false">SUMIF($Y$2:$Y$3205,"&gt;="&amp;Y2801)/SUM($Y$2:$Y$3205)</f>
        <v>0.884702434372679</v>
      </c>
      <c r="AA2801" s="16" t="str">
        <f aca="false">IF(Z2801&lt;=PARAMETER!$B$7,"A",IF(Z2801&lt;=PARAMETER!$B$8,"B","C"))</f>
        <v>B</v>
      </c>
      <c r="AB2801" s="22" t="n">
        <f aca="false">G2801/F2801</f>
        <v>0.328819068255688</v>
      </c>
      <c r="AC2801" s="16" t="str">
        <f aca="false">IF(AB2801&lt;=PARAMETER!$B$9,"X",IF(AB2801&lt;=PARAMETER!$B$10,"Y","Z"))</f>
        <v>Y</v>
      </c>
      <c r="AD2801" s="16" t="str">
        <f aca="false">AA2801&amp;AC2801</f>
        <v>BY</v>
      </c>
      <c r="AE2801" s="22" t="n">
        <f aca="false">DATA!I2801</f>
        <v>0.22</v>
      </c>
      <c r="AF2801" s="18" t="n">
        <f aca="false">DATA!L2801</f>
        <v>80</v>
      </c>
      <c r="AG2801" s="16" t="str">
        <f aca="false">DATA!K2801</f>
        <v>C</v>
      </c>
      <c r="AH2801" s="18" t="n">
        <f aca="false">IF(AE2801&gt;=PARAMETER!$B$12,1,0)</f>
        <v>0</v>
      </c>
      <c r="AI2801" s="18" t="n">
        <f aca="false">IF(AF2801&gt;=PARAMETER!$B$13,1,0)</f>
        <v>0</v>
      </c>
      <c r="AJ2801" s="18" t="n">
        <f aca="false">IF(AND(AH2801=1,AI2801=1),1,0)</f>
        <v>0</v>
      </c>
    </row>
    <row r="2802" customFormat="false" ht="15" hidden="false" customHeight="false" outlineLevel="0" collapsed="false">
      <c r="A2802" s="16" t="str">
        <f aca="false">DATA!A2802</f>
        <v>ITM12800</v>
      </c>
      <c r="B2802" s="16" t="str">
        <f aca="false">DATA!B2802</f>
        <v>Automotive</v>
      </c>
      <c r="C2802" s="17" t="n">
        <f aca="false">DATA!C2802</f>
        <v>258</v>
      </c>
      <c r="D2802" s="17" t="n">
        <f aca="false">DATA!D2802</f>
        <v>94</v>
      </c>
      <c r="E2802" s="18" t="n">
        <f aca="false">DATA!F2802</f>
        <v>8</v>
      </c>
      <c r="F2802" s="19" t="n">
        <f aca="false">DATA!G2802</f>
        <v>10.37</v>
      </c>
      <c r="G2802" s="19" t="n">
        <f aca="false">DATA!H2802</f>
        <v>6.51</v>
      </c>
      <c r="H2802" s="18" t="n">
        <f aca="false">DATA!E2802</f>
        <v>8</v>
      </c>
      <c r="I2802" s="20" t="n">
        <f aca="false">F2802*E2802</f>
        <v>82.96</v>
      </c>
      <c r="J2802" s="20" t="n">
        <f aca="false">PARAMETER!$B$4*G2802*SQRT(E2802)</f>
        <v>30.2867894817406</v>
      </c>
      <c r="K2802" s="20" t="n">
        <f aca="false">I2802+J2802</f>
        <v>113.246789481741</v>
      </c>
      <c r="L2802" s="20" t="n">
        <f aca="false">K2802+F2802*H2802</f>
        <v>196.206789481741</v>
      </c>
      <c r="M2802" s="16" t="str">
        <f aca="false">IF(C2802&lt;=K2802,"REORDER",IF(C2802&gt;L2802,"OVERSTOCK","OK"))</f>
        <v>OVERSTOCK</v>
      </c>
      <c r="N2802" s="16" t="str">
        <f aca="false">IF(C2802&lt;=D2802,"REORDER","OK")</f>
        <v>OK</v>
      </c>
      <c r="O2802" s="18" t="n">
        <f aca="false">IF(D2802&lt;I2802,1,0)</f>
        <v>0</v>
      </c>
      <c r="P2802" s="20" t="n">
        <f aca="false">C2802/F2802</f>
        <v>24.8794599807136</v>
      </c>
      <c r="Q2802" s="19" t="n">
        <f aca="false">DATA!N2802</f>
        <v>193.56</v>
      </c>
      <c r="R2802" s="19" t="n">
        <f aca="false">DATA!O2802</f>
        <v>0.44</v>
      </c>
      <c r="S2802" s="17" t="n">
        <f aca="false">C2802*Q2802</f>
        <v>49938.48</v>
      </c>
      <c r="T2802" s="19" t="n">
        <f aca="false">C2802*R2802</f>
        <v>113.52</v>
      </c>
      <c r="U2802" s="20" t="n">
        <f aca="false">MAX(0,C2802-L2802)</f>
        <v>61.7932105182595</v>
      </c>
      <c r="V2802" s="17" t="n">
        <f aca="false">U2802*Q2802</f>
        <v>11960.6938279143</v>
      </c>
      <c r="W2802" s="19" t="n">
        <f aca="false">U2802*R2802</f>
        <v>27.1890126280342</v>
      </c>
      <c r="X2802" s="20" t="n">
        <f aca="false">MAX(0,K2802-C2802)</f>
        <v>0</v>
      </c>
      <c r="Y2802" s="17" t="n">
        <f aca="false">F2802*PARAMETER!$B$5*Q2802</f>
        <v>732634.278</v>
      </c>
      <c r="Z2802" s="21" t="n">
        <f aca="false">SUMIF($Y$2:$Y$3205,"&gt;="&amp;Y2802)/SUM($Y$2:$Y$3205)</f>
        <v>0.834057448211809</v>
      </c>
      <c r="AA2802" s="16" t="str">
        <f aca="false">IF(Z2802&lt;=PARAMETER!$B$7,"A",IF(Z2802&lt;=PARAMETER!$B$8,"B","C"))</f>
        <v>B</v>
      </c>
      <c r="AB2802" s="22" t="n">
        <f aca="false">G2802/F2802</f>
        <v>0.627772420443587</v>
      </c>
      <c r="AC2802" s="16" t="str">
        <f aca="false">IF(AB2802&lt;=PARAMETER!$B$9,"X",IF(AB2802&lt;=PARAMETER!$B$10,"Y","Z"))</f>
        <v>Z</v>
      </c>
      <c r="AD2802" s="16" t="str">
        <f aca="false">AA2802&amp;AC2802</f>
        <v>BZ</v>
      </c>
      <c r="AE2802" s="22" t="n">
        <f aca="false">DATA!I2802</f>
        <v>0.69</v>
      </c>
      <c r="AF2802" s="18" t="n">
        <f aca="false">DATA!L2802</f>
        <v>56</v>
      </c>
      <c r="AG2802" s="16" t="str">
        <f aca="false">DATA!K2802</f>
        <v>A</v>
      </c>
      <c r="AH2802" s="18" t="n">
        <f aca="false">IF(AE2802&gt;=PARAMETER!$B$12,1,0)</f>
        <v>0</v>
      </c>
      <c r="AI2802" s="18" t="n">
        <f aca="false">IF(AF2802&gt;=PARAMETER!$B$13,1,0)</f>
        <v>0</v>
      </c>
      <c r="AJ2802" s="18" t="n">
        <f aca="false">IF(AND(AH2802=1,AI2802=1),1,0)</f>
        <v>0</v>
      </c>
    </row>
    <row r="2803" customFormat="false" ht="15" hidden="false" customHeight="false" outlineLevel="0" collapsed="false">
      <c r="A2803" s="16" t="str">
        <f aca="false">DATA!A2803</f>
        <v>ITM12801</v>
      </c>
      <c r="B2803" s="16" t="str">
        <f aca="false">DATA!B2803</f>
        <v>Automotive</v>
      </c>
      <c r="C2803" s="17" t="n">
        <f aca="false">DATA!C2803</f>
        <v>354</v>
      </c>
      <c r="D2803" s="17" t="n">
        <f aca="false">DATA!D2803</f>
        <v>43</v>
      </c>
      <c r="E2803" s="18" t="n">
        <f aca="false">DATA!F2803</f>
        <v>2</v>
      </c>
      <c r="F2803" s="19" t="n">
        <f aca="false">DATA!G2803</f>
        <v>42.96</v>
      </c>
      <c r="G2803" s="19" t="n">
        <f aca="false">DATA!H2803</f>
        <v>8.14</v>
      </c>
      <c r="H2803" s="18" t="n">
        <f aca="false">DATA!E2803</f>
        <v>9</v>
      </c>
      <c r="I2803" s="20" t="n">
        <f aca="false">F2803*E2803</f>
        <v>85.92</v>
      </c>
      <c r="J2803" s="20" t="n">
        <f aca="false">PARAMETER!$B$4*G2803*SQRT(E2803)</f>
        <v>18.9350588618562</v>
      </c>
      <c r="K2803" s="20" t="n">
        <f aca="false">I2803+J2803</f>
        <v>104.855058861856</v>
      </c>
      <c r="L2803" s="20" t="n">
        <f aca="false">K2803+F2803*H2803</f>
        <v>491.495058861856</v>
      </c>
      <c r="M2803" s="16" t="str">
        <f aca="false">IF(C2803&lt;=K2803,"REORDER",IF(C2803&gt;L2803,"OVERSTOCK","OK"))</f>
        <v>OK</v>
      </c>
      <c r="N2803" s="16" t="str">
        <f aca="false">IF(C2803&lt;=D2803,"REORDER","OK")</f>
        <v>OK</v>
      </c>
      <c r="O2803" s="18" t="n">
        <f aca="false">IF(D2803&lt;I2803,1,0)</f>
        <v>1</v>
      </c>
      <c r="P2803" s="20" t="n">
        <f aca="false">C2803/F2803</f>
        <v>8.24022346368715</v>
      </c>
      <c r="Q2803" s="19" t="n">
        <f aca="false">DATA!N2803</f>
        <v>26.88</v>
      </c>
      <c r="R2803" s="19" t="n">
        <f aca="false">DATA!O2803</f>
        <v>1</v>
      </c>
      <c r="S2803" s="17" t="n">
        <f aca="false">C2803*Q2803</f>
        <v>9515.52</v>
      </c>
      <c r="T2803" s="19" t="n">
        <f aca="false">C2803*R2803</f>
        <v>354</v>
      </c>
      <c r="U2803" s="20" t="n">
        <f aca="false">MAX(0,C2803-L2803)</f>
        <v>0</v>
      </c>
      <c r="V2803" s="17" t="n">
        <f aca="false">U2803*Q2803</f>
        <v>0</v>
      </c>
      <c r="W2803" s="19" t="n">
        <f aca="false">U2803*R2803</f>
        <v>0</v>
      </c>
      <c r="X2803" s="20" t="n">
        <f aca="false">MAX(0,K2803-C2803)</f>
        <v>0</v>
      </c>
      <c r="Y2803" s="17" t="n">
        <f aca="false">F2803*PARAMETER!$B$5*Q2803</f>
        <v>421489.152</v>
      </c>
      <c r="Z2803" s="21" t="n">
        <f aca="false">SUMIF($Y$2:$Y$3205,"&gt;="&amp;Y2803)/SUM($Y$2:$Y$3205)</f>
        <v>0.930206843981192</v>
      </c>
      <c r="AA2803" s="16" t="str">
        <f aca="false">IF(Z2803&lt;=PARAMETER!$B$7,"A",IF(Z2803&lt;=PARAMETER!$B$8,"B","C"))</f>
        <v>B</v>
      </c>
      <c r="AB2803" s="22" t="n">
        <f aca="false">G2803/F2803</f>
        <v>0.189478584729981</v>
      </c>
      <c r="AC2803" s="16" t="str">
        <f aca="false">IF(AB2803&lt;=PARAMETER!$B$9,"X",IF(AB2803&lt;=PARAMETER!$B$10,"Y","Z"))</f>
        <v>X</v>
      </c>
      <c r="AD2803" s="16" t="str">
        <f aca="false">AA2803&amp;AC2803</f>
        <v>BX</v>
      </c>
      <c r="AE2803" s="22" t="n">
        <f aca="false">DATA!I2803</f>
        <v>0.82</v>
      </c>
      <c r="AF2803" s="18" t="n">
        <f aca="false">DATA!L2803</f>
        <v>102</v>
      </c>
      <c r="AG2803" s="16" t="str">
        <f aca="false">DATA!K2803</f>
        <v>D</v>
      </c>
      <c r="AH2803" s="18" t="n">
        <f aca="false">IF(AE2803&gt;=PARAMETER!$B$12,1,0)</f>
        <v>1</v>
      </c>
      <c r="AI2803" s="18" t="n">
        <f aca="false">IF(AF2803&gt;=PARAMETER!$B$13,1,0)</f>
        <v>1</v>
      </c>
      <c r="AJ2803" s="18" t="n">
        <f aca="false">IF(AND(AH2803=1,AI2803=1),1,0)</f>
        <v>1</v>
      </c>
    </row>
    <row r="2804" customFormat="false" ht="15" hidden="false" customHeight="false" outlineLevel="0" collapsed="false">
      <c r="A2804" s="16" t="str">
        <f aca="false">DATA!A2804</f>
        <v>ITM12802</v>
      </c>
      <c r="B2804" s="16" t="str">
        <f aca="false">DATA!B2804</f>
        <v>Pharma</v>
      </c>
      <c r="C2804" s="17" t="n">
        <f aca="false">DATA!C2804</f>
        <v>460</v>
      </c>
      <c r="D2804" s="17" t="n">
        <f aca="false">DATA!D2804</f>
        <v>20</v>
      </c>
      <c r="E2804" s="18" t="n">
        <f aca="false">DATA!F2804</f>
        <v>3</v>
      </c>
      <c r="F2804" s="19" t="n">
        <f aca="false">DATA!G2804</f>
        <v>44.25</v>
      </c>
      <c r="G2804" s="19" t="n">
        <f aca="false">DATA!H2804</f>
        <v>9.8</v>
      </c>
      <c r="H2804" s="18" t="n">
        <f aca="false">DATA!E2804</f>
        <v>7</v>
      </c>
      <c r="I2804" s="20" t="n">
        <f aca="false">F2804*E2804</f>
        <v>132.75</v>
      </c>
      <c r="J2804" s="20" t="n">
        <f aca="false">PARAMETER!$B$4*G2804*SQRT(E2804)</f>
        <v>27.9199065183602</v>
      </c>
      <c r="K2804" s="20" t="n">
        <f aca="false">I2804+J2804</f>
        <v>160.66990651836</v>
      </c>
      <c r="L2804" s="20" t="n">
        <f aca="false">K2804+F2804*H2804</f>
        <v>470.41990651836</v>
      </c>
      <c r="M2804" s="16" t="str">
        <f aca="false">IF(C2804&lt;=K2804,"REORDER",IF(C2804&gt;L2804,"OVERSTOCK","OK"))</f>
        <v>OK</v>
      </c>
      <c r="N2804" s="16" t="str">
        <f aca="false">IF(C2804&lt;=D2804,"REORDER","OK")</f>
        <v>OK</v>
      </c>
      <c r="O2804" s="18" t="n">
        <f aca="false">IF(D2804&lt;I2804,1,0)</f>
        <v>1</v>
      </c>
      <c r="P2804" s="20" t="n">
        <f aca="false">C2804/F2804</f>
        <v>10.3954802259887</v>
      </c>
      <c r="Q2804" s="19" t="n">
        <f aca="false">DATA!N2804</f>
        <v>124.44</v>
      </c>
      <c r="R2804" s="19" t="n">
        <f aca="false">DATA!O2804</f>
        <v>1.75</v>
      </c>
      <c r="S2804" s="17" t="n">
        <f aca="false">C2804*Q2804</f>
        <v>57242.4</v>
      </c>
      <c r="T2804" s="19" t="n">
        <f aca="false">C2804*R2804</f>
        <v>805</v>
      </c>
      <c r="U2804" s="20" t="n">
        <f aca="false">MAX(0,C2804-L2804)</f>
        <v>0</v>
      </c>
      <c r="V2804" s="17" t="n">
        <f aca="false">U2804*Q2804</f>
        <v>0</v>
      </c>
      <c r="W2804" s="19" t="n">
        <f aca="false">U2804*R2804</f>
        <v>0</v>
      </c>
      <c r="X2804" s="20" t="n">
        <f aca="false">MAX(0,K2804-C2804)</f>
        <v>0</v>
      </c>
      <c r="Y2804" s="17" t="n">
        <f aca="false">F2804*PARAMETER!$B$5*Q2804</f>
        <v>2009861.55</v>
      </c>
      <c r="Z2804" s="21" t="n">
        <f aca="false">SUMIF($Y$2:$Y$3205,"&gt;="&amp;Y2804)/SUM($Y$2:$Y$3205)</f>
        <v>0.332834233019498</v>
      </c>
      <c r="AA2804" s="16" t="str">
        <f aca="false">IF(Z2804&lt;=PARAMETER!$B$7,"A",IF(Z2804&lt;=PARAMETER!$B$8,"B","C"))</f>
        <v>A</v>
      </c>
      <c r="AB2804" s="22" t="n">
        <f aca="false">G2804/F2804</f>
        <v>0.221468926553672</v>
      </c>
      <c r="AC2804" s="16" t="str">
        <f aca="false">IF(AB2804&lt;=PARAMETER!$B$9,"X",IF(AB2804&lt;=PARAMETER!$B$10,"Y","Z"))</f>
        <v>X</v>
      </c>
      <c r="AD2804" s="16" t="str">
        <f aca="false">AA2804&amp;AC2804</f>
        <v>AX</v>
      </c>
      <c r="AE2804" s="22" t="n">
        <f aca="false">DATA!I2804</f>
        <v>0.49</v>
      </c>
      <c r="AF2804" s="18" t="n">
        <f aca="false">DATA!L2804</f>
        <v>110</v>
      </c>
      <c r="AG2804" s="16" t="str">
        <f aca="false">DATA!K2804</f>
        <v>A</v>
      </c>
      <c r="AH2804" s="18" t="n">
        <f aca="false">IF(AE2804&gt;=PARAMETER!$B$12,1,0)</f>
        <v>0</v>
      </c>
      <c r="AI2804" s="18" t="n">
        <f aca="false">IF(AF2804&gt;=PARAMETER!$B$13,1,0)</f>
        <v>1</v>
      </c>
      <c r="AJ2804" s="18" t="n">
        <f aca="false">IF(AND(AH2804=1,AI2804=1),1,0)</f>
        <v>0</v>
      </c>
    </row>
    <row r="2805" customFormat="false" ht="15" hidden="false" customHeight="false" outlineLevel="0" collapsed="false">
      <c r="A2805" s="16" t="str">
        <f aca="false">DATA!A2805</f>
        <v>ITM12803</v>
      </c>
      <c r="B2805" s="16" t="str">
        <f aca="false">DATA!B2805</f>
        <v>Electronics</v>
      </c>
      <c r="C2805" s="17" t="n">
        <f aca="false">DATA!C2805</f>
        <v>167</v>
      </c>
      <c r="D2805" s="17" t="n">
        <f aca="false">DATA!D2805</f>
        <v>95</v>
      </c>
      <c r="E2805" s="18" t="n">
        <f aca="false">DATA!F2805</f>
        <v>3</v>
      </c>
      <c r="F2805" s="19" t="n">
        <f aca="false">DATA!G2805</f>
        <v>15.55</v>
      </c>
      <c r="G2805" s="19" t="n">
        <f aca="false">DATA!H2805</f>
        <v>8.06</v>
      </c>
      <c r="H2805" s="18" t="n">
        <f aca="false">DATA!E2805</f>
        <v>7</v>
      </c>
      <c r="I2805" s="20" t="n">
        <f aca="false">F2805*E2805</f>
        <v>46.65</v>
      </c>
      <c r="J2805" s="20" t="n">
        <f aca="false">PARAMETER!$B$4*G2805*SQRT(E2805)</f>
        <v>22.9626986263248</v>
      </c>
      <c r="K2805" s="20" t="n">
        <f aca="false">I2805+J2805</f>
        <v>69.6126986263248</v>
      </c>
      <c r="L2805" s="20" t="n">
        <f aca="false">K2805+F2805*H2805</f>
        <v>178.462698626325</v>
      </c>
      <c r="M2805" s="16" t="str">
        <f aca="false">IF(C2805&lt;=K2805,"REORDER",IF(C2805&gt;L2805,"OVERSTOCK","OK"))</f>
        <v>OK</v>
      </c>
      <c r="N2805" s="16" t="str">
        <f aca="false">IF(C2805&lt;=D2805,"REORDER","OK")</f>
        <v>OK</v>
      </c>
      <c r="O2805" s="18" t="n">
        <f aca="false">IF(D2805&lt;I2805,1,0)</f>
        <v>0</v>
      </c>
      <c r="P2805" s="20" t="n">
        <f aca="false">C2805/F2805</f>
        <v>10.7395498392283</v>
      </c>
      <c r="Q2805" s="19" t="n">
        <f aca="false">DATA!N2805</f>
        <v>27.22</v>
      </c>
      <c r="R2805" s="19" t="n">
        <f aca="false">DATA!O2805</f>
        <v>0.32</v>
      </c>
      <c r="S2805" s="17" t="n">
        <f aca="false">C2805*Q2805</f>
        <v>4545.74</v>
      </c>
      <c r="T2805" s="19" t="n">
        <f aca="false">C2805*R2805</f>
        <v>53.44</v>
      </c>
      <c r="U2805" s="20" t="n">
        <f aca="false">MAX(0,C2805-L2805)</f>
        <v>0</v>
      </c>
      <c r="V2805" s="17" t="n">
        <f aca="false">U2805*Q2805</f>
        <v>0</v>
      </c>
      <c r="W2805" s="19" t="n">
        <f aca="false">U2805*R2805</f>
        <v>0</v>
      </c>
      <c r="X2805" s="20" t="n">
        <f aca="false">MAX(0,K2805-C2805)</f>
        <v>0</v>
      </c>
      <c r="Y2805" s="17" t="n">
        <f aca="false">F2805*PARAMETER!$B$5*Q2805</f>
        <v>154493.915</v>
      </c>
      <c r="Z2805" s="21" t="n">
        <f aca="false">SUMIF($Y$2:$Y$3205,"&gt;="&amp;Y2805)/SUM($Y$2:$Y$3205)</f>
        <v>0.99032865226429</v>
      </c>
      <c r="AA2805" s="16" t="str">
        <f aca="false">IF(Z2805&lt;=PARAMETER!$B$7,"A",IF(Z2805&lt;=PARAMETER!$B$8,"B","C"))</f>
        <v>C</v>
      </c>
      <c r="AB2805" s="22" t="n">
        <f aca="false">G2805/F2805</f>
        <v>0.518327974276527</v>
      </c>
      <c r="AC2805" s="16" t="str">
        <f aca="false">IF(AB2805&lt;=PARAMETER!$B$9,"X",IF(AB2805&lt;=PARAMETER!$B$10,"Y","Z"))</f>
        <v>Z</v>
      </c>
      <c r="AD2805" s="16" t="str">
        <f aca="false">AA2805&amp;AC2805</f>
        <v>CZ</v>
      </c>
      <c r="AE2805" s="22" t="n">
        <f aca="false">DATA!I2805</f>
        <v>0.6</v>
      </c>
      <c r="AF2805" s="18" t="n">
        <f aca="false">DATA!L2805</f>
        <v>53</v>
      </c>
      <c r="AG2805" s="16" t="str">
        <f aca="false">DATA!K2805</f>
        <v>D</v>
      </c>
      <c r="AH2805" s="18" t="n">
        <f aca="false">IF(AE2805&gt;=PARAMETER!$B$12,1,0)</f>
        <v>0</v>
      </c>
      <c r="AI2805" s="18" t="n">
        <f aca="false">IF(AF2805&gt;=PARAMETER!$B$13,1,0)</f>
        <v>0</v>
      </c>
      <c r="AJ2805" s="18" t="n">
        <f aca="false">IF(AND(AH2805=1,AI2805=1),1,0)</f>
        <v>0</v>
      </c>
    </row>
    <row r="2806" customFormat="false" ht="15" hidden="false" customHeight="false" outlineLevel="0" collapsed="false">
      <c r="A2806" s="16" t="str">
        <f aca="false">DATA!A2806</f>
        <v>ITM12804</v>
      </c>
      <c r="B2806" s="16" t="str">
        <f aca="false">DATA!B2806</f>
        <v>Electronics</v>
      </c>
      <c r="C2806" s="17" t="n">
        <f aca="false">DATA!C2806</f>
        <v>28</v>
      </c>
      <c r="D2806" s="17" t="n">
        <f aca="false">DATA!D2806</f>
        <v>44</v>
      </c>
      <c r="E2806" s="18" t="n">
        <f aca="false">DATA!F2806</f>
        <v>9</v>
      </c>
      <c r="F2806" s="19" t="n">
        <f aca="false">DATA!G2806</f>
        <v>41.36</v>
      </c>
      <c r="G2806" s="19" t="n">
        <f aca="false">DATA!H2806</f>
        <v>7.22</v>
      </c>
      <c r="H2806" s="18" t="n">
        <f aca="false">DATA!E2806</f>
        <v>4</v>
      </c>
      <c r="I2806" s="20" t="n">
        <f aca="false">F2806*E2806</f>
        <v>372.24</v>
      </c>
      <c r="J2806" s="20" t="n">
        <f aca="false">PARAMETER!$B$4*G2806*SQRT(E2806)</f>
        <v>35.6275295597689</v>
      </c>
      <c r="K2806" s="20" t="n">
        <f aca="false">I2806+J2806</f>
        <v>407.867529559769</v>
      </c>
      <c r="L2806" s="20" t="n">
        <f aca="false">K2806+F2806*H2806</f>
        <v>573.307529559769</v>
      </c>
      <c r="M2806" s="16" t="str">
        <f aca="false">IF(C2806&lt;=K2806,"REORDER",IF(C2806&gt;L2806,"OVERSTOCK","OK"))</f>
        <v>REORDER</v>
      </c>
      <c r="N2806" s="16" t="str">
        <f aca="false">IF(C2806&lt;=D2806,"REORDER","OK")</f>
        <v>REORDER</v>
      </c>
      <c r="O2806" s="18" t="n">
        <f aca="false">IF(D2806&lt;I2806,1,0)</f>
        <v>1</v>
      </c>
      <c r="P2806" s="20" t="n">
        <f aca="false">C2806/F2806</f>
        <v>0.676982591876209</v>
      </c>
      <c r="Q2806" s="19" t="n">
        <f aca="false">DATA!N2806</f>
        <v>39.83</v>
      </c>
      <c r="R2806" s="19" t="n">
        <f aca="false">DATA!O2806</f>
        <v>2</v>
      </c>
      <c r="S2806" s="17" t="n">
        <f aca="false">C2806*Q2806</f>
        <v>1115.24</v>
      </c>
      <c r="T2806" s="19" t="n">
        <f aca="false">C2806*R2806</f>
        <v>56</v>
      </c>
      <c r="U2806" s="20" t="n">
        <f aca="false">MAX(0,C2806-L2806)</f>
        <v>0</v>
      </c>
      <c r="V2806" s="17" t="n">
        <f aca="false">U2806*Q2806</f>
        <v>0</v>
      </c>
      <c r="W2806" s="19" t="n">
        <f aca="false">U2806*R2806</f>
        <v>0</v>
      </c>
      <c r="X2806" s="20" t="n">
        <f aca="false">MAX(0,K2806-C2806)</f>
        <v>379.867529559769</v>
      </c>
      <c r="Y2806" s="17" t="n">
        <f aca="false">F2806*PARAMETER!$B$5*Q2806</f>
        <v>601289.612</v>
      </c>
      <c r="Z2806" s="21" t="n">
        <f aca="false">SUMIF($Y$2:$Y$3205,"&gt;="&amp;Y2806)/SUM($Y$2:$Y$3205)</f>
        <v>0.876111590830569</v>
      </c>
      <c r="AA2806" s="16" t="str">
        <f aca="false">IF(Z2806&lt;=PARAMETER!$B$7,"A",IF(Z2806&lt;=PARAMETER!$B$8,"B","C"))</f>
        <v>B</v>
      </c>
      <c r="AB2806" s="22" t="n">
        <f aca="false">G2806/F2806</f>
        <v>0.174564796905222</v>
      </c>
      <c r="AC2806" s="16" t="str">
        <f aca="false">IF(AB2806&lt;=PARAMETER!$B$9,"X",IF(AB2806&lt;=PARAMETER!$B$10,"Y","Z"))</f>
        <v>X</v>
      </c>
      <c r="AD2806" s="16" t="str">
        <f aca="false">AA2806&amp;AC2806</f>
        <v>BX</v>
      </c>
      <c r="AE2806" s="22" t="n">
        <f aca="false">DATA!I2806</f>
        <v>0.92</v>
      </c>
      <c r="AF2806" s="18" t="n">
        <f aca="false">DATA!L2806</f>
        <v>41</v>
      </c>
      <c r="AG2806" s="16" t="str">
        <f aca="false">DATA!K2806</f>
        <v>C</v>
      </c>
      <c r="AH2806" s="18" t="n">
        <f aca="false">IF(AE2806&gt;=PARAMETER!$B$12,1,0)</f>
        <v>1</v>
      </c>
      <c r="AI2806" s="18" t="n">
        <f aca="false">IF(AF2806&gt;=PARAMETER!$B$13,1,0)</f>
        <v>0</v>
      </c>
      <c r="AJ2806" s="18" t="n">
        <f aca="false">IF(AND(AH2806=1,AI2806=1),1,0)</f>
        <v>0</v>
      </c>
    </row>
    <row r="2807" customFormat="false" ht="15" hidden="false" customHeight="false" outlineLevel="0" collapsed="false">
      <c r="A2807" s="16" t="str">
        <f aca="false">DATA!A2807</f>
        <v>ITM12805</v>
      </c>
      <c r="B2807" s="16" t="str">
        <f aca="false">DATA!B2807</f>
        <v>Electronics</v>
      </c>
      <c r="C2807" s="17" t="n">
        <f aca="false">DATA!C2807</f>
        <v>307</v>
      </c>
      <c r="D2807" s="17" t="n">
        <f aca="false">DATA!D2807</f>
        <v>51</v>
      </c>
      <c r="E2807" s="18" t="n">
        <f aca="false">DATA!F2807</f>
        <v>2</v>
      </c>
      <c r="F2807" s="19" t="n">
        <f aca="false">DATA!G2807</f>
        <v>18.55</v>
      </c>
      <c r="G2807" s="19" t="n">
        <f aca="false">DATA!H2807</f>
        <v>1.79</v>
      </c>
      <c r="H2807" s="18" t="n">
        <f aca="false">DATA!E2807</f>
        <v>9</v>
      </c>
      <c r="I2807" s="20" t="n">
        <f aca="false">F2807*E2807</f>
        <v>37.1</v>
      </c>
      <c r="J2807" s="20" t="n">
        <f aca="false">PARAMETER!$B$4*G2807*SQRT(E2807)</f>
        <v>4.16385201016249</v>
      </c>
      <c r="K2807" s="20" t="n">
        <f aca="false">I2807+J2807</f>
        <v>41.2638520101625</v>
      </c>
      <c r="L2807" s="20" t="n">
        <f aca="false">K2807+F2807*H2807</f>
        <v>208.213852010163</v>
      </c>
      <c r="M2807" s="16" t="str">
        <f aca="false">IF(C2807&lt;=K2807,"REORDER",IF(C2807&gt;L2807,"OVERSTOCK","OK"))</f>
        <v>OVERSTOCK</v>
      </c>
      <c r="N2807" s="16" t="str">
        <f aca="false">IF(C2807&lt;=D2807,"REORDER","OK")</f>
        <v>OK</v>
      </c>
      <c r="O2807" s="18" t="n">
        <f aca="false">IF(D2807&lt;I2807,1,0)</f>
        <v>0</v>
      </c>
      <c r="P2807" s="20" t="n">
        <f aca="false">C2807/F2807</f>
        <v>16.5498652291105</v>
      </c>
      <c r="Q2807" s="19" t="n">
        <f aca="false">DATA!N2807</f>
        <v>124.94</v>
      </c>
      <c r="R2807" s="19" t="n">
        <f aca="false">DATA!O2807</f>
        <v>1.76</v>
      </c>
      <c r="S2807" s="17" t="n">
        <f aca="false">C2807*Q2807</f>
        <v>38356.58</v>
      </c>
      <c r="T2807" s="19" t="n">
        <f aca="false">C2807*R2807</f>
        <v>540.32</v>
      </c>
      <c r="U2807" s="20" t="n">
        <f aca="false">MAX(0,C2807-L2807)</f>
        <v>98.7861479898375</v>
      </c>
      <c r="V2807" s="17" t="n">
        <f aca="false">U2807*Q2807</f>
        <v>12342.3413298503</v>
      </c>
      <c r="W2807" s="19" t="n">
        <f aca="false">U2807*R2807</f>
        <v>173.863620462114</v>
      </c>
      <c r="X2807" s="20" t="n">
        <f aca="false">MAX(0,K2807-C2807)</f>
        <v>0</v>
      </c>
      <c r="Y2807" s="17" t="n">
        <f aca="false">F2807*PARAMETER!$B$5*Q2807</f>
        <v>845937.505</v>
      </c>
      <c r="Z2807" s="21" t="n">
        <f aca="false">SUMIF($Y$2:$Y$3205,"&gt;="&amp;Y2807)/SUM($Y$2:$Y$3205)</f>
        <v>0.794948713252598</v>
      </c>
      <c r="AA2807" s="16" t="str">
        <f aca="false">IF(Z2807&lt;=PARAMETER!$B$7,"A",IF(Z2807&lt;=PARAMETER!$B$8,"B","C"))</f>
        <v>A</v>
      </c>
      <c r="AB2807" s="22" t="n">
        <f aca="false">G2807/F2807</f>
        <v>0.0964959568733154</v>
      </c>
      <c r="AC2807" s="16" t="str">
        <f aca="false">IF(AB2807&lt;=PARAMETER!$B$9,"X",IF(AB2807&lt;=PARAMETER!$B$10,"Y","Z"))</f>
        <v>X</v>
      </c>
      <c r="AD2807" s="16" t="str">
        <f aca="false">AA2807&amp;AC2807</f>
        <v>AX</v>
      </c>
      <c r="AE2807" s="22" t="n">
        <f aca="false">DATA!I2807</f>
        <v>0.61</v>
      </c>
      <c r="AF2807" s="18" t="n">
        <f aca="false">DATA!L2807</f>
        <v>12</v>
      </c>
      <c r="AG2807" s="16" t="str">
        <f aca="false">DATA!K2807</f>
        <v>B</v>
      </c>
      <c r="AH2807" s="18" t="n">
        <f aca="false">IF(AE2807&gt;=PARAMETER!$B$12,1,0)</f>
        <v>0</v>
      </c>
      <c r="AI2807" s="18" t="n">
        <f aca="false">IF(AF2807&gt;=PARAMETER!$B$13,1,0)</f>
        <v>0</v>
      </c>
      <c r="AJ2807" s="18" t="n">
        <f aca="false">IF(AND(AH2807=1,AI2807=1),1,0)</f>
        <v>0</v>
      </c>
    </row>
    <row r="2808" customFormat="false" ht="15" hidden="false" customHeight="false" outlineLevel="0" collapsed="false">
      <c r="A2808" s="16" t="str">
        <f aca="false">DATA!A2808</f>
        <v>ITM12806</v>
      </c>
      <c r="B2808" s="16" t="str">
        <f aca="false">DATA!B2808</f>
        <v>Pharma</v>
      </c>
      <c r="C2808" s="17" t="n">
        <f aca="false">DATA!C2808</f>
        <v>407</v>
      </c>
      <c r="D2808" s="17" t="n">
        <f aca="false">DATA!D2808</f>
        <v>37</v>
      </c>
      <c r="E2808" s="18" t="n">
        <f aca="false">DATA!F2808</f>
        <v>5</v>
      </c>
      <c r="F2808" s="19" t="n">
        <f aca="false">DATA!G2808</f>
        <v>5.85</v>
      </c>
      <c r="G2808" s="19" t="n">
        <f aca="false">DATA!H2808</f>
        <v>8.26</v>
      </c>
      <c r="H2808" s="18" t="n">
        <f aca="false">DATA!E2808</f>
        <v>14</v>
      </c>
      <c r="I2808" s="20" t="n">
        <f aca="false">F2808*E2808</f>
        <v>29.25</v>
      </c>
      <c r="J2808" s="20" t="n">
        <f aca="false">PARAMETER!$B$4*G2808*SQRT(E2808)</f>
        <v>30.3803173591587</v>
      </c>
      <c r="K2808" s="20" t="n">
        <f aca="false">I2808+J2808</f>
        <v>59.6303173591587</v>
      </c>
      <c r="L2808" s="20" t="n">
        <f aca="false">K2808+F2808*H2808</f>
        <v>141.530317359159</v>
      </c>
      <c r="M2808" s="16" t="str">
        <f aca="false">IF(C2808&lt;=K2808,"REORDER",IF(C2808&gt;L2808,"OVERSTOCK","OK"))</f>
        <v>OVERSTOCK</v>
      </c>
      <c r="N2808" s="16" t="str">
        <f aca="false">IF(C2808&lt;=D2808,"REORDER","OK")</f>
        <v>OK</v>
      </c>
      <c r="O2808" s="18" t="n">
        <f aca="false">IF(D2808&lt;I2808,1,0)</f>
        <v>0</v>
      </c>
      <c r="P2808" s="20" t="n">
        <f aca="false">C2808/F2808</f>
        <v>69.5726495726496</v>
      </c>
      <c r="Q2808" s="19" t="n">
        <f aca="false">DATA!N2808</f>
        <v>94.36</v>
      </c>
      <c r="R2808" s="19" t="n">
        <f aca="false">DATA!O2808</f>
        <v>0.85</v>
      </c>
      <c r="S2808" s="17" t="n">
        <f aca="false">C2808*Q2808</f>
        <v>38404.52</v>
      </c>
      <c r="T2808" s="19" t="n">
        <f aca="false">C2808*R2808</f>
        <v>345.95</v>
      </c>
      <c r="U2808" s="20" t="n">
        <f aca="false">MAX(0,C2808-L2808)</f>
        <v>265.469682640841</v>
      </c>
      <c r="V2808" s="17" t="n">
        <f aca="false">U2808*Q2808</f>
        <v>25049.7192539898</v>
      </c>
      <c r="W2808" s="19" t="n">
        <f aca="false">U2808*R2808</f>
        <v>225.649230244715</v>
      </c>
      <c r="X2808" s="20" t="n">
        <f aca="false">MAX(0,K2808-C2808)</f>
        <v>0</v>
      </c>
      <c r="Y2808" s="17" t="n">
        <f aca="false">F2808*PARAMETER!$B$5*Q2808</f>
        <v>201482.19</v>
      </c>
      <c r="Z2808" s="21" t="n">
        <f aca="false">SUMIF($Y$2:$Y$3205,"&gt;="&amp;Y2808)/SUM($Y$2:$Y$3205)</f>
        <v>0.982394973973817</v>
      </c>
      <c r="AA2808" s="16" t="str">
        <f aca="false">IF(Z2808&lt;=PARAMETER!$B$7,"A",IF(Z2808&lt;=PARAMETER!$B$8,"B","C"))</f>
        <v>C</v>
      </c>
      <c r="AB2808" s="22" t="n">
        <f aca="false">G2808/F2808</f>
        <v>1.41196581196581</v>
      </c>
      <c r="AC2808" s="16" t="str">
        <f aca="false">IF(AB2808&lt;=PARAMETER!$B$9,"X",IF(AB2808&lt;=PARAMETER!$B$10,"Y","Z"))</f>
        <v>Z</v>
      </c>
      <c r="AD2808" s="16" t="str">
        <f aca="false">AA2808&amp;AC2808</f>
        <v>CZ</v>
      </c>
      <c r="AE2808" s="22" t="n">
        <f aca="false">DATA!I2808</f>
        <v>0.29</v>
      </c>
      <c r="AF2808" s="18" t="n">
        <f aca="false">DATA!L2808</f>
        <v>93</v>
      </c>
      <c r="AG2808" s="16" t="str">
        <f aca="false">DATA!K2808</f>
        <v>D</v>
      </c>
      <c r="AH2808" s="18" t="n">
        <f aca="false">IF(AE2808&gt;=PARAMETER!$B$12,1,0)</f>
        <v>0</v>
      </c>
      <c r="AI2808" s="18" t="n">
        <f aca="false">IF(AF2808&gt;=PARAMETER!$B$13,1,0)</f>
        <v>0</v>
      </c>
      <c r="AJ2808" s="18" t="n">
        <f aca="false">IF(AND(AH2808=1,AI2808=1),1,0)</f>
        <v>0</v>
      </c>
    </row>
    <row r="2809" customFormat="false" ht="15" hidden="false" customHeight="false" outlineLevel="0" collapsed="false">
      <c r="A2809" s="16" t="str">
        <f aca="false">DATA!A2809</f>
        <v>ITM12807</v>
      </c>
      <c r="B2809" s="16" t="str">
        <f aca="false">DATA!B2809</f>
        <v>Electronics</v>
      </c>
      <c r="C2809" s="17" t="n">
        <f aca="false">DATA!C2809</f>
        <v>69</v>
      </c>
      <c r="D2809" s="17" t="n">
        <f aca="false">DATA!D2809</f>
        <v>91</v>
      </c>
      <c r="E2809" s="18" t="n">
        <f aca="false">DATA!F2809</f>
        <v>8</v>
      </c>
      <c r="F2809" s="19" t="n">
        <f aca="false">DATA!G2809</f>
        <v>38.15</v>
      </c>
      <c r="G2809" s="19" t="n">
        <f aca="false">DATA!H2809</f>
        <v>7.49</v>
      </c>
      <c r="H2809" s="18" t="n">
        <f aca="false">DATA!E2809</f>
        <v>8</v>
      </c>
      <c r="I2809" s="20" t="n">
        <f aca="false">F2809*E2809</f>
        <v>305.2</v>
      </c>
      <c r="J2809" s="20" t="n">
        <f aca="false">PARAMETER!$B$4*G2809*SQRT(E2809)</f>
        <v>34.8460911241531</v>
      </c>
      <c r="K2809" s="20" t="n">
        <f aca="false">I2809+J2809</f>
        <v>340.046091124153</v>
      </c>
      <c r="L2809" s="20" t="n">
        <f aca="false">K2809+F2809*H2809</f>
        <v>645.246091124153</v>
      </c>
      <c r="M2809" s="16" t="str">
        <f aca="false">IF(C2809&lt;=K2809,"REORDER",IF(C2809&gt;L2809,"OVERSTOCK","OK"))</f>
        <v>REORDER</v>
      </c>
      <c r="N2809" s="16" t="str">
        <f aca="false">IF(C2809&lt;=D2809,"REORDER","OK")</f>
        <v>REORDER</v>
      </c>
      <c r="O2809" s="18" t="n">
        <f aca="false">IF(D2809&lt;I2809,1,0)</f>
        <v>1</v>
      </c>
      <c r="P2809" s="20" t="n">
        <f aca="false">C2809/F2809</f>
        <v>1.8086500655308</v>
      </c>
      <c r="Q2809" s="19" t="n">
        <f aca="false">DATA!N2809</f>
        <v>114.21</v>
      </c>
      <c r="R2809" s="19" t="n">
        <f aca="false">DATA!O2809</f>
        <v>0.58</v>
      </c>
      <c r="S2809" s="17" t="n">
        <f aca="false">C2809*Q2809</f>
        <v>7880.49</v>
      </c>
      <c r="T2809" s="19" t="n">
        <f aca="false">C2809*R2809</f>
        <v>40.02</v>
      </c>
      <c r="U2809" s="20" t="n">
        <f aca="false">MAX(0,C2809-L2809)</f>
        <v>0</v>
      </c>
      <c r="V2809" s="17" t="n">
        <f aca="false">U2809*Q2809</f>
        <v>0</v>
      </c>
      <c r="W2809" s="19" t="n">
        <f aca="false">U2809*R2809</f>
        <v>0</v>
      </c>
      <c r="X2809" s="20" t="n">
        <f aca="false">MAX(0,K2809-C2809)</f>
        <v>271.046091124153</v>
      </c>
      <c r="Y2809" s="17" t="n">
        <f aca="false">F2809*PARAMETER!$B$5*Q2809</f>
        <v>1590345.6975</v>
      </c>
      <c r="Z2809" s="21" t="n">
        <f aca="false">SUMIF($Y$2:$Y$3205,"&gt;="&amp;Y2809)/SUM($Y$2:$Y$3205)</f>
        <v>0.485363685352609</v>
      </c>
      <c r="AA2809" s="16" t="str">
        <f aca="false">IF(Z2809&lt;=PARAMETER!$B$7,"A",IF(Z2809&lt;=PARAMETER!$B$8,"B","C"))</f>
        <v>A</v>
      </c>
      <c r="AB2809" s="22" t="n">
        <f aca="false">G2809/F2809</f>
        <v>0.196330275229358</v>
      </c>
      <c r="AC2809" s="16" t="str">
        <f aca="false">IF(AB2809&lt;=PARAMETER!$B$9,"X",IF(AB2809&lt;=PARAMETER!$B$10,"Y","Z"))</f>
        <v>X</v>
      </c>
      <c r="AD2809" s="16" t="str">
        <f aca="false">AA2809&amp;AC2809</f>
        <v>AX</v>
      </c>
      <c r="AE2809" s="22" t="n">
        <f aca="false">DATA!I2809</f>
        <v>0.41</v>
      </c>
      <c r="AF2809" s="18" t="n">
        <f aca="false">DATA!L2809</f>
        <v>175</v>
      </c>
      <c r="AG2809" s="16" t="str">
        <f aca="false">DATA!K2809</f>
        <v>B</v>
      </c>
      <c r="AH2809" s="18" t="n">
        <f aca="false">IF(AE2809&gt;=PARAMETER!$B$12,1,0)</f>
        <v>0</v>
      </c>
      <c r="AI2809" s="18" t="n">
        <f aca="false">IF(AF2809&gt;=PARAMETER!$B$13,1,0)</f>
        <v>1</v>
      </c>
      <c r="AJ2809" s="18" t="n">
        <f aca="false">IF(AND(AH2809=1,AI2809=1),1,0)</f>
        <v>0</v>
      </c>
    </row>
    <row r="2810" customFormat="false" ht="15" hidden="false" customHeight="false" outlineLevel="0" collapsed="false">
      <c r="A2810" s="16" t="str">
        <f aca="false">DATA!A2810</f>
        <v>ITM12808</v>
      </c>
      <c r="B2810" s="16" t="str">
        <f aca="false">DATA!B2810</f>
        <v>Groceries</v>
      </c>
      <c r="C2810" s="17" t="n">
        <f aca="false">DATA!C2810</f>
        <v>357</v>
      </c>
      <c r="D2810" s="17" t="n">
        <f aca="false">DATA!D2810</f>
        <v>87</v>
      </c>
      <c r="E2810" s="18" t="n">
        <f aca="false">DATA!F2810</f>
        <v>9</v>
      </c>
      <c r="F2810" s="19" t="n">
        <f aca="false">DATA!G2810</f>
        <v>30.23</v>
      </c>
      <c r="G2810" s="19" t="n">
        <f aca="false">DATA!H2810</f>
        <v>7.82</v>
      </c>
      <c r="H2810" s="18" t="n">
        <f aca="false">DATA!E2810</f>
        <v>13</v>
      </c>
      <c r="I2810" s="20" t="n">
        <f aca="false">F2810*E2810</f>
        <v>272.07</v>
      </c>
      <c r="J2810" s="20" t="n">
        <f aca="false">PARAMETER!$B$4*G2810*SQRT(E2810)</f>
        <v>38.5882660882815</v>
      </c>
      <c r="K2810" s="20" t="n">
        <f aca="false">I2810+J2810</f>
        <v>310.658266088282</v>
      </c>
      <c r="L2810" s="20" t="n">
        <f aca="false">K2810+F2810*H2810</f>
        <v>703.648266088282</v>
      </c>
      <c r="M2810" s="16" t="str">
        <f aca="false">IF(C2810&lt;=K2810,"REORDER",IF(C2810&gt;L2810,"OVERSTOCK","OK"))</f>
        <v>OK</v>
      </c>
      <c r="N2810" s="16" t="str">
        <f aca="false">IF(C2810&lt;=D2810,"REORDER","OK")</f>
        <v>OK</v>
      </c>
      <c r="O2810" s="18" t="n">
        <f aca="false">IF(D2810&lt;I2810,1,0)</f>
        <v>1</v>
      </c>
      <c r="P2810" s="20" t="n">
        <f aca="false">C2810/F2810</f>
        <v>11.8094608005293</v>
      </c>
      <c r="Q2810" s="19" t="n">
        <f aca="false">DATA!N2810</f>
        <v>177.18</v>
      </c>
      <c r="R2810" s="19" t="n">
        <f aca="false">DATA!O2810</f>
        <v>1.85</v>
      </c>
      <c r="S2810" s="17" t="n">
        <f aca="false">C2810*Q2810</f>
        <v>63253.26</v>
      </c>
      <c r="T2810" s="19" t="n">
        <f aca="false">C2810*R2810</f>
        <v>660.45</v>
      </c>
      <c r="U2810" s="20" t="n">
        <f aca="false">MAX(0,C2810-L2810)</f>
        <v>0</v>
      </c>
      <c r="V2810" s="17" t="n">
        <f aca="false">U2810*Q2810</f>
        <v>0</v>
      </c>
      <c r="W2810" s="19" t="n">
        <f aca="false">U2810*R2810</f>
        <v>0</v>
      </c>
      <c r="X2810" s="20" t="n">
        <f aca="false">MAX(0,K2810-C2810)</f>
        <v>0</v>
      </c>
      <c r="Y2810" s="17" t="n">
        <f aca="false">F2810*PARAMETER!$B$5*Q2810</f>
        <v>1954995.261</v>
      </c>
      <c r="Z2810" s="21" t="n">
        <f aca="false">SUMIF($Y$2:$Y$3205,"&gt;="&amp;Y2810)/SUM($Y$2:$Y$3205)</f>
        <v>0.35113986492022</v>
      </c>
      <c r="AA2810" s="16" t="str">
        <f aca="false">IF(Z2810&lt;=PARAMETER!$B$7,"A",IF(Z2810&lt;=PARAMETER!$B$8,"B","C"))</f>
        <v>A</v>
      </c>
      <c r="AB2810" s="22" t="n">
        <f aca="false">G2810/F2810</f>
        <v>0.258683427059213</v>
      </c>
      <c r="AC2810" s="16" t="str">
        <f aca="false">IF(AB2810&lt;=PARAMETER!$B$9,"X",IF(AB2810&lt;=PARAMETER!$B$10,"Y","Z"))</f>
        <v>Y</v>
      </c>
      <c r="AD2810" s="16" t="str">
        <f aca="false">AA2810&amp;AC2810</f>
        <v>AY</v>
      </c>
      <c r="AE2810" s="22" t="n">
        <f aca="false">DATA!I2810</f>
        <v>0.58</v>
      </c>
      <c r="AF2810" s="18" t="n">
        <f aca="false">DATA!L2810</f>
        <v>13</v>
      </c>
      <c r="AG2810" s="16" t="str">
        <f aca="false">DATA!K2810</f>
        <v>C</v>
      </c>
      <c r="AH2810" s="18" t="n">
        <f aca="false">IF(AE2810&gt;=PARAMETER!$B$12,1,0)</f>
        <v>0</v>
      </c>
      <c r="AI2810" s="18" t="n">
        <f aca="false">IF(AF2810&gt;=PARAMETER!$B$13,1,0)</f>
        <v>0</v>
      </c>
      <c r="AJ2810" s="18" t="n">
        <f aca="false">IF(AND(AH2810=1,AI2810=1),1,0)</f>
        <v>0</v>
      </c>
    </row>
    <row r="2811" customFormat="false" ht="15" hidden="false" customHeight="false" outlineLevel="0" collapsed="false">
      <c r="A2811" s="16" t="str">
        <f aca="false">DATA!A2811</f>
        <v>ITM12809</v>
      </c>
      <c r="B2811" s="16" t="str">
        <f aca="false">DATA!B2811</f>
        <v>Automotive</v>
      </c>
      <c r="C2811" s="17" t="n">
        <f aca="false">DATA!C2811</f>
        <v>24</v>
      </c>
      <c r="D2811" s="17" t="n">
        <f aca="false">DATA!D2811</f>
        <v>91</v>
      </c>
      <c r="E2811" s="18" t="n">
        <f aca="false">DATA!F2811</f>
        <v>8</v>
      </c>
      <c r="F2811" s="19" t="n">
        <f aca="false">DATA!G2811</f>
        <v>14.44</v>
      </c>
      <c r="G2811" s="19" t="n">
        <f aca="false">DATA!H2811</f>
        <v>2.7</v>
      </c>
      <c r="H2811" s="18" t="n">
        <f aca="false">DATA!E2811</f>
        <v>3</v>
      </c>
      <c r="I2811" s="20" t="n">
        <f aca="false">F2811*E2811</f>
        <v>115.52</v>
      </c>
      <c r="J2811" s="20" t="n">
        <f aca="false">PARAMETER!$B$4*G2811*SQRT(E2811)</f>
        <v>12.5613412597081</v>
      </c>
      <c r="K2811" s="20" t="n">
        <f aca="false">I2811+J2811</f>
        <v>128.081341259708</v>
      </c>
      <c r="L2811" s="20" t="n">
        <f aca="false">K2811+F2811*H2811</f>
        <v>171.401341259708</v>
      </c>
      <c r="M2811" s="16" t="str">
        <f aca="false">IF(C2811&lt;=K2811,"REORDER",IF(C2811&gt;L2811,"OVERSTOCK","OK"))</f>
        <v>REORDER</v>
      </c>
      <c r="N2811" s="16" t="str">
        <f aca="false">IF(C2811&lt;=D2811,"REORDER","OK")</f>
        <v>REORDER</v>
      </c>
      <c r="O2811" s="18" t="n">
        <f aca="false">IF(D2811&lt;I2811,1,0)</f>
        <v>1</v>
      </c>
      <c r="P2811" s="20" t="n">
        <f aca="false">C2811/F2811</f>
        <v>1.66204986149585</v>
      </c>
      <c r="Q2811" s="19" t="n">
        <f aca="false">DATA!N2811</f>
        <v>165.28</v>
      </c>
      <c r="R2811" s="19" t="n">
        <f aca="false">DATA!O2811</f>
        <v>0.33</v>
      </c>
      <c r="S2811" s="17" t="n">
        <f aca="false">C2811*Q2811</f>
        <v>3966.72</v>
      </c>
      <c r="T2811" s="19" t="n">
        <f aca="false">C2811*R2811</f>
        <v>7.92</v>
      </c>
      <c r="U2811" s="20" t="n">
        <f aca="false">MAX(0,C2811-L2811)</f>
        <v>0</v>
      </c>
      <c r="V2811" s="17" t="n">
        <f aca="false">U2811*Q2811</f>
        <v>0</v>
      </c>
      <c r="W2811" s="19" t="n">
        <f aca="false">U2811*R2811</f>
        <v>0</v>
      </c>
      <c r="X2811" s="20" t="n">
        <f aca="false">MAX(0,K2811-C2811)</f>
        <v>104.081341259708</v>
      </c>
      <c r="Y2811" s="17" t="n">
        <f aca="false">F2811*PARAMETER!$B$5*Q2811</f>
        <v>871124.768</v>
      </c>
      <c r="Z2811" s="21" t="n">
        <f aca="false">SUMIF($Y$2:$Y$3205,"&gt;="&amp;Y2811)/SUM($Y$2:$Y$3205)</f>
        <v>0.785921193346612</v>
      </c>
      <c r="AA2811" s="16" t="str">
        <f aca="false">IF(Z2811&lt;=PARAMETER!$B$7,"A",IF(Z2811&lt;=PARAMETER!$B$8,"B","C"))</f>
        <v>A</v>
      </c>
      <c r="AB2811" s="22" t="n">
        <f aca="false">G2811/F2811</f>
        <v>0.186980609418283</v>
      </c>
      <c r="AC2811" s="16" t="str">
        <f aca="false">IF(AB2811&lt;=PARAMETER!$B$9,"X",IF(AB2811&lt;=PARAMETER!$B$10,"Y","Z"))</f>
        <v>X</v>
      </c>
      <c r="AD2811" s="16" t="str">
        <f aca="false">AA2811&amp;AC2811</f>
        <v>AX</v>
      </c>
      <c r="AE2811" s="22" t="n">
        <f aca="false">DATA!I2811</f>
        <v>0.24</v>
      </c>
      <c r="AF2811" s="18" t="n">
        <f aca="false">DATA!L2811</f>
        <v>154</v>
      </c>
      <c r="AG2811" s="16" t="str">
        <f aca="false">DATA!K2811</f>
        <v>A</v>
      </c>
      <c r="AH2811" s="18" t="n">
        <f aca="false">IF(AE2811&gt;=PARAMETER!$B$12,1,0)</f>
        <v>0</v>
      </c>
      <c r="AI2811" s="18" t="n">
        <f aca="false">IF(AF2811&gt;=PARAMETER!$B$13,1,0)</f>
        <v>1</v>
      </c>
      <c r="AJ2811" s="18" t="n">
        <f aca="false">IF(AND(AH2811=1,AI2811=1),1,0)</f>
        <v>0</v>
      </c>
    </row>
    <row r="2812" customFormat="false" ht="15" hidden="false" customHeight="false" outlineLevel="0" collapsed="false">
      <c r="A2812" s="16" t="str">
        <f aca="false">DATA!A2812</f>
        <v>ITM12810</v>
      </c>
      <c r="B2812" s="16" t="str">
        <f aca="false">DATA!B2812</f>
        <v>Groceries</v>
      </c>
      <c r="C2812" s="17" t="n">
        <f aca="false">DATA!C2812</f>
        <v>423</v>
      </c>
      <c r="D2812" s="17" t="n">
        <f aca="false">DATA!D2812</f>
        <v>33</v>
      </c>
      <c r="E2812" s="18" t="n">
        <f aca="false">DATA!F2812</f>
        <v>8</v>
      </c>
      <c r="F2812" s="19" t="n">
        <f aca="false">DATA!G2812</f>
        <v>13.4</v>
      </c>
      <c r="G2812" s="19" t="n">
        <f aca="false">DATA!H2812</f>
        <v>9.08</v>
      </c>
      <c r="H2812" s="18" t="n">
        <f aca="false">DATA!E2812</f>
        <v>6</v>
      </c>
      <c r="I2812" s="20" t="n">
        <f aca="false">F2812*E2812</f>
        <v>107.2</v>
      </c>
      <c r="J2812" s="20" t="n">
        <f aca="false">PARAMETER!$B$4*G2812*SQRT(E2812)</f>
        <v>42.2433254215368</v>
      </c>
      <c r="K2812" s="20" t="n">
        <f aca="false">I2812+J2812</f>
        <v>149.443325421537</v>
      </c>
      <c r="L2812" s="20" t="n">
        <f aca="false">K2812+F2812*H2812</f>
        <v>229.843325421537</v>
      </c>
      <c r="M2812" s="16" t="str">
        <f aca="false">IF(C2812&lt;=K2812,"REORDER",IF(C2812&gt;L2812,"OVERSTOCK","OK"))</f>
        <v>OVERSTOCK</v>
      </c>
      <c r="N2812" s="16" t="str">
        <f aca="false">IF(C2812&lt;=D2812,"REORDER","OK")</f>
        <v>OK</v>
      </c>
      <c r="O2812" s="18" t="n">
        <f aca="false">IF(D2812&lt;I2812,1,0)</f>
        <v>1</v>
      </c>
      <c r="P2812" s="20" t="n">
        <f aca="false">C2812/F2812</f>
        <v>31.5671641791045</v>
      </c>
      <c r="Q2812" s="19" t="n">
        <f aca="false">DATA!N2812</f>
        <v>178.72</v>
      </c>
      <c r="R2812" s="19" t="n">
        <f aca="false">DATA!O2812</f>
        <v>0.76</v>
      </c>
      <c r="S2812" s="17" t="n">
        <f aca="false">C2812*Q2812</f>
        <v>75598.56</v>
      </c>
      <c r="T2812" s="19" t="n">
        <f aca="false">C2812*R2812</f>
        <v>321.48</v>
      </c>
      <c r="U2812" s="20" t="n">
        <f aca="false">MAX(0,C2812-L2812)</f>
        <v>193.156674578463</v>
      </c>
      <c r="V2812" s="17" t="n">
        <f aca="false">U2812*Q2812</f>
        <v>34520.960880663</v>
      </c>
      <c r="W2812" s="19" t="n">
        <f aca="false">U2812*R2812</f>
        <v>146.799072679632</v>
      </c>
      <c r="X2812" s="20" t="n">
        <f aca="false">MAX(0,K2812-C2812)</f>
        <v>0</v>
      </c>
      <c r="Y2812" s="17" t="n">
        <f aca="false">F2812*PARAMETER!$B$5*Q2812</f>
        <v>874119.52</v>
      </c>
      <c r="Z2812" s="21" t="n">
        <f aca="false">SUMIF($Y$2:$Y$3205,"&gt;="&amp;Y2812)/SUM($Y$2:$Y$3205)</f>
        <v>0.785365217546109</v>
      </c>
      <c r="AA2812" s="16" t="str">
        <f aca="false">IF(Z2812&lt;=PARAMETER!$B$7,"A",IF(Z2812&lt;=PARAMETER!$B$8,"B","C"))</f>
        <v>A</v>
      </c>
      <c r="AB2812" s="22" t="n">
        <f aca="false">G2812/F2812</f>
        <v>0.677611940298508</v>
      </c>
      <c r="AC2812" s="16" t="str">
        <f aca="false">IF(AB2812&lt;=PARAMETER!$B$9,"X",IF(AB2812&lt;=PARAMETER!$B$10,"Y","Z"))</f>
        <v>Z</v>
      </c>
      <c r="AD2812" s="16" t="str">
        <f aca="false">AA2812&amp;AC2812</f>
        <v>AZ</v>
      </c>
      <c r="AE2812" s="22" t="n">
        <f aca="false">DATA!I2812</f>
        <v>0.65</v>
      </c>
      <c r="AF2812" s="18" t="n">
        <f aca="false">DATA!L2812</f>
        <v>174</v>
      </c>
      <c r="AG2812" s="16" t="str">
        <f aca="false">DATA!K2812</f>
        <v>D</v>
      </c>
      <c r="AH2812" s="18" t="n">
        <f aca="false">IF(AE2812&gt;=PARAMETER!$B$12,1,0)</f>
        <v>0</v>
      </c>
      <c r="AI2812" s="18" t="n">
        <f aca="false">IF(AF2812&gt;=PARAMETER!$B$13,1,0)</f>
        <v>1</v>
      </c>
      <c r="AJ2812" s="18" t="n">
        <f aca="false">IF(AND(AH2812=1,AI2812=1),1,0)</f>
        <v>0</v>
      </c>
    </row>
    <row r="2813" customFormat="false" ht="15" hidden="false" customHeight="false" outlineLevel="0" collapsed="false">
      <c r="A2813" s="16" t="str">
        <f aca="false">DATA!A2813</f>
        <v>ITM12811</v>
      </c>
      <c r="B2813" s="16" t="str">
        <f aca="false">DATA!B2813</f>
        <v>Electronics</v>
      </c>
      <c r="C2813" s="17" t="n">
        <f aca="false">DATA!C2813</f>
        <v>362</v>
      </c>
      <c r="D2813" s="17" t="n">
        <f aca="false">DATA!D2813</f>
        <v>17</v>
      </c>
      <c r="E2813" s="18" t="n">
        <f aca="false">DATA!F2813</f>
        <v>7</v>
      </c>
      <c r="F2813" s="19" t="n">
        <f aca="false">DATA!G2813</f>
        <v>48.81</v>
      </c>
      <c r="G2813" s="19" t="n">
        <f aca="false">DATA!H2813</f>
        <v>1.42</v>
      </c>
      <c r="H2813" s="18" t="n">
        <f aca="false">DATA!E2813</f>
        <v>5</v>
      </c>
      <c r="I2813" s="20" t="n">
        <f aca="false">F2813*E2813</f>
        <v>341.67</v>
      </c>
      <c r="J2813" s="20" t="n">
        <f aca="false">PARAMETER!$B$4*G2813*SQRT(E2813)</f>
        <v>6.17966056882301</v>
      </c>
      <c r="K2813" s="20" t="n">
        <f aca="false">I2813+J2813</f>
        <v>347.849660568823</v>
      </c>
      <c r="L2813" s="20" t="n">
        <f aca="false">K2813+F2813*H2813</f>
        <v>591.899660568823</v>
      </c>
      <c r="M2813" s="16" t="str">
        <f aca="false">IF(C2813&lt;=K2813,"REORDER",IF(C2813&gt;L2813,"OVERSTOCK","OK"))</f>
        <v>OK</v>
      </c>
      <c r="N2813" s="16" t="str">
        <f aca="false">IF(C2813&lt;=D2813,"REORDER","OK")</f>
        <v>OK</v>
      </c>
      <c r="O2813" s="18" t="n">
        <f aca="false">IF(D2813&lt;I2813,1,0)</f>
        <v>1</v>
      </c>
      <c r="P2813" s="20" t="n">
        <f aca="false">C2813/F2813</f>
        <v>7.41651300962917</v>
      </c>
      <c r="Q2813" s="19" t="n">
        <f aca="false">DATA!N2813</f>
        <v>127.09</v>
      </c>
      <c r="R2813" s="19" t="n">
        <f aca="false">DATA!O2813</f>
        <v>0.26</v>
      </c>
      <c r="S2813" s="17" t="n">
        <f aca="false">C2813*Q2813</f>
        <v>46006.58</v>
      </c>
      <c r="T2813" s="19" t="n">
        <f aca="false">C2813*R2813</f>
        <v>94.12</v>
      </c>
      <c r="U2813" s="20" t="n">
        <f aca="false">MAX(0,C2813-L2813)</f>
        <v>0</v>
      </c>
      <c r="V2813" s="17" t="n">
        <f aca="false">U2813*Q2813</f>
        <v>0</v>
      </c>
      <c r="W2813" s="19" t="n">
        <f aca="false">U2813*R2813</f>
        <v>0</v>
      </c>
      <c r="X2813" s="20" t="n">
        <f aca="false">MAX(0,K2813-C2813)</f>
        <v>0</v>
      </c>
      <c r="Y2813" s="17" t="n">
        <f aca="false">F2813*PARAMETER!$B$5*Q2813</f>
        <v>2264190.9585</v>
      </c>
      <c r="Z2813" s="21" t="n">
        <f aca="false">SUMIF($Y$2:$Y$3205,"&gt;="&amp;Y2813)/SUM($Y$2:$Y$3205)</f>
        <v>0.254028439034181</v>
      </c>
      <c r="AA2813" s="16" t="str">
        <f aca="false">IF(Z2813&lt;=PARAMETER!$B$7,"A",IF(Z2813&lt;=PARAMETER!$B$8,"B","C"))</f>
        <v>A</v>
      </c>
      <c r="AB2813" s="22" t="n">
        <f aca="false">G2813/F2813</f>
        <v>0.0290923990985454</v>
      </c>
      <c r="AC2813" s="16" t="str">
        <f aca="false">IF(AB2813&lt;=PARAMETER!$B$9,"X",IF(AB2813&lt;=PARAMETER!$B$10,"Y","Z"))</f>
        <v>X</v>
      </c>
      <c r="AD2813" s="16" t="str">
        <f aca="false">AA2813&amp;AC2813</f>
        <v>AX</v>
      </c>
      <c r="AE2813" s="22" t="n">
        <f aca="false">DATA!I2813</f>
        <v>1</v>
      </c>
      <c r="AF2813" s="18" t="n">
        <f aca="false">DATA!L2813</f>
        <v>97</v>
      </c>
      <c r="AG2813" s="16" t="str">
        <f aca="false">DATA!K2813</f>
        <v>D</v>
      </c>
      <c r="AH2813" s="18" t="n">
        <f aca="false">IF(AE2813&gt;=PARAMETER!$B$12,1,0)</f>
        <v>1</v>
      </c>
      <c r="AI2813" s="18" t="n">
        <f aca="false">IF(AF2813&gt;=PARAMETER!$B$13,1,0)</f>
        <v>1</v>
      </c>
      <c r="AJ2813" s="18" t="n">
        <f aca="false">IF(AND(AH2813=1,AI2813=1),1,0)</f>
        <v>1</v>
      </c>
    </row>
    <row r="2814" customFormat="false" ht="15" hidden="false" customHeight="false" outlineLevel="0" collapsed="false">
      <c r="A2814" s="16" t="str">
        <f aca="false">DATA!A2814</f>
        <v>ITM12812</v>
      </c>
      <c r="B2814" s="16" t="str">
        <f aca="false">DATA!B2814</f>
        <v>Groceries</v>
      </c>
      <c r="C2814" s="17" t="n">
        <f aca="false">DATA!C2814</f>
        <v>145</v>
      </c>
      <c r="D2814" s="17" t="n">
        <f aca="false">DATA!D2814</f>
        <v>62</v>
      </c>
      <c r="E2814" s="18" t="n">
        <f aca="false">DATA!F2814</f>
        <v>7</v>
      </c>
      <c r="F2814" s="19" t="n">
        <f aca="false">DATA!G2814</f>
        <v>43.26</v>
      </c>
      <c r="G2814" s="19" t="n">
        <f aca="false">DATA!H2814</f>
        <v>2.91</v>
      </c>
      <c r="H2814" s="18" t="n">
        <f aca="false">DATA!E2814</f>
        <v>14</v>
      </c>
      <c r="I2814" s="20" t="n">
        <f aca="false">F2814*E2814</f>
        <v>302.82</v>
      </c>
      <c r="J2814" s="20" t="n">
        <f aca="false">PARAMETER!$B$4*G2814*SQRT(E2814)</f>
        <v>12.6639522924472</v>
      </c>
      <c r="K2814" s="20" t="n">
        <f aca="false">I2814+J2814</f>
        <v>315.483952292447</v>
      </c>
      <c r="L2814" s="20" t="n">
        <f aca="false">K2814+F2814*H2814</f>
        <v>921.123952292447</v>
      </c>
      <c r="M2814" s="16" t="str">
        <f aca="false">IF(C2814&lt;=K2814,"REORDER",IF(C2814&gt;L2814,"OVERSTOCK","OK"))</f>
        <v>REORDER</v>
      </c>
      <c r="N2814" s="16" t="str">
        <f aca="false">IF(C2814&lt;=D2814,"REORDER","OK")</f>
        <v>OK</v>
      </c>
      <c r="O2814" s="18" t="n">
        <f aca="false">IF(D2814&lt;I2814,1,0)</f>
        <v>1</v>
      </c>
      <c r="P2814" s="20" t="n">
        <f aca="false">C2814/F2814</f>
        <v>3.35182616736015</v>
      </c>
      <c r="Q2814" s="19" t="n">
        <f aca="false">DATA!N2814</f>
        <v>103.03</v>
      </c>
      <c r="R2814" s="19" t="n">
        <f aca="false">DATA!O2814</f>
        <v>1.91</v>
      </c>
      <c r="S2814" s="17" t="n">
        <f aca="false">C2814*Q2814</f>
        <v>14939.35</v>
      </c>
      <c r="T2814" s="19" t="n">
        <f aca="false">C2814*R2814</f>
        <v>276.95</v>
      </c>
      <c r="U2814" s="20" t="n">
        <f aca="false">MAX(0,C2814-L2814)</f>
        <v>0</v>
      </c>
      <c r="V2814" s="17" t="n">
        <f aca="false">U2814*Q2814</f>
        <v>0</v>
      </c>
      <c r="W2814" s="19" t="n">
        <f aca="false">U2814*R2814</f>
        <v>0</v>
      </c>
      <c r="X2814" s="20" t="n">
        <f aca="false">MAX(0,K2814-C2814)</f>
        <v>170.483952292447</v>
      </c>
      <c r="Y2814" s="17" t="n">
        <f aca="false">F2814*PARAMETER!$B$5*Q2814</f>
        <v>1626833.397</v>
      </c>
      <c r="Z2814" s="21" t="n">
        <f aca="false">SUMIF($Y$2:$Y$3205,"&gt;="&amp;Y2814)/SUM($Y$2:$Y$3205)</f>
        <v>0.475610459098716</v>
      </c>
      <c r="AA2814" s="16" t="str">
        <f aca="false">IF(Z2814&lt;=PARAMETER!$B$7,"A",IF(Z2814&lt;=PARAMETER!$B$8,"B","C"))</f>
        <v>A</v>
      </c>
      <c r="AB2814" s="22" t="n">
        <f aca="false">G2814/F2814</f>
        <v>0.0672676837725382</v>
      </c>
      <c r="AC2814" s="16" t="str">
        <f aca="false">IF(AB2814&lt;=PARAMETER!$B$9,"X",IF(AB2814&lt;=PARAMETER!$B$10,"Y","Z"))</f>
        <v>X</v>
      </c>
      <c r="AD2814" s="16" t="str">
        <f aca="false">AA2814&amp;AC2814</f>
        <v>AX</v>
      </c>
      <c r="AE2814" s="22" t="n">
        <f aca="false">DATA!I2814</f>
        <v>0.69</v>
      </c>
      <c r="AF2814" s="18" t="n">
        <f aca="false">DATA!L2814</f>
        <v>115</v>
      </c>
      <c r="AG2814" s="16" t="str">
        <f aca="false">DATA!K2814</f>
        <v>C</v>
      </c>
      <c r="AH2814" s="18" t="n">
        <f aca="false">IF(AE2814&gt;=PARAMETER!$B$12,1,0)</f>
        <v>0</v>
      </c>
      <c r="AI2814" s="18" t="n">
        <f aca="false">IF(AF2814&gt;=PARAMETER!$B$13,1,0)</f>
        <v>1</v>
      </c>
      <c r="AJ2814" s="18" t="n">
        <f aca="false">IF(AND(AH2814=1,AI2814=1),1,0)</f>
        <v>0</v>
      </c>
    </row>
    <row r="2815" customFormat="false" ht="15" hidden="false" customHeight="false" outlineLevel="0" collapsed="false">
      <c r="A2815" s="16" t="str">
        <f aca="false">DATA!A2815</f>
        <v>ITM12813</v>
      </c>
      <c r="B2815" s="16" t="str">
        <f aca="false">DATA!B2815</f>
        <v>Electronics</v>
      </c>
      <c r="C2815" s="17" t="n">
        <f aca="false">DATA!C2815</f>
        <v>94</v>
      </c>
      <c r="D2815" s="17" t="n">
        <f aca="false">DATA!D2815</f>
        <v>81</v>
      </c>
      <c r="E2815" s="18" t="n">
        <f aca="false">DATA!F2815</f>
        <v>7</v>
      </c>
      <c r="F2815" s="19" t="n">
        <f aca="false">DATA!G2815</f>
        <v>40.68</v>
      </c>
      <c r="G2815" s="19" t="n">
        <f aca="false">DATA!H2815</f>
        <v>6.8</v>
      </c>
      <c r="H2815" s="18" t="n">
        <f aca="false">DATA!E2815</f>
        <v>5</v>
      </c>
      <c r="I2815" s="20" t="n">
        <f aca="false">F2815*E2815</f>
        <v>284.76</v>
      </c>
      <c r="J2815" s="20" t="n">
        <f aca="false">PARAMETER!$B$4*G2815*SQRT(E2815)</f>
        <v>29.5927407521102</v>
      </c>
      <c r="K2815" s="20" t="n">
        <f aca="false">I2815+J2815</f>
        <v>314.35274075211</v>
      </c>
      <c r="L2815" s="20" t="n">
        <f aca="false">K2815+F2815*H2815</f>
        <v>517.75274075211</v>
      </c>
      <c r="M2815" s="16" t="str">
        <f aca="false">IF(C2815&lt;=K2815,"REORDER",IF(C2815&gt;L2815,"OVERSTOCK","OK"))</f>
        <v>REORDER</v>
      </c>
      <c r="N2815" s="16" t="str">
        <f aca="false">IF(C2815&lt;=D2815,"REORDER","OK")</f>
        <v>OK</v>
      </c>
      <c r="O2815" s="18" t="n">
        <f aca="false">IF(D2815&lt;I2815,1,0)</f>
        <v>1</v>
      </c>
      <c r="P2815" s="20" t="n">
        <f aca="false">C2815/F2815</f>
        <v>2.31071779744346</v>
      </c>
      <c r="Q2815" s="19" t="n">
        <f aca="false">DATA!N2815</f>
        <v>97.25</v>
      </c>
      <c r="R2815" s="19" t="n">
        <f aca="false">DATA!O2815</f>
        <v>1.27</v>
      </c>
      <c r="S2815" s="17" t="n">
        <f aca="false">C2815*Q2815</f>
        <v>9141.5</v>
      </c>
      <c r="T2815" s="19" t="n">
        <f aca="false">C2815*R2815</f>
        <v>119.38</v>
      </c>
      <c r="U2815" s="20" t="n">
        <f aca="false">MAX(0,C2815-L2815)</f>
        <v>0</v>
      </c>
      <c r="V2815" s="17" t="n">
        <f aca="false">U2815*Q2815</f>
        <v>0</v>
      </c>
      <c r="W2815" s="19" t="n">
        <f aca="false">U2815*R2815</f>
        <v>0</v>
      </c>
      <c r="X2815" s="20" t="n">
        <f aca="false">MAX(0,K2815-C2815)</f>
        <v>220.35274075211</v>
      </c>
      <c r="Y2815" s="17" t="n">
        <f aca="false">F2815*PARAMETER!$B$5*Q2815</f>
        <v>1443987.45</v>
      </c>
      <c r="Z2815" s="21" t="n">
        <f aca="false">SUMIF($Y$2:$Y$3205,"&gt;="&amp;Y2815)/SUM($Y$2:$Y$3205)</f>
        <v>0.550148208124538</v>
      </c>
      <c r="AA2815" s="16" t="str">
        <f aca="false">IF(Z2815&lt;=PARAMETER!$B$7,"A",IF(Z2815&lt;=PARAMETER!$B$8,"B","C"))</f>
        <v>A</v>
      </c>
      <c r="AB2815" s="22" t="n">
        <f aca="false">G2815/F2815</f>
        <v>0.167158308751229</v>
      </c>
      <c r="AC2815" s="16" t="str">
        <f aca="false">IF(AB2815&lt;=PARAMETER!$B$9,"X",IF(AB2815&lt;=PARAMETER!$B$10,"Y","Z"))</f>
        <v>X</v>
      </c>
      <c r="AD2815" s="16" t="str">
        <f aca="false">AA2815&amp;AC2815</f>
        <v>AX</v>
      </c>
      <c r="AE2815" s="22" t="n">
        <f aca="false">DATA!I2815</f>
        <v>0.44</v>
      </c>
      <c r="AF2815" s="18" t="n">
        <f aca="false">DATA!L2815</f>
        <v>114</v>
      </c>
      <c r="AG2815" s="16" t="str">
        <f aca="false">DATA!K2815</f>
        <v>C</v>
      </c>
      <c r="AH2815" s="18" t="n">
        <f aca="false">IF(AE2815&gt;=PARAMETER!$B$12,1,0)</f>
        <v>0</v>
      </c>
      <c r="AI2815" s="18" t="n">
        <f aca="false">IF(AF2815&gt;=PARAMETER!$B$13,1,0)</f>
        <v>1</v>
      </c>
      <c r="AJ2815" s="18" t="n">
        <f aca="false">IF(AND(AH2815=1,AI2815=1),1,0)</f>
        <v>0</v>
      </c>
    </row>
    <row r="2816" customFormat="false" ht="15" hidden="false" customHeight="false" outlineLevel="0" collapsed="false">
      <c r="A2816" s="16" t="str">
        <f aca="false">DATA!A2816</f>
        <v>ITM12814</v>
      </c>
      <c r="B2816" s="16" t="str">
        <f aca="false">DATA!B2816</f>
        <v>Pharma</v>
      </c>
      <c r="C2816" s="17" t="n">
        <f aca="false">DATA!C2816</f>
        <v>184</v>
      </c>
      <c r="D2816" s="17" t="n">
        <f aca="false">DATA!D2816</f>
        <v>13</v>
      </c>
      <c r="E2816" s="18" t="n">
        <f aca="false">DATA!F2816</f>
        <v>7</v>
      </c>
      <c r="F2816" s="19" t="n">
        <f aca="false">DATA!G2816</f>
        <v>7.27</v>
      </c>
      <c r="G2816" s="19" t="n">
        <f aca="false">DATA!H2816</f>
        <v>6.9</v>
      </c>
      <c r="H2816" s="18" t="n">
        <f aca="false">DATA!E2816</f>
        <v>9</v>
      </c>
      <c r="I2816" s="20" t="n">
        <f aca="false">F2816*E2816</f>
        <v>50.89</v>
      </c>
      <c r="J2816" s="20" t="n">
        <f aca="false">PARAMETER!$B$4*G2816*SQRT(E2816)</f>
        <v>30.0279281161118</v>
      </c>
      <c r="K2816" s="20" t="n">
        <f aca="false">I2816+J2816</f>
        <v>80.9179281161118</v>
      </c>
      <c r="L2816" s="20" t="n">
        <f aca="false">K2816+F2816*H2816</f>
        <v>146.347928116112</v>
      </c>
      <c r="M2816" s="16" t="str">
        <f aca="false">IF(C2816&lt;=K2816,"REORDER",IF(C2816&gt;L2816,"OVERSTOCK","OK"))</f>
        <v>OVERSTOCK</v>
      </c>
      <c r="N2816" s="16" t="str">
        <f aca="false">IF(C2816&lt;=D2816,"REORDER","OK")</f>
        <v>OK</v>
      </c>
      <c r="O2816" s="18" t="n">
        <f aca="false">IF(D2816&lt;I2816,1,0)</f>
        <v>1</v>
      </c>
      <c r="P2816" s="20" t="n">
        <f aca="false">C2816/F2816</f>
        <v>25.3094910591472</v>
      </c>
      <c r="Q2816" s="19" t="n">
        <f aca="false">DATA!N2816</f>
        <v>150.56</v>
      </c>
      <c r="R2816" s="19" t="n">
        <f aca="false">DATA!O2816</f>
        <v>0.74</v>
      </c>
      <c r="S2816" s="17" t="n">
        <f aca="false">C2816*Q2816</f>
        <v>27703.04</v>
      </c>
      <c r="T2816" s="19" t="n">
        <f aca="false">C2816*R2816</f>
        <v>136.16</v>
      </c>
      <c r="U2816" s="20" t="n">
        <f aca="false">MAX(0,C2816-L2816)</f>
        <v>37.6520718838882</v>
      </c>
      <c r="V2816" s="17" t="n">
        <f aca="false">U2816*Q2816</f>
        <v>5668.89594283821</v>
      </c>
      <c r="W2816" s="19" t="n">
        <f aca="false">U2816*R2816</f>
        <v>27.8625331940773</v>
      </c>
      <c r="X2816" s="20" t="n">
        <f aca="false">MAX(0,K2816-C2816)</f>
        <v>0</v>
      </c>
      <c r="Y2816" s="17" t="n">
        <f aca="false">F2816*PARAMETER!$B$5*Q2816</f>
        <v>399518.488</v>
      </c>
      <c r="Z2816" s="21" t="n">
        <f aca="false">SUMIF($Y$2:$Y$3205,"&gt;="&amp;Y2816)/SUM($Y$2:$Y$3205)</f>
        <v>0.935298123646398</v>
      </c>
      <c r="AA2816" s="16" t="str">
        <f aca="false">IF(Z2816&lt;=PARAMETER!$B$7,"A",IF(Z2816&lt;=PARAMETER!$B$8,"B","C"))</f>
        <v>B</v>
      </c>
      <c r="AB2816" s="22" t="n">
        <f aca="false">G2816/F2816</f>
        <v>0.949105914718019</v>
      </c>
      <c r="AC2816" s="16" t="str">
        <f aca="false">IF(AB2816&lt;=PARAMETER!$B$9,"X",IF(AB2816&lt;=PARAMETER!$B$10,"Y","Z"))</f>
        <v>Z</v>
      </c>
      <c r="AD2816" s="16" t="str">
        <f aca="false">AA2816&amp;AC2816</f>
        <v>BZ</v>
      </c>
      <c r="AE2816" s="22" t="n">
        <f aca="false">DATA!I2816</f>
        <v>0.4</v>
      </c>
      <c r="AF2816" s="18" t="n">
        <f aca="false">DATA!L2816</f>
        <v>45</v>
      </c>
      <c r="AG2816" s="16" t="str">
        <f aca="false">DATA!K2816</f>
        <v>A</v>
      </c>
      <c r="AH2816" s="18" t="n">
        <f aca="false">IF(AE2816&gt;=PARAMETER!$B$12,1,0)</f>
        <v>0</v>
      </c>
      <c r="AI2816" s="18" t="n">
        <f aca="false">IF(AF2816&gt;=PARAMETER!$B$13,1,0)</f>
        <v>0</v>
      </c>
      <c r="AJ2816" s="18" t="n">
        <f aca="false">IF(AND(AH2816=1,AI2816=1),1,0)</f>
        <v>0</v>
      </c>
    </row>
    <row r="2817" customFormat="false" ht="15" hidden="false" customHeight="false" outlineLevel="0" collapsed="false">
      <c r="A2817" s="16" t="str">
        <f aca="false">DATA!A2817</f>
        <v>ITM12815</v>
      </c>
      <c r="B2817" s="16" t="str">
        <f aca="false">DATA!B2817</f>
        <v>Groceries</v>
      </c>
      <c r="C2817" s="17" t="n">
        <f aca="false">DATA!C2817</f>
        <v>297</v>
      </c>
      <c r="D2817" s="17" t="n">
        <f aca="false">DATA!D2817</f>
        <v>14</v>
      </c>
      <c r="E2817" s="18" t="n">
        <f aca="false">DATA!F2817</f>
        <v>7</v>
      </c>
      <c r="F2817" s="19" t="n">
        <f aca="false">DATA!G2817</f>
        <v>38</v>
      </c>
      <c r="G2817" s="19" t="n">
        <f aca="false">DATA!H2817</f>
        <v>3.48</v>
      </c>
      <c r="H2817" s="18" t="n">
        <f aca="false">DATA!E2817</f>
        <v>13</v>
      </c>
      <c r="I2817" s="20" t="n">
        <f aca="false">F2817*E2817</f>
        <v>266</v>
      </c>
      <c r="J2817" s="20" t="n">
        <f aca="false">PARAMETER!$B$4*G2817*SQRT(E2817)</f>
        <v>15.1445202672564</v>
      </c>
      <c r="K2817" s="20" t="n">
        <f aca="false">I2817+J2817</f>
        <v>281.144520267256</v>
      </c>
      <c r="L2817" s="20" t="n">
        <f aca="false">K2817+F2817*H2817</f>
        <v>775.144520267256</v>
      </c>
      <c r="M2817" s="16" t="str">
        <f aca="false">IF(C2817&lt;=K2817,"REORDER",IF(C2817&gt;L2817,"OVERSTOCK","OK"))</f>
        <v>OK</v>
      </c>
      <c r="N2817" s="16" t="str">
        <f aca="false">IF(C2817&lt;=D2817,"REORDER","OK")</f>
        <v>OK</v>
      </c>
      <c r="O2817" s="18" t="n">
        <f aca="false">IF(D2817&lt;I2817,1,0)</f>
        <v>1</v>
      </c>
      <c r="P2817" s="20" t="n">
        <f aca="false">C2817/F2817</f>
        <v>7.81578947368421</v>
      </c>
      <c r="Q2817" s="19" t="n">
        <f aca="false">DATA!N2817</f>
        <v>109.05</v>
      </c>
      <c r="R2817" s="19" t="n">
        <f aca="false">DATA!O2817</f>
        <v>0.62</v>
      </c>
      <c r="S2817" s="17" t="n">
        <f aca="false">C2817*Q2817</f>
        <v>32387.85</v>
      </c>
      <c r="T2817" s="19" t="n">
        <f aca="false">C2817*R2817</f>
        <v>184.14</v>
      </c>
      <c r="U2817" s="20" t="n">
        <f aca="false">MAX(0,C2817-L2817)</f>
        <v>0</v>
      </c>
      <c r="V2817" s="17" t="n">
        <f aca="false">U2817*Q2817</f>
        <v>0</v>
      </c>
      <c r="W2817" s="19" t="n">
        <f aca="false">U2817*R2817</f>
        <v>0</v>
      </c>
      <c r="X2817" s="20" t="n">
        <f aca="false">MAX(0,K2817-C2817)</f>
        <v>0</v>
      </c>
      <c r="Y2817" s="17" t="n">
        <f aca="false">F2817*PARAMETER!$B$5*Q2817</f>
        <v>1512523.5</v>
      </c>
      <c r="Z2817" s="21" t="n">
        <f aca="false">SUMIF($Y$2:$Y$3205,"&gt;="&amp;Y2817)/SUM($Y$2:$Y$3205)</f>
        <v>0.522390357247909</v>
      </c>
      <c r="AA2817" s="16" t="str">
        <f aca="false">IF(Z2817&lt;=PARAMETER!$B$7,"A",IF(Z2817&lt;=PARAMETER!$B$8,"B","C"))</f>
        <v>A</v>
      </c>
      <c r="AB2817" s="22" t="n">
        <f aca="false">G2817/F2817</f>
        <v>0.0915789473684211</v>
      </c>
      <c r="AC2817" s="16" t="str">
        <f aca="false">IF(AB2817&lt;=PARAMETER!$B$9,"X",IF(AB2817&lt;=PARAMETER!$B$10,"Y","Z"))</f>
        <v>X</v>
      </c>
      <c r="AD2817" s="16" t="str">
        <f aca="false">AA2817&amp;AC2817</f>
        <v>AX</v>
      </c>
      <c r="AE2817" s="22" t="n">
        <f aca="false">DATA!I2817</f>
        <v>0.94</v>
      </c>
      <c r="AF2817" s="18" t="n">
        <f aca="false">DATA!L2817</f>
        <v>67</v>
      </c>
      <c r="AG2817" s="16" t="str">
        <f aca="false">DATA!K2817</f>
        <v>B</v>
      </c>
      <c r="AH2817" s="18" t="n">
        <f aca="false">IF(AE2817&gt;=PARAMETER!$B$12,1,0)</f>
        <v>1</v>
      </c>
      <c r="AI2817" s="18" t="n">
        <f aca="false">IF(AF2817&gt;=PARAMETER!$B$13,1,0)</f>
        <v>0</v>
      </c>
      <c r="AJ2817" s="18" t="n">
        <f aca="false">IF(AND(AH2817=1,AI2817=1),1,0)</f>
        <v>0</v>
      </c>
    </row>
    <row r="2818" customFormat="false" ht="15" hidden="false" customHeight="false" outlineLevel="0" collapsed="false">
      <c r="A2818" s="16" t="str">
        <f aca="false">DATA!A2818</f>
        <v>ITM12816</v>
      </c>
      <c r="B2818" s="16" t="str">
        <f aca="false">DATA!B2818</f>
        <v>Pharma</v>
      </c>
      <c r="C2818" s="17" t="n">
        <f aca="false">DATA!C2818</f>
        <v>461</v>
      </c>
      <c r="D2818" s="17" t="n">
        <f aca="false">DATA!D2818</f>
        <v>58</v>
      </c>
      <c r="E2818" s="18" t="n">
        <f aca="false">DATA!F2818</f>
        <v>2</v>
      </c>
      <c r="F2818" s="19" t="n">
        <f aca="false">DATA!G2818</f>
        <v>11.51</v>
      </c>
      <c r="G2818" s="19" t="n">
        <f aca="false">DATA!H2818</f>
        <v>7.16</v>
      </c>
      <c r="H2818" s="18" t="n">
        <f aca="false">DATA!E2818</f>
        <v>14</v>
      </c>
      <c r="I2818" s="20" t="n">
        <f aca="false">F2818*E2818</f>
        <v>23.02</v>
      </c>
      <c r="J2818" s="20" t="n">
        <f aca="false">PARAMETER!$B$4*G2818*SQRT(E2818)</f>
        <v>16.65540804065</v>
      </c>
      <c r="K2818" s="20" t="n">
        <f aca="false">I2818+J2818</f>
        <v>39.67540804065</v>
      </c>
      <c r="L2818" s="20" t="n">
        <f aca="false">K2818+F2818*H2818</f>
        <v>200.81540804065</v>
      </c>
      <c r="M2818" s="16" t="str">
        <f aca="false">IF(C2818&lt;=K2818,"REORDER",IF(C2818&gt;L2818,"OVERSTOCK","OK"))</f>
        <v>OVERSTOCK</v>
      </c>
      <c r="N2818" s="16" t="str">
        <f aca="false">IF(C2818&lt;=D2818,"REORDER","OK")</f>
        <v>OK</v>
      </c>
      <c r="O2818" s="18" t="n">
        <f aca="false">IF(D2818&lt;I2818,1,0)</f>
        <v>0</v>
      </c>
      <c r="P2818" s="20" t="n">
        <f aca="false">C2818/F2818</f>
        <v>40.0521285838401</v>
      </c>
      <c r="Q2818" s="19" t="n">
        <f aca="false">DATA!N2818</f>
        <v>30.1</v>
      </c>
      <c r="R2818" s="19" t="n">
        <f aca="false">DATA!O2818</f>
        <v>0.94</v>
      </c>
      <c r="S2818" s="17" t="n">
        <f aca="false">C2818*Q2818</f>
        <v>13876.1</v>
      </c>
      <c r="T2818" s="19" t="n">
        <f aca="false">C2818*R2818</f>
        <v>433.34</v>
      </c>
      <c r="U2818" s="20" t="n">
        <f aca="false">MAX(0,C2818-L2818)</f>
        <v>260.18459195935</v>
      </c>
      <c r="V2818" s="17" t="n">
        <f aca="false">U2818*Q2818</f>
        <v>7831.55621797644</v>
      </c>
      <c r="W2818" s="19" t="n">
        <f aca="false">U2818*R2818</f>
        <v>244.573516441789</v>
      </c>
      <c r="X2818" s="20" t="n">
        <f aca="false">MAX(0,K2818-C2818)</f>
        <v>0</v>
      </c>
      <c r="Y2818" s="17" t="n">
        <f aca="false">F2818*PARAMETER!$B$5*Q2818</f>
        <v>126454.615</v>
      </c>
      <c r="Z2818" s="21" t="n">
        <f aca="false">SUMIF($Y$2:$Y$3205,"&gt;="&amp;Y2818)/SUM($Y$2:$Y$3205)</f>
        <v>0.993658630959327</v>
      </c>
      <c r="AA2818" s="16" t="str">
        <f aca="false">IF(Z2818&lt;=PARAMETER!$B$7,"A",IF(Z2818&lt;=PARAMETER!$B$8,"B","C"))</f>
        <v>C</v>
      </c>
      <c r="AB2818" s="22" t="n">
        <f aca="false">G2818/F2818</f>
        <v>0.622067767158992</v>
      </c>
      <c r="AC2818" s="16" t="str">
        <f aca="false">IF(AB2818&lt;=PARAMETER!$B$9,"X",IF(AB2818&lt;=PARAMETER!$B$10,"Y","Z"))</f>
        <v>Z</v>
      </c>
      <c r="AD2818" s="16" t="str">
        <f aca="false">AA2818&amp;AC2818</f>
        <v>CZ</v>
      </c>
      <c r="AE2818" s="22" t="n">
        <f aca="false">DATA!I2818</f>
        <v>0.88</v>
      </c>
      <c r="AF2818" s="18" t="n">
        <f aca="false">DATA!L2818</f>
        <v>178</v>
      </c>
      <c r="AG2818" s="16" t="str">
        <f aca="false">DATA!K2818</f>
        <v>D</v>
      </c>
      <c r="AH2818" s="18" t="n">
        <f aca="false">IF(AE2818&gt;=PARAMETER!$B$12,1,0)</f>
        <v>1</v>
      </c>
      <c r="AI2818" s="18" t="n">
        <f aca="false">IF(AF2818&gt;=PARAMETER!$B$13,1,0)</f>
        <v>1</v>
      </c>
      <c r="AJ2818" s="18" t="n">
        <f aca="false">IF(AND(AH2818=1,AI2818=1),1,0)</f>
        <v>1</v>
      </c>
    </row>
    <row r="2819" customFormat="false" ht="15" hidden="false" customHeight="false" outlineLevel="0" collapsed="false">
      <c r="A2819" s="16" t="str">
        <f aca="false">DATA!A2819</f>
        <v>ITM12817</v>
      </c>
      <c r="B2819" s="16" t="str">
        <f aca="false">DATA!B2819</f>
        <v>Pharma</v>
      </c>
      <c r="C2819" s="17" t="n">
        <f aca="false">DATA!C2819</f>
        <v>343</v>
      </c>
      <c r="D2819" s="17" t="n">
        <f aca="false">DATA!D2819</f>
        <v>39</v>
      </c>
      <c r="E2819" s="18" t="n">
        <f aca="false">DATA!F2819</f>
        <v>3</v>
      </c>
      <c r="F2819" s="19" t="n">
        <f aca="false">DATA!G2819</f>
        <v>48.89</v>
      </c>
      <c r="G2819" s="19" t="n">
        <f aca="false">DATA!H2819</f>
        <v>4.19</v>
      </c>
      <c r="H2819" s="18" t="n">
        <f aca="false">DATA!E2819</f>
        <v>12</v>
      </c>
      <c r="I2819" s="20" t="n">
        <f aca="false">F2819*E2819</f>
        <v>146.67</v>
      </c>
      <c r="J2819" s="20" t="n">
        <f aca="false">PARAMETER!$B$4*G2819*SQRT(E2819)</f>
        <v>11.9371845216254</v>
      </c>
      <c r="K2819" s="20" t="n">
        <f aca="false">I2819+J2819</f>
        <v>158.607184521625</v>
      </c>
      <c r="L2819" s="20" t="n">
        <f aca="false">K2819+F2819*H2819</f>
        <v>745.287184521626</v>
      </c>
      <c r="M2819" s="16" t="str">
        <f aca="false">IF(C2819&lt;=K2819,"REORDER",IF(C2819&gt;L2819,"OVERSTOCK","OK"))</f>
        <v>OK</v>
      </c>
      <c r="N2819" s="16" t="str">
        <f aca="false">IF(C2819&lt;=D2819,"REORDER","OK")</f>
        <v>OK</v>
      </c>
      <c r="O2819" s="18" t="n">
        <f aca="false">IF(D2819&lt;I2819,1,0)</f>
        <v>1</v>
      </c>
      <c r="P2819" s="20" t="n">
        <f aca="false">C2819/F2819</f>
        <v>7.01574964205359</v>
      </c>
      <c r="Q2819" s="19" t="n">
        <f aca="false">DATA!N2819</f>
        <v>36.97</v>
      </c>
      <c r="R2819" s="19" t="n">
        <f aca="false">DATA!O2819</f>
        <v>0.27</v>
      </c>
      <c r="S2819" s="17" t="n">
        <f aca="false">C2819*Q2819</f>
        <v>12680.71</v>
      </c>
      <c r="T2819" s="19" t="n">
        <f aca="false">C2819*R2819</f>
        <v>92.61</v>
      </c>
      <c r="U2819" s="20" t="n">
        <f aca="false">MAX(0,C2819-L2819)</f>
        <v>0</v>
      </c>
      <c r="V2819" s="17" t="n">
        <f aca="false">U2819*Q2819</f>
        <v>0</v>
      </c>
      <c r="W2819" s="19" t="n">
        <f aca="false">U2819*R2819</f>
        <v>0</v>
      </c>
      <c r="X2819" s="20" t="n">
        <f aca="false">MAX(0,K2819-C2819)</f>
        <v>0</v>
      </c>
      <c r="Y2819" s="17" t="n">
        <f aca="false">F2819*PARAMETER!$B$5*Q2819</f>
        <v>659724.1045</v>
      </c>
      <c r="Z2819" s="21" t="n">
        <f aca="false">SUMIF($Y$2:$Y$3205,"&gt;="&amp;Y2819)/SUM($Y$2:$Y$3205)</f>
        <v>0.858184680649305</v>
      </c>
      <c r="AA2819" s="16" t="str">
        <f aca="false">IF(Z2819&lt;=PARAMETER!$B$7,"A",IF(Z2819&lt;=PARAMETER!$B$8,"B","C"))</f>
        <v>B</v>
      </c>
      <c r="AB2819" s="22" t="n">
        <f aca="false">G2819/F2819</f>
        <v>0.0857025976682348</v>
      </c>
      <c r="AC2819" s="16" t="str">
        <f aca="false">IF(AB2819&lt;=PARAMETER!$B$9,"X",IF(AB2819&lt;=PARAMETER!$B$10,"Y","Z"))</f>
        <v>X</v>
      </c>
      <c r="AD2819" s="16" t="str">
        <f aca="false">AA2819&amp;AC2819</f>
        <v>BX</v>
      </c>
      <c r="AE2819" s="22" t="n">
        <f aca="false">DATA!I2819</f>
        <v>0.53</v>
      </c>
      <c r="AF2819" s="18" t="n">
        <f aca="false">DATA!L2819</f>
        <v>17</v>
      </c>
      <c r="AG2819" s="16" t="str">
        <f aca="false">DATA!K2819</f>
        <v>B</v>
      </c>
      <c r="AH2819" s="18" t="n">
        <f aca="false">IF(AE2819&gt;=PARAMETER!$B$12,1,0)</f>
        <v>0</v>
      </c>
      <c r="AI2819" s="18" t="n">
        <f aca="false">IF(AF2819&gt;=PARAMETER!$B$13,1,0)</f>
        <v>0</v>
      </c>
      <c r="AJ2819" s="18" t="n">
        <f aca="false">IF(AND(AH2819=1,AI2819=1),1,0)</f>
        <v>0</v>
      </c>
    </row>
    <row r="2820" customFormat="false" ht="15" hidden="false" customHeight="false" outlineLevel="0" collapsed="false">
      <c r="A2820" s="16" t="str">
        <f aca="false">DATA!A2820</f>
        <v>ITM12818</v>
      </c>
      <c r="B2820" s="16" t="str">
        <f aca="false">DATA!B2820</f>
        <v>Apparel</v>
      </c>
      <c r="C2820" s="17" t="n">
        <f aca="false">DATA!C2820</f>
        <v>496</v>
      </c>
      <c r="D2820" s="17" t="n">
        <f aca="false">DATA!D2820</f>
        <v>81</v>
      </c>
      <c r="E2820" s="18" t="n">
        <f aca="false">DATA!F2820</f>
        <v>5</v>
      </c>
      <c r="F2820" s="19" t="n">
        <f aca="false">DATA!G2820</f>
        <v>3.55</v>
      </c>
      <c r="G2820" s="19" t="n">
        <f aca="false">DATA!H2820</f>
        <v>0.5</v>
      </c>
      <c r="H2820" s="18" t="n">
        <f aca="false">DATA!E2820</f>
        <v>6</v>
      </c>
      <c r="I2820" s="20" t="n">
        <f aca="false">F2820*E2820</f>
        <v>17.75</v>
      </c>
      <c r="J2820" s="20" t="n">
        <f aca="false">PARAMETER!$B$4*G2820*SQRT(E2820)</f>
        <v>1.83900226145029</v>
      </c>
      <c r="K2820" s="20" t="n">
        <f aca="false">I2820+J2820</f>
        <v>19.5890022614503</v>
      </c>
      <c r="L2820" s="20" t="n">
        <f aca="false">K2820+F2820*H2820</f>
        <v>40.8890022614503</v>
      </c>
      <c r="M2820" s="16" t="str">
        <f aca="false">IF(C2820&lt;=K2820,"REORDER",IF(C2820&gt;L2820,"OVERSTOCK","OK"))</f>
        <v>OVERSTOCK</v>
      </c>
      <c r="N2820" s="16" t="str">
        <f aca="false">IF(C2820&lt;=D2820,"REORDER","OK")</f>
        <v>OK</v>
      </c>
      <c r="O2820" s="18" t="n">
        <f aca="false">IF(D2820&lt;I2820,1,0)</f>
        <v>0</v>
      </c>
      <c r="P2820" s="20" t="n">
        <f aca="false">C2820/F2820</f>
        <v>139.718309859155</v>
      </c>
      <c r="Q2820" s="19" t="n">
        <f aca="false">DATA!N2820</f>
        <v>77.85</v>
      </c>
      <c r="R2820" s="19" t="n">
        <f aca="false">DATA!O2820</f>
        <v>1.79</v>
      </c>
      <c r="S2820" s="17" t="n">
        <f aca="false">C2820*Q2820</f>
        <v>38613.6</v>
      </c>
      <c r="T2820" s="19" t="n">
        <f aca="false">C2820*R2820</f>
        <v>887.84</v>
      </c>
      <c r="U2820" s="20" t="n">
        <f aca="false">MAX(0,C2820-L2820)</f>
        <v>455.11099773855</v>
      </c>
      <c r="V2820" s="17" t="n">
        <f aca="false">U2820*Q2820</f>
        <v>35430.3911739461</v>
      </c>
      <c r="W2820" s="19" t="n">
        <f aca="false">U2820*R2820</f>
        <v>814.648685952004</v>
      </c>
      <c r="X2820" s="20" t="n">
        <f aca="false">MAX(0,K2820-C2820)</f>
        <v>0</v>
      </c>
      <c r="Y2820" s="17" t="n">
        <f aca="false">F2820*PARAMETER!$B$5*Q2820</f>
        <v>100874.1375</v>
      </c>
      <c r="Z2820" s="21" t="n">
        <f aca="false">SUMIF($Y$2:$Y$3205,"&gt;="&amp;Y2820)/SUM($Y$2:$Y$3205)</f>
        <v>0.996139844395805</v>
      </c>
      <c r="AA2820" s="16" t="str">
        <f aca="false">IF(Z2820&lt;=PARAMETER!$B$7,"A",IF(Z2820&lt;=PARAMETER!$B$8,"B","C"))</f>
        <v>C</v>
      </c>
      <c r="AB2820" s="22" t="n">
        <f aca="false">G2820/F2820</f>
        <v>0.140845070422535</v>
      </c>
      <c r="AC2820" s="16" t="str">
        <f aca="false">IF(AB2820&lt;=PARAMETER!$B$9,"X",IF(AB2820&lt;=PARAMETER!$B$10,"Y","Z"))</f>
        <v>X</v>
      </c>
      <c r="AD2820" s="16" t="str">
        <f aca="false">AA2820&amp;AC2820</f>
        <v>CX</v>
      </c>
      <c r="AE2820" s="22" t="n">
        <f aca="false">DATA!I2820</f>
        <v>0.42</v>
      </c>
      <c r="AF2820" s="18" t="n">
        <f aca="false">DATA!L2820</f>
        <v>167</v>
      </c>
      <c r="AG2820" s="16" t="str">
        <f aca="false">DATA!K2820</f>
        <v>D</v>
      </c>
      <c r="AH2820" s="18" t="n">
        <f aca="false">IF(AE2820&gt;=PARAMETER!$B$12,1,0)</f>
        <v>0</v>
      </c>
      <c r="AI2820" s="18" t="n">
        <f aca="false">IF(AF2820&gt;=PARAMETER!$B$13,1,0)</f>
        <v>1</v>
      </c>
      <c r="AJ2820" s="18" t="n">
        <f aca="false">IF(AND(AH2820=1,AI2820=1),1,0)</f>
        <v>0</v>
      </c>
    </row>
    <row r="2821" customFormat="false" ht="15" hidden="false" customHeight="false" outlineLevel="0" collapsed="false">
      <c r="A2821" s="16" t="str">
        <f aca="false">DATA!A2821</f>
        <v>ITM12819</v>
      </c>
      <c r="B2821" s="16" t="str">
        <f aca="false">DATA!B2821</f>
        <v>Electronics</v>
      </c>
      <c r="C2821" s="17" t="n">
        <f aca="false">DATA!C2821</f>
        <v>319</v>
      </c>
      <c r="D2821" s="17" t="n">
        <f aca="false">DATA!D2821</f>
        <v>72</v>
      </c>
      <c r="E2821" s="18" t="n">
        <f aca="false">DATA!F2821</f>
        <v>4</v>
      </c>
      <c r="F2821" s="19" t="n">
        <f aca="false">DATA!G2821</f>
        <v>18.25</v>
      </c>
      <c r="G2821" s="19" t="n">
        <f aca="false">DATA!H2821</f>
        <v>2.04</v>
      </c>
      <c r="H2821" s="18" t="n">
        <f aca="false">DATA!E2821</f>
        <v>14</v>
      </c>
      <c r="I2821" s="20" t="n">
        <f aca="false">F2821*E2821</f>
        <v>73</v>
      </c>
      <c r="J2821" s="20" t="n">
        <f aca="false">PARAMETER!$B$4*G2821*SQRT(E2821)</f>
        <v>6.711002797962</v>
      </c>
      <c r="K2821" s="20" t="n">
        <f aca="false">I2821+J2821</f>
        <v>79.711002797962</v>
      </c>
      <c r="L2821" s="20" t="n">
        <f aca="false">K2821+F2821*H2821</f>
        <v>335.211002797962</v>
      </c>
      <c r="M2821" s="16" t="str">
        <f aca="false">IF(C2821&lt;=K2821,"REORDER",IF(C2821&gt;L2821,"OVERSTOCK","OK"))</f>
        <v>OK</v>
      </c>
      <c r="N2821" s="16" t="str">
        <f aca="false">IF(C2821&lt;=D2821,"REORDER","OK")</f>
        <v>OK</v>
      </c>
      <c r="O2821" s="18" t="n">
        <f aca="false">IF(D2821&lt;I2821,1,0)</f>
        <v>1</v>
      </c>
      <c r="P2821" s="20" t="n">
        <f aca="false">C2821/F2821</f>
        <v>17.4794520547945</v>
      </c>
      <c r="Q2821" s="19" t="n">
        <f aca="false">DATA!N2821</f>
        <v>22.89</v>
      </c>
      <c r="R2821" s="19" t="n">
        <f aca="false">DATA!O2821</f>
        <v>1.07</v>
      </c>
      <c r="S2821" s="17" t="n">
        <f aca="false">C2821*Q2821</f>
        <v>7301.91</v>
      </c>
      <c r="T2821" s="19" t="n">
        <f aca="false">C2821*R2821</f>
        <v>341.33</v>
      </c>
      <c r="U2821" s="20" t="n">
        <f aca="false">MAX(0,C2821-L2821)</f>
        <v>0</v>
      </c>
      <c r="V2821" s="17" t="n">
        <f aca="false">U2821*Q2821</f>
        <v>0</v>
      </c>
      <c r="W2821" s="19" t="n">
        <f aca="false">U2821*R2821</f>
        <v>0</v>
      </c>
      <c r="X2821" s="20" t="n">
        <f aca="false">MAX(0,K2821-C2821)</f>
        <v>0</v>
      </c>
      <c r="Y2821" s="17" t="n">
        <f aca="false">F2821*PARAMETER!$B$5*Q2821</f>
        <v>152476.0125</v>
      </c>
      <c r="Z2821" s="21" t="n">
        <f aca="false">SUMIF($Y$2:$Y$3205,"&gt;="&amp;Y2821)/SUM($Y$2:$Y$3205)</f>
        <v>0.990621812608142</v>
      </c>
      <c r="AA2821" s="16" t="str">
        <f aca="false">IF(Z2821&lt;=PARAMETER!$B$7,"A",IF(Z2821&lt;=PARAMETER!$B$8,"B","C"))</f>
        <v>C</v>
      </c>
      <c r="AB2821" s="22" t="n">
        <f aca="false">G2821/F2821</f>
        <v>0.111780821917808</v>
      </c>
      <c r="AC2821" s="16" t="str">
        <f aca="false">IF(AB2821&lt;=PARAMETER!$B$9,"X",IF(AB2821&lt;=PARAMETER!$B$10,"Y","Z"))</f>
        <v>X</v>
      </c>
      <c r="AD2821" s="16" t="str">
        <f aca="false">AA2821&amp;AC2821</f>
        <v>CX</v>
      </c>
      <c r="AE2821" s="22" t="n">
        <f aca="false">DATA!I2821</f>
        <v>0.74</v>
      </c>
      <c r="AF2821" s="18" t="n">
        <f aca="false">DATA!L2821</f>
        <v>95</v>
      </c>
      <c r="AG2821" s="16" t="str">
        <f aca="false">DATA!K2821</f>
        <v>D</v>
      </c>
      <c r="AH2821" s="18" t="n">
        <f aca="false">IF(AE2821&gt;=PARAMETER!$B$12,1,0)</f>
        <v>0</v>
      </c>
      <c r="AI2821" s="18" t="n">
        <f aca="false">IF(AF2821&gt;=PARAMETER!$B$13,1,0)</f>
        <v>0</v>
      </c>
      <c r="AJ2821" s="18" t="n">
        <f aca="false">IF(AND(AH2821=1,AI2821=1),1,0)</f>
        <v>0</v>
      </c>
    </row>
    <row r="2822" customFormat="false" ht="15" hidden="false" customHeight="false" outlineLevel="0" collapsed="false">
      <c r="A2822" s="16" t="str">
        <f aca="false">DATA!A2822</f>
        <v>ITM12820</v>
      </c>
      <c r="B2822" s="16" t="str">
        <f aca="false">DATA!B2822</f>
        <v>Automotive</v>
      </c>
      <c r="C2822" s="17" t="n">
        <f aca="false">DATA!C2822</f>
        <v>309</v>
      </c>
      <c r="D2822" s="17" t="n">
        <f aca="false">DATA!D2822</f>
        <v>56</v>
      </c>
      <c r="E2822" s="18" t="n">
        <f aca="false">DATA!F2822</f>
        <v>7</v>
      </c>
      <c r="F2822" s="19" t="n">
        <f aca="false">DATA!G2822</f>
        <v>22</v>
      </c>
      <c r="G2822" s="19" t="n">
        <f aca="false">DATA!H2822</f>
        <v>8.88</v>
      </c>
      <c r="H2822" s="18" t="n">
        <f aca="false">DATA!E2822</f>
        <v>10</v>
      </c>
      <c r="I2822" s="20" t="n">
        <f aca="false">F2822*E2822</f>
        <v>154</v>
      </c>
      <c r="J2822" s="20" t="n">
        <f aca="false">PARAMETER!$B$4*G2822*SQRT(E2822)</f>
        <v>38.6446379233439</v>
      </c>
      <c r="K2822" s="20" t="n">
        <f aca="false">I2822+J2822</f>
        <v>192.644637923344</v>
      </c>
      <c r="L2822" s="20" t="n">
        <f aca="false">K2822+F2822*H2822</f>
        <v>412.644637923344</v>
      </c>
      <c r="M2822" s="16" t="str">
        <f aca="false">IF(C2822&lt;=K2822,"REORDER",IF(C2822&gt;L2822,"OVERSTOCK","OK"))</f>
        <v>OK</v>
      </c>
      <c r="N2822" s="16" t="str">
        <f aca="false">IF(C2822&lt;=D2822,"REORDER","OK")</f>
        <v>OK</v>
      </c>
      <c r="O2822" s="18" t="n">
        <f aca="false">IF(D2822&lt;I2822,1,0)</f>
        <v>1</v>
      </c>
      <c r="P2822" s="20" t="n">
        <f aca="false">C2822/F2822</f>
        <v>14.0454545454545</v>
      </c>
      <c r="Q2822" s="19" t="n">
        <f aca="false">DATA!N2822</f>
        <v>55.45</v>
      </c>
      <c r="R2822" s="19" t="n">
        <f aca="false">DATA!O2822</f>
        <v>1.48</v>
      </c>
      <c r="S2822" s="17" t="n">
        <f aca="false">C2822*Q2822</f>
        <v>17134.05</v>
      </c>
      <c r="T2822" s="19" t="n">
        <f aca="false">C2822*R2822</f>
        <v>457.32</v>
      </c>
      <c r="U2822" s="20" t="n">
        <f aca="false">MAX(0,C2822-L2822)</f>
        <v>0</v>
      </c>
      <c r="V2822" s="17" t="n">
        <f aca="false">U2822*Q2822</f>
        <v>0</v>
      </c>
      <c r="W2822" s="19" t="n">
        <f aca="false">U2822*R2822</f>
        <v>0</v>
      </c>
      <c r="X2822" s="20" t="n">
        <f aca="false">MAX(0,K2822-C2822)</f>
        <v>0</v>
      </c>
      <c r="Y2822" s="17" t="n">
        <f aca="false">F2822*PARAMETER!$B$5*Q2822</f>
        <v>445263.5</v>
      </c>
      <c r="Z2822" s="21" t="n">
        <f aca="false">SUMIF($Y$2:$Y$3205,"&gt;="&amp;Y2822)/SUM($Y$2:$Y$3205)</f>
        <v>0.922065915332077</v>
      </c>
      <c r="AA2822" s="16" t="str">
        <f aca="false">IF(Z2822&lt;=PARAMETER!$B$7,"A",IF(Z2822&lt;=PARAMETER!$B$8,"B","C"))</f>
        <v>B</v>
      </c>
      <c r="AB2822" s="22" t="n">
        <f aca="false">G2822/F2822</f>
        <v>0.403636363636364</v>
      </c>
      <c r="AC2822" s="16" t="str">
        <f aca="false">IF(AB2822&lt;=PARAMETER!$B$9,"X",IF(AB2822&lt;=PARAMETER!$B$10,"Y","Z"))</f>
        <v>Y</v>
      </c>
      <c r="AD2822" s="16" t="str">
        <f aca="false">AA2822&amp;AC2822</f>
        <v>BY</v>
      </c>
      <c r="AE2822" s="22" t="n">
        <f aca="false">DATA!I2822</f>
        <v>0.38</v>
      </c>
      <c r="AF2822" s="18" t="n">
        <f aca="false">DATA!L2822</f>
        <v>106</v>
      </c>
      <c r="AG2822" s="16" t="str">
        <f aca="false">DATA!K2822</f>
        <v>A</v>
      </c>
      <c r="AH2822" s="18" t="n">
        <f aca="false">IF(AE2822&gt;=PARAMETER!$B$12,1,0)</f>
        <v>0</v>
      </c>
      <c r="AI2822" s="18" t="n">
        <f aca="false">IF(AF2822&gt;=PARAMETER!$B$13,1,0)</f>
        <v>1</v>
      </c>
      <c r="AJ2822" s="18" t="n">
        <f aca="false">IF(AND(AH2822=1,AI2822=1),1,0)</f>
        <v>0</v>
      </c>
    </row>
    <row r="2823" customFormat="false" ht="15" hidden="false" customHeight="false" outlineLevel="0" collapsed="false">
      <c r="A2823" s="16" t="str">
        <f aca="false">DATA!A2823</f>
        <v>ITM12821</v>
      </c>
      <c r="B2823" s="16" t="str">
        <f aca="false">DATA!B2823</f>
        <v>Electronics</v>
      </c>
      <c r="C2823" s="17" t="n">
        <f aca="false">DATA!C2823</f>
        <v>96</v>
      </c>
      <c r="D2823" s="17" t="n">
        <f aca="false">DATA!D2823</f>
        <v>35</v>
      </c>
      <c r="E2823" s="18" t="n">
        <f aca="false">DATA!F2823</f>
        <v>2</v>
      </c>
      <c r="F2823" s="19" t="n">
        <f aca="false">DATA!G2823</f>
        <v>41.39</v>
      </c>
      <c r="G2823" s="19" t="n">
        <f aca="false">DATA!H2823</f>
        <v>2.62</v>
      </c>
      <c r="H2823" s="18" t="n">
        <f aca="false">DATA!E2823</f>
        <v>13</v>
      </c>
      <c r="I2823" s="20" t="n">
        <f aca="false">F2823*E2823</f>
        <v>82.78</v>
      </c>
      <c r="J2823" s="20" t="n">
        <f aca="false">PARAMETER!$B$4*G2823*SQRT(E2823)</f>
        <v>6.09457668526577</v>
      </c>
      <c r="K2823" s="20" t="n">
        <f aca="false">I2823+J2823</f>
        <v>88.8745766852658</v>
      </c>
      <c r="L2823" s="20" t="n">
        <f aca="false">K2823+F2823*H2823</f>
        <v>626.944576685266</v>
      </c>
      <c r="M2823" s="16" t="str">
        <f aca="false">IF(C2823&lt;=K2823,"REORDER",IF(C2823&gt;L2823,"OVERSTOCK","OK"))</f>
        <v>OK</v>
      </c>
      <c r="N2823" s="16" t="str">
        <f aca="false">IF(C2823&lt;=D2823,"REORDER","OK")</f>
        <v>OK</v>
      </c>
      <c r="O2823" s="18" t="n">
        <f aca="false">IF(D2823&lt;I2823,1,0)</f>
        <v>1</v>
      </c>
      <c r="P2823" s="20" t="n">
        <f aca="false">C2823/F2823</f>
        <v>2.31940082145446</v>
      </c>
      <c r="Q2823" s="19" t="n">
        <f aca="false">DATA!N2823</f>
        <v>134.72</v>
      </c>
      <c r="R2823" s="19" t="n">
        <f aca="false">DATA!O2823</f>
        <v>0.54</v>
      </c>
      <c r="S2823" s="17" t="n">
        <f aca="false">C2823*Q2823</f>
        <v>12933.12</v>
      </c>
      <c r="T2823" s="19" t="n">
        <f aca="false">C2823*R2823</f>
        <v>51.84</v>
      </c>
      <c r="U2823" s="20" t="n">
        <f aca="false">MAX(0,C2823-L2823)</f>
        <v>0</v>
      </c>
      <c r="V2823" s="17" t="n">
        <f aca="false">U2823*Q2823</f>
        <v>0</v>
      </c>
      <c r="W2823" s="19" t="n">
        <f aca="false">U2823*R2823</f>
        <v>0</v>
      </c>
      <c r="X2823" s="20" t="n">
        <f aca="false">MAX(0,K2823-C2823)</f>
        <v>0</v>
      </c>
      <c r="Y2823" s="17" t="n">
        <f aca="false">F2823*PARAMETER!$B$5*Q2823</f>
        <v>2035262.192</v>
      </c>
      <c r="Z2823" s="21" t="n">
        <f aca="false">SUMIF($Y$2:$Y$3205,"&gt;="&amp;Y2823)/SUM($Y$2:$Y$3205)</f>
        <v>0.321890168185381</v>
      </c>
      <c r="AA2823" s="16" t="str">
        <f aca="false">IF(Z2823&lt;=PARAMETER!$B$7,"A",IF(Z2823&lt;=PARAMETER!$B$8,"B","C"))</f>
        <v>A</v>
      </c>
      <c r="AB2823" s="22" t="n">
        <f aca="false">G2823/F2823</f>
        <v>0.0633003140855279</v>
      </c>
      <c r="AC2823" s="16" t="str">
        <f aca="false">IF(AB2823&lt;=PARAMETER!$B$9,"X",IF(AB2823&lt;=PARAMETER!$B$10,"Y","Z"))</f>
        <v>X</v>
      </c>
      <c r="AD2823" s="16" t="str">
        <f aca="false">AA2823&amp;AC2823</f>
        <v>AX</v>
      </c>
      <c r="AE2823" s="22" t="n">
        <f aca="false">DATA!I2823</f>
        <v>0.21</v>
      </c>
      <c r="AF2823" s="18" t="n">
        <f aca="false">DATA!L2823</f>
        <v>162</v>
      </c>
      <c r="AG2823" s="16" t="str">
        <f aca="false">DATA!K2823</f>
        <v>D</v>
      </c>
      <c r="AH2823" s="18" t="n">
        <f aca="false">IF(AE2823&gt;=PARAMETER!$B$12,1,0)</f>
        <v>0</v>
      </c>
      <c r="AI2823" s="18" t="n">
        <f aca="false">IF(AF2823&gt;=PARAMETER!$B$13,1,0)</f>
        <v>1</v>
      </c>
      <c r="AJ2823" s="18" t="n">
        <f aca="false">IF(AND(AH2823=1,AI2823=1),1,0)</f>
        <v>0</v>
      </c>
    </row>
    <row r="2824" customFormat="false" ht="15" hidden="false" customHeight="false" outlineLevel="0" collapsed="false">
      <c r="A2824" s="16" t="str">
        <f aca="false">DATA!A2824</f>
        <v>ITM12822</v>
      </c>
      <c r="B2824" s="16" t="str">
        <f aca="false">DATA!B2824</f>
        <v>Automotive</v>
      </c>
      <c r="C2824" s="17" t="n">
        <f aca="false">DATA!C2824</f>
        <v>317</v>
      </c>
      <c r="D2824" s="17" t="n">
        <f aca="false">DATA!D2824</f>
        <v>66</v>
      </c>
      <c r="E2824" s="18" t="n">
        <f aca="false">DATA!F2824</f>
        <v>9</v>
      </c>
      <c r="F2824" s="19" t="n">
        <f aca="false">DATA!G2824</f>
        <v>38.54</v>
      </c>
      <c r="G2824" s="19" t="n">
        <f aca="false">DATA!H2824</f>
        <v>1.57</v>
      </c>
      <c r="H2824" s="18" t="n">
        <f aca="false">DATA!E2824</f>
        <v>11</v>
      </c>
      <c r="I2824" s="20" t="n">
        <f aca="false">F2824*E2824</f>
        <v>346.86</v>
      </c>
      <c r="J2824" s="20" t="n">
        <f aca="false">PARAMETER!$B$4*G2824*SQRT(E2824)</f>
        <v>7.74726058294143</v>
      </c>
      <c r="K2824" s="20" t="n">
        <f aca="false">I2824+J2824</f>
        <v>354.607260582941</v>
      </c>
      <c r="L2824" s="20" t="n">
        <f aca="false">K2824+F2824*H2824</f>
        <v>778.547260582941</v>
      </c>
      <c r="M2824" s="16" t="str">
        <f aca="false">IF(C2824&lt;=K2824,"REORDER",IF(C2824&gt;L2824,"OVERSTOCK","OK"))</f>
        <v>REORDER</v>
      </c>
      <c r="N2824" s="16" t="str">
        <f aca="false">IF(C2824&lt;=D2824,"REORDER","OK")</f>
        <v>OK</v>
      </c>
      <c r="O2824" s="18" t="n">
        <f aca="false">IF(D2824&lt;I2824,1,0)</f>
        <v>1</v>
      </c>
      <c r="P2824" s="20" t="n">
        <f aca="false">C2824/F2824</f>
        <v>8.22522055007784</v>
      </c>
      <c r="Q2824" s="19" t="n">
        <f aca="false">DATA!N2824</f>
        <v>12.36</v>
      </c>
      <c r="R2824" s="19" t="n">
        <f aca="false">DATA!O2824</f>
        <v>1.06</v>
      </c>
      <c r="S2824" s="17" t="n">
        <f aca="false">C2824*Q2824</f>
        <v>3918.12</v>
      </c>
      <c r="T2824" s="19" t="n">
        <f aca="false">C2824*R2824</f>
        <v>336.02</v>
      </c>
      <c r="U2824" s="20" t="n">
        <f aca="false">MAX(0,C2824-L2824)</f>
        <v>0</v>
      </c>
      <c r="V2824" s="17" t="n">
        <f aca="false">U2824*Q2824</f>
        <v>0</v>
      </c>
      <c r="W2824" s="19" t="n">
        <f aca="false">U2824*R2824</f>
        <v>0</v>
      </c>
      <c r="X2824" s="20" t="n">
        <f aca="false">MAX(0,K2824-C2824)</f>
        <v>37.6072605829414</v>
      </c>
      <c r="Y2824" s="17" t="n">
        <f aca="false">F2824*PARAMETER!$B$5*Q2824</f>
        <v>173869.356</v>
      </c>
      <c r="Z2824" s="21" t="n">
        <f aca="false">SUMIF($Y$2:$Y$3205,"&gt;="&amp;Y2824)/SUM($Y$2:$Y$3205)</f>
        <v>0.987411387710327</v>
      </c>
      <c r="AA2824" s="16" t="str">
        <f aca="false">IF(Z2824&lt;=PARAMETER!$B$7,"A",IF(Z2824&lt;=PARAMETER!$B$8,"B","C"))</f>
        <v>C</v>
      </c>
      <c r="AB2824" s="22" t="n">
        <f aca="false">G2824/F2824</f>
        <v>0.0407368967306694</v>
      </c>
      <c r="AC2824" s="16" t="str">
        <f aca="false">IF(AB2824&lt;=PARAMETER!$B$9,"X",IF(AB2824&lt;=PARAMETER!$B$10,"Y","Z"))</f>
        <v>X</v>
      </c>
      <c r="AD2824" s="16" t="str">
        <f aca="false">AA2824&amp;AC2824</f>
        <v>CX</v>
      </c>
      <c r="AE2824" s="22" t="n">
        <f aca="false">DATA!I2824</f>
        <v>0.38</v>
      </c>
      <c r="AF2824" s="18" t="n">
        <f aca="false">DATA!L2824</f>
        <v>68</v>
      </c>
      <c r="AG2824" s="16" t="str">
        <f aca="false">DATA!K2824</f>
        <v>D</v>
      </c>
      <c r="AH2824" s="18" t="n">
        <f aca="false">IF(AE2824&gt;=PARAMETER!$B$12,1,0)</f>
        <v>0</v>
      </c>
      <c r="AI2824" s="18" t="n">
        <f aca="false">IF(AF2824&gt;=PARAMETER!$B$13,1,0)</f>
        <v>0</v>
      </c>
      <c r="AJ2824" s="18" t="n">
        <f aca="false">IF(AND(AH2824=1,AI2824=1),1,0)</f>
        <v>0</v>
      </c>
    </row>
    <row r="2825" customFormat="false" ht="15" hidden="false" customHeight="false" outlineLevel="0" collapsed="false">
      <c r="A2825" s="16" t="str">
        <f aca="false">DATA!A2825</f>
        <v>ITM12823</v>
      </c>
      <c r="B2825" s="16" t="str">
        <f aca="false">DATA!B2825</f>
        <v>Electronics</v>
      </c>
      <c r="C2825" s="17" t="n">
        <f aca="false">DATA!C2825</f>
        <v>156</v>
      </c>
      <c r="D2825" s="17" t="n">
        <f aca="false">DATA!D2825</f>
        <v>46</v>
      </c>
      <c r="E2825" s="18" t="n">
        <f aca="false">DATA!F2825</f>
        <v>9</v>
      </c>
      <c r="F2825" s="19" t="n">
        <f aca="false">DATA!G2825</f>
        <v>19.37</v>
      </c>
      <c r="G2825" s="19" t="n">
        <f aca="false">DATA!H2825</f>
        <v>6.98</v>
      </c>
      <c r="H2825" s="18" t="n">
        <f aca="false">DATA!E2825</f>
        <v>5</v>
      </c>
      <c r="I2825" s="20" t="n">
        <f aca="false">F2825*E2825</f>
        <v>174.33</v>
      </c>
      <c r="J2825" s="20" t="n">
        <f aca="false">PARAMETER!$B$4*G2825*SQRT(E2825)</f>
        <v>34.4432349483638</v>
      </c>
      <c r="K2825" s="20" t="n">
        <f aca="false">I2825+J2825</f>
        <v>208.773234948364</v>
      </c>
      <c r="L2825" s="20" t="n">
        <f aca="false">K2825+F2825*H2825</f>
        <v>305.623234948364</v>
      </c>
      <c r="M2825" s="16" t="str">
        <f aca="false">IF(C2825&lt;=K2825,"REORDER",IF(C2825&gt;L2825,"OVERSTOCK","OK"))</f>
        <v>REORDER</v>
      </c>
      <c r="N2825" s="16" t="str">
        <f aca="false">IF(C2825&lt;=D2825,"REORDER","OK")</f>
        <v>OK</v>
      </c>
      <c r="O2825" s="18" t="n">
        <f aca="false">IF(D2825&lt;I2825,1,0)</f>
        <v>1</v>
      </c>
      <c r="P2825" s="20" t="n">
        <f aca="false">C2825/F2825</f>
        <v>8.05369127516778</v>
      </c>
      <c r="Q2825" s="19" t="n">
        <f aca="false">DATA!N2825</f>
        <v>124.78</v>
      </c>
      <c r="R2825" s="19" t="n">
        <f aca="false">DATA!O2825</f>
        <v>0.5</v>
      </c>
      <c r="S2825" s="17" t="n">
        <f aca="false">C2825*Q2825</f>
        <v>19465.68</v>
      </c>
      <c r="T2825" s="19" t="n">
        <f aca="false">C2825*R2825</f>
        <v>78</v>
      </c>
      <c r="U2825" s="20" t="n">
        <f aca="false">MAX(0,C2825-L2825)</f>
        <v>0</v>
      </c>
      <c r="V2825" s="17" t="n">
        <f aca="false">U2825*Q2825</f>
        <v>0</v>
      </c>
      <c r="W2825" s="19" t="n">
        <f aca="false">U2825*R2825</f>
        <v>0</v>
      </c>
      <c r="X2825" s="20" t="n">
        <f aca="false">MAX(0,K2825-C2825)</f>
        <v>52.7732349483638</v>
      </c>
      <c r="Y2825" s="17" t="n">
        <f aca="false">F2825*PARAMETER!$B$5*Q2825</f>
        <v>882200.839</v>
      </c>
      <c r="Z2825" s="21" t="n">
        <f aca="false">SUMIF($Y$2:$Y$3205,"&gt;="&amp;Y2825)/SUM($Y$2:$Y$3205)</f>
        <v>0.781727611191224</v>
      </c>
      <c r="AA2825" s="16" t="str">
        <f aca="false">IF(Z2825&lt;=PARAMETER!$B$7,"A",IF(Z2825&lt;=PARAMETER!$B$8,"B","C"))</f>
        <v>A</v>
      </c>
      <c r="AB2825" s="22" t="n">
        <f aca="false">G2825/F2825</f>
        <v>0.360351058337636</v>
      </c>
      <c r="AC2825" s="16" t="str">
        <f aca="false">IF(AB2825&lt;=PARAMETER!$B$9,"X",IF(AB2825&lt;=PARAMETER!$B$10,"Y","Z"))</f>
        <v>Y</v>
      </c>
      <c r="AD2825" s="16" t="str">
        <f aca="false">AA2825&amp;AC2825</f>
        <v>AY</v>
      </c>
      <c r="AE2825" s="22" t="n">
        <f aca="false">DATA!I2825</f>
        <v>0.49</v>
      </c>
      <c r="AF2825" s="18" t="n">
        <f aca="false">DATA!L2825</f>
        <v>39</v>
      </c>
      <c r="AG2825" s="16" t="str">
        <f aca="false">DATA!K2825</f>
        <v>C</v>
      </c>
      <c r="AH2825" s="18" t="n">
        <f aca="false">IF(AE2825&gt;=PARAMETER!$B$12,1,0)</f>
        <v>0</v>
      </c>
      <c r="AI2825" s="18" t="n">
        <f aca="false">IF(AF2825&gt;=PARAMETER!$B$13,1,0)</f>
        <v>0</v>
      </c>
      <c r="AJ2825" s="18" t="n">
        <f aca="false">IF(AND(AH2825=1,AI2825=1),1,0)</f>
        <v>0</v>
      </c>
    </row>
    <row r="2826" customFormat="false" ht="15" hidden="false" customHeight="false" outlineLevel="0" collapsed="false">
      <c r="A2826" s="16" t="str">
        <f aca="false">DATA!A2826</f>
        <v>ITM12824</v>
      </c>
      <c r="B2826" s="16" t="str">
        <f aca="false">DATA!B2826</f>
        <v>Pharma</v>
      </c>
      <c r="C2826" s="17" t="n">
        <f aca="false">DATA!C2826</f>
        <v>125</v>
      </c>
      <c r="D2826" s="17" t="n">
        <f aca="false">DATA!D2826</f>
        <v>16</v>
      </c>
      <c r="E2826" s="18" t="n">
        <f aca="false">DATA!F2826</f>
        <v>8</v>
      </c>
      <c r="F2826" s="19" t="n">
        <f aca="false">DATA!G2826</f>
        <v>28.71</v>
      </c>
      <c r="G2826" s="19" t="n">
        <f aca="false">DATA!H2826</f>
        <v>4.69</v>
      </c>
      <c r="H2826" s="18" t="n">
        <f aca="false">DATA!E2826</f>
        <v>7</v>
      </c>
      <c r="I2826" s="20" t="n">
        <f aca="false">F2826*E2826</f>
        <v>229.68</v>
      </c>
      <c r="J2826" s="20" t="n">
        <f aca="false">PARAMETER!$B$4*G2826*SQRT(E2826)</f>
        <v>21.8195150029744</v>
      </c>
      <c r="K2826" s="20" t="n">
        <f aca="false">I2826+J2826</f>
        <v>251.499515002974</v>
      </c>
      <c r="L2826" s="20" t="n">
        <f aca="false">K2826+F2826*H2826</f>
        <v>452.469515002974</v>
      </c>
      <c r="M2826" s="16" t="str">
        <f aca="false">IF(C2826&lt;=K2826,"REORDER",IF(C2826&gt;L2826,"OVERSTOCK","OK"))</f>
        <v>REORDER</v>
      </c>
      <c r="N2826" s="16" t="str">
        <f aca="false">IF(C2826&lt;=D2826,"REORDER","OK")</f>
        <v>OK</v>
      </c>
      <c r="O2826" s="18" t="n">
        <f aca="false">IF(D2826&lt;I2826,1,0)</f>
        <v>1</v>
      </c>
      <c r="P2826" s="20" t="n">
        <f aca="false">C2826/F2826</f>
        <v>4.35388366422849</v>
      </c>
      <c r="Q2826" s="19" t="n">
        <f aca="false">DATA!N2826</f>
        <v>156.75</v>
      </c>
      <c r="R2826" s="19" t="n">
        <f aca="false">DATA!O2826</f>
        <v>1.65</v>
      </c>
      <c r="S2826" s="17" t="n">
        <f aca="false">C2826*Q2826</f>
        <v>19593.75</v>
      </c>
      <c r="T2826" s="19" t="n">
        <f aca="false">C2826*R2826</f>
        <v>206.25</v>
      </c>
      <c r="U2826" s="20" t="n">
        <f aca="false">MAX(0,C2826-L2826)</f>
        <v>0</v>
      </c>
      <c r="V2826" s="17" t="n">
        <f aca="false">U2826*Q2826</f>
        <v>0</v>
      </c>
      <c r="W2826" s="19" t="n">
        <f aca="false">U2826*R2826</f>
        <v>0</v>
      </c>
      <c r="X2826" s="20" t="n">
        <f aca="false">MAX(0,K2826-C2826)</f>
        <v>126.499515002974</v>
      </c>
      <c r="Y2826" s="17" t="n">
        <f aca="false">F2826*PARAMETER!$B$5*Q2826</f>
        <v>1642606.7625</v>
      </c>
      <c r="Z2826" s="21" t="n">
        <f aca="false">SUMIF($Y$2:$Y$3205,"&gt;="&amp;Y2826)/SUM($Y$2:$Y$3205)</f>
        <v>0.474051063993431</v>
      </c>
      <c r="AA2826" s="16" t="str">
        <f aca="false">IF(Z2826&lt;=PARAMETER!$B$7,"A",IF(Z2826&lt;=PARAMETER!$B$8,"B","C"))</f>
        <v>A</v>
      </c>
      <c r="AB2826" s="22" t="n">
        <f aca="false">G2826/F2826</f>
        <v>0.163357715081853</v>
      </c>
      <c r="AC2826" s="16" t="str">
        <f aca="false">IF(AB2826&lt;=PARAMETER!$B$9,"X",IF(AB2826&lt;=PARAMETER!$B$10,"Y","Z"))</f>
        <v>X</v>
      </c>
      <c r="AD2826" s="16" t="str">
        <f aca="false">AA2826&amp;AC2826</f>
        <v>AX</v>
      </c>
      <c r="AE2826" s="22" t="n">
        <f aca="false">DATA!I2826</f>
        <v>0.33</v>
      </c>
      <c r="AF2826" s="18" t="n">
        <f aca="false">DATA!L2826</f>
        <v>110</v>
      </c>
      <c r="AG2826" s="16" t="str">
        <f aca="false">DATA!K2826</f>
        <v>A</v>
      </c>
      <c r="AH2826" s="18" t="n">
        <f aca="false">IF(AE2826&gt;=PARAMETER!$B$12,1,0)</f>
        <v>0</v>
      </c>
      <c r="AI2826" s="18" t="n">
        <f aca="false">IF(AF2826&gt;=PARAMETER!$B$13,1,0)</f>
        <v>1</v>
      </c>
      <c r="AJ2826" s="18" t="n">
        <f aca="false">IF(AND(AH2826=1,AI2826=1),1,0)</f>
        <v>0</v>
      </c>
    </row>
    <row r="2827" customFormat="false" ht="15" hidden="false" customHeight="false" outlineLevel="0" collapsed="false">
      <c r="A2827" s="16" t="str">
        <f aca="false">DATA!A2827</f>
        <v>ITM12825</v>
      </c>
      <c r="B2827" s="16" t="str">
        <f aca="false">DATA!B2827</f>
        <v>Groceries</v>
      </c>
      <c r="C2827" s="17" t="n">
        <f aca="false">DATA!C2827</f>
        <v>114</v>
      </c>
      <c r="D2827" s="17" t="n">
        <f aca="false">DATA!D2827</f>
        <v>49</v>
      </c>
      <c r="E2827" s="18" t="n">
        <f aca="false">DATA!F2827</f>
        <v>5</v>
      </c>
      <c r="F2827" s="19" t="n">
        <f aca="false">DATA!G2827</f>
        <v>41.94</v>
      </c>
      <c r="G2827" s="19" t="n">
        <f aca="false">DATA!H2827</f>
        <v>8.07</v>
      </c>
      <c r="H2827" s="18" t="n">
        <f aca="false">DATA!E2827</f>
        <v>6</v>
      </c>
      <c r="I2827" s="20" t="n">
        <f aca="false">F2827*E2827</f>
        <v>209.7</v>
      </c>
      <c r="J2827" s="20" t="n">
        <f aca="false">PARAMETER!$B$4*G2827*SQRT(E2827)</f>
        <v>29.6814964998076</v>
      </c>
      <c r="K2827" s="20" t="n">
        <f aca="false">I2827+J2827</f>
        <v>239.381496499808</v>
      </c>
      <c r="L2827" s="20" t="n">
        <f aca="false">K2827+F2827*H2827</f>
        <v>491.021496499808</v>
      </c>
      <c r="M2827" s="16" t="str">
        <f aca="false">IF(C2827&lt;=K2827,"REORDER",IF(C2827&gt;L2827,"OVERSTOCK","OK"))</f>
        <v>REORDER</v>
      </c>
      <c r="N2827" s="16" t="str">
        <f aca="false">IF(C2827&lt;=D2827,"REORDER","OK")</f>
        <v>OK</v>
      </c>
      <c r="O2827" s="18" t="n">
        <f aca="false">IF(D2827&lt;I2827,1,0)</f>
        <v>1</v>
      </c>
      <c r="P2827" s="20" t="n">
        <f aca="false">C2827/F2827</f>
        <v>2.71816881258941</v>
      </c>
      <c r="Q2827" s="19" t="n">
        <f aca="false">DATA!N2827</f>
        <v>42.33</v>
      </c>
      <c r="R2827" s="19" t="n">
        <f aca="false">DATA!O2827</f>
        <v>1.57</v>
      </c>
      <c r="S2827" s="17" t="n">
        <f aca="false">C2827*Q2827</f>
        <v>4825.62</v>
      </c>
      <c r="T2827" s="19" t="n">
        <f aca="false">C2827*R2827</f>
        <v>178.98</v>
      </c>
      <c r="U2827" s="20" t="n">
        <f aca="false">MAX(0,C2827-L2827)</f>
        <v>0</v>
      </c>
      <c r="V2827" s="17" t="n">
        <f aca="false">U2827*Q2827</f>
        <v>0</v>
      </c>
      <c r="W2827" s="19" t="n">
        <f aca="false">U2827*R2827</f>
        <v>0</v>
      </c>
      <c r="X2827" s="20" t="n">
        <f aca="false">MAX(0,K2827-C2827)</f>
        <v>125.381496499808</v>
      </c>
      <c r="Y2827" s="17" t="n">
        <f aca="false">F2827*PARAMETER!$B$5*Q2827</f>
        <v>647991.873</v>
      </c>
      <c r="Z2827" s="21" t="n">
        <f aca="false">SUMIF($Y$2:$Y$3205,"&gt;="&amp;Y2827)/SUM($Y$2:$Y$3205)</f>
        <v>0.862771989308566</v>
      </c>
      <c r="AA2827" s="16" t="str">
        <f aca="false">IF(Z2827&lt;=PARAMETER!$B$7,"A",IF(Z2827&lt;=PARAMETER!$B$8,"B","C"))</f>
        <v>B</v>
      </c>
      <c r="AB2827" s="22" t="n">
        <f aca="false">G2827/F2827</f>
        <v>0.19241773962804</v>
      </c>
      <c r="AC2827" s="16" t="str">
        <f aca="false">IF(AB2827&lt;=PARAMETER!$B$9,"X",IF(AB2827&lt;=PARAMETER!$B$10,"Y","Z"))</f>
        <v>X</v>
      </c>
      <c r="AD2827" s="16" t="str">
        <f aca="false">AA2827&amp;AC2827</f>
        <v>BX</v>
      </c>
      <c r="AE2827" s="22" t="n">
        <f aca="false">DATA!I2827</f>
        <v>0.3</v>
      </c>
      <c r="AF2827" s="18" t="n">
        <f aca="false">DATA!L2827</f>
        <v>76</v>
      </c>
      <c r="AG2827" s="16" t="str">
        <f aca="false">DATA!K2827</f>
        <v>C</v>
      </c>
      <c r="AH2827" s="18" t="n">
        <f aca="false">IF(AE2827&gt;=PARAMETER!$B$12,1,0)</f>
        <v>0</v>
      </c>
      <c r="AI2827" s="18" t="n">
        <f aca="false">IF(AF2827&gt;=PARAMETER!$B$13,1,0)</f>
        <v>0</v>
      </c>
      <c r="AJ2827" s="18" t="n">
        <f aca="false">IF(AND(AH2827=1,AI2827=1),1,0)</f>
        <v>0</v>
      </c>
    </row>
    <row r="2828" customFormat="false" ht="15" hidden="false" customHeight="false" outlineLevel="0" collapsed="false">
      <c r="A2828" s="16" t="str">
        <f aca="false">DATA!A2828</f>
        <v>ITM12826</v>
      </c>
      <c r="B2828" s="16" t="str">
        <f aca="false">DATA!B2828</f>
        <v>Groceries</v>
      </c>
      <c r="C2828" s="17" t="n">
        <f aca="false">DATA!C2828</f>
        <v>154</v>
      </c>
      <c r="D2828" s="17" t="n">
        <f aca="false">DATA!D2828</f>
        <v>48</v>
      </c>
      <c r="E2828" s="18" t="n">
        <f aca="false">DATA!F2828</f>
        <v>9</v>
      </c>
      <c r="F2828" s="19" t="n">
        <f aca="false">DATA!G2828</f>
        <v>1.89</v>
      </c>
      <c r="G2828" s="19" t="n">
        <f aca="false">DATA!H2828</f>
        <v>8.68</v>
      </c>
      <c r="H2828" s="18" t="n">
        <f aca="false">DATA!E2828</f>
        <v>14</v>
      </c>
      <c r="I2828" s="20" t="n">
        <f aca="false">F2828*E2828</f>
        <v>17.01</v>
      </c>
      <c r="J2828" s="20" t="n">
        <f aca="false">PARAMETER!$B$4*G2828*SQRT(E2828)</f>
        <v>42.8319884458163</v>
      </c>
      <c r="K2828" s="20" t="n">
        <f aca="false">I2828+J2828</f>
        <v>59.8419884458163</v>
      </c>
      <c r="L2828" s="20" t="n">
        <f aca="false">K2828+F2828*H2828</f>
        <v>86.3019884458163</v>
      </c>
      <c r="M2828" s="16" t="str">
        <f aca="false">IF(C2828&lt;=K2828,"REORDER",IF(C2828&gt;L2828,"OVERSTOCK","OK"))</f>
        <v>OVERSTOCK</v>
      </c>
      <c r="N2828" s="16" t="str">
        <f aca="false">IF(C2828&lt;=D2828,"REORDER","OK")</f>
        <v>OK</v>
      </c>
      <c r="O2828" s="18" t="n">
        <f aca="false">IF(D2828&lt;I2828,1,0)</f>
        <v>0</v>
      </c>
      <c r="P2828" s="20" t="n">
        <f aca="false">C2828/F2828</f>
        <v>81.4814814814815</v>
      </c>
      <c r="Q2828" s="19" t="n">
        <f aca="false">DATA!N2828</f>
        <v>44.38</v>
      </c>
      <c r="R2828" s="19" t="n">
        <f aca="false">DATA!O2828</f>
        <v>0.38</v>
      </c>
      <c r="S2828" s="17" t="n">
        <f aca="false">C2828*Q2828</f>
        <v>6834.52</v>
      </c>
      <c r="T2828" s="19" t="n">
        <f aca="false">C2828*R2828</f>
        <v>58.52</v>
      </c>
      <c r="U2828" s="20" t="n">
        <f aca="false">MAX(0,C2828-L2828)</f>
        <v>67.6980115541837</v>
      </c>
      <c r="V2828" s="17" t="n">
        <f aca="false">U2828*Q2828</f>
        <v>3004.43775277467</v>
      </c>
      <c r="W2828" s="19" t="n">
        <f aca="false">U2828*R2828</f>
        <v>25.7252443905898</v>
      </c>
      <c r="X2828" s="20" t="n">
        <f aca="false">MAX(0,K2828-C2828)</f>
        <v>0</v>
      </c>
      <c r="Y2828" s="17" t="n">
        <f aca="false">F2828*PARAMETER!$B$5*Q2828</f>
        <v>30615.543</v>
      </c>
      <c r="Z2828" s="21" t="n">
        <f aca="false">SUMIF($Y$2:$Y$3205,"&gt;="&amp;Y2828)/SUM($Y$2:$Y$3205)</f>
        <v>0.999839484964278</v>
      </c>
      <c r="AA2828" s="16" t="str">
        <f aca="false">IF(Z2828&lt;=PARAMETER!$B$7,"A",IF(Z2828&lt;=PARAMETER!$B$8,"B","C"))</f>
        <v>C</v>
      </c>
      <c r="AB2828" s="22" t="n">
        <f aca="false">G2828/F2828</f>
        <v>4.59259259259259</v>
      </c>
      <c r="AC2828" s="16" t="str">
        <f aca="false">IF(AB2828&lt;=PARAMETER!$B$9,"X",IF(AB2828&lt;=PARAMETER!$B$10,"Y","Z"))</f>
        <v>Z</v>
      </c>
      <c r="AD2828" s="16" t="str">
        <f aca="false">AA2828&amp;AC2828</f>
        <v>CZ</v>
      </c>
      <c r="AE2828" s="22" t="n">
        <f aca="false">DATA!I2828</f>
        <v>0.11</v>
      </c>
      <c r="AF2828" s="18" t="n">
        <f aca="false">DATA!L2828</f>
        <v>141</v>
      </c>
      <c r="AG2828" s="16" t="str">
        <f aca="false">DATA!K2828</f>
        <v>D</v>
      </c>
      <c r="AH2828" s="18" t="n">
        <f aca="false">IF(AE2828&gt;=PARAMETER!$B$12,1,0)</f>
        <v>0</v>
      </c>
      <c r="AI2828" s="18" t="n">
        <f aca="false">IF(AF2828&gt;=PARAMETER!$B$13,1,0)</f>
        <v>1</v>
      </c>
      <c r="AJ2828" s="18" t="n">
        <f aca="false">IF(AND(AH2828=1,AI2828=1),1,0)</f>
        <v>0</v>
      </c>
    </row>
    <row r="2829" customFormat="false" ht="15" hidden="false" customHeight="false" outlineLevel="0" collapsed="false">
      <c r="A2829" s="16" t="str">
        <f aca="false">DATA!A2829</f>
        <v>ITM12827</v>
      </c>
      <c r="B2829" s="16" t="str">
        <f aca="false">DATA!B2829</f>
        <v>Apparel</v>
      </c>
      <c r="C2829" s="17" t="n">
        <f aca="false">DATA!C2829</f>
        <v>87</v>
      </c>
      <c r="D2829" s="17" t="n">
        <f aca="false">DATA!D2829</f>
        <v>71</v>
      </c>
      <c r="E2829" s="18" t="n">
        <f aca="false">DATA!F2829</f>
        <v>5</v>
      </c>
      <c r="F2829" s="19" t="n">
        <f aca="false">DATA!G2829</f>
        <v>40.31</v>
      </c>
      <c r="G2829" s="19" t="n">
        <f aca="false">DATA!H2829</f>
        <v>8.54</v>
      </c>
      <c r="H2829" s="18" t="n">
        <f aca="false">DATA!E2829</f>
        <v>12</v>
      </c>
      <c r="I2829" s="20" t="n">
        <f aca="false">F2829*E2829</f>
        <v>201.55</v>
      </c>
      <c r="J2829" s="20" t="n">
        <f aca="false">PARAMETER!$B$4*G2829*SQRT(E2829)</f>
        <v>31.4101586255709</v>
      </c>
      <c r="K2829" s="20" t="n">
        <f aca="false">I2829+J2829</f>
        <v>232.960158625571</v>
      </c>
      <c r="L2829" s="20" t="n">
        <f aca="false">K2829+F2829*H2829</f>
        <v>716.680158625571</v>
      </c>
      <c r="M2829" s="16" t="str">
        <f aca="false">IF(C2829&lt;=K2829,"REORDER",IF(C2829&gt;L2829,"OVERSTOCK","OK"))</f>
        <v>REORDER</v>
      </c>
      <c r="N2829" s="16" t="str">
        <f aca="false">IF(C2829&lt;=D2829,"REORDER","OK")</f>
        <v>OK</v>
      </c>
      <c r="O2829" s="18" t="n">
        <f aca="false">IF(D2829&lt;I2829,1,0)</f>
        <v>1</v>
      </c>
      <c r="P2829" s="20" t="n">
        <f aca="false">C2829/F2829</f>
        <v>2.15827338129496</v>
      </c>
      <c r="Q2829" s="19" t="n">
        <f aca="false">DATA!N2829</f>
        <v>15.48</v>
      </c>
      <c r="R2829" s="19" t="n">
        <f aca="false">DATA!O2829</f>
        <v>0.24</v>
      </c>
      <c r="S2829" s="17" t="n">
        <f aca="false">C2829*Q2829</f>
        <v>1346.76</v>
      </c>
      <c r="T2829" s="19" t="n">
        <f aca="false">C2829*R2829</f>
        <v>20.88</v>
      </c>
      <c r="U2829" s="20" t="n">
        <f aca="false">MAX(0,C2829-L2829)</f>
        <v>0</v>
      </c>
      <c r="V2829" s="17" t="n">
        <f aca="false">U2829*Q2829</f>
        <v>0</v>
      </c>
      <c r="W2829" s="19" t="n">
        <f aca="false">U2829*R2829</f>
        <v>0</v>
      </c>
      <c r="X2829" s="20" t="n">
        <f aca="false">MAX(0,K2829-C2829)</f>
        <v>145.960158625571</v>
      </c>
      <c r="Y2829" s="17" t="n">
        <f aca="false">F2829*PARAMETER!$B$5*Q2829</f>
        <v>227759.562</v>
      </c>
      <c r="Z2829" s="21" t="n">
        <f aca="false">SUMIF($Y$2:$Y$3205,"&gt;="&amp;Y2829)/SUM($Y$2:$Y$3205)</f>
        <v>0.977524336185161</v>
      </c>
      <c r="AA2829" s="16" t="str">
        <f aca="false">IF(Z2829&lt;=PARAMETER!$B$7,"A",IF(Z2829&lt;=PARAMETER!$B$8,"B","C"))</f>
        <v>C</v>
      </c>
      <c r="AB2829" s="22" t="n">
        <f aca="false">G2829/F2829</f>
        <v>0.211858099727115</v>
      </c>
      <c r="AC2829" s="16" t="str">
        <f aca="false">IF(AB2829&lt;=PARAMETER!$B$9,"X",IF(AB2829&lt;=PARAMETER!$B$10,"Y","Z"))</f>
        <v>X</v>
      </c>
      <c r="AD2829" s="16" t="str">
        <f aca="false">AA2829&amp;AC2829</f>
        <v>CX</v>
      </c>
      <c r="AE2829" s="22" t="n">
        <f aca="false">DATA!I2829</f>
        <v>0.67</v>
      </c>
      <c r="AF2829" s="18" t="n">
        <f aca="false">DATA!L2829</f>
        <v>102</v>
      </c>
      <c r="AG2829" s="16" t="str">
        <f aca="false">DATA!K2829</f>
        <v>A</v>
      </c>
      <c r="AH2829" s="18" t="n">
        <f aca="false">IF(AE2829&gt;=PARAMETER!$B$12,1,0)</f>
        <v>0</v>
      </c>
      <c r="AI2829" s="18" t="n">
        <f aca="false">IF(AF2829&gt;=PARAMETER!$B$13,1,0)</f>
        <v>1</v>
      </c>
      <c r="AJ2829" s="18" t="n">
        <f aca="false">IF(AND(AH2829=1,AI2829=1),1,0)</f>
        <v>0</v>
      </c>
    </row>
    <row r="2830" customFormat="false" ht="15" hidden="false" customHeight="false" outlineLevel="0" collapsed="false">
      <c r="A2830" s="16" t="str">
        <f aca="false">DATA!A2830</f>
        <v>ITM12828</v>
      </c>
      <c r="B2830" s="16" t="str">
        <f aca="false">DATA!B2830</f>
        <v>Automotive</v>
      </c>
      <c r="C2830" s="17" t="n">
        <f aca="false">DATA!C2830</f>
        <v>166</v>
      </c>
      <c r="D2830" s="17" t="n">
        <f aca="false">DATA!D2830</f>
        <v>87</v>
      </c>
      <c r="E2830" s="18" t="n">
        <f aca="false">DATA!F2830</f>
        <v>5</v>
      </c>
      <c r="F2830" s="19" t="n">
        <f aca="false">DATA!G2830</f>
        <v>47.4</v>
      </c>
      <c r="G2830" s="19" t="n">
        <f aca="false">DATA!H2830</f>
        <v>3.47</v>
      </c>
      <c r="H2830" s="18" t="n">
        <f aca="false">DATA!E2830</f>
        <v>8</v>
      </c>
      <c r="I2830" s="20" t="n">
        <f aca="false">F2830*E2830</f>
        <v>237</v>
      </c>
      <c r="J2830" s="20" t="n">
        <f aca="false">PARAMETER!$B$4*G2830*SQRT(E2830)</f>
        <v>12.762675694465</v>
      </c>
      <c r="K2830" s="20" t="n">
        <f aca="false">I2830+J2830</f>
        <v>249.762675694465</v>
      </c>
      <c r="L2830" s="20" t="n">
        <f aca="false">K2830+F2830*H2830</f>
        <v>628.962675694465</v>
      </c>
      <c r="M2830" s="16" t="str">
        <f aca="false">IF(C2830&lt;=K2830,"REORDER",IF(C2830&gt;L2830,"OVERSTOCK","OK"))</f>
        <v>REORDER</v>
      </c>
      <c r="N2830" s="16" t="str">
        <f aca="false">IF(C2830&lt;=D2830,"REORDER","OK")</f>
        <v>OK</v>
      </c>
      <c r="O2830" s="18" t="n">
        <f aca="false">IF(D2830&lt;I2830,1,0)</f>
        <v>1</v>
      </c>
      <c r="P2830" s="20" t="n">
        <f aca="false">C2830/F2830</f>
        <v>3.50210970464135</v>
      </c>
      <c r="Q2830" s="19" t="n">
        <f aca="false">DATA!N2830</f>
        <v>107.37</v>
      </c>
      <c r="R2830" s="19" t="n">
        <f aca="false">DATA!O2830</f>
        <v>1.67</v>
      </c>
      <c r="S2830" s="17" t="n">
        <f aca="false">C2830*Q2830</f>
        <v>17823.42</v>
      </c>
      <c r="T2830" s="19" t="n">
        <f aca="false">C2830*R2830</f>
        <v>277.22</v>
      </c>
      <c r="U2830" s="20" t="n">
        <f aca="false">MAX(0,C2830-L2830)</f>
        <v>0</v>
      </c>
      <c r="V2830" s="17" t="n">
        <f aca="false">U2830*Q2830</f>
        <v>0</v>
      </c>
      <c r="W2830" s="19" t="n">
        <f aca="false">U2830*R2830</f>
        <v>0</v>
      </c>
      <c r="X2830" s="20" t="n">
        <f aca="false">MAX(0,K2830-C2830)</f>
        <v>83.762675694465</v>
      </c>
      <c r="Y2830" s="17" t="n">
        <f aca="false">F2830*PARAMETER!$B$5*Q2830</f>
        <v>1857608.37</v>
      </c>
      <c r="Z2830" s="21" t="n">
        <f aca="false">SUMIF($Y$2:$Y$3205,"&gt;="&amp;Y2830)/SUM($Y$2:$Y$3205)</f>
        <v>0.394218586630822</v>
      </c>
      <c r="AA2830" s="16" t="str">
        <f aca="false">IF(Z2830&lt;=PARAMETER!$B$7,"A",IF(Z2830&lt;=PARAMETER!$B$8,"B","C"))</f>
        <v>A</v>
      </c>
      <c r="AB2830" s="22" t="n">
        <f aca="false">G2830/F2830</f>
        <v>0.0732067510548523</v>
      </c>
      <c r="AC2830" s="16" t="str">
        <f aca="false">IF(AB2830&lt;=PARAMETER!$B$9,"X",IF(AB2830&lt;=PARAMETER!$B$10,"Y","Z"))</f>
        <v>X</v>
      </c>
      <c r="AD2830" s="16" t="str">
        <f aca="false">AA2830&amp;AC2830</f>
        <v>AX</v>
      </c>
      <c r="AE2830" s="22" t="n">
        <f aca="false">DATA!I2830</f>
        <v>0.65</v>
      </c>
      <c r="AF2830" s="18" t="n">
        <f aca="false">DATA!L2830</f>
        <v>72</v>
      </c>
      <c r="AG2830" s="16" t="str">
        <f aca="false">DATA!K2830</f>
        <v>D</v>
      </c>
      <c r="AH2830" s="18" t="n">
        <f aca="false">IF(AE2830&gt;=PARAMETER!$B$12,1,0)</f>
        <v>0</v>
      </c>
      <c r="AI2830" s="18" t="n">
        <f aca="false">IF(AF2830&gt;=PARAMETER!$B$13,1,0)</f>
        <v>0</v>
      </c>
      <c r="AJ2830" s="18" t="n">
        <f aca="false">IF(AND(AH2830=1,AI2830=1),1,0)</f>
        <v>0</v>
      </c>
    </row>
    <row r="2831" customFormat="false" ht="15" hidden="false" customHeight="false" outlineLevel="0" collapsed="false">
      <c r="A2831" s="16" t="str">
        <f aca="false">DATA!A2831</f>
        <v>ITM12829</v>
      </c>
      <c r="B2831" s="16" t="str">
        <f aca="false">DATA!B2831</f>
        <v>Automotive</v>
      </c>
      <c r="C2831" s="17" t="n">
        <f aca="false">DATA!C2831</f>
        <v>497</v>
      </c>
      <c r="D2831" s="17" t="n">
        <f aca="false">DATA!D2831</f>
        <v>62</v>
      </c>
      <c r="E2831" s="18" t="n">
        <f aca="false">DATA!F2831</f>
        <v>2</v>
      </c>
      <c r="F2831" s="19" t="n">
        <f aca="false">DATA!G2831</f>
        <v>2.57</v>
      </c>
      <c r="G2831" s="19" t="n">
        <f aca="false">DATA!H2831</f>
        <v>5.3</v>
      </c>
      <c r="H2831" s="18" t="n">
        <f aca="false">DATA!E2831</f>
        <v>13</v>
      </c>
      <c r="I2831" s="20" t="n">
        <f aca="false">F2831*E2831</f>
        <v>5.14</v>
      </c>
      <c r="J2831" s="20" t="n">
        <f aca="false">PARAMETER!$B$4*G2831*SQRT(E2831)</f>
        <v>12.3287238289727</v>
      </c>
      <c r="K2831" s="20" t="n">
        <f aca="false">I2831+J2831</f>
        <v>17.4687238289727</v>
      </c>
      <c r="L2831" s="20" t="n">
        <f aca="false">K2831+F2831*H2831</f>
        <v>50.8787238289727</v>
      </c>
      <c r="M2831" s="16" t="str">
        <f aca="false">IF(C2831&lt;=K2831,"REORDER",IF(C2831&gt;L2831,"OVERSTOCK","OK"))</f>
        <v>OVERSTOCK</v>
      </c>
      <c r="N2831" s="16" t="str">
        <f aca="false">IF(C2831&lt;=D2831,"REORDER","OK")</f>
        <v>OK</v>
      </c>
      <c r="O2831" s="18" t="n">
        <f aca="false">IF(D2831&lt;I2831,1,0)</f>
        <v>0</v>
      </c>
      <c r="P2831" s="20" t="n">
        <f aca="false">C2831/F2831</f>
        <v>193.385214007782</v>
      </c>
      <c r="Q2831" s="19" t="n">
        <f aca="false">DATA!N2831</f>
        <v>134.37</v>
      </c>
      <c r="R2831" s="19" t="n">
        <f aca="false">DATA!O2831</f>
        <v>0.31</v>
      </c>
      <c r="S2831" s="17" t="n">
        <f aca="false">C2831*Q2831</f>
        <v>66781.89</v>
      </c>
      <c r="T2831" s="19" t="n">
        <f aca="false">C2831*R2831</f>
        <v>154.07</v>
      </c>
      <c r="U2831" s="20" t="n">
        <f aca="false">MAX(0,C2831-L2831)</f>
        <v>446.121276171027</v>
      </c>
      <c r="V2831" s="17" t="n">
        <f aca="false">U2831*Q2831</f>
        <v>59945.3158791009</v>
      </c>
      <c r="W2831" s="19" t="n">
        <f aca="false">U2831*R2831</f>
        <v>138.297595613018</v>
      </c>
      <c r="X2831" s="20" t="n">
        <f aca="false">MAX(0,K2831-C2831)</f>
        <v>0</v>
      </c>
      <c r="Y2831" s="17" t="n">
        <f aca="false">F2831*PARAMETER!$B$5*Q2831</f>
        <v>126045.7785</v>
      </c>
      <c r="Z2831" s="21" t="n">
        <f aca="false">SUMIF($Y$2:$Y$3205,"&gt;="&amp;Y2831)/SUM($Y$2:$Y$3205)</f>
        <v>0.993779277244322</v>
      </c>
      <c r="AA2831" s="16" t="str">
        <f aca="false">IF(Z2831&lt;=PARAMETER!$B$7,"A",IF(Z2831&lt;=PARAMETER!$B$8,"B","C"))</f>
        <v>C</v>
      </c>
      <c r="AB2831" s="22" t="n">
        <f aca="false">G2831/F2831</f>
        <v>2.06225680933852</v>
      </c>
      <c r="AC2831" s="16" t="str">
        <f aca="false">IF(AB2831&lt;=PARAMETER!$B$9,"X",IF(AB2831&lt;=PARAMETER!$B$10,"Y","Z"))</f>
        <v>Z</v>
      </c>
      <c r="AD2831" s="16" t="str">
        <f aca="false">AA2831&amp;AC2831</f>
        <v>CZ</v>
      </c>
      <c r="AE2831" s="22" t="n">
        <f aca="false">DATA!I2831</f>
        <v>0.27</v>
      </c>
      <c r="AF2831" s="18" t="n">
        <f aca="false">DATA!L2831</f>
        <v>41</v>
      </c>
      <c r="AG2831" s="16" t="str">
        <f aca="false">DATA!K2831</f>
        <v>A</v>
      </c>
      <c r="AH2831" s="18" t="n">
        <f aca="false">IF(AE2831&gt;=PARAMETER!$B$12,1,0)</f>
        <v>0</v>
      </c>
      <c r="AI2831" s="18" t="n">
        <f aca="false">IF(AF2831&gt;=PARAMETER!$B$13,1,0)</f>
        <v>0</v>
      </c>
      <c r="AJ2831" s="18" t="n">
        <f aca="false">IF(AND(AH2831=1,AI2831=1),1,0)</f>
        <v>0</v>
      </c>
    </row>
    <row r="2832" customFormat="false" ht="15" hidden="false" customHeight="false" outlineLevel="0" collapsed="false">
      <c r="A2832" s="16" t="str">
        <f aca="false">DATA!A2832</f>
        <v>ITM12830</v>
      </c>
      <c r="B2832" s="16" t="str">
        <f aca="false">DATA!B2832</f>
        <v>Automotive</v>
      </c>
      <c r="C2832" s="17" t="n">
        <f aca="false">DATA!C2832</f>
        <v>178</v>
      </c>
      <c r="D2832" s="17" t="n">
        <f aca="false">DATA!D2832</f>
        <v>13</v>
      </c>
      <c r="E2832" s="18" t="n">
        <f aca="false">DATA!F2832</f>
        <v>4</v>
      </c>
      <c r="F2832" s="19" t="n">
        <f aca="false">DATA!G2832</f>
        <v>3.23</v>
      </c>
      <c r="G2832" s="19" t="n">
        <f aca="false">DATA!H2832</f>
        <v>6.68</v>
      </c>
      <c r="H2832" s="18" t="n">
        <f aca="false">DATA!E2832</f>
        <v>12</v>
      </c>
      <c r="I2832" s="20" t="n">
        <f aca="false">F2832*E2832</f>
        <v>12.92</v>
      </c>
      <c r="J2832" s="20" t="n">
        <f aca="false">PARAMETER!$B$4*G2832*SQRT(E2832)</f>
        <v>21.9752444560717</v>
      </c>
      <c r="K2832" s="20" t="n">
        <f aca="false">I2832+J2832</f>
        <v>34.8952444560717</v>
      </c>
      <c r="L2832" s="20" t="n">
        <f aca="false">K2832+F2832*H2832</f>
        <v>73.6552444560717</v>
      </c>
      <c r="M2832" s="16" t="str">
        <f aca="false">IF(C2832&lt;=K2832,"REORDER",IF(C2832&gt;L2832,"OVERSTOCK","OK"))</f>
        <v>OVERSTOCK</v>
      </c>
      <c r="N2832" s="16" t="str">
        <f aca="false">IF(C2832&lt;=D2832,"REORDER","OK")</f>
        <v>OK</v>
      </c>
      <c r="O2832" s="18" t="n">
        <f aca="false">IF(D2832&lt;I2832,1,0)</f>
        <v>0</v>
      </c>
      <c r="P2832" s="20" t="n">
        <f aca="false">C2832/F2832</f>
        <v>55.1083591331269</v>
      </c>
      <c r="Q2832" s="19" t="n">
        <f aca="false">DATA!N2832</f>
        <v>96.81</v>
      </c>
      <c r="R2832" s="19" t="n">
        <f aca="false">DATA!O2832</f>
        <v>1.14</v>
      </c>
      <c r="S2832" s="17" t="n">
        <f aca="false">C2832*Q2832</f>
        <v>17232.18</v>
      </c>
      <c r="T2832" s="19" t="n">
        <f aca="false">C2832*R2832</f>
        <v>202.92</v>
      </c>
      <c r="U2832" s="20" t="n">
        <f aca="false">MAX(0,C2832-L2832)</f>
        <v>104.344755543928</v>
      </c>
      <c r="V2832" s="17" t="n">
        <f aca="false">U2832*Q2832</f>
        <v>10101.6157842077</v>
      </c>
      <c r="W2832" s="19" t="n">
        <f aca="false">U2832*R2832</f>
        <v>118.953021320078</v>
      </c>
      <c r="X2832" s="20" t="n">
        <f aca="false">MAX(0,K2832-C2832)</f>
        <v>0</v>
      </c>
      <c r="Y2832" s="17" t="n">
        <f aca="false">F2832*PARAMETER!$B$5*Q2832</f>
        <v>114134.1495</v>
      </c>
      <c r="Z2832" s="21" t="n">
        <f aca="false">SUMIF($Y$2:$Y$3205,"&gt;="&amp;Y2832)/SUM($Y$2:$Y$3205)</f>
        <v>0.994847766120811</v>
      </c>
      <c r="AA2832" s="16" t="str">
        <f aca="false">IF(Z2832&lt;=PARAMETER!$B$7,"A",IF(Z2832&lt;=PARAMETER!$B$8,"B","C"))</f>
        <v>C</v>
      </c>
      <c r="AB2832" s="22" t="n">
        <f aca="false">G2832/F2832</f>
        <v>2.06811145510836</v>
      </c>
      <c r="AC2832" s="16" t="str">
        <f aca="false">IF(AB2832&lt;=PARAMETER!$B$9,"X",IF(AB2832&lt;=PARAMETER!$B$10,"Y","Z"))</f>
        <v>Z</v>
      </c>
      <c r="AD2832" s="16" t="str">
        <f aca="false">AA2832&amp;AC2832</f>
        <v>CZ</v>
      </c>
      <c r="AE2832" s="22" t="n">
        <f aca="false">DATA!I2832</f>
        <v>0.95</v>
      </c>
      <c r="AF2832" s="18" t="n">
        <f aca="false">DATA!L2832</f>
        <v>96</v>
      </c>
      <c r="AG2832" s="16" t="str">
        <f aca="false">DATA!K2832</f>
        <v>B</v>
      </c>
      <c r="AH2832" s="18" t="n">
        <f aca="false">IF(AE2832&gt;=PARAMETER!$B$12,1,0)</f>
        <v>1</v>
      </c>
      <c r="AI2832" s="18" t="n">
        <f aca="false">IF(AF2832&gt;=PARAMETER!$B$13,1,0)</f>
        <v>1</v>
      </c>
      <c r="AJ2832" s="18" t="n">
        <f aca="false">IF(AND(AH2832=1,AI2832=1),1,0)</f>
        <v>1</v>
      </c>
    </row>
    <row r="2833" customFormat="false" ht="15" hidden="false" customHeight="false" outlineLevel="0" collapsed="false">
      <c r="A2833" s="16" t="str">
        <f aca="false">DATA!A2833</f>
        <v>ITM12831</v>
      </c>
      <c r="B2833" s="16" t="str">
        <f aca="false">DATA!B2833</f>
        <v>Pharma</v>
      </c>
      <c r="C2833" s="17" t="n">
        <f aca="false">DATA!C2833</f>
        <v>403</v>
      </c>
      <c r="D2833" s="17" t="n">
        <f aca="false">DATA!D2833</f>
        <v>91</v>
      </c>
      <c r="E2833" s="18" t="n">
        <f aca="false">DATA!F2833</f>
        <v>7</v>
      </c>
      <c r="F2833" s="19" t="n">
        <f aca="false">DATA!G2833</f>
        <v>17.88</v>
      </c>
      <c r="G2833" s="19" t="n">
        <f aca="false">DATA!H2833</f>
        <v>3.56</v>
      </c>
      <c r="H2833" s="18" t="n">
        <f aca="false">DATA!E2833</f>
        <v>6</v>
      </c>
      <c r="I2833" s="20" t="n">
        <f aca="false">F2833*E2833</f>
        <v>125.16</v>
      </c>
      <c r="J2833" s="20" t="n">
        <f aca="false">PARAMETER!$B$4*G2833*SQRT(E2833)</f>
        <v>15.4926701584577</v>
      </c>
      <c r="K2833" s="20" t="n">
        <f aca="false">I2833+J2833</f>
        <v>140.652670158458</v>
      </c>
      <c r="L2833" s="20" t="n">
        <f aca="false">K2833+F2833*H2833</f>
        <v>247.932670158458</v>
      </c>
      <c r="M2833" s="16" t="str">
        <f aca="false">IF(C2833&lt;=K2833,"REORDER",IF(C2833&gt;L2833,"OVERSTOCK","OK"))</f>
        <v>OVERSTOCK</v>
      </c>
      <c r="N2833" s="16" t="str">
        <f aca="false">IF(C2833&lt;=D2833,"REORDER","OK")</f>
        <v>OK</v>
      </c>
      <c r="O2833" s="18" t="n">
        <f aca="false">IF(D2833&lt;I2833,1,0)</f>
        <v>1</v>
      </c>
      <c r="P2833" s="20" t="n">
        <f aca="false">C2833/F2833</f>
        <v>22.5391498881432</v>
      </c>
      <c r="Q2833" s="19" t="n">
        <f aca="false">DATA!N2833</f>
        <v>84</v>
      </c>
      <c r="R2833" s="19" t="n">
        <f aca="false">DATA!O2833</f>
        <v>1.12</v>
      </c>
      <c r="S2833" s="17" t="n">
        <f aca="false">C2833*Q2833</f>
        <v>33852</v>
      </c>
      <c r="T2833" s="19" t="n">
        <f aca="false">C2833*R2833</f>
        <v>451.36</v>
      </c>
      <c r="U2833" s="20" t="n">
        <f aca="false">MAX(0,C2833-L2833)</f>
        <v>155.067329841542</v>
      </c>
      <c r="V2833" s="17" t="n">
        <f aca="false">U2833*Q2833</f>
        <v>13025.6557066896</v>
      </c>
      <c r="W2833" s="19" t="n">
        <f aca="false">U2833*R2833</f>
        <v>173.675409422527</v>
      </c>
      <c r="X2833" s="20" t="n">
        <f aca="false">MAX(0,K2833-C2833)</f>
        <v>0</v>
      </c>
      <c r="Y2833" s="17" t="n">
        <f aca="false">F2833*PARAMETER!$B$5*Q2833</f>
        <v>548200.8</v>
      </c>
      <c r="Z2833" s="21" t="n">
        <f aca="false">SUMIF($Y$2:$Y$3205,"&gt;="&amp;Y2833)/SUM($Y$2:$Y$3205)</f>
        <v>0.891117970400334</v>
      </c>
      <c r="AA2833" s="16" t="str">
        <f aca="false">IF(Z2833&lt;=PARAMETER!$B$7,"A",IF(Z2833&lt;=PARAMETER!$B$8,"B","C"))</f>
        <v>B</v>
      </c>
      <c r="AB2833" s="22" t="n">
        <f aca="false">G2833/F2833</f>
        <v>0.19910514541387</v>
      </c>
      <c r="AC2833" s="16" t="str">
        <f aca="false">IF(AB2833&lt;=PARAMETER!$B$9,"X",IF(AB2833&lt;=PARAMETER!$B$10,"Y","Z"))</f>
        <v>X</v>
      </c>
      <c r="AD2833" s="16" t="str">
        <f aca="false">AA2833&amp;AC2833</f>
        <v>BX</v>
      </c>
      <c r="AE2833" s="22" t="n">
        <f aca="false">DATA!I2833</f>
        <v>0.47</v>
      </c>
      <c r="AF2833" s="18" t="n">
        <f aca="false">DATA!L2833</f>
        <v>60</v>
      </c>
      <c r="AG2833" s="16" t="str">
        <f aca="false">DATA!K2833</f>
        <v>B</v>
      </c>
      <c r="AH2833" s="18" t="n">
        <f aca="false">IF(AE2833&gt;=PARAMETER!$B$12,1,0)</f>
        <v>0</v>
      </c>
      <c r="AI2833" s="18" t="n">
        <f aca="false">IF(AF2833&gt;=PARAMETER!$B$13,1,0)</f>
        <v>0</v>
      </c>
      <c r="AJ2833" s="18" t="n">
        <f aca="false">IF(AND(AH2833=1,AI2833=1),1,0)</f>
        <v>0</v>
      </c>
    </row>
    <row r="2834" customFormat="false" ht="15" hidden="false" customHeight="false" outlineLevel="0" collapsed="false">
      <c r="A2834" s="16" t="str">
        <f aca="false">DATA!A2834</f>
        <v>ITM12832</v>
      </c>
      <c r="B2834" s="16" t="str">
        <f aca="false">DATA!B2834</f>
        <v>Automotive</v>
      </c>
      <c r="C2834" s="17" t="n">
        <f aca="false">DATA!C2834</f>
        <v>182</v>
      </c>
      <c r="D2834" s="17" t="n">
        <f aca="false">DATA!D2834</f>
        <v>34</v>
      </c>
      <c r="E2834" s="18" t="n">
        <f aca="false">DATA!F2834</f>
        <v>5</v>
      </c>
      <c r="F2834" s="19" t="n">
        <f aca="false">DATA!G2834</f>
        <v>5.3</v>
      </c>
      <c r="G2834" s="19" t="n">
        <f aca="false">DATA!H2834</f>
        <v>0.89</v>
      </c>
      <c r="H2834" s="18" t="n">
        <f aca="false">DATA!E2834</f>
        <v>10</v>
      </c>
      <c r="I2834" s="20" t="n">
        <f aca="false">F2834*E2834</f>
        <v>26.5</v>
      </c>
      <c r="J2834" s="20" t="n">
        <f aca="false">PARAMETER!$B$4*G2834*SQRT(E2834)</f>
        <v>3.27342402538151</v>
      </c>
      <c r="K2834" s="20" t="n">
        <f aca="false">I2834+J2834</f>
        <v>29.7734240253815</v>
      </c>
      <c r="L2834" s="20" t="n">
        <f aca="false">K2834+F2834*H2834</f>
        <v>82.7734240253815</v>
      </c>
      <c r="M2834" s="16" t="str">
        <f aca="false">IF(C2834&lt;=K2834,"REORDER",IF(C2834&gt;L2834,"OVERSTOCK","OK"))</f>
        <v>OVERSTOCK</v>
      </c>
      <c r="N2834" s="16" t="str">
        <f aca="false">IF(C2834&lt;=D2834,"REORDER","OK")</f>
        <v>OK</v>
      </c>
      <c r="O2834" s="18" t="n">
        <f aca="false">IF(D2834&lt;I2834,1,0)</f>
        <v>0</v>
      </c>
      <c r="P2834" s="20" t="n">
        <f aca="false">C2834/F2834</f>
        <v>34.3396226415094</v>
      </c>
      <c r="Q2834" s="19" t="n">
        <f aca="false">DATA!N2834</f>
        <v>96.34</v>
      </c>
      <c r="R2834" s="19" t="n">
        <f aca="false">DATA!O2834</f>
        <v>0.49</v>
      </c>
      <c r="S2834" s="17" t="n">
        <f aca="false">C2834*Q2834</f>
        <v>17533.88</v>
      </c>
      <c r="T2834" s="19" t="n">
        <f aca="false">C2834*R2834</f>
        <v>89.18</v>
      </c>
      <c r="U2834" s="20" t="n">
        <f aca="false">MAX(0,C2834-L2834)</f>
        <v>99.2265759746185</v>
      </c>
      <c r="V2834" s="17" t="n">
        <f aca="false">U2834*Q2834</f>
        <v>9559.48832939475</v>
      </c>
      <c r="W2834" s="19" t="n">
        <f aca="false">U2834*R2834</f>
        <v>48.6210222275631</v>
      </c>
      <c r="X2834" s="20" t="n">
        <f aca="false">MAX(0,K2834-C2834)</f>
        <v>0</v>
      </c>
      <c r="Y2834" s="17" t="n">
        <f aca="false">F2834*PARAMETER!$B$5*Q2834</f>
        <v>186369.73</v>
      </c>
      <c r="Z2834" s="21" t="n">
        <f aca="false">SUMIF($Y$2:$Y$3205,"&gt;="&amp;Y2834)/SUM($Y$2:$Y$3205)</f>
        <v>0.984928587473418</v>
      </c>
      <c r="AA2834" s="16" t="str">
        <f aca="false">IF(Z2834&lt;=PARAMETER!$B$7,"A",IF(Z2834&lt;=PARAMETER!$B$8,"B","C"))</f>
        <v>C</v>
      </c>
      <c r="AB2834" s="22" t="n">
        <f aca="false">G2834/F2834</f>
        <v>0.167924528301887</v>
      </c>
      <c r="AC2834" s="16" t="str">
        <f aca="false">IF(AB2834&lt;=PARAMETER!$B$9,"X",IF(AB2834&lt;=PARAMETER!$B$10,"Y","Z"))</f>
        <v>X</v>
      </c>
      <c r="AD2834" s="16" t="str">
        <f aca="false">AA2834&amp;AC2834</f>
        <v>CX</v>
      </c>
      <c r="AE2834" s="22" t="n">
        <f aca="false">DATA!I2834</f>
        <v>0.12</v>
      </c>
      <c r="AF2834" s="18" t="n">
        <f aca="false">DATA!L2834</f>
        <v>72</v>
      </c>
      <c r="AG2834" s="16" t="str">
        <f aca="false">DATA!K2834</f>
        <v>A</v>
      </c>
      <c r="AH2834" s="18" t="n">
        <f aca="false">IF(AE2834&gt;=PARAMETER!$B$12,1,0)</f>
        <v>0</v>
      </c>
      <c r="AI2834" s="18" t="n">
        <f aca="false">IF(AF2834&gt;=PARAMETER!$B$13,1,0)</f>
        <v>0</v>
      </c>
      <c r="AJ2834" s="18" t="n">
        <f aca="false">IF(AND(AH2834=1,AI2834=1),1,0)</f>
        <v>0</v>
      </c>
    </row>
    <row r="2835" customFormat="false" ht="15" hidden="false" customHeight="false" outlineLevel="0" collapsed="false">
      <c r="A2835" s="16" t="str">
        <f aca="false">DATA!A2835</f>
        <v>ITM12833</v>
      </c>
      <c r="B2835" s="16" t="str">
        <f aca="false">DATA!B2835</f>
        <v>Groceries</v>
      </c>
      <c r="C2835" s="17" t="n">
        <f aca="false">DATA!C2835</f>
        <v>460</v>
      </c>
      <c r="D2835" s="17" t="n">
        <f aca="false">DATA!D2835</f>
        <v>16</v>
      </c>
      <c r="E2835" s="18" t="n">
        <f aca="false">DATA!F2835</f>
        <v>2</v>
      </c>
      <c r="F2835" s="19" t="n">
        <f aca="false">DATA!G2835</f>
        <v>24.48</v>
      </c>
      <c r="G2835" s="19" t="n">
        <f aca="false">DATA!H2835</f>
        <v>5.21</v>
      </c>
      <c r="H2835" s="18" t="n">
        <f aca="false">DATA!E2835</f>
        <v>5</v>
      </c>
      <c r="I2835" s="20" t="n">
        <f aca="false">F2835*E2835</f>
        <v>48.96</v>
      </c>
      <c r="J2835" s="20" t="n">
        <f aca="false">PARAMETER!$B$4*G2835*SQRT(E2835)</f>
        <v>12.1193681413109</v>
      </c>
      <c r="K2835" s="20" t="n">
        <f aca="false">I2835+J2835</f>
        <v>61.0793681413109</v>
      </c>
      <c r="L2835" s="20" t="n">
        <f aca="false">K2835+F2835*H2835</f>
        <v>183.479368141311</v>
      </c>
      <c r="M2835" s="16" t="str">
        <f aca="false">IF(C2835&lt;=K2835,"REORDER",IF(C2835&gt;L2835,"OVERSTOCK","OK"))</f>
        <v>OVERSTOCK</v>
      </c>
      <c r="N2835" s="16" t="str">
        <f aca="false">IF(C2835&lt;=D2835,"REORDER","OK")</f>
        <v>OK</v>
      </c>
      <c r="O2835" s="18" t="n">
        <f aca="false">IF(D2835&lt;I2835,1,0)</f>
        <v>1</v>
      </c>
      <c r="P2835" s="20" t="n">
        <f aca="false">C2835/F2835</f>
        <v>18.7908496732026</v>
      </c>
      <c r="Q2835" s="19" t="n">
        <f aca="false">DATA!N2835</f>
        <v>158.49</v>
      </c>
      <c r="R2835" s="19" t="n">
        <f aca="false">DATA!O2835</f>
        <v>1.22</v>
      </c>
      <c r="S2835" s="17" t="n">
        <f aca="false">C2835*Q2835</f>
        <v>72905.4</v>
      </c>
      <c r="T2835" s="19" t="n">
        <f aca="false">C2835*R2835</f>
        <v>561.2</v>
      </c>
      <c r="U2835" s="20" t="n">
        <f aca="false">MAX(0,C2835-L2835)</f>
        <v>276.520631858689</v>
      </c>
      <c r="V2835" s="17" t="n">
        <f aca="false">U2835*Q2835</f>
        <v>43825.7549432836</v>
      </c>
      <c r="W2835" s="19" t="n">
        <f aca="false">U2835*R2835</f>
        <v>337.355170867601</v>
      </c>
      <c r="X2835" s="20" t="n">
        <f aca="false">MAX(0,K2835-C2835)</f>
        <v>0</v>
      </c>
      <c r="Y2835" s="17" t="n">
        <f aca="false">F2835*PARAMETER!$B$5*Q2835</f>
        <v>1416139.848</v>
      </c>
      <c r="Z2835" s="21" t="n">
        <f aca="false">SUMIF($Y$2:$Y$3205,"&gt;="&amp;Y2835)/SUM($Y$2:$Y$3205)</f>
        <v>0.563811004919627</v>
      </c>
      <c r="AA2835" s="16" t="str">
        <f aca="false">IF(Z2835&lt;=PARAMETER!$B$7,"A",IF(Z2835&lt;=PARAMETER!$B$8,"B","C"))</f>
        <v>A</v>
      </c>
      <c r="AB2835" s="22" t="n">
        <f aca="false">G2835/F2835</f>
        <v>0.212826797385621</v>
      </c>
      <c r="AC2835" s="16" t="str">
        <f aca="false">IF(AB2835&lt;=PARAMETER!$B$9,"X",IF(AB2835&lt;=PARAMETER!$B$10,"Y","Z"))</f>
        <v>X</v>
      </c>
      <c r="AD2835" s="16" t="str">
        <f aca="false">AA2835&amp;AC2835</f>
        <v>AX</v>
      </c>
      <c r="AE2835" s="22" t="n">
        <f aca="false">DATA!I2835</f>
        <v>0.3</v>
      </c>
      <c r="AF2835" s="18" t="n">
        <f aca="false">DATA!L2835</f>
        <v>89</v>
      </c>
      <c r="AG2835" s="16" t="str">
        <f aca="false">DATA!K2835</f>
        <v>D</v>
      </c>
      <c r="AH2835" s="18" t="n">
        <f aca="false">IF(AE2835&gt;=PARAMETER!$B$12,1,0)</f>
        <v>0</v>
      </c>
      <c r="AI2835" s="18" t="n">
        <f aca="false">IF(AF2835&gt;=PARAMETER!$B$13,1,0)</f>
        <v>0</v>
      </c>
      <c r="AJ2835" s="18" t="n">
        <f aca="false">IF(AND(AH2835=1,AI2835=1),1,0)</f>
        <v>0</v>
      </c>
    </row>
    <row r="2836" customFormat="false" ht="15" hidden="false" customHeight="false" outlineLevel="0" collapsed="false">
      <c r="A2836" s="16" t="str">
        <f aca="false">DATA!A2836</f>
        <v>ITM12834</v>
      </c>
      <c r="B2836" s="16" t="str">
        <f aca="false">DATA!B2836</f>
        <v>Pharma</v>
      </c>
      <c r="C2836" s="17" t="n">
        <f aca="false">DATA!C2836</f>
        <v>360</v>
      </c>
      <c r="D2836" s="17" t="n">
        <f aca="false">DATA!D2836</f>
        <v>37</v>
      </c>
      <c r="E2836" s="18" t="n">
        <f aca="false">DATA!F2836</f>
        <v>8</v>
      </c>
      <c r="F2836" s="19" t="n">
        <f aca="false">DATA!G2836</f>
        <v>36.71</v>
      </c>
      <c r="G2836" s="19" t="n">
        <f aca="false">DATA!H2836</f>
        <v>0.62</v>
      </c>
      <c r="H2836" s="18" t="n">
        <f aca="false">DATA!E2836</f>
        <v>13</v>
      </c>
      <c r="I2836" s="20" t="n">
        <f aca="false">F2836*E2836</f>
        <v>293.68</v>
      </c>
      <c r="J2836" s="20" t="n">
        <f aca="false">PARAMETER!$B$4*G2836*SQRT(E2836)</f>
        <v>2.88445614111815</v>
      </c>
      <c r="K2836" s="20" t="n">
        <f aca="false">I2836+J2836</f>
        <v>296.564456141118</v>
      </c>
      <c r="L2836" s="20" t="n">
        <f aca="false">K2836+F2836*H2836</f>
        <v>773.794456141118</v>
      </c>
      <c r="M2836" s="16" t="str">
        <f aca="false">IF(C2836&lt;=K2836,"REORDER",IF(C2836&gt;L2836,"OVERSTOCK","OK"))</f>
        <v>OK</v>
      </c>
      <c r="N2836" s="16" t="str">
        <f aca="false">IF(C2836&lt;=D2836,"REORDER","OK")</f>
        <v>OK</v>
      </c>
      <c r="O2836" s="18" t="n">
        <f aca="false">IF(D2836&lt;I2836,1,0)</f>
        <v>1</v>
      </c>
      <c r="P2836" s="20" t="n">
        <f aca="false">C2836/F2836</f>
        <v>9.8065922092073</v>
      </c>
      <c r="Q2836" s="19" t="n">
        <f aca="false">DATA!N2836</f>
        <v>16.37</v>
      </c>
      <c r="R2836" s="19" t="n">
        <f aca="false">DATA!O2836</f>
        <v>1.06</v>
      </c>
      <c r="S2836" s="17" t="n">
        <f aca="false">C2836*Q2836</f>
        <v>5893.2</v>
      </c>
      <c r="T2836" s="19" t="n">
        <f aca="false">C2836*R2836</f>
        <v>381.6</v>
      </c>
      <c r="U2836" s="20" t="n">
        <f aca="false">MAX(0,C2836-L2836)</f>
        <v>0</v>
      </c>
      <c r="V2836" s="17" t="n">
        <f aca="false">U2836*Q2836</f>
        <v>0</v>
      </c>
      <c r="W2836" s="19" t="n">
        <f aca="false">U2836*R2836</f>
        <v>0</v>
      </c>
      <c r="X2836" s="20" t="n">
        <f aca="false">MAX(0,K2836-C2836)</f>
        <v>0</v>
      </c>
      <c r="Y2836" s="17" t="n">
        <f aca="false">F2836*PARAMETER!$B$5*Q2836</f>
        <v>219344.0855</v>
      </c>
      <c r="Z2836" s="21" t="n">
        <f aca="false">SUMIF($Y$2:$Y$3205,"&gt;="&amp;Y2836)/SUM($Y$2:$Y$3205)</f>
        <v>0.979300986790094</v>
      </c>
      <c r="AA2836" s="16" t="str">
        <f aca="false">IF(Z2836&lt;=PARAMETER!$B$7,"A",IF(Z2836&lt;=PARAMETER!$B$8,"B","C"))</f>
        <v>C</v>
      </c>
      <c r="AB2836" s="22" t="n">
        <f aca="false">G2836/F2836</f>
        <v>0.0168891310269681</v>
      </c>
      <c r="AC2836" s="16" t="str">
        <f aca="false">IF(AB2836&lt;=PARAMETER!$B$9,"X",IF(AB2836&lt;=PARAMETER!$B$10,"Y","Z"))</f>
        <v>X</v>
      </c>
      <c r="AD2836" s="16" t="str">
        <f aca="false">AA2836&amp;AC2836</f>
        <v>CX</v>
      </c>
      <c r="AE2836" s="22" t="n">
        <f aca="false">DATA!I2836</f>
        <v>0.72</v>
      </c>
      <c r="AF2836" s="18" t="n">
        <f aca="false">DATA!L2836</f>
        <v>96</v>
      </c>
      <c r="AG2836" s="16" t="str">
        <f aca="false">DATA!K2836</f>
        <v>A</v>
      </c>
      <c r="AH2836" s="18" t="n">
        <f aca="false">IF(AE2836&gt;=PARAMETER!$B$12,1,0)</f>
        <v>0</v>
      </c>
      <c r="AI2836" s="18" t="n">
        <f aca="false">IF(AF2836&gt;=PARAMETER!$B$13,1,0)</f>
        <v>1</v>
      </c>
      <c r="AJ2836" s="18" t="n">
        <f aca="false">IF(AND(AH2836=1,AI2836=1),1,0)</f>
        <v>0</v>
      </c>
    </row>
    <row r="2837" customFormat="false" ht="15" hidden="false" customHeight="false" outlineLevel="0" collapsed="false">
      <c r="A2837" s="16" t="str">
        <f aca="false">DATA!A2837</f>
        <v>ITM12835</v>
      </c>
      <c r="B2837" s="16" t="str">
        <f aca="false">DATA!B2837</f>
        <v>Electronics</v>
      </c>
      <c r="C2837" s="17" t="n">
        <f aca="false">DATA!C2837</f>
        <v>208</v>
      </c>
      <c r="D2837" s="17" t="n">
        <f aca="false">DATA!D2837</f>
        <v>78</v>
      </c>
      <c r="E2837" s="18" t="n">
        <f aca="false">DATA!F2837</f>
        <v>3</v>
      </c>
      <c r="F2837" s="19" t="n">
        <f aca="false">DATA!G2837</f>
        <v>28.78</v>
      </c>
      <c r="G2837" s="19" t="n">
        <f aca="false">DATA!H2837</f>
        <v>9.53</v>
      </c>
      <c r="H2837" s="18" t="n">
        <f aca="false">DATA!E2837</f>
        <v>7</v>
      </c>
      <c r="I2837" s="20" t="n">
        <f aca="false">F2837*E2837</f>
        <v>86.34</v>
      </c>
      <c r="J2837" s="20" t="n">
        <f aca="false">PARAMETER!$B$4*G2837*SQRT(E2837)</f>
        <v>27.1506846040788</v>
      </c>
      <c r="K2837" s="20" t="n">
        <f aca="false">I2837+J2837</f>
        <v>113.490684604079</v>
      </c>
      <c r="L2837" s="20" t="n">
        <f aca="false">K2837+F2837*H2837</f>
        <v>314.950684604079</v>
      </c>
      <c r="M2837" s="16" t="str">
        <f aca="false">IF(C2837&lt;=K2837,"REORDER",IF(C2837&gt;L2837,"OVERSTOCK","OK"))</f>
        <v>OK</v>
      </c>
      <c r="N2837" s="16" t="str">
        <f aca="false">IF(C2837&lt;=D2837,"REORDER","OK")</f>
        <v>OK</v>
      </c>
      <c r="O2837" s="18" t="n">
        <f aca="false">IF(D2837&lt;I2837,1,0)</f>
        <v>1</v>
      </c>
      <c r="P2837" s="20" t="n">
        <f aca="false">C2837/F2837</f>
        <v>7.22724113968033</v>
      </c>
      <c r="Q2837" s="19" t="n">
        <f aca="false">DATA!N2837</f>
        <v>158.93</v>
      </c>
      <c r="R2837" s="19" t="n">
        <f aca="false">DATA!O2837</f>
        <v>1.07</v>
      </c>
      <c r="S2837" s="17" t="n">
        <f aca="false">C2837*Q2837</f>
        <v>33057.44</v>
      </c>
      <c r="T2837" s="19" t="n">
        <f aca="false">C2837*R2837</f>
        <v>222.56</v>
      </c>
      <c r="U2837" s="20" t="n">
        <f aca="false">MAX(0,C2837-L2837)</f>
        <v>0</v>
      </c>
      <c r="V2837" s="17" t="n">
        <f aca="false">U2837*Q2837</f>
        <v>0</v>
      </c>
      <c r="W2837" s="19" t="n">
        <f aca="false">U2837*R2837</f>
        <v>0</v>
      </c>
      <c r="X2837" s="20" t="n">
        <f aca="false">MAX(0,K2837-C2837)</f>
        <v>0</v>
      </c>
      <c r="Y2837" s="17" t="n">
        <f aca="false">F2837*PARAMETER!$B$5*Q2837</f>
        <v>1669511.971</v>
      </c>
      <c r="Z2837" s="21" t="n">
        <f aca="false">SUMIF($Y$2:$Y$3205,"&gt;="&amp;Y2837)/SUM($Y$2:$Y$3205)</f>
        <v>0.465622808755748</v>
      </c>
      <c r="AA2837" s="16" t="str">
        <f aca="false">IF(Z2837&lt;=PARAMETER!$B$7,"A",IF(Z2837&lt;=PARAMETER!$B$8,"B","C"))</f>
        <v>A</v>
      </c>
      <c r="AB2837" s="22" t="n">
        <f aca="false">G2837/F2837</f>
        <v>0.331132731063238</v>
      </c>
      <c r="AC2837" s="16" t="str">
        <f aca="false">IF(AB2837&lt;=PARAMETER!$B$9,"X",IF(AB2837&lt;=PARAMETER!$B$10,"Y","Z"))</f>
        <v>Y</v>
      </c>
      <c r="AD2837" s="16" t="str">
        <f aca="false">AA2837&amp;AC2837</f>
        <v>AY</v>
      </c>
      <c r="AE2837" s="22" t="n">
        <f aca="false">DATA!I2837</f>
        <v>0.28</v>
      </c>
      <c r="AF2837" s="18" t="n">
        <f aca="false">DATA!L2837</f>
        <v>119</v>
      </c>
      <c r="AG2837" s="16" t="str">
        <f aca="false">DATA!K2837</f>
        <v>D</v>
      </c>
      <c r="AH2837" s="18" t="n">
        <f aca="false">IF(AE2837&gt;=PARAMETER!$B$12,1,0)</f>
        <v>0</v>
      </c>
      <c r="AI2837" s="18" t="n">
        <f aca="false">IF(AF2837&gt;=PARAMETER!$B$13,1,0)</f>
        <v>1</v>
      </c>
      <c r="AJ2837" s="18" t="n">
        <f aca="false">IF(AND(AH2837=1,AI2837=1),1,0)</f>
        <v>0</v>
      </c>
    </row>
    <row r="2838" customFormat="false" ht="15" hidden="false" customHeight="false" outlineLevel="0" collapsed="false">
      <c r="A2838" s="16" t="str">
        <f aca="false">DATA!A2838</f>
        <v>ITM12836</v>
      </c>
      <c r="B2838" s="16" t="str">
        <f aca="false">DATA!B2838</f>
        <v>Automotive</v>
      </c>
      <c r="C2838" s="17" t="n">
        <f aca="false">DATA!C2838</f>
        <v>434</v>
      </c>
      <c r="D2838" s="17" t="n">
        <f aca="false">DATA!D2838</f>
        <v>76</v>
      </c>
      <c r="E2838" s="18" t="n">
        <f aca="false">DATA!F2838</f>
        <v>8</v>
      </c>
      <c r="F2838" s="19" t="n">
        <f aca="false">DATA!G2838</f>
        <v>10.63</v>
      </c>
      <c r="G2838" s="19" t="n">
        <f aca="false">DATA!H2838</f>
        <v>8.07</v>
      </c>
      <c r="H2838" s="18" t="n">
        <f aca="false">DATA!E2838</f>
        <v>3</v>
      </c>
      <c r="I2838" s="20" t="n">
        <f aca="false">F2838*E2838</f>
        <v>85.04</v>
      </c>
      <c r="J2838" s="20" t="n">
        <f aca="false">PARAMETER!$B$4*G2838*SQRT(E2838)</f>
        <v>37.544453320683</v>
      </c>
      <c r="K2838" s="20" t="n">
        <f aca="false">I2838+J2838</f>
        <v>122.584453320683</v>
      </c>
      <c r="L2838" s="20" t="n">
        <f aca="false">K2838+F2838*H2838</f>
        <v>154.474453320683</v>
      </c>
      <c r="M2838" s="16" t="str">
        <f aca="false">IF(C2838&lt;=K2838,"REORDER",IF(C2838&gt;L2838,"OVERSTOCK","OK"))</f>
        <v>OVERSTOCK</v>
      </c>
      <c r="N2838" s="16" t="str">
        <f aca="false">IF(C2838&lt;=D2838,"REORDER","OK")</f>
        <v>OK</v>
      </c>
      <c r="O2838" s="18" t="n">
        <f aca="false">IF(D2838&lt;I2838,1,0)</f>
        <v>1</v>
      </c>
      <c r="P2838" s="20" t="n">
        <f aca="false">C2838/F2838</f>
        <v>40.8278457196613</v>
      </c>
      <c r="Q2838" s="19" t="n">
        <f aca="false">DATA!N2838</f>
        <v>136.61</v>
      </c>
      <c r="R2838" s="19" t="n">
        <f aca="false">DATA!O2838</f>
        <v>0.78</v>
      </c>
      <c r="S2838" s="17" t="n">
        <f aca="false">C2838*Q2838</f>
        <v>59288.74</v>
      </c>
      <c r="T2838" s="19" t="n">
        <f aca="false">C2838*R2838</f>
        <v>338.52</v>
      </c>
      <c r="U2838" s="20" t="n">
        <f aca="false">MAX(0,C2838-L2838)</f>
        <v>279.525546679317</v>
      </c>
      <c r="V2838" s="17" t="n">
        <f aca="false">U2838*Q2838</f>
        <v>38185.9849318615</v>
      </c>
      <c r="W2838" s="19" t="n">
        <f aca="false">U2838*R2838</f>
        <v>218.029926409867</v>
      </c>
      <c r="X2838" s="20" t="n">
        <f aca="false">MAX(0,K2838-C2838)</f>
        <v>0</v>
      </c>
      <c r="Y2838" s="17" t="n">
        <f aca="false">F2838*PARAMETER!$B$5*Q2838</f>
        <v>530039.9695</v>
      </c>
      <c r="Z2838" s="21" t="n">
        <f aca="false">SUMIF($Y$2:$Y$3205,"&gt;="&amp;Y2838)/SUM($Y$2:$Y$3205)</f>
        <v>0.89660780639468</v>
      </c>
      <c r="AA2838" s="16" t="str">
        <f aca="false">IF(Z2838&lt;=PARAMETER!$B$7,"A",IF(Z2838&lt;=PARAMETER!$B$8,"B","C"))</f>
        <v>B</v>
      </c>
      <c r="AB2838" s="22" t="n">
        <f aca="false">G2838/F2838</f>
        <v>0.759172154280339</v>
      </c>
      <c r="AC2838" s="16" t="str">
        <f aca="false">IF(AB2838&lt;=PARAMETER!$B$9,"X",IF(AB2838&lt;=PARAMETER!$B$10,"Y","Z"))</f>
        <v>Z</v>
      </c>
      <c r="AD2838" s="16" t="str">
        <f aca="false">AA2838&amp;AC2838</f>
        <v>BZ</v>
      </c>
      <c r="AE2838" s="22" t="n">
        <f aca="false">DATA!I2838</f>
        <v>0.15</v>
      </c>
      <c r="AF2838" s="18" t="n">
        <f aca="false">DATA!L2838</f>
        <v>110</v>
      </c>
      <c r="AG2838" s="16" t="str">
        <f aca="false">DATA!K2838</f>
        <v>B</v>
      </c>
      <c r="AH2838" s="18" t="n">
        <f aca="false">IF(AE2838&gt;=PARAMETER!$B$12,1,0)</f>
        <v>0</v>
      </c>
      <c r="AI2838" s="18" t="n">
        <f aca="false">IF(AF2838&gt;=PARAMETER!$B$13,1,0)</f>
        <v>1</v>
      </c>
      <c r="AJ2838" s="18" t="n">
        <f aca="false">IF(AND(AH2838=1,AI2838=1),1,0)</f>
        <v>0</v>
      </c>
    </row>
    <row r="2839" customFormat="false" ht="15" hidden="false" customHeight="false" outlineLevel="0" collapsed="false">
      <c r="A2839" s="16" t="str">
        <f aca="false">DATA!A2839</f>
        <v>ITM12837</v>
      </c>
      <c r="B2839" s="16" t="str">
        <f aca="false">DATA!B2839</f>
        <v>Automotive</v>
      </c>
      <c r="C2839" s="17" t="n">
        <f aca="false">DATA!C2839</f>
        <v>358</v>
      </c>
      <c r="D2839" s="17" t="n">
        <f aca="false">DATA!D2839</f>
        <v>29</v>
      </c>
      <c r="E2839" s="18" t="n">
        <f aca="false">DATA!F2839</f>
        <v>2</v>
      </c>
      <c r="F2839" s="19" t="n">
        <f aca="false">DATA!G2839</f>
        <v>33.09</v>
      </c>
      <c r="G2839" s="19" t="n">
        <f aca="false">DATA!H2839</f>
        <v>2.32</v>
      </c>
      <c r="H2839" s="18" t="n">
        <f aca="false">DATA!E2839</f>
        <v>8</v>
      </c>
      <c r="I2839" s="20" t="n">
        <f aca="false">F2839*E2839</f>
        <v>66.18</v>
      </c>
      <c r="J2839" s="20" t="n">
        <f aca="false">PARAMETER!$B$4*G2839*SQRT(E2839)</f>
        <v>5.39672439305976</v>
      </c>
      <c r="K2839" s="20" t="n">
        <f aca="false">I2839+J2839</f>
        <v>71.5767243930598</v>
      </c>
      <c r="L2839" s="20" t="n">
        <f aca="false">K2839+F2839*H2839</f>
        <v>336.29672439306</v>
      </c>
      <c r="M2839" s="16" t="str">
        <f aca="false">IF(C2839&lt;=K2839,"REORDER",IF(C2839&gt;L2839,"OVERSTOCK","OK"))</f>
        <v>OVERSTOCK</v>
      </c>
      <c r="N2839" s="16" t="str">
        <f aca="false">IF(C2839&lt;=D2839,"REORDER","OK")</f>
        <v>OK</v>
      </c>
      <c r="O2839" s="18" t="n">
        <f aca="false">IF(D2839&lt;I2839,1,0)</f>
        <v>1</v>
      </c>
      <c r="P2839" s="20" t="n">
        <f aca="false">C2839/F2839</f>
        <v>10.8189785433666</v>
      </c>
      <c r="Q2839" s="19" t="n">
        <f aca="false">DATA!N2839</f>
        <v>55.87</v>
      </c>
      <c r="R2839" s="19" t="n">
        <f aca="false">DATA!O2839</f>
        <v>1.69</v>
      </c>
      <c r="S2839" s="17" t="n">
        <f aca="false">C2839*Q2839</f>
        <v>20001.46</v>
      </c>
      <c r="T2839" s="19" t="n">
        <f aca="false">C2839*R2839</f>
        <v>605.02</v>
      </c>
      <c r="U2839" s="20" t="n">
        <f aca="false">MAX(0,C2839-L2839)</f>
        <v>21.7032756069402</v>
      </c>
      <c r="V2839" s="17" t="n">
        <f aca="false">U2839*Q2839</f>
        <v>1212.56200815975</v>
      </c>
      <c r="W2839" s="19" t="n">
        <f aca="false">U2839*R2839</f>
        <v>36.678535775729</v>
      </c>
      <c r="X2839" s="20" t="n">
        <f aca="false">MAX(0,K2839-C2839)</f>
        <v>0</v>
      </c>
      <c r="Y2839" s="17" t="n">
        <f aca="false">F2839*PARAMETER!$B$5*Q2839</f>
        <v>674789.4795</v>
      </c>
      <c r="Z2839" s="21" t="n">
        <f aca="false">SUMIF($Y$2:$Y$3205,"&gt;="&amp;Y2839)/SUM($Y$2:$Y$3205)</f>
        <v>0.852652726881725</v>
      </c>
      <c r="AA2839" s="16" t="str">
        <f aca="false">IF(Z2839&lt;=PARAMETER!$B$7,"A",IF(Z2839&lt;=PARAMETER!$B$8,"B","C"))</f>
        <v>B</v>
      </c>
      <c r="AB2839" s="22" t="n">
        <f aca="false">G2839/F2839</f>
        <v>0.0701118162586884</v>
      </c>
      <c r="AC2839" s="16" t="str">
        <f aca="false">IF(AB2839&lt;=PARAMETER!$B$9,"X",IF(AB2839&lt;=PARAMETER!$B$10,"Y","Z"))</f>
        <v>X</v>
      </c>
      <c r="AD2839" s="16" t="str">
        <f aca="false">AA2839&amp;AC2839</f>
        <v>BX</v>
      </c>
      <c r="AE2839" s="22" t="n">
        <f aca="false">DATA!I2839</f>
        <v>0.66</v>
      </c>
      <c r="AF2839" s="18" t="n">
        <f aca="false">DATA!L2839</f>
        <v>138</v>
      </c>
      <c r="AG2839" s="16" t="str">
        <f aca="false">DATA!K2839</f>
        <v>D</v>
      </c>
      <c r="AH2839" s="18" t="n">
        <f aca="false">IF(AE2839&gt;=PARAMETER!$B$12,1,0)</f>
        <v>0</v>
      </c>
      <c r="AI2839" s="18" t="n">
        <f aca="false">IF(AF2839&gt;=PARAMETER!$B$13,1,0)</f>
        <v>1</v>
      </c>
      <c r="AJ2839" s="18" t="n">
        <f aca="false">IF(AND(AH2839=1,AI2839=1),1,0)</f>
        <v>0</v>
      </c>
    </row>
    <row r="2840" customFormat="false" ht="15" hidden="false" customHeight="false" outlineLevel="0" collapsed="false">
      <c r="A2840" s="16" t="str">
        <f aca="false">DATA!A2840</f>
        <v>ITM12838</v>
      </c>
      <c r="B2840" s="16" t="str">
        <f aca="false">DATA!B2840</f>
        <v>Electronics</v>
      </c>
      <c r="C2840" s="17" t="n">
        <f aca="false">DATA!C2840</f>
        <v>114</v>
      </c>
      <c r="D2840" s="17" t="n">
        <f aca="false">DATA!D2840</f>
        <v>92</v>
      </c>
      <c r="E2840" s="18" t="n">
        <f aca="false">DATA!F2840</f>
        <v>2</v>
      </c>
      <c r="F2840" s="19" t="n">
        <f aca="false">DATA!G2840</f>
        <v>34.56</v>
      </c>
      <c r="G2840" s="19" t="n">
        <f aca="false">DATA!H2840</f>
        <v>3.23</v>
      </c>
      <c r="H2840" s="18" t="n">
        <f aca="false">DATA!E2840</f>
        <v>13</v>
      </c>
      <c r="I2840" s="20" t="n">
        <f aca="false">F2840*E2840</f>
        <v>69.12</v>
      </c>
      <c r="J2840" s="20" t="n">
        <f aca="false">PARAMETER!$B$4*G2840*SQRT(E2840)</f>
        <v>7.51354301275131</v>
      </c>
      <c r="K2840" s="20" t="n">
        <f aca="false">I2840+J2840</f>
        <v>76.6335430127513</v>
      </c>
      <c r="L2840" s="20" t="n">
        <f aca="false">K2840+F2840*H2840</f>
        <v>525.913543012751</v>
      </c>
      <c r="M2840" s="16" t="str">
        <f aca="false">IF(C2840&lt;=K2840,"REORDER",IF(C2840&gt;L2840,"OVERSTOCK","OK"))</f>
        <v>OK</v>
      </c>
      <c r="N2840" s="16" t="str">
        <f aca="false">IF(C2840&lt;=D2840,"REORDER","OK")</f>
        <v>OK</v>
      </c>
      <c r="O2840" s="18" t="n">
        <f aca="false">IF(D2840&lt;I2840,1,0)</f>
        <v>0</v>
      </c>
      <c r="P2840" s="20" t="n">
        <f aca="false">C2840/F2840</f>
        <v>3.29861111111111</v>
      </c>
      <c r="Q2840" s="19" t="n">
        <f aca="false">DATA!N2840</f>
        <v>109.7</v>
      </c>
      <c r="R2840" s="19" t="n">
        <f aca="false">DATA!O2840</f>
        <v>0.26</v>
      </c>
      <c r="S2840" s="17" t="n">
        <f aca="false">C2840*Q2840</f>
        <v>12505.8</v>
      </c>
      <c r="T2840" s="19" t="n">
        <f aca="false">C2840*R2840</f>
        <v>29.64</v>
      </c>
      <c r="U2840" s="20" t="n">
        <f aca="false">MAX(0,C2840-L2840)</f>
        <v>0</v>
      </c>
      <c r="V2840" s="17" t="n">
        <f aca="false">U2840*Q2840</f>
        <v>0</v>
      </c>
      <c r="W2840" s="19" t="n">
        <f aca="false">U2840*R2840</f>
        <v>0</v>
      </c>
      <c r="X2840" s="20" t="n">
        <f aca="false">MAX(0,K2840-C2840)</f>
        <v>0</v>
      </c>
      <c r="Y2840" s="17" t="n">
        <f aca="false">F2840*PARAMETER!$B$5*Q2840</f>
        <v>1383799.68</v>
      </c>
      <c r="Z2840" s="21" t="n">
        <f aca="false">SUMIF($Y$2:$Y$3205,"&gt;="&amp;Y2840)/SUM($Y$2:$Y$3205)</f>
        <v>0.575861884981613</v>
      </c>
      <c r="AA2840" s="16" t="str">
        <f aca="false">IF(Z2840&lt;=PARAMETER!$B$7,"A",IF(Z2840&lt;=PARAMETER!$B$8,"B","C"))</f>
        <v>A</v>
      </c>
      <c r="AB2840" s="22" t="n">
        <f aca="false">G2840/F2840</f>
        <v>0.0934606481481481</v>
      </c>
      <c r="AC2840" s="16" t="str">
        <f aca="false">IF(AB2840&lt;=PARAMETER!$B$9,"X",IF(AB2840&lt;=PARAMETER!$B$10,"Y","Z"))</f>
        <v>X</v>
      </c>
      <c r="AD2840" s="16" t="str">
        <f aca="false">AA2840&amp;AC2840</f>
        <v>AX</v>
      </c>
      <c r="AE2840" s="22" t="n">
        <f aca="false">DATA!I2840</f>
        <v>0.57</v>
      </c>
      <c r="AF2840" s="18" t="n">
        <f aca="false">DATA!L2840</f>
        <v>28</v>
      </c>
      <c r="AG2840" s="16" t="str">
        <f aca="false">DATA!K2840</f>
        <v>C</v>
      </c>
      <c r="AH2840" s="18" t="n">
        <f aca="false">IF(AE2840&gt;=PARAMETER!$B$12,1,0)</f>
        <v>0</v>
      </c>
      <c r="AI2840" s="18" t="n">
        <f aca="false">IF(AF2840&gt;=PARAMETER!$B$13,1,0)</f>
        <v>0</v>
      </c>
      <c r="AJ2840" s="18" t="n">
        <f aca="false">IF(AND(AH2840=1,AI2840=1),1,0)</f>
        <v>0</v>
      </c>
    </row>
    <row r="2841" customFormat="false" ht="15" hidden="false" customHeight="false" outlineLevel="0" collapsed="false">
      <c r="A2841" s="16" t="str">
        <f aca="false">DATA!A2841</f>
        <v>ITM12839</v>
      </c>
      <c r="B2841" s="16" t="str">
        <f aca="false">DATA!B2841</f>
        <v>Automotive</v>
      </c>
      <c r="C2841" s="17" t="n">
        <f aca="false">DATA!C2841</f>
        <v>200</v>
      </c>
      <c r="D2841" s="17" t="n">
        <f aca="false">DATA!D2841</f>
        <v>20</v>
      </c>
      <c r="E2841" s="18" t="n">
        <f aca="false">DATA!F2841</f>
        <v>2</v>
      </c>
      <c r="F2841" s="19" t="n">
        <f aca="false">DATA!G2841</f>
        <v>46.69</v>
      </c>
      <c r="G2841" s="19" t="n">
        <f aca="false">DATA!H2841</f>
        <v>9.84</v>
      </c>
      <c r="H2841" s="18" t="n">
        <f aca="false">DATA!E2841</f>
        <v>7</v>
      </c>
      <c r="I2841" s="20" t="n">
        <f aca="false">F2841*E2841</f>
        <v>93.38</v>
      </c>
      <c r="J2841" s="20" t="n">
        <f aca="false">PARAMETER!$B$4*G2841*SQRT(E2841)</f>
        <v>22.8895551843569</v>
      </c>
      <c r="K2841" s="20" t="n">
        <f aca="false">I2841+J2841</f>
        <v>116.269555184357</v>
      </c>
      <c r="L2841" s="20" t="n">
        <f aca="false">K2841+F2841*H2841</f>
        <v>443.099555184357</v>
      </c>
      <c r="M2841" s="16" t="str">
        <f aca="false">IF(C2841&lt;=K2841,"REORDER",IF(C2841&gt;L2841,"OVERSTOCK","OK"))</f>
        <v>OK</v>
      </c>
      <c r="N2841" s="16" t="str">
        <f aca="false">IF(C2841&lt;=D2841,"REORDER","OK")</f>
        <v>OK</v>
      </c>
      <c r="O2841" s="18" t="n">
        <f aca="false">IF(D2841&lt;I2841,1,0)</f>
        <v>1</v>
      </c>
      <c r="P2841" s="20" t="n">
        <f aca="false">C2841/F2841</f>
        <v>4.28357249946455</v>
      </c>
      <c r="Q2841" s="19" t="n">
        <f aca="false">DATA!N2841</f>
        <v>19.37</v>
      </c>
      <c r="R2841" s="19" t="n">
        <f aca="false">DATA!O2841</f>
        <v>0.93</v>
      </c>
      <c r="S2841" s="17" t="n">
        <f aca="false">C2841*Q2841</f>
        <v>3874</v>
      </c>
      <c r="T2841" s="19" t="n">
        <f aca="false">C2841*R2841</f>
        <v>186</v>
      </c>
      <c r="U2841" s="20" t="n">
        <f aca="false">MAX(0,C2841-L2841)</f>
        <v>0</v>
      </c>
      <c r="V2841" s="17" t="n">
        <f aca="false">U2841*Q2841</f>
        <v>0</v>
      </c>
      <c r="W2841" s="19" t="n">
        <f aca="false">U2841*R2841</f>
        <v>0</v>
      </c>
      <c r="X2841" s="20" t="n">
        <f aca="false">MAX(0,K2841-C2841)</f>
        <v>0</v>
      </c>
      <c r="Y2841" s="17" t="n">
        <f aca="false">F2841*PARAMETER!$B$5*Q2841</f>
        <v>330100.6345</v>
      </c>
      <c r="Z2841" s="21" t="n">
        <f aca="false">SUMIF($Y$2:$Y$3205,"&gt;="&amp;Y2841)/SUM($Y$2:$Y$3205)</f>
        <v>0.953414091648545</v>
      </c>
      <c r="AA2841" s="16" t="str">
        <f aca="false">IF(Z2841&lt;=PARAMETER!$B$7,"A",IF(Z2841&lt;=PARAMETER!$B$8,"B","C"))</f>
        <v>C</v>
      </c>
      <c r="AB2841" s="22" t="n">
        <f aca="false">G2841/F2841</f>
        <v>0.210751766973656</v>
      </c>
      <c r="AC2841" s="16" t="str">
        <f aca="false">IF(AB2841&lt;=PARAMETER!$B$9,"X",IF(AB2841&lt;=PARAMETER!$B$10,"Y","Z"))</f>
        <v>X</v>
      </c>
      <c r="AD2841" s="16" t="str">
        <f aca="false">AA2841&amp;AC2841</f>
        <v>CX</v>
      </c>
      <c r="AE2841" s="22" t="n">
        <f aca="false">DATA!I2841</f>
        <v>0.79</v>
      </c>
      <c r="AF2841" s="18" t="n">
        <f aca="false">DATA!L2841</f>
        <v>110</v>
      </c>
      <c r="AG2841" s="16" t="str">
        <f aca="false">DATA!K2841</f>
        <v>B</v>
      </c>
      <c r="AH2841" s="18" t="n">
        <f aca="false">IF(AE2841&gt;=PARAMETER!$B$12,1,0)</f>
        <v>1</v>
      </c>
      <c r="AI2841" s="18" t="n">
        <f aca="false">IF(AF2841&gt;=PARAMETER!$B$13,1,0)</f>
        <v>1</v>
      </c>
      <c r="AJ2841" s="18" t="n">
        <f aca="false">IF(AND(AH2841=1,AI2841=1),1,0)</f>
        <v>1</v>
      </c>
    </row>
    <row r="2842" customFormat="false" ht="15" hidden="false" customHeight="false" outlineLevel="0" collapsed="false">
      <c r="A2842" s="16" t="str">
        <f aca="false">DATA!A2842</f>
        <v>ITM12840</v>
      </c>
      <c r="B2842" s="16" t="str">
        <f aca="false">DATA!B2842</f>
        <v>Electronics</v>
      </c>
      <c r="C2842" s="17" t="n">
        <f aca="false">DATA!C2842</f>
        <v>307</v>
      </c>
      <c r="D2842" s="17" t="n">
        <f aca="false">DATA!D2842</f>
        <v>76</v>
      </c>
      <c r="E2842" s="18" t="n">
        <f aca="false">DATA!F2842</f>
        <v>5</v>
      </c>
      <c r="F2842" s="19" t="n">
        <f aca="false">DATA!G2842</f>
        <v>8.19</v>
      </c>
      <c r="G2842" s="19" t="n">
        <f aca="false">DATA!H2842</f>
        <v>4.05</v>
      </c>
      <c r="H2842" s="18" t="n">
        <f aca="false">DATA!E2842</f>
        <v>10</v>
      </c>
      <c r="I2842" s="20" t="n">
        <f aca="false">F2842*E2842</f>
        <v>40.95</v>
      </c>
      <c r="J2842" s="20" t="n">
        <f aca="false">PARAMETER!$B$4*G2842*SQRT(E2842)</f>
        <v>14.8959183177473</v>
      </c>
      <c r="K2842" s="20" t="n">
        <f aca="false">I2842+J2842</f>
        <v>55.8459183177473</v>
      </c>
      <c r="L2842" s="20" t="n">
        <f aca="false">K2842+F2842*H2842</f>
        <v>137.745918317747</v>
      </c>
      <c r="M2842" s="16" t="str">
        <f aca="false">IF(C2842&lt;=K2842,"REORDER",IF(C2842&gt;L2842,"OVERSTOCK","OK"))</f>
        <v>OVERSTOCK</v>
      </c>
      <c r="N2842" s="16" t="str">
        <f aca="false">IF(C2842&lt;=D2842,"REORDER","OK")</f>
        <v>OK</v>
      </c>
      <c r="O2842" s="18" t="n">
        <f aca="false">IF(D2842&lt;I2842,1,0)</f>
        <v>0</v>
      </c>
      <c r="P2842" s="20" t="n">
        <f aca="false">C2842/F2842</f>
        <v>37.4847374847375</v>
      </c>
      <c r="Q2842" s="19" t="n">
        <f aca="false">DATA!N2842</f>
        <v>82.12</v>
      </c>
      <c r="R2842" s="19" t="n">
        <f aca="false">DATA!O2842</f>
        <v>0.59</v>
      </c>
      <c r="S2842" s="17" t="n">
        <f aca="false">C2842*Q2842</f>
        <v>25210.84</v>
      </c>
      <c r="T2842" s="19" t="n">
        <f aca="false">C2842*R2842</f>
        <v>181.13</v>
      </c>
      <c r="U2842" s="20" t="n">
        <f aca="false">MAX(0,C2842-L2842)</f>
        <v>169.254081682253</v>
      </c>
      <c r="V2842" s="17" t="n">
        <f aca="false">U2842*Q2842</f>
        <v>13899.1451877466</v>
      </c>
      <c r="W2842" s="19" t="n">
        <f aca="false">U2842*R2842</f>
        <v>99.8599081925291</v>
      </c>
      <c r="X2842" s="20" t="n">
        <f aca="false">MAX(0,K2842-C2842)</f>
        <v>0</v>
      </c>
      <c r="Y2842" s="17" t="n">
        <f aca="false">F2842*PARAMETER!$B$5*Q2842</f>
        <v>245485.422</v>
      </c>
      <c r="Z2842" s="21" t="n">
        <f aca="false">SUMIF($Y$2:$Y$3205,"&gt;="&amp;Y2842)/SUM($Y$2:$Y$3205)</f>
        <v>0.973228248525887</v>
      </c>
      <c r="AA2842" s="16" t="str">
        <f aca="false">IF(Z2842&lt;=PARAMETER!$B$7,"A",IF(Z2842&lt;=PARAMETER!$B$8,"B","C"))</f>
        <v>C</v>
      </c>
      <c r="AB2842" s="22" t="n">
        <f aca="false">G2842/F2842</f>
        <v>0.494505494505495</v>
      </c>
      <c r="AC2842" s="16" t="str">
        <f aca="false">IF(AB2842&lt;=PARAMETER!$B$9,"X",IF(AB2842&lt;=PARAMETER!$B$10,"Y","Z"))</f>
        <v>Y</v>
      </c>
      <c r="AD2842" s="16" t="str">
        <f aca="false">AA2842&amp;AC2842</f>
        <v>CY</v>
      </c>
      <c r="AE2842" s="22" t="n">
        <f aca="false">DATA!I2842</f>
        <v>0.8</v>
      </c>
      <c r="AF2842" s="18" t="n">
        <f aca="false">DATA!L2842</f>
        <v>172</v>
      </c>
      <c r="AG2842" s="16" t="str">
        <f aca="false">DATA!K2842</f>
        <v>C</v>
      </c>
      <c r="AH2842" s="18" t="n">
        <f aca="false">IF(AE2842&gt;=PARAMETER!$B$12,1,0)</f>
        <v>1</v>
      </c>
      <c r="AI2842" s="18" t="n">
        <f aca="false">IF(AF2842&gt;=PARAMETER!$B$13,1,0)</f>
        <v>1</v>
      </c>
      <c r="AJ2842" s="18" t="n">
        <f aca="false">IF(AND(AH2842=1,AI2842=1),1,0)</f>
        <v>1</v>
      </c>
    </row>
    <row r="2843" customFormat="false" ht="15" hidden="false" customHeight="false" outlineLevel="0" collapsed="false">
      <c r="A2843" s="16" t="str">
        <f aca="false">DATA!A2843</f>
        <v>ITM12841</v>
      </c>
      <c r="B2843" s="16" t="str">
        <f aca="false">DATA!B2843</f>
        <v>Pharma</v>
      </c>
      <c r="C2843" s="17" t="n">
        <f aca="false">DATA!C2843</f>
        <v>341</v>
      </c>
      <c r="D2843" s="17" t="n">
        <f aca="false">DATA!D2843</f>
        <v>96</v>
      </c>
      <c r="E2843" s="18" t="n">
        <f aca="false">DATA!F2843</f>
        <v>2</v>
      </c>
      <c r="F2843" s="19" t="n">
        <f aca="false">DATA!G2843</f>
        <v>34.92</v>
      </c>
      <c r="G2843" s="19" t="n">
        <f aca="false">DATA!H2843</f>
        <v>7.95</v>
      </c>
      <c r="H2843" s="18" t="n">
        <f aca="false">DATA!E2843</f>
        <v>11</v>
      </c>
      <c r="I2843" s="20" t="n">
        <f aca="false">F2843*E2843</f>
        <v>69.84</v>
      </c>
      <c r="J2843" s="20" t="n">
        <f aca="false">PARAMETER!$B$4*G2843*SQRT(E2843)</f>
        <v>18.4930857434591</v>
      </c>
      <c r="K2843" s="20" t="n">
        <f aca="false">I2843+J2843</f>
        <v>88.3330857434591</v>
      </c>
      <c r="L2843" s="20" t="n">
        <f aca="false">K2843+F2843*H2843</f>
        <v>472.453085743459</v>
      </c>
      <c r="M2843" s="16" t="str">
        <f aca="false">IF(C2843&lt;=K2843,"REORDER",IF(C2843&gt;L2843,"OVERSTOCK","OK"))</f>
        <v>OK</v>
      </c>
      <c r="N2843" s="16" t="str">
        <f aca="false">IF(C2843&lt;=D2843,"REORDER","OK")</f>
        <v>OK</v>
      </c>
      <c r="O2843" s="18" t="n">
        <f aca="false">IF(D2843&lt;I2843,1,0)</f>
        <v>0</v>
      </c>
      <c r="P2843" s="20" t="n">
        <f aca="false">C2843/F2843</f>
        <v>9.7651775486827</v>
      </c>
      <c r="Q2843" s="19" t="n">
        <f aca="false">DATA!N2843</f>
        <v>43.07</v>
      </c>
      <c r="R2843" s="19" t="n">
        <f aca="false">DATA!O2843</f>
        <v>1.71</v>
      </c>
      <c r="S2843" s="17" t="n">
        <f aca="false">C2843*Q2843</f>
        <v>14686.87</v>
      </c>
      <c r="T2843" s="19" t="n">
        <f aca="false">C2843*R2843</f>
        <v>583.11</v>
      </c>
      <c r="U2843" s="20" t="n">
        <f aca="false">MAX(0,C2843-L2843)</f>
        <v>0</v>
      </c>
      <c r="V2843" s="17" t="n">
        <f aca="false">U2843*Q2843</f>
        <v>0</v>
      </c>
      <c r="W2843" s="19" t="n">
        <f aca="false">U2843*R2843</f>
        <v>0</v>
      </c>
      <c r="X2843" s="20" t="n">
        <f aca="false">MAX(0,K2843-C2843)</f>
        <v>0</v>
      </c>
      <c r="Y2843" s="17" t="n">
        <f aca="false">F2843*PARAMETER!$B$5*Q2843</f>
        <v>548961.606</v>
      </c>
      <c r="Z2843" s="21" t="n">
        <f aca="false">SUMIF($Y$2:$Y$3205,"&gt;="&amp;Y2843)/SUM($Y$2:$Y$3205)</f>
        <v>0.89076827125378</v>
      </c>
      <c r="AA2843" s="16" t="str">
        <f aca="false">IF(Z2843&lt;=PARAMETER!$B$7,"A",IF(Z2843&lt;=PARAMETER!$B$8,"B","C"))</f>
        <v>B</v>
      </c>
      <c r="AB2843" s="22" t="n">
        <f aca="false">G2843/F2843</f>
        <v>0.22766323024055</v>
      </c>
      <c r="AC2843" s="16" t="str">
        <f aca="false">IF(AB2843&lt;=PARAMETER!$B$9,"X",IF(AB2843&lt;=PARAMETER!$B$10,"Y","Z"))</f>
        <v>X</v>
      </c>
      <c r="AD2843" s="16" t="str">
        <f aca="false">AA2843&amp;AC2843</f>
        <v>BX</v>
      </c>
      <c r="AE2843" s="22" t="n">
        <f aca="false">DATA!I2843</f>
        <v>0.96</v>
      </c>
      <c r="AF2843" s="18" t="n">
        <f aca="false">DATA!L2843</f>
        <v>103</v>
      </c>
      <c r="AG2843" s="16" t="str">
        <f aca="false">DATA!K2843</f>
        <v>B</v>
      </c>
      <c r="AH2843" s="18" t="n">
        <f aca="false">IF(AE2843&gt;=PARAMETER!$B$12,1,0)</f>
        <v>1</v>
      </c>
      <c r="AI2843" s="18" t="n">
        <f aca="false">IF(AF2843&gt;=PARAMETER!$B$13,1,0)</f>
        <v>1</v>
      </c>
      <c r="AJ2843" s="18" t="n">
        <f aca="false">IF(AND(AH2843=1,AI2843=1),1,0)</f>
        <v>1</v>
      </c>
    </row>
    <row r="2844" customFormat="false" ht="15" hidden="false" customHeight="false" outlineLevel="0" collapsed="false">
      <c r="A2844" s="16" t="str">
        <f aca="false">DATA!A2844</f>
        <v>ITM12842</v>
      </c>
      <c r="B2844" s="16" t="str">
        <f aca="false">DATA!B2844</f>
        <v>Groceries</v>
      </c>
      <c r="C2844" s="17" t="n">
        <f aca="false">DATA!C2844</f>
        <v>206</v>
      </c>
      <c r="D2844" s="17" t="n">
        <f aca="false">DATA!D2844</f>
        <v>16</v>
      </c>
      <c r="E2844" s="18" t="n">
        <f aca="false">DATA!F2844</f>
        <v>3</v>
      </c>
      <c r="F2844" s="19" t="n">
        <f aca="false">DATA!G2844</f>
        <v>45.66</v>
      </c>
      <c r="G2844" s="19" t="n">
        <f aca="false">DATA!H2844</f>
        <v>4.74</v>
      </c>
      <c r="H2844" s="18" t="n">
        <f aca="false">DATA!E2844</f>
        <v>10</v>
      </c>
      <c r="I2844" s="20" t="n">
        <f aca="false">F2844*E2844</f>
        <v>136.98</v>
      </c>
      <c r="J2844" s="20" t="n">
        <f aca="false">PARAMETER!$B$4*G2844*SQRT(E2844)</f>
        <v>13.5041180507171</v>
      </c>
      <c r="K2844" s="20" t="n">
        <f aca="false">I2844+J2844</f>
        <v>150.484118050717</v>
      </c>
      <c r="L2844" s="20" t="n">
        <f aca="false">K2844+F2844*H2844</f>
        <v>607.084118050717</v>
      </c>
      <c r="M2844" s="16" t="str">
        <f aca="false">IF(C2844&lt;=K2844,"REORDER",IF(C2844&gt;L2844,"OVERSTOCK","OK"))</f>
        <v>OK</v>
      </c>
      <c r="N2844" s="16" t="str">
        <f aca="false">IF(C2844&lt;=D2844,"REORDER","OK")</f>
        <v>OK</v>
      </c>
      <c r="O2844" s="18" t="n">
        <f aca="false">IF(D2844&lt;I2844,1,0)</f>
        <v>1</v>
      </c>
      <c r="P2844" s="20" t="n">
        <f aca="false">C2844/F2844</f>
        <v>4.51160753394656</v>
      </c>
      <c r="Q2844" s="19" t="n">
        <f aca="false">DATA!N2844</f>
        <v>14.24</v>
      </c>
      <c r="R2844" s="19" t="n">
        <f aca="false">DATA!O2844</f>
        <v>0.53</v>
      </c>
      <c r="S2844" s="17" t="n">
        <f aca="false">C2844*Q2844</f>
        <v>2933.44</v>
      </c>
      <c r="T2844" s="19" t="n">
        <f aca="false">C2844*R2844</f>
        <v>109.18</v>
      </c>
      <c r="U2844" s="20" t="n">
        <f aca="false">MAX(0,C2844-L2844)</f>
        <v>0</v>
      </c>
      <c r="V2844" s="17" t="n">
        <f aca="false">U2844*Q2844</f>
        <v>0</v>
      </c>
      <c r="W2844" s="19" t="n">
        <f aca="false">U2844*R2844</f>
        <v>0</v>
      </c>
      <c r="X2844" s="20" t="n">
        <f aca="false">MAX(0,K2844-C2844)</f>
        <v>0</v>
      </c>
      <c r="Y2844" s="17" t="n">
        <f aca="false">F2844*PARAMETER!$B$5*Q2844</f>
        <v>237322.416</v>
      </c>
      <c r="Z2844" s="21" t="n">
        <f aca="false">SUMIF($Y$2:$Y$3205,"&gt;="&amp;Y2844)/SUM($Y$2:$Y$3205)</f>
        <v>0.974922174233723</v>
      </c>
      <c r="AA2844" s="16" t="str">
        <f aca="false">IF(Z2844&lt;=PARAMETER!$B$7,"A",IF(Z2844&lt;=PARAMETER!$B$8,"B","C"))</f>
        <v>C</v>
      </c>
      <c r="AB2844" s="22" t="n">
        <f aca="false">G2844/F2844</f>
        <v>0.103810775295664</v>
      </c>
      <c r="AC2844" s="16" t="str">
        <f aca="false">IF(AB2844&lt;=PARAMETER!$B$9,"X",IF(AB2844&lt;=PARAMETER!$B$10,"Y","Z"))</f>
        <v>X</v>
      </c>
      <c r="AD2844" s="16" t="str">
        <f aca="false">AA2844&amp;AC2844</f>
        <v>CX</v>
      </c>
      <c r="AE2844" s="22" t="n">
        <f aca="false">DATA!I2844</f>
        <v>0.15</v>
      </c>
      <c r="AF2844" s="18" t="n">
        <f aca="false">DATA!L2844</f>
        <v>90</v>
      </c>
      <c r="AG2844" s="16" t="str">
        <f aca="false">DATA!K2844</f>
        <v>B</v>
      </c>
      <c r="AH2844" s="18" t="n">
        <f aca="false">IF(AE2844&gt;=PARAMETER!$B$12,1,0)</f>
        <v>0</v>
      </c>
      <c r="AI2844" s="18" t="n">
        <f aca="false">IF(AF2844&gt;=PARAMETER!$B$13,1,0)</f>
        <v>0</v>
      </c>
      <c r="AJ2844" s="18" t="n">
        <f aca="false">IF(AND(AH2844=1,AI2844=1),1,0)</f>
        <v>0</v>
      </c>
    </row>
    <row r="2845" customFormat="false" ht="15" hidden="false" customHeight="false" outlineLevel="0" collapsed="false">
      <c r="A2845" s="16" t="str">
        <f aca="false">DATA!A2845</f>
        <v>ITM12843</v>
      </c>
      <c r="B2845" s="16" t="str">
        <f aca="false">DATA!B2845</f>
        <v>Electronics</v>
      </c>
      <c r="C2845" s="17" t="n">
        <f aca="false">DATA!C2845</f>
        <v>391</v>
      </c>
      <c r="D2845" s="17" t="n">
        <f aca="false">DATA!D2845</f>
        <v>32</v>
      </c>
      <c r="E2845" s="18" t="n">
        <f aca="false">DATA!F2845</f>
        <v>5</v>
      </c>
      <c r="F2845" s="19" t="n">
        <f aca="false">DATA!G2845</f>
        <v>25.58</v>
      </c>
      <c r="G2845" s="19" t="n">
        <f aca="false">DATA!H2845</f>
        <v>8.71</v>
      </c>
      <c r="H2845" s="18" t="n">
        <f aca="false">DATA!E2845</f>
        <v>10</v>
      </c>
      <c r="I2845" s="20" t="n">
        <f aca="false">F2845*E2845</f>
        <v>127.9</v>
      </c>
      <c r="J2845" s="20" t="n">
        <f aca="false">PARAMETER!$B$4*G2845*SQRT(E2845)</f>
        <v>32.035419394464</v>
      </c>
      <c r="K2845" s="20" t="n">
        <f aca="false">I2845+J2845</f>
        <v>159.935419394464</v>
      </c>
      <c r="L2845" s="20" t="n">
        <f aca="false">K2845+F2845*H2845</f>
        <v>415.735419394464</v>
      </c>
      <c r="M2845" s="16" t="str">
        <f aca="false">IF(C2845&lt;=K2845,"REORDER",IF(C2845&gt;L2845,"OVERSTOCK","OK"))</f>
        <v>OK</v>
      </c>
      <c r="N2845" s="16" t="str">
        <f aca="false">IF(C2845&lt;=D2845,"REORDER","OK")</f>
        <v>OK</v>
      </c>
      <c r="O2845" s="18" t="n">
        <f aca="false">IF(D2845&lt;I2845,1,0)</f>
        <v>1</v>
      </c>
      <c r="P2845" s="20" t="n">
        <f aca="false">C2845/F2845</f>
        <v>15.285379202502</v>
      </c>
      <c r="Q2845" s="19" t="n">
        <f aca="false">DATA!N2845</f>
        <v>77.85</v>
      </c>
      <c r="R2845" s="19" t="n">
        <f aca="false">DATA!O2845</f>
        <v>1.56</v>
      </c>
      <c r="S2845" s="17" t="n">
        <f aca="false">C2845*Q2845</f>
        <v>30439.35</v>
      </c>
      <c r="T2845" s="19" t="n">
        <f aca="false">C2845*R2845</f>
        <v>609.96</v>
      </c>
      <c r="U2845" s="20" t="n">
        <f aca="false">MAX(0,C2845-L2845)</f>
        <v>0</v>
      </c>
      <c r="V2845" s="17" t="n">
        <f aca="false">U2845*Q2845</f>
        <v>0</v>
      </c>
      <c r="W2845" s="19" t="n">
        <f aca="false">U2845*R2845</f>
        <v>0</v>
      </c>
      <c r="X2845" s="20" t="n">
        <f aca="false">MAX(0,K2845-C2845)</f>
        <v>0</v>
      </c>
      <c r="Y2845" s="17" t="n">
        <f aca="false">F2845*PARAMETER!$B$5*Q2845</f>
        <v>726862.095</v>
      </c>
      <c r="Z2845" s="21" t="n">
        <f aca="false">SUMIF($Y$2:$Y$3205,"&gt;="&amp;Y2845)/SUM($Y$2:$Y$3205)</f>
        <v>0.836150853698202</v>
      </c>
      <c r="AA2845" s="16" t="str">
        <f aca="false">IF(Z2845&lt;=PARAMETER!$B$7,"A",IF(Z2845&lt;=PARAMETER!$B$8,"B","C"))</f>
        <v>B</v>
      </c>
      <c r="AB2845" s="22" t="n">
        <f aca="false">G2845/F2845</f>
        <v>0.340500390930414</v>
      </c>
      <c r="AC2845" s="16" t="str">
        <f aca="false">IF(AB2845&lt;=PARAMETER!$B$9,"X",IF(AB2845&lt;=PARAMETER!$B$10,"Y","Z"))</f>
        <v>Y</v>
      </c>
      <c r="AD2845" s="16" t="str">
        <f aca="false">AA2845&amp;AC2845</f>
        <v>BY</v>
      </c>
      <c r="AE2845" s="22" t="n">
        <f aca="false">DATA!I2845</f>
        <v>0.14</v>
      </c>
      <c r="AF2845" s="18" t="n">
        <f aca="false">DATA!L2845</f>
        <v>112</v>
      </c>
      <c r="AG2845" s="16" t="str">
        <f aca="false">DATA!K2845</f>
        <v>C</v>
      </c>
      <c r="AH2845" s="18" t="n">
        <f aca="false">IF(AE2845&gt;=PARAMETER!$B$12,1,0)</f>
        <v>0</v>
      </c>
      <c r="AI2845" s="18" t="n">
        <f aca="false">IF(AF2845&gt;=PARAMETER!$B$13,1,0)</f>
        <v>1</v>
      </c>
      <c r="AJ2845" s="18" t="n">
        <f aca="false">IF(AND(AH2845=1,AI2845=1),1,0)</f>
        <v>0</v>
      </c>
    </row>
    <row r="2846" customFormat="false" ht="15" hidden="false" customHeight="false" outlineLevel="0" collapsed="false">
      <c r="A2846" s="16" t="str">
        <f aca="false">DATA!A2846</f>
        <v>ITM12844</v>
      </c>
      <c r="B2846" s="16" t="str">
        <f aca="false">DATA!B2846</f>
        <v>Apparel</v>
      </c>
      <c r="C2846" s="17" t="n">
        <f aca="false">DATA!C2846</f>
        <v>157</v>
      </c>
      <c r="D2846" s="17" t="n">
        <f aca="false">DATA!D2846</f>
        <v>70</v>
      </c>
      <c r="E2846" s="18" t="n">
        <f aca="false">DATA!F2846</f>
        <v>8</v>
      </c>
      <c r="F2846" s="19" t="n">
        <f aca="false">DATA!G2846</f>
        <v>18.73</v>
      </c>
      <c r="G2846" s="19" t="n">
        <f aca="false">DATA!H2846</f>
        <v>7.19</v>
      </c>
      <c r="H2846" s="18" t="n">
        <f aca="false">DATA!E2846</f>
        <v>14</v>
      </c>
      <c r="I2846" s="20" t="n">
        <f aca="false">F2846*E2846</f>
        <v>149.84</v>
      </c>
      <c r="J2846" s="20" t="n">
        <f aca="false">PARAMETER!$B$4*G2846*SQRT(E2846)</f>
        <v>33.4503865397411</v>
      </c>
      <c r="K2846" s="20" t="n">
        <f aca="false">I2846+J2846</f>
        <v>183.290386539741</v>
      </c>
      <c r="L2846" s="20" t="n">
        <f aca="false">K2846+F2846*H2846</f>
        <v>445.510386539741</v>
      </c>
      <c r="M2846" s="16" t="str">
        <f aca="false">IF(C2846&lt;=K2846,"REORDER",IF(C2846&gt;L2846,"OVERSTOCK","OK"))</f>
        <v>REORDER</v>
      </c>
      <c r="N2846" s="16" t="str">
        <f aca="false">IF(C2846&lt;=D2846,"REORDER","OK")</f>
        <v>OK</v>
      </c>
      <c r="O2846" s="18" t="n">
        <f aca="false">IF(D2846&lt;I2846,1,0)</f>
        <v>1</v>
      </c>
      <c r="P2846" s="20" t="n">
        <f aca="false">C2846/F2846</f>
        <v>8.38227442605446</v>
      </c>
      <c r="Q2846" s="19" t="n">
        <f aca="false">DATA!N2846</f>
        <v>147.96</v>
      </c>
      <c r="R2846" s="19" t="n">
        <f aca="false">DATA!O2846</f>
        <v>1.26</v>
      </c>
      <c r="S2846" s="17" t="n">
        <f aca="false">C2846*Q2846</f>
        <v>23229.72</v>
      </c>
      <c r="T2846" s="19" t="n">
        <f aca="false">C2846*R2846</f>
        <v>197.82</v>
      </c>
      <c r="U2846" s="20" t="n">
        <f aca="false">MAX(0,C2846-L2846)</f>
        <v>0</v>
      </c>
      <c r="V2846" s="17" t="n">
        <f aca="false">U2846*Q2846</f>
        <v>0</v>
      </c>
      <c r="W2846" s="19" t="n">
        <f aca="false">U2846*R2846</f>
        <v>0</v>
      </c>
      <c r="X2846" s="20" t="n">
        <f aca="false">MAX(0,K2846-C2846)</f>
        <v>26.2903865397411</v>
      </c>
      <c r="Y2846" s="17" t="n">
        <f aca="false">F2846*PARAMETER!$B$5*Q2846</f>
        <v>1011521.142</v>
      </c>
      <c r="Z2846" s="21" t="n">
        <f aca="false">SUMIF($Y$2:$Y$3205,"&gt;="&amp;Y2846)/SUM($Y$2:$Y$3205)</f>
        <v>0.727164273642547</v>
      </c>
      <c r="AA2846" s="16" t="str">
        <f aca="false">IF(Z2846&lt;=PARAMETER!$B$7,"A",IF(Z2846&lt;=PARAMETER!$B$8,"B","C"))</f>
        <v>A</v>
      </c>
      <c r="AB2846" s="22" t="n">
        <f aca="false">G2846/F2846</f>
        <v>0.383876134543513</v>
      </c>
      <c r="AC2846" s="16" t="str">
        <f aca="false">IF(AB2846&lt;=PARAMETER!$B$9,"X",IF(AB2846&lt;=PARAMETER!$B$10,"Y","Z"))</f>
        <v>Y</v>
      </c>
      <c r="AD2846" s="16" t="str">
        <f aca="false">AA2846&amp;AC2846</f>
        <v>AY</v>
      </c>
      <c r="AE2846" s="22" t="n">
        <f aca="false">DATA!I2846</f>
        <v>0.99</v>
      </c>
      <c r="AF2846" s="18" t="n">
        <f aca="false">DATA!L2846</f>
        <v>122</v>
      </c>
      <c r="AG2846" s="16" t="str">
        <f aca="false">DATA!K2846</f>
        <v>A</v>
      </c>
      <c r="AH2846" s="18" t="n">
        <f aca="false">IF(AE2846&gt;=PARAMETER!$B$12,1,0)</f>
        <v>1</v>
      </c>
      <c r="AI2846" s="18" t="n">
        <f aca="false">IF(AF2846&gt;=PARAMETER!$B$13,1,0)</f>
        <v>1</v>
      </c>
      <c r="AJ2846" s="18" t="n">
        <f aca="false">IF(AND(AH2846=1,AI2846=1),1,0)</f>
        <v>1</v>
      </c>
    </row>
    <row r="2847" customFormat="false" ht="15" hidden="false" customHeight="false" outlineLevel="0" collapsed="false">
      <c r="A2847" s="16" t="str">
        <f aca="false">DATA!A2847</f>
        <v>ITM12845</v>
      </c>
      <c r="B2847" s="16" t="str">
        <f aca="false">DATA!B2847</f>
        <v>Electronics</v>
      </c>
      <c r="C2847" s="17" t="n">
        <f aca="false">DATA!C2847</f>
        <v>149</v>
      </c>
      <c r="D2847" s="17" t="n">
        <f aca="false">DATA!D2847</f>
        <v>80</v>
      </c>
      <c r="E2847" s="18" t="n">
        <f aca="false">DATA!F2847</f>
        <v>3</v>
      </c>
      <c r="F2847" s="19" t="n">
        <f aca="false">DATA!G2847</f>
        <v>9.37</v>
      </c>
      <c r="G2847" s="19" t="n">
        <f aca="false">DATA!H2847</f>
        <v>0.72</v>
      </c>
      <c r="H2847" s="18" t="n">
        <f aca="false">DATA!E2847</f>
        <v>5</v>
      </c>
      <c r="I2847" s="20" t="n">
        <f aca="false">F2847*E2847</f>
        <v>28.11</v>
      </c>
      <c r="J2847" s="20" t="n">
        <f aca="false">PARAMETER!$B$4*G2847*SQRT(E2847)</f>
        <v>2.0512584380836</v>
      </c>
      <c r="K2847" s="20" t="n">
        <f aca="false">I2847+J2847</f>
        <v>30.1612584380836</v>
      </c>
      <c r="L2847" s="20" t="n">
        <f aca="false">K2847+F2847*H2847</f>
        <v>77.0112584380836</v>
      </c>
      <c r="M2847" s="16" t="str">
        <f aca="false">IF(C2847&lt;=K2847,"REORDER",IF(C2847&gt;L2847,"OVERSTOCK","OK"))</f>
        <v>OVERSTOCK</v>
      </c>
      <c r="N2847" s="16" t="str">
        <f aca="false">IF(C2847&lt;=D2847,"REORDER","OK")</f>
        <v>OK</v>
      </c>
      <c r="O2847" s="18" t="n">
        <f aca="false">IF(D2847&lt;I2847,1,0)</f>
        <v>0</v>
      </c>
      <c r="P2847" s="20" t="n">
        <f aca="false">C2847/F2847</f>
        <v>15.9018143009605</v>
      </c>
      <c r="Q2847" s="19" t="n">
        <f aca="false">DATA!N2847</f>
        <v>184.99</v>
      </c>
      <c r="R2847" s="19" t="n">
        <f aca="false">DATA!O2847</f>
        <v>1.76</v>
      </c>
      <c r="S2847" s="17" t="n">
        <f aca="false">C2847*Q2847</f>
        <v>27563.51</v>
      </c>
      <c r="T2847" s="19" t="n">
        <f aca="false">C2847*R2847</f>
        <v>262.24</v>
      </c>
      <c r="U2847" s="20" t="n">
        <f aca="false">MAX(0,C2847-L2847)</f>
        <v>71.9887415619164</v>
      </c>
      <c r="V2847" s="17" t="n">
        <f aca="false">U2847*Q2847</f>
        <v>13317.1973015389</v>
      </c>
      <c r="W2847" s="19" t="n">
        <f aca="false">U2847*R2847</f>
        <v>126.700185148973</v>
      </c>
      <c r="X2847" s="20" t="n">
        <f aca="false">MAX(0,K2847-C2847)</f>
        <v>0</v>
      </c>
      <c r="Y2847" s="17" t="n">
        <f aca="false">F2847*PARAMETER!$B$5*Q2847</f>
        <v>632675.0495</v>
      </c>
      <c r="Z2847" s="21" t="n">
        <f aca="false">SUMIF($Y$2:$Y$3205,"&gt;="&amp;Y2847)/SUM($Y$2:$Y$3205)</f>
        <v>0.867259754208207</v>
      </c>
      <c r="AA2847" s="16" t="str">
        <f aca="false">IF(Z2847&lt;=PARAMETER!$B$7,"A",IF(Z2847&lt;=PARAMETER!$B$8,"B","C"))</f>
        <v>B</v>
      </c>
      <c r="AB2847" s="22" t="n">
        <f aca="false">G2847/F2847</f>
        <v>0.0768409818569904</v>
      </c>
      <c r="AC2847" s="16" t="str">
        <f aca="false">IF(AB2847&lt;=PARAMETER!$B$9,"X",IF(AB2847&lt;=PARAMETER!$B$10,"Y","Z"))</f>
        <v>X</v>
      </c>
      <c r="AD2847" s="16" t="str">
        <f aca="false">AA2847&amp;AC2847</f>
        <v>BX</v>
      </c>
      <c r="AE2847" s="22" t="n">
        <f aca="false">DATA!I2847</f>
        <v>0.68</v>
      </c>
      <c r="AF2847" s="18" t="n">
        <f aca="false">DATA!L2847</f>
        <v>163</v>
      </c>
      <c r="AG2847" s="16" t="str">
        <f aca="false">DATA!K2847</f>
        <v>D</v>
      </c>
      <c r="AH2847" s="18" t="n">
        <f aca="false">IF(AE2847&gt;=PARAMETER!$B$12,1,0)</f>
        <v>0</v>
      </c>
      <c r="AI2847" s="18" t="n">
        <f aca="false">IF(AF2847&gt;=PARAMETER!$B$13,1,0)</f>
        <v>1</v>
      </c>
      <c r="AJ2847" s="18" t="n">
        <f aca="false">IF(AND(AH2847=1,AI2847=1),1,0)</f>
        <v>0</v>
      </c>
    </row>
    <row r="2848" customFormat="false" ht="15" hidden="false" customHeight="false" outlineLevel="0" collapsed="false">
      <c r="A2848" s="16" t="str">
        <f aca="false">DATA!A2848</f>
        <v>ITM12846</v>
      </c>
      <c r="B2848" s="16" t="str">
        <f aca="false">DATA!B2848</f>
        <v>Automotive</v>
      </c>
      <c r="C2848" s="17" t="n">
        <f aca="false">DATA!C2848</f>
        <v>213</v>
      </c>
      <c r="D2848" s="17" t="n">
        <f aca="false">DATA!D2848</f>
        <v>43</v>
      </c>
      <c r="E2848" s="18" t="n">
        <f aca="false">DATA!F2848</f>
        <v>9</v>
      </c>
      <c r="F2848" s="19" t="n">
        <f aca="false">DATA!G2848</f>
        <v>43.47</v>
      </c>
      <c r="G2848" s="19" t="n">
        <f aca="false">DATA!H2848</f>
        <v>3.3</v>
      </c>
      <c r="H2848" s="18" t="n">
        <f aca="false">DATA!E2848</f>
        <v>6</v>
      </c>
      <c r="I2848" s="20" t="n">
        <f aca="false">F2848*E2848</f>
        <v>391.23</v>
      </c>
      <c r="J2848" s="20" t="n">
        <f aca="false">PARAMETER!$B$4*G2848*SQRT(E2848)</f>
        <v>16.2840509068196</v>
      </c>
      <c r="K2848" s="20" t="n">
        <f aca="false">I2848+J2848</f>
        <v>407.51405090682</v>
      </c>
      <c r="L2848" s="20" t="n">
        <f aca="false">K2848+F2848*H2848</f>
        <v>668.33405090682</v>
      </c>
      <c r="M2848" s="16" t="str">
        <f aca="false">IF(C2848&lt;=K2848,"REORDER",IF(C2848&gt;L2848,"OVERSTOCK","OK"))</f>
        <v>REORDER</v>
      </c>
      <c r="N2848" s="16" t="str">
        <f aca="false">IF(C2848&lt;=D2848,"REORDER","OK")</f>
        <v>OK</v>
      </c>
      <c r="O2848" s="18" t="n">
        <f aca="false">IF(D2848&lt;I2848,1,0)</f>
        <v>1</v>
      </c>
      <c r="P2848" s="20" t="n">
        <f aca="false">C2848/F2848</f>
        <v>4.89993098688751</v>
      </c>
      <c r="Q2848" s="19" t="n">
        <f aca="false">DATA!N2848</f>
        <v>135.83</v>
      </c>
      <c r="R2848" s="19" t="n">
        <f aca="false">DATA!O2848</f>
        <v>1.23</v>
      </c>
      <c r="S2848" s="17" t="n">
        <f aca="false">C2848*Q2848</f>
        <v>28931.79</v>
      </c>
      <c r="T2848" s="19" t="n">
        <f aca="false">C2848*R2848</f>
        <v>261.99</v>
      </c>
      <c r="U2848" s="20" t="n">
        <f aca="false">MAX(0,C2848-L2848)</f>
        <v>0</v>
      </c>
      <c r="V2848" s="17" t="n">
        <f aca="false">U2848*Q2848</f>
        <v>0</v>
      </c>
      <c r="W2848" s="19" t="n">
        <f aca="false">U2848*R2848</f>
        <v>0</v>
      </c>
      <c r="X2848" s="20" t="n">
        <f aca="false">MAX(0,K2848-C2848)</f>
        <v>194.51405090682</v>
      </c>
      <c r="Y2848" s="17" t="n">
        <f aca="false">F2848*PARAMETER!$B$5*Q2848</f>
        <v>2155153.4865</v>
      </c>
      <c r="Z2848" s="21" t="n">
        <f aca="false">SUMIF($Y$2:$Y$3205,"&gt;="&amp;Y2848)/SUM($Y$2:$Y$3205)</f>
        <v>0.287807880420287</v>
      </c>
      <c r="AA2848" s="16" t="str">
        <f aca="false">IF(Z2848&lt;=PARAMETER!$B$7,"A",IF(Z2848&lt;=PARAMETER!$B$8,"B","C"))</f>
        <v>A</v>
      </c>
      <c r="AB2848" s="22" t="n">
        <f aca="false">G2848/F2848</f>
        <v>0.0759144237405107</v>
      </c>
      <c r="AC2848" s="16" t="str">
        <f aca="false">IF(AB2848&lt;=PARAMETER!$B$9,"X",IF(AB2848&lt;=PARAMETER!$B$10,"Y","Z"))</f>
        <v>X</v>
      </c>
      <c r="AD2848" s="16" t="str">
        <f aca="false">AA2848&amp;AC2848</f>
        <v>AX</v>
      </c>
      <c r="AE2848" s="22" t="n">
        <f aca="false">DATA!I2848</f>
        <v>0.74</v>
      </c>
      <c r="AF2848" s="18" t="n">
        <f aca="false">DATA!L2848</f>
        <v>22</v>
      </c>
      <c r="AG2848" s="16" t="str">
        <f aca="false">DATA!K2848</f>
        <v>B</v>
      </c>
      <c r="AH2848" s="18" t="n">
        <f aca="false">IF(AE2848&gt;=PARAMETER!$B$12,1,0)</f>
        <v>0</v>
      </c>
      <c r="AI2848" s="18" t="n">
        <f aca="false">IF(AF2848&gt;=PARAMETER!$B$13,1,0)</f>
        <v>0</v>
      </c>
      <c r="AJ2848" s="18" t="n">
        <f aca="false">IF(AND(AH2848=1,AI2848=1),1,0)</f>
        <v>0</v>
      </c>
    </row>
    <row r="2849" customFormat="false" ht="15" hidden="false" customHeight="false" outlineLevel="0" collapsed="false">
      <c r="A2849" s="16" t="str">
        <f aca="false">DATA!A2849</f>
        <v>ITM12847</v>
      </c>
      <c r="B2849" s="16" t="str">
        <f aca="false">DATA!B2849</f>
        <v>Pharma</v>
      </c>
      <c r="C2849" s="17" t="n">
        <f aca="false">DATA!C2849</f>
        <v>335</v>
      </c>
      <c r="D2849" s="17" t="n">
        <f aca="false">DATA!D2849</f>
        <v>28</v>
      </c>
      <c r="E2849" s="18" t="n">
        <f aca="false">DATA!F2849</f>
        <v>6</v>
      </c>
      <c r="F2849" s="19" t="n">
        <f aca="false">DATA!G2849</f>
        <v>20.32</v>
      </c>
      <c r="G2849" s="19" t="n">
        <f aca="false">DATA!H2849</f>
        <v>5.8</v>
      </c>
      <c r="H2849" s="18" t="n">
        <f aca="false">DATA!E2849</f>
        <v>13</v>
      </c>
      <c r="I2849" s="20" t="n">
        <f aca="false">F2849*E2849</f>
        <v>121.92</v>
      </c>
      <c r="J2849" s="20" t="n">
        <f aca="false">PARAMETER!$B$4*G2849*SQRT(E2849)</f>
        <v>23.3685021080646</v>
      </c>
      <c r="K2849" s="20" t="n">
        <f aca="false">I2849+J2849</f>
        <v>145.288502108065</v>
      </c>
      <c r="L2849" s="20" t="n">
        <f aca="false">K2849+F2849*H2849</f>
        <v>409.448502108065</v>
      </c>
      <c r="M2849" s="16" t="str">
        <f aca="false">IF(C2849&lt;=K2849,"REORDER",IF(C2849&gt;L2849,"OVERSTOCK","OK"))</f>
        <v>OK</v>
      </c>
      <c r="N2849" s="16" t="str">
        <f aca="false">IF(C2849&lt;=D2849,"REORDER","OK")</f>
        <v>OK</v>
      </c>
      <c r="O2849" s="18" t="n">
        <f aca="false">IF(D2849&lt;I2849,1,0)</f>
        <v>1</v>
      </c>
      <c r="P2849" s="20" t="n">
        <f aca="false">C2849/F2849</f>
        <v>16.4862204724409</v>
      </c>
      <c r="Q2849" s="19" t="n">
        <f aca="false">DATA!N2849</f>
        <v>86.37</v>
      </c>
      <c r="R2849" s="19" t="n">
        <f aca="false">DATA!O2849</f>
        <v>1.16</v>
      </c>
      <c r="S2849" s="17" t="n">
        <f aca="false">C2849*Q2849</f>
        <v>28933.95</v>
      </c>
      <c r="T2849" s="19" t="n">
        <f aca="false">C2849*R2849</f>
        <v>388.6</v>
      </c>
      <c r="U2849" s="20" t="n">
        <f aca="false">MAX(0,C2849-L2849)</f>
        <v>0</v>
      </c>
      <c r="V2849" s="17" t="n">
        <f aca="false">U2849*Q2849</f>
        <v>0</v>
      </c>
      <c r="W2849" s="19" t="n">
        <f aca="false">U2849*R2849</f>
        <v>0</v>
      </c>
      <c r="X2849" s="20" t="n">
        <f aca="false">MAX(0,K2849-C2849)</f>
        <v>0</v>
      </c>
      <c r="Y2849" s="17" t="n">
        <f aca="false">F2849*PARAMETER!$B$5*Q2849</f>
        <v>640589.016</v>
      </c>
      <c r="Z2849" s="21" t="n">
        <f aca="false">SUMIF($Y$2:$Y$3205,"&gt;="&amp;Y2849)/SUM($Y$2:$Y$3205)</f>
        <v>0.865436480860088</v>
      </c>
      <c r="AA2849" s="16" t="str">
        <f aca="false">IF(Z2849&lt;=PARAMETER!$B$7,"A",IF(Z2849&lt;=PARAMETER!$B$8,"B","C"))</f>
        <v>B</v>
      </c>
      <c r="AB2849" s="22" t="n">
        <f aca="false">G2849/F2849</f>
        <v>0.285433070866142</v>
      </c>
      <c r="AC2849" s="16" t="str">
        <f aca="false">IF(AB2849&lt;=PARAMETER!$B$9,"X",IF(AB2849&lt;=PARAMETER!$B$10,"Y","Z"))</f>
        <v>Y</v>
      </c>
      <c r="AD2849" s="16" t="str">
        <f aca="false">AA2849&amp;AC2849</f>
        <v>BY</v>
      </c>
      <c r="AE2849" s="22" t="n">
        <f aca="false">DATA!I2849</f>
        <v>0.19</v>
      </c>
      <c r="AF2849" s="18" t="n">
        <f aca="false">DATA!L2849</f>
        <v>127</v>
      </c>
      <c r="AG2849" s="16" t="str">
        <f aca="false">DATA!K2849</f>
        <v>D</v>
      </c>
      <c r="AH2849" s="18" t="n">
        <f aca="false">IF(AE2849&gt;=PARAMETER!$B$12,1,0)</f>
        <v>0</v>
      </c>
      <c r="AI2849" s="18" t="n">
        <f aca="false">IF(AF2849&gt;=PARAMETER!$B$13,1,0)</f>
        <v>1</v>
      </c>
      <c r="AJ2849" s="18" t="n">
        <f aca="false">IF(AND(AH2849=1,AI2849=1),1,0)</f>
        <v>0</v>
      </c>
    </row>
    <row r="2850" customFormat="false" ht="15" hidden="false" customHeight="false" outlineLevel="0" collapsed="false">
      <c r="A2850" s="16" t="str">
        <f aca="false">DATA!A2850</f>
        <v>ITM12848</v>
      </c>
      <c r="B2850" s="16" t="str">
        <f aca="false">DATA!B2850</f>
        <v>Pharma</v>
      </c>
      <c r="C2850" s="17" t="n">
        <f aca="false">DATA!C2850</f>
        <v>491</v>
      </c>
      <c r="D2850" s="17" t="n">
        <f aca="false">DATA!D2850</f>
        <v>67</v>
      </c>
      <c r="E2850" s="18" t="n">
        <f aca="false">DATA!F2850</f>
        <v>8</v>
      </c>
      <c r="F2850" s="19" t="n">
        <f aca="false">DATA!G2850</f>
        <v>46.32</v>
      </c>
      <c r="G2850" s="19" t="n">
        <f aca="false">DATA!H2850</f>
        <v>9.3</v>
      </c>
      <c r="H2850" s="18" t="n">
        <f aca="false">DATA!E2850</f>
        <v>6</v>
      </c>
      <c r="I2850" s="20" t="n">
        <f aca="false">F2850*E2850</f>
        <v>370.56</v>
      </c>
      <c r="J2850" s="20" t="n">
        <f aca="false">PARAMETER!$B$4*G2850*SQRT(E2850)</f>
        <v>43.2668421167723</v>
      </c>
      <c r="K2850" s="20" t="n">
        <f aca="false">I2850+J2850</f>
        <v>413.826842116772</v>
      </c>
      <c r="L2850" s="20" t="n">
        <f aca="false">K2850+F2850*H2850</f>
        <v>691.746842116772</v>
      </c>
      <c r="M2850" s="16" t="str">
        <f aca="false">IF(C2850&lt;=K2850,"REORDER",IF(C2850&gt;L2850,"OVERSTOCK","OK"))</f>
        <v>OK</v>
      </c>
      <c r="N2850" s="16" t="str">
        <f aca="false">IF(C2850&lt;=D2850,"REORDER","OK")</f>
        <v>OK</v>
      </c>
      <c r="O2850" s="18" t="n">
        <f aca="false">IF(D2850&lt;I2850,1,0)</f>
        <v>1</v>
      </c>
      <c r="P2850" s="20" t="n">
        <f aca="false">C2850/F2850</f>
        <v>10.6001727115717</v>
      </c>
      <c r="Q2850" s="19" t="n">
        <f aca="false">DATA!N2850</f>
        <v>199.9</v>
      </c>
      <c r="R2850" s="19" t="n">
        <f aca="false">DATA!O2850</f>
        <v>1.62</v>
      </c>
      <c r="S2850" s="17" t="n">
        <f aca="false">C2850*Q2850</f>
        <v>98150.9</v>
      </c>
      <c r="T2850" s="19" t="n">
        <f aca="false">C2850*R2850</f>
        <v>795.42</v>
      </c>
      <c r="U2850" s="20" t="n">
        <f aca="false">MAX(0,C2850-L2850)</f>
        <v>0</v>
      </c>
      <c r="V2850" s="17" t="n">
        <f aca="false">U2850*Q2850</f>
        <v>0</v>
      </c>
      <c r="W2850" s="19" t="n">
        <f aca="false">U2850*R2850</f>
        <v>0</v>
      </c>
      <c r="X2850" s="20" t="n">
        <f aca="false">MAX(0,K2850-C2850)</f>
        <v>0</v>
      </c>
      <c r="Y2850" s="17" t="n">
        <f aca="false">F2850*PARAMETER!$B$5*Q2850</f>
        <v>3379669.32</v>
      </c>
      <c r="Z2850" s="21" t="n">
        <f aca="false">SUMIF($Y$2:$Y$3205,"&gt;="&amp;Y2850)/SUM($Y$2:$Y$3205)</f>
        <v>0.0167077824548814</v>
      </c>
      <c r="AA2850" s="16" t="str">
        <f aca="false">IF(Z2850&lt;=PARAMETER!$B$7,"A",IF(Z2850&lt;=PARAMETER!$B$8,"B","C"))</f>
        <v>A</v>
      </c>
      <c r="AB2850" s="22" t="n">
        <f aca="false">G2850/F2850</f>
        <v>0.200777202072539</v>
      </c>
      <c r="AC2850" s="16" t="str">
        <f aca="false">IF(AB2850&lt;=PARAMETER!$B$9,"X",IF(AB2850&lt;=PARAMETER!$B$10,"Y","Z"))</f>
        <v>X</v>
      </c>
      <c r="AD2850" s="16" t="str">
        <f aca="false">AA2850&amp;AC2850</f>
        <v>AX</v>
      </c>
      <c r="AE2850" s="22" t="n">
        <f aca="false">DATA!I2850</f>
        <v>0.16</v>
      </c>
      <c r="AF2850" s="18" t="n">
        <f aca="false">DATA!L2850</f>
        <v>95</v>
      </c>
      <c r="AG2850" s="16" t="str">
        <f aca="false">DATA!K2850</f>
        <v>B</v>
      </c>
      <c r="AH2850" s="18" t="n">
        <f aca="false">IF(AE2850&gt;=PARAMETER!$B$12,1,0)</f>
        <v>0</v>
      </c>
      <c r="AI2850" s="18" t="n">
        <f aca="false">IF(AF2850&gt;=PARAMETER!$B$13,1,0)</f>
        <v>0</v>
      </c>
      <c r="AJ2850" s="18" t="n">
        <f aca="false">IF(AND(AH2850=1,AI2850=1),1,0)</f>
        <v>0</v>
      </c>
    </row>
    <row r="2851" customFormat="false" ht="15" hidden="false" customHeight="false" outlineLevel="0" collapsed="false">
      <c r="A2851" s="16" t="str">
        <f aca="false">DATA!A2851</f>
        <v>ITM12849</v>
      </c>
      <c r="B2851" s="16" t="str">
        <f aca="false">DATA!B2851</f>
        <v>Electronics</v>
      </c>
      <c r="C2851" s="17" t="n">
        <f aca="false">DATA!C2851</f>
        <v>292</v>
      </c>
      <c r="D2851" s="17" t="n">
        <f aca="false">DATA!D2851</f>
        <v>18</v>
      </c>
      <c r="E2851" s="18" t="n">
        <f aca="false">DATA!F2851</f>
        <v>2</v>
      </c>
      <c r="F2851" s="19" t="n">
        <f aca="false">DATA!G2851</f>
        <v>42.54</v>
      </c>
      <c r="G2851" s="19" t="n">
        <f aca="false">DATA!H2851</f>
        <v>1.47</v>
      </c>
      <c r="H2851" s="18" t="n">
        <f aca="false">DATA!E2851</f>
        <v>13</v>
      </c>
      <c r="I2851" s="20" t="n">
        <f aca="false">F2851*E2851</f>
        <v>85.08</v>
      </c>
      <c r="J2851" s="20" t="n">
        <f aca="false">PARAMETER!$B$4*G2851*SQRT(E2851)</f>
        <v>3.41947623180942</v>
      </c>
      <c r="K2851" s="20" t="n">
        <f aca="false">I2851+J2851</f>
        <v>88.4994762318094</v>
      </c>
      <c r="L2851" s="20" t="n">
        <f aca="false">K2851+F2851*H2851</f>
        <v>641.519476231809</v>
      </c>
      <c r="M2851" s="16" t="str">
        <f aca="false">IF(C2851&lt;=K2851,"REORDER",IF(C2851&gt;L2851,"OVERSTOCK","OK"))</f>
        <v>OK</v>
      </c>
      <c r="N2851" s="16" t="str">
        <f aca="false">IF(C2851&lt;=D2851,"REORDER","OK")</f>
        <v>OK</v>
      </c>
      <c r="O2851" s="18" t="n">
        <f aca="false">IF(D2851&lt;I2851,1,0)</f>
        <v>1</v>
      </c>
      <c r="P2851" s="20" t="n">
        <f aca="false">C2851/F2851</f>
        <v>6.86412787964269</v>
      </c>
      <c r="Q2851" s="19" t="n">
        <f aca="false">DATA!N2851</f>
        <v>63.76</v>
      </c>
      <c r="R2851" s="19" t="n">
        <f aca="false">DATA!O2851</f>
        <v>1.17</v>
      </c>
      <c r="S2851" s="17" t="n">
        <f aca="false">C2851*Q2851</f>
        <v>18617.92</v>
      </c>
      <c r="T2851" s="19" t="n">
        <f aca="false">C2851*R2851</f>
        <v>341.64</v>
      </c>
      <c r="U2851" s="20" t="n">
        <f aca="false">MAX(0,C2851-L2851)</f>
        <v>0</v>
      </c>
      <c r="V2851" s="17" t="n">
        <f aca="false">U2851*Q2851</f>
        <v>0</v>
      </c>
      <c r="W2851" s="19" t="n">
        <f aca="false">U2851*R2851</f>
        <v>0</v>
      </c>
      <c r="X2851" s="20" t="n">
        <f aca="false">MAX(0,K2851-C2851)</f>
        <v>0</v>
      </c>
      <c r="Y2851" s="17" t="n">
        <f aca="false">F2851*PARAMETER!$B$5*Q2851</f>
        <v>990007.896</v>
      </c>
      <c r="Z2851" s="21" t="n">
        <f aca="false">SUMIF($Y$2:$Y$3205,"&gt;="&amp;Y2851)/SUM($Y$2:$Y$3205)</f>
        <v>0.73928983516215</v>
      </c>
      <c r="AA2851" s="16" t="str">
        <f aca="false">IF(Z2851&lt;=PARAMETER!$B$7,"A",IF(Z2851&lt;=PARAMETER!$B$8,"B","C"))</f>
        <v>A</v>
      </c>
      <c r="AB2851" s="22" t="n">
        <f aca="false">G2851/F2851</f>
        <v>0.034555712270804</v>
      </c>
      <c r="AC2851" s="16" t="str">
        <f aca="false">IF(AB2851&lt;=PARAMETER!$B$9,"X",IF(AB2851&lt;=PARAMETER!$B$10,"Y","Z"))</f>
        <v>X</v>
      </c>
      <c r="AD2851" s="16" t="str">
        <f aca="false">AA2851&amp;AC2851</f>
        <v>AX</v>
      </c>
      <c r="AE2851" s="22" t="n">
        <f aca="false">DATA!I2851</f>
        <v>0.24</v>
      </c>
      <c r="AF2851" s="18" t="n">
        <f aca="false">DATA!L2851</f>
        <v>32</v>
      </c>
      <c r="AG2851" s="16" t="str">
        <f aca="false">DATA!K2851</f>
        <v>D</v>
      </c>
      <c r="AH2851" s="18" t="n">
        <f aca="false">IF(AE2851&gt;=PARAMETER!$B$12,1,0)</f>
        <v>0</v>
      </c>
      <c r="AI2851" s="18" t="n">
        <f aca="false">IF(AF2851&gt;=PARAMETER!$B$13,1,0)</f>
        <v>0</v>
      </c>
      <c r="AJ2851" s="18" t="n">
        <f aca="false">IF(AND(AH2851=1,AI2851=1),1,0)</f>
        <v>0</v>
      </c>
    </row>
    <row r="2852" customFormat="false" ht="15" hidden="false" customHeight="false" outlineLevel="0" collapsed="false">
      <c r="A2852" s="16" t="str">
        <f aca="false">DATA!A2852</f>
        <v>ITM12850</v>
      </c>
      <c r="B2852" s="16" t="str">
        <f aca="false">DATA!B2852</f>
        <v>Groceries</v>
      </c>
      <c r="C2852" s="17" t="n">
        <f aca="false">DATA!C2852</f>
        <v>371</v>
      </c>
      <c r="D2852" s="17" t="n">
        <f aca="false">DATA!D2852</f>
        <v>57</v>
      </c>
      <c r="E2852" s="18" t="n">
        <f aca="false">DATA!F2852</f>
        <v>7</v>
      </c>
      <c r="F2852" s="19" t="n">
        <f aca="false">DATA!G2852</f>
        <v>19.46</v>
      </c>
      <c r="G2852" s="19" t="n">
        <f aca="false">DATA!H2852</f>
        <v>6.21</v>
      </c>
      <c r="H2852" s="18" t="n">
        <f aca="false">DATA!E2852</f>
        <v>7</v>
      </c>
      <c r="I2852" s="20" t="n">
        <f aca="false">F2852*E2852</f>
        <v>136.22</v>
      </c>
      <c r="J2852" s="20" t="n">
        <f aca="false">PARAMETER!$B$4*G2852*SQRT(E2852)</f>
        <v>27.0251353045006</v>
      </c>
      <c r="K2852" s="20" t="n">
        <f aca="false">I2852+J2852</f>
        <v>163.245135304501</v>
      </c>
      <c r="L2852" s="20" t="n">
        <f aca="false">K2852+F2852*H2852</f>
        <v>299.465135304501</v>
      </c>
      <c r="M2852" s="16" t="str">
        <f aca="false">IF(C2852&lt;=K2852,"REORDER",IF(C2852&gt;L2852,"OVERSTOCK","OK"))</f>
        <v>OVERSTOCK</v>
      </c>
      <c r="N2852" s="16" t="str">
        <f aca="false">IF(C2852&lt;=D2852,"REORDER","OK")</f>
        <v>OK</v>
      </c>
      <c r="O2852" s="18" t="n">
        <f aca="false">IF(D2852&lt;I2852,1,0)</f>
        <v>1</v>
      </c>
      <c r="P2852" s="20" t="n">
        <f aca="false">C2852/F2852</f>
        <v>19.0647482014389</v>
      </c>
      <c r="Q2852" s="19" t="n">
        <f aca="false">DATA!N2852</f>
        <v>45.55</v>
      </c>
      <c r="R2852" s="19" t="n">
        <f aca="false">DATA!O2852</f>
        <v>1.7</v>
      </c>
      <c r="S2852" s="17" t="n">
        <f aca="false">C2852*Q2852</f>
        <v>16899.05</v>
      </c>
      <c r="T2852" s="19" t="n">
        <f aca="false">C2852*R2852</f>
        <v>630.7</v>
      </c>
      <c r="U2852" s="20" t="n">
        <f aca="false">MAX(0,C2852-L2852)</f>
        <v>71.5348646954994</v>
      </c>
      <c r="V2852" s="17" t="n">
        <f aca="false">U2852*Q2852</f>
        <v>3258.41308688</v>
      </c>
      <c r="W2852" s="19" t="n">
        <f aca="false">U2852*R2852</f>
        <v>121.609269982349</v>
      </c>
      <c r="X2852" s="20" t="n">
        <f aca="false">MAX(0,K2852-C2852)</f>
        <v>0</v>
      </c>
      <c r="Y2852" s="17" t="n">
        <f aca="false">F2852*PARAMETER!$B$5*Q2852</f>
        <v>323537.095</v>
      </c>
      <c r="Z2852" s="21" t="n">
        <f aca="false">SUMIF($Y$2:$Y$3205,"&gt;="&amp;Y2852)/SUM($Y$2:$Y$3205)</f>
        <v>0.954558066032144</v>
      </c>
      <c r="AA2852" s="16" t="str">
        <f aca="false">IF(Z2852&lt;=PARAMETER!$B$7,"A",IF(Z2852&lt;=PARAMETER!$B$8,"B","C"))</f>
        <v>C</v>
      </c>
      <c r="AB2852" s="22" t="n">
        <f aca="false">G2852/F2852</f>
        <v>0.319116135662898</v>
      </c>
      <c r="AC2852" s="16" t="str">
        <f aca="false">IF(AB2852&lt;=PARAMETER!$B$9,"X",IF(AB2852&lt;=PARAMETER!$B$10,"Y","Z"))</f>
        <v>Y</v>
      </c>
      <c r="AD2852" s="16" t="str">
        <f aca="false">AA2852&amp;AC2852</f>
        <v>CY</v>
      </c>
      <c r="AE2852" s="22" t="n">
        <f aca="false">DATA!I2852</f>
        <v>0.48</v>
      </c>
      <c r="AF2852" s="18" t="n">
        <f aca="false">DATA!L2852</f>
        <v>116</v>
      </c>
      <c r="AG2852" s="16" t="str">
        <f aca="false">DATA!K2852</f>
        <v>B</v>
      </c>
      <c r="AH2852" s="18" t="n">
        <f aca="false">IF(AE2852&gt;=PARAMETER!$B$12,1,0)</f>
        <v>0</v>
      </c>
      <c r="AI2852" s="18" t="n">
        <f aca="false">IF(AF2852&gt;=PARAMETER!$B$13,1,0)</f>
        <v>1</v>
      </c>
      <c r="AJ2852" s="18" t="n">
        <f aca="false">IF(AND(AH2852=1,AI2852=1),1,0)</f>
        <v>0</v>
      </c>
    </row>
    <row r="2853" customFormat="false" ht="15" hidden="false" customHeight="false" outlineLevel="0" collapsed="false">
      <c r="A2853" s="16" t="str">
        <f aca="false">DATA!A2853</f>
        <v>ITM12851</v>
      </c>
      <c r="B2853" s="16" t="str">
        <f aca="false">DATA!B2853</f>
        <v>Apparel</v>
      </c>
      <c r="C2853" s="17" t="n">
        <f aca="false">DATA!C2853</f>
        <v>163</v>
      </c>
      <c r="D2853" s="17" t="n">
        <f aca="false">DATA!D2853</f>
        <v>91</v>
      </c>
      <c r="E2853" s="18" t="n">
        <f aca="false">DATA!F2853</f>
        <v>7</v>
      </c>
      <c r="F2853" s="19" t="n">
        <f aca="false">DATA!G2853</f>
        <v>29.12</v>
      </c>
      <c r="G2853" s="19" t="n">
        <f aca="false">DATA!H2853</f>
        <v>3.37</v>
      </c>
      <c r="H2853" s="18" t="n">
        <f aca="false">DATA!E2853</f>
        <v>11</v>
      </c>
      <c r="I2853" s="20" t="n">
        <f aca="false">F2853*E2853</f>
        <v>203.84</v>
      </c>
      <c r="J2853" s="20" t="n">
        <f aca="false">PARAMETER!$B$4*G2853*SQRT(E2853)</f>
        <v>14.6658141668546</v>
      </c>
      <c r="K2853" s="20" t="n">
        <f aca="false">I2853+J2853</f>
        <v>218.505814166855</v>
      </c>
      <c r="L2853" s="20" t="n">
        <f aca="false">K2853+F2853*H2853</f>
        <v>538.825814166855</v>
      </c>
      <c r="M2853" s="16" t="str">
        <f aca="false">IF(C2853&lt;=K2853,"REORDER",IF(C2853&gt;L2853,"OVERSTOCK","OK"))</f>
        <v>REORDER</v>
      </c>
      <c r="N2853" s="16" t="str">
        <f aca="false">IF(C2853&lt;=D2853,"REORDER","OK")</f>
        <v>OK</v>
      </c>
      <c r="O2853" s="18" t="n">
        <f aca="false">IF(D2853&lt;I2853,1,0)</f>
        <v>1</v>
      </c>
      <c r="P2853" s="20" t="n">
        <f aca="false">C2853/F2853</f>
        <v>5.59752747252747</v>
      </c>
      <c r="Q2853" s="19" t="n">
        <f aca="false">DATA!N2853</f>
        <v>98.1</v>
      </c>
      <c r="R2853" s="19" t="n">
        <f aca="false">DATA!O2853</f>
        <v>0.19</v>
      </c>
      <c r="S2853" s="17" t="n">
        <f aca="false">C2853*Q2853</f>
        <v>15990.3</v>
      </c>
      <c r="T2853" s="19" t="n">
        <f aca="false">C2853*R2853</f>
        <v>30.97</v>
      </c>
      <c r="U2853" s="20" t="n">
        <f aca="false">MAX(0,C2853-L2853)</f>
        <v>0</v>
      </c>
      <c r="V2853" s="17" t="n">
        <f aca="false">U2853*Q2853</f>
        <v>0</v>
      </c>
      <c r="W2853" s="19" t="n">
        <f aca="false">U2853*R2853</f>
        <v>0</v>
      </c>
      <c r="X2853" s="20" t="n">
        <f aca="false">MAX(0,K2853-C2853)</f>
        <v>55.5058141668546</v>
      </c>
      <c r="Y2853" s="17" t="n">
        <f aca="false">F2853*PARAMETER!$B$5*Q2853</f>
        <v>1042685.28</v>
      </c>
      <c r="Z2853" s="21" t="n">
        <f aca="false">SUMIF($Y$2:$Y$3205,"&gt;="&amp;Y2853)/SUM($Y$2:$Y$3205)</f>
        <v>0.70980555937089</v>
      </c>
      <c r="AA2853" s="16" t="str">
        <f aca="false">IF(Z2853&lt;=PARAMETER!$B$7,"A",IF(Z2853&lt;=PARAMETER!$B$8,"B","C"))</f>
        <v>A</v>
      </c>
      <c r="AB2853" s="22" t="n">
        <f aca="false">G2853/F2853</f>
        <v>0.115728021978022</v>
      </c>
      <c r="AC2853" s="16" t="str">
        <f aca="false">IF(AB2853&lt;=PARAMETER!$B$9,"X",IF(AB2853&lt;=PARAMETER!$B$10,"Y","Z"))</f>
        <v>X</v>
      </c>
      <c r="AD2853" s="16" t="str">
        <f aca="false">AA2853&amp;AC2853</f>
        <v>AX</v>
      </c>
      <c r="AE2853" s="22" t="n">
        <f aca="false">DATA!I2853</f>
        <v>0.2</v>
      </c>
      <c r="AF2853" s="18" t="n">
        <f aca="false">DATA!L2853</f>
        <v>172</v>
      </c>
      <c r="AG2853" s="16" t="str">
        <f aca="false">DATA!K2853</f>
        <v>A</v>
      </c>
      <c r="AH2853" s="18" t="n">
        <f aca="false">IF(AE2853&gt;=PARAMETER!$B$12,1,0)</f>
        <v>0</v>
      </c>
      <c r="AI2853" s="18" t="n">
        <f aca="false">IF(AF2853&gt;=PARAMETER!$B$13,1,0)</f>
        <v>1</v>
      </c>
      <c r="AJ2853" s="18" t="n">
        <f aca="false">IF(AND(AH2853=1,AI2853=1),1,0)</f>
        <v>0</v>
      </c>
    </row>
    <row r="2854" customFormat="false" ht="15" hidden="false" customHeight="false" outlineLevel="0" collapsed="false">
      <c r="A2854" s="16" t="str">
        <f aca="false">DATA!A2854</f>
        <v>ITM12852</v>
      </c>
      <c r="B2854" s="16" t="str">
        <f aca="false">DATA!B2854</f>
        <v>Pharma</v>
      </c>
      <c r="C2854" s="17" t="n">
        <f aca="false">DATA!C2854</f>
        <v>35</v>
      </c>
      <c r="D2854" s="17" t="n">
        <f aca="false">DATA!D2854</f>
        <v>50</v>
      </c>
      <c r="E2854" s="18" t="n">
        <f aca="false">DATA!F2854</f>
        <v>5</v>
      </c>
      <c r="F2854" s="19" t="n">
        <f aca="false">DATA!G2854</f>
        <v>2.33</v>
      </c>
      <c r="G2854" s="19" t="n">
        <f aca="false">DATA!H2854</f>
        <v>8.95</v>
      </c>
      <c r="H2854" s="18" t="n">
        <f aca="false">DATA!E2854</f>
        <v>14</v>
      </c>
      <c r="I2854" s="20" t="n">
        <f aca="false">F2854*E2854</f>
        <v>11.65</v>
      </c>
      <c r="J2854" s="20" t="n">
        <f aca="false">PARAMETER!$B$4*G2854*SQRT(E2854)</f>
        <v>32.9181404799601</v>
      </c>
      <c r="K2854" s="20" t="n">
        <f aca="false">I2854+J2854</f>
        <v>44.5681404799601</v>
      </c>
      <c r="L2854" s="20" t="n">
        <f aca="false">K2854+F2854*H2854</f>
        <v>77.1881404799601</v>
      </c>
      <c r="M2854" s="16" t="str">
        <f aca="false">IF(C2854&lt;=K2854,"REORDER",IF(C2854&gt;L2854,"OVERSTOCK","OK"))</f>
        <v>REORDER</v>
      </c>
      <c r="N2854" s="16" t="str">
        <f aca="false">IF(C2854&lt;=D2854,"REORDER","OK")</f>
        <v>REORDER</v>
      </c>
      <c r="O2854" s="18" t="n">
        <f aca="false">IF(D2854&lt;I2854,1,0)</f>
        <v>0</v>
      </c>
      <c r="P2854" s="20" t="n">
        <f aca="false">C2854/F2854</f>
        <v>15.0214592274678</v>
      </c>
      <c r="Q2854" s="19" t="n">
        <f aca="false">DATA!N2854</f>
        <v>105.93</v>
      </c>
      <c r="R2854" s="19" t="n">
        <f aca="false">DATA!O2854</f>
        <v>1.04</v>
      </c>
      <c r="S2854" s="17" t="n">
        <f aca="false">C2854*Q2854</f>
        <v>3707.55</v>
      </c>
      <c r="T2854" s="19" t="n">
        <f aca="false">C2854*R2854</f>
        <v>36.4</v>
      </c>
      <c r="U2854" s="20" t="n">
        <f aca="false">MAX(0,C2854-L2854)</f>
        <v>0</v>
      </c>
      <c r="V2854" s="17" t="n">
        <f aca="false">U2854*Q2854</f>
        <v>0</v>
      </c>
      <c r="W2854" s="19" t="n">
        <f aca="false">U2854*R2854</f>
        <v>0</v>
      </c>
      <c r="X2854" s="20" t="n">
        <f aca="false">MAX(0,K2854-C2854)</f>
        <v>9.56814047996011</v>
      </c>
      <c r="Y2854" s="17" t="n">
        <f aca="false">F2854*PARAMETER!$B$5*Q2854</f>
        <v>90088.1685</v>
      </c>
      <c r="Z2854" s="21" t="n">
        <f aca="false">SUMIF($Y$2:$Y$3205,"&gt;="&amp;Y2854)/SUM($Y$2:$Y$3205)</f>
        <v>0.997107840958898</v>
      </c>
      <c r="AA2854" s="16" t="str">
        <f aca="false">IF(Z2854&lt;=PARAMETER!$B$7,"A",IF(Z2854&lt;=PARAMETER!$B$8,"B","C"))</f>
        <v>C</v>
      </c>
      <c r="AB2854" s="22" t="n">
        <f aca="false">G2854/F2854</f>
        <v>3.8412017167382</v>
      </c>
      <c r="AC2854" s="16" t="str">
        <f aca="false">IF(AB2854&lt;=PARAMETER!$B$9,"X",IF(AB2854&lt;=PARAMETER!$B$10,"Y","Z"))</f>
        <v>Z</v>
      </c>
      <c r="AD2854" s="16" t="str">
        <f aca="false">AA2854&amp;AC2854</f>
        <v>CZ</v>
      </c>
      <c r="AE2854" s="22" t="n">
        <f aca="false">DATA!I2854</f>
        <v>0.5</v>
      </c>
      <c r="AF2854" s="18" t="n">
        <f aca="false">DATA!L2854</f>
        <v>21</v>
      </c>
      <c r="AG2854" s="16" t="str">
        <f aca="false">DATA!K2854</f>
        <v>B</v>
      </c>
      <c r="AH2854" s="18" t="n">
        <f aca="false">IF(AE2854&gt;=PARAMETER!$B$12,1,0)</f>
        <v>0</v>
      </c>
      <c r="AI2854" s="18" t="n">
        <f aca="false">IF(AF2854&gt;=PARAMETER!$B$13,1,0)</f>
        <v>0</v>
      </c>
      <c r="AJ2854" s="18" t="n">
        <f aca="false">IF(AND(AH2854=1,AI2854=1),1,0)</f>
        <v>0</v>
      </c>
    </row>
    <row r="2855" customFormat="false" ht="15" hidden="false" customHeight="false" outlineLevel="0" collapsed="false">
      <c r="A2855" s="16" t="str">
        <f aca="false">DATA!A2855</f>
        <v>ITM12853</v>
      </c>
      <c r="B2855" s="16" t="str">
        <f aca="false">DATA!B2855</f>
        <v>Automotive</v>
      </c>
      <c r="C2855" s="17" t="n">
        <f aca="false">DATA!C2855</f>
        <v>321</v>
      </c>
      <c r="D2855" s="17" t="n">
        <f aca="false">DATA!D2855</f>
        <v>57</v>
      </c>
      <c r="E2855" s="18" t="n">
        <f aca="false">DATA!F2855</f>
        <v>7</v>
      </c>
      <c r="F2855" s="19" t="n">
        <f aca="false">DATA!G2855</f>
        <v>13.9</v>
      </c>
      <c r="G2855" s="19" t="n">
        <f aca="false">DATA!H2855</f>
        <v>7.77</v>
      </c>
      <c r="H2855" s="18" t="n">
        <f aca="false">DATA!E2855</f>
        <v>11</v>
      </c>
      <c r="I2855" s="20" t="n">
        <f aca="false">F2855*E2855</f>
        <v>97.3</v>
      </c>
      <c r="J2855" s="20" t="n">
        <f aca="false">PARAMETER!$B$4*G2855*SQRT(E2855)</f>
        <v>33.8140581829259</v>
      </c>
      <c r="K2855" s="20" t="n">
        <f aca="false">I2855+J2855</f>
        <v>131.114058182926</v>
      </c>
      <c r="L2855" s="20" t="n">
        <f aca="false">K2855+F2855*H2855</f>
        <v>284.014058182926</v>
      </c>
      <c r="M2855" s="16" t="str">
        <f aca="false">IF(C2855&lt;=K2855,"REORDER",IF(C2855&gt;L2855,"OVERSTOCK","OK"))</f>
        <v>OVERSTOCK</v>
      </c>
      <c r="N2855" s="16" t="str">
        <f aca="false">IF(C2855&lt;=D2855,"REORDER","OK")</f>
        <v>OK</v>
      </c>
      <c r="O2855" s="18" t="n">
        <f aca="false">IF(D2855&lt;I2855,1,0)</f>
        <v>1</v>
      </c>
      <c r="P2855" s="20" t="n">
        <f aca="false">C2855/F2855</f>
        <v>23.0935251798561</v>
      </c>
      <c r="Q2855" s="19" t="n">
        <f aca="false">DATA!N2855</f>
        <v>77.42</v>
      </c>
      <c r="R2855" s="19" t="n">
        <f aca="false">DATA!O2855</f>
        <v>1.64</v>
      </c>
      <c r="S2855" s="17" t="n">
        <f aca="false">C2855*Q2855</f>
        <v>24851.82</v>
      </c>
      <c r="T2855" s="19" t="n">
        <f aca="false">C2855*R2855</f>
        <v>526.44</v>
      </c>
      <c r="U2855" s="20" t="n">
        <f aca="false">MAX(0,C2855-L2855)</f>
        <v>36.9859418170741</v>
      </c>
      <c r="V2855" s="17" t="n">
        <f aca="false">U2855*Q2855</f>
        <v>2863.45161547788</v>
      </c>
      <c r="W2855" s="19" t="n">
        <f aca="false">U2855*R2855</f>
        <v>60.6569445800015</v>
      </c>
      <c r="X2855" s="20" t="n">
        <f aca="false">MAX(0,K2855-C2855)</f>
        <v>0</v>
      </c>
      <c r="Y2855" s="17" t="n">
        <f aca="false">F2855*PARAMETER!$B$5*Q2855</f>
        <v>392790.37</v>
      </c>
      <c r="Z2855" s="21" t="n">
        <f aca="false">SUMIF($Y$2:$Y$3205,"&gt;="&amp;Y2855)/SUM($Y$2:$Y$3205)</f>
        <v>0.936561721798204</v>
      </c>
      <c r="AA2855" s="16" t="str">
        <f aca="false">IF(Z2855&lt;=PARAMETER!$B$7,"A",IF(Z2855&lt;=PARAMETER!$B$8,"B","C"))</f>
        <v>B</v>
      </c>
      <c r="AB2855" s="22" t="n">
        <f aca="false">G2855/F2855</f>
        <v>0.558992805755396</v>
      </c>
      <c r="AC2855" s="16" t="str">
        <f aca="false">IF(AB2855&lt;=PARAMETER!$B$9,"X",IF(AB2855&lt;=PARAMETER!$B$10,"Y","Z"))</f>
        <v>Z</v>
      </c>
      <c r="AD2855" s="16" t="str">
        <f aca="false">AA2855&amp;AC2855</f>
        <v>BZ</v>
      </c>
      <c r="AE2855" s="22" t="n">
        <f aca="false">DATA!I2855</f>
        <v>0.61</v>
      </c>
      <c r="AF2855" s="18" t="n">
        <f aca="false">DATA!L2855</f>
        <v>146</v>
      </c>
      <c r="AG2855" s="16" t="str">
        <f aca="false">DATA!K2855</f>
        <v>A</v>
      </c>
      <c r="AH2855" s="18" t="n">
        <f aca="false">IF(AE2855&gt;=PARAMETER!$B$12,1,0)</f>
        <v>0</v>
      </c>
      <c r="AI2855" s="18" t="n">
        <f aca="false">IF(AF2855&gt;=PARAMETER!$B$13,1,0)</f>
        <v>1</v>
      </c>
      <c r="AJ2855" s="18" t="n">
        <f aca="false">IF(AND(AH2855=1,AI2855=1),1,0)</f>
        <v>0</v>
      </c>
    </row>
    <row r="2856" customFormat="false" ht="15" hidden="false" customHeight="false" outlineLevel="0" collapsed="false">
      <c r="A2856" s="16" t="str">
        <f aca="false">DATA!A2856</f>
        <v>ITM12854</v>
      </c>
      <c r="B2856" s="16" t="str">
        <f aca="false">DATA!B2856</f>
        <v>Automotive</v>
      </c>
      <c r="C2856" s="17" t="n">
        <f aca="false">DATA!C2856</f>
        <v>442</v>
      </c>
      <c r="D2856" s="17" t="n">
        <f aca="false">DATA!D2856</f>
        <v>54</v>
      </c>
      <c r="E2856" s="18" t="n">
        <f aca="false">DATA!F2856</f>
        <v>8</v>
      </c>
      <c r="F2856" s="19" t="n">
        <f aca="false">DATA!G2856</f>
        <v>35.8</v>
      </c>
      <c r="G2856" s="19" t="n">
        <f aca="false">DATA!H2856</f>
        <v>4.01</v>
      </c>
      <c r="H2856" s="18" t="n">
        <f aca="false">DATA!E2856</f>
        <v>12</v>
      </c>
      <c r="I2856" s="20" t="n">
        <f aca="false">F2856*E2856</f>
        <v>286.4</v>
      </c>
      <c r="J2856" s="20" t="n">
        <f aca="false">PARAMETER!$B$4*G2856*SQRT(E2856)</f>
        <v>18.6559179449738</v>
      </c>
      <c r="K2856" s="20" t="n">
        <f aca="false">I2856+J2856</f>
        <v>305.055917944974</v>
      </c>
      <c r="L2856" s="20" t="n">
        <f aca="false">K2856+F2856*H2856</f>
        <v>734.655917944974</v>
      </c>
      <c r="M2856" s="16" t="str">
        <f aca="false">IF(C2856&lt;=K2856,"REORDER",IF(C2856&gt;L2856,"OVERSTOCK","OK"))</f>
        <v>OK</v>
      </c>
      <c r="N2856" s="16" t="str">
        <f aca="false">IF(C2856&lt;=D2856,"REORDER","OK")</f>
        <v>OK</v>
      </c>
      <c r="O2856" s="18" t="n">
        <f aca="false">IF(D2856&lt;I2856,1,0)</f>
        <v>1</v>
      </c>
      <c r="P2856" s="20" t="n">
        <f aca="false">C2856/F2856</f>
        <v>12.3463687150838</v>
      </c>
      <c r="Q2856" s="19" t="n">
        <f aca="false">DATA!N2856</f>
        <v>142.14</v>
      </c>
      <c r="R2856" s="19" t="n">
        <f aca="false">DATA!O2856</f>
        <v>1.71</v>
      </c>
      <c r="S2856" s="17" t="n">
        <f aca="false">C2856*Q2856</f>
        <v>62825.88</v>
      </c>
      <c r="T2856" s="19" t="n">
        <f aca="false">C2856*R2856</f>
        <v>755.82</v>
      </c>
      <c r="U2856" s="20" t="n">
        <f aca="false">MAX(0,C2856-L2856)</f>
        <v>0</v>
      </c>
      <c r="V2856" s="17" t="n">
        <f aca="false">U2856*Q2856</f>
        <v>0</v>
      </c>
      <c r="W2856" s="19" t="n">
        <f aca="false">U2856*R2856</f>
        <v>0</v>
      </c>
      <c r="X2856" s="20" t="n">
        <f aca="false">MAX(0,K2856-C2856)</f>
        <v>0</v>
      </c>
      <c r="Y2856" s="17" t="n">
        <f aca="false">F2856*PARAMETER!$B$5*Q2856</f>
        <v>1857343.38</v>
      </c>
      <c r="Z2856" s="21" t="n">
        <f aca="false">SUMIF($Y$2:$Y$3205,"&gt;="&amp;Y2856)/SUM($Y$2:$Y$3205)</f>
        <v>0.394810827478433</v>
      </c>
      <c r="AA2856" s="16" t="str">
        <f aca="false">IF(Z2856&lt;=PARAMETER!$B$7,"A",IF(Z2856&lt;=PARAMETER!$B$8,"B","C"))</f>
        <v>A</v>
      </c>
      <c r="AB2856" s="22" t="n">
        <f aca="false">G2856/F2856</f>
        <v>0.112011173184358</v>
      </c>
      <c r="AC2856" s="16" t="str">
        <f aca="false">IF(AB2856&lt;=PARAMETER!$B$9,"X",IF(AB2856&lt;=PARAMETER!$B$10,"Y","Z"))</f>
        <v>X</v>
      </c>
      <c r="AD2856" s="16" t="str">
        <f aca="false">AA2856&amp;AC2856</f>
        <v>AX</v>
      </c>
      <c r="AE2856" s="22" t="n">
        <f aca="false">DATA!I2856</f>
        <v>0.1</v>
      </c>
      <c r="AF2856" s="18" t="n">
        <f aca="false">DATA!L2856</f>
        <v>87</v>
      </c>
      <c r="AG2856" s="16" t="str">
        <f aca="false">DATA!K2856</f>
        <v>B</v>
      </c>
      <c r="AH2856" s="18" t="n">
        <f aca="false">IF(AE2856&gt;=PARAMETER!$B$12,1,0)</f>
        <v>0</v>
      </c>
      <c r="AI2856" s="18" t="n">
        <f aca="false">IF(AF2856&gt;=PARAMETER!$B$13,1,0)</f>
        <v>0</v>
      </c>
      <c r="AJ2856" s="18" t="n">
        <f aca="false">IF(AND(AH2856=1,AI2856=1),1,0)</f>
        <v>0</v>
      </c>
    </row>
    <row r="2857" customFormat="false" ht="15" hidden="false" customHeight="false" outlineLevel="0" collapsed="false">
      <c r="A2857" s="16" t="str">
        <f aca="false">DATA!A2857</f>
        <v>ITM12855</v>
      </c>
      <c r="B2857" s="16" t="str">
        <f aca="false">DATA!B2857</f>
        <v>Groceries</v>
      </c>
      <c r="C2857" s="17" t="n">
        <f aca="false">DATA!C2857</f>
        <v>264</v>
      </c>
      <c r="D2857" s="17" t="n">
        <f aca="false">DATA!D2857</f>
        <v>34</v>
      </c>
      <c r="E2857" s="18" t="n">
        <f aca="false">DATA!F2857</f>
        <v>5</v>
      </c>
      <c r="F2857" s="19" t="n">
        <f aca="false">DATA!G2857</f>
        <v>34.22</v>
      </c>
      <c r="G2857" s="19" t="n">
        <f aca="false">DATA!H2857</f>
        <v>2.09</v>
      </c>
      <c r="H2857" s="18" t="n">
        <f aca="false">DATA!E2857</f>
        <v>14</v>
      </c>
      <c r="I2857" s="20" t="n">
        <f aca="false">F2857*E2857</f>
        <v>171.1</v>
      </c>
      <c r="J2857" s="20" t="n">
        <f aca="false">PARAMETER!$B$4*G2857*SQRT(E2857)</f>
        <v>7.68702945286219</v>
      </c>
      <c r="K2857" s="20" t="n">
        <f aca="false">I2857+J2857</f>
        <v>178.787029452862</v>
      </c>
      <c r="L2857" s="20" t="n">
        <f aca="false">K2857+F2857*H2857</f>
        <v>657.867029452862</v>
      </c>
      <c r="M2857" s="16" t="str">
        <f aca="false">IF(C2857&lt;=K2857,"REORDER",IF(C2857&gt;L2857,"OVERSTOCK","OK"))</f>
        <v>OK</v>
      </c>
      <c r="N2857" s="16" t="str">
        <f aca="false">IF(C2857&lt;=D2857,"REORDER","OK")</f>
        <v>OK</v>
      </c>
      <c r="O2857" s="18" t="n">
        <f aca="false">IF(D2857&lt;I2857,1,0)</f>
        <v>1</v>
      </c>
      <c r="P2857" s="20" t="n">
        <f aca="false">C2857/F2857</f>
        <v>7.71478667445938</v>
      </c>
      <c r="Q2857" s="19" t="n">
        <f aca="false">DATA!N2857</f>
        <v>44.93</v>
      </c>
      <c r="R2857" s="19" t="n">
        <f aca="false">DATA!O2857</f>
        <v>1.68</v>
      </c>
      <c r="S2857" s="17" t="n">
        <f aca="false">C2857*Q2857</f>
        <v>11861.52</v>
      </c>
      <c r="T2857" s="19" t="n">
        <f aca="false">C2857*R2857</f>
        <v>443.52</v>
      </c>
      <c r="U2857" s="20" t="n">
        <f aca="false">MAX(0,C2857-L2857)</f>
        <v>0</v>
      </c>
      <c r="V2857" s="17" t="n">
        <f aca="false">U2857*Q2857</f>
        <v>0</v>
      </c>
      <c r="W2857" s="19" t="n">
        <f aca="false">U2857*R2857</f>
        <v>0</v>
      </c>
      <c r="X2857" s="20" t="n">
        <f aca="false">MAX(0,K2857-C2857)</f>
        <v>0</v>
      </c>
      <c r="Y2857" s="17" t="n">
        <f aca="false">F2857*PARAMETER!$B$5*Q2857</f>
        <v>561189.179</v>
      </c>
      <c r="Z2857" s="21" t="n">
        <f aca="false">SUMIF($Y$2:$Y$3205,"&gt;="&amp;Y2857)/SUM($Y$2:$Y$3205)</f>
        <v>0.887229279948472</v>
      </c>
      <c r="AA2857" s="16" t="str">
        <f aca="false">IF(Z2857&lt;=PARAMETER!$B$7,"A",IF(Z2857&lt;=PARAMETER!$B$8,"B","C"))</f>
        <v>B</v>
      </c>
      <c r="AB2857" s="22" t="n">
        <f aca="false">G2857/F2857</f>
        <v>0.0610753945061368</v>
      </c>
      <c r="AC2857" s="16" t="str">
        <f aca="false">IF(AB2857&lt;=PARAMETER!$B$9,"X",IF(AB2857&lt;=PARAMETER!$B$10,"Y","Z"))</f>
        <v>X</v>
      </c>
      <c r="AD2857" s="16" t="str">
        <f aca="false">AA2857&amp;AC2857</f>
        <v>BX</v>
      </c>
      <c r="AE2857" s="22" t="n">
        <f aca="false">DATA!I2857</f>
        <v>0.2</v>
      </c>
      <c r="AF2857" s="18" t="n">
        <f aca="false">DATA!L2857</f>
        <v>76</v>
      </c>
      <c r="AG2857" s="16" t="str">
        <f aca="false">DATA!K2857</f>
        <v>D</v>
      </c>
      <c r="AH2857" s="18" t="n">
        <f aca="false">IF(AE2857&gt;=PARAMETER!$B$12,1,0)</f>
        <v>0</v>
      </c>
      <c r="AI2857" s="18" t="n">
        <f aca="false">IF(AF2857&gt;=PARAMETER!$B$13,1,0)</f>
        <v>0</v>
      </c>
      <c r="AJ2857" s="18" t="n">
        <f aca="false">IF(AND(AH2857=1,AI2857=1),1,0)</f>
        <v>0</v>
      </c>
    </row>
    <row r="2858" customFormat="false" ht="15" hidden="false" customHeight="false" outlineLevel="0" collapsed="false">
      <c r="A2858" s="16" t="str">
        <f aca="false">DATA!A2858</f>
        <v>ITM12856</v>
      </c>
      <c r="B2858" s="16" t="str">
        <f aca="false">DATA!B2858</f>
        <v>Pharma</v>
      </c>
      <c r="C2858" s="17" t="n">
        <f aca="false">DATA!C2858</f>
        <v>434</v>
      </c>
      <c r="D2858" s="17" t="n">
        <f aca="false">DATA!D2858</f>
        <v>87</v>
      </c>
      <c r="E2858" s="18" t="n">
        <f aca="false">DATA!F2858</f>
        <v>8</v>
      </c>
      <c r="F2858" s="19" t="n">
        <f aca="false">DATA!G2858</f>
        <v>18.32</v>
      </c>
      <c r="G2858" s="19" t="n">
        <f aca="false">DATA!H2858</f>
        <v>0.61</v>
      </c>
      <c r="H2858" s="18" t="n">
        <f aca="false">DATA!E2858</f>
        <v>3</v>
      </c>
      <c r="I2858" s="20" t="n">
        <f aca="false">F2858*E2858</f>
        <v>146.56</v>
      </c>
      <c r="J2858" s="20" t="n">
        <f aca="false">PARAMETER!$B$4*G2858*SQRT(E2858)</f>
        <v>2.83793265497108</v>
      </c>
      <c r="K2858" s="20" t="n">
        <f aca="false">I2858+J2858</f>
        <v>149.397932654971</v>
      </c>
      <c r="L2858" s="20" t="n">
        <f aca="false">K2858+F2858*H2858</f>
        <v>204.357932654971</v>
      </c>
      <c r="M2858" s="16" t="str">
        <f aca="false">IF(C2858&lt;=K2858,"REORDER",IF(C2858&gt;L2858,"OVERSTOCK","OK"))</f>
        <v>OVERSTOCK</v>
      </c>
      <c r="N2858" s="16" t="str">
        <f aca="false">IF(C2858&lt;=D2858,"REORDER","OK")</f>
        <v>OK</v>
      </c>
      <c r="O2858" s="18" t="n">
        <f aca="false">IF(D2858&lt;I2858,1,0)</f>
        <v>1</v>
      </c>
      <c r="P2858" s="20" t="n">
        <f aca="false">C2858/F2858</f>
        <v>23.6899563318777</v>
      </c>
      <c r="Q2858" s="19" t="n">
        <f aca="false">DATA!N2858</f>
        <v>106.96</v>
      </c>
      <c r="R2858" s="19" t="n">
        <f aca="false">DATA!O2858</f>
        <v>1.25</v>
      </c>
      <c r="S2858" s="17" t="n">
        <f aca="false">C2858*Q2858</f>
        <v>46420.64</v>
      </c>
      <c r="T2858" s="19" t="n">
        <f aca="false">C2858*R2858</f>
        <v>542.5</v>
      </c>
      <c r="U2858" s="20" t="n">
        <f aca="false">MAX(0,C2858-L2858)</f>
        <v>229.642067345029</v>
      </c>
      <c r="V2858" s="17" t="n">
        <f aca="false">U2858*Q2858</f>
        <v>24562.5155232243</v>
      </c>
      <c r="W2858" s="19" t="n">
        <f aca="false">U2858*R2858</f>
        <v>287.052584181286</v>
      </c>
      <c r="X2858" s="20" t="n">
        <f aca="false">MAX(0,K2858-C2858)</f>
        <v>0</v>
      </c>
      <c r="Y2858" s="17" t="n">
        <f aca="false">F2858*PARAMETER!$B$5*Q2858</f>
        <v>715220.128</v>
      </c>
      <c r="Z2858" s="21" t="n">
        <f aca="false">SUMIF($Y$2:$Y$3205,"&gt;="&amp;Y2858)/SUM($Y$2:$Y$3205)</f>
        <v>0.83982786625277</v>
      </c>
      <c r="AA2858" s="16" t="str">
        <f aca="false">IF(Z2858&lt;=PARAMETER!$B$7,"A",IF(Z2858&lt;=PARAMETER!$B$8,"B","C"))</f>
        <v>B</v>
      </c>
      <c r="AB2858" s="22" t="n">
        <f aca="false">G2858/F2858</f>
        <v>0.0332969432314411</v>
      </c>
      <c r="AC2858" s="16" t="str">
        <f aca="false">IF(AB2858&lt;=PARAMETER!$B$9,"X",IF(AB2858&lt;=PARAMETER!$B$10,"Y","Z"))</f>
        <v>X</v>
      </c>
      <c r="AD2858" s="16" t="str">
        <f aca="false">AA2858&amp;AC2858</f>
        <v>BX</v>
      </c>
      <c r="AE2858" s="22" t="n">
        <f aca="false">DATA!I2858</f>
        <v>0.44</v>
      </c>
      <c r="AF2858" s="18" t="n">
        <f aca="false">DATA!L2858</f>
        <v>117</v>
      </c>
      <c r="AG2858" s="16" t="str">
        <f aca="false">DATA!K2858</f>
        <v>C</v>
      </c>
      <c r="AH2858" s="18" t="n">
        <f aca="false">IF(AE2858&gt;=PARAMETER!$B$12,1,0)</f>
        <v>0</v>
      </c>
      <c r="AI2858" s="18" t="n">
        <f aca="false">IF(AF2858&gt;=PARAMETER!$B$13,1,0)</f>
        <v>1</v>
      </c>
      <c r="AJ2858" s="18" t="n">
        <f aca="false">IF(AND(AH2858=1,AI2858=1),1,0)</f>
        <v>0</v>
      </c>
    </row>
    <row r="2859" customFormat="false" ht="15" hidden="false" customHeight="false" outlineLevel="0" collapsed="false">
      <c r="A2859" s="16" t="str">
        <f aca="false">DATA!A2859</f>
        <v>ITM12857</v>
      </c>
      <c r="B2859" s="16" t="str">
        <f aca="false">DATA!B2859</f>
        <v>Electronics</v>
      </c>
      <c r="C2859" s="17" t="n">
        <f aca="false">DATA!C2859</f>
        <v>126</v>
      </c>
      <c r="D2859" s="17" t="n">
        <f aca="false">DATA!D2859</f>
        <v>34</v>
      </c>
      <c r="E2859" s="18" t="n">
        <f aca="false">DATA!F2859</f>
        <v>2</v>
      </c>
      <c r="F2859" s="19" t="n">
        <f aca="false">DATA!G2859</f>
        <v>40.62</v>
      </c>
      <c r="G2859" s="19" t="n">
        <f aca="false">DATA!H2859</f>
        <v>6.4</v>
      </c>
      <c r="H2859" s="18" t="n">
        <f aca="false">DATA!E2859</f>
        <v>10</v>
      </c>
      <c r="I2859" s="20" t="n">
        <f aca="false">F2859*E2859</f>
        <v>81.24</v>
      </c>
      <c r="J2859" s="20" t="n">
        <f aca="false">PARAMETER!$B$4*G2859*SQRT(E2859)</f>
        <v>14.8875155670614</v>
      </c>
      <c r="K2859" s="20" t="n">
        <f aca="false">I2859+J2859</f>
        <v>96.1275155670614</v>
      </c>
      <c r="L2859" s="20" t="n">
        <f aca="false">K2859+F2859*H2859</f>
        <v>502.327515567061</v>
      </c>
      <c r="M2859" s="16" t="str">
        <f aca="false">IF(C2859&lt;=K2859,"REORDER",IF(C2859&gt;L2859,"OVERSTOCK","OK"))</f>
        <v>OK</v>
      </c>
      <c r="N2859" s="16" t="str">
        <f aca="false">IF(C2859&lt;=D2859,"REORDER","OK")</f>
        <v>OK</v>
      </c>
      <c r="O2859" s="18" t="n">
        <f aca="false">IF(D2859&lt;I2859,1,0)</f>
        <v>1</v>
      </c>
      <c r="P2859" s="20" t="n">
        <f aca="false">C2859/F2859</f>
        <v>3.10192023633678</v>
      </c>
      <c r="Q2859" s="19" t="n">
        <f aca="false">DATA!N2859</f>
        <v>105.02</v>
      </c>
      <c r="R2859" s="19" t="n">
        <f aca="false">DATA!O2859</f>
        <v>1.99</v>
      </c>
      <c r="S2859" s="17" t="n">
        <f aca="false">C2859*Q2859</f>
        <v>13232.52</v>
      </c>
      <c r="T2859" s="19" t="n">
        <f aca="false">C2859*R2859</f>
        <v>250.74</v>
      </c>
      <c r="U2859" s="20" t="n">
        <f aca="false">MAX(0,C2859-L2859)</f>
        <v>0</v>
      </c>
      <c r="V2859" s="17" t="n">
        <f aca="false">U2859*Q2859</f>
        <v>0</v>
      </c>
      <c r="W2859" s="19" t="n">
        <f aca="false">U2859*R2859</f>
        <v>0</v>
      </c>
      <c r="X2859" s="20" t="n">
        <f aca="false">MAX(0,K2859-C2859)</f>
        <v>0</v>
      </c>
      <c r="Y2859" s="17" t="n">
        <f aca="false">F2859*PARAMETER!$B$5*Q2859</f>
        <v>1557058.026</v>
      </c>
      <c r="Z2859" s="21" t="n">
        <f aca="false">SUMIF($Y$2:$Y$3205,"&gt;="&amp;Y2859)/SUM($Y$2:$Y$3205)</f>
        <v>0.500909273326039</v>
      </c>
      <c r="AA2859" s="16" t="str">
        <f aca="false">IF(Z2859&lt;=PARAMETER!$B$7,"A",IF(Z2859&lt;=PARAMETER!$B$8,"B","C"))</f>
        <v>A</v>
      </c>
      <c r="AB2859" s="22" t="n">
        <f aca="false">G2859/F2859</f>
        <v>0.157557853274249</v>
      </c>
      <c r="AC2859" s="16" t="str">
        <f aca="false">IF(AB2859&lt;=PARAMETER!$B$9,"X",IF(AB2859&lt;=PARAMETER!$B$10,"Y","Z"))</f>
        <v>X</v>
      </c>
      <c r="AD2859" s="16" t="str">
        <f aca="false">AA2859&amp;AC2859</f>
        <v>AX</v>
      </c>
      <c r="AE2859" s="22" t="n">
        <f aca="false">DATA!I2859</f>
        <v>0.15</v>
      </c>
      <c r="AF2859" s="18" t="n">
        <f aca="false">DATA!L2859</f>
        <v>53</v>
      </c>
      <c r="AG2859" s="16" t="str">
        <f aca="false">DATA!K2859</f>
        <v>B</v>
      </c>
      <c r="AH2859" s="18" t="n">
        <f aca="false">IF(AE2859&gt;=PARAMETER!$B$12,1,0)</f>
        <v>0</v>
      </c>
      <c r="AI2859" s="18" t="n">
        <f aca="false">IF(AF2859&gt;=PARAMETER!$B$13,1,0)</f>
        <v>0</v>
      </c>
      <c r="AJ2859" s="18" t="n">
        <f aca="false">IF(AND(AH2859=1,AI2859=1),1,0)</f>
        <v>0</v>
      </c>
    </row>
    <row r="2860" customFormat="false" ht="15" hidden="false" customHeight="false" outlineLevel="0" collapsed="false">
      <c r="A2860" s="16" t="str">
        <f aca="false">DATA!A2860</f>
        <v>ITM12858</v>
      </c>
      <c r="B2860" s="16" t="str">
        <f aca="false">DATA!B2860</f>
        <v>Automotive</v>
      </c>
      <c r="C2860" s="17" t="n">
        <f aca="false">DATA!C2860</f>
        <v>107</v>
      </c>
      <c r="D2860" s="17" t="n">
        <f aca="false">DATA!D2860</f>
        <v>28</v>
      </c>
      <c r="E2860" s="18" t="n">
        <f aca="false">DATA!F2860</f>
        <v>4</v>
      </c>
      <c r="F2860" s="19" t="n">
        <f aca="false">DATA!G2860</f>
        <v>12.56</v>
      </c>
      <c r="G2860" s="19" t="n">
        <f aca="false">DATA!H2860</f>
        <v>4.36</v>
      </c>
      <c r="H2860" s="18" t="n">
        <f aca="false">DATA!E2860</f>
        <v>3</v>
      </c>
      <c r="I2860" s="20" t="n">
        <f aca="false">F2860*E2860</f>
        <v>50.24</v>
      </c>
      <c r="J2860" s="20" t="n">
        <f aca="false">PARAMETER!$B$4*G2860*SQRT(E2860)</f>
        <v>14.3431236270168</v>
      </c>
      <c r="K2860" s="20" t="n">
        <f aca="false">I2860+J2860</f>
        <v>64.5831236270168</v>
      </c>
      <c r="L2860" s="20" t="n">
        <f aca="false">K2860+F2860*H2860</f>
        <v>102.263123627017</v>
      </c>
      <c r="M2860" s="16" t="str">
        <f aca="false">IF(C2860&lt;=K2860,"REORDER",IF(C2860&gt;L2860,"OVERSTOCK","OK"))</f>
        <v>OVERSTOCK</v>
      </c>
      <c r="N2860" s="16" t="str">
        <f aca="false">IF(C2860&lt;=D2860,"REORDER","OK")</f>
        <v>OK</v>
      </c>
      <c r="O2860" s="18" t="n">
        <f aca="false">IF(D2860&lt;I2860,1,0)</f>
        <v>1</v>
      </c>
      <c r="P2860" s="20" t="n">
        <f aca="false">C2860/F2860</f>
        <v>8.51910828025478</v>
      </c>
      <c r="Q2860" s="19" t="n">
        <f aca="false">DATA!N2860</f>
        <v>166.52</v>
      </c>
      <c r="R2860" s="19" t="n">
        <f aca="false">DATA!O2860</f>
        <v>0.44</v>
      </c>
      <c r="S2860" s="17" t="n">
        <f aca="false">C2860*Q2860</f>
        <v>17817.64</v>
      </c>
      <c r="T2860" s="19" t="n">
        <f aca="false">C2860*R2860</f>
        <v>47.08</v>
      </c>
      <c r="U2860" s="20" t="n">
        <f aca="false">MAX(0,C2860-L2860)</f>
        <v>4.73687637298318</v>
      </c>
      <c r="V2860" s="17" t="n">
        <f aca="false">U2860*Q2860</f>
        <v>788.784653629159</v>
      </c>
      <c r="W2860" s="19" t="n">
        <f aca="false">U2860*R2860</f>
        <v>2.0842256041126</v>
      </c>
      <c r="X2860" s="20" t="n">
        <f aca="false">MAX(0,K2860-C2860)</f>
        <v>0</v>
      </c>
      <c r="Y2860" s="17" t="n">
        <f aca="false">F2860*PARAMETER!$B$5*Q2860</f>
        <v>763394.288</v>
      </c>
      <c r="Z2860" s="21" t="n">
        <f aca="false">SUMIF($Y$2:$Y$3205,"&gt;="&amp;Y2860)/SUM($Y$2:$Y$3205)</f>
        <v>0.821667740925573</v>
      </c>
      <c r="AA2860" s="16" t="str">
        <f aca="false">IF(Z2860&lt;=PARAMETER!$B$7,"A",IF(Z2860&lt;=PARAMETER!$B$8,"B","C"))</f>
        <v>B</v>
      </c>
      <c r="AB2860" s="22" t="n">
        <f aca="false">G2860/F2860</f>
        <v>0.347133757961784</v>
      </c>
      <c r="AC2860" s="16" t="str">
        <f aca="false">IF(AB2860&lt;=PARAMETER!$B$9,"X",IF(AB2860&lt;=PARAMETER!$B$10,"Y","Z"))</f>
        <v>Y</v>
      </c>
      <c r="AD2860" s="16" t="str">
        <f aca="false">AA2860&amp;AC2860</f>
        <v>BY</v>
      </c>
      <c r="AE2860" s="22" t="n">
        <f aca="false">DATA!I2860</f>
        <v>0.22</v>
      </c>
      <c r="AF2860" s="18" t="n">
        <f aca="false">DATA!L2860</f>
        <v>158</v>
      </c>
      <c r="AG2860" s="16" t="str">
        <f aca="false">DATA!K2860</f>
        <v>B</v>
      </c>
      <c r="AH2860" s="18" t="n">
        <f aca="false">IF(AE2860&gt;=PARAMETER!$B$12,1,0)</f>
        <v>0</v>
      </c>
      <c r="AI2860" s="18" t="n">
        <f aca="false">IF(AF2860&gt;=PARAMETER!$B$13,1,0)</f>
        <v>1</v>
      </c>
      <c r="AJ2860" s="18" t="n">
        <f aca="false">IF(AND(AH2860=1,AI2860=1),1,0)</f>
        <v>0</v>
      </c>
    </row>
    <row r="2861" customFormat="false" ht="15" hidden="false" customHeight="false" outlineLevel="0" collapsed="false">
      <c r="A2861" s="16" t="str">
        <f aca="false">DATA!A2861</f>
        <v>ITM12859</v>
      </c>
      <c r="B2861" s="16" t="str">
        <f aca="false">DATA!B2861</f>
        <v>Groceries</v>
      </c>
      <c r="C2861" s="17" t="n">
        <f aca="false">DATA!C2861</f>
        <v>148</v>
      </c>
      <c r="D2861" s="17" t="n">
        <f aca="false">DATA!D2861</f>
        <v>48</v>
      </c>
      <c r="E2861" s="18" t="n">
        <f aca="false">DATA!F2861</f>
        <v>4</v>
      </c>
      <c r="F2861" s="19" t="n">
        <f aca="false">DATA!G2861</f>
        <v>23.6</v>
      </c>
      <c r="G2861" s="19" t="n">
        <f aca="false">DATA!H2861</f>
        <v>3.49</v>
      </c>
      <c r="H2861" s="18" t="n">
        <f aca="false">DATA!E2861</f>
        <v>4</v>
      </c>
      <c r="I2861" s="20" t="n">
        <f aca="false">F2861*E2861</f>
        <v>94.4</v>
      </c>
      <c r="J2861" s="20" t="n">
        <f aca="false">PARAMETER!$B$4*G2861*SQRT(E2861)</f>
        <v>11.4810783161213</v>
      </c>
      <c r="K2861" s="20" t="n">
        <f aca="false">I2861+J2861</f>
        <v>105.881078316121</v>
      </c>
      <c r="L2861" s="20" t="n">
        <f aca="false">K2861+F2861*H2861</f>
        <v>200.281078316121</v>
      </c>
      <c r="M2861" s="16" t="str">
        <f aca="false">IF(C2861&lt;=K2861,"REORDER",IF(C2861&gt;L2861,"OVERSTOCK","OK"))</f>
        <v>OK</v>
      </c>
      <c r="N2861" s="16" t="str">
        <f aca="false">IF(C2861&lt;=D2861,"REORDER","OK")</f>
        <v>OK</v>
      </c>
      <c r="O2861" s="18" t="n">
        <f aca="false">IF(D2861&lt;I2861,1,0)</f>
        <v>1</v>
      </c>
      <c r="P2861" s="20" t="n">
        <f aca="false">C2861/F2861</f>
        <v>6.27118644067797</v>
      </c>
      <c r="Q2861" s="19" t="n">
        <f aca="false">DATA!N2861</f>
        <v>186.12</v>
      </c>
      <c r="R2861" s="19" t="n">
        <f aca="false">DATA!O2861</f>
        <v>0.43</v>
      </c>
      <c r="S2861" s="17" t="n">
        <f aca="false">C2861*Q2861</f>
        <v>27545.76</v>
      </c>
      <c r="T2861" s="19" t="n">
        <f aca="false">C2861*R2861</f>
        <v>63.64</v>
      </c>
      <c r="U2861" s="20" t="n">
        <f aca="false">MAX(0,C2861-L2861)</f>
        <v>0</v>
      </c>
      <c r="V2861" s="17" t="n">
        <f aca="false">U2861*Q2861</f>
        <v>0</v>
      </c>
      <c r="W2861" s="19" t="n">
        <f aca="false">U2861*R2861</f>
        <v>0</v>
      </c>
      <c r="X2861" s="20" t="n">
        <f aca="false">MAX(0,K2861-C2861)</f>
        <v>0</v>
      </c>
      <c r="Y2861" s="17" t="n">
        <f aca="false">F2861*PARAMETER!$B$5*Q2861</f>
        <v>1603237.68</v>
      </c>
      <c r="Z2861" s="21" t="n">
        <f aca="false">SUMIF($Y$2:$Y$3205,"&gt;="&amp;Y2861)/SUM($Y$2:$Y$3205)</f>
        <v>0.483329994027203</v>
      </c>
      <c r="AA2861" s="16" t="str">
        <f aca="false">IF(Z2861&lt;=PARAMETER!$B$7,"A",IF(Z2861&lt;=PARAMETER!$B$8,"B","C"))</f>
        <v>A</v>
      </c>
      <c r="AB2861" s="22" t="n">
        <f aca="false">G2861/F2861</f>
        <v>0.147881355932203</v>
      </c>
      <c r="AC2861" s="16" t="str">
        <f aca="false">IF(AB2861&lt;=PARAMETER!$B$9,"X",IF(AB2861&lt;=PARAMETER!$B$10,"Y","Z"))</f>
        <v>X</v>
      </c>
      <c r="AD2861" s="16" t="str">
        <f aca="false">AA2861&amp;AC2861</f>
        <v>AX</v>
      </c>
      <c r="AE2861" s="22" t="n">
        <f aca="false">DATA!I2861</f>
        <v>0.31</v>
      </c>
      <c r="AF2861" s="18" t="n">
        <f aca="false">DATA!L2861</f>
        <v>16</v>
      </c>
      <c r="AG2861" s="16" t="str">
        <f aca="false">DATA!K2861</f>
        <v>A</v>
      </c>
      <c r="AH2861" s="18" t="n">
        <f aca="false">IF(AE2861&gt;=PARAMETER!$B$12,1,0)</f>
        <v>0</v>
      </c>
      <c r="AI2861" s="18" t="n">
        <f aca="false">IF(AF2861&gt;=PARAMETER!$B$13,1,0)</f>
        <v>0</v>
      </c>
      <c r="AJ2861" s="18" t="n">
        <f aca="false">IF(AND(AH2861=1,AI2861=1),1,0)</f>
        <v>0</v>
      </c>
    </row>
    <row r="2862" customFormat="false" ht="15" hidden="false" customHeight="false" outlineLevel="0" collapsed="false">
      <c r="A2862" s="16" t="str">
        <f aca="false">DATA!A2862</f>
        <v>ITM12860</v>
      </c>
      <c r="B2862" s="16" t="str">
        <f aca="false">DATA!B2862</f>
        <v>Pharma</v>
      </c>
      <c r="C2862" s="17" t="n">
        <f aca="false">DATA!C2862</f>
        <v>414</v>
      </c>
      <c r="D2862" s="17" t="n">
        <f aca="false">DATA!D2862</f>
        <v>88</v>
      </c>
      <c r="E2862" s="18" t="n">
        <f aca="false">DATA!F2862</f>
        <v>3</v>
      </c>
      <c r="F2862" s="19" t="n">
        <f aca="false">DATA!G2862</f>
        <v>24.15</v>
      </c>
      <c r="G2862" s="19" t="n">
        <f aca="false">DATA!H2862</f>
        <v>9.86</v>
      </c>
      <c r="H2862" s="18" t="n">
        <f aca="false">DATA!E2862</f>
        <v>9</v>
      </c>
      <c r="I2862" s="20" t="n">
        <f aca="false">F2862*E2862</f>
        <v>72.45</v>
      </c>
      <c r="J2862" s="20" t="n">
        <f aca="false">PARAMETER!$B$4*G2862*SQRT(E2862)</f>
        <v>28.0908447215338</v>
      </c>
      <c r="K2862" s="20" t="n">
        <f aca="false">I2862+J2862</f>
        <v>100.540844721534</v>
      </c>
      <c r="L2862" s="20" t="n">
        <f aca="false">K2862+F2862*H2862</f>
        <v>317.890844721534</v>
      </c>
      <c r="M2862" s="16" t="str">
        <f aca="false">IF(C2862&lt;=K2862,"REORDER",IF(C2862&gt;L2862,"OVERSTOCK","OK"))</f>
        <v>OVERSTOCK</v>
      </c>
      <c r="N2862" s="16" t="str">
        <f aca="false">IF(C2862&lt;=D2862,"REORDER","OK")</f>
        <v>OK</v>
      </c>
      <c r="O2862" s="18" t="n">
        <f aca="false">IF(D2862&lt;I2862,1,0)</f>
        <v>0</v>
      </c>
      <c r="P2862" s="20" t="n">
        <f aca="false">C2862/F2862</f>
        <v>17.1428571428571</v>
      </c>
      <c r="Q2862" s="19" t="n">
        <f aca="false">DATA!N2862</f>
        <v>136.02</v>
      </c>
      <c r="R2862" s="19" t="n">
        <f aca="false">DATA!O2862</f>
        <v>0.16</v>
      </c>
      <c r="S2862" s="17" t="n">
        <f aca="false">C2862*Q2862</f>
        <v>56312.28</v>
      </c>
      <c r="T2862" s="19" t="n">
        <f aca="false">C2862*R2862</f>
        <v>66.24</v>
      </c>
      <c r="U2862" s="20" t="n">
        <f aca="false">MAX(0,C2862-L2862)</f>
        <v>96.1091552784662</v>
      </c>
      <c r="V2862" s="17" t="n">
        <f aca="false">U2862*Q2862</f>
        <v>13072.767300977</v>
      </c>
      <c r="W2862" s="19" t="n">
        <f aca="false">U2862*R2862</f>
        <v>15.3774648445546</v>
      </c>
      <c r="X2862" s="20" t="n">
        <f aca="false">MAX(0,K2862-C2862)</f>
        <v>0</v>
      </c>
      <c r="Y2862" s="17" t="n">
        <f aca="false">F2862*PARAMETER!$B$5*Q2862</f>
        <v>1198982.295</v>
      </c>
      <c r="Z2862" s="21" t="n">
        <f aca="false">SUMIF($Y$2:$Y$3205,"&gt;="&amp;Y2862)/SUM($Y$2:$Y$3205)</f>
        <v>0.64559363004303</v>
      </c>
      <c r="AA2862" s="16" t="str">
        <f aca="false">IF(Z2862&lt;=PARAMETER!$B$7,"A",IF(Z2862&lt;=PARAMETER!$B$8,"B","C"))</f>
        <v>A</v>
      </c>
      <c r="AB2862" s="22" t="n">
        <f aca="false">G2862/F2862</f>
        <v>0.408281573498965</v>
      </c>
      <c r="AC2862" s="16" t="str">
        <f aca="false">IF(AB2862&lt;=PARAMETER!$B$9,"X",IF(AB2862&lt;=PARAMETER!$B$10,"Y","Z"))</f>
        <v>Y</v>
      </c>
      <c r="AD2862" s="16" t="str">
        <f aca="false">AA2862&amp;AC2862</f>
        <v>AY</v>
      </c>
      <c r="AE2862" s="22" t="n">
        <f aca="false">DATA!I2862</f>
        <v>0.49</v>
      </c>
      <c r="AF2862" s="18" t="n">
        <f aca="false">DATA!L2862</f>
        <v>137</v>
      </c>
      <c r="AG2862" s="16" t="str">
        <f aca="false">DATA!K2862</f>
        <v>D</v>
      </c>
      <c r="AH2862" s="18" t="n">
        <f aca="false">IF(AE2862&gt;=PARAMETER!$B$12,1,0)</f>
        <v>0</v>
      </c>
      <c r="AI2862" s="18" t="n">
        <f aca="false">IF(AF2862&gt;=PARAMETER!$B$13,1,0)</f>
        <v>1</v>
      </c>
      <c r="AJ2862" s="18" t="n">
        <f aca="false">IF(AND(AH2862=1,AI2862=1),1,0)</f>
        <v>0</v>
      </c>
    </row>
    <row r="2863" customFormat="false" ht="15" hidden="false" customHeight="false" outlineLevel="0" collapsed="false">
      <c r="A2863" s="16" t="str">
        <f aca="false">DATA!A2863</f>
        <v>ITM12861</v>
      </c>
      <c r="B2863" s="16" t="str">
        <f aca="false">DATA!B2863</f>
        <v>Pharma</v>
      </c>
      <c r="C2863" s="17" t="n">
        <f aca="false">DATA!C2863</f>
        <v>394</v>
      </c>
      <c r="D2863" s="17" t="n">
        <f aca="false">DATA!D2863</f>
        <v>89</v>
      </c>
      <c r="E2863" s="18" t="n">
        <f aca="false">DATA!F2863</f>
        <v>2</v>
      </c>
      <c r="F2863" s="19" t="n">
        <f aca="false">DATA!G2863</f>
        <v>17.7</v>
      </c>
      <c r="G2863" s="19" t="n">
        <f aca="false">DATA!H2863</f>
        <v>4.93</v>
      </c>
      <c r="H2863" s="18" t="n">
        <f aca="false">DATA!E2863</f>
        <v>10</v>
      </c>
      <c r="I2863" s="20" t="n">
        <f aca="false">F2863*E2863</f>
        <v>35.4</v>
      </c>
      <c r="J2863" s="20" t="n">
        <f aca="false">PARAMETER!$B$4*G2863*SQRT(E2863)</f>
        <v>11.468039335252</v>
      </c>
      <c r="K2863" s="20" t="n">
        <f aca="false">I2863+J2863</f>
        <v>46.868039335252</v>
      </c>
      <c r="L2863" s="20" t="n">
        <f aca="false">K2863+F2863*H2863</f>
        <v>223.868039335252</v>
      </c>
      <c r="M2863" s="16" t="str">
        <f aca="false">IF(C2863&lt;=K2863,"REORDER",IF(C2863&gt;L2863,"OVERSTOCK","OK"))</f>
        <v>OVERSTOCK</v>
      </c>
      <c r="N2863" s="16" t="str">
        <f aca="false">IF(C2863&lt;=D2863,"REORDER","OK")</f>
        <v>OK</v>
      </c>
      <c r="O2863" s="18" t="n">
        <f aca="false">IF(D2863&lt;I2863,1,0)</f>
        <v>0</v>
      </c>
      <c r="P2863" s="20" t="n">
        <f aca="false">C2863/F2863</f>
        <v>22.2598870056497</v>
      </c>
      <c r="Q2863" s="19" t="n">
        <f aca="false">DATA!N2863</f>
        <v>68.02</v>
      </c>
      <c r="R2863" s="19" t="n">
        <f aca="false">DATA!O2863</f>
        <v>1.98</v>
      </c>
      <c r="S2863" s="17" t="n">
        <f aca="false">C2863*Q2863</f>
        <v>26799.88</v>
      </c>
      <c r="T2863" s="19" t="n">
        <f aca="false">C2863*R2863</f>
        <v>780.12</v>
      </c>
      <c r="U2863" s="20" t="n">
        <f aca="false">MAX(0,C2863-L2863)</f>
        <v>170.131960664748</v>
      </c>
      <c r="V2863" s="17" t="n">
        <f aca="false">U2863*Q2863</f>
        <v>11572.3759644162</v>
      </c>
      <c r="W2863" s="19" t="n">
        <f aca="false">U2863*R2863</f>
        <v>336.861282116201</v>
      </c>
      <c r="X2863" s="20" t="n">
        <f aca="false">MAX(0,K2863-C2863)</f>
        <v>0</v>
      </c>
      <c r="Y2863" s="17" t="n">
        <f aca="false">F2863*PARAMETER!$B$5*Q2863</f>
        <v>439443.21</v>
      </c>
      <c r="Z2863" s="21" t="n">
        <f aca="false">SUMIF($Y$2:$Y$3205,"&gt;="&amp;Y2863)/SUM($Y$2:$Y$3205)</f>
        <v>0.923759950779838</v>
      </c>
      <c r="AA2863" s="16" t="str">
        <f aca="false">IF(Z2863&lt;=PARAMETER!$B$7,"A",IF(Z2863&lt;=PARAMETER!$B$8,"B","C"))</f>
        <v>B</v>
      </c>
      <c r="AB2863" s="22" t="n">
        <f aca="false">G2863/F2863</f>
        <v>0.278531073446328</v>
      </c>
      <c r="AC2863" s="16" t="str">
        <f aca="false">IF(AB2863&lt;=PARAMETER!$B$9,"X",IF(AB2863&lt;=PARAMETER!$B$10,"Y","Z"))</f>
        <v>Y</v>
      </c>
      <c r="AD2863" s="16" t="str">
        <f aca="false">AA2863&amp;AC2863</f>
        <v>BY</v>
      </c>
      <c r="AE2863" s="22" t="n">
        <f aca="false">DATA!I2863</f>
        <v>0.74</v>
      </c>
      <c r="AF2863" s="18" t="n">
        <f aca="false">DATA!L2863</f>
        <v>106</v>
      </c>
      <c r="AG2863" s="16" t="str">
        <f aca="false">DATA!K2863</f>
        <v>A</v>
      </c>
      <c r="AH2863" s="18" t="n">
        <f aca="false">IF(AE2863&gt;=PARAMETER!$B$12,1,0)</f>
        <v>0</v>
      </c>
      <c r="AI2863" s="18" t="n">
        <f aca="false">IF(AF2863&gt;=PARAMETER!$B$13,1,0)</f>
        <v>1</v>
      </c>
      <c r="AJ2863" s="18" t="n">
        <f aca="false">IF(AND(AH2863=1,AI2863=1),1,0)</f>
        <v>0</v>
      </c>
    </row>
    <row r="2864" customFormat="false" ht="15" hidden="false" customHeight="false" outlineLevel="0" collapsed="false">
      <c r="A2864" s="16" t="str">
        <f aca="false">DATA!A2864</f>
        <v>ITM12862</v>
      </c>
      <c r="B2864" s="16" t="str">
        <f aca="false">DATA!B2864</f>
        <v>Pharma</v>
      </c>
      <c r="C2864" s="17" t="n">
        <f aca="false">DATA!C2864</f>
        <v>360</v>
      </c>
      <c r="D2864" s="17" t="n">
        <f aca="false">DATA!D2864</f>
        <v>36</v>
      </c>
      <c r="E2864" s="18" t="n">
        <f aca="false">DATA!F2864</f>
        <v>7</v>
      </c>
      <c r="F2864" s="19" t="n">
        <f aca="false">DATA!G2864</f>
        <v>47.78</v>
      </c>
      <c r="G2864" s="19" t="n">
        <f aca="false">DATA!H2864</f>
        <v>7.62</v>
      </c>
      <c r="H2864" s="18" t="n">
        <f aca="false">DATA!E2864</f>
        <v>3</v>
      </c>
      <c r="I2864" s="20" t="n">
        <f aca="false">F2864*E2864</f>
        <v>334.46</v>
      </c>
      <c r="J2864" s="20" t="n">
        <f aca="false">PARAMETER!$B$4*G2864*SQRT(E2864)</f>
        <v>33.1612771369235</v>
      </c>
      <c r="K2864" s="20" t="n">
        <f aca="false">I2864+J2864</f>
        <v>367.621277136924</v>
      </c>
      <c r="L2864" s="20" t="n">
        <f aca="false">K2864+F2864*H2864</f>
        <v>510.961277136924</v>
      </c>
      <c r="M2864" s="16" t="str">
        <f aca="false">IF(C2864&lt;=K2864,"REORDER",IF(C2864&gt;L2864,"OVERSTOCK","OK"))</f>
        <v>REORDER</v>
      </c>
      <c r="N2864" s="16" t="str">
        <f aca="false">IF(C2864&lt;=D2864,"REORDER","OK")</f>
        <v>OK</v>
      </c>
      <c r="O2864" s="18" t="n">
        <f aca="false">IF(D2864&lt;I2864,1,0)</f>
        <v>1</v>
      </c>
      <c r="P2864" s="20" t="n">
        <f aca="false">C2864/F2864</f>
        <v>7.53453327752198</v>
      </c>
      <c r="Q2864" s="19" t="n">
        <f aca="false">DATA!N2864</f>
        <v>141.03</v>
      </c>
      <c r="R2864" s="19" t="n">
        <f aca="false">DATA!O2864</f>
        <v>0.76</v>
      </c>
      <c r="S2864" s="17" t="n">
        <f aca="false">C2864*Q2864</f>
        <v>50770.8</v>
      </c>
      <c r="T2864" s="19" t="n">
        <f aca="false">C2864*R2864</f>
        <v>273.6</v>
      </c>
      <c r="U2864" s="20" t="n">
        <f aca="false">MAX(0,C2864-L2864)</f>
        <v>0</v>
      </c>
      <c r="V2864" s="17" t="n">
        <f aca="false">U2864*Q2864</f>
        <v>0</v>
      </c>
      <c r="W2864" s="19" t="n">
        <f aca="false">U2864*R2864</f>
        <v>0</v>
      </c>
      <c r="X2864" s="20" t="n">
        <f aca="false">MAX(0,K2864-C2864)</f>
        <v>7.62127713692348</v>
      </c>
      <c r="Y2864" s="17" t="n">
        <f aca="false">F2864*PARAMETER!$B$5*Q2864</f>
        <v>2459520.891</v>
      </c>
      <c r="Z2864" s="21" t="n">
        <f aca="false">SUMIF($Y$2:$Y$3205,"&gt;="&amp;Y2864)/SUM($Y$2:$Y$3205)</f>
        <v>0.196694011476588</v>
      </c>
      <c r="AA2864" s="16" t="str">
        <f aca="false">IF(Z2864&lt;=PARAMETER!$B$7,"A",IF(Z2864&lt;=PARAMETER!$B$8,"B","C"))</f>
        <v>A</v>
      </c>
      <c r="AB2864" s="22" t="n">
        <f aca="false">G2864/F2864</f>
        <v>0.159480954374215</v>
      </c>
      <c r="AC2864" s="16" t="str">
        <f aca="false">IF(AB2864&lt;=PARAMETER!$B$9,"X",IF(AB2864&lt;=PARAMETER!$B$10,"Y","Z"))</f>
        <v>X</v>
      </c>
      <c r="AD2864" s="16" t="str">
        <f aca="false">AA2864&amp;AC2864</f>
        <v>AX</v>
      </c>
      <c r="AE2864" s="22" t="n">
        <f aca="false">DATA!I2864</f>
        <v>0.22</v>
      </c>
      <c r="AF2864" s="18" t="n">
        <f aca="false">DATA!L2864</f>
        <v>20</v>
      </c>
      <c r="AG2864" s="16" t="str">
        <f aca="false">DATA!K2864</f>
        <v>D</v>
      </c>
      <c r="AH2864" s="18" t="n">
        <f aca="false">IF(AE2864&gt;=PARAMETER!$B$12,1,0)</f>
        <v>0</v>
      </c>
      <c r="AI2864" s="18" t="n">
        <f aca="false">IF(AF2864&gt;=PARAMETER!$B$13,1,0)</f>
        <v>0</v>
      </c>
      <c r="AJ2864" s="18" t="n">
        <f aca="false">IF(AND(AH2864=1,AI2864=1),1,0)</f>
        <v>0</v>
      </c>
    </row>
    <row r="2865" customFormat="false" ht="15" hidden="false" customHeight="false" outlineLevel="0" collapsed="false">
      <c r="A2865" s="16" t="str">
        <f aca="false">DATA!A2865</f>
        <v>ITM12863</v>
      </c>
      <c r="B2865" s="16" t="str">
        <f aca="false">DATA!B2865</f>
        <v>Pharma</v>
      </c>
      <c r="C2865" s="17" t="n">
        <f aca="false">DATA!C2865</f>
        <v>23</v>
      </c>
      <c r="D2865" s="17" t="n">
        <f aca="false">DATA!D2865</f>
        <v>83</v>
      </c>
      <c r="E2865" s="18" t="n">
        <f aca="false">DATA!F2865</f>
        <v>2</v>
      </c>
      <c r="F2865" s="19" t="n">
        <f aca="false">DATA!G2865</f>
        <v>35.14</v>
      </c>
      <c r="G2865" s="19" t="n">
        <f aca="false">DATA!H2865</f>
        <v>2.19</v>
      </c>
      <c r="H2865" s="18" t="n">
        <f aca="false">DATA!E2865</f>
        <v>5</v>
      </c>
      <c r="I2865" s="20" t="n">
        <f aca="false">F2865*E2865</f>
        <v>70.28</v>
      </c>
      <c r="J2865" s="20" t="n">
        <f aca="false">PARAMETER!$B$4*G2865*SQRT(E2865)</f>
        <v>5.09432173310383</v>
      </c>
      <c r="K2865" s="20" t="n">
        <f aca="false">I2865+J2865</f>
        <v>75.3743217331038</v>
      </c>
      <c r="L2865" s="20" t="n">
        <f aca="false">K2865+F2865*H2865</f>
        <v>251.074321733104</v>
      </c>
      <c r="M2865" s="16" t="str">
        <f aca="false">IF(C2865&lt;=K2865,"REORDER",IF(C2865&gt;L2865,"OVERSTOCK","OK"))</f>
        <v>REORDER</v>
      </c>
      <c r="N2865" s="16" t="str">
        <f aca="false">IF(C2865&lt;=D2865,"REORDER","OK")</f>
        <v>REORDER</v>
      </c>
      <c r="O2865" s="18" t="n">
        <f aca="false">IF(D2865&lt;I2865,1,0)</f>
        <v>0</v>
      </c>
      <c r="P2865" s="20" t="n">
        <f aca="false">C2865/F2865</f>
        <v>0.654524758110415</v>
      </c>
      <c r="Q2865" s="19" t="n">
        <f aca="false">DATA!N2865</f>
        <v>57.76</v>
      </c>
      <c r="R2865" s="19" t="n">
        <f aca="false">DATA!O2865</f>
        <v>1.55</v>
      </c>
      <c r="S2865" s="17" t="n">
        <f aca="false">C2865*Q2865</f>
        <v>1328.48</v>
      </c>
      <c r="T2865" s="19" t="n">
        <f aca="false">C2865*R2865</f>
        <v>35.65</v>
      </c>
      <c r="U2865" s="20" t="n">
        <f aca="false">MAX(0,C2865-L2865)</f>
        <v>0</v>
      </c>
      <c r="V2865" s="17" t="n">
        <f aca="false">U2865*Q2865</f>
        <v>0</v>
      </c>
      <c r="W2865" s="19" t="n">
        <f aca="false">U2865*R2865</f>
        <v>0</v>
      </c>
      <c r="X2865" s="20" t="n">
        <f aca="false">MAX(0,K2865-C2865)</f>
        <v>52.3743217331038</v>
      </c>
      <c r="Y2865" s="17" t="n">
        <f aca="false">F2865*PARAMETER!$B$5*Q2865</f>
        <v>740835.536</v>
      </c>
      <c r="Z2865" s="21" t="n">
        <f aca="false">SUMIF($Y$2:$Y$3205,"&gt;="&amp;Y2865)/SUM($Y$2:$Y$3205)</f>
        <v>0.830067927847019</v>
      </c>
      <c r="AA2865" s="16" t="str">
        <f aca="false">IF(Z2865&lt;=PARAMETER!$B$7,"A",IF(Z2865&lt;=PARAMETER!$B$8,"B","C"))</f>
        <v>B</v>
      </c>
      <c r="AB2865" s="22" t="n">
        <f aca="false">G2865/F2865</f>
        <v>0.062322140011383</v>
      </c>
      <c r="AC2865" s="16" t="str">
        <f aca="false">IF(AB2865&lt;=PARAMETER!$B$9,"X",IF(AB2865&lt;=PARAMETER!$B$10,"Y","Z"))</f>
        <v>X</v>
      </c>
      <c r="AD2865" s="16" t="str">
        <f aca="false">AA2865&amp;AC2865</f>
        <v>BX</v>
      </c>
      <c r="AE2865" s="22" t="n">
        <f aca="false">DATA!I2865</f>
        <v>0.76</v>
      </c>
      <c r="AF2865" s="18" t="n">
        <f aca="false">DATA!L2865</f>
        <v>169</v>
      </c>
      <c r="AG2865" s="16" t="str">
        <f aca="false">DATA!K2865</f>
        <v>D</v>
      </c>
      <c r="AH2865" s="18" t="n">
        <f aca="false">IF(AE2865&gt;=PARAMETER!$B$12,1,0)</f>
        <v>1</v>
      </c>
      <c r="AI2865" s="18" t="n">
        <f aca="false">IF(AF2865&gt;=PARAMETER!$B$13,1,0)</f>
        <v>1</v>
      </c>
      <c r="AJ2865" s="18" t="n">
        <f aca="false">IF(AND(AH2865=1,AI2865=1),1,0)</f>
        <v>1</v>
      </c>
    </row>
    <row r="2866" customFormat="false" ht="15" hidden="false" customHeight="false" outlineLevel="0" collapsed="false">
      <c r="A2866" s="16" t="str">
        <f aca="false">DATA!A2866</f>
        <v>ITM12864</v>
      </c>
      <c r="B2866" s="16" t="str">
        <f aca="false">DATA!B2866</f>
        <v>Pharma</v>
      </c>
      <c r="C2866" s="17" t="n">
        <f aca="false">DATA!C2866</f>
        <v>346</v>
      </c>
      <c r="D2866" s="17" t="n">
        <f aca="false">DATA!D2866</f>
        <v>72</v>
      </c>
      <c r="E2866" s="18" t="n">
        <f aca="false">DATA!F2866</f>
        <v>6</v>
      </c>
      <c r="F2866" s="19" t="n">
        <f aca="false">DATA!G2866</f>
        <v>27.42</v>
      </c>
      <c r="G2866" s="19" t="n">
        <f aca="false">DATA!H2866</f>
        <v>0.63</v>
      </c>
      <c r="H2866" s="18" t="n">
        <f aca="false">DATA!E2866</f>
        <v>9</v>
      </c>
      <c r="I2866" s="20" t="n">
        <f aca="false">F2866*E2866</f>
        <v>164.52</v>
      </c>
      <c r="J2866" s="20" t="n">
        <f aca="false">PARAMETER!$B$4*G2866*SQRT(E2866)</f>
        <v>2.53830281518632</v>
      </c>
      <c r="K2866" s="20" t="n">
        <f aca="false">I2866+J2866</f>
        <v>167.058302815186</v>
      </c>
      <c r="L2866" s="20" t="n">
        <f aca="false">K2866+F2866*H2866</f>
        <v>413.838302815186</v>
      </c>
      <c r="M2866" s="16" t="str">
        <f aca="false">IF(C2866&lt;=K2866,"REORDER",IF(C2866&gt;L2866,"OVERSTOCK","OK"))</f>
        <v>OK</v>
      </c>
      <c r="N2866" s="16" t="str">
        <f aca="false">IF(C2866&lt;=D2866,"REORDER","OK")</f>
        <v>OK</v>
      </c>
      <c r="O2866" s="18" t="n">
        <f aca="false">IF(D2866&lt;I2866,1,0)</f>
        <v>1</v>
      </c>
      <c r="P2866" s="20" t="n">
        <f aca="false">C2866/F2866</f>
        <v>12.618526622903</v>
      </c>
      <c r="Q2866" s="19" t="n">
        <f aca="false">DATA!N2866</f>
        <v>193.64</v>
      </c>
      <c r="R2866" s="19" t="n">
        <f aca="false">DATA!O2866</f>
        <v>0.21</v>
      </c>
      <c r="S2866" s="17" t="n">
        <f aca="false">C2866*Q2866</f>
        <v>66999.44</v>
      </c>
      <c r="T2866" s="19" t="n">
        <f aca="false">C2866*R2866</f>
        <v>72.66</v>
      </c>
      <c r="U2866" s="20" t="n">
        <f aca="false">MAX(0,C2866-L2866)</f>
        <v>0</v>
      </c>
      <c r="V2866" s="17" t="n">
        <f aca="false">U2866*Q2866</f>
        <v>0</v>
      </c>
      <c r="W2866" s="19" t="n">
        <f aca="false">U2866*R2866</f>
        <v>0</v>
      </c>
      <c r="X2866" s="20" t="n">
        <f aca="false">MAX(0,K2866-C2866)</f>
        <v>0</v>
      </c>
      <c r="Y2866" s="17" t="n">
        <f aca="false">F2866*PARAMETER!$B$5*Q2866</f>
        <v>1938007.212</v>
      </c>
      <c r="Z2866" s="21" t="n">
        <f aca="false">SUMIF($Y$2:$Y$3205,"&gt;="&amp;Y2866)/SUM($Y$2:$Y$3205)</f>
        <v>0.356103231175772</v>
      </c>
      <c r="AA2866" s="16" t="str">
        <f aca="false">IF(Z2866&lt;=PARAMETER!$B$7,"A",IF(Z2866&lt;=PARAMETER!$B$8,"B","C"))</f>
        <v>A</v>
      </c>
      <c r="AB2866" s="22" t="n">
        <f aca="false">G2866/F2866</f>
        <v>0.0229759299781182</v>
      </c>
      <c r="AC2866" s="16" t="str">
        <f aca="false">IF(AB2866&lt;=PARAMETER!$B$9,"X",IF(AB2866&lt;=PARAMETER!$B$10,"Y","Z"))</f>
        <v>X</v>
      </c>
      <c r="AD2866" s="16" t="str">
        <f aca="false">AA2866&amp;AC2866</f>
        <v>AX</v>
      </c>
      <c r="AE2866" s="22" t="n">
        <f aca="false">DATA!I2866</f>
        <v>0.87</v>
      </c>
      <c r="AF2866" s="18" t="n">
        <f aca="false">DATA!L2866</f>
        <v>115</v>
      </c>
      <c r="AG2866" s="16" t="str">
        <f aca="false">DATA!K2866</f>
        <v>A</v>
      </c>
      <c r="AH2866" s="18" t="n">
        <f aca="false">IF(AE2866&gt;=PARAMETER!$B$12,1,0)</f>
        <v>1</v>
      </c>
      <c r="AI2866" s="18" t="n">
        <f aca="false">IF(AF2866&gt;=PARAMETER!$B$13,1,0)</f>
        <v>1</v>
      </c>
      <c r="AJ2866" s="18" t="n">
        <f aca="false">IF(AND(AH2866=1,AI2866=1),1,0)</f>
        <v>1</v>
      </c>
    </row>
    <row r="2867" customFormat="false" ht="15" hidden="false" customHeight="false" outlineLevel="0" collapsed="false">
      <c r="A2867" s="16" t="str">
        <f aca="false">DATA!A2867</f>
        <v>ITM12865</v>
      </c>
      <c r="B2867" s="16" t="str">
        <f aca="false">DATA!B2867</f>
        <v>Automotive</v>
      </c>
      <c r="C2867" s="17" t="n">
        <f aca="false">DATA!C2867</f>
        <v>429</v>
      </c>
      <c r="D2867" s="17" t="n">
        <f aca="false">DATA!D2867</f>
        <v>77</v>
      </c>
      <c r="E2867" s="18" t="n">
        <f aca="false">DATA!F2867</f>
        <v>4</v>
      </c>
      <c r="F2867" s="19" t="n">
        <f aca="false">DATA!G2867</f>
        <v>26.02</v>
      </c>
      <c r="G2867" s="19" t="n">
        <f aca="false">DATA!H2867</f>
        <v>4.47</v>
      </c>
      <c r="H2867" s="18" t="n">
        <f aca="false">DATA!E2867</f>
        <v>11</v>
      </c>
      <c r="I2867" s="20" t="n">
        <f aca="false">F2867*E2867</f>
        <v>104.08</v>
      </c>
      <c r="J2867" s="20" t="n">
        <f aca="false">PARAMETER!$B$4*G2867*SQRT(E2867)</f>
        <v>14.7049914249462</v>
      </c>
      <c r="K2867" s="20" t="n">
        <f aca="false">I2867+J2867</f>
        <v>118.784991424946</v>
      </c>
      <c r="L2867" s="20" t="n">
        <f aca="false">K2867+F2867*H2867</f>
        <v>405.004991424946</v>
      </c>
      <c r="M2867" s="16" t="str">
        <f aca="false">IF(C2867&lt;=K2867,"REORDER",IF(C2867&gt;L2867,"OVERSTOCK","OK"))</f>
        <v>OVERSTOCK</v>
      </c>
      <c r="N2867" s="16" t="str">
        <f aca="false">IF(C2867&lt;=D2867,"REORDER","OK")</f>
        <v>OK</v>
      </c>
      <c r="O2867" s="18" t="n">
        <f aca="false">IF(D2867&lt;I2867,1,0)</f>
        <v>1</v>
      </c>
      <c r="P2867" s="20" t="n">
        <f aca="false">C2867/F2867</f>
        <v>16.4873174481168</v>
      </c>
      <c r="Q2867" s="19" t="n">
        <f aca="false">DATA!N2867</f>
        <v>166.25</v>
      </c>
      <c r="R2867" s="19" t="n">
        <f aca="false">DATA!O2867</f>
        <v>0.67</v>
      </c>
      <c r="S2867" s="17" t="n">
        <f aca="false">C2867*Q2867</f>
        <v>71321.25</v>
      </c>
      <c r="T2867" s="19" t="n">
        <f aca="false">C2867*R2867</f>
        <v>287.43</v>
      </c>
      <c r="U2867" s="20" t="n">
        <f aca="false">MAX(0,C2867-L2867)</f>
        <v>23.9950085750539</v>
      </c>
      <c r="V2867" s="17" t="n">
        <f aca="false">U2867*Q2867</f>
        <v>3989.17017560271</v>
      </c>
      <c r="W2867" s="19" t="n">
        <f aca="false">U2867*R2867</f>
        <v>16.0766557452861</v>
      </c>
      <c r="X2867" s="20" t="n">
        <f aca="false">MAX(0,K2867-C2867)</f>
        <v>0</v>
      </c>
      <c r="Y2867" s="17" t="n">
        <f aca="false">F2867*PARAMETER!$B$5*Q2867</f>
        <v>1578926.125</v>
      </c>
      <c r="Z2867" s="21" t="n">
        <f aca="false">SUMIF($Y$2:$Y$3205,"&gt;="&amp;Y2867)/SUM($Y$2:$Y$3205)</f>
        <v>0.48991156396479</v>
      </c>
      <c r="AA2867" s="16" t="str">
        <f aca="false">IF(Z2867&lt;=PARAMETER!$B$7,"A",IF(Z2867&lt;=PARAMETER!$B$8,"B","C"))</f>
        <v>A</v>
      </c>
      <c r="AB2867" s="22" t="n">
        <f aca="false">G2867/F2867</f>
        <v>0.171790930053805</v>
      </c>
      <c r="AC2867" s="16" t="str">
        <f aca="false">IF(AB2867&lt;=PARAMETER!$B$9,"X",IF(AB2867&lt;=PARAMETER!$B$10,"Y","Z"))</f>
        <v>X</v>
      </c>
      <c r="AD2867" s="16" t="str">
        <f aca="false">AA2867&amp;AC2867</f>
        <v>AX</v>
      </c>
      <c r="AE2867" s="22" t="n">
        <f aca="false">DATA!I2867</f>
        <v>0.69</v>
      </c>
      <c r="AF2867" s="18" t="n">
        <f aca="false">DATA!L2867</f>
        <v>92</v>
      </c>
      <c r="AG2867" s="16" t="str">
        <f aca="false">DATA!K2867</f>
        <v>C</v>
      </c>
      <c r="AH2867" s="18" t="n">
        <f aca="false">IF(AE2867&gt;=PARAMETER!$B$12,1,0)</f>
        <v>0</v>
      </c>
      <c r="AI2867" s="18" t="n">
        <f aca="false">IF(AF2867&gt;=PARAMETER!$B$13,1,0)</f>
        <v>0</v>
      </c>
      <c r="AJ2867" s="18" t="n">
        <f aca="false">IF(AND(AH2867=1,AI2867=1),1,0)</f>
        <v>0</v>
      </c>
    </row>
    <row r="2868" customFormat="false" ht="15" hidden="false" customHeight="false" outlineLevel="0" collapsed="false">
      <c r="A2868" s="16" t="str">
        <f aca="false">DATA!A2868</f>
        <v>ITM12866</v>
      </c>
      <c r="B2868" s="16" t="str">
        <f aca="false">DATA!B2868</f>
        <v>Groceries</v>
      </c>
      <c r="C2868" s="17" t="n">
        <f aca="false">DATA!C2868</f>
        <v>386</v>
      </c>
      <c r="D2868" s="17" t="n">
        <f aca="false">DATA!D2868</f>
        <v>28</v>
      </c>
      <c r="E2868" s="18" t="n">
        <f aca="false">DATA!F2868</f>
        <v>7</v>
      </c>
      <c r="F2868" s="19" t="n">
        <f aca="false">DATA!G2868</f>
        <v>8.81</v>
      </c>
      <c r="G2868" s="19" t="n">
        <f aca="false">DATA!H2868</f>
        <v>6.82</v>
      </c>
      <c r="H2868" s="18" t="n">
        <f aca="false">DATA!E2868</f>
        <v>10</v>
      </c>
      <c r="I2868" s="20" t="n">
        <f aca="false">F2868*E2868</f>
        <v>61.67</v>
      </c>
      <c r="J2868" s="20" t="n">
        <f aca="false">PARAMETER!$B$4*G2868*SQRT(E2868)</f>
        <v>29.6797782249105</v>
      </c>
      <c r="K2868" s="20" t="n">
        <f aca="false">I2868+J2868</f>
        <v>91.3497782249105</v>
      </c>
      <c r="L2868" s="20" t="n">
        <f aca="false">K2868+F2868*H2868</f>
        <v>179.449778224911</v>
      </c>
      <c r="M2868" s="16" t="str">
        <f aca="false">IF(C2868&lt;=K2868,"REORDER",IF(C2868&gt;L2868,"OVERSTOCK","OK"))</f>
        <v>OVERSTOCK</v>
      </c>
      <c r="N2868" s="16" t="str">
        <f aca="false">IF(C2868&lt;=D2868,"REORDER","OK")</f>
        <v>OK</v>
      </c>
      <c r="O2868" s="18" t="n">
        <f aca="false">IF(D2868&lt;I2868,1,0)</f>
        <v>1</v>
      </c>
      <c r="P2868" s="20" t="n">
        <f aca="false">C2868/F2868</f>
        <v>43.8138479001135</v>
      </c>
      <c r="Q2868" s="19" t="n">
        <f aca="false">DATA!N2868</f>
        <v>91.93</v>
      </c>
      <c r="R2868" s="19" t="n">
        <f aca="false">DATA!O2868</f>
        <v>1.29</v>
      </c>
      <c r="S2868" s="17" t="n">
        <f aca="false">C2868*Q2868</f>
        <v>35484.98</v>
      </c>
      <c r="T2868" s="19" t="n">
        <f aca="false">C2868*R2868</f>
        <v>497.94</v>
      </c>
      <c r="U2868" s="20" t="n">
        <f aca="false">MAX(0,C2868-L2868)</f>
        <v>206.550221775089</v>
      </c>
      <c r="V2868" s="17" t="n">
        <f aca="false">U2868*Q2868</f>
        <v>18988.161887784</v>
      </c>
      <c r="W2868" s="19" t="n">
        <f aca="false">U2868*R2868</f>
        <v>266.449786089865</v>
      </c>
      <c r="X2868" s="20" t="n">
        <f aca="false">MAX(0,K2868-C2868)</f>
        <v>0</v>
      </c>
      <c r="Y2868" s="17" t="n">
        <f aca="false">F2868*PARAMETER!$B$5*Q2868</f>
        <v>295614.7045</v>
      </c>
      <c r="Z2868" s="21" t="n">
        <f aca="false">SUMIF($Y$2:$Y$3205,"&gt;="&amp;Y2868)/SUM($Y$2:$Y$3205)</f>
        <v>0.961268937847221</v>
      </c>
      <c r="AA2868" s="16" t="str">
        <f aca="false">IF(Z2868&lt;=PARAMETER!$B$7,"A",IF(Z2868&lt;=PARAMETER!$B$8,"B","C"))</f>
        <v>C</v>
      </c>
      <c r="AB2868" s="22" t="n">
        <f aca="false">G2868/F2868</f>
        <v>0.774120317820658</v>
      </c>
      <c r="AC2868" s="16" t="str">
        <f aca="false">IF(AB2868&lt;=PARAMETER!$B$9,"X",IF(AB2868&lt;=PARAMETER!$B$10,"Y","Z"))</f>
        <v>Z</v>
      </c>
      <c r="AD2868" s="16" t="str">
        <f aca="false">AA2868&amp;AC2868</f>
        <v>CZ</v>
      </c>
      <c r="AE2868" s="22" t="n">
        <f aca="false">DATA!I2868</f>
        <v>0.14</v>
      </c>
      <c r="AF2868" s="18" t="n">
        <f aca="false">DATA!L2868</f>
        <v>45</v>
      </c>
      <c r="AG2868" s="16" t="str">
        <f aca="false">DATA!K2868</f>
        <v>D</v>
      </c>
      <c r="AH2868" s="18" t="n">
        <f aca="false">IF(AE2868&gt;=PARAMETER!$B$12,1,0)</f>
        <v>0</v>
      </c>
      <c r="AI2868" s="18" t="n">
        <f aca="false">IF(AF2868&gt;=PARAMETER!$B$13,1,0)</f>
        <v>0</v>
      </c>
      <c r="AJ2868" s="18" t="n">
        <f aca="false">IF(AND(AH2868=1,AI2868=1),1,0)</f>
        <v>0</v>
      </c>
    </row>
    <row r="2869" customFormat="false" ht="15" hidden="false" customHeight="false" outlineLevel="0" collapsed="false">
      <c r="A2869" s="16" t="str">
        <f aca="false">DATA!A2869</f>
        <v>ITM12867</v>
      </c>
      <c r="B2869" s="16" t="str">
        <f aca="false">DATA!B2869</f>
        <v>Pharma</v>
      </c>
      <c r="C2869" s="17" t="n">
        <f aca="false">DATA!C2869</f>
        <v>325</v>
      </c>
      <c r="D2869" s="17" t="n">
        <f aca="false">DATA!D2869</f>
        <v>37</v>
      </c>
      <c r="E2869" s="18" t="n">
        <f aca="false">DATA!F2869</f>
        <v>8</v>
      </c>
      <c r="F2869" s="19" t="n">
        <f aca="false">DATA!G2869</f>
        <v>19.24</v>
      </c>
      <c r="G2869" s="19" t="n">
        <f aca="false">DATA!H2869</f>
        <v>5.31</v>
      </c>
      <c r="H2869" s="18" t="n">
        <f aca="false">DATA!E2869</f>
        <v>10</v>
      </c>
      <c r="I2869" s="20" t="n">
        <f aca="false">F2869*E2869</f>
        <v>153.92</v>
      </c>
      <c r="J2869" s="20" t="n">
        <f aca="false">PARAMETER!$B$4*G2869*SQRT(E2869)</f>
        <v>24.7039711440925</v>
      </c>
      <c r="K2869" s="20" t="n">
        <f aca="false">I2869+J2869</f>
        <v>178.623971144093</v>
      </c>
      <c r="L2869" s="20" t="n">
        <f aca="false">K2869+F2869*H2869</f>
        <v>371.023971144093</v>
      </c>
      <c r="M2869" s="16" t="str">
        <f aca="false">IF(C2869&lt;=K2869,"REORDER",IF(C2869&gt;L2869,"OVERSTOCK","OK"))</f>
        <v>OK</v>
      </c>
      <c r="N2869" s="16" t="str">
        <f aca="false">IF(C2869&lt;=D2869,"REORDER","OK")</f>
        <v>OK</v>
      </c>
      <c r="O2869" s="18" t="n">
        <f aca="false">IF(D2869&lt;I2869,1,0)</f>
        <v>1</v>
      </c>
      <c r="P2869" s="20" t="n">
        <f aca="false">C2869/F2869</f>
        <v>16.8918918918919</v>
      </c>
      <c r="Q2869" s="19" t="n">
        <f aca="false">DATA!N2869</f>
        <v>159.03</v>
      </c>
      <c r="R2869" s="19" t="n">
        <f aca="false">DATA!O2869</f>
        <v>1.1</v>
      </c>
      <c r="S2869" s="17" t="n">
        <f aca="false">C2869*Q2869</f>
        <v>51684.75</v>
      </c>
      <c r="T2869" s="19" t="n">
        <f aca="false">C2869*R2869</f>
        <v>357.5</v>
      </c>
      <c r="U2869" s="20" t="n">
        <f aca="false">MAX(0,C2869-L2869)</f>
        <v>0</v>
      </c>
      <c r="V2869" s="17" t="n">
        <f aca="false">U2869*Q2869</f>
        <v>0</v>
      </c>
      <c r="W2869" s="19" t="n">
        <f aca="false">U2869*R2869</f>
        <v>0</v>
      </c>
      <c r="X2869" s="20" t="n">
        <f aca="false">MAX(0,K2869-C2869)</f>
        <v>0</v>
      </c>
      <c r="Y2869" s="17" t="n">
        <f aca="false">F2869*PARAMETER!$B$5*Q2869</f>
        <v>1116804.078</v>
      </c>
      <c r="Z2869" s="21" t="n">
        <f aca="false">SUMIF($Y$2:$Y$3205,"&gt;="&amp;Y2869)/SUM($Y$2:$Y$3205)</f>
        <v>0.680665134294685</v>
      </c>
      <c r="AA2869" s="16" t="str">
        <f aca="false">IF(Z2869&lt;=PARAMETER!$B$7,"A",IF(Z2869&lt;=PARAMETER!$B$8,"B","C"))</f>
        <v>A</v>
      </c>
      <c r="AB2869" s="22" t="n">
        <f aca="false">G2869/F2869</f>
        <v>0.275987525987526</v>
      </c>
      <c r="AC2869" s="16" t="str">
        <f aca="false">IF(AB2869&lt;=PARAMETER!$B$9,"X",IF(AB2869&lt;=PARAMETER!$B$10,"Y","Z"))</f>
        <v>Y</v>
      </c>
      <c r="AD2869" s="16" t="str">
        <f aca="false">AA2869&amp;AC2869</f>
        <v>AY</v>
      </c>
      <c r="AE2869" s="22" t="n">
        <f aca="false">DATA!I2869</f>
        <v>0.5</v>
      </c>
      <c r="AF2869" s="18" t="n">
        <f aca="false">DATA!L2869</f>
        <v>127</v>
      </c>
      <c r="AG2869" s="16" t="str">
        <f aca="false">DATA!K2869</f>
        <v>C</v>
      </c>
      <c r="AH2869" s="18" t="n">
        <f aca="false">IF(AE2869&gt;=PARAMETER!$B$12,1,0)</f>
        <v>0</v>
      </c>
      <c r="AI2869" s="18" t="n">
        <f aca="false">IF(AF2869&gt;=PARAMETER!$B$13,1,0)</f>
        <v>1</v>
      </c>
      <c r="AJ2869" s="18" t="n">
        <f aca="false">IF(AND(AH2869=1,AI2869=1),1,0)</f>
        <v>0</v>
      </c>
    </row>
    <row r="2870" customFormat="false" ht="15" hidden="false" customHeight="false" outlineLevel="0" collapsed="false">
      <c r="A2870" s="16" t="str">
        <f aca="false">DATA!A2870</f>
        <v>ITM12868</v>
      </c>
      <c r="B2870" s="16" t="str">
        <f aca="false">DATA!B2870</f>
        <v>Apparel</v>
      </c>
      <c r="C2870" s="17" t="n">
        <f aca="false">DATA!C2870</f>
        <v>415</v>
      </c>
      <c r="D2870" s="17" t="n">
        <f aca="false">DATA!D2870</f>
        <v>94</v>
      </c>
      <c r="E2870" s="18" t="n">
        <f aca="false">DATA!F2870</f>
        <v>8</v>
      </c>
      <c r="F2870" s="19" t="n">
        <f aca="false">DATA!G2870</f>
        <v>33.97</v>
      </c>
      <c r="G2870" s="19" t="n">
        <f aca="false">DATA!H2870</f>
        <v>8.96</v>
      </c>
      <c r="H2870" s="18" t="n">
        <f aca="false">DATA!E2870</f>
        <v>11</v>
      </c>
      <c r="I2870" s="20" t="n">
        <f aca="false">F2870*E2870</f>
        <v>271.76</v>
      </c>
      <c r="J2870" s="20" t="n">
        <f aca="false">PARAMETER!$B$4*G2870*SQRT(E2870)</f>
        <v>41.685043587772</v>
      </c>
      <c r="K2870" s="20" t="n">
        <f aca="false">I2870+J2870</f>
        <v>313.445043587772</v>
      </c>
      <c r="L2870" s="20" t="n">
        <f aca="false">K2870+F2870*H2870</f>
        <v>687.115043587772</v>
      </c>
      <c r="M2870" s="16" t="str">
        <f aca="false">IF(C2870&lt;=K2870,"REORDER",IF(C2870&gt;L2870,"OVERSTOCK","OK"))</f>
        <v>OK</v>
      </c>
      <c r="N2870" s="16" t="str">
        <f aca="false">IF(C2870&lt;=D2870,"REORDER","OK")</f>
        <v>OK</v>
      </c>
      <c r="O2870" s="18" t="n">
        <f aca="false">IF(D2870&lt;I2870,1,0)</f>
        <v>1</v>
      </c>
      <c r="P2870" s="20" t="n">
        <f aca="false">C2870/F2870</f>
        <v>12.2166617603768</v>
      </c>
      <c r="Q2870" s="19" t="n">
        <f aca="false">DATA!N2870</f>
        <v>87.64</v>
      </c>
      <c r="R2870" s="19" t="n">
        <f aca="false">DATA!O2870</f>
        <v>0.49</v>
      </c>
      <c r="S2870" s="17" t="n">
        <f aca="false">C2870*Q2870</f>
        <v>36370.6</v>
      </c>
      <c r="T2870" s="19" t="n">
        <f aca="false">C2870*R2870</f>
        <v>203.35</v>
      </c>
      <c r="U2870" s="20" t="n">
        <f aca="false">MAX(0,C2870-L2870)</f>
        <v>0</v>
      </c>
      <c r="V2870" s="17" t="n">
        <f aca="false">U2870*Q2870</f>
        <v>0</v>
      </c>
      <c r="W2870" s="19" t="n">
        <f aca="false">U2870*R2870</f>
        <v>0</v>
      </c>
      <c r="X2870" s="20" t="n">
        <f aca="false">MAX(0,K2870-C2870)</f>
        <v>0</v>
      </c>
      <c r="Y2870" s="17" t="n">
        <f aca="false">F2870*PARAMETER!$B$5*Q2870</f>
        <v>1086652.742</v>
      </c>
      <c r="Z2870" s="21" t="n">
        <f aca="false">SUMIF($Y$2:$Y$3205,"&gt;="&amp;Y2870)/SUM($Y$2:$Y$3205)</f>
        <v>0.690469640878074</v>
      </c>
      <c r="AA2870" s="16" t="str">
        <f aca="false">IF(Z2870&lt;=PARAMETER!$B$7,"A",IF(Z2870&lt;=PARAMETER!$B$8,"B","C"))</f>
        <v>A</v>
      </c>
      <c r="AB2870" s="22" t="n">
        <f aca="false">G2870/F2870</f>
        <v>0.263762143067412</v>
      </c>
      <c r="AC2870" s="16" t="str">
        <f aca="false">IF(AB2870&lt;=PARAMETER!$B$9,"X",IF(AB2870&lt;=PARAMETER!$B$10,"Y","Z"))</f>
        <v>Y</v>
      </c>
      <c r="AD2870" s="16" t="str">
        <f aca="false">AA2870&amp;AC2870</f>
        <v>AY</v>
      </c>
      <c r="AE2870" s="22" t="n">
        <f aca="false">DATA!I2870</f>
        <v>0.69</v>
      </c>
      <c r="AF2870" s="18" t="n">
        <f aca="false">DATA!L2870</f>
        <v>174</v>
      </c>
      <c r="AG2870" s="16" t="str">
        <f aca="false">DATA!K2870</f>
        <v>A</v>
      </c>
      <c r="AH2870" s="18" t="n">
        <f aca="false">IF(AE2870&gt;=PARAMETER!$B$12,1,0)</f>
        <v>0</v>
      </c>
      <c r="AI2870" s="18" t="n">
        <f aca="false">IF(AF2870&gt;=PARAMETER!$B$13,1,0)</f>
        <v>1</v>
      </c>
      <c r="AJ2870" s="18" t="n">
        <f aca="false">IF(AND(AH2870=1,AI2870=1),1,0)</f>
        <v>0</v>
      </c>
    </row>
    <row r="2871" customFormat="false" ht="15" hidden="false" customHeight="false" outlineLevel="0" collapsed="false">
      <c r="A2871" s="16" t="str">
        <f aca="false">DATA!A2871</f>
        <v>ITM12869</v>
      </c>
      <c r="B2871" s="16" t="str">
        <f aca="false">DATA!B2871</f>
        <v>Apparel</v>
      </c>
      <c r="C2871" s="17" t="n">
        <f aca="false">DATA!C2871</f>
        <v>114</v>
      </c>
      <c r="D2871" s="17" t="n">
        <f aca="false">DATA!D2871</f>
        <v>87</v>
      </c>
      <c r="E2871" s="18" t="n">
        <f aca="false">DATA!F2871</f>
        <v>4</v>
      </c>
      <c r="F2871" s="19" t="n">
        <f aca="false">DATA!G2871</f>
        <v>46.3</v>
      </c>
      <c r="G2871" s="19" t="n">
        <f aca="false">DATA!H2871</f>
        <v>4.62</v>
      </c>
      <c r="H2871" s="18" t="n">
        <f aca="false">DATA!E2871</f>
        <v>12</v>
      </c>
      <c r="I2871" s="20" t="n">
        <f aca="false">F2871*E2871</f>
        <v>185.2</v>
      </c>
      <c r="J2871" s="20" t="n">
        <f aca="false">PARAMETER!$B$4*G2871*SQRT(E2871)</f>
        <v>15.1984475130316</v>
      </c>
      <c r="K2871" s="20" t="n">
        <f aca="false">I2871+J2871</f>
        <v>200.398447513032</v>
      </c>
      <c r="L2871" s="20" t="n">
        <f aca="false">K2871+F2871*H2871</f>
        <v>755.998447513032</v>
      </c>
      <c r="M2871" s="16" t="str">
        <f aca="false">IF(C2871&lt;=K2871,"REORDER",IF(C2871&gt;L2871,"OVERSTOCK","OK"))</f>
        <v>REORDER</v>
      </c>
      <c r="N2871" s="16" t="str">
        <f aca="false">IF(C2871&lt;=D2871,"REORDER","OK")</f>
        <v>OK</v>
      </c>
      <c r="O2871" s="18" t="n">
        <f aca="false">IF(D2871&lt;I2871,1,0)</f>
        <v>1</v>
      </c>
      <c r="P2871" s="20" t="n">
        <f aca="false">C2871/F2871</f>
        <v>2.4622030237581</v>
      </c>
      <c r="Q2871" s="19" t="n">
        <f aca="false">DATA!N2871</f>
        <v>24.18</v>
      </c>
      <c r="R2871" s="19" t="n">
        <f aca="false">DATA!O2871</f>
        <v>0.98</v>
      </c>
      <c r="S2871" s="17" t="n">
        <f aca="false">C2871*Q2871</f>
        <v>2756.52</v>
      </c>
      <c r="T2871" s="19" t="n">
        <f aca="false">C2871*R2871</f>
        <v>111.72</v>
      </c>
      <c r="U2871" s="20" t="n">
        <f aca="false">MAX(0,C2871-L2871)</f>
        <v>0</v>
      </c>
      <c r="V2871" s="17" t="n">
        <f aca="false">U2871*Q2871</f>
        <v>0</v>
      </c>
      <c r="W2871" s="19" t="n">
        <f aca="false">U2871*R2871</f>
        <v>0</v>
      </c>
      <c r="X2871" s="20" t="n">
        <f aca="false">MAX(0,K2871-C2871)</f>
        <v>86.3984475130316</v>
      </c>
      <c r="Y2871" s="17" t="n">
        <f aca="false">F2871*PARAMETER!$B$5*Q2871</f>
        <v>408629.91</v>
      </c>
      <c r="Z2871" s="21" t="n">
        <f aca="false">SUMIF($Y$2:$Y$3205,"&gt;="&amp;Y2871)/SUM($Y$2:$Y$3205)</f>
        <v>0.932982973355899</v>
      </c>
      <c r="AA2871" s="16" t="str">
        <f aca="false">IF(Z2871&lt;=PARAMETER!$B$7,"A",IF(Z2871&lt;=PARAMETER!$B$8,"B","C"))</f>
        <v>B</v>
      </c>
      <c r="AB2871" s="22" t="n">
        <f aca="false">G2871/F2871</f>
        <v>0.0997840172786177</v>
      </c>
      <c r="AC2871" s="16" t="str">
        <f aca="false">IF(AB2871&lt;=PARAMETER!$B$9,"X",IF(AB2871&lt;=PARAMETER!$B$10,"Y","Z"))</f>
        <v>X</v>
      </c>
      <c r="AD2871" s="16" t="str">
        <f aca="false">AA2871&amp;AC2871</f>
        <v>BX</v>
      </c>
      <c r="AE2871" s="22" t="n">
        <f aca="false">DATA!I2871</f>
        <v>0.98</v>
      </c>
      <c r="AF2871" s="18" t="n">
        <f aca="false">DATA!L2871</f>
        <v>50</v>
      </c>
      <c r="AG2871" s="16" t="str">
        <f aca="false">DATA!K2871</f>
        <v>C</v>
      </c>
      <c r="AH2871" s="18" t="n">
        <f aca="false">IF(AE2871&gt;=PARAMETER!$B$12,1,0)</f>
        <v>1</v>
      </c>
      <c r="AI2871" s="18" t="n">
        <f aca="false">IF(AF2871&gt;=PARAMETER!$B$13,1,0)</f>
        <v>0</v>
      </c>
      <c r="AJ2871" s="18" t="n">
        <f aca="false">IF(AND(AH2871=1,AI2871=1),1,0)</f>
        <v>0</v>
      </c>
    </row>
    <row r="2872" customFormat="false" ht="15" hidden="false" customHeight="false" outlineLevel="0" collapsed="false">
      <c r="A2872" s="16" t="str">
        <f aca="false">DATA!A2872</f>
        <v>ITM12870</v>
      </c>
      <c r="B2872" s="16" t="str">
        <f aca="false">DATA!B2872</f>
        <v>Groceries</v>
      </c>
      <c r="C2872" s="17" t="n">
        <f aca="false">DATA!C2872</f>
        <v>228</v>
      </c>
      <c r="D2872" s="17" t="n">
        <f aca="false">DATA!D2872</f>
        <v>42</v>
      </c>
      <c r="E2872" s="18" t="n">
        <f aca="false">DATA!F2872</f>
        <v>2</v>
      </c>
      <c r="F2872" s="19" t="n">
        <f aca="false">DATA!G2872</f>
        <v>41.01</v>
      </c>
      <c r="G2872" s="19" t="n">
        <f aca="false">DATA!H2872</f>
        <v>3.45</v>
      </c>
      <c r="H2872" s="18" t="n">
        <f aca="false">DATA!E2872</f>
        <v>5</v>
      </c>
      <c r="I2872" s="20" t="n">
        <f aca="false">F2872*E2872</f>
        <v>82.02</v>
      </c>
      <c r="J2872" s="20" t="n">
        <f aca="false">PARAMETER!$B$4*G2872*SQRT(E2872)</f>
        <v>8.02530136036905</v>
      </c>
      <c r="K2872" s="20" t="n">
        <f aca="false">I2872+J2872</f>
        <v>90.045301360369</v>
      </c>
      <c r="L2872" s="20" t="n">
        <f aca="false">K2872+F2872*H2872</f>
        <v>295.095301360369</v>
      </c>
      <c r="M2872" s="16" t="str">
        <f aca="false">IF(C2872&lt;=K2872,"REORDER",IF(C2872&gt;L2872,"OVERSTOCK","OK"))</f>
        <v>OK</v>
      </c>
      <c r="N2872" s="16" t="str">
        <f aca="false">IF(C2872&lt;=D2872,"REORDER","OK")</f>
        <v>OK</v>
      </c>
      <c r="O2872" s="18" t="n">
        <f aca="false">IF(D2872&lt;I2872,1,0)</f>
        <v>1</v>
      </c>
      <c r="P2872" s="20" t="n">
        <f aca="false">C2872/F2872</f>
        <v>5.5596196049744</v>
      </c>
      <c r="Q2872" s="19" t="n">
        <f aca="false">DATA!N2872</f>
        <v>144.29</v>
      </c>
      <c r="R2872" s="19" t="n">
        <f aca="false">DATA!O2872</f>
        <v>0.31</v>
      </c>
      <c r="S2872" s="17" t="n">
        <f aca="false">C2872*Q2872</f>
        <v>32898.12</v>
      </c>
      <c r="T2872" s="19" t="n">
        <f aca="false">C2872*R2872</f>
        <v>70.68</v>
      </c>
      <c r="U2872" s="20" t="n">
        <f aca="false">MAX(0,C2872-L2872)</f>
        <v>0</v>
      </c>
      <c r="V2872" s="17" t="n">
        <f aca="false">U2872*Q2872</f>
        <v>0</v>
      </c>
      <c r="W2872" s="19" t="n">
        <f aca="false">U2872*R2872</f>
        <v>0</v>
      </c>
      <c r="X2872" s="20" t="n">
        <f aca="false">MAX(0,K2872-C2872)</f>
        <v>0</v>
      </c>
      <c r="Y2872" s="17" t="n">
        <f aca="false">F2872*PARAMETER!$B$5*Q2872</f>
        <v>2159826.5085</v>
      </c>
      <c r="Z2872" s="21" t="n">
        <f aca="false">SUMIF($Y$2:$Y$3205,"&gt;="&amp;Y2872)/SUM($Y$2:$Y$3205)</f>
        <v>0.285745681330127</v>
      </c>
      <c r="AA2872" s="16" t="str">
        <f aca="false">IF(Z2872&lt;=PARAMETER!$B$7,"A",IF(Z2872&lt;=PARAMETER!$B$8,"B","C"))</f>
        <v>A</v>
      </c>
      <c r="AB2872" s="22" t="n">
        <f aca="false">G2872/F2872</f>
        <v>0.0841258229700073</v>
      </c>
      <c r="AC2872" s="16" t="str">
        <f aca="false">IF(AB2872&lt;=PARAMETER!$B$9,"X",IF(AB2872&lt;=PARAMETER!$B$10,"Y","Z"))</f>
        <v>X</v>
      </c>
      <c r="AD2872" s="16" t="str">
        <f aca="false">AA2872&amp;AC2872</f>
        <v>AX</v>
      </c>
      <c r="AE2872" s="22" t="n">
        <f aca="false">DATA!I2872</f>
        <v>0.96</v>
      </c>
      <c r="AF2872" s="18" t="n">
        <f aca="false">DATA!L2872</f>
        <v>101</v>
      </c>
      <c r="AG2872" s="16" t="str">
        <f aca="false">DATA!K2872</f>
        <v>D</v>
      </c>
      <c r="AH2872" s="18" t="n">
        <f aca="false">IF(AE2872&gt;=PARAMETER!$B$12,1,0)</f>
        <v>1</v>
      </c>
      <c r="AI2872" s="18" t="n">
        <f aca="false">IF(AF2872&gt;=PARAMETER!$B$13,1,0)</f>
        <v>1</v>
      </c>
      <c r="AJ2872" s="18" t="n">
        <f aca="false">IF(AND(AH2872=1,AI2872=1),1,0)</f>
        <v>1</v>
      </c>
    </row>
    <row r="2873" customFormat="false" ht="15" hidden="false" customHeight="false" outlineLevel="0" collapsed="false">
      <c r="A2873" s="16" t="str">
        <f aca="false">DATA!A2873</f>
        <v>ITM12871</v>
      </c>
      <c r="B2873" s="16" t="str">
        <f aca="false">DATA!B2873</f>
        <v>Electronics</v>
      </c>
      <c r="C2873" s="17" t="n">
        <f aca="false">DATA!C2873</f>
        <v>244</v>
      </c>
      <c r="D2873" s="17" t="n">
        <f aca="false">DATA!D2873</f>
        <v>19</v>
      </c>
      <c r="E2873" s="18" t="n">
        <f aca="false">DATA!F2873</f>
        <v>7</v>
      </c>
      <c r="F2873" s="19" t="n">
        <f aca="false">DATA!G2873</f>
        <v>15.72</v>
      </c>
      <c r="G2873" s="19" t="n">
        <f aca="false">DATA!H2873</f>
        <v>9.2</v>
      </c>
      <c r="H2873" s="18" t="n">
        <f aca="false">DATA!E2873</f>
        <v>10</v>
      </c>
      <c r="I2873" s="20" t="n">
        <f aca="false">F2873*E2873</f>
        <v>110.04</v>
      </c>
      <c r="J2873" s="20" t="n">
        <f aca="false">PARAMETER!$B$4*G2873*SQRT(E2873)</f>
        <v>40.0372374881491</v>
      </c>
      <c r="K2873" s="20" t="n">
        <f aca="false">I2873+J2873</f>
        <v>150.077237488149</v>
      </c>
      <c r="L2873" s="20" t="n">
        <f aca="false">K2873+F2873*H2873</f>
        <v>307.277237488149</v>
      </c>
      <c r="M2873" s="16" t="str">
        <f aca="false">IF(C2873&lt;=K2873,"REORDER",IF(C2873&gt;L2873,"OVERSTOCK","OK"))</f>
        <v>OK</v>
      </c>
      <c r="N2873" s="16" t="str">
        <f aca="false">IF(C2873&lt;=D2873,"REORDER","OK")</f>
        <v>OK</v>
      </c>
      <c r="O2873" s="18" t="n">
        <f aca="false">IF(D2873&lt;I2873,1,0)</f>
        <v>1</v>
      </c>
      <c r="P2873" s="20" t="n">
        <f aca="false">C2873/F2873</f>
        <v>15.5216284987277</v>
      </c>
      <c r="Q2873" s="19" t="n">
        <f aca="false">DATA!N2873</f>
        <v>86.88</v>
      </c>
      <c r="R2873" s="19" t="n">
        <f aca="false">DATA!O2873</f>
        <v>1.13</v>
      </c>
      <c r="S2873" s="17" t="n">
        <f aca="false">C2873*Q2873</f>
        <v>21198.72</v>
      </c>
      <c r="T2873" s="19" t="n">
        <f aca="false">C2873*R2873</f>
        <v>275.72</v>
      </c>
      <c r="U2873" s="20" t="n">
        <f aca="false">MAX(0,C2873-L2873)</f>
        <v>0</v>
      </c>
      <c r="V2873" s="17" t="n">
        <f aca="false">U2873*Q2873</f>
        <v>0</v>
      </c>
      <c r="W2873" s="19" t="n">
        <f aca="false">U2873*R2873</f>
        <v>0</v>
      </c>
      <c r="X2873" s="20" t="n">
        <f aca="false">MAX(0,K2873-C2873)</f>
        <v>0</v>
      </c>
      <c r="Y2873" s="17" t="n">
        <f aca="false">F2873*PARAMETER!$B$5*Q2873</f>
        <v>498500.064</v>
      </c>
      <c r="Z2873" s="21" t="n">
        <f aca="false">SUMIF($Y$2:$Y$3205,"&gt;="&amp;Y2873)/SUM($Y$2:$Y$3205)</f>
        <v>0.906111000676863</v>
      </c>
      <c r="AA2873" s="16" t="str">
        <f aca="false">IF(Z2873&lt;=PARAMETER!$B$7,"A",IF(Z2873&lt;=PARAMETER!$B$8,"B","C"))</f>
        <v>B</v>
      </c>
      <c r="AB2873" s="22" t="n">
        <f aca="false">G2873/F2873</f>
        <v>0.585241730279898</v>
      </c>
      <c r="AC2873" s="16" t="str">
        <f aca="false">IF(AB2873&lt;=PARAMETER!$B$9,"X",IF(AB2873&lt;=PARAMETER!$B$10,"Y","Z"))</f>
        <v>Z</v>
      </c>
      <c r="AD2873" s="16" t="str">
        <f aca="false">AA2873&amp;AC2873</f>
        <v>BZ</v>
      </c>
      <c r="AE2873" s="22" t="n">
        <f aca="false">DATA!I2873</f>
        <v>0.46</v>
      </c>
      <c r="AF2873" s="18" t="n">
        <f aca="false">DATA!L2873</f>
        <v>58</v>
      </c>
      <c r="AG2873" s="16" t="str">
        <f aca="false">DATA!K2873</f>
        <v>A</v>
      </c>
      <c r="AH2873" s="18" t="n">
        <f aca="false">IF(AE2873&gt;=PARAMETER!$B$12,1,0)</f>
        <v>0</v>
      </c>
      <c r="AI2873" s="18" t="n">
        <f aca="false">IF(AF2873&gt;=PARAMETER!$B$13,1,0)</f>
        <v>0</v>
      </c>
      <c r="AJ2873" s="18" t="n">
        <f aca="false">IF(AND(AH2873=1,AI2873=1),1,0)</f>
        <v>0</v>
      </c>
    </row>
    <row r="2874" customFormat="false" ht="15" hidden="false" customHeight="false" outlineLevel="0" collapsed="false">
      <c r="A2874" s="16" t="str">
        <f aca="false">DATA!A2874</f>
        <v>ITM12872</v>
      </c>
      <c r="B2874" s="16" t="str">
        <f aca="false">DATA!B2874</f>
        <v>Electronics</v>
      </c>
      <c r="C2874" s="17" t="n">
        <f aca="false">DATA!C2874</f>
        <v>478</v>
      </c>
      <c r="D2874" s="17" t="n">
        <f aca="false">DATA!D2874</f>
        <v>92</v>
      </c>
      <c r="E2874" s="18" t="n">
        <f aca="false">DATA!F2874</f>
        <v>3</v>
      </c>
      <c r="F2874" s="19" t="n">
        <f aca="false">DATA!G2874</f>
        <v>22.26</v>
      </c>
      <c r="G2874" s="19" t="n">
        <f aca="false">DATA!H2874</f>
        <v>4.36</v>
      </c>
      <c r="H2874" s="18" t="n">
        <f aca="false">DATA!E2874</f>
        <v>3</v>
      </c>
      <c r="I2874" s="20" t="n">
        <f aca="false">F2874*E2874</f>
        <v>66.78</v>
      </c>
      <c r="J2874" s="20" t="n">
        <f aca="false">PARAMETER!$B$4*G2874*SQRT(E2874)</f>
        <v>12.4215094306174</v>
      </c>
      <c r="K2874" s="20" t="n">
        <f aca="false">I2874+J2874</f>
        <v>79.2015094306174</v>
      </c>
      <c r="L2874" s="20" t="n">
        <f aca="false">K2874+F2874*H2874</f>
        <v>145.981509430617</v>
      </c>
      <c r="M2874" s="16" t="str">
        <f aca="false">IF(C2874&lt;=K2874,"REORDER",IF(C2874&gt;L2874,"OVERSTOCK","OK"))</f>
        <v>OVERSTOCK</v>
      </c>
      <c r="N2874" s="16" t="str">
        <f aca="false">IF(C2874&lt;=D2874,"REORDER","OK")</f>
        <v>OK</v>
      </c>
      <c r="O2874" s="18" t="n">
        <f aca="false">IF(D2874&lt;I2874,1,0)</f>
        <v>0</v>
      </c>
      <c r="P2874" s="20" t="n">
        <f aca="false">C2874/F2874</f>
        <v>21.4734950584007</v>
      </c>
      <c r="Q2874" s="19" t="n">
        <f aca="false">DATA!N2874</f>
        <v>186.76</v>
      </c>
      <c r="R2874" s="19" t="n">
        <f aca="false">DATA!O2874</f>
        <v>0.28</v>
      </c>
      <c r="S2874" s="17" t="n">
        <f aca="false">C2874*Q2874</f>
        <v>89271.28</v>
      </c>
      <c r="T2874" s="19" t="n">
        <f aca="false">C2874*R2874</f>
        <v>133.84</v>
      </c>
      <c r="U2874" s="20" t="n">
        <f aca="false">MAX(0,C2874-L2874)</f>
        <v>332.018490569383</v>
      </c>
      <c r="V2874" s="17" t="n">
        <f aca="false">U2874*Q2874</f>
        <v>62007.7732987379</v>
      </c>
      <c r="W2874" s="19" t="n">
        <f aca="false">U2874*R2874</f>
        <v>92.9651773594271</v>
      </c>
      <c r="X2874" s="20" t="n">
        <f aca="false">MAX(0,K2874-C2874)</f>
        <v>0</v>
      </c>
      <c r="Y2874" s="17" t="n">
        <f aca="false">F2874*PARAMETER!$B$5*Q2874</f>
        <v>1517406.324</v>
      </c>
      <c r="Z2874" s="21" t="n">
        <f aca="false">SUMIF($Y$2:$Y$3205,"&gt;="&amp;Y2874)/SUM($Y$2:$Y$3205)</f>
        <v>0.519007694974577</v>
      </c>
      <c r="AA2874" s="16" t="str">
        <f aca="false">IF(Z2874&lt;=PARAMETER!$B$7,"A",IF(Z2874&lt;=PARAMETER!$B$8,"B","C"))</f>
        <v>A</v>
      </c>
      <c r="AB2874" s="22" t="n">
        <f aca="false">G2874/F2874</f>
        <v>0.195867026055705</v>
      </c>
      <c r="AC2874" s="16" t="str">
        <f aca="false">IF(AB2874&lt;=PARAMETER!$B$9,"X",IF(AB2874&lt;=PARAMETER!$B$10,"Y","Z"))</f>
        <v>X</v>
      </c>
      <c r="AD2874" s="16" t="str">
        <f aca="false">AA2874&amp;AC2874</f>
        <v>AX</v>
      </c>
      <c r="AE2874" s="22" t="n">
        <f aca="false">DATA!I2874</f>
        <v>0.65</v>
      </c>
      <c r="AF2874" s="18" t="n">
        <f aca="false">DATA!L2874</f>
        <v>152</v>
      </c>
      <c r="AG2874" s="16" t="str">
        <f aca="false">DATA!K2874</f>
        <v>C</v>
      </c>
      <c r="AH2874" s="18" t="n">
        <f aca="false">IF(AE2874&gt;=PARAMETER!$B$12,1,0)</f>
        <v>0</v>
      </c>
      <c r="AI2874" s="18" t="n">
        <f aca="false">IF(AF2874&gt;=PARAMETER!$B$13,1,0)</f>
        <v>1</v>
      </c>
      <c r="AJ2874" s="18" t="n">
        <f aca="false">IF(AND(AH2874=1,AI2874=1),1,0)</f>
        <v>0</v>
      </c>
    </row>
    <row r="2875" customFormat="false" ht="15" hidden="false" customHeight="false" outlineLevel="0" collapsed="false">
      <c r="A2875" s="16" t="str">
        <f aca="false">DATA!A2875</f>
        <v>ITM12873</v>
      </c>
      <c r="B2875" s="16" t="str">
        <f aca="false">DATA!B2875</f>
        <v>Electronics</v>
      </c>
      <c r="C2875" s="17" t="n">
        <f aca="false">DATA!C2875</f>
        <v>367</v>
      </c>
      <c r="D2875" s="17" t="n">
        <f aca="false">DATA!D2875</f>
        <v>39</v>
      </c>
      <c r="E2875" s="18" t="n">
        <f aca="false">DATA!F2875</f>
        <v>8</v>
      </c>
      <c r="F2875" s="19" t="n">
        <f aca="false">DATA!G2875</f>
        <v>5.06</v>
      </c>
      <c r="G2875" s="19" t="n">
        <f aca="false">DATA!H2875</f>
        <v>3.06</v>
      </c>
      <c r="H2875" s="18" t="n">
        <f aca="false">DATA!E2875</f>
        <v>10</v>
      </c>
      <c r="I2875" s="20" t="n">
        <f aca="false">F2875*E2875</f>
        <v>40.48</v>
      </c>
      <c r="J2875" s="20" t="n">
        <f aca="false">PARAMETER!$B$4*G2875*SQRT(E2875)</f>
        <v>14.2361867610025</v>
      </c>
      <c r="K2875" s="20" t="n">
        <f aca="false">I2875+J2875</f>
        <v>54.7161867610025</v>
      </c>
      <c r="L2875" s="20" t="n">
        <f aca="false">K2875+F2875*H2875</f>
        <v>105.316186761002</v>
      </c>
      <c r="M2875" s="16" t="str">
        <f aca="false">IF(C2875&lt;=K2875,"REORDER",IF(C2875&gt;L2875,"OVERSTOCK","OK"))</f>
        <v>OVERSTOCK</v>
      </c>
      <c r="N2875" s="16" t="str">
        <f aca="false">IF(C2875&lt;=D2875,"REORDER","OK")</f>
        <v>OK</v>
      </c>
      <c r="O2875" s="18" t="n">
        <f aca="false">IF(D2875&lt;I2875,1,0)</f>
        <v>1</v>
      </c>
      <c r="P2875" s="20" t="n">
        <f aca="false">C2875/F2875</f>
        <v>72.5296442687747</v>
      </c>
      <c r="Q2875" s="19" t="n">
        <f aca="false">DATA!N2875</f>
        <v>68.25</v>
      </c>
      <c r="R2875" s="19" t="n">
        <f aca="false">DATA!O2875</f>
        <v>1.31</v>
      </c>
      <c r="S2875" s="17" t="n">
        <f aca="false">C2875*Q2875</f>
        <v>25047.75</v>
      </c>
      <c r="T2875" s="19" t="n">
        <f aca="false">C2875*R2875</f>
        <v>480.77</v>
      </c>
      <c r="U2875" s="20" t="n">
        <f aca="false">MAX(0,C2875-L2875)</f>
        <v>261.683813238998</v>
      </c>
      <c r="V2875" s="17" t="n">
        <f aca="false">U2875*Q2875</f>
        <v>17859.9202535616</v>
      </c>
      <c r="W2875" s="19" t="n">
        <f aca="false">U2875*R2875</f>
        <v>342.805795343087</v>
      </c>
      <c r="X2875" s="20" t="n">
        <f aca="false">MAX(0,K2875-C2875)</f>
        <v>0</v>
      </c>
      <c r="Y2875" s="17" t="n">
        <f aca="false">F2875*PARAMETER!$B$5*Q2875</f>
        <v>126050.925</v>
      </c>
      <c r="Z2875" s="21" t="n">
        <f aca="false">SUMIF($Y$2:$Y$3205,"&gt;="&amp;Y2875)/SUM($Y$2:$Y$3205)</f>
        <v>0.99373908572158</v>
      </c>
      <c r="AA2875" s="16" t="str">
        <f aca="false">IF(Z2875&lt;=PARAMETER!$B$7,"A",IF(Z2875&lt;=PARAMETER!$B$8,"B","C"))</f>
        <v>C</v>
      </c>
      <c r="AB2875" s="22" t="n">
        <f aca="false">G2875/F2875</f>
        <v>0.604743083003953</v>
      </c>
      <c r="AC2875" s="16" t="str">
        <f aca="false">IF(AB2875&lt;=PARAMETER!$B$9,"X",IF(AB2875&lt;=PARAMETER!$B$10,"Y","Z"))</f>
        <v>Z</v>
      </c>
      <c r="AD2875" s="16" t="str">
        <f aca="false">AA2875&amp;AC2875</f>
        <v>CZ</v>
      </c>
      <c r="AE2875" s="22" t="n">
        <f aca="false">DATA!I2875</f>
        <v>0.9</v>
      </c>
      <c r="AF2875" s="18" t="n">
        <f aca="false">DATA!L2875</f>
        <v>150</v>
      </c>
      <c r="AG2875" s="16" t="str">
        <f aca="false">DATA!K2875</f>
        <v>A</v>
      </c>
      <c r="AH2875" s="18" t="n">
        <f aca="false">IF(AE2875&gt;=PARAMETER!$B$12,1,0)</f>
        <v>1</v>
      </c>
      <c r="AI2875" s="18" t="n">
        <f aca="false">IF(AF2875&gt;=PARAMETER!$B$13,1,0)</f>
        <v>1</v>
      </c>
      <c r="AJ2875" s="18" t="n">
        <f aca="false">IF(AND(AH2875=1,AI2875=1),1,0)</f>
        <v>1</v>
      </c>
    </row>
    <row r="2876" customFormat="false" ht="15" hidden="false" customHeight="false" outlineLevel="0" collapsed="false">
      <c r="A2876" s="16" t="str">
        <f aca="false">DATA!A2876</f>
        <v>ITM12874</v>
      </c>
      <c r="B2876" s="16" t="str">
        <f aca="false">DATA!B2876</f>
        <v>Apparel</v>
      </c>
      <c r="C2876" s="17" t="n">
        <f aca="false">DATA!C2876</f>
        <v>499</v>
      </c>
      <c r="D2876" s="17" t="n">
        <f aca="false">DATA!D2876</f>
        <v>31</v>
      </c>
      <c r="E2876" s="18" t="n">
        <f aca="false">DATA!F2876</f>
        <v>2</v>
      </c>
      <c r="F2876" s="19" t="n">
        <f aca="false">DATA!G2876</f>
        <v>6.01</v>
      </c>
      <c r="G2876" s="19" t="n">
        <f aca="false">DATA!H2876</f>
        <v>1.43</v>
      </c>
      <c r="H2876" s="18" t="n">
        <f aca="false">DATA!E2876</f>
        <v>9</v>
      </c>
      <c r="I2876" s="20" t="n">
        <f aca="false">F2876*E2876</f>
        <v>12.02</v>
      </c>
      <c r="J2876" s="20" t="n">
        <f aca="false">PARAMETER!$B$4*G2876*SQRT(E2876)</f>
        <v>3.32642925951529</v>
      </c>
      <c r="K2876" s="20" t="n">
        <f aca="false">I2876+J2876</f>
        <v>15.3464292595153</v>
      </c>
      <c r="L2876" s="20" t="n">
        <f aca="false">K2876+F2876*H2876</f>
        <v>69.4364292595153</v>
      </c>
      <c r="M2876" s="16" t="str">
        <f aca="false">IF(C2876&lt;=K2876,"REORDER",IF(C2876&gt;L2876,"OVERSTOCK","OK"))</f>
        <v>OVERSTOCK</v>
      </c>
      <c r="N2876" s="16" t="str">
        <f aca="false">IF(C2876&lt;=D2876,"REORDER","OK")</f>
        <v>OK</v>
      </c>
      <c r="O2876" s="18" t="n">
        <f aca="false">IF(D2876&lt;I2876,1,0)</f>
        <v>0</v>
      </c>
      <c r="P2876" s="20" t="n">
        <f aca="false">C2876/F2876</f>
        <v>83.0282861896839</v>
      </c>
      <c r="Q2876" s="19" t="n">
        <f aca="false">DATA!N2876</f>
        <v>170.23</v>
      </c>
      <c r="R2876" s="19" t="n">
        <f aca="false">DATA!O2876</f>
        <v>0.4</v>
      </c>
      <c r="S2876" s="17" t="n">
        <f aca="false">C2876*Q2876</f>
        <v>84944.77</v>
      </c>
      <c r="T2876" s="19" t="n">
        <f aca="false">C2876*R2876</f>
        <v>199.6</v>
      </c>
      <c r="U2876" s="20" t="n">
        <f aca="false">MAX(0,C2876-L2876)</f>
        <v>429.563570740485</v>
      </c>
      <c r="V2876" s="17" t="n">
        <f aca="false">U2876*Q2876</f>
        <v>73124.6066471527</v>
      </c>
      <c r="W2876" s="19" t="n">
        <f aca="false">U2876*R2876</f>
        <v>171.825428296194</v>
      </c>
      <c r="X2876" s="20" t="n">
        <f aca="false">MAX(0,K2876-C2876)</f>
        <v>0</v>
      </c>
      <c r="Y2876" s="17" t="n">
        <f aca="false">F2876*PARAMETER!$B$5*Q2876</f>
        <v>373425.0395</v>
      </c>
      <c r="Z2876" s="21" t="n">
        <f aca="false">SUMIF($Y$2:$Y$3205,"&gt;="&amp;Y2876)/SUM($Y$2:$Y$3205)</f>
        <v>0.941306521587404</v>
      </c>
      <c r="AA2876" s="16" t="str">
        <f aca="false">IF(Z2876&lt;=PARAMETER!$B$7,"A",IF(Z2876&lt;=PARAMETER!$B$8,"B","C"))</f>
        <v>B</v>
      </c>
      <c r="AB2876" s="22" t="n">
        <f aca="false">G2876/F2876</f>
        <v>0.237936772046589</v>
      </c>
      <c r="AC2876" s="16" t="str">
        <f aca="false">IF(AB2876&lt;=PARAMETER!$B$9,"X",IF(AB2876&lt;=PARAMETER!$B$10,"Y","Z"))</f>
        <v>X</v>
      </c>
      <c r="AD2876" s="16" t="str">
        <f aca="false">AA2876&amp;AC2876</f>
        <v>BX</v>
      </c>
      <c r="AE2876" s="22" t="n">
        <f aca="false">DATA!I2876</f>
        <v>0.85</v>
      </c>
      <c r="AF2876" s="18" t="n">
        <f aca="false">DATA!L2876</f>
        <v>62</v>
      </c>
      <c r="AG2876" s="16" t="str">
        <f aca="false">DATA!K2876</f>
        <v>A</v>
      </c>
      <c r="AH2876" s="18" t="n">
        <f aca="false">IF(AE2876&gt;=PARAMETER!$B$12,1,0)</f>
        <v>1</v>
      </c>
      <c r="AI2876" s="18" t="n">
        <f aca="false">IF(AF2876&gt;=PARAMETER!$B$13,1,0)</f>
        <v>0</v>
      </c>
      <c r="AJ2876" s="18" t="n">
        <f aca="false">IF(AND(AH2876=1,AI2876=1),1,0)</f>
        <v>0</v>
      </c>
    </row>
    <row r="2877" customFormat="false" ht="15" hidden="false" customHeight="false" outlineLevel="0" collapsed="false">
      <c r="A2877" s="16" t="str">
        <f aca="false">DATA!A2877</f>
        <v>ITM12875</v>
      </c>
      <c r="B2877" s="16" t="str">
        <f aca="false">DATA!B2877</f>
        <v>Electronics</v>
      </c>
      <c r="C2877" s="17" t="n">
        <f aca="false">DATA!C2877</f>
        <v>340</v>
      </c>
      <c r="D2877" s="17" t="n">
        <f aca="false">DATA!D2877</f>
        <v>12</v>
      </c>
      <c r="E2877" s="18" t="n">
        <f aca="false">DATA!F2877</f>
        <v>3</v>
      </c>
      <c r="F2877" s="19" t="n">
        <f aca="false">DATA!G2877</f>
        <v>24.04</v>
      </c>
      <c r="G2877" s="19" t="n">
        <f aca="false">DATA!H2877</f>
        <v>8.04</v>
      </c>
      <c r="H2877" s="18" t="n">
        <f aca="false">DATA!E2877</f>
        <v>10</v>
      </c>
      <c r="I2877" s="20" t="n">
        <f aca="false">F2877*E2877</f>
        <v>72.12</v>
      </c>
      <c r="J2877" s="20" t="n">
        <f aca="false">PARAMETER!$B$4*G2877*SQRT(E2877)</f>
        <v>22.9057192252669</v>
      </c>
      <c r="K2877" s="20" t="n">
        <f aca="false">I2877+J2877</f>
        <v>95.0257192252669</v>
      </c>
      <c r="L2877" s="20" t="n">
        <f aca="false">K2877+F2877*H2877</f>
        <v>335.425719225267</v>
      </c>
      <c r="M2877" s="16" t="str">
        <f aca="false">IF(C2877&lt;=K2877,"REORDER",IF(C2877&gt;L2877,"OVERSTOCK","OK"))</f>
        <v>OVERSTOCK</v>
      </c>
      <c r="N2877" s="16" t="str">
        <f aca="false">IF(C2877&lt;=D2877,"REORDER","OK")</f>
        <v>OK</v>
      </c>
      <c r="O2877" s="18" t="n">
        <f aca="false">IF(D2877&lt;I2877,1,0)</f>
        <v>1</v>
      </c>
      <c r="P2877" s="20" t="n">
        <f aca="false">C2877/F2877</f>
        <v>14.1430948419301</v>
      </c>
      <c r="Q2877" s="19" t="n">
        <f aca="false">DATA!N2877</f>
        <v>139.28</v>
      </c>
      <c r="R2877" s="19" t="n">
        <f aca="false">DATA!O2877</f>
        <v>1.14</v>
      </c>
      <c r="S2877" s="17" t="n">
        <f aca="false">C2877*Q2877</f>
        <v>47355.2</v>
      </c>
      <c r="T2877" s="19" t="n">
        <f aca="false">C2877*R2877</f>
        <v>387.6</v>
      </c>
      <c r="U2877" s="20" t="n">
        <f aca="false">MAX(0,C2877-L2877)</f>
        <v>4.5742807747331</v>
      </c>
      <c r="V2877" s="17" t="n">
        <f aca="false">U2877*Q2877</f>
        <v>637.105826304826</v>
      </c>
      <c r="W2877" s="19" t="n">
        <f aca="false">U2877*R2877</f>
        <v>5.21468008319573</v>
      </c>
      <c r="X2877" s="20" t="n">
        <f aca="false">MAX(0,K2877-C2877)</f>
        <v>0</v>
      </c>
      <c r="Y2877" s="17" t="n">
        <f aca="false">F2877*PARAMETER!$B$5*Q2877</f>
        <v>1222126.288</v>
      </c>
      <c r="Z2877" s="21" t="n">
        <f aca="false">SUMIF($Y$2:$Y$3205,"&gt;="&amp;Y2877)/SUM($Y$2:$Y$3205)</f>
        <v>0.636335251065037</v>
      </c>
      <c r="AA2877" s="16" t="str">
        <f aca="false">IF(Z2877&lt;=PARAMETER!$B$7,"A",IF(Z2877&lt;=PARAMETER!$B$8,"B","C"))</f>
        <v>A</v>
      </c>
      <c r="AB2877" s="22" t="n">
        <f aca="false">G2877/F2877</f>
        <v>0.334442595673877</v>
      </c>
      <c r="AC2877" s="16" t="str">
        <f aca="false">IF(AB2877&lt;=PARAMETER!$B$9,"X",IF(AB2877&lt;=PARAMETER!$B$10,"Y","Z"))</f>
        <v>Y</v>
      </c>
      <c r="AD2877" s="16" t="str">
        <f aca="false">AA2877&amp;AC2877</f>
        <v>AY</v>
      </c>
      <c r="AE2877" s="22" t="n">
        <f aca="false">DATA!I2877</f>
        <v>0.53</v>
      </c>
      <c r="AF2877" s="18" t="n">
        <f aca="false">DATA!L2877</f>
        <v>116</v>
      </c>
      <c r="AG2877" s="16" t="str">
        <f aca="false">DATA!K2877</f>
        <v>C</v>
      </c>
      <c r="AH2877" s="18" t="n">
        <f aca="false">IF(AE2877&gt;=PARAMETER!$B$12,1,0)</f>
        <v>0</v>
      </c>
      <c r="AI2877" s="18" t="n">
        <f aca="false">IF(AF2877&gt;=PARAMETER!$B$13,1,0)</f>
        <v>1</v>
      </c>
      <c r="AJ2877" s="18" t="n">
        <f aca="false">IF(AND(AH2877=1,AI2877=1),1,0)</f>
        <v>0</v>
      </c>
    </row>
    <row r="2878" customFormat="false" ht="15" hidden="false" customHeight="false" outlineLevel="0" collapsed="false">
      <c r="A2878" s="16" t="str">
        <f aca="false">DATA!A2878</f>
        <v>ITM12876</v>
      </c>
      <c r="B2878" s="16" t="str">
        <f aca="false">DATA!B2878</f>
        <v>Automotive</v>
      </c>
      <c r="C2878" s="17" t="n">
        <f aca="false">DATA!C2878</f>
        <v>66</v>
      </c>
      <c r="D2878" s="17" t="n">
        <f aca="false">DATA!D2878</f>
        <v>91</v>
      </c>
      <c r="E2878" s="18" t="n">
        <f aca="false">DATA!F2878</f>
        <v>9</v>
      </c>
      <c r="F2878" s="19" t="n">
        <f aca="false">DATA!G2878</f>
        <v>26.98</v>
      </c>
      <c r="G2878" s="19" t="n">
        <f aca="false">DATA!H2878</f>
        <v>8.34</v>
      </c>
      <c r="H2878" s="18" t="n">
        <f aca="false">DATA!E2878</f>
        <v>3</v>
      </c>
      <c r="I2878" s="20" t="n">
        <f aca="false">F2878*E2878</f>
        <v>242.82</v>
      </c>
      <c r="J2878" s="20" t="n">
        <f aca="false">PARAMETER!$B$4*G2878*SQRT(E2878)</f>
        <v>41.1542377463258</v>
      </c>
      <c r="K2878" s="20" t="n">
        <f aca="false">I2878+J2878</f>
        <v>283.974237746326</v>
      </c>
      <c r="L2878" s="20" t="n">
        <f aca="false">K2878+F2878*H2878</f>
        <v>364.914237746326</v>
      </c>
      <c r="M2878" s="16" t="str">
        <f aca="false">IF(C2878&lt;=K2878,"REORDER",IF(C2878&gt;L2878,"OVERSTOCK","OK"))</f>
        <v>REORDER</v>
      </c>
      <c r="N2878" s="16" t="str">
        <f aca="false">IF(C2878&lt;=D2878,"REORDER","OK")</f>
        <v>REORDER</v>
      </c>
      <c r="O2878" s="18" t="n">
        <f aca="false">IF(D2878&lt;I2878,1,0)</f>
        <v>1</v>
      </c>
      <c r="P2878" s="20" t="n">
        <f aca="false">C2878/F2878</f>
        <v>2.44625648628614</v>
      </c>
      <c r="Q2878" s="19" t="n">
        <f aca="false">DATA!N2878</f>
        <v>172.13</v>
      </c>
      <c r="R2878" s="19" t="n">
        <f aca="false">DATA!O2878</f>
        <v>0.35</v>
      </c>
      <c r="S2878" s="17" t="n">
        <f aca="false">C2878*Q2878</f>
        <v>11360.58</v>
      </c>
      <c r="T2878" s="19" t="n">
        <f aca="false">C2878*R2878</f>
        <v>23.1</v>
      </c>
      <c r="U2878" s="20" t="n">
        <f aca="false">MAX(0,C2878-L2878)</f>
        <v>0</v>
      </c>
      <c r="V2878" s="17" t="n">
        <f aca="false">U2878*Q2878</f>
        <v>0</v>
      </c>
      <c r="W2878" s="19" t="n">
        <f aca="false">U2878*R2878</f>
        <v>0</v>
      </c>
      <c r="X2878" s="20" t="n">
        <f aca="false">MAX(0,K2878-C2878)</f>
        <v>217.974237746326</v>
      </c>
      <c r="Y2878" s="17" t="n">
        <f aca="false">F2878*PARAMETER!$B$5*Q2878</f>
        <v>1695084.601</v>
      </c>
      <c r="Z2878" s="21" t="n">
        <f aca="false">SUMIF($Y$2:$Y$3205,"&gt;="&amp;Y2878)/SUM($Y$2:$Y$3205)</f>
        <v>0.458102478174304</v>
      </c>
      <c r="AA2878" s="16" t="str">
        <f aca="false">IF(Z2878&lt;=PARAMETER!$B$7,"A",IF(Z2878&lt;=PARAMETER!$B$8,"B","C"))</f>
        <v>A</v>
      </c>
      <c r="AB2878" s="22" t="n">
        <f aca="false">G2878/F2878</f>
        <v>0.309117865085248</v>
      </c>
      <c r="AC2878" s="16" t="str">
        <f aca="false">IF(AB2878&lt;=PARAMETER!$B$9,"X",IF(AB2878&lt;=PARAMETER!$B$10,"Y","Z"))</f>
        <v>Y</v>
      </c>
      <c r="AD2878" s="16" t="str">
        <f aca="false">AA2878&amp;AC2878</f>
        <v>AY</v>
      </c>
      <c r="AE2878" s="22" t="n">
        <f aca="false">DATA!I2878</f>
        <v>0.34</v>
      </c>
      <c r="AF2878" s="18" t="n">
        <f aca="false">DATA!L2878</f>
        <v>42</v>
      </c>
      <c r="AG2878" s="16" t="str">
        <f aca="false">DATA!K2878</f>
        <v>D</v>
      </c>
      <c r="AH2878" s="18" t="n">
        <f aca="false">IF(AE2878&gt;=PARAMETER!$B$12,1,0)</f>
        <v>0</v>
      </c>
      <c r="AI2878" s="18" t="n">
        <f aca="false">IF(AF2878&gt;=PARAMETER!$B$13,1,0)</f>
        <v>0</v>
      </c>
      <c r="AJ2878" s="18" t="n">
        <f aca="false">IF(AND(AH2878=1,AI2878=1),1,0)</f>
        <v>0</v>
      </c>
    </row>
    <row r="2879" customFormat="false" ht="15" hidden="false" customHeight="false" outlineLevel="0" collapsed="false">
      <c r="A2879" s="16" t="str">
        <f aca="false">DATA!A2879</f>
        <v>ITM12877</v>
      </c>
      <c r="B2879" s="16" t="str">
        <f aca="false">DATA!B2879</f>
        <v>Pharma</v>
      </c>
      <c r="C2879" s="17" t="n">
        <f aca="false">DATA!C2879</f>
        <v>495</v>
      </c>
      <c r="D2879" s="17" t="n">
        <f aca="false">DATA!D2879</f>
        <v>84</v>
      </c>
      <c r="E2879" s="18" t="n">
        <f aca="false">DATA!F2879</f>
        <v>7</v>
      </c>
      <c r="F2879" s="19" t="n">
        <f aca="false">DATA!G2879</f>
        <v>13.94</v>
      </c>
      <c r="G2879" s="19" t="n">
        <f aca="false">DATA!H2879</f>
        <v>0.82</v>
      </c>
      <c r="H2879" s="18" t="n">
        <f aca="false">DATA!E2879</f>
        <v>8</v>
      </c>
      <c r="I2879" s="20" t="n">
        <f aca="false">F2879*E2879</f>
        <v>97.58</v>
      </c>
      <c r="J2879" s="20" t="n">
        <f aca="false">PARAMETER!$B$4*G2879*SQRT(E2879)</f>
        <v>3.56853638481329</v>
      </c>
      <c r="K2879" s="20" t="n">
        <f aca="false">I2879+J2879</f>
        <v>101.148536384813</v>
      </c>
      <c r="L2879" s="20" t="n">
        <f aca="false">K2879+F2879*H2879</f>
        <v>212.668536384813</v>
      </c>
      <c r="M2879" s="16" t="str">
        <f aca="false">IF(C2879&lt;=K2879,"REORDER",IF(C2879&gt;L2879,"OVERSTOCK","OK"))</f>
        <v>OVERSTOCK</v>
      </c>
      <c r="N2879" s="16" t="str">
        <f aca="false">IF(C2879&lt;=D2879,"REORDER","OK")</f>
        <v>OK</v>
      </c>
      <c r="O2879" s="18" t="n">
        <f aca="false">IF(D2879&lt;I2879,1,0)</f>
        <v>1</v>
      </c>
      <c r="P2879" s="20" t="n">
        <f aca="false">C2879/F2879</f>
        <v>35.5093256814921</v>
      </c>
      <c r="Q2879" s="19" t="n">
        <f aca="false">DATA!N2879</f>
        <v>65.46</v>
      </c>
      <c r="R2879" s="19" t="n">
        <f aca="false">DATA!O2879</f>
        <v>0.86</v>
      </c>
      <c r="S2879" s="17" t="n">
        <f aca="false">C2879*Q2879</f>
        <v>32402.7</v>
      </c>
      <c r="T2879" s="19" t="n">
        <f aca="false">C2879*R2879</f>
        <v>425.7</v>
      </c>
      <c r="U2879" s="20" t="n">
        <f aca="false">MAX(0,C2879-L2879)</f>
        <v>282.331463615187</v>
      </c>
      <c r="V2879" s="17" t="n">
        <f aca="false">U2879*Q2879</f>
        <v>18481.4176082501</v>
      </c>
      <c r="W2879" s="19" t="n">
        <f aca="false">U2879*R2879</f>
        <v>242.805058709061</v>
      </c>
      <c r="X2879" s="20" t="n">
        <f aca="false">MAX(0,K2879-C2879)</f>
        <v>0</v>
      </c>
      <c r="Y2879" s="17" t="n">
        <f aca="false">F2879*PARAMETER!$B$5*Q2879</f>
        <v>333067.026</v>
      </c>
      <c r="Z2879" s="21" t="n">
        <f aca="false">SUMIF($Y$2:$Y$3205,"&gt;="&amp;Y2879)/SUM($Y$2:$Y$3205)</f>
        <v>0.952885159482722</v>
      </c>
      <c r="AA2879" s="16" t="str">
        <f aca="false">IF(Z2879&lt;=PARAMETER!$B$7,"A",IF(Z2879&lt;=PARAMETER!$B$8,"B","C"))</f>
        <v>C</v>
      </c>
      <c r="AB2879" s="22" t="n">
        <f aca="false">G2879/F2879</f>
        <v>0.0588235294117647</v>
      </c>
      <c r="AC2879" s="16" t="str">
        <f aca="false">IF(AB2879&lt;=PARAMETER!$B$9,"X",IF(AB2879&lt;=PARAMETER!$B$10,"Y","Z"))</f>
        <v>X</v>
      </c>
      <c r="AD2879" s="16" t="str">
        <f aca="false">AA2879&amp;AC2879</f>
        <v>CX</v>
      </c>
      <c r="AE2879" s="22" t="n">
        <f aca="false">DATA!I2879</f>
        <v>0.22</v>
      </c>
      <c r="AF2879" s="18" t="n">
        <f aca="false">DATA!L2879</f>
        <v>128</v>
      </c>
      <c r="AG2879" s="16" t="str">
        <f aca="false">DATA!K2879</f>
        <v>D</v>
      </c>
      <c r="AH2879" s="18" t="n">
        <f aca="false">IF(AE2879&gt;=PARAMETER!$B$12,1,0)</f>
        <v>0</v>
      </c>
      <c r="AI2879" s="18" t="n">
        <f aca="false">IF(AF2879&gt;=PARAMETER!$B$13,1,0)</f>
        <v>1</v>
      </c>
      <c r="AJ2879" s="18" t="n">
        <f aca="false">IF(AND(AH2879=1,AI2879=1),1,0)</f>
        <v>0</v>
      </c>
    </row>
    <row r="2880" customFormat="false" ht="15" hidden="false" customHeight="false" outlineLevel="0" collapsed="false">
      <c r="A2880" s="16" t="str">
        <f aca="false">DATA!A2880</f>
        <v>ITM12878</v>
      </c>
      <c r="B2880" s="16" t="str">
        <f aca="false">DATA!B2880</f>
        <v>Apparel</v>
      </c>
      <c r="C2880" s="17" t="n">
        <f aca="false">DATA!C2880</f>
        <v>200</v>
      </c>
      <c r="D2880" s="17" t="n">
        <f aca="false">DATA!D2880</f>
        <v>57</v>
      </c>
      <c r="E2880" s="18" t="n">
        <f aca="false">DATA!F2880</f>
        <v>4</v>
      </c>
      <c r="F2880" s="19" t="n">
        <f aca="false">DATA!G2880</f>
        <v>32.5</v>
      </c>
      <c r="G2880" s="19" t="n">
        <f aca="false">DATA!H2880</f>
        <v>3.91</v>
      </c>
      <c r="H2880" s="18" t="n">
        <f aca="false">DATA!E2880</f>
        <v>9</v>
      </c>
      <c r="I2880" s="20" t="n">
        <f aca="false">F2880*E2880</f>
        <v>130</v>
      </c>
      <c r="J2880" s="20" t="n">
        <f aca="false">PARAMETER!$B$4*G2880*SQRT(E2880)</f>
        <v>12.8627553627605</v>
      </c>
      <c r="K2880" s="20" t="n">
        <f aca="false">I2880+J2880</f>
        <v>142.862755362761</v>
      </c>
      <c r="L2880" s="20" t="n">
        <f aca="false">K2880+F2880*H2880</f>
        <v>435.362755362761</v>
      </c>
      <c r="M2880" s="16" t="str">
        <f aca="false">IF(C2880&lt;=K2880,"REORDER",IF(C2880&gt;L2880,"OVERSTOCK","OK"))</f>
        <v>OK</v>
      </c>
      <c r="N2880" s="16" t="str">
        <f aca="false">IF(C2880&lt;=D2880,"REORDER","OK")</f>
        <v>OK</v>
      </c>
      <c r="O2880" s="18" t="n">
        <f aca="false">IF(D2880&lt;I2880,1,0)</f>
        <v>1</v>
      </c>
      <c r="P2880" s="20" t="n">
        <f aca="false">C2880/F2880</f>
        <v>6.15384615384615</v>
      </c>
      <c r="Q2880" s="19" t="n">
        <f aca="false">DATA!N2880</f>
        <v>97.66</v>
      </c>
      <c r="R2880" s="19" t="n">
        <f aca="false">DATA!O2880</f>
        <v>0.77</v>
      </c>
      <c r="S2880" s="17" t="n">
        <f aca="false">C2880*Q2880</f>
        <v>19532</v>
      </c>
      <c r="T2880" s="19" t="n">
        <f aca="false">C2880*R2880</f>
        <v>154</v>
      </c>
      <c r="U2880" s="20" t="n">
        <f aca="false">MAX(0,C2880-L2880)</f>
        <v>0</v>
      </c>
      <c r="V2880" s="17" t="n">
        <f aca="false">U2880*Q2880</f>
        <v>0</v>
      </c>
      <c r="W2880" s="19" t="n">
        <f aca="false">U2880*R2880</f>
        <v>0</v>
      </c>
      <c r="X2880" s="20" t="n">
        <f aca="false">MAX(0,K2880-C2880)</f>
        <v>0</v>
      </c>
      <c r="Y2880" s="17" t="n">
        <f aca="false">F2880*PARAMETER!$B$5*Q2880</f>
        <v>1158491.75</v>
      </c>
      <c r="Z2880" s="21" t="n">
        <f aca="false">SUMIF($Y$2:$Y$3205,"&gt;="&amp;Y2880)/SUM($Y$2:$Y$3205)</f>
        <v>0.662879652747174</v>
      </c>
      <c r="AA2880" s="16" t="str">
        <f aca="false">IF(Z2880&lt;=PARAMETER!$B$7,"A",IF(Z2880&lt;=PARAMETER!$B$8,"B","C"))</f>
        <v>A</v>
      </c>
      <c r="AB2880" s="22" t="n">
        <f aca="false">G2880/F2880</f>
        <v>0.120307692307692</v>
      </c>
      <c r="AC2880" s="16" t="str">
        <f aca="false">IF(AB2880&lt;=PARAMETER!$B$9,"X",IF(AB2880&lt;=PARAMETER!$B$10,"Y","Z"))</f>
        <v>X</v>
      </c>
      <c r="AD2880" s="16" t="str">
        <f aca="false">AA2880&amp;AC2880</f>
        <v>AX</v>
      </c>
      <c r="AE2880" s="22" t="n">
        <f aca="false">DATA!I2880</f>
        <v>0.54</v>
      </c>
      <c r="AF2880" s="18" t="n">
        <f aca="false">DATA!L2880</f>
        <v>41</v>
      </c>
      <c r="AG2880" s="16" t="str">
        <f aca="false">DATA!K2880</f>
        <v>D</v>
      </c>
      <c r="AH2880" s="18" t="n">
        <f aca="false">IF(AE2880&gt;=PARAMETER!$B$12,1,0)</f>
        <v>0</v>
      </c>
      <c r="AI2880" s="18" t="n">
        <f aca="false">IF(AF2880&gt;=PARAMETER!$B$13,1,0)</f>
        <v>0</v>
      </c>
      <c r="AJ2880" s="18" t="n">
        <f aca="false">IF(AND(AH2880=1,AI2880=1),1,0)</f>
        <v>0</v>
      </c>
    </row>
    <row r="2881" customFormat="false" ht="15" hidden="false" customHeight="false" outlineLevel="0" collapsed="false">
      <c r="A2881" s="16" t="str">
        <f aca="false">DATA!A2881</f>
        <v>ITM12879</v>
      </c>
      <c r="B2881" s="16" t="str">
        <f aca="false">DATA!B2881</f>
        <v>Groceries</v>
      </c>
      <c r="C2881" s="17" t="n">
        <f aca="false">DATA!C2881</f>
        <v>125</v>
      </c>
      <c r="D2881" s="17" t="n">
        <f aca="false">DATA!D2881</f>
        <v>11</v>
      </c>
      <c r="E2881" s="18" t="n">
        <f aca="false">DATA!F2881</f>
        <v>9</v>
      </c>
      <c r="F2881" s="19" t="n">
        <f aca="false">DATA!G2881</f>
        <v>35.47</v>
      </c>
      <c r="G2881" s="19" t="n">
        <f aca="false">DATA!H2881</f>
        <v>7.62</v>
      </c>
      <c r="H2881" s="18" t="n">
        <f aca="false">DATA!E2881</f>
        <v>13</v>
      </c>
      <c r="I2881" s="20" t="n">
        <f aca="false">F2881*E2881</f>
        <v>319.23</v>
      </c>
      <c r="J2881" s="20" t="n">
        <f aca="false">PARAMETER!$B$4*G2881*SQRT(E2881)</f>
        <v>37.6013539121106</v>
      </c>
      <c r="K2881" s="20" t="n">
        <f aca="false">I2881+J2881</f>
        <v>356.831353912111</v>
      </c>
      <c r="L2881" s="20" t="n">
        <f aca="false">K2881+F2881*H2881</f>
        <v>817.941353912111</v>
      </c>
      <c r="M2881" s="16" t="str">
        <f aca="false">IF(C2881&lt;=K2881,"REORDER",IF(C2881&gt;L2881,"OVERSTOCK","OK"))</f>
        <v>REORDER</v>
      </c>
      <c r="N2881" s="16" t="str">
        <f aca="false">IF(C2881&lt;=D2881,"REORDER","OK")</f>
        <v>OK</v>
      </c>
      <c r="O2881" s="18" t="n">
        <f aca="false">IF(D2881&lt;I2881,1,0)</f>
        <v>1</v>
      </c>
      <c r="P2881" s="20" t="n">
        <f aca="false">C2881/F2881</f>
        <v>3.52410487736115</v>
      </c>
      <c r="Q2881" s="19" t="n">
        <f aca="false">DATA!N2881</f>
        <v>166.39</v>
      </c>
      <c r="R2881" s="19" t="n">
        <f aca="false">DATA!O2881</f>
        <v>1.54</v>
      </c>
      <c r="S2881" s="17" t="n">
        <f aca="false">C2881*Q2881</f>
        <v>20798.75</v>
      </c>
      <c r="T2881" s="19" t="n">
        <f aca="false">C2881*R2881</f>
        <v>192.5</v>
      </c>
      <c r="U2881" s="20" t="n">
        <f aca="false">MAX(0,C2881-L2881)</f>
        <v>0</v>
      </c>
      <c r="V2881" s="17" t="n">
        <f aca="false">U2881*Q2881</f>
        <v>0</v>
      </c>
      <c r="W2881" s="19" t="n">
        <f aca="false">U2881*R2881</f>
        <v>0</v>
      </c>
      <c r="X2881" s="20" t="n">
        <f aca="false">MAX(0,K2881-C2881)</f>
        <v>231.831353912111</v>
      </c>
      <c r="Y2881" s="17" t="n">
        <f aca="false">F2881*PARAMETER!$B$5*Q2881</f>
        <v>2154176.4545</v>
      </c>
      <c r="Z2881" s="21" t="n">
        <f aca="false">SUMIF($Y$2:$Y$3205,"&gt;="&amp;Y2881)/SUM($Y$2:$Y$3205)</f>
        <v>0.28918184722262</v>
      </c>
      <c r="AA2881" s="16" t="str">
        <f aca="false">IF(Z2881&lt;=PARAMETER!$B$7,"A",IF(Z2881&lt;=PARAMETER!$B$8,"B","C"))</f>
        <v>A</v>
      </c>
      <c r="AB2881" s="22" t="n">
        <f aca="false">G2881/F2881</f>
        <v>0.214829433323936</v>
      </c>
      <c r="AC2881" s="16" t="str">
        <f aca="false">IF(AB2881&lt;=PARAMETER!$B$9,"X",IF(AB2881&lt;=PARAMETER!$B$10,"Y","Z"))</f>
        <v>X</v>
      </c>
      <c r="AD2881" s="16" t="str">
        <f aca="false">AA2881&amp;AC2881</f>
        <v>AX</v>
      </c>
      <c r="AE2881" s="22" t="n">
        <f aca="false">DATA!I2881</f>
        <v>0.75</v>
      </c>
      <c r="AF2881" s="18" t="n">
        <f aca="false">DATA!L2881</f>
        <v>127</v>
      </c>
      <c r="AG2881" s="16" t="str">
        <f aca="false">DATA!K2881</f>
        <v>D</v>
      </c>
      <c r="AH2881" s="18" t="n">
        <f aca="false">IF(AE2881&gt;=PARAMETER!$B$12,1,0)</f>
        <v>0</v>
      </c>
      <c r="AI2881" s="18" t="n">
        <f aca="false">IF(AF2881&gt;=PARAMETER!$B$13,1,0)</f>
        <v>1</v>
      </c>
      <c r="AJ2881" s="18" t="n">
        <f aca="false">IF(AND(AH2881=1,AI2881=1),1,0)</f>
        <v>0</v>
      </c>
    </row>
    <row r="2882" customFormat="false" ht="15" hidden="false" customHeight="false" outlineLevel="0" collapsed="false">
      <c r="A2882" s="16" t="str">
        <f aca="false">DATA!A2882</f>
        <v>ITM12880</v>
      </c>
      <c r="B2882" s="16" t="str">
        <f aca="false">DATA!B2882</f>
        <v>Groceries</v>
      </c>
      <c r="C2882" s="17" t="n">
        <f aca="false">DATA!C2882</f>
        <v>218</v>
      </c>
      <c r="D2882" s="17" t="n">
        <f aca="false">DATA!D2882</f>
        <v>85</v>
      </c>
      <c r="E2882" s="18" t="n">
        <f aca="false">DATA!F2882</f>
        <v>6</v>
      </c>
      <c r="F2882" s="19" t="n">
        <f aca="false">DATA!G2882</f>
        <v>15.66</v>
      </c>
      <c r="G2882" s="19" t="n">
        <f aca="false">DATA!H2882</f>
        <v>9.49</v>
      </c>
      <c r="H2882" s="18" t="n">
        <f aca="false">DATA!E2882</f>
        <v>7</v>
      </c>
      <c r="I2882" s="20" t="n">
        <f aca="false">F2882*E2882</f>
        <v>93.96</v>
      </c>
      <c r="J2882" s="20" t="n">
        <f aca="false">PARAMETER!$B$4*G2882*SQRT(E2882)</f>
        <v>38.2357043112987</v>
      </c>
      <c r="K2882" s="20" t="n">
        <f aca="false">I2882+J2882</f>
        <v>132.195704311299</v>
      </c>
      <c r="L2882" s="20" t="n">
        <f aca="false">K2882+F2882*H2882</f>
        <v>241.815704311299</v>
      </c>
      <c r="M2882" s="16" t="str">
        <f aca="false">IF(C2882&lt;=K2882,"REORDER",IF(C2882&gt;L2882,"OVERSTOCK","OK"))</f>
        <v>OK</v>
      </c>
      <c r="N2882" s="16" t="str">
        <f aca="false">IF(C2882&lt;=D2882,"REORDER","OK")</f>
        <v>OK</v>
      </c>
      <c r="O2882" s="18" t="n">
        <f aca="false">IF(D2882&lt;I2882,1,0)</f>
        <v>1</v>
      </c>
      <c r="P2882" s="20" t="n">
        <f aca="false">C2882/F2882</f>
        <v>13.9208173690932</v>
      </c>
      <c r="Q2882" s="19" t="n">
        <f aca="false">DATA!N2882</f>
        <v>132.33</v>
      </c>
      <c r="R2882" s="19" t="n">
        <f aca="false">DATA!O2882</f>
        <v>1.32</v>
      </c>
      <c r="S2882" s="17" t="n">
        <f aca="false">C2882*Q2882</f>
        <v>28847.94</v>
      </c>
      <c r="T2882" s="19" t="n">
        <f aca="false">C2882*R2882</f>
        <v>287.76</v>
      </c>
      <c r="U2882" s="20" t="n">
        <f aca="false">MAX(0,C2882-L2882)</f>
        <v>0</v>
      </c>
      <c r="V2882" s="17" t="n">
        <f aca="false">U2882*Q2882</f>
        <v>0</v>
      </c>
      <c r="W2882" s="19" t="n">
        <f aca="false">U2882*R2882</f>
        <v>0</v>
      </c>
      <c r="X2882" s="20" t="n">
        <f aca="false">MAX(0,K2882-C2882)</f>
        <v>0</v>
      </c>
      <c r="Y2882" s="17" t="n">
        <f aca="false">F2882*PARAMETER!$B$5*Q2882</f>
        <v>756385.047</v>
      </c>
      <c r="Z2882" s="21" t="n">
        <f aca="false">SUMIF($Y$2:$Y$3205,"&gt;="&amp;Y2882)/SUM($Y$2:$Y$3205)</f>
        <v>0.824332262411456</v>
      </c>
      <c r="AA2882" s="16" t="str">
        <f aca="false">IF(Z2882&lt;=PARAMETER!$B$7,"A",IF(Z2882&lt;=PARAMETER!$B$8,"B","C"))</f>
        <v>B</v>
      </c>
      <c r="AB2882" s="22" t="n">
        <f aca="false">G2882/F2882</f>
        <v>0.606002554278416</v>
      </c>
      <c r="AC2882" s="16" t="str">
        <f aca="false">IF(AB2882&lt;=PARAMETER!$B$9,"X",IF(AB2882&lt;=PARAMETER!$B$10,"Y","Z"))</f>
        <v>Z</v>
      </c>
      <c r="AD2882" s="16" t="str">
        <f aca="false">AA2882&amp;AC2882</f>
        <v>BZ</v>
      </c>
      <c r="AE2882" s="22" t="n">
        <f aca="false">DATA!I2882</f>
        <v>0.97</v>
      </c>
      <c r="AF2882" s="18" t="n">
        <f aca="false">DATA!L2882</f>
        <v>71</v>
      </c>
      <c r="AG2882" s="16" t="str">
        <f aca="false">DATA!K2882</f>
        <v>B</v>
      </c>
      <c r="AH2882" s="18" t="n">
        <f aca="false">IF(AE2882&gt;=PARAMETER!$B$12,1,0)</f>
        <v>1</v>
      </c>
      <c r="AI2882" s="18" t="n">
        <f aca="false">IF(AF2882&gt;=PARAMETER!$B$13,1,0)</f>
        <v>0</v>
      </c>
      <c r="AJ2882" s="18" t="n">
        <f aca="false">IF(AND(AH2882=1,AI2882=1),1,0)</f>
        <v>0</v>
      </c>
    </row>
    <row r="2883" customFormat="false" ht="15" hidden="false" customHeight="false" outlineLevel="0" collapsed="false">
      <c r="A2883" s="16" t="str">
        <f aca="false">DATA!A2883</f>
        <v>ITM12881</v>
      </c>
      <c r="B2883" s="16" t="str">
        <f aca="false">DATA!B2883</f>
        <v>Pharma</v>
      </c>
      <c r="C2883" s="17" t="n">
        <f aca="false">DATA!C2883</f>
        <v>405</v>
      </c>
      <c r="D2883" s="17" t="n">
        <f aca="false">DATA!D2883</f>
        <v>63</v>
      </c>
      <c r="E2883" s="18" t="n">
        <f aca="false">DATA!F2883</f>
        <v>9</v>
      </c>
      <c r="F2883" s="19" t="n">
        <f aca="false">DATA!G2883</f>
        <v>38.16</v>
      </c>
      <c r="G2883" s="19" t="n">
        <f aca="false">DATA!H2883</f>
        <v>4.09</v>
      </c>
      <c r="H2883" s="18" t="n">
        <f aca="false">DATA!E2883</f>
        <v>7</v>
      </c>
      <c r="I2883" s="20" t="n">
        <f aca="false">F2883*E2883</f>
        <v>343.44</v>
      </c>
      <c r="J2883" s="20" t="n">
        <f aca="false">PARAMETER!$B$4*G2883*SQRT(E2883)</f>
        <v>20.1823540026946</v>
      </c>
      <c r="K2883" s="20" t="n">
        <f aca="false">I2883+J2883</f>
        <v>363.622354002695</v>
      </c>
      <c r="L2883" s="20" t="n">
        <f aca="false">K2883+F2883*H2883</f>
        <v>630.742354002695</v>
      </c>
      <c r="M2883" s="16" t="str">
        <f aca="false">IF(C2883&lt;=K2883,"REORDER",IF(C2883&gt;L2883,"OVERSTOCK","OK"))</f>
        <v>OK</v>
      </c>
      <c r="N2883" s="16" t="str">
        <f aca="false">IF(C2883&lt;=D2883,"REORDER","OK")</f>
        <v>OK</v>
      </c>
      <c r="O2883" s="18" t="n">
        <f aca="false">IF(D2883&lt;I2883,1,0)</f>
        <v>1</v>
      </c>
      <c r="P2883" s="20" t="n">
        <f aca="false">C2883/F2883</f>
        <v>10.6132075471698</v>
      </c>
      <c r="Q2883" s="19" t="n">
        <f aca="false">DATA!N2883</f>
        <v>78.39</v>
      </c>
      <c r="R2883" s="19" t="n">
        <f aca="false">DATA!O2883</f>
        <v>1.88</v>
      </c>
      <c r="S2883" s="17" t="n">
        <f aca="false">C2883*Q2883</f>
        <v>31747.95</v>
      </c>
      <c r="T2883" s="19" t="n">
        <f aca="false">C2883*R2883</f>
        <v>761.4</v>
      </c>
      <c r="U2883" s="20" t="n">
        <f aca="false">MAX(0,C2883-L2883)</f>
        <v>0</v>
      </c>
      <c r="V2883" s="17" t="n">
        <f aca="false">U2883*Q2883</f>
        <v>0</v>
      </c>
      <c r="W2883" s="19" t="n">
        <f aca="false">U2883*R2883</f>
        <v>0</v>
      </c>
      <c r="X2883" s="20" t="n">
        <f aca="false">MAX(0,K2883-C2883)</f>
        <v>0</v>
      </c>
      <c r="Y2883" s="17" t="n">
        <f aca="false">F2883*PARAMETER!$B$5*Q2883</f>
        <v>1091847.276</v>
      </c>
      <c r="Z2883" s="21" t="n">
        <f aca="false">SUMIF($Y$2:$Y$3205,"&gt;="&amp;Y2883)/SUM($Y$2:$Y$3205)</f>
        <v>0.686997352161601</v>
      </c>
      <c r="AA2883" s="16" t="str">
        <f aca="false">IF(Z2883&lt;=PARAMETER!$B$7,"A",IF(Z2883&lt;=PARAMETER!$B$8,"B","C"))</f>
        <v>A</v>
      </c>
      <c r="AB2883" s="22" t="n">
        <f aca="false">G2883/F2883</f>
        <v>0.107180293501048</v>
      </c>
      <c r="AC2883" s="16" t="str">
        <f aca="false">IF(AB2883&lt;=PARAMETER!$B$9,"X",IF(AB2883&lt;=PARAMETER!$B$10,"Y","Z"))</f>
        <v>X</v>
      </c>
      <c r="AD2883" s="16" t="str">
        <f aca="false">AA2883&amp;AC2883</f>
        <v>AX</v>
      </c>
      <c r="AE2883" s="22" t="n">
        <f aca="false">DATA!I2883</f>
        <v>0.88</v>
      </c>
      <c r="AF2883" s="18" t="n">
        <f aca="false">DATA!L2883</f>
        <v>91</v>
      </c>
      <c r="AG2883" s="16" t="str">
        <f aca="false">DATA!K2883</f>
        <v>A</v>
      </c>
      <c r="AH2883" s="18" t="n">
        <f aca="false">IF(AE2883&gt;=PARAMETER!$B$12,1,0)</f>
        <v>1</v>
      </c>
      <c r="AI2883" s="18" t="n">
        <f aca="false">IF(AF2883&gt;=PARAMETER!$B$13,1,0)</f>
        <v>0</v>
      </c>
      <c r="AJ2883" s="18" t="n">
        <f aca="false">IF(AND(AH2883=1,AI2883=1),1,0)</f>
        <v>0</v>
      </c>
    </row>
    <row r="2884" customFormat="false" ht="15" hidden="false" customHeight="false" outlineLevel="0" collapsed="false">
      <c r="A2884" s="16" t="str">
        <f aca="false">DATA!A2884</f>
        <v>ITM12882</v>
      </c>
      <c r="B2884" s="16" t="str">
        <f aca="false">DATA!B2884</f>
        <v>Apparel</v>
      </c>
      <c r="C2884" s="17" t="n">
        <f aca="false">DATA!C2884</f>
        <v>125</v>
      </c>
      <c r="D2884" s="17" t="n">
        <f aca="false">DATA!D2884</f>
        <v>15</v>
      </c>
      <c r="E2884" s="18" t="n">
        <f aca="false">DATA!F2884</f>
        <v>5</v>
      </c>
      <c r="F2884" s="19" t="n">
        <f aca="false">DATA!G2884</f>
        <v>11.07</v>
      </c>
      <c r="G2884" s="19" t="n">
        <f aca="false">DATA!H2884</f>
        <v>8.78</v>
      </c>
      <c r="H2884" s="18" t="n">
        <f aca="false">DATA!E2884</f>
        <v>9</v>
      </c>
      <c r="I2884" s="20" t="n">
        <f aca="false">F2884*E2884</f>
        <v>55.35</v>
      </c>
      <c r="J2884" s="20" t="n">
        <f aca="false">PARAMETER!$B$4*G2884*SQRT(E2884)</f>
        <v>32.292879711067</v>
      </c>
      <c r="K2884" s="20" t="n">
        <f aca="false">I2884+J2884</f>
        <v>87.642879711067</v>
      </c>
      <c r="L2884" s="20" t="n">
        <f aca="false">K2884+F2884*H2884</f>
        <v>187.272879711067</v>
      </c>
      <c r="M2884" s="16" t="str">
        <f aca="false">IF(C2884&lt;=K2884,"REORDER",IF(C2884&gt;L2884,"OVERSTOCK","OK"))</f>
        <v>OK</v>
      </c>
      <c r="N2884" s="16" t="str">
        <f aca="false">IF(C2884&lt;=D2884,"REORDER","OK")</f>
        <v>OK</v>
      </c>
      <c r="O2884" s="18" t="n">
        <f aca="false">IF(D2884&lt;I2884,1,0)</f>
        <v>1</v>
      </c>
      <c r="P2884" s="20" t="n">
        <f aca="false">C2884/F2884</f>
        <v>11.2917795844625</v>
      </c>
      <c r="Q2884" s="19" t="n">
        <f aca="false">DATA!N2884</f>
        <v>107.28</v>
      </c>
      <c r="R2884" s="19" t="n">
        <f aca="false">DATA!O2884</f>
        <v>1.85</v>
      </c>
      <c r="S2884" s="17" t="n">
        <f aca="false">C2884*Q2884</f>
        <v>13410</v>
      </c>
      <c r="T2884" s="19" t="n">
        <f aca="false">C2884*R2884</f>
        <v>231.25</v>
      </c>
      <c r="U2884" s="20" t="n">
        <f aca="false">MAX(0,C2884-L2884)</f>
        <v>0</v>
      </c>
      <c r="V2884" s="17" t="n">
        <f aca="false">U2884*Q2884</f>
        <v>0</v>
      </c>
      <c r="W2884" s="19" t="n">
        <f aca="false">U2884*R2884</f>
        <v>0</v>
      </c>
      <c r="X2884" s="20" t="n">
        <f aca="false">MAX(0,K2884-C2884)</f>
        <v>0</v>
      </c>
      <c r="Y2884" s="17" t="n">
        <f aca="false">F2884*PARAMETER!$B$5*Q2884</f>
        <v>433470.204</v>
      </c>
      <c r="Z2884" s="21" t="n">
        <f aca="false">SUMIF($Y$2:$Y$3205,"&gt;="&amp;Y2884)/SUM($Y$2:$Y$3205)</f>
        <v>0.925847256767847</v>
      </c>
      <c r="AA2884" s="16" t="str">
        <f aca="false">IF(Z2884&lt;=PARAMETER!$B$7,"A",IF(Z2884&lt;=PARAMETER!$B$8,"B","C"))</f>
        <v>B</v>
      </c>
      <c r="AB2884" s="22" t="n">
        <f aca="false">G2884/F2884</f>
        <v>0.793134598012647</v>
      </c>
      <c r="AC2884" s="16" t="str">
        <f aca="false">IF(AB2884&lt;=PARAMETER!$B$9,"X",IF(AB2884&lt;=PARAMETER!$B$10,"Y","Z"))</f>
        <v>Z</v>
      </c>
      <c r="AD2884" s="16" t="str">
        <f aca="false">AA2884&amp;AC2884</f>
        <v>BZ</v>
      </c>
      <c r="AE2884" s="22" t="n">
        <f aca="false">DATA!I2884</f>
        <v>0.28</v>
      </c>
      <c r="AF2884" s="18" t="n">
        <f aca="false">DATA!L2884</f>
        <v>139</v>
      </c>
      <c r="AG2884" s="16" t="str">
        <f aca="false">DATA!K2884</f>
        <v>A</v>
      </c>
      <c r="AH2884" s="18" t="n">
        <f aca="false">IF(AE2884&gt;=PARAMETER!$B$12,1,0)</f>
        <v>0</v>
      </c>
      <c r="AI2884" s="18" t="n">
        <f aca="false">IF(AF2884&gt;=PARAMETER!$B$13,1,0)</f>
        <v>1</v>
      </c>
      <c r="AJ2884" s="18" t="n">
        <f aca="false">IF(AND(AH2884=1,AI2884=1),1,0)</f>
        <v>0</v>
      </c>
    </row>
    <row r="2885" customFormat="false" ht="15" hidden="false" customHeight="false" outlineLevel="0" collapsed="false">
      <c r="A2885" s="16" t="str">
        <f aca="false">DATA!A2885</f>
        <v>ITM12883</v>
      </c>
      <c r="B2885" s="16" t="str">
        <f aca="false">DATA!B2885</f>
        <v>Electronics</v>
      </c>
      <c r="C2885" s="17" t="n">
        <f aca="false">DATA!C2885</f>
        <v>299</v>
      </c>
      <c r="D2885" s="17" t="n">
        <f aca="false">DATA!D2885</f>
        <v>49</v>
      </c>
      <c r="E2885" s="18" t="n">
        <f aca="false">DATA!F2885</f>
        <v>4</v>
      </c>
      <c r="F2885" s="19" t="n">
        <f aca="false">DATA!G2885</f>
        <v>27.67</v>
      </c>
      <c r="G2885" s="19" t="n">
        <f aca="false">DATA!H2885</f>
        <v>4.24</v>
      </c>
      <c r="H2885" s="18" t="n">
        <f aca="false">DATA!E2885</f>
        <v>13</v>
      </c>
      <c r="I2885" s="20" t="n">
        <f aca="false">F2885*E2885</f>
        <v>110.68</v>
      </c>
      <c r="J2885" s="20" t="n">
        <f aca="false">PARAMETER!$B$4*G2885*SQRT(E2885)</f>
        <v>13.9483587565485</v>
      </c>
      <c r="K2885" s="20" t="n">
        <f aca="false">I2885+J2885</f>
        <v>124.628358756549</v>
      </c>
      <c r="L2885" s="20" t="n">
        <f aca="false">K2885+F2885*H2885</f>
        <v>484.338358756549</v>
      </c>
      <c r="M2885" s="16" t="str">
        <f aca="false">IF(C2885&lt;=K2885,"REORDER",IF(C2885&gt;L2885,"OVERSTOCK","OK"))</f>
        <v>OK</v>
      </c>
      <c r="N2885" s="16" t="str">
        <f aca="false">IF(C2885&lt;=D2885,"REORDER","OK")</f>
        <v>OK</v>
      </c>
      <c r="O2885" s="18" t="n">
        <f aca="false">IF(D2885&lt;I2885,1,0)</f>
        <v>1</v>
      </c>
      <c r="P2885" s="20" t="n">
        <f aca="false">C2885/F2885</f>
        <v>10.8059269967474</v>
      </c>
      <c r="Q2885" s="19" t="n">
        <f aca="false">DATA!N2885</f>
        <v>199.26</v>
      </c>
      <c r="R2885" s="19" t="n">
        <f aca="false">DATA!O2885</f>
        <v>1.48</v>
      </c>
      <c r="S2885" s="17" t="n">
        <f aca="false">C2885*Q2885</f>
        <v>59578.74</v>
      </c>
      <c r="T2885" s="19" t="n">
        <f aca="false">C2885*R2885</f>
        <v>442.52</v>
      </c>
      <c r="U2885" s="20" t="n">
        <f aca="false">MAX(0,C2885-L2885)</f>
        <v>0</v>
      </c>
      <c r="V2885" s="17" t="n">
        <f aca="false">U2885*Q2885</f>
        <v>0</v>
      </c>
      <c r="W2885" s="19" t="n">
        <f aca="false">U2885*R2885</f>
        <v>0</v>
      </c>
      <c r="X2885" s="20" t="n">
        <f aca="false">MAX(0,K2885-C2885)</f>
        <v>0</v>
      </c>
      <c r="Y2885" s="17" t="n">
        <f aca="false">F2885*PARAMETER!$B$5*Q2885</f>
        <v>2012436.333</v>
      </c>
      <c r="Z2885" s="21" t="n">
        <f aca="false">SUMIF($Y$2:$Y$3205,"&gt;="&amp;Y2885)/SUM($Y$2:$Y$3205)</f>
        <v>0.330269144412732</v>
      </c>
      <c r="AA2885" s="16" t="str">
        <f aca="false">IF(Z2885&lt;=PARAMETER!$B$7,"A",IF(Z2885&lt;=PARAMETER!$B$8,"B","C"))</f>
        <v>A</v>
      </c>
      <c r="AB2885" s="22" t="n">
        <f aca="false">G2885/F2885</f>
        <v>0.15323455005421</v>
      </c>
      <c r="AC2885" s="16" t="str">
        <f aca="false">IF(AB2885&lt;=PARAMETER!$B$9,"X",IF(AB2885&lt;=PARAMETER!$B$10,"Y","Z"))</f>
        <v>X</v>
      </c>
      <c r="AD2885" s="16" t="str">
        <f aca="false">AA2885&amp;AC2885</f>
        <v>AX</v>
      </c>
      <c r="AE2885" s="22" t="n">
        <f aca="false">DATA!I2885</f>
        <v>0.75</v>
      </c>
      <c r="AF2885" s="18" t="n">
        <f aca="false">DATA!L2885</f>
        <v>86</v>
      </c>
      <c r="AG2885" s="16" t="str">
        <f aca="false">DATA!K2885</f>
        <v>B</v>
      </c>
      <c r="AH2885" s="18" t="n">
        <f aca="false">IF(AE2885&gt;=PARAMETER!$B$12,1,0)</f>
        <v>0</v>
      </c>
      <c r="AI2885" s="18" t="n">
        <f aca="false">IF(AF2885&gt;=PARAMETER!$B$13,1,0)</f>
        <v>0</v>
      </c>
      <c r="AJ2885" s="18" t="n">
        <f aca="false">IF(AND(AH2885=1,AI2885=1),1,0)</f>
        <v>0</v>
      </c>
    </row>
    <row r="2886" customFormat="false" ht="15" hidden="false" customHeight="false" outlineLevel="0" collapsed="false">
      <c r="A2886" s="16" t="str">
        <f aca="false">DATA!A2886</f>
        <v>ITM12884</v>
      </c>
      <c r="B2886" s="16" t="str">
        <f aca="false">DATA!B2886</f>
        <v>Electronics</v>
      </c>
      <c r="C2886" s="17" t="n">
        <f aca="false">DATA!C2886</f>
        <v>279</v>
      </c>
      <c r="D2886" s="17" t="n">
        <f aca="false">DATA!D2886</f>
        <v>11</v>
      </c>
      <c r="E2886" s="18" t="n">
        <f aca="false">DATA!F2886</f>
        <v>3</v>
      </c>
      <c r="F2886" s="19" t="n">
        <f aca="false">DATA!G2886</f>
        <v>40.41</v>
      </c>
      <c r="G2886" s="19" t="n">
        <f aca="false">DATA!H2886</f>
        <v>2.21</v>
      </c>
      <c r="H2886" s="18" t="n">
        <f aca="false">DATA!E2886</f>
        <v>5</v>
      </c>
      <c r="I2886" s="20" t="n">
        <f aca="false">F2886*E2886</f>
        <v>121.23</v>
      </c>
      <c r="J2886" s="20" t="n">
        <f aca="false">PARAMETER!$B$4*G2886*SQRT(E2886)</f>
        <v>6.2962238168955</v>
      </c>
      <c r="K2886" s="20" t="n">
        <f aca="false">I2886+J2886</f>
        <v>127.526223816896</v>
      </c>
      <c r="L2886" s="20" t="n">
        <f aca="false">K2886+F2886*H2886</f>
        <v>329.576223816896</v>
      </c>
      <c r="M2886" s="16" t="str">
        <f aca="false">IF(C2886&lt;=K2886,"REORDER",IF(C2886&gt;L2886,"OVERSTOCK","OK"))</f>
        <v>OK</v>
      </c>
      <c r="N2886" s="16" t="str">
        <f aca="false">IF(C2886&lt;=D2886,"REORDER","OK")</f>
        <v>OK</v>
      </c>
      <c r="O2886" s="18" t="n">
        <f aca="false">IF(D2886&lt;I2886,1,0)</f>
        <v>1</v>
      </c>
      <c r="P2886" s="20" t="n">
        <f aca="false">C2886/F2886</f>
        <v>6.90423162583519</v>
      </c>
      <c r="Q2886" s="19" t="n">
        <f aca="false">DATA!N2886</f>
        <v>150.95</v>
      </c>
      <c r="R2886" s="19" t="n">
        <f aca="false">DATA!O2886</f>
        <v>1.56</v>
      </c>
      <c r="S2886" s="17" t="n">
        <f aca="false">C2886*Q2886</f>
        <v>42115.05</v>
      </c>
      <c r="T2886" s="19" t="n">
        <f aca="false">C2886*R2886</f>
        <v>435.24</v>
      </c>
      <c r="U2886" s="20" t="n">
        <f aca="false">MAX(0,C2886-L2886)</f>
        <v>0</v>
      </c>
      <c r="V2886" s="17" t="n">
        <f aca="false">U2886*Q2886</f>
        <v>0</v>
      </c>
      <c r="W2886" s="19" t="n">
        <f aca="false">U2886*R2886</f>
        <v>0</v>
      </c>
      <c r="X2886" s="20" t="n">
        <f aca="false">MAX(0,K2886-C2886)</f>
        <v>0</v>
      </c>
      <c r="Y2886" s="17" t="n">
        <f aca="false">F2886*PARAMETER!$B$5*Q2886</f>
        <v>2226459.6675</v>
      </c>
      <c r="Z2886" s="21" t="n">
        <f aca="false">SUMIF($Y$2:$Y$3205,"&gt;="&amp;Y2886)/SUM($Y$2:$Y$3205)</f>
        <v>0.266202122028466</v>
      </c>
      <c r="AA2886" s="16" t="str">
        <f aca="false">IF(Z2886&lt;=PARAMETER!$B$7,"A",IF(Z2886&lt;=PARAMETER!$B$8,"B","C"))</f>
        <v>A</v>
      </c>
      <c r="AB2886" s="22" t="n">
        <f aca="false">G2886/F2886</f>
        <v>0.054689433308587</v>
      </c>
      <c r="AC2886" s="16" t="str">
        <f aca="false">IF(AB2886&lt;=PARAMETER!$B$9,"X",IF(AB2886&lt;=PARAMETER!$B$10,"Y","Z"))</f>
        <v>X</v>
      </c>
      <c r="AD2886" s="16" t="str">
        <f aca="false">AA2886&amp;AC2886</f>
        <v>AX</v>
      </c>
      <c r="AE2886" s="22" t="n">
        <f aca="false">DATA!I2886</f>
        <v>0.36</v>
      </c>
      <c r="AF2886" s="18" t="n">
        <f aca="false">DATA!L2886</f>
        <v>25</v>
      </c>
      <c r="AG2886" s="16" t="str">
        <f aca="false">DATA!K2886</f>
        <v>A</v>
      </c>
      <c r="AH2886" s="18" t="n">
        <f aca="false">IF(AE2886&gt;=PARAMETER!$B$12,1,0)</f>
        <v>0</v>
      </c>
      <c r="AI2886" s="18" t="n">
        <f aca="false">IF(AF2886&gt;=PARAMETER!$B$13,1,0)</f>
        <v>0</v>
      </c>
      <c r="AJ2886" s="18" t="n">
        <f aca="false">IF(AND(AH2886=1,AI2886=1),1,0)</f>
        <v>0</v>
      </c>
    </row>
    <row r="2887" customFormat="false" ht="15" hidden="false" customHeight="false" outlineLevel="0" collapsed="false">
      <c r="A2887" s="16" t="str">
        <f aca="false">DATA!A2887</f>
        <v>ITM12885</v>
      </c>
      <c r="B2887" s="16" t="str">
        <f aca="false">DATA!B2887</f>
        <v>Automotive</v>
      </c>
      <c r="C2887" s="17" t="n">
        <f aca="false">DATA!C2887</f>
        <v>127</v>
      </c>
      <c r="D2887" s="17" t="n">
        <f aca="false">DATA!D2887</f>
        <v>82</v>
      </c>
      <c r="E2887" s="18" t="n">
        <f aca="false">DATA!F2887</f>
        <v>2</v>
      </c>
      <c r="F2887" s="19" t="n">
        <f aca="false">DATA!G2887</f>
        <v>27.31</v>
      </c>
      <c r="G2887" s="19" t="n">
        <f aca="false">DATA!H2887</f>
        <v>0.53</v>
      </c>
      <c r="H2887" s="18" t="n">
        <f aca="false">DATA!E2887</f>
        <v>8</v>
      </c>
      <c r="I2887" s="20" t="n">
        <f aca="false">F2887*E2887</f>
        <v>54.62</v>
      </c>
      <c r="J2887" s="20" t="n">
        <f aca="false">PARAMETER!$B$4*G2887*SQRT(E2887)</f>
        <v>1.23287238289727</v>
      </c>
      <c r="K2887" s="20" t="n">
        <f aca="false">I2887+J2887</f>
        <v>55.8528723828973</v>
      </c>
      <c r="L2887" s="20" t="n">
        <f aca="false">K2887+F2887*H2887</f>
        <v>274.332872382897</v>
      </c>
      <c r="M2887" s="16" t="str">
        <f aca="false">IF(C2887&lt;=K2887,"REORDER",IF(C2887&gt;L2887,"OVERSTOCK","OK"))</f>
        <v>OK</v>
      </c>
      <c r="N2887" s="16" t="str">
        <f aca="false">IF(C2887&lt;=D2887,"REORDER","OK")</f>
        <v>OK</v>
      </c>
      <c r="O2887" s="18" t="n">
        <f aca="false">IF(D2887&lt;I2887,1,0)</f>
        <v>0</v>
      </c>
      <c r="P2887" s="20" t="n">
        <f aca="false">C2887/F2887</f>
        <v>4.65031124130355</v>
      </c>
      <c r="Q2887" s="19" t="n">
        <f aca="false">DATA!N2887</f>
        <v>126.76</v>
      </c>
      <c r="R2887" s="19" t="n">
        <f aca="false">DATA!O2887</f>
        <v>1.29</v>
      </c>
      <c r="S2887" s="17" t="n">
        <f aca="false">C2887*Q2887</f>
        <v>16098.52</v>
      </c>
      <c r="T2887" s="19" t="n">
        <f aca="false">C2887*R2887</f>
        <v>163.83</v>
      </c>
      <c r="U2887" s="20" t="n">
        <f aca="false">MAX(0,C2887-L2887)</f>
        <v>0</v>
      </c>
      <c r="V2887" s="17" t="n">
        <f aca="false">U2887*Q2887</f>
        <v>0</v>
      </c>
      <c r="W2887" s="19" t="n">
        <f aca="false">U2887*R2887</f>
        <v>0</v>
      </c>
      <c r="X2887" s="20" t="n">
        <f aca="false">MAX(0,K2887-C2887)</f>
        <v>0</v>
      </c>
      <c r="Y2887" s="17" t="n">
        <f aca="false">F2887*PARAMETER!$B$5*Q2887</f>
        <v>1263562.694</v>
      </c>
      <c r="Z2887" s="21" t="n">
        <f aca="false">SUMIF($Y$2:$Y$3205,"&gt;="&amp;Y2887)/SUM($Y$2:$Y$3205)</f>
        <v>0.620881997651649</v>
      </c>
      <c r="AA2887" s="16" t="str">
        <f aca="false">IF(Z2887&lt;=PARAMETER!$B$7,"A",IF(Z2887&lt;=PARAMETER!$B$8,"B","C"))</f>
        <v>A</v>
      </c>
      <c r="AB2887" s="22" t="n">
        <f aca="false">G2887/F2887</f>
        <v>0.0194068106920542</v>
      </c>
      <c r="AC2887" s="16" t="str">
        <f aca="false">IF(AB2887&lt;=PARAMETER!$B$9,"X",IF(AB2887&lt;=PARAMETER!$B$10,"Y","Z"))</f>
        <v>X</v>
      </c>
      <c r="AD2887" s="16" t="str">
        <f aca="false">AA2887&amp;AC2887</f>
        <v>AX</v>
      </c>
      <c r="AE2887" s="22" t="n">
        <f aca="false">DATA!I2887</f>
        <v>0.72</v>
      </c>
      <c r="AF2887" s="18" t="n">
        <f aca="false">DATA!L2887</f>
        <v>132</v>
      </c>
      <c r="AG2887" s="16" t="str">
        <f aca="false">DATA!K2887</f>
        <v>A</v>
      </c>
      <c r="AH2887" s="18" t="n">
        <f aca="false">IF(AE2887&gt;=PARAMETER!$B$12,1,0)</f>
        <v>0</v>
      </c>
      <c r="AI2887" s="18" t="n">
        <f aca="false">IF(AF2887&gt;=PARAMETER!$B$13,1,0)</f>
        <v>1</v>
      </c>
      <c r="AJ2887" s="18" t="n">
        <f aca="false">IF(AND(AH2887=1,AI2887=1),1,0)</f>
        <v>0</v>
      </c>
    </row>
    <row r="2888" customFormat="false" ht="15" hidden="false" customHeight="false" outlineLevel="0" collapsed="false">
      <c r="A2888" s="16" t="str">
        <f aca="false">DATA!A2888</f>
        <v>ITM12886</v>
      </c>
      <c r="B2888" s="16" t="str">
        <f aca="false">DATA!B2888</f>
        <v>Automotive</v>
      </c>
      <c r="C2888" s="17" t="n">
        <f aca="false">DATA!C2888</f>
        <v>38</v>
      </c>
      <c r="D2888" s="17" t="n">
        <f aca="false">DATA!D2888</f>
        <v>11</v>
      </c>
      <c r="E2888" s="18" t="n">
        <f aca="false">DATA!F2888</f>
        <v>9</v>
      </c>
      <c r="F2888" s="19" t="n">
        <f aca="false">DATA!G2888</f>
        <v>45.49</v>
      </c>
      <c r="G2888" s="19" t="n">
        <f aca="false">DATA!H2888</f>
        <v>3.64</v>
      </c>
      <c r="H2888" s="18" t="n">
        <f aca="false">DATA!E2888</f>
        <v>9</v>
      </c>
      <c r="I2888" s="20" t="n">
        <f aca="false">F2888*E2888</f>
        <v>409.41</v>
      </c>
      <c r="J2888" s="20" t="n">
        <f aca="false">PARAMETER!$B$4*G2888*SQRT(E2888)</f>
        <v>17.9618016063101</v>
      </c>
      <c r="K2888" s="20" t="n">
        <f aca="false">I2888+J2888</f>
        <v>427.37180160631</v>
      </c>
      <c r="L2888" s="20" t="n">
        <f aca="false">K2888+F2888*H2888</f>
        <v>836.78180160631</v>
      </c>
      <c r="M2888" s="16" t="str">
        <f aca="false">IF(C2888&lt;=K2888,"REORDER",IF(C2888&gt;L2888,"OVERSTOCK","OK"))</f>
        <v>REORDER</v>
      </c>
      <c r="N2888" s="16" t="str">
        <f aca="false">IF(C2888&lt;=D2888,"REORDER","OK")</f>
        <v>OK</v>
      </c>
      <c r="O2888" s="18" t="n">
        <f aca="false">IF(D2888&lt;I2888,1,0)</f>
        <v>1</v>
      </c>
      <c r="P2888" s="20" t="n">
        <f aca="false">C2888/F2888</f>
        <v>0.835348428225984</v>
      </c>
      <c r="Q2888" s="19" t="n">
        <f aca="false">DATA!N2888</f>
        <v>167.3</v>
      </c>
      <c r="R2888" s="19" t="n">
        <f aca="false">DATA!O2888</f>
        <v>1.41</v>
      </c>
      <c r="S2888" s="17" t="n">
        <f aca="false">C2888*Q2888</f>
        <v>6357.4</v>
      </c>
      <c r="T2888" s="19" t="n">
        <f aca="false">C2888*R2888</f>
        <v>53.58</v>
      </c>
      <c r="U2888" s="20" t="n">
        <f aca="false">MAX(0,C2888-L2888)</f>
        <v>0</v>
      </c>
      <c r="V2888" s="17" t="n">
        <f aca="false">U2888*Q2888</f>
        <v>0</v>
      </c>
      <c r="W2888" s="19" t="n">
        <f aca="false">U2888*R2888</f>
        <v>0</v>
      </c>
      <c r="X2888" s="20" t="n">
        <f aca="false">MAX(0,K2888-C2888)</f>
        <v>389.37180160631</v>
      </c>
      <c r="Y2888" s="17" t="n">
        <f aca="false">F2888*PARAMETER!$B$5*Q2888</f>
        <v>2777824.105</v>
      </c>
      <c r="Z2888" s="21" t="n">
        <f aca="false">SUMIF($Y$2:$Y$3205,"&gt;="&amp;Y2888)/SUM($Y$2:$Y$3205)</f>
        <v>0.115720808795625</v>
      </c>
      <c r="AA2888" s="16" t="str">
        <f aca="false">IF(Z2888&lt;=PARAMETER!$B$7,"A",IF(Z2888&lt;=PARAMETER!$B$8,"B","C"))</f>
        <v>A</v>
      </c>
      <c r="AB2888" s="22" t="n">
        <f aca="false">G2888/F2888</f>
        <v>0.0800175862826995</v>
      </c>
      <c r="AC2888" s="16" t="str">
        <f aca="false">IF(AB2888&lt;=PARAMETER!$B$9,"X",IF(AB2888&lt;=PARAMETER!$B$10,"Y","Z"))</f>
        <v>X</v>
      </c>
      <c r="AD2888" s="16" t="str">
        <f aca="false">AA2888&amp;AC2888</f>
        <v>AX</v>
      </c>
      <c r="AE2888" s="22" t="n">
        <f aca="false">DATA!I2888</f>
        <v>0.7</v>
      </c>
      <c r="AF2888" s="18" t="n">
        <f aca="false">DATA!L2888</f>
        <v>17</v>
      </c>
      <c r="AG2888" s="16" t="str">
        <f aca="false">DATA!K2888</f>
        <v>C</v>
      </c>
      <c r="AH2888" s="18" t="n">
        <f aca="false">IF(AE2888&gt;=PARAMETER!$B$12,1,0)</f>
        <v>0</v>
      </c>
      <c r="AI2888" s="18" t="n">
        <f aca="false">IF(AF2888&gt;=PARAMETER!$B$13,1,0)</f>
        <v>0</v>
      </c>
      <c r="AJ2888" s="18" t="n">
        <f aca="false">IF(AND(AH2888=1,AI2888=1),1,0)</f>
        <v>0</v>
      </c>
    </row>
    <row r="2889" customFormat="false" ht="15" hidden="false" customHeight="false" outlineLevel="0" collapsed="false">
      <c r="A2889" s="16" t="str">
        <f aca="false">DATA!A2889</f>
        <v>ITM12887</v>
      </c>
      <c r="B2889" s="16" t="str">
        <f aca="false">DATA!B2889</f>
        <v>Electronics</v>
      </c>
      <c r="C2889" s="17" t="n">
        <f aca="false">DATA!C2889</f>
        <v>429</v>
      </c>
      <c r="D2889" s="17" t="n">
        <f aca="false">DATA!D2889</f>
        <v>83</v>
      </c>
      <c r="E2889" s="18" t="n">
        <f aca="false">DATA!F2889</f>
        <v>8</v>
      </c>
      <c r="F2889" s="19" t="n">
        <f aca="false">DATA!G2889</f>
        <v>3.87</v>
      </c>
      <c r="G2889" s="19" t="n">
        <f aca="false">DATA!H2889</f>
        <v>4.1</v>
      </c>
      <c r="H2889" s="18" t="n">
        <f aca="false">DATA!E2889</f>
        <v>3</v>
      </c>
      <c r="I2889" s="20" t="n">
        <f aca="false">F2889*E2889</f>
        <v>30.96</v>
      </c>
      <c r="J2889" s="20" t="n">
        <f aca="false">PARAMETER!$B$4*G2889*SQRT(E2889)</f>
        <v>19.0746293202974</v>
      </c>
      <c r="K2889" s="20" t="n">
        <f aca="false">I2889+J2889</f>
        <v>50.0346293202974</v>
      </c>
      <c r="L2889" s="20" t="n">
        <f aca="false">K2889+F2889*H2889</f>
        <v>61.6446293202974</v>
      </c>
      <c r="M2889" s="16" t="str">
        <f aca="false">IF(C2889&lt;=K2889,"REORDER",IF(C2889&gt;L2889,"OVERSTOCK","OK"))</f>
        <v>OVERSTOCK</v>
      </c>
      <c r="N2889" s="16" t="str">
        <f aca="false">IF(C2889&lt;=D2889,"REORDER","OK")</f>
        <v>OK</v>
      </c>
      <c r="O2889" s="18" t="n">
        <f aca="false">IF(D2889&lt;I2889,1,0)</f>
        <v>0</v>
      </c>
      <c r="P2889" s="20" t="n">
        <f aca="false">C2889/F2889</f>
        <v>110.852713178295</v>
      </c>
      <c r="Q2889" s="19" t="n">
        <f aca="false">DATA!N2889</f>
        <v>93.99</v>
      </c>
      <c r="R2889" s="19" t="n">
        <f aca="false">DATA!O2889</f>
        <v>1.27</v>
      </c>
      <c r="S2889" s="17" t="n">
        <f aca="false">C2889*Q2889</f>
        <v>40321.71</v>
      </c>
      <c r="T2889" s="19" t="n">
        <f aca="false">C2889*R2889</f>
        <v>544.83</v>
      </c>
      <c r="U2889" s="20" t="n">
        <f aca="false">MAX(0,C2889-L2889)</f>
        <v>367.355370679703</v>
      </c>
      <c r="V2889" s="17" t="n">
        <f aca="false">U2889*Q2889</f>
        <v>34527.7312901852</v>
      </c>
      <c r="W2889" s="19" t="n">
        <f aca="false">U2889*R2889</f>
        <v>466.541320763222</v>
      </c>
      <c r="X2889" s="20" t="n">
        <f aca="false">MAX(0,K2889-C2889)</f>
        <v>0</v>
      </c>
      <c r="Y2889" s="17" t="n">
        <f aca="false">F2889*PARAMETER!$B$5*Q2889</f>
        <v>132765.5745</v>
      </c>
      <c r="Z2889" s="21" t="n">
        <f aca="false">SUMIF($Y$2:$Y$3205,"&gt;="&amp;Y2889)/SUM($Y$2:$Y$3205)</f>
        <v>0.993166803189838</v>
      </c>
      <c r="AA2889" s="16" t="str">
        <f aca="false">IF(Z2889&lt;=PARAMETER!$B$7,"A",IF(Z2889&lt;=PARAMETER!$B$8,"B","C"))</f>
        <v>C</v>
      </c>
      <c r="AB2889" s="22" t="n">
        <f aca="false">G2889/F2889</f>
        <v>1.0594315245478</v>
      </c>
      <c r="AC2889" s="16" t="str">
        <f aca="false">IF(AB2889&lt;=PARAMETER!$B$9,"X",IF(AB2889&lt;=PARAMETER!$B$10,"Y","Z"))</f>
        <v>Z</v>
      </c>
      <c r="AD2889" s="16" t="str">
        <f aca="false">AA2889&amp;AC2889</f>
        <v>CZ</v>
      </c>
      <c r="AE2889" s="22" t="n">
        <f aca="false">DATA!I2889</f>
        <v>0.35</v>
      </c>
      <c r="AF2889" s="18" t="n">
        <f aca="false">DATA!L2889</f>
        <v>156</v>
      </c>
      <c r="AG2889" s="16" t="str">
        <f aca="false">DATA!K2889</f>
        <v>B</v>
      </c>
      <c r="AH2889" s="18" t="n">
        <f aca="false">IF(AE2889&gt;=PARAMETER!$B$12,1,0)</f>
        <v>0</v>
      </c>
      <c r="AI2889" s="18" t="n">
        <f aca="false">IF(AF2889&gt;=PARAMETER!$B$13,1,0)</f>
        <v>1</v>
      </c>
      <c r="AJ2889" s="18" t="n">
        <f aca="false">IF(AND(AH2889=1,AI2889=1),1,0)</f>
        <v>0</v>
      </c>
    </row>
    <row r="2890" customFormat="false" ht="15" hidden="false" customHeight="false" outlineLevel="0" collapsed="false">
      <c r="A2890" s="16" t="str">
        <f aca="false">DATA!A2890</f>
        <v>ITM12888</v>
      </c>
      <c r="B2890" s="16" t="str">
        <f aca="false">DATA!B2890</f>
        <v>Groceries</v>
      </c>
      <c r="C2890" s="17" t="n">
        <f aca="false">DATA!C2890</f>
        <v>478</v>
      </c>
      <c r="D2890" s="17" t="n">
        <f aca="false">DATA!D2890</f>
        <v>64</v>
      </c>
      <c r="E2890" s="18" t="n">
        <f aca="false">DATA!F2890</f>
        <v>7</v>
      </c>
      <c r="F2890" s="19" t="n">
        <f aca="false">DATA!G2890</f>
        <v>29.83</v>
      </c>
      <c r="G2890" s="19" t="n">
        <f aca="false">DATA!H2890</f>
        <v>9.48</v>
      </c>
      <c r="H2890" s="18" t="n">
        <f aca="false">DATA!E2890</f>
        <v>14</v>
      </c>
      <c r="I2890" s="20" t="n">
        <f aca="false">F2890*E2890</f>
        <v>208.81</v>
      </c>
      <c r="J2890" s="20" t="n">
        <f aca="false">PARAMETER!$B$4*G2890*SQRT(E2890)</f>
        <v>41.2557621073536</v>
      </c>
      <c r="K2890" s="20" t="n">
        <f aca="false">I2890+J2890</f>
        <v>250.065762107354</v>
      </c>
      <c r="L2890" s="20" t="n">
        <f aca="false">K2890+F2890*H2890</f>
        <v>667.685762107354</v>
      </c>
      <c r="M2890" s="16" t="str">
        <f aca="false">IF(C2890&lt;=K2890,"REORDER",IF(C2890&gt;L2890,"OVERSTOCK","OK"))</f>
        <v>OK</v>
      </c>
      <c r="N2890" s="16" t="str">
        <f aca="false">IF(C2890&lt;=D2890,"REORDER","OK")</f>
        <v>OK</v>
      </c>
      <c r="O2890" s="18" t="n">
        <f aca="false">IF(D2890&lt;I2890,1,0)</f>
        <v>1</v>
      </c>
      <c r="P2890" s="20" t="n">
        <f aca="false">C2890/F2890</f>
        <v>16.0241367750587</v>
      </c>
      <c r="Q2890" s="19" t="n">
        <f aca="false">DATA!N2890</f>
        <v>190.51</v>
      </c>
      <c r="R2890" s="19" t="n">
        <f aca="false">DATA!O2890</f>
        <v>0.69</v>
      </c>
      <c r="S2890" s="17" t="n">
        <f aca="false">C2890*Q2890</f>
        <v>91063.78</v>
      </c>
      <c r="T2890" s="19" t="n">
        <f aca="false">C2890*R2890</f>
        <v>329.82</v>
      </c>
      <c r="U2890" s="20" t="n">
        <f aca="false">MAX(0,C2890-L2890)</f>
        <v>0</v>
      </c>
      <c r="V2890" s="17" t="n">
        <f aca="false">U2890*Q2890</f>
        <v>0</v>
      </c>
      <c r="W2890" s="19" t="n">
        <f aca="false">U2890*R2890</f>
        <v>0</v>
      </c>
      <c r="X2890" s="20" t="n">
        <f aca="false">MAX(0,K2890-C2890)</f>
        <v>0</v>
      </c>
      <c r="Y2890" s="17" t="n">
        <f aca="false">F2890*PARAMETER!$B$5*Q2890</f>
        <v>2074263.3545</v>
      </c>
      <c r="Z2890" s="21" t="n">
        <f aca="false">SUMIF($Y$2:$Y$3205,"&gt;="&amp;Y2890)/SUM($Y$2:$Y$3205)</f>
        <v>0.312068865364817</v>
      </c>
      <c r="AA2890" s="16" t="str">
        <f aca="false">IF(Z2890&lt;=PARAMETER!$B$7,"A",IF(Z2890&lt;=PARAMETER!$B$8,"B","C"))</f>
        <v>A</v>
      </c>
      <c r="AB2890" s="22" t="n">
        <f aca="false">G2890/F2890</f>
        <v>0.317800871605766</v>
      </c>
      <c r="AC2890" s="16" t="str">
        <f aca="false">IF(AB2890&lt;=PARAMETER!$B$9,"X",IF(AB2890&lt;=PARAMETER!$B$10,"Y","Z"))</f>
        <v>Y</v>
      </c>
      <c r="AD2890" s="16" t="str">
        <f aca="false">AA2890&amp;AC2890</f>
        <v>AY</v>
      </c>
      <c r="AE2890" s="22" t="n">
        <f aca="false">DATA!I2890</f>
        <v>0.31</v>
      </c>
      <c r="AF2890" s="18" t="n">
        <f aca="false">DATA!L2890</f>
        <v>169</v>
      </c>
      <c r="AG2890" s="16" t="str">
        <f aca="false">DATA!K2890</f>
        <v>A</v>
      </c>
      <c r="AH2890" s="18" t="n">
        <f aca="false">IF(AE2890&gt;=PARAMETER!$B$12,1,0)</f>
        <v>0</v>
      </c>
      <c r="AI2890" s="18" t="n">
        <f aca="false">IF(AF2890&gt;=PARAMETER!$B$13,1,0)</f>
        <v>1</v>
      </c>
      <c r="AJ2890" s="18" t="n">
        <f aca="false">IF(AND(AH2890=1,AI2890=1),1,0)</f>
        <v>0</v>
      </c>
    </row>
    <row r="2891" customFormat="false" ht="15" hidden="false" customHeight="false" outlineLevel="0" collapsed="false">
      <c r="A2891" s="16" t="str">
        <f aca="false">DATA!A2891</f>
        <v>ITM12889</v>
      </c>
      <c r="B2891" s="16" t="str">
        <f aca="false">DATA!B2891</f>
        <v>Groceries</v>
      </c>
      <c r="C2891" s="17" t="n">
        <f aca="false">DATA!C2891</f>
        <v>315</v>
      </c>
      <c r="D2891" s="17" t="n">
        <f aca="false">DATA!D2891</f>
        <v>81</v>
      </c>
      <c r="E2891" s="18" t="n">
        <f aca="false">DATA!F2891</f>
        <v>9</v>
      </c>
      <c r="F2891" s="19" t="n">
        <f aca="false">DATA!G2891</f>
        <v>28.53</v>
      </c>
      <c r="G2891" s="19" t="n">
        <f aca="false">DATA!H2891</f>
        <v>2.46</v>
      </c>
      <c r="H2891" s="18" t="n">
        <f aca="false">DATA!E2891</f>
        <v>4</v>
      </c>
      <c r="I2891" s="20" t="n">
        <f aca="false">F2891*E2891</f>
        <v>256.77</v>
      </c>
      <c r="J2891" s="20" t="n">
        <f aca="false">PARAMETER!$B$4*G2891*SQRT(E2891)</f>
        <v>12.1390197669019</v>
      </c>
      <c r="K2891" s="20" t="n">
        <f aca="false">I2891+J2891</f>
        <v>268.909019766902</v>
      </c>
      <c r="L2891" s="20" t="n">
        <f aca="false">K2891+F2891*H2891</f>
        <v>383.029019766902</v>
      </c>
      <c r="M2891" s="16" t="str">
        <f aca="false">IF(C2891&lt;=K2891,"REORDER",IF(C2891&gt;L2891,"OVERSTOCK","OK"))</f>
        <v>OK</v>
      </c>
      <c r="N2891" s="16" t="str">
        <f aca="false">IF(C2891&lt;=D2891,"REORDER","OK")</f>
        <v>OK</v>
      </c>
      <c r="O2891" s="18" t="n">
        <f aca="false">IF(D2891&lt;I2891,1,0)</f>
        <v>1</v>
      </c>
      <c r="P2891" s="20" t="n">
        <f aca="false">C2891/F2891</f>
        <v>11.0410094637224</v>
      </c>
      <c r="Q2891" s="19" t="n">
        <f aca="false">DATA!N2891</f>
        <v>114.88</v>
      </c>
      <c r="R2891" s="19" t="n">
        <f aca="false">DATA!O2891</f>
        <v>0.77</v>
      </c>
      <c r="S2891" s="17" t="n">
        <f aca="false">C2891*Q2891</f>
        <v>36187.2</v>
      </c>
      <c r="T2891" s="19" t="n">
        <f aca="false">C2891*R2891</f>
        <v>242.55</v>
      </c>
      <c r="U2891" s="20" t="n">
        <f aca="false">MAX(0,C2891-L2891)</f>
        <v>0</v>
      </c>
      <c r="V2891" s="17" t="n">
        <f aca="false">U2891*Q2891</f>
        <v>0</v>
      </c>
      <c r="W2891" s="19" t="n">
        <f aca="false">U2891*R2891</f>
        <v>0</v>
      </c>
      <c r="X2891" s="20" t="n">
        <f aca="false">MAX(0,K2891-C2891)</f>
        <v>0</v>
      </c>
      <c r="Y2891" s="17" t="n">
        <f aca="false">F2891*PARAMETER!$B$5*Q2891</f>
        <v>1196297.136</v>
      </c>
      <c r="Z2891" s="21" t="n">
        <f aca="false">SUMIF($Y$2:$Y$3205,"&gt;="&amp;Y2891)/SUM($Y$2:$Y$3205)</f>
        <v>0.646738478179421</v>
      </c>
      <c r="AA2891" s="16" t="str">
        <f aca="false">IF(Z2891&lt;=PARAMETER!$B$7,"A",IF(Z2891&lt;=PARAMETER!$B$8,"B","C"))</f>
        <v>A</v>
      </c>
      <c r="AB2891" s="22" t="n">
        <f aca="false">G2891/F2891</f>
        <v>0.0862250262881178</v>
      </c>
      <c r="AC2891" s="16" t="str">
        <f aca="false">IF(AB2891&lt;=PARAMETER!$B$9,"X",IF(AB2891&lt;=PARAMETER!$B$10,"Y","Z"))</f>
        <v>X</v>
      </c>
      <c r="AD2891" s="16" t="str">
        <f aca="false">AA2891&amp;AC2891</f>
        <v>AX</v>
      </c>
      <c r="AE2891" s="22" t="n">
        <f aca="false">DATA!I2891</f>
        <v>0.19</v>
      </c>
      <c r="AF2891" s="18" t="n">
        <f aca="false">DATA!L2891</f>
        <v>76</v>
      </c>
      <c r="AG2891" s="16" t="str">
        <f aca="false">DATA!K2891</f>
        <v>A</v>
      </c>
      <c r="AH2891" s="18" t="n">
        <f aca="false">IF(AE2891&gt;=PARAMETER!$B$12,1,0)</f>
        <v>0</v>
      </c>
      <c r="AI2891" s="18" t="n">
        <f aca="false">IF(AF2891&gt;=PARAMETER!$B$13,1,0)</f>
        <v>0</v>
      </c>
      <c r="AJ2891" s="18" t="n">
        <f aca="false">IF(AND(AH2891=1,AI2891=1),1,0)</f>
        <v>0</v>
      </c>
    </row>
    <row r="2892" customFormat="false" ht="15" hidden="false" customHeight="false" outlineLevel="0" collapsed="false">
      <c r="A2892" s="16" t="str">
        <f aca="false">DATA!A2892</f>
        <v>ITM12890</v>
      </c>
      <c r="B2892" s="16" t="str">
        <f aca="false">DATA!B2892</f>
        <v>Automotive</v>
      </c>
      <c r="C2892" s="17" t="n">
        <f aca="false">DATA!C2892</f>
        <v>325</v>
      </c>
      <c r="D2892" s="17" t="n">
        <f aca="false">DATA!D2892</f>
        <v>69</v>
      </c>
      <c r="E2892" s="18" t="n">
        <f aca="false">DATA!F2892</f>
        <v>4</v>
      </c>
      <c r="F2892" s="19" t="n">
        <f aca="false">DATA!G2892</f>
        <v>33.36</v>
      </c>
      <c r="G2892" s="19" t="n">
        <f aca="false">DATA!H2892</f>
        <v>4.13</v>
      </c>
      <c r="H2892" s="18" t="n">
        <f aca="false">DATA!E2892</f>
        <v>14</v>
      </c>
      <c r="I2892" s="20" t="n">
        <f aca="false">F2892*E2892</f>
        <v>133.44</v>
      </c>
      <c r="J2892" s="20" t="n">
        <f aca="false">PARAMETER!$B$4*G2892*SQRT(E2892)</f>
        <v>13.5864909586192</v>
      </c>
      <c r="K2892" s="20" t="n">
        <f aca="false">I2892+J2892</f>
        <v>147.026490958619</v>
      </c>
      <c r="L2892" s="20" t="n">
        <f aca="false">K2892+F2892*H2892</f>
        <v>614.066490958619</v>
      </c>
      <c r="M2892" s="16" t="str">
        <f aca="false">IF(C2892&lt;=K2892,"REORDER",IF(C2892&gt;L2892,"OVERSTOCK","OK"))</f>
        <v>OK</v>
      </c>
      <c r="N2892" s="16" t="str">
        <f aca="false">IF(C2892&lt;=D2892,"REORDER","OK")</f>
        <v>OK</v>
      </c>
      <c r="O2892" s="18" t="n">
        <f aca="false">IF(D2892&lt;I2892,1,0)</f>
        <v>1</v>
      </c>
      <c r="P2892" s="20" t="n">
        <f aca="false">C2892/F2892</f>
        <v>9.74220623501199</v>
      </c>
      <c r="Q2892" s="19" t="n">
        <f aca="false">DATA!N2892</f>
        <v>72.11</v>
      </c>
      <c r="R2892" s="19" t="n">
        <f aca="false">DATA!O2892</f>
        <v>1.19</v>
      </c>
      <c r="S2892" s="17" t="n">
        <f aca="false">C2892*Q2892</f>
        <v>23435.75</v>
      </c>
      <c r="T2892" s="19" t="n">
        <f aca="false">C2892*R2892</f>
        <v>386.75</v>
      </c>
      <c r="U2892" s="20" t="n">
        <f aca="false">MAX(0,C2892-L2892)</f>
        <v>0</v>
      </c>
      <c r="V2892" s="17" t="n">
        <f aca="false">U2892*Q2892</f>
        <v>0</v>
      </c>
      <c r="W2892" s="19" t="n">
        <f aca="false">U2892*R2892</f>
        <v>0</v>
      </c>
      <c r="X2892" s="20" t="n">
        <f aca="false">MAX(0,K2892-C2892)</f>
        <v>0</v>
      </c>
      <c r="Y2892" s="17" t="n">
        <f aca="false">F2892*PARAMETER!$B$5*Q2892</f>
        <v>878040.204</v>
      </c>
      <c r="Z2892" s="21" t="n">
        <f aca="false">SUMIF($Y$2:$Y$3205,"&gt;="&amp;Y2892)/SUM($Y$2:$Y$3205)</f>
        <v>0.783969657583525</v>
      </c>
      <c r="AA2892" s="16" t="str">
        <f aca="false">IF(Z2892&lt;=PARAMETER!$B$7,"A",IF(Z2892&lt;=PARAMETER!$B$8,"B","C"))</f>
        <v>A</v>
      </c>
      <c r="AB2892" s="22" t="n">
        <f aca="false">G2892/F2892</f>
        <v>0.123800959232614</v>
      </c>
      <c r="AC2892" s="16" t="str">
        <f aca="false">IF(AB2892&lt;=PARAMETER!$B$9,"X",IF(AB2892&lt;=PARAMETER!$B$10,"Y","Z"))</f>
        <v>X</v>
      </c>
      <c r="AD2892" s="16" t="str">
        <f aca="false">AA2892&amp;AC2892</f>
        <v>AX</v>
      </c>
      <c r="AE2892" s="22" t="n">
        <f aca="false">DATA!I2892</f>
        <v>0.15</v>
      </c>
      <c r="AF2892" s="18" t="n">
        <f aca="false">DATA!L2892</f>
        <v>124</v>
      </c>
      <c r="AG2892" s="16" t="str">
        <f aca="false">DATA!K2892</f>
        <v>B</v>
      </c>
      <c r="AH2892" s="18" t="n">
        <f aca="false">IF(AE2892&gt;=PARAMETER!$B$12,1,0)</f>
        <v>0</v>
      </c>
      <c r="AI2892" s="18" t="n">
        <f aca="false">IF(AF2892&gt;=PARAMETER!$B$13,1,0)</f>
        <v>1</v>
      </c>
      <c r="AJ2892" s="18" t="n">
        <f aca="false">IF(AND(AH2892=1,AI2892=1),1,0)</f>
        <v>0</v>
      </c>
    </row>
    <row r="2893" customFormat="false" ht="15" hidden="false" customHeight="false" outlineLevel="0" collapsed="false">
      <c r="A2893" s="16" t="str">
        <f aca="false">DATA!A2893</f>
        <v>ITM12891</v>
      </c>
      <c r="B2893" s="16" t="str">
        <f aca="false">DATA!B2893</f>
        <v>Pharma</v>
      </c>
      <c r="C2893" s="17" t="n">
        <f aca="false">DATA!C2893</f>
        <v>190</v>
      </c>
      <c r="D2893" s="17" t="n">
        <f aca="false">DATA!D2893</f>
        <v>15</v>
      </c>
      <c r="E2893" s="18" t="n">
        <f aca="false">DATA!F2893</f>
        <v>8</v>
      </c>
      <c r="F2893" s="19" t="n">
        <f aca="false">DATA!G2893</f>
        <v>41.84</v>
      </c>
      <c r="G2893" s="19" t="n">
        <f aca="false">DATA!H2893</f>
        <v>0.74</v>
      </c>
      <c r="H2893" s="18" t="n">
        <f aca="false">DATA!E2893</f>
        <v>6</v>
      </c>
      <c r="I2893" s="20" t="n">
        <f aca="false">F2893*E2893</f>
        <v>334.72</v>
      </c>
      <c r="J2893" s="20" t="n">
        <f aca="false">PARAMETER!$B$4*G2893*SQRT(E2893)</f>
        <v>3.44273797488295</v>
      </c>
      <c r="K2893" s="20" t="n">
        <f aca="false">I2893+J2893</f>
        <v>338.162737974883</v>
      </c>
      <c r="L2893" s="20" t="n">
        <f aca="false">K2893+F2893*H2893</f>
        <v>589.202737974883</v>
      </c>
      <c r="M2893" s="16" t="str">
        <f aca="false">IF(C2893&lt;=K2893,"REORDER",IF(C2893&gt;L2893,"OVERSTOCK","OK"))</f>
        <v>REORDER</v>
      </c>
      <c r="N2893" s="16" t="str">
        <f aca="false">IF(C2893&lt;=D2893,"REORDER","OK")</f>
        <v>OK</v>
      </c>
      <c r="O2893" s="18" t="n">
        <f aca="false">IF(D2893&lt;I2893,1,0)</f>
        <v>1</v>
      </c>
      <c r="P2893" s="20" t="n">
        <f aca="false">C2893/F2893</f>
        <v>4.54110898661568</v>
      </c>
      <c r="Q2893" s="19" t="n">
        <f aca="false">DATA!N2893</f>
        <v>26.34</v>
      </c>
      <c r="R2893" s="19" t="n">
        <f aca="false">DATA!O2893</f>
        <v>1.47</v>
      </c>
      <c r="S2893" s="17" t="n">
        <f aca="false">C2893*Q2893</f>
        <v>5004.6</v>
      </c>
      <c r="T2893" s="19" t="n">
        <f aca="false">C2893*R2893</f>
        <v>279.3</v>
      </c>
      <c r="U2893" s="20" t="n">
        <f aca="false">MAX(0,C2893-L2893)</f>
        <v>0</v>
      </c>
      <c r="V2893" s="17" t="n">
        <f aca="false">U2893*Q2893</f>
        <v>0</v>
      </c>
      <c r="W2893" s="19" t="n">
        <f aca="false">U2893*R2893</f>
        <v>0</v>
      </c>
      <c r="X2893" s="20" t="n">
        <f aca="false">MAX(0,K2893-C2893)</f>
        <v>148.162737974883</v>
      </c>
      <c r="Y2893" s="17" t="n">
        <f aca="false">F2893*PARAMETER!$B$5*Q2893</f>
        <v>402253.944</v>
      </c>
      <c r="Z2893" s="21" t="n">
        <f aca="false">SUMIF($Y$2:$Y$3205,"&gt;="&amp;Y2893)/SUM($Y$2:$Y$3205)</f>
        <v>0.934148382522308</v>
      </c>
      <c r="AA2893" s="16" t="str">
        <f aca="false">IF(Z2893&lt;=PARAMETER!$B$7,"A",IF(Z2893&lt;=PARAMETER!$B$8,"B","C"))</f>
        <v>B</v>
      </c>
      <c r="AB2893" s="22" t="n">
        <f aca="false">G2893/F2893</f>
        <v>0.0176864244741874</v>
      </c>
      <c r="AC2893" s="16" t="str">
        <f aca="false">IF(AB2893&lt;=PARAMETER!$B$9,"X",IF(AB2893&lt;=PARAMETER!$B$10,"Y","Z"))</f>
        <v>X</v>
      </c>
      <c r="AD2893" s="16" t="str">
        <f aca="false">AA2893&amp;AC2893</f>
        <v>BX</v>
      </c>
      <c r="AE2893" s="22" t="n">
        <f aca="false">DATA!I2893</f>
        <v>0.87</v>
      </c>
      <c r="AF2893" s="18" t="n">
        <f aca="false">DATA!L2893</f>
        <v>122</v>
      </c>
      <c r="AG2893" s="16" t="str">
        <f aca="false">DATA!K2893</f>
        <v>B</v>
      </c>
      <c r="AH2893" s="18" t="n">
        <f aca="false">IF(AE2893&gt;=PARAMETER!$B$12,1,0)</f>
        <v>1</v>
      </c>
      <c r="AI2893" s="18" t="n">
        <f aca="false">IF(AF2893&gt;=PARAMETER!$B$13,1,0)</f>
        <v>1</v>
      </c>
      <c r="AJ2893" s="18" t="n">
        <f aca="false">IF(AND(AH2893=1,AI2893=1),1,0)</f>
        <v>1</v>
      </c>
    </row>
    <row r="2894" customFormat="false" ht="15" hidden="false" customHeight="false" outlineLevel="0" collapsed="false">
      <c r="A2894" s="16" t="str">
        <f aca="false">DATA!A2894</f>
        <v>ITM12892</v>
      </c>
      <c r="B2894" s="16" t="str">
        <f aca="false">DATA!B2894</f>
        <v>Electronics</v>
      </c>
      <c r="C2894" s="17" t="n">
        <f aca="false">DATA!C2894</f>
        <v>350</v>
      </c>
      <c r="D2894" s="17" t="n">
        <f aca="false">DATA!D2894</f>
        <v>28</v>
      </c>
      <c r="E2894" s="18" t="n">
        <f aca="false">DATA!F2894</f>
        <v>8</v>
      </c>
      <c r="F2894" s="19" t="n">
        <f aca="false">DATA!G2894</f>
        <v>36.57</v>
      </c>
      <c r="G2894" s="19" t="n">
        <f aca="false">DATA!H2894</f>
        <v>7.75</v>
      </c>
      <c r="H2894" s="18" t="n">
        <f aca="false">DATA!E2894</f>
        <v>10</v>
      </c>
      <c r="I2894" s="20" t="n">
        <f aca="false">F2894*E2894</f>
        <v>292.56</v>
      </c>
      <c r="J2894" s="20" t="n">
        <f aca="false">PARAMETER!$B$4*G2894*SQRT(E2894)</f>
        <v>36.0557017639769</v>
      </c>
      <c r="K2894" s="20" t="n">
        <f aca="false">I2894+J2894</f>
        <v>328.615701763977</v>
      </c>
      <c r="L2894" s="20" t="n">
        <f aca="false">K2894+F2894*H2894</f>
        <v>694.315701763977</v>
      </c>
      <c r="M2894" s="16" t="str">
        <f aca="false">IF(C2894&lt;=K2894,"REORDER",IF(C2894&gt;L2894,"OVERSTOCK","OK"))</f>
        <v>OK</v>
      </c>
      <c r="N2894" s="16" t="str">
        <f aca="false">IF(C2894&lt;=D2894,"REORDER","OK")</f>
        <v>OK</v>
      </c>
      <c r="O2894" s="18" t="n">
        <f aca="false">IF(D2894&lt;I2894,1,0)</f>
        <v>1</v>
      </c>
      <c r="P2894" s="20" t="n">
        <f aca="false">C2894/F2894</f>
        <v>9.57068635493574</v>
      </c>
      <c r="Q2894" s="19" t="n">
        <f aca="false">DATA!N2894</f>
        <v>81.38</v>
      </c>
      <c r="R2894" s="19" t="n">
        <f aca="false">DATA!O2894</f>
        <v>0.87</v>
      </c>
      <c r="S2894" s="17" t="n">
        <f aca="false">C2894*Q2894</f>
        <v>28483</v>
      </c>
      <c r="T2894" s="19" t="n">
        <f aca="false">C2894*R2894</f>
        <v>304.5</v>
      </c>
      <c r="U2894" s="20" t="n">
        <f aca="false">MAX(0,C2894-L2894)</f>
        <v>0</v>
      </c>
      <c r="V2894" s="17" t="n">
        <f aca="false">U2894*Q2894</f>
        <v>0</v>
      </c>
      <c r="W2894" s="19" t="n">
        <f aca="false">U2894*R2894</f>
        <v>0</v>
      </c>
      <c r="X2894" s="20" t="n">
        <f aca="false">MAX(0,K2894-C2894)</f>
        <v>0</v>
      </c>
      <c r="Y2894" s="17" t="n">
        <f aca="false">F2894*PARAMETER!$B$5*Q2894</f>
        <v>1086264.309</v>
      </c>
      <c r="Z2894" s="21" t="n">
        <f aca="false">SUMIF($Y$2:$Y$3205,"&gt;="&amp;Y2894)/SUM($Y$2:$Y$3205)</f>
        <v>0.690816011991795</v>
      </c>
      <c r="AA2894" s="16" t="str">
        <f aca="false">IF(Z2894&lt;=PARAMETER!$B$7,"A",IF(Z2894&lt;=PARAMETER!$B$8,"B","C"))</f>
        <v>A</v>
      </c>
      <c r="AB2894" s="22" t="n">
        <f aca="false">G2894/F2894</f>
        <v>0.211922340716434</v>
      </c>
      <c r="AC2894" s="16" t="str">
        <f aca="false">IF(AB2894&lt;=PARAMETER!$B$9,"X",IF(AB2894&lt;=PARAMETER!$B$10,"Y","Z"))</f>
        <v>X</v>
      </c>
      <c r="AD2894" s="16" t="str">
        <f aca="false">AA2894&amp;AC2894</f>
        <v>AX</v>
      </c>
      <c r="AE2894" s="22" t="n">
        <f aca="false">DATA!I2894</f>
        <v>0.14</v>
      </c>
      <c r="AF2894" s="18" t="n">
        <f aca="false">DATA!L2894</f>
        <v>41</v>
      </c>
      <c r="AG2894" s="16" t="str">
        <f aca="false">DATA!K2894</f>
        <v>C</v>
      </c>
      <c r="AH2894" s="18" t="n">
        <f aca="false">IF(AE2894&gt;=PARAMETER!$B$12,1,0)</f>
        <v>0</v>
      </c>
      <c r="AI2894" s="18" t="n">
        <f aca="false">IF(AF2894&gt;=PARAMETER!$B$13,1,0)</f>
        <v>0</v>
      </c>
      <c r="AJ2894" s="18" t="n">
        <f aca="false">IF(AND(AH2894=1,AI2894=1),1,0)</f>
        <v>0</v>
      </c>
    </row>
    <row r="2895" customFormat="false" ht="15" hidden="false" customHeight="false" outlineLevel="0" collapsed="false">
      <c r="A2895" s="16" t="str">
        <f aca="false">DATA!A2895</f>
        <v>ITM12893</v>
      </c>
      <c r="B2895" s="16" t="str">
        <f aca="false">DATA!B2895</f>
        <v>Automotive</v>
      </c>
      <c r="C2895" s="17" t="n">
        <f aca="false">DATA!C2895</f>
        <v>214</v>
      </c>
      <c r="D2895" s="17" t="n">
        <f aca="false">DATA!D2895</f>
        <v>36</v>
      </c>
      <c r="E2895" s="18" t="n">
        <f aca="false">DATA!F2895</f>
        <v>6</v>
      </c>
      <c r="F2895" s="19" t="n">
        <f aca="false">DATA!G2895</f>
        <v>39.72</v>
      </c>
      <c r="G2895" s="19" t="n">
        <f aca="false">DATA!H2895</f>
        <v>9.19</v>
      </c>
      <c r="H2895" s="18" t="n">
        <f aca="false">DATA!E2895</f>
        <v>13</v>
      </c>
      <c r="I2895" s="20" t="n">
        <f aca="false">F2895*E2895</f>
        <v>238.32</v>
      </c>
      <c r="J2895" s="20" t="n">
        <f aca="false">PARAMETER!$B$4*G2895*SQRT(E2895)</f>
        <v>37.0269886850195</v>
      </c>
      <c r="K2895" s="20" t="n">
        <f aca="false">I2895+J2895</f>
        <v>275.34698868502</v>
      </c>
      <c r="L2895" s="20" t="n">
        <f aca="false">K2895+F2895*H2895</f>
        <v>791.70698868502</v>
      </c>
      <c r="M2895" s="16" t="str">
        <f aca="false">IF(C2895&lt;=K2895,"REORDER",IF(C2895&gt;L2895,"OVERSTOCK","OK"))</f>
        <v>REORDER</v>
      </c>
      <c r="N2895" s="16" t="str">
        <f aca="false">IF(C2895&lt;=D2895,"REORDER","OK")</f>
        <v>OK</v>
      </c>
      <c r="O2895" s="18" t="n">
        <f aca="false">IF(D2895&lt;I2895,1,0)</f>
        <v>1</v>
      </c>
      <c r="P2895" s="20" t="n">
        <f aca="false">C2895/F2895</f>
        <v>5.3877139979859</v>
      </c>
      <c r="Q2895" s="19" t="n">
        <f aca="false">DATA!N2895</f>
        <v>118.04</v>
      </c>
      <c r="R2895" s="19" t="n">
        <f aca="false">DATA!O2895</f>
        <v>0.37</v>
      </c>
      <c r="S2895" s="17" t="n">
        <f aca="false">C2895*Q2895</f>
        <v>25260.56</v>
      </c>
      <c r="T2895" s="19" t="n">
        <f aca="false">C2895*R2895</f>
        <v>79.18</v>
      </c>
      <c r="U2895" s="20" t="n">
        <f aca="false">MAX(0,C2895-L2895)</f>
        <v>0</v>
      </c>
      <c r="V2895" s="17" t="n">
        <f aca="false">U2895*Q2895</f>
        <v>0</v>
      </c>
      <c r="W2895" s="19" t="n">
        <f aca="false">U2895*R2895</f>
        <v>0</v>
      </c>
      <c r="X2895" s="20" t="n">
        <f aca="false">MAX(0,K2895-C2895)</f>
        <v>61.3469886850195</v>
      </c>
      <c r="Y2895" s="17" t="n">
        <f aca="false">F2895*PARAMETER!$B$5*Q2895</f>
        <v>1711320.312</v>
      </c>
      <c r="Z2895" s="21" t="n">
        <f aca="false">SUMIF($Y$2:$Y$3205,"&gt;="&amp;Y2895)/SUM($Y$2:$Y$3205)</f>
        <v>0.45430232256234</v>
      </c>
      <c r="AA2895" s="16" t="str">
        <f aca="false">IF(Z2895&lt;=PARAMETER!$B$7,"A",IF(Z2895&lt;=PARAMETER!$B$8,"B","C"))</f>
        <v>A</v>
      </c>
      <c r="AB2895" s="22" t="n">
        <f aca="false">G2895/F2895</f>
        <v>0.231369587109768</v>
      </c>
      <c r="AC2895" s="16" t="str">
        <f aca="false">IF(AB2895&lt;=PARAMETER!$B$9,"X",IF(AB2895&lt;=PARAMETER!$B$10,"Y","Z"))</f>
        <v>X</v>
      </c>
      <c r="AD2895" s="16" t="str">
        <f aca="false">AA2895&amp;AC2895</f>
        <v>AX</v>
      </c>
      <c r="AE2895" s="22" t="n">
        <f aca="false">DATA!I2895</f>
        <v>0.18</v>
      </c>
      <c r="AF2895" s="18" t="n">
        <f aca="false">DATA!L2895</f>
        <v>114</v>
      </c>
      <c r="AG2895" s="16" t="str">
        <f aca="false">DATA!K2895</f>
        <v>C</v>
      </c>
      <c r="AH2895" s="18" t="n">
        <f aca="false">IF(AE2895&gt;=PARAMETER!$B$12,1,0)</f>
        <v>0</v>
      </c>
      <c r="AI2895" s="18" t="n">
        <f aca="false">IF(AF2895&gt;=PARAMETER!$B$13,1,0)</f>
        <v>1</v>
      </c>
      <c r="AJ2895" s="18" t="n">
        <f aca="false">IF(AND(AH2895=1,AI2895=1),1,0)</f>
        <v>0</v>
      </c>
    </row>
    <row r="2896" customFormat="false" ht="15" hidden="false" customHeight="false" outlineLevel="0" collapsed="false">
      <c r="A2896" s="16" t="str">
        <f aca="false">DATA!A2896</f>
        <v>ITM12894</v>
      </c>
      <c r="B2896" s="16" t="str">
        <f aca="false">DATA!B2896</f>
        <v>Automotive</v>
      </c>
      <c r="C2896" s="17" t="n">
        <f aca="false">DATA!C2896</f>
        <v>31</v>
      </c>
      <c r="D2896" s="17" t="n">
        <f aca="false">DATA!D2896</f>
        <v>10</v>
      </c>
      <c r="E2896" s="18" t="n">
        <f aca="false">DATA!F2896</f>
        <v>7</v>
      </c>
      <c r="F2896" s="19" t="n">
        <f aca="false">DATA!G2896</f>
        <v>15.15</v>
      </c>
      <c r="G2896" s="19" t="n">
        <f aca="false">DATA!H2896</f>
        <v>2.76</v>
      </c>
      <c r="H2896" s="18" t="n">
        <f aca="false">DATA!E2896</f>
        <v>12</v>
      </c>
      <c r="I2896" s="20" t="n">
        <f aca="false">F2896*E2896</f>
        <v>106.05</v>
      </c>
      <c r="J2896" s="20" t="n">
        <f aca="false">PARAMETER!$B$4*G2896*SQRT(E2896)</f>
        <v>12.0111712464447</v>
      </c>
      <c r="K2896" s="20" t="n">
        <f aca="false">I2896+J2896</f>
        <v>118.061171246445</v>
      </c>
      <c r="L2896" s="20" t="n">
        <f aca="false">K2896+F2896*H2896</f>
        <v>299.861171246445</v>
      </c>
      <c r="M2896" s="16" t="str">
        <f aca="false">IF(C2896&lt;=K2896,"REORDER",IF(C2896&gt;L2896,"OVERSTOCK","OK"))</f>
        <v>REORDER</v>
      </c>
      <c r="N2896" s="16" t="str">
        <f aca="false">IF(C2896&lt;=D2896,"REORDER","OK")</f>
        <v>OK</v>
      </c>
      <c r="O2896" s="18" t="n">
        <f aca="false">IF(D2896&lt;I2896,1,0)</f>
        <v>1</v>
      </c>
      <c r="P2896" s="20" t="n">
        <f aca="false">C2896/F2896</f>
        <v>2.04620462046205</v>
      </c>
      <c r="Q2896" s="19" t="n">
        <f aca="false">DATA!N2896</f>
        <v>143.62</v>
      </c>
      <c r="R2896" s="19" t="n">
        <f aca="false">DATA!O2896</f>
        <v>0.97</v>
      </c>
      <c r="S2896" s="17" t="n">
        <f aca="false">C2896*Q2896</f>
        <v>4452.22</v>
      </c>
      <c r="T2896" s="19" t="n">
        <f aca="false">C2896*R2896</f>
        <v>30.07</v>
      </c>
      <c r="U2896" s="20" t="n">
        <f aca="false">MAX(0,C2896-L2896)</f>
        <v>0</v>
      </c>
      <c r="V2896" s="17" t="n">
        <f aca="false">U2896*Q2896</f>
        <v>0</v>
      </c>
      <c r="W2896" s="19" t="n">
        <f aca="false">U2896*R2896</f>
        <v>0</v>
      </c>
      <c r="X2896" s="20" t="n">
        <f aca="false">MAX(0,K2896-C2896)</f>
        <v>87.0611712464447</v>
      </c>
      <c r="Y2896" s="17" t="n">
        <f aca="false">F2896*PARAMETER!$B$5*Q2896</f>
        <v>794182.695</v>
      </c>
      <c r="Z2896" s="21" t="n">
        <f aca="false">SUMIF($Y$2:$Y$3205,"&gt;="&amp;Y2896)/SUM($Y$2:$Y$3205)</f>
        <v>0.811463051653169</v>
      </c>
      <c r="AA2896" s="16" t="str">
        <f aca="false">IF(Z2896&lt;=PARAMETER!$B$7,"A",IF(Z2896&lt;=PARAMETER!$B$8,"B","C"))</f>
        <v>B</v>
      </c>
      <c r="AB2896" s="22" t="n">
        <f aca="false">G2896/F2896</f>
        <v>0.182178217821782</v>
      </c>
      <c r="AC2896" s="16" t="str">
        <f aca="false">IF(AB2896&lt;=PARAMETER!$B$9,"X",IF(AB2896&lt;=PARAMETER!$B$10,"Y","Z"))</f>
        <v>X</v>
      </c>
      <c r="AD2896" s="16" t="str">
        <f aca="false">AA2896&amp;AC2896</f>
        <v>BX</v>
      </c>
      <c r="AE2896" s="22" t="n">
        <f aca="false">DATA!I2896</f>
        <v>0.31</v>
      </c>
      <c r="AF2896" s="18" t="n">
        <f aca="false">DATA!L2896</f>
        <v>34</v>
      </c>
      <c r="AG2896" s="16" t="str">
        <f aca="false">DATA!K2896</f>
        <v>D</v>
      </c>
      <c r="AH2896" s="18" t="n">
        <f aca="false">IF(AE2896&gt;=PARAMETER!$B$12,1,0)</f>
        <v>0</v>
      </c>
      <c r="AI2896" s="18" t="n">
        <f aca="false">IF(AF2896&gt;=PARAMETER!$B$13,1,0)</f>
        <v>0</v>
      </c>
      <c r="AJ2896" s="18" t="n">
        <f aca="false">IF(AND(AH2896=1,AI2896=1),1,0)</f>
        <v>0</v>
      </c>
    </row>
    <row r="2897" customFormat="false" ht="15" hidden="false" customHeight="false" outlineLevel="0" collapsed="false">
      <c r="A2897" s="16" t="str">
        <f aca="false">DATA!A2897</f>
        <v>ITM12895</v>
      </c>
      <c r="B2897" s="16" t="str">
        <f aca="false">DATA!B2897</f>
        <v>Electronics</v>
      </c>
      <c r="C2897" s="17" t="n">
        <f aca="false">DATA!C2897</f>
        <v>214</v>
      </c>
      <c r="D2897" s="17" t="n">
        <f aca="false">DATA!D2897</f>
        <v>42</v>
      </c>
      <c r="E2897" s="18" t="n">
        <f aca="false">DATA!F2897</f>
        <v>9</v>
      </c>
      <c r="F2897" s="19" t="n">
        <f aca="false">DATA!G2897</f>
        <v>19.99</v>
      </c>
      <c r="G2897" s="19" t="n">
        <f aca="false">DATA!H2897</f>
        <v>4.58</v>
      </c>
      <c r="H2897" s="18" t="n">
        <f aca="false">DATA!E2897</f>
        <v>8</v>
      </c>
      <c r="I2897" s="20" t="n">
        <f aca="false">F2897*E2897</f>
        <v>179.91</v>
      </c>
      <c r="J2897" s="20" t="n">
        <f aca="false">PARAMETER!$B$4*G2897*SQRT(E2897)</f>
        <v>22.6002888343132</v>
      </c>
      <c r="K2897" s="20" t="n">
        <f aca="false">I2897+J2897</f>
        <v>202.510288834313</v>
      </c>
      <c r="L2897" s="20" t="n">
        <f aca="false">K2897+F2897*H2897</f>
        <v>362.430288834313</v>
      </c>
      <c r="M2897" s="16" t="str">
        <f aca="false">IF(C2897&lt;=K2897,"REORDER",IF(C2897&gt;L2897,"OVERSTOCK","OK"))</f>
        <v>OK</v>
      </c>
      <c r="N2897" s="16" t="str">
        <f aca="false">IF(C2897&lt;=D2897,"REORDER","OK")</f>
        <v>OK</v>
      </c>
      <c r="O2897" s="18" t="n">
        <f aca="false">IF(D2897&lt;I2897,1,0)</f>
        <v>1</v>
      </c>
      <c r="P2897" s="20" t="n">
        <f aca="false">C2897/F2897</f>
        <v>10.7053526763382</v>
      </c>
      <c r="Q2897" s="19" t="n">
        <f aca="false">DATA!N2897</f>
        <v>176.27</v>
      </c>
      <c r="R2897" s="19" t="n">
        <f aca="false">DATA!O2897</f>
        <v>1.93</v>
      </c>
      <c r="S2897" s="17" t="n">
        <f aca="false">C2897*Q2897</f>
        <v>37721.78</v>
      </c>
      <c r="T2897" s="19" t="n">
        <f aca="false">C2897*R2897</f>
        <v>413.02</v>
      </c>
      <c r="U2897" s="20" t="n">
        <f aca="false">MAX(0,C2897-L2897)</f>
        <v>0</v>
      </c>
      <c r="V2897" s="17" t="n">
        <f aca="false">U2897*Q2897</f>
        <v>0</v>
      </c>
      <c r="W2897" s="19" t="n">
        <f aca="false">U2897*R2897</f>
        <v>0</v>
      </c>
      <c r="X2897" s="20" t="n">
        <f aca="false">MAX(0,K2897-C2897)</f>
        <v>0</v>
      </c>
      <c r="Y2897" s="17" t="n">
        <f aca="false">F2897*PARAMETER!$B$5*Q2897</f>
        <v>1286127.6145</v>
      </c>
      <c r="Z2897" s="21" t="n">
        <f aca="false">SUMIF($Y$2:$Y$3205,"&gt;="&amp;Y2897)/SUM($Y$2:$Y$3205)</f>
        <v>0.610707157103256</v>
      </c>
      <c r="AA2897" s="16" t="str">
        <f aca="false">IF(Z2897&lt;=PARAMETER!$B$7,"A",IF(Z2897&lt;=PARAMETER!$B$8,"B","C"))</f>
        <v>A</v>
      </c>
      <c r="AB2897" s="22" t="n">
        <f aca="false">G2897/F2897</f>
        <v>0.229114557278639</v>
      </c>
      <c r="AC2897" s="16" t="str">
        <f aca="false">IF(AB2897&lt;=PARAMETER!$B$9,"X",IF(AB2897&lt;=PARAMETER!$B$10,"Y","Z"))</f>
        <v>X</v>
      </c>
      <c r="AD2897" s="16" t="str">
        <f aca="false">AA2897&amp;AC2897</f>
        <v>AX</v>
      </c>
      <c r="AE2897" s="22" t="n">
        <f aca="false">DATA!I2897</f>
        <v>0.9</v>
      </c>
      <c r="AF2897" s="18" t="n">
        <f aca="false">DATA!L2897</f>
        <v>62</v>
      </c>
      <c r="AG2897" s="16" t="str">
        <f aca="false">DATA!K2897</f>
        <v>D</v>
      </c>
      <c r="AH2897" s="18" t="n">
        <f aca="false">IF(AE2897&gt;=PARAMETER!$B$12,1,0)</f>
        <v>1</v>
      </c>
      <c r="AI2897" s="18" t="n">
        <f aca="false">IF(AF2897&gt;=PARAMETER!$B$13,1,0)</f>
        <v>0</v>
      </c>
      <c r="AJ2897" s="18" t="n">
        <f aca="false">IF(AND(AH2897=1,AI2897=1),1,0)</f>
        <v>0</v>
      </c>
    </row>
    <row r="2898" customFormat="false" ht="15" hidden="false" customHeight="false" outlineLevel="0" collapsed="false">
      <c r="A2898" s="16" t="str">
        <f aca="false">DATA!A2898</f>
        <v>ITM12896</v>
      </c>
      <c r="B2898" s="16" t="str">
        <f aca="false">DATA!B2898</f>
        <v>Electronics</v>
      </c>
      <c r="C2898" s="17" t="n">
        <f aca="false">DATA!C2898</f>
        <v>302</v>
      </c>
      <c r="D2898" s="17" t="n">
        <f aca="false">DATA!D2898</f>
        <v>49</v>
      </c>
      <c r="E2898" s="18" t="n">
        <f aca="false">DATA!F2898</f>
        <v>3</v>
      </c>
      <c r="F2898" s="19" t="n">
        <f aca="false">DATA!G2898</f>
        <v>31.71</v>
      </c>
      <c r="G2898" s="19" t="n">
        <f aca="false">DATA!H2898</f>
        <v>1.66</v>
      </c>
      <c r="H2898" s="18" t="n">
        <f aca="false">DATA!E2898</f>
        <v>3</v>
      </c>
      <c r="I2898" s="20" t="n">
        <f aca="false">F2898*E2898</f>
        <v>95.13</v>
      </c>
      <c r="J2898" s="20" t="n">
        <f aca="false">PARAMETER!$B$4*G2898*SQRT(E2898)</f>
        <v>4.72929028780386</v>
      </c>
      <c r="K2898" s="20" t="n">
        <f aca="false">I2898+J2898</f>
        <v>99.8592902878039</v>
      </c>
      <c r="L2898" s="20" t="n">
        <f aca="false">K2898+F2898*H2898</f>
        <v>194.989290287804</v>
      </c>
      <c r="M2898" s="16" t="str">
        <f aca="false">IF(C2898&lt;=K2898,"REORDER",IF(C2898&gt;L2898,"OVERSTOCK","OK"))</f>
        <v>OVERSTOCK</v>
      </c>
      <c r="N2898" s="16" t="str">
        <f aca="false">IF(C2898&lt;=D2898,"REORDER","OK")</f>
        <v>OK</v>
      </c>
      <c r="O2898" s="18" t="n">
        <f aca="false">IF(D2898&lt;I2898,1,0)</f>
        <v>1</v>
      </c>
      <c r="P2898" s="20" t="n">
        <f aca="false">C2898/F2898</f>
        <v>9.52380952380952</v>
      </c>
      <c r="Q2898" s="19" t="n">
        <f aca="false">DATA!N2898</f>
        <v>189.35</v>
      </c>
      <c r="R2898" s="19" t="n">
        <f aca="false">DATA!O2898</f>
        <v>0.51</v>
      </c>
      <c r="S2898" s="17" t="n">
        <f aca="false">C2898*Q2898</f>
        <v>57183.7</v>
      </c>
      <c r="T2898" s="19" t="n">
        <f aca="false">C2898*R2898</f>
        <v>154.02</v>
      </c>
      <c r="U2898" s="20" t="n">
        <f aca="false">MAX(0,C2898-L2898)</f>
        <v>107.010709712196</v>
      </c>
      <c r="V2898" s="17" t="n">
        <f aca="false">U2898*Q2898</f>
        <v>20262.4778840043</v>
      </c>
      <c r="W2898" s="19" t="n">
        <f aca="false">U2898*R2898</f>
        <v>54.57546195322</v>
      </c>
      <c r="X2898" s="20" t="n">
        <f aca="false">MAX(0,K2898-C2898)</f>
        <v>0</v>
      </c>
      <c r="Y2898" s="17" t="n">
        <f aca="false">F2898*PARAMETER!$B$5*Q2898</f>
        <v>2191565.3025</v>
      </c>
      <c r="Z2898" s="21" t="n">
        <f aca="false">SUMIF($Y$2:$Y$3205,"&gt;="&amp;Y2898)/SUM($Y$2:$Y$3205)</f>
        <v>0.274643017631793</v>
      </c>
      <c r="AA2898" s="16" t="str">
        <f aca="false">IF(Z2898&lt;=PARAMETER!$B$7,"A",IF(Z2898&lt;=PARAMETER!$B$8,"B","C"))</f>
        <v>A</v>
      </c>
      <c r="AB2898" s="22" t="n">
        <f aca="false">G2898/F2898</f>
        <v>0.0523494165878272</v>
      </c>
      <c r="AC2898" s="16" t="str">
        <f aca="false">IF(AB2898&lt;=PARAMETER!$B$9,"X",IF(AB2898&lt;=PARAMETER!$B$10,"Y","Z"))</f>
        <v>X</v>
      </c>
      <c r="AD2898" s="16" t="str">
        <f aca="false">AA2898&amp;AC2898</f>
        <v>AX</v>
      </c>
      <c r="AE2898" s="22" t="n">
        <f aca="false">DATA!I2898</f>
        <v>0.4</v>
      </c>
      <c r="AF2898" s="18" t="n">
        <f aca="false">DATA!L2898</f>
        <v>90</v>
      </c>
      <c r="AG2898" s="16" t="str">
        <f aca="false">DATA!K2898</f>
        <v>C</v>
      </c>
      <c r="AH2898" s="18" t="n">
        <f aca="false">IF(AE2898&gt;=PARAMETER!$B$12,1,0)</f>
        <v>0</v>
      </c>
      <c r="AI2898" s="18" t="n">
        <f aca="false">IF(AF2898&gt;=PARAMETER!$B$13,1,0)</f>
        <v>0</v>
      </c>
      <c r="AJ2898" s="18" t="n">
        <f aca="false">IF(AND(AH2898=1,AI2898=1),1,0)</f>
        <v>0</v>
      </c>
    </row>
    <row r="2899" customFormat="false" ht="15" hidden="false" customHeight="false" outlineLevel="0" collapsed="false">
      <c r="A2899" s="16" t="str">
        <f aca="false">DATA!A2899</f>
        <v>ITM12897</v>
      </c>
      <c r="B2899" s="16" t="str">
        <f aca="false">DATA!B2899</f>
        <v>Groceries</v>
      </c>
      <c r="C2899" s="17" t="n">
        <f aca="false">DATA!C2899</f>
        <v>388</v>
      </c>
      <c r="D2899" s="17" t="n">
        <f aca="false">DATA!D2899</f>
        <v>41</v>
      </c>
      <c r="E2899" s="18" t="n">
        <f aca="false">DATA!F2899</f>
        <v>7</v>
      </c>
      <c r="F2899" s="19" t="n">
        <f aca="false">DATA!G2899</f>
        <v>28.12</v>
      </c>
      <c r="G2899" s="19" t="n">
        <f aca="false">DATA!H2899</f>
        <v>4.84</v>
      </c>
      <c r="H2899" s="18" t="n">
        <f aca="false">DATA!E2899</f>
        <v>12</v>
      </c>
      <c r="I2899" s="20" t="n">
        <f aca="false">F2899*E2899</f>
        <v>196.84</v>
      </c>
      <c r="J2899" s="20" t="n">
        <f aca="false">PARAMETER!$B$4*G2899*SQRT(E2899)</f>
        <v>21.0630684176784</v>
      </c>
      <c r="K2899" s="20" t="n">
        <f aca="false">I2899+J2899</f>
        <v>217.903068417678</v>
      </c>
      <c r="L2899" s="20" t="n">
        <f aca="false">K2899+F2899*H2899</f>
        <v>555.343068417678</v>
      </c>
      <c r="M2899" s="16" t="str">
        <f aca="false">IF(C2899&lt;=K2899,"REORDER",IF(C2899&gt;L2899,"OVERSTOCK","OK"))</f>
        <v>OK</v>
      </c>
      <c r="N2899" s="16" t="str">
        <f aca="false">IF(C2899&lt;=D2899,"REORDER","OK")</f>
        <v>OK</v>
      </c>
      <c r="O2899" s="18" t="n">
        <f aca="false">IF(D2899&lt;I2899,1,0)</f>
        <v>1</v>
      </c>
      <c r="P2899" s="20" t="n">
        <f aca="false">C2899/F2899</f>
        <v>13.7980085348506</v>
      </c>
      <c r="Q2899" s="19" t="n">
        <f aca="false">DATA!N2899</f>
        <v>29.47</v>
      </c>
      <c r="R2899" s="19" t="n">
        <f aca="false">DATA!O2899</f>
        <v>1.33</v>
      </c>
      <c r="S2899" s="17" t="n">
        <f aca="false">C2899*Q2899</f>
        <v>11434.36</v>
      </c>
      <c r="T2899" s="19" t="n">
        <f aca="false">C2899*R2899</f>
        <v>516.04</v>
      </c>
      <c r="U2899" s="20" t="n">
        <f aca="false">MAX(0,C2899-L2899)</f>
        <v>0</v>
      </c>
      <c r="V2899" s="17" t="n">
        <f aca="false">U2899*Q2899</f>
        <v>0</v>
      </c>
      <c r="W2899" s="19" t="n">
        <f aca="false">U2899*R2899</f>
        <v>0</v>
      </c>
      <c r="X2899" s="20" t="n">
        <f aca="false">MAX(0,K2899-C2899)</f>
        <v>0</v>
      </c>
      <c r="Y2899" s="17" t="n">
        <f aca="false">F2899*PARAMETER!$B$5*Q2899</f>
        <v>302474.186</v>
      </c>
      <c r="Z2899" s="21" t="n">
        <f aca="false">SUMIF($Y$2:$Y$3205,"&gt;="&amp;Y2899)/SUM($Y$2:$Y$3205)</f>
        <v>0.960223260722486</v>
      </c>
      <c r="AA2899" s="16" t="str">
        <f aca="false">IF(Z2899&lt;=PARAMETER!$B$7,"A",IF(Z2899&lt;=PARAMETER!$B$8,"B","C"))</f>
        <v>C</v>
      </c>
      <c r="AB2899" s="22" t="n">
        <f aca="false">G2899/F2899</f>
        <v>0.172119487908962</v>
      </c>
      <c r="AC2899" s="16" t="str">
        <f aca="false">IF(AB2899&lt;=PARAMETER!$B$9,"X",IF(AB2899&lt;=PARAMETER!$B$10,"Y","Z"))</f>
        <v>X</v>
      </c>
      <c r="AD2899" s="16" t="str">
        <f aca="false">AA2899&amp;AC2899</f>
        <v>CX</v>
      </c>
      <c r="AE2899" s="22" t="n">
        <f aca="false">DATA!I2899</f>
        <v>0.27</v>
      </c>
      <c r="AF2899" s="18" t="n">
        <f aca="false">DATA!L2899</f>
        <v>34</v>
      </c>
      <c r="AG2899" s="16" t="str">
        <f aca="false">DATA!K2899</f>
        <v>A</v>
      </c>
      <c r="AH2899" s="18" t="n">
        <f aca="false">IF(AE2899&gt;=PARAMETER!$B$12,1,0)</f>
        <v>0</v>
      </c>
      <c r="AI2899" s="18" t="n">
        <f aca="false">IF(AF2899&gt;=PARAMETER!$B$13,1,0)</f>
        <v>0</v>
      </c>
      <c r="AJ2899" s="18" t="n">
        <f aca="false">IF(AND(AH2899=1,AI2899=1),1,0)</f>
        <v>0</v>
      </c>
    </row>
    <row r="2900" customFormat="false" ht="15" hidden="false" customHeight="false" outlineLevel="0" collapsed="false">
      <c r="A2900" s="16" t="str">
        <f aca="false">DATA!A2900</f>
        <v>ITM12898</v>
      </c>
      <c r="B2900" s="16" t="str">
        <f aca="false">DATA!B2900</f>
        <v>Pharma</v>
      </c>
      <c r="C2900" s="17" t="n">
        <f aca="false">DATA!C2900</f>
        <v>201</v>
      </c>
      <c r="D2900" s="17" t="n">
        <f aca="false">DATA!D2900</f>
        <v>78</v>
      </c>
      <c r="E2900" s="18" t="n">
        <f aca="false">DATA!F2900</f>
        <v>9</v>
      </c>
      <c r="F2900" s="19" t="n">
        <f aca="false">DATA!G2900</f>
        <v>48.09</v>
      </c>
      <c r="G2900" s="19" t="n">
        <f aca="false">DATA!H2900</f>
        <v>1.77</v>
      </c>
      <c r="H2900" s="18" t="n">
        <f aca="false">DATA!E2900</f>
        <v>7</v>
      </c>
      <c r="I2900" s="20" t="n">
        <f aca="false">F2900*E2900</f>
        <v>432.81</v>
      </c>
      <c r="J2900" s="20" t="n">
        <f aca="false">PARAMETER!$B$4*G2900*SQRT(E2900)</f>
        <v>8.73417275911232</v>
      </c>
      <c r="K2900" s="20" t="n">
        <f aca="false">I2900+J2900</f>
        <v>441.544172759112</v>
      </c>
      <c r="L2900" s="20" t="n">
        <f aca="false">K2900+F2900*H2900</f>
        <v>778.174172759112</v>
      </c>
      <c r="M2900" s="16" t="str">
        <f aca="false">IF(C2900&lt;=K2900,"REORDER",IF(C2900&gt;L2900,"OVERSTOCK","OK"))</f>
        <v>REORDER</v>
      </c>
      <c r="N2900" s="16" t="str">
        <f aca="false">IF(C2900&lt;=D2900,"REORDER","OK")</f>
        <v>OK</v>
      </c>
      <c r="O2900" s="18" t="n">
        <f aca="false">IF(D2900&lt;I2900,1,0)</f>
        <v>1</v>
      </c>
      <c r="P2900" s="20" t="n">
        <f aca="false">C2900/F2900</f>
        <v>4.1796631316282</v>
      </c>
      <c r="Q2900" s="19" t="n">
        <f aca="false">DATA!N2900</f>
        <v>124.17</v>
      </c>
      <c r="R2900" s="19" t="n">
        <f aca="false">DATA!O2900</f>
        <v>1.97</v>
      </c>
      <c r="S2900" s="17" t="n">
        <f aca="false">C2900*Q2900</f>
        <v>24958.17</v>
      </c>
      <c r="T2900" s="19" t="n">
        <f aca="false">C2900*R2900</f>
        <v>395.97</v>
      </c>
      <c r="U2900" s="20" t="n">
        <f aca="false">MAX(0,C2900-L2900)</f>
        <v>0</v>
      </c>
      <c r="V2900" s="17" t="n">
        <f aca="false">U2900*Q2900</f>
        <v>0</v>
      </c>
      <c r="W2900" s="19" t="n">
        <f aca="false">U2900*R2900</f>
        <v>0</v>
      </c>
      <c r="X2900" s="20" t="n">
        <f aca="false">MAX(0,K2900-C2900)</f>
        <v>240.544172759112</v>
      </c>
      <c r="Y2900" s="17" t="n">
        <f aca="false">F2900*PARAMETER!$B$5*Q2900</f>
        <v>2179537.3845</v>
      </c>
      <c r="Z2900" s="21" t="n">
        <f aca="false">SUMIF($Y$2:$Y$3205,"&gt;="&amp;Y2900)/SUM($Y$2:$Y$3205)</f>
        <v>0.279518885483944</v>
      </c>
      <c r="AA2900" s="16" t="str">
        <f aca="false">IF(Z2900&lt;=PARAMETER!$B$7,"A",IF(Z2900&lt;=PARAMETER!$B$8,"B","C"))</f>
        <v>A</v>
      </c>
      <c r="AB2900" s="22" t="n">
        <f aca="false">G2900/F2900</f>
        <v>0.0368059887710543</v>
      </c>
      <c r="AC2900" s="16" t="str">
        <f aca="false">IF(AB2900&lt;=PARAMETER!$B$9,"X",IF(AB2900&lt;=PARAMETER!$B$10,"Y","Z"))</f>
        <v>X</v>
      </c>
      <c r="AD2900" s="16" t="str">
        <f aca="false">AA2900&amp;AC2900</f>
        <v>AX</v>
      </c>
      <c r="AE2900" s="22" t="n">
        <f aca="false">DATA!I2900</f>
        <v>0.74</v>
      </c>
      <c r="AF2900" s="18" t="n">
        <f aca="false">DATA!L2900</f>
        <v>42</v>
      </c>
      <c r="AG2900" s="16" t="str">
        <f aca="false">DATA!K2900</f>
        <v>B</v>
      </c>
      <c r="AH2900" s="18" t="n">
        <f aca="false">IF(AE2900&gt;=PARAMETER!$B$12,1,0)</f>
        <v>0</v>
      </c>
      <c r="AI2900" s="18" t="n">
        <f aca="false">IF(AF2900&gt;=PARAMETER!$B$13,1,0)</f>
        <v>0</v>
      </c>
      <c r="AJ2900" s="18" t="n">
        <f aca="false">IF(AND(AH2900=1,AI2900=1),1,0)</f>
        <v>0</v>
      </c>
    </row>
    <row r="2901" customFormat="false" ht="15" hidden="false" customHeight="false" outlineLevel="0" collapsed="false">
      <c r="A2901" s="16" t="str">
        <f aca="false">DATA!A2901</f>
        <v>ITM12899</v>
      </c>
      <c r="B2901" s="16" t="str">
        <f aca="false">DATA!B2901</f>
        <v>Pharma</v>
      </c>
      <c r="C2901" s="17" t="n">
        <f aca="false">DATA!C2901</f>
        <v>469</v>
      </c>
      <c r="D2901" s="17" t="n">
        <f aca="false">DATA!D2901</f>
        <v>26</v>
      </c>
      <c r="E2901" s="18" t="n">
        <f aca="false">DATA!F2901</f>
        <v>7</v>
      </c>
      <c r="F2901" s="19" t="n">
        <f aca="false">DATA!G2901</f>
        <v>10.15</v>
      </c>
      <c r="G2901" s="19" t="n">
        <f aca="false">DATA!H2901</f>
        <v>5.47</v>
      </c>
      <c r="H2901" s="18" t="n">
        <f aca="false">DATA!E2901</f>
        <v>9</v>
      </c>
      <c r="I2901" s="20" t="n">
        <f aca="false">F2901*E2901</f>
        <v>71.05</v>
      </c>
      <c r="J2901" s="20" t="n">
        <f aca="false">PARAMETER!$B$4*G2901*SQRT(E2901)</f>
        <v>23.8047488108886</v>
      </c>
      <c r="K2901" s="20" t="n">
        <f aca="false">I2901+J2901</f>
        <v>94.8547488108886</v>
      </c>
      <c r="L2901" s="20" t="n">
        <f aca="false">K2901+F2901*H2901</f>
        <v>186.204748810889</v>
      </c>
      <c r="M2901" s="16" t="str">
        <f aca="false">IF(C2901&lt;=K2901,"REORDER",IF(C2901&gt;L2901,"OVERSTOCK","OK"))</f>
        <v>OVERSTOCK</v>
      </c>
      <c r="N2901" s="16" t="str">
        <f aca="false">IF(C2901&lt;=D2901,"REORDER","OK")</f>
        <v>OK</v>
      </c>
      <c r="O2901" s="18" t="n">
        <f aca="false">IF(D2901&lt;I2901,1,0)</f>
        <v>1</v>
      </c>
      <c r="P2901" s="20" t="n">
        <f aca="false">C2901/F2901</f>
        <v>46.2068965517241</v>
      </c>
      <c r="Q2901" s="19" t="n">
        <f aca="false">DATA!N2901</f>
        <v>136.65</v>
      </c>
      <c r="R2901" s="19" t="n">
        <f aca="false">DATA!O2901</f>
        <v>0.81</v>
      </c>
      <c r="S2901" s="17" t="n">
        <f aca="false">C2901*Q2901</f>
        <v>64088.85</v>
      </c>
      <c r="T2901" s="19" t="n">
        <f aca="false">C2901*R2901</f>
        <v>379.89</v>
      </c>
      <c r="U2901" s="20" t="n">
        <f aca="false">MAX(0,C2901-L2901)</f>
        <v>282.795251189111</v>
      </c>
      <c r="V2901" s="17" t="n">
        <f aca="false">U2901*Q2901</f>
        <v>38643.9710749921</v>
      </c>
      <c r="W2901" s="19" t="n">
        <f aca="false">U2901*R2901</f>
        <v>229.06415346318</v>
      </c>
      <c r="X2901" s="20" t="n">
        <f aca="false">MAX(0,K2901-C2901)</f>
        <v>0</v>
      </c>
      <c r="Y2901" s="17" t="n">
        <f aca="false">F2901*PARAMETER!$B$5*Q2901</f>
        <v>506254.0875</v>
      </c>
      <c r="Z2901" s="21" t="n">
        <f aca="false">SUMIF($Y$2:$Y$3205,"&gt;="&amp;Y2901)/SUM($Y$2:$Y$3205)</f>
        <v>0.903541998373596</v>
      </c>
      <c r="AA2901" s="16" t="str">
        <f aca="false">IF(Z2901&lt;=PARAMETER!$B$7,"A",IF(Z2901&lt;=PARAMETER!$B$8,"B","C"))</f>
        <v>B</v>
      </c>
      <c r="AB2901" s="22" t="n">
        <f aca="false">G2901/F2901</f>
        <v>0.538916256157635</v>
      </c>
      <c r="AC2901" s="16" t="str">
        <f aca="false">IF(AB2901&lt;=PARAMETER!$B$9,"X",IF(AB2901&lt;=PARAMETER!$B$10,"Y","Z"))</f>
        <v>Z</v>
      </c>
      <c r="AD2901" s="16" t="str">
        <f aca="false">AA2901&amp;AC2901</f>
        <v>BZ</v>
      </c>
      <c r="AE2901" s="22" t="n">
        <f aca="false">DATA!I2901</f>
        <v>0.39</v>
      </c>
      <c r="AF2901" s="18" t="n">
        <f aca="false">DATA!L2901</f>
        <v>40</v>
      </c>
      <c r="AG2901" s="16" t="str">
        <f aca="false">DATA!K2901</f>
        <v>C</v>
      </c>
      <c r="AH2901" s="18" t="n">
        <f aca="false">IF(AE2901&gt;=PARAMETER!$B$12,1,0)</f>
        <v>0</v>
      </c>
      <c r="AI2901" s="18" t="n">
        <f aca="false">IF(AF2901&gt;=PARAMETER!$B$13,1,0)</f>
        <v>0</v>
      </c>
      <c r="AJ2901" s="18" t="n">
        <f aca="false">IF(AND(AH2901=1,AI2901=1),1,0)</f>
        <v>0</v>
      </c>
    </row>
    <row r="2902" customFormat="false" ht="15" hidden="false" customHeight="false" outlineLevel="0" collapsed="false">
      <c r="A2902" s="16" t="str">
        <f aca="false">DATA!A2902</f>
        <v>ITM12900</v>
      </c>
      <c r="B2902" s="16" t="str">
        <f aca="false">DATA!B2902</f>
        <v>Electronics</v>
      </c>
      <c r="C2902" s="17" t="n">
        <f aca="false">DATA!C2902</f>
        <v>324</v>
      </c>
      <c r="D2902" s="17" t="n">
        <f aca="false">DATA!D2902</f>
        <v>17</v>
      </c>
      <c r="E2902" s="18" t="n">
        <f aca="false">DATA!F2902</f>
        <v>2</v>
      </c>
      <c r="F2902" s="19" t="n">
        <f aca="false">DATA!G2902</f>
        <v>18.21</v>
      </c>
      <c r="G2902" s="19" t="n">
        <f aca="false">DATA!H2902</f>
        <v>7.48</v>
      </c>
      <c r="H2902" s="18" t="n">
        <f aca="false">DATA!E2902</f>
        <v>8</v>
      </c>
      <c r="I2902" s="20" t="n">
        <f aca="false">F2902*E2902</f>
        <v>36.42</v>
      </c>
      <c r="J2902" s="20" t="n">
        <f aca="false">PARAMETER!$B$4*G2902*SQRT(E2902)</f>
        <v>17.399783819003</v>
      </c>
      <c r="K2902" s="20" t="n">
        <f aca="false">I2902+J2902</f>
        <v>53.819783819003</v>
      </c>
      <c r="L2902" s="20" t="n">
        <f aca="false">K2902+F2902*H2902</f>
        <v>199.499783819003</v>
      </c>
      <c r="M2902" s="16" t="str">
        <f aca="false">IF(C2902&lt;=K2902,"REORDER",IF(C2902&gt;L2902,"OVERSTOCK","OK"))</f>
        <v>OVERSTOCK</v>
      </c>
      <c r="N2902" s="16" t="str">
        <f aca="false">IF(C2902&lt;=D2902,"REORDER","OK")</f>
        <v>OK</v>
      </c>
      <c r="O2902" s="18" t="n">
        <f aca="false">IF(D2902&lt;I2902,1,0)</f>
        <v>1</v>
      </c>
      <c r="P2902" s="20" t="n">
        <f aca="false">C2902/F2902</f>
        <v>17.7924217462932</v>
      </c>
      <c r="Q2902" s="19" t="n">
        <f aca="false">DATA!N2902</f>
        <v>42.69</v>
      </c>
      <c r="R2902" s="19" t="n">
        <f aca="false">DATA!O2902</f>
        <v>1.79</v>
      </c>
      <c r="S2902" s="17" t="n">
        <f aca="false">C2902*Q2902</f>
        <v>13831.56</v>
      </c>
      <c r="T2902" s="19" t="n">
        <f aca="false">C2902*R2902</f>
        <v>579.96</v>
      </c>
      <c r="U2902" s="20" t="n">
        <f aca="false">MAX(0,C2902-L2902)</f>
        <v>124.500216180997</v>
      </c>
      <c r="V2902" s="17" t="n">
        <f aca="false">U2902*Q2902</f>
        <v>5314.91422876676</v>
      </c>
      <c r="W2902" s="19" t="n">
        <f aca="false">U2902*R2902</f>
        <v>222.855386963985</v>
      </c>
      <c r="X2902" s="20" t="n">
        <f aca="false">MAX(0,K2902-C2902)</f>
        <v>0</v>
      </c>
      <c r="Y2902" s="17" t="n">
        <f aca="false">F2902*PARAMETER!$B$5*Q2902</f>
        <v>283745.4885</v>
      </c>
      <c r="Z2902" s="21" t="n">
        <f aca="false">SUMIF($Y$2:$Y$3205,"&gt;="&amp;Y2902)/SUM($Y$2:$Y$3205)</f>
        <v>0.964488545587297</v>
      </c>
      <c r="AA2902" s="16" t="str">
        <f aca="false">IF(Z2902&lt;=PARAMETER!$B$7,"A",IF(Z2902&lt;=PARAMETER!$B$8,"B","C"))</f>
        <v>C</v>
      </c>
      <c r="AB2902" s="22" t="n">
        <f aca="false">G2902/F2902</f>
        <v>0.410763316858869</v>
      </c>
      <c r="AC2902" s="16" t="str">
        <f aca="false">IF(AB2902&lt;=PARAMETER!$B$9,"X",IF(AB2902&lt;=PARAMETER!$B$10,"Y","Z"))</f>
        <v>Y</v>
      </c>
      <c r="AD2902" s="16" t="str">
        <f aca="false">AA2902&amp;AC2902</f>
        <v>CY</v>
      </c>
      <c r="AE2902" s="22" t="n">
        <f aca="false">DATA!I2902</f>
        <v>0.4</v>
      </c>
      <c r="AF2902" s="18" t="n">
        <f aca="false">DATA!L2902</f>
        <v>45</v>
      </c>
      <c r="AG2902" s="16" t="str">
        <f aca="false">DATA!K2902</f>
        <v>D</v>
      </c>
      <c r="AH2902" s="18" t="n">
        <f aca="false">IF(AE2902&gt;=PARAMETER!$B$12,1,0)</f>
        <v>0</v>
      </c>
      <c r="AI2902" s="18" t="n">
        <f aca="false">IF(AF2902&gt;=PARAMETER!$B$13,1,0)</f>
        <v>0</v>
      </c>
      <c r="AJ2902" s="18" t="n">
        <f aca="false">IF(AND(AH2902=1,AI2902=1),1,0)</f>
        <v>0</v>
      </c>
    </row>
    <row r="2903" customFormat="false" ht="15" hidden="false" customHeight="false" outlineLevel="0" collapsed="false">
      <c r="A2903" s="16" t="str">
        <f aca="false">DATA!A2903</f>
        <v>ITM12901</v>
      </c>
      <c r="B2903" s="16" t="str">
        <f aca="false">DATA!B2903</f>
        <v>Apparel</v>
      </c>
      <c r="C2903" s="17" t="n">
        <f aca="false">DATA!C2903</f>
        <v>163</v>
      </c>
      <c r="D2903" s="17" t="n">
        <f aca="false">DATA!D2903</f>
        <v>66</v>
      </c>
      <c r="E2903" s="18" t="n">
        <f aca="false">DATA!F2903</f>
        <v>5</v>
      </c>
      <c r="F2903" s="19" t="n">
        <f aca="false">DATA!G2903</f>
        <v>29.07</v>
      </c>
      <c r="G2903" s="19" t="n">
        <f aca="false">DATA!H2903</f>
        <v>5.76</v>
      </c>
      <c r="H2903" s="18" t="n">
        <f aca="false">DATA!E2903</f>
        <v>14</v>
      </c>
      <c r="I2903" s="20" t="n">
        <f aca="false">F2903*E2903</f>
        <v>145.35</v>
      </c>
      <c r="J2903" s="20" t="n">
        <f aca="false">PARAMETER!$B$4*G2903*SQRT(E2903)</f>
        <v>21.1853060519073</v>
      </c>
      <c r="K2903" s="20" t="n">
        <f aca="false">I2903+J2903</f>
        <v>166.535306051907</v>
      </c>
      <c r="L2903" s="20" t="n">
        <f aca="false">K2903+F2903*H2903</f>
        <v>573.515306051907</v>
      </c>
      <c r="M2903" s="16" t="str">
        <f aca="false">IF(C2903&lt;=K2903,"REORDER",IF(C2903&gt;L2903,"OVERSTOCK","OK"))</f>
        <v>REORDER</v>
      </c>
      <c r="N2903" s="16" t="str">
        <f aca="false">IF(C2903&lt;=D2903,"REORDER","OK")</f>
        <v>OK</v>
      </c>
      <c r="O2903" s="18" t="n">
        <f aca="false">IF(D2903&lt;I2903,1,0)</f>
        <v>1</v>
      </c>
      <c r="P2903" s="20" t="n">
        <f aca="false">C2903/F2903</f>
        <v>5.60715514275886</v>
      </c>
      <c r="Q2903" s="19" t="n">
        <f aca="false">DATA!N2903</f>
        <v>113.66</v>
      </c>
      <c r="R2903" s="19" t="n">
        <f aca="false">DATA!O2903</f>
        <v>1.74</v>
      </c>
      <c r="S2903" s="17" t="n">
        <f aca="false">C2903*Q2903</f>
        <v>18526.58</v>
      </c>
      <c r="T2903" s="19" t="n">
        <f aca="false">C2903*R2903</f>
        <v>283.62</v>
      </c>
      <c r="U2903" s="20" t="n">
        <f aca="false">MAX(0,C2903-L2903)</f>
        <v>0</v>
      </c>
      <c r="V2903" s="17" t="n">
        <f aca="false">U2903*Q2903</f>
        <v>0</v>
      </c>
      <c r="W2903" s="19" t="n">
        <f aca="false">U2903*R2903</f>
        <v>0</v>
      </c>
      <c r="X2903" s="20" t="n">
        <f aca="false">MAX(0,K2903-C2903)</f>
        <v>3.53530605190727</v>
      </c>
      <c r="Y2903" s="17" t="n">
        <f aca="false">F2903*PARAMETER!$B$5*Q2903</f>
        <v>1205995.113</v>
      </c>
      <c r="Z2903" s="21" t="n">
        <f aca="false">SUMIF($Y$2:$Y$3205,"&gt;="&amp;Y2903)/SUM($Y$2:$Y$3205)</f>
        <v>0.6432948678489</v>
      </c>
      <c r="AA2903" s="16" t="str">
        <f aca="false">IF(Z2903&lt;=PARAMETER!$B$7,"A",IF(Z2903&lt;=PARAMETER!$B$8,"B","C"))</f>
        <v>A</v>
      </c>
      <c r="AB2903" s="22" t="n">
        <f aca="false">G2903/F2903</f>
        <v>0.198142414860681</v>
      </c>
      <c r="AC2903" s="16" t="str">
        <f aca="false">IF(AB2903&lt;=PARAMETER!$B$9,"X",IF(AB2903&lt;=PARAMETER!$B$10,"Y","Z"))</f>
        <v>X</v>
      </c>
      <c r="AD2903" s="16" t="str">
        <f aca="false">AA2903&amp;AC2903</f>
        <v>AX</v>
      </c>
      <c r="AE2903" s="22" t="n">
        <f aca="false">DATA!I2903</f>
        <v>0.77</v>
      </c>
      <c r="AF2903" s="18" t="n">
        <f aca="false">DATA!L2903</f>
        <v>96</v>
      </c>
      <c r="AG2903" s="16" t="str">
        <f aca="false">DATA!K2903</f>
        <v>B</v>
      </c>
      <c r="AH2903" s="18" t="n">
        <f aca="false">IF(AE2903&gt;=PARAMETER!$B$12,1,0)</f>
        <v>1</v>
      </c>
      <c r="AI2903" s="18" t="n">
        <f aca="false">IF(AF2903&gt;=PARAMETER!$B$13,1,0)</f>
        <v>1</v>
      </c>
      <c r="AJ2903" s="18" t="n">
        <f aca="false">IF(AND(AH2903=1,AI2903=1),1,0)</f>
        <v>1</v>
      </c>
    </row>
    <row r="2904" customFormat="false" ht="15" hidden="false" customHeight="false" outlineLevel="0" collapsed="false">
      <c r="A2904" s="16" t="str">
        <f aca="false">DATA!A2904</f>
        <v>ITM12902</v>
      </c>
      <c r="B2904" s="16" t="str">
        <f aca="false">DATA!B2904</f>
        <v>Automotive</v>
      </c>
      <c r="C2904" s="17" t="n">
        <f aca="false">DATA!C2904</f>
        <v>405</v>
      </c>
      <c r="D2904" s="17" t="n">
        <f aca="false">DATA!D2904</f>
        <v>51</v>
      </c>
      <c r="E2904" s="18" t="n">
        <f aca="false">DATA!F2904</f>
        <v>9</v>
      </c>
      <c r="F2904" s="19" t="n">
        <f aca="false">DATA!G2904</f>
        <v>43.53</v>
      </c>
      <c r="G2904" s="19" t="n">
        <f aca="false">DATA!H2904</f>
        <v>2.83</v>
      </c>
      <c r="H2904" s="18" t="n">
        <f aca="false">DATA!E2904</f>
        <v>11</v>
      </c>
      <c r="I2904" s="20" t="n">
        <f aca="false">F2904*E2904</f>
        <v>391.77</v>
      </c>
      <c r="J2904" s="20" t="n">
        <f aca="false">PARAMETER!$B$4*G2904*SQRT(E2904)</f>
        <v>13.964807292818</v>
      </c>
      <c r="K2904" s="20" t="n">
        <f aca="false">I2904+J2904</f>
        <v>405.734807292818</v>
      </c>
      <c r="L2904" s="20" t="n">
        <f aca="false">K2904+F2904*H2904</f>
        <v>884.564807292818</v>
      </c>
      <c r="M2904" s="16" t="str">
        <f aca="false">IF(C2904&lt;=K2904,"REORDER",IF(C2904&gt;L2904,"OVERSTOCK","OK"))</f>
        <v>REORDER</v>
      </c>
      <c r="N2904" s="16" t="str">
        <f aca="false">IF(C2904&lt;=D2904,"REORDER","OK")</f>
        <v>OK</v>
      </c>
      <c r="O2904" s="18" t="n">
        <f aca="false">IF(D2904&lt;I2904,1,0)</f>
        <v>1</v>
      </c>
      <c r="P2904" s="20" t="n">
        <f aca="false">C2904/F2904</f>
        <v>9.3039283252929</v>
      </c>
      <c r="Q2904" s="19" t="n">
        <f aca="false">DATA!N2904</f>
        <v>73.62</v>
      </c>
      <c r="R2904" s="19" t="n">
        <f aca="false">DATA!O2904</f>
        <v>0.74</v>
      </c>
      <c r="S2904" s="17" t="n">
        <f aca="false">C2904*Q2904</f>
        <v>29816.1</v>
      </c>
      <c r="T2904" s="19" t="n">
        <f aca="false">C2904*R2904</f>
        <v>299.7</v>
      </c>
      <c r="U2904" s="20" t="n">
        <f aca="false">MAX(0,C2904-L2904)</f>
        <v>0</v>
      </c>
      <c r="V2904" s="17" t="n">
        <f aca="false">U2904*Q2904</f>
        <v>0</v>
      </c>
      <c r="W2904" s="19" t="n">
        <f aca="false">U2904*R2904</f>
        <v>0</v>
      </c>
      <c r="X2904" s="20" t="n">
        <f aca="false">MAX(0,K2904-C2904)</f>
        <v>0.734807292818005</v>
      </c>
      <c r="Y2904" s="17" t="n">
        <f aca="false">F2904*PARAMETER!$B$5*Q2904</f>
        <v>1169707.689</v>
      </c>
      <c r="Z2904" s="21" t="n">
        <f aca="false">SUMIF($Y$2:$Y$3205,"&gt;="&amp;Y2904)/SUM($Y$2:$Y$3205)</f>
        <v>0.658056303589926</v>
      </c>
      <c r="AA2904" s="16" t="str">
        <f aca="false">IF(Z2904&lt;=PARAMETER!$B$7,"A",IF(Z2904&lt;=PARAMETER!$B$8,"B","C"))</f>
        <v>A</v>
      </c>
      <c r="AB2904" s="22" t="n">
        <f aca="false">G2904/F2904</f>
        <v>0.0650126349643924</v>
      </c>
      <c r="AC2904" s="16" t="str">
        <f aca="false">IF(AB2904&lt;=PARAMETER!$B$9,"X",IF(AB2904&lt;=PARAMETER!$B$10,"Y","Z"))</f>
        <v>X</v>
      </c>
      <c r="AD2904" s="16" t="str">
        <f aca="false">AA2904&amp;AC2904</f>
        <v>AX</v>
      </c>
      <c r="AE2904" s="22" t="n">
        <f aca="false">DATA!I2904</f>
        <v>0.33</v>
      </c>
      <c r="AF2904" s="18" t="n">
        <f aca="false">DATA!L2904</f>
        <v>132</v>
      </c>
      <c r="AG2904" s="16" t="str">
        <f aca="false">DATA!K2904</f>
        <v>D</v>
      </c>
      <c r="AH2904" s="18" t="n">
        <f aca="false">IF(AE2904&gt;=PARAMETER!$B$12,1,0)</f>
        <v>0</v>
      </c>
      <c r="AI2904" s="18" t="n">
        <f aca="false">IF(AF2904&gt;=PARAMETER!$B$13,1,0)</f>
        <v>1</v>
      </c>
      <c r="AJ2904" s="18" t="n">
        <f aca="false">IF(AND(AH2904=1,AI2904=1),1,0)</f>
        <v>0</v>
      </c>
    </row>
    <row r="2905" customFormat="false" ht="15" hidden="false" customHeight="false" outlineLevel="0" collapsed="false">
      <c r="A2905" s="16" t="str">
        <f aca="false">DATA!A2905</f>
        <v>ITM12903</v>
      </c>
      <c r="B2905" s="16" t="str">
        <f aca="false">DATA!B2905</f>
        <v>Automotive</v>
      </c>
      <c r="C2905" s="17" t="n">
        <f aca="false">DATA!C2905</f>
        <v>335</v>
      </c>
      <c r="D2905" s="17" t="n">
        <f aca="false">DATA!D2905</f>
        <v>18</v>
      </c>
      <c r="E2905" s="18" t="n">
        <f aca="false">DATA!F2905</f>
        <v>8</v>
      </c>
      <c r="F2905" s="19" t="n">
        <f aca="false">DATA!G2905</f>
        <v>46.54</v>
      </c>
      <c r="G2905" s="19" t="n">
        <f aca="false">DATA!H2905</f>
        <v>3.86</v>
      </c>
      <c r="H2905" s="18" t="n">
        <f aca="false">DATA!E2905</f>
        <v>10</v>
      </c>
      <c r="I2905" s="20" t="n">
        <f aca="false">F2905*E2905</f>
        <v>372.32</v>
      </c>
      <c r="J2905" s="20" t="n">
        <f aca="false">PARAMETER!$B$4*G2905*SQRT(E2905)</f>
        <v>17.9580656527678</v>
      </c>
      <c r="K2905" s="20" t="n">
        <f aca="false">I2905+J2905</f>
        <v>390.278065652768</v>
      </c>
      <c r="L2905" s="20" t="n">
        <f aca="false">K2905+F2905*H2905</f>
        <v>855.678065652768</v>
      </c>
      <c r="M2905" s="16" t="str">
        <f aca="false">IF(C2905&lt;=K2905,"REORDER",IF(C2905&gt;L2905,"OVERSTOCK","OK"))</f>
        <v>REORDER</v>
      </c>
      <c r="N2905" s="16" t="str">
        <f aca="false">IF(C2905&lt;=D2905,"REORDER","OK")</f>
        <v>OK</v>
      </c>
      <c r="O2905" s="18" t="n">
        <f aca="false">IF(D2905&lt;I2905,1,0)</f>
        <v>1</v>
      </c>
      <c r="P2905" s="20" t="n">
        <f aca="false">C2905/F2905</f>
        <v>7.19810915341642</v>
      </c>
      <c r="Q2905" s="19" t="n">
        <f aca="false">DATA!N2905</f>
        <v>24.71</v>
      </c>
      <c r="R2905" s="19" t="n">
        <f aca="false">DATA!O2905</f>
        <v>0.29</v>
      </c>
      <c r="S2905" s="17" t="n">
        <f aca="false">C2905*Q2905</f>
        <v>8277.85</v>
      </c>
      <c r="T2905" s="19" t="n">
        <f aca="false">C2905*R2905</f>
        <v>97.15</v>
      </c>
      <c r="U2905" s="20" t="n">
        <f aca="false">MAX(0,C2905-L2905)</f>
        <v>0</v>
      </c>
      <c r="V2905" s="17" t="n">
        <f aca="false">U2905*Q2905</f>
        <v>0</v>
      </c>
      <c r="W2905" s="19" t="n">
        <f aca="false">U2905*R2905</f>
        <v>0</v>
      </c>
      <c r="X2905" s="20" t="n">
        <f aca="false">MAX(0,K2905-C2905)</f>
        <v>55.2780656527679</v>
      </c>
      <c r="Y2905" s="17" t="n">
        <f aca="false">F2905*PARAMETER!$B$5*Q2905</f>
        <v>419751.241</v>
      </c>
      <c r="Z2905" s="21" t="n">
        <f aca="false">SUMIF($Y$2:$Y$3205,"&gt;="&amp;Y2905)/SUM($Y$2:$Y$3205)</f>
        <v>0.930743281640897</v>
      </c>
      <c r="AA2905" s="16" t="str">
        <f aca="false">IF(Z2905&lt;=PARAMETER!$B$7,"A",IF(Z2905&lt;=PARAMETER!$B$8,"B","C"))</f>
        <v>B</v>
      </c>
      <c r="AB2905" s="22" t="n">
        <f aca="false">G2905/F2905</f>
        <v>0.0829394069617533</v>
      </c>
      <c r="AC2905" s="16" t="str">
        <f aca="false">IF(AB2905&lt;=PARAMETER!$B$9,"X",IF(AB2905&lt;=PARAMETER!$B$10,"Y","Z"))</f>
        <v>X</v>
      </c>
      <c r="AD2905" s="16" t="str">
        <f aca="false">AA2905&amp;AC2905</f>
        <v>BX</v>
      </c>
      <c r="AE2905" s="22" t="n">
        <f aca="false">DATA!I2905</f>
        <v>0.91</v>
      </c>
      <c r="AF2905" s="18" t="n">
        <f aca="false">DATA!L2905</f>
        <v>53</v>
      </c>
      <c r="AG2905" s="16" t="str">
        <f aca="false">DATA!K2905</f>
        <v>A</v>
      </c>
      <c r="AH2905" s="18" t="n">
        <f aca="false">IF(AE2905&gt;=PARAMETER!$B$12,1,0)</f>
        <v>1</v>
      </c>
      <c r="AI2905" s="18" t="n">
        <f aca="false">IF(AF2905&gt;=PARAMETER!$B$13,1,0)</f>
        <v>0</v>
      </c>
      <c r="AJ2905" s="18" t="n">
        <f aca="false">IF(AND(AH2905=1,AI2905=1),1,0)</f>
        <v>0</v>
      </c>
    </row>
    <row r="2906" customFormat="false" ht="15" hidden="false" customHeight="false" outlineLevel="0" collapsed="false">
      <c r="A2906" s="16" t="str">
        <f aca="false">DATA!A2906</f>
        <v>ITM12904</v>
      </c>
      <c r="B2906" s="16" t="str">
        <f aca="false">DATA!B2906</f>
        <v>Electronics</v>
      </c>
      <c r="C2906" s="17" t="n">
        <f aca="false">DATA!C2906</f>
        <v>201</v>
      </c>
      <c r="D2906" s="17" t="n">
        <f aca="false">DATA!D2906</f>
        <v>96</v>
      </c>
      <c r="E2906" s="18" t="n">
        <f aca="false">DATA!F2906</f>
        <v>3</v>
      </c>
      <c r="F2906" s="19" t="n">
        <f aca="false">DATA!G2906</f>
        <v>17.47</v>
      </c>
      <c r="G2906" s="19" t="n">
        <f aca="false">DATA!H2906</f>
        <v>6.57</v>
      </c>
      <c r="H2906" s="18" t="n">
        <f aca="false">DATA!E2906</f>
        <v>6</v>
      </c>
      <c r="I2906" s="20" t="n">
        <f aca="false">F2906*E2906</f>
        <v>52.41</v>
      </c>
      <c r="J2906" s="20" t="n">
        <f aca="false">PARAMETER!$B$4*G2906*SQRT(E2906)</f>
        <v>18.7177332475129</v>
      </c>
      <c r="K2906" s="20" t="n">
        <f aca="false">I2906+J2906</f>
        <v>71.1277332475129</v>
      </c>
      <c r="L2906" s="20" t="n">
        <f aca="false">K2906+F2906*H2906</f>
        <v>175.947733247513</v>
      </c>
      <c r="M2906" s="16" t="str">
        <f aca="false">IF(C2906&lt;=K2906,"REORDER",IF(C2906&gt;L2906,"OVERSTOCK","OK"))</f>
        <v>OVERSTOCK</v>
      </c>
      <c r="N2906" s="16" t="str">
        <f aca="false">IF(C2906&lt;=D2906,"REORDER","OK")</f>
        <v>OK</v>
      </c>
      <c r="O2906" s="18" t="n">
        <f aca="false">IF(D2906&lt;I2906,1,0)</f>
        <v>0</v>
      </c>
      <c r="P2906" s="20" t="n">
        <f aca="false">C2906/F2906</f>
        <v>11.5054378935318</v>
      </c>
      <c r="Q2906" s="19" t="n">
        <f aca="false">DATA!N2906</f>
        <v>22.51</v>
      </c>
      <c r="R2906" s="19" t="n">
        <f aca="false">DATA!O2906</f>
        <v>0.44</v>
      </c>
      <c r="S2906" s="17" t="n">
        <f aca="false">C2906*Q2906</f>
        <v>4524.51</v>
      </c>
      <c r="T2906" s="19" t="n">
        <f aca="false">C2906*R2906</f>
        <v>88.44</v>
      </c>
      <c r="U2906" s="20" t="n">
        <f aca="false">MAX(0,C2906-L2906)</f>
        <v>25.0522667524871</v>
      </c>
      <c r="V2906" s="17" t="n">
        <f aca="false">U2906*Q2906</f>
        <v>563.926524598485</v>
      </c>
      <c r="W2906" s="19" t="n">
        <f aca="false">U2906*R2906</f>
        <v>11.0229973710943</v>
      </c>
      <c r="X2906" s="20" t="n">
        <f aca="false">MAX(0,K2906-C2906)</f>
        <v>0</v>
      </c>
      <c r="Y2906" s="17" t="n">
        <f aca="false">F2906*PARAMETER!$B$5*Q2906</f>
        <v>143536.1405</v>
      </c>
      <c r="Z2906" s="21" t="n">
        <f aca="false">SUMIF($Y$2:$Y$3205,"&gt;="&amp;Y2906)/SUM($Y$2:$Y$3205)</f>
        <v>0.991754672347397</v>
      </c>
      <c r="AA2906" s="16" t="str">
        <f aca="false">IF(Z2906&lt;=PARAMETER!$B$7,"A",IF(Z2906&lt;=PARAMETER!$B$8,"B","C"))</f>
        <v>C</v>
      </c>
      <c r="AB2906" s="22" t="n">
        <f aca="false">G2906/F2906</f>
        <v>0.376073268460218</v>
      </c>
      <c r="AC2906" s="16" t="str">
        <f aca="false">IF(AB2906&lt;=PARAMETER!$B$9,"X",IF(AB2906&lt;=PARAMETER!$B$10,"Y","Z"))</f>
        <v>Y</v>
      </c>
      <c r="AD2906" s="16" t="str">
        <f aca="false">AA2906&amp;AC2906</f>
        <v>CY</v>
      </c>
      <c r="AE2906" s="22" t="n">
        <f aca="false">DATA!I2906</f>
        <v>0.61</v>
      </c>
      <c r="AF2906" s="18" t="n">
        <f aca="false">DATA!L2906</f>
        <v>57</v>
      </c>
      <c r="AG2906" s="16" t="str">
        <f aca="false">DATA!K2906</f>
        <v>A</v>
      </c>
      <c r="AH2906" s="18" t="n">
        <f aca="false">IF(AE2906&gt;=PARAMETER!$B$12,1,0)</f>
        <v>0</v>
      </c>
      <c r="AI2906" s="18" t="n">
        <f aca="false">IF(AF2906&gt;=PARAMETER!$B$13,1,0)</f>
        <v>0</v>
      </c>
      <c r="AJ2906" s="18" t="n">
        <f aca="false">IF(AND(AH2906=1,AI2906=1),1,0)</f>
        <v>0</v>
      </c>
    </row>
    <row r="2907" customFormat="false" ht="15" hidden="false" customHeight="false" outlineLevel="0" collapsed="false">
      <c r="A2907" s="16" t="str">
        <f aca="false">DATA!A2907</f>
        <v>ITM12905</v>
      </c>
      <c r="B2907" s="16" t="str">
        <f aca="false">DATA!B2907</f>
        <v>Apparel</v>
      </c>
      <c r="C2907" s="17" t="n">
        <f aca="false">DATA!C2907</f>
        <v>49</v>
      </c>
      <c r="D2907" s="17" t="n">
        <f aca="false">DATA!D2907</f>
        <v>44</v>
      </c>
      <c r="E2907" s="18" t="n">
        <f aca="false">DATA!F2907</f>
        <v>9</v>
      </c>
      <c r="F2907" s="19" t="n">
        <f aca="false">DATA!G2907</f>
        <v>4.29</v>
      </c>
      <c r="G2907" s="19" t="n">
        <f aca="false">DATA!H2907</f>
        <v>6.1</v>
      </c>
      <c r="H2907" s="18" t="n">
        <f aca="false">DATA!E2907</f>
        <v>13</v>
      </c>
      <c r="I2907" s="20" t="n">
        <f aca="false">F2907*E2907</f>
        <v>38.61</v>
      </c>
      <c r="J2907" s="20" t="n">
        <f aca="false">PARAMETER!$B$4*G2907*SQRT(E2907)</f>
        <v>30.1008213732119</v>
      </c>
      <c r="K2907" s="20" t="n">
        <f aca="false">I2907+J2907</f>
        <v>68.7108213732119</v>
      </c>
      <c r="L2907" s="20" t="n">
        <f aca="false">K2907+F2907*H2907</f>
        <v>124.480821373212</v>
      </c>
      <c r="M2907" s="16" t="str">
        <f aca="false">IF(C2907&lt;=K2907,"REORDER",IF(C2907&gt;L2907,"OVERSTOCK","OK"))</f>
        <v>REORDER</v>
      </c>
      <c r="N2907" s="16" t="str">
        <f aca="false">IF(C2907&lt;=D2907,"REORDER","OK")</f>
        <v>OK</v>
      </c>
      <c r="O2907" s="18" t="n">
        <f aca="false">IF(D2907&lt;I2907,1,0)</f>
        <v>0</v>
      </c>
      <c r="P2907" s="20" t="n">
        <f aca="false">C2907/F2907</f>
        <v>11.4219114219114</v>
      </c>
      <c r="Q2907" s="19" t="n">
        <f aca="false">DATA!N2907</f>
        <v>154.25</v>
      </c>
      <c r="R2907" s="19" t="n">
        <f aca="false">DATA!O2907</f>
        <v>0.79</v>
      </c>
      <c r="S2907" s="17" t="n">
        <f aca="false">C2907*Q2907</f>
        <v>7558.25</v>
      </c>
      <c r="T2907" s="19" t="n">
        <f aca="false">C2907*R2907</f>
        <v>38.71</v>
      </c>
      <c r="U2907" s="20" t="n">
        <f aca="false">MAX(0,C2907-L2907)</f>
        <v>0</v>
      </c>
      <c r="V2907" s="17" t="n">
        <f aca="false">U2907*Q2907</f>
        <v>0</v>
      </c>
      <c r="W2907" s="19" t="n">
        <f aca="false">U2907*R2907</f>
        <v>0</v>
      </c>
      <c r="X2907" s="20" t="n">
        <f aca="false">MAX(0,K2907-C2907)</f>
        <v>19.7108213732119</v>
      </c>
      <c r="Y2907" s="17" t="n">
        <f aca="false">F2907*PARAMETER!$B$5*Q2907</f>
        <v>241532.3625</v>
      </c>
      <c r="Z2907" s="21" t="n">
        <f aca="false">SUMIF($Y$2:$Y$3205,"&gt;="&amp;Y2907)/SUM($Y$2:$Y$3205)</f>
        <v>0.974080885232998</v>
      </c>
      <c r="AA2907" s="16" t="str">
        <f aca="false">IF(Z2907&lt;=PARAMETER!$B$7,"A",IF(Z2907&lt;=PARAMETER!$B$8,"B","C"))</f>
        <v>C</v>
      </c>
      <c r="AB2907" s="22" t="n">
        <f aca="false">G2907/F2907</f>
        <v>1.42191142191142</v>
      </c>
      <c r="AC2907" s="16" t="str">
        <f aca="false">IF(AB2907&lt;=PARAMETER!$B$9,"X",IF(AB2907&lt;=PARAMETER!$B$10,"Y","Z"))</f>
        <v>Z</v>
      </c>
      <c r="AD2907" s="16" t="str">
        <f aca="false">AA2907&amp;AC2907</f>
        <v>CZ</v>
      </c>
      <c r="AE2907" s="22" t="n">
        <f aca="false">DATA!I2907</f>
        <v>0.58</v>
      </c>
      <c r="AF2907" s="18" t="n">
        <f aca="false">DATA!L2907</f>
        <v>167</v>
      </c>
      <c r="AG2907" s="16" t="str">
        <f aca="false">DATA!K2907</f>
        <v>D</v>
      </c>
      <c r="AH2907" s="18" t="n">
        <f aca="false">IF(AE2907&gt;=PARAMETER!$B$12,1,0)</f>
        <v>0</v>
      </c>
      <c r="AI2907" s="18" t="n">
        <f aca="false">IF(AF2907&gt;=PARAMETER!$B$13,1,0)</f>
        <v>1</v>
      </c>
      <c r="AJ2907" s="18" t="n">
        <f aca="false">IF(AND(AH2907=1,AI2907=1),1,0)</f>
        <v>0</v>
      </c>
    </row>
    <row r="2908" customFormat="false" ht="15" hidden="false" customHeight="false" outlineLevel="0" collapsed="false">
      <c r="A2908" s="16" t="str">
        <f aca="false">DATA!A2908</f>
        <v>ITM12906</v>
      </c>
      <c r="B2908" s="16" t="str">
        <f aca="false">DATA!B2908</f>
        <v>Groceries</v>
      </c>
      <c r="C2908" s="17" t="n">
        <f aca="false">DATA!C2908</f>
        <v>103</v>
      </c>
      <c r="D2908" s="17" t="n">
        <f aca="false">DATA!D2908</f>
        <v>80</v>
      </c>
      <c r="E2908" s="18" t="n">
        <f aca="false">DATA!F2908</f>
        <v>9</v>
      </c>
      <c r="F2908" s="19" t="n">
        <f aca="false">DATA!G2908</f>
        <v>21.66</v>
      </c>
      <c r="G2908" s="19" t="n">
        <f aca="false">DATA!H2908</f>
        <v>1.8</v>
      </c>
      <c r="H2908" s="18" t="n">
        <f aca="false">DATA!E2908</f>
        <v>14</v>
      </c>
      <c r="I2908" s="20" t="n">
        <f aca="false">F2908*E2908</f>
        <v>194.94</v>
      </c>
      <c r="J2908" s="20" t="n">
        <f aca="false">PARAMETER!$B$4*G2908*SQRT(E2908)</f>
        <v>8.88220958553795</v>
      </c>
      <c r="K2908" s="20" t="n">
        <f aca="false">I2908+J2908</f>
        <v>203.822209585538</v>
      </c>
      <c r="L2908" s="20" t="n">
        <f aca="false">K2908+F2908*H2908</f>
        <v>507.062209585538</v>
      </c>
      <c r="M2908" s="16" t="str">
        <f aca="false">IF(C2908&lt;=K2908,"REORDER",IF(C2908&gt;L2908,"OVERSTOCK","OK"))</f>
        <v>REORDER</v>
      </c>
      <c r="N2908" s="16" t="str">
        <f aca="false">IF(C2908&lt;=D2908,"REORDER","OK")</f>
        <v>OK</v>
      </c>
      <c r="O2908" s="18" t="n">
        <f aca="false">IF(D2908&lt;I2908,1,0)</f>
        <v>1</v>
      </c>
      <c r="P2908" s="20" t="n">
        <f aca="false">C2908/F2908</f>
        <v>4.75530932594645</v>
      </c>
      <c r="Q2908" s="19" t="n">
        <f aca="false">DATA!N2908</f>
        <v>126.94</v>
      </c>
      <c r="R2908" s="19" t="n">
        <f aca="false">DATA!O2908</f>
        <v>1.92</v>
      </c>
      <c r="S2908" s="17" t="n">
        <f aca="false">C2908*Q2908</f>
        <v>13074.82</v>
      </c>
      <c r="T2908" s="19" t="n">
        <f aca="false">C2908*R2908</f>
        <v>197.76</v>
      </c>
      <c r="U2908" s="20" t="n">
        <f aca="false">MAX(0,C2908-L2908)</f>
        <v>0</v>
      </c>
      <c r="V2908" s="17" t="n">
        <f aca="false">U2908*Q2908</f>
        <v>0</v>
      </c>
      <c r="W2908" s="19" t="n">
        <f aca="false">U2908*R2908</f>
        <v>0</v>
      </c>
      <c r="X2908" s="20" t="n">
        <f aca="false">MAX(0,K2908-C2908)</f>
        <v>100.822209585538</v>
      </c>
      <c r="Y2908" s="17" t="n">
        <f aca="false">F2908*PARAMETER!$B$5*Q2908</f>
        <v>1003574.946</v>
      </c>
      <c r="Z2908" s="21" t="n">
        <f aca="false">SUMIF($Y$2:$Y$3205,"&gt;="&amp;Y2908)/SUM($Y$2:$Y$3205)</f>
        <v>0.731020617026791</v>
      </c>
      <c r="AA2908" s="16" t="str">
        <f aca="false">IF(Z2908&lt;=PARAMETER!$B$7,"A",IF(Z2908&lt;=PARAMETER!$B$8,"B","C"))</f>
        <v>A</v>
      </c>
      <c r="AB2908" s="22" t="n">
        <f aca="false">G2908/F2908</f>
        <v>0.0831024930747922</v>
      </c>
      <c r="AC2908" s="16" t="str">
        <f aca="false">IF(AB2908&lt;=PARAMETER!$B$9,"X",IF(AB2908&lt;=PARAMETER!$B$10,"Y","Z"))</f>
        <v>X</v>
      </c>
      <c r="AD2908" s="16" t="str">
        <f aca="false">AA2908&amp;AC2908</f>
        <v>AX</v>
      </c>
      <c r="AE2908" s="22" t="n">
        <f aca="false">DATA!I2908</f>
        <v>0.34</v>
      </c>
      <c r="AF2908" s="18" t="n">
        <f aca="false">DATA!L2908</f>
        <v>22</v>
      </c>
      <c r="AG2908" s="16" t="str">
        <f aca="false">DATA!K2908</f>
        <v>B</v>
      </c>
      <c r="AH2908" s="18" t="n">
        <f aca="false">IF(AE2908&gt;=PARAMETER!$B$12,1,0)</f>
        <v>0</v>
      </c>
      <c r="AI2908" s="18" t="n">
        <f aca="false">IF(AF2908&gt;=PARAMETER!$B$13,1,0)</f>
        <v>0</v>
      </c>
      <c r="AJ2908" s="18" t="n">
        <f aca="false">IF(AND(AH2908=1,AI2908=1),1,0)</f>
        <v>0</v>
      </c>
    </row>
    <row r="2909" customFormat="false" ht="15" hidden="false" customHeight="false" outlineLevel="0" collapsed="false">
      <c r="A2909" s="16" t="str">
        <f aca="false">DATA!A2909</f>
        <v>ITM12907</v>
      </c>
      <c r="B2909" s="16" t="str">
        <f aca="false">DATA!B2909</f>
        <v>Electronics</v>
      </c>
      <c r="C2909" s="17" t="n">
        <f aca="false">DATA!C2909</f>
        <v>185</v>
      </c>
      <c r="D2909" s="17" t="n">
        <f aca="false">DATA!D2909</f>
        <v>88</v>
      </c>
      <c r="E2909" s="18" t="n">
        <f aca="false">DATA!F2909</f>
        <v>2</v>
      </c>
      <c r="F2909" s="19" t="n">
        <f aca="false">DATA!G2909</f>
        <v>20.32</v>
      </c>
      <c r="G2909" s="19" t="n">
        <f aca="false">DATA!H2909</f>
        <v>8.53</v>
      </c>
      <c r="H2909" s="18" t="n">
        <f aca="false">DATA!E2909</f>
        <v>7</v>
      </c>
      <c r="I2909" s="20" t="n">
        <f aca="false">F2909*E2909</f>
        <v>40.64</v>
      </c>
      <c r="J2909" s="20" t="n">
        <f aca="false">PARAMETER!$B$4*G2909*SQRT(E2909)</f>
        <v>19.842266841724</v>
      </c>
      <c r="K2909" s="20" t="n">
        <f aca="false">I2909+J2909</f>
        <v>60.482266841724</v>
      </c>
      <c r="L2909" s="20" t="n">
        <f aca="false">K2909+F2909*H2909</f>
        <v>202.722266841724</v>
      </c>
      <c r="M2909" s="16" t="str">
        <f aca="false">IF(C2909&lt;=K2909,"REORDER",IF(C2909&gt;L2909,"OVERSTOCK","OK"))</f>
        <v>OK</v>
      </c>
      <c r="N2909" s="16" t="str">
        <f aca="false">IF(C2909&lt;=D2909,"REORDER","OK")</f>
        <v>OK</v>
      </c>
      <c r="O2909" s="18" t="n">
        <f aca="false">IF(D2909&lt;I2909,1,0)</f>
        <v>0</v>
      </c>
      <c r="P2909" s="20" t="n">
        <f aca="false">C2909/F2909</f>
        <v>9.10433070866142</v>
      </c>
      <c r="Q2909" s="19" t="n">
        <f aca="false">DATA!N2909</f>
        <v>145.87</v>
      </c>
      <c r="R2909" s="19" t="n">
        <f aca="false">DATA!O2909</f>
        <v>0.62</v>
      </c>
      <c r="S2909" s="17" t="n">
        <f aca="false">C2909*Q2909</f>
        <v>26985.95</v>
      </c>
      <c r="T2909" s="19" t="n">
        <f aca="false">C2909*R2909</f>
        <v>114.7</v>
      </c>
      <c r="U2909" s="20" t="n">
        <f aca="false">MAX(0,C2909-L2909)</f>
        <v>0</v>
      </c>
      <c r="V2909" s="17" t="n">
        <f aca="false">U2909*Q2909</f>
        <v>0</v>
      </c>
      <c r="W2909" s="19" t="n">
        <f aca="false">U2909*R2909</f>
        <v>0</v>
      </c>
      <c r="X2909" s="20" t="n">
        <f aca="false">MAX(0,K2909-C2909)</f>
        <v>0</v>
      </c>
      <c r="Y2909" s="17" t="n">
        <f aca="false">F2909*PARAMETER!$B$5*Q2909</f>
        <v>1081888.616</v>
      </c>
      <c r="Z2909" s="21" t="n">
        <f aca="false">SUMIF($Y$2:$Y$3205,"&gt;="&amp;Y2909)/SUM($Y$2:$Y$3205)</f>
        <v>0.693235892297892</v>
      </c>
      <c r="AA2909" s="16" t="str">
        <f aca="false">IF(Z2909&lt;=PARAMETER!$B$7,"A",IF(Z2909&lt;=PARAMETER!$B$8,"B","C"))</f>
        <v>A</v>
      </c>
      <c r="AB2909" s="22" t="n">
        <f aca="false">G2909/F2909</f>
        <v>0.419783464566929</v>
      </c>
      <c r="AC2909" s="16" t="str">
        <f aca="false">IF(AB2909&lt;=PARAMETER!$B$9,"X",IF(AB2909&lt;=PARAMETER!$B$10,"Y","Z"))</f>
        <v>Y</v>
      </c>
      <c r="AD2909" s="16" t="str">
        <f aca="false">AA2909&amp;AC2909</f>
        <v>AY</v>
      </c>
      <c r="AE2909" s="22" t="n">
        <f aca="false">DATA!I2909</f>
        <v>0.85</v>
      </c>
      <c r="AF2909" s="18" t="n">
        <f aca="false">DATA!L2909</f>
        <v>153</v>
      </c>
      <c r="AG2909" s="16" t="str">
        <f aca="false">DATA!K2909</f>
        <v>D</v>
      </c>
      <c r="AH2909" s="18" t="n">
        <f aca="false">IF(AE2909&gt;=PARAMETER!$B$12,1,0)</f>
        <v>1</v>
      </c>
      <c r="AI2909" s="18" t="n">
        <f aca="false">IF(AF2909&gt;=PARAMETER!$B$13,1,0)</f>
        <v>1</v>
      </c>
      <c r="AJ2909" s="18" t="n">
        <f aca="false">IF(AND(AH2909=1,AI2909=1),1,0)</f>
        <v>1</v>
      </c>
    </row>
    <row r="2910" customFormat="false" ht="15" hidden="false" customHeight="false" outlineLevel="0" collapsed="false">
      <c r="A2910" s="16" t="str">
        <f aca="false">DATA!A2910</f>
        <v>ITM12908</v>
      </c>
      <c r="B2910" s="16" t="str">
        <f aca="false">DATA!B2910</f>
        <v>Electronics</v>
      </c>
      <c r="C2910" s="17" t="n">
        <f aca="false">DATA!C2910</f>
        <v>303</v>
      </c>
      <c r="D2910" s="17" t="n">
        <f aca="false">DATA!D2910</f>
        <v>62</v>
      </c>
      <c r="E2910" s="18" t="n">
        <f aca="false">DATA!F2910</f>
        <v>8</v>
      </c>
      <c r="F2910" s="19" t="n">
        <f aca="false">DATA!G2910</f>
        <v>49.34</v>
      </c>
      <c r="G2910" s="19" t="n">
        <f aca="false">DATA!H2910</f>
        <v>5.01</v>
      </c>
      <c r="H2910" s="18" t="n">
        <f aca="false">DATA!E2910</f>
        <v>9</v>
      </c>
      <c r="I2910" s="20" t="n">
        <f aca="false">F2910*E2910</f>
        <v>394.72</v>
      </c>
      <c r="J2910" s="20" t="n">
        <f aca="false">PARAMETER!$B$4*G2910*SQRT(E2910)</f>
        <v>23.3082665596805</v>
      </c>
      <c r="K2910" s="20" t="n">
        <f aca="false">I2910+J2910</f>
        <v>418.028266559681</v>
      </c>
      <c r="L2910" s="20" t="n">
        <f aca="false">K2910+F2910*H2910</f>
        <v>862.088266559681</v>
      </c>
      <c r="M2910" s="16" t="str">
        <f aca="false">IF(C2910&lt;=K2910,"REORDER",IF(C2910&gt;L2910,"OVERSTOCK","OK"))</f>
        <v>REORDER</v>
      </c>
      <c r="N2910" s="16" t="str">
        <f aca="false">IF(C2910&lt;=D2910,"REORDER","OK")</f>
        <v>OK</v>
      </c>
      <c r="O2910" s="18" t="n">
        <f aca="false">IF(D2910&lt;I2910,1,0)</f>
        <v>1</v>
      </c>
      <c r="P2910" s="20" t="n">
        <f aca="false">C2910/F2910</f>
        <v>6.14106201864613</v>
      </c>
      <c r="Q2910" s="19" t="n">
        <f aca="false">DATA!N2910</f>
        <v>140.2</v>
      </c>
      <c r="R2910" s="19" t="n">
        <f aca="false">DATA!O2910</f>
        <v>1.86</v>
      </c>
      <c r="S2910" s="17" t="n">
        <f aca="false">C2910*Q2910</f>
        <v>42480.6</v>
      </c>
      <c r="T2910" s="19" t="n">
        <f aca="false">C2910*R2910</f>
        <v>563.58</v>
      </c>
      <c r="U2910" s="20" t="n">
        <f aca="false">MAX(0,C2910-L2910)</f>
        <v>0</v>
      </c>
      <c r="V2910" s="17" t="n">
        <f aca="false">U2910*Q2910</f>
        <v>0</v>
      </c>
      <c r="W2910" s="19" t="n">
        <f aca="false">U2910*R2910</f>
        <v>0</v>
      </c>
      <c r="X2910" s="20" t="n">
        <f aca="false">MAX(0,K2910-C2910)</f>
        <v>115.028266559681</v>
      </c>
      <c r="Y2910" s="17" t="n">
        <f aca="false">F2910*PARAMETER!$B$5*Q2910</f>
        <v>2524875.82</v>
      </c>
      <c r="Z2910" s="21" t="n">
        <f aca="false">SUMIF($Y$2:$Y$3205,"&gt;="&amp;Y2910)/SUM($Y$2:$Y$3205)</f>
        <v>0.177614256134008</v>
      </c>
      <c r="AA2910" s="16" t="str">
        <f aca="false">IF(Z2910&lt;=PARAMETER!$B$7,"A",IF(Z2910&lt;=PARAMETER!$B$8,"B","C"))</f>
        <v>A</v>
      </c>
      <c r="AB2910" s="22" t="n">
        <f aca="false">G2910/F2910</f>
        <v>0.101540332387515</v>
      </c>
      <c r="AC2910" s="16" t="str">
        <f aca="false">IF(AB2910&lt;=PARAMETER!$B$9,"X",IF(AB2910&lt;=PARAMETER!$B$10,"Y","Z"))</f>
        <v>X</v>
      </c>
      <c r="AD2910" s="16" t="str">
        <f aca="false">AA2910&amp;AC2910</f>
        <v>AX</v>
      </c>
      <c r="AE2910" s="22" t="n">
        <f aca="false">DATA!I2910</f>
        <v>0.62</v>
      </c>
      <c r="AF2910" s="18" t="n">
        <f aca="false">DATA!L2910</f>
        <v>100</v>
      </c>
      <c r="AG2910" s="16" t="str">
        <f aca="false">DATA!K2910</f>
        <v>B</v>
      </c>
      <c r="AH2910" s="18" t="n">
        <f aca="false">IF(AE2910&gt;=PARAMETER!$B$12,1,0)</f>
        <v>0</v>
      </c>
      <c r="AI2910" s="18" t="n">
        <f aca="false">IF(AF2910&gt;=PARAMETER!$B$13,1,0)</f>
        <v>1</v>
      </c>
      <c r="AJ2910" s="18" t="n">
        <f aca="false">IF(AND(AH2910=1,AI2910=1),1,0)</f>
        <v>0</v>
      </c>
    </row>
    <row r="2911" customFormat="false" ht="15" hidden="false" customHeight="false" outlineLevel="0" collapsed="false">
      <c r="A2911" s="16" t="str">
        <f aca="false">DATA!A2911</f>
        <v>ITM12909</v>
      </c>
      <c r="B2911" s="16" t="str">
        <f aca="false">DATA!B2911</f>
        <v>Automotive</v>
      </c>
      <c r="C2911" s="17" t="n">
        <f aca="false">DATA!C2911</f>
        <v>300</v>
      </c>
      <c r="D2911" s="17" t="n">
        <f aca="false">DATA!D2911</f>
        <v>63</v>
      </c>
      <c r="E2911" s="18" t="n">
        <f aca="false">DATA!F2911</f>
        <v>5</v>
      </c>
      <c r="F2911" s="19" t="n">
        <f aca="false">DATA!G2911</f>
        <v>22.12</v>
      </c>
      <c r="G2911" s="19" t="n">
        <f aca="false">DATA!H2911</f>
        <v>2.04</v>
      </c>
      <c r="H2911" s="18" t="n">
        <f aca="false">DATA!E2911</f>
        <v>10</v>
      </c>
      <c r="I2911" s="20" t="n">
        <f aca="false">F2911*E2911</f>
        <v>110.6</v>
      </c>
      <c r="J2911" s="20" t="n">
        <f aca="false">PARAMETER!$B$4*G2911*SQRT(E2911)</f>
        <v>7.50312922671716</v>
      </c>
      <c r="K2911" s="20" t="n">
        <f aca="false">I2911+J2911</f>
        <v>118.103129226717</v>
      </c>
      <c r="L2911" s="20" t="n">
        <f aca="false">K2911+F2911*H2911</f>
        <v>339.303129226717</v>
      </c>
      <c r="M2911" s="16" t="str">
        <f aca="false">IF(C2911&lt;=K2911,"REORDER",IF(C2911&gt;L2911,"OVERSTOCK","OK"))</f>
        <v>OK</v>
      </c>
      <c r="N2911" s="16" t="str">
        <f aca="false">IF(C2911&lt;=D2911,"REORDER","OK")</f>
        <v>OK</v>
      </c>
      <c r="O2911" s="18" t="n">
        <f aca="false">IF(D2911&lt;I2911,1,0)</f>
        <v>1</v>
      </c>
      <c r="P2911" s="20" t="n">
        <f aca="false">C2911/F2911</f>
        <v>13.5623869801085</v>
      </c>
      <c r="Q2911" s="19" t="n">
        <f aca="false">DATA!N2911</f>
        <v>35.52</v>
      </c>
      <c r="R2911" s="19" t="n">
        <f aca="false">DATA!O2911</f>
        <v>0.44</v>
      </c>
      <c r="S2911" s="17" t="n">
        <f aca="false">C2911*Q2911</f>
        <v>10656</v>
      </c>
      <c r="T2911" s="19" t="n">
        <f aca="false">C2911*R2911</f>
        <v>132</v>
      </c>
      <c r="U2911" s="20" t="n">
        <f aca="false">MAX(0,C2911-L2911)</f>
        <v>0</v>
      </c>
      <c r="V2911" s="17" t="n">
        <f aca="false">U2911*Q2911</f>
        <v>0</v>
      </c>
      <c r="W2911" s="19" t="n">
        <f aca="false">U2911*R2911</f>
        <v>0</v>
      </c>
      <c r="X2911" s="20" t="n">
        <f aca="false">MAX(0,K2911-C2911)</f>
        <v>0</v>
      </c>
      <c r="Y2911" s="17" t="n">
        <f aca="false">F2911*PARAMETER!$B$5*Q2911</f>
        <v>286781.376</v>
      </c>
      <c r="Z2911" s="21" t="n">
        <f aca="false">SUMIF($Y$2:$Y$3205,"&gt;="&amp;Y2911)/SUM($Y$2:$Y$3205)</f>
        <v>0.963397502031431</v>
      </c>
      <c r="AA2911" s="16" t="str">
        <f aca="false">IF(Z2911&lt;=PARAMETER!$B$7,"A",IF(Z2911&lt;=PARAMETER!$B$8,"B","C"))</f>
        <v>C</v>
      </c>
      <c r="AB2911" s="22" t="n">
        <f aca="false">G2911/F2911</f>
        <v>0.0922242314647378</v>
      </c>
      <c r="AC2911" s="16" t="str">
        <f aca="false">IF(AB2911&lt;=PARAMETER!$B$9,"X",IF(AB2911&lt;=PARAMETER!$B$10,"Y","Z"))</f>
        <v>X</v>
      </c>
      <c r="AD2911" s="16" t="str">
        <f aca="false">AA2911&amp;AC2911</f>
        <v>CX</v>
      </c>
      <c r="AE2911" s="22" t="n">
        <f aca="false">DATA!I2911</f>
        <v>0.24</v>
      </c>
      <c r="AF2911" s="18" t="n">
        <f aca="false">DATA!L2911</f>
        <v>163</v>
      </c>
      <c r="AG2911" s="16" t="str">
        <f aca="false">DATA!K2911</f>
        <v>C</v>
      </c>
      <c r="AH2911" s="18" t="n">
        <f aca="false">IF(AE2911&gt;=PARAMETER!$B$12,1,0)</f>
        <v>0</v>
      </c>
      <c r="AI2911" s="18" t="n">
        <f aca="false">IF(AF2911&gt;=PARAMETER!$B$13,1,0)</f>
        <v>1</v>
      </c>
      <c r="AJ2911" s="18" t="n">
        <f aca="false">IF(AND(AH2911=1,AI2911=1),1,0)</f>
        <v>0</v>
      </c>
    </row>
    <row r="2912" customFormat="false" ht="15" hidden="false" customHeight="false" outlineLevel="0" collapsed="false">
      <c r="A2912" s="16" t="str">
        <f aca="false">DATA!A2912</f>
        <v>ITM12910</v>
      </c>
      <c r="B2912" s="16" t="str">
        <f aca="false">DATA!B2912</f>
        <v>Electronics</v>
      </c>
      <c r="C2912" s="17" t="n">
        <f aca="false">DATA!C2912</f>
        <v>115</v>
      </c>
      <c r="D2912" s="17" t="n">
        <f aca="false">DATA!D2912</f>
        <v>93</v>
      </c>
      <c r="E2912" s="18" t="n">
        <f aca="false">DATA!F2912</f>
        <v>2</v>
      </c>
      <c r="F2912" s="19" t="n">
        <f aca="false">DATA!G2912</f>
        <v>15.98</v>
      </c>
      <c r="G2912" s="19" t="n">
        <f aca="false">DATA!H2912</f>
        <v>1.67</v>
      </c>
      <c r="H2912" s="18" t="n">
        <f aca="false">DATA!E2912</f>
        <v>7</v>
      </c>
      <c r="I2912" s="20" t="n">
        <f aca="false">F2912*E2912</f>
        <v>31.96</v>
      </c>
      <c r="J2912" s="20" t="n">
        <f aca="false">PARAMETER!$B$4*G2912*SQRT(E2912)</f>
        <v>3.88471109328009</v>
      </c>
      <c r="K2912" s="20" t="n">
        <f aca="false">I2912+J2912</f>
        <v>35.8447110932801</v>
      </c>
      <c r="L2912" s="20" t="n">
        <f aca="false">K2912+F2912*H2912</f>
        <v>147.70471109328</v>
      </c>
      <c r="M2912" s="16" t="str">
        <f aca="false">IF(C2912&lt;=K2912,"REORDER",IF(C2912&gt;L2912,"OVERSTOCK","OK"))</f>
        <v>OK</v>
      </c>
      <c r="N2912" s="16" t="str">
        <f aca="false">IF(C2912&lt;=D2912,"REORDER","OK")</f>
        <v>OK</v>
      </c>
      <c r="O2912" s="18" t="n">
        <f aca="false">IF(D2912&lt;I2912,1,0)</f>
        <v>0</v>
      </c>
      <c r="P2912" s="20" t="n">
        <f aca="false">C2912/F2912</f>
        <v>7.19649561952441</v>
      </c>
      <c r="Q2912" s="19" t="n">
        <f aca="false">DATA!N2912</f>
        <v>38.8</v>
      </c>
      <c r="R2912" s="19" t="n">
        <f aca="false">DATA!O2912</f>
        <v>1.94</v>
      </c>
      <c r="S2912" s="17" t="n">
        <f aca="false">C2912*Q2912</f>
        <v>4462</v>
      </c>
      <c r="T2912" s="19" t="n">
        <f aca="false">C2912*R2912</f>
        <v>223.1</v>
      </c>
      <c r="U2912" s="20" t="n">
        <f aca="false">MAX(0,C2912-L2912)</f>
        <v>0</v>
      </c>
      <c r="V2912" s="17" t="n">
        <f aca="false">U2912*Q2912</f>
        <v>0</v>
      </c>
      <c r="W2912" s="19" t="n">
        <f aca="false">U2912*R2912</f>
        <v>0</v>
      </c>
      <c r="X2912" s="20" t="n">
        <f aca="false">MAX(0,K2912-C2912)</f>
        <v>0</v>
      </c>
      <c r="Y2912" s="17" t="n">
        <f aca="false">F2912*PARAMETER!$B$5*Q2912</f>
        <v>226308.76</v>
      </c>
      <c r="Z2912" s="21" t="n">
        <f aca="false">SUMIF($Y$2:$Y$3205,"&gt;="&amp;Y2912)/SUM($Y$2:$Y$3205)</f>
        <v>0.97803093972724</v>
      </c>
      <c r="AA2912" s="16" t="str">
        <f aca="false">IF(Z2912&lt;=PARAMETER!$B$7,"A",IF(Z2912&lt;=PARAMETER!$B$8,"B","C"))</f>
        <v>C</v>
      </c>
      <c r="AB2912" s="22" t="n">
        <f aca="false">G2912/F2912</f>
        <v>0.10450563204005</v>
      </c>
      <c r="AC2912" s="16" t="str">
        <f aca="false">IF(AB2912&lt;=PARAMETER!$B$9,"X",IF(AB2912&lt;=PARAMETER!$B$10,"Y","Z"))</f>
        <v>X</v>
      </c>
      <c r="AD2912" s="16" t="str">
        <f aca="false">AA2912&amp;AC2912</f>
        <v>CX</v>
      </c>
      <c r="AE2912" s="22" t="n">
        <f aca="false">DATA!I2912</f>
        <v>0.29</v>
      </c>
      <c r="AF2912" s="18" t="n">
        <f aca="false">DATA!L2912</f>
        <v>174</v>
      </c>
      <c r="AG2912" s="16" t="str">
        <f aca="false">DATA!K2912</f>
        <v>D</v>
      </c>
      <c r="AH2912" s="18" t="n">
        <f aca="false">IF(AE2912&gt;=PARAMETER!$B$12,1,0)</f>
        <v>0</v>
      </c>
      <c r="AI2912" s="18" t="n">
        <f aca="false">IF(AF2912&gt;=PARAMETER!$B$13,1,0)</f>
        <v>1</v>
      </c>
      <c r="AJ2912" s="18" t="n">
        <f aca="false">IF(AND(AH2912=1,AI2912=1),1,0)</f>
        <v>0</v>
      </c>
    </row>
    <row r="2913" customFormat="false" ht="15" hidden="false" customHeight="false" outlineLevel="0" collapsed="false">
      <c r="A2913" s="16" t="str">
        <f aca="false">DATA!A2913</f>
        <v>ITM12911</v>
      </c>
      <c r="B2913" s="16" t="str">
        <f aca="false">DATA!B2913</f>
        <v>Electronics</v>
      </c>
      <c r="C2913" s="17" t="n">
        <f aca="false">DATA!C2913</f>
        <v>400</v>
      </c>
      <c r="D2913" s="17" t="n">
        <f aca="false">DATA!D2913</f>
        <v>34</v>
      </c>
      <c r="E2913" s="18" t="n">
        <f aca="false">DATA!F2913</f>
        <v>5</v>
      </c>
      <c r="F2913" s="19" t="n">
        <f aca="false">DATA!G2913</f>
        <v>18.9</v>
      </c>
      <c r="G2913" s="19" t="n">
        <f aca="false">DATA!H2913</f>
        <v>9.67</v>
      </c>
      <c r="H2913" s="18" t="n">
        <f aca="false">DATA!E2913</f>
        <v>11</v>
      </c>
      <c r="I2913" s="20" t="n">
        <f aca="false">F2913*E2913</f>
        <v>94.5</v>
      </c>
      <c r="J2913" s="20" t="n">
        <f aca="false">PARAMETER!$B$4*G2913*SQRT(E2913)</f>
        <v>35.5663037364485</v>
      </c>
      <c r="K2913" s="20" t="n">
        <f aca="false">I2913+J2913</f>
        <v>130.066303736449</v>
      </c>
      <c r="L2913" s="20" t="n">
        <f aca="false">K2913+F2913*H2913</f>
        <v>337.966303736449</v>
      </c>
      <c r="M2913" s="16" t="str">
        <f aca="false">IF(C2913&lt;=K2913,"REORDER",IF(C2913&gt;L2913,"OVERSTOCK","OK"))</f>
        <v>OVERSTOCK</v>
      </c>
      <c r="N2913" s="16" t="str">
        <f aca="false">IF(C2913&lt;=D2913,"REORDER","OK")</f>
        <v>OK</v>
      </c>
      <c r="O2913" s="18" t="n">
        <f aca="false">IF(D2913&lt;I2913,1,0)</f>
        <v>1</v>
      </c>
      <c r="P2913" s="20" t="n">
        <f aca="false">C2913/F2913</f>
        <v>21.1640211640212</v>
      </c>
      <c r="Q2913" s="19" t="n">
        <f aca="false">DATA!N2913</f>
        <v>57.97</v>
      </c>
      <c r="R2913" s="19" t="n">
        <f aca="false">DATA!O2913</f>
        <v>0.66</v>
      </c>
      <c r="S2913" s="17" t="n">
        <f aca="false">C2913*Q2913</f>
        <v>23188</v>
      </c>
      <c r="T2913" s="19" t="n">
        <f aca="false">C2913*R2913</f>
        <v>264</v>
      </c>
      <c r="U2913" s="20" t="n">
        <f aca="false">MAX(0,C2913-L2913)</f>
        <v>62.0336962635515</v>
      </c>
      <c r="V2913" s="17" t="n">
        <f aca="false">U2913*Q2913</f>
        <v>3596.09337239808</v>
      </c>
      <c r="W2913" s="19" t="n">
        <f aca="false">U2913*R2913</f>
        <v>40.942239533944</v>
      </c>
      <c r="X2913" s="20" t="n">
        <f aca="false">MAX(0,K2913-C2913)</f>
        <v>0</v>
      </c>
      <c r="Y2913" s="17" t="n">
        <f aca="false">F2913*PARAMETER!$B$5*Q2913</f>
        <v>399906.045</v>
      </c>
      <c r="Z2913" s="21" t="n">
        <f aca="false">SUMIF($Y$2:$Y$3205,"&gt;="&amp;Y2913)/SUM($Y$2:$Y$3205)</f>
        <v>0.935170731387908</v>
      </c>
      <c r="AA2913" s="16" t="str">
        <f aca="false">IF(Z2913&lt;=PARAMETER!$B$7,"A",IF(Z2913&lt;=PARAMETER!$B$8,"B","C"))</f>
        <v>B</v>
      </c>
      <c r="AB2913" s="22" t="n">
        <f aca="false">G2913/F2913</f>
        <v>0.511640211640212</v>
      </c>
      <c r="AC2913" s="16" t="str">
        <f aca="false">IF(AB2913&lt;=PARAMETER!$B$9,"X",IF(AB2913&lt;=PARAMETER!$B$10,"Y","Z"))</f>
        <v>Z</v>
      </c>
      <c r="AD2913" s="16" t="str">
        <f aca="false">AA2913&amp;AC2913</f>
        <v>BZ</v>
      </c>
      <c r="AE2913" s="22" t="n">
        <f aca="false">DATA!I2913</f>
        <v>0.52</v>
      </c>
      <c r="AF2913" s="18" t="n">
        <f aca="false">DATA!L2913</f>
        <v>140</v>
      </c>
      <c r="AG2913" s="16" t="str">
        <f aca="false">DATA!K2913</f>
        <v>D</v>
      </c>
      <c r="AH2913" s="18" t="n">
        <f aca="false">IF(AE2913&gt;=PARAMETER!$B$12,1,0)</f>
        <v>0</v>
      </c>
      <c r="AI2913" s="18" t="n">
        <f aca="false">IF(AF2913&gt;=PARAMETER!$B$13,1,0)</f>
        <v>1</v>
      </c>
      <c r="AJ2913" s="18" t="n">
        <f aca="false">IF(AND(AH2913=1,AI2913=1),1,0)</f>
        <v>0</v>
      </c>
    </row>
    <row r="2914" customFormat="false" ht="15" hidden="false" customHeight="false" outlineLevel="0" collapsed="false">
      <c r="A2914" s="16" t="str">
        <f aca="false">DATA!A2914</f>
        <v>ITM12912</v>
      </c>
      <c r="B2914" s="16" t="str">
        <f aca="false">DATA!B2914</f>
        <v>Electronics</v>
      </c>
      <c r="C2914" s="17" t="n">
        <f aca="false">DATA!C2914</f>
        <v>285</v>
      </c>
      <c r="D2914" s="17" t="n">
        <f aca="false">DATA!D2914</f>
        <v>76</v>
      </c>
      <c r="E2914" s="18" t="n">
        <f aca="false">DATA!F2914</f>
        <v>5</v>
      </c>
      <c r="F2914" s="19" t="n">
        <f aca="false">DATA!G2914</f>
        <v>20.45</v>
      </c>
      <c r="G2914" s="19" t="n">
        <f aca="false">DATA!H2914</f>
        <v>3.17</v>
      </c>
      <c r="H2914" s="18" t="n">
        <f aca="false">DATA!E2914</f>
        <v>12</v>
      </c>
      <c r="I2914" s="20" t="n">
        <f aca="false">F2914*E2914</f>
        <v>102.25</v>
      </c>
      <c r="J2914" s="20" t="n">
        <f aca="false">PARAMETER!$B$4*G2914*SQRT(E2914)</f>
        <v>11.6592743375948</v>
      </c>
      <c r="K2914" s="20" t="n">
        <f aca="false">I2914+J2914</f>
        <v>113.909274337595</v>
      </c>
      <c r="L2914" s="20" t="n">
        <f aca="false">K2914+F2914*H2914</f>
        <v>359.309274337595</v>
      </c>
      <c r="M2914" s="16" t="str">
        <f aca="false">IF(C2914&lt;=K2914,"REORDER",IF(C2914&gt;L2914,"OVERSTOCK","OK"))</f>
        <v>OK</v>
      </c>
      <c r="N2914" s="16" t="str">
        <f aca="false">IF(C2914&lt;=D2914,"REORDER","OK")</f>
        <v>OK</v>
      </c>
      <c r="O2914" s="18" t="n">
        <f aca="false">IF(D2914&lt;I2914,1,0)</f>
        <v>1</v>
      </c>
      <c r="P2914" s="20" t="n">
        <f aca="false">C2914/F2914</f>
        <v>13.9364303178484</v>
      </c>
      <c r="Q2914" s="19" t="n">
        <f aca="false">DATA!N2914</f>
        <v>85.83</v>
      </c>
      <c r="R2914" s="19" t="n">
        <f aca="false">DATA!O2914</f>
        <v>1.3</v>
      </c>
      <c r="S2914" s="17" t="n">
        <f aca="false">C2914*Q2914</f>
        <v>24461.55</v>
      </c>
      <c r="T2914" s="19" t="n">
        <f aca="false">C2914*R2914</f>
        <v>370.5</v>
      </c>
      <c r="U2914" s="20" t="n">
        <f aca="false">MAX(0,C2914-L2914)</f>
        <v>0</v>
      </c>
      <c r="V2914" s="17" t="n">
        <f aca="false">U2914*Q2914</f>
        <v>0</v>
      </c>
      <c r="W2914" s="19" t="n">
        <f aca="false">U2914*R2914</f>
        <v>0</v>
      </c>
      <c r="X2914" s="20" t="n">
        <f aca="false">MAX(0,K2914-C2914)</f>
        <v>0</v>
      </c>
      <c r="Y2914" s="17" t="n">
        <f aca="false">F2914*PARAMETER!$B$5*Q2914</f>
        <v>640656.5775</v>
      </c>
      <c r="Z2914" s="21" t="n">
        <f aca="false">SUMIF($Y$2:$Y$3205,"&gt;="&amp;Y2914)/SUM($Y$2:$Y$3205)</f>
        <v>0.865232219770894</v>
      </c>
      <c r="AA2914" s="16" t="str">
        <f aca="false">IF(Z2914&lt;=PARAMETER!$B$7,"A",IF(Z2914&lt;=PARAMETER!$B$8,"B","C"))</f>
        <v>B</v>
      </c>
      <c r="AB2914" s="22" t="n">
        <f aca="false">G2914/F2914</f>
        <v>0.155012224938875</v>
      </c>
      <c r="AC2914" s="16" t="str">
        <f aca="false">IF(AB2914&lt;=PARAMETER!$B$9,"X",IF(AB2914&lt;=PARAMETER!$B$10,"Y","Z"))</f>
        <v>X</v>
      </c>
      <c r="AD2914" s="16" t="str">
        <f aca="false">AA2914&amp;AC2914</f>
        <v>BX</v>
      </c>
      <c r="AE2914" s="22" t="n">
        <f aca="false">DATA!I2914</f>
        <v>0.8</v>
      </c>
      <c r="AF2914" s="18" t="n">
        <f aca="false">DATA!L2914</f>
        <v>163</v>
      </c>
      <c r="AG2914" s="16" t="str">
        <f aca="false">DATA!K2914</f>
        <v>B</v>
      </c>
      <c r="AH2914" s="18" t="n">
        <f aca="false">IF(AE2914&gt;=PARAMETER!$B$12,1,0)</f>
        <v>1</v>
      </c>
      <c r="AI2914" s="18" t="n">
        <f aca="false">IF(AF2914&gt;=PARAMETER!$B$13,1,0)</f>
        <v>1</v>
      </c>
      <c r="AJ2914" s="18" t="n">
        <f aca="false">IF(AND(AH2914=1,AI2914=1),1,0)</f>
        <v>1</v>
      </c>
    </row>
    <row r="2915" customFormat="false" ht="15" hidden="false" customHeight="false" outlineLevel="0" collapsed="false">
      <c r="A2915" s="16" t="str">
        <f aca="false">DATA!A2915</f>
        <v>ITM12913</v>
      </c>
      <c r="B2915" s="16" t="str">
        <f aca="false">DATA!B2915</f>
        <v>Automotive</v>
      </c>
      <c r="C2915" s="17" t="n">
        <f aca="false">DATA!C2915</f>
        <v>463</v>
      </c>
      <c r="D2915" s="17" t="n">
        <f aca="false">DATA!D2915</f>
        <v>71</v>
      </c>
      <c r="E2915" s="18" t="n">
        <f aca="false">DATA!F2915</f>
        <v>5</v>
      </c>
      <c r="F2915" s="19" t="n">
        <f aca="false">DATA!G2915</f>
        <v>41.26</v>
      </c>
      <c r="G2915" s="19" t="n">
        <f aca="false">DATA!H2915</f>
        <v>9.13</v>
      </c>
      <c r="H2915" s="18" t="n">
        <f aca="false">DATA!E2915</f>
        <v>14</v>
      </c>
      <c r="I2915" s="20" t="n">
        <f aca="false">F2915*E2915</f>
        <v>206.3</v>
      </c>
      <c r="J2915" s="20" t="n">
        <f aca="false">PARAMETER!$B$4*G2915*SQRT(E2915)</f>
        <v>33.5801812940822</v>
      </c>
      <c r="K2915" s="20" t="n">
        <f aca="false">I2915+J2915</f>
        <v>239.880181294082</v>
      </c>
      <c r="L2915" s="20" t="n">
        <f aca="false">K2915+F2915*H2915</f>
        <v>817.520181294082</v>
      </c>
      <c r="M2915" s="16" t="str">
        <f aca="false">IF(C2915&lt;=K2915,"REORDER",IF(C2915&gt;L2915,"OVERSTOCK","OK"))</f>
        <v>OK</v>
      </c>
      <c r="N2915" s="16" t="str">
        <f aca="false">IF(C2915&lt;=D2915,"REORDER","OK")</f>
        <v>OK</v>
      </c>
      <c r="O2915" s="18" t="n">
        <f aca="false">IF(D2915&lt;I2915,1,0)</f>
        <v>1</v>
      </c>
      <c r="P2915" s="20" t="n">
        <f aca="false">C2915/F2915</f>
        <v>11.2215220552593</v>
      </c>
      <c r="Q2915" s="19" t="n">
        <f aca="false">DATA!N2915</f>
        <v>188.44</v>
      </c>
      <c r="R2915" s="19" t="n">
        <f aca="false">DATA!O2915</f>
        <v>0.23</v>
      </c>
      <c r="S2915" s="17" t="n">
        <f aca="false">C2915*Q2915</f>
        <v>87247.72</v>
      </c>
      <c r="T2915" s="19" t="n">
        <f aca="false">C2915*R2915</f>
        <v>106.49</v>
      </c>
      <c r="U2915" s="20" t="n">
        <f aca="false">MAX(0,C2915-L2915)</f>
        <v>0</v>
      </c>
      <c r="V2915" s="17" t="n">
        <f aca="false">U2915*Q2915</f>
        <v>0</v>
      </c>
      <c r="W2915" s="19" t="n">
        <f aca="false">U2915*R2915</f>
        <v>0</v>
      </c>
      <c r="X2915" s="20" t="n">
        <f aca="false">MAX(0,K2915-C2915)</f>
        <v>0</v>
      </c>
      <c r="Y2915" s="17" t="n">
        <f aca="false">F2915*PARAMETER!$B$5*Q2915</f>
        <v>2837887.556</v>
      </c>
      <c r="Z2915" s="21" t="n">
        <f aca="false">SUMIF($Y$2:$Y$3205,"&gt;="&amp;Y2915)/SUM($Y$2:$Y$3205)</f>
        <v>0.105880896916739</v>
      </c>
      <c r="AA2915" s="16" t="str">
        <f aca="false">IF(Z2915&lt;=PARAMETER!$B$7,"A",IF(Z2915&lt;=PARAMETER!$B$8,"B","C"))</f>
        <v>A</v>
      </c>
      <c r="AB2915" s="22" t="n">
        <f aca="false">G2915/F2915</f>
        <v>0.221279689772176</v>
      </c>
      <c r="AC2915" s="16" t="str">
        <f aca="false">IF(AB2915&lt;=PARAMETER!$B$9,"X",IF(AB2915&lt;=PARAMETER!$B$10,"Y","Z"))</f>
        <v>X</v>
      </c>
      <c r="AD2915" s="16" t="str">
        <f aca="false">AA2915&amp;AC2915</f>
        <v>AX</v>
      </c>
      <c r="AE2915" s="22" t="n">
        <f aca="false">DATA!I2915</f>
        <v>0.95</v>
      </c>
      <c r="AF2915" s="18" t="n">
        <f aca="false">DATA!L2915</f>
        <v>152</v>
      </c>
      <c r="AG2915" s="16" t="str">
        <f aca="false">DATA!K2915</f>
        <v>C</v>
      </c>
      <c r="AH2915" s="18" t="n">
        <f aca="false">IF(AE2915&gt;=PARAMETER!$B$12,1,0)</f>
        <v>1</v>
      </c>
      <c r="AI2915" s="18" t="n">
        <f aca="false">IF(AF2915&gt;=PARAMETER!$B$13,1,0)</f>
        <v>1</v>
      </c>
      <c r="AJ2915" s="18" t="n">
        <f aca="false">IF(AND(AH2915=1,AI2915=1),1,0)</f>
        <v>1</v>
      </c>
    </row>
    <row r="2916" customFormat="false" ht="15" hidden="false" customHeight="false" outlineLevel="0" collapsed="false">
      <c r="A2916" s="16" t="str">
        <f aca="false">DATA!A2916</f>
        <v>ITM12914</v>
      </c>
      <c r="B2916" s="16" t="str">
        <f aca="false">DATA!B2916</f>
        <v>Groceries</v>
      </c>
      <c r="C2916" s="17" t="n">
        <f aca="false">DATA!C2916</f>
        <v>317</v>
      </c>
      <c r="D2916" s="17" t="n">
        <f aca="false">DATA!D2916</f>
        <v>64</v>
      </c>
      <c r="E2916" s="18" t="n">
        <f aca="false">DATA!F2916</f>
        <v>2</v>
      </c>
      <c r="F2916" s="19" t="n">
        <f aca="false">DATA!G2916</f>
        <v>4.97</v>
      </c>
      <c r="G2916" s="19" t="n">
        <f aca="false">DATA!H2916</f>
        <v>4.4</v>
      </c>
      <c r="H2916" s="18" t="n">
        <f aca="false">DATA!E2916</f>
        <v>6</v>
      </c>
      <c r="I2916" s="20" t="n">
        <f aca="false">F2916*E2916</f>
        <v>9.94</v>
      </c>
      <c r="J2916" s="20" t="n">
        <f aca="false">PARAMETER!$B$4*G2916*SQRT(E2916)</f>
        <v>10.2351669523547</v>
      </c>
      <c r="K2916" s="20" t="n">
        <f aca="false">I2916+J2916</f>
        <v>20.1751669523547</v>
      </c>
      <c r="L2916" s="20" t="n">
        <f aca="false">K2916+F2916*H2916</f>
        <v>49.9951669523547</v>
      </c>
      <c r="M2916" s="16" t="str">
        <f aca="false">IF(C2916&lt;=K2916,"REORDER",IF(C2916&gt;L2916,"OVERSTOCK","OK"))</f>
        <v>OVERSTOCK</v>
      </c>
      <c r="N2916" s="16" t="str">
        <f aca="false">IF(C2916&lt;=D2916,"REORDER","OK")</f>
        <v>OK</v>
      </c>
      <c r="O2916" s="18" t="n">
        <f aca="false">IF(D2916&lt;I2916,1,0)</f>
        <v>0</v>
      </c>
      <c r="P2916" s="20" t="n">
        <f aca="false">C2916/F2916</f>
        <v>63.7826961770624</v>
      </c>
      <c r="Q2916" s="19" t="n">
        <f aca="false">DATA!N2916</f>
        <v>138.04</v>
      </c>
      <c r="R2916" s="19" t="n">
        <f aca="false">DATA!O2916</f>
        <v>0.67</v>
      </c>
      <c r="S2916" s="17" t="n">
        <f aca="false">C2916*Q2916</f>
        <v>43758.68</v>
      </c>
      <c r="T2916" s="19" t="n">
        <f aca="false">C2916*R2916</f>
        <v>212.39</v>
      </c>
      <c r="U2916" s="20" t="n">
        <f aca="false">MAX(0,C2916-L2916)</f>
        <v>267.004833047645</v>
      </c>
      <c r="V2916" s="17" t="n">
        <f aca="false">U2916*Q2916</f>
        <v>36857.347153897</v>
      </c>
      <c r="W2916" s="19" t="n">
        <f aca="false">U2916*R2916</f>
        <v>178.893238141922</v>
      </c>
      <c r="X2916" s="20" t="n">
        <f aca="false">MAX(0,K2916-C2916)</f>
        <v>0</v>
      </c>
      <c r="Y2916" s="17" t="n">
        <f aca="false">F2916*PARAMETER!$B$5*Q2916</f>
        <v>250411.462</v>
      </c>
      <c r="Z2916" s="21" t="n">
        <f aca="false">SUMIF($Y$2:$Y$3205,"&gt;="&amp;Y2916)/SUM($Y$2:$Y$3205)</f>
        <v>0.972359939935734</v>
      </c>
      <c r="AA2916" s="16" t="str">
        <f aca="false">IF(Z2916&lt;=PARAMETER!$B$7,"A",IF(Z2916&lt;=PARAMETER!$B$8,"B","C"))</f>
        <v>C</v>
      </c>
      <c r="AB2916" s="22" t="n">
        <f aca="false">G2916/F2916</f>
        <v>0.885311871227364</v>
      </c>
      <c r="AC2916" s="16" t="str">
        <f aca="false">IF(AB2916&lt;=PARAMETER!$B$9,"X",IF(AB2916&lt;=PARAMETER!$B$10,"Y","Z"))</f>
        <v>Z</v>
      </c>
      <c r="AD2916" s="16" t="str">
        <f aca="false">AA2916&amp;AC2916</f>
        <v>CZ</v>
      </c>
      <c r="AE2916" s="22" t="n">
        <f aca="false">DATA!I2916</f>
        <v>0.7</v>
      </c>
      <c r="AF2916" s="18" t="n">
        <f aca="false">DATA!L2916</f>
        <v>75</v>
      </c>
      <c r="AG2916" s="16" t="str">
        <f aca="false">DATA!K2916</f>
        <v>B</v>
      </c>
      <c r="AH2916" s="18" t="n">
        <f aca="false">IF(AE2916&gt;=PARAMETER!$B$12,1,0)</f>
        <v>0</v>
      </c>
      <c r="AI2916" s="18" t="n">
        <f aca="false">IF(AF2916&gt;=PARAMETER!$B$13,1,0)</f>
        <v>0</v>
      </c>
      <c r="AJ2916" s="18" t="n">
        <f aca="false">IF(AND(AH2916=1,AI2916=1),1,0)</f>
        <v>0</v>
      </c>
    </row>
    <row r="2917" customFormat="false" ht="15" hidden="false" customHeight="false" outlineLevel="0" collapsed="false">
      <c r="A2917" s="16" t="str">
        <f aca="false">DATA!A2917</f>
        <v>ITM12915</v>
      </c>
      <c r="B2917" s="16" t="str">
        <f aca="false">DATA!B2917</f>
        <v>Groceries</v>
      </c>
      <c r="C2917" s="17" t="n">
        <f aca="false">DATA!C2917</f>
        <v>315</v>
      </c>
      <c r="D2917" s="17" t="n">
        <f aca="false">DATA!D2917</f>
        <v>55</v>
      </c>
      <c r="E2917" s="18" t="n">
        <f aca="false">DATA!F2917</f>
        <v>7</v>
      </c>
      <c r="F2917" s="19" t="n">
        <f aca="false">DATA!G2917</f>
        <v>16.51</v>
      </c>
      <c r="G2917" s="19" t="n">
        <f aca="false">DATA!H2917</f>
        <v>4.17</v>
      </c>
      <c r="H2917" s="18" t="n">
        <f aca="false">DATA!E2917</f>
        <v>6</v>
      </c>
      <c r="I2917" s="20" t="n">
        <f aca="false">F2917*E2917</f>
        <v>115.57</v>
      </c>
      <c r="J2917" s="20" t="n">
        <f aca="false">PARAMETER!$B$4*G2917*SQRT(E2917)</f>
        <v>18.1473130788676</v>
      </c>
      <c r="K2917" s="20" t="n">
        <f aca="false">I2917+J2917</f>
        <v>133.717313078868</v>
      </c>
      <c r="L2917" s="20" t="n">
        <f aca="false">K2917+F2917*H2917</f>
        <v>232.777313078868</v>
      </c>
      <c r="M2917" s="16" t="str">
        <f aca="false">IF(C2917&lt;=K2917,"REORDER",IF(C2917&gt;L2917,"OVERSTOCK","OK"))</f>
        <v>OVERSTOCK</v>
      </c>
      <c r="N2917" s="16" t="str">
        <f aca="false">IF(C2917&lt;=D2917,"REORDER","OK")</f>
        <v>OK</v>
      </c>
      <c r="O2917" s="18" t="n">
        <f aca="false">IF(D2917&lt;I2917,1,0)</f>
        <v>1</v>
      </c>
      <c r="P2917" s="20" t="n">
        <f aca="false">C2917/F2917</f>
        <v>19.0793458509994</v>
      </c>
      <c r="Q2917" s="19" t="n">
        <f aca="false">DATA!N2917</f>
        <v>58.48</v>
      </c>
      <c r="R2917" s="19" t="n">
        <f aca="false">DATA!O2917</f>
        <v>0.5</v>
      </c>
      <c r="S2917" s="17" t="n">
        <f aca="false">C2917*Q2917</f>
        <v>18421.2</v>
      </c>
      <c r="T2917" s="19" t="n">
        <f aca="false">C2917*R2917</f>
        <v>157.5</v>
      </c>
      <c r="U2917" s="20" t="n">
        <f aca="false">MAX(0,C2917-L2917)</f>
        <v>82.2226869211324</v>
      </c>
      <c r="V2917" s="17" t="n">
        <f aca="false">U2917*Q2917</f>
        <v>4808.38273114782</v>
      </c>
      <c r="W2917" s="19" t="n">
        <f aca="false">U2917*R2917</f>
        <v>41.1113434605662</v>
      </c>
      <c r="X2917" s="20" t="n">
        <f aca="false">MAX(0,K2917-C2917)</f>
        <v>0</v>
      </c>
      <c r="Y2917" s="17" t="n">
        <f aca="false">F2917*PARAMETER!$B$5*Q2917</f>
        <v>352409.252</v>
      </c>
      <c r="Z2917" s="21" t="n">
        <f aca="false">SUMIF($Y$2:$Y$3205,"&gt;="&amp;Y2917)/SUM($Y$2:$Y$3205)</f>
        <v>0.947557412044939</v>
      </c>
      <c r="AA2917" s="16" t="str">
        <f aca="false">IF(Z2917&lt;=PARAMETER!$B$7,"A",IF(Z2917&lt;=PARAMETER!$B$8,"B","C"))</f>
        <v>B</v>
      </c>
      <c r="AB2917" s="22" t="n">
        <f aca="false">G2917/F2917</f>
        <v>0.252574197456087</v>
      </c>
      <c r="AC2917" s="16" t="str">
        <f aca="false">IF(AB2917&lt;=PARAMETER!$B$9,"X",IF(AB2917&lt;=PARAMETER!$B$10,"Y","Z"))</f>
        <v>Y</v>
      </c>
      <c r="AD2917" s="16" t="str">
        <f aca="false">AA2917&amp;AC2917</f>
        <v>BY</v>
      </c>
      <c r="AE2917" s="22" t="n">
        <f aca="false">DATA!I2917</f>
        <v>0.56</v>
      </c>
      <c r="AF2917" s="18" t="n">
        <f aca="false">DATA!L2917</f>
        <v>37</v>
      </c>
      <c r="AG2917" s="16" t="str">
        <f aca="false">DATA!K2917</f>
        <v>B</v>
      </c>
      <c r="AH2917" s="18" t="n">
        <f aca="false">IF(AE2917&gt;=PARAMETER!$B$12,1,0)</f>
        <v>0</v>
      </c>
      <c r="AI2917" s="18" t="n">
        <f aca="false">IF(AF2917&gt;=PARAMETER!$B$13,1,0)</f>
        <v>0</v>
      </c>
      <c r="AJ2917" s="18" t="n">
        <f aca="false">IF(AND(AH2917=1,AI2917=1),1,0)</f>
        <v>0</v>
      </c>
    </row>
    <row r="2918" customFormat="false" ht="15" hidden="false" customHeight="false" outlineLevel="0" collapsed="false">
      <c r="A2918" s="16" t="str">
        <f aca="false">DATA!A2918</f>
        <v>ITM12916</v>
      </c>
      <c r="B2918" s="16" t="str">
        <f aca="false">DATA!B2918</f>
        <v>Electronics</v>
      </c>
      <c r="C2918" s="17" t="n">
        <f aca="false">DATA!C2918</f>
        <v>244</v>
      </c>
      <c r="D2918" s="17" t="n">
        <f aca="false">DATA!D2918</f>
        <v>33</v>
      </c>
      <c r="E2918" s="18" t="n">
        <f aca="false">DATA!F2918</f>
        <v>9</v>
      </c>
      <c r="F2918" s="19" t="n">
        <f aca="false">DATA!G2918</f>
        <v>48.35</v>
      </c>
      <c r="G2918" s="19" t="n">
        <f aca="false">DATA!H2918</f>
        <v>7.16</v>
      </c>
      <c r="H2918" s="18" t="n">
        <f aca="false">DATA!E2918</f>
        <v>10</v>
      </c>
      <c r="I2918" s="20" t="n">
        <f aca="false">F2918*E2918</f>
        <v>435.15</v>
      </c>
      <c r="J2918" s="20" t="n">
        <f aca="false">PARAMETER!$B$4*G2918*SQRT(E2918)</f>
        <v>35.3314559069176</v>
      </c>
      <c r="K2918" s="20" t="n">
        <f aca="false">I2918+J2918</f>
        <v>470.481455906918</v>
      </c>
      <c r="L2918" s="20" t="n">
        <f aca="false">K2918+F2918*H2918</f>
        <v>953.981455906918</v>
      </c>
      <c r="M2918" s="16" t="str">
        <f aca="false">IF(C2918&lt;=K2918,"REORDER",IF(C2918&gt;L2918,"OVERSTOCK","OK"))</f>
        <v>REORDER</v>
      </c>
      <c r="N2918" s="16" t="str">
        <f aca="false">IF(C2918&lt;=D2918,"REORDER","OK")</f>
        <v>OK</v>
      </c>
      <c r="O2918" s="18" t="n">
        <f aca="false">IF(D2918&lt;I2918,1,0)</f>
        <v>1</v>
      </c>
      <c r="P2918" s="20" t="n">
        <f aca="false">C2918/F2918</f>
        <v>5.04653567735264</v>
      </c>
      <c r="Q2918" s="19" t="n">
        <f aca="false">DATA!N2918</f>
        <v>20.64</v>
      </c>
      <c r="R2918" s="19" t="n">
        <f aca="false">DATA!O2918</f>
        <v>0.11</v>
      </c>
      <c r="S2918" s="17" t="n">
        <f aca="false">C2918*Q2918</f>
        <v>5036.16</v>
      </c>
      <c r="T2918" s="19" t="n">
        <f aca="false">C2918*R2918</f>
        <v>26.84</v>
      </c>
      <c r="U2918" s="20" t="n">
        <f aca="false">MAX(0,C2918-L2918)</f>
        <v>0</v>
      </c>
      <c r="V2918" s="17" t="n">
        <f aca="false">U2918*Q2918</f>
        <v>0</v>
      </c>
      <c r="W2918" s="19" t="n">
        <f aca="false">U2918*R2918</f>
        <v>0</v>
      </c>
      <c r="X2918" s="20" t="n">
        <f aca="false">MAX(0,K2918-C2918)</f>
        <v>226.481455906918</v>
      </c>
      <c r="Y2918" s="17" t="n">
        <f aca="false">F2918*PARAMETER!$B$5*Q2918</f>
        <v>364249.56</v>
      </c>
      <c r="Z2918" s="21" t="n">
        <f aca="false">SUMIF($Y$2:$Y$3205,"&gt;="&amp;Y2918)/SUM($Y$2:$Y$3205)</f>
        <v>0.944244028391397</v>
      </c>
      <c r="AA2918" s="16" t="str">
        <f aca="false">IF(Z2918&lt;=PARAMETER!$B$7,"A",IF(Z2918&lt;=PARAMETER!$B$8,"B","C"))</f>
        <v>B</v>
      </c>
      <c r="AB2918" s="22" t="n">
        <f aca="false">G2918/F2918</f>
        <v>0.148086866597725</v>
      </c>
      <c r="AC2918" s="16" t="str">
        <f aca="false">IF(AB2918&lt;=PARAMETER!$B$9,"X",IF(AB2918&lt;=PARAMETER!$B$10,"Y","Z"))</f>
        <v>X</v>
      </c>
      <c r="AD2918" s="16" t="str">
        <f aca="false">AA2918&amp;AC2918</f>
        <v>BX</v>
      </c>
      <c r="AE2918" s="22" t="n">
        <f aca="false">DATA!I2918</f>
        <v>0.33</v>
      </c>
      <c r="AF2918" s="18" t="n">
        <f aca="false">DATA!L2918</f>
        <v>134</v>
      </c>
      <c r="AG2918" s="16" t="str">
        <f aca="false">DATA!K2918</f>
        <v>D</v>
      </c>
      <c r="AH2918" s="18" t="n">
        <f aca="false">IF(AE2918&gt;=PARAMETER!$B$12,1,0)</f>
        <v>0</v>
      </c>
      <c r="AI2918" s="18" t="n">
        <f aca="false">IF(AF2918&gt;=PARAMETER!$B$13,1,0)</f>
        <v>1</v>
      </c>
      <c r="AJ2918" s="18" t="n">
        <f aca="false">IF(AND(AH2918=1,AI2918=1),1,0)</f>
        <v>0</v>
      </c>
    </row>
    <row r="2919" customFormat="false" ht="15" hidden="false" customHeight="false" outlineLevel="0" collapsed="false">
      <c r="A2919" s="16" t="str">
        <f aca="false">DATA!A2919</f>
        <v>ITM12917</v>
      </c>
      <c r="B2919" s="16" t="str">
        <f aca="false">DATA!B2919</f>
        <v>Automotive</v>
      </c>
      <c r="C2919" s="17" t="n">
        <f aca="false">DATA!C2919</f>
        <v>352</v>
      </c>
      <c r="D2919" s="17" t="n">
        <f aca="false">DATA!D2919</f>
        <v>55</v>
      </c>
      <c r="E2919" s="18" t="n">
        <f aca="false">DATA!F2919</f>
        <v>5</v>
      </c>
      <c r="F2919" s="19" t="n">
        <f aca="false">DATA!G2919</f>
        <v>8.5</v>
      </c>
      <c r="G2919" s="19" t="n">
        <f aca="false">DATA!H2919</f>
        <v>0.59</v>
      </c>
      <c r="H2919" s="18" t="n">
        <f aca="false">DATA!E2919</f>
        <v>3</v>
      </c>
      <c r="I2919" s="20" t="n">
        <f aca="false">F2919*E2919</f>
        <v>42.5</v>
      </c>
      <c r="J2919" s="20" t="n">
        <f aca="false">PARAMETER!$B$4*G2919*SQRT(E2919)</f>
        <v>2.17002266851134</v>
      </c>
      <c r="K2919" s="20" t="n">
        <f aca="false">I2919+J2919</f>
        <v>44.6700226685113</v>
      </c>
      <c r="L2919" s="20" t="n">
        <f aca="false">K2919+F2919*H2919</f>
        <v>70.1700226685113</v>
      </c>
      <c r="M2919" s="16" t="str">
        <f aca="false">IF(C2919&lt;=K2919,"REORDER",IF(C2919&gt;L2919,"OVERSTOCK","OK"))</f>
        <v>OVERSTOCK</v>
      </c>
      <c r="N2919" s="16" t="str">
        <f aca="false">IF(C2919&lt;=D2919,"REORDER","OK")</f>
        <v>OK</v>
      </c>
      <c r="O2919" s="18" t="n">
        <f aca="false">IF(D2919&lt;I2919,1,0)</f>
        <v>0</v>
      </c>
      <c r="P2919" s="20" t="n">
        <f aca="false">C2919/F2919</f>
        <v>41.4117647058824</v>
      </c>
      <c r="Q2919" s="19" t="n">
        <f aca="false">DATA!N2919</f>
        <v>140</v>
      </c>
      <c r="R2919" s="19" t="n">
        <f aca="false">DATA!O2919</f>
        <v>0.4</v>
      </c>
      <c r="S2919" s="17" t="n">
        <f aca="false">C2919*Q2919</f>
        <v>49280</v>
      </c>
      <c r="T2919" s="19" t="n">
        <f aca="false">C2919*R2919</f>
        <v>140.8</v>
      </c>
      <c r="U2919" s="20" t="n">
        <f aca="false">MAX(0,C2919-L2919)</f>
        <v>281.829977331489</v>
      </c>
      <c r="V2919" s="17" t="n">
        <f aca="false">U2919*Q2919</f>
        <v>39456.1968264084</v>
      </c>
      <c r="W2919" s="19" t="n">
        <f aca="false">U2919*R2919</f>
        <v>112.731990932595</v>
      </c>
      <c r="X2919" s="20" t="n">
        <f aca="false">MAX(0,K2919-C2919)</f>
        <v>0</v>
      </c>
      <c r="Y2919" s="17" t="n">
        <f aca="false">F2919*PARAMETER!$B$5*Q2919</f>
        <v>434350</v>
      </c>
      <c r="Z2919" s="21" t="n">
        <f aca="false">SUMIF($Y$2:$Y$3205,"&gt;="&amp;Y2919)/SUM($Y$2:$Y$3205)</f>
        <v>0.925432280929881</v>
      </c>
      <c r="AA2919" s="16" t="str">
        <f aca="false">IF(Z2919&lt;=PARAMETER!$B$7,"A",IF(Z2919&lt;=PARAMETER!$B$8,"B","C"))</f>
        <v>B</v>
      </c>
      <c r="AB2919" s="22" t="n">
        <f aca="false">G2919/F2919</f>
        <v>0.0694117647058824</v>
      </c>
      <c r="AC2919" s="16" t="str">
        <f aca="false">IF(AB2919&lt;=PARAMETER!$B$9,"X",IF(AB2919&lt;=PARAMETER!$B$10,"Y","Z"))</f>
        <v>X</v>
      </c>
      <c r="AD2919" s="16" t="str">
        <f aca="false">AA2919&amp;AC2919</f>
        <v>BX</v>
      </c>
      <c r="AE2919" s="22" t="n">
        <f aca="false">DATA!I2919</f>
        <v>0.71</v>
      </c>
      <c r="AF2919" s="18" t="n">
        <f aca="false">DATA!L2919</f>
        <v>175</v>
      </c>
      <c r="AG2919" s="16" t="str">
        <f aca="false">DATA!K2919</f>
        <v>D</v>
      </c>
      <c r="AH2919" s="18" t="n">
        <f aca="false">IF(AE2919&gt;=PARAMETER!$B$12,1,0)</f>
        <v>0</v>
      </c>
      <c r="AI2919" s="18" t="n">
        <f aca="false">IF(AF2919&gt;=PARAMETER!$B$13,1,0)</f>
        <v>1</v>
      </c>
      <c r="AJ2919" s="18" t="n">
        <f aca="false">IF(AND(AH2919=1,AI2919=1),1,0)</f>
        <v>0</v>
      </c>
    </row>
    <row r="2920" customFormat="false" ht="15" hidden="false" customHeight="false" outlineLevel="0" collapsed="false">
      <c r="A2920" s="16" t="str">
        <f aca="false">DATA!A2920</f>
        <v>ITM12918</v>
      </c>
      <c r="B2920" s="16" t="str">
        <f aca="false">DATA!B2920</f>
        <v>Groceries</v>
      </c>
      <c r="C2920" s="17" t="n">
        <f aca="false">DATA!C2920</f>
        <v>380</v>
      </c>
      <c r="D2920" s="17" t="n">
        <f aca="false">DATA!D2920</f>
        <v>31</v>
      </c>
      <c r="E2920" s="18" t="n">
        <f aca="false">DATA!F2920</f>
        <v>7</v>
      </c>
      <c r="F2920" s="19" t="n">
        <f aca="false">DATA!G2920</f>
        <v>37.39</v>
      </c>
      <c r="G2920" s="19" t="n">
        <f aca="false">DATA!H2920</f>
        <v>3.71</v>
      </c>
      <c r="H2920" s="18" t="n">
        <f aca="false">DATA!E2920</f>
        <v>10</v>
      </c>
      <c r="I2920" s="20" t="n">
        <f aca="false">F2920*E2920</f>
        <v>261.73</v>
      </c>
      <c r="J2920" s="20" t="n">
        <f aca="false">PARAMETER!$B$4*G2920*SQRT(E2920)</f>
        <v>16.1454512044601</v>
      </c>
      <c r="K2920" s="20" t="n">
        <f aca="false">I2920+J2920</f>
        <v>277.87545120446</v>
      </c>
      <c r="L2920" s="20" t="n">
        <f aca="false">K2920+F2920*H2920</f>
        <v>651.77545120446</v>
      </c>
      <c r="M2920" s="16" t="str">
        <f aca="false">IF(C2920&lt;=K2920,"REORDER",IF(C2920&gt;L2920,"OVERSTOCK","OK"))</f>
        <v>OK</v>
      </c>
      <c r="N2920" s="16" t="str">
        <f aca="false">IF(C2920&lt;=D2920,"REORDER","OK")</f>
        <v>OK</v>
      </c>
      <c r="O2920" s="18" t="n">
        <f aca="false">IF(D2920&lt;I2920,1,0)</f>
        <v>1</v>
      </c>
      <c r="P2920" s="20" t="n">
        <f aca="false">C2920/F2920</f>
        <v>10.1631452259963</v>
      </c>
      <c r="Q2920" s="19" t="n">
        <f aca="false">DATA!N2920</f>
        <v>128.81</v>
      </c>
      <c r="R2920" s="19" t="n">
        <f aca="false">DATA!O2920</f>
        <v>1.23</v>
      </c>
      <c r="S2920" s="17" t="n">
        <f aca="false">C2920*Q2920</f>
        <v>48947.8</v>
      </c>
      <c r="T2920" s="19" t="n">
        <f aca="false">C2920*R2920</f>
        <v>467.4</v>
      </c>
      <c r="U2920" s="20" t="n">
        <f aca="false">MAX(0,C2920-L2920)</f>
        <v>0</v>
      </c>
      <c r="V2920" s="17" t="n">
        <f aca="false">U2920*Q2920</f>
        <v>0</v>
      </c>
      <c r="W2920" s="19" t="n">
        <f aca="false">U2920*R2920</f>
        <v>0</v>
      </c>
      <c r="X2920" s="20" t="n">
        <f aca="false">MAX(0,K2920-C2920)</f>
        <v>0</v>
      </c>
      <c r="Y2920" s="17" t="n">
        <f aca="false">F2920*PARAMETER!$B$5*Q2920</f>
        <v>1757915.1535</v>
      </c>
      <c r="Z2920" s="21" t="n">
        <f aca="false">SUMIF($Y$2:$Y$3205,"&gt;="&amp;Y2920)/SUM($Y$2:$Y$3205)</f>
        <v>0.430543196971099</v>
      </c>
      <c r="AA2920" s="16" t="str">
        <f aca="false">IF(Z2920&lt;=PARAMETER!$B$7,"A",IF(Z2920&lt;=PARAMETER!$B$8,"B","C"))</f>
        <v>A</v>
      </c>
      <c r="AB2920" s="22" t="n">
        <f aca="false">G2920/F2920</f>
        <v>0.0992243915485424</v>
      </c>
      <c r="AC2920" s="16" t="str">
        <f aca="false">IF(AB2920&lt;=PARAMETER!$B$9,"X",IF(AB2920&lt;=PARAMETER!$B$10,"Y","Z"))</f>
        <v>X</v>
      </c>
      <c r="AD2920" s="16" t="str">
        <f aca="false">AA2920&amp;AC2920</f>
        <v>AX</v>
      </c>
      <c r="AE2920" s="22" t="n">
        <f aca="false">DATA!I2920</f>
        <v>0.98</v>
      </c>
      <c r="AF2920" s="18" t="n">
        <f aca="false">DATA!L2920</f>
        <v>89</v>
      </c>
      <c r="AG2920" s="16" t="str">
        <f aca="false">DATA!K2920</f>
        <v>B</v>
      </c>
      <c r="AH2920" s="18" t="n">
        <f aca="false">IF(AE2920&gt;=PARAMETER!$B$12,1,0)</f>
        <v>1</v>
      </c>
      <c r="AI2920" s="18" t="n">
        <f aca="false">IF(AF2920&gt;=PARAMETER!$B$13,1,0)</f>
        <v>0</v>
      </c>
      <c r="AJ2920" s="18" t="n">
        <f aca="false">IF(AND(AH2920=1,AI2920=1),1,0)</f>
        <v>0</v>
      </c>
    </row>
    <row r="2921" customFormat="false" ht="15" hidden="false" customHeight="false" outlineLevel="0" collapsed="false">
      <c r="A2921" s="16" t="str">
        <f aca="false">DATA!A2921</f>
        <v>ITM12919</v>
      </c>
      <c r="B2921" s="16" t="str">
        <f aca="false">DATA!B2921</f>
        <v>Groceries</v>
      </c>
      <c r="C2921" s="17" t="n">
        <f aca="false">DATA!C2921</f>
        <v>393</v>
      </c>
      <c r="D2921" s="17" t="n">
        <f aca="false">DATA!D2921</f>
        <v>20</v>
      </c>
      <c r="E2921" s="18" t="n">
        <f aca="false">DATA!F2921</f>
        <v>9</v>
      </c>
      <c r="F2921" s="19" t="n">
        <f aca="false">DATA!G2921</f>
        <v>18.46</v>
      </c>
      <c r="G2921" s="19" t="n">
        <f aca="false">DATA!H2921</f>
        <v>3.38</v>
      </c>
      <c r="H2921" s="18" t="n">
        <f aca="false">DATA!E2921</f>
        <v>7</v>
      </c>
      <c r="I2921" s="20" t="n">
        <f aca="false">F2921*E2921</f>
        <v>166.14</v>
      </c>
      <c r="J2921" s="20" t="n">
        <f aca="false">PARAMETER!$B$4*G2921*SQRT(E2921)</f>
        <v>16.6788157772879</v>
      </c>
      <c r="K2921" s="20" t="n">
        <f aca="false">I2921+J2921</f>
        <v>182.818815777288</v>
      </c>
      <c r="L2921" s="20" t="n">
        <f aca="false">K2921+F2921*H2921</f>
        <v>312.038815777288</v>
      </c>
      <c r="M2921" s="16" t="str">
        <f aca="false">IF(C2921&lt;=K2921,"REORDER",IF(C2921&gt;L2921,"OVERSTOCK","OK"))</f>
        <v>OVERSTOCK</v>
      </c>
      <c r="N2921" s="16" t="str">
        <f aca="false">IF(C2921&lt;=D2921,"REORDER","OK")</f>
        <v>OK</v>
      </c>
      <c r="O2921" s="18" t="n">
        <f aca="false">IF(D2921&lt;I2921,1,0)</f>
        <v>1</v>
      </c>
      <c r="P2921" s="20" t="n">
        <f aca="false">C2921/F2921</f>
        <v>21.2892741061755</v>
      </c>
      <c r="Q2921" s="19" t="n">
        <f aca="false">DATA!N2921</f>
        <v>138.4</v>
      </c>
      <c r="R2921" s="19" t="n">
        <f aca="false">DATA!O2921</f>
        <v>0.84</v>
      </c>
      <c r="S2921" s="17" t="n">
        <f aca="false">C2921*Q2921</f>
        <v>54391.2</v>
      </c>
      <c r="T2921" s="19" t="n">
        <f aca="false">C2921*R2921</f>
        <v>330.12</v>
      </c>
      <c r="U2921" s="20" t="n">
        <f aca="false">MAX(0,C2921-L2921)</f>
        <v>80.9611842227121</v>
      </c>
      <c r="V2921" s="17" t="n">
        <f aca="false">U2921*Q2921</f>
        <v>11205.0278964234</v>
      </c>
      <c r="W2921" s="19" t="n">
        <f aca="false">U2921*R2921</f>
        <v>68.0073947470781</v>
      </c>
      <c r="X2921" s="20" t="n">
        <f aca="false">MAX(0,K2921-C2921)</f>
        <v>0</v>
      </c>
      <c r="Y2921" s="17" t="n">
        <f aca="false">F2921*PARAMETER!$B$5*Q2921</f>
        <v>932525.36</v>
      </c>
      <c r="Z2921" s="21" t="n">
        <f aca="false">SUMIF($Y$2:$Y$3205,"&gt;="&amp;Y2921)/SUM($Y$2:$Y$3205)</f>
        <v>0.763206102040039</v>
      </c>
      <c r="AA2921" s="16" t="str">
        <f aca="false">IF(Z2921&lt;=PARAMETER!$B$7,"A",IF(Z2921&lt;=PARAMETER!$B$8,"B","C"))</f>
        <v>A</v>
      </c>
      <c r="AB2921" s="22" t="n">
        <f aca="false">G2921/F2921</f>
        <v>0.183098591549296</v>
      </c>
      <c r="AC2921" s="16" t="str">
        <f aca="false">IF(AB2921&lt;=PARAMETER!$B$9,"X",IF(AB2921&lt;=PARAMETER!$B$10,"Y","Z"))</f>
        <v>X</v>
      </c>
      <c r="AD2921" s="16" t="str">
        <f aca="false">AA2921&amp;AC2921</f>
        <v>AX</v>
      </c>
      <c r="AE2921" s="22" t="n">
        <f aca="false">DATA!I2921</f>
        <v>0.53</v>
      </c>
      <c r="AF2921" s="18" t="n">
        <f aca="false">DATA!L2921</f>
        <v>141</v>
      </c>
      <c r="AG2921" s="16" t="str">
        <f aca="false">DATA!K2921</f>
        <v>A</v>
      </c>
      <c r="AH2921" s="18" t="n">
        <f aca="false">IF(AE2921&gt;=PARAMETER!$B$12,1,0)</f>
        <v>0</v>
      </c>
      <c r="AI2921" s="18" t="n">
        <f aca="false">IF(AF2921&gt;=PARAMETER!$B$13,1,0)</f>
        <v>1</v>
      </c>
      <c r="AJ2921" s="18" t="n">
        <f aca="false">IF(AND(AH2921=1,AI2921=1),1,0)</f>
        <v>0</v>
      </c>
    </row>
    <row r="2922" customFormat="false" ht="15" hidden="false" customHeight="false" outlineLevel="0" collapsed="false">
      <c r="A2922" s="16" t="str">
        <f aca="false">DATA!A2922</f>
        <v>ITM12920</v>
      </c>
      <c r="B2922" s="16" t="str">
        <f aca="false">DATA!B2922</f>
        <v>Groceries</v>
      </c>
      <c r="C2922" s="17" t="n">
        <f aca="false">DATA!C2922</f>
        <v>61</v>
      </c>
      <c r="D2922" s="17" t="n">
        <f aca="false">DATA!D2922</f>
        <v>57</v>
      </c>
      <c r="E2922" s="18" t="n">
        <f aca="false">DATA!F2922</f>
        <v>8</v>
      </c>
      <c r="F2922" s="19" t="n">
        <f aca="false">DATA!G2922</f>
        <v>29.51</v>
      </c>
      <c r="G2922" s="19" t="n">
        <f aca="false">DATA!H2922</f>
        <v>8.75</v>
      </c>
      <c r="H2922" s="18" t="n">
        <f aca="false">DATA!E2922</f>
        <v>13</v>
      </c>
      <c r="I2922" s="20" t="n">
        <f aca="false">F2922*E2922</f>
        <v>236.08</v>
      </c>
      <c r="J2922" s="20" t="n">
        <f aca="false">PARAMETER!$B$4*G2922*SQRT(E2922)</f>
        <v>40.7080503786836</v>
      </c>
      <c r="K2922" s="20" t="n">
        <f aca="false">I2922+J2922</f>
        <v>276.788050378684</v>
      </c>
      <c r="L2922" s="20" t="n">
        <f aca="false">K2922+F2922*H2922</f>
        <v>660.418050378684</v>
      </c>
      <c r="M2922" s="16" t="str">
        <f aca="false">IF(C2922&lt;=K2922,"REORDER",IF(C2922&gt;L2922,"OVERSTOCK","OK"))</f>
        <v>REORDER</v>
      </c>
      <c r="N2922" s="16" t="str">
        <f aca="false">IF(C2922&lt;=D2922,"REORDER","OK")</f>
        <v>OK</v>
      </c>
      <c r="O2922" s="18" t="n">
        <f aca="false">IF(D2922&lt;I2922,1,0)</f>
        <v>1</v>
      </c>
      <c r="P2922" s="20" t="n">
        <f aca="false">C2922/F2922</f>
        <v>2.06709589969502</v>
      </c>
      <c r="Q2922" s="19" t="n">
        <f aca="false">DATA!N2922</f>
        <v>59.62</v>
      </c>
      <c r="R2922" s="19" t="n">
        <f aca="false">DATA!O2922</f>
        <v>1.47</v>
      </c>
      <c r="S2922" s="17" t="n">
        <f aca="false">C2922*Q2922</f>
        <v>3636.82</v>
      </c>
      <c r="T2922" s="19" t="n">
        <f aca="false">C2922*R2922</f>
        <v>89.67</v>
      </c>
      <c r="U2922" s="20" t="n">
        <f aca="false">MAX(0,C2922-L2922)</f>
        <v>0</v>
      </c>
      <c r="V2922" s="17" t="n">
        <f aca="false">U2922*Q2922</f>
        <v>0</v>
      </c>
      <c r="W2922" s="19" t="n">
        <f aca="false">U2922*R2922</f>
        <v>0</v>
      </c>
      <c r="X2922" s="20" t="n">
        <f aca="false">MAX(0,K2922-C2922)</f>
        <v>215.788050378684</v>
      </c>
      <c r="Y2922" s="17" t="n">
        <f aca="false">F2922*PARAMETER!$B$5*Q2922</f>
        <v>642175.963</v>
      </c>
      <c r="Z2922" s="21" t="n">
        <f aca="false">SUMIF($Y$2:$Y$3205,"&gt;="&amp;Y2922)/SUM($Y$2:$Y$3205)</f>
        <v>0.864210175486248</v>
      </c>
      <c r="AA2922" s="16" t="str">
        <f aca="false">IF(Z2922&lt;=PARAMETER!$B$7,"A",IF(Z2922&lt;=PARAMETER!$B$8,"B","C"))</f>
        <v>B</v>
      </c>
      <c r="AB2922" s="22" t="n">
        <f aca="false">G2922/F2922</f>
        <v>0.296509657743138</v>
      </c>
      <c r="AC2922" s="16" t="str">
        <f aca="false">IF(AB2922&lt;=PARAMETER!$B$9,"X",IF(AB2922&lt;=PARAMETER!$B$10,"Y","Z"))</f>
        <v>Y</v>
      </c>
      <c r="AD2922" s="16" t="str">
        <f aca="false">AA2922&amp;AC2922</f>
        <v>BY</v>
      </c>
      <c r="AE2922" s="22" t="n">
        <f aca="false">DATA!I2922</f>
        <v>0.25</v>
      </c>
      <c r="AF2922" s="18" t="n">
        <f aca="false">DATA!L2922</f>
        <v>81</v>
      </c>
      <c r="AG2922" s="16" t="str">
        <f aca="false">DATA!K2922</f>
        <v>A</v>
      </c>
      <c r="AH2922" s="18" t="n">
        <f aca="false">IF(AE2922&gt;=PARAMETER!$B$12,1,0)</f>
        <v>0</v>
      </c>
      <c r="AI2922" s="18" t="n">
        <f aca="false">IF(AF2922&gt;=PARAMETER!$B$13,1,0)</f>
        <v>0</v>
      </c>
      <c r="AJ2922" s="18" t="n">
        <f aca="false">IF(AND(AH2922=1,AI2922=1),1,0)</f>
        <v>0</v>
      </c>
    </row>
    <row r="2923" customFormat="false" ht="15" hidden="false" customHeight="false" outlineLevel="0" collapsed="false">
      <c r="A2923" s="16" t="str">
        <f aca="false">DATA!A2923</f>
        <v>ITM12921</v>
      </c>
      <c r="B2923" s="16" t="str">
        <f aca="false">DATA!B2923</f>
        <v>Automotive</v>
      </c>
      <c r="C2923" s="17" t="n">
        <f aca="false">DATA!C2923</f>
        <v>322</v>
      </c>
      <c r="D2923" s="17" t="n">
        <f aca="false">DATA!D2923</f>
        <v>17</v>
      </c>
      <c r="E2923" s="18" t="n">
        <f aca="false">DATA!F2923</f>
        <v>9</v>
      </c>
      <c r="F2923" s="19" t="n">
        <f aca="false">DATA!G2923</f>
        <v>5.88</v>
      </c>
      <c r="G2923" s="19" t="n">
        <f aca="false">DATA!H2923</f>
        <v>5.53</v>
      </c>
      <c r="H2923" s="18" t="n">
        <f aca="false">DATA!E2923</f>
        <v>3</v>
      </c>
      <c r="I2923" s="20" t="n">
        <f aca="false">F2923*E2923</f>
        <v>52.92</v>
      </c>
      <c r="J2923" s="20" t="n">
        <f aca="false">PARAMETER!$B$4*G2923*SQRT(E2923)</f>
        <v>27.2881216711249</v>
      </c>
      <c r="K2923" s="20" t="n">
        <f aca="false">I2923+J2923</f>
        <v>80.2081216711249</v>
      </c>
      <c r="L2923" s="20" t="n">
        <f aca="false">K2923+F2923*H2923</f>
        <v>97.8481216711249</v>
      </c>
      <c r="M2923" s="16" t="str">
        <f aca="false">IF(C2923&lt;=K2923,"REORDER",IF(C2923&gt;L2923,"OVERSTOCK","OK"))</f>
        <v>OVERSTOCK</v>
      </c>
      <c r="N2923" s="16" t="str">
        <f aca="false">IF(C2923&lt;=D2923,"REORDER","OK")</f>
        <v>OK</v>
      </c>
      <c r="O2923" s="18" t="n">
        <f aca="false">IF(D2923&lt;I2923,1,0)</f>
        <v>1</v>
      </c>
      <c r="P2923" s="20" t="n">
        <f aca="false">C2923/F2923</f>
        <v>54.7619047619048</v>
      </c>
      <c r="Q2923" s="19" t="n">
        <f aca="false">DATA!N2923</f>
        <v>108.22</v>
      </c>
      <c r="R2923" s="19" t="n">
        <f aca="false">DATA!O2923</f>
        <v>1.38</v>
      </c>
      <c r="S2923" s="17" t="n">
        <f aca="false">C2923*Q2923</f>
        <v>34846.84</v>
      </c>
      <c r="T2923" s="19" t="n">
        <f aca="false">C2923*R2923</f>
        <v>444.36</v>
      </c>
      <c r="U2923" s="20" t="n">
        <f aca="false">MAX(0,C2923-L2923)</f>
        <v>224.151878328875</v>
      </c>
      <c r="V2923" s="17" t="n">
        <f aca="false">U2923*Q2923</f>
        <v>24257.7162727509</v>
      </c>
      <c r="W2923" s="19" t="n">
        <f aca="false">U2923*R2923</f>
        <v>309.329592093848</v>
      </c>
      <c r="X2923" s="20" t="n">
        <f aca="false">MAX(0,K2923-C2923)</f>
        <v>0</v>
      </c>
      <c r="Y2923" s="17" t="n">
        <f aca="false">F2923*PARAMETER!$B$5*Q2923</f>
        <v>232261.764</v>
      </c>
      <c r="Z2923" s="21" t="n">
        <f aca="false">SUMIF($Y$2:$Y$3205,"&gt;="&amp;Y2923)/SUM($Y$2:$Y$3205)</f>
        <v>0.976645121304055</v>
      </c>
      <c r="AA2923" s="16" t="str">
        <f aca="false">IF(Z2923&lt;=PARAMETER!$B$7,"A",IF(Z2923&lt;=PARAMETER!$B$8,"B","C"))</f>
        <v>C</v>
      </c>
      <c r="AB2923" s="22" t="n">
        <f aca="false">G2923/F2923</f>
        <v>0.940476190476191</v>
      </c>
      <c r="AC2923" s="16" t="str">
        <f aca="false">IF(AB2923&lt;=PARAMETER!$B$9,"X",IF(AB2923&lt;=PARAMETER!$B$10,"Y","Z"))</f>
        <v>Z</v>
      </c>
      <c r="AD2923" s="16" t="str">
        <f aca="false">AA2923&amp;AC2923</f>
        <v>CZ</v>
      </c>
      <c r="AE2923" s="22" t="n">
        <f aca="false">DATA!I2923</f>
        <v>0.19</v>
      </c>
      <c r="AF2923" s="18" t="n">
        <f aca="false">DATA!L2923</f>
        <v>53</v>
      </c>
      <c r="AG2923" s="16" t="str">
        <f aca="false">DATA!K2923</f>
        <v>A</v>
      </c>
      <c r="AH2923" s="18" t="n">
        <f aca="false">IF(AE2923&gt;=PARAMETER!$B$12,1,0)</f>
        <v>0</v>
      </c>
      <c r="AI2923" s="18" t="n">
        <f aca="false">IF(AF2923&gt;=PARAMETER!$B$13,1,0)</f>
        <v>0</v>
      </c>
      <c r="AJ2923" s="18" t="n">
        <f aca="false">IF(AND(AH2923=1,AI2923=1),1,0)</f>
        <v>0</v>
      </c>
    </row>
    <row r="2924" customFormat="false" ht="15" hidden="false" customHeight="false" outlineLevel="0" collapsed="false">
      <c r="A2924" s="16" t="str">
        <f aca="false">DATA!A2924</f>
        <v>ITM12922</v>
      </c>
      <c r="B2924" s="16" t="str">
        <f aca="false">DATA!B2924</f>
        <v>Automotive</v>
      </c>
      <c r="C2924" s="17" t="n">
        <f aca="false">DATA!C2924</f>
        <v>440</v>
      </c>
      <c r="D2924" s="17" t="n">
        <f aca="false">DATA!D2924</f>
        <v>48</v>
      </c>
      <c r="E2924" s="18" t="n">
        <f aca="false">DATA!F2924</f>
        <v>8</v>
      </c>
      <c r="F2924" s="19" t="n">
        <f aca="false">DATA!G2924</f>
        <v>16.01</v>
      </c>
      <c r="G2924" s="19" t="n">
        <f aca="false">DATA!H2924</f>
        <v>3.96</v>
      </c>
      <c r="H2924" s="18" t="n">
        <f aca="false">DATA!E2924</f>
        <v>6</v>
      </c>
      <c r="I2924" s="20" t="n">
        <f aca="false">F2924*E2924</f>
        <v>128.08</v>
      </c>
      <c r="J2924" s="20" t="n">
        <f aca="false">PARAMETER!$B$4*G2924*SQRT(E2924)</f>
        <v>18.4233005142385</v>
      </c>
      <c r="K2924" s="20" t="n">
        <f aca="false">I2924+J2924</f>
        <v>146.503300514239</v>
      </c>
      <c r="L2924" s="20" t="n">
        <f aca="false">K2924+F2924*H2924</f>
        <v>242.563300514239</v>
      </c>
      <c r="M2924" s="16" t="str">
        <f aca="false">IF(C2924&lt;=K2924,"REORDER",IF(C2924&gt;L2924,"OVERSTOCK","OK"))</f>
        <v>OVERSTOCK</v>
      </c>
      <c r="N2924" s="16" t="str">
        <f aca="false">IF(C2924&lt;=D2924,"REORDER","OK")</f>
        <v>OK</v>
      </c>
      <c r="O2924" s="18" t="n">
        <f aca="false">IF(D2924&lt;I2924,1,0)</f>
        <v>1</v>
      </c>
      <c r="P2924" s="20" t="n">
        <f aca="false">C2924/F2924</f>
        <v>27.4828232354778</v>
      </c>
      <c r="Q2924" s="19" t="n">
        <f aca="false">DATA!N2924</f>
        <v>78.72</v>
      </c>
      <c r="R2924" s="19" t="n">
        <f aca="false">DATA!O2924</f>
        <v>1.62</v>
      </c>
      <c r="S2924" s="17" t="n">
        <f aca="false">C2924*Q2924</f>
        <v>34636.8</v>
      </c>
      <c r="T2924" s="19" t="n">
        <f aca="false">C2924*R2924</f>
        <v>712.8</v>
      </c>
      <c r="U2924" s="20" t="n">
        <f aca="false">MAX(0,C2924-L2924)</f>
        <v>197.436699485762</v>
      </c>
      <c r="V2924" s="17" t="n">
        <f aca="false">U2924*Q2924</f>
        <v>15542.2169835191</v>
      </c>
      <c r="W2924" s="19" t="n">
        <f aca="false">U2924*R2924</f>
        <v>319.847453166934</v>
      </c>
      <c r="X2924" s="20" t="n">
        <f aca="false">MAX(0,K2924-C2924)</f>
        <v>0</v>
      </c>
      <c r="Y2924" s="17" t="n">
        <f aca="false">F2924*PARAMETER!$B$5*Q2924</f>
        <v>460012.128</v>
      </c>
      <c r="Z2924" s="21" t="n">
        <f aca="false">SUMIF($Y$2:$Y$3205,"&gt;="&amp;Y2924)/SUM($Y$2:$Y$3205)</f>
        <v>0.917890495046856</v>
      </c>
      <c r="AA2924" s="16" t="str">
        <f aca="false">IF(Z2924&lt;=PARAMETER!$B$7,"A",IF(Z2924&lt;=PARAMETER!$B$8,"B","C"))</f>
        <v>B</v>
      </c>
      <c r="AB2924" s="22" t="n">
        <f aca="false">G2924/F2924</f>
        <v>0.2473454091193</v>
      </c>
      <c r="AC2924" s="16" t="str">
        <f aca="false">IF(AB2924&lt;=PARAMETER!$B$9,"X",IF(AB2924&lt;=PARAMETER!$B$10,"Y","Z"))</f>
        <v>X</v>
      </c>
      <c r="AD2924" s="16" t="str">
        <f aca="false">AA2924&amp;AC2924</f>
        <v>BX</v>
      </c>
      <c r="AE2924" s="22" t="n">
        <f aca="false">DATA!I2924</f>
        <v>0.34</v>
      </c>
      <c r="AF2924" s="18" t="n">
        <f aca="false">DATA!L2924</f>
        <v>128</v>
      </c>
      <c r="AG2924" s="16" t="str">
        <f aca="false">DATA!K2924</f>
        <v>D</v>
      </c>
      <c r="AH2924" s="18" t="n">
        <f aca="false">IF(AE2924&gt;=PARAMETER!$B$12,1,0)</f>
        <v>0</v>
      </c>
      <c r="AI2924" s="18" t="n">
        <f aca="false">IF(AF2924&gt;=PARAMETER!$B$13,1,0)</f>
        <v>1</v>
      </c>
      <c r="AJ2924" s="18" t="n">
        <f aca="false">IF(AND(AH2924=1,AI2924=1),1,0)</f>
        <v>0</v>
      </c>
    </row>
    <row r="2925" customFormat="false" ht="15" hidden="false" customHeight="false" outlineLevel="0" collapsed="false">
      <c r="A2925" s="16" t="str">
        <f aca="false">DATA!A2925</f>
        <v>ITM12923</v>
      </c>
      <c r="B2925" s="16" t="str">
        <f aca="false">DATA!B2925</f>
        <v>Electronics</v>
      </c>
      <c r="C2925" s="17" t="n">
        <f aca="false">DATA!C2925</f>
        <v>265</v>
      </c>
      <c r="D2925" s="17" t="n">
        <f aca="false">DATA!D2925</f>
        <v>44</v>
      </c>
      <c r="E2925" s="18" t="n">
        <f aca="false">DATA!F2925</f>
        <v>3</v>
      </c>
      <c r="F2925" s="19" t="n">
        <f aca="false">DATA!G2925</f>
        <v>25.54</v>
      </c>
      <c r="G2925" s="19" t="n">
        <f aca="false">DATA!H2925</f>
        <v>3.03</v>
      </c>
      <c r="H2925" s="18" t="n">
        <f aca="false">DATA!E2925</f>
        <v>4</v>
      </c>
      <c r="I2925" s="20" t="n">
        <f aca="false">F2925*E2925</f>
        <v>76.62</v>
      </c>
      <c r="J2925" s="20" t="n">
        <f aca="false">PARAMETER!$B$4*G2925*SQRT(E2925)</f>
        <v>8.6323792602685</v>
      </c>
      <c r="K2925" s="20" t="n">
        <f aca="false">I2925+J2925</f>
        <v>85.2523792602685</v>
      </c>
      <c r="L2925" s="20" t="n">
        <f aca="false">K2925+F2925*H2925</f>
        <v>187.412379260269</v>
      </c>
      <c r="M2925" s="16" t="str">
        <f aca="false">IF(C2925&lt;=K2925,"REORDER",IF(C2925&gt;L2925,"OVERSTOCK","OK"))</f>
        <v>OVERSTOCK</v>
      </c>
      <c r="N2925" s="16" t="str">
        <f aca="false">IF(C2925&lt;=D2925,"REORDER","OK")</f>
        <v>OK</v>
      </c>
      <c r="O2925" s="18" t="n">
        <f aca="false">IF(D2925&lt;I2925,1,0)</f>
        <v>1</v>
      </c>
      <c r="P2925" s="20" t="n">
        <f aca="false">C2925/F2925</f>
        <v>10.3758809710258</v>
      </c>
      <c r="Q2925" s="19" t="n">
        <f aca="false">DATA!N2925</f>
        <v>165.36</v>
      </c>
      <c r="R2925" s="19" t="n">
        <f aca="false">DATA!O2925</f>
        <v>1.75</v>
      </c>
      <c r="S2925" s="17" t="n">
        <f aca="false">C2925*Q2925</f>
        <v>43820.4</v>
      </c>
      <c r="T2925" s="19" t="n">
        <f aca="false">C2925*R2925</f>
        <v>463.75</v>
      </c>
      <c r="U2925" s="20" t="n">
        <f aca="false">MAX(0,C2925-L2925)</f>
        <v>77.5876207397315</v>
      </c>
      <c r="V2925" s="17" t="n">
        <f aca="false">U2925*Q2925</f>
        <v>12829.888965522</v>
      </c>
      <c r="W2925" s="19" t="n">
        <f aca="false">U2925*R2925</f>
        <v>135.77833629453</v>
      </c>
      <c r="X2925" s="20" t="n">
        <f aca="false">MAX(0,K2925-C2925)</f>
        <v>0</v>
      </c>
      <c r="Y2925" s="17" t="n">
        <f aca="false">F2925*PARAMETER!$B$5*Q2925</f>
        <v>1541502.456</v>
      </c>
      <c r="Z2925" s="21" t="n">
        <f aca="false">SUMIF($Y$2:$Y$3205,"&gt;="&amp;Y2925)/SUM($Y$2:$Y$3205)</f>
        <v>0.505354128088061</v>
      </c>
      <c r="AA2925" s="16" t="str">
        <f aca="false">IF(Z2925&lt;=PARAMETER!$B$7,"A",IF(Z2925&lt;=PARAMETER!$B$8,"B","C"))</f>
        <v>A</v>
      </c>
      <c r="AB2925" s="22" t="n">
        <f aca="false">G2925/F2925</f>
        <v>0.118637431480031</v>
      </c>
      <c r="AC2925" s="16" t="str">
        <f aca="false">IF(AB2925&lt;=PARAMETER!$B$9,"X",IF(AB2925&lt;=PARAMETER!$B$10,"Y","Z"))</f>
        <v>X</v>
      </c>
      <c r="AD2925" s="16" t="str">
        <f aca="false">AA2925&amp;AC2925</f>
        <v>AX</v>
      </c>
      <c r="AE2925" s="22" t="n">
        <f aca="false">DATA!I2925</f>
        <v>0.61</v>
      </c>
      <c r="AF2925" s="18" t="n">
        <f aca="false">DATA!L2925</f>
        <v>55</v>
      </c>
      <c r="AG2925" s="16" t="str">
        <f aca="false">DATA!K2925</f>
        <v>D</v>
      </c>
      <c r="AH2925" s="18" t="n">
        <f aca="false">IF(AE2925&gt;=PARAMETER!$B$12,1,0)</f>
        <v>0</v>
      </c>
      <c r="AI2925" s="18" t="n">
        <f aca="false">IF(AF2925&gt;=PARAMETER!$B$13,1,0)</f>
        <v>0</v>
      </c>
      <c r="AJ2925" s="18" t="n">
        <f aca="false">IF(AND(AH2925=1,AI2925=1),1,0)</f>
        <v>0</v>
      </c>
    </row>
    <row r="2926" customFormat="false" ht="15" hidden="false" customHeight="false" outlineLevel="0" collapsed="false">
      <c r="A2926" s="16" t="str">
        <f aca="false">DATA!A2926</f>
        <v>ITM12924</v>
      </c>
      <c r="B2926" s="16" t="str">
        <f aca="false">DATA!B2926</f>
        <v>Pharma</v>
      </c>
      <c r="C2926" s="17" t="n">
        <f aca="false">DATA!C2926</f>
        <v>227</v>
      </c>
      <c r="D2926" s="17" t="n">
        <f aca="false">DATA!D2926</f>
        <v>58</v>
      </c>
      <c r="E2926" s="18" t="n">
        <f aca="false">DATA!F2926</f>
        <v>6</v>
      </c>
      <c r="F2926" s="19" t="n">
        <f aca="false">DATA!G2926</f>
        <v>12.35</v>
      </c>
      <c r="G2926" s="19" t="n">
        <f aca="false">DATA!H2926</f>
        <v>6.11</v>
      </c>
      <c r="H2926" s="18" t="n">
        <f aca="false">DATA!E2926</f>
        <v>6</v>
      </c>
      <c r="I2926" s="20" t="n">
        <f aca="false">F2926*E2926</f>
        <v>74.1</v>
      </c>
      <c r="J2926" s="20" t="n">
        <f aca="false">PARAMETER!$B$4*G2926*SQRT(E2926)</f>
        <v>24.6175082552197</v>
      </c>
      <c r="K2926" s="20" t="n">
        <f aca="false">I2926+J2926</f>
        <v>98.7175082552197</v>
      </c>
      <c r="L2926" s="20" t="n">
        <f aca="false">K2926+F2926*H2926</f>
        <v>172.81750825522</v>
      </c>
      <c r="M2926" s="16" t="str">
        <f aca="false">IF(C2926&lt;=K2926,"REORDER",IF(C2926&gt;L2926,"OVERSTOCK","OK"))</f>
        <v>OVERSTOCK</v>
      </c>
      <c r="N2926" s="16" t="str">
        <f aca="false">IF(C2926&lt;=D2926,"REORDER","OK")</f>
        <v>OK</v>
      </c>
      <c r="O2926" s="18" t="n">
        <f aca="false">IF(D2926&lt;I2926,1,0)</f>
        <v>1</v>
      </c>
      <c r="P2926" s="20" t="n">
        <f aca="false">C2926/F2926</f>
        <v>18.3805668016194</v>
      </c>
      <c r="Q2926" s="19" t="n">
        <f aca="false">DATA!N2926</f>
        <v>23.19</v>
      </c>
      <c r="R2926" s="19" t="n">
        <f aca="false">DATA!O2926</f>
        <v>1.66</v>
      </c>
      <c r="S2926" s="17" t="n">
        <f aca="false">C2926*Q2926</f>
        <v>5264.13</v>
      </c>
      <c r="T2926" s="19" t="n">
        <f aca="false">C2926*R2926</f>
        <v>376.82</v>
      </c>
      <c r="U2926" s="20" t="n">
        <f aca="false">MAX(0,C2926-L2926)</f>
        <v>54.1824917447803</v>
      </c>
      <c r="V2926" s="17" t="n">
        <f aca="false">U2926*Q2926</f>
        <v>1256.49198356146</v>
      </c>
      <c r="W2926" s="19" t="n">
        <f aca="false">U2926*R2926</f>
        <v>89.9429362963353</v>
      </c>
      <c r="X2926" s="20" t="n">
        <f aca="false">MAX(0,K2926-C2926)</f>
        <v>0</v>
      </c>
      <c r="Y2926" s="17" t="n">
        <f aca="false">F2926*PARAMETER!$B$5*Q2926</f>
        <v>104534.7225</v>
      </c>
      <c r="Z2926" s="21" t="n">
        <f aca="false">SUMIF($Y$2:$Y$3205,"&gt;="&amp;Y2926)/SUM($Y$2:$Y$3205)</f>
        <v>0.99578176237135</v>
      </c>
      <c r="AA2926" s="16" t="str">
        <f aca="false">IF(Z2926&lt;=PARAMETER!$B$7,"A",IF(Z2926&lt;=PARAMETER!$B$8,"B","C"))</f>
        <v>C</v>
      </c>
      <c r="AB2926" s="22" t="n">
        <f aca="false">G2926/F2926</f>
        <v>0.494736842105263</v>
      </c>
      <c r="AC2926" s="16" t="str">
        <f aca="false">IF(AB2926&lt;=PARAMETER!$B$9,"X",IF(AB2926&lt;=PARAMETER!$B$10,"Y","Z"))</f>
        <v>Y</v>
      </c>
      <c r="AD2926" s="16" t="str">
        <f aca="false">AA2926&amp;AC2926</f>
        <v>CY</v>
      </c>
      <c r="AE2926" s="22" t="n">
        <f aca="false">DATA!I2926</f>
        <v>0.95</v>
      </c>
      <c r="AF2926" s="18" t="n">
        <f aca="false">DATA!L2926</f>
        <v>93</v>
      </c>
      <c r="AG2926" s="16" t="str">
        <f aca="false">DATA!K2926</f>
        <v>C</v>
      </c>
      <c r="AH2926" s="18" t="n">
        <f aca="false">IF(AE2926&gt;=PARAMETER!$B$12,1,0)</f>
        <v>1</v>
      </c>
      <c r="AI2926" s="18" t="n">
        <f aca="false">IF(AF2926&gt;=PARAMETER!$B$13,1,0)</f>
        <v>0</v>
      </c>
      <c r="AJ2926" s="18" t="n">
        <f aca="false">IF(AND(AH2926=1,AI2926=1),1,0)</f>
        <v>0</v>
      </c>
    </row>
    <row r="2927" customFormat="false" ht="15" hidden="false" customHeight="false" outlineLevel="0" collapsed="false">
      <c r="A2927" s="16" t="str">
        <f aca="false">DATA!A2927</f>
        <v>ITM12925</v>
      </c>
      <c r="B2927" s="16" t="str">
        <f aca="false">DATA!B2927</f>
        <v>Groceries</v>
      </c>
      <c r="C2927" s="17" t="n">
        <f aca="false">DATA!C2927</f>
        <v>256</v>
      </c>
      <c r="D2927" s="17" t="n">
        <f aca="false">DATA!D2927</f>
        <v>55</v>
      </c>
      <c r="E2927" s="18" t="n">
        <f aca="false">DATA!F2927</f>
        <v>7</v>
      </c>
      <c r="F2927" s="19" t="n">
        <f aca="false">DATA!G2927</f>
        <v>27.55</v>
      </c>
      <c r="G2927" s="19" t="n">
        <f aca="false">DATA!H2927</f>
        <v>1.94</v>
      </c>
      <c r="H2927" s="18" t="n">
        <f aca="false">DATA!E2927</f>
        <v>10</v>
      </c>
      <c r="I2927" s="20" t="n">
        <f aca="false">F2927*E2927</f>
        <v>192.85</v>
      </c>
      <c r="J2927" s="20" t="n">
        <f aca="false">PARAMETER!$B$4*G2927*SQRT(E2927)</f>
        <v>8.44263486163143</v>
      </c>
      <c r="K2927" s="20" t="n">
        <f aca="false">I2927+J2927</f>
        <v>201.292634861631</v>
      </c>
      <c r="L2927" s="20" t="n">
        <f aca="false">K2927+F2927*H2927</f>
        <v>476.792634861631</v>
      </c>
      <c r="M2927" s="16" t="str">
        <f aca="false">IF(C2927&lt;=K2927,"REORDER",IF(C2927&gt;L2927,"OVERSTOCK","OK"))</f>
        <v>OK</v>
      </c>
      <c r="N2927" s="16" t="str">
        <f aca="false">IF(C2927&lt;=D2927,"REORDER","OK")</f>
        <v>OK</v>
      </c>
      <c r="O2927" s="18" t="n">
        <f aca="false">IF(D2927&lt;I2927,1,0)</f>
        <v>1</v>
      </c>
      <c r="P2927" s="20" t="n">
        <f aca="false">C2927/F2927</f>
        <v>9.29219600725953</v>
      </c>
      <c r="Q2927" s="19" t="n">
        <f aca="false">DATA!N2927</f>
        <v>62.33</v>
      </c>
      <c r="R2927" s="19" t="n">
        <f aca="false">DATA!O2927</f>
        <v>0.95</v>
      </c>
      <c r="S2927" s="17" t="n">
        <f aca="false">C2927*Q2927</f>
        <v>15956.48</v>
      </c>
      <c r="T2927" s="19" t="n">
        <f aca="false">C2927*R2927</f>
        <v>243.2</v>
      </c>
      <c r="U2927" s="20" t="n">
        <f aca="false">MAX(0,C2927-L2927)</f>
        <v>0</v>
      </c>
      <c r="V2927" s="17" t="n">
        <f aca="false">U2927*Q2927</f>
        <v>0</v>
      </c>
      <c r="W2927" s="19" t="n">
        <f aca="false">U2927*R2927</f>
        <v>0</v>
      </c>
      <c r="X2927" s="20" t="n">
        <f aca="false">MAX(0,K2927-C2927)</f>
        <v>0</v>
      </c>
      <c r="Y2927" s="17" t="n">
        <f aca="false">F2927*PARAMETER!$B$5*Q2927</f>
        <v>626774.8975</v>
      </c>
      <c r="Z2927" s="21" t="n">
        <f aca="false">SUMIF($Y$2:$Y$3205,"&gt;="&amp;Y2927)/SUM($Y$2:$Y$3205)</f>
        <v>0.869065333556024</v>
      </c>
      <c r="AA2927" s="16" t="str">
        <f aca="false">IF(Z2927&lt;=PARAMETER!$B$7,"A",IF(Z2927&lt;=PARAMETER!$B$8,"B","C"))</f>
        <v>B</v>
      </c>
      <c r="AB2927" s="22" t="n">
        <f aca="false">G2927/F2927</f>
        <v>0.0704174228675136</v>
      </c>
      <c r="AC2927" s="16" t="str">
        <f aca="false">IF(AB2927&lt;=PARAMETER!$B$9,"X",IF(AB2927&lt;=PARAMETER!$B$10,"Y","Z"))</f>
        <v>X</v>
      </c>
      <c r="AD2927" s="16" t="str">
        <f aca="false">AA2927&amp;AC2927</f>
        <v>BX</v>
      </c>
      <c r="AE2927" s="22" t="n">
        <f aca="false">DATA!I2927</f>
        <v>0.37</v>
      </c>
      <c r="AF2927" s="18" t="n">
        <f aca="false">DATA!L2927</f>
        <v>35</v>
      </c>
      <c r="AG2927" s="16" t="str">
        <f aca="false">DATA!K2927</f>
        <v>D</v>
      </c>
      <c r="AH2927" s="18" t="n">
        <f aca="false">IF(AE2927&gt;=PARAMETER!$B$12,1,0)</f>
        <v>0</v>
      </c>
      <c r="AI2927" s="18" t="n">
        <f aca="false">IF(AF2927&gt;=PARAMETER!$B$13,1,0)</f>
        <v>0</v>
      </c>
      <c r="AJ2927" s="18" t="n">
        <f aca="false">IF(AND(AH2927=1,AI2927=1),1,0)</f>
        <v>0</v>
      </c>
    </row>
    <row r="2928" customFormat="false" ht="15" hidden="false" customHeight="false" outlineLevel="0" collapsed="false">
      <c r="A2928" s="16" t="str">
        <f aca="false">DATA!A2928</f>
        <v>ITM12926</v>
      </c>
      <c r="B2928" s="16" t="str">
        <f aca="false">DATA!B2928</f>
        <v>Pharma</v>
      </c>
      <c r="C2928" s="17" t="n">
        <f aca="false">DATA!C2928</f>
        <v>41</v>
      </c>
      <c r="D2928" s="17" t="n">
        <f aca="false">DATA!D2928</f>
        <v>47</v>
      </c>
      <c r="E2928" s="18" t="n">
        <f aca="false">DATA!F2928</f>
        <v>9</v>
      </c>
      <c r="F2928" s="19" t="n">
        <f aca="false">DATA!G2928</f>
        <v>11.77</v>
      </c>
      <c r="G2928" s="19" t="n">
        <f aca="false">DATA!H2928</f>
        <v>2.84</v>
      </c>
      <c r="H2928" s="18" t="n">
        <f aca="false">DATA!E2928</f>
        <v>7</v>
      </c>
      <c r="I2928" s="20" t="n">
        <f aca="false">F2928*E2928</f>
        <v>105.93</v>
      </c>
      <c r="J2928" s="20" t="n">
        <f aca="false">PARAMETER!$B$4*G2928*SQRT(E2928)</f>
        <v>14.0141529016265</v>
      </c>
      <c r="K2928" s="20" t="n">
        <f aca="false">I2928+J2928</f>
        <v>119.944152901627</v>
      </c>
      <c r="L2928" s="20" t="n">
        <f aca="false">K2928+F2928*H2928</f>
        <v>202.334152901627</v>
      </c>
      <c r="M2928" s="16" t="str">
        <f aca="false">IF(C2928&lt;=K2928,"REORDER",IF(C2928&gt;L2928,"OVERSTOCK","OK"))</f>
        <v>REORDER</v>
      </c>
      <c r="N2928" s="16" t="str">
        <f aca="false">IF(C2928&lt;=D2928,"REORDER","OK")</f>
        <v>REORDER</v>
      </c>
      <c r="O2928" s="18" t="n">
        <f aca="false">IF(D2928&lt;I2928,1,0)</f>
        <v>1</v>
      </c>
      <c r="P2928" s="20" t="n">
        <f aca="false">C2928/F2928</f>
        <v>3.48343245539507</v>
      </c>
      <c r="Q2928" s="19" t="n">
        <f aca="false">DATA!N2928</f>
        <v>124.56</v>
      </c>
      <c r="R2928" s="19" t="n">
        <f aca="false">DATA!O2928</f>
        <v>0.69</v>
      </c>
      <c r="S2928" s="17" t="n">
        <f aca="false">C2928*Q2928</f>
        <v>5106.96</v>
      </c>
      <c r="T2928" s="19" t="n">
        <f aca="false">C2928*R2928</f>
        <v>28.29</v>
      </c>
      <c r="U2928" s="20" t="n">
        <f aca="false">MAX(0,C2928-L2928)</f>
        <v>0</v>
      </c>
      <c r="V2928" s="17" t="n">
        <f aca="false">U2928*Q2928</f>
        <v>0</v>
      </c>
      <c r="W2928" s="19" t="n">
        <f aca="false">U2928*R2928</f>
        <v>0</v>
      </c>
      <c r="X2928" s="20" t="n">
        <f aca="false">MAX(0,K2928-C2928)</f>
        <v>78.9441529016265</v>
      </c>
      <c r="Y2928" s="17" t="n">
        <f aca="false">F2928*PARAMETER!$B$5*Q2928</f>
        <v>535115.988</v>
      </c>
      <c r="Z2928" s="21" t="n">
        <f aca="false">SUMIF($Y$2:$Y$3205,"&gt;="&amp;Y2928)/SUM($Y$2:$Y$3205)</f>
        <v>0.894741036686623</v>
      </c>
      <c r="AA2928" s="16" t="str">
        <f aca="false">IF(Z2928&lt;=PARAMETER!$B$7,"A",IF(Z2928&lt;=PARAMETER!$B$8,"B","C"))</f>
        <v>B</v>
      </c>
      <c r="AB2928" s="22" t="n">
        <f aca="false">G2928/F2928</f>
        <v>0.241291418861512</v>
      </c>
      <c r="AC2928" s="16" t="str">
        <f aca="false">IF(AB2928&lt;=PARAMETER!$B$9,"X",IF(AB2928&lt;=PARAMETER!$B$10,"Y","Z"))</f>
        <v>X</v>
      </c>
      <c r="AD2928" s="16" t="str">
        <f aca="false">AA2928&amp;AC2928</f>
        <v>BX</v>
      </c>
      <c r="AE2928" s="22" t="n">
        <f aca="false">DATA!I2928</f>
        <v>0.37</v>
      </c>
      <c r="AF2928" s="18" t="n">
        <f aca="false">DATA!L2928</f>
        <v>105</v>
      </c>
      <c r="AG2928" s="16" t="str">
        <f aca="false">DATA!K2928</f>
        <v>C</v>
      </c>
      <c r="AH2928" s="18" t="n">
        <f aca="false">IF(AE2928&gt;=PARAMETER!$B$12,1,0)</f>
        <v>0</v>
      </c>
      <c r="AI2928" s="18" t="n">
        <f aca="false">IF(AF2928&gt;=PARAMETER!$B$13,1,0)</f>
        <v>1</v>
      </c>
      <c r="AJ2928" s="18" t="n">
        <f aca="false">IF(AND(AH2928=1,AI2928=1),1,0)</f>
        <v>0</v>
      </c>
    </row>
    <row r="2929" customFormat="false" ht="15" hidden="false" customHeight="false" outlineLevel="0" collapsed="false">
      <c r="A2929" s="16" t="str">
        <f aca="false">DATA!A2929</f>
        <v>ITM12927</v>
      </c>
      <c r="B2929" s="16" t="str">
        <f aca="false">DATA!B2929</f>
        <v>Automotive</v>
      </c>
      <c r="C2929" s="17" t="n">
        <f aca="false">DATA!C2929</f>
        <v>204</v>
      </c>
      <c r="D2929" s="17" t="n">
        <f aca="false">DATA!D2929</f>
        <v>17</v>
      </c>
      <c r="E2929" s="18" t="n">
        <f aca="false">DATA!F2929</f>
        <v>8</v>
      </c>
      <c r="F2929" s="19" t="n">
        <f aca="false">DATA!G2929</f>
        <v>32.85</v>
      </c>
      <c r="G2929" s="19" t="n">
        <f aca="false">DATA!H2929</f>
        <v>3.29</v>
      </c>
      <c r="H2929" s="18" t="n">
        <f aca="false">DATA!E2929</f>
        <v>3</v>
      </c>
      <c r="I2929" s="20" t="n">
        <f aca="false">F2929*E2929</f>
        <v>262.8</v>
      </c>
      <c r="J2929" s="20" t="n">
        <f aca="false">PARAMETER!$B$4*G2929*SQRT(E2929)</f>
        <v>15.306226942385</v>
      </c>
      <c r="K2929" s="20" t="n">
        <f aca="false">I2929+J2929</f>
        <v>278.106226942385</v>
      </c>
      <c r="L2929" s="20" t="n">
        <f aca="false">K2929+F2929*H2929</f>
        <v>376.656226942385</v>
      </c>
      <c r="M2929" s="16" t="str">
        <f aca="false">IF(C2929&lt;=K2929,"REORDER",IF(C2929&gt;L2929,"OVERSTOCK","OK"))</f>
        <v>REORDER</v>
      </c>
      <c r="N2929" s="16" t="str">
        <f aca="false">IF(C2929&lt;=D2929,"REORDER","OK")</f>
        <v>OK</v>
      </c>
      <c r="O2929" s="18" t="n">
        <f aca="false">IF(D2929&lt;I2929,1,0)</f>
        <v>1</v>
      </c>
      <c r="P2929" s="20" t="n">
        <f aca="false">C2929/F2929</f>
        <v>6.21004566210046</v>
      </c>
      <c r="Q2929" s="19" t="n">
        <f aca="false">DATA!N2929</f>
        <v>48.99</v>
      </c>
      <c r="R2929" s="19" t="n">
        <f aca="false">DATA!O2929</f>
        <v>1.05</v>
      </c>
      <c r="S2929" s="17" t="n">
        <f aca="false">C2929*Q2929</f>
        <v>9993.96</v>
      </c>
      <c r="T2929" s="19" t="n">
        <f aca="false">C2929*R2929</f>
        <v>214.2</v>
      </c>
      <c r="U2929" s="20" t="n">
        <f aca="false">MAX(0,C2929-L2929)</f>
        <v>0</v>
      </c>
      <c r="V2929" s="17" t="n">
        <f aca="false">U2929*Q2929</f>
        <v>0</v>
      </c>
      <c r="W2929" s="19" t="n">
        <f aca="false">U2929*R2929</f>
        <v>0</v>
      </c>
      <c r="X2929" s="20" t="n">
        <f aca="false">MAX(0,K2929-C2929)</f>
        <v>74.106226942385</v>
      </c>
      <c r="Y2929" s="17" t="n">
        <f aca="false">F2929*PARAMETER!$B$5*Q2929</f>
        <v>587402.3475</v>
      </c>
      <c r="Z2929" s="21" t="n">
        <f aca="false">SUMIF($Y$2:$Y$3205,"&gt;="&amp;Y2929)/SUM($Y$2:$Y$3205)</f>
        <v>0.880274255900895</v>
      </c>
      <c r="AA2929" s="16" t="str">
        <f aca="false">IF(Z2929&lt;=PARAMETER!$B$7,"A",IF(Z2929&lt;=PARAMETER!$B$8,"B","C"))</f>
        <v>B</v>
      </c>
      <c r="AB2929" s="22" t="n">
        <f aca="false">G2929/F2929</f>
        <v>0.100152207001522</v>
      </c>
      <c r="AC2929" s="16" t="str">
        <f aca="false">IF(AB2929&lt;=PARAMETER!$B$9,"X",IF(AB2929&lt;=PARAMETER!$B$10,"Y","Z"))</f>
        <v>X</v>
      </c>
      <c r="AD2929" s="16" t="str">
        <f aca="false">AA2929&amp;AC2929</f>
        <v>BX</v>
      </c>
      <c r="AE2929" s="22" t="n">
        <f aca="false">DATA!I2929</f>
        <v>0.53</v>
      </c>
      <c r="AF2929" s="18" t="n">
        <f aca="false">DATA!L2929</f>
        <v>22</v>
      </c>
      <c r="AG2929" s="16" t="str">
        <f aca="false">DATA!K2929</f>
        <v>D</v>
      </c>
      <c r="AH2929" s="18" t="n">
        <f aca="false">IF(AE2929&gt;=PARAMETER!$B$12,1,0)</f>
        <v>0</v>
      </c>
      <c r="AI2929" s="18" t="n">
        <f aca="false">IF(AF2929&gt;=PARAMETER!$B$13,1,0)</f>
        <v>0</v>
      </c>
      <c r="AJ2929" s="18" t="n">
        <f aca="false">IF(AND(AH2929=1,AI2929=1),1,0)</f>
        <v>0</v>
      </c>
    </row>
    <row r="2930" customFormat="false" ht="15" hidden="false" customHeight="false" outlineLevel="0" collapsed="false">
      <c r="A2930" s="16" t="str">
        <f aca="false">DATA!A2930</f>
        <v>ITM12928</v>
      </c>
      <c r="B2930" s="16" t="str">
        <f aca="false">DATA!B2930</f>
        <v>Automotive</v>
      </c>
      <c r="C2930" s="17" t="n">
        <f aca="false">DATA!C2930</f>
        <v>487</v>
      </c>
      <c r="D2930" s="17" t="n">
        <f aca="false">DATA!D2930</f>
        <v>63</v>
      </c>
      <c r="E2930" s="18" t="n">
        <f aca="false">DATA!F2930</f>
        <v>6</v>
      </c>
      <c r="F2930" s="19" t="n">
        <f aca="false">DATA!G2930</f>
        <v>45.31</v>
      </c>
      <c r="G2930" s="19" t="n">
        <f aca="false">DATA!H2930</f>
        <v>6.28</v>
      </c>
      <c r="H2930" s="18" t="n">
        <f aca="false">DATA!E2930</f>
        <v>9</v>
      </c>
      <c r="I2930" s="20" t="n">
        <f aca="false">F2930*E2930</f>
        <v>271.86</v>
      </c>
      <c r="J2930" s="20" t="n">
        <f aca="false">PARAMETER!$B$4*G2930*SQRT(E2930)</f>
        <v>25.3024471101113</v>
      </c>
      <c r="K2930" s="20" t="n">
        <f aca="false">I2930+J2930</f>
        <v>297.162447110111</v>
      </c>
      <c r="L2930" s="20" t="n">
        <f aca="false">K2930+F2930*H2930</f>
        <v>704.952447110111</v>
      </c>
      <c r="M2930" s="16" t="str">
        <f aca="false">IF(C2930&lt;=K2930,"REORDER",IF(C2930&gt;L2930,"OVERSTOCK","OK"))</f>
        <v>OK</v>
      </c>
      <c r="N2930" s="16" t="str">
        <f aca="false">IF(C2930&lt;=D2930,"REORDER","OK")</f>
        <v>OK</v>
      </c>
      <c r="O2930" s="18" t="n">
        <f aca="false">IF(D2930&lt;I2930,1,0)</f>
        <v>1</v>
      </c>
      <c r="P2930" s="20" t="n">
        <f aca="false">C2930/F2930</f>
        <v>10.7481792098874</v>
      </c>
      <c r="Q2930" s="19" t="n">
        <f aca="false">DATA!N2930</f>
        <v>137.82</v>
      </c>
      <c r="R2930" s="19" t="n">
        <f aca="false">DATA!O2930</f>
        <v>1.12</v>
      </c>
      <c r="S2930" s="17" t="n">
        <f aca="false">C2930*Q2930</f>
        <v>67118.34</v>
      </c>
      <c r="T2930" s="19" t="n">
        <f aca="false">C2930*R2930</f>
        <v>545.44</v>
      </c>
      <c r="U2930" s="20" t="n">
        <f aca="false">MAX(0,C2930-L2930)</f>
        <v>0</v>
      </c>
      <c r="V2930" s="17" t="n">
        <f aca="false">U2930*Q2930</f>
        <v>0</v>
      </c>
      <c r="W2930" s="19" t="n">
        <f aca="false">U2930*R2930</f>
        <v>0</v>
      </c>
      <c r="X2930" s="20" t="n">
        <f aca="false">MAX(0,K2930-C2930)</f>
        <v>0</v>
      </c>
      <c r="Y2930" s="17" t="n">
        <f aca="false">F2930*PARAMETER!$B$5*Q2930</f>
        <v>2279287.833</v>
      </c>
      <c r="Z2930" s="21" t="n">
        <f aca="false">SUMIF($Y$2:$Y$3205,"&gt;="&amp;Y2930)/SUM($Y$2:$Y$3205)</f>
        <v>0.251858485533821</v>
      </c>
      <c r="AA2930" s="16" t="str">
        <f aca="false">IF(Z2930&lt;=PARAMETER!$B$7,"A",IF(Z2930&lt;=PARAMETER!$B$8,"B","C"))</f>
        <v>A</v>
      </c>
      <c r="AB2930" s="22" t="n">
        <f aca="false">G2930/F2930</f>
        <v>0.138600750386228</v>
      </c>
      <c r="AC2930" s="16" t="str">
        <f aca="false">IF(AB2930&lt;=PARAMETER!$B$9,"X",IF(AB2930&lt;=PARAMETER!$B$10,"Y","Z"))</f>
        <v>X</v>
      </c>
      <c r="AD2930" s="16" t="str">
        <f aca="false">AA2930&amp;AC2930</f>
        <v>AX</v>
      </c>
      <c r="AE2930" s="22" t="n">
        <f aca="false">DATA!I2930</f>
        <v>0.93</v>
      </c>
      <c r="AF2930" s="18" t="n">
        <f aca="false">DATA!L2930</f>
        <v>134</v>
      </c>
      <c r="AG2930" s="16" t="str">
        <f aca="false">DATA!K2930</f>
        <v>A</v>
      </c>
      <c r="AH2930" s="18" t="n">
        <f aca="false">IF(AE2930&gt;=PARAMETER!$B$12,1,0)</f>
        <v>1</v>
      </c>
      <c r="AI2930" s="18" t="n">
        <f aca="false">IF(AF2930&gt;=PARAMETER!$B$13,1,0)</f>
        <v>1</v>
      </c>
      <c r="AJ2930" s="18" t="n">
        <f aca="false">IF(AND(AH2930=1,AI2930=1),1,0)</f>
        <v>1</v>
      </c>
    </row>
    <row r="2931" customFormat="false" ht="15" hidden="false" customHeight="false" outlineLevel="0" collapsed="false">
      <c r="A2931" s="16" t="str">
        <f aca="false">DATA!A2931</f>
        <v>ITM12929</v>
      </c>
      <c r="B2931" s="16" t="str">
        <f aca="false">DATA!B2931</f>
        <v>Automotive</v>
      </c>
      <c r="C2931" s="17" t="n">
        <f aca="false">DATA!C2931</f>
        <v>261</v>
      </c>
      <c r="D2931" s="17" t="n">
        <f aca="false">DATA!D2931</f>
        <v>46</v>
      </c>
      <c r="E2931" s="18" t="n">
        <f aca="false">DATA!F2931</f>
        <v>5</v>
      </c>
      <c r="F2931" s="19" t="n">
        <f aca="false">DATA!G2931</f>
        <v>5.19</v>
      </c>
      <c r="G2931" s="19" t="n">
        <f aca="false">DATA!H2931</f>
        <v>4.05</v>
      </c>
      <c r="H2931" s="18" t="n">
        <f aca="false">DATA!E2931</f>
        <v>3</v>
      </c>
      <c r="I2931" s="20" t="n">
        <f aca="false">F2931*E2931</f>
        <v>25.95</v>
      </c>
      <c r="J2931" s="20" t="n">
        <f aca="false">PARAMETER!$B$4*G2931*SQRT(E2931)</f>
        <v>14.8959183177473</v>
      </c>
      <c r="K2931" s="20" t="n">
        <f aca="false">I2931+J2931</f>
        <v>40.8459183177473</v>
      </c>
      <c r="L2931" s="20" t="n">
        <f aca="false">K2931+F2931*H2931</f>
        <v>56.4159183177473</v>
      </c>
      <c r="M2931" s="16" t="str">
        <f aca="false">IF(C2931&lt;=K2931,"REORDER",IF(C2931&gt;L2931,"OVERSTOCK","OK"))</f>
        <v>OVERSTOCK</v>
      </c>
      <c r="N2931" s="16" t="str">
        <f aca="false">IF(C2931&lt;=D2931,"REORDER","OK")</f>
        <v>OK</v>
      </c>
      <c r="O2931" s="18" t="n">
        <f aca="false">IF(D2931&lt;I2931,1,0)</f>
        <v>0</v>
      </c>
      <c r="P2931" s="20" t="n">
        <f aca="false">C2931/F2931</f>
        <v>50.2890173410405</v>
      </c>
      <c r="Q2931" s="19" t="n">
        <f aca="false">DATA!N2931</f>
        <v>35.99</v>
      </c>
      <c r="R2931" s="19" t="n">
        <f aca="false">DATA!O2931</f>
        <v>0.7</v>
      </c>
      <c r="S2931" s="17" t="n">
        <f aca="false">C2931*Q2931</f>
        <v>9393.39</v>
      </c>
      <c r="T2931" s="19" t="n">
        <f aca="false">C2931*R2931</f>
        <v>182.7</v>
      </c>
      <c r="U2931" s="20" t="n">
        <f aca="false">MAX(0,C2931-L2931)</f>
        <v>204.584081682253</v>
      </c>
      <c r="V2931" s="17" t="n">
        <f aca="false">U2931*Q2931</f>
        <v>7362.98109974428</v>
      </c>
      <c r="W2931" s="19" t="n">
        <f aca="false">U2931*R2931</f>
        <v>143.208857177577</v>
      </c>
      <c r="X2931" s="20" t="n">
        <f aca="false">MAX(0,K2931-C2931)</f>
        <v>0</v>
      </c>
      <c r="Y2931" s="17" t="n">
        <f aca="false">F2931*PARAMETER!$B$5*Q2931</f>
        <v>68177.6565</v>
      </c>
      <c r="Z2931" s="21" t="n">
        <f aca="false">SUMIF($Y$2:$Y$3205,"&gt;="&amp;Y2931)/SUM($Y$2:$Y$3205)</f>
        <v>0.998400085211309</v>
      </c>
      <c r="AA2931" s="16" t="str">
        <f aca="false">IF(Z2931&lt;=PARAMETER!$B$7,"A",IF(Z2931&lt;=PARAMETER!$B$8,"B","C"))</f>
        <v>C</v>
      </c>
      <c r="AB2931" s="22" t="n">
        <f aca="false">G2931/F2931</f>
        <v>0.780346820809248</v>
      </c>
      <c r="AC2931" s="16" t="str">
        <f aca="false">IF(AB2931&lt;=PARAMETER!$B$9,"X",IF(AB2931&lt;=PARAMETER!$B$10,"Y","Z"))</f>
        <v>Z</v>
      </c>
      <c r="AD2931" s="16" t="str">
        <f aca="false">AA2931&amp;AC2931</f>
        <v>CZ</v>
      </c>
      <c r="AE2931" s="22" t="n">
        <f aca="false">DATA!I2931</f>
        <v>0.48</v>
      </c>
      <c r="AF2931" s="18" t="n">
        <f aca="false">DATA!L2931</f>
        <v>78</v>
      </c>
      <c r="AG2931" s="16" t="str">
        <f aca="false">DATA!K2931</f>
        <v>A</v>
      </c>
      <c r="AH2931" s="18" t="n">
        <f aca="false">IF(AE2931&gt;=PARAMETER!$B$12,1,0)</f>
        <v>0</v>
      </c>
      <c r="AI2931" s="18" t="n">
        <f aca="false">IF(AF2931&gt;=PARAMETER!$B$13,1,0)</f>
        <v>0</v>
      </c>
      <c r="AJ2931" s="18" t="n">
        <f aca="false">IF(AND(AH2931=1,AI2931=1),1,0)</f>
        <v>0</v>
      </c>
    </row>
    <row r="2932" customFormat="false" ht="15" hidden="false" customHeight="false" outlineLevel="0" collapsed="false">
      <c r="A2932" s="16" t="str">
        <f aca="false">DATA!A2932</f>
        <v>ITM12930</v>
      </c>
      <c r="B2932" s="16" t="str">
        <f aca="false">DATA!B2932</f>
        <v>Pharma</v>
      </c>
      <c r="C2932" s="17" t="n">
        <f aca="false">DATA!C2932</f>
        <v>382</v>
      </c>
      <c r="D2932" s="17" t="n">
        <f aca="false">DATA!D2932</f>
        <v>49</v>
      </c>
      <c r="E2932" s="18" t="n">
        <f aca="false">DATA!F2932</f>
        <v>6</v>
      </c>
      <c r="F2932" s="19" t="n">
        <f aca="false">DATA!G2932</f>
        <v>11.61</v>
      </c>
      <c r="G2932" s="19" t="n">
        <f aca="false">DATA!H2932</f>
        <v>5.3</v>
      </c>
      <c r="H2932" s="18" t="n">
        <f aca="false">DATA!E2932</f>
        <v>11</v>
      </c>
      <c r="I2932" s="20" t="n">
        <f aca="false">F2932*E2932</f>
        <v>69.66</v>
      </c>
      <c r="J2932" s="20" t="n">
        <f aca="false">PARAMETER!$B$4*G2932*SQRT(E2932)</f>
        <v>21.3539760642659</v>
      </c>
      <c r="K2932" s="20" t="n">
        <f aca="false">I2932+J2932</f>
        <v>91.0139760642659</v>
      </c>
      <c r="L2932" s="20" t="n">
        <f aca="false">K2932+F2932*H2932</f>
        <v>218.723976064266</v>
      </c>
      <c r="M2932" s="16" t="str">
        <f aca="false">IF(C2932&lt;=K2932,"REORDER",IF(C2932&gt;L2932,"OVERSTOCK","OK"))</f>
        <v>OVERSTOCK</v>
      </c>
      <c r="N2932" s="16" t="str">
        <f aca="false">IF(C2932&lt;=D2932,"REORDER","OK")</f>
        <v>OK</v>
      </c>
      <c r="O2932" s="18" t="n">
        <f aca="false">IF(D2932&lt;I2932,1,0)</f>
        <v>1</v>
      </c>
      <c r="P2932" s="20" t="n">
        <f aca="false">C2932/F2932</f>
        <v>32.9026701119724</v>
      </c>
      <c r="Q2932" s="19" t="n">
        <f aca="false">DATA!N2932</f>
        <v>14.33</v>
      </c>
      <c r="R2932" s="19" t="n">
        <f aca="false">DATA!O2932</f>
        <v>1.13</v>
      </c>
      <c r="S2932" s="17" t="n">
        <f aca="false">C2932*Q2932</f>
        <v>5474.06</v>
      </c>
      <c r="T2932" s="19" t="n">
        <f aca="false">C2932*R2932</f>
        <v>431.66</v>
      </c>
      <c r="U2932" s="20" t="n">
        <f aca="false">MAX(0,C2932-L2932)</f>
        <v>163.276023935734</v>
      </c>
      <c r="V2932" s="17" t="n">
        <f aca="false">U2932*Q2932</f>
        <v>2339.74542299907</v>
      </c>
      <c r="W2932" s="19" t="n">
        <f aca="false">U2932*R2932</f>
        <v>184.50190704738</v>
      </c>
      <c r="X2932" s="20" t="n">
        <f aca="false">MAX(0,K2932-C2932)</f>
        <v>0</v>
      </c>
      <c r="Y2932" s="17" t="n">
        <f aca="false">F2932*PARAMETER!$B$5*Q2932</f>
        <v>60725.5245</v>
      </c>
      <c r="Z2932" s="21" t="n">
        <f aca="false">SUMIF($Y$2:$Y$3205,"&gt;="&amp;Y2932)/SUM($Y$2:$Y$3205)</f>
        <v>0.99896189481365</v>
      </c>
      <c r="AA2932" s="16" t="str">
        <f aca="false">IF(Z2932&lt;=PARAMETER!$B$7,"A",IF(Z2932&lt;=PARAMETER!$B$8,"B","C"))</f>
        <v>C</v>
      </c>
      <c r="AB2932" s="22" t="n">
        <f aca="false">G2932/F2932</f>
        <v>0.45650301464255</v>
      </c>
      <c r="AC2932" s="16" t="str">
        <f aca="false">IF(AB2932&lt;=PARAMETER!$B$9,"X",IF(AB2932&lt;=PARAMETER!$B$10,"Y","Z"))</f>
        <v>Y</v>
      </c>
      <c r="AD2932" s="16" t="str">
        <f aca="false">AA2932&amp;AC2932</f>
        <v>CY</v>
      </c>
      <c r="AE2932" s="22" t="n">
        <f aca="false">DATA!I2932</f>
        <v>0.3</v>
      </c>
      <c r="AF2932" s="18" t="n">
        <f aca="false">DATA!L2932</f>
        <v>60</v>
      </c>
      <c r="AG2932" s="16" t="str">
        <f aca="false">DATA!K2932</f>
        <v>B</v>
      </c>
      <c r="AH2932" s="18" t="n">
        <f aca="false">IF(AE2932&gt;=PARAMETER!$B$12,1,0)</f>
        <v>0</v>
      </c>
      <c r="AI2932" s="18" t="n">
        <f aca="false">IF(AF2932&gt;=PARAMETER!$B$13,1,0)</f>
        <v>0</v>
      </c>
      <c r="AJ2932" s="18" t="n">
        <f aca="false">IF(AND(AH2932=1,AI2932=1),1,0)</f>
        <v>0</v>
      </c>
    </row>
    <row r="2933" customFormat="false" ht="15" hidden="false" customHeight="false" outlineLevel="0" collapsed="false">
      <c r="A2933" s="16" t="str">
        <f aca="false">DATA!A2933</f>
        <v>ITM12931</v>
      </c>
      <c r="B2933" s="16" t="str">
        <f aca="false">DATA!B2933</f>
        <v>Automotive</v>
      </c>
      <c r="C2933" s="17" t="n">
        <f aca="false">DATA!C2933</f>
        <v>302</v>
      </c>
      <c r="D2933" s="17" t="n">
        <f aca="false">DATA!D2933</f>
        <v>43</v>
      </c>
      <c r="E2933" s="18" t="n">
        <f aca="false">DATA!F2933</f>
        <v>6</v>
      </c>
      <c r="F2933" s="19" t="n">
        <f aca="false">DATA!G2933</f>
        <v>42.38</v>
      </c>
      <c r="G2933" s="19" t="n">
        <f aca="false">DATA!H2933</f>
        <v>6.68</v>
      </c>
      <c r="H2933" s="18" t="n">
        <f aca="false">DATA!E2933</f>
        <v>5</v>
      </c>
      <c r="I2933" s="20" t="n">
        <f aca="false">F2933*E2933</f>
        <v>254.28</v>
      </c>
      <c r="J2933" s="20" t="n">
        <f aca="false">PARAMETER!$B$4*G2933*SQRT(E2933)</f>
        <v>26.9140679451502</v>
      </c>
      <c r="K2933" s="20" t="n">
        <f aca="false">I2933+J2933</f>
        <v>281.19406794515</v>
      </c>
      <c r="L2933" s="20" t="n">
        <f aca="false">K2933+F2933*H2933</f>
        <v>493.09406794515</v>
      </c>
      <c r="M2933" s="16" t="str">
        <f aca="false">IF(C2933&lt;=K2933,"REORDER",IF(C2933&gt;L2933,"OVERSTOCK","OK"))</f>
        <v>OK</v>
      </c>
      <c r="N2933" s="16" t="str">
        <f aca="false">IF(C2933&lt;=D2933,"REORDER","OK")</f>
        <v>OK</v>
      </c>
      <c r="O2933" s="18" t="n">
        <f aca="false">IF(D2933&lt;I2933,1,0)</f>
        <v>1</v>
      </c>
      <c r="P2933" s="20" t="n">
        <f aca="false">C2933/F2933</f>
        <v>7.1260028315243</v>
      </c>
      <c r="Q2933" s="19" t="n">
        <f aca="false">DATA!N2933</f>
        <v>174.06</v>
      </c>
      <c r="R2933" s="19" t="n">
        <f aca="false">DATA!O2933</f>
        <v>0.3</v>
      </c>
      <c r="S2933" s="17" t="n">
        <f aca="false">C2933*Q2933</f>
        <v>52566.12</v>
      </c>
      <c r="T2933" s="19" t="n">
        <f aca="false">C2933*R2933</f>
        <v>90.6</v>
      </c>
      <c r="U2933" s="20" t="n">
        <f aca="false">MAX(0,C2933-L2933)</f>
        <v>0</v>
      </c>
      <c r="V2933" s="17" t="n">
        <f aca="false">U2933*Q2933</f>
        <v>0</v>
      </c>
      <c r="W2933" s="19" t="n">
        <f aca="false">U2933*R2933</f>
        <v>0</v>
      </c>
      <c r="X2933" s="20" t="n">
        <f aca="false">MAX(0,K2933-C2933)</f>
        <v>0</v>
      </c>
      <c r="Y2933" s="17" t="n">
        <f aca="false">F2933*PARAMETER!$B$5*Q2933</f>
        <v>2692481.922</v>
      </c>
      <c r="Z2933" s="21" t="n">
        <f aca="false">SUMIF($Y$2:$Y$3205,"&gt;="&amp;Y2933)/SUM($Y$2:$Y$3205)</f>
        <v>0.131351348447381</v>
      </c>
      <c r="AA2933" s="16" t="str">
        <f aca="false">IF(Z2933&lt;=PARAMETER!$B$7,"A",IF(Z2933&lt;=PARAMETER!$B$8,"B","C"))</f>
        <v>A</v>
      </c>
      <c r="AB2933" s="22" t="n">
        <f aca="false">G2933/F2933</f>
        <v>0.15762151958471</v>
      </c>
      <c r="AC2933" s="16" t="str">
        <f aca="false">IF(AB2933&lt;=PARAMETER!$B$9,"X",IF(AB2933&lt;=PARAMETER!$B$10,"Y","Z"))</f>
        <v>X</v>
      </c>
      <c r="AD2933" s="16" t="str">
        <f aca="false">AA2933&amp;AC2933</f>
        <v>AX</v>
      </c>
      <c r="AE2933" s="22" t="n">
        <f aca="false">DATA!I2933</f>
        <v>0.25</v>
      </c>
      <c r="AF2933" s="18" t="n">
        <f aca="false">DATA!L2933</f>
        <v>22</v>
      </c>
      <c r="AG2933" s="16" t="str">
        <f aca="false">DATA!K2933</f>
        <v>B</v>
      </c>
      <c r="AH2933" s="18" t="n">
        <f aca="false">IF(AE2933&gt;=PARAMETER!$B$12,1,0)</f>
        <v>0</v>
      </c>
      <c r="AI2933" s="18" t="n">
        <f aca="false">IF(AF2933&gt;=PARAMETER!$B$13,1,0)</f>
        <v>0</v>
      </c>
      <c r="AJ2933" s="18" t="n">
        <f aca="false">IF(AND(AH2933=1,AI2933=1),1,0)</f>
        <v>0</v>
      </c>
    </row>
    <row r="2934" customFormat="false" ht="15" hidden="false" customHeight="false" outlineLevel="0" collapsed="false">
      <c r="A2934" s="16" t="str">
        <f aca="false">DATA!A2934</f>
        <v>ITM12932</v>
      </c>
      <c r="B2934" s="16" t="str">
        <f aca="false">DATA!B2934</f>
        <v>Electronics</v>
      </c>
      <c r="C2934" s="17" t="n">
        <f aca="false">DATA!C2934</f>
        <v>60</v>
      </c>
      <c r="D2934" s="17" t="n">
        <f aca="false">DATA!D2934</f>
        <v>88</v>
      </c>
      <c r="E2934" s="18" t="n">
        <f aca="false">DATA!F2934</f>
        <v>5</v>
      </c>
      <c r="F2934" s="19" t="n">
        <f aca="false">DATA!G2934</f>
        <v>31.95</v>
      </c>
      <c r="G2934" s="19" t="n">
        <f aca="false">DATA!H2934</f>
        <v>9.58</v>
      </c>
      <c r="H2934" s="18" t="n">
        <f aca="false">DATA!E2934</f>
        <v>14</v>
      </c>
      <c r="I2934" s="20" t="n">
        <f aca="false">F2934*E2934</f>
        <v>159.75</v>
      </c>
      <c r="J2934" s="20" t="n">
        <f aca="false">PARAMETER!$B$4*G2934*SQRT(E2934)</f>
        <v>35.2352833293875</v>
      </c>
      <c r="K2934" s="20" t="n">
        <f aca="false">I2934+J2934</f>
        <v>194.985283329387</v>
      </c>
      <c r="L2934" s="20" t="n">
        <f aca="false">K2934+F2934*H2934</f>
        <v>642.285283329388</v>
      </c>
      <c r="M2934" s="16" t="str">
        <f aca="false">IF(C2934&lt;=K2934,"REORDER",IF(C2934&gt;L2934,"OVERSTOCK","OK"))</f>
        <v>REORDER</v>
      </c>
      <c r="N2934" s="16" t="str">
        <f aca="false">IF(C2934&lt;=D2934,"REORDER","OK")</f>
        <v>REORDER</v>
      </c>
      <c r="O2934" s="18" t="n">
        <f aca="false">IF(D2934&lt;I2934,1,0)</f>
        <v>1</v>
      </c>
      <c r="P2934" s="20" t="n">
        <f aca="false">C2934/F2934</f>
        <v>1.87793427230047</v>
      </c>
      <c r="Q2934" s="19" t="n">
        <f aca="false">DATA!N2934</f>
        <v>73.35</v>
      </c>
      <c r="R2934" s="19" t="n">
        <f aca="false">DATA!O2934</f>
        <v>0.54</v>
      </c>
      <c r="S2934" s="17" t="n">
        <f aca="false">C2934*Q2934</f>
        <v>4401</v>
      </c>
      <c r="T2934" s="19" t="n">
        <f aca="false">C2934*R2934</f>
        <v>32.4</v>
      </c>
      <c r="U2934" s="20" t="n">
        <f aca="false">MAX(0,C2934-L2934)</f>
        <v>0</v>
      </c>
      <c r="V2934" s="17" t="n">
        <f aca="false">U2934*Q2934</f>
        <v>0</v>
      </c>
      <c r="W2934" s="19" t="n">
        <f aca="false">U2934*R2934</f>
        <v>0</v>
      </c>
      <c r="X2934" s="20" t="n">
        <f aca="false">MAX(0,K2934-C2934)</f>
        <v>134.985283329387</v>
      </c>
      <c r="Y2934" s="17" t="n">
        <f aca="false">F2934*PARAMETER!$B$5*Q2934</f>
        <v>855389.3625</v>
      </c>
      <c r="Z2934" s="21" t="n">
        <f aca="false">SUMIF($Y$2:$Y$3205,"&gt;="&amp;Y2934)/SUM($Y$2:$Y$3205)</f>
        <v>0.791150123026125</v>
      </c>
      <c r="AA2934" s="16" t="str">
        <f aca="false">IF(Z2934&lt;=PARAMETER!$B$7,"A",IF(Z2934&lt;=PARAMETER!$B$8,"B","C"))</f>
        <v>A</v>
      </c>
      <c r="AB2934" s="22" t="n">
        <f aca="false">G2934/F2934</f>
        <v>0.299843505477308</v>
      </c>
      <c r="AC2934" s="16" t="str">
        <f aca="false">IF(AB2934&lt;=PARAMETER!$B$9,"X",IF(AB2934&lt;=PARAMETER!$B$10,"Y","Z"))</f>
        <v>Y</v>
      </c>
      <c r="AD2934" s="16" t="str">
        <f aca="false">AA2934&amp;AC2934</f>
        <v>AY</v>
      </c>
      <c r="AE2934" s="22" t="n">
        <f aca="false">DATA!I2934</f>
        <v>0.51</v>
      </c>
      <c r="AF2934" s="18" t="n">
        <f aca="false">DATA!L2934</f>
        <v>178</v>
      </c>
      <c r="AG2934" s="16" t="str">
        <f aca="false">DATA!K2934</f>
        <v>C</v>
      </c>
      <c r="AH2934" s="18" t="n">
        <f aca="false">IF(AE2934&gt;=PARAMETER!$B$12,1,0)</f>
        <v>0</v>
      </c>
      <c r="AI2934" s="18" t="n">
        <f aca="false">IF(AF2934&gt;=PARAMETER!$B$13,1,0)</f>
        <v>1</v>
      </c>
      <c r="AJ2934" s="18" t="n">
        <f aca="false">IF(AND(AH2934=1,AI2934=1),1,0)</f>
        <v>0</v>
      </c>
    </row>
    <row r="2935" customFormat="false" ht="15" hidden="false" customHeight="false" outlineLevel="0" collapsed="false">
      <c r="A2935" s="16" t="str">
        <f aca="false">DATA!A2935</f>
        <v>ITM12933</v>
      </c>
      <c r="B2935" s="16" t="str">
        <f aca="false">DATA!B2935</f>
        <v>Automotive</v>
      </c>
      <c r="C2935" s="17" t="n">
        <f aca="false">DATA!C2935</f>
        <v>355</v>
      </c>
      <c r="D2935" s="17" t="n">
        <f aca="false">DATA!D2935</f>
        <v>26</v>
      </c>
      <c r="E2935" s="18" t="n">
        <f aca="false">DATA!F2935</f>
        <v>7</v>
      </c>
      <c r="F2935" s="19" t="n">
        <f aca="false">DATA!G2935</f>
        <v>4.86</v>
      </c>
      <c r="G2935" s="19" t="n">
        <f aca="false">DATA!H2935</f>
        <v>7.77</v>
      </c>
      <c r="H2935" s="18" t="n">
        <f aca="false">DATA!E2935</f>
        <v>5</v>
      </c>
      <c r="I2935" s="20" t="n">
        <f aca="false">F2935*E2935</f>
        <v>34.02</v>
      </c>
      <c r="J2935" s="20" t="n">
        <f aca="false">PARAMETER!$B$4*G2935*SQRT(E2935)</f>
        <v>33.8140581829259</v>
      </c>
      <c r="K2935" s="20" t="n">
        <f aca="false">I2935+J2935</f>
        <v>67.8340581829259</v>
      </c>
      <c r="L2935" s="20" t="n">
        <f aca="false">K2935+F2935*H2935</f>
        <v>92.1340581829259</v>
      </c>
      <c r="M2935" s="16" t="str">
        <f aca="false">IF(C2935&lt;=K2935,"REORDER",IF(C2935&gt;L2935,"OVERSTOCK","OK"))</f>
        <v>OVERSTOCK</v>
      </c>
      <c r="N2935" s="16" t="str">
        <f aca="false">IF(C2935&lt;=D2935,"REORDER","OK")</f>
        <v>OK</v>
      </c>
      <c r="O2935" s="18" t="n">
        <f aca="false">IF(D2935&lt;I2935,1,0)</f>
        <v>1</v>
      </c>
      <c r="P2935" s="20" t="n">
        <f aca="false">C2935/F2935</f>
        <v>73.0452674897119</v>
      </c>
      <c r="Q2935" s="19" t="n">
        <f aca="false">DATA!N2935</f>
        <v>39.8</v>
      </c>
      <c r="R2935" s="19" t="n">
        <f aca="false">DATA!O2935</f>
        <v>1.52</v>
      </c>
      <c r="S2935" s="17" t="n">
        <f aca="false">C2935*Q2935</f>
        <v>14129</v>
      </c>
      <c r="T2935" s="19" t="n">
        <f aca="false">C2935*R2935</f>
        <v>539.6</v>
      </c>
      <c r="U2935" s="20" t="n">
        <f aca="false">MAX(0,C2935-L2935)</f>
        <v>262.865941817074</v>
      </c>
      <c r="V2935" s="17" t="n">
        <f aca="false">U2935*Q2935</f>
        <v>10462.0644843195</v>
      </c>
      <c r="W2935" s="19" t="n">
        <f aca="false">U2935*R2935</f>
        <v>399.556231561953</v>
      </c>
      <c r="X2935" s="20" t="n">
        <f aca="false">MAX(0,K2935-C2935)</f>
        <v>0</v>
      </c>
      <c r="Y2935" s="17" t="n">
        <f aca="false">F2935*PARAMETER!$B$5*Q2935</f>
        <v>70601.22</v>
      </c>
      <c r="Z2935" s="21" t="n">
        <f aca="false">SUMIF($Y$2:$Y$3205,"&gt;="&amp;Y2935)/SUM($Y$2:$Y$3205)</f>
        <v>0.998267762465699</v>
      </c>
      <c r="AA2935" s="16" t="str">
        <f aca="false">IF(Z2935&lt;=PARAMETER!$B$7,"A",IF(Z2935&lt;=PARAMETER!$B$8,"B","C"))</f>
        <v>C</v>
      </c>
      <c r="AB2935" s="22" t="n">
        <f aca="false">G2935/F2935</f>
        <v>1.59876543209877</v>
      </c>
      <c r="AC2935" s="16" t="str">
        <f aca="false">IF(AB2935&lt;=PARAMETER!$B$9,"X",IF(AB2935&lt;=PARAMETER!$B$10,"Y","Z"))</f>
        <v>Z</v>
      </c>
      <c r="AD2935" s="16" t="str">
        <f aca="false">AA2935&amp;AC2935</f>
        <v>CZ</v>
      </c>
      <c r="AE2935" s="22" t="n">
        <f aca="false">DATA!I2935</f>
        <v>0.82</v>
      </c>
      <c r="AF2935" s="18" t="n">
        <f aca="false">DATA!L2935</f>
        <v>148</v>
      </c>
      <c r="AG2935" s="16" t="str">
        <f aca="false">DATA!K2935</f>
        <v>C</v>
      </c>
      <c r="AH2935" s="18" t="n">
        <f aca="false">IF(AE2935&gt;=PARAMETER!$B$12,1,0)</f>
        <v>1</v>
      </c>
      <c r="AI2935" s="18" t="n">
        <f aca="false">IF(AF2935&gt;=PARAMETER!$B$13,1,0)</f>
        <v>1</v>
      </c>
      <c r="AJ2935" s="18" t="n">
        <f aca="false">IF(AND(AH2935=1,AI2935=1),1,0)</f>
        <v>1</v>
      </c>
    </row>
    <row r="2936" customFormat="false" ht="15" hidden="false" customHeight="false" outlineLevel="0" collapsed="false">
      <c r="A2936" s="16" t="str">
        <f aca="false">DATA!A2936</f>
        <v>ITM12934</v>
      </c>
      <c r="B2936" s="16" t="str">
        <f aca="false">DATA!B2936</f>
        <v>Apparel</v>
      </c>
      <c r="C2936" s="17" t="n">
        <f aca="false">DATA!C2936</f>
        <v>181</v>
      </c>
      <c r="D2936" s="17" t="n">
        <f aca="false">DATA!D2936</f>
        <v>42</v>
      </c>
      <c r="E2936" s="18" t="n">
        <f aca="false">DATA!F2936</f>
        <v>9</v>
      </c>
      <c r="F2936" s="19" t="n">
        <f aca="false">DATA!G2936</f>
        <v>24.83</v>
      </c>
      <c r="G2936" s="19" t="n">
        <f aca="false">DATA!H2936</f>
        <v>4.35</v>
      </c>
      <c r="H2936" s="18" t="n">
        <f aca="false">DATA!E2936</f>
        <v>8</v>
      </c>
      <c r="I2936" s="20" t="n">
        <f aca="false">F2936*E2936</f>
        <v>223.47</v>
      </c>
      <c r="J2936" s="20" t="n">
        <f aca="false">PARAMETER!$B$4*G2936*SQRT(E2936)</f>
        <v>21.4653398317167</v>
      </c>
      <c r="K2936" s="20" t="n">
        <f aca="false">I2936+J2936</f>
        <v>244.935339831717</v>
      </c>
      <c r="L2936" s="20" t="n">
        <f aca="false">K2936+F2936*H2936</f>
        <v>443.575339831717</v>
      </c>
      <c r="M2936" s="16" t="str">
        <f aca="false">IF(C2936&lt;=K2936,"REORDER",IF(C2936&gt;L2936,"OVERSTOCK","OK"))</f>
        <v>REORDER</v>
      </c>
      <c r="N2936" s="16" t="str">
        <f aca="false">IF(C2936&lt;=D2936,"REORDER","OK")</f>
        <v>OK</v>
      </c>
      <c r="O2936" s="18" t="n">
        <f aca="false">IF(D2936&lt;I2936,1,0)</f>
        <v>1</v>
      </c>
      <c r="P2936" s="20" t="n">
        <f aca="false">C2936/F2936</f>
        <v>7.28956906967378</v>
      </c>
      <c r="Q2936" s="19" t="n">
        <f aca="false">DATA!N2936</f>
        <v>42.81</v>
      </c>
      <c r="R2936" s="19" t="n">
        <f aca="false">DATA!O2936</f>
        <v>0.45</v>
      </c>
      <c r="S2936" s="17" t="n">
        <f aca="false">C2936*Q2936</f>
        <v>7748.61</v>
      </c>
      <c r="T2936" s="19" t="n">
        <f aca="false">C2936*R2936</f>
        <v>81.45</v>
      </c>
      <c r="U2936" s="20" t="n">
        <f aca="false">MAX(0,C2936-L2936)</f>
        <v>0</v>
      </c>
      <c r="V2936" s="17" t="n">
        <f aca="false">U2936*Q2936</f>
        <v>0</v>
      </c>
      <c r="W2936" s="19" t="n">
        <f aca="false">U2936*R2936</f>
        <v>0</v>
      </c>
      <c r="X2936" s="20" t="n">
        <f aca="false">MAX(0,K2936-C2936)</f>
        <v>63.9353398317167</v>
      </c>
      <c r="Y2936" s="17" t="n">
        <f aca="false">F2936*PARAMETER!$B$5*Q2936</f>
        <v>387984.8895</v>
      </c>
      <c r="Z2936" s="21" t="n">
        <f aca="false">SUMIF($Y$2:$Y$3205,"&gt;="&amp;Y2936)/SUM($Y$2:$Y$3205)</f>
        <v>0.93743288593082</v>
      </c>
      <c r="AA2936" s="16" t="str">
        <f aca="false">IF(Z2936&lt;=PARAMETER!$B$7,"A",IF(Z2936&lt;=PARAMETER!$B$8,"B","C"))</f>
        <v>B</v>
      </c>
      <c r="AB2936" s="22" t="n">
        <f aca="false">G2936/F2936</f>
        <v>0.175191300845751</v>
      </c>
      <c r="AC2936" s="16" t="str">
        <f aca="false">IF(AB2936&lt;=PARAMETER!$B$9,"X",IF(AB2936&lt;=PARAMETER!$B$10,"Y","Z"))</f>
        <v>X</v>
      </c>
      <c r="AD2936" s="16" t="str">
        <f aca="false">AA2936&amp;AC2936</f>
        <v>BX</v>
      </c>
      <c r="AE2936" s="22" t="n">
        <f aca="false">DATA!I2936</f>
        <v>0.36</v>
      </c>
      <c r="AF2936" s="18" t="n">
        <f aca="false">DATA!L2936</f>
        <v>174</v>
      </c>
      <c r="AG2936" s="16" t="str">
        <f aca="false">DATA!K2936</f>
        <v>B</v>
      </c>
      <c r="AH2936" s="18" t="n">
        <f aca="false">IF(AE2936&gt;=PARAMETER!$B$12,1,0)</f>
        <v>0</v>
      </c>
      <c r="AI2936" s="18" t="n">
        <f aca="false">IF(AF2936&gt;=PARAMETER!$B$13,1,0)</f>
        <v>1</v>
      </c>
      <c r="AJ2936" s="18" t="n">
        <f aca="false">IF(AND(AH2936=1,AI2936=1),1,0)</f>
        <v>0</v>
      </c>
    </row>
    <row r="2937" customFormat="false" ht="15" hidden="false" customHeight="false" outlineLevel="0" collapsed="false">
      <c r="A2937" s="16" t="str">
        <f aca="false">DATA!A2937</f>
        <v>ITM12935</v>
      </c>
      <c r="B2937" s="16" t="str">
        <f aca="false">DATA!B2937</f>
        <v>Pharma</v>
      </c>
      <c r="C2937" s="17" t="n">
        <f aca="false">DATA!C2937</f>
        <v>179</v>
      </c>
      <c r="D2937" s="17" t="n">
        <f aca="false">DATA!D2937</f>
        <v>56</v>
      </c>
      <c r="E2937" s="18" t="n">
        <f aca="false">DATA!F2937</f>
        <v>5</v>
      </c>
      <c r="F2937" s="19" t="n">
        <f aca="false">DATA!G2937</f>
        <v>11.28</v>
      </c>
      <c r="G2937" s="19" t="n">
        <f aca="false">DATA!H2937</f>
        <v>7.61</v>
      </c>
      <c r="H2937" s="18" t="n">
        <f aca="false">DATA!E2937</f>
        <v>12</v>
      </c>
      <c r="I2937" s="20" t="n">
        <f aca="false">F2937*E2937</f>
        <v>56.4</v>
      </c>
      <c r="J2937" s="20" t="n">
        <f aca="false">PARAMETER!$B$4*G2937*SQRT(E2937)</f>
        <v>27.9896144192733</v>
      </c>
      <c r="K2937" s="20" t="n">
        <f aca="false">I2937+J2937</f>
        <v>84.3896144192733</v>
      </c>
      <c r="L2937" s="20" t="n">
        <f aca="false">K2937+F2937*H2937</f>
        <v>219.749614419273</v>
      </c>
      <c r="M2937" s="16" t="str">
        <f aca="false">IF(C2937&lt;=K2937,"REORDER",IF(C2937&gt;L2937,"OVERSTOCK","OK"))</f>
        <v>OK</v>
      </c>
      <c r="N2937" s="16" t="str">
        <f aca="false">IF(C2937&lt;=D2937,"REORDER","OK")</f>
        <v>OK</v>
      </c>
      <c r="O2937" s="18" t="n">
        <f aca="false">IF(D2937&lt;I2937,1,0)</f>
        <v>1</v>
      </c>
      <c r="P2937" s="20" t="n">
        <f aca="false">C2937/F2937</f>
        <v>15.8687943262411</v>
      </c>
      <c r="Q2937" s="19" t="n">
        <f aca="false">DATA!N2937</f>
        <v>178.32</v>
      </c>
      <c r="R2937" s="19" t="n">
        <f aca="false">DATA!O2937</f>
        <v>0.36</v>
      </c>
      <c r="S2937" s="17" t="n">
        <f aca="false">C2937*Q2937</f>
        <v>31919.28</v>
      </c>
      <c r="T2937" s="19" t="n">
        <f aca="false">C2937*R2937</f>
        <v>64.44</v>
      </c>
      <c r="U2937" s="20" t="n">
        <f aca="false">MAX(0,C2937-L2937)</f>
        <v>0</v>
      </c>
      <c r="V2937" s="17" t="n">
        <f aca="false">U2937*Q2937</f>
        <v>0</v>
      </c>
      <c r="W2937" s="19" t="n">
        <f aca="false">U2937*R2937</f>
        <v>0</v>
      </c>
      <c r="X2937" s="20" t="n">
        <f aca="false">MAX(0,K2937-C2937)</f>
        <v>0</v>
      </c>
      <c r="Y2937" s="17" t="n">
        <f aca="false">F2937*PARAMETER!$B$5*Q2937</f>
        <v>734179.104</v>
      </c>
      <c r="Z2937" s="21" t="n">
        <f aca="false">SUMIF($Y$2:$Y$3205,"&gt;="&amp;Y2937)/SUM($Y$2:$Y$3205)</f>
        <v>0.832654940020941</v>
      </c>
      <c r="AA2937" s="16" t="str">
        <f aca="false">IF(Z2937&lt;=PARAMETER!$B$7,"A",IF(Z2937&lt;=PARAMETER!$B$8,"B","C"))</f>
        <v>B</v>
      </c>
      <c r="AB2937" s="22" t="n">
        <f aca="false">G2937/F2937</f>
        <v>0.674645390070922</v>
      </c>
      <c r="AC2937" s="16" t="str">
        <f aca="false">IF(AB2937&lt;=PARAMETER!$B$9,"X",IF(AB2937&lt;=PARAMETER!$B$10,"Y","Z"))</f>
        <v>Z</v>
      </c>
      <c r="AD2937" s="16" t="str">
        <f aca="false">AA2937&amp;AC2937</f>
        <v>BZ</v>
      </c>
      <c r="AE2937" s="22" t="n">
        <f aca="false">DATA!I2937</f>
        <v>0.56</v>
      </c>
      <c r="AF2937" s="18" t="n">
        <f aca="false">DATA!L2937</f>
        <v>69</v>
      </c>
      <c r="AG2937" s="16" t="str">
        <f aca="false">DATA!K2937</f>
        <v>C</v>
      </c>
      <c r="AH2937" s="18" t="n">
        <f aca="false">IF(AE2937&gt;=PARAMETER!$B$12,1,0)</f>
        <v>0</v>
      </c>
      <c r="AI2937" s="18" t="n">
        <f aca="false">IF(AF2937&gt;=PARAMETER!$B$13,1,0)</f>
        <v>0</v>
      </c>
      <c r="AJ2937" s="18" t="n">
        <f aca="false">IF(AND(AH2937=1,AI2937=1),1,0)</f>
        <v>0</v>
      </c>
    </row>
    <row r="2938" customFormat="false" ht="15" hidden="false" customHeight="false" outlineLevel="0" collapsed="false">
      <c r="A2938" s="16" t="str">
        <f aca="false">DATA!A2938</f>
        <v>ITM12936</v>
      </c>
      <c r="B2938" s="16" t="str">
        <f aca="false">DATA!B2938</f>
        <v>Apparel</v>
      </c>
      <c r="C2938" s="17" t="n">
        <f aca="false">DATA!C2938</f>
        <v>493</v>
      </c>
      <c r="D2938" s="17" t="n">
        <f aca="false">DATA!D2938</f>
        <v>61</v>
      </c>
      <c r="E2938" s="18" t="n">
        <f aca="false">DATA!F2938</f>
        <v>3</v>
      </c>
      <c r="F2938" s="19" t="n">
        <f aca="false">DATA!G2938</f>
        <v>10.76</v>
      </c>
      <c r="G2938" s="19" t="n">
        <f aca="false">DATA!H2938</f>
        <v>9.52</v>
      </c>
      <c r="H2938" s="18" t="n">
        <f aca="false">DATA!E2938</f>
        <v>8</v>
      </c>
      <c r="I2938" s="20" t="n">
        <f aca="false">F2938*E2938</f>
        <v>32.28</v>
      </c>
      <c r="J2938" s="20" t="n">
        <f aca="false">PARAMETER!$B$4*G2938*SQRT(E2938)</f>
        <v>27.1221949035499</v>
      </c>
      <c r="K2938" s="20" t="n">
        <f aca="false">I2938+J2938</f>
        <v>59.4021949035499</v>
      </c>
      <c r="L2938" s="20" t="n">
        <f aca="false">K2938+F2938*H2938</f>
        <v>145.48219490355</v>
      </c>
      <c r="M2938" s="16" t="str">
        <f aca="false">IF(C2938&lt;=K2938,"REORDER",IF(C2938&gt;L2938,"OVERSTOCK","OK"))</f>
        <v>OVERSTOCK</v>
      </c>
      <c r="N2938" s="16" t="str">
        <f aca="false">IF(C2938&lt;=D2938,"REORDER","OK")</f>
        <v>OK</v>
      </c>
      <c r="O2938" s="18" t="n">
        <f aca="false">IF(D2938&lt;I2938,1,0)</f>
        <v>0</v>
      </c>
      <c r="P2938" s="20" t="n">
        <f aca="false">C2938/F2938</f>
        <v>45.817843866171</v>
      </c>
      <c r="Q2938" s="19" t="n">
        <f aca="false">DATA!N2938</f>
        <v>134.34</v>
      </c>
      <c r="R2938" s="19" t="n">
        <f aca="false">DATA!O2938</f>
        <v>0.65</v>
      </c>
      <c r="S2938" s="17" t="n">
        <f aca="false">C2938*Q2938</f>
        <v>66229.62</v>
      </c>
      <c r="T2938" s="19" t="n">
        <f aca="false">C2938*R2938</f>
        <v>320.45</v>
      </c>
      <c r="U2938" s="20" t="n">
        <f aca="false">MAX(0,C2938-L2938)</f>
        <v>347.51780509645</v>
      </c>
      <c r="V2938" s="17" t="n">
        <f aca="false">U2938*Q2938</f>
        <v>46685.5419366571</v>
      </c>
      <c r="W2938" s="19" t="n">
        <f aca="false">U2938*R2938</f>
        <v>225.886573312693</v>
      </c>
      <c r="X2938" s="20" t="n">
        <f aca="false">MAX(0,K2938-C2938)</f>
        <v>0</v>
      </c>
      <c r="Y2938" s="17" t="n">
        <f aca="false">F2938*PARAMETER!$B$5*Q2938</f>
        <v>527606.916</v>
      </c>
      <c r="Z2938" s="21" t="n">
        <f aca="false">SUMIF($Y$2:$Y$3205,"&gt;="&amp;Y2938)/SUM($Y$2:$Y$3205)</f>
        <v>0.897281694746819</v>
      </c>
      <c r="AA2938" s="16" t="str">
        <f aca="false">IF(Z2938&lt;=PARAMETER!$B$7,"A",IF(Z2938&lt;=PARAMETER!$B$8,"B","C"))</f>
        <v>B</v>
      </c>
      <c r="AB2938" s="22" t="n">
        <f aca="false">G2938/F2938</f>
        <v>0.884758364312268</v>
      </c>
      <c r="AC2938" s="16" t="str">
        <f aca="false">IF(AB2938&lt;=PARAMETER!$B$9,"X",IF(AB2938&lt;=PARAMETER!$B$10,"Y","Z"))</f>
        <v>Z</v>
      </c>
      <c r="AD2938" s="16" t="str">
        <f aca="false">AA2938&amp;AC2938</f>
        <v>BZ</v>
      </c>
      <c r="AE2938" s="22" t="n">
        <f aca="false">DATA!I2938</f>
        <v>0.64</v>
      </c>
      <c r="AF2938" s="18" t="n">
        <f aca="false">DATA!L2938</f>
        <v>41</v>
      </c>
      <c r="AG2938" s="16" t="str">
        <f aca="false">DATA!K2938</f>
        <v>D</v>
      </c>
      <c r="AH2938" s="18" t="n">
        <f aca="false">IF(AE2938&gt;=PARAMETER!$B$12,1,0)</f>
        <v>0</v>
      </c>
      <c r="AI2938" s="18" t="n">
        <f aca="false">IF(AF2938&gt;=PARAMETER!$B$13,1,0)</f>
        <v>0</v>
      </c>
      <c r="AJ2938" s="18" t="n">
        <f aca="false">IF(AND(AH2938=1,AI2938=1),1,0)</f>
        <v>0</v>
      </c>
    </row>
    <row r="2939" customFormat="false" ht="15" hidden="false" customHeight="false" outlineLevel="0" collapsed="false">
      <c r="A2939" s="16" t="str">
        <f aca="false">DATA!A2939</f>
        <v>ITM12937</v>
      </c>
      <c r="B2939" s="16" t="str">
        <f aca="false">DATA!B2939</f>
        <v>Automotive</v>
      </c>
      <c r="C2939" s="17" t="n">
        <f aca="false">DATA!C2939</f>
        <v>108</v>
      </c>
      <c r="D2939" s="17" t="n">
        <f aca="false">DATA!D2939</f>
        <v>89</v>
      </c>
      <c r="E2939" s="18" t="n">
        <f aca="false">DATA!F2939</f>
        <v>4</v>
      </c>
      <c r="F2939" s="19" t="n">
        <f aca="false">DATA!G2939</f>
        <v>47.09</v>
      </c>
      <c r="G2939" s="19" t="n">
        <f aca="false">DATA!H2939</f>
        <v>5.24</v>
      </c>
      <c r="H2939" s="18" t="n">
        <f aca="false">DATA!E2939</f>
        <v>13</v>
      </c>
      <c r="I2939" s="20" t="n">
        <f aca="false">F2939*E2939</f>
        <v>188.36</v>
      </c>
      <c r="J2939" s="20" t="n">
        <f aca="false">PARAMETER!$B$4*G2939*SQRT(E2939)</f>
        <v>17.2380660104514</v>
      </c>
      <c r="K2939" s="20" t="n">
        <f aca="false">I2939+J2939</f>
        <v>205.598066010451</v>
      </c>
      <c r="L2939" s="20" t="n">
        <f aca="false">K2939+F2939*H2939</f>
        <v>817.768066010452</v>
      </c>
      <c r="M2939" s="16" t="str">
        <f aca="false">IF(C2939&lt;=K2939,"REORDER",IF(C2939&gt;L2939,"OVERSTOCK","OK"))</f>
        <v>REORDER</v>
      </c>
      <c r="N2939" s="16" t="str">
        <f aca="false">IF(C2939&lt;=D2939,"REORDER","OK")</f>
        <v>OK</v>
      </c>
      <c r="O2939" s="18" t="n">
        <f aca="false">IF(D2939&lt;I2939,1,0)</f>
        <v>1</v>
      </c>
      <c r="P2939" s="20" t="n">
        <f aca="false">C2939/F2939</f>
        <v>2.29348056912296</v>
      </c>
      <c r="Q2939" s="19" t="n">
        <f aca="false">DATA!N2939</f>
        <v>191.71</v>
      </c>
      <c r="R2939" s="19" t="n">
        <f aca="false">DATA!O2939</f>
        <v>0.8</v>
      </c>
      <c r="S2939" s="17" t="n">
        <f aca="false">C2939*Q2939</f>
        <v>20704.68</v>
      </c>
      <c r="T2939" s="19" t="n">
        <f aca="false">C2939*R2939</f>
        <v>86.4</v>
      </c>
      <c r="U2939" s="20" t="n">
        <f aca="false">MAX(0,C2939-L2939)</f>
        <v>0</v>
      </c>
      <c r="V2939" s="17" t="n">
        <f aca="false">U2939*Q2939</f>
        <v>0</v>
      </c>
      <c r="W2939" s="19" t="n">
        <f aca="false">U2939*R2939</f>
        <v>0</v>
      </c>
      <c r="X2939" s="20" t="n">
        <f aca="false">MAX(0,K2939-C2939)</f>
        <v>97.5980660104515</v>
      </c>
      <c r="Y2939" s="17" t="n">
        <f aca="false">F2939*PARAMETER!$B$5*Q2939</f>
        <v>3295082.7235</v>
      </c>
      <c r="Z2939" s="21" t="n">
        <f aca="false">SUMIF($Y$2:$Y$3205,"&gt;="&amp;Y2939)/SUM($Y$2:$Y$3205)</f>
        <v>0.0274033499653601</v>
      </c>
      <c r="AA2939" s="16" t="str">
        <f aca="false">IF(Z2939&lt;=PARAMETER!$B$7,"A",IF(Z2939&lt;=PARAMETER!$B$8,"B","C"))</f>
        <v>A</v>
      </c>
      <c r="AB2939" s="22" t="n">
        <f aca="false">G2939/F2939</f>
        <v>0.111276279464855</v>
      </c>
      <c r="AC2939" s="16" t="str">
        <f aca="false">IF(AB2939&lt;=PARAMETER!$B$9,"X",IF(AB2939&lt;=PARAMETER!$B$10,"Y","Z"))</f>
        <v>X</v>
      </c>
      <c r="AD2939" s="16" t="str">
        <f aca="false">AA2939&amp;AC2939</f>
        <v>AX</v>
      </c>
      <c r="AE2939" s="22" t="n">
        <f aca="false">DATA!I2939</f>
        <v>0.51</v>
      </c>
      <c r="AF2939" s="18" t="n">
        <f aca="false">DATA!L2939</f>
        <v>27</v>
      </c>
      <c r="AG2939" s="16" t="str">
        <f aca="false">DATA!K2939</f>
        <v>A</v>
      </c>
      <c r="AH2939" s="18" t="n">
        <f aca="false">IF(AE2939&gt;=PARAMETER!$B$12,1,0)</f>
        <v>0</v>
      </c>
      <c r="AI2939" s="18" t="n">
        <f aca="false">IF(AF2939&gt;=PARAMETER!$B$13,1,0)</f>
        <v>0</v>
      </c>
      <c r="AJ2939" s="18" t="n">
        <f aca="false">IF(AND(AH2939=1,AI2939=1),1,0)</f>
        <v>0</v>
      </c>
    </row>
    <row r="2940" customFormat="false" ht="15" hidden="false" customHeight="false" outlineLevel="0" collapsed="false">
      <c r="A2940" s="16" t="str">
        <f aca="false">DATA!A2940</f>
        <v>ITM12938</v>
      </c>
      <c r="B2940" s="16" t="str">
        <f aca="false">DATA!B2940</f>
        <v>Electronics</v>
      </c>
      <c r="C2940" s="17" t="n">
        <f aca="false">DATA!C2940</f>
        <v>341</v>
      </c>
      <c r="D2940" s="17" t="n">
        <f aca="false">DATA!D2940</f>
        <v>18</v>
      </c>
      <c r="E2940" s="18" t="n">
        <f aca="false">DATA!F2940</f>
        <v>9</v>
      </c>
      <c r="F2940" s="19" t="n">
        <f aca="false">DATA!G2940</f>
        <v>38.32</v>
      </c>
      <c r="G2940" s="19" t="n">
        <f aca="false">DATA!H2940</f>
        <v>4.4</v>
      </c>
      <c r="H2940" s="18" t="n">
        <f aca="false">DATA!E2940</f>
        <v>13</v>
      </c>
      <c r="I2940" s="20" t="n">
        <f aca="false">F2940*E2940</f>
        <v>344.88</v>
      </c>
      <c r="J2940" s="20" t="n">
        <f aca="false">PARAMETER!$B$4*G2940*SQRT(E2940)</f>
        <v>21.7120678757594</v>
      </c>
      <c r="K2940" s="20" t="n">
        <f aca="false">I2940+J2940</f>
        <v>366.592067875759</v>
      </c>
      <c r="L2940" s="20" t="n">
        <f aca="false">K2940+F2940*H2940</f>
        <v>864.752067875759</v>
      </c>
      <c r="M2940" s="16" t="str">
        <f aca="false">IF(C2940&lt;=K2940,"REORDER",IF(C2940&gt;L2940,"OVERSTOCK","OK"))</f>
        <v>REORDER</v>
      </c>
      <c r="N2940" s="16" t="str">
        <f aca="false">IF(C2940&lt;=D2940,"REORDER","OK")</f>
        <v>OK</v>
      </c>
      <c r="O2940" s="18" t="n">
        <f aca="false">IF(D2940&lt;I2940,1,0)</f>
        <v>1</v>
      </c>
      <c r="P2940" s="20" t="n">
        <f aca="false">C2940/F2940</f>
        <v>8.89874739039666</v>
      </c>
      <c r="Q2940" s="19" t="n">
        <f aca="false">DATA!N2940</f>
        <v>162.01</v>
      </c>
      <c r="R2940" s="19" t="n">
        <f aca="false">DATA!O2940</f>
        <v>0.72</v>
      </c>
      <c r="S2940" s="17" t="n">
        <f aca="false">C2940*Q2940</f>
        <v>55245.41</v>
      </c>
      <c r="T2940" s="19" t="n">
        <f aca="false">C2940*R2940</f>
        <v>245.52</v>
      </c>
      <c r="U2940" s="20" t="n">
        <f aca="false">MAX(0,C2940-L2940)</f>
        <v>0</v>
      </c>
      <c r="V2940" s="17" t="n">
        <f aca="false">U2940*Q2940</f>
        <v>0</v>
      </c>
      <c r="W2940" s="19" t="n">
        <f aca="false">U2940*R2940</f>
        <v>0</v>
      </c>
      <c r="X2940" s="20" t="n">
        <f aca="false">MAX(0,K2940-C2940)</f>
        <v>25.5920678757594</v>
      </c>
      <c r="Y2940" s="17" t="n">
        <f aca="false">F2940*PARAMETER!$B$5*Q2940</f>
        <v>2266001.468</v>
      </c>
      <c r="Z2940" s="21" t="n">
        <f aca="false">SUMIF($Y$2:$Y$3205,"&gt;="&amp;Y2940)/SUM($Y$2:$Y$3205)</f>
        <v>0.253306468941384</v>
      </c>
      <c r="AA2940" s="16" t="str">
        <f aca="false">IF(Z2940&lt;=PARAMETER!$B$7,"A",IF(Z2940&lt;=PARAMETER!$B$8,"B","C"))</f>
        <v>A</v>
      </c>
      <c r="AB2940" s="22" t="n">
        <f aca="false">G2940/F2940</f>
        <v>0.11482254697286</v>
      </c>
      <c r="AC2940" s="16" t="str">
        <f aca="false">IF(AB2940&lt;=PARAMETER!$B$9,"X",IF(AB2940&lt;=PARAMETER!$B$10,"Y","Z"))</f>
        <v>X</v>
      </c>
      <c r="AD2940" s="16" t="str">
        <f aca="false">AA2940&amp;AC2940</f>
        <v>AX</v>
      </c>
      <c r="AE2940" s="22" t="n">
        <f aca="false">DATA!I2940</f>
        <v>0.27</v>
      </c>
      <c r="AF2940" s="18" t="n">
        <f aca="false">DATA!L2940</f>
        <v>102</v>
      </c>
      <c r="AG2940" s="16" t="str">
        <f aca="false">DATA!K2940</f>
        <v>B</v>
      </c>
      <c r="AH2940" s="18" t="n">
        <f aca="false">IF(AE2940&gt;=PARAMETER!$B$12,1,0)</f>
        <v>0</v>
      </c>
      <c r="AI2940" s="18" t="n">
        <f aca="false">IF(AF2940&gt;=PARAMETER!$B$13,1,0)</f>
        <v>1</v>
      </c>
      <c r="AJ2940" s="18" t="n">
        <f aca="false">IF(AND(AH2940=1,AI2940=1),1,0)</f>
        <v>0</v>
      </c>
    </row>
    <row r="2941" customFormat="false" ht="15" hidden="false" customHeight="false" outlineLevel="0" collapsed="false">
      <c r="A2941" s="16" t="str">
        <f aca="false">DATA!A2941</f>
        <v>ITM12939</v>
      </c>
      <c r="B2941" s="16" t="str">
        <f aca="false">DATA!B2941</f>
        <v>Groceries</v>
      </c>
      <c r="C2941" s="17" t="n">
        <f aca="false">DATA!C2941</f>
        <v>31</v>
      </c>
      <c r="D2941" s="17" t="n">
        <f aca="false">DATA!D2941</f>
        <v>42</v>
      </c>
      <c r="E2941" s="18" t="n">
        <f aca="false">DATA!F2941</f>
        <v>2</v>
      </c>
      <c r="F2941" s="19" t="n">
        <f aca="false">DATA!G2941</f>
        <v>35.12</v>
      </c>
      <c r="G2941" s="19" t="n">
        <f aca="false">DATA!H2941</f>
        <v>1.24</v>
      </c>
      <c r="H2941" s="18" t="n">
        <f aca="false">DATA!E2941</f>
        <v>8</v>
      </c>
      <c r="I2941" s="20" t="n">
        <f aca="false">F2941*E2941</f>
        <v>70.24</v>
      </c>
      <c r="J2941" s="20" t="n">
        <f aca="false">PARAMETER!$B$4*G2941*SQRT(E2941)</f>
        <v>2.88445614111815</v>
      </c>
      <c r="K2941" s="20" t="n">
        <f aca="false">I2941+J2941</f>
        <v>73.1244561411182</v>
      </c>
      <c r="L2941" s="20" t="n">
        <f aca="false">K2941+F2941*H2941</f>
        <v>354.084456141118</v>
      </c>
      <c r="M2941" s="16" t="str">
        <f aca="false">IF(C2941&lt;=K2941,"REORDER",IF(C2941&gt;L2941,"OVERSTOCK","OK"))</f>
        <v>REORDER</v>
      </c>
      <c r="N2941" s="16" t="str">
        <f aca="false">IF(C2941&lt;=D2941,"REORDER","OK")</f>
        <v>REORDER</v>
      </c>
      <c r="O2941" s="18" t="n">
        <f aca="false">IF(D2941&lt;I2941,1,0)</f>
        <v>1</v>
      </c>
      <c r="P2941" s="20" t="n">
        <f aca="false">C2941/F2941</f>
        <v>0.882687927107062</v>
      </c>
      <c r="Q2941" s="19" t="n">
        <f aca="false">DATA!N2941</f>
        <v>155.83</v>
      </c>
      <c r="R2941" s="19" t="n">
        <f aca="false">DATA!O2941</f>
        <v>0.81</v>
      </c>
      <c r="S2941" s="17" t="n">
        <f aca="false">C2941*Q2941</f>
        <v>4830.73</v>
      </c>
      <c r="T2941" s="19" t="n">
        <f aca="false">C2941*R2941</f>
        <v>25.11</v>
      </c>
      <c r="U2941" s="20" t="n">
        <f aca="false">MAX(0,C2941-L2941)</f>
        <v>0</v>
      </c>
      <c r="V2941" s="17" t="n">
        <f aca="false">U2941*Q2941</f>
        <v>0</v>
      </c>
      <c r="W2941" s="19" t="n">
        <f aca="false">U2941*R2941</f>
        <v>0</v>
      </c>
      <c r="X2941" s="20" t="n">
        <f aca="false">MAX(0,K2941-C2941)</f>
        <v>42.1244561411181</v>
      </c>
      <c r="Y2941" s="17" t="n">
        <f aca="false">F2941*PARAMETER!$B$5*Q2941</f>
        <v>1997553.604</v>
      </c>
      <c r="Z2941" s="21" t="n">
        <f aca="false">SUMIF($Y$2:$Y$3205,"&gt;="&amp;Y2941)/SUM($Y$2:$Y$3205)</f>
        <v>0.335385824441923</v>
      </c>
      <c r="AA2941" s="16" t="str">
        <f aca="false">IF(Z2941&lt;=PARAMETER!$B$7,"A",IF(Z2941&lt;=PARAMETER!$B$8,"B","C"))</f>
        <v>A</v>
      </c>
      <c r="AB2941" s="22" t="n">
        <f aca="false">G2941/F2941</f>
        <v>0.0353075170842825</v>
      </c>
      <c r="AC2941" s="16" t="str">
        <f aca="false">IF(AB2941&lt;=PARAMETER!$B$9,"X",IF(AB2941&lt;=PARAMETER!$B$10,"Y","Z"))</f>
        <v>X</v>
      </c>
      <c r="AD2941" s="16" t="str">
        <f aca="false">AA2941&amp;AC2941</f>
        <v>AX</v>
      </c>
      <c r="AE2941" s="22" t="n">
        <f aca="false">DATA!I2941</f>
        <v>0.93</v>
      </c>
      <c r="AF2941" s="18" t="n">
        <f aca="false">DATA!L2941</f>
        <v>157</v>
      </c>
      <c r="AG2941" s="16" t="str">
        <f aca="false">DATA!K2941</f>
        <v>B</v>
      </c>
      <c r="AH2941" s="18" t="n">
        <f aca="false">IF(AE2941&gt;=PARAMETER!$B$12,1,0)</f>
        <v>1</v>
      </c>
      <c r="AI2941" s="18" t="n">
        <f aca="false">IF(AF2941&gt;=PARAMETER!$B$13,1,0)</f>
        <v>1</v>
      </c>
      <c r="AJ2941" s="18" t="n">
        <f aca="false">IF(AND(AH2941=1,AI2941=1),1,0)</f>
        <v>1</v>
      </c>
    </row>
    <row r="2942" customFormat="false" ht="15" hidden="false" customHeight="false" outlineLevel="0" collapsed="false">
      <c r="A2942" s="16" t="str">
        <f aca="false">DATA!A2942</f>
        <v>ITM12940</v>
      </c>
      <c r="B2942" s="16" t="str">
        <f aca="false">DATA!B2942</f>
        <v>Automotive</v>
      </c>
      <c r="C2942" s="17" t="n">
        <f aca="false">DATA!C2942</f>
        <v>443</v>
      </c>
      <c r="D2942" s="17" t="n">
        <f aca="false">DATA!D2942</f>
        <v>69</v>
      </c>
      <c r="E2942" s="18" t="n">
        <f aca="false">DATA!F2942</f>
        <v>5</v>
      </c>
      <c r="F2942" s="19" t="n">
        <f aca="false">DATA!G2942</f>
        <v>12.71</v>
      </c>
      <c r="G2942" s="19" t="n">
        <f aca="false">DATA!H2942</f>
        <v>8.98</v>
      </c>
      <c r="H2942" s="18" t="n">
        <f aca="false">DATA!E2942</f>
        <v>3</v>
      </c>
      <c r="I2942" s="20" t="n">
        <f aca="false">F2942*E2942</f>
        <v>63.55</v>
      </c>
      <c r="J2942" s="20" t="n">
        <f aca="false">PARAMETER!$B$4*G2942*SQRT(E2942)</f>
        <v>33.0284806156471</v>
      </c>
      <c r="K2942" s="20" t="n">
        <f aca="false">I2942+J2942</f>
        <v>96.5784806156471</v>
      </c>
      <c r="L2942" s="20" t="n">
        <f aca="false">K2942+F2942*H2942</f>
        <v>134.708480615647</v>
      </c>
      <c r="M2942" s="16" t="str">
        <f aca="false">IF(C2942&lt;=K2942,"REORDER",IF(C2942&gt;L2942,"OVERSTOCK","OK"))</f>
        <v>OVERSTOCK</v>
      </c>
      <c r="N2942" s="16" t="str">
        <f aca="false">IF(C2942&lt;=D2942,"REORDER","OK")</f>
        <v>OK</v>
      </c>
      <c r="O2942" s="18" t="n">
        <f aca="false">IF(D2942&lt;I2942,1,0)</f>
        <v>0</v>
      </c>
      <c r="P2942" s="20" t="n">
        <f aca="false">C2942/F2942</f>
        <v>34.8544453186467</v>
      </c>
      <c r="Q2942" s="19" t="n">
        <f aca="false">DATA!N2942</f>
        <v>104.97</v>
      </c>
      <c r="R2942" s="19" t="n">
        <f aca="false">DATA!O2942</f>
        <v>0.37</v>
      </c>
      <c r="S2942" s="17" t="n">
        <f aca="false">C2942*Q2942</f>
        <v>46501.71</v>
      </c>
      <c r="T2942" s="19" t="n">
        <f aca="false">C2942*R2942</f>
        <v>163.91</v>
      </c>
      <c r="U2942" s="20" t="n">
        <f aca="false">MAX(0,C2942-L2942)</f>
        <v>308.291519384353</v>
      </c>
      <c r="V2942" s="17" t="n">
        <f aca="false">U2942*Q2942</f>
        <v>32361.3607897755</v>
      </c>
      <c r="W2942" s="19" t="n">
        <f aca="false">U2942*R2942</f>
        <v>114.067862172211</v>
      </c>
      <c r="X2942" s="20" t="n">
        <f aca="false">MAX(0,K2942-C2942)</f>
        <v>0</v>
      </c>
      <c r="Y2942" s="17" t="n">
        <f aca="false">F2942*PARAMETER!$B$5*Q2942</f>
        <v>486971.5755</v>
      </c>
      <c r="Z2942" s="21" t="n">
        <f aca="false">SUMIF($Y$2:$Y$3205,"&gt;="&amp;Y2942)/SUM($Y$2:$Y$3205)</f>
        <v>0.910034881855844</v>
      </c>
      <c r="AA2942" s="16" t="str">
        <f aca="false">IF(Z2942&lt;=PARAMETER!$B$7,"A",IF(Z2942&lt;=PARAMETER!$B$8,"B","C"))</f>
        <v>B</v>
      </c>
      <c r="AB2942" s="22" t="n">
        <f aca="false">G2942/F2942</f>
        <v>0.706530291109363</v>
      </c>
      <c r="AC2942" s="16" t="str">
        <f aca="false">IF(AB2942&lt;=PARAMETER!$B$9,"X",IF(AB2942&lt;=PARAMETER!$B$10,"Y","Z"))</f>
        <v>Z</v>
      </c>
      <c r="AD2942" s="16" t="str">
        <f aca="false">AA2942&amp;AC2942</f>
        <v>BZ</v>
      </c>
      <c r="AE2942" s="22" t="n">
        <f aca="false">DATA!I2942</f>
        <v>0.61</v>
      </c>
      <c r="AF2942" s="18" t="n">
        <f aca="false">DATA!L2942</f>
        <v>53</v>
      </c>
      <c r="AG2942" s="16" t="str">
        <f aca="false">DATA!K2942</f>
        <v>D</v>
      </c>
      <c r="AH2942" s="18" t="n">
        <f aca="false">IF(AE2942&gt;=PARAMETER!$B$12,1,0)</f>
        <v>0</v>
      </c>
      <c r="AI2942" s="18" t="n">
        <f aca="false">IF(AF2942&gt;=PARAMETER!$B$13,1,0)</f>
        <v>0</v>
      </c>
      <c r="AJ2942" s="18" t="n">
        <f aca="false">IF(AND(AH2942=1,AI2942=1),1,0)</f>
        <v>0</v>
      </c>
    </row>
    <row r="2943" customFormat="false" ht="15" hidden="false" customHeight="false" outlineLevel="0" collapsed="false">
      <c r="A2943" s="16" t="str">
        <f aca="false">DATA!A2943</f>
        <v>ITM12941</v>
      </c>
      <c r="B2943" s="16" t="str">
        <f aca="false">DATA!B2943</f>
        <v>Electronics</v>
      </c>
      <c r="C2943" s="17" t="n">
        <f aca="false">DATA!C2943</f>
        <v>92</v>
      </c>
      <c r="D2943" s="17" t="n">
        <f aca="false">DATA!D2943</f>
        <v>86</v>
      </c>
      <c r="E2943" s="18" t="n">
        <f aca="false">DATA!F2943</f>
        <v>5</v>
      </c>
      <c r="F2943" s="19" t="n">
        <f aca="false">DATA!G2943</f>
        <v>6.81</v>
      </c>
      <c r="G2943" s="19" t="n">
        <f aca="false">DATA!H2943</f>
        <v>2.84</v>
      </c>
      <c r="H2943" s="18" t="n">
        <f aca="false">DATA!E2943</f>
        <v>7</v>
      </c>
      <c r="I2943" s="20" t="n">
        <f aca="false">F2943*E2943</f>
        <v>34.05</v>
      </c>
      <c r="J2943" s="20" t="n">
        <f aca="false">PARAMETER!$B$4*G2943*SQRT(E2943)</f>
        <v>10.4455328450376</v>
      </c>
      <c r="K2943" s="20" t="n">
        <f aca="false">I2943+J2943</f>
        <v>44.4955328450376</v>
      </c>
      <c r="L2943" s="20" t="n">
        <f aca="false">K2943+F2943*H2943</f>
        <v>92.1655328450376</v>
      </c>
      <c r="M2943" s="16" t="str">
        <f aca="false">IF(C2943&lt;=K2943,"REORDER",IF(C2943&gt;L2943,"OVERSTOCK","OK"))</f>
        <v>OK</v>
      </c>
      <c r="N2943" s="16" t="str">
        <f aca="false">IF(C2943&lt;=D2943,"REORDER","OK")</f>
        <v>OK</v>
      </c>
      <c r="O2943" s="18" t="n">
        <f aca="false">IF(D2943&lt;I2943,1,0)</f>
        <v>0</v>
      </c>
      <c r="P2943" s="20" t="n">
        <f aca="false">C2943/F2943</f>
        <v>13.5095447870778</v>
      </c>
      <c r="Q2943" s="19" t="n">
        <f aca="false">DATA!N2943</f>
        <v>165.95</v>
      </c>
      <c r="R2943" s="19" t="n">
        <f aca="false">DATA!O2943</f>
        <v>0.41</v>
      </c>
      <c r="S2943" s="17" t="n">
        <f aca="false">C2943*Q2943</f>
        <v>15267.4</v>
      </c>
      <c r="T2943" s="19" t="n">
        <f aca="false">C2943*R2943</f>
        <v>37.72</v>
      </c>
      <c r="U2943" s="20" t="n">
        <f aca="false">MAX(0,C2943-L2943)</f>
        <v>0</v>
      </c>
      <c r="V2943" s="17" t="n">
        <f aca="false">U2943*Q2943</f>
        <v>0</v>
      </c>
      <c r="W2943" s="19" t="n">
        <f aca="false">U2943*R2943</f>
        <v>0</v>
      </c>
      <c r="X2943" s="20" t="n">
        <f aca="false">MAX(0,K2943-C2943)</f>
        <v>0</v>
      </c>
      <c r="Y2943" s="17" t="n">
        <f aca="false">F2943*PARAMETER!$B$5*Q2943</f>
        <v>412493.6175</v>
      </c>
      <c r="Z2943" s="21" t="n">
        <f aca="false">SUMIF($Y$2:$Y$3205,"&gt;="&amp;Y2943)/SUM($Y$2:$Y$3205)</f>
        <v>0.932067678981149</v>
      </c>
      <c r="AA2943" s="16" t="str">
        <f aca="false">IF(Z2943&lt;=PARAMETER!$B$7,"A",IF(Z2943&lt;=PARAMETER!$B$8,"B","C"))</f>
        <v>B</v>
      </c>
      <c r="AB2943" s="22" t="n">
        <f aca="false">G2943/F2943</f>
        <v>0.417033773861968</v>
      </c>
      <c r="AC2943" s="16" t="str">
        <f aca="false">IF(AB2943&lt;=PARAMETER!$B$9,"X",IF(AB2943&lt;=PARAMETER!$B$10,"Y","Z"))</f>
        <v>Y</v>
      </c>
      <c r="AD2943" s="16" t="str">
        <f aca="false">AA2943&amp;AC2943</f>
        <v>BY</v>
      </c>
      <c r="AE2943" s="22" t="n">
        <f aca="false">DATA!I2943</f>
        <v>0.76</v>
      </c>
      <c r="AF2943" s="18" t="n">
        <f aca="false">DATA!L2943</f>
        <v>173</v>
      </c>
      <c r="AG2943" s="16" t="str">
        <f aca="false">DATA!K2943</f>
        <v>C</v>
      </c>
      <c r="AH2943" s="18" t="n">
        <f aca="false">IF(AE2943&gt;=PARAMETER!$B$12,1,0)</f>
        <v>1</v>
      </c>
      <c r="AI2943" s="18" t="n">
        <f aca="false">IF(AF2943&gt;=PARAMETER!$B$13,1,0)</f>
        <v>1</v>
      </c>
      <c r="AJ2943" s="18" t="n">
        <f aca="false">IF(AND(AH2943=1,AI2943=1),1,0)</f>
        <v>1</v>
      </c>
    </row>
    <row r="2944" customFormat="false" ht="15" hidden="false" customHeight="false" outlineLevel="0" collapsed="false">
      <c r="A2944" s="16" t="str">
        <f aca="false">DATA!A2944</f>
        <v>ITM12942</v>
      </c>
      <c r="B2944" s="16" t="str">
        <f aca="false">DATA!B2944</f>
        <v>Pharma</v>
      </c>
      <c r="C2944" s="17" t="n">
        <f aca="false">DATA!C2944</f>
        <v>95</v>
      </c>
      <c r="D2944" s="17" t="n">
        <f aca="false">DATA!D2944</f>
        <v>30</v>
      </c>
      <c r="E2944" s="18" t="n">
        <f aca="false">DATA!F2944</f>
        <v>6</v>
      </c>
      <c r="F2944" s="19" t="n">
        <f aca="false">DATA!G2944</f>
        <v>43.67</v>
      </c>
      <c r="G2944" s="19" t="n">
        <f aca="false">DATA!H2944</f>
        <v>1.11</v>
      </c>
      <c r="H2944" s="18" t="n">
        <f aca="false">DATA!E2944</f>
        <v>14</v>
      </c>
      <c r="I2944" s="20" t="n">
        <f aca="false">F2944*E2944</f>
        <v>262.02</v>
      </c>
      <c r="J2944" s="20" t="n">
        <f aca="false">PARAMETER!$B$4*G2944*SQRT(E2944)</f>
        <v>4.47224781723305</v>
      </c>
      <c r="K2944" s="20" t="n">
        <f aca="false">I2944+J2944</f>
        <v>266.492247817233</v>
      </c>
      <c r="L2944" s="20" t="n">
        <f aca="false">K2944+F2944*H2944</f>
        <v>877.872247817233</v>
      </c>
      <c r="M2944" s="16" t="str">
        <f aca="false">IF(C2944&lt;=K2944,"REORDER",IF(C2944&gt;L2944,"OVERSTOCK","OK"))</f>
        <v>REORDER</v>
      </c>
      <c r="N2944" s="16" t="str">
        <f aca="false">IF(C2944&lt;=D2944,"REORDER","OK")</f>
        <v>OK</v>
      </c>
      <c r="O2944" s="18" t="n">
        <f aca="false">IF(D2944&lt;I2944,1,0)</f>
        <v>1</v>
      </c>
      <c r="P2944" s="20" t="n">
        <f aca="false">C2944/F2944</f>
        <v>2.17540645752233</v>
      </c>
      <c r="Q2944" s="19" t="n">
        <f aca="false">DATA!N2944</f>
        <v>88.4</v>
      </c>
      <c r="R2944" s="19" t="n">
        <f aca="false">DATA!O2944</f>
        <v>0.55</v>
      </c>
      <c r="S2944" s="17" t="n">
        <f aca="false">C2944*Q2944</f>
        <v>8398</v>
      </c>
      <c r="T2944" s="19" t="n">
        <f aca="false">C2944*R2944</f>
        <v>52.25</v>
      </c>
      <c r="U2944" s="20" t="n">
        <f aca="false">MAX(0,C2944-L2944)</f>
        <v>0</v>
      </c>
      <c r="V2944" s="17" t="n">
        <f aca="false">U2944*Q2944</f>
        <v>0</v>
      </c>
      <c r="W2944" s="19" t="n">
        <f aca="false">U2944*R2944</f>
        <v>0</v>
      </c>
      <c r="X2944" s="20" t="n">
        <f aca="false">MAX(0,K2944-C2944)</f>
        <v>171.492247817233</v>
      </c>
      <c r="Y2944" s="17" t="n">
        <f aca="false">F2944*PARAMETER!$B$5*Q2944</f>
        <v>1409056.22</v>
      </c>
      <c r="Z2944" s="21" t="n">
        <f aca="false">SUMIF($Y$2:$Y$3205,"&gt;="&amp;Y2944)/SUM($Y$2:$Y$3205)</f>
        <v>0.5665119734796</v>
      </c>
      <c r="AA2944" s="16" t="str">
        <f aca="false">IF(Z2944&lt;=PARAMETER!$B$7,"A",IF(Z2944&lt;=PARAMETER!$B$8,"B","C"))</f>
        <v>A</v>
      </c>
      <c r="AB2944" s="22" t="n">
        <f aca="false">G2944/F2944</f>
        <v>0.0254179070299977</v>
      </c>
      <c r="AC2944" s="16" t="str">
        <f aca="false">IF(AB2944&lt;=PARAMETER!$B$9,"X",IF(AB2944&lt;=PARAMETER!$B$10,"Y","Z"))</f>
        <v>X</v>
      </c>
      <c r="AD2944" s="16" t="str">
        <f aca="false">AA2944&amp;AC2944</f>
        <v>AX</v>
      </c>
      <c r="AE2944" s="22" t="n">
        <f aca="false">DATA!I2944</f>
        <v>0.67</v>
      </c>
      <c r="AF2944" s="18" t="n">
        <f aca="false">DATA!L2944</f>
        <v>46</v>
      </c>
      <c r="AG2944" s="16" t="str">
        <f aca="false">DATA!K2944</f>
        <v>B</v>
      </c>
      <c r="AH2944" s="18" t="n">
        <f aca="false">IF(AE2944&gt;=PARAMETER!$B$12,1,0)</f>
        <v>0</v>
      </c>
      <c r="AI2944" s="18" t="n">
        <f aca="false">IF(AF2944&gt;=PARAMETER!$B$13,1,0)</f>
        <v>0</v>
      </c>
      <c r="AJ2944" s="18" t="n">
        <f aca="false">IF(AND(AH2944=1,AI2944=1),1,0)</f>
        <v>0</v>
      </c>
    </row>
    <row r="2945" customFormat="false" ht="15" hidden="false" customHeight="false" outlineLevel="0" collapsed="false">
      <c r="A2945" s="16" t="str">
        <f aca="false">DATA!A2945</f>
        <v>ITM12943</v>
      </c>
      <c r="B2945" s="16" t="str">
        <f aca="false">DATA!B2945</f>
        <v>Apparel</v>
      </c>
      <c r="C2945" s="17" t="n">
        <f aca="false">DATA!C2945</f>
        <v>365</v>
      </c>
      <c r="D2945" s="17" t="n">
        <f aca="false">DATA!D2945</f>
        <v>67</v>
      </c>
      <c r="E2945" s="18" t="n">
        <f aca="false">DATA!F2945</f>
        <v>3</v>
      </c>
      <c r="F2945" s="19" t="n">
        <f aca="false">DATA!G2945</f>
        <v>1.29</v>
      </c>
      <c r="G2945" s="19" t="n">
        <f aca="false">DATA!H2945</f>
        <v>5.6</v>
      </c>
      <c r="H2945" s="18" t="n">
        <f aca="false">DATA!E2945</f>
        <v>8</v>
      </c>
      <c r="I2945" s="20" t="n">
        <f aca="false">F2945*E2945</f>
        <v>3.87</v>
      </c>
      <c r="J2945" s="20" t="n">
        <f aca="false">PARAMETER!$B$4*G2945*SQRT(E2945)</f>
        <v>15.9542322962058</v>
      </c>
      <c r="K2945" s="20" t="n">
        <f aca="false">I2945+J2945</f>
        <v>19.8242322962058</v>
      </c>
      <c r="L2945" s="20" t="n">
        <f aca="false">K2945+F2945*H2945</f>
        <v>30.1442322962058</v>
      </c>
      <c r="M2945" s="16" t="str">
        <f aca="false">IF(C2945&lt;=K2945,"REORDER",IF(C2945&gt;L2945,"OVERSTOCK","OK"))</f>
        <v>OVERSTOCK</v>
      </c>
      <c r="N2945" s="16" t="str">
        <f aca="false">IF(C2945&lt;=D2945,"REORDER","OK")</f>
        <v>OK</v>
      </c>
      <c r="O2945" s="18" t="n">
        <f aca="false">IF(D2945&lt;I2945,1,0)</f>
        <v>0</v>
      </c>
      <c r="P2945" s="20" t="n">
        <f aca="false">C2945/F2945</f>
        <v>282.945736434109</v>
      </c>
      <c r="Q2945" s="19" t="n">
        <f aca="false">DATA!N2945</f>
        <v>167.13</v>
      </c>
      <c r="R2945" s="19" t="n">
        <f aca="false">DATA!O2945</f>
        <v>0.86</v>
      </c>
      <c r="S2945" s="17" t="n">
        <f aca="false">C2945*Q2945</f>
        <v>61002.45</v>
      </c>
      <c r="T2945" s="19" t="n">
        <f aca="false">C2945*R2945</f>
        <v>313.9</v>
      </c>
      <c r="U2945" s="20" t="n">
        <f aca="false">MAX(0,C2945-L2945)</f>
        <v>334.855767703794</v>
      </c>
      <c r="V2945" s="17" t="n">
        <f aca="false">U2945*Q2945</f>
        <v>55964.4444563351</v>
      </c>
      <c r="W2945" s="19" t="n">
        <f aca="false">U2945*R2945</f>
        <v>287.975960225263</v>
      </c>
      <c r="X2945" s="20" t="n">
        <f aca="false">MAX(0,K2945-C2945)</f>
        <v>0</v>
      </c>
      <c r="Y2945" s="17" t="n">
        <f aca="false">F2945*PARAMETER!$B$5*Q2945</f>
        <v>78693.1605</v>
      </c>
      <c r="Z2945" s="21" t="n">
        <f aca="false">SUMIF($Y$2:$Y$3205,"&gt;="&amp;Y2945)/SUM($Y$2:$Y$3205)</f>
        <v>0.997861927710864</v>
      </c>
      <c r="AA2945" s="16" t="str">
        <f aca="false">IF(Z2945&lt;=PARAMETER!$B$7,"A",IF(Z2945&lt;=PARAMETER!$B$8,"B","C"))</f>
        <v>C</v>
      </c>
      <c r="AB2945" s="22" t="n">
        <f aca="false">G2945/F2945</f>
        <v>4.34108527131783</v>
      </c>
      <c r="AC2945" s="16" t="str">
        <f aca="false">IF(AB2945&lt;=PARAMETER!$B$9,"X",IF(AB2945&lt;=PARAMETER!$B$10,"Y","Z"))</f>
        <v>Z</v>
      </c>
      <c r="AD2945" s="16" t="str">
        <f aca="false">AA2945&amp;AC2945</f>
        <v>CZ</v>
      </c>
      <c r="AE2945" s="22" t="n">
        <f aca="false">DATA!I2945</f>
        <v>1</v>
      </c>
      <c r="AF2945" s="18" t="n">
        <f aca="false">DATA!L2945</f>
        <v>170</v>
      </c>
      <c r="AG2945" s="16" t="str">
        <f aca="false">DATA!K2945</f>
        <v>B</v>
      </c>
      <c r="AH2945" s="18" t="n">
        <f aca="false">IF(AE2945&gt;=PARAMETER!$B$12,1,0)</f>
        <v>1</v>
      </c>
      <c r="AI2945" s="18" t="n">
        <f aca="false">IF(AF2945&gt;=PARAMETER!$B$13,1,0)</f>
        <v>1</v>
      </c>
      <c r="AJ2945" s="18" t="n">
        <f aca="false">IF(AND(AH2945=1,AI2945=1),1,0)</f>
        <v>1</v>
      </c>
    </row>
    <row r="2946" customFormat="false" ht="15" hidden="false" customHeight="false" outlineLevel="0" collapsed="false">
      <c r="A2946" s="16" t="str">
        <f aca="false">DATA!A2946</f>
        <v>ITM12944</v>
      </c>
      <c r="B2946" s="16" t="str">
        <f aca="false">DATA!B2946</f>
        <v>Apparel</v>
      </c>
      <c r="C2946" s="17" t="n">
        <f aca="false">DATA!C2946</f>
        <v>220</v>
      </c>
      <c r="D2946" s="17" t="n">
        <f aca="false">DATA!D2946</f>
        <v>94</v>
      </c>
      <c r="E2946" s="18" t="n">
        <f aca="false">DATA!F2946</f>
        <v>8</v>
      </c>
      <c r="F2946" s="19" t="n">
        <f aca="false">DATA!G2946</f>
        <v>20.02</v>
      </c>
      <c r="G2946" s="19" t="n">
        <f aca="false">DATA!H2946</f>
        <v>8.54</v>
      </c>
      <c r="H2946" s="18" t="n">
        <f aca="false">DATA!E2946</f>
        <v>10</v>
      </c>
      <c r="I2946" s="20" t="n">
        <f aca="false">F2946*E2946</f>
        <v>160.16</v>
      </c>
      <c r="J2946" s="20" t="n">
        <f aca="false">PARAMETER!$B$4*G2946*SQRT(E2946)</f>
        <v>39.7310571695952</v>
      </c>
      <c r="K2946" s="20" t="n">
        <f aca="false">I2946+J2946</f>
        <v>199.891057169595</v>
      </c>
      <c r="L2946" s="20" t="n">
        <f aca="false">K2946+F2946*H2946</f>
        <v>400.091057169595</v>
      </c>
      <c r="M2946" s="16" t="str">
        <f aca="false">IF(C2946&lt;=K2946,"REORDER",IF(C2946&gt;L2946,"OVERSTOCK","OK"))</f>
        <v>OK</v>
      </c>
      <c r="N2946" s="16" t="str">
        <f aca="false">IF(C2946&lt;=D2946,"REORDER","OK")</f>
        <v>OK</v>
      </c>
      <c r="O2946" s="18" t="n">
        <f aca="false">IF(D2946&lt;I2946,1,0)</f>
        <v>1</v>
      </c>
      <c r="P2946" s="20" t="n">
        <f aca="false">C2946/F2946</f>
        <v>10.989010989011</v>
      </c>
      <c r="Q2946" s="19" t="n">
        <f aca="false">DATA!N2946</f>
        <v>153.97</v>
      </c>
      <c r="R2946" s="19" t="n">
        <f aca="false">DATA!O2946</f>
        <v>0.74</v>
      </c>
      <c r="S2946" s="17" t="n">
        <f aca="false">C2946*Q2946</f>
        <v>33873.4</v>
      </c>
      <c r="T2946" s="19" t="n">
        <f aca="false">C2946*R2946</f>
        <v>162.8</v>
      </c>
      <c r="U2946" s="20" t="n">
        <f aca="false">MAX(0,C2946-L2946)</f>
        <v>0</v>
      </c>
      <c r="V2946" s="17" t="n">
        <f aca="false">U2946*Q2946</f>
        <v>0</v>
      </c>
      <c r="W2946" s="19" t="n">
        <f aca="false">U2946*R2946</f>
        <v>0</v>
      </c>
      <c r="X2946" s="20" t="n">
        <f aca="false">MAX(0,K2946-C2946)</f>
        <v>0</v>
      </c>
      <c r="Y2946" s="17" t="n">
        <f aca="false">F2946*PARAMETER!$B$5*Q2946</f>
        <v>1125104.981</v>
      </c>
      <c r="Z2946" s="21" t="n">
        <f aca="false">SUMIF($Y$2:$Y$3205,"&gt;="&amp;Y2946)/SUM($Y$2:$Y$3205)</f>
        <v>0.677093620330896</v>
      </c>
      <c r="AA2946" s="16" t="str">
        <f aca="false">IF(Z2946&lt;=PARAMETER!$B$7,"A",IF(Z2946&lt;=PARAMETER!$B$8,"B","C"))</f>
        <v>A</v>
      </c>
      <c r="AB2946" s="22" t="n">
        <f aca="false">G2946/F2946</f>
        <v>0.426573426573427</v>
      </c>
      <c r="AC2946" s="16" t="str">
        <f aca="false">IF(AB2946&lt;=PARAMETER!$B$9,"X",IF(AB2946&lt;=PARAMETER!$B$10,"Y","Z"))</f>
        <v>Y</v>
      </c>
      <c r="AD2946" s="16" t="str">
        <f aca="false">AA2946&amp;AC2946</f>
        <v>AY</v>
      </c>
      <c r="AE2946" s="22" t="n">
        <f aca="false">DATA!I2946</f>
        <v>0.51</v>
      </c>
      <c r="AF2946" s="18" t="n">
        <f aca="false">DATA!L2946</f>
        <v>136</v>
      </c>
      <c r="AG2946" s="16" t="str">
        <f aca="false">DATA!K2946</f>
        <v>D</v>
      </c>
      <c r="AH2946" s="18" t="n">
        <f aca="false">IF(AE2946&gt;=PARAMETER!$B$12,1,0)</f>
        <v>0</v>
      </c>
      <c r="AI2946" s="18" t="n">
        <f aca="false">IF(AF2946&gt;=PARAMETER!$B$13,1,0)</f>
        <v>1</v>
      </c>
      <c r="AJ2946" s="18" t="n">
        <f aca="false">IF(AND(AH2946=1,AI2946=1),1,0)</f>
        <v>0</v>
      </c>
    </row>
    <row r="2947" customFormat="false" ht="15" hidden="false" customHeight="false" outlineLevel="0" collapsed="false">
      <c r="A2947" s="16" t="str">
        <f aca="false">DATA!A2947</f>
        <v>ITM12945</v>
      </c>
      <c r="B2947" s="16" t="str">
        <f aca="false">DATA!B2947</f>
        <v>Apparel</v>
      </c>
      <c r="C2947" s="17" t="n">
        <f aca="false">DATA!C2947</f>
        <v>29</v>
      </c>
      <c r="D2947" s="17" t="n">
        <f aca="false">DATA!D2947</f>
        <v>78</v>
      </c>
      <c r="E2947" s="18" t="n">
        <f aca="false">DATA!F2947</f>
        <v>8</v>
      </c>
      <c r="F2947" s="19" t="n">
        <f aca="false">DATA!G2947</f>
        <v>14.6</v>
      </c>
      <c r="G2947" s="19" t="n">
        <f aca="false">DATA!H2947</f>
        <v>4.36</v>
      </c>
      <c r="H2947" s="18" t="n">
        <f aca="false">DATA!E2947</f>
        <v>3</v>
      </c>
      <c r="I2947" s="20" t="n">
        <f aca="false">F2947*E2947</f>
        <v>116.8</v>
      </c>
      <c r="J2947" s="20" t="n">
        <f aca="false">PARAMETER!$B$4*G2947*SQRT(E2947)</f>
        <v>20.2842399601212</v>
      </c>
      <c r="K2947" s="20" t="n">
        <f aca="false">I2947+J2947</f>
        <v>137.084239960121</v>
      </c>
      <c r="L2947" s="20" t="n">
        <f aca="false">K2947+F2947*H2947</f>
        <v>180.884239960121</v>
      </c>
      <c r="M2947" s="16" t="str">
        <f aca="false">IF(C2947&lt;=K2947,"REORDER",IF(C2947&gt;L2947,"OVERSTOCK","OK"))</f>
        <v>REORDER</v>
      </c>
      <c r="N2947" s="16" t="str">
        <f aca="false">IF(C2947&lt;=D2947,"REORDER","OK")</f>
        <v>REORDER</v>
      </c>
      <c r="O2947" s="18" t="n">
        <f aca="false">IF(D2947&lt;I2947,1,0)</f>
        <v>1</v>
      </c>
      <c r="P2947" s="20" t="n">
        <f aca="false">C2947/F2947</f>
        <v>1.98630136986301</v>
      </c>
      <c r="Q2947" s="19" t="n">
        <f aca="false">DATA!N2947</f>
        <v>138.9</v>
      </c>
      <c r="R2947" s="19" t="n">
        <f aca="false">DATA!O2947</f>
        <v>1.6</v>
      </c>
      <c r="S2947" s="17" t="n">
        <f aca="false">C2947*Q2947</f>
        <v>4028.1</v>
      </c>
      <c r="T2947" s="19" t="n">
        <f aca="false">C2947*R2947</f>
        <v>46.4</v>
      </c>
      <c r="U2947" s="20" t="n">
        <f aca="false">MAX(0,C2947-L2947)</f>
        <v>0</v>
      </c>
      <c r="V2947" s="17" t="n">
        <f aca="false">U2947*Q2947</f>
        <v>0</v>
      </c>
      <c r="W2947" s="19" t="n">
        <f aca="false">U2947*R2947</f>
        <v>0</v>
      </c>
      <c r="X2947" s="20" t="n">
        <f aca="false">MAX(0,K2947-C2947)</f>
        <v>108.084239960121</v>
      </c>
      <c r="Y2947" s="17" t="n">
        <f aca="false">F2947*PARAMETER!$B$5*Q2947</f>
        <v>740198.1</v>
      </c>
      <c r="Z2947" s="21" t="n">
        <f aca="false">SUMIF($Y$2:$Y$3205,"&gt;="&amp;Y2947)/SUM($Y$2:$Y$3205)</f>
        <v>0.830303950735874</v>
      </c>
      <c r="AA2947" s="16" t="str">
        <f aca="false">IF(Z2947&lt;=PARAMETER!$B$7,"A",IF(Z2947&lt;=PARAMETER!$B$8,"B","C"))</f>
        <v>B</v>
      </c>
      <c r="AB2947" s="22" t="n">
        <f aca="false">G2947/F2947</f>
        <v>0.298630136986301</v>
      </c>
      <c r="AC2947" s="16" t="str">
        <f aca="false">IF(AB2947&lt;=PARAMETER!$B$9,"X",IF(AB2947&lt;=PARAMETER!$B$10,"Y","Z"))</f>
        <v>Y</v>
      </c>
      <c r="AD2947" s="16" t="str">
        <f aca="false">AA2947&amp;AC2947</f>
        <v>BY</v>
      </c>
      <c r="AE2947" s="22" t="n">
        <f aca="false">DATA!I2947</f>
        <v>0.48</v>
      </c>
      <c r="AF2947" s="18" t="n">
        <f aca="false">DATA!L2947</f>
        <v>28</v>
      </c>
      <c r="AG2947" s="16" t="str">
        <f aca="false">DATA!K2947</f>
        <v>A</v>
      </c>
      <c r="AH2947" s="18" t="n">
        <f aca="false">IF(AE2947&gt;=PARAMETER!$B$12,1,0)</f>
        <v>0</v>
      </c>
      <c r="AI2947" s="18" t="n">
        <f aca="false">IF(AF2947&gt;=PARAMETER!$B$13,1,0)</f>
        <v>0</v>
      </c>
      <c r="AJ2947" s="18" t="n">
        <f aca="false">IF(AND(AH2947=1,AI2947=1),1,0)</f>
        <v>0</v>
      </c>
    </row>
    <row r="2948" customFormat="false" ht="15" hidden="false" customHeight="false" outlineLevel="0" collapsed="false">
      <c r="A2948" s="16" t="str">
        <f aca="false">DATA!A2948</f>
        <v>ITM12946</v>
      </c>
      <c r="B2948" s="16" t="str">
        <f aca="false">DATA!B2948</f>
        <v>Pharma</v>
      </c>
      <c r="C2948" s="17" t="n">
        <f aca="false">DATA!C2948</f>
        <v>371</v>
      </c>
      <c r="D2948" s="17" t="n">
        <f aca="false">DATA!D2948</f>
        <v>19</v>
      </c>
      <c r="E2948" s="18" t="n">
        <f aca="false">DATA!F2948</f>
        <v>6</v>
      </c>
      <c r="F2948" s="19" t="n">
        <f aca="false">DATA!G2948</f>
        <v>28.95</v>
      </c>
      <c r="G2948" s="19" t="n">
        <f aca="false">DATA!H2948</f>
        <v>7.94</v>
      </c>
      <c r="H2948" s="18" t="n">
        <f aca="false">DATA!E2948</f>
        <v>7</v>
      </c>
      <c r="I2948" s="20" t="n">
        <f aca="false">F2948*E2948</f>
        <v>173.7</v>
      </c>
      <c r="J2948" s="20" t="n">
        <f aca="false">PARAMETER!$B$4*G2948*SQRT(E2948)</f>
        <v>31.9906735755229</v>
      </c>
      <c r="K2948" s="20" t="n">
        <f aca="false">I2948+J2948</f>
        <v>205.690673575523</v>
      </c>
      <c r="L2948" s="20" t="n">
        <f aca="false">K2948+F2948*H2948</f>
        <v>408.340673575523</v>
      </c>
      <c r="M2948" s="16" t="str">
        <f aca="false">IF(C2948&lt;=K2948,"REORDER",IF(C2948&gt;L2948,"OVERSTOCK","OK"))</f>
        <v>OK</v>
      </c>
      <c r="N2948" s="16" t="str">
        <f aca="false">IF(C2948&lt;=D2948,"REORDER","OK")</f>
        <v>OK</v>
      </c>
      <c r="O2948" s="18" t="n">
        <f aca="false">IF(D2948&lt;I2948,1,0)</f>
        <v>1</v>
      </c>
      <c r="P2948" s="20" t="n">
        <f aca="false">C2948/F2948</f>
        <v>12.8151986183074</v>
      </c>
      <c r="Q2948" s="19" t="n">
        <f aca="false">DATA!N2948</f>
        <v>72.65</v>
      </c>
      <c r="R2948" s="19" t="n">
        <f aca="false">DATA!O2948</f>
        <v>1.1</v>
      </c>
      <c r="S2948" s="17" t="n">
        <f aca="false">C2948*Q2948</f>
        <v>26953.15</v>
      </c>
      <c r="T2948" s="19" t="n">
        <f aca="false">C2948*R2948</f>
        <v>408.1</v>
      </c>
      <c r="U2948" s="20" t="n">
        <f aca="false">MAX(0,C2948-L2948)</f>
        <v>0</v>
      </c>
      <c r="V2948" s="17" t="n">
        <f aca="false">U2948*Q2948</f>
        <v>0</v>
      </c>
      <c r="W2948" s="19" t="n">
        <f aca="false">U2948*R2948</f>
        <v>0</v>
      </c>
      <c r="X2948" s="20" t="n">
        <f aca="false">MAX(0,K2948-C2948)</f>
        <v>0</v>
      </c>
      <c r="Y2948" s="17" t="n">
        <f aca="false">F2948*PARAMETER!$B$5*Q2948</f>
        <v>767674.3875</v>
      </c>
      <c r="Z2948" s="21" t="n">
        <f aca="false">SUMIF($Y$2:$Y$3205,"&gt;="&amp;Y2948)/SUM($Y$2:$Y$3205)</f>
        <v>0.820690756640574</v>
      </c>
      <c r="AA2948" s="16" t="str">
        <f aca="false">IF(Z2948&lt;=PARAMETER!$B$7,"A",IF(Z2948&lt;=PARAMETER!$B$8,"B","C"))</f>
        <v>B</v>
      </c>
      <c r="AB2948" s="22" t="n">
        <f aca="false">G2948/F2948</f>
        <v>0.27426597582038</v>
      </c>
      <c r="AC2948" s="16" t="str">
        <f aca="false">IF(AB2948&lt;=PARAMETER!$B$9,"X",IF(AB2948&lt;=PARAMETER!$B$10,"Y","Z"))</f>
        <v>Y</v>
      </c>
      <c r="AD2948" s="16" t="str">
        <f aca="false">AA2948&amp;AC2948</f>
        <v>BY</v>
      </c>
      <c r="AE2948" s="22" t="n">
        <f aca="false">DATA!I2948</f>
        <v>0.42</v>
      </c>
      <c r="AF2948" s="18" t="n">
        <f aca="false">DATA!L2948</f>
        <v>41</v>
      </c>
      <c r="AG2948" s="16" t="str">
        <f aca="false">DATA!K2948</f>
        <v>B</v>
      </c>
      <c r="AH2948" s="18" t="n">
        <f aca="false">IF(AE2948&gt;=PARAMETER!$B$12,1,0)</f>
        <v>0</v>
      </c>
      <c r="AI2948" s="18" t="n">
        <f aca="false">IF(AF2948&gt;=PARAMETER!$B$13,1,0)</f>
        <v>0</v>
      </c>
      <c r="AJ2948" s="18" t="n">
        <f aca="false">IF(AND(AH2948=1,AI2948=1),1,0)</f>
        <v>0</v>
      </c>
    </row>
    <row r="2949" customFormat="false" ht="15" hidden="false" customHeight="false" outlineLevel="0" collapsed="false">
      <c r="A2949" s="16" t="str">
        <f aca="false">DATA!A2949</f>
        <v>ITM12947</v>
      </c>
      <c r="B2949" s="16" t="str">
        <f aca="false">DATA!B2949</f>
        <v>Electronics</v>
      </c>
      <c r="C2949" s="17" t="n">
        <f aca="false">DATA!C2949</f>
        <v>245</v>
      </c>
      <c r="D2949" s="17" t="n">
        <f aca="false">DATA!D2949</f>
        <v>15</v>
      </c>
      <c r="E2949" s="18" t="n">
        <f aca="false">DATA!F2949</f>
        <v>7</v>
      </c>
      <c r="F2949" s="19" t="n">
        <f aca="false">DATA!G2949</f>
        <v>13.27</v>
      </c>
      <c r="G2949" s="19" t="n">
        <f aca="false">DATA!H2949</f>
        <v>8.45</v>
      </c>
      <c r="H2949" s="18" t="n">
        <f aca="false">DATA!E2949</f>
        <v>5</v>
      </c>
      <c r="I2949" s="20" t="n">
        <f aca="false">F2949*E2949</f>
        <v>92.89</v>
      </c>
      <c r="J2949" s="20" t="n">
        <f aca="false">PARAMETER!$B$4*G2949*SQRT(E2949)</f>
        <v>36.7733322581369</v>
      </c>
      <c r="K2949" s="20" t="n">
        <f aca="false">I2949+J2949</f>
        <v>129.663332258137</v>
      </c>
      <c r="L2949" s="20" t="n">
        <f aca="false">K2949+F2949*H2949</f>
        <v>196.013332258137</v>
      </c>
      <c r="M2949" s="16" t="str">
        <f aca="false">IF(C2949&lt;=K2949,"REORDER",IF(C2949&gt;L2949,"OVERSTOCK","OK"))</f>
        <v>OVERSTOCK</v>
      </c>
      <c r="N2949" s="16" t="str">
        <f aca="false">IF(C2949&lt;=D2949,"REORDER","OK")</f>
        <v>OK</v>
      </c>
      <c r="O2949" s="18" t="n">
        <f aca="false">IF(D2949&lt;I2949,1,0)</f>
        <v>1</v>
      </c>
      <c r="P2949" s="20" t="n">
        <f aca="false">C2949/F2949</f>
        <v>18.4626978146194</v>
      </c>
      <c r="Q2949" s="19" t="n">
        <f aca="false">DATA!N2949</f>
        <v>129.84</v>
      </c>
      <c r="R2949" s="19" t="n">
        <f aca="false">DATA!O2949</f>
        <v>1.19</v>
      </c>
      <c r="S2949" s="17" t="n">
        <f aca="false">C2949*Q2949</f>
        <v>31810.8</v>
      </c>
      <c r="T2949" s="19" t="n">
        <f aca="false">C2949*R2949</f>
        <v>291.55</v>
      </c>
      <c r="U2949" s="20" t="n">
        <f aca="false">MAX(0,C2949-L2949)</f>
        <v>48.9866677418631</v>
      </c>
      <c r="V2949" s="17" t="n">
        <f aca="false">U2949*Q2949</f>
        <v>6360.42893960351</v>
      </c>
      <c r="W2949" s="19" t="n">
        <f aca="false">U2949*R2949</f>
        <v>58.2941346128171</v>
      </c>
      <c r="X2949" s="20" t="n">
        <f aca="false">MAX(0,K2949-C2949)</f>
        <v>0</v>
      </c>
      <c r="Y2949" s="17" t="n">
        <f aca="false">F2949*PARAMETER!$B$5*Q2949</f>
        <v>628886.532</v>
      </c>
      <c r="Z2949" s="21" t="n">
        <f aca="false">SUMIF($Y$2:$Y$3205,"&gt;="&amp;Y2949)/SUM($Y$2:$Y$3205)</f>
        <v>0.868465116411751</v>
      </c>
      <c r="AA2949" s="16" t="str">
        <f aca="false">IF(Z2949&lt;=PARAMETER!$B$7,"A",IF(Z2949&lt;=PARAMETER!$B$8,"B","C"))</f>
        <v>B</v>
      </c>
      <c r="AB2949" s="22" t="n">
        <f aca="false">G2949/F2949</f>
        <v>0.636774679728711</v>
      </c>
      <c r="AC2949" s="16" t="str">
        <f aca="false">IF(AB2949&lt;=PARAMETER!$B$9,"X",IF(AB2949&lt;=PARAMETER!$B$10,"Y","Z"))</f>
        <v>Z</v>
      </c>
      <c r="AD2949" s="16" t="str">
        <f aca="false">AA2949&amp;AC2949</f>
        <v>BZ</v>
      </c>
      <c r="AE2949" s="22" t="n">
        <f aca="false">DATA!I2949</f>
        <v>0.43</v>
      </c>
      <c r="AF2949" s="18" t="n">
        <f aca="false">DATA!L2949</f>
        <v>115</v>
      </c>
      <c r="AG2949" s="16" t="str">
        <f aca="false">DATA!K2949</f>
        <v>B</v>
      </c>
      <c r="AH2949" s="18" t="n">
        <f aca="false">IF(AE2949&gt;=PARAMETER!$B$12,1,0)</f>
        <v>0</v>
      </c>
      <c r="AI2949" s="18" t="n">
        <f aca="false">IF(AF2949&gt;=PARAMETER!$B$13,1,0)</f>
        <v>1</v>
      </c>
      <c r="AJ2949" s="18" t="n">
        <f aca="false">IF(AND(AH2949=1,AI2949=1),1,0)</f>
        <v>0</v>
      </c>
    </row>
    <row r="2950" customFormat="false" ht="15" hidden="false" customHeight="false" outlineLevel="0" collapsed="false">
      <c r="A2950" s="16" t="str">
        <f aca="false">DATA!A2950</f>
        <v>ITM12948</v>
      </c>
      <c r="B2950" s="16" t="str">
        <f aca="false">DATA!B2950</f>
        <v>Pharma</v>
      </c>
      <c r="C2950" s="17" t="n">
        <f aca="false">DATA!C2950</f>
        <v>195</v>
      </c>
      <c r="D2950" s="17" t="n">
        <f aca="false">DATA!D2950</f>
        <v>22</v>
      </c>
      <c r="E2950" s="18" t="n">
        <f aca="false">DATA!F2950</f>
        <v>9</v>
      </c>
      <c r="F2950" s="19" t="n">
        <f aca="false">DATA!G2950</f>
        <v>16.25</v>
      </c>
      <c r="G2950" s="19" t="n">
        <f aca="false">DATA!H2950</f>
        <v>4.82</v>
      </c>
      <c r="H2950" s="18" t="n">
        <f aca="false">DATA!E2950</f>
        <v>4</v>
      </c>
      <c r="I2950" s="20" t="n">
        <f aca="false">F2950*E2950</f>
        <v>146.25</v>
      </c>
      <c r="J2950" s="20" t="n">
        <f aca="false">PARAMETER!$B$4*G2950*SQRT(E2950)</f>
        <v>23.7845834457183</v>
      </c>
      <c r="K2950" s="20" t="n">
        <f aca="false">I2950+J2950</f>
        <v>170.034583445718</v>
      </c>
      <c r="L2950" s="20" t="n">
        <f aca="false">K2950+F2950*H2950</f>
        <v>235.034583445718</v>
      </c>
      <c r="M2950" s="16" t="str">
        <f aca="false">IF(C2950&lt;=K2950,"REORDER",IF(C2950&gt;L2950,"OVERSTOCK","OK"))</f>
        <v>OK</v>
      </c>
      <c r="N2950" s="16" t="str">
        <f aca="false">IF(C2950&lt;=D2950,"REORDER","OK")</f>
        <v>OK</v>
      </c>
      <c r="O2950" s="18" t="n">
        <f aca="false">IF(D2950&lt;I2950,1,0)</f>
        <v>1</v>
      </c>
      <c r="P2950" s="20" t="n">
        <f aca="false">C2950/F2950</f>
        <v>12</v>
      </c>
      <c r="Q2950" s="19" t="n">
        <f aca="false">DATA!N2950</f>
        <v>106.29</v>
      </c>
      <c r="R2950" s="19" t="n">
        <f aca="false">DATA!O2950</f>
        <v>1.17</v>
      </c>
      <c r="S2950" s="17" t="n">
        <f aca="false">C2950*Q2950</f>
        <v>20726.55</v>
      </c>
      <c r="T2950" s="19" t="n">
        <f aca="false">C2950*R2950</f>
        <v>228.15</v>
      </c>
      <c r="U2950" s="20" t="n">
        <f aca="false">MAX(0,C2950-L2950)</f>
        <v>0</v>
      </c>
      <c r="V2950" s="17" t="n">
        <f aca="false">U2950*Q2950</f>
        <v>0</v>
      </c>
      <c r="W2950" s="19" t="n">
        <f aca="false">U2950*R2950</f>
        <v>0</v>
      </c>
      <c r="X2950" s="20" t="n">
        <f aca="false">MAX(0,K2950-C2950)</f>
        <v>0</v>
      </c>
      <c r="Y2950" s="17" t="n">
        <f aca="false">F2950*PARAMETER!$B$5*Q2950</f>
        <v>630432.5625</v>
      </c>
      <c r="Z2950" s="21" t="n">
        <f aca="false">SUMIF($Y$2:$Y$3205,"&gt;="&amp;Y2950)/SUM($Y$2:$Y$3205)</f>
        <v>0.867863265866278</v>
      </c>
      <c r="AA2950" s="16" t="str">
        <f aca="false">IF(Z2950&lt;=PARAMETER!$B$7,"A",IF(Z2950&lt;=PARAMETER!$B$8,"B","C"))</f>
        <v>B</v>
      </c>
      <c r="AB2950" s="22" t="n">
        <f aca="false">G2950/F2950</f>
        <v>0.296615384615385</v>
      </c>
      <c r="AC2950" s="16" t="str">
        <f aca="false">IF(AB2950&lt;=PARAMETER!$B$9,"X",IF(AB2950&lt;=PARAMETER!$B$10,"Y","Z"))</f>
        <v>Y</v>
      </c>
      <c r="AD2950" s="16" t="str">
        <f aca="false">AA2950&amp;AC2950</f>
        <v>BY</v>
      </c>
      <c r="AE2950" s="22" t="n">
        <f aca="false">DATA!I2950</f>
        <v>0.35</v>
      </c>
      <c r="AF2950" s="18" t="n">
        <f aca="false">DATA!L2950</f>
        <v>31</v>
      </c>
      <c r="AG2950" s="16" t="str">
        <f aca="false">DATA!K2950</f>
        <v>D</v>
      </c>
      <c r="AH2950" s="18" t="n">
        <f aca="false">IF(AE2950&gt;=PARAMETER!$B$12,1,0)</f>
        <v>0</v>
      </c>
      <c r="AI2950" s="18" t="n">
        <f aca="false">IF(AF2950&gt;=PARAMETER!$B$13,1,0)</f>
        <v>0</v>
      </c>
      <c r="AJ2950" s="18" t="n">
        <f aca="false">IF(AND(AH2950=1,AI2950=1),1,0)</f>
        <v>0</v>
      </c>
    </row>
    <row r="2951" customFormat="false" ht="15" hidden="false" customHeight="false" outlineLevel="0" collapsed="false">
      <c r="A2951" s="16" t="str">
        <f aca="false">DATA!A2951</f>
        <v>ITM12949</v>
      </c>
      <c r="B2951" s="16" t="str">
        <f aca="false">DATA!B2951</f>
        <v>Apparel</v>
      </c>
      <c r="C2951" s="17" t="n">
        <f aca="false">DATA!C2951</f>
        <v>295</v>
      </c>
      <c r="D2951" s="17" t="n">
        <f aca="false">DATA!D2951</f>
        <v>74</v>
      </c>
      <c r="E2951" s="18" t="n">
        <f aca="false">DATA!F2951</f>
        <v>5</v>
      </c>
      <c r="F2951" s="19" t="n">
        <f aca="false">DATA!G2951</f>
        <v>42.65</v>
      </c>
      <c r="G2951" s="19" t="n">
        <f aca="false">DATA!H2951</f>
        <v>6.11</v>
      </c>
      <c r="H2951" s="18" t="n">
        <f aca="false">DATA!E2951</f>
        <v>13</v>
      </c>
      <c r="I2951" s="20" t="n">
        <f aca="false">F2951*E2951</f>
        <v>213.25</v>
      </c>
      <c r="J2951" s="20" t="n">
        <f aca="false">PARAMETER!$B$4*G2951*SQRT(E2951)</f>
        <v>22.4726076349225</v>
      </c>
      <c r="K2951" s="20" t="n">
        <f aca="false">I2951+J2951</f>
        <v>235.722607634923</v>
      </c>
      <c r="L2951" s="20" t="n">
        <f aca="false">K2951+F2951*H2951</f>
        <v>790.172607634922</v>
      </c>
      <c r="M2951" s="16" t="str">
        <f aca="false">IF(C2951&lt;=K2951,"REORDER",IF(C2951&gt;L2951,"OVERSTOCK","OK"))</f>
        <v>OK</v>
      </c>
      <c r="N2951" s="16" t="str">
        <f aca="false">IF(C2951&lt;=D2951,"REORDER","OK")</f>
        <v>OK</v>
      </c>
      <c r="O2951" s="18" t="n">
        <f aca="false">IF(D2951&lt;I2951,1,0)</f>
        <v>1</v>
      </c>
      <c r="P2951" s="20" t="n">
        <f aca="false">C2951/F2951</f>
        <v>6.91676436107855</v>
      </c>
      <c r="Q2951" s="19" t="n">
        <f aca="false">DATA!N2951</f>
        <v>97.69</v>
      </c>
      <c r="R2951" s="19" t="n">
        <f aca="false">DATA!O2951</f>
        <v>0.86</v>
      </c>
      <c r="S2951" s="17" t="n">
        <f aca="false">C2951*Q2951</f>
        <v>28818.55</v>
      </c>
      <c r="T2951" s="19" t="n">
        <f aca="false">C2951*R2951</f>
        <v>253.7</v>
      </c>
      <c r="U2951" s="20" t="n">
        <f aca="false">MAX(0,C2951-L2951)</f>
        <v>0</v>
      </c>
      <c r="V2951" s="17" t="n">
        <f aca="false">U2951*Q2951</f>
        <v>0</v>
      </c>
      <c r="W2951" s="19" t="n">
        <f aca="false">U2951*R2951</f>
        <v>0</v>
      </c>
      <c r="X2951" s="20" t="n">
        <f aca="false">MAX(0,K2951-C2951)</f>
        <v>0</v>
      </c>
      <c r="Y2951" s="17" t="n">
        <f aca="false">F2951*PARAMETER!$B$5*Q2951</f>
        <v>1520764.6525</v>
      </c>
      <c r="Z2951" s="21" t="n">
        <f aca="false">SUMIF($Y$2:$Y$3205,"&gt;="&amp;Y2951)/SUM($Y$2:$Y$3205)</f>
        <v>0.516101088251719</v>
      </c>
      <c r="AA2951" s="16" t="str">
        <f aca="false">IF(Z2951&lt;=PARAMETER!$B$7,"A",IF(Z2951&lt;=PARAMETER!$B$8,"B","C"))</f>
        <v>A</v>
      </c>
      <c r="AB2951" s="22" t="n">
        <f aca="false">G2951/F2951</f>
        <v>0.143259085580305</v>
      </c>
      <c r="AC2951" s="16" t="str">
        <f aca="false">IF(AB2951&lt;=PARAMETER!$B$9,"X",IF(AB2951&lt;=PARAMETER!$B$10,"Y","Z"))</f>
        <v>X</v>
      </c>
      <c r="AD2951" s="16" t="str">
        <f aca="false">AA2951&amp;AC2951</f>
        <v>AX</v>
      </c>
      <c r="AE2951" s="22" t="n">
        <f aca="false">DATA!I2951</f>
        <v>0.98</v>
      </c>
      <c r="AF2951" s="18" t="n">
        <f aca="false">DATA!L2951</f>
        <v>131</v>
      </c>
      <c r="AG2951" s="16" t="str">
        <f aca="false">DATA!K2951</f>
        <v>B</v>
      </c>
      <c r="AH2951" s="18" t="n">
        <f aca="false">IF(AE2951&gt;=PARAMETER!$B$12,1,0)</f>
        <v>1</v>
      </c>
      <c r="AI2951" s="18" t="n">
        <f aca="false">IF(AF2951&gt;=PARAMETER!$B$13,1,0)</f>
        <v>1</v>
      </c>
      <c r="AJ2951" s="18" t="n">
        <f aca="false">IF(AND(AH2951=1,AI2951=1),1,0)</f>
        <v>1</v>
      </c>
    </row>
    <row r="2952" customFormat="false" ht="15" hidden="false" customHeight="false" outlineLevel="0" collapsed="false">
      <c r="A2952" s="16" t="str">
        <f aca="false">DATA!A2952</f>
        <v>ITM12950</v>
      </c>
      <c r="B2952" s="16" t="str">
        <f aca="false">DATA!B2952</f>
        <v>Automotive</v>
      </c>
      <c r="C2952" s="17" t="n">
        <f aca="false">DATA!C2952</f>
        <v>58</v>
      </c>
      <c r="D2952" s="17" t="n">
        <f aca="false">DATA!D2952</f>
        <v>29</v>
      </c>
      <c r="E2952" s="18" t="n">
        <f aca="false">DATA!F2952</f>
        <v>9</v>
      </c>
      <c r="F2952" s="19" t="n">
        <f aca="false">DATA!G2952</f>
        <v>30.56</v>
      </c>
      <c r="G2952" s="19" t="n">
        <f aca="false">DATA!H2952</f>
        <v>5.57</v>
      </c>
      <c r="H2952" s="18" t="n">
        <f aca="false">DATA!E2952</f>
        <v>10</v>
      </c>
      <c r="I2952" s="20" t="n">
        <f aca="false">F2952*E2952</f>
        <v>275.04</v>
      </c>
      <c r="J2952" s="20" t="n">
        <f aca="false">PARAMETER!$B$4*G2952*SQRT(E2952)</f>
        <v>27.4855041063591</v>
      </c>
      <c r="K2952" s="20" t="n">
        <f aca="false">I2952+J2952</f>
        <v>302.525504106359</v>
      </c>
      <c r="L2952" s="20" t="n">
        <f aca="false">K2952+F2952*H2952</f>
        <v>608.125504106359</v>
      </c>
      <c r="M2952" s="16" t="str">
        <f aca="false">IF(C2952&lt;=K2952,"REORDER",IF(C2952&gt;L2952,"OVERSTOCK","OK"))</f>
        <v>REORDER</v>
      </c>
      <c r="N2952" s="16" t="str">
        <f aca="false">IF(C2952&lt;=D2952,"REORDER","OK")</f>
        <v>OK</v>
      </c>
      <c r="O2952" s="18" t="n">
        <f aca="false">IF(D2952&lt;I2952,1,0)</f>
        <v>1</v>
      </c>
      <c r="P2952" s="20" t="n">
        <f aca="false">C2952/F2952</f>
        <v>1.8979057591623</v>
      </c>
      <c r="Q2952" s="19" t="n">
        <f aca="false">DATA!N2952</f>
        <v>198.15</v>
      </c>
      <c r="R2952" s="19" t="n">
        <f aca="false">DATA!O2952</f>
        <v>1.96</v>
      </c>
      <c r="S2952" s="17" t="n">
        <f aca="false">C2952*Q2952</f>
        <v>11492.7</v>
      </c>
      <c r="T2952" s="19" t="n">
        <f aca="false">C2952*R2952</f>
        <v>113.68</v>
      </c>
      <c r="U2952" s="20" t="n">
        <f aca="false">MAX(0,C2952-L2952)</f>
        <v>0</v>
      </c>
      <c r="V2952" s="17" t="n">
        <f aca="false">U2952*Q2952</f>
        <v>0</v>
      </c>
      <c r="W2952" s="19" t="n">
        <f aca="false">U2952*R2952</f>
        <v>0</v>
      </c>
      <c r="X2952" s="20" t="n">
        <f aca="false">MAX(0,K2952-C2952)</f>
        <v>244.525504106359</v>
      </c>
      <c r="Y2952" s="17" t="n">
        <f aca="false">F2952*PARAMETER!$B$5*Q2952</f>
        <v>2210244.36</v>
      </c>
      <c r="Z2952" s="21" t="n">
        <f aca="false">SUMIF($Y$2:$Y$3205,"&gt;="&amp;Y2952)/SUM($Y$2:$Y$3205)</f>
        <v>0.26973784647318</v>
      </c>
      <c r="AA2952" s="16" t="str">
        <f aca="false">IF(Z2952&lt;=PARAMETER!$B$7,"A",IF(Z2952&lt;=PARAMETER!$B$8,"B","C"))</f>
        <v>A</v>
      </c>
      <c r="AB2952" s="22" t="n">
        <f aca="false">G2952/F2952</f>
        <v>0.182264397905759</v>
      </c>
      <c r="AC2952" s="16" t="str">
        <f aca="false">IF(AB2952&lt;=PARAMETER!$B$9,"X",IF(AB2952&lt;=PARAMETER!$B$10,"Y","Z"))</f>
        <v>X</v>
      </c>
      <c r="AD2952" s="16" t="str">
        <f aca="false">AA2952&amp;AC2952</f>
        <v>AX</v>
      </c>
      <c r="AE2952" s="22" t="n">
        <f aca="false">DATA!I2952</f>
        <v>0.88</v>
      </c>
      <c r="AF2952" s="18" t="n">
        <f aca="false">DATA!L2952</f>
        <v>138</v>
      </c>
      <c r="AG2952" s="16" t="str">
        <f aca="false">DATA!K2952</f>
        <v>B</v>
      </c>
      <c r="AH2952" s="18" t="n">
        <f aca="false">IF(AE2952&gt;=PARAMETER!$B$12,1,0)</f>
        <v>1</v>
      </c>
      <c r="AI2952" s="18" t="n">
        <f aca="false">IF(AF2952&gt;=PARAMETER!$B$13,1,0)</f>
        <v>1</v>
      </c>
      <c r="AJ2952" s="18" t="n">
        <f aca="false">IF(AND(AH2952=1,AI2952=1),1,0)</f>
        <v>1</v>
      </c>
    </row>
    <row r="2953" customFormat="false" ht="15" hidden="false" customHeight="false" outlineLevel="0" collapsed="false">
      <c r="A2953" s="16" t="str">
        <f aca="false">DATA!A2953</f>
        <v>ITM12951</v>
      </c>
      <c r="B2953" s="16" t="str">
        <f aca="false">DATA!B2953</f>
        <v>Groceries</v>
      </c>
      <c r="C2953" s="17" t="n">
        <f aca="false">DATA!C2953</f>
        <v>79</v>
      </c>
      <c r="D2953" s="17" t="n">
        <f aca="false">DATA!D2953</f>
        <v>66</v>
      </c>
      <c r="E2953" s="18" t="n">
        <f aca="false">DATA!F2953</f>
        <v>9</v>
      </c>
      <c r="F2953" s="19" t="n">
        <f aca="false">DATA!G2953</f>
        <v>8.14</v>
      </c>
      <c r="G2953" s="19" t="n">
        <f aca="false">DATA!H2953</f>
        <v>9.42</v>
      </c>
      <c r="H2953" s="18" t="n">
        <f aca="false">DATA!E2953</f>
        <v>9</v>
      </c>
      <c r="I2953" s="20" t="n">
        <f aca="false">F2953*E2953</f>
        <v>73.26</v>
      </c>
      <c r="J2953" s="20" t="n">
        <f aca="false">PARAMETER!$B$4*G2953*SQRT(E2953)</f>
        <v>46.4835634976486</v>
      </c>
      <c r="K2953" s="20" t="n">
        <f aca="false">I2953+J2953</f>
        <v>119.743563497649</v>
      </c>
      <c r="L2953" s="20" t="n">
        <f aca="false">K2953+F2953*H2953</f>
        <v>193.003563497649</v>
      </c>
      <c r="M2953" s="16" t="str">
        <f aca="false">IF(C2953&lt;=K2953,"REORDER",IF(C2953&gt;L2953,"OVERSTOCK","OK"))</f>
        <v>REORDER</v>
      </c>
      <c r="N2953" s="16" t="str">
        <f aca="false">IF(C2953&lt;=D2953,"REORDER","OK")</f>
        <v>OK</v>
      </c>
      <c r="O2953" s="18" t="n">
        <f aca="false">IF(D2953&lt;I2953,1,0)</f>
        <v>1</v>
      </c>
      <c r="P2953" s="20" t="n">
        <f aca="false">C2953/F2953</f>
        <v>9.70515970515971</v>
      </c>
      <c r="Q2953" s="19" t="n">
        <f aca="false">DATA!N2953</f>
        <v>105.84</v>
      </c>
      <c r="R2953" s="19" t="n">
        <f aca="false">DATA!O2953</f>
        <v>0.17</v>
      </c>
      <c r="S2953" s="17" t="n">
        <f aca="false">C2953*Q2953</f>
        <v>8361.36</v>
      </c>
      <c r="T2953" s="19" t="n">
        <f aca="false">C2953*R2953</f>
        <v>13.43</v>
      </c>
      <c r="U2953" s="20" t="n">
        <f aca="false">MAX(0,C2953-L2953)</f>
        <v>0</v>
      </c>
      <c r="V2953" s="17" t="n">
        <f aca="false">U2953*Q2953</f>
        <v>0</v>
      </c>
      <c r="W2953" s="19" t="n">
        <f aca="false">U2953*R2953</f>
        <v>0</v>
      </c>
      <c r="X2953" s="20" t="n">
        <f aca="false">MAX(0,K2953-C2953)</f>
        <v>40.7435634976486</v>
      </c>
      <c r="Y2953" s="17" t="n">
        <f aca="false">F2953*PARAMETER!$B$5*Q2953</f>
        <v>314461.224</v>
      </c>
      <c r="Z2953" s="21" t="n">
        <f aca="false">SUMIF($Y$2:$Y$3205,"&gt;="&amp;Y2953)/SUM($Y$2:$Y$3205)</f>
        <v>0.956790979115869</v>
      </c>
      <c r="AA2953" s="16" t="str">
        <f aca="false">IF(Z2953&lt;=PARAMETER!$B$7,"A",IF(Z2953&lt;=PARAMETER!$B$8,"B","C"))</f>
        <v>C</v>
      </c>
      <c r="AB2953" s="22" t="n">
        <f aca="false">G2953/F2953</f>
        <v>1.15724815724816</v>
      </c>
      <c r="AC2953" s="16" t="str">
        <f aca="false">IF(AB2953&lt;=PARAMETER!$B$9,"X",IF(AB2953&lt;=PARAMETER!$B$10,"Y","Z"))</f>
        <v>Z</v>
      </c>
      <c r="AD2953" s="16" t="str">
        <f aca="false">AA2953&amp;AC2953</f>
        <v>CZ</v>
      </c>
      <c r="AE2953" s="22" t="n">
        <f aca="false">DATA!I2953</f>
        <v>0.39</v>
      </c>
      <c r="AF2953" s="18" t="n">
        <f aca="false">DATA!L2953</f>
        <v>63</v>
      </c>
      <c r="AG2953" s="16" t="str">
        <f aca="false">DATA!K2953</f>
        <v>A</v>
      </c>
      <c r="AH2953" s="18" t="n">
        <f aca="false">IF(AE2953&gt;=PARAMETER!$B$12,1,0)</f>
        <v>0</v>
      </c>
      <c r="AI2953" s="18" t="n">
        <f aca="false">IF(AF2953&gt;=PARAMETER!$B$13,1,0)</f>
        <v>0</v>
      </c>
      <c r="AJ2953" s="18" t="n">
        <f aca="false">IF(AND(AH2953=1,AI2953=1),1,0)</f>
        <v>0</v>
      </c>
    </row>
    <row r="2954" customFormat="false" ht="15" hidden="false" customHeight="false" outlineLevel="0" collapsed="false">
      <c r="A2954" s="16" t="str">
        <f aca="false">DATA!A2954</f>
        <v>ITM12952</v>
      </c>
      <c r="B2954" s="16" t="str">
        <f aca="false">DATA!B2954</f>
        <v>Pharma</v>
      </c>
      <c r="C2954" s="17" t="n">
        <f aca="false">DATA!C2954</f>
        <v>85</v>
      </c>
      <c r="D2954" s="17" t="n">
        <f aca="false">DATA!D2954</f>
        <v>55</v>
      </c>
      <c r="E2954" s="18" t="n">
        <f aca="false">DATA!F2954</f>
        <v>5</v>
      </c>
      <c r="F2954" s="19" t="n">
        <f aca="false">DATA!G2954</f>
        <v>36.6</v>
      </c>
      <c r="G2954" s="19" t="n">
        <f aca="false">DATA!H2954</f>
        <v>7.39</v>
      </c>
      <c r="H2954" s="18" t="n">
        <f aca="false">DATA!E2954</f>
        <v>12</v>
      </c>
      <c r="I2954" s="20" t="n">
        <f aca="false">F2954*E2954</f>
        <v>183</v>
      </c>
      <c r="J2954" s="20" t="n">
        <f aca="false">PARAMETER!$B$4*G2954*SQRT(E2954)</f>
        <v>27.1804534242352</v>
      </c>
      <c r="K2954" s="20" t="n">
        <f aca="false">I2954+J2954</f>
        <v>210.180453424235</v>
      </c>
      <c r="L2954" s="20" t="n">
        <f aca="false">K2954+F2954*H2954</f>
        <v>649.380453424235</v>
      </c>
      <c r="M2954" s="16" t="str">
        <f aca="false">IF(C2954&lt;=K2954,"REORDER",IF(C2954&gt;L2954,"OVERSTOCK","OK"))</f>
        <v>REORDER</v>
      </c>
      <c r="N2954" s="16" t="str">
        <f aca="false">IF(C2954&lt;=D2954,"REORDER","OK")</f>
        <v>OK</v>
      </c>
      <c r="O2954" s="18" t="n">
        <f aca="false">IF(D2954&lt;I2954,1,0)</f>
        <v>1</v>
      </c>
      <c r="P2954" s="20" t="n">
        <f aca="false">C2954/F2954</f>
        <v>2.3224043715847</v>
      </c>
      <c r="Q2954" s="19" t="n">
        <f aca="false">DATA!N2954</f>
        <v>16.08</v>
      </c>
      <c r="R2954" s="19" t="n">
        <f aca="false">DATA!O2954</f>
        <v>0.51</v>
      </c>
      <c r="S2954" s="17" t="n">
        <f aca="false">C2954*Q2954</f>
        <v>1366.8</v>
      </c>
      <c r="T2954" s="19" t="n">
        <f aca="false">C2954*R2954</f>
        <v>43.35</v>
      </c>
      <c r="U2954" s="20" t="n">
        <f aca="false">MAX(0,C2954-L2954)</f>
        <v>0</v>
      </c>
      <c r="V2954" s="17" t="n">
        <f aca="false">U2954*Q2954</f>
        <v>0</v>
      </c>
      <c r="W2954" s="19" t="n">
        <f aca="false">U2954*R2954</f>
        <v>0</v>
      </c>
      <c r="X2954" s="20" t="n">
        <f aca="false">MAX(0,K2954-C2954)</f>
        <v>125.180453424235</v>
      </c>
      <c r="Y2954" s="17" t="n">
        <f aca="false">F2954*PARAMETER!$B$5*Q2954</f>
        <v>214812.72</v>
      </c>
      <c r="Z2954" s="21" t="n">
        <f aca="false">SUMIF($Y$2:$Y$3205,"&gt;="&amp;Y2954)/SUM($Y$2:$Y$3205)</f>
        <v>0.980406998585313</v>
      </c>
      <c r="AA2954" s="16" t="str">
        <f aca="false">IF(Z2954&lt;=PARAMETER!$B$7,"A",IF(Z2954&lt;=PARAMETER!$B$8,"B","C"))</f>
        <v>C</v>
      </c>
      <c r="AB2954" s="22" t="n">
        <f aca="false">G2954/F2954</f>
        <v>0.201912568306011</v>
      </c>
      <c r="AC2954" s="16" t="str">
        <f aca="false">IF(AB2954&lt;=PARAMETER!$B$9,"X",IF(AB2954&lt;=PARAMETER!$B$10,"Y","Z"))</f>
        <v>X</v>
      </c>
      <c r="AD2954" s="16" t="str">
        <f aca="false">AA2954&amp;AC2954</f>
        <v>CX</v>
      </c>
      <c r="AE2954" s="22" t="n">
        <f aca="false">DATA!I2954</f>
        <v>0.37</v>
      </c>
      <c r="AF2954" s="18" t="n">
        <f aca="false">DATA!L2954</f>
        <v>157</v>
      </c>
      <c r="AG2954" s="16" t="str">
        <f aca="false">DATA!K2954</f>
        <v>B</v>
      </c>
      <c r="AH2954" s="18" t="n">
        <f aca="false">IF(AE2954&gt;=PARAMETER!$B$12,1,0)</f>
        <v>0</v>
      </c>
      <c r="AI2954" s="18" t="n">
        <f aca="false">IF(AF2954&gt;=PARAMETER!$B$13,1,0)</f>
        <v>1</v>
      </c>
      <c r="AJ2954" s="18" t="n">
        <f aca="false">IF(AND(AH2954=1,AI2954=1),1,0)</f>
        <v>0</v>
      </c>
    </row>
    <row r="2955" customFormat="false" ht="15" hidden="false" customHeight="false" outlineLevel="0" collapsed="false">
      <c r="A2955" s="16" t="str">
        <f aca="false">DATA!A2955</f>
        <v>ITM12953</v>
      </c>
      <c r="B2955" s="16" t="str">
        <f aca="false">DATA!B2955</f>
        <v>Pharma</v>
      </c>
      <c r="C2955" s="17" t="n">
        <f aca="false">DATA!C2955</f>
        <v>340</v>
      </c>
      <c r="D2955" s="17" t="n">
        <f aca="false">DATA!D2955</f>
        <v>17</v>
      </c>
      <c r="E2955" s="18" t="n">
        <f aca="false">DATA!F2955</f>
        <v>6</v>
      </c>
      <c r="F2955" s="19" t="n">
        <f aca="false">DATA!G2955</f>
        <v>11.17</v>
      </c>
      <c r="G2955" s="19" t="n">
        <f aca="false">DATA!H2955</f>
        <v>9.29</v>
      </c>
      <c r="H2955" s="18" t="n">
        <f aca="false">DATA!E2955</f>
        <v>9</v>
      </c>
      <c r="I2955" s="20" t="n">
        <f aca="false">F2955*E2955</f>
        <v>67.02</v>
      </c>
      <c r="J2955" s="20" t="n">
        <f aca="false">PARAMETER!$B$4*G2955*SQRT(E2955)</f>
        <v>37.4298938937793</v>
      </c>
      <c r="K2955" s="20" t="n">
        <f aca="false">I2955+J2955</f>
        <v>104.449893893779</v>
      </c>
      <c r="L2955" s="20" t="n">
        <f aca="false">K2955+F2955*H2955</f>
        <v>204.979893893779</v>
      </c>
      <c r="M2955" s="16" t="str">
        <f aca="false">IF(C2955&lt;=K2955,"REORDER",IF(C2955&gt;L2955,"OVERSTOCK","OK"))</f>
        <v>OVERSTOCK</v>
      </c>
      <c r="N2955" s="16" t="str">
        <f aca="false">IF(C2955&lt;=D2955,"REORDER","OK")</f>
        <v>OK</v>
      </c>
      <c r="O2955" s="18" t="n">
        <f aca="false">IF(D2955&lt;I2955,1,0)</f>
        <v>1</v>
      </c>
      <c r="P2955" s="20" t="n">
        <f aca="false">C2955/F2955</f>
        <v>30.4386750223814</v>
      </c>
      <c r="Q2955" s="19" t="n">
        <f aca="false">DATA!N2955</f>
        <v>129.03</v>
      </c>
      <c r="R2955" s="19" t="n">
        <f aca="false">DATA!O2955</f>
        <v>0.64</v>
      </c>
      <c r="S2955" s="17" t="n">
        <f aca="false">C2955*Q2955</f>
        <v>43870.2</v>
      </c>
      <c r="T2955" s="19" t="n">
        <f aca="false">C2955*R2955</f>
        <v>217.6</v>
      </c>
      <c r="U2955" s="20" t="n">
        <f aca="false">MAX(0,C2955-L2955)</f>
        <v>135.020106106221</v>
      </c>
      <c r="V2955" s="17" t="n">
        <f aca="false">U2955*Q2955</f>
        <v>17421.6442908857</v>
      </c>
      <c r="W2955" s="19" t="n">
        <f aca="false">U2955*R2955</f>
        <v>86.4128679079813</v>
      </c>
      <c r="X2955" s="20" t="n">
        <f aca="false">MAX(0,K2955-C2955)</f>
        <v>0</v>
      </c>
      <c r="Y2955" s="17" t="n">
        <f aca="false">F2955*PARAMETER!$B$5*Q2955</f>
        <v>526061.7615</v>
      </c>
      <c r="Z2955" s="21" t="n">
        <f aca="false">SUMIF($Y$2:$Y$3205,"&gt;="&amp;Y2955)/SUM($Y$2:$Y$3205)</f>
        <v>0.898457583581351</v>
      </c>
      <c r="AA2955" s="16" t="str">
        <f aca="false">IF(Z2955&lt;=PARAMETER!$B$7,"A",IF(Z2955&lt;=PARAMETER!$B$8,"B","C"))</f>
        <v>B</v>
      </c>
      <c r="AB2955" s="22" t="n">
        <f aca="false">G2955/F2955</f>
        <v>0.831692032229185</v>
      </c>
      <c r="AC2955" s="16" t="str">
        <f aca="false">IF(AB2955&lt;=PARAMETER!$B$9,"X",IF(AB2955&lt;=PARAMETER!$B$10,"Y","Z"))</f>
        <v>Z</v>
      </c>
      <c r="AD2955" s="16" t="str">
        <f aca="false">AA2955&amp;AC2955</f>
        <v>BZ</v>
      </c>
      <c r="AE2955" s="22" t="n">
        <f aca="false">DATA!I2955</f>
        <v>0.19</v>
      </c>
      <c r="AF2955" s="18" t="n">
        <f aca="false">DATA!L2955</f>
        <v>67</v>
      </c>
      <c r="AG2955" s="16" t="str">
        <f aca="false">DATA!K2955</f>
        <v>D</v>
      </c>
      <c r="AH2955" s="18" t="n">
        <f aca="false">IF(AE2955&gt;=PARAMETER!$B$12,1,0)</f>
        <v>0</v>
      </c>
      <c r="AI2955" s="18" t="n">
        <f aca="false">IF(AF2955&gt;=PARAMETER!$B$13,1,0)</f>
        <v>0</v>
      </c>
      <c r="AJ2955" s="18" t="n">
        <f aca="false">IF(AND(AH2955=1,AI2955=1),1,0)</f>
        <v>0</v>
      </c>
    </row>
    <row r="2956" customFormat="false" ht="15" hidden="false" customHeight="false" outlineLevel="0" collapsed="false">
      <c r="A2956" s="16" t="str">
        <f aca="false">DATA!A2956</f>
        <v>ITM12954</v>
      </c>
      <c r="B2956" s="16" t="str">
        <f aca="false">DATA!B2956</f>
        <v>Electronics</v>
      </c>
      <c r="C2956" s="17" t="n">
        <f aca="false">DATA!C2956</f>
        <v>454</v>
      </c>
      <c r="D2956" s="17" t="n">
        <f aca="false">DATA!D2956</f>
        <v>19</v>
      </c>
      <c r="E2956" s="18" t="n">
        <f aca="false">DATA!F2956</f>
        <v>9</v>
      </c>
      <c r="F2956" s="19" t="n">
        <f aca="false">DATA!G2956</f>
        <v>22.22</v>
      </c>
      <c r="G2956" s="19" t="n">
        <f aca="false">DATA!H2956</f>
        <v>2.59</v>
      </c>
      <c r="H2956" s="18" t="n">
        <f aca="false">DATA!E2956</f>
        <v>7</v>
      </c>
      <c r="I2956" s="20" t="n">
        <f aca="false">F2956*E2956</f>
        <v>199.98</v>
      </c>
      <c r="J2956" s="20" t="n">
        <f aca="false">PARAMETER!$B$4*G2956*SQRT(E2956)</f>
        <v>12.7805126814129</v>
      </c>
      <c r="K2956" s="20" t="n">
        <f aca="false">I2956+J2956</f>
        <v>212.760512681413</v>
      </c>
      <c r="L2956" s="20" t="n">
        <f aca="false">K2956+F2956*H2956</f>
        <v>368.300512681413</v>
      </c>
      <c r="M2956" s="16" t="str">
        <f aca="false">IF(C2956&lt;=K2956,"REORDER",IF(C2956&gt;L2956,"OVERSTOCK","OK"))</f>
        <v>OVERSTOCK</v>
      </c>
      <c r="N2956" s="16" t="str">
        <f aca="false">IF(C2956&lt;=D2956,"REORDER","OK")</f>
        <v>OK</v>
      </c>
      <c r="O2956" s="18" t="n">
        <f aca="false">IF(D2956&lt;I2956,1,0)</f>
        <v>1</v>
      </c>
      <c r="P2956" s="20" t="n">
        <f aca="false">C2956/F2956</f>
        <v>20.4320432043204</v>
      </c>
      <c r="Q2956" s="19" t="n">
        <f aca="false">DATA!N2956</f>
        <v>148.32</v>
      </c>
      <c r="R2956" s="19" t="n">
        <f aca="false">DATA!O2956</f>
        <v>1.77</v>
      </c>
      <c r="S2956" s="17" t="n">
        <f aca="false">C2956*Q2956</f>
        <v>67337.28</v>
      </c>
      <c r="T2956" s="19" t="n">
        <f aca="false">C2956*R2956</f>
        <v>803.58</v>
      </c>
      <c r="U2956" s="20" t="n">
        <f aca="false">MAX(0,C2956-L2956)</f>
        <v>85.6994873185871</v>
      </c>
      <c r="V2956" s="17" t="n">
        <f aca="false">U2956*Q2956</f>
        <v>12710.9479590928</v>
      </c>
      <c r="W2956" s="19" t="n">
        <f aca="false">U2956*R2956</f>
        <v>151.688092553899</v>
      </c>
      <c r="X2956" s="20" t="n">
        <f aca="false">MAX(0,K2956-C2956)</f>
        <v>0</v>
      </c>
      <c r="Y2956" s="17" t="n">
        <f aca="false">F2956*PARAMETER!$B$5*Q2956</f>
        <v>1202919.696</v>
      </c>
      <c r="Z2956" s="21" t="n">
        <f aca="false">SUMIF($Y$2:$Y$3205,"&gt;="&amp;Y2956)/SUM($Y$2:$Y$3205)</f>
        <v>0.644062935215818</v>
      </c>
      <c r="AA2956" s="16" t="str">
        <f aca="false">IF(Z2956&lt;=PARAMETER!$B$7,"A",IF(Z2956&lt;=PARAMETER!$B$8,"B","C"))</f>
        <v>A</v>
      </c>
      <c r="AB2956" s="22" t="n">
        <f aca="false">G2956/F2956</f>
        <v>0.116561656165617</v>
      </c>
      <c r="AC2956" s="16" t="str">
        <f aca="false">IF(AB2956&lt;=PARAMETER!$B$9,"X",IF(AB2956&lt;=PARAMETER!$B$10,"Y","Z"))</f>
        <v>X</v>
      </c>
      <c r="AD2956" s="16" t="str">
        <f aca="false">AA2956&amp;AC2956</f>
        <v>AX</v>
      </c>
      <c r="AE2956" s="22" t="n">
        <f aca="false">DATA!I2956</f>
        <v>0.89</v>
      </c>
      <c r="AF2956" s="18" t="n">
        <f aca="false">DATA!L2956</f>
        <v>172</v>
      </c>
      <c r="AG2956" s="16" t="str">
        <f aca="false">DATA!K2956</f>
        <v>A</v>
      </c>
      <c r="AH2956" s="18" t="n">
        <f aca="false">IF(AE2956&gt;=PARAMETER!$B$12,1,0)</f>
        <v>1</v>
      </c>
      <c r="AI2956" s="18" t="n">
        <f aca="false">IF(AF2956&gt;=PARAMETER!$B$13,1,0)</f>
        <v>1</v>
      </c>
      <c r="AJ2956" s="18" t="n">
        <f aca="false">IF(AND(AH2956=1,AI2956=1),1,0)</f>
        <v>1</v>
      </c>
    </row>
    <row r="2957" customFormat="false" ht="15" hidden="false" customHeight="false" outlineLevel="0" collapsed="false">
      <c r="A2957" s="16" t="str">
        <f aca="false">DATA!A2957</f>
        <v>ITM12955</v>
      </c>
      <c r="B2957" s="16" t="str">
        <f aca="false">DATA!B2957</f>
        <v>Electronics</v>
      </c>
      <c r="C2957" s="17" t="n">
        <f aca="false">DATA!C2957</f>
        <v>143</v>
      </c>
      <c r="D2957" s="17" t="n">
        <f aca="false">DATA!D2957</f>
        <v>82</v>
      </c>
      <c r="E2957" s="18" t="n">
        <f aca="false">DATA!F2957</f>
        <v>5</v>
      </c>
      <c r="F2957" s="19" t="n">
        <f aca="false">DATA!G2957</f>
        <v>32.68</v>
      </c>
      <c r="G2957" s="19" t="n">
        <f aca="false">DATA!H2957</f>
        <v>3.45</v>
      </c>
      <c r="H2957" s="18" t="n">
        <f aca="false">DATA!E2957</f>
        <v>14</v>
      </c>
      <c r="I2957" s="20" t="n">
        <f aca="false">F2957*E2957</f>
        <v>163.4</v>
      </c>
      <c r="J2957" s="20" t="n">
        <f aca="false">PARAMETER!$B$4*G2957*SQRT(E2957)</f>
        <v>12.689115604007</v>
      </c>
      <c r="K2957" s="20" t="n">
        <f aca="false">I2957+J2957</f>
        <v>176.089115604007</v>
      </c>
      <c r="L2957" s="20" t="n">
        <f aca="false">K2957+F2957*H2957</f>
        <v>633.609115604007</v>
      </c>
      <c r="M2957" s="16" t="str">
        <f aca="false">IF(C2957&lt;=K2957,"REORDER",IF(C2957&gt;L2957,"OVERSTOCK","OK"))</f>
        <v>REORDER</v>
      </c>
      <c r="N2957" s="16" t="str">
        <f aca="false">IF(C2957&lt;=D2957,"REORDER","OK")</f>
        <v>OK</v>
      </c>
      <c r="O2957" s="18" t="n">
        <f aca="false">IF(D2957&lt;I2957,1,0)</f>
        <v>1</v>
      </c>
      <c r="P2957" s="20" t="n">
        <f aca="false">C2957/F2957</f>
        <v>4.37576499388005</v>
      </c>
      <c r="Q2957" s="19" t="n">
        <f aca="false">DATA!N2957</f>
        <v>178.18</v>
      </c>
      <c r="R2957" s="19" t="n">
        <f aca="false">DATA!O2957</f>
        <v>1.85</v>
      </c>
      <c r="S2957" s="17" t="n">
        <f aca="false">C2957*Q2957</f>
        <v>25479.74</v>
      </c>
      <c r="T2957" s="19" t="n">
        <f aca="false">C2957*R2957</f>
        <v>264.55</v>
      </c>
      <c r="U2957" s="20" t="n">
        <f aca="false">MAX(0,C2957-L2957)</f>
        <v>0</v>
      </c>
      <c r="V2957" s="17" t="n">
        <f aca="false">U2957*Q2957</f>
        <v>0</v>
      </c>
      <c r="W2957" s="19" t="n">
        <f aca="false">U2957*R2957</f>
        <v>0</v>
      </c>
      <c r="X2957" s="20" t="n">
        <f aca="false">MAX(0,K2957-C2957)</f>
        <v>33.089115604007</v>
      </c>
      <c r="Y2957" s="17" t="n">
        <f aca="false">F2957*PARAMETER!$B$5*Q2957</f>
        <v>2125366.676</v>
      </c>
      <c r="Z2957" s="21" t="n">
        <f aca="false">SUMIF($Y$2:$Y$3205,"&gt;="&amp;Y2957)/SUM($Y$2:$Y$3205)</f>
        <v>0.295993981392731</v>
      </c>
      <c r="AA2957" s="16" t="str">
        <f aca="false">IF(Z2957&lt;=PARAMETER!$B$7,"A",IF(Z2957&lt;=PARAMETER!$B$8,"B","C"))</f>
        <v>A</v>
      </c>
      <c r="AB2957" s="22" t="n">
        <f aca="false">G2957/F2957</f>
        <v>0.105569155446756</v>
      </c>
      <c r="AC2957" s="16" t="str">
        <f aca="false">IF(AB2957&lt;=PARAMETER!$B$9,"X",IF(AB2957&lt;=PARAMETER!$B$10,"Y","Z"))</f>
        <v>X</v>
      </c>
      <c r="AD2957" s="16" t="str">
        <f aca="false">AA2957&amp;AC2957</f>
        <v>AX</v>
      </c>
      <c r="AE2957" s="22" t="n">
        <f aca="false">DATA!I2957</f>
        <v>0.43</v>
      </c>
      <c r="AF2957" s="18" t="n">
        <f aca="false">DATA!L2957</f>
        <v>79</v>
      </c>
      <c r="AG2957" s="16" t="str">
        <f aca="false">DATA!K2957</f>
        <v>A</v>
      </c>
      <c r="AH2957" s="18" t="n">
        <f aca="false">IF(AE2957&gt;=PARAMETER!$B$12,1,0)</f>
        <v>0</v>
      </c>
      <c r="AI2957" s="18" t="n">
        <f aca="false">IF(AF2957&gt;=PARAMETER!$B$13,1,0)</f>
        <v>0</v>
      </c>
      <c r="AJ2957" s="18" t="n">
        <f aca="false">IF(AND(AH2957=1,AI2957=1),1,0)</f>
        <v>0</v>
      </c>
    </row>
    <row r="2958" customFormat="false" ht="15" hidden="false" customHeight="false" outlineLevel="0" collapsed="false">
      <c r="A2958" s="16" t="str">
        <f aca="false">DATA!A2958</f>
        <v>ITM12956</v>
      </c>
      <c r="B2958" s="16" t="str">
        <f aca="false">DATA!B2958</f>
        <v>Pharma</v>
      </c>
      <c r="C2958" s="17" t="n">
        <f aca="false">DATA!C2958</f>
        <v>183</v>
      </c>
      <c r="D2958" s="17" t="n">
        <f aca="false">DATA!D2958</f>
        <v>76</v>
      </c>
      <c r="E2958" s="18" t="n">
        <f aca="false">DATA!F2958</f>
        <v>7</v>
      </c>
      <c r="F2958" s="19" t="n">
        <f aca="false">DATA!G2958</f>
        <v>14.32</v>
      </c>
      <c r="G2958" s="19" t="n">
        <f aca="false">DATA!H2958</f>
        <v>1.17</v>
      </c>
      <c r="H2958" s="18" t="n">
        <f aca="false">DATA!E2958</f>
        <v>11</v>
      </c>
      <c r="I2958" s="20" t="n">
        <f aca="false">F2958*E2958</f>
        <v>100.24</v>
      </c>
      <c r="J2958" s="20" t="n">
        <f aca="false">PARAMETER!$B$4*G2958*SQRT(E2958)</f>
        <v>5.09169215881896</v>
      </c>
      <c r="K2958" s="20" t="n">
        <f aca="false">I2958+J2958</f>
        <v>105.331692158819</v>
      </c>
      <c r="L2958" s="20" t="n">
        <f aca="false">K2958+F2958*H2958</f>
        <v>262.851692158819</v>
      </c>
      <c r="M2958" s="16" t="str">
        <f aca="false">IF(C2958&lt;=K2958,"REORDER",IF(C2958&gt;L2958,"OVERSTOCK","OK"))</f>
        <v>OK</v>
      </c>
      <c r="N2958" s="16" t="str">
        <f aca="false">IF(C2958&lt;=D2958,"REORDER","OK")</f>
        <v>OK</v>
      </c>
      <c r="O2958" s="18" t="n">
        <f aca="false">IF(D2958&lt;I2958,1,0)</f>
        <v>1</v>
      </c>
      <c r="P2958" s="20" t="n">
        <f aca="false">C2958/F2958</f>
        <v>12.7793296089385</v>
      </c>
      <c r="Q2958" s="19" t="n">
        <f aca="false">DATA!N2958</f>
        <v>130.21</v>
      </c>
      <c r="R2958" s="19" t="n">
        <f aca="false">DATA!O2958</f>
        <v>1.71</v>
      </c>
      <c r="S2958" s="17" t="n">
        <f aca="false">C2958*Q2958</f>
        <v>23828.43</v>
      </c>
      <c r="T2958" s="19" t="n">
        <f aca="false">C2958*R2958</f>
        <v>312.93</v>
      </c>
      <c r="U2958" s="20" t="n">
        <f aca="false">MAX(0,C2958-L2958)</f>
        <v>0</v>
      </c>
      <c r="V2958" s="17" t="n">
        <f aca="false">U2958*Q2958</f>
        <v>0</v>
      </c>
      <c r="W2958" s="19" t="n">
        <f aca="false">U2958*R2958</f>
        <v>0</v>
      </c>
      <c r="X2958" s="20" t="n">
        <f aca="false">MAX(0,K2958-C2958)</f>
        <v>0</v>
      </c>
      <c r="Y2958" s="17" t="n">
        <f aca="false">F2958*PARAMETER!$B$5*Q2958</f>
        <v>680581.628</v>
      </c>
      <c r="Z2958" s="21" t="n">
        <f aca="false">SUMIF($Y$2:$Y$3205,"&gt;="&amp;Y2958)/SUM($Y$2:$Y$3205)</f>
        <v>0.850709183488142</v>
      </c>
      <c r="AA2958" s="16" t="str">
        <f aca="false">IF(Z2958&lt;=PARAMETER!$B$7,"A",IF(Z2958&lt;=PARAMETER!$B$8,"B","C"))</f>
        <v>B</v>
      </c>
      <c r="AB2958" s="22" t="n">
        <f aca="false">G2958/F2958</f>
        <v>0.0817039106145251</v>
      </c>
      <c r="AC2958" s="16" t="str">
        <f aca="false">IF(AB2958&lt;=PARAMETER!$B$9,"X",IF(AB2958&lt;=PARAMETER!$B$10,"Y","Z"))</f>
        <v>X</v>
      </c>
      <c r="AD2958" s="16" t="str">
        <f aca="false">AA2958&amp;AC2958</f>
        <v>BX</v>
      </c>
      <c r="AE2958" s="22" t="n">
        <f aca="false">DATA!I2958</f>
        <v>0.62</v>
      </c>
      <c r="AF2958" s="18" t="n">
        <f aca="false">DATA!L2958</f>
        <v>72</v>
      </c>
      <c r="AG2958" s="16" t="str">
        <f aca="false">DATA!K2958</f>
        <v>A</v>
      </c>
      <c r="AH2958" s="18" t="n">
        <f aca="false">IF(AE2958&gt;=PARAMETER!$B$12,1,0)</f>
        <v>0</v>
      </c>
      <c r="AI2958" s="18" t="n">
        <f aca="false">IF(AF2958&gt;=PARAMETER!$B$13,1,0)</f>
        <v>0</v>
      </c>
      <c r="AJ2958" s="18" t="n">
        <f aca="false">IF(AND(AH2958=1,AI2958=1),1,0)</f>
        <v>0</v>
      </c>
    </row>
    <row r="2959" customFormat="false" ht="15" hidden="false" customHeight="false" outlineLevel="0" collapsed="false">
      <c r="A2959" s="16" t="str">
        <f aca="false">DATA!A2959</f>
        <v>ITM12957</v>
      </c>
      <c r="B2959" s="16" t="str">
        <f aca="false">DATA!B2959</f>
        <v>Apparel</v>
      </c>
      <c r="C2959" s="17" t="n">
        <f aca="false">DATA!C2959</f>
        <v>427</v>
      </c>
      <c r="D2959" s="17" t="n">
        <f aca="false">DATA!D2959</f>
        <v>20</v>
      </c>
      <c r="E2959" s="18" t="n">
        <f aca="false">DATA!F2959</f>
        <v>9</v>
      </c>
      <c r="F2959" s="19" t="n">
        <f aca="false">DATA!G2959</f>
        <v>19.82</v>
      </c>
      <c r="G2959" s="19" t="n">
        <f aca="false">DATA!H2959</f>
        <v>5.25</v>
      </c>
      <c r="H2959" s="18" t="n">
        <f aca="false">DATA!E2959</f>
        <v>7</v>
      </c>
      <c r="I2959" s="20" t="n">
        <f aca="false">F2959*E2959</f>
        <v>178.38</v>
      </c>
      <c r="J2959" s="20" t="n">
        <f aca="false">PARAMETER!$B$4*G2959*SQRT(E2959)</f>
        <v>25.9064446244857</v>
      </c>
      <c r="K2959" s="20" t="n">
        <f aca="false">I2959+J2959</f>
        <v>204.286444624486</v>
      </c>
      <c r="L2959" s="20" t="n">
        <f aca="false">K2959+F2959*H2959</f>
        <v>343.026444624486</v>
      </c>
      <c r="M2959" s="16" t="str">
        <f aca="false">IF(C2959&lt;=K2959,"REORDER",IF(C2959&gt;L2959,"OVERSTOCK","OK"))</f>
        <v>OVERSTOCK</v>
      </c>
      <c r="N2959" s="16" t="str">
        <f aca="false">IF(C2959&lt;=D2959,"REORDER","OK")</f>
        <v>OK</v>
      </c>
      <c r="O2959" s="18" t="n">
        <f aca="false">IF(D2959&lt;I2959,1,0)</f>
        <v>1</v>
      </c>
      <c r="P2959" s="20" t="n">
        <f aca="false">C2959/F2959</f>
        <v>21.5438950554995</v>
      </c>
      <c r="Q2959" s="19" t="n">
        <f aca="false">DATA!N2959</f>
        <v>13.7</v>
      </c>
      <c r="R2959" s="19" t="n">
        <f aca="false">DATA!O2959</f>
        <v>0.89</v>
      </c>
      <c r="S2959" s="17" t="n">
        <f aca="false">C2959*Q2959</f>
        <v>5849.9</v>
      </c>
      <c r="T2959" s="19" t="n">
        <f aca="false">C2959*R2959</f>
        <v>380.03</v>
      </c>
      <c r="U2959" s="20" t="n">
        <f aca="false">MAX(0,C2959-L2959)</f>
        <v>83.9735553755143</v>
      </c>
      <c r="V2959" s="17" t="n">
        <f aca="false">U2959*Q2959</f>
        <v>1150.43770864455</v>
      </c>
      <c r="W2959" s="19" t="n">
        <f aca="false">U2959*R2959</f>
        <v>74.7364642842077</v>
      </c>
      <c r="X2959" s="20" t="n">
        <f aca="false">MAX(0,K2959-C2959)</f>
        <v>0</v>
      </c>
      <c r="Y2959" s="17" t="n">
        <f aca="false">F2959*PARAMETER!$B$5*Q2959</f>
        <v>99109.91</v>
      </c>
      <c r="Z2959" s="21" t="n">
        <f aca="false">SUMIF($Y$2:$Y$3205,"&gt;="&amp;Y2959)/SUM($Y$2:$Y$3205)</f>
        <v>0.996267029895386</v>
      </c>
      <c r="AA2959" s="16" t="str">
        <f aca="false">IF(Z2959&lt;=PARAMETER!$B$7,"A",IF(Z2959&lt;=PARAMETER!$B$8,"B","C"))</f>
        <v>C</v>
      </c>
      <c r="AB2959" s="22" t="n">
        <f aca="false">G2959/F2959</f>
        <v>0.264883955600404</v>
      </c>
      <c r="AC2959" s="16" t="str">
        <f aca="false">IF(AB2959&lt;=PARAMETER!$B$9,"X",IF(AB2959&lt;=PARAMETER!$B$10,"Y","Z"))</f>
        <v>Y</v>
      </c>
      <c r="AD2959" s="16" t="str">
        <f aca="false">AA2959&amp;AC2959</f>
        <v>CY</v>
      </c>
      <c r="AE2959" s="22" t="n">
        <f aca="false">DATA!I2959</f>
        <v>0.91</v>
      </c>
      <c r="AF2959" s="18" t="n">
        <f aca="false">DATA!L2959</f>
        <v>12</v>
      </c>
      <c r="AG2959" s="16" t="str">
        <f aca="false">DATA!K2959</f>
        <v>C</v>
      </c>
      <c r="AH2959" s="18" t="n">
        <f aca="false">IF(AE2959&gt;=PARAMETER!$B$12,1,0)</f>
        <v>1</v>
      </c>
      <c r="AI2959" s="18" t="n">
        <f aca="false">IF(AF2959&gt;=PARAMETER!$B$13,1,0)</f>
        <v>0</v>
      </c>
      <c r="AJ2959" s="18" t="n">
        <f aca="false">IF(AND(AH2959=1,AI2959=1),1,0)</f>
        <v>0</v>
      </c>
    </row>
    <row r="2960" customFormat="false" ht="15" hidden="false" customHeight="false" outlineLevel="0" collapsed="false">
      <c r="A2960" s="16" t="str">
        <f aca="false">DATA!A2960</f>
        <v>ITM12958</v>
      </c>
      <c r="B2960" s="16" t="str">
        <f aca="false">DATA!B2960</f>
        <v>Groceries</v>
      </c>
      <c r="C2960" s="17" t="n">
        <f aca="false">DATA!C2960</f>
        <v>430</v>
      </c>
      <c r="D2960" s="17" t="n">
        <f aca="false">DATA!D2960</f>
        <v>21</v>
      </c>
      <c r="E2960" s="18" t="n">
        <f aca="false">DATA!F2960</f>
        <v>4</v>
      </c>
      <c r="F2960" s="19" t="n">
        <f aca="false">DATA!G2960</f>
        <v>36.97</v>
      </c>
      <c r="G2960" s="19" t="n">
        <f aca="false">DATA!H2960</f>
        <v>8.8</v>
      </c>
      <c r="H2960" s="18" t="n">
        <f aca="false">DATA!E2960</f>
        <v>4</v>
      </c>
      <c r="I2960" s="20" t="n">
        <f aca="false">F2960*E2960</f>
        <v>147.88</v>
      </c>
      <c r="J2960" s="20" t="n">
        <f aca="false">PARAMETER!$B$4*G2960*SQRT(E2960)</f>
        <v>28.9494238343459</v>
      </c>
      <c r="K2960" s="20" t="n">
        <f aca="false">I2960+J2960</f>
        <v>176.829423834346</v>
      </c>
      <c r="L2960" s="20" t="n">
        <f aca="false">K2960+F2960*H2960</f>
        <v>324.709423834346</v>
      </c>
      <c r="M2960" s="16" t="str">
        <f aca="false">IF(C2960&lt;=K2960,"REORDER",IF(C2960&gt;L2960,"OVERSTOCK","OK"))</f>
        <v>OVERSTOCK</v>
      </c>
      <c r="N2960" s="16" t="str">
        <f aca="false">IF(C2960&lt;=D2960,"REORDER","OK")</f>
        <v>OK</v>
      </c>
      <c r="O2960" s="18" t="n">
        <f aca="false">IF(D2960&lt;I2960,1,0)</f>
        <v>1</v>
      </c>
      <c r="P2960" s="20" t="n">
        <f aca="false">C2960/F2960</f>
        <v>11.6310522044901</v>
      </c>
      <c r="Q2960" s="19" t="n">
        <f aca="false">DATA!N2960</f>
        <v>32.75</v>
      </c>
      <c r="R2960" s="19" t="n">
        <f aca="false">DATA!O2960</f>
        <v>1.84</v>
      </c>
      <c r="S2960" s="17" t="n">
        <f aca="false">C2960*Q2960</f>
        <v>14082.5</v>
      </c>
      <c r="T2960" s="19" t="n">
        <f aca="false">C2960*R2960</f>
        <v>791.2</v>
      </c>
      <c r="U2960" s="20" t="n">
        <f aca="false">MAX(0,C2960-L2960)</f>
        <v>105.290576165654</v>
      </c>
      <c r="V2960" s="17" t="n">
        <f aca="false">U2960*Q2960</f>
        <v>3448.26636942517</v>
      </c>
      <c r="W2960" s="19" t="n">
        <f aca="false">U2960*R2960</f>
        <v>193.734660144804</v>
      </c>
      <c r="X2960" s="20" t="n">
        <f aca="false">MAX(0,K2960-C2960)</f>
        <v>0</v>
      </c>
      <c r="Y2960" s="17" t="n">
        <f aca="false">F2960*PARAMETER!$B$5*Q2960</f>
        <v>441930.1375</v>
      </c>
      <c r="Z2960" s="21" t="n">
        <f aca="false">SUMIF($Y$2:$Y$3205,"&gt;="&amp;Y2960)/SUM($Y$2:$Y$3205)</f>
        <v>0.923056497975365</v>
      </c>
      <c r="AA2960" s="16" t="str">
        <f aca="false">IF(Z2960&lt;=PARAMETER!$B$7,"A",IF(Z2960&lt;=PARAMETER!$B$8,"B","C"))</f>
        <v>B</v>
      </c>
      <c r="AB2960" s="22" t="n">
        <f aca="false">G2960/F2960</f>
        <v>0.238030835812821</v>
      </c>
      <c r="AC2960" s="16" t="str">
        <f aca="false">IF(AB2960&lt;=PARAMETER!$B$9,"X",IF(AB2960&lt;=PARAMETER!$B$10,"Y","Z"))</f>
        <v>X</v>
      </c>
      <c r="AD2960" s="16" t="str">
        <f aca="false">AA2960&amp;AC2960</f>
        <v>BX</v>
      </c>
      <c r="AE2960" s="22" t="n">
        <f aca="false">DATA!I2960</f>
        <v>0.47</v>
      </c>
      <c r="AF2960" s="18" t="n">
        <f aca="false">DATA!L2960</f>
        <v>108</v>
      </c>
      <c r="AG2960" s="16" t="str">
        <f aca="false">DATA!K2960</f>
        <v>D</v>
      </c>
      <c r="AH2960" s="18" t="n">
        <f aca="false">IF(AE2960&gt;=PARAMETER!$B$12,1,0)</f>
        <v>0</v>
      </c>
      <c r="AI2960" s="18" t="n">
        <f aca="false">IF(AF2960&gt;=PARAMETER!$B$13,1,0)</f>
        <v>1</v>
      </c>
      <c r="AJ2960" s="18" t="n">
        <f aca="false">IF(AND(AH2960=1,AI2960=1),1,0)</f>
        <v>0</v>
      </c>
    </row>
    <row r="2961" customFormat="false" ht="15" hidden="false" customHeight="false" outlineLevel="0" collapsed="false">
      <c r="A2961" s="16" t="str">
        <f aca="false">DATA!A2961</f>
        <v>ITM12959</v>
      </c>
      <c r="B2961" s="16" t="str">
        <f aca="false">DATA!B2961</f>
        <v>Electronics</v>
      </c>
      <c r="C2961" s="17" t="n">
        <f aca="false">DATA!C2961</f>
        <v>405</v>
      </c>
      <c r="D2961" s="17" t="n">
        <f aca="false">DATA!D2961</f>
        <v>19</v>
      </c>
      <c r="E2961" s="18" t="n">
        <f aca="false">DATA!F2961</f>
        <v>2</v>
      </c>
      <c r="F2961" s="19" t="n">
        <f aca="false">DATA!G2961</f>
        <v>46.96</v>
      </c>
      <c r="G2961" s="19" t="n">
        <f aca="false">DATA!H2961</f>
        <v>3.61</v>
      </c>
      <c r="H2961" s="18" t="n">
        <f aca="false">DATA!E2961</f>
        <v>5</v>
      </c>
      <c r="I2961" s="20" t="n">
        <f aca="false">F2961*E2961</f>
        <v>93.92</v>
      </c>
      <c r="J2961" s="20" t="n">
        <f aca="false">PARAMETER!$B$4*G2961*SQRT(E2961)</f>
        <v>8.39748924954558</v>
      </c>
      <c r="K2961" s="20" t="n">
        <f aca="false">I2961+J2961</f>
        <v>102.317489249546</v>
      </c>
      <c r="L2961" s="20" t="n">
        <f aca="false">K2961+F2961*H2961</f>
        <v>337.117489249546</v>
      </c>
      <c r="M2961" s="16" t="str">
        <f aca="false">IF(C2961&lt;=K2961,"REORDER",IF(C2961&gt;L2961,"OVERSTOCK","OK"))</f>
        <v>OVERSTOCK</v>
      </c>
      <c r="N2961" s="16" t="str">
        <f aca="false">IF(C2961&lt;=D2961,"REORDER","OK")</f>
        <v>OK</v>
      </c>
      <c r="O2961" s="18" t="n">
        <f aca="false">IF(D2961&lt;I2961,1,0)</f>
        <v>1</v>
      </c>
      <c r="P2961" s="20" t="n">
        <f aca="false">C2961/F2961</f>
        <v>8.62436115843271</v>
      </c>
      <c r="Q2961" s="19" t="n">
        <f aca="false">DATA!N2961</f>
        <v>40.64</v>
      </c>
      <c r="R2961" s="19" t="n">
        <f aca="false">DATA!O2961</f>
        <v>0.29</v>
      </c>
      <c r="S2961" s="17" t="n">
        <f aca="false">C2961*Q2961</f>
        <v>16459.2</v>
      </c>
      <c r="T2961" s="19" t="n">
        <f aca="false">C2961*R2961</f>
        <v>117.45</v>
      </c>
      <c r="U2961" s="20" t="n">
        <f aca="false">MAX(0,C2961-L2961)</f>
        <v>67.8825107504544</v>
      </c>
      <c r="V2961" s="17" t="n">
        <f aca="false">U2961*Q2961</f>
        <v>2758.74523689847</v>
      </c>
      <c r="W2961" s="19" t="n">
        <f aca="false">U2961*R2961</f>
        <v>19.6859281176318</v>
      </c>
      <c r="X2961" s="20" t="n">
        <f aca="false">MAX(0,K2961-C2961)</f>
        <v>0</v>
      </c>
      <c r="Y2961" s="17" t="n">
        <f aca="false">F2961*PARAMETER!$B$5*Q2961</f>
        <v>696585.856</v>
      </c>
      <c r="Z2961" s="21" t="n">
        <f aca="false">SUMIF($Y$2:$Y$3205,"&gt;="&amp;Y2961)/SUM($Y$2:$Y$3205)</f>
        <v>0.84500148387971</v>
      </c>
      <c r="AA2961" s="16" t="str">
        <f aca="false">IF(Z2961&lt;=PARAMETER!$B$7,"A",IF(Z2961&lt;=PARAMETER!$B$8,"B","C"))</f>
        <v>B</v>
      </c>
      <c r="AB2961" s="22" t="n">
        <f aca="false">G2961/F2961</f>
        <v>0.0768739352640545</v>
      </c>
      <c r="AC2961" s="16" t="str">
        <f aca="false">IF(AB2961&lt;=PARAMETER!$B$9,"X",IF(AB2961&lt;=PARAMETER!$B$10,"Y","Z"))</f>
        <v>X</v>
      </c>
      <c r="AD2961" s="16" t="str">
        <f aca="false">AA2961&amp;AC2961</f>
        <v>BX</v>
      </c>
      <c r="AE2961" s="22" t="n">
        <f aca="false">DATA!I2961</f>
        <v>0.83</v>
      </c>
      <c r="AF2961" s="18" t="n">
        <f aca="false">DATA!L2961</f>
        <v>54</v>
      </c>
      <c r="AG2961" s="16" t="str">
        <f aca="false">DATA!K2961</f>
        <v>C</v>
      </c>
      <c r="AH2961" s="18" t="n">
        <f aca="false">IF(AE2961&gt;=PARAMETER!$B$12,1,0)</f>
        <v>1</v>
      </c>
      <c r="AI2961" s="18" t="n">
        <f aca="false">IF(AF2961&gt;=PARAMETER!$B$13,1,0)</f>
        <v>0</v>
      </c>
      <c r="AJ2961" s="18" t="n">
        <f aca="false">IF(AND(AH2961=1,AI2961=1),1,0)</f>
        <v>0</v>
      </c>
    </row>
    <row r="2962" customFormat="false" ht="15" hidden="false" customHeight="false" outlineLevel="0" collapsed="false">
      <c r="A2962" s="16" t="str">
        <f aca="false">DATA!A2962</f>
        <v>ITM12960</v>
      </c>
      <c r="B2962" s="16" t="str">
        <f aca="false">DATA!B2962</f>
        <v>Apparel</v>
      </c>
      <c r="C2962" s="17" t="n">
        <f aca="false">DATA!C2962</f>
        <v>178</v>
      </c>
      <c r="D2962" s="17" t="n">
        <f aca="false">DATA!D2962</f>
        <v>34</v>
      </c>
      <c r="E2962" s="18" t="n">
        <f aca="false">DATA!F2962</f>
        <v>2</v>
      </c>
      <c r="F2962" s="19" t="n">
        <f aca="false">DATA!G2962</f>
        <v>26.93</v>
      </c>
      <c r="G2962" s="19" t="n">
        <f aca="false">DATA!H2962</f>
        <v>1.72</v>
      </c>
      <c r="H2962" s="18" t="n">
        <f aca="false">DATA!E2962</f>
        <v>6</v>
      </c>
      <c r="I2962" s="20" t="n">
        <f aca="false">F2962*E2962</f>
        <v>53.86</v>
      </c>
      <c r="J2962" s="20" t="n">
        <f aca="false">PARAMETER!$B$4*G2962*SQRT(E2962)</f>
        <v>4.00101980864776</v>
      </c>
      <c r="K2962" s="20" t="n">
        <f aca="false">I2962+J2962</f>
        <v>57.8610198086478</v>
      </c>
      <c r="L2962" s="20" t="n">
        <f aca="false">K2962+F2962*H2962</f>
        <v>219.441019808648</v>
      </c>
      <c r="M2962" s="16" t="str">
        <f aca="false">IF(C2962&lt;=K2962,"REORDER",IF(C2962&gt;L2962,"OVERSTOCK","OK"))</f>
        <v>OK</v>
      </c>
      <c r="N2962" s="16" t="str">
        <f aca="false">IF(C2962&lt;=D2962,"REORDER","OK")</f>
        <v>OK</v>
      </c>
      <c r="O2962" s="18" t="n">
        <f aca="false">IF(D2962&lt;I2962,1,0)</f>
        <v>1</v>
      </c>
      <c r="P2962" s="20" t="n">
        <f aca="false">C2962/F2962</f>
        <v>6.60972892684738</v>
      </c>
      <c r="Q2962" s="19" t="n">
        <f aca="false">DATA!N2962</f>
        <v>50.14</v>
      </c>
      <c r="R2962" s="19" t="n">
        <f aca="false">DATA!O2962</f>
        <v>1.34</v>
      </c>
      <c r="S2962" s="17" t="n">
        <f aca="false">C2962*Q2962</f>
        <v>8924.92</v>
      </c>
      <c r="T2962" s="19" t="n">
        <f aca="false">C2962*R2962</f>
        <v>238.52</v>
      </c>
      <c r="U2962" s="20" t="n">
        <f aca="false">MAX(0,C2962-L2962)</f>
        <v>0</v>
      </c>
      <c r="V2962" s="17" t="n">
        <f aca="false">U2962*Q2962</f>
        <v>0</v>
      </c>
      <c r="W2962" s="19" t="n">
        <f aca="false">U2962*R2962</f>
        <v>0</v>
      </c>
      <c r="X2962" s="20" t="n">
        <f aca="false">MAX(0,K2962-C2962)</f>
        <v>0</v>
      </c>
      <c r="Y2962" s="17" t="n">
        <f aca="false">F2962*PARAMETER!$B$5*Q2962</f>
        <v>492848.623</v>
      </c>
      <c r="Z2962" s="21" t="n">
        <f aca="false">SUMIF($Y$2:$Y$3205,"&gt;="&amp;Y2962)/SUM($Y$2:$Y$3205)</f>
        <v>0.907848329566375</v>
      </c>
      <c r="AA2962" s="16" t="str">
        <f aca="false">IF(Z2962&lt;=PARAMETER!$B$7,"A",IF(Z2962&lt;=PARAMETER!$B$8,"B","C"))</f>
        <v>B</v>
      </c>
      <c r="AB2962" s="22" t="n">
        <f aca="false">G2962/F2962</f>
        <v>0.0638692907538062</v>
      </c>
      <c r="AC2962" s="16" t="str">
        <f aca="false">IF(AB2962&lt;=PARAMETER!$B$9,"X",IF(AB2962&lt;=PARAMETER!$B$10,"Y","Z"))</f>
        <v>X</v>
      </c>
      <c r="AD2962" s="16" t="str">
        <f aca="false">AA2962&amp;AC2962</f>
        <v>BX</v>
      </c>
      <c r="AE2962" s="22" t="n">
        <f aca="false">DATA!I2962</f>
        <v>0.49</v>
      </c>
      <c r="AF2962" s="18" t="n">
        <f aca="false">DATA!L2962</f>
        <v>152</v>
      </c>
      <c r="AG2962" s="16" t="str">
        <f aca="false">DATA!K2962</f>
        <v>B</v>
      </c>
      <c r="AH2962" s="18" t="n">
        <f aca="false">IF(AE2962&gt;=PARAMETER!$B$12,1,0)</f>
        <v>0</v>
      </c>
      <c r="AI2962" s="18" t="n">
        <f aca="false">IF(AF2962&gt;=PARAMETER!$B$13,1,0)</f>
        <v>1</v>
      </c>
      <c r="AJ2962" s="18" t="n">
        <f aca="false">IF(AND(AH2962=1,AI2962=1),1,0)</f>
        <v>0</v>
      </c>
    </row>
    <row r="2963" customFormat="false" ht="15" hidden="false" customHeight="false" outlineLevel="0" collapsed="false">
      <c r="A2963" s="16" t="str">
        <f aca="false">DATA!A2963</f>
        <v>ITM12961</v>
      </c>
      <c r="B2963" s="16" t="str">
        <f aca="false">DATA!B2963</f>
        <v>Automotive</v>
      </c>
      <c r="C2963" s="17" t="n">
        <f aca="false">DATA!C2963</f>
        <v>76</v>
      </c>
      <c r="D2963" s="17" t="n">
        <f aca="false">DATA!D2963</f>
        <v>58</v>
      </c>
      <c r="E2963" s="18" t="n">
        <f aca="false">DATA!F2963</f>
        <v>2</v>
      </c>
      <c r="F2963" s="19" t="n">
        <f aca="false">DATA!G2963</f>
        <v>1.49</v>
      </c>
      <c r="G2963" s="19" t="n">
        <f aca="false">DATA!H2963</f>
        <v>1.15</v>
      </c>
      <c r="H2963" s="18" t="n">
        <f aca="false">DATA!E2963</f>
        <v>7</v>
      </c>
      <c r="I2963" s="20" t="n">
        <f aca="false">F2963*E2963</f>
        <v>2.98</v>
      </c>
      <c r="J2963" s="20" t="n">
        <f aca="false">PARAMETER!$B$4*G2963*SQRT(E2963)</f>
        <v>2.67510045345635</v>
      </c>
      <c r="K2963" s="20" t="n">
        <f aca="false">I2963+J2963</f>
        <v>5.65510045345635</v>
      </c>
      <c r="L2963" s="20" t="n">
        <f aca="false">K2963+F2963*H2963</f>
        <v>16.0851004534564</v>
      </c>
      <c r="M2963" s="16" t="str">
        <f aca="false">IF(C2963&lt;=K2963,"REORDER",IF(C2963&gt;L2963,"OVERSTOCK","OK"))</f>
        <v>OVERSTOCK</v>
      </c>
      <c r="N2963" s="16" t="str">
        <f aca="false">IF(C2963&lt;=D2963,"REORDER","OK")</f>
        <v>OK</v>
      </c>
      <c r="O2963" s="18" t="n">
        <f aca="false">IF(D2963&lt;I2963,1,0)</f>
        <v>0</v>
      </c>
      <c r="P2963" s="20" t="n">
        <f aca="false">C2963/F2963</f>
        <v>51.006711409396</v>
      </c>
      <c r="Q2963" s="19" t="n">
        <f aca="false">DATA!N2963</f>
        <v>161.96</v>
      </c>
      <c r="R2963" s="19" t="n">
        <f aca="false">DATA!O2963</f>
        <v>1.88</v>
      </c>
      <c r="S2963" s="17" t="n">
        <f aca="false">C2963*Q2963</f>
        <v>12308.96</v>
      </c>
      <c r="T2963" s="19" t="n">
        <f aca="false">C2963*R2963</f>
        <v>142.88</v>
      </c>
      <c r="U2963" s="20" t="n">
        <f aca="false">MAX(0,C2963-L2963)</f>
        <v>59.9148995465437</v>
      </c>
      <c r="V2963" s="17" t="n">
        <f aca="false">U2963*Q2963</f>
        <v>9703.81713055821</v>
      </c>
      <c r="W2963" s="19" t="n">
        <f aca="false">U2963*R2963</f>
        <v>112.640011147502</v>
      </c>
      <c r="X2963" s="20" t="n">
        <f aca="false">MAX(0,K2963-C2963)</f>
        <v>0</v>
      </c>
      <c r="Y2963" s="17" t="n">
        <f aca="false">F2963*PARAMETER!$B$5*Q2963</f>
        <v>88081.946</v>
      </c>
      <c r="Z2963" s="21" t="n">
        <f aca="false">SUMIF($Y$2:$Y$3205,"&gt;="&amp;Y2963)/SUM($Y$2:$Y$3205)</f>
        <v>0.997220998881963</v>
      </c>
      <c r="AA2963" s="16" t="str">
        <f aca="false">IF(Z2963&lt;=PARAMETER!$B$7,"A",IF(Z2963&lt;=PARAMETER!$B$8,"B","C"))</f>
        <v>C</v>
      </c>
      <c r="AB2963" s="22" t="n">
        <f aca="false">G2963/F2963</f>
        <v>0.771812080536913</v>
      </c>
      <c r="AC2963" s="16" t="str">
        <f aca="false">IF(AB2963&lt;=PARAMETER!$B$9,"X",IF(AB2963&lt;=PARAMETER!$B$10,"Y","Z"))</f>
        <v>Z</v>
      </c>
      <c r="AD2963" s="16" t="str">
        <f aca="false">AA2963&amp;AC2963</f>
        <v>CZ</v>
      </c>
      <c r="AE2963" s="22" t="n">
        <f aca="false">DATA!I2963</f>
        <v>0.73</v>
      </c>
      <c r="AF2963" s="18" t="n">
        <f aca="false">DATA!L2963</f>
        <v>26</v>
      </c>
      <c r="AG2963" s="16" t="str">
        <f aca="false">DATA!K2963</f>
        <v>A</v>
      </c>
      <c r="AH2963" s="18" t="n">
        <f aca="false">IF(AE2963&gt;=PARAMETER!$B$12,1,0)</f>
        <v>0</v>
      </c>
      <c r="AI2963" s="18" t="n">
        <f aca="false">IF(AF2963&gt;=PARAMETER!$B$13,1,0)</f>
        <v>0</v>
      </c>
      <c r="AJ2963" s="18" t="n">
        <f aca="false">IF(AND(AH2963=1,AI2963=1),1,0)</f>
        <v>0</v>
      </c>
    </row>
    <row r="2964" customFormat="false" ht="15" hidden="false" customHeight="false" outlineLevel="0" collapsed="false">
      <c r="A2964" s="16" t="str">
        <f aca="false">DATA!A2964</f>
        <v>ITM12962</v>
      </c>
      <c r="B2964" s="16" t="str">
        <f aca="false">DATA!B2964</f>
        <v>Electronics</v>
      </c>
      <c r="C2964" s="17" t="n">
        <f aca="false">DATA!C2964</f>
        <v>97</v>
      </c>
      <c r="D2964" s="17" t="n">
        <f aca="false">DATA!D2964</f>
        <v>58</v>
      </c>
      <c r="E2964" s="18" t="n">
        <f aca="false">DATA!F2964</f>
        <v>4</v>
      </c>
      <c r="F2964" s="19" t="n">
        <f aca="false">DATA!G2964</f>
        <v>17.58</v>
      </c>
      <c r="G2964" s="19" t="n">
        <f aca="false">DATA!H2964</f>
        <v>4.75</v>
      </c>
      <c r="H2964" s="18" t="n">
        <f aca="false">DATA!E2964</f>
        <v>5</v>
      </c>
      <c r="I2964" s="20" t="n">
        <f aca="false">F2964*E2964</f>
        <v>70.32</v>
      </c>
      <c r="J2964" s="20" t="n">
        <f aca="false">PARAMETER!$B$4*G2964*SQRT(E2964)</f>
        <v>15.626109456039</v>
      </c>
      <c r="K2964" s="20" t="n">
        <f aca="false">I2964+J2964</f>
        <v>85.946109456039</v>
      </c>
      <c r="L2964" s="20" t="n">
        <f aca="false">K2964+F2964*H2964</f>
        <v>173.846109456039</v>
      </c>
      <c r="M2964" s="16" t="str">
        <f aca="false">IF(C2964&lt;=K2964,"REORDER",IF(C2964&gt;L2964,"OVERSTOCK","OK"))</f>
        <v>OK</v>
      </c>
      <c r="N2964" s="16" t="str">
        <f aca="false">IF(C2964&lt;=D2964,"REORDER","OK")</f>
        <v>OK</v>
      </c>
      <c r="O2964" s="18" t="n">
        <f aca="false">IF(D2964&lt;I2964,1,0)</f>
        <v>1</v>
      </c>
      <c r="P2964" s="20" t="n">
        <f aca="false">C2964/F2964</f>
        <v>5.51763367463026</v>
      </c>
      <c r="Q2964" s="19" t="n">
        <f aca="false">DATA!N2964</f>
        <v>68.85</v>
      </c>
      <c r="R2964" s="19" t="n">
        <f aca="false">DATA!O2964</f>
        <v>1.53</v>
      </c>
      <c r="S2964" s="17" t="n">
        <f aca="false">C2964*Q2964</f>
        <v>6678.45</v>
      </c>
      <c r="T2964" s="19" t="n">
        <f aca="false">C2964*R2964</f>
        <v>148.41</v>
      </c>
      <c r="U2964" s="20" t="n">
        <f aca="false">MAX(0,C2964-L2964)</f>
        <v>0</v>
      </c>
      <c r="V2964" s="17" t="n">
        <f aca="false">U2964*Q2964</f>
        <v>0</v>
      </c>
      <c r="W2964" s="19" t="n">
        <f aca="false">U2964*R2964</f>
        <v>0</v>
      </c>
      <c r="X2964" s="20" t="n">
        <f aca="false">MAX(0,K2964-C2964)</f>
        <v>0</v>
      </c>
      <c r="Y2964" s="17" t="n">
        <f aca="false">F2964*PARAMETER!$B$5*Q2964</f>
        <v>441789.795</v>
      </c>
      <c r="Z2964" s="21" t="n">
        <f aca="false">SUMIF($Y$2:$Y$3205,"&gt;="&amp;Y2964)/SUM($Y$2:$Y$3205)</f>
        <v>0.923197369052558</v>
      </c>
      <c r="AA2964" s="16" t="str">
        <f aca="false">IF(Z2964&lt;=PARAMETER!$B$7,"A",IF(Z2964&lt;=PARAMETER!$B$8,"B","C"))</f>
        <v>B</v>
      </c>
      <c r="AB2964" s="22" t="n">
        <f aca="false">G2964/F2964</f>
        <v>0.270193401592719</v>
      </c>
      <c r="AC2964" s="16" t="str">
        <f aca="false">IF(AB2964&lt;=PARAMETER!$B$9,"X",IF(AB2964&lt;=PARAMETER!$B$10,"Y","Z"))</f>
        <v>Y</v>
      </c>
      <c r="AD2964" s="16" t="str">
        <f aca="false">AA2964&amp;AC2964</f>
        <v>BY</v>
      </c>
      <c r="AE2964" s="22" t="n">
        <f aca="false">DATA!I2964</f>
        <v>0.49</v>
      </c>
      <c r="AF2964" s="18" t="n">
        <f aca="false">DATA!L2964</f>
        <v>152</v>
      </c>
      <c r="AG2964" s="16" t="str">
        <f aca="false">DATA!K2964</f>
        <v>C</v>
      </c>
      <c r="AH2964" s="18" t="n">
        <f aca="false">IF(AE2964&gt;=PARAMETER!$B$12,1,0)</f>
        <v>0</v>
      </c>
      <c r="AI2964" s="18" t="n">
        <f aca="false">IF(AF2964&gt;=PARAMETER!$B$13,1,0)</f>
        <v>1</v>
      </c>
      <c r="AJ2964" s="18" t="n">
        <f aca="false">IF(AND(AH2964=1,AI2964=1),1,0)</f>
        <v>0</v>
      </c>
    </row>
    <row r="2965" customFormat="false" ht="15" hidden="false" customHeight="false" outlineLevel="0" collapsed="false">
      <c r="A2965" s="16" t="str">
        <f aca="false">DATA!A2965</f>
        <v>ITM12963</v>
      </c>
      <c r="B2965" s="16" t="str">
        <f aca="false">DATA!B2965</f>
        <v>Apparel</v>
      </c>
      <c r="C2965" s="17" t="n">
        <f aca="false">DATA!C2965</f>
        <v>213</v>
      </c>
      <c r="D2965" s="17" t="n">
        <f aca="false">DATA!D2965</f>
        <v>98</v>
      </c>
      <c r="E2965" s="18" t="n">
        <f aca="false">DATA!F2965</f>
        <v>5</v>
      </c>
      <c r="F2965" s="19" t="n">
        <f aca="false">DATA!G2965</f>
        <v>20.53</v>
      </c>
      <c r="G2965" s="19" t="n">
        <f aca="false">DATA!H2965</f>
        <v>2.06</v>
      </c>
      <c r="H2965" s="18" t="n">
        <f aca="false">DATA!E2965</f>
        <v>14</v>
      </c>
      <c r="I2965" s="20" t="n">
        <f aca="false">F2965*E2965</f>
        <v>102.65</v>
      </c>
      <c r="J2965" s="20" t="n">
        <f aca="false">PARAMETER!$B$4*G2965*SQRT(E2965)</f>
        <v>7.57668931717518</v>
      </c>
      <c r="K2965" s="20" t="n">
        <f aca="false">I2965+J2965</f>
        <v>110.226689317175</v>
      </c>
      <c r="L2965" s="20" t="n">
        <f aca="false">K2965+F2965*H2965</f>
        <v>397.646689317175</v>
      </c>
      <c r="M2965" s="16" t="str">
        <f aca="false">IF(C2965&lt;=K2965,"REORDER",IF(C2965&gt;L2965,"OVERSTOCK","OK"))</f>
        <v>OK</v>
      </c>
      <c r="N2965" s="16" t="str">
        <f aca="false">IF(C2965&lt;=D2965,"REORDER","OK")</f>
        <v>OK</v>
      </c>
      <c r="O2965" s="18" t="n">
        <f aca="false">IF(D2965&lt;I2965,1,0)</f>
        <v>1</v>
      </c>
      <c r="P2965" s="20" t="n">
        <f aca="false">C2965/F2965</f>
        <v>10.3750608865076</v>
      </c>
      <c r="Q2965" s="19" t="n">
        <f aca="false">DATA!N2965</f>
        <v>69.35</v>
      </c>
      <c r="R2965" s="19" t="n">
        <f aca="false">DATA!O2965</f>
        <v>0.63</v>
      </c>
      <c r="S2965" s="17" t="n">
        <f aca="false">C2965*Q2965</f>
        <v>14771.55</v>
      </c>
      <c r="T2965" s="19" t="n">
        <f aca="false">C2965*R2965</f>
        <v>134.19</v>
      </c>
      <c r="U2965" s="20" t="n">
        <f aca="false">MAX(0,C2965-L2965)</f>
        <v>0</v>
      </c>
      <c r="V2965" s="17" t="n">
        <f aca="false">U2965*Q2965</f>
        <v>0</v>
      </c>
      <c r="W2965" s="19" t="n">
        <f aca="false">U2965*R2965</f>
        <v>0</v>
      </c>
      <c r="X2965" s="20" t="n">
        <f aca="false">MAX(0,K2965-C2965)</f>
        <v>0</v>
      </c>
      <c r="Y2965" s="17" t="n">
        <f aca="false">F2965*PARAMETER!$B$5*Q2965</f>
        <v>519670.7575</v>
      </c>
      <c r="Z2965" s="21" t="n">
        <f aca="false">SUMIF($Y$2:$Y$3205,"&gt;="&amp;Y2965)/SUM($Y$2:$Y$3205)</f>
        <v>0.89979098151575</v>
      </c>
      <c r="AA2965" s="16" t="str">
        <f aca="false">IF(Z2965&lt;=PARAMETER!$B$7,"A",IF(Z2965&lt;=PARAMETER!$B$8,"B","C"))</f>
        <v>B</v>
      </c>
      <c r="AB2965" s="22" t="n">
        <f aca="false">G2965/F2965</f>
        <v>0.10034096444228</v>
      </c>
      <c r="AC2965" s="16" t="str">
        <f aca="false">IF(AB2965&lt;=PARAMETER!$B$9,"X",IF(AB2965&lt;=PARAMETER!$B$10,"Y","Z"))</f>
        <v>X</v>
      </c>
      <c r="AD2965" s="16" t="str">
        <f aca="false">AA2965&amp;AC2965</f>
        <v>BX</v>
      </c>
      <c r="AE2965" s="22" t="n">
        <f aca="false">DATA!I2965</f>
        <v>0.45</v>
      </c>
      <c r="AF2965" s="18" t="n">
        <f aca="false">DATA!L2965</f>
        <v>14</v>
      </c>
      <c r="AG2965" s="16" t="str">
        <f aca="false">DATA!K2965</f>
        <v>B</v>
      </c>
      <c r="AH2965" s="18" t="n">
        <f aca="false">IF(AE2965&gt;=PARAMETER!$B$12,1,0)</f>
        <v>0</v>
      </c>
      <c r="AI2965" s="18" t="n">
        <f aca="false">IF(AF2965&gt;=PARAMETER!$B$13,1,0)</f>
        <v>0</v>
      </c>
      <c r="AJ2965" s="18" t="n">
        <f aca="false">IF(AND(AH2965=1,AI2965=1),1,0)</f>
        <v>0</v>
      </c>
    </row>
    <row r="2966" customFormat="false" ht="15" hidden="false" customHeight="false" outlineLevel="0" collapsed="false">
      <c r="A2966" s="16" t="str">
        <f aca="false">DATA!A2966</f>
        <v>ITM12964</v>
      </c>
      <c r="B2966" s="16" t="str">
        <f aca="false">DATA!B2966</f>
        <v>Apparel</v>
      </c>
      <c r="C2966" s="17" t="n">
        <f aca="false">DATA!C2966</f>
        <v>304</v>
      </c>
      <c r="D2966" s="17" t="n">
        <f aca="false">DATA!D2966</f>
        <v>20</v>
      </c>
      <c r="E2966" s="18" t="n">
        <f aca="false">DATA!F2966</f>
        <v>6</v>
      </c>
      <c r="F2966" s="19" t="n">
        <f aca="false">DATA!G2966</f>
        <v>17.62</v>
      </c>
      <c r="G2966" s="19" t="n">
        <f aca="false">DATA!H2966</f>
        <v>3.79</v>
      </c>
      <c r="H2966" s="18" t="n">
        <f aca="false">DATA!E2966</f>
        <v>9</v>
      </c>
      <c r="I2966" s="20" t="n">
        <f aca="false">F2966*E2966</f>
        <v>105.72</v>
      </c>
      <c r="J2966" s="20" t="n">
        <f aca="false">PARAMETER!$B$4*G2966*SQRT(E2966)</f>
        <v>15.2701074119939</v>
      </c>
      <c r="K2966" s="20" t="n">
        <f aca="false">I2966+J2966</f>
        <v>120.990107411994</v>
      </c>
      <c r="L2966" s="20" t="n">
        <f aca="false">K2966+F2966*H2966</f>
        <v>279.570107411994</v>
      </c>
      <c r="M2966" s="16" t="str">
        <f aca="false">IF(C2966&lt;=K2966,"REORDER",IF(C2966&gt;L2966,"OVERSTOCK","OK"))</f>
        <v>OVERSTOCK</v>
      </c>
      <c r="N2966" s="16" t="str">
        <f aca="false">IF(C2966&lt;=D2966,"REORDER","OK")</f>
        <v>OK</v>
      </c>
      <c r="O2966" s="18" t="n">
        <f aca="false">IF(D2966&lt;I2966,1,0)</f>
        <v>1</v>
      </c>
      <c r="P2966" s="20" t="n">
        <f aca="false">C2966/F2966</f>
        <v>17.2531214528944</v>
      </c>
      <c r="Q2966" s="19" t="n">
        <f aca="false">DATA!N2966</f>
        <v>153.56</v>
      </c>
      <c r="R2966" s="19" t="n">
        <f aca="false">DATA!O2966</f>
        <v>1.46</v>
      </c>
      <c r="S2966" s="17" t="n">
        <f aca="false">C2966*Q2966</f>
        <v>46682.24</v>
      </c>
      <c r="T2966" s="19" t="n">
        <f aca="false">C2966*R2966</f>
        <v>443.84</v>
      </c>
      <c r="U2966" s="20" t="n">
        <f aca="false">MAX(0,C2966-L2966)</f>
        <v>24.4298925880061</v>
      </c>
      <c r="V2966" s="17" t="n">
        <f aca="false">U2966*Q2966</f>
        <v>3751.45430581421</v>
      </c>
      <c r="W2966" s="19" t="n">
        <f aca="false">U2966*R2966</f>
        <v>35.6676431784888</v>
      </c>
      <c r="X2966" s="20" t="n">
        <f aca="false">MAX(0,K2966-C2966)</f>
        <v>0</v>
      </c>
      <c r="Y2966" s="17" t="n">
        <f aca="false">F2966*PARAMETER!$B$5*Q2966</f>
        <v>987590.428</v>
      </c>
      <c r="Z2966" s="21" t="n">
        <f aca="false">SUMIF($Y$2:$Y$3205,"&gt;="&amp;Y2966)/SUM($Y$2:$Y$3205)</f>
        <v>0.740234808000507</v>
      </c>
      <c r="AA2966" s="16" t="str">
        <f aca="false">IF(Z2966&lt;=PARAMETER!$B$7,"A",IF(Z2966&lt;=PARAMETER!$B$8,"B","C"))</f>
        <v>A</v>
      </c>
      <c r="AB2966" s="22" t="n">
        <f aca="false">G2966/F2966</f>
        <v>0.215096481271283</v>
      </c>
      <c r="AC2966" s="16" t="str">
        <f aca="false">IF(AB2966&lt;=PARAMETER!$B$9,"X",IF(AB2966&lt;=PARAMETER!$B$10,"Y","Z"))</f>
        <v>X</v>
      </c>
      <c r="AD2966" s="16" t="str">
        <f aca="false">AA2966&amp;AC2966</f>
        <v>AX</v>
      </c>
      <c r="AE2966" s="22" t="n">
        <f aca="false">DATA!I2966</f>
        <v>0.99</v>
      </c>
      <c r="AF2966" s="18" t="n">
        <f aca="false">DATA!L2966</f>
        <v>20</v>
      </c>
      <c r="AG2966" s="16" t="str">
        <f aca="false">DATA!K2966</f>
        <v>C</v>
      </c>
      <c r="AH2966" s="18" t="n">
        <f aca="false">IF(AE2966&gt;=PARAMETER!$B$12,1,0)</f>
        <v>1</v>
      </c>
      <c r="AI2966" s="18" t="n">
        <f aca="false">IF(AF2966&gt;=PARAMETER!$B$13,1,0)</f>
        <v>0</v>
      </c>
      <c r="AJ2966" s="18" t="n">
        <f aca="false">IF(AND(AH2966=1,AI2966=1),1,0)</f>
        <v>0</v>
      </c>
    </row>
    <row r="2967" customFormat="false" ht="15" hidden="false" customHeight="false" outlineLevel="0" collapsed="false">
      <c r="A2967" s="16" t="str">
        <f aca="false">DATA!A2967</f>
        <v>ITM12965</v>
      </c>
      <c r="B2967" s="16" t="str">
        <f aca="false">DATA!B2967</f>
        <v>Groceries</v>
      </c>
      <c r="C2967" s="17" t="n">
        <f aca="false">DATA!C2967</f>
        <v>34</v>
      </c>
      <c r="D2967" s="17" t="n">
        <f aca="false">DATA!D2967</f>
        <v>71</v>
      </c>
      <c r="E2967" s="18" t="n">
        <f aca="false">DATA!F2967</f>
        <v>8</v>
      </c>
      <c r="F2967" s="19" t="n">
        <f aca="false">DATA!G2967</f>
        <v>22.38</v>
      </c>
      <c r="G2967" s="19" t="n">
        <f aca="false">DATA!H2967</f>
        <v>8.29</v>
      </c>
      <c r="H2967" s="18" t="n">
        <f aca="false">DATA!E2967</f>
        <v>7</v>
      </c>
      <c r="I2967" s="20" t="n">
        <f aca="false">F2967*E2967</f>
        <v>179.04</v>
      </c>
      <c r="J2967" s="20" t="n">
        <f aca="false">PARAMETER!$B$4*G2967*SQRT(E2967)</f>
        <v>38.5679700159185</v>
      </c>
      <c r="K2967" s="20" t="n">
        <f aca="false">I2967+J2967</f>
        <v>217.607970015918</v>
      </c>
      <c r="L2967" s="20" t="n">
        <f aca="false">K2967+F2967*H2967</f>
        <v>374.267970015919</v>
      </c>
      <c r="M2967" s="16" t="str">
        <f aca="false">IF(C2967&lt;=K2967,"REORDER",IF(C2967&gt;L2967,"OVERSTOCK","OK"))</f>
        <v>REORDER</v>
      </c>
      <c r="N2967" s="16" t="str">
        <f aca="false">IF(C2967&lt;=D2967,"REORDER","OK")</f>
        <v>REORDER</v>
      </c>
      <c r="O2967" s="18" t="n">
        <f aca="false">IF(D2967&lt;I2967,1,0)</f>
        <v>1</v>
      </c>
      <c r="P2967" s="20" t="n">
        <f aca="false">C2967/F2967</f>
        <v>1.51921358355675</v>
      </c>
      <c r="Q2967" s="19" t="n">
        <f aca="false">DATA!N2967</f>
        <v>88.36</v>
      </c>
      <c r="R2967" s="19" t="n">
        <f aca="false">DATA!O2967</f>
        <v>0.66</v>
      </c>
      <c r="S2967" s="17" t="n">
        <f aca="false">C2967*Q2967</f>
        <v>3004.24</v>
      </c>
      <c r="T2967" s="19" t="n">
        <f aca="false">C2967*R2967</f>
        <v>22.44</v>
      </c>
      <c r="U2967" s="20" t="n">
        <f aca="false">MAX(0,C2967-L2967)</f>
        <v>0</v>
      </c>
      <c r="V2967" s="17" t="n">
        <f aca="false">U2967*Q2967</f>
        <v>0</v>
      </c>
      <c r="W2967" s="19" t="n">
        <f aca="false">U2967*R2967</f>
        <v>0</v>
      </c>
      <c r="X2967" s="20" t="n">
        <f aca="false">MAX(0,K2967-C2967)</f>
        <v>183.607970015918</v>
      </c>
      <c r="Y2967" s="17" t="n">
        <f aca="false">F2967*PARAMETER!$B$5*Q2967</f>
        <v>721786.332</v>
      </c>
      <c r="Z2967" s="21" t="n">
        <f aca="false">SUMIF($Y$2:$Y$3205,"&gt;="&amp;Y2967)/SUM($Y$2:$Y$3205)</f>
        <v>0.837767792478928</v>
      </c>
      <c r="AA2967" s="16" t="str">
        <f aca="false">IF(Z2967&lt;=PARAMETER!$B$7,"A",IF(Z2967&lt;=PARAMETER!$B$8,"B","C"))</f>
        <v>B</v>
      </c>
      <c r="AB2967" s="22" t="n">
        <f aca="false">G2967/F2967</f>
        <v>0.370420017873101</v>
      </c>
      <c r="AC2967" s="16" t="str">
        <f aca="false">IF(AB2967&lt;=PARAMETER!$B$9,"X",IF(AB2967&lt;=PARAMETER!$B$10,"Y","Z"))</f>
        <v>Y</v>
      </c>
      <c r="AD2967" s="16" t="str">
        <f aca="false">AA2967&amp;AC2967</f>
        <v>BY</v>
      </c>
      <c r="AE2967" s="22" t="n">
        <f aca="false">DATA!I2967</f>
        <v>0.65</v>
      </c>
      <c r="AF2967" s="18" t="n">
        <f aca="false">DATA!L2967</f>
        <v>101</v>
      </c>
      <c r="AG2967" s="16" t="str">
        <f aca="false">DATA!K2967</f>
        <v>A</v>
      </c>
      <c r="AH2967" s="18" t="n">
        <f aca="false">IF(AE2967&gt;=PARAMETER!$B$12,1,0)</f>
        <v>0</v>
      </c>
      <c r="AI2967" s="18" t="n">
        <f aca="false">IF(AF2967&gt;=PARAMETER!$B$13,1,0)</f>
        <v>1</v>
      </c>
      <c r="AJ2967" s="18" t="n">
        <f aca="false">IF(AND(AH2967=1,AI2967=1),1,0)</f>
        <v>0</v>
      </c>
    </row>
    <row r="2968" customFormat="false" ht="15" hidden="false" customHeight="false" outlineLevel="0" collapsed="false">
      <c r="A2968" s="16" t="str">
        <f aca="false">DATA!A2968</f>
        <v>ITM12966</v>
      </c>
      <c r="B2968" s="16" t="str">
        <f aca="false">DATA!B2968</f>
        <v>Groceries</v>
      </c>
      <c r="C2968" s="17" t="n">
        <f aca="false">DATA!C2968</f>
        <v>31</v>
      </c>
      <c r="D2968" s="17" t="n">
        <f aca="false">DATA!D2968</f>
        <v>45</v>
      </c>
      <c r="E2968" s="18" t="n">
        <f aca="false">DATA!F2968</f>
        <v>3</v>
      </c>
      <c r="F2968" s="19" t="n">
        <f aca="false">DATA!G2968</f>
        <v>32</v>
      </c>
      <c r="G2968" s="19" t="n">
        <f aca="false">DATA!H2968</f>
        <v>4.15</v>
      </c>
      <c r="H2968" s="18" t="n">
        <f aca="false">DATA!E2968</f>
        <v>7</v>
      </c>
      <c r="I2968" s="20" t="n">
        <f aca="false">F2968*E2968</f>
        <v>96</v>
      </c>
      <c r="J2968" s="20" t="n">
        <f aca="false">PARAMETER!$B$4*G2968*SQRT(E2968)</f>
        <v>11.8232257195097</v>
      </c>
      <c r="K2968" s="20" t="n">
        <f aca="false">I2968+J2968</f>
        <v>107.82322571951</v>
      </c>
      <c r="L2968" s="20" t="n">
        <f aca="false">K2968+F2968*H2968</f>
        <v>331.82322571951</v>
      </c>
      <c r="M2968" s="16" t="str">
        <f aca="false">IF(C2968&lt;=K2968,"REORDER",IF(C2968&gt;L2968,"OVERSTOCK","OK"))</f>
        <v>REORDER</v>
      </c>
      <c r="N2968" s="16" t="str">
        <f aca="false">IF(C2968&lt;=D2968,"REORDER","OK")</f>
        <v>REORDER</v>
      </c>
      <c r="O2968" s="18" t="n">
        <f aca="false">IF(D2968&lt;I2968,1,0)</f>
        <v>1</v>
      </c>
      <c r="P2968" s="20" t="n">
        <f aca="false">C2968/F2968</f>
        <v>0.96875</v>
      </c>
      <c r="Q2968" s="19" t="n">
        <f aca="false">DATA!N2968</f>
        <v>22.28</v>
      </c>
      <c r="R2968" s="19" t="n">
        <f aca="false">DATA!O2968</f>
        <v>0.31</v>
      </c>
      <c r="S2968" s="17" t="n">
        <f aca="false">C2968*Q2968</f>
        <v>690.68</v>
      </c>
      <c r="T2968" s="19" t="n">
        <f aca="false">C2968*R2968</f>
        <v>9.61</v>
      </c>
      <c r="U2968" s="20" t="n">
        <f aca="false">MAX(0,C2968-L2968)</f>
        <v>0</v>
      </c>
      <c r="V2968" s="17" t="n">
        <f aca="false">U2968*Q2968</f>
        <v>0</v>
      </c>
      <c r="W2968" s="19" t="n">
        <f aca="false">U2968*R2968</f>
        <v>0</v>
      </c>
      <c r="X2968" s="20" t="n">
        <f aca="false">MAX(0,K2968-C2968)</f>
        <v>76.8232257195097</v>
      </c>
      <c r="Y2968" s="17" t="n">
        <f aca="false">F2968*PARAMETER!$B$5*Q2968</f>
        <v>260230.4</v>
      </c>
      <c r="Z2968" s="21" t="n">
        <f aca="false">SUMIF($Y$2:$Y$3205,"&gt;="&amp;Y2968)/SUM($Y$2:$Y$3205)</f>
        <v>0.96943022024371</v>
      </c>
      <c r="AA2968" s="16" t="str">
        <f aca="false">IF(Z2968&lt;=PARAMETER!$B$7,"A",IF(Z2968&lt;=PARAMETER!$B$8,"B","C"))</f>
        <v>C</v>
      </c>
      <c r="AB2968" s="22" t="n">
        <f aca="false">G2968/F2968</f>
        <v>0.1296875</v>
      </c>
      <c r="AC2968" s="16" t="str">
        <f aca="false">IF(AB2968&lt;=PARAMETER!$B$9,"X",IF(AB2968&lt;=PARAMETER!$B$10,"Y","Z"))</f>
        <v>X</v>
      </c>
      <c r="AD2968" s="16" t="str">
        <f aca="false">AA2968&amp;AC2968</f>
        <v>CX</v>
      </c>
      <c r="AE2968" s="22" t="n">
        <f aca="false">DATA!I2968</f>
        <v>0.43</v>
      </c>
      <c r="AF2968" s="18" t="n">
        <f aca="false">DATA!L2968</f>
        <v>151</v>
      </c>
      <c r="AG2968" s="16" t="str">
        <f aca="false">DATA!K2968</f>
        <v>B</v>
      </c>
      <c r="AH2968" s="18" t="n">
        <f aca="false">IF(AE2968&gt;=PARAMETER!$B$12,1,0)</f>
        <v>0</v>
      </c>
      <c r="AI2968" s="18" t="n">
        <f aca="false">IF(AF2968&gt;=PARAMETER!$B$13,1,0)</f>
        <v>1</v>
      </c>
      <c r="AJ2968" s="18" t="n">
        <f aca="false">IF(AND(AH2968=1,AI2968=1),1,0)</f>
        <v>0</v>
      </c>
    </row>
    <row r="2969" customFormat="false" ht="15" hidden="false" customHeight="false" outlineLevel="0" collapsed="false">
      <c r="A2969" s="16" t="str">
        <f aca="false">DATA!A2969</f>
        <v>ITM12967</v>
      </c>
      <c r="B2969" s="16" t="str">
        <f aca="false">DATA!B2969</f>
        <v>Automotive</v>
      </c>
      <c r="C2969" s="17" t="n">
        <f aca="false">DATA!C2969</f>
        <v>120</v>
      </c>
      <c r="D2969" s="17" t="n">
        <f aca="false">DATA!D2969</f>
        <v>48</v>
      </c>
      <c r="E2969" s="18" t="n">
        <f aca="false">DATA!F2969</f>
        <v>5</v>
      </c>
      <c r="F2969" s="19" t="n">
        <f aca="false">DATA!G2969</f>
        <v>6.94</v>
      </c>
      <c r="G2969" s="19" t="n">
        <f aca="false">DATA!H2969</f>
        <v>6.29</v>
      </c>
      <c r="H2969" s="18" t="n">
        <f aca="false">DATA!E2969</f>
        <v>8</v>
      </c>
      <c r="I2969" s="20" t="n">
        <f aca="false">F2969*E2969</f>
        <v>34.7</v>
      </c>
      <c r="J2969" s="20" t="n">
        <f aca="false">PARAMETER!$B$4*G2969*SQRT(E2969)</f>
        <v>23.1346484490446</v>
      </c>
      <c r="K2969" s="20" t="n">
        <f aca="false">I2969+J2969</f>
        <v>57.8346484490446</v>
      </c>
      <c r="L2969" s="20" t="n">
        <f aca="false">K2969+F2969*H2969</f>
        <v>113.354648449045</v>
      </c>
      <c r="M2969" s="16" t="str">
        <f aca="false">IF(C2969&lt;=K2969,"REORDER",IF(C2969&gt;L2969,"OVERSTOCK","OK"))</f>
        <v>OVERSTOCK</v>
      </c>
      <c r="N2969" s="16" t="str">
        <f aca="false">IF(C2969&lt;=D2969,"REORDER","OK")</f>
        <v>OK</v>
      </c>
      <c r="O2969" s="18" t="n">
        <f aca="false">IF(D2969&lt;I2969,1,0)</f>
        <v>0</v>
      </c>
      <c r="P2969" s="20" t="n">
        <f aca="false">C2969/F2969</f>
        <v>17.2910662824207</v>
      </c>
      <c r="Q2969" s="19" t="n">
        <f aca="false">DATA!N2969</f>
        <v>121.17</v>
      </c>
      <c r="R2969" s="19" t="n">
        <f aca="false">DATA!O2969</f>
        <v>1.46</v>
      </c>
      <c r="S2969" s="17" t="n">
        <f aca="false">C2969*Q2969</f>
        <v>14540.4</v>
      </c>
      <c r="T2969" s="19" t="n">
        <f aca="false">C2969*R2969</f>
        <v>175.2</v>
      </c>
      <c r="U2969" s="20" t="n">
        <f aca="false">MAX(0,C2969-L2969)</f>
        <v>6.64535155095541</v>
      </c>
      <c r="V2969" s="17" t="n">
        <f aca="false">U2969*Q2969</f>
        <v>805.217247429267</v>
      </c>
      <c r="W2969" s="19" t="n">
        <f aca="false">U2969*R2969</f>
        <v>9.7022132643949</v>
      </c>
      <c r="X2969" s="20" t="n">
        <f aca="false">MAX(0,K2969-C2969)</f>
        <v>0</v>
      </c>
      <c r="Y2969" s="17" t="n">
        <f aca="false">F2969*PARAMETER!$B$5*Q2969</f>
        <v>306935.727</v>
      </c>
      <c r="Z2969" s="21" t="n">
        <f aca="false">SUMIF($Y$2:$Y$3205,"&gt;="&amp;Y2969)/SUM($Y$2:$Y$3205)</f>
        <v>0.958572703734567</v>
      </c>
      <c r="AA2969" s="16" t="str">
        <f aca="false">IF(Z2969&lt;=PARAMETER!$B$7,"A",IF(Z2969&lt;=PARAMETER!$B$8,"B","C"))</f>
        <v>C</v>
      </c>
      <c r="AB2969" s="22" t="n">
        <f aca="false">G2969/F2969</f>
        <v>0.906340057636888</v>
      </c>
      <c r="AC2969" s="16" t="str">
        <f aca="false">IF(AB2969&lt;=PARAMETER!$B$9,"X",IF(AB2969&lt;=PARAMETER!$B$10,"Y","Z"))</f>
        <v>Z</v>
      </c>
      <c r="AD2969" s="16" t="str">
        <f aca="false">AA2969&amp;AC2969</f>
        <v>CZ</v>
      </c>
      <c r="AE2969" s="22" t="n">
        <f aca="false">DATA!I2969</f>
        <v>0.33</v>
      </c>
      <c r="AF2969" s="18" t="n">
        <f aca="false">DATA!L2969</f>
        <v>48</v>
      </c>
      <c r="AG2969" s="16" t="str">
        <f aca="false">DATA!K2969</f>
        <v>A</v>
      </c>
      <c r="AH2969" s="18" t="n">
        <f aca="false">IF(AE2969&gt;=PARAMETER!$B$12,1,0)</f>
        <v>0</v>
      </c>
      <c r="AI2969" s="18" t="n">
        <f aca="false">IF(AF2969&gt;=PARAMETER!$B$13,1,0)</f>
        <v>0</v>
      </c>
      <c r="AJ2969" s="18" t="n">
        <f aca="false">IF(AND(AH2969=1,AI2969=1),1,0)</f>
        <v>0</v>
      </c>
    </row>
    <row r="2970" customFormat="false" ht="15" hidden="false" customHeight="false" outlineLevel="0" collapsed="false">
      <c r="A2970" s="16" t="str">
        <f aca="false">DATA!A2970</f>
        <v>ITM12968</v>
      </c>
      <c r="B2970" s="16" t="str">
        <f aca="false">DATA!B2970</f>
        <v>Apparel</v>
      </c>
      <c r="C2970" s="17" t="n">
        <f aca="false">DATA!C2970</f>
        <v>175</v>
      </c>
      <c r="D2970" s="17" t="n">
        <f aca="false">DATA!D2970</f>
        <v>62</v>
      </c>
      <c r="E2970" s="18" t="n">
        <f aca="false">DATA!F2970</f>
        <v>4</v>
      </c>
      <c r="F2970" s="19" t="n">
        <f aca="false">DATA!G2970</f>
        <v>14.36</v>
      </c>
      <c r="G2970" s="19" t="n">
        <f aca="false">DATA!H2970</f>
        <v>5.27</v>
      </c>
      <c r="H2970" s="18" t="n">
        <f aca="false">DATA!E2970</f>
        <v>9</v>
      </c>
      <c r="I2970" s="20" t="n">
        <f aca="false">F2970*E2970</f>
        <v>57.44</v>
      </c>
      <c r="J2970" s="20" t="n">
        <f aca="false">PARAMETER!$B$4*G2970*SQRT(E2970)</f>
        <v>17.3367572280685</v>
      </c>
      <c r="K2970" s="20" t="n">
        <f aca="false">I2970+J2970</f>
        <v>74.7767572280685</v>
      </c>
      <c r="L2970" s="20" t="n">
        <f aca="false">K2970+F2970*H2970</f>
        <v>204.016757228069</v>
      </c>
      <c r="M2970" s="16" t="str">
        <f aca="false">IF(C2970&lt;=K2970,"REORDER",IF(C2970&gt;L2970,"OVERSTOCK","OK"))</f>
        <v>OK</v>
      </c>
      <c r="N2970" s="16" t="str">
        <f aca="false">IF(C2970&lt;=D2970,"REORDER","OK")</f>
        <v>OK</v>
      </c>
      <c r="O2970" s="18" t="n">
        <f aca="false">IF(D2970&lt;I2970,1,0)</f>
        <v>0</v>
      </c>
      <c r="P2970" s="20" t="n">
        <f aca="false">C2970/F2970</f>
        <v>12.1866295264624</v>
      </c>
      <c r="Q2970" s="19" t="n">
        <f aca="false">DATA!N2970</f>
        <v>34.71</v>
      </c>
      <c r="R2970" s="19" t="n">
        <f aca="false">DATA!O2970</f>
        <v>0.44</v>
      </c>
      <c r="S2970" s="17" t="n">
        <f aca="false">C2970*Q2970</f>
        <v>6074.25</v>
      </c>
      <c r="T2970" s="19" t="n">
        <f aca="false">C2970*R2970</f>
        <v>77</v>
      </c>
      <c r="U2970" s="20" t="n">
        <f aca="false">MAX(0,C2970-L2970)</f>
        <v>0</v>
      </c>
      <c r="V2970" s="17" t="n">
        <f aca="false">U2970*Q2970</f>
        <v>0</v>
      </c>
      <c r="W2970" s="19" t="n">
        <f aca="false">U2970*R2970</f>
        <v>0</v>
      </c>
      <c r="X2970" s="20" t="n">
        <f aca="false">MAX(0,K2970-C2970)</f>
        <v>0</v>
      </c>
      <c r="Y2970" s="17" t="n">
        <f aca="false">F2970*PARAMETER!$B$5*Q2970</f>
        <v>181928.994</v>
      </c>
      <c r="Z2970" s="21" t="n">
        <f aca="false">SUMIF($Y$2:$Y$3205,"&gt;="&amp;Y2970)/SUM($Y$2:$Y$3205)</f>
        <v>0.986101542484574</v>
      </c>
      <c r="AA2970" s="16" t="str">
        <f aca="false">IF(Z2970&lt;=PARAMETER!$B$7,"A",IF(Z2970&lt;=PARAMETER!$B$8,"B","C"))</f>
        <v>C</v>
      </c>
      <c r="AB2970" s="22" t="n">
        <f aca="false">G2970/F2970</f>
        <v>0.366991643454039</v>
      </c>
      <c r="AC2970" s="16" t="str">
        <f aca="false">IF(AB2970&lt;=PARAMETER!$B$9,"X",IF(AB2970&lt;=PARAMETER!$B$10,"Y","Z"))</f>
        <v>Y</v>
      </c>
      <c r="AD2970" s="16" t="str">
        <f aca="false">AA2970&amp;AC2970</f>
        <v>CY</v>
      </c>
      <c r="AE2970" s="22" t="n">
        <f aca="false">DATA!I2970</f>
        <v>0.14</v>
      </c>
      <c r="AF2970" s="18" t="n">
        <f aca="false">DATA!L2970</f>
        <v>51</v>
      </c>
      <c r="AG2970" s="16" t="str">
        <f aca="false">DATA!K2970</f>
        <v>A</v>
      </c>
      <c r="AH2970" s="18" t="n">
        <f aca="false">IF(AE2970&gt;=PARAMETER!$B$12,1,0)</f>
        <v>0</v>
      </c>
      <c r="AI2970" s="18" t="n">
        <f aca="false">IF(AF2970&gt;=PARAMETER!$B$13,1,0)</f>
        <v>0</v>
      </c>
      <c r="AJ2970" s="18" t="n">
        <f aca="false">IF(AND(AH2970=1,AI2970=1),1,0)</f>
        <v>0</v>
      </c>
    </row>
    <row r="2971" customFormat="false" ht="15" hidden="false" customHeight="false" outlineLevel="0" collapsed="false">
      <c r="A2971" s="16" t="str">
        <f aca="false">DATA!A2971</f>
        <v>ITM12969</v>
      </c>
      <c r="B2971" s="16" t="str">
        <f aca="false">DATA!B2971</f>
        <v>Apparel</v>
      </c>
      <c r="C2971" s="17" t="n">
        <f aca="false">DATA!C2971</f>
        <v>359</v>
      </c>
      <c r="D2971" s="17" t="n">
        <f aca="false">DATA!D2971</f>
        <v>99</v>
      </c>
      <c r="E2971" s="18" t="n">
        <f aca="false">DATA!F2971</f>
        <v>9</v>
      </c>
      <c r="F2971" s="19" t="n">
        <f aca="false">DATA!G2971</f>
        <v>25.87</v>
      </c>
      <c r="G2971" s="19" t="n">
        <f aca="false">DATA!H2971</f>
        <v>7.33</v>
      </c>
      <c r="H2971" s="18" t="n">
        <f aca="false">DATA!E2971</f>
        <v>12</v>
      </c>
      <c r="I2971" s="20" t="n">
        <f aca="false">F2971*E2971</f>
        <v>232.83</v>
      </c>
      <c r="J2971" s="20" t="n">
        <f aca="false">PARAMETER!$B$4*G2971*SQRT(E2971)</f>
        <v>36.1703312566629</v>
      </c>
      <c r="K2971" s="20" t="n">
        <f aca="false">I2971+J2971</f>
        <v>269.000331256663</v>
      </c>
      <c r="L2971" s="20" t="n">
        <f aca="false">K2971+F2971*H2971</f>
        <v>579.440331256663</v>
      </c>
      <c r="M2971" s="16" t="str">
        <f aca="false">IF(C2971&lt;=K2971,"REORDER",IF(C2971&gt;L2971,"OVERSTOCK","OK"))</f>
        <v>OK</v>
      </c>
      <c r="N2971" s="16" t="str">
        <f aca="false">IF(C2971&lt;=D2971,"REORDER","OK")</f>
        <v>OK</v>
      </c>
      <c r="O2971" s="18" t="n">
        <f aca="false">IF(D2971&lt;I2971,1,0)</f>
        <v>1</v>
      </c>
      <c r="P2971" s="20" t="n">
        <f aca="false">C2971/F2971</f>
        <v>13.8770776961732</v>
      </c>
      <c r="Q2971" s="19" t="n">
        <f aca="false">DATA!N2971</f>
        <v>118.62</v>
      </c>
      <c r="R2971" s="19" t="n">
        <f aca="false">DATA!O2971</f>
        <v>0.31</v>
      </c>
      <c r="S2971" s="17" t="n">
        <f aca="false">C2971*Q2971</f>
        <v>42584.58</v>
      </c>
      <c r="T2971" s="19" t="n">
        <f aca="false">C2971*R2971</f>
        <v>111.29</v>
      </c>
      <c r="U2971" s="20" t="n">
        <f aca="false">MAX(0,C2971-L2971)</f>
        <v>0</v>
      </c>
      <c r="V2971" s="17" t="n">
        <f aca="false">U2971*Q2971</f>
        <v>0</v>
      </c>
      <c r="W2971" s="19" t="n">
        <f aca="false">U2971*R2971</f>
        <v>0</v>
      </c>
      <c r="X2971" s="20" t="n">
        <f aca="false">MAX(0,K2971-C2971)</f>
        <v>0</v>
      </c>
      <c r="Y2971" s="17" t="n">
        <f aca="false">F2971*PARAMETER!$B$5*Q2971</f>
        <v>1120075.281</v>
      </c>
      <c r="Z2971" s="21" t="n">
        <f aca="false">SUMIF($Y$2:$Y$3205,"&gt;="&amp;Y2971)/SUM($Y$2:$Y$3205)</f>
        <v>0.678882081216536</v>
      </c>
      <c r="AA2971" s="16" t="str">
        <f aca="false">IF(Z2971&lt;=PARAMETER!$B$7,"A",IF(Z2971&lt;=PARAMETER!$B$8,"B","C"))</f>
        <v>A</v>
      </c>
      <c r="AB2971" s="22" t="n">
        <f aca="false">G2971/F2971</f>
        <v>0.283339775802087</v>
      </c>
      <c r="AC2971" s="16" t="str">
        <f aca="false">IF(AB2971&lt;=PARAMETER!$B$9,"X",IF(AB2971&lt;=PARAMETER!$B$10,"Y","Z"))</f>
        <v>Y</v>
      </c>
      <c r="AD2971" s="16" t="str">
        <f aca="false">AA2971&amp;AC2971</f>
        <v>AY</v>
      </c>
      <c r="AE2971" s="22" t="n">
        <f aca="false">DATA!I2971</f>
        <v>0.74</v>
      </c>
      <c r="AF2971" s="18" t="n">
        <f aca="false">DATA!L2971</f>
        <v>103</v>
      </c>
      <c r="AG2971" s="16" t="str">
        <f aca="false">DATA!K2971</f>
        <v>C</v>
      </c>
      <c r="AH2971" s="18" t="n">
        <f aca="false">IF(AE2971&gt;=PARAMETER!$B$12,1,0)</f>
        <v>0</v>
      </c>
      <c r="AI2971" s="18" t="n">
        <f aca="false">IF(AF2971&gt;=PARAMETER!$B$13,1,0)</f>
        <v>1</v>
      </c>
      <c r="AJ2971" s="18" t="n">
        <f aca="false">IF(AND(AH2971=1,AI2971=1),1,0)</f>
        <v>0</v>
      </c>
    </row>
    <row r="2972" customFormat="false" ht="15" hidden="false" customHeight="false" outlineLevel="0" collapsed="false">
      <c r="A2972" s="16" t="str">
        <f aca="false">DATA!A2972</f>
        <v>ITM12970</v>
      </c>
      <c r="B2972" s="16" t="str">
        <f aca="false">DATA!B2972</f>
        <v>Groceries</v>
      </c>
      <c r="C2972" s="17" t="n">
        <f aca="false">DATA!C2972</f>
        <v>144</v>
      </c>
      <c r="D2972" s="17" t="n">
        <f aca="false">DATA!D2972</f>
        <v>87</v>
      </c>
      <c r="E2972" s="18" t="n">
        <f aca="false">DATA!F2972</f>
        <v>7</v>
      </c>
      <c r="F2972" s="19" t="n">
        <f aca="false">DATA!G2972</f>
        <v>16.46</v>
      </c>
      <c r="G2972" s="19" t="n">
        <f aca="false">DATA!H2972</f>
        <v>1.98</v>
      </c>
      <c r="H2972" s="18" t="n">
        <f aca="false">DATA!E2972</f>
        <v>12</v>
      </c>
      <c r="I2972" s="20" t="n">
        <f aca="false">F2972*E2972</f>
        <v>115.22</v>
      </c>
      <c r="J2972" s="20" t="n">
        <f aca="false">PARAMETER!$B$4*G2972*SQRT(E2972)</f>
        <v>8.61670980723208</v>
      </c>
      <c r="K2972" s="20" t="n">
        <f aca="false">I2972+J2972</f>
        <v>123.836709807232</v>
      </c>
      <c r="L2972" s="20" t="n">
        <f aca="false">K2972+F2972*H2972</f>
        <v>321.356709807232</v>
      </c>
      <c r="M2972" s="16" t="str">
        <f aca="false">IF(C2972&lt;=K2972,"REORDER",IF(C2972&gt;L2972,"OVERSTOCK","OK"))</f>
        <v>OK</v>
      </c>
      <c r="N2972" s="16" t="str">
        <f aca="false">IF(C2972&lt;=D2972,"REORDER","OK")</f>
        <v>OK</v>
      </c>
      <c r="O2972" s="18" t="n">
        <f aca="false">IF(D2972&lt;I2972,1,0)</f>
        <v>1</v>
      </c>
      <c r="P2972" s="20" t="n">
        <f aca="false">C2972/F2972</f>
        <v>8.74848116646415</v>
      </c>
      <c r="Q2972" s="19" t="n">
        <f aca="false">DATA!N2972</f>
        <v>158.13</v>
      </c>
      <c r="R2972" s="19" t="n">
        <f aca="false">DATA!O2972</f>
        <v>1.15</v>
      </c>
      <c r="S2972" s="17" t="n">
        <f aca="false">C2972*Q2972</f>
        <v>22770.72</v>
      </c>
      <c r="T2972" s="19" t="n">
        <f aca="false">C2972*R2972</f>
        <v>165.6</v>
      </c>
      <c r="U2972" s="20" t="n">
        <f aca="false">MAX(0,C2972-L2972)</f>
        <v>0</v>
      </c>
      <c r="V2972" s="17" t="n">
        <f aca="false">U2972*Q2972</f>
        <v>0</v>
      </c>
      <c r="W2972" s="19" t="n">
        <f aca="false">U2972*R2972</f>
        <v>0</v>
      </c>
      <c r="X2972" s="20" t="n">
        <f aca="false">MAX(0,K2972-C2972)</f>
        <v>0</v>
      </c>
      <c r="Y2972" s="17" t="n">
        <f aca="false">F2972*PARAMETER!$B$5*Q2972</f>
        <v>950029.227</v>
      </c>
      <c r="Z2972" s="21" t="n">
        <f aca="false">SUMIF($Y$2:$Y$3205,"&gt;="&amp;Y2972)/SUM($Y$2:$Y$3205)</f>
        <v>0.755998324857032</v>
      </c>
      <c r="AA2972" s="16" t="str">
        <f aca="false">IF(Z2972&lt;=PARAMETER!$B$7,"A",IF(Z2972&lt;=PARAMETER!$B$8,"B","C"))</f>
        <v>A</v>
      </c>
      <c r="AB2972" s="22" t="n">
        <f aca="false">G2972/F2972</f>
        <v>0.120291616038882</v>
      </c>
      <c r="AC2972" s="16" t="str">
        <f aca="false">IF(AB2972&lt;=PARAMETER!$B$9,"X",IF(AB2972&lt;=PARAMETER!$B$10,"Y","Z"))</f>
        <v>X</v>
      </c>
      <c r="AD2972" s="16" t="str">
        <f aca="false">AA2972&amp;AC2972</f>
        <v>AX</v>
      </c>
      <c r="AE2972" s="22" t="n">
        <f aca="false">DATA!I2972</f>
        <v>0.43</v>
      </c>
      <c r="AF2972" s="18" t="n">
        <f aca="false">DATA!L2972</f>
        <v>14</v>
      </c>
      <c r="AG2972" s="16" t="str">
        <f aca="false">DATA!K2972</f>
        <v>D</v>
      </c>
      <c r="AH2972" s="18" t="n">
        <f aca="false">IF(AE2972&gt;=PARAMETER!$B$12,1,0)</f>
        <v>0</v>
      </c>
      <c r="AI2972" s="18" t="n">
        <f aca="false">IF(AF2972&gt;=PARAMETER!$B$13,1,0)</f>
        <v>0</v>
      </c>
      <c r="AJ2972" s="18" t="n">
        <f aca="false">IF(AND(AH2972=1,AI2972=1),1,0)</f>
        <v>0</v>
      </c>
    </row>
    <row r="2973" customFormat="false" ht="15" hidden="false" customHeight="false" outlineLevel="0" collapsed="false">
      <c r="A2973" s="16" t="str">
        <f aca="false">DATA!A2973</f>
        <v>ITM12971</v>
      </c>
      <c r="B2973" s="16" t="str">
        <f aca="false">DATA!B2973</f>
        <v>Electronics</v>
      </c>
      <c r="C2973" s="17" t="n">
        <f aca="false">DATA!C2973</f>
        <v>378</v>
      </c>
      <c r="D2973" s="17" t="n">
        <f aca="false">DATA!D2973</f>
        <v>65</v>
      </c>
      <c r="E2973" s="18" t="n">
        <f aca="false">DATA!F2973</f>
        <v>4</v>
      </c>
      <c r="F2973" s="19" t="n">
        <f aca="false">DATA!G2973</f>
        <v>49.56</v>
      </c>
      <c r="G2973" s="19" t="n">
        <f aca="false">DATA!H2973</f>
        <v>9.24</v>
      </c>
      <c r="H2973" s="18" t="n">
        <f aca="false">DATA!E2973</f>
        <v>10</v>
      </c>
      <c r="I2973" s="20" t="n">
        <f aca="false">F2973*E2973</f>
        <v>198.24</v>
      </c>
      <c r="J2973" s="20" t="n">
        <f aca="false">PARAMETER!$B$4*G2973*SQRT(E2973)</f>
        <v>30.3968950260632</v>
      </c>
      <c r="K2973" s="20" t="n">
        <f aca="false">I2973+J2973</f>
        <v>228.636895026063</v>
      </c>
      <c r="L2973" s="20" t="n">
        <f aca="false">K2973+F2973*H2973</f>
        <v>724.236895026063</v>
      </c>
      <c r="M2973" s="16" t="str">
        <f aca="false">IF(C2973&lt;=K2973,"REORDER",IF(C2973&gt;L2973,"OVERSTOCK","OK"))</f>
        <v>OK</v>
      </c>
      <c r="N2973" s="16" t="str">
        <f aca="false">IF(C2973&lt;=D2973,"REORDER","OK")</f>
        <v>OK</v>
      </c>
      <c r="O2973" s="18" t="n">
        <f aca="false">IF(D2973&lt;I2973,1,0)</f>
        <v>1</v>
      </c>
      <c r="P2973" s="20" t="n">
        <f aca="false">C2973/F2973</f>
        <v>7.6271186440678</v>
      </c>
      <c r="Q2973" s="19" t="n">
        <f aca="false">DATA!N2973</f>
        <v>186.6</v>
      </c>
      <c r="R2973" s="19" t="n">
        <f aca="false">DATA!O2973</f>
        <v>1.28</v>
      </c>
      <c r="S2973" s="17" t="n">
        <f aca="false">C2973*Q2973</f>
        <v>70534.8</v>
      </c>
      <c r="T2973" s="19" t="n">
        <f aca="false">C2973*R2973</f>
        <v>483.84</v>
      </c>
      <c r="U2973" s="20" t="n">
        <f aca="false">MAX(0,C2973-L2973)</f>
        <v>0</v>
      </c>
      <c r="V2973" s="17" t="n">
        <f aca="false">U2973*Q2973</f>
        <v>0</v>
      </c>
      <c r="W2973" s="19" t="n">
        <f aca="false">U2973*R2973</f>
        <v>0</v>
      </c>
      <c r="X2973" s="20" t="n">
        <f aca="false">MAX(0,K2973-C2973)</f>
        <v>0</v>
      </c>
      <c r="Y2973" s="17" t="n">
        <f aca="false">F2973*PARAMETER!$B$5*Q2973</f>
        <v>3375482.04</v>
      </c>
      <c r="Z2973" s="21" t="n">
        <f aca="false">SUMIF($Y$2:$Y$3205,"&gt;="&amp;Y2973)/SUM($Y$2:$Y$3205)</f>
        <v>0.0177841038104219</v>
      </c>
      <c r="AA2973" s="16" t="str">
        <f aca="false">IF(Z2973&lt;=PARAMETER!$B$7,"A",IF(Z2973&lt;=PARAMETER!$B$8,"B","C"))</f>
        <v>A</v>
      </c>
      <c r="AB2973" s="22" t="n">
        <f aca="false">G2973/F2973</f>
        <v>0.186440677966102</v>
      </c>
      <c r="AC2973" s="16" t="str">
        <f aca="false">IF(AB2973&lt;=PARAMETER!$B$9,"X",IF(AB2973&lt;=PARAMETER!$B$10,"Y","Z"))</f>
        <v>X</v>
      </c>
      <c r="AD2973" s="16" t="str">
        <f aca="false">AA2973&amp;AC2973</f>
        <v>AX</v>
      </c>
      <c r="AE2973" s="22" t="n">
        <f aca="false">DATA!I2973</f>
        <v>0.84</v>
      </c>
      <c r="AF2973" s="18" t="n">
        <f aca="false">DATA!L2973</f>
        <v>61</v>
      </c>
      <c r="AG2973" s="16" t="str">
        <f aca="false">DATA!K2973</f>
        <v>B</v>
      </c>
      <c r="AH2973" s="18" t="n">
        <f aca="false">IF(AE2973&gt;=PARAMETER!$B$12,1,0)</f>
        <v>1</v>
      </c>
      <c r="AI2973" s="18" t="n">
        <f aca="false">IF(AF2973&gt;=PARAMETER!$B$13,1,0)</f>
        <v>0</v>
      </c>
      <c r="AJ2973" s="18" t="n">
        <f aca="false">IF(AND(AH2973=1,AI2973=1),1,0)</f>
        <v>0</v>
      </c>
    </row>
    <row r="2974" customFormat="false" ht="15" hidden="false" customHeight="false" outlineLevel="0" collapsed="false">
      <c r="A2974" s="16" t="str">
        <f aca="false">DATA!A2974</f>
        <v>ITM12972</v>
      </c>
      <c r="B2974" s="16" t="str">
        <f aca="false">DATA!B2974</f>
        <v>Electronics</v>
      </c>
      <c r="C2974" s="17" t="n">
        <f aca="false">DATA!C2974</f>
        <v>299</v>
      </c>
      <c r="D2974" s="17" t="n">
        <f aca="false">DATA!D2974</f>
        <v>10</v>
      </c>
      <c r="E2974" s="18" t="n">
        <f aca="false">DATA!F2974</f>
        <v>9</v>
      </c>
      <c r="F2974" s="19" t="n">
        <f aca="false">DATA!G2974</f>
        <v>22.14</v>
      </c>
      <c r="G2974" s="19" t="n">
        <f aca="false">DATA!H2974</f>
        <v>6.61</v>
      </c>
      <c r="H2974" s="18" t="n">
        <f aca="false">DATA!E2974</f>
        <v>11</v>
      </c>
      <c r="I2974" s="20" t="n">
        <f aca="false">F2974*E2974</f>
        <v>199.26</v>
      </c>
      <c r="J2974" s="20" t="n">
        <f aca="false">PARAMETER!$B$4*G2974*SQRT(E2974)</f>
        <v>32.6174474224477</v>
      </c>
      <c r="K2974" s="20" t="n">
        <f aca="false">I2974+J2974</f>
        <v>231.877447422448</v>
      </c>
      <c r="L2974" s="20" t="n">
        <f aca="false">K2974+F2974*H2974</f>
        <v>475.417447422448</v>
      </c>
      <c r="M2974" s="16" t="str">
        <f aca="false">IF(C2974&lt;=K2974,"REORDER",IF(C2974&gt;L2974,"OVERSTOCK","OK"))</f>
        <v>OK</v>
      </c>
      <c r="N2974" s="16" t="str">
        <f aca="false">IF(C2974&lt;=D2974,"REORDER","OK")</f>
        <v>OK</v>
      </c>
      <c r="O2974" s="18" t="n">
        <f aca="false">IF(D2974&lt;I2974,1,0)</f>
        <v>1</v>
      </c>
      <c r="P2974" s="20" t="n">
        <f aca="false">C2974/F2974</f>
        <v>13.5049683830172</v>
      </c>
      <c r="Q2974" s="19" t="n">
        <f aca="false">DATA!N2974</f>
        <v>22.74</v>
      </c>
      <c r="R2974" s="19" t="n">
        <f aca="false">DATA!O2974</f>
        <v>0.2</v>
      </c>
      <c r="S2974" s="17" t="n">
        <f aca="false">C2974*Q2974</f>
        <v>6799.26</v>
      </c>
      <c r="T2974" s="19" t="n">
        <f aca="false">C2974*R2974</f>
        <v>59.8</v>
      </c>
      <c r="U2974" s="20" t="n">
        <f aca="false">MAX(0,C2974-L2974)</f>
        <v>0</v>
      </c>
      <c r="V2974" s="17" t="n">
        <f aca="false">U2974*Q2974</f>
        <v>0</v>
      </c>
      <c r="W2974" s="19" t="n">
        <f aca="false">U2974*R2974</f>
        <v>0</v>
      </c>
      <c r="X2974" s="20" t="n">
        <f aca="false">MAX(0,K2974-C2974)</f>
        <v>0</v>
      </c>
      <c r="Y2974" s="17" t="n">
        <f aca="false">F2974*PARAMETER!$B$5*Q2974</f>
        <v>183764.214</v>
      </c>
      <c r="Z2974" s="21" t="n">
        <f aca="false">SUMIF($Y$2:$Y$3205,"&gt;="&amp;Y2974)/SUM($Y$2:$Y$3205)</f>
        <v>0.985517937595217</v>
      </c>
      <c r="AA2974" s="16" t="str">
        <f aca="false">IF(Z2974&lt;=PARAMETER!$B$7,"A",IF(Z2974&lt;=PARAMETER!$B$8,"B","C"))</f>
        <v>C</v>
      </c>
      <c r="AB2974" s="22" t="n">
        <f aca="false">G2974/F2974</f>
        <v>0.298554652213189</v>
      </c>
      <c r="AC2974" s="16" t="str">
        <f aca="false">IF(AB2974&lt;=PARAMETER!$B$9,"X",IF(AB2974&lt;=PARAMETER!$B$10,"Y","Z"))</f>
        <v>Y</v>
      </c>
      <c r="AD2974" s="16" t="str">
        <f aca="false">AA2974&amp;AC2974</f>
        <v>CY</v>
      </c>
      <c r="AE2974" s="22" t="n">
        <f aca="false">DATA!I2974</f>
        <v>0.43</v>
      </c>
      <c r="AF2974" s="18" t="n">
        <f aca="false">DATA!L2974</f>
        <v>159</v>
      </c>
      <c r="AG2974" s="16" t="str">
        <f aca="false">DATA!K2974</f>
        <v>B</v>
      </c>
      <c r="AH2974" s="18" t="n">
        <f aca="false">IF(AE2974&gt;=PARAMETER!$B$12,1,0)</f>
        <v>0</v>
      </c>
      <c r="AI2974" s="18" t="n">
        <f aca="false">IF(AF2974&gt;=PARAMETER!$B$13,1,0)</f>
        <v>1</v>
      </c>
      <c r="AJ2974" s="18" t="n">
        <f aca="false">IF(AND(AH2974=1,AI2974=1),1,0)</f>
        <v>0</v>
      </c>
    </row>
    <row r="2975" customFormat="false" ht="15" hidden="false" customHeight="false" outlineLevel="0" collapsed="false">
      <c r="A2975" s="16" t="str">
        <f aca="false">DATA!A2975</f>
        <v>ITM12973</v>
      </c>
      <c r="B2975" s="16" t="str">
        <f aca="false">DATA!B2975</f>
        <v>Pharma</v>
      </c>
      <c r="C2975" s="17" t="n">
        <f aca="false">DATA!C2975</f>
        <v>424</v>
      </c>
      <c r="D2975" s="17" t="n">
        <f aca="false">DATA!D2975</f>
        <v>65</v>
      </c>
      <c r="E2975" s="18" t="n">
        <f aca="false">DATA!F2975</f>
        <v>8</v>
      </c>
      <c r="F2975" s="19" t="n">
        <f aca="false">DATA!G2975</f>
        <v>43.62</v>
      </c>
      <c r="G2975" s="19" t="n">
        <f aca="false">DATA!H2975</f>
        <v>3.07</v>
      </c>
      <c r="H2975" s="18" t="n">
        <f aca="false">DATA!E2975</f>
        <v>13</v>
      </c>
      <c r="I2975" s="20" t="n">
        <f aca="false">F2975*E2975</f>
        <v>348.96</v>
      </c>
      <c r="J2975" s="20" t="n">
        <f aca="false">PARAMETER!$B$4*G2975*SQRT(E2975)</f>
        <v>14.2827102471495</v>
      </c>
      <c r="K2975" s="20" t="n">
        <f aca="false">I2975+J2975</f>
        <v>363.24271024715</v>
      </c>
      <c r="L2975" s="20" t="n">
        <f aca="false">K2975+F2975*H2975</f>
        <v>930.302710247149</v>
      </c>
      <c r="M2975" s="16" t="str">
        <f aca="false">IF(C2975&lt;=K2975,"REORDER",IF(C2975&gt;L2975,"OVERSTOCK","OK"))</f>
        <v>OK</v>
      </c>
      <c r="N2975" s="16" t="str">
        <f aca="false">IF(C2975&lt;=D2975,"REORDER","OK")</f>
        <v>OK</v>
      </c>
      <c r="O2975" s="18" t="n">
        <f aca="false">IF(D2975&lt;I2975,1,0)</f>
        <v>1</v>
      </c>
      <c r="P2975" s="20" t="n">
        <f aca="false">C2975/F2975</f>
        <v>9.72031178358551</v>
      </c>
      <c r="Q2975" s="19" t="n">
        <f aca="false">DATA!N2975</f>
        <v>67.75</v>
      </c>
      <c r="R2975" s="19" t="n">
        <f aca="false">DATA!O2975</f>
        <v>0.11</v>
      </c>
      <c r="S2975" s="17" t="n">
        <f aca="false">C2975*Q2975</f>
        <v>28726</v>
      </c>
      <c r="T2975" s="19" t="n">
        <f aca="false">C2975*R2975</f>
        <v>46.64</v>
      </c>
      <c r="U2975" s="20" t="n">
        <f aca="false">MAX(0,C2975-L2975)</f>
        <v>0</v>
      </c>
      <c r="V2975" s="17" t="n">
        <f aca="false">U2975*Q2975</f>
        <v>0</v>
      </c>
      <c r="W2975" s="19" t="n">
        <f aca="false">U2975*R2975</f>
        <v>0</v>
      </c>
      <c r="X2975" s="20" t="n">
        <f aca="false">MAX(0,K2975-C2975)</f>
        <v>0</v>
      </c>
      <c r="Y2975" s="17" t="n">
        <f aca="false">F2975*PARAMETER!$B$5*Q2975</f>
        <v>1078668.075</v>
      </c>
      <c r="Z2975" s="21" t="n">
        <f aca="false">SUMIF($Y$2:$Y$3205,"&gt;="&amp;Y2975)/SUM($Y$2:$Y$3205)</f>
        <v>0.693923949262542</v>
      </c>
      <c r="AA2975" s="16" t="str">
        <f aca="false">IF(Z2975&lt;=PARAMETER!$B$7,"A",IF(Z2975&lt;=PARAMETER!$B$8,"B","C"))</f>
        <v>A</v>
      </c>
      <c r="AB2975" s="22" t="n">
        <f aca="false">G2975/F2975</f>
        <v>0.0703805593764328</v>
      </c>
      <c r="AC2975" s="16" t="str">
        <f aca="false">IF(AB2975&lt;=PARAMETER!$B$9,"X",IF(AB2975&lt;=PARAMETER!$B$10,"Y","Z"))</f>
        <v>X</v>
      </c>
      <c r="AD2975" s="16" t="str">
        <f aca="false">AA2975&amp;AC2975</f>
        <v>AX</v>
      </c>
      <c r="AE2975" s="22" t="n">
        <f aca="false">DATA!I2975</f>
        <v>0.44</v>
      </c>
      <c r="AF2975" s="18" t="n">
        <f aca="false">DATA!L2975</f>
        <v>53</v>
      </c>
      <c r="AG2975" s="16" t="str">
        <f aca="false">DATA!K2975</f>
        <v>D</v>
      </c>
      <c r="AH2975" s="18" t="n">
        <f aca="false">IF(AE2975&gt;=PARAMETER!$B$12,1,0)</f>
        <v>0</v>
      </c>
      <c r="AI2975" s="18" t="n">
        <f aca="false">IF(AF2975&gt;=PARAMETER!$B$13,1,0)</f>
        <v>0</v>
      </c>
      <c r="AJ2975" s="18" t="n">
        <f aca="false">IF(AND(AH2975=1,AI2975=1),1,0)</f>
        <v>0</v>
      </c>
    </row>
    <row r="2976" customFormat="false" ht="15" hidden="false" customHeight="false" outlineLevel="0" collapsed="false">
      <c r="A2976" s="16" t="str">
        <f aca="false">DATA!A2976</f>
        <v>ITM12974</v>
      </c>
      <c r="B2976" s="16" t="str">
        <f aca="false">DATA!B2976</f>
        <v>Groceries</v>
      </c>
      <c r="C2976" s="17" t="n">
        <f aca="false">DATA!C2976</f>
        <v>413</v>
      </c>
      <c r="D2976" s="17" t="n">
        <f aca="false">DATA!D2976</f>
        <v>13</v>
      </c>
      <c r="E2976" s="18" t="n">
        <f aca="false">DATA!F2976</f>
        <v>2</v>
      </c>
      <c r="F2976" s="19" t="n">
        <f aca="false">DATA!G2976</f>
        <v>44.93</v>
      </c>
      <c r="G2976" s="19" t="n">
        <f aca="false">DATA!H2976</f>
        <v>1.67</v>
      </c>
      <c r="H2976" s="18" t="n">
        <f aca="false">DATA!E2976</f>
        <v>6</v>
      </c>
      <c r="I2976" s="20" t="n">
        <f aca="false">F2976*E2976</f>
        <v>89.86</v>
      </c>
      <c r="J2976" s="20" t="n">
        <f aca="false">PARAMETER!$B$4*G2976*SQRT(E2976)</f>
        <v>3.88471109328009</v>
      </c>
      <c r="K2976" s="20" t="n">
        <f aca="false">I2976+J2976</f>
        <v>93.7447110932801</v>
      </c>
      <c r="L2976" s="20" t="n">
        <f aca="false">K2976+F2976*H2976</f>
        <v>363.32471109328</v>
      </c>
      <c r="M2976" s="16" t="str">
        <f aca="false">IF(C2976&lt;=K2976,"REORDER",IF(C2976&gt;L2976,"OVERSTOCK","OK"))</f>
        <v>OVERSTOCK</v>
      </c>
      <c r="N2976" s="16" t="str">
        <f aca="false">IF(C2976&lt;=D2976,"REORDER","OK")</f>
        <v>OK</v>
      </c>
      <c r="O2976" s="18" t="n">
        <f aca="false">IF(D2976&lt;I2976,1,0)</f>
        <v>1</v>
      </c>
      <c r="P2976" s="20" t="n">
        <f aca="false">C2976/F2976</f>
        <v>9.19207656354329</v>
      </c>
      <c r="Q2976" s="19" t="n">
        <f aca="false">DATA!N2976</f>
        <v>133.97</v>
      </c>
      <c r="R2976" s="19" t="n">
        <f aca="false">DATA!O2976</f>
        <v>1.78</v>
      </c>
      <c r="S2976" s="17" t="n">
        <f aca="false">C2976*Q2976</f>
        <v>55329.61</v>
      </c>
      <c r="T2976" s="19" t="n">
        <f aca="false">C2976*R2976</f>
        <v>735.14</v>
      </c>
      <c r="U2976" s="20" t="n">
        <f aca="false">MAX(0,C2976-L2976)</f>
        <v>49.6752889067199</v>
      </c>
      <c r="V2976" s="17" t="n">
        <f aca="false">U2976*Q2976</f>
        <v>6654.99845483327</v>
      </c>
      <c r="W2976" s="19" t="n">
        <f aca="false">U2976*R2976</f>
        <v>88.4220142539615</v>
      </c>
      <c r="X2976" s="20" t="n">
        <f aca="false">MAX(0,K2976-C2976)</f>
        <v>0</v>
      </c>
      <c r="Y2976" s="17" t="n">
        <f aca="false">F2976*PARAMETER!$B$5*Q2976</f>
        <v>2197034.3165</v>
      </c>
      <c r="Z2976" s="21" t="n">
        <f aca="false">SUMIF($Y$2:$Y$3205,"&gt;="&amp;Y2976)/SUM($Y$2:$Y$3205)</f>
        <v>0.27184442958414</v>
      </c>
      <c r="AA2976" s="16" t="str">
        <f aca="false">IF(Z2976&lt;=PARAMETER!$B$7,"A",IF(Z2976&lt;=PARAMETER!$B$8,"B","C"))</f>
        <v>A</v>
      </c>
      <c r="AB2976" s="22" t="n">
        <f aca="false">G2976/F2976</f>
        <v>0.0371689294458046</v>
      </c>
      <c r="AC2976" s="16" t="str">
        <f aca="false">IF(AB2976&lt;=PARAMETER!$B$9,"X",IF(AB2976&lt;=PARAMETER!$B$10,"Y","Z"))</f>
        <v>X</v>
      </c>
      <c r="AD2976" s="16" t="str">
        <f aca="false">AA2976&amp;AC2976</f>
        <v>AX</v>
      </c>
      <c r="AE2976" s="22" t="n">
        <f aca="false">DATA!I2976</f>
        <v>0.8</v>
      </c>
      <c r="AF2976" s="18" t="n">
        <f aca="false">DATA!L2976</f>
        <v>124</v>
      </c>
      <c r="AG2976" s="16" t="str">
        <f aca="false">DATA!K2976</f>
        <v>B</v>
      </c>
      <c r="AH2976" s="18" t="n">
        <f aca="false">IF(AE2976&gt;=PARAMETER!$B$12,1,0)</f>
        <v>1</v>
      </c>
      <c r="AI2976" s="18" t="n">
        <f aca="false">IF(AF2976&gt;=PARAMETER!$B$13,1,0)</f>
        <v>1</v>
      </c>
      <c r="AJ2976" s="18" t="n">
        <f aca="false">IF(AND(AH2976=1,AI2976=1),1,0)</f>
        <v>1</v>
      </c>
    </row>
    <row r="2977" customFormat="false" ht="15" hidden="false" customHeight="false" outlineLevel="0" collapsed="false">
      <c r="A2977" s="16" t="str">
        <f aca="false">DATA!A2977</f>
        <v>ITM12975</v>
      </c>
      <c r="B2977" s="16" t="str">
        <f aca="false">DATA!B2977</f>
        <v>Pharma</v>
      </c>
      <c r="C2977" s="17" t="n">
        <f aca="false">DATA!C2977</f>
        <v>129</v>
      </c>
      <c r="D2977" s="17" t="n">
        <f aca="false">DATA!D2977</f>
        <v>39</v>
      </c>
      <c r="E2977" s="18" t="n">
        <f aca="false">DATA!F2977</f>
        <v>5</v>
      </c>
      <c r="F2977" s="19" t="n">
        <f aca="false">DATA!G2977</f>
        <v>41.96</v>
      </c>
      <c r="G2977" s="19" t="n">
        <f aca="false">DATA!H2977</f>
        <v>1.92</v>
      </c>
      <c r="H2977" s="18" t="n">
        <f aca="false">DATA!E2977</f>
        <v>7</v>
      </c>
      <c r="I2977" s="20" t="n">
        <f aca="false">F2977*E2977</f>
        <v>209.8</v>
      </c>
      <c r="J2977" s="20" t="n">
        <f aca="false">PARAMETER!$B$4*G2977*SQRT(E2977)</f>
        <v>7.06176868396909</v>
      </c>
      <c r="K2977" s="20" t="n">
        <f aca="false">I2977+J2977</f>
        <v>216.861768683969</v>
      </c>
      <c r="L2977" s="20" t="n">
        <f aca="false">K2977+F2977*H2977</f>
        <v>510.581768683969</v>
      </c>
      <c r="M2977" s="16" t="str">
        <f aca="false">IF(C2977&lt;=K2977,"REORDER",IF(C2977&gt;L2977,"OVERSTOCK","OK"))</f>
        <v>REORDER</v>
      </c>
      <c r="N2977" s="16" t="str">
        <f aca="false">IF(C2977&lt;=D2977,"REORDER","OK")</f>
        <v>OK</v>
      </c>
      <c r="O2977" s="18" t="n">
        <f aca="false">IF(D2977&lt;I2977,1,0)</f>
        <v>1</v>
      </c>
      <c r="P2977" s="20" t="n">
        <f aca="false">C2977/F2977</f>
        <v>3.0743565300286</v>
      </c>
      <c r="Q2977" s="19" t="n">
        <f aca="false">DATA!N2977</f>
        <v>69.94</v>
      </c>
      <c r="R2977" s="19" t="n">
        <f aca="false">DATA!O2977</f>
        <v>0.32</v>
      </c>
      <c r="S2977" s="17" t="n">
        <f aca="false">C2977*Q2977</f>
        <v>9022.26</v>
      </c>
      <c r="T2977" s="19" t="n">
        <f aca="false">C2977*R2977</f>
        <v>41.28</v>
      </c>
      <c r="U2977" s="20" t="n">
        <f aca="false">MAX(0,C2977-L2977)</f>
        <v>0</v>
      </c>
      <c r="V2977" s="17" t="n">
        <f aca="false">U2977*Q2977</f>
        <v>0</v>
      </c>
      <c r="W2977" s="19" t="n">
        <f aca="false">U2977*R2977</f>
        <v>0</v>
      </c>
      <c r="X2977" s="20" t="n">
        <f aca="false">MAX(0,K2977-C2977)</f>
        <v>87.8617686839691</v>
      </c>
      <c r="Y2977" s="17" t="n">
        <f aca="false">F2977*PARAMETER!$B$5*Q2977</f>
        <v>1071159.076</v>
      </c>
      <c r="Z2977" s="21" t="n">
        <f aca="false">SUMIF($Y$2:$Y$3205,"&gt;="&amp;Y2977)/SUM($Y$2:$Y$3205)</f>
        <v>0.695979000651243</v>
      </c>
      <c r="AA2977" s="16" t="str">
        <f aca="false">IF(Z2977&lt;=PARAMETER!$B$7,"A",IF(Z2977&lt;=PARAMETER!$B$8,"B","C"))</f>
        <v>A</v>
      </c>
      <c r="AB2977" s="22" t="n">
        <f aca="false">G2977/F2977</f>
        <v>0.0457578646329838</v>
      </c>
      <c r="AC2977" s="16" t="str">
        <f aca="false">IF(AB2977&lt;=PARAMETER!$B$9,"X",IF(AB2977&lt;=PARAMETER!$B$10,"Y","Z"))</f>
        <v>X</v>
      </c>
      <c r="AD2977" s="16" t="str">
        <f aca="false">AA2977&amp;AC2977</f>
        <v>AX</v>
      </c>
      <c r="AE2977" s="22" t="n">
        <f aca="false">DATA!I2977</f>
        <v>0.54</v>
      </c>
      <c r="AF2977" s="18" t="n">
        <f aca="false">DATA!L2977</f>
        <v>162</v>
      </c>
      <c r="AG2977" s="16" t="str">
        <f aca="false">DATA!K2977</f>
        <v>C</v>
      </c>
      <c r="AH2977" s="18" t="n">
        <f aca="false">IF(AE2977&gt;=PARAMETER!$B$12,1,0)</f>
        <v>0</v>
      </c>
      <c r="AI2977" s="18" t="n">
        <f aca="false">IF(AF2977&gt;=PARAMETER!$B$13,1,0)</f>
        <v>1</v>
      </c>
      <c r="AJ2977" s="18" t="n">
        <f aca="false">IF(AND(AH2977=1,AI2977=1),1,0)</f>
        <v>0</v>
      </c>
    </row>
    <row r="2978" customFormat="false" ht="15" hidden="false" customHeight="false" outlineLevel="0" collapsed="false">
      <c r="A2978" s="16" t="str">
        <f aca="false">DATA!A2978</f>
        <v>ITM12976</v>
      </c>
      <c r="B2978" s="16" t="str">
        <f aca="false">DATA!B2978</f>
        <v>Groceries</v>
      </c>
      <c r="C2978" s="17" t="n">
        <f aca="false">DATA!C2978</f>
        <v>353</v>
      </c>
      <c r="D2978" s="17" t="n">
        <f aca="false">DATA!D2978</f>
        <v>21</v>
      </c>
      <c r="E2978" s="18" t="n">
        <f aca="false">DATA!F2978</f>
        <v>8</v>
      </c>
      <c r="F2978" s="19" t="n">
        <f aca="false">DATA!G2978</f>
        <v>3.3</v>
      </c>
      <c r="G2978" s="19" t="n">
        <f aca="false">DATA!H2978</f>
        <v>7.94</v>
      </c>
      <c r="H2978" s="18" t="n">
        <f aca="false">DATA!E2978</f>
        <v>7</v>
      </c>
      <c r="I2978" s="20" t="n">
        <f aca="false">F2978*E2978</f>
        <v>26.4</v>
      </c>
      <c r="J2978" s="20" t="n">
        <f aca="false">PARAMETER!$B$4*G2978*SQRT(E2978)</f>
        <v>36.9396480007712</v>
      </c>
      <c r="K2978" s="20" t="n">
        <f aca="false">I2978+J2978</f>
        <v>63.3396480007712</v>
      </c>
      <c r="L2978" s="20" t="n">
        <f aca="false">K2978+F2978*H2978</f>
        <v>86.4396480007711</v>
      </c>
      <c r="M2978" s="16" t="str">
        <f aca="false">IF(C2978&lt;=K2978,"REORDER",IF(C2978&gt;L2978,"OVERSTOCK","OK"))</f>
        <v>OVERSTOCK</v>
      </c>
      <c r="N2978" s="16" t="str">
        <f aca="false">IF(C2978&lt;=D2978,"REORDER","OK")</f>
        <v>OK</v>
      </c>
      <c r="O2978" s="18" t="n">
        <f aca="false">IF(D2978&lt;I2978,1,0)</f>
        <v>1</v>
      </c>
      <c r="P2978" s="20" t="n">
        <f aca="false">C2978/F2978</f>
        <v>106.969696969697</v>
      </c>
      <c r="Q2978" s="19" t="n">
        <f aca="false">DATA!N2978</f>
        <v>95.69</v>
      </c>
      <c r="R2978" s="19" t="n">
        <f aca="false">DATA!O2978</f>
        <v>1.21</v>
      </c>
      <c r="S2978" s="17" t="n">
        <f aca="false">C2978*Q2978</f>
        <v>33778.57</v>
      </c>
      <c r="T2978" s="19" t="n">
        <f aca="false">C2978*R2978</f>
        <v>427.13</v>
      </c>
      <c r="U2978" s="20" t="n">
        <f aca="false">MAX(0,C2978-L2978)</f>
        <v>266.560351999229</v>
      </c>
      <c r="V2978" s="17" t="n">
        <f aca="false">U2978*Q2978</f>
        <v>25507.1600828062</v>
      </c>
      <c r="W2978" s="19" t="n">
        <f aca="false">U2978*R2978</f>
        <v>322.538025919067</v>
      </c>
      <c r="X2978" s="20" t="n">
        <f aca="false">MAX(0,K2978-C2978)</f>
        <v>0</v>
      </c>
      <c r="Y2978" s="17" t="n">
        <f aca="false">F2978*PARAMETER!$B$5*Q2978</f>
        <v>115258.605</v>
      </c>
      <c r="Z2978" s="21" t="n">
        <f aca="false">SUMIF($Y$2:$Y$3205,"&gt;="&amp;Y2978)/SUM($Y$2:$Y$3205)</f>
        <v>0.994664748220554</v>
      </c>
      <c r="AA2978" s="16" t="str">
        <f aca="false">IF(Z2978&lt;=PARAMETER!$B$7,"A",IF(Z2978&lt;=PARAMETER!$B$8,"B","C"))</f>
        <v>C</v>
      </c>
      <c r="AB2978" s="22" t="n">
        <f aca="false">G2978/F2978</f>
        <v>2.40606060606061</v>
      </c>
      <c r="AC2978" s="16" t="str">
        <f aca="false">IF(AB2978&lt;=PARAMETER!$B$9,"X",IF(AB2978&lt;=PARAMETER!$B$10,"Y","Z"))</f>
        <v>Z</v>
      </c>
      <c r="AD2978" s="16" t="str">
        <f aca="false">AA2978&amp;AC2978</f>
        <v>CZ</v>
      </c>
      <c r="AE2978" s="22" t="n">
        <f aca="false">DATA!I2978</f>
        <v>0.9</v>
      </c>
      <c r="AF2978" s="18" t="n">
        <f aca="false">DATA!L2978</f>
        <v>136</v>
      </c>
      <c r="AG2978" s="16" t="str">
        <f aca="false">DATA!K2978</f>
        <v>B</v>
      </c>
      <c r="AH2978" s="18" t="n">
        <f aca="false">IF(AE2978&gt;=PARAMETER!$B$12,1,0)</f>
        <v>1</v>
      </c>
      <c r="AI2978" s="18" t="n">
        <f aca="false">IF(AF2978&gt;=PARAMETER!$B$13,1,0)</f>
        <v>1</v>
      </c>
      <c r="AJ2978" s="18" t="n">
        <f aca="false">IF(AND(AH2978=1,AI2978=1),1,0)</f>
        <v>1</v>
      </c>
    </row>
    <row r="2979" customFormat="false" ht="15" hidden="false" customHeight="false" outlineLevel="0" collapsed="false">
      <c r="A2979" s="16" t="str">
        <f aca="false">DATA!A2979</f>
        <v>ITM12977</v>
      </c>
      <c r="B2979" s="16" t="str">
        <f aca="false">DATA!B2979</f>
        <v>Automotive</v>
      </c>
      <c r="C2979" s="17" t="n">
        <f aca="false">DATA!C2979</f>
        <v>376</v>
      </c>
      <c r="D2979" s="17" t="n">
        <f aca="false">DATA!D2979</f>
        <v>44</v>
      </c>
      <c r="E2979" s="18" t="n">
        <f aca="false">DATA!F2979</f>
        <v>2</v>
      </c>
      <c r="F2979" s="19" t="n">
        <f aca="false">DATA!G2979</f>
        <v>47.44</v>
      </c>
      <c r="G2979" s="19" t="n">
        <f aca="false">DATA!H2979</f>
        <v>6.09</v>
      </c>
      <c r="H2979" s="18" t="n">
        <f aca="false">DATA!E2979</f>
        <v>10</v>
      </c>
      <c r="I2979" s="20" t="n">
        <f aca="false">F2979*E2979</f>
        <v>94.88</v>
      </c>
      <c r="J2979" s="20" t="n">
        <f aca="false">PARAMETER!$B$4*G2979*SQRT(E2979)</f>
        <v>14.1664015317819</v>
      </c>
      <c r="K2979" s="20" t="n">
        <f aca="false">I2979+J2979</f>
        <v>109.046401531782</v>
      </c>
      <c r="L2979" s="20" t="n">
        <f aca="false">K2979+F2979*H2979</f>
        <v>583.446401531782</v>
      </c>
      <c r="M2979" s="16" t="str">
        <f aca="false">IF(C2979&lt;=K2979,"REORDER",IF(C2979&gt;L2979,"OVERSTOCK","OK"))</f>
        <v>OK</v>
      </c>
      <c r="N2979" s="16" t="str">
        <f aca="false">IF(C2979&lt;=D2979,"REORDER","OK")</f>
        <v>OK</v>
      </c>
      <c r="O2979" s="18" t="n">
        <f aca="false">IF(D2979&lt;I2979,1,0)</f>
        <v>1</v>
      </c>
      <c r="P2979" s="20" t="n">
        <f aca="false">C2979/F2979</f>
        <v>7.92580101180439</v>
      </c>
      <c r="Q2979" s="19" t="n">
        <f aca="false">DATA!N2979</f>
        <v>13.82</v>
      </c>
      <c r="R2979" s="19" t="n">
        <f aca="false">DATA!O2979</f>
        <v>1.91</v>
      </c>
      <c r="S2979" s="17" t="n">
        <f aca="false">C2979*Q2979</f>
        <v>5196.32</v>
      </c>
      <c r="T2979" s="19" t="n">
        <f aca="false">C2979*R2979</f>
        <v>718.16</v>
      </c>
      <c r="U2979" s="20" t="n">
        <f aca="false">MAX(0,C2979-L2979)</f>
        <v>0</v>
      </c>
      <c r="V2979" s="17" t="n">
        <f aca="false">U2979*Q2979</f>
        <v>0</v>
      </c>
      <c r="W2979" s="19" t="n">
        <f aca="false">U2979*R2979</f>
        <v>0</v>
      </c>
      <c r="X2979" s="20" t="n">
        <f aca="false">MAX(0,K2979-C2979)</f>
        <v>0</v>
      </c>
      <c r="Y2979" s="17" t="n">
        <f aca="false">F2979*PARAMETER!$B$5*Q2979</f>
        <v>239301.592</v>
      </c>
      <c r="Z2979" s="21" t="n">
        <f aca="false">SUMIF($Y$2:$Y$3205,"&gt;="&amp;Y2979)/SUM($Y$2:$Y$3205)</f>
        <v>0.974694325229258</v>
      </c>
      <c r="AA2979" s="16" t="str">
        <f aca="false">IF(Z2979&lt;=PARAMETER!$B$7,"A",IF(Z2979&lt;=PARAMETER!$B$8,"B","C"))</f>
        <v>C</v>
      </c>
      <c r="AB2979" s="22" t="n">
        <f aca="false">G2979/F2979</f>
        <v>0.128372681281619</v>
      </c>
      <c r="AC2979" s="16" t="str">
        <f aca="false">IF(AB2979&lt;=PARAMETER!$B$9,"X",IF(AB2979&lt;=PARAMETER!$B$10,"Y","Z"))</f>
        <v>X</v>
      </c>
      <c r="AD2979" s="16" t="str">
        <f aca="false">AA2979&amp;AC2979</f>
        <v>CX</v>
      </c>
      <c r="AE2979" s="22" t="n">
        <f aca="false">DATA!I2979</f>
        <v>0.63</v>
      </c>
      <c r="AF2979" s="18" t="n">
        <f aca="false">DATA!L2979</f>
        <v>125</v>
      </c>
      <c r="AG2979" s="16" t="str">
        <f aca="false">DATA!K2979</f>
        <v>C</v>
      </c>
      <c r="AH2979" s="18" t="n">
        <f aca="false">IF(AE2979&gt;=PARAMETER!$B$12,1,0)</f>
        <v>0</v>
      </c>
      <c r="AI2979" s="18" t="n">
        <f aca="false">IF(AF2979&gt;=PARAMETER!$B$13,1,0)</f>
        <v>1</v>
      </c>
      <c r="AJ2979" s="18" t="n">
        <f aca="false">IF(AND(AH2979=1,AI2979=1),1,0)</f>
        <v>0</v>
      </c>
    </row>
    <row r="2980" customFormat="false" ht="15" hidden="false" customHeight="false" outlineLevel="0" collapsed="false">
      <c r="A2980" s="16" t="str">
        <f aca="false">DATA!A2980</f>
        <v>ITM12978</v>
      </c>
      <c r="B2980" s="16" t="str">
        <f aca="false">DATA!B2980</f>
        <v>Apparel</v>
      </c>
      <c r="C2980" s="17" t="n">
        <f aca="false">DATA!C2980</f>
        <v>165</v>
      </c>
      <c r="D2980" s="17" t="n">
        <f aca="false">DATA!D2980</f>
        <v>86</v>
      </c>
      <c r="E2980" s="18" t="n">
        <f aca="false">DATA!F2980</f>
        <v>3</v>
      </c>
      <c r="F2980" s="19" t="n">
        <f aca="false">DATA!G2980</f>
        <v>7.31</v>
      </c>
      <c r="G2980" s="19" t="n">
        <f aca="false">DATA!H2980</f>
        <v>4.12</v>
      </c>
      <c r="H2980" s="18" t="n">
        <f aca="false">DATA!E2980</f>
        <v>11</v>
      </c>
      <c r="I2980" s="20" t="n">
        <f aca="false">F2980*E2980</f>
        <v>21.93</v>
      </c>
      <c r="J2980" s="20" t="n">
        <f aca="false">PARAMETER!$B$4*G2980*SQRT(E2980)</f>
        <v>11.7377566179228</v>
      </c>
      <c r="K2980" s="20" t="n">
        <f aca="false">I2980+J2980</f>
        <v>33.6677566179228</v>
      </c>
      <c r="L2980" s="20" t="n">
        <f aca="false">K2980+F2980*H2980</f>
        <v>114.077756617923</v>
      </c>
      <c r="M2980" s="16" t="str">
        <f aca="false">IF(C2980&lt;=K2980,"REORDER",IF(C2980&gt;L2980,"OVERSTOCK","OK"))</f>
        <v>OVERSTOCK</v>
      </c>
      <c r="N2980" s="16" t="str">
        <f aca="false">IF(C2980&lt;=D2980,"REORDER","OK")</f>
        <v>OK</v>
      </c>
      <c r="O2980" s="18" t="n">
        <f aca="false">IF(D2980&lt;I2980,1,0)</f>
        <v>0</v>
      </c>
      <c r="P2980" s="20" t="n">
        <f aca="false">C2980/F2980</f>
        <v>22.5718194254446</v>
      </c>
      <c r="Q2980" s="19" t="n">
        <f aca="false">DATA!N2980</f>
        <v>141.76</v>
      </c>
      <c r="R2980" s="19" t="n">
        <f aca="false">DATA!O2980</f>
        <v>1.07</v>
      </c>
      <c r="S2980" s="17" t="n">
        <f aca="false">C2980*Q2980</f>
        <v>23390.4</v>
      </c>
      <c r="T2980" s="19" t="n">
        <f aca="false">C2980*R2980</f>
        <v>176.55</v>
      </c>
      <c r="U2980" s="20" t="n">
        <f aca="false">MAX(0,C2980-L2980)</f>
        <v>50.9222433820772</v>
      </c>
      <c r="V2980" s="17" t="n">
        <f aca="false">U2980*Q2980</f>
        <v>7218.73722184326</v>
      </c>
      <c r="W2980" s="19" t="n">
        <f aca="false">U2980*R2980</f>
        <v>54.4868004188226</v>
      </c>
      <c r="X2980" s="20" t="n">
        <f aca="false">MAX(0,K2980-C2980)</f>
        <v>0</v>
      </c>
      <c r="Y2980" s="17" t="n">
        <f aca="false">F2980*PARAMETER!$B$5*Q2980</f>
        <v>378236.944</v>
      </c>
      <c r="Z2980" s="21" t="n">
        <f aca="false">SUMIF($Y$2:$Y$3205,"&gt;="&amp;Y2980)/SUM($Y$2:$Y$3205)</f>
        <v>0.939627842722624</v>
      </c>
      <c r="AA2980" s="16" t="str">
        <f aca="false">IF(Z2980&lt;=PARAMETER!$B$7,"A",IF(Z2980&lt;=PARAMETER!$B$8,"B","C"))</f>
        <v>B</v>
      </c>
      <c r="AB2980" s="22" t="n">
        <f aca="false">G2980/F2980</f>
        <v>0.563611491108071</v>
      </c>
      <c r="AC2980" s="16" t="str">
        <f aca="false">IF(AB2980&lt;=PARAMETER!$B$9,"X",IF(AB2980&lt;=PARAMETER!$B$10,"Y","Z"))</f>
        <v>Z</v>
      </c>
      <c r="AD2980" s="16" t="str">
        <f aca="false">AA2980&amp;AC2980</f>
        <v>BZ</v>
      </c>
      <c r="AE2980" s="22" t="n">
        <f aca="false">DATA!I2980</f>
        <v>0.32</v>
      </c>
      <c r="AF2980" s="18" t="n">
        <f aca="false">DATA!L2980</f>
        <v>158</v>
      </c>
      <c r="AG2980" s="16" t="str">
        <f aca="false">DATA!K2980</f>
        <v>B</v>
      </c>
      <c r="AH2980" s="18" t="n">
        <f aca="false">IF(AE2980&gt;=PARAMETER!$B$12,1,0)</f>
        <v>0</v>
      </c>
      <c r="AI2980" s="18" t="n">
        <f aca="false">IF(AF2980&gt;=PARAMETER!$B$13,1,0)</f>
        <v>1</v>
      </c>
      <c r="AJ2980" s="18" t="n">
        <f aca="false">IF(AND(AH2980=1,AI2980=1),1,0)</f>
        <v>0</v>
      </c>
    </row>
    <row r="2981" customFormat="false" ht="15" hidden="false" customHeight="false" outlineLevel="0" collapsed="false">
      <c r="A2981" s="16" t="str">
        <f aca="false">DATA!A2981</f>
        <v>ITM12979</v>
      </c>
      <c r="B2981" s="16" t="str">
        <f aca="false">DATA!B2981</f>
        <v>Automotive</v>
      </c>
      <c r="C2981" s="17" t="n">
        <f aca="false">DATA!C2981</f>
        <v>235</v>
      </c>
      <c r="D2981" s="17" t="n">
        <f aca="false">DATA!D2981</f>
        <v>61</v>
      </c>
      <c r="E2981" s="18" t="n">
        <f aca="false">DATA!F2981</f>
        <v>9</v>
      </c>
      <c r="F2981" s="19" t="n">
        <f aca="false">DATA!G2981</f>
        <v>2.69</v>
      </c>
      <c r="G2981" s="19" t="n">
        <f aca="false">DATA!H2981</f>
        <v>3.66</v>
      </c>
      <c r="H2981" s="18" t="n">
        <f aca="false">DATA!E2981</f>
        <v>9</v>
      </c>
      <c r="I2981" s="20" t="n">
        <f aca="false">F2981*E2981</f>
        <v>24.21</v>
      </c>
      <c r="J2981" s="20" t="n">
        <f aca="false">PARAMETER!$B$4*G2981*SQRT(E2981)</f>
        <v>18.0604928239272</v>
      </c>
      <c r="K2981" s="20" t="n">
        <f aca="false">I2981+J2981</f>
        <v>42.2704928239272</v>
      </c>
      <c r="L2981" s="20" t="n">
        <f aca="false">K2981+F2981*H2981</f>
        <v>66.4804928239272</v>
      </c>
      <c r="M2981" s="16" t="str">
        <f aca="false">IF(C2981&lt;=K2981,"REORDER",IF(C2981&gt;L2981,"OVERSTOCK","OK"))</f>
        <v>OVERSTOCK</v>
      </c>
      <c r="N2981" s="16" t="str">
        <f aca="false">IF(C2981&lt;=D2981,"REORDER","OK")</f>
        <v>OK</v>
      </c>
      <c r="O2981" s="18" t="n">
        <f aca="false">IF(D2981&lt;I2981,1,0)</f>
        <v>0</v>
      </c>
      <c r="P2981" s="20" t="n">
        <f aca="false">C2981/F2981</f>
        <v>87.360594795539</v>
      </c>
      <c r="Q2981" s="19" t="n">
        <f aca="false">DATA!N2981</f>
        <v>177.82</v>
      </c>
      <c r="R2981" s="19" t="n">
        <f aca="false">DATA!O2981</f>
        <v>0.37</v>
      </c>
      <c r="S2981" s="17" t="n">
        <f aca="false">C2981*Q2981</f>
        <v>41787.7</v>
      </c>
      <c r="T2981" s="19" t="n">
        <f aca="false">C2981*R2981</f>
        <v>86.95</v>
      </c>
      <c r="U2981" s="20" t="n">
        <f aca="false">MAX(0,C2981-L2981)</f>
        <v>168.519507176073</v>
      </c>
      <c r="V2981" s="17" t="n">
        <f aca="false">U2981*Q2981</f>
        <v>29966.1387660493</v>
      </c>
      <c r="W2981" s="19" t="n">
        <f aca="false">U2981*R2981</f>
        <v>62.352217655147</v>
      </c>
      <c r="X2981" s="20" t="n">
        <f aca="false">MAX(0,K2981-C2981)</f>
        <v>0</v>
      </c>
      <c r="Y2981" s="17" t="n">
        <f aca="false">F2981*PARAMETER!$B$5*Q2981</f>
        <v>174592.567</v>
      </c>
      <c r="Z2981" s="21" t="n">
        <f aca="false">SUMIF($Y$2:$Y$3205,"&gt;="&amp;Y2981)/SUM($Y$2:$Y$3205)</f>
        <v>0.987300329847918</v>
      </c>
      <c r="AA2981" s="16" t="str">
        <f aca="false">IF(Z2981&lt;=PARAMETER!$B$7,"A",IF(Z2981&lt;=PARAMETER!$B$8,"B","C"))</f>
        <v>C</v>
      </c>
      <c r="AB2981" s="22" t="n">
        <f aca="false">G2981/F2981</f>
        <v>1.36059479553903</v>
      </c>
      <c r="AC2981" s="16" t="str">
        <f aca="false">IF(AB2981&lt;=PARAMETER!$B$9,"X",IF(AB2981&lt;=PARAMETER!$B$10,"Y","Z"))</f>
        <v>Z</v>
      </c>
      <c r="AD2981" s="16" t="str">
        <f aca="false">AA2981&amp;AC2981</f>
        <v>CZ</v>
      </c>
      <c r="AE2981" s="22" t="n">
        <f aca="false">DATA!I2981</f>
        <v>0.61</v>
      </c>
      <c r="AF2981" s="18" t="n">
        <f aca="false">DATA!L2981</f>
        <v>77</v>
      </c>
      <c r="AG2981" s="16" t="str">
        <f aca="false">DATA!K2981</f>
        <v>C</v>
      </c>
      <c r="AH2981" s="18" t="n">
        <f aca="false">IF(AE2981&gt;=PARAMETER!$B$12,1,0)</f>
        <v>0</v>
      </c>
      <c r="AI2981" s="18" t="n">
        <f aca="false">IF(AF2981&gt;=PARAMETER!$B$13,1,0)</f>
        <v>0</v>
      </c>
      <c r="AJ2981" s="18" t="n">
        <f aca="false">IF(AND(AH2981=1,AI2981=1),1,0)</f>
        <v>0</v>
      </c>
    </row>
    <row r="2982" customFormat="false" ht="15" hidden="false" customHeight="false" outlineLevel="0" collapsed="false">
      <c r="A2982" s="16" t="str">
        <f aca="false">DATA!A2982</f>
        <v>ITM12980</v>
      </c>
      <c r="B2982" s="16" t="str">
        <f aca="false">DATA!B2982</f>
        <v>Groceries</v>
      </c>
      <c r="C2982" s="17" t="n">
        <f aca="false">DATA!C2982</f>
        <v>417</v>
      </c>
      <c r="D2982" s="17" t="n">
        <f aca="false">DATA!D2982</f>
        <v>40</v>
      </c>
      <c r="E2982" s="18" t="n">
        <f aca="false">DATA!F2982</f>
        <v>9</v>
      </c>
      <c r="F2982" s="19" t="n">
        <f aca="false">DATA!G2982</f>
        <v>21.3</v>
      </c>
      <c r="G2982" s="19" t="n">
        <f aca="false">DATA!H2982</f>
        <v>8.63</v>
      </c>
      <c r="H2982" s="18" t="n">
        <f aca="false">DATA!E2982</f>
        <v>7</v>
      </c>
      <c r="I2982" s="20" t="n">
        <f aca="false">F2982*E2982</f>
        <v>191.7</v>
      </c>
      <c r="J2982" s="20" t="n">
        <f aca="false">PARAMETER!$B$4*G2982*SQRT(E2982)</f>
        <v>42.5852604017736</v>
      </c>
      <c r="K2982" s="20" t="n">
        <f aca="false">I2982+J2982</f>
        <v>234.285260401774</v>
      </c>
      <c r="L2982" s="20" t="n">
        <f aca="false">K2982+F2982*H2982</f>
        <v>383.385260401774</v>
      </c>
      <c r="M2982" s="16" t="str">
        <f aca="false">IF(C2982&lt;=K2982,"REORDER",IF(C2982&gt;L2982,"OVERSTOCK","OK"))</f>
        <v>OVERSTOCK</v>
      </c>
      <c r="N2982" s="16" t="str">
        <f aca="false">IF(C2982&lt;=D2982,"REORDER","OK")</f>
        <v>OK</v>
      </c>
      <c r="O2982" s="18" t="n">
        <f aca="false">IF(D2982&lt;I2982,1,0)</f>
        <v>1</v>
      </c>
      <c r="P2982" s="20" t="n">
        <f aca="false">C2982/F2982</f>
        <v>19.5774647887324</v>
      </c>
      <c r="Q2982" s="19" t="n">
        <f aca="false">DATA!N2982</f>
        <v>195.6</v>
      </c>
      <c r="R2982" s="19" t="n">
        <f aca="false">DATA!O2982</f>
        <v>0.85</v>
      </c>
      <c r="S2982" s="17" t="n">
        <f aca="false">C2982*Q2982</f>
        <v>81565.2</v>
      </c>
      <c r="T2982" s="19" t="n">
        <f aca="false">C2982*R2982</f>
        <v>354.45</v>
      </c>
      <c r="U2982" s="20" t="n">
        <f aca="false">MAX(0,C2982-L2982)</f>
        <v>33.6147395982264</v>
      </c>
      <c r="V2982" s="17" t="n">
        <f aca="false">U2982*Q2982</f>
        <v>6575.04306541308</v>
      </c>
      <c r="W2982" s="19" t="n">
        <f aca="false">U2982*R2982</f>
        <v>28.5725286584924</v>
      </c>
      <c r="X2982" s="20" t="n">
        <f aca="false">MAX(0,K2982-C2982)</f>
        <v>0</v>
      </c>
      <c r="Y2982" s="17" t="n">
        <f aca="false">F2982*PARAMETER!$B$5*Q2982</f>
        <v>1520692.2</v>
      </c>
      <c r="Z2982" s="21" t="n">
        <f aca="false">SUMIF($Y$2:$Y$3205,"&gt;="&amp;Y2982)/SUM($Y$2:$Y$3205)</f>
        <v>0.516585982992876</v>
      </c>
      <c r="AA2982" s="16" t="str">
        <f aca="false">IF(Z2982&lt;=PARAMETER!$B$7,"A",IF(Z2982&lt;=PARAMETER!$B$8,"B","C"))</f>
        <v>A</v>
      </c>
      <c r="AB2982" s="22" t="n">
        <f aca="false">G2982/F2982</f>
        <v>0.405164319248826</v>
      </c>
      <c r="AC2982" s="16" t="str">
        <f aca="false">IF(AB2982&lt;=PARAMETER!$B$9,"X",IF(AB2982&lt;=PARAMETER!$B$10,"Y","Z"))</f>
        <v>Y</v>
      </c>
      <c r="AD2982" s="16" t="str">
        <f aca="false">AA2982&amp;AC2982</f>
        <v>AY</v>
      </c>
      <c r="AE2982" s="22" t="n">
        <f aca="false">DATA!I2982</f>
        <v>0.1</v>
      </c>
      <c r="AF2982" s="18" t="n">
        <f aca="false">DATA!L2982</f>
        <v>56</v>
      </c>
      <c r="AG2982" s="16" t="str">
        <f aca="false">DATA!K2982</f>
        <v>D</v>
      </c>
      <c r="AH2982" s="18" t="n">
        <f aca="false">IF(AE2982&gt;=PARAMETER!$B$12,1,0)</f>
        <v>0</v>
      </c>
      <c r="AI2982" s="18" t="n">
        <f aca="false">IF(AF2982&gt;=PARAMETER!$B$13,1,0)</f>
        <v>0</v>
      </c>
      <c r="AJ2982" s="18" t="n">
        <f aca="false">IF(AND(AH2982=1,AI2982=1),1,0)</f>
        <v>0</v>
      </c>
    </row>
    <row r="2983" customFormat="false" ht="15" hidden="false" customHeight="false" outlineLevel="0" collapsed="false">
      <c r="A2983" s="16" t="str">
        <f aca="false">DATA!A2983</f>
        <v>ITM12981</v>
      </c>
      <c r="B2983" s="16" t="str">
        <f aca="false">DATA!B2983</f>
        <v>Apparel</v>
      </c>
      <c r="C2983" s="17" t="n">
        <f aca="false">DATA!C2983</f>
        <v>181</v>
      </c>
      <c r="D2983" s="17" t="n">
        <f aca="false">DATA!D2983</f>
        <v>96</v>
      </c>
      <c r="E2983" s="18" t="n">
        <f aca="false">DATA!F2983</f>
        <v>7</v>
      </c>
      <c r="F2983" s="19" t="n">
        <f aca="false">DATA!G2983</f>
        <v>10.54</v>
      </c>
      <c r="G2983" s="19" t="n">
        <f aca="false">DATA!H2983</f>
        <v>8.81</v>
      </c>
      <c r="H2983" s="18" t="n">
        <f aca="false">DATA!E2983</f>
        <v>5</v>
      </c>
      <c r="I2983" s="20" t="n">
        <f aca="false">F2983*E2983</f>
        <v>73.78</v>
      </c>
      <c r="J2983" s="20" t="n">
        <f aca="false">PARAMETER!$B$4*G2983*SQRT(E2983)</f>
        <v>38.3400067685428</v>
      </c>
      <c r="K2983" s="20" t="n">
        <f aca="false">I2983+J2983</f>
        <v>112.120006768543</v>
      </c>
      <c r="L2983" s="20" t="n">
        <f aca="false">K2983+F2983*H2983</f>
        <v>164.820006768543</v>
      </c>
      <c r="M2983" s="16" t="str">
        <f aca="false">IF(C2983&lt;=K2983,"REORDER",IF(C2983&gt;L2983,"OVERSTOCK","OK"))</f>
        <v>OVERSTOCK</v>
      </c>
      <c r="N2983" s="16" t="str">
        <f aca="false">IF(C2983&lt;=D2983,"REORDER","OK")</f>
        <v>OK</v>
      </c>
      <c r="O2983" s="18" t="n">
        <f aca="false">IF(D2983&lt;I2983,1,0)</f>
        <v>0</v>
      </c>
      <c r="P2983" s="20" t="n">
        <f aca="false">C2983/F2983</f>
        <v>17.1726755218216</v>
      </c>
      <c r="Q2983" s="19" t="n">
        <f aca="false">DATA!N2983</f>
        <v>167.8</v>
      </c>
      <c r="R2983" s="19" t="n">
        <f aca="false">DATA!O2983</f>
        <v>1.29</v>
      </c>
      <c r="S2983" s="17" t="n">
        <f aca="false">C2983*Q2983</f>
        <v>30371.8</v>
      </c>
      <c r="T2983" s="19" t="n">
        <f aca="false">C2983*R2983</f>
        <v>233.49</v>
      </c>
      <c r="U2983" s="20" t="n">
        <f aca="false">MAX(0,C2983-L2983)</f>
        <v>16.1799932314572</v>
      </c>
      <c r="V2983" s="17" t="n">
        <f aca="false">U2983*Q2983</f>
        <v>2715.00286423853</v>
      </c>
      <c r="W2983" s="19" t="n">
        <f aca="false">U2983*R2983</f>
        <v>20.8721912685798</v>
      </c>
      <c r="X2983" s="20" t="n">
        <f aca="false">MAX(0,K2983-C2983)</f>
        <v>0</v>
      </c>
      <c r="Y2983" s="17" t="n">
        <f aca="false">F2983*PARAMETER!$B$5*Q2983</f>
        <v>645543.38</v>
      </c>
      <c r="Z2983" s="21" t="n">
        <f aca="false">SUMIF($Y$2:$Y$3205,"&gt;="&amp;Y2983)/SUM($Y$2:$Y$3205)</f>
        <v>0.863390357953054</v>
      </c>
      <c r="AA2983" s="16" t="str">
        <f aca="false">IF(Z2983&lt;=PARAMETER!$B$7,"A",IF(Z2983&lt;=PARAMETER!$B$8,"B","C"))</f>
        <v>B</v>
      </c>
      <c r="AB2983" s="22" t="n">
        <f aca="false">G2983/F2983</f>
        <v>0.835863377609108</v>
      </c>
      <c r="AC2983" s="16" t="str">
        <f aca="false">IF(AB2983&lt;=PARAMETER!$B$9,"X",IF(AB2983&lt;=PARAMETER!$B$10,"Y","Z"))</f>
        <v>Z</v>
      </c>
      <c r="AD2983" s="16" t="str">
        <f aca="false">AA2983&amp;AC2983</f>
        <v>BZ</v>
      </c>
      <c r="AE2983" s="22" t="n">
        <f aca="false">DATA!I2983</f>
        <v>0.38</v>
      </c>
      <c r="AF2983" s="18" t="n">
        <f aca="false">DATA!L2983</f>
        <v>136</v>
      </c>
      <c r="AG2983" s="16" t="str">
        <f aca="false">DATA!K2983</f>
        <v>B</v>
      </c>
      <c r="AH2983" s="18" t="n">
        <f aca="false">IF(AE2983&gt;=PARAMETER!$B$12,1,0)</f>
        <v>0</v>
      </c>
      <c r="AI2983" s="18" t="n">
        <f aca="false">IF(AF2983&gt;=PARAMETER!$B$13,1,0)</f>
        <v>1</v>
      </c>
      <c r="AJ2983" s="18" t="n">
        <f aca="false">IF(AND(AH2983=1,AI2983=1),1,0)</f>
        <v>0</v>
      </c>
    </row>
    <row r="2984" customFormat="false" ht="15" hidden="false" customHeight="false" outlineLevel="0" collapsed="false">
      <c r="A2984" s="16" t="str">
        <f aca="false">DATA!A2984</f>
        <v>ITM12982</v>
      </c>
      <c r="B2984" s="16" t="str">
        <f aca="false">DATA!B2984</f>
        <v>Electronics</v>
      </c>
      <c r="C2984" s="17" t="n">
        <f aca="false">DATA!C2984</f>
        <v>147</v>
      </c>
      <c r="D2984" s="17" t="n">
        <f aca="false">DATA!D2984</f>
        <v>77</v>
      </c>
      <c r="E2984" s="18" t="n">
        <f aca="false">DATA!F2984</f>
        <v>2</v>
      </c>
      <c r="F2984" s="19" t="n">
        <f aca="false">DATA!G2984</f>
        <v>10.03</v>
      </c>
      <c r="G2984" s="19" t="n">
        <f aca="false">DATA!H2984</f>
        <v>6.02</v>
      </c>
      <c r="H2984" s="18" t="n">
        <f aca="false">DATA!E2984</f>
        <v>3</v>
      </c>
      <c r="I2984" s="20" t="n">
        <f aca="false">F2984*E2984</f>
        <v>20.06</v>
      </c>
      <c r="J2984" s="20" t="n">
        <f aca="false">PARAMETER!$B$4*G2984*SQRT(E2984)</f>
        <v>14.0035693302671</v>
      </c>
      <c r="K2984" s="20" t="n">
        <f aca="false">I2984+J2984</f>
        <v>34.0635693302671</v>
      </c>
      <c r="L2984" s="20" t="n">
        <f aca="false">K2984+F2984*H2984</f>
        <v>64.1535693302672</v>
      </c>
      <c r="M2984" s="16" t="str">
        <f aca="false">IF(C2984&lt;=K2984,"REORDER",IF(C2984&gt;L2984,"OVERSTOCK","OK"))</f>
        <v>OVERSTOCK</v>
      </c>
      <c r="N2984" s="16" t="str">
        <f aca="false">IF(C2984&lt;=D2984,"REORDER","OK")</f>
        <v>OK</v>
      </c>
      <c r="O2984" s="18" t="n">
        <f aca="false">IF(D2984&lt;I2984,1,0)</f>
        <v>0</v>
      </c>
      <c r="P2984" s="20" t="n">
        <f aca="false">C2984/F2984</f>
        <v>14.6560319042871</v>
      </c>
      <c r="Q2984" s="19" t="n">
        <f aca="false">DATA!N2984</f>
        <v>16.04</v>
      </c>
      <c r="R2984" s="19" t="n">
        <f aca="false">DATA!O2984</f>
        <v>1.55</v>
      </c>
      <c r="S2984" s="17" t="n">
        <f aca="false">C2984*Q2984</f>
        <v>2357.88</v>
      </c>
      <c r="T2984" s="19" t="n">
        <f aca="false">C2984*R2984</f>
        <v>227.85</v>
      </c>
      <c r="U2984" s="20" t="n">
        <f aca="false">MAX(0,C2984-L2984)</f>
        <v>82.8464306697329</v>
      </c>
      <c r="V2984" s="17" t="n">
        <f aca="false">U2984*Q2984</f>
        <v>1328.85674794251</v>
      </c>
      <c r="W2984" s="19" t="n">
        <f aca="false">U2984*R2984</f>
        <v>128.411967538086</v>
      </c>
      <c r="X2984" s="20" t="n">
        <f aca="false">MAX(0,K2984-C2984)</f>
        <v>0</v>
      </c>
      <c r="Y2984" s="17" t="n">
        <f aca="false">F2984*PARAMETER!$B$5*Q2984</f>
        <v>58721.638</v>
      </c>
      <c r="Z2984" s="21" t="n">
        <f aca="false">SUMIF($Y$2:$Y$3205,"&gt;="&amp;Y2984)/SUM($Y$2:$Y$3205)</f>
        <v>0.999132808059257</v>
      </c>
      <c r="AA2984" s="16" t="str">
        <f aca="false">IF(Z2984&lt;=PARAMETER!$B$7,"A",IF(Z2984&lt;=PARAMETER!$B$8,"B","C"))</f>
        <v>C</v>
      </c>
      <c r="AB2984" s="22" t="n">
        <f aca="false">G2984/F2984</f>
        <v>0.600199401794616</v>
      </c>
      <c r="AC2984" s="16" t="str">
        <f aca="false">IF(AB2984&lt;=PARAMETER!$B$9,"X",IF(AB2984&lt;=PARAMETER!$B$10,"Y","Z"))</f>
        <v>Z</v>
      </c>
      <c r="AD2984" s="16" t="str">
        <f aca="false">AA2984&amp;AC2984</f>
        <v>CZ</v>
      </c>
      <c r="AE2984" s="22" t="n">
        <f aca="false">DATA!I2984</f>
        <v>0.29</v>
      </c>
      <c r="AF2984" s="18" t="n">
        <f aca="false">DATA!L2984</f>
        <v>44</v>
      </c>
      <c r="AG2984" s="16" t="str">
        <f aca="false">DATA!K2984</f>
        <v>C</v>
      </c>
      <c r="AH2984" s="18" t="n">
        <f aca="false">IF(AE2984&gt;=PARAMETER!$B$12,1,0)</f>
        <v>0</v>
      </c>
      <c r="AI2984" s="18" t="n">
        <f aca="false">IF(AF2984&gt;=PARAMETER!$B$13,1,0)</f>
        <v>0</v>
      </c>
      <c r="AJ2984" s="18" t="n">
        <f aca="false">IF(AND(AH2984=1,AI2984=1),1,0)</f>
        <v>0</v>
      </c>
    </row>
    <row r="2985" customFormat="false" ht="15" hidden="false" customHeight="false" outlineLevel="0" collapsed="false">
      <c r="A2985" s="16" t="str">
        <f aca="false">DATA!A2985</f>
        <v>ITM12983</v>
      </c>
      <c r="B2985" s="16" t="str">
        <f aca="false">DATA!B2985</f>
        <v>Electronics</v>
      </c>
      <c r="C2985" s="17" t="n">
        <f aca="false">DATA!C2985</f>
        <v>333</v>
      </c>
      <c r="D2985" s="17" t="n">
        <f aca="false">DATA!D2985</f>
        <v>61</v>
      </c>
      <c r="E2985" s="18" t="n">
        <f aca="false">DATA!F2985</f>
        <v>3</v>
      </c>
      <c r="F2985" s="19" t="n">
        <f aca="false">DATA!G2985</f>
        <v>15.1</v>
      </c>
      <c r="G2985" s="19" t="n">
        <f aca="false">DATA!H2985</f>
        <v>5.48</v>
      </c>
      <c r="H2985" s="18" t="n">
        <f aca="false">DATA!E2985</f>
        <v>13</v>
      </c>
      <c r="I2985" s="20" t="n">
        <f aca="false">F2985*E2985</f>
        <v>45.3</v>
      </c>
      <c r="J2985" s="20" t="n">
        <f aca="false">PARAMETER!$B$4*G2985*SQRT(E2985)</f>
        <v>15.6123558898585</v>
      </c>
      <c r="K2985" s="20" t="n">
        <f aca="false">I2985+J2985</f>
        <v>60.9123558898585</v>
      </c>
      <c r="L2985" s="20" t="n">
        <f aca="false">K2985+F2985*H2985</f>
        <v>257.212355889859</v>
      </c>
      <c r="M2985" s="16" t="str">
        <f aca="false">IF(C2985&lt;=K2985,"REORDER",IF(C2985&gt;L2985,"OVERSTOCK","OK"))</f>
        <v>OVERSTOCK</v>
      </c>
      <c r="N2985" s="16" t="str">
        <f aca="false">IF(C2985&lt;=D2985,"REORDER","OK")</f>
        <v>OK</v>
      </c>
      <c r="O2985" s="18" t="n">
        <f aca="false">IF(D2985&lt;I2985,1,0)</f>
        <v>0</v>
      </c>
      <c r="P2985" s="20" t="n">
        <f aca="false">C2985/F2985</f>
        <v>22.0529801324503</v>
      </c>
      <c r="Q2985" s="19" t="n">
        <f aca="false">DATA!N2985</f>
        <v>133.85</v>
      </c>
      <c r="R2985" s="19" t="n">
        <f aca="false">DATA!O2985</f>
        <v>1.25</v>
      </c>
      <c r="S2985" s="17" t="n">
        <f aca="false">C2985*Q2985</f>
        <v>44572.05</v>
      </c>
      <c r="T2985" s="19" t="n">
        <f aca="false">C2985*R2985</f>
        <v>416.25</v>
      </c>
      <c r="U2985" s="20" t="n">
        <f aca="false">MAX(0,C2985-L2985)</f>
        <v>75.7876441101415</v>
      </c>
      <c r="V2985" s="17" t="n">
        <f aca="false">U2985*Q2985</f>
        <v>10144.1761641424</v>
      </c>
      <c r="W2985" s="19" t="n">
        <f aca="false">U2985*R2985</f>
        <v>94.7345551376769</v>
      </c>
      <c r="X2985" s="20" t="n">
        <f aca="false">MAX(0,K2985-C2985)</f>
        <v>0</v>
      </c>
      <c r="Y2985" s="17" t="n">
        <f aca="false">F2985*PARAMETER!$B$5*Q2985</f>
        <v>737714.275</v>
      </c>
      <c r="Z2985" s="21" t="n">
        <f aca="false">SUMIF($Y$2:$Y$3205,"&gt;="&amp;Y2985)/SUM($Y$2:$Y$3205)</f>
        <v>0.831482291802064</v>
      </c>
      <c r="AA2985" s="16" t="str">
        <f aca="false">IF(Z2985&lt;=PARAMETER!$B$7,"A",IF(Z2985&lt;=PARAMETER!$B$8,"B","C"))</f>
        <v>B</v>
      </c>
      <c r="AB2985" s="22" t="n">
        <f aca="false">G2985/F2985</f>
        <v>0.362913907284768</v>
      </c>
      <c r="AC2985" s="16" t="str">
        <f aca="false">IF(AB2985&lt;=PARAMETER!$B$9,"X",IF(AB2985&lt;=PARAMETER!$B$10,"Y","Z"))</f>
        <v>Y</v>
      </c>
      <c r="AD2985" s="16" t="str">
        <f aca="false">AA2985&amp;AC2985</f>
        <v>BY</v>
      </c>
      <c r="AE2985" s="22" t="n">
        <f aca="false">DATA!I2985</f>
        <v>0.69</v>
      </c>
      <c r="AF2985" s="18" t="n">
        <f aca="false">DATA!L2985</f>
        <v>16</v>
      </c>
      <c r="AG2985" s="16" t="str">
        <f aca="false">DATA!K2985</f>
        <v>A</v>
      </c>
      <c r="AH2985" s="18" t="n">
        <f aca="false">IF(AE2985&gt;=PARAMETER!$B$12,1,0)</f>
        <v>0</v>
      </c>
      <c r="AI2985" s="18" t="n">
        <f aca="false">IF(AF2985&gt;=PARAMETER!$B$13,1,0)</f>
        <v>0</v>
      </c>
      <c r="AJ2985" s="18" t="n">
        <f aca="false">IF(AND(AH2985=1,AI2985=1),1,0)</f>
        <v>0</v>
      </c>
    </row>
    <row r="2986" customFormat="false" ht="15" hidden="false" customHeight="false" outlineLevel="0" collapsed="false">
      <c r="A2986" s="16" t="str">
        <f aca="false">DATA!A2986</f>
        <v>ITM12984</v>
      </c>
      <c r="B2986" s="16" t="str">
        <f aca="false">DATA!B2986</f>
        <v>Pharma</v>
      </c>
      <c r="C2986" s="17" t="n">
        <f aca="false">DATA!C2986</f>
        <v>351</v>
      </c>
      <c r="D2986" s="17" t="n">
        <f aca="false">DATA!D2986</f>
        <v>89</v>
      </c>
      <c r="E2986" s="18" t="n">
        <f aca="false">DATA!F2986</f>
        <v>9</v>
      </c>
      <c r="F2986" s="19" t="n">
        <f aca="false">DATA!G2986</f>
        <v>13.17</v>
      </c>
      <c r="G2986" s="19" t="n">
        <f aca="false">DATA!H2986</f>
        <v>8.26</v>
      </c>
      <c r="H2986" s="18" t="n">
        <f aca="false">DATA!E2986</f>
        <v>11</v>
      </c>
      <c r="I2986" s="20" t="n">
        <f aca="false">F2986*E2986</f>
        <v>118.53</v>
      </c>
      <c r="J2986" s="20" t="n">
        <f aca="false">PARAMETER!$B$4*G2986*SQRT(E2986)</f>
        <v>40.7594728758575</v>
      </c>
      <c r="K2986" s="20" t="n">
        <f aca="false">I2986+J2986</f>
        <v>159.289472875857</v>
      </c>
      <c r="L2986" s="20" t="n">
        <f aca="false">K2986+F2986*H2986</f>
        <v>304.159472875858</v>
      </c>
      <c r="M2986" s="16" t="str">
        <f aca="false">IF(C2986&lt;=K2986,"REORDER",IF(C2986&gt;L2986,"OVERSTOCK","OK"))</f>
        <v>OVERSTOCK</v>
      </c>
      <c r="N2986" s="16" t="str">
        <f aca="false">IF(C2986&lt;=D2986,"REORDER","OK")</f>
        <v>OK</v>
      </c>
      <c r="O2986" s="18" t="n">
        <f aca="false">IF(D2986&lt;I2986,1,0)</f>
        <v>1</v>
      </c>
      <c r="P2986" s="20" t="n">
        <f aca="false">C2986/F2986</f>
        <v>26.6514806378132</v>
      </c>
      <c r="Q2986" s="19" t="n">
        <f aca="false">DATA!N2986</f>
        <v>104.18</v>
      </c>
      <c r="R2986" s="19" t="n">
        <f aca="false">DATA!O2986</f>
        <v>0.17</v>
      </c>
      <c r="S2986" s="17" t="n">
        <f aca="false">C2986*Q2986</f>
        <v>36567.18</v>
      </c>
      <c r="T2986" s="19" t="n">
        <f aca="false">C2986*R2986</f>
        <v>59.67</v>
      </c>
      <c r="U2986" s="20" t="n">
        <f aca="false">MAX(0,C2986-L2986)</f>
        <v>46.8405271241425</v>
      </c>
      <c r="V2986" s="17" t="n">
        <f aca="false">U2986*Q2986</f>
        <v>4879.84611579317</v>
      </c>
      <c r="W2986" s="19" t="n">
        <f aca="false">U2986*R2986</f>
        <v>7.96288961110423</v>
      </c>
      <c r="X2986" s="20" t="n">
        <f aca="false">MAX(0,K2986-C2986)</f>
        <v>0</v>
      </c>
      <c r="Y2986" s="17" t="n">
        <f aca="false">F2986*PARAMETER!$B$5*Q2986</f>
        <v>500798.469</v>
      </c>
      <c r="Z2986" s="21" t="n">
        <f aca="false">SUMIF($Y$2:$Y$3205,"&gt;="&amp;Y2986)/SUM($Y$2:$Y$3205)</f>
        <v>0.905952046708729</v>
      </c>
      <c r="AA2986" s="16" t="str">
        <f aca="false">IF(Z2986&lt;=PARAMETER!$B$7,"A",IF(Z2986&lt;=PARAMETER!$B$8,"B","C"))</f>
        <v>B</v>
      </c>
      <c r="AB2986" s="22" t="n">
        <f aca="false">G2986/F2986</f>
        <v>0.627182991647684</v>
      </c>
      <c r="AC2986" s="16" t="str">
        <f aca="false">IF(AB2986&lt;=PARAMETER!$B$9,"X",IF(AB2986&lt;=PARAMETER!$B$10,"Y","Z"))</f>
        <v>Z</v>
      </c>
      <c r="AD2986" s="16" t="str">
        <f aca="false">AA2986&amp;AC2986</f>
        <v>BZ</v>
      </c>
      <c r="AE2986" s="22" t="n">
        <f aca="false">DATA!I2986</f>
        <v>0.22</v>
      </c>
      <c r="AF2986" s="18" t="n">
        <f aca="false">DATA!L2986</f>
        <v>125</v>
      </c>
      <c r="AG2986" s="16" t="str">
        <f aca="false">DATA!K2986</f>
        <v>A</v>
      </c>
      <c r="AH2986" s="18" t="n">
        <f aca="false">IF(AE2986&gt;=PARAMETER!$B$12,1,0)</f>
        <v>0</v>
      </c>
      <c r="AI2986" s="18" t="n">
        <f aca="false">IF(AF2986&gt;=PARAMETER!$B$13,1,0)</f>
        <v>1</v>
      </c>
      <c r="AJ2986" s="18" t="n">
        <f aca="false">IF(AND(AH2986=1,AI2986=1),1,0)</f>
        <v>0</v>
      </c>
    </row>
    <row r="2987" customFormat="false" ht="15" hidden="false" customHeight="false" outlineLevel="0" collapsed="false">
      <c r="A2987" s="16" t="str">
        <f aca="false">DATA!A2987</f>
        <v>ITM12985</v>
      </c>
      <c r="B2987" s="16" t="str">
        <f aca="false">DATA!B2987</f>
        <v>Groceries</v>
      </c>
      <c r="C2987" s="17" t="n">
        <f aca="false">DATA!C2987</f>
        <v>169</v>
      </c>
      <c r="D2987" s="17" t="n">
        <f aca="false">DATA!D2987</f>
        <v>16</v>
      </c>
      <c r="E2987" s="18" t="n">
        <f aca="false">DATA!F2987</f>
        <v>4</v>
      </c>
      <c r="F2987" s="19" t="n">
        <f aca="false">DATA!G2987</f>
        <v>34.55</v>
      </c>
      <c r="G2987" s="19" t="n">
        <f aca="false">DATA!H2987</f>
        <v>7.62</v>
      </c>
      <c r="H2987" s="18" t="n">
        <f aca="false">DATA!E2987</f>
        <v>7</v>
      </c>
      <c r="I2987" s="20" t="n">
        <f aca="false">F2987*E2987</f>
        <v>138.2</v>
      </c>
      <c r="J2987" s="20" t="n">
        <f aca="false">PARAMETER!$B$4*G2987*SQRT(E2987)</f>
        <v>25.0675692747404</v>
      </c>
      <c r="K2987" s="20" t="n">
        <f aca="false">I2987+J2987</f>
        <v>163.26756927474</v>
      </c>
      <c r="L2987" s="20" t="n">
        <f aca="false">K2987+F2987*H2987</f>
        <v>405.11756927474</v>
      </c>
      <c r="M2987" s="16" t="str">
        <f aca="false">IF(C2987&lt;=K2987,"REORDER",IF(C2987&gt;L2987,"OVERSTOCK","OK"))</f>
        <v>OK</v>
      </c>
      <c r="N2987" s="16" t="str">
        <f aca="false">IF(C2987&lt;=D2987,"REORDER","OK")</f>
        <v>OK</v>
      </c>
      <c r="O2987" s="18" t="n">
        <f aca="false">IF(D2987&lt;I2987,1,0)</f>
        <v>1</v>
      </c>
      <c r="P2987" s="20" t="n">
        <f aca="false">C2987/F2987</f>
        <v>4.89146164978292</v>
      </c>
      <c r="Q2987" s="19" t="n">
        <f aca="false">DATA!N2987</f>
        <v>188.2</v>
      </c>
      <c r="R2987" s="19" t="n">
        <f aca="false">DATA!O2987</f>
        <v>0.37</v>
      </c>
      <c r="S2987" s="17" t="n">
        <f aca="false">C2987*Q2987</f>
        <v>31805.8</v>
      </c>
      <c r="T2987" s="19" t="n">
        <f aca="false">C2987*R2987</f>
        <v>62.53</v>
      </c>
      <c r="U2987" s="20" t="n">
        <f aca="false">MAX(0,C2987-L2987)</f>
        <v>0</v>
      </c>
      <c r="V2987" s="17" t="n">
        <f aca="false">U2987*Q2987</f>
        <v>0</v>
      </c>
      <c r="W2987" s="19" t="n">
        <f aca="false">U2987*R2987</f>
        <v>0</v>
      </c>
      <c r="X2987" s="20" t="n">
        <f aca="false">MAX(0,K2987-C2987)</f>
        <v>0</v>
      </c>
      <c r="Y2987" s="17" t="n">
        <f aca="false">F2987*PARAMETER!$B$5*Q2987</f>
        <v>2373343.15</v>
      </c>
      <c r="Z2987" s="21" t="n">
        <f aca="false">SUMIF($Y$2:$Y$3205,"&gt;="&amp;Y2987)/SUM($Y$2:$Y$3205)</f>
        <v>0.227502207974404</v>
      </c>
      <c r="AA2987" s="16" t="str">
        <f aca="false">IF(Z2987&lt;=PARAMETER!$B$7,"A",IF(Z2987&lt;=PARAMETER!$B$8,"B","C"))</f>
        <v>A</v>
      </c>
      <c r="AB2987" s="22" t="n">
        <f aca="false">G2987/F2987</f>
        <v>0.2205499276411</v>
      </c>
      <c r="AC2987" s="16" t="str">
        <f aca="false">IF(AB2987&lt;=PARAMETER!$B$9,"X",IF(AB2987&lt;=PARAMETER!$B$10,"Y","Z"))</f>
        <v>X</v>
      </c>
      <c r="AD2987" s="16" t="str">
        <f aca="false">AA2987&amp;AC2987</f>
        <v>AX</v>
      </c>
      <c r="AE2987" s="22" t="n">
        <f aca="false">DATA!I2987</f>
        <v>0.36</v>
      </c>
      <c r="AF2987" s="18" t="n">
        <f aca="false">DATA!L2987</f>
        <v>61</v>
      </c>
      <c r="AG2987" s="16" t="str">
        <f aca="false">DATA!K2987</f>
        <v>A</v>
      </c>
      <c r="AH2987" s="18" t="n">
        <f aca="false">IF(AE2987&gt;=PARAMETER!$B$12,1,0)</f>
        <v>0</v>
      </c>
      <c r="AI2987" s="18" t="n">
        <f aca="false">IF(AF2987&gt;=PARAMETER!$B$13,1,0)</f>
        <v>0</v>
      </c>
      <c r="AJ2987" s="18" t="n">
        <f aca="false">IF(AND(AH2987=1,AI2987=1),1,0)</f>
        <v>0</v>
      </c>
    </row>
    <row r="2988" customFormat="false" ht="15" hidden="false" customHeight="false" outlineLevel="0" collapsed="false">
      <c r="A2988" s="16" t="str">
        <f aca="false">DATA!A2988</f>
        <v>ITM12986</v>
      </c>
      <c r="B2988" s="16" t="str">
        <f aca="false">DATA!B2988</f>
        <v>Groceries</v>
      </c>
      <c r="C2988" s="17" t="n">
        <f aca="false">DATA!C2988</f>
        <v>473</v>
      </c>
      <c r="D2988" s="17" t="n">
        <f aca="false">DATA!D2988</f>
        <v>31</v>
      </c>
      <c r="E2988" s="18" t="n">
        <f aca="false">DATA!F2988</f>
        <v>2</v>
      </c>
      <c r="F2988" s="19" t="n">
        <f aca="false">DATA!G2988</f>
        <v>10.15</v>
      </c>
      <c r="G2988" s="19" t="n">
        <f aca="false">DATA!H2988</f>
        <v>4.3</v>
      </c>
      <c r="H2988" s="18" t="n">
        <f aca="false">DATA!E2988</f>
        <v>11</v>
      </c>
      <c r="I2988" s="20" t="n">
        <f aca="false">F2988*E2988</f>
        <v>20.3</v>
      </c>
      <c r="J2988" s="20" t="n">
        <f aca="false">PARAMETER!$B$4*G2988*SQRT(E2988)</f>
        <v>10.0025495216194</v>
      </c>
      <c r="K2988" s="20" t="n">
        <f aca="false">I2988+J2988</f>
        <v>30.3025495216194</v>
      </c>
      <c r="L2988" s="20" t="n">
        <f aca="false">K2988+F2988*H2988</f>
        <v>141.952549521619</v>
      </c>
      <c r="M2988" s="16" t="str">
        <f aca="false">IF(C2988&lt;=K2988,"REORDER",IF(C2988&gt;L2988,"OVERSTOCK","OK"))</f>
        <v>OVERSTOCK</v>
      </c>
      <c r="N2988" s="16" t="str">
        <f aca="false">IF(C2988&lt;=D2988,"REORDER","OK")</f>
        <v>OK</v>
      </c>
      <c r="O2988" s="18" t="n">
        <f aca="false">IF(D2988&lt;I2988,1,0)</f>
        <v>0</v>
      </c>
      <c r="P2988" s="20" t="n">
        <f aca="false">C2988/F2988</f>
        <v>46.6009852216749</v>
      </c>
      <c r="Q2988" s="19" t="n">
        <f aca="false">DATA!N2988</f>
        <v>181.41</v>
      </c>
      <c r="R2988" s="19" t="n">
        <f aca="false">DATA!O2988</f>
        <v>0.81</v>
      </c>
      <c r="S2988" s="17" t="n">
        <f aca="false">C2988*Q2988</f>
        <v>85806.93</v>
      </c>
      <c r="T2988" s="19" t="n">
        <f aca="false">C2988*R2988</f>
        <v>383.13</v>
      </c>
      <c r="U2988" s="20" t="n">
        <f aca="false">MAX(0,C2988-L2988)</f>
        <v>331.047450478381</v>
      </c>
      <c r="V2988" s="17" t="n">
        <f aca="false">U2988*Q2988</f>
        <v>60055.317991283</v>
      </c>
      <c r="W2988" s="19" t="n">
        <f aca="false">U2988*R2988</f>
        <v>268.148434887488</v>
      </c>
      <c r="X2988" s="20" t="n">
        <f aca="false">MAX(0,K2988-C2988)</f>
        <v>0</v>
      </c>
      <c r="Y2988" s="17" t="n">
        <f aca="false">F2988*PARAMETER!$B$5*Q2988</f>
        <v>672078.6975</v>
      </c>
      <c r="Z2988" s="21" t="n">
        <f aca="false">SUMIF($Y$2:$Y$3205,"&gt;="&amp;Y2988)/SUM($Y$2:$Y$3205)</f>
        <v>0.853725979395026</v>
      </c>
      <c r="AA2988" s="16" t="str">
        <f aca="false">IF(Z2988&lt;=PARAMETER!$B$7,"A",IF(Z2988&lt;=PARAMETER!$B$8,"B","C"))</f>
        <v>B</v>
      </c>
      <c r="AB2988" s="22" t="n">
        <f aca="false">G2988/F2988</f>
        <v>0.423645320197044</v>
      </c>
      <c r="AC2988" s="16" t="str">
        <f aca="false">IF(AB2988&lt;=PARAMETER!$B$9,"X",IF(AB2988&lt;=PARAMETER!$B$10,"Y","Z"))</f>
        <v>Y</v>
      </c>
      <c r="AD2988" s="16" t="str">
        <f aca="false">AA2988&amp;AC2988</f>
        <v>BY</v>
      </c>
      <c r="AE2988" s="22" t="n">
        <f aca="false">DATA!I2988</f>
        <v>0.4</v>
      </c>
      <c r="AF2988" s="18" t="n">
        <f aca="false">DATA!L2988</f>
        <v>119</v>
      </c>
      <c r="AG2988" s="16" t="str">
        <f aca="false">DATA!K2988</f>
        <v>B</v>
      </c>
      <c r="AH2988" s="18" t="n">
        <f aca="false">IF(AE2988&gt;=PARAMETER!$B$12,1,0)</f>
        <v>0</v>
      </c>
      <c r="AI2988" s="18" t="n">
        <f aca="false">IF(AF2988&gt;=PARAMETER!$B$13,1,0)</f>
        <v>1</v>
      </c>
      <c r="AJ2988" s="18" t="n">
        <f aca="false">IF(AND(AH2988=1,AI2988=1),1,0)</f>
        <v>0</v>
      </c>
    </row>
    <row r="2989" customFormat="false" ht="15" hidden="false" customHeight="false" outlineLevel="0" collapsed="false">
      <c r="A2989" s="16" t="str">
        <f aca="false">DATA!A2989</f>
        <v>ITM12987</v>
      </c>
      <c r="B2989" s="16" t="str">
        <f aca="false">DATA!B2989</f>
        <v>Electronics</v>
      </c>
      <c r="C2989" s="17" t="n">
        <f aca="false">DATA!C2989</f>
        <v>55</v>
      </c>
      <c r="D2989" s="17" t="n">
        <f aca="false">DATA!D2989</f>
        <v>84</v>
      </c>
      <c r="E2989" s="18" t="n">
        <f aca="false">DATA!F2989</f>
        <v>2</v>
      </c>
      <c r="F2989" s="19" t="n">
        <f aca="false">DATA!G2989</f>
        <v>27.61</v>
      </c>
      <c r="G2989" s="19" t="n">
        <f aca="false">DATA!H2989</f>
        <v>1.29</v>
      </c>
      <c r="H2989" s="18" t="n">
        <f aca="false">DATA!E2989</f>
        <v>12</v>
      </c>
      <c r="I2989" s="20" t="n">
        <f aca="false">F2989*E2989</f>
        <v>55.22</v>
      </c>
      <c r="J2989" s="20" t="n">
        <f aca="false">PARAMETER!$B$4*G2989*SQRT(E2989)</f>
        <v>3.00076485648582</v>
      </c>
      <c r="K2989" s="20" t="n">
        <f aca="false">I2989+J2989</f>
        <v>58.2207648564858</v>
      </c>
      <c r="L2989" s="20" t="n">
        <f aca="false">K2989+F2989*H2989</f>
        <v>389.540764856486</v>
      </c>
      <c r="M2989" s="16" t="str">
        <f aca="false">IF(C2989&lt;=K2989,"REORDER",IF(C2989&gt;L2989,"OVERSTOCK","OK"))</f>
        <v>REORDER</v>
      </c>
      <c r="N2989" s="16" t="str">
        <f aca="false">IF(C2989&lt;=D2989,"REORDER","OK")</f>
        <v>REORDER</v>
      </c>
      <c r="O2989" s="18" t="n">
        <f aca="false">IF(D2989&lt;I2989,1,0)</f>
        <v>0</v>
      </c>
      <c r="P2989" s="20" t="n">
        <f aca="false">C2989/F2989</f>
        <v>1.99203187250996</v>
      </c>
      <c r="Q2989" s="19" t="n">
        <f aca="false">DATA!N2989</f>
        <v>197.73</v>
      </c>
      <c r="R2989" s="19" t="n">
        <f aca="false">DATA!O2989</f>
        <v>1.44</v>
      </c>
      <c r="S2989" s="17" t="n">
        <f aca="false">C2989*Q2989</f>
        <v>10875.15</v>
      </c>
      <c r="T2989" s="19" t="n">
        <f aca="false">C2989*R2989</f>
        <v>79.2</v>
      </c>
      <c r="U2989" s="20" t="n">
        <f aca="false">MAX(0,C2989-L2989)</f>
        <v>0</v>
      </c>
      <c r="V2989" s="17" t="n">
        <f aca="false">U2989*Q2989</f>
        <v>0</v>
      </c>
      <c r="W2989" s="19" t="n">
        <f aca="false">U2989*R2989</f>
        <v>0</v>
      </c>
      <c r="X2989" s="20" t="n">
        <f aca="false">MAX(0,K2989-C2989)</f>
        <v>3.22076485648581</v>
      </c>
      <c r="Y2989" s="17" t="n">
        <f aca="false">F2989*PARAMETER!$B$5*Q2989</f>
        <v>1992653.7345</v>
      </c>
      <c r="Z2989" s="21" t="n">
        <f aca="false">SUMIF($Y$2:$Y$3205,"&gt;="&amp;Y2989)/SUM($Y$2:$Y$3205)</f>
        <v>0.337293479062844</v>
      </c>
      <c r="AA2989" s="16" t="str">
        <f aca="false">IF(Z2989&lt;=PARAMETER!$B$7,"A",IF(Z2989&lt;=PARAMETER!$B$8,"B","C"))</f>
        <v>A</v>
      </c>
      <c r="AB2989" s="22" t="n">
        <f aca="false">G2989/F2989</f>
        <v>0.0467222021006882</v>
      </c>
      <c r="AC2989" s="16" t="str">
        <f aca="false">IF(AB2989&lt;=PARAMETER!$B$9,"X",IF(AB2989&lt;=PARAMETER!$B$10,"Y","Z"))</f>
        <v>X</v>
      </c>
      <c r="AD2989" s="16" t="str">
        <f aca="false">AA2989&amp;AC2989</f>
        <v>AX</v>
      </c>
      <c r="AE2989" s="22" t="n">
        <f aca="false">DATA!I2989</f>
        <v>0.1</v>
      </c>
      <c r="AF2989" s="18" t="n">
        <f aca="false">DATA!L2989</f>
        <v>55</v>
      </c>
      <c r="AG2989" s="16" t="str">
        <f aca="false">DATA!K2989</f>
        <v>C</v>
      </c>
      <c r="AH2989" s="18" t="n">
        <f aca="false">IF(AE2989&gt;=PARAMETER!$B$12,1,0)</f>
        <v>0</v>
      </c>
      <c r="AI2989" s="18" t="n">
        <f aca="false">IF(AF2989&gt;=PARAMETER!$B$13,1,0)</f>
        <v>0</v>
      </c>
      <c r="AJ2989" s="18" t="n">
        <f aca="false">IF(AND(AH2989=1,AI2989=1),1,0)</f>
        <v>0</v>
      </c>
    </row>
    <row r="2990" customFormat="false" ht="15" hidden="false" customHeight="false" outlineLevel="0" collapsed="false">
      <c r="A2990" s="16" t="str">
        <f aca="false">DATA!A2990</f>
        <v>ITM12988</v>
      </c>
      <c r="B2990" s="16" t="str">
        <f aca="false">DATA!B2990</f>
        <v>Automotive</v>
      </c>
      <c r="C2990" s="17" t="n">
        <f aca="false">DATA!C2990</f>
        <v>192</v>
      </c>
      <c r="D2990" s="17" t="n">
        <f aca="false">DATA!D2990</f>
        <v>65</v>
      </c>
      <c r="E2990" s="18" t="n">
        <f aca="false">DATA!F2990</f>
        <v>6</v>
      </c>
      <c r="F2990" s="19" t="n">
        <f aca="false">DATA!G2990</f>
        <v>49.33</v>
      </c>
      <c r="G2990" s="19" t="n">
        <f aca="false">DATA!H2990</f>
        <v>7.8</v>
      </c>
      <c r="H2990" s="18" t="n">
        <f aca="false">DATA!E2990</f>
        <v>14</v>
      </c>
      <c r="I2990" s="20" t="n">
        <f aca="false">F2990*E2990</f>
        <v>295.98</v>
      </c>
      <c r="J2990" s="20" t="n">
        <f aca="false">PARAMETER!$B$4*G2990*SQRT(E2990)</f>
        <v>31.4266062832592</v>
      </c>
      <c r="K2990" s="20" t="n">
        <f aca="false">I2990+J2990</f>
        <v>327.406606283259</v>
      </c>
      <c r="L2990" s="20" t="n">
        <f aca="false">K2990+F2990*H2990</f>
        <v>1018.02660628326</v>
      </c>
      <c r="M2990" s="16" t="str">
        <f aca="false">IF(C2990&lt;=K2990,"REORDER",IF(C2990&gt;L2990,"OVERSTOCK","OK"))</f>
        <v>REORDER</v>
      </c>
      <c r="N2990" s="16" t="str">
        <f aca="false">IF(C2990&lt;=D2990,"REORDER","OK")</f>
        <v>OK</v>
      </c>
      <c r="O2990" s="18" t="n">
        <f aca="false">IF(D2990&lt;I2990,1,0)</f>
        <v>1</v>
      </c>
      <c r="P2990" s="20" t="n">
        <f aca="false">C2990/F2990</f>
        <v>3.89215487532941</v>
      </c>
      <c r="Q2990" s="19" t="n">
        <f aca="false">DATA!N2990</f>
        <v>173.77</v>
      </c>
      <c r="R2990" s="19" t="n">
        <f aca="false">DATA!O2990</f>
        <v>1.21</v>
      </c>
      <c r="S2990" s="17" t="n">
        <f aca="false">C2990*Q2990</f>
        <v>33363.84</v>
      </c>
      <c r="T2990" s="19" t="n">
        <f aca="false">C2990*R2990</f>
        <v>232.32</v>
      </c>
      <c r="U2990" s="20" t="n">
        <f aca="false">MAX(0,C2990-L2990)</f>
        <v>0</v>
      </c>
      <c r="V2990" s="17" t="n">
        <f aca="false">U2990*Q2990</f>
        <v>0</v>
      </c>
      <c r="W2990" s="19" t="n">
        <f aca="false">U2990*R2990</f>
        <v>0</v>
      </c>
      <c r="X2990" s="20" t="n">
        <f aca="false">MAX(0,K2990-C2990)</f>
        <v>135.406606283259</v>
      </c>
      <c r="Y2990" s="17" t="n">
        <f aca="false">F2990*PARAMETER!$B$5*Q2990</f>
        <v>3128807.0465</v>
      </c>
      <c r="Z2990" s="21" t="n">
        <f aca="false">SUMIF($Y$2:$Y$3205,"&gt;="&amp;Y2990)/SUM($Y$2:$Y$3205)</f>
        <v>0.051947237381539</v>
      </c>
      <c r="AA2990" s="16" t="str">
        <f aca="false">IF(Z2990&lt;=PARAMETER!$B$7,"A",IF(Z2990&lt;=PARAMETER!$B$8,"B","C"))</f>
        <v>A</v>
      </c>
      <c r="AB2990" s="22" t="n">
        <f aca="false">G2990/F2990</f>
        <v>0.158118791810257</v>
      </c>
      <c r="AC2990" s="16" t="str">
        <f aca="false">IF(AB2990&lt;=PARAMETER!$B$9,"X",IF(AB2990&lt;=PARAMETER!$B$10,"Y","Z"))</f>
        <v>X</v>
      </c>
      <c r="AD2990" s="16" t="str">
        <f aca="false">AA2990&amp;AC2990</f>
        <v>AX</v>
      </c>
      <c r="AE2990" s="22" t="n">
        <f aca="false">DATA!I2990</f>
        <v>0.14</v>
      </c>
      <c r="AF2990" s="18" t="n">
        <f aca="false">DATA!L2990</f>
        <v>146</v>
      </c>
      <c r="AG2990" s="16" t="str">
        <f aca="false">DATA!K2990</f>
        <v>A</v>
      </c>
      <c r="AH2990" s="18" t="n">
        <f aca="false">IF(AE2990&gt;=PARAMETER!$B$12,1,0)</f>
        <v>0</v>
      </c>
      <c r="AI2990" s="18" t="n">
        <f aca="false">IF(AF2990&gt;=PARAMETER!$B$13,1,0)</f>
        <v>1</v>
      </c>
      <c r="AJ2990" s="18" t="n">
        <f aca="false">IF(AND(AH2990=1,AI2990=1),1,0)</f>
        <v>0</v>
      </c>
    </row>
    <row r="2991" customFormat="false" ht="15" hidden="false" customHeight="false" outlineLevel="0" collapsed="false">
      <c r="A2991" s="16" t="str">
        <f aca="false">DATA!A2991</f>
        <v>ITM12989</v>
      </c>
      <c r="B2991" s="16" t="str">
        <f aca="false">DATA!B2991</f>
        <v>Apparel</v>
      </c>
      <c r="C2991" s="17" t="n">
        <f aca="false">DATA!C2991</f>
        <v>439</v>
      </c>
      <c r="D2991" s="17" t="n">
        <f aca="false">DATA!D2991</f>
        <v>67</v>
      </c>
      <c r="E2991" s="18" t="n">
        <f aca="false">DATA!F2991</f>
        <v>7</v>
      </c>
      <c r="F2991" s="19" t="n">
        <f aca="false">DATA!G2991</f>
        <v>22.19</v>
      </c>
      <c r="G2991" s="19" t="n">
        <f aca="false">DATA!H2991</f>
        <v>2.1</v>
      </c>
      <c r="H2991" s="18" t="n">
        <f aca="false">DATA!E2991</f>
        <v>6</v>
      </c>
      <c r="I2991" s="20" t="n">
        <f aca="false">F2991*E2991</f>
        <v>155.33</v>
      </c>
      <c r="J2991" s="20" t="n">
        <f aca="false">PARAMETER!$B$4*G2991*SQRT(E2991)</f>
        <v>9.13893464403403</v>
      </c>
      <c r="K2991" s="20" t="n">
        <f aca="false">I2991+J2991</f>
        <v>164.468934644034</v>
      </c>
      <c r="L2991" s="20" t="n">
        <f aca="false">K2991+F2991*H2991</f>
        <v>297.608934644034</v>
      </c>
      <c r="M2991" s="16" t="str">
        <f aca="false">IF(C2991&lt;=K2991,"REORDER",IF(C2991&gt;L2991,"OVERSTOCK","OK"))</f>
        <v>OVERSTOCK</v>
      </c>
      <c r="N2991" s="16" t="str">
        <f aca="false">IF(C2991&lt;=D2991,"REORDER","OK")</f>
        <v>OK</v>
      </c>
      <c r="O2991" s="18" t="n">
        <f aca="false">IF(D2991&lt;I2991,1,0)</f>
        <v>1</v>
      </c>
      <c r="P2991" s="20" t="n">
        <f aca="false">C2991/F2991</f>
        <v>19.7836863452005</v>
      </c>
      <c r="Q2991" s="19" t="n">
        <f aca="false">DATA!N2991</f>
        <v>113.91</v>
      </c>
      <c r="R2991" s="19" t="n">
        <f aca="false">DATA!O2991</f>
        <v>0.18</v>
      </c>
      <c r="S2991" s="17" t="n">
        <f aca="false">C2991*Q2991</f>
        <v>50006.49</v>
      </c>
      <c r="T2991" s="19" t="n">
        <f aca="false">C2991*R2991</f>
        <v>79.02</v>
      </c>
      <c r="U2991" s="20" t="n">
        <f aca="false">MAX(0,C2991-L2991)</f>
        <v>141.391065355966</v>
      </c>
      <c r="V2991" s="17" t="n">
        <f aca="false">U2991*Q2991</f>
        <v>16105.8562546981</v>
      </c>
      <c r="W2991" s="19" t="n">
        <f aca="false">U2991*R2991</f>
        <v>25.4503917640739</v>
      </c>
      <c r="X2991" s="20" t="n">
        <f aca="false">MAX(0,K2991-C2991)</f>
        <v>0</v>
      </c>
      <c r="Y2991" s="17" t="n">
        <f aca="false">F2991*PARAMETER!$B$5*Q2991</f>
        <v>922596.9585</v>
      </c>
      <c r="Z2991" s="21" t="n">
        <f aca="false">SUMIF($Y$2:$Y$3205,"&gt;="&amp;Y2991)/SUM($Y$2:$Y$3205)</f>
        <v>0.768832160940858</v>
      </c>
      <c r="AA2991" s="16" t="str">
        <f aca="false">IF(Z2991&lt;=PARAMETER!$B$7,"A",IF(Z2991&lt;=PARAMETER!$B$8,"B","C"))</f>
        <v>A</v>
      </c>
      <c r="AB2991" s="22" t="n">
        <f aca="false">G2991/F2991</f>
        <v>0.0946372239747634</v>
      </c>
      <c r="AC2991" s="16" t="str">
        <f aca="false">IF(AB2991&lt;=PARAMETER!$B$9,"X",IF(AB2991&lt;=PARAMETER!$B$10,"Y","Z"))</f>
        <v>X</v>
      </c>
      <c r="AD2991" s="16" t="str">
        <f aca="false">AA2991&amp;AC2991</f>
        <v>AX</v>
      </c>
      <c r="AE2991" s="22" t="n">
        <f aca="false">DATA!I2991</f>
        <v>0.38</v>
      </c>
      <c r="AF2991" s="18" t="n">
        <f aca="false">DATA!L2991</f>
        <v>32</v>
      </c>
      <c r="AG2991" s="16" t="str">
        <f aca="false">DATA!K2991</f>
        <v>B</v>
      </c>
      <c r="AH2991" s="18" t="n">
        <f aca="false">IF(AE2991&gt;=PARAMETER!$B$12,1,0)</f>
        <v>0</v>
      </c>
      <c r="AI2991" s="18" t="n">
        <f aca="false">IF(AF2991&gt;=PARAMETER!$B$13,1,0)</f>
        <v>0</v>
      </c>
      <c r="AJ2991" s="18" t="n">
        <f aca="false">IF(AND(AH2991=1,AI2991=1),1,0)</f>
        <v>0</v>
      </c>
    </row>
    <row r="2992" customFormat="false" ht="15" hidden="false" customHeight="false" outlineLevel="0" collapsed="false">
      <c r="A2992" s="16" t="str">
        <f aca="false">DATA!A2992</f>
        <v>ITM12990</v>
      </c>
      <c r="B2992" s="16" t="str">
        <f aca="false">DATA!B2992</f>
        <v>Automotive</v>
      </c>
      <c r="C2992" s="17" t="n">
        <f aca="false">DATA!C2992</f>
        <v>41</v>
      </c>
      <c r="D2992" s="17" t="n">
        <f aca="false">DATA!D2992</f>
        <v>73</v>
      </c>
      <c r="E2992" s="18" t="n">
        <f aca="false">DATA!F2992</f>
        <v>7</v>
      </c>
      <c r="F2992" s="19" t="n">
        <f aca="false">DATA!G2992</f>
        <v>32.45</v>
      </c>
      <c r="G2992" s="19" t="n">
        <f aca="false">DATA!H2992</f>
        <v>0.66</v>
      </c>
      <c r="H2992" s="18" t="n">
        <f aca="false">DATA!E2992</f>
        <v>7</v>
      </c>
      <c r="I2992" s="20" t="n">
        <f aca="false">F2992*E2992</f>
        <v>227.15</v>
      </c>
      <c r="J2992" s="20" t="n">
        <f aca="false">PARAMETER!$B$4*G2992*SQRT(E2992)</f>
        <v>2.87223660241069</v>
      </c>
      <c r="K2992" s="20" t="n">
        <f aca="false">I2992+J2992</f>
        <v>230.022236602411</v>
      </c>
      <c r="L2992" s="20" t="n">
        <f aca="false">K2992+F2992*H2992</f>
        <v>457.172236602411</v>
      </c>
      <c r="M2992" s="16" t="str">
        <f aca="false">IF(C2992&lt;=K2992,"REORDER",IF(C2992&gt;L2992,"OVERSTOCK","OK"))</f>
        <v>REORDER</v>
      </c>
      <c r="N2992" s="16" t="str">
        <f aca="false">IF(C2992&lt;=D2992,"REORDER","OK")</f>
        <v>REORDER</v>
      </c>
      <c r="O2992" s="18" t="n">
        <f aca="false">IF(D2992&lt;I2992,1,0)</f>
        <v>1</v>
      </c>
      <c r="P2992" s="20" t="n">
        <f aca="false">C2992/F2992</f>
        <v>1.26348228043143</v>
      </c>
      <c r="Q2992" s="19" t="n">
        <f aca="false">DATA!N2992</f>
        <v>145.83</v>
      </c>
      <c r="R2992" s="19" t="n">
        <f aca="false">DATA!O2992</f>
        <v>1.61</v>
      </c>
      <c r="S2992" s="17" t="n">
        <f aca="false">C2992*Q2992</f>
        <v>5979.03</v>
      </c>
      <c r="T2992" s="19" t="n">
        <f aca="false">C2992*R2992</f>
        <v>66.01</v>
      </c>
      <c r="U2992" s="20" t="n">
        <f aca="false">MAX(0,C2992-L2992)</f>
        <v>0</v>
      </c>
      <c r="V2992" s="17" t="n">
        <f aca="false">U2992*Q2992</f>
        <v>0</v>
      </c>
      <c r="W2992" s="19" t="n">
        <f aca="false">U2992*R2992</f>
        <v>0</v>
      </c>
      <c r="X2992" s="20" t="n">
        <f aca="false">MAX(0,K2992-C2992)</f>
        <v>189.022236602411</v>
      </c>
      <c r="Y2992" s="17" t="n">
        <f aca="false">F2992*PARAMETER!$B$5*Q2992</f>
        <v>1727246.9775</v>
      </c>
      <c r="Z2992" s="21" t="n">
        <f aca="false">SUMIF($Y$2:$Y$3205,"&gt;="&amp;Y2992)/SUM($Y$2:$Y$3205)</f>
        <v>0.447186505655122</v>
      </c>
      <c r="AA2992" s="16" t="str">
        <f aca="false">IF(Z2992&lt;=PARAMETER!$B$7,"A",IF(Z2992&lt;=PARAMETER!$B$8,"B","C"))</f>
        <v>A</v>
      </c>
      <c r="AB2992" s="22" t="n">
        <f aca="false">G2992/F2992</f>
        <v>0.0203389830508475</v>
      </c>
      <c r="AC2992" s="16" t="str">
        <f aca="false">IF(AB2992&lt;=PARAMETER!$B$9,"X",IF(AB2992&lt;=PARAMETER!$B$10,"Y","Z"))</f>
        <v>X</v>
      </c>
      <c r="AD2992" s="16" t="str">
        <f aca="false">AA2992&amp;AC2992</f>
        <v>AX</v>
      </c>
      <c r="AE2992" s="22" t="n">
        <f aca="false">DATA!I2992</f>
        <v>0.3</v>
      </c>
      <c r="AF2992" s="18" t="n">
        <f aca="false">DATA!L2992</f>
        <v>140</v>
      </c>
      <c r="AG2992" s="16" t="str">
        <f aca="false">DATA!K2992</f>
        <v>C</v>
      </c>
      <c r="AH2992" s="18" t="n">
        <f aca="false">IF(AE2992&gt;=PARAMETER!$B$12,1,0)</f>
        <v>0</v>
      </c>
      <c r="AI2992" s="18" t="n">
        <f aca="false">IF(AF2992&gt;=PARAMETER!$B$13,1,0)</f>
        <v>1</v>
      </c>
      <c r="AJ2992" s="18" t="n">
        <f aca="false">IF(AND(AH2992=1,AI2992=1),1,0)</f>
        <v>0</v>
      </c>
    </row>
    <row r="2993" customFormat="false" ht="15" hidden="false" customHeight="false" outlineLevel="0" collapsed="false">
      <c r="A2993" s="16" t="str">
        <f aca="false">DATA!A2993</f>
        <v>ITM12991</v>
      </c>
      <c r="B2993" s="16" t="str">
        <f aca="false">DATA!B2993</f>
        <v>Automotive</v>
      </c>
      <c r="C2993" s="17" t="n">
        <f aca="false">DATA!C2993</f>
        <v>225</v>
      </c>
      <c r="D2993" s="17" t="n">
        <f aca="false">DATA!D2993</f>
        <v>21</v>
      </c>
      <c r="E2993" s="18" t="n">
        <f aca="false">DATA!F2993</f>
        <v>8</v>
      </c>
      <c r="F2993" s="19" t="n">
        <f aca="false">DATA!G2993</f>
        <v>48.5</v>
      </c>
      <c r="G2993" s="19" t="n">
        <f aca="false">DATA!H2993</f>
        <v>8.51</v>
      </c>
      <c r="H2993" s="18" t="n">
        <f aca="false">DATA!E2993</f>
        <v>6</v>
      </c>
      <c r="I2993" s="20" t="n">
        <f aca="false">F2993*E2993</f>
        <v>388</v>
      </c>
      <c r="J2993" s="20" t="n">
        <f aca="false">PARAMETER!$B$4*G2993*SQRT(E2993)</f>
        <v>39.591486711154</v>
      </c>
      <c r="K2993" s="20" t="n">
        <f aca="false">I2993+J2993</f>
        <v>427.591486711154</v>
      </c>
      <c r="L2993" s="20" t="n">
        <f aca="false">K2993+F2993*H2993</f>
        <v>718.591486711154</v>
      </c>
      <c r="M2993" s="16" t="str">
        <f aca="false">IF(C2993&lt;=K2993,"REORDER",IF(C2993&gt;L2993,"OVERSTOCK","OK"))</f>
        <v>REORDER</v>
      </c>
      <c r="N2993" s="16" t="str">
        <f aca="false">IF(C2993&lt;=D2993,"REORDER","OK")</f>
        <v>OK</v>
      </c>
      <c r="O2993" s="18" t="n">
        <f aca="false">IF(D2993&lt;I2993,1,0)</f>
        <v>1</v>
      </c>
      <c r="P2993" s="20" t="n">
        <f aca="false">C2993/F2993</f>
        <v>4.63917525773196</v>
      </c>
      <c r="Q2993" s="19" t="n">
        <f aca="false">DATA!N2993</f>
        <v>193.29</v>
      </c>
      <c r="R2993" s="19" t="n">
        <f aca="false">DATA!O2993</f>
        <v>1.25</v>
      </c>
      <c r="S2993" s="17" t="n">
        <f aca="false">C2993*Q2993</f>
        <v>43490.25</v>
      </c>
      <c r="T2993" s="19" t="n">
        <f aca="false">C2993*R2993</f>
        <v>281.25</v>
      </c>
      <c r="U2993" s="20" t="n">
        <f aca="false">MAX(0,C2993-L2993)</f>
        <v>0</v>
      </c>
      <c r="V2993" s="17" t="n">
        <f aca="false">U2993*Q2993</f>
        <v>0</v>
      </c>
      <c r="W2993" s="19" t="n">
        <f aca="false">U2993*R2993</f>
        <v>0</v>
      </c>
      <c r="X2993" s="20" t="n">
        <f aca="false">MAX(0,K2993-C2993)</f>
        <v>202.591486711154</v>
      </c>
      <c r="Y2993" s="17" t="n">
        <f aca="false">F2993*PARAMETER!$B$5*Q2993</f>
        <v>3421716.225</v>
      </c>
      <c r="Z2993" s="21" t="n">
        <f aca="false">SUMIF($Y$2:$Y$3205,"&gt;="&amp;Y2993)/SUM($Y$2:$Y$3205)</f>
        <v>0.0134594343069989</v>
      </c>
      <c r="AA2993" s="16" t="str">
        <f aca="false">IF(Z2993&lt;=PARAMETER!$B$7,"A",IF(Z2993&lt;=PARAMETER!$B$8,"B","C"))</f>
        <v>A</v>
      </c>
      <c r="AB2993" s="22" t="n">
        <f aca="false">G2993/F2993</f>
        <v>0.175463917525773</v>
      </c>
      <c r="AC2993" s="16" t="str">
        <f aca="false">IF(AB2993&lt;=PARAMETER!$B$9,"X",IF(AB2993&lt;=PARAMETER!$B$10,"Y","Z"))</f>
        <v>X</v>
      </c>
      <c r="AD2993" s="16" t="str">
        <f aca="false">AA2993&amp;AC2993</f>
        <v>AX</v>
      </c>
      <c r="AE2993" s="22" t="n">
        <f aca="false">DATA!I2993</f>
        <v>0.21</v>
      </c>
      <c r="AF2993" s="18" t="n">
        <f aca="false">DATA!L2993</f>
        <v>136</v>
      </c>
      <c r="AG2993" s="16" t="str">
        <f aca="false">DATA!K2993</f>
        <v>A</v>
      </c>
      <c r="AH2993" s="18" t="n">
        <f aca="false">IF(AE2993&gt;=PARAMETER!$B$12,1,0)</f>
        <v>0</v>
      </c>
      <c r="AI2993" s="18" t="n">
        <f aca="false">IF(AF2993&gt;=PARAMETER!$B$13,1,0)</f>
        <v>1</v>
      </c>
      <c r="AJ2993" s="18" t="n">
        <f aca="false">IF(AND(AH2993=1,AI2993=1),1,0)</f>
        <v>0</v>
      </c>
    </row>
    <row r="2994" customFormat="false" ht="15" hidden="false" customHeight="false" outlineLevel="0" collapsed="false">
      <c r="A2994" s="16" t="str">
        <f aca="false">DATA!A2994</f>
        <v>ITM12992</v>
      </c>
      <c r="B2994" s="16" t="str">
        <f aca="false">DATA!B2994</f>
        <v>Electronics</v>
      </c>
      <c r="C2994" s="17" t="n">
        <f aca="false">DATA!C2994</f>
        <v>146</v>
      </c>
      <c r="D2994" s="17" t="n">
        <f aca="false">DATA!D2994</f>
        <v>16</v>
      </c>
      <c r="E2994" s="18" t="n">
        <f aca="false">DATA!F2994</f>
        <v>4</v>
      </c>
      <c r="F2994" s="19" t="n">
        <f aca="false">DATA!G2994</f>
        <v>7.74</v>
      </c>
      <c r="G2994" s="19" t="n">
        <f aca="false">DATA!H2994</f>
        <v>5.99</v>
      </c>
      <c r="H2994" s="18" t="n">
        <f aca="false">DATA!E2994</f>
        <v>4</v>
      </c>
      <c r="I2994" s="20" t="n">
        <f aca="false">F2994*E2994</f>
        <v>30.96</v>
      </c>
      <c r="J2994" s="20" t="n">
        <f aca="false">PARAMETER!$B$4*G2994*SQRT(E2994)</f>
        <v>19.7053464508786</v>
      </c>
      <c r="K2994" s="20" t="n">
        <f aca="false">I2994+J2994</f>
        <v>50.6653464508786</v>
      </c>
      <c r="L2994" s="20" t="n">
        <f aca="false">K2994+F2994*H2994</f>
        <v>81.6253464508786</v>
      </c>
      <c r="M2994" s="16" t="str">
        <f aca="false">IF(C2994&lt;=K2994,"REORDER",IF(C2994&gt;L2994,"OVERSTOCK","OK"))</f>
        <v>OVERSTOCK</v>
      </c>
      <c r="N2994" s="16" t="str">
        <f aca="false">IF(C2994&lt;=D2994,"REORDER","OK")</f>
        <v>OK</v>
      </c>
      <c r="O2994" s="18" t="n">
        <f aca="false">IF(D2994&lt;I2994,1,0)</f>
        <v>1</v>
      </c>
      <c r="P2994" s="20" t="n">
        <f aca="false">C2994/F2994</f>
        <v>18.8630490956072</v>
      </c>
      <c r="Q2994" s="19" t="n">
        <f aca="false">DATA!N2994</f>
        <v>119.84</v>
      </c>
      <c r="R2994" s="19" t="n">
        <f aca="false">DATA!O2994</f>
        <v>1.79</v>
      </c>
      <c r="S2994" s="17" t="n">
        <f aca="false">C2994*Q2994</f>
        <v>17496.64</v>
      </c>
      <c r="T2994" s="19" t="n">
        <f aca="false">C2994*R2994</f>
        <v>261.34</v>
      </c>
      <c r="U2994" s="20" t="n">
        <f aca="false">MAX(0,C2994-L2994)</f>
        <v>64.3746535491214</v>
      </c>
      <c r="V2994" s="17" t="n">
        <f aca="false">U2994*Q2994</f>
        <v>7714.65848132671</v>
      </c>
      <c r="W2994" s="19" t="n">
        <f aca="false">U2994*R2994</f>
        <v>115.230629852927</v>
      </c>
      <c r="X2994" s="20" t="n">
        <f aca="false">MAX(0,K2994-C2994)</f>
        <v>0</v>
      </c>
      <c r="Y2994" s="17" t="n">
        <f aca="false">F2994*PARAMETER!$B$5*Q2994</f>
        <v>338559.984</v>
      </c>
      <c r="Z2994" s="21" t="n">
        <f aca="false">SUMIF($Y$2:$Y$3205,"&gt;="&amp;Y2994)/SUM($Y$2:$Y$3205)</f>
        <v>0.950744857549271</v>
      </c>
      <c r="AA2994" s="16" t="str">
        <f aca="false">IF(Z2994&lt;=PARAMETER!$B$7,"A",IF(Z2994&lt;=PARAMETER!$B$8,"B","C"))</f>
        <v>C</v>
      </c>
      <c r="AB2994" s="22" t="n">
        <f aca="false">G2994/F2994</f>
        <v>0.77390180878553</v>
      </c>
      <c r="AC2994" s="16" t="str">
        <f aca="false">IF(AB2994&lt;=PARAMETER!$B$9,"X",IF(AB2994&lt;=PARAMETER!$B$10,"Y","Z"))</f>
        <v>Z</v>
      </c>
      <c r="AD2994" s="16" t="str">
        <f aca="false">AA2994&amp;AC2994</f>
        <v>CZ</v>
      </c>
      <c r="AE2994" s="22" t="n">
        <f aca="false">DATA!I2994</f>
        <v>0.24</v>
      </c>
      <c r="AF2994" s="18" t="n">
        <f aca="false">DATA!L2994</f>
        <v>18</v>
      </c>
      <c r="AG2994" s="16" t="str">
        <f aca="false">DATA!K2994</f>
        <v>A</v>
      </c>
      <c r="AH2994" s="18" t="n">
        <f aca="false">IF(AE2994&gt;=PARAMETER!$B$12,1,0)</f>
        <v>0</v>
      </c>
      <c r="AI2994" s="18" t="n">
        <f aca="false">IF(AF2994&gt;=PARAMETER!$B$13,1,0)</f>
        <v>0</v>
      </c>
      <c r="AJ2994" s="18" t="n">
        <f aca="false">IF(AND(AH2994=1,AI2994=1),1,0)</f>
        <v>0</v>
      </c>
    </row>
    <row r="2995" customFormat="false" ht="15" hidden="false" customHeight="false" outlineLevel="0" collapsed="false">
      <c r="A2995" s="16" t="str">
        <f aca="false">DATA!A2995</f>
        <v>ITM12993</v>
      </c>
      <c r="B2995" s="16" t="str">
        <f aca="false">DATA!B2995</f>
        <v>Electronics</v>
      </c>
      <c r="C2995" s="17" t="n">
        <f aca="false">DATA!C2995</f>
        <v>355</v>
      </c>
      <c r="D2995" s="17" t="n">
        <f aca="false">DATA!D2995</f>
        <v>64</v>
      </c>
      <c r="E2995" s="18" t="n">
        <f aca="false">DATA!F2995</f>
        <v>6</v>
      </c>
      <c r="F2995" s="19" t="n">
        <f aca="false">DATA!G2995</f>
        <v>21.51</v>
      </c>
      <c r="G2995" s="19" t="n">
        <f aca="false">DATA!H2995</f>
        <v>8.97</v>
      </c>
      <c r="H2995" s="18" t="n">
        <f aca="false">DATA!E2995</f>
        <v>14</v>
      </c>
      <c r="I2995" s="20" t="n">
        <f aca="false">F2995*E2995</f>
        <v>129.06</v>
      </c>
      <c r="J2995" s="20" t="n">
        <f aca="false">PARAMETER!$B$4*G2995*SQRT(E2995)</f>
        <v>36.1405972257481</v>
      </c>
      <c r="K2995" s="20" t="n">
        <f aca="false">I2995+J2995</f>
        <v>165.200597225748</v>
      </c>
      <c r="L2995" s="20" t="n">
        <f aca="false">K2995+F2995*H2995</f>
        <v>466.340597225748</v>
      </c>
      <c r="M2995" s="16" t="str">
        <f aca="false">IF(C2995&lt;=K2995,"REORDER",IF(C2995&gt;L2995,"OVERSTOCK","OK"))</f>
        <v>OK</v>
      </c>
      <c r="N2995" s="16" t="str">
        <f aca="false">IF(C2995&lt;=D2995,"REORDER","OK")</f>
        <v>OK</v>
      </c>
      <c r="O2995" s="18" t="n">
        <f aca="false">IF(D2995&lt;I2995,1,0)</f>
        <v>1</v>
      </c>
      <c r="P2995" s="20" t="n">
        <f aca="false">C2995/F2995</f>
        <v>16.5039516503952</v>
      </c>
      <c r="Q2995" s="19" t="n">
        <f aca="false">DATA!N2995</f>
        <v>169.6</v>
      </c>
      <c r="R2995" s="19" t="n">
        <f aca="false">DATA!O2995</f>
        <v>0.89</v>
      </c>
      <c r="S2995" s="17" t="n">
        <f aca="false">C2995*Q2995</f>
        <v>60208</v>
      </c>
      <c r="T2995" s="19" t="n">
        <f aca="false">C2995*R2995</f>
        <v>315.95</v>
      </c>
      <c r="U2995" s="20" t="n">
        <f aca="false">MAX(0,C2995-L2995)</f>
        <v>0</v>
      </c>
      <c r="V2995" s="17" t="n">
        <f aca="false">U2995*Q2995</f>
        <v>0</v>
      </c>
      <c r="W2995" s="19" t="n">
        <f aca="false">U2995*R2995</f>
        <v>0</v>
      </c>
      <c r="X2995" s="20" t="n">
        <f aca="false">MAX(0,K2995-C2995)</f>
        <v>0</v>
      </c>
      <c r="Y2995" s="17" t="n">
        <f aca="false">F2995*PARAMETER!$B$5*Q2995</f>
        <v>1331555.04</v>
      </c>
      <c r="Z2995" s="21" t="n">
        <f aca="false">SUMIF($Y$2:$Y$3205,"&gt;="&amp;Y2995)/SUM($Y$2:$Y$3205)</f>
        <v>0.592320550418056</v>
      </c>
      <c r="AA2995" s="16" t="str">
        <f aca="false">IF(Z2995&lt;=PARAMETER!$B$7,"A",IF(Z2995&lt;=PARAMETER!$B$8,"B","C"))</f>
        <v>A</v>
      </c>
      <c r="AB2995" s="22" t="n">
        <f aca="false">G2995/F2995</f>
        <v>0.417015341701534</v>
      </c>
      <c r="AC2995" s="16" t="str">
        <f aca="false">IF(AB2995&lt;=PARAMETER!$B$9,"X",IF(AB2995&lt;=PARAMETER!$B$10,"Y","Z"))</f>
        <v>Y</v>
      </c>
      <c r="AD2995" s="16" t="str">
        <f aca="false">AA2995&amp;AC2995</f>
        <v>AY</v>
      </c>
      <c r="AE2995" s="22" t="n">
        <f aca="false">DATA!I2995</f>
        <v>0.85</v>
      </c>
      <c r="AF2995" s="18" t="n">
        <f aca="false">DATA!L2995</f>
        <v>62</v>
      </c>
      <c r="AG2995" s="16" t="str">
        <f aca="false">DATA!K2995</f>
        <v>B</v>
      </c>
      <c r="AH2995" s="18" t="n">
        <f aca="false">IF(AE2995&gt;=PARAMETER!$B$12,1,0)</f>
        <v>1</v>
      </c>
      <c r="AI2995" s="18" t="n">
        <f aca="false">IF(AF2995&gt;=PARAMETER!$B$13,1,0)</f>
        <v>0</v>
      </c>
      <c r="AJ2995" s="18" t="n">
        <f aca="false">IF(AND(AH2995=1,AI2995=1),1,0)</f>
        <v>0</v>
      </c>
    </row>
    <row r="2996" customFormat="false" ht="15" hidden="false" customHeight="false" outlineLevel="0" collapsed="false">
      <c r="A2996" s="16" t="str">
        <f aca="false">DATA!A2996</f>
        <v>ITM12994</v>
      </c>
      <c r="B2996" s="16" t="str">
        <f aca="false">DATA!B2996</f>
        <v>Electronics</v>
      </c>
      <c r="C2996" s="17" t="n">
        <f aca="false">DATA!C2996</f>
        <v>464</v>
      </c>
      <c r="D2996" s="17" t="n">
        <f aca="false">DATA!D2996</f>
        <v>71</v>
      </c>
      <c r="E2996" s="18" t="n">
        <f aca="false">DATA!F2996</f>
        <v>8</v>
      </c>
      <c r="F2996" s="19" t="n">
        <f aca="false">DATA!G2996</f>
        <v>42.66</v>
      </c>
      <c r="G2996" s="19" t="n">
        <f aca="false">DATA!H2996</f>
        <v>5.1</v>
      </c>
      <c r="H2996" s="18" t="n">
        <f aca="false">DATA!E2996</f>
        <v>3</v>
      </c>
      <c r="I2996" s="20" t="n">
        <f aca="false">F2996*E2996</f>
        <v>341.28</v>
      </c>
      <c r="J2996" s="20" t="n">
        <f aca="false">PARAMETER!$B$4*G2996*SQRT(E2996)</f>
        <v>23.7269779350041</v>
      </c>
      <c r="K2996" s="20" t="n">
        <f aca="false">I2996+J2996</f>
        <v>365.006977935004</v>
      </c>
      <c r="L2996" s="20" t="n">
        <f aca="false">K2996+F2996*H2996</f>
        <v>492.986977935004</v>
      </c>
      <c r="M2996" s="16" t="str">
        <f aca="false">IF(C2996&lt;=K2996,"REORDER",IF(C2996&gt;L2996,"OVERSTOCK","OK"))</f>
        <v>OK</v>
      </c>
      <c r="N2996" s="16" t="str">
        <f aca="false">IF(C2996&lt;=D2996,"REORDER","OK")</f>
        <v>OK</v>
      </c>
      <c r="O2996" s="18" t="n">
        <f aca="false">IF(D2996&lt;I2996,1,0)</f>
        <v>1</v>
      </c>
      <c r="P2996" s="20" t="n">
        <f aca="false">C2996/F2996</f>
        <v>10.8766994842944</v>
      </c>
      <c r="Q2996" s="19" t="n">
        <f aca="false">DATA!N2996</f>
        <v>189.02</v>
      </c>
      <c r="R2996" s="19" t="n">
        <f aca="false">DATA!O2996</f>
        <v>1.03</v>
      </c>
      <c r="S2996" s="17" t="n">
        <f aca="false">C2996*Q2996</f>
        <v>87705.28</v>
      </c>
      <c r="T2996" s="19" t="n">
        <f aca="false">C2996*R2996</f>
        <v>477.92</v>
      </c>
      <c r="U2996" s="20" t="n">
        <f aca="false">MAX(0,C2996-L2996)</f>
        <v>0</v>
      </c>
      <c r="V2996" s="17" t="n">
        <f aca="false">U2996*Q2996</f>
        <v>0</v>
      </c>
      <c r="W2996" s="19" t="n">
        <f aca="false">U2996*R2996</f>
        <v>0</v>
      </c>
      <c r="X2996" s="20" t="n">
        <f aca="false">MAX(0,K2996-C2996)</f>
        <v>0</v>
      </c>
      <c r="Y2996" s="17" t="n">
        <f aca="false">F2996*PARAMETER!$B$5*Q2996</f>
        <v>2943211.518</v>
      </c>
      <c r="Z2996" s="21" t="n">
        <f aca="false">SUMIF($Y$2:$Y$3205,"&gt;="&amp;Y2996)/SUM($Y$2:$Y$3205)</f>
        <v>0.0838182775684098</v>
      </c>
      <c r="AA2996" s="16" t="str">
        <f aca="false">IF(Z2996&lt;=PARAMETER!$B$7,"A",IF(Z2996&lt;=PARAMETER!$B$8,"B","C"))</f>
        <v>A</v>
      </c>
      <c r="AB2996" s="22" t="n">
        <f aca="false">G2996/F2996</f>
        <v>0.119549929676512</v>
      </c>
      <c r="AC2996" s="16" t="str">
        <f aca="false">IF(AB2996&lt;=PARAMETER!$B$9,"X",IF(AB2996&lt;=PARAMETER!$B$10,"Y","Z"))</f>
        <v>X</v>
      </c>
      <c r="AD2996" s="16" t="str">
        <f aca="false">AA2996&amp;AC2996</f>
        <v>AX</v>
      </c>
      <c r="AE2996" s="22" t="n">
        <f aca="false">DATA!I2996</f>
        <v>0.71</v>
      </c>
      <c r="AF2996" s="18" t="n">
        <f aca="false">DATA!L2996</f>
        <v>57</v>
      </c>
      <c r="AG2996" s="16" t="str">
        <f aca="false">DATA!K2996</f>
        <v>C</v>
      </c>
      <c r="AH2996" s="18" t="n">
        <f aca="false">IF(AE2996&gt;=PARAMETER!$B$12,1,0)</f>
        <v>0</v>
      </c>
      <c r="AI2996" s="18" t="n">
        <f aca="false">IF(AF2996&gt;=PARAMETER!$B$13,1,0)</f>
        <v>0</v>
      </c>
      <c r="AJ2996" s="18" t="n">
        <f aca="false">IF(AND(AH2996=1,AI2996=1),1,0)</f>
        <v>0</v>
      </c>
    </row>
    <row r="2997" customFormat="false" ht="15" hidden="false" customHeight="false" outlineLevel="0" collapsed="false">
      <c r="A2997" s="16" t="str">
        <f aca="false">DATA!A2997</f>
        <v>ITM12995</v>
      </c>
      <c r="B2997" s="16" t="str">
        <f aca="false">DATA!B2997</f>
        <v>Pharma</v>
      </c>
      <c r="C2997" s="17" t="n">
        <f aca="false">DATA!C2997</f>
        <v>375</v>
      </c>
      <c r="D2997" s="17" t="n">
        <f aca="false">DATA!D2997</f>
        <v>99</v>
      </c>
      <c r="E2997" s="18" t="n">
        <f aca="false">DATA!F2997</f>
        <v>3</v>
      </c>
      <c r="F2997" s="19" t="n">
        <f aca="false">DATA!G2997</f>
        <v>46.68</v>
      </c>
      <c r="G2997" s="19" t="n">
        <f aca="false">DATA!H2997</f>
        <v>9.3</v>
      </c>
      <c r="H2997" s="18" t="n">
        <f aca="false">DATA!E2997</f>
        <v>10</v>
      </c>
      <c r="I2997" s="20" t="n">
        <f aca="false">F2997*E2997</f>
        <v>140.04</v>
      </c>
      <c r="J2997" s="20" t="n">
        <f aca="false">PARAMETER!$B$4*G2997*SQRT(E2997)</f>
        <v>26.4954214919132</v>
      </c>
      <c r="K2997" s="20" t="n">
        <f aca="false">I2997+J2997</f>
        <v>166.535421491913</v>
      </c>
      <c r="L2997" s="20" t="n">
        <f aca="false">K2997+F2997*H2997</f>
        <v>633.335421491913</v>
      </c>
      <c r="M2997" s="16" t="str">
        <f aca="false">IF(C2997&lt;=K2997,"REORDER",IF(C2997&gt;L2997,"OVERSTOCK","OK"))</f>
        <v>OK</v>
      </c>
      <c r="N2997" s="16" t="str">
        <f aca="false">IF(C2997&lt;=D2997,"REORDER","OK")</f>
        <v>OK</v>
      </c>
      <c r="O2997" s="18" t="n">
        <f aca="false">IF(D2997&lt;I2997,1,0)</f>
        <v>1</v>
      </c>
      <c r="P2997" s="20" t="n">
        <f aca="false">C2997/F2997</f>
        <v>8.03341902313625</v>
      </c>
      <c r="Q2997" s="19" t="n">
        <f aca="false">DATA!N2997</f>
        <v>118.4</v>
      </c>
      <c r="R2997" s="19" t="n">
        <f aca="false">DATA!O2997</f>
        <v>0.87</v>
      </c>
      <c r="S2997" s="17" t="n">
        <f aca="false">C2997*Q2997</f>
        <v>44400</v>
      </c>
      <c r="T2997" s="19" t="n">
        <f aca="false">C2997*R2997</f>
        <v>326.25</v>
      </c>
      <c r="U2997" s="20" t="n">
        <f aca="false">MAX(0,C2997-L2997)</f>
        <v>0</v>
      </c>
      <c r="V2997" s="17" t="n">
        <f aca="false">U2997*Q2997</f>
        <v>0</v>
      </c>
      <c r="W2997" s="19" t="n">
        <f aca="false">U2997*R2997</f>
        <v>0</v>
      </c>
      <c r="X2997" s="20" t="n">
        <f aca="false">MAX(0,K2997-C2997)</f>
        <v>0</v>
      </c>
      <c r="Y2997" s="17" t="n">
        <f aca="false">F2997*PARAMETER!$B$5*Q2997</f>
        <v>2017322.88</v>
      </c>
      <c r="Z2997" s="21" t="n">
        <f aca="false">SUMIF($Y$2:$Y$3205,"&gt;="&amp;Y2997)/SUM($Y$2:$Y$3205)</f>
        <v>0.327057737581767</v>
      </c>
      <c r="AA2997" s="16" t="str">
        <f aca="false">IF(Z2997&lt;=PARAMETER!$B$7,"A",IF(Z2997&lt;=PARAMETER!$B$8,"B","C"))</f>
        <v>A</v>
      </c>
      <c r="AB2997" s="22" t="n">
        <f aca="false">G2997/F2997</f>
        <v>0.199228791773779</v>
      </c>
      <c r="AC2997" s="16" t="str">
        <f aca="false">IF(AB2997&lt;=PARAMETER!$B$9,"X",IF(AB2997&lt;=PARAMETER!$B$10,"Y","Z"))</f>
        <v>X</v>
      </c>
      <c r="AD2997" s="16" t="str">
        <f aca="false">AA2997&amp;AC2997</f>
        <v>AX</v>
      </c>
      <c r="AE2997" s="22" t="n">
        <f aca="false">DATA!I2997</f>
        <v>0.54</v>
      </c>
      <c r="AF2997" s="18" t="n">
        <f aca="false">DATA!L2997</f>
        <v>132</v>
      </c>
      <c r="AG2997" s="16" t="str">
        <f aca="false">DATA!K2997</f>
        <v>B</v>
      </c>
      <c r="AH2997" s="18" t="n">
        <f aca="false">IF(AE2997&gt;=PARAMETER!$B$12,1,0)</f>
        <v>0</v>
      </c>
      <c r="AI2997" s="18" t="n">
        <f aca="false">IF(AF2997&gt;=PARAMETER!$B$13,1,0)</f>
        <v>1</v>
      </c>
      <c r="AJ2997" s="18" t="n">
        <f aca="false">IF(AND(AH2997=1,AI2997=1),1,0)</f>
        <v>0</v>
      </c>
    </row>
    <row r="2998" customFormat="false" ht="15" hidden="false" customHeight="false" outlineLevel="0" collapsed="false">
      <c r="A2998" s="16" t="str">
        <f aca="false">DATA!A2998</f>
        <v>ITM12996</v>
      </c>
      <c r="B2998" s="16" t="str">
        <f aca="false">DATA!B2998</f>
        <v>Automotive</v>
      </c>
      <c r="C2998" s="17" t="n">
        <f aca="false">DATA!C2998</f>
        <v>459</v>
      </c>
      <c r="D2998" s="17" t="n">
        <f aca="false">DATA!D2998</f>
        <v>82</v>
      </c>
      <c r="E2998" s="18" t="n">
        <f aca="false">DATA!F2998</f>
        <v>8</v>
      </c>
      <c r="F2998" s="19" t="n">
        <f aca="false">DATA!G2998</f>
        <v>30.46</v>
      </c>
      <c r="G2998" s="19" t="n">
        <f aca="false">DATA!H2998</f>
        <v>3.86</v>
      </c>
      <c r="H2998" s="18" t="n">
        <f aca="false">DATA!E2998</f>
        <v>6</v>
      </c>
      <c r="I2998" s="20" t="n">
        <f aca="false">F2998*E2998</f>
        <v>243.68</v>
      </c>
      <c r="J2998" s="20" t="n">
        <f aca="false">PARAMETER!$B$4*G2998*SQRT(E2998)</f>
        <v>17.9580656527678</v>
      </c>
      <c r="K2998" s="20" t="n">
        <f aca="false">I2998+J2998</f>
        <v>261.638065652768</v>
      </c>
      <c r="L2998" s="20" t="n">
        <f aca="false">K2998+F2998*H2998</f>
        <v>444.398065652768</v>
      </c>
      <c r="M2998" s="16" t="str">
        <f aca="false">IF(C2998&lt;=K2998,"REORDER",IF(C2998&gt;L2998,"OVERSTOCK","OK"))</f>
        <v>OVERSTOCK</v>
      </c>
      <c r="N2998" s="16" t="str">
        <f aca="false">IF(C2998&lt;=D2998,"REORDER","OK")</f>
        <v>OK</v>
      </c>
      <c r="O2998" s="18" t="n">
        <f aca="false">IF(D2998&lt;I2998,1,0)</f>
        <v>1</v>
      </c>
      <c r="P2998" s="20" t="n">
        <f aca="false">C2998/F2998</f>
        <v>15.0689428759028</v>
      </c>
      <c r="Q2998" s="19" t="n">
        <f aca="false">DATA!N2998</f>
        <v>40.24</v>
      </c>
      <c r="R2998" s="19" t="n">
        <f aca="false">DATA!O2998</f>
        <v>1.47</v>
      </c>
      <c r="S2998" s="17" t="n">
        <f aca="false">C2998*Q2998</f>
        <v>18470.16</v>
      </c>
      <c r="T2998" s="19" t="n">
        <f aca="false">C2998*R2998</f>
        <v>674.73</v>
      </c>
      <c r="U2998" s="20" t="n">
        <f aca="false">MAX(0,C2998-L2998)</f>
        <v>14.6019343472321</v>
      </c>
      <c r="V2998" s="17" t="n">
        <f aca="false">U2998*Q2998</f>
        <v>587.581838132622</v>
      </c>
      <c r="W2998" s="19" t="n">
        <f aca="false">U2998*R2998</f>
        <v>21.4648434904313</v>
      </c>
      <c r="X2998" s="20" t="n">
        <f aca="false">MAX(0,K2998-C2998)</f>
        <v>0</v>
      </c>
      <c r="Y2998" s="17" t="n">
        <f aca="false">F2998*PARAMETER!$B$5*Q2998</f>
        <v>447384.296</v>
      </c>
      <c r="Z2998" s="21" t="n">
        <f aca="false">SUMIF($Y$2:$Y$3205,"&gt;="&amp;Y2998)/SUM($Y$2:$Y$3205)</f>
        <v>0.921070661799613</v>
      </c>
      <c r="AA2998" s="16" t="str">
        <f aca="false">IF(Z2998&lt;=PARAMETER!$B$7,"A",IF(Z2998&lt;=PARAMETER!$B$8,"B","C"))</f>
        <v>B</v>
      </c>
      <c r="AB2998" s="22" t="n">
        <f aca="false">G2998/F2998</f>
        <v>0.126723571897571</v>
      </c>
      <c r="AC2998" s="16" t="str">
        <f aca="false">IF(AB2998&lt;=PARAMETER!$B$9,"X",IF(AB2998&lt;=PARAMETER!$B$10,"Y","Z"))</f>
        <v>X</v>
      </c>
      <c r="AD2998" s="16" t="str">
        <f aca="false">AA2998&amp;AC2998</f>
        <v>BX</v>
      </c>
      <c r="AE2998" s="22" t="n">
        <f aca="false">DATA!I2998</f>
        <v>0.92</v>
      </c>
      <c r="AF2998" s="18" t="n">
        <f aca="false">DATA!L2998</f>
        <v>91</v>
      </c>
      <c r="AG2998" s="16" t="str">
        <f aca="false">DATA!K2998</f>
        <v>A</v>
      </c>
      <c r="AH2998" s="18" t="n">
        <f aca="false">IF(AE2998&gt;=PARAMETER!$B$12,1,0)</f>
        <v>1</v>
      </c>
      <c r="AI2998" s="18" t="n">
        <f aca="false">IF(AF2998&gt;=PARAMETER!$B$13,1,0)</f>
        <v>0</v>
      </c>
      <c r="AJ2998" s="18" t="n">
        <f aca="false">IF(AND(AH2998=1,AI2998=1),1,0)</f>
        <v>0</v>
      </c>
    </row>
    <row r="2999" customFormat="false" ht="15" hidden="false" customHeight="false" outlineLevel="0" collapsed="false">
      <c r="A2999" s="16" t="str">
        <f aca="false">DATA!A2999</f>
        <v>ITM12997</v>
      </c>
      <c r="B2999" s="16" t="str">
        <f aca="false">DATA!B2999</f>
        <v>Groceries</v>
      </c>
      <c r="C2999" s="17" t="n">
        <f aca="false">DATA!C2999</f>
        <v>236</v>
      </c>
      <c r="D2999" s="17" t="n">
        <f aca="false">DATA!D2999</f>
        <v>86</v>
      </c>
      <c r="E2999" s="18" t="n">
        <f aca="false">DATA!F2999</f>
        <v>3</v>
      </c>
      <c r="F2999" s="19" t="n">
        <f aca="false">DATA!G2999</f>
        <v>8.03</v>
      </c>
      <c r="G2999" s="19" t="n">
        <f aca="false">DATA!H2999</f>
        <v>7.38</v>
      </c>
      <c r="H2999" s="18" t="n">
        <f aca="false">DATA!E2999</f>
        <v>7</v>
      </c>
      <c r="I2999" s="20" t="n">
        <f aca="false">F2999*E2999</f>
        <v>24.09</v>
      </c>
      <c r="J2999" s="20" t="n">
        <f aca="false">PARAMETER!$B$4*G2999*SQRT(E2999)</f>
        <v>21.0253989903569</v>
      </c>
      <c r="K2999" s="20" t="n">
        <f aca="false">I2999+J2999</f>
        <v>45.1153989903569</v>
      </c>
      <c r="L2999" s="20" t="n">
        <f aca="false">K2999+F2999*H2999</f>
        <v>101.325398990357</v>
      </c>
      <c r="M2999" s="16" t="str">
        <f aca="false">IF(C2999&lt;=K2999,"REORDER",IF(C2999&gt;L2999,"OVERSTOCK","OK"))</f>
        <v>OVERSTOCK</v>
      </c>
      <c r="N2999" s="16" t="str">
        <f aca="false">IF(C2999&lt;=D2999,"REORDER","OK")</f>
        <v>OK</v>
      </c>
      <c r="O2999" s="18" t="n">
        <f aca="false">IF(D2999&lt;I2999,1,0)</f>
        <v>0</v>
      </c>
      <c r="P2999" s="20" t="n">
        <f aca="false">C2999/F2999</f>
        <v>29.3897882938979</v>
      </c>
      <c r="Q2999" s="19" t="n">
        <f aca="false">DATA!N2999</f>
        <v>39.56</v>
      </c>
      <c r="R2999" s="19" t="n">
        <f aca="false">DATA!O2999</f>
        <v>1.53</v>
      </c>
      <c r="S2999" s="17" t="n">
        <f aca="false">C2999*Q2999</f>
        <v>9336.16</v>
      </c>
      <c r="T2999" s="19" t="n">
        <f aca="false">C2999*R2999</f>
        <v>361.08</v>
      </c>
      <c r="U2999" s="20" t="n">
        <f aca="false">MAX(0,C2999-L2999)</f>
        <v>134.674601009643</v>
      </c>
      <c r="V2999" s="17" t="n">
        <f aca="false">U2999*Q2999</f>
        <v>5327.72721594148</v>
      </c>
      <c r="W2999" s="19" t="n">
        <f aca="false">U2999*R2999</f>
        <v>206.052139544754</v>
      </c>
      <c r="X2999" s="20" t="n">
        <f aca="false">MAX(0,K2999-C2999)</f>
        <v>0</v>
      </c>
      <c r="Y2999" s="17" t="n">
        <f aca="false">F2999*PARAMETER!$B$5*Q2999</f>
        <v>115948.382</v>
      </c>
      <c r="Z2999" s="21" t="n">
        <f aca="false">SUMIF($Y$2:$Y$3205,"&gt;="&amp;Y2999)/SUM($Y$2:$Y$3205)</f>
        <v>0.994554095717337</v>
      </c>
      <c r="AA2999" s="16" t="str">
        <f aca="false">IF(Z2999&lt;=PARAMETER!$B$7,"A",IF(Z2999&lt;=PARAMETER!$B$8,"B","C"))</f>
        <v>C</v>
      </c>
      <c r="AB2999" s="22" t="n">
        <f aca="false">G2999/F2999</f>
        <v>0.919053549190536</v>
      </c>
      <c r="AC2999" s="16" t="str">
        <f aca="false">IF(AB2999&lt;=PARAMETER!$B$9,"X",IF(AB2999&lt;=PARAMETER!$B$10,"Y","Z"))</f>
        <v>Z</v>
      </c>
      <c r="AD2999" s="16" t="str">
        <f aca="false">AA2999&amp;AC2999</f>
        <v>CZ</v>
      </c>
      <c r="AE2999" s="22" t="n">
        <f aca="false">DATA!I2999</f>
        <v>0.13</v>
      </c>
      <c r="AF2999" s="18" t="n">
        <f aca="false">DATA!L2999</f>
        <v>118</v>
      </c>
      <c r="AG2999" s="16" t="str">
        <f aca="false">DATA!K2999</f>
        <v>B</v>
      </c>
      <c r="AH2999" s="18" t="n">
        <f aca="false">IF(AE2999&gt;=PARAMETER!$B$12,1,0)</f>
        <v>0</v>
      </c>
      <c r="AI2999" s="18" t="n">
        <f aca="false">IF(AF2999&gt;=PARAMETER!$B$13,1,0)</f>
        <v>1</v>
      </c>
      <c r="AJ2999" s="18" t="n">
        <f aca="false">IF(AND(AH2999=1,AI2999=1),1,0)</f>
        <v>0</v>
      </c>
    </row>
    <row r="3000" customFormat="false" ht="15" hidden="false" customHeight="false" outlineLevel="0" collapsed="false">
      <c r="A3000" s="16" t="str">
        <f aca="false">DATA!A3000</f>
        <v>ITM12998</v>
      </c>
      <c r="B3000" s="16" t="str">
        <f aca="false">DATA!B3000</f>
        <v>Apparel</v>
      </c>
      <c r="C3000" s="17" t="n">
        <f aca="false">DATA!C3000</f>
        <v>115</v>
      </c>
      <c r="D3000" s="17" t="n">
        <f aca="false">DATA!D3000</f>
        <v>64</v>
      </c>
      <c r="E3000" s="18" t="n">
        <f aca="false">DATA!F3000</f>
        <v>4</v>
      </c>
      <c r="F3000" s="19" t="n">
        <f aca="false">DATA!G3000</f>
        <v>45.17</v>
      </c>
      <c r="G3000" s="19" t="n">
        <f aca="false">DATA!H3000</f>
        <v>3.36</v>
      </c>
      <c r="H3000" s="18" t="n">
        <f aca="false">DATA!E3000</f>
        <v>8</v>
      </c>
      <c r="I3000" s="20" t="n">
        <f aca="false">F3000*E3000</f>
        <v>180.68</v>
      </c>
      <c r="J3000" s="20" t="n">
        <f aca="false">PARAMETER!$B$4*G3000*SQRT(E3000)</f>
        <v>11.0534163731139</v>
      </c>
      <c r="K3000" s="20" t="n">
        <f aca="false">I3000+J3000</f>
        <v>191.733416373114</v>
      </c>
      <c r="L3000" s="20" t="n">
        <f aca="false">K3000+F3000*H3000</f>
        <v>553.093416373114</v>
      </c>
      <c r="M3000" s="16" t="str">
        <f aca="false">IF(C3000&lt;=K3000,"REORDER",IF(C3000&gt;L3000,"OVERSTOCK","OK"))</f>
        <v>REORDER</v>
      </c>
      <c r="N3000" s="16" t="str">
        <f aca="false">IF(C3000&lt;=D3000,"REORDER","OK")</f>
        <v>OK</v>
      </c>
      <c r="O3000" s="18" t="n">
        <f aca="false">IF(D3000&lt;I3000,1,0)</f>
        <v>1</v>
      </c>
      <c r="P3000" s="20" t="n">
        <f aca="false">C3000/F3000</f>
        <v>2.54593756918309</v>
      </c>
      <c r="Q3000" s="19" t="n">
        <f aca="false">DATA!N3000</f>
        <v>31.91</v>
      </c>
      <c r="R3000" s="19" t="n">
        <f aca="false">DATA!O3000</f>
        <v>1.47</v>
      </c>
      <c r="S3000" s="17" t="n">
        <f aca="false">C3000*Q3000</f>
        <v>3669.65</v>
      </c>
      <c r="T3000" s="19" t="n">
        <f aca="false">C3000*R3000</f>
        <v>169.05</v>
      </c>
      <c r="U3000" s="20" t="n">
        <f aca="false">MAX(0,C3000-L3000)</f>
        <v>0</v>
      </c>
      <c r="V3000" s="17" t="n">
        <f aca="false">U3000*Q3000</f>
        <v>0</v>
      </c>
      <c r="W3000" s="19" t="n">
        <f aca="false">U3000*R3000</f>
        <v>0</v>
      </c>
      <c r="X3000" s="20" t="n">
        <f aca="false">MAX(0,K3000-C3000)</f>
        <v>76.7334163731139</v>
      </c>
      <c r="Y3000" s="17" t="n">
        <f aca="false">F3000*PARAMETER!$B$5*Q3000</f>
        <v>526101.7655</v>
      </c>
      <c r="Z3000" s="21" t="n">
        <f aca="false">SUMIF($Y$2:$Y$3205,"&gt;="&amp;Y3000)/SUM($Y$2:$Y$3205)</f>
        <v>0.898289841166631</v>
      </c>
      <c r="AA3000" s="16" t="str">
        <f aca="false">IF(Z3000&lt;=PARAMETER!$B$7,"A",IF(Z3000&lt;=PARAMETER!$B$8,"B","C"))</f>
        <v>B</v>
      </c>
      <c r="AB3000" s="22" t="n">
        <f aca="false">G3000/F3000</f>
        <v>0.0743856541952623</v>
      </c>
      <c r="AC3000" s="16" t="str">
        <f aca="false">IF(AB3000&lt;=PARAMETER!$B$9,"X",IF(AB3000&lt;=PARAMETER!$B$10,"Y","Z"))</f>
        <v>X</v>
      </c>
      <c r="AD3000" s="16" t="str">
        <f aca="false">AA3000&amp;AC3000</f>
        <v>BX</v>
      </c>
      <c r="AE3000" s="22" t="n">
        <f aca="false">DATA!I3000</f>
        <v>0.41</v>
      </c>
      <c r="AF3000" s="18" t="n">
        <f aca="false">DATA!L3000</f>
        <v>16</v>
      </c>
      <c r="AG3000" s="16" t="str">
        <f aca="false">DATA!K3000</f>
        <v>B</v>
      </c>
      <c r="AH3000" s="18" t="n">
        <f aca="false">IF(AE3000&gt;=PARAMETER!$B$12,1,0)</f>
        <v>0</v>
      </c>
      <c r="AI3000" s="18" t="n">
        <f aca="false">IF(AF3000&gt;=PARAMETER!$B$13,1,0)</f>
        <v>0</v>
      </c>
      <c r="AJ3000" s="18" t="n">
        <f aca="false">IF(AND(AH3000=1,AI3000=1),1,0)</f>
        <v>0</v>
      </c>
    </row>
    <row r="3001" customFormat="false" ht="15" hidden="false" customHeight="false" outlineLevel="0" collapsed="false">
      <c r="A3001" s="16" t="str">
        <f aca="false">DATA!A3001</f>
        <v>ITM12999</v>
      </c>
      <c r="B3001" s="16" t="str">
        <f aca="false">DATA!B3001</f>
        <v>Pharma</v>
      </c>
      <c r="C3001" s="17" t="n">
        <f aca="false">DATA!C3001</f>
        <v>436</v>
      </c>
      <c r="D3001" s="17" t="n">
        <f aca="false">DATA!D3001</f>
        <v>45</v>
      </c>
      <c r="E3001" s="18" t="n">
        <f aca="false">DATA!F3001</f>
        <v>9</v>
      </c>
      <c r="F3001" s="19" t="n">
        <f aca="false">DATA!G3001</f>
        <v>9.55</v>
      </c>
      <c r="G3001" s="19" t="n">
        <f aca="false">DATA!H3001</f>
        <v>0.51</v>
      </c>
      <c r="H3001" s="18" t="n">
        <f aca="false">DATA!E3001</f>
        <v>10</v>
      </c>
      <c r="I3001" s="20" t="n">
        <f aca="false">F3001*E3001</f>
        <v>85.95</v>
      </c>
      <c r="J3001" s="20" t="n">
        <f aca="false">PARAMETER!$B$4*G3001*SQRT(E3001)</f>
        <v>2.51662604923575</v>
      </c>
      <c r="K3001" s="20" t="n">
        <f aca="false">I3001+J3001</f>
        <v>88.4666260492358</v>
      </c>
      <c r="L3001" s="20" t="n">
        <f aca="false">K3001+F3001*H3001</f>
        <v>183.966626049236</v>
      </c>
      <c r="M3001" s="16" t="str">
        <f aca="false">IF(C3001&lt;=K3001,"REORDER",IF(C3001&gt;L3001,"OVERSTOCK","OK"))</f>
        <v>OVERSTOCK</v>
      </c>
      <c r="N3001" s="16" t="str">
        <f aca="false">IF(C3001&lt;=D3001,"REORDER","OK")</f>
        <v>OK</v>
      </c>
      <c r="O3001" s="18" t="n">
        <f aca="false">IF(D3001&lt;I3001,1,0)</f>
        <v>1</v>
      </c>
      <c r="P3001" s="20" t="n">
        <f aca="false">C3001/F3001</f>
        <v>45.6544502617801</v>
      </c>
      <c r="Q3001" s="19" t="n">
        <f aca="false">DATA!N3001</f>
        <v>100.5</v>
      </c>
      <c r="R3001" s="19" t="n">
        <f aca="false">DATA!O3001</f>
        <v>0.65</v>
      </c>
      <c r="S3001" s="17" t="n">
        <f aca="false">C3001*Q3001</f>
        <v>43818</v>
      </c>
      <c r="T3001" s="19" t="n">
        <f aca="false">C3001*R3001</f>
        <v>283.4</v>
      </c>
      <c r="U3001" s="20" t="n">
        <f aca="false">MAX(0,C3001-L3001)</f>
        <v>252.033373950764</v>
      </c>
      <c r="V3001" s="17" t="n">
        <f aca="false">U3001*Q3001</f>
        <v>25329.3540820518</v>
      </c>
      <c r="W3001" s="19" t="n">
        <f aca="false">U3001*R3001</f>
        <v>163.821693067997</v>
      </c>
      <c r="X3001" s="20" t="n">
        <f aca="false">MAX(0,K3001-C3001)</f>
        <v>0</v>
      </c>
      <c r="Y3001" s="17" t="n">
        <f aca="false">F3001*PARAMETER!$B$5*Q3001</f>
        <v>350317.875</v>
      </c>
      <c r="Z3001" s="21" t="n">
        <f aca="false">SUMIF($Y$2:$Y$3205,"&gt;="&amp;Y3001)/SUM($Y$2:$Y$3205)</f>
        <v>0.947893534050288</v>
      </c>
      <c r="AA3001" s="16" t="str">
        <f aca="false">IF(Z3001&lt;=PARAMETER!$B$7,"A",IF(Z3001&lt;=PARAMETER!$B$8,"B","C"))</f>
        <v>B</v>
      </c>
      <c r="AB3001" s="22" t="n">
        <f aca="false">G3001/F3001</f>
        <v>0.0534031413612565</v>
      </c>
      <c r="AC3001" s="16" t="str">
        <f aca="false">IF(AB3001&lt;=PARAMETER!$B$9,"X",IF(AB3001&lt;=PARAMETER!$B$10,"Y","Z"))</f>
        <v>X</v>
      </c>
      <c r="AD3001" s="16" t="str">
        <f aca="false">AA3001&amp;AC3001</f>
        <v>BX</v>
      </c>
      <c r="AE3001" s="22" t="n">
        <f aca="false">DATA!I3001</f>
        <v>0.84</v>
      </c>
      <c r="AF3001" s="18" t="n">
        <f aca="false">DATA!L3001</f>
        <v>108</v>
      </c>
      <c r="AG3001" s="16" t="str">
        <f aca="false">DATA!K3001</f>
        <v>A</v>
      </c>
      <c r="AH3001" s="18" t="n">
        <f aca="false">IF(AE3001&gt;=PARAMETER!$B$12,1,0)</f>
        <v>1</v>
      </c>
      <c r="AI3001" s="18" t="n">
        <f aca="false">IF(AF3001&gt;=PARAMETER!$B$13,1,0)</f>
        <v>1</v>
      </c>
      <c r="AJ3001" s="18" t="n">
        <f aca="false">IF(AND(AH3001=1,AI3001=1),1,0)</f>
        <v>1</v>
      </c>
    </row>
    <row r="3002" customFormat="false" ht="15" hidden="false" customHeight="false" outlineLevel="0" collapsed="false">
      <c r="A3002" s="16" t="str">
        <f aca="false">DATA!A3002</f>
        <v>ITM13000</v>
      </c>
      <c r="B3002" s="16" t="str">
        <f aca="false">DATA!B3002</f>
        <v>Groceries</v>
      </c>
      <c r="C3002" s="17" t="n">
        <f aca="false">DATA!C3002</f>
        <v>448</v>
      </c>
      <c r="D3002" s="17" t="n">
        <f aca="false">DATA!D3002</f>
        <v>98</v>
      </c>
      <c r="E3002" s="18" t="n">
        <f aca="false">DATA!F3002</f>
        <v>7</v>
      </c>
      <c r="F3002" s="19" t="n">
        <f aca="false">DATA!G3002</f>
        <v>18.29</v>
      </c>
      <c r="G3002" s="19" t="n">
        <f aca="false">DATA!H3002</f>
        <v>4.11</v>
      </c>
      <c r="H3002" s="18" t="n">
        <f aca="false">DATA!E3002</f>
        <v>13</v>
      </c>
      <c r="I3002" s="20" t="n">
        <f aca="false">F3002*E3002</f>
        <v>128.03</v>
      </c>
      <c r="J3002" s="20" t="n">
        <f aca="false">PARAMETER!$B$4*G3002*SQRT(E3002)</f>
        <v>17.8862006604666</v>
      </c>
      <c r="K3002" s="20" t="n">
        <f aca="false">I3002+J3002</f>
        <v>145.916200660467</v>
      </c>
      <c r="L3002" s="20" t="n">
        <f aca="false">K3002+F3002*H3002</f>
        <v>383.686200660467</v>
      </c>
      <c r="M3002" s="16" t="str">
        <f aca="false">IF(C3002&lt;=K3002,"REORDER",IF(C3002&gt;L3002,"OVERSTOCK","OK"))</f>
        <v>OVERSTOCK</v>
      </c>
      <c r="N3002" s="16" t="str">
        <f aca="false">IF(C3002&lt;=D3002,"REORDER","OK")</f>
        <v>OK</v>
      </c>
      <c r="O3002" s="18" t="n">
        <f aca="false">IF(D3002&lt;I3002,1,0)</f>
        <v>1</v>
      </c>
      <c r="P3002" s="20" t="n">
        <f aca="false">C3002/F3002</f>
        <v>24.4942591580098</v>
      </c>
      <c r="Q3002" s="19" t="n">
        <f aca="false">DATA!N3002</f>
        <v>101.23</v>
      </c>
      <c r="R3002" s="19" t="n">
        <f aca="false">DATA!O3002</f>
        <v>1.31</v>
      </c>
      <c r="S3002" s="17" t="n">
        <f aca="false">C3002*Q3002</f>
        <v>45351.04</v>
      </c>
      <c r="T3002" s="19" t="n">
        <f aca="false">C3002*R3002</f>
        <v>586.88</v>
      </c>
      <c r="U3002" s="20" t="n">
        <f aca="false">MAX(0,C3002-L3002)</f>
        <v>64.3137993395334</v>
      </c>
      <c r="V3002" s="17" t="n">
        <f aca="false">U3002*Q3002</f>
        <v>6510.48590714097</v>
      </c>
      <c r="W3002" s="19" t="n">
        <f aca="false">U3002*R3002</f>
        <v>84.2510771347888</v>
      </c>
      <c r="X3002" s="20" t="n">
        <f aca="false">MAX(0,K3002-C3002)</f>
        <v>0</v>
      </c>
      <c r="Y3002" s="17" t="n">
        <f aca="false">F3002*PARAMETER!$B$5*Q3002</f>
        <v>675796.2955</v>
      </c>
      <c r="Z3002" s="21" t="n">
        <f aca="false">SUMIF($Y$2:$Y$3205,"&gt;="&amp;Y3002)/SUM($Y$2:$Y$3205)</f>
        <v>0.852437560479216</v>
      </c>
      <c r="AA3002" s="16" t="str">
        <f aca="false">IF(Z3002&lt;=PARAMETER!$B$7,"A",IF(Z3002&lt;=PARAMETER!$B$8,"B","C"))</f>
        <v>B</v>
      </c>
      <c r="AB3002" s="22" t="n">
        <f aca="false">G3002/F3002</f>
        <v>0.224712957900492</v>
      </c>
      <c r="AC3002" s="16" t="str">
        <f aca="false">IF(AB3002&lt;=PARAMETER!$B$9,"X",IF(AB3002&lt;=PARAMETER!$B$10,"Y","Z"))</f>
        <v>X</v>
      </c>
      <c r="AD3002" s="16" t="str">
        <f aca="false">AA3002&amp;AC3002</f>
        <v>BX</v>
      </c>
      <c r="AE3002" s="22" t="n">
        <f aca="false">DATA!I3002</f>
        <v>0.67</v>
      </c>
      <c r="AF3002" s="18" t="n">
        <f aca="false">DATA!L3002</f>
        <v>40</v>
      </c>
      <c r="AG3002" s="16" t="str">
        <f aca="false">DATA!K3002</f>
        <v>A</v>
      </c>
      <c r="AH3002" s="18" t="n">
        <f aca="false">IF(AE3002&gt;=PARAMETER!$B$12,1,0)</f>
        <v>0</v>
      </c>
      <c r="AI3002" s="18" t="n">
        <f aca="false">IF(AF3002&gt;=PARAMETER!$B$13,1,0)</f>
        <v>0</v>
      </c>
      <c r="AJ3002" s="18" t="n">
        <f aca="false">IF(AND(AH3002=1,AI3002=1),1,0)</f>
        <v>0</v>
      </c>
    </row>
    <row r="3003" customFormat="false" ht="15" hidden="false" customHeight="false" outlineLevel="0" collapsed="false">
      <c r="A3003" s="16" t="str">
        <f aca="false">DATA!A3003</f>
        <v>ITM13001</v>
      </c>
      <c r="B3003" s="16" t="str">
        <f aca="false">DATA!B3003</f>
        <v>Automotive</v>
      </c>
      <c r="C3003" s="17" t="n">
        <f aca="false">DATA!C3003</f>
        <v>183</v>
      </c>
      <c r="D3003" s="17" t="n">
        <f aca="false">DATA!D3003</f>
        <v>33</v>
      </c>
      <c r="E3003" s="18" t="n">
        <f aca="false">DATA!F3003</f>
        <v>9</v>
      </c>
      <c r="F3003" s="19" t="n">
        <f aca="false">DATA!G3003</f>
        <v>19.4</v>
      </c>
      <c r="G3003" s="19" t="n">
        <f aca="false">DATA!H3003</f>
        <v>7.51</v>
      </c>
      <c r="H3003" s="18" t="n">
        <f aca="false">DATA!E3003</f>
        <v>10</v>
      </c>
      <c r="I3003" s="20" t="n">
        <f aca="false">F3003*E3003</f>
        <v>174.6</v>
      </c>
      <c r="J3003" s="20" t="n">
        <f aca="false">PARAMETER!$B$4*G3003*SQRT(E3003)</f>
        <v>37.0585522152167</v>
      </c>
      <c r="K3003" s="20" t="n">
        <f aca="false">I3003+J3003</f>
        <v>211.658552215217</v>
      </c>
      <c r="L3003" s="20" t="n">
        <f aca="false">K3003+F3003*H3003</f>
        <v>405.658552215217</v>
      </c>
      <c r="M3003" s="16" t="str">
        <f aca="false">IF(C3003&lt;=K3003,"REORDER",IF(C3003&gt;L3003,"OVERSTOCK","OK"))</f>
        <v>REORDER</v>
      </c>
      <c r="N3003" s="16" t="str">
        <f aca="false">IF(C3003&lt;=D3003,"REORDER","OK")</f>
        <v>OK</v>
      </c>
      <c r="O3003" s="18" t="n">
        <f aca="false">IF(D3003&lt;I3003,1,0)</f>
        <v>1</v>
      </c>
      <c r="P3003" s="20" t="n">
        <f aca="false">C3003/F3003</f>
        <v>9.43298969072165</v>
      </c>
      <c r="Q3003" s="19" t="n">
        <f aca="false">DATA!N3003</f>
        <v>127.3</v>
      </c>
      <c r="R3003" s="19" t="n">
        <f aca="false">DATA!O3003</f>
        <v>0.74</v>
      </c>
      <c r="S3003" s="17" t="n">
        <f aca="false">C3003*Q3003</f>
        <v>23295.9</v>
      </c>
      <c r="T3003" s="19" t="n">
        <f aca="false">C3003*R3003</f>
        <v>135.42</v>
      </c>
      <c r="U3003" s="20" t="n">
        <f aca="false">MAX(0,C3003-L3003)</f>
        <v>0</v>
      </c>
      <c r="V3003" s="17" t="n">
        <f aca="false">U3003*Q3003</f>
        <v>0</v>
      </c>
      <c r="W3003" s="19" t="n">
        <f aca="false">U3003*R3003</f>
        <v>0</v>
      </c>
      <c r="X3003" s="20" t="n">
        <f aca="false">MAX(0,K3003-C3003)</f>
        <v>28.6585522152166</v>
      </c>
      <c r="Y3003" s="17" t="n">
        <f aca="false">F3003*PARAMETER!$B$5*Q3003</f>
        <v>901411.3</v>
      </c>
      <c r="Z3003" s="21" t="n">
        <f aca="false">SUMIF($Y$2:$Y$3205,"&gt;="&amp;Y3003)/SUM($Y$2:$Y$3205)</f>
        <v>0.77377688359486</v>
      </c>
      <c r="AA3003" s="16" t="str">
        <f aca="false">IF(Z3003&lt;=PARAMETER!$B$7,"A",IF(Z3003&lt;=PARAMETER!$B$8,"B","C"))</f>
        <v>A</v>
      </c>
      <c r="AB3003" s="22" t="n">
        <f aca="false">G3003/F3003</f>
        <v>0.387113402061856</v>
      </c>
      <c r="AC3003" s="16" t="str">
        <f aca="false">IF(AB3003&lt;=PARAMETER!$B$9,"X",IF(AB3003&lt;=PARAMETER!$B$10,"Y","Z"))</f>
        <v>Y</v>
      </c>
      <c r="AD3003" s="16" t="str">
        <f aca="false">AA3003&amp;AC3003</f>
        <v>AY</v>
      </c>
      <c r="AE3003" s="22" t="n">
        <f aca="false">DATA!I3003</f>
        <v>0.98</v>
      </c>
      <c r="AF3003" s="18" t="n">
        <f aca="false">DATA!L3003</f>
        <v>111</v>
      </c>
      <c r="AG3003" s="16" t="str">
        <f aca="false">DATA!K3003</f>
        <v>C</v>
      </c>
      <c r="AH3003" s="18" t="n">
        <f aca="false">IF(AE3003&gt;=PARAMETER!$B$12,1,0)</f>
        <v>1</v>
      </c>
      <c r="AI3003" s="18" t="n">
        <f aca="false">IF(AF3003&gt;=PARAMETER!$B$13,1,0)</f>
        <v>1</v>
      </c>
      <c r="AJ3003" s="18" t="n">
        <f aca="false">IF(AND(AH3003=1,AI3003=1),1,0)</f>
        <v>1</v>
      </c>
    </row>
    <row r="3004" customFormat="false" ht="15" hidden="false" customHeight="false" outlineLevel="0" collapsed="false">
      <c r="A3004" s="16" t="str">
        <f aca="false">DATA!A3004</f>
        <v>ITM13002</v>
      </c>
      <c r="B3004" s="16" t="str">
        <f aca="false">DATA!B3004</f>
        <v>Electronics</v>
      </c>
      <c r="C3004" s="17" t="n">
        <f aca="false">DATA!C3004</f>
        <v>167</v>
      </c>
      <c r="D3004" s="17" t="n">
        <f aca="false">DATA!D3004</f>
        <v>53</v>
      </c>
      <c r="E3004" s="18" t="n">
        <f aca="false">DATA!F3004</f>
        <v>3</v>
      </c>
      <c r="F3004" s="19" t="n">
        <f aca="false">DATA!G3004</f>
        <v>22.92</v>
      </c>
      <c r="G3004" s="19" t="n">
        <f aca="false">DATA!H3004</f>
        <v>1.93</v>
      </c>
      <c r="H3004" s="18" t="n">
        <f aca="false">DATA!E3004</f>
        <v>9</v>
      </c>
      <c r="I3004" s="20" t="n">
        <f aca="false">F3004*E3004</f>
        <v>68.76</v>
      </c>
      <c r="J3004" s="20" t="n">
        <f aca="false">PARAMETER!$B$4*G3004*SQRT(E3004)</f>
        <v>5.49851220208521</v>
      </c>
      <c r="K3004" s="20" t="n">
        <f aca="false">I3004+J3004</f>
        <v>74.2585122020852</v>
      </c>
      <c r="L3004" s="20" t="n">
        <f aca="false">K3004+F3004*H3004</f>
        <v>280.538512202085</v>
      </c>
      <c r="M3004" s="16" t="str">
        <f aca="false">IF(C3004&lt;=K3004,"REORDER",IF(C3004&gt;L3004,"OVERSTOCK","OK"))</f>
        <v>OK</v>
      </c>
      <c r="N3004" s="16" t="str">
        <f aca="false">IF(C3004&lt;=D3004,"REORDER","OK")</f>
        <v>OK</v>
      </c>
      <c r="O3004" s="18" t="n">
        <f aca="false">IF(D3004&lt;I3004,1,0)</f>
        <v>1</v>
      </c>
      <c r="P3004" s="20" t="n">
        <f aca="false">C3004/F3004</f>
        <v>7.28621291448517</v>
      </c>
      <c r="Q3004" s="19" t="n">
        <f aca="false">DATA!N3004</f>
        <v>101.75</v>
      </c>
      <c r="R3004" s="19" t="n">
        <f aca="false">DATA!O3004</f>
        <v>1.68</v>
      </c>
      <c r="S3004" s="17" t="n">
        <f aca="false">C3004*Q3004</f>
        <v>16992.25</v>
      </c>
      <c r="T3004" s="19" t="n">
        <f aca="false">C3004*R3004</f>
        <v>280.56</v>
      </c>
      <c r="U3004" s="20" t="n">
        <f aca="false">MAX(0,C3004-L3004)</f>
        <v>0</v>
      </c>
      <c r="V3004" s="17" t="n">
        <f aca="false">U3004*Q3004</f>
        <v>0</v>
      </c>
      <c r="W3004" s="19" t="n">
        <f aca="false">U3004*R3004</f>
        <v>0</v>
      </c>
      <c r="X3004" s="20" t="n">
        <f aca="false">MAX(0,K3004-C3004)</f>
        <v>0</v>
      </c>
      <c r="Y3004" s="17" t="n">
        <f aca="false">F3004*PARAMETER!$B$5*Q3004</f>
        <v>851220.15</v>
      </c>
      <c r="Z3004" s="21" t="n">
        <f aca="false">SUMIF($Y$2:$Y$3205,"&gt;="&amp;Y3004)/SUM($Y$2:$Y$3205)</f>
        <v>0.793054922174415</v>
      </c>
      <c r="AA3004" s="16" t="str">
        <f aca="false">IF(Z3004&lt;=PARAMETER!$B$7,"A",IF(Z3004&lt;=PARAMETER!$B$8,"B","C"))</f>
        <v>A</v>
      </c>
      <c r="AB3004" s="22" t="n">
        <f aca="false">G3004/F3004</f>
        <v>0.0842059336823735</v>
      </c>
      <c r="AC3004" s="16" t="str">
        <f aca="false">IF(AB3004&lt;=PARAMETER!$B$9,"X",IF(AB3004&lt;=PARAMETER!$B$10,"Y","Z"))</f>
        <v>X</v>
      </c>
      <c r="AD3004" s="16" t="str">
        <f aca="false">AA3004&amp;AC3004</f>
        <v>AX</v>
      </c>
      <c r="AE3004" s="22" t="n">
        <f aca="false">DATA!I3004</f>
        <v>0.95</v>
      </c>
      <c r="AF3004" s="18" t="n">
        <f aca="false">DATA!L3004</f>
        <v>65</v>
      </c>
      <c r="AG3004" s="16" t="str">
        <f aca="false">DATA!K3004</f>
        <v>C</v>
      </c>
      <c r="AH3004" s="18" t="n">
        <f aca="false">IF(AE3004&gt;=PARAMETER!$B$12,1,0)</f>
        <v>1</v>
      </c>
      <c r="AI3004" s="18" t="n">
        <f aca="false">IF(AF3004&gt;=PARAMETER!$B$13,1,0)</f>
        <v>0</v>
      </c>
      <c r="AJ3004" s="18" t="n">
        <f aca="false">IF(AND(AH3004=1,AI3004=1),1,0)</f>
        <v>0</v>
      </c>
    </row>
    <row r="3005" customFormat="false" ht="15" hidden="false" customHeight="false" outlineLevel="0" collapsed="false">
      <c r="A3005" s="16" t="str">
        <f aca="false">DATA!A3005</f>
        <v>ITM13003</v>
      </c>
      <c r="B3005" s="16" t="str">
        <f aca="false">DATA!B3005</f>
        <v>Automotive</v>
      </c>
      <c r="C3005" s="17" t="n">
        <f aca="false">DATA!C3005</f>
        <v>37</v>
      </c>
      <c r="D3005" s="17" t="n">
        <f aca="false">DATA!D3005</f>
        <v>26</v>
      </c>
      <c r="E3005" s="18" t="n">
        <f aca="false">DATA!F3005</f>
        <v>4</v>
      </c>
      <c r="F3005" s="19" t="n">
        <f aca="false">DATA!G3005</f>
        <v>39.72</v>
      </c>
      <c r="G3005" s="19" t="n">
        <f aca="false">DATA!H3005</f>
        <v>5.3</v>
      </c>
      <c r="H3005" s="18" t="n">
        <f aca="false">DATA!E3005</f>
        <v>6</v>
      </c>
      <c r="I3005" s="20" t="n">
        <f aca="false">F3005*E3005</f>
        <v>158.88</v>
      </c>
      <c r="J3005" s="20" t="n">
        <f aca="false">PARAMETER!$B$4*G3005*SQRT(E3005)</f>
        <v>17.4354484456856</v>
      </c>
      <c r="K3005" s="20" t="n">
        <f aca="false">I3005+J3005</f>
        <v>176.315448445686</v>
      </c>
      <c r="L3005" s="20" t="n">
        <f aca="false">K3005+F3005*H3005</f>
        <v>414.635448445686</v>
      </c>
      <c r="M3005" s="16" t="str">
        <f aca="false">IF(C3005&lt;=K3005,"REORDER",IF(C3005&gt;L3005,"OVERSTOCK","OK"))</f>
        <v>REORDER</v>
      </c>
      <c r="N3005" s="16" t="str">
        <f aca="false">IF(C3005&lt;=D3005,"REORDER","OK")</f>
        <v>OK</v>
      </c>
      <c r="O3005" s="18" t="n">
        <f aca="false">IF(D3005&lt;I3005,1,0)</f>
        <v>1</v>
      </c>
      <c r="P3005" s="20" t="n">
        <f aca="false">C3005/F3005</f>
        <v>0.931520644511581</v>
      </c>
      <c r="Q3005" s="19" t="n">
        <f aca="false">DATA!N3005</f>
        <v>194.88</v>
      </c>
      <c r="R3005" s="19" t="n">
        <f aca="false">DATA!O3005</f>
        <v>0.2</v>
      </c>
      <c r="S3005" s="17" t="n">
        <f aca="false">C3005*Q3005</f>
        <v>7210.56</v>
      </c>
      <c r="T3005" s="19" t="n">
        <f aca="false">C3005*R3005</f>
        <v>7.4</v>
      </c>
      <c r="U3005" s="20" t="n">
        <f aca="false">MAX(0,C3005-L3005)</f>
        <v>0</v>
      </c>
      <c r="V3005" s="17" t="n">
        <f aca="false">U3005*Q3005</f>
        <v>0</v>
      </c>
      <c r="W3005" s="19" t="n">
        <f aca="false">U3005*R3005</f>
        <v>0</v>
      </c>
      <c r="X3005" s="20" t="n">
        <f aca="false">MAX(0,K3005-C3005)</f>
        <v>139.315448445686</v>
      </c>
      <c r="Y3005" s="17" t="n">
        <f aca="false">F3005*PARAMETER!$B$5*Q3005</f>
        <v>2825331.264</v>
      </c>
      <c r="Z3005" s="21" t="n">
        <f aca="false">SUMIF($Y$2:$Y$3205,"&gt;="&amp;Y3005)/SUM($Y$2:$Y$3205)</f>
        <v>0.107684757960104</v>
      </c>
      <c r="AA3005" s="16" t="str">
        <f aca="false">IF(Z3005&lt;=PARAMETER!$B$7,"A",IF(Z3005&lt;=PARAMETER!$B$8,"B","C"))</f>
        <v>A</v>
      </c>
      <c r="AB3005" s="22" t="n">
        <f aca="false">G3005/F3005</f>
        <v>0.133434038267875</v>
      </c>
      <c r="AC3005" s="16" t="str">
        <f aca="false">IF(AB3005&lt;=PARAMETER!$B$9,"X",IF(AB3005&lt;=PARAMETER!$B$10,"Y","Z"))</f>
        <v>X</v>
      </c>
      <c r="AD3005" s="16" t="str">
        <f aca="false">AA3005&amp;AC3005</f>
        <v>AX</v>
      </c>
      <c r="AE3005" s="22" t="n">
        <f aca="false">DATA!I3005</f>
        <v>0.25</v>
      </c>
      <c r="AF3005" s="18" t="n">
        <f aca="false">DATA!L3005</f>
        <v>108</v>
      </c>
      <c r="AG3005" s="16" t="str">
        <f aca="false">DATA!K3005</f>
        <v>A</v>
      </c>
      <c r="AH3005" s="18" t="n">
        <f aca="false">IF(AE3005&gt;=PARAMETER!$B$12,1,0)</f>
        <v>0</v>
      </c>
      <c r="AI3005" s="18" t="n">
        <f aca="false">IF(AF3005&gt;=PARAMETER!$B$13,1,0)</f>
        <v>1</v>
      </c>
      <c r="AJ3005" s="18" t="n">
        <f aca="false">IF(AND(AH3005=1,AI3005=1),1,0)</f>
        <v>0</v>
      </c>
    </row>
    <row r="3006" customFormat="false" ht="15" hidden="false" customHeight="false" outlineLevel="0" collapsed="false">
      <c r="A3006" s="16" t="str">
        <f aca="false">DATA!A3006</f>
        <v>ITM13004</v>
      </c>
      <c r="B3006" s="16" t="str">
        <f aca="false">DATA!B3006</f>
        <v>Apparel</v>
      </c>
      <c r="C3006" s="17" t="n">
        <f aca="false">DATA!C3006</f>
        <v>313</v>
      </c>
      <c r="D3006" s="17" t="n">
        <f aca="false">DATA!D3006</f>
        <v>11</v>
      </c>
      <c r="E3006" s="18" t="n">
        <f aca="false">DATA!F3006</f>
        <v>9</v>
      </c>
      <c r="F3006" s="19" t="n">
        <f aca="false">DATA!G3006</f>
        <v>40.31</v>
      </c>
      <c r="G3006" s="19" t="n">
        <f aca="false">DATA!H3006</f>
        <v>2.52</v>
      </c>
      <c r="H3006" s="18" t="n">
        <f aca="false">DATA!E3006</f>
        <v>8</v>
      </c>
      <c r="I3006" s="20" t="n">
        <f aca="false">F3006*E3006</f>
        <v>362.79</v>
      </c>
      <c r="J3006" s="20" t="n">
        <f aca="false">PARAMETER!$B$4*G3006*SQRT(E3006)</f>
        <v>12.4350934197531</v>
      </c>
      <c r="K3006" s="20" t="n">
        <f aca="false">I3006+J3006</f>
        <v>375.225093419753</v>
      </c>
      <c r="L3006" s="20" t="n">
        <f aca="false">K3006+F3006*H3006</f>
        <v>697.705093419753</v>
      </c>
      <c r="M3006" s="16" t="str">
        <f aca="false">IF(C3006&lt;=K3006,"REORDER",IF(C3006&gt;L3006,"OVERSTOCK","OK"))</f>
        <v>REORDER</v>
      </c>
      <c r="N3006" s="16" t="str">
        <f aca="false">IF(C3006&lt;=D3006,"REORDER","OK")</f>
        <v>OK</v>
      </c>
      <c r="O3006" s="18" t="n">
        <f aca="false">IF(D3006&lt;I3006,1,0)</f>
        <v>1</v>
      </c>
      <c r="P3006" s="20" t="n">
        <f aca="false">C3006/F3006</f>
        <v>7.76482262465889</v>
      </c>
      <c r="Q3006" s="19" t="n">
        <f aca="false">DATA!N3006</f>
        <v>65.35</v>
      </c>
      <c r="R3006" s="19" t="n">
        <f aca="false">DATA!O3006</f>
        <v>0.17</v>
      </c>
      <c r="S3006" s="17" t="n">
        <f aca="false">C3006*Q3006</f>
        <v>20454.55</v>
      </c>
      <c r="T3006" s="19" t="n">
        <f aca="false">C3006*R3006</f>
        <v>53.21</v>
      </c>
      <c r="U3006" s="20" t="n">
        <f aca="false">MAX(0,C3006-L3006)</f>
        <v>0</v>
      </c>
      <c r="V3006" s="17" t="n">
        <f aca="false">U3006*Q3006</f>
        <v>0</v>
      </c>
      <c r="W3006" s="19" t="n">
        <f aca="false">U3006*R3006</f>
        <v>0</v>
      </c>
      <c r="X3006" s="20" t="n">
        <f aca="false">MAX(0,K3006-C3006)</f>
        <v>62.2250934197531</v>
      </c>
      <c r="Y3006" s="17" t="n">
        <f aca="false">F3006*PARAMETER!$B$5*Q3006</f>
        <v>961504.3525</v>
      </c>
      <c r="Z3006" s="21" t="n">
        <f aca="false">SUMIF($Y$2:$Y$3205,"&gt;="&amp;Y3006)/SUM($Y$2:$Y$3205)</f>
        <v>0.751726328317544</v>
      </c>
      <c r="AA3006" s="16" t="str">
        <f aca="false">IF(Z3006&lt;=PARAMETER!$B$7,"A",IF(Z3006&lt;=PARAMETER!$B$8,"B","C"))</f>
        <v>A</v>
      </c>
      <c r="AB3006" s="22" t="n">
        <f aca="false">G3006/F3006</f>
        <v>0.0625155048375093</v>
      </c>
      <c r="AC3006" s="16" t="str">
        <f aca="false">IF(AB3006&lt;=PARAMETER!$B$9,"X",IF(AB3006&lt;=PARAMETER!$B$10,"Y","Z"))</f>
        <v>X</v>
      </c>
      <c r="AD3006" s="16" t="str">
        <f aca="false">AA3006&amp;AC3006</f>
        <v>AX</v>
      </c>
      <c r="AE3006" s="22" t="n">
        <f aca="false">DATA!I3006</f>
        <v>0.97</v>
      </c>
      <c r="AF3006" s="18" t="n">
        <f aca="false">DATA!L3006</f>
        <v>14</v>
      </c>
      <c r="AG3006" s="16" t="str">
        <f aca="false">DATA!K3006</f>
        <v>A</v>
      </c>
      <c r="AH3006" s="18" t="n">
        <f aca="false">IF(AE3006&gt;=PARAMETER!$B$12,1,0)</f>
        <v>1</v>
      </c>
      <c r="AI3006" s="18" t="n">
        <f aca="false">IF(AF3006&gt;=PARAMETER!$B$13,1,0)</f>
        <v>0</v>
      </c>
      <c r="AJ3006" s="18" t="n">
        <f aca="false">IF(AND(AH3006=1,AI3006=1),1,0)</f>
        <v>0</v>
      </c>
    </row>
    <row r="3007" customFormat="false" ht="15" hidden="false" customHeight="false" outlineLevel="0" collapsed="false">
      <c r="A3007" s="16" t="str">
        <f aca="false">DATA!A3007</f>
        <v>ITM13005</v>
      </c>
      <c r="B3007" s="16" t="str">
        <f aca="false">DATA!B3007</f>
        <v>Pharma</v>
      </c>
      <c r="C3007" s="17" t="n">
        <f aca="false">DATA!C3007</f>
        <v>214</v>
      </c>
      <c r="D3007" s="17" t="n">
        <f aca="false">DATA!D3007</f>
        <v>22</v>
      </c>
      <c r="E3007" s="18" t="n">
        <f aca="false">DATA!F3007</f>
        <v>8</v>
      </c>
      <c r="F3007" s="19" t="n">
        <f aca="false">DATA!G3007</f>
        <v>36.26</v>
      </c>
      <c r="G3007" s="19" t="n">
        <f aca="false">DATA!H3007</f>
        <v>1.21</v>
      </c>
      <c r="H3007" s="18" t="n">
        <f aca="false">DATA!E3007</f>
        <v>6</v>
      </c>
      <c r="I3007" s="20" t="n">
        <f aca="false">F3007*E3007</f>
        <v>290.08</v>
      </c>
      <c r="J3007" s="20" t="n">
        <f aca="false">PARAMETER!$B$4*G3007*SQRT(E3007)</f>
        <v>5.6293418237951</v>
      </c>
      <c r="K3007" s="20" t="n">
        <f aca="false">I3007+J3007</f>
        <v>295.709341823795</v>
      </c>
      <c r="L3007" s="20" t="n">
        <f aca="false">K3007+F3007*H3007</f>
        <v>513.269341823795</v>
      </c>
      <c r="M3007" s="16" t="str">
        <f aca="false">IF(C3007&lt;=K3007,"REORDER",IF(C3007&gt;L3007,"OVERSTOCK","OK"))</f>
        <v>REORDER</v>
      </c>
      <c r="N3007" s="16" t="str">
        <f aca="false">IF(C3007&lt;=D3007,"REORDER","OK")</f>
        <v>OK</v>
      </c>
      <c r="O3007" s="18" t="n">
        <f aca="false">IF(D3007&lt;I3007,1,0)</f>
        <v>1</v>
      </c>
      <c r="P3007" s="20" t="n">
        <f aca="false">C3007/F3007</f>
        <v>5.90182018753447</v>
      </c>
      <c r="Q3007" s="19" t="n">
        <f aca="false">DATA!N3007</f>
        <v>176.03</v>
      </c>
      <c r="R3007" s="19" t="n">
        <f aca="false">DATA!O3007</f>
        <v>0.29</v>
      </c>
      <c r="S3007" s="17" t="n">
        <f aca="false">C3007*Q3007</f>
        <v>37670.42</v>
      </c>
      <c r="T3007" s="19" t="n">
        <f aca="false">C3007*R3007</f>
        <v>62.06</v>
      </c>
      <c r="U3007" s="20" t="n">
        <f aca="false">MAX(0,C3007-L3007)</f>
        <v>0</v>
      </c>
      <c r="V3007" s="17" t="n">
        <f aca="false">U3007*Q3007</f>
        <v>0</v>
      </c>
      <c r="W3007" s="19" t="n">
        <f aca="false">U3007*R3007</f>
        <v>0</v>
      </c>
      <c r="X3007" s="20" t="n">
        <f aca="false">MAX(0,K3007-C3007)</f>
        <v>81.7093418237951</v>
      </c>
      <c r="Y3007" s="17" t="n">
        <f aca="false">F3007*PARAMETER!$B$5*Q3007</f>
        <v>2329739.447</v>
      </c>
      <c r="Z3007" s="21" t="n">
        <f aca="false">SUMIF($Y$2:$Y$3205,"&gt;="&amp;Y3007)/SUM($Y$2:$Y$3205)</f>
        <v>0.235760865181256</v>
      </c>
      <c r="AA3007" s="16" t="str">
        <f aca="false">IF(Z3007&lt;=PARAMETER!$B$7,"A",IF(Z3007&lt;=PARAMETER!$B$8,"B","C"))</f>
        <v>A</v>
      </c>
      <c r="AB3007" s="22" t="n">
        <f aca="false">G3007/F3007</f>
        <v>0.0333701047986762</v>
      </c>
      <c r="AC3007" s="16" t="str">
        <f aca="false">IF(AB3007&lt;=PARAMETER!$B$9,"X",IF(AB3007&lt;=PARAMETER!$B$10,"Y","Z"))</f>
        <v>X</v>
      </c>
      <c r="AD3007" s="16" t="str">
        <f aca="false">AA3007&amp;AC3007</f>
        <v>AX</v>
      </c>
      <c r="AE3007" s="22" t="n">
        <f aca="false">DATA!I3007</f>
        <v>0.95</v>
      </c>
      <c r="AF3007" s="18" t="n">
        <f aca="false">DATA!L3007</f>
        <v>39</v>
      </c>
      <c r="AG3007" s="16" t="str">
        <f aca="false">DATA!K3007</f>
        <v>D</v>
      </c>
      <c r="AH3007" s="18" t="n">
        <f aca="false">IF(AE3007&gt;=PARAMETER!$B$12,1,0)</f>
        <v>1</v>
      </c>
      <c r="AI3007" s="18" t="n">
        <f aca="false">IF(AF3007&gt;=PARAMETER!$B$13,1,0)</f>
        <v>0</v>
      </c>
      <c r="AJ3007" s="18" t="n">
        <f aca="false">IF(AND(AH3007=1,AI3007=1),1,0)</f>
        <v>0</v>
      </c>
    </row>
    <row r="3008" customFormat="false" ht="15" hidden="false" customHeight="false" outlineLevel="0" collapsed="false">
      <c r="A3008" s="16" t="str">
        <f aca="false">DATA!A3008</f>
        <v>ITM13006</v>
      </c>
      <c r="B3008" s="16" t="str">
        <f aca="false">DATA!B3008</f>
        <v>Pharma</v>
      </c>
      <c r="C3008" s="17" t="n">
        <f aca="false">DATA!C3008</f>
        <v>170</v>
      </c>
      <c r="D3008" s="17" t="n">
        <f aca="false">DATA!D3008</f>
        <v>40</v>
      </c>
      <c r="E3008" s="18" t="n">
        <f aca="false">DATA!F3008</f>
        <v>3</v>
      </c>
      <c r="F3008" s="19" t="n">
        <f aca="false">DATA!G3008</f>
        <v>2.08</v>
      </c>
      <c r="G3008" s="19" t="n">
        <f aca="false">DATA!H3008</f>
        <v>6.37</v>
      </c>
      <c r="H3008" s="18" t="n">
        <f aca="false">DATA!E3008</f>
        <v>9</v>
      </c>
      <c r="I3008" s="20" t="n">
        <f aca="false">F3008*E3008</f>
        <v>6.24</v>
      </c>
      <c r="J3008" s="20" t="n">
        <f aca="false">PARAMETER!$B$4*G3008*SQRT(E3008)</f>
        <v>18.1479392369341</v>
      </c>
      <c r="K3008" s="20" t="n">
        <f aca="false">I3008+J3008</f>
        <v>24.3879392369341</v>
      </c>
      <c r="L3008" s="20" t="n">
        <f aca="false">K3008+F3008*H3008</f>
        <v>43.1079392369341</v>
      </c>
      <c r="M3008" s="16" t="str">
        <f aca="false">IF(C3008&lt;=K3008,"REORDER",IF(C3008&gt;L3008,"OVERSTOCK","OK"))</f>
        <v>OVERSTOCK</v>
      </c>
      <c r="N3008" s="16" t="str">
        <f aca="false">IF(C3008&lt;=D3008,"REORDER","OK")</f>
        <v>OK</v>
      </c>
      <c r="O3008" s="18" t="n">
        <f aca="false">IF(D3008&lt;I3008,1,0)</f>
        <v>0</v>
      </c>
      <c r="P3008" s="20" t="n">
        <f aca="false">C3008/F3008</f>
        <v>81.7307692307692</v>
      </c>
      <c r="Q3008" s="19" t="n">
        <f aca="false">DATA!N3008</f>
        <v>29.06</v>
      </c>
      <c r="R3008" s="19" t="n">
        <f aca="false">DATA!O3008</f>
        <v>0.48</v>
      </c>
      <c r="S3008" s="17" t="n">
        <f aca="false">C3008*Q3008</f>
        <v>4940.2</v>
      </c>
      <c r="T3008" s="19" t="n">
        <f aca="false">C3008*R3008</f>
        <v>81.6</v>
      </c>
      <c r="U3008" s="20" t="n">
        <f aca="false">MAX(0,C3008-L3008)</f>
        <v>126.892060763066</v>
      </c>
      <c r="V3008" s="17" t="n">
        <f aca="false">U3008*Q3008</f>
        <v>3687.48328577469</v>
      </c>
      <c r="W3008" s="19" t="n">
        <f aca="false">U3008*R3008</f>
        <v>60.9081891662716</v>
      </c>
      <c r="X3008" s="20" t="n">
        <f aca="false">MAX(0,K3008-C3008)</f>
        <v>0</v>
      </c>
      <c r="Y3008" s="17" t="n">
        <f aca="false">F3008*PARAMETER!$B$5*Q3008</f>
        <v>22062.352</v>
      </c>
      <c r="Z3008" s="21" t="n">
        <f aca="false">SUMIF($Y$2:$Y$3205,"&gt;="&amp;Y3008)/SUM($Y$2:$Y$3205)</f>
        <v>0.999921896109239</v>
      </c>
      <c r="AA3008" s="16" t="str">
        <f aca="false">IF(Z3008&lt;=PARAMETER!$B$7,"A",IF(Z3008&lt;=PARAMETER!$B$8,"B","C"))</f>
        <v>C</v>
      </c>
      <c r="AB3008" s="22" t="n">
        <f aca="false">G3008/F3008</f>
        <v>3.0625</v>
      </c>
      <c r="AC3008" s="16" t="str">
        <f aca="false">IF(AB3008&lt;=PARAMETER!$B$9,"X",IF(AB3008&lt;=PARAMETER!$B$10,"Y","Z"))</f>
        <v>Z</v>
      </c>
      <c r="AD3008" s="16" t="str">
        <f aca="false">AA3008&amp;AC3008</f>
        <v>CZ</v>
      </c>
      <c r="AE3008" s="22" t="n">
        <f aca="false">DATA!I3008</f>
        <v>0.44</v>
      </c>
      <c r="AF3008" s="18" t="n">
        <f aca="false">DATA!L3008</f>
        <v>31</v>
      </c>
      <c r="AG3008" s="16" t="str">
        <f aca="false">DATA!K3008</f>
        <v>D</v>
      </c>
      <c r="AH3008" s="18" t="n">
        <f aca="false">IF(AE3008&gt;=PARAMETER!$B$12,1,0)</f>
        <v>0</v>
      </c>
      <c r="AI3008" s="18" t="n">
        <f aca="false">IF(AF3008&gt;=PARAMETER!$B$13,1,0)</f>
        <v>0</v>
      </c>
      <c r="AJ3008" s="18" t="n">
        <f aca="false">IF(AND(AH3008=1,AI3008=1),1,0)</f>
        <v>0</v>
      </c>
    </row>
    <row r="3009" customFormat="false" ht="15" hidden="false" customHeight="false" outlineLevel="0" collapsed="false">
      <c r="A3009" s="16" t="str">
        <f aca="false">DATA!A3009</f>
        <v>ITM13007</v>
      </c>
      <c r="B3009" s="16" t="str">
        <f aca="false">DATA!B3009</f>
        <v>Apparel</v>
      </c>
      <c r="C3009" s="17" t="n">
        <f aca="false">DATA!C3009</f>
        <v>499</v>
      </c>
      <c r="D3009" s="17" t="n">
        <f aca="false">DATA!D3009</f>
        <v>37</v>
      </c>
      <c r="E3009" s="18" t="n">
        <f aca="false">DATA!F3009</f>
        <v>5</v>
      </c>
      <c r="F3009" s="19" t="n">
        <f aca="false">DATA!G3009</f>
        <v>28.68</v>
      </c>
      <c r="G3009" s="19" t="n">
        <f aca="false">DATA!H3009</f>
        <v>9.54</v>
      </c>
      <c r="H3009" s="18" t="n">
        <f aca="false">DATA!E3009</f>
        <v>14</v>
      </c>
      <c r="I3009" s="20" t="n">
        <f aca="false">F3009*E3009</f>
        <v>143.4</v>
      </c>
      <c r="J3009" s="20" t="n">
        <f aca="false">PARAMETER!$B$4*G3009*SQRT(E3009)</f>
        <v>35.0881631484714</v>
      </c>
      <c r="K3009" s="20" t="n">
        <f aca="false">I3009+J3009</f>
        <v>178.488163148471</v>
      </c>
      <c r="L3009" s="20" t="n">
        <f aca="false">K3009+F3009*H3009</f>
        <v>580.008163148472</v>
      </c>
      <c r="M3009" s="16" t="str">
        <f aca="false">IF(C3009&lt;=K3009,"REORDER",IF(C3009&gt;L3009,"OVERSTOCK","OK"))</f>
        <v>OK</v>
      </c>
      <c r="N3009" s="16" t="str">
        <f aca="false">IF(C3009&lt;=D3009,"REORDER","OK")</f>
        <v>OK</v>
      </c>
      <c r="O3009" s="18" t="n">
        <f aca="false">IF(D3009&lt;I3009,1,0)</f>
        <v>1</v>
      </c>
      <c r="P3009" s="20" t="n">
        <f aca="false">C3009/F3009</f>
        <v>17.3988842398884</v>
      </c>
      <c r="Q3009" s="19" t="n">
        <f aca="false">DATA!N3009</f>
        <v>124.36</v>
      </c>
      <c r="R3009" s="19" t="n">
        <f aca="false">DATA!O3009</f>
        <v>0.17</v>
      </c>
      <c r="S3009" s="17" t="n">
        <f aca="false">C3009*Q3009</f>
        <v>62055.64</v>
      </c>
      <c r="T3009" s="19" t="n">
        <f aca="false">C3009*R3009</f>
        <v>84.83</v>
      </c>
      <c r="U3009" s="20" t="n">
        <f aca="false">MAX(0,C3009-L3009)</f>
        <v>0</v>
      </c>
      <c r="V3009" s="17" t="n">
        <f aca="false">U3009*Q3009</f>
        <v>0</v>
      </c>
      <c r="W3009" s="19" t="n">
        <f aca="false">U3009*R3009</f>
        <v>0</v>
      </c>
      <c r="X3009" s="20" t="n">
        <f aca="false">MAX(0,K3009-C3009)</f>
        <v>0</v>
      </c>
      <c r="Y3009" s="17" t="n">
        <f aca="false">F3009*PARAMETER!$B$5*Q3009</f>
        <v>1301825.352</v>
      </c>
      <c r="Z3009" s="21" t="n">
        <f aca="false">SUMIF($Y$2:$Y$3205,"&gt;="&amp;Y3009)/SUM($Y$2:$Y$3205)</f>
        <v>0.60616331014432</v>
      </c>
      <c r="AA3009" s="16" t="str">
        <f aca="false">IF(Z3009&lt;=PARAMETER!$B$7,"A",IF(Z3009&lt;=PARAMETER!$B$8,"B","C"))</f>
        <v>A</v>
      </c>
      <c r="AB3009" s="22" t="n">
        <f aca="false">G3009/F3009</f>
        <v>0.332635983263598</v>
      </c>
      <c r="AC3009" s="16" t="str">
        <f aca="false">IF(AB3009&lt;=PARAMETER!$B$9,"X",IF(AB3009&lt;=PARAMETER!$B$10,"Y","Z"))</f>
        <v>Y</v>
      </c>
      <c r="AD3009" s="16" t="str">
        <f aca="false">AA3009&amp;AC3009</f>
        <v>AY</v>
      </c>
      <c r="AE3009" s="22" t="n">
        <f aca="false">DATA!I3009</f>
        <v>0.98</v>
      </c>
      <c r="AF3009" s="18" t="n">
        <f aca="false">DATA!L3009</f>
        <v>154</v>
      </c>
      <c r="AG3009" s="16" t="str">
        <f aca="false">DATA!K3009</f>
        <v>C</v>
      </c>
      <c r="AH3009" s="18" t="n">
        <f aca="false">IF(AE3009&gt;=PARAMETER!$B$12,1,0)</f>
        <v>1</v>
      </c>
      <c r="AI3009" s="18" t="n">
        <f aca="false">IF(AF3009&gt;=PARAMETER!$B$13,1,0)</f>
        <v>1</v>
      </c>
      <c r="AJ3009" s="18" t="n">
        <f aca="false">IF(AND(AH3009=1,AI3009=1),1,0)</f>
        <v>1</v>
      </c>
    </row>
    <row r="3010" customFormat="false" ht="15" hidden="false" customHeight="false" outlineLevel="0" collapsed="false">
      <c r="A3010" s="16" t="str">
        <f aca="false">DATA!A3010</f>
        <v>ITM13008</v>
      </c>
      <c r="B3010" s="16" t="str">
        <f aca="false">DATA!B3010</f>
        <v>Groceries</v>
      </c>
      <c r="C3010" s="17" t="n">
        <f aca="false">DATA!C3010</f>
        <v>384</v>
      </c>
      <c r="D3010" s="17" t="n">
        <f aca="false">DATA!D3010</f>
        <v>69</v>
      </c>
      <c r="E3010" s="18" t="n">
        <f aca="false">DATA!F3010</f>
        <v>2</v>
      </c>
      <c r="F3010" s="19" t="n">
        <f aca="false">DATA!G3010</f>
        <v>37.63</v>
      </c>
      <c r="G3010" s="19" t="n">
        <f aca="false">DATA!H3010</f>
        <v>3.45</v>
      </c>
      <c r="H3010" s="18" t="n">
        <f aca="false">DATA!E3010</f>
        <v>14</v>
      </c>
      <c r="I3010" s="20" t="n">
        <f aca="false">F3010*E3010</f>
        <v>75.26</v>
      </c>
      <c r="J3010" s="20" t="n">
        <f aca="false">PARAMETER!$B$4*G3010*SQRT(E3010)</f>
        <v>8.02530136036905</v>
      </c>
      <c r="K3010" s="20" t="n">
        <f aca="false">I3010+J3010</f>
        <v>83.2853013603691</v>
      </c>
      <c r="L3010" s="20" t="n">
        <f aca="false">K3010+F3010*H3010</f>
        <v>610.105301360369</v>
      </c>
      <c r="M3010" s="16" t="str">
        <f aca="false">IF(C3010&lt;=K3010,"REORDER",IF(C3010&gt;L3010,"OVERSTOCK","OK"))</f>
        <v>OK</v>
      </c>
      <c r="N3010" s="16" t="str">
        <f aca="false">IF(C3010&lt;=D3010,"REORDER","OK")</f>
        <v>OK</v>
      </c>
      <c r="O3010" s="18" t="n">
        <f aca="false">IF(D3010&lt;I3010,1,0)</f>
        <v>1</v>
      </c>
      <c r="P3010" s="20" t="n">
        <f aca="false">C3010/F3010</f>
        <v>10.2046239702365</v>
      </c>
      <c r="Q3010" s="19" t="n">
        <f aca="false">DATA!N3010</f>
        <v>133.18</v>
      </c>
      <c r="R3010" s="19" t="n">
        <f aca="false">DATA!O3010</f>
        <v>0.24</v>
      </c>
      <c r="S3010" s="17" t="n">
        <f aca="false">C3010*Q3010</f>
        <v>51141.12</v>
      </c>
      <c r="T3010" s="19" t="n">
        <f aca="false">C3010*R3010</f>
        <v>92.16</v>
      </c>
      <c r="U3010" s="20" t="n">
        <f aca="false">MAX(0,C3010-L3010)</f>
        <v>0</v>
      </c>
      <c r="V3010" s="17" t="n">
        <f aca="false">U3010*Q3010</f>
        <v>0</v>
      </c>
      <c r="W3010" s="19" t="n">
        <f aca="false">U3010*R3010</f>
        <v>0</v>
      </c>
      <c r="X3010" s="20" t="n">
        <f aca="false">MAX(0,K3010-C3010)</f>
        <v>0</v>
      </c>
      <c r="Y3010" s="17" t="n">
        <f aca="false">F3010*PARAMETER!$B$5*Q3010</f>
        <v>1829220.641</v>
      </c>
      <c r="Z3010" s="21" t="n">
        <f aca="false">SUMIF($Y$2:$Y$3205,"&gt;="&amp;Y3010)/SUM($Y$2:$Y$3205)</f>
        <v>0.404790979205905</v>
      </c>
      <c r="AA3010" s="16" t="str">
        <f aca="false">IF(Z3010&lt;=PARAMETER!$B$7,"A",IF(Z3010&lt;=PARAMETER!$B$8,"B","C"))</f>
        <v>A</v>
      </c>
      <c r="AB3010" s="22" t="n">
        <f aca="false">G3010/F3010</f>
        <v>0.0916821684825937</v>
      </c>
      <c r="AC3010" s="16" t="str">
        <f aca="false">IF(AB3010&lt;=PARAMETER!$B$9,"X",IF(AB3010&lt;=PARAMETER!$B$10,"Y","Z"))</f>
        <v>X</v>
      </c>
      <c r="AD3010" s="16" t="str">
        <f aca="false">AA3010&amp;AC3010</f>
        <v>AX</v>
      </c>
      <c r="AE3010" s="22" t="n">
        <f aca="false">DATA!I3010</f>
        <v>0.13</v>
      </c>
      <c r="AF3010" s="18" t="n">
        <f aca="false">DATA!L3010</f>
        <v>147</v>
      </c>
      <c r="AG3010" s="16" t="str">
        <f aca="false">DATA!K3010</f>
        <v>B</v>
      </c>
      <c r="AH3010" s="18" t="n">
        <f aca="false">IF(AE3010&gt;=PARAMETER!$B$12,1,0)</f>
        <v>0</v>
      </c>
      <c r="AI3010" s="18" t="n">
        <f aca="false">IF(AF3010&gt;=PARAMETER!$B$13,1,0)</f>
        <v>1</v>
      </c>
      <c r="AJ3010" s="18" t="n">
        <f aca="false">IF(AND(AH3010=1,AI3010=1),1,0)</f>
        <v>0</v>
      </c>
    </row>
    <row r="3011" customFormat="false" ht="15" hidden="false" customHeight="false" outlineLevel="0" collapsed="false">
      <c r="A3011" s="16" t="str">
        <f aca="false">DATA!A3011</f>
        <v>ITM13009</v>
      </c>
      <c r="B3011" s="16" t="str">
        <f aca="false">DATA!B3011</f>
        <v>Groceries</v>
      </c>
      <c r="C3011" s="17" t="n">
        <f aca="false">DATA!C3011</f>
        <v>142</v>
      </c>
      <c r="D3011" s="17" t="n">
        <f aca="false">DATA!D3011</f>
        <v>36</v>
      </c>
      <c r="E3011" s="18" t="n">
        <f aca="false">DATA!F3011</f>
        <v>8</v>
      </c>
      <c r="F3011" s="19" t="n">
        <f aca="false">DATA!G3011</f>
        <v>22.79</v>
      </c>
      <c r="G3011" s="19" t="n">
        <f aca="false">DATA!H3011</f>
        <v>6.02</v>
      </c>
      <c r="H3011" s="18" t="n">
        <f aca="false">DATA!E3011</f>
        <v>13</v>
      </c>
      <c r="I3011" s="20" t="n">
        <f aca="false">F3011*E3011</f>
        <v>182.32</v>
      </c>
      <c r="J3011" s="20" t="n">
        <f aca="false">PARAMETER!$B$4*G3011*SQRT(E3011)</f>
        <v>28.0071386605343</v>
      </c>
      <c r="K3011" s="20" t="n">
        <f aca="false">I3011+J3011</f>
        <v>210.327138660534</v>
      </c>
      <c r="L3011" s="20" t="n">
        <f aca="false">K3011+F3011*H3011</f>
        <v>506.597138660534</v>
      </c>
      <c r="M3011" s="16" t="str">
        <f aca="false">IF(C3011&lt;=K3011,"REORDER",IF(C3011&gt;L3011,"OVERSTOCK","OK"))</f>
        <v>REORDER</v>
      </c>
      <c r="N3011" s="16" t="str">
        <f aca="false">IF(C3011&lt;=D3011,"REORDER","OK")</f>
        <v>OK</v>
      </c>
      <c r="O3011" s="18" t="n">
        <f aca="false">IF(D3011&lt;I3011,1,0)</f>
        <v>1</v>
      </c>
      <c r="P3011" s="20" t="n">
        <f aca="false">C3011/F3011</f>
        <v>6.23080298376481</v>
      </c>
      <c r="Q3011" s="19" t="n">
        <f aca="false">DATA!N3011</f>
        <v>156.72</v>
      </c>
      <c r="R3011" s="19" t="n">
        <f aca="false">DATA!O3011</f>
        <v>0.68</v>
      </c>
      <c r="S3011" s="17" t="n">
        <f aca="false">C3011*Q3011</f>
        <v>22254.24</v>
      </c>
      <c r="T3011" s="19" t="n">
        <f aca="false">C3011*R3011</f>
        <v>96.56</v>
      </c>
      <c r="U3011" s="20" t="n">
        <f aca="false">MAX(0,C3011-L3011)</f>
        <v>0</v>
      </c>
      <c r="V3011" s="17" t="n">
        <f aca="false">U3011*Q3011</f>
        <v>0</v>
      </c>
      <c r="W3011" s="19" t="n">
        <f aca="false">U3011*R3011</f>
        <v>0</v>
      </c>
      <c r="X3011" s="20" t="n">
        <f aca="false">MAX(0,K3011-C3011)</f>
        <v>68.3271386605343</v>
      </c>
      <c r="Y3011" s="17" t="n">
        <f aca="false">F3011*PARAMETER!$B$5*Q3011</f>
        <v>1303651.812</v>
      </c>
      <c r="Z3011" s="21" t="n">
        <f aca="false">SUMIF($Y$2:$Y$3205,"&gt;="&amp;Y3011)/SUM($Y$2:$Y$3205)</f>
        <v>0.605748204268792</v>
      </c>
      <c r="AA3011" s="16" t="str">
        <f aca="false">IF(Z3011&lt;=PARAMETER!$B$7,"A",IF(Z3011&lt;=PARAMETER!$B$8,"B","C"))</f>
        <v>A</v>
      </c>
      <c r="AB3011" s="22" t="n">
        <f aca="false">G3011/F3011</f>
        <v>0.264150943396226</v>
      </c>
      <c r="AC3011" s="16" t="str">
        <f aca="false">IF(AB3011&lt;=PARAMETER!$B$9,"X",IF(AB3011&lt;=PARAMETER!$B$10,"Y","Z"))</f>
        <v>Y</v>
      </c>
      <c r="AD3011" s="16" t="str">
        <f aca="false">AA3011&amp;AC3011</f>
        <v>AY</v>
      </c>
      <c r="AE3011" s="22" t="n">
        <f aca="false">DATA!I3011</f>
        <v>0.69</v>
      </c>
      <c r="AF3011" s="18" t="n">
        <f aca="false">DATA!L3011</f>
        <v>179</v>
      </c>
      <c r="AG3011" s="16" t="str">
        <f aca="false">DATA!K3011</f>
        <v>A</v>
      </c>
      <c r="AH3011" s="18" t="n">
        <f aca="false">IF(AE3011&gt;=PARAMETER!$B$12,1,0)</f>
        <v>0</v>
      </c>
      <c r="AI3011" s="18" t="n">
        <f aca="false">IF(AF3011&gt;=PARAMETER!$B$13,1,0)</f>
        <v>1</v>
      </c>
      <c r="AJ3011" s="18" t="n">
        <f aca="false">IF(AND(AH3011=1,AI3011=1),1,0)</f>
        <v>0</v>
      </c>
    </row>
    <row r="3012" customFormat="false" ht="15" hidden="false" customHeight="false" outlineLevel="0" collapsed="false">
      <c r="A3012" s="16" t="str">
        <f aca="false">DATA!A3012</f>
        <v>ITM13010</v>
      </c>
      <c r="B3012" s="16" t="str">
        <f aca="false">DATA!B3012</f>
        <v>Pharma</v>
      </c>
      <c r="C3012" s="17" t="n">
        <f aca="false">DATA!C3012</f>
        <v>419</v>
      </c>
      <c r="D3012" s="17" t="n">
        <f aca="false">DATA!D3012</f>
        <v>24</v>
      </c>
      <c r="E3012" s="18" t="n">
        <f aca="false">DATA!F3012</f>
        <v>7</v>
      </c>
      <c r="F3012" s="19" t="n">
        <f aca="false">DATA!G3012</f>
        <v>47.3</v>
      </c>
      <c r="G3012" s="19" t="n">
        <f aca="false">DATA!H3012</f>
        <v>9.56</v>
      </c>
      <c r="H3012" s="18" t="n">
        <f aca="false">DATA!E3012</f>
        <v>3</v>
      </c>
      <c r="I3012" s="20" t="n">
        <f aca="false">F3012*E3012</f>
        <v>331.1</v>
      </c>
      <c r="J3012" s="20" t="n">
        <f aca="false">PARAMETER!$B$4*G3012*SQRT(E3012)</f>
        <v>41.6039119985549</v>
      </c>
      <c r="K3012" s="20" t="n">
        <f aca="false">I3012+J3012</f>
        <v>372.703911998555</v>
      </c>
      <c r="L3012" s="20" t="n">
        <f aca="false">K3012+F3012*H3012</f>
        <v>514.603911998555</v>
      </c>
      <c r="M3012" s="16" t="str">
        <f aca="false">IF(C3012&lt;=K3012,"REORDER",IF(C3012&gt;L3012,"OVERSTOCK","OK"))</f>
        <v>OK</v>
      </c>
      <c r="N3012" s="16" t="str">
        <f aca="false">IF(C3012&lt;=D3012,"REORDER","OK")</f>
        <v>OK</v>
      </c>
      <c r="O3012" s="18" t="n">
        <f aca="false">IF(D3012&lt;I3012,1,0)</f>
        <v>1</v>
      </c>
      <c r="P3012" s="20" t="n">
        <f aca="false">C3012/F3012</f>
        <v>8.85835095137421</v>
      </c>
      <c r="Q3012" s="19" t="n">
        <f aca="false">DATA!N3012</f>
        <v>105.57</v>
      </c>
      <c r="R3012" s="19" t="n">
        <f aca="false">DATA!O3012</f>
        <v>0.29</v>
      </c>
      <c r="S3012" s="17" t="n">
        <f aca="false">C3012*Q3012</f>
        <v>44233.83</v>
      </c>
      <c r="T3012" s="19" t="n">
        <f aca="false">C3012*R3012</f>
        <v>121.51</v>
      </c>
      <c r="U3012" s="20" t="n">
        <f aca="false">MAX(0,C3012-L3012)</f>
        <v>0</v>
      </c>
      <c r="V3012" s="17" t="n">
        <f aca="false">U3012*Q3012</f>
        <v>0</v>
      </c>
      <c r="W3012" s="19" t="n">
        <f aca="false">U3012*R3012</f>
        <v>0</v>
      </c>
      <c r="X3012" s="20" t="n">
        <f aca="false">MAX(0,K3012-C3012)</f>
        <v>0</v>
      </c>
      <c r="Y3012" s="17" t="n">
        <f aca="false">F3012*PARAMETER!$B$5*Q3012</f>
        <v>1822613.265</v>
      </c>
      <c r="Z3012" s="21" t="n">
        <f aca="false">SUMIF($Y$2:$Y$3205,"&gt;="&amp;Y3012)/SUM($Y$2:$Y$3205)</f>
        <v>0.407119117249604</v>
      </c>
      <c r="AA3012" s="16" t="str">
        <f aca="false">IF(Z3012&lt;=PARAMETER!$B$7,"A",IF(Z3012&lt;=PARAMETER!$B$8,"B","C"))</f>
        <v>A</v>
      </c>
      <c r="AB3012" s="22" t="n">
        <f aca="false">G3012/F3012</f>
        <v>0.202114164904863</v>
      </c>
      <c r="AC3012" s="16" t="str">
        <f aca="false">IF(AB3012&lt;=PARAMETER!$B$9,"X",IF(AB3012&lt;=PARAMETER!$B$10,"Y","Z"))</f>
        <v>X</v>
      </c>
      <c r="AD3012" s="16" t="str">
        <f aca="false">AA3012&amp;AC3012</f>
        <v>AX</v>
      </c>
      <c r="AE3012" s="22" t="n">
        <f aca="false">DATA!I3012</f>
        <v>0.34</v>
      </c>
      <c r="AF3012" s="18" t="n">
        <f aca="false">DATA!L3012</f>
        <v>36</v>
      </c>
      <c r="AG3012" s="16" t="str">
        <f aca="false">DATA!K3012</f>
        <v>A</v>
      </c>
      <c r="AH3012" s="18" t="n">
        <f aca="false">IF(AE3012&gt;=PARAMETER!$B$12,1,0)</f>
        <v>0</v>
      </c>
      <c r="AI3012" s="18" t="n">
        <f aca="false">IF(AF3012&gt;=PARAMETER!$B$13,1,0)</f>
        <v>0</v>
      </c>
      <c r="AJ3012" s="18" t="n">
        <f aca="false">IF(AND(AH3012=1,AI3012=1),1,0)</f>
        <v>0</v>
      </c>
    </row>
    <row r="3013" customFormat="false" ht="15" hidden="false" customHeight="false" outlineLevel="0" collapsed="false">
      <c r="A3013" s="16" t="str">
        <f aca="false">DATA!A3013</f>
        <v>ITM13011</v>
      </c>
      <c r="B3013" s="16" t="str">
        <f aca="false">DATA!B3013</f>
        <v>Pharma</v>
      </c>
      <c r="C3013" s="17" t="n">
        <f aca="false">DATA!C3013</f>
        <v>206</v>
      </c>
      <c r="D3013" s="17" t="n">
        <f aca="false">DATA!D3013</f>
        <v>88</v>
      </c>
      <c r="E3013" s="18" t="n">
        <f aca="false">DATA!F3013</f>
        <v>9</v>
      </c>
      <c r="F3013" s="19" t="n">
        <f aca="false">DATA!G3013</f>
        <v>41.37</v>
      </c>
      <c r="G3013" s="19" t="n">
        <f aca="false">DATA!H3013</f>
        <v>6.68</v>
      </c>
      <c r="H3013" s="18" t="n">
        <f aca="false">DATA!E3013</f>
        <v>7</v>
      </c>
      <c r="I3013" s="20" t="n">
        <f aca="false">F3013*E3013</f>
        <v>372.33</v>
      </c>
      <c r="J3013" s="20" t="n">
        <f aca="false">PARAMETER!$B$4*G3013*SQRT(E3013)</f>
        <v>32.9628666841075</v>
      </c>
      <c r="K3013" s="20" t="n">
        <f aca="false">I3013+J3013</f>
        <v>405.292866684108</v>
      </c>
      <c r="L3013" s="20" t="n">
        <f aca="false">K3013+F3013*H3013</f>
        <v>694.882866684108</v>
      </c>
      <c r="M3013" s="16" t="str">
        <f aca="false">IF(C3013&lt;=K3013,"REORDER",IF(C3013&gt;L3013,"OVERSTOCK","OK"))</f>
        <v>REORDER</v>
      </c>
      <c r="N3013" s="16" t="str">
        <f aca="false">IF(C3013&lt;=D3013,"REORDER","OK")</f>
        <v>OK</v>
      </c>
      <c r="O3013" s="18" t="n">
        <f aca="false">IF(D3013&lt;I3013,1,0)</f>
        <v>1</v>
      </c>
      <c r="P3013" s="20" t="n">
        <f aca="false">C3013/F3013</f>
        <v>4.97945371041818</v>
      </c>
      <c r="Q3013" s="19" t="n">
        <f aca="false">DATA!N3013</f>
        <v>47.47</v>
      </c>
      <c r="R3013" s="19" t="n">
        <f aca="false">DATA!O3013</f>
        <v>1.62</v>
      </c>
      <c r="S3013" s="17" t="n">
        <f aca="false">C3013*Q3013</f>
        <v>9778.82</v>
      </c>
      <c r="T3013" s="19" t="n">
        <f aca="false">C3013*R3013</f>
        <v>333.72</v>
      </c>
      <c r="U3013" s="20" t="n">
        <f aca="false">MAX(0,C3013-L3013)</f>
        <v>0</v>
      </c>
      <c r="V3013" s="17" t="n">
        <f aca="false">U3013*Q3013</f>
        <v>0</v>
      </c>
      <c r="W3013" s="19" t="n">
        <f aca="false">U3013*R3013</f>
        <v>0</v>
      </c>
      <c r="X3013" s="20" t="n">
        <f aca="false">MAX(0,K3013-C3013)</f>
        <v>199.292866684107</v>
      </c>
      <c r="Y3013" s="17" t="n">
        <f aca="false">F3013*PARAMETER!$B$5*Q3013</f>
        <v>716799.3735</v>
      </c>
      <c r="Z3013" s="21" t="n">
        <f aca="false">SUMIF($Y$2:$Y$3205,"&gt;="&amp;Y3013)/SUM($Y$2:$Y$3205)</f>
        <v>0.839371548770172</v>
      </c>
      <c r="AA3013" s="16" t="str">
        <f aca="false">IF(Z3013&lt;=PARAMETER!$B$7,"A",IF(Z3013&lt;=PARAMETER!$B$8,"B","C"))</f>
        <v>B</v>
      </c>
      <c r="AB3013" s="22" t="n">
        <f aca="false">G3013/F3013</f>
        <v>0.161469664007735</v>
      </c>
      <c r="AC3013" s="16" t="str">
        <f aca="false">IF(AB3013&lt;=PARAMETER!$B$9,"X",IF(AB3013&lt;=PARAMETER!$B$10,"Y","Z"))</f>
        <v>X</v>
      </c>
      <c r="AD3013" s="16" t="str">
        <f aca="false">AA3013&amp;AC3013</f>
        <v>BX</v>
      </c>
      <c r="AE3013" s="22" t="n">
        <f aca="false">DATA!I3013</f>
        <v>0.22</v>
      </c>
      <c r="AF3013" s="18" t="n">
        <f aca="false">DATA!L3013</f>
        <v>136</v>
      </c>
      <c r="AG3013" s="16" t="str">
        <f aca="false">DATA!K3013</f>
        <v>B</v>
      </c>
      <c r="AH3013" s="18" t="n">
        <f aca="false">IF(AE3013&gt;=PARAMETER!$B$12,1,0)</f>
        <v>0</v>
      </c>
      <c r="AI3013" s="18" t="n">
        <f aca="false">IF(AF3013&gt;=PARAMETER!$B$13,1,0)</f>
        <v>1</v>
      </c>
      <c r="AJ3013" s="18" t="n">
        <f aca="false">IF(AND(AH3013=1,AI3013=1),1,0)</f>
        <v>0</v>
      </c>
    </row>
    <row r="3014" customFormat="false" ht="15" hidden="false" customHeight="false" outlineLevel="0" collapsed="false">
      <c r="A3014" s="16" t="str">
        <f aca="false">DATA!A3014</f>
        <v>ITM13012</v>
      </c>
      <c r="B3014" s="16" t="str">
        <f aca="false">DATA!B3014</f>
        <v>Electronics</v>
      </c>
      <c r="C3014" s="17" t="n">
        <f aca="false">DATA!C3014</f>
        <v>472</v>
      </c>
      <c r="D3014" s="17" t="n">
        <f aca="false">DATA!D3014</f>
        <v>42</v>
      </c>
      <c r="E3014" s="18" t="n">
        <f aca="false">DATA!F3014</f>
        <v>8</v>
      </c>
      <c r="F3014" s="19" t="n">
        <f aca="false">DATA!G3014</f>
        <v>32.27</v>
      </c>
      <c r="G3014" s="19" t="n">
        <f aca="false">DATA!H3014</f>
        <v>6.89</v>
      </c>
      <c r="H3014" s="18" t="n">
        <f aca="false">DATA!E3014</f>
        <v>12</v>
      </c>
      <c r="I3014" s="20" t="n">
        <f aca="false">F3014*E3014</f>
        <v>258.16</v>
      </c>
      <c r="J3014" s="20" t="n">
        <f aca="false">PARAMETER!$B$4*G3014*SQRT(E3014)</f>
        <v>32.0546819553291</v>
      </c>
      <c r="K3014" s="20" t="n">
        <f aca="false">I3014+J3014</f>
        <v>290.214681955329</v>
      </c>
      <c r="L3014" s="20" t="n">
        <f aca="false">K3014+F3014*H3014</f>
        <v>677.454681955329</v>
      </c>
      <c r="M3014" s="16" t="str">
        <f aca="false">IF(C3014&lt;=K3014,"REORDER",IF(C3014&gt;L3014,"OVERSTOCK","OK"))</f>
        <v>OK</v>
      </c>
      <c r="N3014" s="16" t="str">
        <f aca="false">IF(C3014&lt;=D3014,"REORDER","OK")</f>
        <v>OK</v>
      </c>
      <c r="O3014" s="18" t="n">
        <f aca="false">IF(D3014&lt;I3014,1,0)</f>
        <v>1</v>
      </c>
      <c r="P3014" s="20" t="n">
        <f aca="false">C3014/F3014</f>
        <v>14.6265881623799</v>
      </c>
      <c r="Q3014" s="19" t="n">
        <f aca="false">DATA!N3014</f>
        <v>80.11</v>
      </c>
      <c r="R3014" s="19" t="n">
        <f aca="false">DATA!O3014</f>
        <v>0.2</v>
      </c>
      <c r="S3014" s="17" t="n">
        <f aca="false">C3014*Q3014</f>
        <v>37811.92</v>
      </c>
      <c r="T3014" s="19" t="n">
        <f aca="false">C3014*R3014</f>
        <v>94.4</v>
      </c>
      <c r="U3014" s="20" t="n">
        <f aca="false">MAX(0,C3014-L3014)</f>
        <v>0</v>
      </c>
      <c r="V3014" s="17" t="n">
        <f aca="false">U3014*Q3014</f>
        <v>0</v>
      </c>
      <c r="W3014" s="19" t="n">
        <f aca="false">U3014*R3014</f>
        <v>0</v>
      </c>
      <c r="X3014" s="20" t="n">
        <f aca="false">MAX(0,K3014-C3014)</f>
        <v>0</v>
      </c>
      <c r="Y3014" s="17" t="n">
        <f aca="false">F3014*PARAMETER!$B$5*Q3014</f>
        <v>943579.6405</v>
      </c>
      <c r="Z3014" s="21" t="n">
        <f aca="false">SUMIF($Y$2:$Y$3205,"&gt;="&amp;Y3014)/SUM($Y$2:$Y$3205)</f>
        <v>0.759020650601644</v>
      </c>
      <c r="AA3014" s="16" t="str">
        <f aca="false">IF(Z3014&lt;=PARAMETER!$B$7,"A",IF(Z3014&lt;=PARAMETER!$B$8,"B","C"))</f>
        <v>A</v>
      </c>
      <c r="AB3014" s="22" t="n">
        <f aca="false">G3014/F3014</f>
        <v>0.213511000929656</v>
      </c>
      <c r="AC3014" s="16" t="str">
        <f aca="false">IF(AB3014&lt;=PARAMETER!$B$9,"X",IF(AB3014&lt;=PARAMETER!$B$10,"Y","Z"))</f>
        <v>X</v>
      </c>
      <c r="AD3014" s="16" t="str">
        <f aca="false">AA3014&amp;AC3014</f>
        <v>AX</v>
      </c>
      <c r="AE3014" s="22" t="n">
        <f aca="false">DATA!I3014</f>
        <v>0.62</v>
      </c>
      <c r="AF3014" s="18" t="n">
        <f aca="false">DATA!L3014</f>
        <v>144</v>
      </c>
      <c r="AG3014" s="16" t="str">
        <f aca="false">DATA!K3014</f>
        <v>C</v>
      </c>
      <c r="AH3014" s="18" t="n">
        <f aca="false">IF(AE3014&gt;=PARAMETER!$B$12,1,0)</f>
        <v>0</v>
      </c>
      <c r="AI3014" s="18" t="n">
        <f aca="false">IF(AF3014&gt;=PARAMETER!$B$13,1,0)</f>
        <v>1</v>
      </c>
      <c r="AJ3014" s="18" t="n">
        <f aca="false">IF(AND(AH3014=1,AI3014=1),1,0)</f>
        <v>0</v>
      </c>
    </row>
    <row r="3015" customFormat="false" ht="15" hidden="false" customHeight="false" outlineLevel="0" collapsed="false">
      <c r="A3015" s="16" t="str">
        <f aca="false">DATA!A3015</f>
        <v>ITM13013</v>
      </c>
      <c r="B3015" s="16" t="str">
        <f aca="false">DATA!B3015</f>
        <v>Groceries</v>
      </c>
      <c r="C3015" s="17" t="n">
        <f aca="false">DATA!C3015</f>
        <v>471</v>
      </c>
      <c r="D3015" s="17" t="n">
        <f aca="false">DATA!D3015</f>
        <v>29</v>
      </c>
      <c r="E3015" s="18" t="n">
        <f aca="false">DATA!F3015</f>
        <v>5</v>
      </c>
      <c r="F3015" s="19" t="n">
        <f aca="false">DATA!G3015</f>
        <v>4.06</v>
      </c>
      <c r="G3015" s="19" t="n">
        <f aca="false">DATA!H3015</f>
        <v>2.2</v>
      </c>
      <c r="H3015" s="18" t="n">
        <f aca="false">DATA!E3015</f>
        <v>14</v>
      </c>
      <c r="I3015" s="20" t="n">
        <f aca="false">F3015*E3015</f>
        <v>20.3</v>
      </c>
      <c r="J3015" s="20" t="n">
        <f aca="false">PARAMETER!$B$4*G3015*SQRT(E3015)</f>
        <v>8.09160995038126</v>
      </c>
      <c r="K3015" s="20" t="n">
        <f aca="false">I3015+J3015</f>
        <v>28.3916099503813</v>
      </c>
      <c r="L3015" s="20" t="n">
        <f aca="false">K3015+F3015*H3015</f>
        <v>85.2316099503813</v>
      </c>
      <c r="M3015" s="16" t="str">
        <f aca="false">IF(C3015&lt;=K3015,"REORDER",IF(C3015&gt;L3015,"OVERSTOCK","OK"))</f>
        <v>OVERSTOCK</v>
      </c>
      <c r="N3015" s="16" t="str">
        <f aca="false">IF(C3015&lt;=D3015,"REORDER","OK")</f>
        <v>OK</v>
      </c>
      <c r="O3015" s="18" t="n">
        <f aca="false">IF(D3015&lt;I3015,1,0)</f>
        <v>0</v>
      </c>
      <c r="P3015" s="20" t="n">
        <f aca="false">C3015/F3015</f>
        <v>116.009852216749</v>
      </c>
      <c r="Q3015" s="19" t="n">
        <f aca="false">DATA!N3015</f>
        <v>61.71</v>
      </c>
      <c r="R3015" s="19" t="n">
        <f aca="false">DATA!O3015</f>
        <v>1.83</v>
      </c>
      <c r="S3015" s="17" t="n">
        <f aca="false">C3015*Q3015</f>
        <v>29065.41</v>
      </c>
      <c r="T3015" s="19" t="n">
        <f aca="false">C3015*R3015</f>
        <v>861.93</v>
      </c>
      <c r="U3015" s="20" t="n">
        <f aca="false">MAX(0,C3015-L3015)</f>
        <v>385.768390049619</v>
      </c>
      <c r="V3015" s="17" t="n">
        <f aca="false">U3015*Q3015</f>
        <v>23805.767349962</v>
      </c>
      <c r="W3015" s="19" t="n">
        <f aca="false">U3015*R3015</f>
        <v>705.956153790802</v>
      </c>
      <c r="X3015" s="20" t="n">
        <f aca="false">MAX(0,K3015-C3015)</f>
        <v>0</v>
      </c>
      <c r="Y3015" s="17" t="n">
        <f aca="false">F3015*PARAMETER!$B$5*Q3015</f>
        <v>91448.049</v>
      </c>
      <c r="Z3015" s="21" t="n">
        <f aca="false">SUMIF($Y$2:$Y$3205,"&gt;="&amp;Y3015)/SUM($Y$2:$Y$3205)</f>
        <v>0.996963347707701</v>
      </c>
      <c r="AA3015" s="16" t="str">
        <f aca="false">IF(Z3015&lt;=PARAMETER!$B$7,"A",IF(Z3015&lt;=PARAMETER!$B$8,"B","C"))</f>
        <v>C</v>
      </c>
      <c r="AB3015" s="22" t="n">
        <f aca="false">G3015/F3015</f>
        <v>0.541871921182266</v>
      </c>
      <c r="AC3015" s="16" t="str">
        <f aca="false">IF(AB3015&lt;=PARAMETER!$B$9,"X",IF(AB3015&lt;=PARAMETER!$B$10,"Y","Z"))</f>
        <v>Z</v>
      </c>
      <c r="AD3015" s="16" t="str">
        <f aca="false">AA3015&amp;AC3015</f>
        <v>CZ</v>
      </c>
      <c r="AE3015" s="22" t="n">
        <f aca="false">DATA!I3015</f>
        <v>0.38</v>
      </c>
      <c r="AF3015" s="18" t="n">
        <f aca="false">DATA!L3015</f>
        <v>32</v>
      </c>
      <c r="AG3015" s="16" t="str">
        <f aca="false">DATA!K3015</f>
        <v>D</v>
      </c>
      <c r="AH3015" s="18" t="n">
        <f aca="false">IF(AE3015&gt;=PARAMETER!$B$12,1,0)</f>
        <v>0</v>
      </c>
      <c r="AI3015" s="18" t="n">
        <f aca="false">IF(AF3015&gt;=PARAMETER!$B$13,1,0)</f>
        <v>0</v>
      </c>
      <c r="AJ3015" s="18" t="n">
        <f aca="false">IF(AND(AH3015=1,AI3015=1),1,0)</f>
        <v>0</v>
      </c>
    </row>
    <row r="3016" customFormat="false" ht="15" hidden="false" customHeight="false" outlineLevel="0" collapsed="false">
      <c r="A3016" s="16" t="str">
        <f aca="false">DATA!A3016</f>
        <v>ITM13014</v>
      </c>
      <c r="B3016" s="16" t="str">
        <f aca="false">DATA!B3016</f>
        <v>Apparel</v>
      </c>
      <c r="C3016" s="17" t="n">
        <f aca="false">DATA!C3016</f>
        <v>168</v>
      </c>
      <c r="D3016" s="17" t="n">
        <f aca="false">DATA!D3016</f>
        <v>51</v>
      </c>
      <c r="E3016" s="18" t="n">
        <f aca="false">DATA!F3016</f>
        <v>4</v>
      </c>
      <c r="F3016" s="19" t="n">
        <f aca="false">DATA!G3016</f>
        <v>32.96</v>
      </c>
      <c r="G3016" s="19" t="n">
        <f aca="false">DATA!H3016</f>
        <v>5.18</v>
      </c>
      <c r="H3016" s="18" t="n">
        <f aca="false">DATA!E3016</f>
        <v>12</v>
      </c>
      <c r="I3016" s="20" t="n">
        <f aca="false">F3016*E3016</f>
        <v>131.84</v>
      </c>
      <c r="J3016" s="20" t="n">
        <f aca="false">PARAMETER!$B$4*G3016*SQRT(E3016)</f>
        <v>17.0406835752172</v>
      </c>
      <c r="K3016" s="20" t="n">
        <f aca="false">I3016+J3016</f>
        <v>148.880683575217</v>
      </c>
      <c r="L3016" s="20" t="n">
        <f aca="false">K3016+F3016*H3016</f>
        <v>544.400683575217</v>
      </c>
      <c r="M3016" s="16" t="str">
        <f aca="false">IF(C3016&lt;=K3016,"REORDER",IF(C3016&gt;L3016,"OVERSTOCK","OK"))</f>
        <v>OK</v>
      </c>
      <c r="N3016" s="16" t="str">
        <f aca="false">IF(C3016&lt;=D3016,"REORDER","OK")</f>
        <v>OK</v>
      </c>
      <c r="O3016" s="18" t="n">
        <f aca="false">IF(D3016&lt;I3016,1,0)</f>
        <v>1</v>
      </c>
      <c r="P3016" s="20" t="n">
        <f aca="false">C3016/F3016</f>
        <v>5.09708737864078</v>
      </c>
      <c r="Q3016" s="19" t="n">
        <f aca="false">DATA!N3016</f>
        <v>89.63</v>
      </c>
      <c r="R3016" s="19" t="n">
        <f aca="false">DATA!O3016</f>
        <v>1.75</v>
      </c>
      <c r="S3016" s="17" t="n">
        <f aca="false">C3016*Q3016</f>
        <v>15057.84</v>
      </c>
      <c r="T3016" s="19" t="n">
        <f aca="false">C3016*R3016</f>
        <v>294</v>
      </c>
      <c r="U3016" s="20" t="n">
        <f aca="false">MAX(0,C3016-L3016)</f>
        <v>0</v>
      </c>
      <c r="V3016" s="17" t="n">
        <f aca="false">U3016*Q3016</f>
        <v>0</v>
      </c>
      <c r="W3016" s="19" t="n">
        <f aca="false">U3016*R3016</f>
        <v>0</v>
      </c>
      <c r="X3016" s="20" t="n">
        <f aca="false">MAX(0,K3016-C3016)</f>
        <v>0</v>
      </c>
      <c r="Y3016" s="17" t="n">
        <f aca="false">F3016*PARAMETER!$B$5*Q3016</f>
        <v>1078284.752</v>
      </c>
      <c r="Z3016" s="21" t="n">
        <f aca="false">SUMIF($Y$2:$Y$3205,"&gt;="&amp;Y3016)/SUM($Y$2:$Y$3205)</f>
        <v>0.694267775978898</v>
      </c>
      <c r="AA3016" s="16" t="str">
        <f aca="false">IF(Z3016&lt;=PARAMETER!$B$7,"A",IF(Z3016&lt;=PARAMETER!$B$8,"B","C"))</f>
        <v>A</v>
      </c>
      <c r="AB3016" s="22" t="n">
        <f aca="false">G3016/F3016</f>
        <v>0.157160194174757</v>
      </c>
      <c r="AC3016" s="16" t="str">
        <f aca="false">IF(AB3016&lt;=PARAMETER!$B$9,"X",IF(AB3016&lt;=PARAMETER!$B$10,"Y","Z"))</f>
        <v>X</v>
      </c>
      <c r="AD3016" s="16" t="str">
        <f aca="false">AA3016&amp;AC3016</f>
        <v>AX</v>
      </c>
      <c r="AE3016" s="22" t="n">
        <f aca="false">DATA!I3016</f>
        <v>0.7</v>
      </c>
      <c r="AF3016" s="18" t="n">
        <f aca="false">DATA!L3016</f>
        <v>84</v>
      </c>
      <c r="AG3016" s="16" t="str">
        <f aca="false">DATA!K3016</f>
        <v>C</v>
      </c>
      <c r="AH3016" s="18" t="n">
        <f aca="false">IF(AE3016&gt;=PARAMETER!$B$12,1,0)</f>
        <v>0</v>
      </c>
      <c r="AI3016" s="18" t="n">
        <f aca="false">IF(AF3016&gt;=PARAMETER!$B$13,1,0)</f>
        <v>0</v>
      </c>
      <c r="AJ3016" s="18" t="n">
        <f aca="false">IF(AND(AH3016=1,AI3016=1),1,0)</f>
        <v>0</v>
      </c>
    </row>
    <row r="3017" customFormat="false" ht="15" hidden="false" customHeight="false" outlineLevel="0" collapsed="false">
      <c r="A3017" s="16" t="str">
        <f aca="false">DATA!A3017</f>
        <v>ITM13015</v>
      </c>
      <c r="B3017" s="16" t="str">
        <f aca="false">DATA!B3017</f>
        <v>Groceries</v>
      </c>
      <c r="C3017" s="17" t="n">
        <f aca="false">DATA!C3017</f>
        <v>123</v>
      </c>
      <c r="D3017" s="17" t="n">
        <f aca="false">DATA!D3017</f>
        <v>21</v>
      </c>
      <c r="E3017" s="18" t="n">
        <f aca="false">DATA!F3017</f>
        <v>4</v>
      </c>
      <c r="F3017" s="19" t="n">
        <f aca="false">DATA!G3017</f>
        <v>45.67</v>
      </c>
      <c r="G3017" s="19" t="n">
        <f aca="false">DATA!H3017</f>
        <v>3.99</v>
      </c>
      <c r="H3017" s="18" t="n">
        <f aca="false">DATA!E3017</f>
        <v>6</v>
      </c>
      <c r="I3017" s="20" t="n">
        <f aca="false">F3017*E3017</f>
        <v>182.68</v>
      </c>
      <c r="J3017" s="20" t="n">
        <f aca="false">PARAMETER!$B$4*G3017*SQRT(E3017)</f>
        <v>13.1259319430727</v>
      </c>
      <c r="K3017" s="20" t="n">
        <f aca="false">I3017+J3017</f>
        <v>195.805931943073</v>
      </c>
      <c r="L3017" s="20" t="n">
        <f aca="false">K3017+F3017*H3017</f>
        <v>469.825931943073</v>
      </c>
      <c r="M3017" s="16" t="str">
        <f aca="false">IF(C3017&lt;=K3017,"REORDER",IF(C3017&gt;L3017,"OVERSTOCK","OK"))</f>
        <v>REORDER</v>
      </c>
      <c r="N3017" s="16" t="str">
        <f aca="false">IF(C3017&lt;=D3017,"REORDER","OK")</f>
        <v>OK</v>
      </c>
      <c r="O3017" s="18" t="n">
        <f aca="false">IF(D3017&lt;I3017,1,0)</f>
        <v>1</v>
      </c>
      <c r="P3017" s="20" t="n">
        <f aca="false">C3017/F3017</f>
        <v>2.6932340705058</v>
      </c>
      <c r="Q3017" s="19" t="n">
        <f aca="false">DATA!N3017</f>
        <v>110.69</v>
      </c>
      <c r="R3017" s="19" t="n">
        <f aca="false">DATA!O3017</f>
        <v>0.5</v>
      </c>
      <c r="S3017" s="17" t="n">
        <f aca="false">C3017*Q3017</f>
        <v>13614.87</v>
      </c>
      <c r="T3017" s="19" t="n">
        <f aca="false">C3017*R3017</f>
        <v>61.5</v>
      </c>
      <c r="U3017" s="20" t="n">
        <f aca="false">MAX(0,C3017-L3017)</f>
        <v>0</v>
      </c>
      <c r="V3017" s="17" t="n">
        <f aca="false">U3017*Q3017</f>
        <v>0</v>
      </c>
      <c r="W3017" s="19" t="n">
        <f aca="false">U3017*R3017</f>
        <v>0</v>
      </c>
      <c r="X3017" s="20" t="n">
        <f aca="false">MAX(0,K3017-C3017)</f>
        <v>72.8059319430728</v>
      </c>
      <c r="Y3017" s="17" t="n">
        <f aca="false">F3017*PARAMETER!$B$5*Q3017</f>
        <v>1845152.4895</v>
      </c>
      <c r="Z3017" s="21" t="n">
        <f aca="false">SUMIF($Y$2:$Y$3205,"&gt;="&amp;Y3017)/SUM($Y$2:$Y$3205)</f>
        <v>0.397169542970915</v>
      </c>
      <c r="AA3017" s="16" t="str">
        <f aca="false">IF(Z3017&lt;=PARAMETER!$B$7,"A",IF(Z3017&lt;=PARAMETER!$B$8,"B","C"))</f>
        <v>A</v>
      </c>
      <c r="AB3017" s="22" t="n">
        <f aca="false">G3017/F3017</f>
        <v>0.0873658857017736</v>
      </c>
      <c r="AC3017" s="16" t="str">
        <f aca="false">IF(AB3017&lt;=PARAMETER!$B$9,"X",IF(AB3017&lt;=PARAMETER!$B$10,"Y","Z"))</f>
        <v>X</v>
      </c>
      <c r="AD3017" s="16" t="str">
        <f aca="false">AA3017&amp;AC3017</f>
        <v>AX</v>
      </c>
      <c r="AE3017" s="22" t="n">
        <f aca="false">DATA!I3017</f>
        <v>0.59</v>
      </c>
      <c r="AF3017" s="18" t="n">
        <f aca="false">DATA!L3017</f>
        <v>126</v>
      </c>
      <c r="AG3017" s="16" t="str">
        <f aca="false">DATA!K3017</f>
        <v>B</v>
      </c>
      <c r="AH3017" s="18" t="n">
        <f aca="false">IF(AE3017&gt;=PARAMETER!$B$12,1,0)</f>
        <v>0</v>
      </c>
      <c r="AI3017" s="18" t="n">
        <f aca="false">IF(AF3017&gt;=PARAMETER!$B$13,1,0)</f>
        <v>1</v>
      </c>
      <c r="AJ3017" s="18" t="n">
        <f aca="false">IF(AND(AH3017=1,AI3017=1),1,0)</f>
        <v>0</v>
      </c>
    </row>
    <row r="3018" customFormat="false" ht="15" hidden="false" customHeight="false" outlineLevel="0" collapsed="false">
      <c r="A3018" s="16" t="str">
        <f aca="false">DATA!A3018</f>
        <v>ITM13016</v>
      </c>
      <c r="B3018" s="16" t="str">
        <f aca="false">DATA!B3018</f>
        <v>Electronics</v>
      </c>
      <c r="C3018" s="17" t="n">
        <f aca="false">DATA!C3018</f>
        <v>262</v>
      </c>
      <c r="D3018" s="17" t="n">
        <f aca="false">DATA!D3018</f>
        <v>82</v>
      </c>
      <c r="E3018" s="18" t="n">
        <f aca="false">DATA!F3018</f>
        <v>8</v>
      </c>
      <c r="F3018" s="19" t="n">
        <f aca="false">DATA!G3018</f>
        <v>19.59</v>
      </c>
      <c r="G3018" s="19" t="n">
        <f aca="false">DATA!H3018</f>
        <v>4.97</v>
      </c>
      <c r="H3018" s="18" t="n">
        <f aca="false">DATA!E3018</f>
        <v>13</v>
      </c>
      <c r="I3018" s="20" t="n">
        <f aca="false">F3018*E3018</f>
        <v>156.72</v>
      </c>
      <c r="J3018" s="20" t="n">
        <f aca="false">PARAMETER!$B$4*G3018*SQRT(E3018)</f>
        <v>23.1221726150923</v>
      </c>
      <c r="K3018" s="20" t="n">
        <f aca="false">I3018+J3018</f>
        <v>179.842172615092</v>
      </c>
      <c r="L3018" s="20" t="n">
        <f aca="false">K3018+F3018*H3018</f>
        <v>434.512172615092</v>
      </c>
      <c r="M3018" s="16" t="str">
        <f aca="false">IF(C3018&lt;=K3018,"REORDER",IF(C3018&gt;L3018,"OVERSTOCK","OK"))</f>
        <v>OK</v>
      </c>
      <c r="N3018" s="16" t="str">
        <f aca="false">IF(C3018&lt;=D3018,"REORDER","OK")</f>
        <v>OK</v>
      </c>
      <c r="O3018" s="18" t="n">
        <f aca="false">IF(D3018&lt;I3018,1,0)</f>
        <v>1</v>
      </c>
      <c r="P3018" s="20" t="n">
        <f aca="false">C3018/F3018</f>
        <v>13.3741704951506</v>
      </c>
      <c r="Q3018" s="19" t="n">
        <f aca="false">DATA!N3018</f>
        <v>128.76</v>
      </c>
      <c r="R3018" s="19" t="n">
        <f aca="false">DATA!O3018</f>
        <v>0.24</v>
      </c>
      <c r="S3018" s="17" t="n">
        <f aca="false">C3018*Q3018</f>
        <v>33735.12</v>
      </c>
      <c r="T3018" s="19" t="n">
        <f aca="false">C3018*R3018</f>
        <v>62.88</v>
      </c>
      <c r="U3018" s="20" t="n">
        <f aca="false">MAX(0,C3018-L3018)</f>
        <v>0</v>
      </c>
      <c r="V3018" s="17" t="n">
        <f aca="false">U3018*Q3018</f>
        <v>0</v>
      </c>
      <c r="W3018" s="19" t="n">
        <f aca="false">U3018*R3018</f>
        <v>0</v>
      </c>
      <c r="X3018" s="20" t="n">
        <f aca="false">MAX(0,K3018-C3018)</f>
        <v>0</v>
      </c>
      <c r="Y3018" s="17" t="n">
        <f aca="false">F3018*PARAMETER!$B$5*Q3018</f>
        <v>920679.066</v>
      </c>
      <c r="Z3018" s="21" t="n">
        <f aca="false">SUMIF($Y$2:$Y$3205,"&gt;="&amp;Y3018)/SUM($Y$2:$Y$3205)</f>
        <v>0.769713877203234</v>
      </c>
      <c r="AA3018" s="16" t="str">
        <f aca="false">IF(Z3018&lt;=PARAMETER!$B$7,"A",IF(Z3018&lt;=PARAMETER!$B$8,"B","C"))</f>
        <v>A</v>
      </c>
      <c r="AB3018" s="22" t="n">
        <f aca="false">G3018/F3018</f>
        <v>0.253700867789689</v>
      </c>
      <c r="AC3018" s="16" t="str">
        <f aca="false">IF(AB3018&lt;=PARAMETER!$B$9,"X",IF(AB3018&lt;=PARAMETER!$B$10,"Y","Z"))</f>
        <v>Y</v>
      </c>
      <c r="AD3018" s="16" t="str">
        <f aca="false">AA3018&amp;AC3018</f>
        <v>AY</v>
      </c>
      <c r="AE3018" s="22" t="n">
        <f aca="false">DATA!I3018</f>
        <v>0.45</v>
      </c>
      <c r="AF3018" s="18" t="n">
        <f aca="false">DATA!L3018</f>
        <v>145</v>
      </c>
      <c r="AG3018" s="16" t="str">
        <f aca="false">DATA!K3018</f>
        <v>A</v>
      </c>
      <c r="AH3018" s="18" t="n">
        <f aca="false">IF(AE3018&gt;=PARAMETER!$B$12,1,0)</f>
        <v>0</v>
      </c>
      <c r="AI3018" s="18" t="n">
        <f aca="false">IF(AF3018&gt;=PARAMETER!$B$13,1,0)</f>
        <v>1</v>
      </c>
      <c r="AJ3018" s="18" t="n">
        <f aca="false">IF(AND(AH3018=1,AI3018=1),1,0)</f>
        <v>0</v>
      </c>
    </row>
    <row r="3019" customFormat="false" ht="15" hidden="false" customHeight="false" outlineLevel="0" collapsed="false">
      <c r="A3019" s="16" t="str">
        <f aca="false">DATA!A3019</f>
        <v>ITM13017</v>
      </c>
      <c r="B3019" s="16" t="str">
        <f aca="false">DATA!B3019</f>
        <v>Pharma</v>
      </c>
      <c r="C3019" s="17" t="n">
        <f aca="false">DATA!C3019</f>
        <v>481</v>
      </c>
      <c r="D3019" s="17" t="n">
        <f aca="false">DATA!D3019</f>
        <v>32</v>
      </c>
      <c r="E3019" s="18" t="n">
        <f aca="false">DATA!F3019</f>
        <v>5</v>
      </c>
      <c r="F3019" s="19" t="n">
        <f aca="false">DATA!G3019</f>
        <v>42.07</v>
      </c>
      <c r="G3019" s="19" t="n">
        <f aca="false">DATA!H3019</f>
        <v>8.11</v>
      </c>
      <c r="H3019" s="18" t="n">
        <f aca="false">DATA!E3019</f>
        <v>9</v>
      </c>
      <c r="I3019" s="20" t="n">
        <f aca="false">F3019*E3019</f>
        <v>210.35</v>
      </c>
      <c r="J3019" s="20" t="n">
        <f aca="false">PARAMETER!$B$4*G3019*SQRT(E3019)</f>
        <v>29.8286166807236</v>
      </c>
      <c r="K3019" s="20" t="n">
        <f aca="false">I3019+J3019</f>
        <v>240.178616680724</v>
      </c>
      <c r="L3019" s="20" t="n">
        <f aca="false">K3019+F3019*H3019</f>
        <v>618.808616680724</v>
      </c>
      <c r="M3019" s="16" t="str">
        <f aca="false">IF(C3019&lt;=K3019,"REORDER",IF(C3019&gt;L3019,"OVERSTOCK","OK"))</f>
        <v>OK</v>
      </c>
      <c r="N3019" s="16" t="str">
        <f aca="false">IF(C3019&lt;=D3019,"REORDER","OK")</f>
        <v>OK</v>
      </c>
      <c r="O3019" s="18" t="n">
        <f aca="false">IF(D3019&lt;I3019,1,0)</f>
        <v>1</v>
      </c>
      <c r="P3019" s="20" t="n">
        <f aca="false">C3019/F3019</f>
        <v>11.4333254100309</v>
      </c>
      <c r="Q3019" s="19" t="n">
        <f aca="false">DATA!N3019</f>
        <v>170.57</v>
      </c>
      <c r="R3019" s="19" t="n">
        <f aca="false">DATA!O3019</f>
        <v>0.3</v>
      </c>
      <c r="S3019" s="17" t="n">
        <f aca="false">C3019*Q3019</f>
        <v>82044.17</v>
      </c>
      <c r="T3019" s="19" t="n">
        <f aca="false">C3019*R3019</f>
        <v>144.3</v>
      </c>
      <c r="U3019" s="20" t="n">
        <f aca="false">MAX(0,C3019-L3019)</f>
        <v>0</v>
      </c>
      <c r="V3019" s="17" t="n">
        <f aca="false">U3019*Q3019</f>
        <v>0</v>
      </c>
      <c r="W3019" s="19" t="n">
        <f aca="false">U3019*R3019</f>
        <v>0</v>
      </c>
      <c r="X3019" s="20" t="n">
        <f aca="false">MAX(0,K3019-C3019)</f>
        <v>0</v>
      </c>
      <c r="Y3019" s="17" t="n">
        <f aca="false">F3019*PARAMETER!$B$5*Q3019</f>
        <v>2619196.1635</v>
      </c>
      <c r="Z3019" s="21" t="n">
        <f aca="false">SUMIF($Y$2:$Y$3205,"&gt;="&amp;Y3019)/SUM($Y$2:$Y$3205)</f>
        <v>0.144866744401197</v>
      </c>
      <c r="AA3019" s="16" t="str">
        <f aca="false">IF(Z3019&lt;=PARAMETER!$B$7,"A",IF(Z3019&lt;=PARAMETER!$B$8,"B","C"))</f>
        <v>A</v>
      </c>
      <c r="AB3019" s="22" t="n">
        <f aca="false">G3019/F3019</f>
        <v>0.192773948181602</v>
      </c>
      <c r="AC3019" s="16" t="str">
        <f aca="false">IF(AB3019&lt;=PARAMETER!$B$9,"X",IF(AB3019&lt;=PARAMETER!$B$10,"Y","Z"))</f>
        <v>X</v>
      </c>
      <c r="AD3019" s="16" t="str">
        <f aca="false">AA3019&amp;AC3019</f>
        <v>AX</v>
      </c>
      <c r="AE3019" s="22" t="n">
        <f aca="false">DATA!I3019</f>
        <v>0.26</v>
      </c>
      <c r="AF3019" s="18" t="n">
        <f aca="false">DATA!L3019</f>
        <v>17</v>
      </c>
      <c r="AG3019" s="16" t="str">
        <f aca="false">DATA!K3019</f>
        <v>D</v>
      </c>
      <c r="AH3019" s="18" t="n">
        <f aca="false">IF(AE3019&gt;=PARAMETER!$B$12,1,0)</f>
        <v>0</v>
      </c>
      <c r="AI3019" s="18" t="n">
        <f aca="false">IF(AF3019&gt;=PARAMETER!$B$13,1,0)</f>
        <v>0</v>
      </c>
      <c r="AJ3019" s="18" t="n">
        <f aca="false">IF(AND(AH3019=1,AI3019=1),1,0)</f>
        <v>0</v>
      </c>
    </row>
    <row r="3020" customFormat="false" ht="15" hidden="false" customHeight="false" outlineLevel="0" collapsed="false">
      <c r="A3020" s="16" t="str">
        <f aca="false">DATA!A3020</f>
        <v>ITM13018</v>
      </c>
      <c r="B3020" s="16" t="str">
        <f aca="false">DATA!B3020</f>
        <v>Pharma</v>
      </c>
      <c r="C3020" s="17" t="n">
        <f aca="false">DATA!C3020</f>
        <v>250</v>
      </c>
      <c r="D3020" s="17" t="n">
        <f aca="false">DATA!D3020</f>
        <v>81</v>
      </c>
      <c r="E3020" s="18" t="n">
        <f aca="false">DATA!F3020</f>
        <v>9</v>
      </c>
      <c r="F3020" s="19" t="n">
        <f aca="false">DATA!G3020</f>
        <v>16.34</v>
      </c>
      <c r="G3020" s="19" t="n">
        <f aca="false">DATA!H3020</f>
        <v>4.88</v>
      </c>
      <c r="H3020" s="18" t="n">
        <f aca="false">DATA!E3020</f>
        <v>11</v>
      </c>
      <c r="I3020" s="20" t="n">
        <f aca="false">F3020*E3020</f>
        <v>147.06</v>
      </c>
      <c r="J3020" s="20" t="n">
        <f aca="false">PARAMETER!$B$4*G3020*SQRT(E3020)</f>
        <v>24.0806570985695</v>
      </c>
      <c r="K3020" s="20" t="n">
        <f aca="false">I3020+J3020</f>
        <v>171.14065709857</v>
      </c>
      <c r="L3020" s="20" t="n">
        <f aca="false">K3020+F3020*H3020</f>
        <v>350.88065709857</v>
      </c>
      <c r="M3020" s="16" t="str">
        <f aca="false">IF(C3020&lt;=K3020,"REORDER",IF(C3020&gt;L3020,"OVERSTOCK","OK"))</f>
        <v>OK</v>
      </c>
      <c r="N3020" s="16" t="str">
        <f aca="false">IF(C3020&lt;=D3020,"REORDER","OK")</f>
        <v>OK</v>
      </c>
      <c r="O3020" s="18" t="n">
        <f aca="false">IF(D3020&lt;I3020,1,0)</f>
        <v>1</v>
      </c>
      <c r="P3020" s="20" t="n">
        <f aca="false">C3020/F3020</f>
        <v>15.2998776009792</v>
      </c>
      <c r="Q3020" s="19" t="n">
        <f aca="false">DATA!N3020</f>
        <v>182.9</v>
      </c>
      <c r="R3020" s="19" t="n">
        <f aca="false">DATA!O3020</f>
        <v>1.16</v>
      </c>
      <c r="S3020" s="17" t="n">
        <f aca="false">C3020*Q3020</f>
        <v>45725</v>
      </c>
      <c r="T3020" s="19" t="n">
        <f aca="false">C3020*R3020</f>
        <v>290</v>
      </c>
      <c r="U3020" s="20" t="n">
        <f aca="false">MAX(0,C3020-L3020)</f>
        <v>0</v>
      </c>
      <c r="V3020" s="17" t="n">
        <f aca="false">U3020*Q3020</f>
        <v>0</v>
      </c>
      <c r="W3020" s="19" t="n">
        <f aca="false">U3020*R3020</f>
        <v>0</v>
      </c>
      <c r="X3020" s="20" t="n">
        <f aca="false">MAX(0,K3020-C3020)</f>
        <v>0</v>
      </c>
      <c r="Y3020" s="17" t="n">
        <f aca="false">F3020*PARAMETER!$B$5*Q3020</f>
        <v>1090833.89</v>
      </c>
      <c r="Z3020" s="21" t="n">
        <f aca="false">SUMIF($Y$2:$Y$3205,"&gt;="&amp;Y3020)/SUM($Y$2:$Y$3205)</f>
        <v>0.688041131294252</v>
      </c>
      <c r="AA3020" s="16" t="str">
        <f aca="false">IF(Z3020&lt;=PARAMETER!$B$7,"A",IF(Z3020&lt;=PARAMETER!$B$8,"B","C"))</f>
        <v>A</v>
      </c>
      <c r="AB3020" s="22" t="n">
        <f aca="false">G3020/F3020</f>
        <v>0.298653610771114</v>
      </c>
      <c r="AC3020" s="16" t="str">
        <f aca="false">IF(AB3020&lt;=PARAMETER!$B$9,"X",IF(AB3020&lt;=PARAMETER!$B$10,"Y","Z"))</f>
        <v>Y</v>
      </c>
      <c r="AD3020" s="16" t="str">
        <f aca="false">AA3020&amp;AC3020</f>
        <v>AY</v>
      </c>
      <c r="AE3020" s="22" t="n">
        <f aca="false">DATA!I3020</f>
        <v>0.64</v>
      </c>
      <c r="AF3020" s="18" t="n">
        <f aca="false">DATA!L3020</f>
        <v>110</v>
      </c>
      <c r="AG3020" s="16" t="str">
        <f aca="false">DATA!K3020</f>
        <v>B</v>
      </c>
      <c r="AH3020" s="18" t="n">
        <f aca="false">IF(AE3020&gt;=PARAMETER!$B$12,1,0)</f>
        <v>0</v>
      </c>
      <c r="AI3020" s="18" t="n">
        <f aca="false">IF(AF3020&gt;=PARAMETER!$B$13,1,0)</f>
        <v>1</v>
      </c>
      <c r="AJ3020" s="18" t="n">
        <f aca="false">IF(AND(AH3020=1,AI3020=1),1,0)</f>
        <v>0</v>
      </c>
    </row>
    <row r="3021" customFormat="false" ht="15" hidden="false" customHeight="false" outlineLevel="0" collapsed="false">
      <c r="A3021" s="16" t="str">
        <f aca="false">DATA!A3021</f>
        <v>ITM13019</v>
      </c>
      <c r="B3021" s="16" t="str">
        <f aca="false">DATA!B3021</f>
        <v>Electronics</v>
      </c>
      <c r="C3021" s="17" t="n">
        <f aca="false">DATA!C3021</f>
        <v>498</v>
      </c>
      <c r="D3021" s="17" t="n">
        <f aca="false">DATA!D3021</f>
        <v>23</v>
      </c>
      <c r="E3021" s="18" t="n">
        <f aca="false">DATA!F3021</f>
        <v>8</v>
      </c>
      <c r="F3021" s="19" t="n">
        <f aca="false">DATA!G3021</f>
        <v>28.94</v>
      </c>
      <c r="G3021" s="19" t="n">
        <f aca="false">DATA!H3021</f>
        <v>1.1</v>
      </c>
      <c r="H3021" s="18" t="n">
        <f aca="false">DATA!E3021</f>
        <v>7</v>
      </c>
      <c r="I3021" s="20" t="n">
        <f aca="false">F3021*E3021</f>
        <v>231.52</v>
      </c>
      <c r="J3021" s="20" t="n">
        <f aca="false">PARAMETER!$B$4*G3021*SQRT(E3021)</f>
        <v>5.11758347617736</v>
      </c>
      <c r="K3021" s="20" t="n">
        <f aca="false">I3021+J3021</f>
        <v>236.637583476177</v>
      </c>
      <c r="L3021" s="20" t="n">
        <f aca="false">K3021+F3021*H3021</f>
        <v>439.217583476177</v>
      </c>
      <c r="M3021" s="16" t="str">
        <f aca="false">IF(C3021&lt;=K3021,"REORDER",IF(C3021&gt;L3021,"OVERSTOCK","OK"))</f>
        <v>OVERSTOCK</v>
      </c>
      <c r="N3021" s="16" t="str">
        <f aca="false">IF(C3021&lt;=D3021,"REORDER","OK")</f>
        <v>OK</v>
      </c>
      <c r="O3021" s="18" t="n">
        <f aca="false">IF(D3021&lt;I3021,1,0)</f>
        <v>1</v>
      </c>
      <c r="P3021" s="20" t="n">
        <f aca="false">C3021/F3021</f>
        <v>17.2080165860401</v>
      </c>
      <c r="Q3021" s="19" t="n">
        <f aca="false">DATA!N3021</f>
        <v>97.89</v>
      </c>
      <c r="R3021" s="19" t="n">
        <f aca="false">DATA!O3021</f>
        <v>1.24</v>
      </c>
      <c r="S3021" s="17" t="n">
        <f aca="false">C3021*Q3021</f>
        <v>48749.22</v>
      </c>
      <c r="T3021" s="19" t="n">
        <f aca="false">C3021*R3021</f>
        <v>617.52</v>
      </c>
      <c r="U3021" s="20" t="n">
        <f aca="false">MAX(0,C3021-L3021)</f>
        <v>58.7824165238226</v>
      </c>
      <c r="V3021" s="17" t="n">
        <f aca="false">U3021*Q3021</f>
        <v>5754.21075351699</v>
      </c>
      <c r="W3021" s="19" t="n">
        <f aca="false">U3021*R3021</f>
        <v>72.89019648954</v>
      </c>
      <c r="X3021" s="20" t="n">
        <f aca="false">MAX(0,K3021-C3021)</f>
        <v>0</v>
      </c>
      <c r="Y3021" s="17" t="n">
        <f aca="false">F3021*PARAMETER!$B$5*Q3021</f>
        <v>1034021.859</v>
      </c>
      <c r="Z3021" s="21" t="n">
        <f aca="false">SUMIF($Y$2:$Y$3205,"&gt;="&amp;Y3021)/SUM($Y$2:$Y$3205)</f>
        <v>0.713775916111907</v>
      </c>
      <c r="AA3021" s="16" t="str">
        <f aca="false">IF(Z3021&lt;=PARAMETER!$B$7,"A",IF(Z3021&lt;=PARAMETER!$B$8,"B","C"))</f>
        <v>A</v>
      </c>
      <c r="AB3021" s="22" t="n">
        <f aca="false">G3021/F3021</f>
        <v>0.0380096751900484</v>
      </c>
      <c r="AC3021" s="16" t="str">
        <f aca="false">IF(AB3021&lt;=PARAMETER!$B$9,"X",IF(AB3021&lt;=PARAMETER!$B$10,"Y","Z"))</f>
        <v>X</v>
      </c>
      <c r="AD3021" s="16" t="str">
        <f aca="false">AA3021&amp;AC3021</f>
        <v>AX</v>
      </c>
      <c r="AE3021" s="22" t="n">
        <f aca="false">DATA!I3021</f>
        <v>0.85</v>
      </c>
      <c r="AF3021" s="18" t="n">
        <f aca="false">DATA!L3021</f>
        <v>14</v>
      </c>
      <c r="AG3021" s="16" t="str">
        <f aca="false">DATA!K3021</f>
        <v>A</v>
      </c>
      <c r="AH3021" s="18" t="n">
        <f aca="false">IF(AE3021&gt;=PARAMETER!$B$12,1,0)</f>
        <v>1</v>
      </c>
      <c r="AI3021" s="18" t="n">
        <f aca="false">IF(AF3021&gt;=PARAMETER!$B$13,1,0)</f>
        <v>0</v>
      </c>
      <c r="AJ3021" s="18" t="n">
        <f aca="false">IF(AND(AH3021=1,AI3021=1),1,0)</f>
        <v>0</v>
      </c>
    </row>
    <row r="3022" customFormat="false" ht="15" hidden="false" customHeight="false" outlineLevel="0" collapsed="false">
      <c r="A3022" s="16" t="str">
        <f aca="false">DATA!A3022</f>
        <v>ITM13020</v>
      </c>
      <c r="B3022" s="16" t="str">
        <f aca="false">DATA!B3022</f>
        <v>Apparel</v>
      </c>
      <c r="C3022" s="17" t="n">
        <f aca="false">DATA!C3022</f>
        <v>225</v>
      </c>
      <c r="D3022" s="17" t="n">
        <f aca="false">DATA!D3022</f>
        <v>34</v>
      </c>
      <c r="E3022" s="18" t="n">
        <f aca="false">DATA!F3022</f>
        <v>2</v>
      </c>
      <c r="F3022" s="19" t="n">
        <f aca="false">DATA!G3022</f>
        <v>32.77</v>
      </c>
      <c r="G3022" s="19" t="n">
        <f aca="false">DATA!H3022</f>
        <v>9.1</v>
      </c>
      <c r="H3022" s="18" t="n">
        <f aca="false">DATA!E3022</f>
        <v>6</v>
      </c>
      <c r="I3022" s="20" t="n">
        <f aca="false">F3022*E3022</f>
        <v>65.54</v>
      </c>
      <c r="J3022" s="20" t="n">
        <f aca="false">PARAMETER!$B$4*G3022*SQRT(E3022)</f>
        <v>21.1681861969155</v>
      </c>
      <c r="K3022" s="20" t="n">
        <f aca="false">I3022+J3022</f>
        <v>86.7081861969155</v>
      </c>
      <c r="L3022" s="20" t="n">
        <f aca="false">K3022+F3022*H3022</f>
        <v>283.328186196915</v>
      </c>
      <c r="M3022" s="16" t="str">
        <f aca="false">IF(C3022&lt;=K3022,"REORDER",IF(C3022&gt;L3022,"OVERSTOCK","OK"))</f>
        <v>OK</v>
      </c>
      <c r="N3022" s="16" t="str">
        <f aca="false">IF(C3022&lt;=D3022,"REORDER","OK")</f>
        <v>OK</v>
      </c>
      <c r="O3022" s="18" t="n">
        <f aca="false">IF(D3022&lt;I3022,1,0)</f>
        <v>1</v>
      </c>
      <c r="P3022" s="20" t="n">
        <f aca="false">C3022/F3022</f>
        <v>6.8660360085444</v>
      </c>
      <c r="Q3022" s="19" t="n">
        <f aca="false">DATA!N3022</f>
        <v>26.85</v>
      </c>
      <c r="R3022" s="19" t="n">
        <f aca="false">DATA!O3022</f>
        <v>0.7</v>
      </c>
      <c r="S3022" s="17" t="n">
        <f aca="false">C3022*Q3022</f>
        <v>6041.25</v>
      </c>
      <c r="T3022" s="19" t="n">
        <f aca="false">C3022*R3022</f>
        <v>157.5</v>
      </c>
      <c r="U3022" s="20" t="n">
        <f aca="false">MAX(0,C3022-L3022)</f>
        <v>0</v>
      </c>
      <c r="V3022" s="17" t="n">
        <f aca="false">U3022*Q3022</f>
        <v>0</v>
      </c>
      <c r="W3022" s="19" t="n">
        <f aca="false">U3022*R3022</f>
        <v>0</v>
      </c>
      <c r="X3022" s="20" t="n">
        <f aca="false">MAX(0,K3022-C3022)</f>
        <v>0</v>
      </c>
      <c r="Y3022" s="17" t="n">
        <f aca="false">F3022*PARAMETER!$B$5*Q3022</f>
        <v>321154.1925</v>
      </c>
      <c r="Z3022" s="21" t="n">
        <f aca="false">SUMIF($Y$2:$Y$3205,"&gt;="&amp;Y3022)/SUM($Y$2:$Y$3205)</f>
        <v>0.954968782624944</v>
      </c>
      <c r="AA3022" s="16" t="str">
        <f aca="false">IF(Z3022&lt;=PARAMETER!$B$7,"A",IF(Z3022&lt;=PARAMETER!$B$8,"B","C"))</f>
        <v>C</v>
      </c>
      <c r="AB3022" s="22" t="n">
        <f aca="false">G3022/F3022</f>
        <v>0.277693011901129</v>
      </c>
      <c r="AC3022" s="16" t="str">
        <f aca="false">IF(AB3022&lt;=PARAMETER!$B$9,"X",IF(AB3022&lt;=PARAMETER!$B$10,"Y","Z"))</f>
        <v>Y</v>
      </c>
      <c r="AD3022" s="16" t="str">
        <f aca="false">AA3022&amp;AC3022</f>
        <v>CY</v>
      </c>
      <c r="AE3022" s="22" t="n">
        <f aca="false">DATA!I3022</f>
        <v>0.64</v>
      </c>
      <c r="AF3022" s="18" t="n">
        <f aca="false">DATA!L3022</f>
        <v>95</v>
      </c>
      <c r="AG3022" s="16" t="str">
        <f aca="false">DATA!K3022</f>
        <v>C</v>
      </c>
      <c r="AH3022" s="18" t="n">
        <f aca="false">IF(AE3022&gt;=PARAMETER!$B$12,1,0)</f>
        <v>0</v>
      </c>
      <c r="AI3022" s="18" t="n">
        <f aca="false">IF(AF3022&gt;=PARAMETER!$B$13,1,0)</f>
        <v>0</v>
      </c>
      <c r="AJ3022" s="18" t="n">
        <f aca="false">IF(AND(AH3022=1,AI3022=1),1,0)</f>
        <v>0</v>
      </c>
    </row>
    <row r="3023" customFormat="false" ht="15" hidden="false" customHeight="false" outlineLevel="0" collapsed="false">
      <c r="A3023" s="16" t="str">
        <f aca="false">DATA!A3023</f>
        <v>ITM13021</v>
      </c>
      <c r="B3023" s="16" t="str">
        <f aca="false">DATA!B3023</f>
        <v>Pharma</v>
      </c>
      <c r="C3023" s="17" t="n">
        <f aca="false">DATA!C3023</f>
        <v>217</v>
      </c>
      <c r="D3023" s="17" t="n">
        <f aca="false">DATA!D3023</f>
        <v>86</v>
      </c>
      <c r="E3023" s="18" t="n">
        <f aca="false">DATA!F3023</f>
        <v>2</v>
      </c>
      <c r="F3023" s="19" t="n">
        <f aca="false">DATA!G3023</f>
        <v>34.22</v>
      </c>
      <c r="G3023" s="19" t="n">
        <f aca="false">DATA!H3023</f>
        <v>5.68</v>
      </c>
      <c r="H3023" s="18" t="n">
        <f aca="false">DATA!E3023</f>
        <v>11</v>
      </c>
      <c r="I3023" s="20" t="n">
        <f aca="false">F3023*E3023</f>
        <v>68.44</v>
      </c>
      <c r="J3023" s="20" t="n">
        <f aca="false">PARAMETER!$B$4*G3023*SQRT(E3023)</f>
        <v>13.212670065767</v>
      </c>
      <c r="K3023" s="20" t="n">
        <f aca="false">I3023+J3023</f>
        <v>81.652670065767</v>
      </c>
      <c r="L3023" s="20" t="n">
        <f aca="false">K3023+F3023*H3023</f>
        <v>458.072670065767</v>
      </c>
      <c r="M3023" s="16" t="str">
        <f aca="false">IF(C3023&lt;=K3023,"REORDER",IF(C3023&gt;L3023,"OVERSTOCK","OK"))</f>
        <v>OK</v>
      </c>
      <c r="N3023" s="16" t="str">
        <f aca="false">IF(C3023&lt;=D3023,"REORDER","OK")</f>
        <v>OK</v>
      </c>
      <c r="O3023" s="18" t="n">
        <f aca="false">IF(D3023&lt;I3023,1,0)</f>
        <v>0</v>
      </c>
      <c r="P3023" s="20" t="n">
        <f aca="false">C3023/F3023</f>
        <v>6.34132086499123</v>
      </c>
      <c r="Q3023" s="19" t="n">
        <f aca="false">DATA!N3023</f>
        <v>161.44</v>
      </c>
      <c r="R3023" s="19" t="n">
        <f aca="false">DATA!O3023</f>
        <v>0.66</v>
      </c>
      <c r="S3023" s="17" t="n">
        <f aca="false">C3023*Q3023</f>
        <v>35032.48</v>
      </c>
      <c r="T3023" s="19" t="n">
        <f aca="false">C3023*R3023</f>
        <v>143.22</v>
      </c>
      <c r="U3023" s="20" t="n">
        <f aca="false">MAX(0,C3023-L3023)</f>
        <v>0</v>
      </c>
      <c r="V3023" s="17" t="n">
        <f aca="false">U3023*Q3023</f>
        <v>0</v>
      </c>
      <c r="W3023" s="19" t="n">
        <f aca="false">U3023*R3023</f>
        <v>0</v>
      </c>
      <c r="X3023" s="20" t="n">
        <f aca="false">MAX(0,K3023-C3023)</f>
        <v>0</v>
      </c>
      <c r="Y3023" s="17" t="n">
        <f aca="false">F3023*PARAMETER!$B$5*Q3023</f>
        <v>2016434.032</v>
      </c>
      <c r="Z3023" s="21" t="n">
        <f aca="false">SUMIF($Y$2:$Y$3205,"&gt;="&amp;Y3023)/SUM($Y$2:$Y$3205)</f>
        <v>0.32770070678882</v>
      </c>
      <c r="AA3023" s="16" t="str">
        <f aca="false">IF(Z3023&lt;=PARAMETER!$B$7,"A",IF(Z3023&lt;=PARAMETER!$B$8,"B","C"))</f>
        <v>A</v>
      </c>
      <c r="AB3023" s="22" t="n">
        <f aca="false">G3023/F3023</f>
        <v>0.165984804208065</v>
      </c>
      <c r="AC3023" s="16" t="str">
        <f aca="false">IF(AB3023&lt;=PARAMETER!$B$9,"X",IF(AB3023&lt;=PARAMETER!$B$10,"Y","Z"))</f>
        <v>X</v>
      </c>
      <c r="AD3023" s="16" t="str">
        <f aca="false">AA3023&amp;AC3023</f>
        <v>AX</v>
      </c>
      <c r="AE3023" s="22" t="n">
        <f aca="false">DATA!I3023</f>
        <v>0.65</v>
      </c>
      <c r="AF3023" s="18" t="n">
        <f aca="false">DATA!L3023</f>
        <v>139</v>
      </c>
      <c r="AG3023" s="16" t="str">
        <f aca="false">DATA!K3023</f>
        <v>D</v>
      </c>
      <c r="AH3023" s="18" t="n">
        <f aca="false">IF(AE3023&gt;=PARAMETER!$B$12,1,0)</f>
        <v>0</v>
      </c>
      <c r="AI3023" s="18" t="n">
        <f aca="false">IF(AF3023&gt;=PARAMETER!$B$13,1,0)</f>
        <v>1</v>
      </c>
      <c r="AJ3023" s="18" t="n">
        <f aca="false">IF(AND(AH3023=1,AI3023=1),1,0)</f>
        <v>0</v>
      </c>
    </row>
    <row r="3024" customFormat="false" ht="15" hidden="false" customHeight="false" outlineLevel="0" collapsed="false">
      <c r="A3024" s="16" t="str">
        <f aca="false">DATA!A3024</f>
        <v>ITM13022</v>
      </c>
      <c r="B3024" s="16" t="str">
        <f aca="false">DATA!B3024</f>
        <v>Automotive</v>
      </c>
      <c r="C3024" s="17" t="n">
        <f aca="false">DATA!C3024</f>
        <v>415</v>
      </c>
      <c r="D3024" s="17" t="n">
        <f aca="false">DATA!D3024</f>
        <v>94</v>
      </c>
      <c r="E3024" s="18" t="n">
        <f aca="false">DATA!F3024</f>
        <v>6</v>
      </c>
      <c r="F3024" s="19" t="n">
        <f aca="false">DATA!G3024</f>
        <v>44.24</v>
      </c>
      <c r="G3024" s="19" t="n">
        <f aca="false">DATA!H3024</f>
        <v>9.28</v>
      </c>
      <c r="H3024" s="18" t="n">
        <f aca="false">DATA!E3024</f>
        <v>7</v>
      </c>
      <c r="I3024" s="20" t="n">
        <f aca="false">F3024*E3024</f>
        <v>265.44</v>
      </c>
      <c r="J3024" s="20" t="n">
        <f aca="false">PARAMETER!$B$4*G3024*SQRT(E3024)</f>
        <v>37.3896033729033</v>
      </c>
      <c r="K3024" s="20" t="n">
        <f aca="false">I3024+J3024</f>
        <v>302.829603372903</v>
      </c>
      <c r="L3024" s="20" t="n">
        <f aca="false">K3024+F3024*H3024</f>
        <v>612.509603372903</v>
      </c>
      <c r="M3024" s="16" t="str">
        <f aca="false">IF(C3024&lt;=K3024,"REORDER",IF(C3024&gt;L3024,"OVERSTOCK","OK"))</f>
        <v>OK</v>
      </c>
      <c r="N3024" s="16" t="str">
        <f aca="false">IF(C3024&lt;=D3024,"REORDER","OK")</f>
        <v>OK</v>
      </c>
      <c r="O3024" s="18" t="n">
        <f aca="false">IF(D3024&lt;I3024,1,0)</f>
        <v>1</v>
      </c>
      <c r="P3024" s="20" t="n">
        <f aca="false">C3024/F3024</f>
        <v>9.38065099457505</v>
      </c>
      <c r="Q3024" s="19" t="n">
        <f aca="false">DATA!N3024</f>
        <v>100.66</v>
      </c>
      <c r="R3024" s="19" t="n">
        <f aca="false">DATA!O3024</f>
        <v>1.11</v>
      </c>
      <c r="S3024" s="17" t="n">
        <f aca="false">C3024*Q3024</f>
        <v>41773.9</v>
      </c>
      <c r="T3024" s="19" t="n">
        <f aca="false">C3024*R3024</f>
        <v>460.65</v>
      </c>
      <c r="U3024" s="20" t="n">
        <f aca="false">MAX(0,C3024-L3024)</f>
        <v>0</v>
      </c>
      <c r="V3024" s="17" t="n">
        <f aca="false">U3024*Q3024</f>
        <v>0</v>
      </c>
      <c r="W3024" s="19" t="n">
        <f aca="false">U3024*R3024</f>
        <v>0</v>
      </c>
      <c r="X3024" s="20" t="n">
        <f aca="false">MAX(0,K3024-C3024)</f>
        <v>0</v>
      </c>
      <c r="Y3024" s="17" t="n">
        <f aca="false">F3024*PARAMETER!$B$5*Q3024</f>
        <v>1625417.416</v>
      </c>
      <c r="Z3024" s="21" t="n">
        <f aca="false">SUMIF($Y$2:$Y$3205,"&gt;="&amp;Y3024)/SUM($Y$2:$Y$3205)</f>
        <v>0.476128746992349</v>
      </c>
      <c r="AA3024" s="16" t="str">
        <f aca="false">IF(Z3024&lt;=PARAMETER!$B$7,"A",IF(Z3024&lt;=PARAMETER!$B$8,"B","C"))</f>
        <v>A</v>
      </c>
      <c r="AB3024" s="22" t="n">
        <f aca="false">G3024/F3024</f>
        <v>0.209764918625678</v>
      </c>
      <c r="AC3024" s="16" t="str">
        <f aca="false">IF(AB3024&lt;=PARAMETER!$B$9,"X",IF(AB3024&lt;=PARAMETER!$B$10,"Y","Z"))</f>
        <v>X</v>
      </c>
      <c r="AD3024" s="16" t="str">
        <f aca="false">AA3024&amp;AC3024</f>
        <v>AX</v>
      </c>
      <c r="AE3024" s="22" t="n">
        <f aca="false">DATA!I3024</f>
        <v>0.56</v>
      </c>
      <c r="AF3024" s="18" t="n">
        <f aca="false">DATA!L3024</f>
        <v>21</v>
      </c>
      <c r="AG3024" s="16" t="str">
        <f aca="false">DATA!K3024</f>
        <v>A</v>
      </c>
      <c r="AH3024" s="18" t="n">
        <f aca="false">IF(AE3024&gt;=PARAMETER!$B$12,1,0)</f>
        <v>0</v>
      </c>
      <c r="AI3024" s="18" t="n">
        <f aca="false">IF(AF3024&gt;=PARAMETER!$B$13,1,0)</f>
        <v>0</v>
      </c>
      <c r="AJ3024" s="18" t="n">
        <f aca="false">IF(AND(AH3024=1,AI3024=1),1,0)</f>
        <v>0</v>
      </c>
    </row>
    <row r="3025" customFormat="false" ht="15" hidden="false" customHeight="false" outlineLevel="0" collapsed="false">
      <c r="A3025" s="16" t="str">
        <f aca="false">DATA!A3025</f>
        <v>ITM13023</v>
      </c>
      <c r="B3025" s="16" t="str">
        <f aca="false">DATA!B3025</f>
        <v>Pharma</v>
      </c>
      <c r="C3025" s="17" t="n">
        <f aca="false">DATA!C3025</f>
        <v>419</v>
      </c>
      <c r="D3025" s="17" t="n">
        <f aca="false">DATA!D3025</f>
        <v>40</v>
      </c>
      <c r="E3025" s="18" t="n">
        <f aca="false">DATA!F3025</f>
        <v>3</v>
      </c>
      <c r="F3025" s="19" t="n">
        <f aca="false">DATA!G3025</f>
        <v>12.5</v>
      </c>
      <c r="G3025" s="19" t="n">
        <f aca="false">DATA!H3025</f>
        <v>5.94</v>
      </c>
      <c r="H3025" s="18" t="n">
        <f aca="false">DATA!E3025</f>
        <v>11</v>
      </c>
      <c r="I3025" s="20" t="n">
        <f aca="false">F3025*E3025</f>
        <v>37.5</v>
      </c>
      <c r="J3025" s="20" t="n">
        <f aca="false">PARAMETER!$B$4*G3025*SQRT(E3025)</f>
        <v>16.9228821141897</v>
      </c>
      <c r="K3025" s="20" t="n">
        <f aca="false">I3025+J3025</f>
        <v>54.4228821141897</v>
      </c>
      <c r="L3025" s="20" t="n">
        <f aca="false">K3025+F3025*H3025</f>
        <v>191.92288211419</v>
      </c>
      <c r="M3025" s="16" t="str">
        <f aca="false">IF(C3025&lt;=K3025,"REORDER",IF(C3025&gt;L3025,"OVERSTOCK","OK"))</f>
        <v>OVERSTOCK</v>
      </c>
      <c r="N3025" s="16" t="str">
        <f aca="false">IF(C3025&lt;=D3025,"REORDER","OK")</f>
        <v>OK</v>
      </c>
      <c r="O3025" s="18" t="n">
        <f aca="false">IF(D3025&lt;I3025,1,0)</f>
        <v>0</v>
      </c>
      <c r="P3025" s="20" t="n">
        <f aca="false">C3025/F3025</f>
        <v>33.52</v>
      </c>
      <c r="Q3025" s="19" t="n">
        <f aca="false">DATA!N3025</f>
        <v>113.82</v>
      </c>
      <c r="R3025" s="19" t="n">
        <f aca="false">DATA!O3025</f>
        <v>0.68</v>
      </c>
      <c r="S3025" s="17" t="n">
        <f aca="false">C3025*Q3025</f>
        <v>47690.58</v>
      </c>
      <c r="T3025" s="19" t="n">
        <f aca="false">C3025*R3025</f>
        <v>284.92</v>
      </c>
      <c r="U3025" s="20" t="n">
        <f aca="false">MAX(0,C3025-L3025)</f>
        <v>227.07711788581</v>
      </c>
      <c r="V3025" s="17" t="n">
        <f aca="false">U3025*Q3025</f>
        <v>25845.9175577629</v>
      </c>
      <c r="W3025" s="19" t="n">
        <f aca="false">U3025*R3025</f>
        <v>154.412440162351</v>
      </c>
      <c r="X3025" s="20" t="n">
        <f aca="false">MAX(0,K3025-C3025)</f>
        <v>0</v>
      </c>
      <c r="Y3025" s="17" t="n">
        <f aca="false">F3025*PARAMETER!$B$5*Q3025</f>
        <v>519303.75</v>
      </c>
      <c r="Z3025" s="21" t="n">
        <f aca="false">SUMIF($Y$2:$Y$3205,"&gt;="&amp;Y3025)/SUM($Y$2:$Y$3205)</f>
        <v>0.899956569040588</v>
      </c>
      <c r="AA3025" s="16" t="str">
        <f aca="false">IF(Z3025&lt;=PARAMETER!$B$7,"A",IF(Z3025&lt;=PARAMETER!$B$8,"B","C"))</f>
        <v>B</v>
      </c>
      <c r="AB3025" s="22" t="n">
        <f aca="false">G3025/F3025</f>
        <v>0.4752</v>
      </c>
      <c r="AC3025" s="16" t="str">
        <f aca="false">IF(AB3025&lt;=PARAMETER!$B$9,"X",IF(AB3025&lt;=PARAMETER!$B$10,"Y","Z"))</f>
        <v>Y</v>
      </c>
      <c r="AD3025" s="16" t="str">
        <f aca="false">AA3025&amp;AC3025</f>
        <v>BY</v>
      </c>
      <c r="AE3025" s="22" t="n">
        <f aca="false">DATA!I3025</f>
        <v>0.45</v>
      </c>
      <c r="AF3025" s="18" t="n">
        <f aca="false">DATA!L3025</f>
        <v>56</v>
      </c>
      <c r="AG3025" s="16" t="str">
        <f aca="false">DATA!K3025</f>
        <v>A</v>
      </c>
      <c r="AH3025" s="18" t="n">
        <f aca="false">IF(AE3025&gt;=PARAMETER!$B$12,1,0)</f>
        <v>0</v>
      </c>
      <c r="AI3025" s="18" t="n">
        <f aca="false">IF(AF3025&gt;=PARAMETER!$B$13,1,0)</f>
        <v>0</v>
      </c>
      <c r="AJ3025" s="18" t="n">
        <f aca="false">IF(AND(AH3025=1,AI3025=1),1,0)</f>
        <v>0</v>
      </c>
    </row>
    <row r="3026" customFormat="false" ht="15" hidden="false" customHeight="false" outlineLevel="0" collapsed="false">
      <c r="A3026" s="16" t="str">
        <f aca="false">DATA!A3026</f>
        <v>ITM13024</v>
      </c>
      <c r="B3026" s="16" t="str">
        <f aca="false">DATA!B3026</f>
        <v>Automotive</v>
      </c>
      <c r="C3026" s="17" t="n">
        <f aca="false">DATA!C3026</f>
        <v>356</v>
      </c>
      <c r="D3026" s="17" t="n">
        <f aca="false">DATA!D3026</f>
        <v>63</v>
      </c>
      <c r="E3026" s="18" t="n">
        <f aca="false">DATA!F3026</f>
        <v>6</v>
      </c>
      <c r="F3026" s="19" t="n">
        <f aca="false">DATA!G3026</f>
        <v>13.86</v>
      </c>
      <c r="G3026" s="19" t="n">
        <f aca="false">DATA!H3026</f>
        <v>1.16</v>
      </c>
      <c r="H3026" s="18" t="n">
        <f aca="false">DATA!E3026</f>
        <v>10</v>
      </c>
      <c r="I3026" s="20" t="n">
        <f aca="false">F3026*E3026</f>
        <v>83.16</v>
      </c>
      <c r="J3026" s="20" t="n">
        <f aca="false">PARAMETER!$B$4*G3026*SQRT(E3026)</f>
        <v>4.67370042161291</v>
      </c>
      <c r="K3026" s="20" t="n">
        <f aca="false">I3026+J3026</f>
        <v>87.8337004216129</v>
      </c>
      <c r="L3026" s="20" t="n">
        <f aca="false">K3026+F3026*H3026</f>
        <v>226.433700421613</v>
      </c>
      <c r="M3026" s="16" t="str">
        <f aca="false">IF(C3026&lt;=K3026,"REORDER",IF(C3026&gt;L3026,"OVERSTOCK","OK"))</f>
        <v>OVERSTOCK</v>
      </c>
      <c r="N3026" s="16" t="str">
        <f aca="false">IF(C3026&lt;=D3026,"REORDER","OK")</f>
        <v>OK</v>
      </c>
      <c r="O3026" s="18" t="n">
        <f aca="false">IF(D3026&lt;I3026,1,0)</f>
        <v>1</v>
      </c>
      <c r="P3026" s="20" t="n">
        <f aca="false">C3026/F3026</f>
        <v>25.6854256854257</v>
      </c>
      <c r="Q3026" s="19" t="n">
        <f aca="false">DATA!N3026</f>
        <v>123.2</v>
      </c>
      <c r="R3026" s="19" t="n">
        <f aca="false">DATA!O3026</f>
        <v>1.88</v>
      </c>
      <c r="S3026" s="17" t="n">
        <f aca="false">C3026*Q3026</f>
        <v>43859.2</v>
      </c>
      <c r="T3026" s="19" t="n">
        <f aca="false">C3026*R3026</f>
        <v>669.28</v>
      </c>
      <c r="U3026" s="20" t="n">
        <f aca="false">MAX(0,C3026-L3026)</f>
        <v>129.566299578387</v>
      </c>
      <c r="V3026" s="17" t="n">
        <f aca="false">U3026*Q3026</f>
        <v>15962.5681080573</v>
      </c>
      <c r="W3026" s="19" t="n">
        <f aca="false">U3026*R3026</f>
        <v>243.584643207368</v>
      </c>
      <c r="X3026" s="20" t="n">
        <f aca="false">MAX(0,K3026-C3026)</f>
        <v>0</v>
      </c>
      <c r="Y3026" s="17" t="n">
        <f aca="false">F3026*PARAMETER!$B$5*Q3026</f>
        <v>623256.48</v>
      </c>
      <c r="Z3026" s="21" t="n">
        <f aca="false">SUMIF($Y$2:$Y$3205,"&gt;="&amp;Y3026)/SUM($Y$2:$Y$3205)</f>
        <v>0.869862109231615</v>
      </c>
      <c r="AA3026" s="16" t="str">
        <f aca="false">IF(Z3026&lt;=PARAMETER!$B$7,"A",IF(Z3026&lt;=PARAMETER!$B$8,"B","C"))</f>
        <v>B</v>
      </c>
      <c r="AB3026" s="22" t="n">
        <f aca="false">G3026/F3026</f>
        <v>0.0836940836940837</v>
      </c>
      <c r="AC3026" s="16" t="str">
        <f aca="false">IF(AB3026&lt;=PARAMETER!$B$9,"X",IF(AB3026&lt;=PARAMETER!$B$10,"Y","Z"))</f>
        <v>X</v>
      </c>
      <c r="AD3026" s="16" t="str">
        <f aca="false">AA3026&amp;AC3026</f>
        <v>BX</v>
      </c>
      <c r="AE3026" s="22" t="n">
        <f aca="false">DATA!I3026</f>
        <v>0.51</v>
      </c>
      <c r="AF3026" s="18" t="n">
        <f aca="false">DATA!L3026</f>
        <v>35</v>
      </c>
      <c r="AG3026" s="16" t="str">
        <f aca="false">DATA!K3026</f>
        <v>A</v>
      </c>
      <c r="AH3026" s="18" t="n">
        <f aca="false">IF(AE3026&gt;=PARAMETER!$B$12,1,0)</f>
        <v>0</v>
      </c>
      <c r="AI3026" s="18" t="n">
        <f aca="false">IF(AF3026&gt;=PARAMETER!$B$13,1,0)</f>
        <v>0</v>
      </c>
      <c r="AJ3026" s="18" t="n">
        <f aca="false">IF(AND(AH3026=1,AI3026=1),1,0)</f>
        <v>0</v>
      </c>
    </row>
    <row r="3027" customFormat="false" ht="15" hidden="false" customHeight="false" outlineLevel="0" collapsed="false">
      <c r="A3027" s="16" t="str">
        <f aca="false">DATA!A3027</f>
        <v>ITM13025</v>
      </c>
      <c r="B3027" s="16" t="str">
        <f aca="false">DATA!B3027</f>
        <v>Electronics</v>
      </c>
      <c r="C3027" s="17" t="n">
        <f aca="false">DATA!C3027</f>
        <v>106</v>
      </c>
      <c r="D3027" s="17" t="n">
        <f aca="false">DATA!D3027</f>
        <v>14</v>
      </c>
      <c r="E3027" s="18" t="n">
        <f aca="false">DATA!F3027</f>
        <v>9</v>
      </c>
      <c r="F3027" s="19" t="n">
        <f aca="false">DATA!G3027</f>
        <v>35.5</v>
      </c>
      <c r="G3027" s="19" t="n">
        <f aca="false">DATA!H3027</f>
        <v>5.75</v>
      </c>
      <c r="H3027" s="18" t="n">
        <f aca="false">DATA!E3027</f>
        <v>6</v>
      </c>
      <c r="I3027" s="20" t="n">
        <f aca="false">F3027*E3027</f>
        <v>319.5</v>
      </c>
      <c r="J3027" s="20" t="n">
        <f aca="false">PARAMETER!$B$4*G3027*SQRT(E3027)</f>
        <v>28.3737250649129</v>
      </c>
      <c r="K3027" s="20" t="n">
        <f aca="false">I3027+J3027</f>
        <v>347.873725064913</v>
      </c>
      <c r="L3027" s="20" t="n">
        <f aca="false">K3027+F3027*H3027</f>
        <v>560.873725064913</v>
      </c>
      <c r="M3027" s="16" t="str">
        <f aca="false">IF(C3027&lt;=K3027,"REORDER",IF(C3027&gt;L3027,"OVERSTOCK","OK"))</f>
        <v>REORDER</v>
      </c>
      <c r="N3027" s="16" t="str">
        <f aca="false">IF(C3027&lt;=D3027,"REORDER","OK")</f>
        <v>OK</v>
      </c>
      <c r="O3027" s="18" t="n">
        <f aca="false">IF(D3027&lt;I3027,1,0)</f>
        <v>1</v>
      </c>
      <c r="P3027" s="20" t="n">
        <f aca="false">C3027/F3027</f>
        <v>2.98591549295775</v>
      </c>
      <c r="Q3027" s="19" t="n">
        <f aca="false">DATA!N3027</f>
        <v>136.89</v>
      </c>
      <c r="R3027" s="19" t="n">
        <f aca="false">DATA!O3027</f>
        <v>0.83</v>
      </c>
      <c r="S3027" s="17" t="n">
        <f aca="false">C3027*Q3027</f>
        <v>14510.34</v>
      </c>
      <c r="T3027" s="19" t="n">
        <f aca="false">C3027*R3027</f>
        <v>87.98</v>
      </c>
      <c r="U3027" s="20" t="n">
        <f aca="false">MAX(0,C3027-L3027)</f>
        <v>0</v>
      </c>
      <c r="V3027" s="17" t="n">
        <f aca="false">U3027*Q3027</f>
        <v>0</v>
      </c>
      <c r="W3027" s="19" t="n">
        <f aca="false">U3027*R3027</f>
        <v>0</v>
      </c>
      <c r="X3027" s="20" t="n">
        <f aca="false">MAX(0,K3027-C3027)</f>
        <v>241.873725064913</v>
      </c>
      <c r="Y3027" s="17" t="n">
        <f aca="false">F3027*PARAMETER!$B$5*Q3027</f>
        <v>1773752.175</v>
      </c>
      <c r="Z3027" s="21" t="n">
        <f aca="false">SUMIF($Y$2:$Y$3205,"&gt;="&amp;Y3027)/SUM($Y$2:$Y$3205)</f>
        <v>0.427166392824183</v>
      </c>
      <c r="AA3027" s="16" t="str">
        <f aca="false">IF(Z3027&lt;=PARAMETER!$B$7,"A",IF(Z3027&lt;=PARAMETER!$B$8,"B","C"))</f>
        <v>A</v>
      </c>
      <c r="AB3027" s="22" t="n">
        <f aca="false">G3027/F3027</f>
        <v>0.161971830985916</v>
      </c>
      <c r="AC3027" s="16" t="str">
        <f aca="false">IF(AB3027&lt;=PARAMETER!$B$9,"X",IF(AB3027&lt;=PARAMETER!$B$10,"Y","Z"))</f>
        <v>X</v>
      </c>
      <c r="AD3027" s="16" t="str">
        <f aca="false">AA3027&amp;AC3027</f>
        <v>AX</v>
      </c>
      <c r="AE3027" s="22" t="n">
        <f aca="false">DATA!I3027</f>
        <v>0.99</v>
      </c>
      <c r="AF3027" s="18" t="n">
        <f aca="false">DATA!L3027</f>
        <v>111</v>
      </c>
      <c r="AG3027" s="16" t="str">
        <f aca="false">DATA!K3027</f>
        <v>A</v>
      </c>
      <c r="AH3027" s="18" t="n">
        <f aca="false">IF(AE3027&gt;=PARAMETER!$B$12,1,0)</f>
        <v>1</v>
      </c>
      <c r="AI3027" s="18" t="n">
        <f aca="false">IF(AF3027&gt;=PARAMETER!$B$13,1,0)</f>
        <v>1</v>
      </c>
      <c r="AJ3027" s="18" t="n">
        <f aca="false">IF(AND(AH3027=1,AI3027=1),1,0)</f>
        <v>1</v>
      </c>
    </row>
    <row r="3028" customFormat="false" ht="15" hidden="false" customHeight="false" outlineLevel="0" collapsed="false">
      <c r="A3028" s="16" t="str">
        <f aca="false">DATA!A3028</f>
        <v>ITM13026</v>
      </c>
      <c r="B3028" s="16" t="str">
        <f aca="false">DATA!B3028</f>
        <v>Electronics</v>
      </c>
      <c r="C3028" s="17" t="n">
        <f aca="false">DATA!C3028</f>
        <v>161</v>
      </c>
      <c r="D3028" s="17" t="n">
        <f aca="false">DATA!D3028</f>
        <v>22</v>
      </c>
      <c r="E3028" s="18" t="n">
        <f aca="false">DATA!F3028</f>
        <v>2</v>
      </c>
      <c r="F3028" s="19" t="n">
        <f aca="false">DATA!G3028</f>
        <v>9.68</v>
      </c>
      <c r="G3028" s="19" t="n">
        <f aca="false">DATA!H3028</f>
        <v>5.97</v>
      </c>
      <c r="H3028" s="18" t="n">
        <f aca="false">DATA!E3028</f>
        <v>13</v>
      </c>
      <c r="I3028" s="20" t="n">
        <f aca="false">F3028*E3028</f>
        <v>19.36</v>
      </c>
      <c r="J3028" s="20" t="n">
        <f aca="false">PARAMETER!$B$4*G3028*SQRT(E3028)</f>
        <v>13.8872606148995</v>
      </c>
      <c r="K3028" s="20" t="n">
        <f aca="false">I3028+J3028</f>
        <v>33.2472606148995</v>
      </c>
      <c r="L3028" s="20" t="n">
        <f aca="false">K3028+F3028*H3028</f>
        <v>159.0872606149</v>
      </c>
      <c r="M3028" s="16" t="str">
        <f aca="false">IF(C3028&lt;=K3028,"REORDER",IF(C3028&gt;L3028,"OVERSTOCK","OK"))</f>
        <v>OVERSTOCK</v>
      </c>
      <c r="N3028" s="16" t="str">
        <f aca="false">IF(C3028&lt;=D3028,"REORDER","OK")</f>
        <v>OK</v>
      </c>
      <c r="O3028" s="18" t="n">
        <f aca="false">IF(D3028&lt;I3028,1,0)</f>
        <v>0</v>
      </c>
      <c r="P3028" s="20" t="n">
        <f aca="false">C3028/F3028</f>
        <v>16.6322314049587</v>
      </c>
      <c r="Q3028" s="19" t="n">
        <f aca="false">DATA!N3028</f>
        <v>179.12</v>
      </c>
      <c r="R3028" s="19" t="n">
        <f aca="false">DATA!O3028</f>
        <v>0.52</v>
      </c>
      <c r="S3028" s="17" t="n">
        <f aca="false">C3028*Q3028</f>
        <v>28838.32</v>
      </c>
      <c r="T3028" s="19" t="n">
        <f aca="false">C3028*R3028</f>
        <v>83.72</v>
      </c>
      <c r="U3028" s="20" t="n">
        <f aca="false">MAX(0,C3028-L3028)</f>
        <v>1.91273938510051</v>
      </c>
      <c r="V3028" s="17" t="n">
        <f aca="false">U3028*Q3028</f>
        <v>342.609878659203</v>
      </c>
      <c r="W3028" s="19" t="n">
        <f aca="false">U3028*R3028</f>
        <v>0.994624480252264</v>
      </c>
      <c r="X3028" s="20" t="n">
        <f aca="false">MAX(0,K3028-C3028)</f>
        <v>0</v>
      </c>
      <c r="Y3028" s="17" t="n">
        <f aca="false">F3028*PARAMETER!$B$5*Q3028</f>
        <v>632866.784</v>
      </c>
      <c r="Z3028" s="21" t="n">
        <f aca="false">SUMIF($Y$2:$Y$3205,"&gt;="&amp;Y3028)/SUM($Y$2:$Y$3205)</f>
        <v>0.866856259140213</v>
      </c>
      <c r="AA3028" s="16" t="str">
        <f aca="false">IF(Z3028&lt;=PARAMETER!$B$7,"A",IF(Z3028&lt;=PARAMETER!$B$8,"B","C"))</f>
        <v>B</v>
      </c>
      <c r="AB3028" s="22" t="n">
        <f aca="false">G3028/F3028</f>
        <v>0.616735537190083</v>
      </c>
      <c r="AC3028" s="16" t="str">
        <f aca="false">IF(AB3028&lt;=PARAMETER!$B$9,"X",IF(AB3028&lt;=PARAMETER!$B$10,"Y","Z"))</f>
        <v>Z</v>
      </c>
      <c r="AD3028" s="16" t="str">
        <f aca="false">AA3028&amp;AC3028</f>
        <v>BZ</v>
      </c>
      <c r="AE3028" s="22" t="n">
        <f aca="false">DATA!I3028</f>
        <v>0.77</v>
      </c>
      <c r="AF3028" s="18" t="n">
        <f aca="false">DATA!L3028</f>
        <v>129</v>
      </c>
      <c r="AG3028" s="16" t="str">
        <f aca="false">DATA!K3028</f>
        <v>A</v>
      </c>
      <c r="AH3028" s="18" t="n">
        <f aca="false">IF(AE3028&gt;=PARAMETER!$B$12,1,0)</f>
        <v>1</v>
      </c>
      <c r="AI3028" s="18" t="n">
        <f aca="false">IF(AF3028&gt;=PARAMETER!$B$13,1,0)</f>
        <v>1</v>
      </c>
      <c r="AJ3028" s="18" t="n">
        <f aca="false">IF(AND(AH3028=1,AI3028=1),1,0)</f>
        <v>1</v>
      </c>
    </row>
    <row r="3029" customFormat="false" ht="15" hidden="false" customHeight="false" outlineLevel="0" collapsed="false">
      <c r="A3029" s="16" t="str">
        <f aca="false">DATA!A3029</f>
        <v>ITM13027</v>
      </c>
      <c r="B3029" s="16" t="str">
        <f aca="false">DATA!B3029</f>
        <v>Pharma</v>
      </c>
      <c r="C3029" s="17" t="n">
        <f aca="false">DATA!C3029</f>
        <v>336</v>
      </c>
      <c r="D3029" s="17" t="n">
        <f aca="false">DATA!D3029</f>
        <v>37</v>
      </c>
      <c r="E3029" s="18" t="n">
        <f aca="false">DATA!F3029</f>
        <v>5</v>
      </c>
      <c r="F3029" s="19" t="n">
        <f aca="false">DATA!G3029</f>
        <v>23.75</v>
      </c>
      <c r="G3029" s="19" t="n">
        <f aca="false">DATA!H3029</f>
        <v>2.54</v>
      </c>
      <c r="H3029" s="18" t="n">
        <f aca="false">DATA!E3029</f>
        <v>13</v>
      </c>
      <c r="I3029" s="20" t="n">
        <f aca="false">F3029*E3029</f>
        <v>118.75</v>
      </c>
      <c r="J3029" s="20" t="n">
        <f aca="false">PARAMETER!$B$4*G3029*SQRT(E3029)</f>
        <v>9.34213148816745</v>
      </c>
      <c r="K3029" s="20" t="n">
        <f aca="false">I3029+J3029</f>
        <v>128.092131488167</v>
      </c>
      <c r="L3029" s="20" t="n">
        <f aca="false">K3029+F3029*H3029</f>
        <v>436.842131488167</v>
      </c>
      <c r="M3029" s="16" t="str">
        <f aca="false">IF(C3029&lt;=K3029,"REORDER",IF(C3029&gt;L3029,"OVERSTOCK","OK"))</f>
        <v>OK</v>
      </c>
      <c r="N3029" s="16" t="str">
        <f aca="false">IF(C3029&lt;=D3029,"REORDER","OK")</f>
        <v>OK</v>
      </c>
      <c r="O3029" s="18" t="n">
        <f aca="false">IF(D3029&lt;I3029,1,0)</f>
        <v>1</v>
      </c>
      <c r="P3029" s="20" t="n">
        <f aca="false">C3029/F3029</f>
        <v>14.1473684210526</v>
      </c>
      <c r="Q3029" s="19" t="n">
        <f aca="false">DATA!N3029</f>
        <v>190.91</v>
      </c>
      <c r="R3029" s="19" t="n">
        <f aca="false">DATA!O3029</f>
        <v>0.38</v>
      </c>
      <c r="S3029" s="17" t="n">
        <f aca="false">C3029*Q3029</f>
        <v>64145.76</v>
      </c>
      <c r="T3029" s="19" t="n">
        <f aca="false">C3029*R3029</f>
        <v>127.68</v>
      </c>
      <c r="U3029" s="20" t="n">
        <f aca="false">MAX(0,C3029-L3029)</f>
        <v>0</v>
      </c>
      <c r="V3029" s="17" t="n">
        <f aca="false">U3029*Q3029</f>
        <v>0</v>
      </c>
      <c r="W3029" s="19" t="n">
        <f aca="false">U3029*R3029</f>
        <v>0</v>
      </c>
      <c r="X3029" s="20" t="n">
        <f aca="false">MAX(0,K3029-C3029)</f>
        <v>0</v>
      </c>
      <c r="Y3029" s="17" t="n">
        <f aca="false">F3029*PARAMETER!$B$5*Q3029</f>
        <v>1654951.0625</v>
      </c>
      <c r="Z3029" s="21" t="n">
        <f aca="false">SUMIF($Y$2:$Y$3205,"&gt;="&amp;Y3029)/SUM($Y$2:$Y$3205)</f>
        <v>0.469327367451196</v>
      </c>
      <c r="AA3029" s="16" t="str">
        <f aca="false">IF(Z3029&lt;=PARAMETER!$B$7,"A",IF(Z3029&lt;=PARAMETER!$B$8,"B","C"))</f>
        <v>A</v>
      </c>
      <c r="AB3029" s="22" t="n">
        <f aca="false">G3029/F3029</f>
        <v>0.106947368421053</v>
      </c>
      <c r="AC3029" s="16" t="str">
        <f aca="false">IF(AB3029&lt;=PARAMETER!$B$9,"X",IF(AB3029&lt;=PARAMETER!$B$10,"Y","Z"))</f>
        <v>X</v>
      </c>
      <c r="AD3029" s="16" t="str">
        <f aca="false">AA3029&amp;AC3029</f>
        <v>AX</v>
      </c>
      <c r="AE3029" s="22" t="n">
        <f aca="false">DATA!I3029</f>
        <v>0.49</v>
      </c>
      <c r="AF3029" s="18" t="n">
        <f aca="false">DATA!L3029</f>
        <v>79</v>
      </c>
      <c r="AG3029" s="16" t="str">
        <f aca="false">DATA!K3029</f>
        <v>C</v>
      </c>
      <c r="AH3029" s="18" t="n">
        <f aca="false">IF(AE3029&gt;=PARAMETER!$B$12,1,0)</f>
        <v>0</v>
      </c>
      <c r="AI3029" s="18" t="n">
        <f aca="false">IF(AF3029&gt;=PARAMETER!$B$13,1,0)</f>
        <v>0</v>
      </c>
      <c r="AJ3029" s="18" t="n">
        <f aca="false">IF(AND(AH3029=1,AI3029=1),1,0)</f>
        <v>0</v>
      </c>
    </row>
    <row r="3030" customFormat="false" ht="15" hidden="false" customHeight="false" outlineLevel="0" collapsed="false">
      <c r="A3030" s="16" t="str">
        <f aca="false">DATA!A3030</f>
        <v>ITM13028</v>
      </c>
      <c r="B3030" s="16" t="str">
        <f aca="false">DATA!B3030</f>
        <v>Groceries</v>
      </c>
      <c r="C3030" s="17" t="n">
        <f aca="false">DATA!C3030</f>
        <v>218</v>
      </c>
      <c r="D3030" s="17" t="n">
        <f aca="false">DATA!D3030</f>
        <v>52</v>
      </c>
      <c r="E3030" s="18" t="n">
        <f aca="false">DATA!F3030</f>
        <v>3</v>
      </c>
      <c r="F3030" s="19" t="n">
        <f aca="false">DATA!G3030</f>
        <v>1.98</v>
      </c>
      <c r="G3030" s="19" t="n">
        <f aca="false">DATA!H3030</f>
        <v>4.97</v>
      </c>
      <c r="H3030" s="18" t="n">
        <f aca="false">DATA!E3030</f>
        <v>9</v>
      </c>
      <c r="I3030" s="20" t="n">
        <f aca="false">F3030*E3030</f>
        <v>5.94</v>
      </c>
      <c r="J3030" s="20" t="n">
        <f aca="false">PARAMETER!$B$4*G3030*SQRT(E3030)</f>
        <v>14.1593811628826</v>
      </c>
      <c r="K3030" s="20" t="n">
        <f aca="false">I3030+J3030</f>
        <v>20.0993811628826</v>
      </c>
      <c r="L3030" s="20" t="n">
        <f aca="false">K3030+F3030*H3030</f>
        <v>37.9193811628826</v>
      </c>
      <c r="M3030" s="16" t="str">
        <f aca="false">IF(C3030&lt;=K3030,"REORDER",IF(C3030&gt;L3030,"OVERSTOCK","OK"))</f>
        <v>OVERSTOCK</v>
      </c>
      <c r="N3030" s="16" t="str">
        <f aca="false">IF(C3030&lt;=D3030,"REORDER","OK")</f>
        <v>OK</v>
      </c>
      <c r="O3030" s="18" t="n">
        <f aca="false">IF(D3030&lt;I3030,1,0)</f>
        <v>0</v>
      </c>
      <c r="P3030" s="20" t="n">
        <f aca="false">C3030/F3030</f>
        <v>110.10101010101</v>
      </c>
      <c r="Q3030" s="19" t="n">
        <f aca="false">DATA!N3030</f>
        <v>188.63</v>
      </c>
      <c r="R3030" s="19" t="n">
        <f aca="false">DATA!O3030</f>
        <v>1.3</v>
      </c>
      <c r="S3030" s="17" t="n">
        <f aca="false">C3030*Q3030</f>
        <v>41121.34</v>
      </c>
      <c r="T3030" s="19" t="n">
        <f aca="false">C3030*R3030</f>
        <v>283.4</v>
      </c>
      <c r="U3030" s="20" t="n">
        <f aca="false">MAX(0,C3030-L3030)</f>
        <v>180.080618837117</v>
      </c>
      <c r="V3030" s="17" t="n">
        <f aca="false">U3030*Q3030</f>
        <v>33968.6071312454</v>
      </c>
      <c r="W3030" s="19" t="n">
        <f aca="false">U3030*R3030</f>
        <v>234.104804488253</v>
      </c>
      <c r="X3030" s="20" t="n">
        <f aca="false">MAX(0,K3030-C3030)</f>
        <v>0</v>
      </c>
      <c r="Y3030" s="17" t="n">
        <f aca="false">F3030*PARAMETER!$B$5*Q3030</f>
        <v>136322.901</v>
      </c>
      <c r="Z3030" s="21" t="n">
        <f aca="false">SUMIF($Y$2:$Y$3205,"&gt;="&amp;Y3030)/SUM($Y$2:$Y$3205)</f>
        <v>0.992781659956487</v>
      </c>
      <c r="AA3030" s="16" t="str">
        <f aca="false">IF(Z3030&lt;=PARAMETER!$B$7,"A",IF(Z3030&lt;=PARAMETER!$B$8,"B","C"))</f>
        <v>C</v>
      </c>
      <c r="AB3030" s="22" t="n">
        <f aca="false">G3030/F3030</f>
        <v>2.51010101010101</v>
      </c>
      <c r="AC3030" s="16" t="str">
        <f aca="false">IF(AB3030&lt;=PARAMETER!$B$9,"X",IF(AB3030&lt;=PARAMETER!$B$10,"Y","Z"))</f>
        <v>Z</v>
      </c>
      <c r="AD3030" s="16" t="str">
        <f aca="false">AA3030&amp;AC3030</f>
        <v>CZ</v>
      </c>
      <c r="AE3030" s="22" t="n">
        <f aca="false">DATA!I3030</f>
        <v>0.51</v>
      </c>
      <c r="AF3030" s="18" t="n">
        <f aca="false">DATA!L3030</f>
        <v>11</v>
      </c>
      <c r="AG3030" s="16" t="str">
        <f aca="false">DATA!K3030</f>
        <v>B</v>
      </c>
      <c r="AH3030" s="18" t="n">
        <f aca="false">IF(AE3030&gt;=PARAMETER!$B$12,1,0)</f>
        <v>0</v>
      </c>
      <c r="AI3030" s="18" t="n">
        <f aca="false">IF(AF3030&gt;=PARAMETER!$B$13,1,0)</f>
        <v>0</v>
      </c>
      <c r="AJ3030" s="18" t="n">
        <f aca="false">IF(AND(AH3030=1,AI3030=1),1,0)</f>
        <v>0</v>
      </c>
    </row>
    <row r="3031" customFormat="false" ht="15" hidden="false" customHeight="false" outlineLevel="0" collapsed="false">
      <c r="A3031" s="16" t="str">
        <f aca="false">DATA!A3031</f>
        <v>ITM13029</v>
      </c>
      <c r="B3031" s="16" t="str">
        <f aca="false">DATA!B3031</f>
        <v>Automotive</v>
      </c>
      <c r="C3031" s="17" t="n">
        <f aca="false">DATA!C3031</f>
        <v>65</v>
      </c>
      <c r="D3031" s="17" t="n">
        <f aca="false">DATA!D3031</f>
        <v>98</v>
      </c>
      <c r="E3031" s="18" t="n">
        <f aca="false">DATA!F3031</f>
        <v>9</v>
      </c>
      <c r="F3031" s="19" t="n">
        <f aca="false">DATA!G3031</f>
        <v>7.91</v>
      </c>
      <c r="G3031" s="19" t="n">
        <f aca="false">DATA!H3031</f>
        <v>4.86</v>
      </c>
      <c r="H3031" s="18" t="n">
        <f aca="false">DATA!E3031</f>
        <v>7</v>
      </c>
      <c r="I3031" s="20" t="n">
        <f aca="false">F3031*E3031</f>
        <v>71.19</v>
      </c>
      <c r="J3031" s="20" t="n">
        <f aca="false">PARAMETER!$B$4*G3031*SQRT(E3031)</f>
        <v>23.9819658809525</v>
      </c>
      <c r="K3031" s="20" t="n">
        <f aca="false">I3031+J3031</f>
        <v>95.1719658809525</v>
      </c>
      <c r="L3031" s="20" t="n">
        <f aca="false">K3031+F3031*H3031</f>
        <v>150.541965880952</v>
      </c>
      <c r="M3031" s="16" t="str">
        <f aca="false">IF(C3031&lt;=K3031,"REORDER",IF(C3031&gt;L3031,"OVERSTOCK","OK"))</f>
        <v>REORDER</v>
      </c>
      <c r="N3031" s="16" t="str">
        <f aca="false">IF(C3031&lt;=D3031,"REORDER","OK")</f>
        <v>REORDER</v>
      </c>
      <c r="O3031" s="18" t="n">
        <f aca="false">IF(D3031&lt;I3031,1,0)</f>
        <v>0</v>
      </c>
      <c r="P3031" s="20" t="n">
        <f aca="false">C3031/F3031</f>
        <v>8.21744627054362</v>
      </c>
      <c r="Q3031" s="19" t="n">
        <f aca="false">DATA!N3031</f>
        <v>163.8</v>
      </c>
      <c r="R3031" s="19" t="n">
        <f aca="false">DATA!O3031</f>
        <v>0.72</v>
      </c>
      <c r="S3031" s="17" t="n">
        <f aca="false">C3031*Q3031</f>
        <v>10647</v>
      </c>
      <c r="T3031" s="19" t="n">
        <f aca="false">C3031*R3031</f>
        <v>46.8</v>
      </c>
      <c r="U3031" s="20" t="n">
        <f aca="false">MAX(0,C3031-L3031)</f>
        <v>0</v>
      </c>
      <c r="V3031" s="17" t="n">
        <f aca="false">U3031*Q3031</f>
        <v>0</v>
      </c>
      <c r="W3031" s="19" t="n">
        <f aca="false">U3031*R3031</f>
        <v>0</v>
      </c>
      <c r="X3031" s="20" t="n">
        <f aca="false">MAX(0,K3031-C3031)</f>
        <v>30.1719658809525</v>
      </c>
      <c r="Y3031" s="17" t="n">
        <f aca="false">F3031*PARAMETER!$B$5*Q3031</f>
        <v>472915.17</v>
      </c>
      <c r="Z3031" s="21" t="n">
        <f aca="false">SUMIF($Y$2:$Y$3205,"&gt;="&amp;Y3031)/SUM($Y$2:$Y$3205)</f>
        <v>0.914769516613585</v>
      </c>
      <c r="AA3031" s="16" t="str">
        <f aca="false">IF(Z3031&lt;=PARAMETER!$B$7,"A",IF(Z3031&lt;=PARAMETER!$B$8,"B","C"))</f>
        <v>B</v>
      </c>
      <c r="AB3031" s="22" t="n">
        <f aca="false">G3031/F3031</f>
        <v>0.61441213653603</v>
      </c>
      <c r="AC3031" s="16" t="str">
        <f aca="false">IF(AB3031&lt;=PARAMETER!$B$9,"X",IF(AB3031&lt;=PARAMETER!$B$10,"Y","Z"))</f>
        <v>Z</v>
      </c>
      <c r="AD3031" s="16" t="str">
        <f aca="false">AA3031&amp;AC3031</f>
        <v>BZ</v>
      </c>
      <c r="AE3031" s="22" t="n">
        <f aca="false">DATA!I3031</f>
        <v>0.55</v>
      </c>
      <c r="AF3031" s="18" t="n">
        <f aca="false">DATA!L3031</f>
        <v>35</v>
      </c>
      <c r="AG3031" s="16" t="str">
        <f aca="false">DATA!K3031</f>
        <v>D</v>
      </c>
      <c r="AH3031" s="18" t="n">
        <f aca="false">IF(AE3031&gt;=PARAMETER!$B$12,1,0)</f>
        <v>0</v>
      </c>
      <c r="AI3031" s="18" t="n">
        <f aca="false">IF(AF3031&gt;=PARAMETER!$B$13,1,0)</f>
        <v>0</v>
      </c>
      <c r="AJ3031" s="18" t="n">
        <f aca="false">IF(AND(AH3031=1,AI3031=1),1,0)</f>
        <v>0</v>
      </c>
    </row>
    <row r="3032" customFormat="false" ht="15" hidden="false" customHeight="false" outlineLevel="0" collapsed="false">
      <c r="A3032" s="16" t="str">
        <f aca="false">DATA!A3032</f>
        <v>ITM13030</v>
      </c>
      <c r="B3032" s="16" t="str">
        <f aca="false">DATA!B3032</f>
        <v>Apparel</v>
      </c>
      <c r="C3032" s="17" t="n">
        <f aca="false">DATA!C3032</f>
        <v>307</v>
      </c>
      <c r="D3032" s="17" t="n">
        <f aca="false">DATA!D3032</f>
        <v>56</v>
      </c>
      <c r="E3032" s="18" t="n">
        <f aca="false">DATA!F3032</f>
        <v>5</v>
      </c>
      <c r="F3032" s="19" t="n">
        <f aca="false">DATA!G3032</f>
        <v>34.26</v>
      </c>
      <c r="G3032" s="19" t="n">
        <f aca="false">DATA!H3032</f>
        <v>6.42</v>
      </c>
      <c r="H3032" s="18" t="n">
        <f aca="false">DATA!E3032</f>
        <v>12</v>
      </c>
      <c r="I3032" s="20" t="n">
        <f aca="false">F3032*E3032</f>
        <v>171.3</v>
      </c>
      <c r="J3032" s="20" t="n">
        <f aca="false">PARAMETER!$B$4*G3032*SQRT(E3032)</f>
        <v>23.6127890370217</v>
      </c>
      <c r="K3032" s="20" t="n">
        <f aca="false">I3032+J3032</f>
        <v>194.912789037022</v>
      </c>
      <c r="L3032" s="20" t="n">
        <f aca="false">K3032+F3032*H3032</f>
        <v>606.032789037022</v>
      </c>
      <c r="M3032" s="16" t="str">
        <f aca="false">IF(C3032&lt;=K3032,"REORDER",IF(C3032&gt;L3032,"OVERSTOCK","OK"))</f>
        <v>OK</v>
      </c>
      <c r="N3032" s="16" t="str">
        <f aca="false">IF(C3032&lt;=D3032,"REORDER","OK")</f>
        <v>OK</v>
      </c>
      <c r="O3032" s="18" t="n">
        <f aca="false">IF(D3032&lt;I3032,1,0)</f>
        <v>1</v>
      </c>
      <c r="P3032" s="20" t="n">
        <f aca="false">C3032/F3032</f>
        <v>8.96088733216579</v>
      </c>
      <c r="Q3032" s="19" t="n">
        <f aca="false">DATA!N3032</f>
        <v>178.96</v>
      </c>
      <c r="R3032" s="19" t="n">
        <f aca="false">DATA!O3032</f>
        <v>0.46</v>
      </c>
      <c r="S3032" s="17" t="n">
        <f aca="false">C3032*Q3032</f>
        <v>54940.72</v>
      </c>
      <c r="T3032" s="19" t="n">
        <f aca="false">C3032*R3032</f>
        <v>141.22</v>
      </c>
      <c r="U3032" s="20" t="n">
        <f aca="false">MAX(0,C3032-L3032)</f>
        <v>0</v>
      </c>
      <c r="V3032" s="17" t="n">
        <f aca="false">U3032*Q3032</f>
        <v>0</v>
      </c>
      <c r="W3032" s="19" t="n">
        <f aca="false">U3032*R3032</f>
        <v>0</v>
      </c>
      <c r="X3032" s="20" t="n">
        <f aca="false">MAX(0,K3032-C3032)</f>
        <v>0</v>
      </c>
      <c r="Y3032" s="17" t="n">
        <f aca="false">F3032*PARAMETER!$B$5*Q3032</f>
        <v>2237876.904</v>
      </c>
      <c r="Z3032" s="21" t="n">
        <f aca="false">SUMIF($Y$2:$Y$3205,"&gt;="&amp;Y3032)/SUM($Y$2:$Y$3205)</f>
        <v>0.263359827405315</v>
      </c>
      <c r="AA3032" s="16" t="str">
        <f aca="false">IF(Z3032&lt;=PARAMETER!$B$7,"A",IF(Z3032&lt;=PARAMETER!$B$8,"B","C"))</f>
        <v>A</v>
      </c>
      <c r="AB3032" s="22" t="n">
        <f aca="false">G3032/F3032</f>
        <v>0.18739054290718</v>
      </c>
      <c r="AC3032" s="16" t="str">
        <f aca="false">IF(AB3032&lt;=PARAMETER!$B$9,"X",IF(AB3032&lt;=PARAMETER!$B$10,"Y","Z"))</f>
        <v>X</v>
      </c>
      <c r="AD3032" s="16" t="str">
        <f aca="false">AA3032&amp;AC3032</f>
        <v>AX</v>
      </c>
      <c r="AE3032" s="22" t="n">
        <f aca="false">DATA!I3032</f>
        <v>0.69</v>
      </c>
      <c r="AF3032" s="18" t="n">
        <f aca="false">DATA!L3032</f>
        <v>23</v>
      </c>
      <c r="AG3032" s="16" t="str">
        <f aca="false">DATA!K3032</f>
        <v>C</v>
      </c>
      <c r="AH3032" s="18" t="n">
        <f aca="false">IF(AE3032&gt;=PARAMETER!$B$12,1,0)</f>
        <v>0</v>
      </c>
      <c r="AI3032" s="18" t="n">
        <f aca="false">IF(AF3032&gt;=PARAMETER!$B$13,1,0)</f>
        <v>0</v>
      </c>
      <c r="AJ3032" s="18" t="n">
        <f aca="false">IF(AND(AH3032=1,AI3032=1),1,0)</f>
        <v>0</v>
      </c>
    </row>
    <row r="3033" customFormat="false" ht="15" hidden="false" customHeight="false" outlineLevel="0" collapsed="false">
      <c r="A3033" s="16" t="str">
        <f aca="false">DATA!A3033</f>
        <v>ITM13031</v>
      </c>
      <c r="B3033" s="16" t="str">
        <f aca="false">DATA!B3033</f>
        <v>Pharma</v>
      </c>
      <c r="C3033" s="17" t="n">
        <f aca="false">DATA!C3033</f>
        <v>34</v>
      </c>
      <c r="D3033" s="17" t="n">
        <f aca="false">DATA!D3033</f>
        <v>80</v>
      </c>
      <c r="E3033" s="18" t="n">
        <f aca="false">DATA!F3033</f>
        <v>9</v>
      </c>
      <c r="F3033" s="19" t="n">
        <f aca="false">DATA!G3033</f>
        <v>37.63</v>
      </c>
      <c r="G3033" s="19" t="n">
        <f aca="false">DATA!H3033</f>
        <v>2.97</v>
      </c>
      <c r="H3033" s="18" t="n">
        <f aca="false">DATA!E3033</f>
        <v>6</v>
      </c>
      <c r="I3033" s="20" t="n">
        <f aca="false">F3033*E3033</f>
        <v>338.67</v>
      </c>
      <c r="J3033" s="20" t="n">
        <f aca="false">PARAMETER!$B$4*G3033*SQRT(E3033)</f>
        <v>14.6556458161376</v>
      </c>
      <c r="K3033" s="20" t="n">
        <f aca="false">I3033+J3033</f>
        <v>353.325645816138</v>
      </c>
      <c r="L3033" s="20" t="n">
        <f aca="false">K3033+F3033*H3033</f>
        <v>579.105645816138</v>
      </c>
      <c r="M3033" s="16" t="str">
        <f aca="false">IF(C3033&lt;=K3033,"REORDER",IF(C3033&gt;L3033,"OVERSTOCK","OK"))</f>
        <v>REORDER</v>
      </c>
      <c r="N3033" s="16" t="str">
        <f aca="false">IF(C3033&lt;=D3033,"REORDER","OK")</f>
        <v>REORDER</v>
      </c>
      <c r="O3033" s="18" t="n">
        <f aca="false">IF(D3033&lt;I3033,1,0)</f>
        <v>1</v>
      </c>
      <c r="P3033" s="20" t="n">
        <f aca="false">C3033/F3033</f>
        <v>0.903534414031358</v>
      </c>
      <c r="Q3033" s="19" t="n">
        <f aca="false">DATA!N3033</f>
        <v>19.43</v>
      </c>
      <c r="R3033" s="19" t="n">
        <f aca="false">DATA!O3033</f>
        <v>0.62</v>
      </c>
      <c r="S3033" s="17" t="n">
        <f aca="false">C3033*Q3033</f>
        <v>660.62</v>
      </c>
      <c r="T3033" s="19" t="n">
        <f aca="false">C3033*R3033</f>
        <v>21.08</v>
      </c>
      <c r="U3033" s="20" t="n">
        <f aca="false">MAX(0,C3033-L3033)</f>
        <v>0</v>
      </c>
      <c r="V3033" s="17" t="n">
        <f aca="false">U3033*Q3033</f>
        <v>0</v>
      </c>
      <c r="W3033" s="19" t="n">
        <f aca="false">U3033*R3033</f>
        <v>0</v>
      </c>
      <c r="X3033" s="20" t="n">
        <f aca="false">MAX(0,K3033-C3033)</f>
        <v>319.325645816138</v>
      </c>
      <c r="Y3033" s="17" t="n">
        <f aca="false">F3033*PARAMETER!$B$5*Q3033</f>
        <v>266870.0785</v>
      </c>
      <c r="Z3033" s="21" t="n">
        <f aca="false">SUMIF($Y$2:$Y$3205,"&gt;="&amp;Y3033)/SUM($Y$2:$Y$3205)</f>
        <v>0.96783299796462</v>
      </c>
      <c r="AA3033" s="16" t="str">
        <f aca="false">IF(Z3033&lt;=PARAMETER!$B$7,"A",IF(Z3033&lt;=PARAMETER!$B$8,"B","C"))</f>
        <v>C</v>
      </c>
      <c r="AB3033" s="22" t="n">
        <f aca="false">G3033/F3033</f>
        <v>0.078926388519798</v>
      </c>
      <c r="AC3033" s="16" t="str">
        <f aca="false">IF(AB3033&lt;=PARAMETER!$B$9,"X",IF(AB3033&lt;=PARAMETER!$B$10,"Y","Z"))</f>
        <v>X</v>
      </c>
      <c r="AD3033" s="16" t="str">
        <f aca="false">AA3033&amp;AC3033</f>
        <v>CX</v>
      </c>
      <c r="AE3033" s="22" t="n">
        <f aca="false">DATA!I3033</f>
        <v>0.52</v>
      </c>
      <c r="AF3033" s="18" t="n">
        <f aca="false">DATA!L3033</f>
        <v>91</v>
      </c>
      <c r="AG3033" s="16" t="str">
        <f aca="false">DATA!K3033</f>
        <v>D</v>
      </c>
      <c r="AH3033" s="18" t="n">
        <f aca="false">IF(AE3033&gt;=PARAMETER!$B$12,1,0)</f>
        <v>0</v>
      </c>
      <c r="AI3033" s="18" t="n">
        <f aca="false">IF(AF3033&gt;=PARAMETER!$B$13,1,0)</f>
        <v>0</v>
      </c>
      <c r="AJ3033" s="18" t="n">
        <f aca="false">IF(AND(AH3033=1,AI3033=1),1,0)</f>
        <v>0</v>
      </c>
    </row>
    <row r="3034" customFormat="false" ht="15" hidden="false" customHeight="false" outlineLevel="0" collapsed="false">
      <c r="A3034" s="16" t="str">
        <f aca="false">DATA!A3034</f>
        <v>ITM13032</v>
      </c>
      <c r="B3034" s="16" t="str">
        <f aca="false">DATA!B3034</f>
        <v>Apparel</v>
      </c>
      <c r="C3034" s="17" t="n">
        <f aca="false">DATA!C3034</f>
        <v>63</v>
      </c>
      <c r="D3034" s="17" t="n">
        <f aca="false">DATA!D3034</f>
        <v>47</v>
      </c>
      <c r="E3034" s="18" t="n">
        <f aca="false">DATA!F3034</f>
        <v>6</v>
      </c>
      <c r="F3034" s="19" t="n">
        <f aca="false">DATA!G3034</f>
        <v>6.65</v>
      </c>
      <c r="G3034" s="19" t="n">
        <f aca="false">DATA!H3034</f>
        <v>6.03</v>
      </c>
      <c r="H3034" s="18" t="n">
        <f aca="false">DATA!E3034</f>
        <v>7</v>
      </c>
      <c r="I3034" s="20" t="n">
        <f aca="false">F3034*E3034</f>
        <v>39.9</v>
      </c>
      <c r="J3034" s="20" t="n">
        <f aca="false">PARAMETER!$B$4*G3034*SQRT(E3034)</f>
        <v>24.2951840882119</v>
      </c>
      <c r="K3034" s="20" t="n">
        <f aca="false">I3034+J3034</f>
        <v>64.195184088212</v>
      </c>
      <c r="L3034" s="20" t="n">
        <f aca="false">K3034+F3034*H3034</f>
        <v>110.745184088212</v>
      </c>
      <c r="M3034" s="16" t="str">
        <f aca="false">IF(C3034&lt;=K3034,"REORDER",IF(C3034&gt;L3034,"OVERSTOCK","OK"))</f>
        <v>REORDER</v>
      </c>
      <c r="N3034" s="16" t="str">
        <f aca="false">IF(C3034&lt;=D3034,"REORDER","OK")</f>
        <v>OK</v>
      </c>
      <c r="O3034" s="18" t="n">
        <f aca="false">IF(D3034&lt;I3034,1,0)</f>
        <v>0</v>
      </c>
      <c r="P3034" s="20" t="n">
        <f aca="false">C3034/F3034</f>
        <v>9.47368421052632</v>
      </c>
      <c r="Q3034" s="19" t="n">
        <f aca="false">DATA!N3034</f>
        <v>171.33</v>
      </c>
      <c r="R3034" s="19" t="n">
        <f aca="false">DATA!O3034</f>
        <v>0.68</v>
      </c>
      <c r="S3034" s="17" t="n">
        <f aca="false">C3034*Q3034</f>
        <v>10793.79</v>
      </c>
      <c r="T3034" s="19" t="n">
        <f aca="false">C3034*R3034</f>
        <v>42.84</v>
      </c>
      <c r="U3034" s="20" t="n">
        <f aca="false">MAX(0,C3034-L3034)</f>
        <v>0</v>
      </c>
      <c r="V3034" s="17" t="n">
        <f aca="false">U3034*Q3034</f>
        <v>0</v>
      </c>
      <c r="W3034" s="19" t="n">
        <f aca="false">U3034*R3034</f>
        <v>0</v>
      </c>
      <c r="X3034" s="20" t="n">
        <f aca="false">MAX(0,K3034-C3034)</f>
        <v>1.19518408821195</v>
      </c>
      <c r="Y3034" s="17" t="n">
        <f aca="false">F3034*PARAMETER!$B$5*Q3034</f>
        <v>415860.7425</v>
      </c>
      <c r="Z3034" s="21" t="n">
        <f aca="false">SUMIF($Y$2:$Y$3205,"&gt;="&amp;Y3034)/SUM($Y$2:$Y$3205)</f>
        <v>0.93140883994253</v>
      </c>
      <c r="AA3034" s="16" t="str">
        <f aca="false">IF(Z3034&lt;=PARAMETER!$B$7,"A",IF(Z3034&lt;=PARAMETER!$B$8,"B","C"))</f>
        <v>B</v>
      </c>
      <c r="AB3034" s="22" t="n">
        <f aca="false">G3034/F3034</f>
        <v>0.906766917293233</v>
      </c>
      <c r="AC3034" s="16" t="str">
        <f aca="false">IF(AB3034&lt;=PARAMETER!$B$9,"X",IF(AB3034&lt;=PARAMETER!$B$10,"Y","Z"))</f>
        <v>Z</v>
      </c>
      <c r="AD3034" s="16" t="str">
        <f aca="false">AA3034&amp;AC3034</f>
        <v>BZ</v>
      </c>
      <c r="AE3034" s="22" t="n">
        <f aca="false">DATA!I3034</f>
        <v>0.72</v>
      </c>
      <c r="AF3034" s="18" t="n">
        <f aca="false">DATA!L3034</f>
        <v>111</v>
      </c>
      <c r="AG3034" s="16" t="str">
        <f aca="false">DATA!K3034</f>
        <v>A</v>
      </c>
      <c r="AH3034" s="18" t="n">
        <f aca="false">IF(AE3034&gt;=PARAMETER!$B$12,1,0)</f>
        <v>0</v>
      </c>
      <c r="AI3034" s="18" t="n">
        <f aca="false">IF(AF3034&gt;=PARAMETER!$B$13,1,0)</f>
        <v>1</v>
      </c>
      <c r="AJ3034" s="18" t="n">
        <f aca="false">IF(AND(AH3034=1,AI3034=1),1,0)</f>
        <v>0</v>
      </c>
    </row>
    <row r="3035" customFormat="false" ht="15" hidden="false" customHeight="false" outlineLevel="0" collapsed="false">
      <c r="A3035" s="16" t="str">
        <f aca="false">DATA!A3035</f>
        <v>ITM13033</v>
      </c>
      <c r="B3035" s="16" t="str">
        <f aca="false">DATA!B3035</f>
        <v>Pharma</v>
      </c>
      <c r="C3035" s="17" t="n">
        <f aca="false">DATA!C3035</f>
        <v>420</v>
      </c>
      <c r="D3035" s="17" t="n">
        <f aca="false">DATA!D3035</f>
        <v>76</v>
      </c>
      <c r="E3035" s="18" t="n">
        <f aca="false">DATA!F3035</f>
        <v>4</v>
      </c>
      <c r="F3035" s="19" t="n">
        <f aca="false">DATA!G3035</f>
        <v>12.16</v>
      </c>
      <c r="G3035" s="19" t="n">
        <f aca="false">DATA!H3035</f>
        <v>2.79</v>
      </c>
      <c r="H3035" s="18" t="n">
        <f aca="false">DATA!E3035</f>
        <v>7</v>
      </c>
      <c r="I3035" s="20" t="n">
        <f aca="false">F3035*E3035</f>
        <v>48.64</v>
      </c>
      <c r="J3035" s="20" t="n">
        <f aca="false">PARAMETER!$B$4*G3035*SQRT(E3035)</f>
        <v>9.17828323838921</v>
      </c>
      <c r="K3035" s="20" t="n">
        <f aca="false">I3035+J3035</f>
        <v>57.8182832383892</v>
      </c>
      <c r="L3035" s="20" t="n">
        <f aca="false">K3035+F3035*H3035</f>
        <v>142.938283238389</v>
      </c>
      <c r="M3035" s="16" t="str">
        <f aca="false">IF(C3035&lt;=K3035,"REORDER",IF(C3035&gt;L3035,"OVERSTOCK","OK"))</f>
        <v>OVERSTOCK</v>
      </c>
      <c r="N3035" s="16" t="str">
        <f aca="false">IF(C3035&lt;=D3035,"REORDER","OK")</f>
        <v>OK</v>
      </c>
      <c r="O3035" s="18" t="n">
        <f aca="false">IF(D3035&lt;I3035,1,0)</f>
        <v>0</v>
      </c>
      <c r="P3035" s="20" t="n">
        <f aca="false">C3035/F3035</f>
        <v>34.5394736842105</v>
      </c>
      <c r="Q3035" s="19" t="n">
        <f aca="false">DATA!N3035</f>
        <v>23.73</v>
      </c>
      <c r="R3035" s="19" t="n">
        <f aca="false">DATA!O3035</f>
        <v>1.29</v>
      </c>
      <c r="S3035" s="17" t="n">
        <f aca="false">C3035*Q3035</f>
        <v>9966.6</v>
      </c>
      <c r="T3035" s="19" t="n">
        <f aca="false">C3035*R3035</f>
        <v>541.8</v>
      </c>
      <c r="U3035" s="20" t="n">
        <f aca="false">MAX(0,C3035-L3035)</f>
        <v>277.061716761611</v>
      </c>
      <c r="V3035" s="17" t="n">
        <f aca="false">U3035*Q3035</f>
        <v>6574.67453875302</v>
      </c>
      <c r="W3035" s="19" t="n">
        <f aca="false">U3035*R3035</f>
        <v>357.409614622478</v>
      </c>
      <c r="X3035" s="20" t="n">
        <f aca="false">MAX(0,K3035-C3035)</f>
        <v>0</v>
      </c>
      <c r="Y3035" s="17" t="n">
        <f aca="false">F3035*PARAMETER!$B$5*Q3035</f>
        <v>105323.232</v>
      </c>
      <c r="Z3035" s="21" t="n">
        <f aca="false">SUMIF($Y$2:$Y$3205,"&gt;="&amp;Y3035)/SUM($Y$2:$Y$3205)</f>
        <v>0.995681483497393</v>
      </c>
      <c r="AA3035" s="16" t="str">
        <f aca="false">IF(Z3035&lt;=PARAMETER!$B$7,"A",IF(Z3035&lt;=PARAMETER!$B$8,"B","C"))</f>
        <v>C</v>
      </c>
      <c r="AB3035" s="22" t="n">
        <f aca="false">G3035/F3035</f>
        <v>0.229440789473684</v>
      </c>
      <c r="AC3035" s="16" t="str">
        <f aca="false">IF(AB3035&lt;=PARAMETER!$B$9,"X",IF(AB3035&lt;=PARAMETER!$B$10,"Y","Z"))</f>
        <v>X</v>
      </c>
      <c r="AD3035" s="16" t="str">
        <f aca="false">AA3035&amp;AC3035</f>
        <v>CX</v>
      </c>
      <c r="AE3035" s="22" t="n">
        <f aca="false">DATA!I3035</f>
        <v>0.4</v>
      </c>
      <c r="AF3035" s="18" t="n">
        <f aca="false">DATA!L3035</f>
        <v>41</v>
      </c>
      <c r="AG3035" s="16" t="str">
        <f aca="false">DATA!K3035</f>
        <v>B</v>
      </c>
      <c r="AH3035" s="18" t="n">
        <f aca="false">IF(AE3035&gt;=PARAMETER!$B$12,1,0)</f>
        <v>0</v>
      </c>
      <c r="AI3035" s="18" t="n">
        <f aca="false">IF(AF3035&gt;=PARAMETER!$B$13,1,0)</f>
        <v>0</v>
      </c>
      <c r="AJ3035" s="18" t="n">
        <f aca="false">IF(AND(AH3035=1,AI3035=1),1,0)</f>
        <v>0</v>
      </c>
    </row>
    <row r="3036" customFormat="false" ht="15" hidden="false" customHeight="false" outlineLevel="0" collapsed="false">
      <c r="A3036" s="16" t="str">
        <f aca="false">DATA!A3036</f>
        <v>ITM13034</v>
      </c>
      <c r="B3036" s="16" t="str">
        <f aca="false">DATA!B3036</f>
        <v>Groceries</v>
      </c>
      <c r="C3036" s="17" t="n">
        <f aca="false">DATA!C3036</f>
        <v>188</v>
      </c>
      <c r="D3036" s="17" t="n">
        <f aca="false">DATA!D3036</f>
        <v>71</v>
      </c>
      <c r="E3036" s="18" t="n">
        <f aca="false">DATA!F3036</f>
        <v>5</v>
      </c>
      <c r="F3036" s="19" t="n">
        <f aca="false">DATA!G3036</f>
        <v>5.85</v>
      </c>
      <c r="G3036" s="19" t="n">
        <f aca="false">DATA!H3036</f>
        <v>4.74</v>
      </c>
      <c r="H3036" s="18" t="n">
        <f aca="false">DATA!E3036</f>
        <v>13</v>
      </c>
      <c r="I3036" s="20" t="n">
        <f aca="false">F3036*E3036</f>
        <v>29.25</v>
      </c>
      <c r="J3036" s="20" t="n">
        <f aca="false">PARAMETER!$B$4*G3036*SQRT(E3036)</f>
        <v>17.4337414385487</v>
      </c>
      <c r="K3036" s="20" t="n">
        <f aca="false">I3036+J3036</f>
        <v>46.6837414385487</v>
      </c>
      <c r="L3036" s="20" t="n">
        <f aca="false">K3036+F3036*H3036</f>
        <v>122.733741438549</v>
      </c>
      <c r="M3036" s="16" t="str">
        <f aca="false">IF(C3036&lt;=K3036,"REORDER",IF(C3036&gt;L3036,"OVERSTOCK","OK"))</f>
        <v>OVERSTOCK</v>
      </c>
      <c r="N3036" s="16" t="str">
        <f aca="false">IF(C3036&lt;=D3036,"REORDER","OK")</f>
        <v>OK</v>
      </c>
      <c r="O3036" s="18" t="n">
        <f aca="false">IF(D3036&lt;I3036,1,0)</f>
        <v>0</v>
      </c>
      <c r="P3036" s="20" t="n">
        <f aca="false">C3036/F3036</f>
        <v>32.1367521367521</v>
      </c>
      <c r="Q3036" s="19" t="n">
        <f aca="false">DATA!N3036</f>
        <v>151.78</v>
      </c>
      <c r="R3036" s="19" t="n">
        <f aca="false">DATA!O3036</f>
        <v>0.43</v>
      </c>
      <c r="S3036" s="17" t="n">
        <f aca="false">C3036*Q3036</f>
        <v>28534.64</v>
      </c>
      <c r="T3036" s="19" t="n">
        <f aca="false">C3036*R3036</f>
        <v>80.84</v>
      </c>
      <c r="U3036" s="20" t="n">
        <f aca="false">MAX(0,C3036-L3036)</f>
        <v>65.2662585614513</v>
      </c>
      <c r="V3036" s="17" t="n">
        <f aca="false">U3036*Q3036</f>
        <v>9906.11272445708</v>
      </c>
      <c r="W3036" s="19" t="n">
        <f aca="false">U3036*R3036</f>
        <v>28.0644911814241</v>
      </c>
      <c r="X3036" s="20" t="n">
        <f aca="false">MAX(0,K3036-C3036)</f>
        <v>0</v>
      </c>
      <c r="Y3036" s="17" t="n">
        <f aca="false">F3036*PARAMETER!$B$5*Q3036</f>
        <v>324088.245</v>
      </c>
      <c r="Z3036" s="21" t="n">
        <f aca="false">SUMIF($Y$2:$Y$3205,"&gt;="&amp;Y3036)/SUM($Y$2:$Y$3205)</f>
        <v>0.954248382794193</v>
      </c>
      <c r="AA3036" s="16" t="str">
        <f aca="false">IF(Z3036&lt;=PARAMETER!$B$7,"A",IF(Z3036&lt;=PARAMETER!$B$8,"B","C"))</f>
        <v>C</v>
      </c>
      <c r="AB3036" s="22" t="n">
        <f aca="false">G3036/F3036</f>
        <v>0.81025641025641</v>
      </c>
      <c r="AC3036" s="16" t="str">
        <f aca="false">IF(AB3036&lt;=PARAMETER!$B$9,"X",IF(AB3036&lt;=PARAMETER!$B$10,"Y","Z"))</f>
        <v>Z</v>
      </c>
      <c r="AD3036" s="16" t="str">
        <f aca="false">AA3036&amp;AC3036</f>
        <v>CZ</v>
      </c>
      <c r="AE3036" s="22" t="n">
        <f aca="false">DATA!I3036</f>
        <v>0.47</v>
      </c>
      <c r="AF3036" s="18" t="n">
        <f aca="false">DATA!L3036</f>
        <v>71</v>
      </c>
      <c r="AG3036" s="16" t="str">
        <f aca="false">DATA!K3036</f>
        <v>A</v>
      </c>
      <c r="AH3036" s="18" t="n">
        <f aca="false">IF(AE3036&gt;=PARAMETER!$B$12,1,0)</f>
        <v>0</v>
      </c>
      <c r="AI3036" s="18" t="n">
        <f aca="false">IF(AF3036&gt;=PARAMETER!$B$13,1,0)</f>
        <v>0</v>
      </c>
      <c r="AJ3036" s="18" t="n">
        <f aca="false">IF(AND(AH3036=1,AI3036=1),1,0)</f>
        <v>0</v>
      </c>
    </row>
    <row r="3037" customFormat="false" ht="15" hidden="false" customHeight="false" outlineLevel="0" collapsed="false">
      <c r="A3037" s="16" t="str">
        <f aca="false">DATA!A3037</f>
        <v>ITM13035</v>
      </c>
      <c r="B3037" s="16" t="str">
        <f aca="false">DATA!B3037</f>
        <v>Groceries</v>
      </c>
      <c r="C3037" s="17" t="n">
        <f aca="false">DATA!C3037</f>
        <v>329</v>
      </c>
      <c r="D3037" s="17" t="n">
        <f aca="false">DATA!D3037</f>
        <v>48</v>
      </c>
      <c r="E3037" s="18" t="n">
        <f aca="false">DATA!F3037</f>
        <v>6</v>
      </c>
      <c r="F3037" s="19" t="n">
        <f aca="false">DATA!G3037</f>
        <v>22.24</v>
      </c>
      <c r="G3037" s="19" t="n">
        <f aca="false">DATA!H3037</f>
        <v>1.67</v>
      </c>
      <c r="H3037" s="18" t="n">
        <f aca="false">DATA!E3037</f>
        <v>11</v>
      </c>
      <c r="I3037" s="20" t="n">
        <f aca="false">F3037*E3037</f>
        <v>133.44</v>
      </c>
      <c r="J3037" s="20" t="n">
        <f aca="false">PARAMETER!$B$4*G3037*SQRT(E3037)</f>
        <v>6.72851698628755</v>
      </c>
      <c r="K3037" s="20" t="n">
        <f aca="false">I3037+J3037</f>
        <v>140.168516986288</v>
      </c>
      <c r="L3037" s="20" t="n">
        <f aca="false">K3037+F3037*H3037</f>
        <v>384.808516986288</v>
      </c>
      <c r="M3037" s="16" t="str">
        <f aca="false">IF(C3037&lt;=K3037,"REORDER",IF(C3037&gt;L3037,"OVERSTOCK","OK"))</f>
        <v>OK</v>
      </c>
      <c r="N3037" s="16" t="str">
        <f aca="false">IF(C3037&lt;=D3037,"REORDER","OK")</f>
        <v>OK</v>
      </c>
      <c r="O3037" s="18" t="n">
        <f aca="false">IF(D3037&lt;I3037,1,0)</f>
        <v>1</v>
      </c>
      <c r="P3037" s="20" t="n">
        <f aca="false">C3037/F3037</f>
        <v>14.7931654676259</v>
      </c>
      <c r="Q3037" s="19" t="n">
        <f aca="false">DATA!N3037</f>
        <v>42.18</v>
      </c>
      <c r="R3037" s="19" t="n">
        <f aca="false">DATA!O3037</f>
        <v>1.49</v>
      </c>
      <c r="S3037" s="17" t="n">
        <f aca="false">C3037*Q3037</f>
        <v>13877.22</v>
      </c>
      <c r="T3037" s="19" t="n">
        <f aca="false">C3037*R3037</f>
        <v>490.21</v>
      </c>
      <c r="U3037" s="20" t="n">
        <f aca="false">MAX(0,C3037-L3037)</f>
        <v>0</v>
      </c>
      <c r="V3037" s="17" t="n">
        <f aca="false">U3037*Q3037</f>
        <v>0</v>
      </c>
      <c r="W3037" s="19" t="n">
        <f aca="false">U3037*R3037</f>
        <v>0</v>
      </c>
      <c r="X3037" s="20" t="n">
        <f aca="false">MAX(0,K3037-C3037)</f>
        <v>0</v>
      </c>
      <c r="Y3037" s="17" t="n">
        <f aca="false">F3037*PARAMETER!$B$5*Q3037</f>
        <v>342400.368</v>
      </c>
      <c r="Z3037" s="21" t="n">
        <f aca="false">SUMIF($Y$2:$Y$3205,"&gt;="&amp;Y3037)/SUM($Y$2:$Y$3205)</f>
        <v>0.949658286200828</v>
      </c>
      <c r="AA3037" s="16" t="str">
        <f aca="false">IF(Z3037&lt;=PARAMETER!$B$7,"A",IF(Z3037&lt;=PARAMETER!$B$8,"B","C"))</f>
        <v>B</v>
      </c>
      <c r="AB3037" s="22" t="n">
        <f aca="false">G3037/F3037</f>
        <v>0.075089928057554</v>
      </c>
      <c r="AC3037" s="16" t="str">
        <f aca="false">IF(AB3037&lt;=PARAMETER!$B$9,"X",IF(AB3037&lt;=PARAMETER!$B$10,"Y","Z"))</f>
        <v>X</v>
      </c>
      <c r="AD3037" s="16" t="str">
        <f aca="false">AA3037&amp;AC3037</f>
        <v>BX</v>
      </c>
      <c r="AE3037" s="22" t="n">
        <f aca="false">DATA!I3037</f>
        <v>0.88</v>
      </c>
      <c r="AF3037" s="18" t="n">
        <f aca="false">DATA!L3037</f>
        <v>124</v>
      </c>
      <c r="AG3037" s="16" t="str">
        <f aca="false">DATA!K3037</f>
        <v>C</v>
      </c>
      <c r="AH3037" s="18" t="n">
        <f aca="false">IF(AE3037&gt;=PARAMETER!$B$12,1,0)</f>
        <v>1</v>
      </c>
      <c r="AI3037" s="18" t="n">
        <f aca="false">IF(AF3037&gt;=PARAMETER!$B$13,1,0)</f>
        <v>1</v>
      </c>
      <c r="AJ3037" s="18" t="n">
        <f aca="false">IF(AND(AH3037=1,AI3037=1),1,0)</f>
        <v>1</v>
      </c>
    </row>
    <row r="3038" customFormat="false" ht="15" hidden="false" customHeight="false" outlineLevel="0" collapsed="false">
      <c r="A3038" s="16" t="str">
        <f aca="false">DATA!A3038</f>
        <v>ITM13036</v>
      </c>
      <c r="B3038" s="16" t="str">
        <f aca="false">DATA!B3038</f>
        <v>Groceries</v>
      </c>
      <c r="C3038" s="17" t="n">
        <f aca="false">DATA!C3038</f>
        <v>63</v>
      </c>
      <c r="D3038" s="17" t="n">
        <f aca="false">DATA!D3038</f>
        <v>46</v>
      </c>
      <c r="E3038" s="18" t="n">
        <f aca="false">DATA!F3038</f>
        <v>6</v>
      </c>
      <c r="F3038" s="19" t="n">
        <f aca="false">DATA!G3038</f>
        <v>7.18</v>
      </c>
      <c r="G3038" s="19" t="n">
        <f aca="false">DATA!H3038</f>
        <v>0.85</v>
      </c>
      <c r="H3038" s="18" t="n">
        <f aca="false">DATA!E3038</f>
        <v>14</v>
      </c>
      <c r="I3038" s="20" t="n">
        <f aca="false">F3038*E3038</f>
        <v>43.08</v>
      </c>
      <c r="J3038" s="20" t="n">
        <f aca="false">PARAMETER!$B$4*G3038*SQRT(E3038)</f>
        <v>3.42469427445774</v>
      </c>
      <c r="K3038" s="20" t="n">
        <f aca="false">I3038+J3038</f>
        <v>46.5046942744577</v>
      </c>
      <c r="L3038" s="20" t="n">
        <f aca="false">K3038+F3038*H3038</f>
        <v>147.024694274458</v>
      </c>
      <c r="M3038" s="16" t="str">
        <f aca="false">IF(C3038&lt;=K3038,"REORDER",IF(C3038&gt;L3038,"OVERSTOCK","OK"))</f>
        <v>OK</v>
      </c>
      <c r="N3038" s="16" t="str">
        <f aca="false">IF(C3038&lt;=D3038,"REORDER","OK")</f>
        <v>OK</v>
      </c>
      <c r="O3038" s="18" t="n">
        <f aca="false">IF(D3038&lt;I3038,1,0)</f>
        <v>0</v>
      </c>
      <c r="P3038" s="20" t="n">
        <f aca="false">C3038/F3038</f>
        <v>8.77437325905293</v>
      </c>
      <c r="Q3038" s="19" t="n">
        <f aca="false">DATA!N3038</f>
        <v>78.42</v>
      </c>
      <c r="R3038" s="19" t="n">
        <f aca="false">DATA!O3038</f>
        <v>0.68</v>
      </c>
      <c r="S3038" s="17" t="n">
        <f aca="false">C3038*Q3038</f>
        <v>4940.46</v>
      </c>
      <c r="T3038" s="19" t="n">
        <f aca="false">C3038*R3038</f>
        <v>42.84</v>
      </c>
      <c r="U3038" s="20" t="n">
        <f aca="false">MAX(0,C3038-L3038)</f>
        <v>0</v>
      </c>
      <c r="V3038" s="17" t="n">
        <f aca="false">U3038*Q3038</f>
        <v>0</v>
      </c>
      <c r="W3038" s="19" t="n">
        <f aca="false">U3038*R3038</f>
        <v>0</v>
      </c>
      <c r="X3038" s="20" t="n">
        <f aca="false">MAX(0,K3038-C3038)</f>
        <v>0</v>
      </c>
      <c r="Y3038" s="17" t="n">
        <f aca="false">F3038*PARAMETER!$B$5*Q3038</f>
        <v>205515.294</v>
      </c>
      <c r="Z3038" s="21" t="n">
        <f aca="false">SUMIF($Y$2:$Y$3205,"&gt;="&amp;Y3038)/SUM($Y$2:$Y$3205)</f>
        <v>0.98174873943082</v>
      </c>
      <c r="AA3038" s="16" t="str">
        <f aca="false">IF(Z3038&lt;=PARAMETER!$B$7,"A",IF(Z3038&lt;=PARAMETER!$B$8,"B","C"))</f>
        <v>C</v>
      </c>
      <c r="AB3038" s="22" t="n">
        <f aca="false">G3038/F3038</f>
        <v>0.118384401114206</v>
      </c>
      <c r="AC3038" s="16" t="str">
        <f aca="false">IF(AB3038&lt;=PARAMETER!$B$9,"X",IF(AB3038&lt;=PARAMETER!$B$10,"Y","Z"))</f>
        <v>X</v>
      </c>
      <c r="AD3038" s="16" t="str">
        <f aca="false">AA3038&amp;AC3038</f>
        <v>CX</v>
      </c>
      <c r="AE3038" s="22" t="n">
        <f aca="false">DATA!I3038</f>
        <v>0.4</v>
      </c>
      <c r="AF3038" s="18" t="n">
        <f aca="false">DATA!L3038</f>
        <v>39</v>
      </c>
      <c r="AG3038" s="16" t="str">
        <f aca="false">DATA!K3038</f>
        <v>C</v>
      </c>
      <c r="AH3038" s="18" t="n">
        <f aca="false">IF(AE3038&gt;=PARAMETER!$B$12,1,0)</f>
        <v>0</v>
      </c>
      <c r="AI3038" s="18" t="n">
        <f aca="false">IF(AF3038&gt;=PARAMETER!$B$13,1,0)</f>
        <v>0</v>
      </c>
      <c r="AJ3038" s="18" t="n">
        <f aca="false">IF(AND(AH3038=1,AI3038=1),1,0)</f>
        <v>0</v>
      </c>
    </row>
    <row r="3039" customFormat="false" ht="15" hidden="false" customHeight="false" outlineLevel="0" collapsed="false">
      <c r="A3039" s="16" t="str">
        <f aca="false">DATA!A3039</f>
        <v>ITM13037</v>
      </c>
      <c r="B3039" s="16" t="str">
        <f aca="false">DATA!B3039</f>
        <v>Groceries</v>
      </c>
      <c r="C3039" s="17" t="n">
        <f aca="false">DATA!C3039</f>
        <v>117</v>
      </c>
      <c r="D3039" s="17" t="n">
        <f aca="false">DATA!D3039</f>
        <v>95</v>
      </c>
      <c r="E3039" s="18" t="n">
        <f aca="false">DATA!F3039</f>
        <v>6</v>
      </c>
      <c r="F3039" s="19" t="n">
        <f aca="false">DATA!G3039</f>
        <v>22.43</v>
      </c>
      <c r="G3039" s="19" t="n">
        <f aca="false">DATA!H3039</f>
        <v>3.55</v>
      </c>
      <c r="H3039" s="18" t="n">
        <f aca="false">DATA!E3039</f>
        <v>11</v>
      </c>
      <c r="I3039" s="20" t="n">
        <f aca="false">F3039*E3039</f>
        <v>134.58</v>
      </c>
      <c r="J3039" s="20" t="n">
        <f aca="false">PARAMETER!$B$4*G3039*SQRT(E3039)</f>
        <v>14.3031349109705</v>
      </c>
      <c r="K3039" s="20" t="n">
        <f aca="false">I3039+J3039</f>
        <v>148.883134910971</v>
      </c>
      <c r="L3039" s="20" t="n">
        <f aca="false">K3039+F3039*H3039</f>
        <v>395.613134910971</v>
      </c>
      <c r="M3039" s="16" t="str">
        <f aca="false">IF(C3039&lt;=K3039,"REORDER",IF(C3039&gt;L3039,"OVERSTOCK","OK"))</f>
        <v>REORDER</v>
      </c>
      <c r="N3039" s="16" t="str">
        <f aca="false">IF(C3039&lt;=D3039,"REORDER","OK")</f>
        <v>OK</v>
      </c>
      <c r="O3039" s="18" t="n">
        <f aca="false">IF(D3039&lt;I3039,1,0)</f>
        <v>1</v>
      </c>
      <c r="P3039" s="20" t="n">
        <f aca="false">C3039/F3039</f>
        <v>5.21622826571556</v>
      </c>
      <c r="Q3039" s="19" t="n">
        <f aca="false">DATA!N3039</f>
        <v>44.99</v>
      </c>
      <c r="R3039" s="19" t="n">
        <f aca="false">DATA!O3039</f>
        <v>1.03</v>
      </c>
      <c r="S3039" s="17" t="n">
        <f aca="false">C3039*Q3039</f>
        <v>5263.83</v>
      </c>
      <c r="T3039" s="19" t="n">
        <f aca="false">C3039*R3039</f>
        <v>120.51</v>
      </c>
      <c r="U3039" s="20" t="n">
        <f aca="false">MAX(0,C3039-L3039)</f>
        <v>0</v>
      </c>
      <c r="V3039" s="17" t="n">
        <f aca="false">U3039*Q3039</f>
        <v>0</v>
      </c>
      <c r="W3039" s="19" t="n">
        <f aca="false">U3039*R3039</f>
        <v>0</v>
      </c>
      <c r="X3039" s="20" t="n">
        <f aca="false">MAX(0,K3039-C3039)</f>
        <v>31.8831349109705</v>
      </c>
      <c r="Y3039" s="17" t="n">
        <f aca="false">F3039*PARAMETER!$B$5*Q3039</f>
        <v>368330.8805</v>
      </c>
      <c r="Z3039" s="21" t="n">
        <f aca="false">SUMIF($Y$2:$Y$3205,"&gt;="&amp;Y3039)/SUM($Y$2:$Y$3205)</f>
        <v>0.94272568636444</v>
      </c>
      <c r="AA3039" s="16" t="str">
        <f aca="false">IF(Z3039&lt;=PARAMETER!$B$7,"A",IF(Z3039&lt;=PARAMETER!$B$8,"B","C"))</f>
        <v>B</v>
      </c>
      <c r="AB3039" s="22" t="n">
        <f aca="false">G3039/F3039</f>
        <v>0.158270173874276</v>
      </c>
      <c r="AC3039" s="16" t="str">
        <f aca="false">IF(AB3039&lt;=PARAMETER!$B$9,"X",IF(AB3039&lt;=PARAMETER!$B$10,"Y","Z"))</f>
        <v>X</v>
      </c>
      <c r="AD3039" s="16" t="str">
        <f aca="false">AA3039&amp;AC3039</f>
        <v>BX</v>
      </c>
      <c r="AE3039" s="22" t="n">
        <f aca="false">DATA!I3039</f>
        <v>0.97</v>
      </c>
      <c r="AF3039" s="18" t="n">
        <f aca="false">DATA!L3039</f>
        <v>150</v>
      </c>
      <c r="AG3039" s="16" t="str">
        <f aca="false">DATA!K3039</f>
        <v>D</v>
      </c>
      <c r="AH3039" s="18" t="n">
        <f aca="false">IF(AE3039&gt;=PARAMETER!$B$12,1,0)</f>
        <v>1</v>
      </c>
      <c r="AI3039" s="18" t="n">
        <f aca="false">IF(AF3039&gt;=PARAMETER!$B$13,1,0)</f>
        <v>1</v>
      </c>
      <c r="AJ3039" s="18" t="n">
        <f aca="false">IF(AND(AH3039=1,AI3039=1),1,0)</f>
        <v>1</v>
      </c>
    </row>
    <row r="3040" customFormat="false" ht="15" hidden="false" customHeight="false" outlineLevel="0" collapsed="false">
      <c r="A3040" s="16" t="str">
        <f aca="false">DATA!A3040</f>
        <v>ITM13038</v>
      </c>
      <c r="B3040" s="16" t="str">
        <f aca="false">DATA!B3040</f>
        <v>Electronics</v>
      </c>
      <c r="C3040" s="17" t="n">
        <f aca="false">DATA!C3040</f>
        <v>280</v>
      </c>
      <c r="D3040" s="17" t="n">
        <f aca="false">DATA!D3040</f>
        <v>17</v>
      </c>
      <c r="E3040" s="18" t="n">
        <f aca="false">DATA!F3040</f>
        <v>4</v>
      </c>
      <c r="F3040" s="19" t="n">
        <f aca="false">DATA!G3040</f>
        <v>36.87</v>
      </c>
      <c r="G3040" s="19" t="n">
        <f aca="false">DATA!H3040</f>
        <v>3.11</v>
      </c>
      <c r="H3040" s="18" t="n">
        <f aca="false">DATA!E3040</f>
        <v>8</v>
      </c>
      <c r="I3040" s="20" t="n">
        <f aca="false">F3040*E3040</f>
        <v>147.48</v>
      </c>
      <c r="J3040" s="20" t="n">
        <f aca="false">PARAMETER!$B$4*G3040*SQRT(E3040)</f>
        <v>10.2309895596382</v>
      </c>
      <c r="K3040" s="20" t="n">
        <f aca="false">I3040+J3040</f>
        <v>157.710989559638</v>
      </c>
      <c r="L3040" s="20" t="n">
        <f aca="false">K3040+F3040*H3040</f>
        <v>452.670989559638</v>
      </c>
      <c r="M3040" s="16" t="str">
        <f aca="false">IF(C3040&lt;=K3040,"REORDER",IF(C3040&gt;L3040,"OVERSTOCK","OK"))</f>
        <v>OK</v>
      </c>
      <c r="N3040" s="16" t="str">
        <f aca="false">IF(C3040&lt;=D3040,"REORDER","OK")</f>
        <v>OK</v>
      </c>
      <c r="O3040" s="18" t="n">
        <f aca="false">IF(D3040&lt;I3040,1,0)</f>
        <v>1</v>
      </c>
      <c r="P3040" s="20" t="n">
        <f aca="false">C3040/F3040</f>
        <v>7.59425006780581</v>
      </c>
      <c r="Q3040" s="19" t="n">
        <f aca="false">DATA!N3040</f>
        <v>94.26</v>
      </c>
      <c r="R3040" s="19" t="n">
        <f aca="false">DATA!O3040</f>
        <v>1.34</v>
      </c>
      <c r="S3040" s="17" t="n">
        <f aca="false">C3040*Q3040</f>
        <v>26392.8</v>
      </c>
      <c r="T3040" s="19" t="n">
        <f aca="false">C3040*R3040</f>
        <v>375.2</v>
      </c>
      <c r="U3040" s="20" t="n">
        <f aca="false">MAX(0,C3040-L3040)</f>
        <v>0</v>
      </c>
      <c r="V3040" s="17" t="n">
        <f aca="false">U3040*Q3040</f>
        <v>0</v>
      </c>
      <c r="W3040" s="19" t="n">
        <f aca="false">U3040*R3040</f>
        <v>0</v>
      </c>
      <c r="X3040" s="20" t="n">
        <f aca="false">MAX(0,K3040-C3040)</f>
        <v>0</v>
      </c>
      <c r="Y3040" s="17" t="n">
        <f aca="false">F3040*PARAMETER!$B$5*Q3040</f>
        <v>1268508.663</v>
      </c>
      <c r="Z3040" s="21" t="n">
        <f aca="false">SUMIF($Y$2:$Y$3205,"&gt;="&amp;Y3040)/SUM($Y$2:$Y$3205)</f>
        <v>0.61886360023561</v>
      </c>
      <c r="AA3040" s="16" t="str">
        <f aca="false">IF(Z3040&lt;=PARAMETER!$B$7,"A",IF(Z3040&lt;=PARAMETER!$B$8,"B","C"))</f>
        <v>A</v>
      </c>
      <c r="AB3040" s="22" t="n">
        <f aca="false">G3040/F3040</f>
        <v>0.0843504203959859</v>
      </c>
      <c r="AC3040" s="16" t="str">
        <f aca="false">IF(AB3040&lt;=PARAMETER!$B$9,"X",IF(AB3040&lt;=PARAMETER!$B$10,"Y","Z"))</f>
        <v>X</v>
      </c>
      <c r="AD3040" s="16" t="str">
        <f aca="false">AA3040&amp;AC3040</f>
        <v>AX</v>
      </c>
      <c r="AE3040" s="22" t="n">
        <f aca="false">DATA!I3040</f>
        <v>0.26</v>
      </c>
      <c r="AF3040" s="18" t="n">
        <f aca="false">DATA!L3040</f>
        <v>177</v>
      </c>
      <c r="AG3040" s="16" t="str">
        <f aca="false">DATA!K3040</f>
        <v>A</v>
      </c>
      <c r="AH3040" s="18" t="n">
        <f aca="false">IF(AE3040&gt;=PARAMETER!$B$12,1,0)</f>
        <v>0</v>
      </c>
      <c r="AI3040" s="18" t="n">
        <f aca="false">IF(AF3040&gt;=PARAMETER!$B$13,1,0)</f>
        <v>1</v>
      </c>
      <c r="AJ3040" s="18" t="n">
        <f aca="false">IF(AND(AH3040=1,AI3040=1),1,0)</f>
        <v>0</v>
      </c>
    </row>
    <row r="3041" customFormat="false" ht="15" hidden="false" customHeight="false" outlineLevel="0" collapsed="false">
      <c r="A3041" s="16" t="str">
        <f aca="false">DATA!A3041</f>
        <v>ITM13039</v>
      </c>
      <c r="B3041" s="16" t="str">
        <f aca="false">DATA!B3041</f>
        <v>Electronics</v>
      </c>
      <c r="C3041" s="17" t="n">
        <f aca="false">DATA!C3041</f>
        <v>128</v>
      </c>
      <c r="D3041" s="17" t="n">
        <f aca="false">DATA!D3041</f>
        <v>90</v>
      </c>
      <c r="E3041" s="18" t="n">
        <f aca="false">DATA!F3041</f>
        <v>4</v>
      </c>
      <c r="F3041" s="19" t="n">
        <f aca="false">DATA!G3041</f>
        <v>34.49</v>
      </c>
      <c r="G3041" s="19" t="n">
        <f aca="false">DATA!H3041</f>
        <v>4.37</v>
      </c>
      <c r="H3041" s="18" t="n">
        <f aca="false">DATA!E3041</f>
        <v>6</v>
      </c>
      <c r="I3041" s="20" t="n">
        <f aca="false">F3041*E3041</f>
        <v>137.96</v>
      </c>
      <c r="J3041" s="20" t="n">
        <f aca="false">PARAMETER!$B$4*G3041*SQRT(E3041)</f>
        <v>14.3760206995559</v>
      </c>
      <c r="K3041" s="20" t="n">
        <f aca="false">I3041+J3041</f>
        <v>152.336020699556</v>
      </c>
      <c r="L3041" s="20" t="n">
        <f aca="false">K3041+F3041*H3041</f>
        <v>359.276020699556</v>
      </c>
      <c r="M3041" s="16" t="str">
        <f aca="false">IF(C3041&lt;=K3041,"REORDER",IF(C3041&gt;L3041,"OVERSTOCK","OK"))</f>
        <v>REORDER</v>
      </c>
      <c r="N3041" s="16" t="str">
        <f aca="false">IF(C3041&lt;=D3041,"REORDER","OK")</f>
        <v>OK</v>
      </c>
      <c r="O3041" s="18" t="n">
        <f aca="false">IF(D3041&lt;I3041,1,0)</f>
        <v>1</v>
      </c>
      <c r="P3041" s="20" t="n">
        <f aca="false">C3041/F3041</f>
        <v>3.71122064366483</v>
      </c>
      <c r="Q3041" s="19" t="n">
        <f aca="false">DATA!N3041</f>
        <v>88.23</v>
      </c>
      <c r="R3041" s="19" t="n">
        <f aca="false">DATA!O3041</f>
        <v>1.13</v>
      </c>
      <c r="S3041" s="17" t="n">
        <f aca="false">C3041*Q3041</f>
        <v>11293.44</v>
      </c>
      <c r="T3041" s="19" t="n">
        <f aca="false">C3041*R3041</f>
        <v>144.64</v>
      </c>
      <c r="U3041" s="20" t="n">
        <f aca="false">MAX(0,C3041-L3041)</f>
        <v>0</v>
      </c>
      <c r="V3041" s="17" t="n">
        <f aca="false">U3041*Q3041</f>
        <v>0</v>
      </c>
      <c r="W3041" s="19" t="n">
        <f aca="false">U3041*R3041</f>
        <v>0</v>
      </c>
      <c r="X3041" s="20" t="n">
        <f aca="false">MAX(0,K3041-C3041)</f>
        <v>24.3360206995559</v>
      </c>
      <c r="Y3041" s="17" t="n">
        <f aca="false">F3041*PARAMETER!$B$5*Q3041</f>
        <v>1110714.2355</v>
      </c>
      <c r="Z3041" s="21" t="n">
        <f aca="false">SUMIF($Y$2:$Y$3205,"&gt;="&amp;Y3041)/SUM($Y$2:$Y$3205)</f>
        <v>0.681375096495769</v>
      </c>
      <c r="AA3041" s="16" t="str">
        <f aca="false">IF(Z3041&lt;=PARAMETER!$B$7,"A",IF(Z3041&lt;=PARAMETER!$B$8,"B","C"))</f>
        <v>A</v>
      </c>
      <c r="AB3041" s="22" t="n">
        <f aca="false">G3041/F3041</f>
        <v>0.12670339228762</v>
      </c>
      <c r="AC3041" s="16" t="str">
        <f aca="false">IF(AB3041&lt;=PARAMETER!$B$9,"X",IF(AB3041&lt;=PARAMETER!$B$10,"Y","Z"))</f>
        <v>X</v>
      </c>
      <c r="AD3041" s="16" t="str">
        <f aca="false">AA3041&amp;AC3041</f>
        <v>AX</v>
      </c>
      <c r="AE3041" s="22" t="n">
        <f aca="false">DATA!I3041</f>
        <v>0.32</v>
      </c>
      <c r="AF3041" s="18" t="n">
        <f aca="false">DATA!L3041</f>
        <v>40</v>
      </c>
      <c r="AG3041" s="16" t="str">
        <f aca="false">DATA!K3041</f>
        <v>A</v>
      </c>
      <c r="AH3041" s="18" t="n">
        <f aca="false">IF(AE3041&gt;=PARAMETER!$B$12,1,0)</f>
        <v>0</v>
      </c>
      <c r="AI3041" s="18" t="n">
        <f aca="false">IF(AF3041&gt;=PARAMETER!$B$13,1,0)</f>
        <v>0</v>
      </c>
      <c r="AJ3041" s="18" t="n">
        <f aca="false">IF(AND(AH3041=1,AI3041=1),1,0)</f>
        <v>0</v>
      </c>
    </row>
    <row r="3042" customFormat="false" ht="15" hidden="false" customHeight="false" outlineLevel="0" collapsed="false">
      <c r="A3042" s="16" t="str">
        <f aca="false">DATA!A3042</f>
        <v>ITM13040</v>
      </c>
      <c r="B3042" s="16" t="str">
        <f aca="false">DATA!B3042</f>
        <v>Automotive</v>
      </c>
      <c r="C3042" s="17" t="n">
        <f aca="false">DATA!C3042</f>
        <v>302</v>
      </c>
      <c r="D3042" s="17" t="n">
        <f aca="false">DATA!D3042</f>
        <v>61</v>
      </c>
      <c r="E3042" s="18" t="n">
        <f aca="false">DATA!F3042</f>
        <v>8</v>
      </c>
      <c r="F3042" s="19" t="n">
        <f aca="false">DATA!G3042</f>
        <v>14.74</v>
      </c>
      <c r="G3042" s="19" t="n">
        <f aca="false">DATA!H3042</f>
        <v>9.64</v>
      </c>
      <c r="H3042" s="18" t="n">
        <f aca="false">DATA!E3042</f>
        <v>4</v>
      </c>
      <c r="I3042" s="20" t="n">
        <f aca="false">F3042*E3042</f>
        <v>117.92</v>
      </c>
      <c r="J3042" s="20" t="n">
        <f aca="false">PARAMETER!$B$4*G3042*SQRT(E3042)</f>
        <v>44.8486406457725</v>
      </c>
      <c r="K3042" s="20" t="n">
        <f aca="false">I3042+J3042</f>
        <v>162.768640645773</v>
      </c>
      <c r="L3042" s="20" t="n">
        <f aca="false">K3042+F3042*H3042</f>
        <v>221.728640645773</v>
      </c>
      <c r="M3042" s="16" t="str">
        <f aca="false">IF(C3042&lt;=K3042,"REORDER",IF(C3042&gt;L3042,"OVERSTOCK","OK"))</f>
        <v>OVERSTOCK</v>
      </c>
      <c r="N3042" s="16" t="str">
        <f aca="false">IF(C3042&lt;=D3042,"REORDER","OK")</f>
        <v>OK</v>
      </c>
      <c r="O3042" s="18" t="n">
        <f aca="false">IF(D3042&lt;I3042,1,0)</f>
        <v>1</v>
      </c>
      <c r="P3042" s="20" t="n">
        <f aca="false">C3042/F3042</f>
        <v>20.4884667571235</v>
      </c>
      <c r="Q3042" s="19" t="n">
        <f aca="false">DATA!N3042</f>
        <v>19.13</v>
      </c>
      <c r="R3042" s="19" t="n">
        <f aca="false">DATA!O3042</f>
        <v>1.36</v>
      </c>
      <c r="S3042" s="17" t="n">
        <f aca="false">C3042*Q3042</f>
        <v>5777.26</v>
      </c>
      <c r="T3042" s="19" t="n">
        <f aca="false">C3042*R3042</f>
        <v>410.72</v>
      </c>
      <c r="U3042" s="20" t="n">
        <f aca="false">MAX(0,C3042-L3042)</f>
        <v>80.2713593542275</v>
      </c>
      <c r="V3042" s="17" t="n">
        <f aca="false">U3042*Q3042</f>
        <v>1535.59110444637</v>
      </c>
      <c r="W3042" s="19" t="n">
        <f aca="false">U3042*R3042</f>
        <v>109.169048721749</v>
      </c>
      <c r="X3042" s="20" t="n">
        <f aca="false">MAX(0,K3042-C3042)</f>
        <v>0</v>
      </c>
      <c r="Y3042" s="17" t="n">
        <f aca="false">F3042*PARAMETER!$B$5*Q3042</f>
        <v>102921.313</v>
      </c>
      <c r="Z3042" s="21" t="n">
        <f aca="false">SUMIF($Y$2:$Y$3205,"&gt;="&amp;Y3042)/SUM($Y$2:$Y$3205)</f>
        <v>0.995880807721539</v>
      </c>
      <c r="AA3042" s="16" t="str">
        <f aca="false">IF(Z3042&lt;=PARAMETER!$B$7,"A",IF(Z3042&lt;=PARAMETER!$B$8,"B","C"))</f>
        <v>C</v>
      </c>
      <c r="AB3042" s="22" t="n">
        <f aca="false">G3042/F3042</f>
        <v>0.654002713704206</v>
      </c>
      <c r="AC3042" s="16" t="str">
        <f aca="false">IF(AB3042&lt;=PARAMETER!$B$9,"X",IF(AB3042&lt;=PARAMETER!$B$10,"Y","Z"))</f>
        <v>Z</v>
      </c>
      <c r="AD3042" s="16" t="str">
        <f aca="false">AA3042&amp;AC3042</f>
        <v>CZ</v>
      </c>
      <c r="AE3042" s="22" t="n">
        <f aca="false">DATA!I3042</f>
        <v>0.52</v>
      </c>
      <c r="AF3042" s="18" t="n">
        <f aca="false">DATA!L3042</f>
        <v>46</v>
      </c>
      <c r="AG3042" s="16" t="str">
        <f aca="false">DATA!K3042</f>
        <v>B</v>
      </c>
      <c r="AH3042" s="18" t="n">
        <f aca="false">IF(AE3042&gt;=PARAMETER!$B$12,1,0)</f>
        <v>0</v>
      </c>
      <c r="AI3042" s="18" t="n">
        <f aca="false">IF(AF3042&gt;=PARAMETER!$B$13,1,0)</f>
        <v>0</v>
      </c>
      <c r="AJ3042" s="18" t="n">
        <f aca="false">IF(AND(AH3042=1,AI3042=1),1,0)</f>
        <v>0</v>
      </c>
    </row>
    <row r="3043" customFormat="false" ht="15" hidden="false" customHeight="false" outlineLevel="0" collapsed="false">
      <c r="A3043" s="16" t="str">
        <f aca="false">DATA!A3043</f>
        <v>ITM13041</v>
      </c>
      <c r="B3043" s="16" t="str">
        <f aca="false">DATA!B3043</f>
        <v>Apparel</v>
      </c>
      <c r="C3043" s="17" t="n">
        <f aca="false">DATA!C3043</f>
        <v>391</v>
      </c>
      <c r="D3043" s="17" t="n">
        <f aca="false">DATA!D3043</f>
        <v>42</v>
      </c>
      <c r="E3043" s="18" t="n">
        <f aca="false">DATA!F3043</f>
        <v>4</v>
      </c>
      <c r="F3043" s="19" t="n">
        <f aca="false">DATA!G3043</f>
        <v>34.01</v>
      </c>
      <c r="G3043" s="19" t="n">
        <f aca="false">DATA!H3043</f>
        <v>5.46</v>
      </c>
      <c r="H3043" s="18" t="n">
        <f aca="false">DATA!E3043</f>
        <v>5</v>
      </c>
      <c r="I3043" s="20" t="n">
        <f aca="false">F3043*E3043</f>
        <v>136.04</v>
      </c>
      <c r="J3043" s="20" t="n">
        <f aca="false">PARAMETER!$B$4*G3043*SQRT(E3043)</f>
        <v>17.9618016063101</v>
      </c>
      <c r="K3043" s="20" t="n">
        <f aca="false">I3043+J3043</f>
        <v>154.00180160631</v>
      </c>
      <c r="L3043" s="20" t="n">
        <f aca="false">K3043+F3043*H3043</f>
        <v>324.05180160631</v>
      </c>
      <c r="M3043" s="16" t="str">
        <f aca="false">IF(C3043&lt;=K3043,"REORDER",IF(C3043&gt;L3043,"OVERSTOCK","OK"))</f>
        <v>OVERSTOCK</v>
      </c>
      <c r="N3043" s="16" t="str">
        <f aca="false">IF(C3043&lt;=D3043,"REORDER","OK")</f>
        <v>OK</v>
      </c>
      <c r="O3043" s="18" t="n">
        <f aca="false">IF(D3043&lt;I3043,1,0)</f>
        <v>1</v>
      </c>
      <c r="P3043" s="20" t="n">
        <f aca="false">C3043/F3043</f>
        <v>11.496618641576</v>
      </c>
      <c r="Q3043" s="19" t="n">
        <f aca="false">DATA!N3043</f>
        <v>167.79</v>
      </c>
      <c r="R3043" s="19" t="n">
        <f aca="false">DATA!O3043</f>
        <v>0.71</v>
      </c>
      <c r="S3043" s="17" t="n">
        <f aca="false">C3043*Q3043</f>
        <v>65605.89</v>
      </c>
      <c r="T3043" s="19" t="n">
        <f aca="false">C3043*R3043</f>
        <v>277.61</v>
      </c>
      <c r="U3043" s="20" t="n">
        <f aca="false">MAX(0,C3043-L3043)</f>
        <v>66.94819839369</v>
      </c>
      <c r="V3043" s="17" t="n">
        <f aca="false">U3043*Q3043</f>
        <v>11233.2382084772</v>
      </c>
      <c r="W3043" s="19" t="n">
        <f aca="false">U3043*R3043</f>
        <v>47.5332208595199</v>
      </c>
      <c r="X3043" s="20" t="n">
        <f aca="false">MAX(0,K3043-C3043)</f>
        <v>0</v>
      </c>
      <c r="Y3043" s="17" t="n">
        <f aca="false">F3043*PARAMETER!$B$5*Q3043</f>
        <v>2082886.3335</v>
      </c>
      <c r="Z3043" s="21" t="n">
        <f aca="false">SUMIF($Y$2:$Y$3205,"&gt;="&amp;Y3043)/SUM($Y$2:$Y$3205)</f>
        <v>0.310081564221015</v>
      </c>
      <c r="AA3043" s="16" t="str">
        <f aca="false">IF(Z3043&lt;=PARAMETER!$B$7,"A",IF(Z3043&lt;=PARAMETER!$B$8,"B","C"))</f>
        <v>A</v>
      </c>
      <c r="AB3043" s="22" t="n">
        <f aca="false">G3043/F3043</f>
        <v>0.160541017347839</v>
      </c>
      <c r="AC3043" s="16" t="str">
        <f aca="false">IF(AB3043&lt;=PARAMETER!$B$9,"X",IF(AB3043&lt;=PARAMETER!$B$10,"Y","Z"))</f>
        <v>X</v>
      </c>
      <c r="AD3043" s="16" t="str">
        <f aca="false">AA3043&amp;AC3043</f>
        <v>AX</v>
      </c>
      <c r="AE3043" s="22" t="n">
        <f aca="false">DATA!I3043</f>
        <v>0.82</v>
      </c>
      <c r="AF3043" s="18" t="n">
        <f aca="false">DATA!L3043</f>
        <v>111</v>
      </c>
      <c r="AG3043" s="16" t="str">
        <f aca="false">DATA!K3043</f>
        <v>B</v>
      </c>
      <c r="AH3043" s="18" t="n">
        <f aca="false">IF(AE3043&gt;=PARAMETER!$B$12,1,0)</f>
        <v>1</v>
      </c>
      <c r="AI3043" s="18" t="n">
        <f aca="false">IF(AF3043&gt;=PARAMETER!$B$13,1,0)</f>
        <v>1</v>
      </c>
      <c r="AJ3043" s="18" t="n">
        <f aca="false">IF(AND(AH3043=1,AI3043=1),1,0)</f>
        <v>1</v>
      </c>
    </row>
    <row r="3044" customFormat="false" ht="15" hidden="false" customHeight="false" outlineLevel="0" collapsed="false">
      <c r="A3044" s="16" t="str">
        <f aca="false">DATA!A3044</f>
        <v>ITM13042</v>
      </c>
      <c r="B3044" s="16" t="str">
        <f aca="false">DATA!B3044</f>
        <v>Pharma</v>
      </c>
      <c r="C3044" s="17" t="n">
        <f aca="false">DATA!C3044</f>
        <v>362</v>
      </c>
      <c r="D3044" s="17" t="n">
        <f aca="false">DATA!D3044</f>
        <v>90</v>
      </c>
      <c r="E3044" s="18" t="n">
        <f aca="false">DATA!F3044</f>
        <v>3</v>
      </c>
      <c r="F3044" s="19" t="n">
        <f aca="false">DATA!G3044</f>
        <v>46.46</v>
      </c>
      <c r="G3044" s="19" t="n">
        <f aca="false">DATA!H3044</f>
        <v>5.76</v>
      </c>
      <c r="H3044" s="18" t="n">
        <f aca="false">DATA!E3044</f>
        <v>4</v>
      </c>
      <c r="I3044" s="20" t="n">
        <f aca="false">F3044*E3044</f>
        <v>139.38</v>
      </c>
      <c r="J3044" s="20" t="n">
        <f aca="false">PARAMETER!$B$4*G3044*SQRT(E3044)</f>
        <v>16.4100675046688</v>
      </c>
      <c r="K3044" s="20" t="n">
        <f aca="false">I3044+J3044</f>
        <v>155.790067504669</v>
      </c>
      <c r="L3044" s="20" t="n">
        <f aca="false">K3044+F3044*H3044</f>
        <v>341.630067504669</v>
      </c>
      <c r="M3044" s="16" t="str">
        <f aca="false">IF(C3044&lt;=K3044,"REORDER",IF(C3044&gt;L3044,"OVERSTOCK","OK"))</f>
        <v>OVERSTOCK</v>
      </c>
      <c r="N3044" s="16" t="str">
        <f aca="false">IF(C3044&lt;=D3044,"REORDER","OK")</f>
        <v>OK</v>
      </c>
      <c r="O3044" s="18" t="n">
        <f aca="false">IF(D3044&lt;I3044,1,0)</f>
        <v>1</v>
      </c>
      <c r="P3044" s="20" t="n">
        <f aca="false">C3044/F3044</f>
        <v>7.7916487300904</v>
      </c>
      <c r="Q3044" s="19" t="n">
        <f aca="false">DATA!N3044</f>
        <v>172.3</v>
      </c>
      <c r="R3044" s="19" t="n">
        <f aca="false">DATA!O3044</f>
        <v>1.93</v>
      </c>
      <c r="S3044" s="17" t="n">
        <f aca="false">C3044*Q3044</f>
        <v>62372.6</v>
      </c>
      <c r="T3044" s="19" t="n">
        <f aca="false">C3044*R3044</f>
        <v>698.66</v>
      </c>
      <c r="U3044" s="20" t="n">
        <f aca="false">MAX(0,C3044-L3044)</f>
        <v>20.3699324953312</v>
      </c>
      <c r="V3044" s="17" t="n">
        <f aca="false">U3044*Q3044</f>
        <v>3509.73936894556</v>
      </c>
      <c r="W3044" s="19" t="n">
        <f aca="false">U3044*R3044</f>
        <v>39.3139697159892</v>
      </c>
      <c r="X3044" s="20" t="n">
        <f aca="false">MAX(0,K3044-C3044)</f>
        <v>0</v>
      </c>
      <c r="Y3044" s="17" t="n">
        <f aca="false">F3044*PARAMETER!$B$5*Q3044</f>
        <v>2921846.17</v>
      </c>
      <c r="Z3044" s="21" t="n">
        <f aca="false">SUMIF($Y$2:$Y$3205,"&gt;="&amp;Y3044)/SUM($Y$2:$Y$3205)</f>
        <v>0.0903594918098148</v>
      </c>
      <c r="AA3044" s="16" t="str">
        <f aca="false">IF(Z3044&lt;=PARAMETER!$B$7,"A",IF(Z3044&lt;=PARAMETER!$B$8,"B","C"))</f>
        <v>A</v>
      </c>
      <c r="AB3044" s="22" t="n">
        <f aca="false">G3044/F3044</f>
        <v>0.12397761515282</v>
      </c>
      <c r="AC3044" s="16" t="str">
        <f aca="false">IF(AB3044&lt;=PARAMETER!$B$9,"X",IF(AB3044&lt;=PARAMETER!$B$10,"Y","Z"))</f>
        <v>X</v>
      </c>
      <c r="AD3044" s="16" t="str">
        <f aca="false">AA3044&amp;AC3044</f>
        <v>AX</v>
      </c>
      <c r="AE3044" s="22" t="n">
        <f aca="false">DATA!I3044</f>
        <v>0.76</v>
      </c>
      <c r="AF3044" s="18" t="n">
        <f aca="false">DATA!L3044</f>
        <v>137</v>
      </c>
      <c r="AG3044" s="16" t="str">
        <f aca="false">DATA!K3044</f>
        <v>A</v>
      </c>
      <c r="AH3044" s="18" t="n">
        <f aca="false">IF(AE3044&gt;=PARAMETER!$B$12,1,0)</f>
        <v>1</v>
      </c>
      <c r="AI3044" s="18" t="n">
        <f aca="false">IF(AF3044&gt;=PARAMETER!$B$13,1,0)</f>
        <v>1</v>
      </c>
      <c r="AJ3044" s="18" t="n">
        <f aca="false">IF(AND(AH3044=1,AI3044=1),1,0)</f>
        <v>1</v>
      </c>
    </row>
    <row r="3045" customFormat="false" ht="15" hidden="false" customHeight="false" outlineLevel="0" collapsed="false">
      <c r="A3045" s="16" t="str">
        <f aca="false">DATA!A3045</f>
        <v>ITM13043</v>
      </c>
      <c r="B3045" s="16" t="str">
        <f aca="false">DATA!B3045</f>
        <v>Pharma</v>
      </c>
      <c r="C3045" s="17" t="n">
        <f aca="false">DATA!C3045</f>
        <v>123</v>
      </c>
      <c r="D3045" s="17" t="n">
        <f aca="false">DATA!D3045</f>
        <v>51</v>
      </c>
      <c r="E3045" s="18" t="n">
        <f aca="false">DATA!F3045</f>
        <v>4</v>
      </c>
      <c r="F3045" s="19" t="n">
        <f aca="false">DATA!G3045</f>
        <v>18.03</v>
      </c>
      <c r="G3045" s="19" t="n">
        <f aca="false">DATA!H3045</f>
        <v>9.45</v>
      </c>
      <c r="H3045" s="18" t="n">
        <f aca="false">DATA!E3045</f>
        <v>7</v>
      </c>
      <c r="I3045" s="20" t="n">
        <f aca="false">F3045*E3045</f>
        <v>72.12</v>
      </c>
      <c r="J3045" s="20" t="n">
        <f aca="false">PARAMETER!$B$4*G3045*SQRT(E3045)</f>
        <v>31.0877335493828</v>
      </c>
      <c r="K3045" s="20" t="n">
        <f aca="false">I3045+J3045</f>
        <v>103.207733549383</v>
      </c>
      <c r="L3045" s="20" t="n">
        <f aca="false">K3045+F3045*H3045</f>
        <v>229.417733549383</v>
      </c>
      <c r="M3045" s="16" t="str">
        <f aca="false">IF(C3045&lt;=K3045,"REORDER",IF(C3045&gt;L3045,"OVERSTOCK","OK"))</f>
        <v>OK</v>
      </c>
      <c r="N3045" s="16" t="str">
        <f aca="false">IF(C3045&lt;=D3045,"REORDER","OK")</f>
        <v>OK</v>
      </c>
      <c r="O3045" s="18" t="n">
        <f aca="false">IF(D3045&lt;I3045,1,0)</f>
        <v>1</v>
      </c>
      <c r="P3045" s="20" t="n">
        <f aca="false">C3045/F3045</f>
        <v>6.82196339434276</v>
      </c>
      <c r="Q3045" s="19" t="n">
        <f aca="false">DATA!N3045</f>
        <v>159.63</v>
      </c>
      <c r="R3045" s="19" t="n">
        <f aca="false">DATA!O3045</f>
        <v>0.97</v>
      </c>
      <c r="S3045" s="17" t="n">
        <f aca="false">C3045*Q3045</f>
        <v>19634.49</v>
      </c>
      <c r="T3045" s="19" t="n">
        <f aca="false">C3045*R3045</f>
        <v>119.31</v>
      </c>
      <c r="U3045" s="20" t="n">
        <f aca="false">MAX(0,C3045-L3045)</f>
        <v>0</v>
      </c>
      <c r="V3045" s="17" t="n">
        <f aca="false">U3045*Q3045</f>
        <v>0</v>
      </c>
      <c r="W3045" s="19" t="n">
        <f aca="false">U3045*R3045</f>
        <v>0</v>
      </c>
      <c r="X3045" s="20" t="n">
        <f aca="false">MAX(0,K3045-C3045)</f>
        <v>0</v>
      </c>
      <c r="Y3045" s="17" t="n">
        <f aca="false">F3045*PARAMETER!$B$5*Q3045</f>
        <v>1050517.0485</v>
      </c>
      <c r="Z3045" s="21" t="n">
        <f aca="false">SUMIF($Y$2:$Y$3205,"&gt;="&amp;Y3045)/SUM($Y$2:$Y$3205)</f>
        <v>0.706137853690652</v>
      </c>
      <c r="AA3045" s="16" t="str">
        <f aca="false">IF(Z3045&lt;=PARAMETER!$B$7,"A",IF(Z3045&lt;=PARAMETER!$B$8,"B","C"))</f>
        <v>A</v>
      </c>
      <c r="AB3045" s="22" t="n">
        <f aca="false">G3045/F3045</f>
        <v>0.524126455906822</v>
      </c>
      <c r="AC3045" s="16" t="str">
        <f aca="false">IF(AB3045&lt;=PARAMETER!$B$9,"X",IF(AB3045&lt;=PARAMETER!$B$10,"Y","Z"))</f>
        <v>Z</v>
      </c>
      <c r="AD3045" s="16" t="str">
        <f aca="false">AA3045&amp;AC3045</f>
        <v>AZ</v>
      </c>
      <c r="AE3045" s="22" t="n">
        <f aca="false">DATA!I3045</f>
        <v>0.26</v>
      </c>
      <c r="AF3045" s="18" t="n">
        <f aca="false">DATA!L3045</f>
        <v>95</v>
      </c>
      <c r="AG3045" s="16" t="str">
        <f aca="false">DATA!K3045</f>
        <v>D</v>
      </c>
      <c r="AH3045" s="18" t="n">
        <f aca="false">IF(AE3045&gt;=PARAMETER!$B$12,1,0)</f>
        <v>0</v>
      </c>
      <c r="AI3045" s="18" t="n">
        <f aca="false">IF(AF3045&gt;=PARAMETER!$B$13,1,0)</f>
        <v>0</v>
      </c>
      <c r="AJ3045" s="18" t="n">
        <f aca="false">IF(AND(AH3045=1,AI3045=1),1,0)</f>
        <v>0</v>
      </c>
    </row>
    <row r="3046" customFormat="false" ht="15" hidden="false" customHeight="false" outlineLevel="0" collapsed="false">
      <c r="A3046" s="16" t="str">
        <f aca="false">DATA!A3046</f>
        <v>ITM13044</v>
      </c>
      <c r="B3046" s="16" t="str">
        <f aca="false">DATA!B3046</f>
        <v>Electronics</v>
      </c>
      <c r="C3046" s="17" t="n">
        <f aca="false">DATA!C3046</f>
        <v>275</v>
      </c>
      <c r="D3046" s="17" t="n">
        <f aca="false">DATA!D3046</f>
        <v>85</v>
      </c>
      <c r="E3046" s="18" t="n">
        <f aca="false">DATA!F3046</f>
        <v>4</v>
      </c>
      <c r="F3046" s="19" t="n">
        <f aca="false">DATA!G3046</f>
        <v>17.13</v>
      </c>
      <c r="G3046" s="19" t="n">
        <f aca="false">DATA!H3046</f>
        <v>9.25</v>
      </c>
      <c r="H3046" s="18" t="n">
        <f aca="false">DATA!E3046</f>
        <v>8</v>
      </c>
      <c r="I3046" s="20" t="n">
        <f aca="false">F3046*E3046</f>
        <v>68.52</v>
      </c>
      <c r="J3046" s="20" t="n">
        <f aca="false">PARAMETER!$B$4*G3046*SQRT(E3046)</f>
        <v>30.4297920986022</v>
      </c>
      <c r="K3046" s="20" t="n">
        <f aca="false">I3046+J3046</f>
        <v>98.9497920986022</v>
      </c>
      <c r="L3046" s="20" t="n">
        <f aca="false">K3046+F3046*H3046</f>
        <v>235.989792098602</v>
      </c>
      <c r="M3046" s="16" t="str">
        <f aca="false">IF(C3046&lt;=K3046,"REORDER",IF(C3046&gt;L3046,"OVERSTOCK","OK"))</f>
        <v>OVERSTOCK</v>
      </c>
      <c r="N3046" s="16" t="str">
        <f aca="false">IF(C3046&lt;=D3046,"REORDER","OK")</f>
        <v>OK</v>
      </c>
      <c r="O3046" s="18" t="n">
        <f aca="false">IF(D3046&lt;I3046,1,0)</f>
        <v>0</v>
      </c>
      <c r="P3046" s="20" t="n">
        <f aca="false">C3046/F3046</f>
        <v>16.0537069468768</v>
      </c>
      <c r="Q3046" s="19" t="n">
        <f aca="false">DATA!N3046</f>
        <v>171.05</v>
      </c>
      <c r="R3046" s="19" t="n">
        <f aca="false">DATA!O3046</f>
        <v>0.71</v>
      </c>
      <c r="S3046" s="17" t="n">
        <f aca="false">C3046*Q3046</f>
        <v>47038.75</v>
      </c>
      <c r="T3046" s="19" t="n">
        <f aca="false">C3046*R3046</f>
        <v>195.25</v>
      </c>
      <c r="U3046" s="20" t="n">
        <f aca="false">MAX(0,C3046-L3046)</f>
        <v>39.0102079013978</v>
      </c>
      <c r="V3046" s="17" t="n">
        <f aca="false">U3046*Q3046</f>
        <v>6672.69606153409</v>
      </c>
      <c r="W3046" s="19" t="n">
        <f aca="false">U3046*R3046</f>
        <v>27.6972476099924</v>
      </c>
      <c r="X3046" s="20" t="n">
        <f aca="false">MAX(0,K3046-C3046)</f>
        <v>0</v>
      </c>
      <c r="Y3046" s="17" t="n">
        <f aca="false">F3046*PARAMETER!$B$5*Q3046</f>
        <v>1069481.5725</v>
      </c>
      <c r="Z3046" s="21" t="n">
        <f aca="false">SUMIF($Y$2:$Y$3205,"&gt;="&amp;Y3046)/SUM($Y$2:$Y$3205)</f>
        <v>0.696661430991952</v>
      </c>
      <c r="AA3046" s="16" t="str">
        <f aca="false">IF(Z3046&lt;=PARAMETER!$B$7,"A",IF(Z3046&lt;=PARAMETER!$B$8,"B","C"))</f>
        <v>A</v>
      </c>
      <c r="AB3046" s="22" t="n">
        <f aca="false">G3046/F3046</f>
        <v>0.539988324576766</v>
      </c>
      <c r="AC3046" s="16" t="str">
        <f aca="false">IF(AB3046&lt;=PARAMETER!$B$9,"X",IF(AB3046&lt;=PARAMETER!$B$10,"Y","Z"))</f>
        <v>Z</v>
      </c>
      <c r="AD3046" s="16" t="str">
        <f aca="false">AA3046&amp;AC3046</f>
        <v>AZ</v>
      </c>
      <c r="AE3046" s="22" t="n">
        <f aca="false">DATA!I3046</f>
        <v>0.31</v>
      </c>
      <c r="AF3046" s="18" t="n">
        <f aca="false">DATA!L3046</f>
        <v>68</v>
      </c>
      <c r="AG3046" s="16" t="str">
        <f aca="false">DATA!K3046</f>
        <v>B</v>
      </c>
      <c r="AH3046" s="18" t="n">
        <f aca="false">IF(AE3046&gt;=PARAMETER!$B$12,1,0)</f>
        <v>0</v>
      </c>
      <c r="AI3046" s="18" t="n">
        <f aca="false">IF(AF3046&gt;=PARAMETER!$B$13,1,0)</f>
        <v>0</v>
      </c>
      <c r="AJ3046" s="18" t="n">
        <f aca="false">IF(AND(AH3046=1,AI3046=1),1,0)</f>
        <v>0</v>
      </c>
    </row>
    <row r="3047" customFormat="false" ht="15" hidden="false" customHeight="false" outlineLevel="0" collapsed="false">
      <c r="A3047" s="16" t="str">
        <f aca="false">DATA!A3047</f>
        <v>ITM13045</v>
      </c>
      <c r="B3047" s="16" t="str">
        <f aca="false">DATA!B3047</f>
        <v>Pharma</v>
      </c>
      <c r="C3047" s="17" t="n">
        <f aca="false">DATA!C3047</f>
        <v>398</v>
      </c>
      <c r="D3047" s="17" t="n">
        <f aca="false">DATA!D3047</f>
        <v>36</v>
      </c>
      <c r="E3047" s="18" t="n">
        <f aca="false">DATA!F3047</f>
        <v>4</v>
      </c>
      <c r="F3047" s="19" t="n">
        <f aca="false">DATA!G3047</f>
        <v>29</v>
      </c>
      <c r="G3047" s="19" t="n">
        <f aca="false">DATA!H3047</f>
        <v>8.9</v>
      </c>
      <c r="H3047" s="18" t="n">
        <f aca="false">DATA!E3047</f>
        <v>13</v>
      </c>
      <c r="I3047" s="20" t="n">
        <f aca="false">F3047*E3047</f>
        <v>116</v>
      </c>
      <c r="J3047" s="20" t="n">
        <f aca="false">PARAMETER!$B$4*G3047*SQRT(E3047)</f>
        <v>29.2783945597362</v>
      </c>
      <c r="K3047" s="20" t="n">
        <f aca="false">I3047+J3047</f>
        <v>145.278394559736</v>
      </c>
      <c r="L3047" s="20" t="n">
        <f aca="false">K3047+F3047*H3047</f>
        <v>522.278394559736</v>
      </c>
      <c r="M3047" s="16" t="str">
        <f aca="false">IF(C3047&lt;=K3047,"REORDER",IF(C3047&gt;L3047,"OVERSTOCK","OK"))</f>
        <v>OK</v>
      </c>
      <c r="N3047" s="16" t="str">
        <f aca="false">IF(C3047&lt;=D3047,"REORDER","OK")</f>
        <v>OK</v>
      </c>
      <c r="O3047" s="18" t="n">
        <f aca="false">IF(D3047&lt;I3047,1,0)</f>
        <v>1</v>
      </c>
      <c r="P3047" s="20" t="n">
        <f aca="false">C3047/F3047</f>
        <v>13.7241379310345</v>
      </c>
      <c r="Q3047" s="19" t="n">
        <f aca="false">DATA!N3047</f>
        <v>152.67</v>
      </c>
      <c r="R3047" s="19" t="n">
        <f aca="false">DATA!O3047</f>
        <v>0.66</v>
      </c>
      <c r="S3047" s="17" t="n">
        <f aca="false">C3047*Q3047</f>
        <v>60762.66</v>
      </c>
      <c r="T3047" s="19" t="n">
        <f aca="false">C3047*R3047</f>
        <v>262.68</v>
      </c>
      <c r="U3047" s="20" t="n">
        <f aca="false">MAX(0,C3047-L3047)</f>
        <v>0</v>
      </c>
      <c r="V3047" s="17" t="n">
        <f aca="false">U3047*Q3047</f>
        <v>0</v>
      </c>
      <c r="W3047" s="19" t="n">
        <f aca="false">U3047*R3047</f>
        <v>0</v>
      </c>
      <c r="X3047" s="20" t="n">
        <f aca="false">MAX(0,K3047-C3047)</f>
        <v>0</v>
      </c>
      <c r="Y3047" s="17" t="n">
        <f aca="false">F3047*PARAMETER!$B$5*Q3047</f>
        <v>1616011.95</v>
      </c>
      <c r="Z3047" s="21" t="n">
        <f aca="false">SUMIF($Y$2:$Y$3205,"&gt;="&amp;Y3047)/SUM($Y$2:$Y$3205)</f>
        <v>0.478708809087456</v>
      </c>
      <c r="AA3047" s="16" t="str">
        <f aca="false">IF(Z3047&lt;=PARAMETER!$B$7,"A",IF(Z3047&lt;=PARAMETER!$B$8,"B","C"))</f>
        <v>A</v>
      </c>
      <c r="AB3047" s="22" t="n">
        <f aca="false">G3047/F3047</f>
        <v>0.306896551724138</v>
      </c>
      <c r="AC3047" s="16" t="str">
        <f aca="false">IF(AB3047&lt;=PARAMETER!$B$9,"X",IF(AB3047&lt;=PARAMETER!$B$10,"Y","Z"))</f>
        <v>Y</v>
      </c>
      <c r="AD3047" s="16" t="str">
        <f aca="false">AA3047&amp;AC3047</f>
        <v>AY</v>
      </c>
      <c r="AE3047" s="22" t="n">
        <f aca="false">DATA!I3047</f>
        <v>0.62</v>
      </c>
      <c r="AF3047" s="18" t="n">
        <f aca="false">DATA!L3047</f>
        <v>37</v>
      </c>
      <c r="AG3047" s="16" t="str">
        <f aca="false">DATA!K3047</f>
        <v>A</v>
      </c>
      <c r="AH3047" s="18" t="n">
        <f aca="false">IF(AE3047&gt;=PARAMETER!$B$12,1,0)</f>
        <v>0</v>
      </c>
      <c r="AI3047" s="18" t="n">
        <f aca="false">IF(AF3047&gt;=PARAMETER!$B$13,1,0)</f>
        <v>0</v>
      </c>
      <c r="AJ3047" s="18" t="n">
        <f aca="false">IF(AND(AH3047=1,AI3047=1),1,0)</f>
        <v>0</v>
      </c>
    </row>
    <row r="3048" customFormat="false" ht="15" hidden="false" customHeight="false" outlineLevel="0" collapsed="false">
      <c r="A3048" s="16" t="str">
        <f aca="false">DATA!A3048</f>
        <v>ITM13046</v>
      </c>
      <c r="B3048" s="16" t="str">
        <f aca="false">DATA!B3048</f>
        <v>Electronics</v>
      </c>
      <c r="C3048" s="17" t="n">
        <f aca="false">DATA!C3048</f>
        <v>225</v>
      </c>
      <c r="D3048" s="17" t="n">
        <f aca="false">DATA!D3048</f>
        <v>17</v>
      </c>
      <c r="E3048" s="18" t="n">
        <f aca="false">DATA!F3048</f>
        <v>9</v>
      </c>
      <c r="F3048" s="19" t="n">
        <f aca="false">DATA!G3048</f>
        <v>13.03</v>
      </c>
      <c r="G3048" s="19" t="n">
        <f aca="false">DATA!H3048</f>
        <v>1.43</v>
      </c>
      <c r="H3048" s="18" t="n">
        <f aca="false">DATA!E3048</f>
        <v>7</v>
      </c>
      <c r="I3048" s="20" t="n">
        <f aca="false">F3048*E3048</f>
        <v>117.27</v>
      </c>
      <c r="J3048" s="20" t="n">
        <f aca="false">PARAMETER!$B$4*G3048*SQRT(E3048)</f>
        <v>7.05642205962181</v>
      </c>
      <c r="K3048" s="20" t="n">
        <f aca="false">I3048+J3048</f>
        <v>124.326422059622</v>
      </c>
      <c r="L3048" s="20" t="n">
        <f aca="false">K3048+F3048*H3048</f>
        <v>215.536422059622</v>
      </c>
      <c r="M3048" s="16" t="str">
        <f aca="false">IF(C3048&lt;=K3048,"REORDER",IF(C3048&gt;L3048,"OVERSTOCK","OK"))</f>
        <v>OVERSTOCK</v>
      </c>
      <c r="N3048" s="16" t="str">
        <f aca="false">IF(C3048&lt;=D3048,"REORDER","OK")</f>
        <v>OK</v>
      </c>
      <c r="O3048" s="18" t="n">
        <f aca="false">IF(D3048&lt;I3048,1,0)</f>
        <v>1</v>
      </c>
      <c r="P3048" s="20" t="n">
        <f aca="false">C3048/F3048</f>
        <v>17.2678434382195</v>
      </c>
      <c r="Q3048" s="19" t="n">
        <f aca="false">DATA!N3048</f>
        <v>188.12</v>
      </c>
      <c r="R3048" s="19" t="n">
        <f aca="false">DATA!O3048</f>
        <v>0.18</v>
      </c>
      <c r="S3048" s="17" t="n">
        <f aca="false">C3048*Q3048</f>
        <v>42327</v>
      </c>
      <c r="T3048" s="19" t="n">
        <f aca="false">C3048*R3048</f>
        <v>40.5</v>
      </c>
      <c r="U3048" s="20" t="n">
        <f aca="false">MAX(0,C3048-L3048)</f>
        <v>9.4635779403782</v>
      </c>
      <c r="V3048" s="17" t="n">
        <f aca="false">U3048*Q3048</f>
        <v>1780.28828214395</v>
      </c>
      <c r="W3048" s="19" t="n">
        <f aca="false">U3048*R3048</f>
        <v>1.70344402926808</v>
      </c>
      <c r="X3048" s="20" t="n">
        <f aca="false">MAX(0,K3048-C3048)</f>
        <v>0</v>
      </c>
      <c r="Y3048" s="17" t="n">
        <f aca="false">F3048*PARAMETER!$B$5*Q3048</f>
        <v>894689.314</v>
      </c>
      <c r="Z3048" s="21" t="n">
        <f aca="false">SUMIF($Y$2:$Y$3205,"&gt;="&amp;Y3048)/SUM($Y$2:$Y$3205)</f>
        <v>0.776066698406312</v>
      </c>
      <c r="AA3048" s="16" t="str">
        <f aca="false">IF(Z3048&lt;=PARAMETER!$B$7,"A",IF(Z3048&lt;=PARAMETER!$B$8,"B","C"))</f>
        <v>A</v>
      </c>
      <c r="AB3048" s="22" t="n">
        <f aca="false">G3048/F3048</f>
        <v>0.109746738296239</v>
      </c>
      <c r="AC3048" s="16" t="str">
        <f aca="false">IF(AB3048&lt;=PARAMETER!$B$9,"X",IF(AB3048&lt;=PARAMETER!$B$10,"Y","Z"))</f>
        <v>X</v>
      </c>
      <c r="AD3048" s="16" t="str">
        <f aca="false">AA3048&amp;AC3048</f>
        <v>AX</v>
      </c>
      <c r="AE3048" s="22" t="n">
        <f aca="false">DATA!I3048</f>
        <v>0.37</v>
      </c>
      <c r="AF3048" s="18" t="n">
        <f aca="false">DATA!L3048</f>
        <v>131</v>
      </c>
      <c r="AG3048" s="16" t="str">
        <f aca="false">DATA!K3048</f>
        <v>A</v>
      </c>
      <c r="AH3048" s="18" t="n">
        <f aca="false">IF(AE3048&gt;=PARAMETER!$B$12,1,0)</f>
        <v>0</v>
      </c>
      <c r="AI3048" s="18" t="n">
        <f aca="false">IF(AF3048&gt;=PARAMETER!$B$13,1,0)</f>
        <v>1</v>
      </c>
      <c r="AJ3048" s="18" t="n">
        <f aca="false">IF(AND(AH3048=1,AI3048=1),1,0)</f>
        <v>0</v>
      </c>
    </row>
    <row r="3049" customFormat="false" ht="15" hidden="false" customHeight="false" outlineLevel="0" collapsed="false">
      <c r="A3049" s="16" t="str">
        <f aca="false">DATA!A3049</f>
        <v>ITM13047</v>
      </c>
      <c r="B3049" s="16" t="str">
        <f aca="false">DATA!B3049</f>
        <v>Automotive</v>
      </c>
      <c r="C3049" s="17" t="n">
        <f aca="false">DATA!C3049</f>
        <v>354</v>
      </c>
      <c r="D3049" s="17" t="n">
        <f aca="false">DATA!D3049</f>
        <v>32</v>
      </c>
      <c r="E3049" s="18" t="n">
        <f aca="false">DATA!F3049</f>
        <v>5</v>
      </c>
      <c r="F3049" s="19" t="n">
        <f aca="false">DATA!G3049</f>
        <v>32.93</v>
      </c>
      <c r="G3049" s="19" t="n">
        <f aca="false">DATA!H3049</f>
        <v>6.53</v>
      </c>
      <c r="H3049" s="18" t="n">
        <f aca="false">DATA!E3049</f>
        <v>4</v>
      </c>
      <c r="I3049" s="20" t="n">
        <f aca="false">F3049*E3049</f>
        <v>164.65</v>
      </c>
      <c r="J3049" s="20" t="n">
        <f aca="false">PARAMETER!$B$4*G3049*SQRT(E3049)</f>
        <v>24.0173695345407</v>
      </c>
      <c r="K3049" s="20" t="n">
        <f aca="false">I3049+J3049</f>
        <v>188.667369534541</v>
      </c>
      <c r="L3049" s="20" t="n">
        <f aca="false">K3049+F3049*H3049</f>
        <v>320.387369534541</v>
      </c>
      <c r="M3049" s="16" t="str">
        <f aca="false">IF(C3049&lt;=K3049,"REORDER",IF(C3049&gt;L3049,"OVERSTOCK","OK"))</f>
        <v>OVERSTOCK</v>
      </c>
      <c r="N3049" s="16" t="str">
        <f aca="false">IF(C3049&lt;=D3049,"REORDER","OK")</f>
        <v>OK</v>
      </c>
      <c r="O3049" s="18" t="n">
        <f aca="false">IF(D3049&lt;I3049,1,0)</f>
        <v>1</v>
      </c>
      <c r="P3049" s="20" t="n">
        <f aca="false">C3049/F3049</f>
        <v>10.7500759186152</v>
      </c>
      <c r="Q3049" s="19" t="n">
        <f aca="false">DATA!N3049</f>
        <v>119.51</v>
      </c>
      <c r="R3049" s="19" t="n">
        <f aca="false">DATA!O3049</f>
        <v>1.4</v>
      </c>
      <c r="S3049" s="17" t="n">
        <f aca="false">C3049*Q3049</f>
        <v>42306.54</v>
      </c>
      <c r="T3049" s="19" t="n">
        <f aca="false">C3049*R3049</f>
        <v>495.6</v>
      </c>
      <c r="U3049" s="20" t="n">
        <f aca="false">MAX(0,C3049-L3049)</f>
        <v>33.6126304654592</v>
      </c>
      <c r="V3049" s="17" t="n">
        <f aca="false">U3049*Q3049</f>
        <v>4017.04546692703</v>
      </c>
      <c r="W3049" s="19" t="n">
        <f aca="false">U3049*R3049</f>
        <v>47.0576826516429</v>
      </c>
      <c r="X3049" s="20" t="n">
        <f aca="false">MAX(0,K3049-C3049)</f>
        <v>0</v>
      </c>
      <c r="Y3049" s="17" t="n">
        <f aca="false">F3049*PARAMETER!$B$5*Q3049</f>
        <v>1436444.4695</v>
      </c>
      <c r="Z3049" s="21" t="n">
        <f aca="false">SUMIF($Y$2:$Y$3205,"&gt;="&amp;Y3049)/SUM($Y$2:$Y$3205)</f>
        <v>0.553357955123146</v>
      </c>
      <c r="AA3049" s="16" t="str">
        <f aca="false">IF(Z3049&lt;=PARAMETER!$B$7,"A",IF(Z3049&lt;=PARAMETER!$B$8,"B","C"))</f>
        <v>A</v>
      </c>
      <c r="AB3049" s="22" t="n">
        <f aca="false">G3049/F3049</f>
        <v>0.198299423018524</v>
      </c>
      <c r="AC3049" s="16" t="str">
        <f aca="false">IF(AB3049&lt;=PARAMETER!$B$9,"X",IF(AB3049&lt;=PARAMETER!$B$10,"Y","Z"))</f>
        <v>X</v>
      </c>
      <c r="AD3049" s="16" t="str">
        <f aca="false">AA3049&amp;AC3049</f>
        <v>AX</v>
      </c>
      <c r="AE3049" s="22" t="n">
        <f aca="false">DATA!I3049</f>
        <v>0.48</v>
      </c>
      <c r="AF3049" s="18" t="n">
        <f aca="false">DATA!L3049</f>
        <v>70</v>
      </c>
      <c r="AG3049" s="16" t="str">
        <f aca="false">DATA!K3049</f>
        <v>A</v>
      </c>
      <c r="AH3049" s="18" t="n">
        <f aca="false">IF(AE3049&gt;=PARAMETER!$B$12,1,0)</f>
        <v>0</v>
      </c>
      <c r="AI3049" s="18" t="n">
        <f aca="false">IF(AF3049&gt;=PARAMETER!$B$13,1,0)</f>
        <v>0</v>
      </c>
      <c r="AJ3049" s="18" t="n">
        <f aca="false">IF(AND(AH3049=1,AI3049=1),1,0)</f>
        <v>0</v>
      </c>
    </row>
    <row r="3050" customFormat="false" ht="15" hidden="false" customHeight="false" outlineLevel="0" collapsed="false">
      <c r="A3050" s="16" t="str">
        <f aca="false">DATA!A3050</f>
        <v>ITM13048</v>
      </c>
      <c r="B3050" s="16" t="str">
        <f aca="false">DATA!B3050</f>
        <v>Apparel</v>
      </c>
      <c r="C3050" s="17" t="n">
        <f aca="false">DATA!C3050</f>
        <v>62</v>
      </c>
      <c r="D3050" s="17" t="n">
        <f aca="false">DATA!D3050</f>
        <v>73</v>
      </c>
      <c r="E3050" s="18" t="n">
        <f aca="false">DATA!F3050</f>
        <v>4</v>
      </c>
      <c r="F3050" s="19" t="n">
        <f aca="false">DATA!G3050</f>
        <v>41.78</v>
      </c>
      <c r="G3050" s="19" t="n">
        <f aca="false">DATA!H3050</f>
        <v>8.18</v>
      </c>
      <c r="H3050" s="18" t="n">
        <f aca="false">DATA!E3050</f>
        <v>14</v>
      </c>
      <c r="I3050" s="20" t="n">
        <f aca="false">F3050*E3050</f>
        <v>167.12</v>
      </c>
      <c r="J3050" s="20" t="n">
        <f aca="false">PARAMETER!$B$4*G3050*SQRT(E3050)</f>
        <v>26.9098053369261</v>
      </c>
      <c r="K3050" s="20" t="n">
        <f aca="false">I3050+J3050</f>
        <v>194.029805336926</v>
      </c>
      <c r="L3050" s="20" t="n">
        <f aca="false">K3050+F3050*H3050</f>
        <v>778.949805336926</v>
      </c>
      <c r="M3050" s="16" t="str">
        <f aca="false">IF(C3050&lt;=K3050,"REORDER",IF(C3050&gt;L3050,"OVERSTOCK","OK"))</f>
        <v>REORDER</v>
      </c>
      <c r="N3050" s="16" t="str">
        <f aca="false">IF(C3050&lt;=D3050,"REORDER","OK")</f>
        <v>REORDER</v>
      </c>
      <c r="O3050" s="18" t="n">
        <f aca="false">IF(D3050&lt;I3050,1,0)</f>
        <v>1</v>
      </c>
      <c r="P3050" s="20" t="n">
        <f aca="false">C3050/F3050</f>
        <v>1.48396361895644</v>
      </c>
      <c r="Q3050" s="19" t="n">
        <f aca="false">DATA!N3050</f>
        <v>120.7</v>
      </c>
      <c r="R3050" s="19" t="n">
        <f aca="false">DATA!O3050</f>
        <v>0.6</v>
      </c>
      <c r="S3050" s="17" t="n">
        <f aca="false">C3050*Q3050</f>
        <v>7483.4</v>
      </c>
      <c r="T3050" s="19" t="n">
        <f aca="false">C3050*R3050</f>
        <v>37.2</v>
      </c>
      <c r="U3050" s="20" t="n">
        <f aca="false">MAX(0,C3050-L3050)</f>
        <v>0</v>
      </c>
      <c r="V3050" s="17" t="n">
        <f aca="false">U3050*Q3050</f>
        <v>0</v>
      </c>
      <c r="W3050" s="19" t="n">
        <f aca="false">U3050*R3050</f>
        <v>0</v>
      </c>
      <c r="X3050" s="20" t="n">
        <f aca="false">MAX(0,K3050-C3050)</f>
        <v>132.029805336926</v>
      </c>
      <c r="Y3050" s="17" t="n">
        <f aca="false">F3050*PARAMETER!$B$5*Q3050</f>
        <v>1840638.79</v>
      </c>
      <c r="Z3050" s="21" t="n">
        <f aca="false">SUMIF($Y$2:$Y$3205,"&gt;="&amp;Y3050)/SUM($Y$2:$Y$3205)</f>
        <v>0.400108386602479</v>
      </c>
      <c r="AA3050" s="16" t="str">
        <f aca="false">IF(Z3050&lt;=PARAMETER!$B$7,"A",IF(Z3050&lt;=PARAMETER!$B$8,"B","C"))</f>
        <v>A</v>
      </c>
      <c r="AB3050" s="22" t="n">
        <f aca="false">G3050/F3050</f>
        <v>0.19578745811393</v>
      </c>
      <c r="AC3050" s="16" t="str">
        <f aca="false">IF(AB3050&lt;=PARAMETER!$B$9,"X",IF(AB3050&lt;=PARAMETER!$B$10,"Y","Z"))</f>
        <v>X</v>
      </c>
      <c r="AD3050" s="16" t="str">
        <f aca="false">AA3050&amp;AC3050</f>
        <v>AX</v>
      </c>
      <c r="AE3050" s="22" t="n">
        <f aca="false">DATA!I3050</f>
        <v>0.54</v>
      </c>
      <c r="AF3050" s="18" t="n">
        <f aca="false">DATA!L3050</f>
        <v>156</v>
      </c>
      <c r="AG3050" s="16" t="str">
        <f aca="false">DATA!K3050</f>
        <v>C</v>
      </c>
      <c r="AH3050" s="18" t="n">
        <f aca="false">IF(AE3050&gt;=PARAMETER!$B$12,1,0)</f>
        <v>0</v>
      </c>
      <c r="AI3050" s="18" t="n">
        <f aca="false">IF(AF3050&gt;=PARAMETER!$B$13,1,0)</f>
        <v>1</v>
      </c>
      <c r="AJ3050" s="18" t="n">
        <f aca="false">IF(AND(AH3050=1,AI3050=1),1,0)</f>
        <v>0</v>
      </c>
    </row>
    <row r="3051" customFormat="false" ht="15" hidden="false" customHeight="false" outlineLevel="0" collapsed="false">
      <c r="A3051" s="16" t="str">
        <f aca="false">DATA!A3051</f>
        <v>ITM13049</v>
      </c>
      <c r="B3051" s="16" t="str">
        <f aca="false">DATA!B3051</f>
        <v>Automotive</v>
      </c>
      <c r="C3051" s="17" t="n">
        <f aca="false">DATA!C3051</f>
        <v>372</v>
      </c>
      <c r="D3051" s="17" t="n">
        <f aca="false">DATA!D3051</f>
        <v>29</v>
      </c>
      <c r="E3051" s="18" t="n">
        <f aca="false">DATA!F3051</f>
        <v>3</v>
      </c>
      <c r="F3051" s="19" t="n">
        <f aca="false">DATA!G3051</f>
        <v>23.51</v>
      </c>
      <c r="G3051" s="19" t="n">
        <f aca="false">DATA!H3051</f>
        <v>8.44</v>
      </c>
      <c r="H3051" s="18" t="n">
        <f aca="false">DATA!E3051</f>
        <v>7</v>
      </c>
      <c r="I3051" s="20" t="n">
        <f aca="false">F3051*E3051</f>
        <v>70.53</v>
      </c>
      <c r="J3051" s="20" t="n">
        <f aca="false">PARAMETER!$B$4*G3051*SQRT(E3051)</f>
        <v>24.0453072464245</v>
      </c>
      <c r="K3051" s="20" t="n">
        <f aca="false">I3051+J3051</f>
        <v>94.5753072464245</v>
      </c>
      <c r="L3051" s="20" t="n">
        <f aca="false">K3051+F3051*H3051</f>
        <v>259.145307246424</v>
      </c>
      <c r="M3051" s="16" t="str">
        <f aca="false">IF(C3051&lt;=K3051,"REORDER",IF(C3051&gt;L3051,"OVERSTOCK","OK"))</f>
        <v>OVERSTOCK</v>
      </c>
      <c r="N3051" s="16" t="str">
        <f aca="false">IF(C3051&lt;=D3051,"REORDER","OK")</f>
        <v>OK</v>
      </c>
      <c r="O3051" s="18" t="n">
        <f aca="false">IF(D3051&lt;I3051,1,0)</f>
        <v>1</v>
      </c>
      <c r="P3051" s="20" t="n">
        <f aca="false">C3051/F3051</f>
        <v>15.8230540195661</v>
      </c>
      <c r="Q3051" s="19" t="n">
        <f aca="false">DATA!N3051</f>
        <v>173.38</v>
      </c>
      <c r="R3051" s="19" t="n">
        <f aca="false">DATA!O3051</f>
        <v>1.92</v>
      </c>
      <c r="S3051" s="17" t="n">
        <f aca="false">C3051*Q3051</f>
        <v>64497.36</v>
      </c>
      <c r="T3051" s="19" t="n">
        <f aca="false">C3051*R3051</f>
        <v>714.24</v>
      </c>
      <c r="U3051" s="20" t="n">
        <f aca="false">MAX(0,C3051-L3051)</f>
        <v>112.854692753576</v>
      </c>
      <c r="V3051" s="17" t="n">
        <f aca="false">U3051*Q3051</f>
        <v>19566.7466296149</v>
      </c>
      <c r="W3051" s="19" t="n">
        <f aca="false">U3051*R3051</f>
        <v>216.681010086865</v>
      </c>
      <c r="X3051" s="20" t="n">
        <f aca="false">MAX(0,K3051-C3051)</f>
        <v>0</v>
      </c>
      <c r="Y3051" s="17" t="n">
        <f aca="false">F3051*PARAMETER!$B$5*Q3051</f>
        <v>1487799.787</v>
      </c>
      <c r="Z3051" s="21" t="n">
        <f aca="false">SUMIF($Y$2:$Y$3205,"&gt;="&amp;Y3051)/SUM($Y$2:$Y$3205)</f>
        <v>0.532430838908975</v>
      </c>
      <c r="AA3051" s="16" t="str">
        <f aca="false">IF(Z3051&lt;=PARAMETER!$B$7,"A",IF(Z3051&lt;=PARAMETER!$B$8,"B","C"))</f>
        <v>A</v>
      </c>
      <c r="AB3051" s="22" t="n">
        <f aca="false">G3051/F3051</f>
        <v>0.358996171841769</v>
      </c>
      <c r="AC3051" s="16" t="str">
        <f aca="false">IF(AB3051&lt;=PARAMETER!$B$9,"X",IF(AB3051&lt;=PARAMETER!$B$10,"Y","Z"))</f>
        <v>Y</v>
      </c>
      <c r="AD3051" s="16" t="str">
        <f aca="false">AA3051&amp;AC3051</f>
        <v>AY</v>
      </c>
      <c r="AE3051" s="22" t="n">
        <f aca="false">DATA!I3051</f>
        <v>0.63</v>
      </c>
      <c r="AF3051" s="18" t="n">
        <f aca="false">DATA!L3051</f>
        <v>25</v>
      </c>
      <c r="AG3051" s="16" t="str">
        <f aca="false">DATA!K3051</f>
        <v>D</v>
      </c>
      <c r="AH3051" s="18" t="n">
        <f aca="false">IF(AE3051&gt;=PARAMETER!$B$12,1,0)</f>
        <v>0</v>
      </c>
      <c r="AI3051" s="18" t="n">
        <f aca="false">IF(AF3051&gt;=PARAMETER!$B$13,1,0)</f>
        <v>0</v>
      </c>
      <c r="AJ3051" s="18" t="n">
        <f aca="false">IF(AND(AH3051=1,AI3051=1),1,0)</f>
        <v>0</v>
      </c>
    </row>
    <row r="3052" customFormat="false" ht="15" hidden="false" customHeight="false" outlineLevel="0" collapsed="false">
      <c r="A3052" s="16" t="str">
        <f aca="false">DATA!A3052</f>
        <v>ITM13050</v>
      </c>
      <c r="B3052" s="16" t="str">
        <f aca="false">DATA!B3052</f>
        <v>Groceries</v>
      </c>
      <c r="C3052" s="17" t="n">
        <f aca="false">DATA!C3052</f>
        <v>264</v>
      </c>
      <c r="D3052" s="17" t="n">
        <f aca="false">DATA!D3052</f>
        <v>25</v>
      </c>
      <c r="E3052" s="18" t="n">
        <f aca="false">DATA!F3052</f>
        <v>9</v>
      </c>
      <c r="F3052" s="19" t="n">
        <f aca="false">DATA!G3052</f>
        <v>34.3</v>
      </c>
      <c r="G3052" s="19" t="n">
        <f aca="false">DATA!H3052</f>
        <v>5.99</v>
      </c>
      <c r="H3052" s="18" t="n">
        <f aca="false">DATA!E3052</f>
        <v>11</v>
      </c>
      <c r="I3052" s="20" t="n">
        <f aca="false">F3052*E3052</f>
        <v>308.7</v>
      </c>
      <c r="J3052" s="20" t="n">
        <f aca="false">PARAMETER!$B$4*G3052*SQRT(E3052)</f>
        <v>29.5580196763179</v>
      </c>
      <c r="K3052" s="20" t="n">
        <f aca="false">I3052+J3052</f>
        <v>338.258019676318</v>
      </c>
      <c r="L3052" s="20" t="n">
        <f aca="false">K3052+F3052*H3052</f>
        <v>715.558019676318</v>
      </c>
      <c r="M3052" s="16" t="str">
        <f aca="false">IF(C3052&lt;=K3052,"REORDER",IF(C3052&gt;L3052,"OVERSTOCK","OK"))</f>
        <v>REORDER</v>
      </c>
      <c r="N3052" s="16" t="str">
        <f aca="false">IF(C3052&lt;=D3052,"REORDER","OK")</f>
        <v>OK</v>
      </c>
      <c r="O3052" s="18" t="n">
        <f aca="false">IF(D3052&lt;I3052,1,0)</f>
        <v>1</v>
      </c>
      <c r="P3052" s="20" t="n">
        <f aca="false">C3052/F3052</f>
        <v>7.69679300291545</v>
      </c>
      <c r="Q3052" s="19" t="n">
        <f aca="false">DATA!N3052</f>
        <v>76.39</v>
      </c>
      <c r="R3052" s="19" t="n">
        <f aca="false">DATA!O3052</f>
        <v>0.5</v>
      </c>
      <c r="S3052" s="17" t="n">
        <f aca="false">C3052*Q3052</f>
        <v>20166.96</v>
      </c>
      <c r="T3052" s="19" t="n">
        <f aca="false">C3052*R3052</f>
        <v>132</v>
      </c>
      <c r="U3052" s="20" t="n">
        <f aca="false">MAX(0,C3052-L3052)</f>
        <v>0</v>
      </c>
      <c r="V3052" s="17" t="n">
        <f aca="false">U3052*Q3052</f>
        <v>0</v>
      </c>
      <c r="W3052" s="19" t="n">
        <f aca="false">U3052*R3052</f>
        <v>0</v>
      </c>
      <c r="X3052" s="20" t="n">
        <f aca="false">MAX(0,K3052-C3052)</f>
        <v>74.2580196763179</v>
      </c>
      <c r="Y3052" s="17" t="n">
        <f aca="false">F3052*PARAMETER!$B$5*Q3052</f>
        <v>956364.605</v>
      </c>
      <c r="Z3052" s="21" t="n">
        <f aca="false">SUMIF($Y$2:$Y$3205,"&gt;="&amp;Y3052)/SUM($Y$2:$Y$3205)</f>
        <v>0.754477780024267</v>
      </c>
      <c r="AA3052" s="16" t="str">
        <f aca="false">IF(Z3052&lt;=PARAMETER!$B$7,"A",IF(Z3052&lt;=PARAMETER!$B$8,"B","C"))</f>
        <v>A</v>
      </c>
      <c r="AB3052" s="22" t="n">
        <f aca="false">G3052/F3052</f>
        <v>0.17463556851312</v>
      </c>
      <c r="AC3052" s="16" t="str">
        <f aca="false">IF(AB3052&lt;=PARAMETER!$B$9,"X",IF(AB3052&lt;=PARAMETER!$B$10,"Y","Z"))</f>
        <v>X</v>
      </c>
      <c r="AD3052" s="16" t="str">
        <f aca="false">AA3052&amp;AC3052</f>
        <v>AX</v>
      </c>
      <c r="AE3052" s="22" t="n">
        <f aca="false">DATA!I3052</f>
        <v>0.33</v>
      </c>
      <c r="AF3052" s="18" t="n">
        <f aca="false">DATA!L3052</f>
        <v>78</v>
      </c>
      <c r="AG3052" s="16" t="str">
        <f aca="false">DATA!K3052</f>
        <v>A</v>
      </c>
      <c r="AH3052" s="18" t="n">
        <f aca="false">IF(AE3052&gt;=PARAMETER!$B$12,1,0)</f>
        <v>0</v>
      </c>
      <c r="AI3052" s="18" t="n">
        <f aca="false">IF(AF3052&gt;=PARAMETER!$B$13,1,0)</f>
        <v>0</v>
      </c>
      <c r="AJ3052" s="18" t="n">
        <f aca="false">IF(AND(AH3052=1,AI3052=1),1,0)</f>
        <v>0</v>
      </c>
    </row>
    <row r="3053" customFormat="false" ht="15" hidden="false" customHeight="false" outlineLevel="0" collapsed="false">
      <c r="A3053" s="16" t="str">
        <f aca="false">DATA!A3053</f>
        <v>ITM13051</v>
      </c>
      <c r="B3053" s="16" t="str">
        <f aca="false">DATA!B3053</f>
        <v>Groceries</v>
      </c>
      <c r="C3053" s="17" t="n">
        <f aca="false">DATA!C3053</f>
        <v>306</v>
      </c>
      <c r="D3053" s="17" t="n">
        <f aca="false">DATA!D3053</f>
        <v>26</v>
      </c>
      <c r="E3053" s="18" t="n">
        <f aca="false">DATA!F3053</f>
        <v>6</v>
      </c>
      <c r="F3053" s="19" t="n">
        <f aca="false">DATA!G3053</f>
        <v>32.94</v>
      </c>
      <c r="G3053" s="19" t="n">
        <f aca="false">DATA!H3053</f>
        <v>0.67</v>
      </c>
      <c r="H3053" s="18" t="n">
        <f aca="false">DATA!E3053</f>
        <v>6</v>
      </c>
      <c r="I3053" s="20" t="n">
        <f aca="false">F3053*E3053</f>
        <v>197.64</v>
      </c>
      <c r="J3053" s="20" t="n">
        <f aca="false">PARAMETER!$B$4*G3053*SQRT(E3053)</f>
        <v>2.69946489869022</v>
      </c>
      <c r="K3053" s="20" t="n">
        <f aca="false">I3053+J3053</f>
        <v>200.33946489869</v>
      </c>
      <c r="L3053" s="20" t="n">
        <f aca="false">K3053+F3053*H3053</f>
        <v>397.97946489869</v>
      </c>
      <c r="M3053" s="16" t="str">
        <f aca="false">IF(C3053&lt;=K3053,"REORDER",IF(C3053&gt;L3053,"OVERSTOCK","OK"))</f>
        <v>OK</v>
      </c>
      <c r="N3053" s="16" t="str">
        <f aca="false">IF(C3053&lt;=D3053,"REORDER","OK")</f>
        <v>OK</v>
      </c>
      <c r="O3053" s="18" t="n">
        <f aca="false">IF(D3053&lt;I3053,1,0)</f>
        <v>1</v>
      </c>
      <c r="P3053" s="20" t="n">
        <f aca="false">C3053/F3053</f>
        <v>9.2896174863388</v>
      </c>
      <c r="Q3053" s="19" t="n">
        <f aca="false">DATA!N3053</f>
        <v>19.52</v>
      </c>
      <c r="R3053" s="19" t="n">
        <f aca="false">DATA!O3053</f>
        <v>1.11</v>
      </c>
      <c r="S3053" s="17" t="n">
        <f aca="false">C3053*Q3053</f>
        <v>5973.12</v>
      </c>
      <c r="T3053" s="19" t="n">
        <f aca="false">C3053*R3053</f>
        <v>339.66</v>
      </c>
      <c r="U3053" s="20" t="n">
        <f aca="false">MAX(0,C3053-L3053)</f>
        <v>0</v>
      </c>
      <c r="V3053" s="17" t="n">
        <f aca="false">U3053*Q3053</f>
        <v>0</v>
      </c>
      <c r="W3053" s="19" t="n">
        <f aca="false">U3053*R3053</f>
        <v>0</v>
      </c>
      <c r="X3053" s="20" t="n">
        <f aca="false">MAX(0,K3053-C3053)</f>
        <v>0</v>
      </c>
      <c r="Y3053" s="17" t="n">
        <f aca="false">F3053*PARAMETER!$B$5*Q3053</f>
        <v>234690.912</v>
      </c>
      <c r="Z3053" s="21" t="n">
        <f aca="false">SUMIF($Y$2:$Y$3205,"&gt;="&amp;Y3053)/SUM($Y$2:$Y$3205)</f>
        <v>0.975974507982776</v>
      </c>
      <c r="AA3053" s="16" t="str">
        <f aca="false">IF(Z3053&lt;=PARAMETER!$B$7,"A",IF(Z3053&lt;=PARAMETER!$B$8,"B","C"))</f>
        <v>C</v>
      </c>
      <c r="AB3053" s="22" t="n">
        <f aca="false">G3053/F3053</f>
        <v>0.0203400121432908</v>
      </c>
      <c r="AC3053" s="16" t="str">
        <f aca="false">IF(AB3053&lt;=PARAMETER!$B$9,"X",IF(AB3053&lt;=PARAMETER!$B$10,"Y","Z"))</f>
        <v>X</v>
      </c>
      <c r="AD3053" s="16" t="str">
        <f aca="false">AA3053&amp;AC3053</f>
        <v>CX</v>
      </c>
      <c r="AE3053" s="22" t="n">
        <f aca="false">DATA!I3053</f>
        <v>0.25</v>
      </c>
      <c r="AF3053" s="18" t="n">
        <f aca="false">DATA!L3053</f>
        <v>53</v>
      </c>
      <c r="AG3053" s="16" t="str">
        <f aca="false">DATA!K3053</f>
        <v>A</v>
      </c>
      <c r="AH3053" s="18" t="n">
        <f aca="false">IF(AE3053&gt;=PARAMETER!$B$12,1,0)</f>
        <v>0</v>
      </c>
      <c r="AI3053" s="18" t="n">
        <f aca="false">IF(AF3053&gt;=PARAMETER!$B$13,1,0)</f>
        <v>0</v>
      </c>
      <c r="AJ3053" s="18" t="n">
        <f aca="false">IF(AND(AH3053=1,AI3053=1),1,0)</f>
        <v>0</v>
      </c>
    </row>
    <row r="3054" customFormat="false" ht="15" hidden="false" customHeight="false" outlineLevel="0" collapsed="false">
      <c r="A3054" s="16" t="str">
        <f aca="false">DATA!A3054</f>
        <v>ITM13052</v>
      </c>
      <c r="B3054" s="16" t="str">
        <f aca="false">DATA!B3054</f>
        <v>Groceries</v>
      </c>
      <c r="C3054" s="17" t="n">
        <f aca="false">DATA!C3054</f>
        <v>374</v>
      </c>
      <c r="D3054" s="17" t="n">
        <f aca="false">DATA!D3054</f>
        <v>89</v>
      </c>
      <c r="E3054" s="18" t="n">
        <f aca="false">DATA!F3054</f>
        <v>5</v>
      </c>
      <c r="F3054" s="19" t="n">
        <f aca="false">DATA!G3054</f>
        <v>2.89</v>
      </c>
      <c r="G3054" s="19" t="n">
        <f aca="false">DATA!H3054</f>
        <v>9.75</v>
      </c>
      <c r="H3054" s="18" t="n">
        <f aca="false">DATA!E3054</f>
        <v>14</v>
      </c>
      <c r="I3054" s="20" t="n">
        <f aca="false">F3054*E3054</f>
        <v>14.45</v>
      </c>
      <c r="J3054" s="20" t="n">
        <f aca="false">PARAMETER!$B$4*G3054*SQRT(E3054)</f>
        <v>35.8605440982806</v>
      </c>
      <c r="K3054" s="20" t="n">
        <f aca="false">I3054+J3054</f>
        <v>50.3105440982806</v>
      </c>
      <c r="L3054" s="20" t="n">
        <f aca="false">K3054+F3054*H3054</f>
        <v>90.7705440982806</v>
      </c>
      <c r="M3054" s="16" t="str">
        <f aca="false">IF(C3054&lt;=K3054,"REORDER",IF(C3054&gt;L3054,"OVERSTOCK","OK"))</f>
        <v>OVERSTOCK</v>
      </c>
      <c r="N3054" s="16" t="str">
        <f aca="false">IF(C3054&lt;=D3054,"REORDER","OK")</f>
        <v>OK</v>
      </c>
      <c r="O3054" s="18" t="n">
        <f aca="false">IF(D3054&lt;I3054,1,0)</f>
        <v>0</v>
      </c>
      <c r="P3054" s="20" t="n">
        <f aca="false">C3054/F3054</f>
        <v>129.411764705882</v>
      </c>
      <c r="Q3054" s="19" t="n">
        <f aca="false">DATA!N3054</f>
        <v>152.47</v>
      </c>
      <c r="R3054" s="19" t="n">
        <f aca="false">DATA!O3054</f>
        <v>1.5</v>
      </c>
      <c r="S3054" s="17" t="n">
        <f aca="false">C3054*Q3054</f>
        <v>57023.78</v>
      </c>
      <c r="T3054" s="19" t="n">
        <f aca="false">C3054*R3054</f>
        <v>561</v>
      </c>
      <c r="U3054" s="20" t="n">
        <f aca="false">MAX(0,C3054-L3054)</f>
        <v>283.229455901719</v>
      </c>
      <c r="V3054" s="17" t="n">
        <f aca="false">U3054*Q3054</f>
        <v>43183.9951413352</v>
      </c>
      <c r="W3054" s="19" t="n">
        <f aca="false">U3054*R3054</f>
        <v>424.844183852579</v>
      </c>
      <c r="X3054" s="20" t="n">
        <f aca="false">MAX(0,K3054-C3054)</f>
        <v>0</v>
      </c>
      <c r="Y3054" s="17" t="n">
        <f aca="false">F3054*PARAMETER!$B$5*Q3054</f>
        <v>160832.9795</v>
      </c>
      <c r="Z3054" s="21" t="n">
        <f aca="false">SUMIF($Y$2:$Y$3205,"&gt;="&amp;Y3054)/SUM($Y$2:$Y$3205)</f>
        <v>0.989476751102144</v>
      </c>
      <c r="AA3054" s="16" t="str">
        <f aca="false">IF(Z3054&lt;=PARAMETER!$B$7,"A",IF(Z3054&lt;=PARAMETER!$B$8,"B","C"))</f>
        <v>C</v>
      </c>
      <c r="AB3054" s="22" t="n">
        <f aca="false">G3054/F3054</f>
        <v>3.37370242214533</v>
      </c>
      <c r="AC3054" s="16" t="str">
        <f aca="false">IF(AB3054&lt;=PARAMETER!$B$9,"X",IF(AB3054&lt;=PARAMETER!$B$10,"Y","Z"))</f>
        <v>Z</v>
      </c>
      <c r="AD3054" s="16" t="str">
        <f aca="false">AA3054&amp;AC3054</f>
        <v>CZ</v>
      </c>
      <c r="AE3054" s="22" t="n">
        <f aca="false">DATA!I3054</f>
        <v>0.46</v>
      </c>
      <c r="AF3054" s="18" t="n">
        <f aca="false">DATA!L3054</f>
        <v>122</v>
      </c>
      <c r="AG3054" s="16" t="str">
        <f aca="false">DATA!K3054</f>
        <v>A</v>
      </c>
      <c r="AH3054" s="18" t="n">
        <f aca="false">IF(AE3054&gt;=PARAMETER!$B$12,1,0)</f>
        <v>0</v>
      </c>
      <c r="AI3054" s="18" t="n">
        <f aca="false">IF(AF3054&gt;=PARAMETER!$B$13,1,0)</f>
        <v>1</v>
      </c>
      <c r="AJ3054" s="18" t="n">
        <f aca="false">IF(AND(AH3054=1,AI3054=1),1,0)</f>
        <v>0</v>
      </c>
    </row>
    <row r="3055" customFormat="false" ht="15" hidden="false" customHeight="false" outlineLevel="0" collapsed="false">
      <c r="A3055" s="16" t="str">
        <f aca="false">DATA!A3055</f>
        <v>ITM13053</v>
      </c>
      <c r="B3055" s="16" t="str">
        <f aca="false">DATA!B3055</f>
        <v>Automotive</v>
      </c>
      <c r="C3055" s="17" t="n">
        <f aca="false">DATA!C3055</f>
        <v>292</v>
      </c>
      <c r="D3055" s="17" t="n">
        <f aca="false">DATA!D3055</f>
        <v>28</v>
      </c>
      <c r="E3055" s="18" t="n">
        <f aca="false">DATA!F3055</f>
        <v>2</v>
      </c>
      <c r="F3055" s="19" t="n">
        <f aca="false">DATA!G3055</f>
        <v>9.99</v>
      </c>
      <c r="G3055" s="19" t="n">
        <f aca="false">DATA!H3055</f>
        <v>4.99</v>
      </c>
      <c r="H3055" s="18" t="n">
        <f aca="false">DATA!E3055</f>
        <v>12</v>
      </c>
      <c r="I3055" s="20" t="n">
        <f aca="false">F3055*E3055</f>
        <v>19.98</v>
      </c>
      <c r="J3055" s="20" t="n">
        <f aca="false">PARAMETER!$B$4*G3055*SQRT(E3055)</f>
        <v>11.6076097936932</v>
      </c>
      <c r="K3055" s="20" t="n">
        <f aca="false">I3055+J3055</f>
        <v>31.5876097936932</v>
      </c>
      <c r="L3055" s="20" t="n">
        <f aca="false">K3055+F3055*H3055</f>
        <v>151.467609793693</v>
      </c>
      <c r="M3055" s="16" t="str">
        <f aca="false">IF(C3055&lt;=K3055,"REORDER",IF(C3055&gt;L3055,"OVERSTOCK","OK"))</f>
        <v>OVERSTOCK</v>
      </c>
      <c r="N3055" s="16" t="str">
        <f aca="false">IF(C3055&lt;=D3055,"REORDER","OK")</f>
        <v>OK</v>
      </c>
      <c r="O3055" s="18" t="n">
        <f aca="false">IF(D3055&lt;I3055,1,0)</f>
        <v>0</v>
      </c>
      <c r="P3055" s="20" t="n">
        <f aca="false">C3055/F3055</f>
        <v>29.2292292292292</v>
      </c>
      <c r="Q3055" s="19" t="n">
        <f aca="false">DATA!N3055</f>
        <v>58.37</v>
      </c>
      <c r="R3055" s="19" t="n">
        <f aca="false">DATA!O3055</f>
        <v>1.75</v>
      </c>
      <c r="S3055" s="17" t="n">
        <f aca="false">C3055*Q3055</f>
        <v>17044.04</v>
      </c>
      <c r="T3055" s="19" t="n">
        <f aca="false">C3055*R3055</f>
        <v>511</v>
      </c>
      <c r="U3055" s="20" t="n">
        <f aca="false">MAX(0,C3055-L3055)</f>
        <v>140.532390206307</v>
      </c>
      <c r="V3055" s="17" t="n">
        <f aca="false">U3055*Q3055</f>
        <v>8202.87561634213</v>
      </c>
      <c r="W3055" s="19" t="n">
        <f aca="false">U3055*R3055</f>
        <v>245.931682861037</v>
      </c>
      <c r="X3055" s="20" t="n">
        <f aca="false">MAX(0,K3055-C3055)</f>
        <v>0</v>
      </c>
      <c r="Y3055" s="17" t="n">
        <f aca="false">F3055*PARAMETER!$B$5*Q3055</f>
        <v>212837.4495</v>
      </c>
      <c r="Z3055" s="21" t="n">
        <f aca="false">SUMIF($Y$2:$Y$3205,"&gt;="&amp;Y3055)/SUM($Y$2:$Y$3205)</f>
        <v>0.980815495799004</v>
      </c>
      <c r="AA3055" s="16" t="str">
        <f aca="false">IF(Z3055&lt;=PARAMETER!$B$7,"A",IF(Z3055&lt;=PARAMETER!$B$8,"B","C"))</f>
        <v>C</v>
      </c>
      <c r="AB3055" s="22" t="n">
        <f aca="false">G3055/F3055</f>
        <v>0.4994994994995</v>
      </c>
      <c r="AC3055" s="16" t="str">
        <f aca="false">IF(AB3055&lt;=PARAMETER!$B$9,"X",IF(AB3055&lt;=PARAMETER!$B$10,"Y","Z"))</f>
        <v>Y</v>
      </c>
      <c r="AD3055" s="16" t="str">
        <f aca="false">AA3055&amp;AC3055</f>
        <v>CY</v>
      </c>
      <c r="AE3055" s="22" t="n">
        <f aca="false">DATA!I3055</f>
        <v>0.17</v>
      </c>
      <c r="AF3055" s="18" t="n">
        <f aca="false">DATA!L3055</f>
        <v>147</v>
      </c>
      <c r="AG3055" s="16" t="str">
        <f aca="false">DATA!K3055</f>
        <v>B</v>
      </c>
      <c r="AH3055" s="18" t="n">
        <f aca="false">IF(AE3055&gt;=PARAMETER!$B$12,1,0)</f>
        <v>0</v>
      </c>
      <c r="AI3055" s="18" t="n">
        <f aca="false">IF(AF3055&gt;=PARAMETER!$B$13,1,0)</f>
        <v>1</v>
      </c>
      <c r="AJ3055" s="18" t="n">
        <f aca="false">IF(AND(AH3055=1,AI3055=1),1,0)</f>
        <v>0</v>
      </c>
    </row>
    <row r="3056" customFormat="false" ht="15" hidden="false" customHeight="false" outlineLevel="0" collapsed="false">
      <c r="A3056" s="16" t="str">
        <f aca="false">DATA!A3056</f>
        <v>ITM13054</v>
      </c>
      <c r="B3056" s="16" t="str">
        <f aca="false">DATA!B3056</f>
        <v>Pharma</v>
      </c>
      <c r="C3056" s="17" t="n">
        <f aca="false">DATA!C3056</f>
        <v>495</v>
      </c>
      <c r="D3056" s="17" t="n">
        <f aca="false">DATA!D3056</f>
        <v>17</v>
      </c>
      <c r="E3056" s="18" t="n">
        <f aca="false">DATA!F3056</f>
        <v>9</v>
      </c>
      <c r="F3056" s="19" t="n">
        <f aca="false">DATA!G3056</f>
        <v>44.78</v>
      </c>
      <c r="G3056" s="19" t="n">
        <f aca="false">DATA!H3056</f>
        <v>4.24</v>
      </c>
      <c r="H3056" s="18" t="n">
        <f aca="false">DATA!E3056</f>
        <v>4</v>
      </c>
      <c r="I3056" s="20" t="n">
        <f aca="false">F3056*E3056</f>
        <v>403.02</v>
      </c>
      <c r="J3056" s="20" t="n">
        <f aca="false">PARAMETER!$B$4*G3056*SQRT(E3056)</f>
        <v>20.9225381348227</v>
      </c>
      <c r="K3056" s="20" t="n">
        <f aca="false">I3056+J3056</f>
        <v>423.942538134823</v>
      </c>
      <c r="L3056" s="20" t="n">
        <f aca="false">K3056+F3056*H3056</f>
        <v>603.062538134823</v>
      </c>
      <c r="M3056" s="16" t="str">
        <f aca="false">IF(C3056&lt;=K3056,"REORDER",IF(C3056&gt;L3056,"OVERSTOCK","OK"))</f>
        <v>OK</v>
      </c>
      <c r="N3056" s="16" t="str">
        <f aca="false">IF(C3056&lt;=D3056,"REORDER","OK")</f>
        <v>OK</v>
      </c>
      <c r="O3056" s="18" t="n">
        <f aca="false">IF(D3056&lt;I3056,1,0)</f>
        <v>1</v>
      </c>
      <c r="P3056" s="20" t="n">
        <f aca="false">C3056/F3056</f>
        <v>11.0540419830281</v>
      </c>
      <c r="Q3056" s="19" t="n">
        <f aca="false">DATA!N3056</f>
        <v>100.1</v>
      </c>
      <c r="R3056" s="19" t="n">
        <f aca="false">DATA!O3056</f>
        <v>0.4</v>
      </c>
      <c r="S3056" s="17" t="n">
        <f aca="false">C3056*Q3056</f>
        <v>49549.5</v>
      </c>
      <c r="T3056" s="19" t="n">
        <f aca="false">C3056*R3056</f>
        <v>198</v>
      </c>
      <c r="U3056" s="20" t="n">
        <f aca="false">MAX(0,C3056-L3056)</f>
        <v>0</v>
      </c>
      <c r="V3056" s="17" t="n">
        <f aca="false">U3056*Q3056</f>
        <v>0</v>
      </c>
      <c r="W3056" s="19" t="n">
        <f aca="false">U3056*R3056</f>
        <v>0</v>
      </c>
      <c r="X3056" s="20" t="n">
        <f aca="false">MAX(0,K3056-C3056)</f>
        <v>0</v>
      </c>
      <c r="Y3056" s="17" t="n">
        <f aca="false">F3056*PARAMETER!$B$5*Q3056</f>
        <v>1636104.47</v>
      </c>
      <c r="Z3056" s="21" t="n">
        <f aca="false">SUMIF($Y$2:$Y$3205,"&gt;="&amp;Y3056)/SUM($Y$2:$Y$3205)</f>
        <v>0.474572759609076</v>
      </c>
      <c r="AA3056" s="16" t="str">
        <f aca="false">IF(Z3056&lt;=PARAMETER!$B$7,"A",IF(Z3056&lt;=PARAMETER!$B$8,"B","C"))</f>
        <v>A</v>
      </c>
      <c r="AB3056" s="22" t="n">
        <f aca="false">G3056/F3056</f>
        <v>0.0946851272889683</v>
      </c>
      <c r="AC3056" s="16" t="str">
        <f aca="false">IF(AB3056&lt;=PARAMETER!$B$9,"X",IF(AB3056&lt;=PARAMETER!$B$10,"Y","Z"))</f>
        <v>X</v>
      </c>
      <c r="AD3056" s="16" t="str">
        <f aca="false">AA3056&amp;AC3056</f>
        <v>AX</v>
      </c>
      <c r="AE3056" s="22" t="n">
        <f aca="false">DATA!I3056</f>
        <v>0.57</v>
      </c>
      <c r="AF3056" s="18" t="n">
        <f aca="false">DATA!L3056</f>
        <v>28</v>
      </c>
      <c r="AG3056" s="16" t="str">
        <f aca="false">DATA!K3056</f>
        <v>A</v>
      </c>
      <c r="AH3056" s="18" t="n">
        <f aca="false">IF(AE3056&gt;=PARAMETER!$B$12,1,0)</f>
        <v>0</v>
      </c>
      <c r="AI3056" s="18" t="n">
        <f aca="false">IF(AF3056&gt;=PARAMETER!$B$13,1,0)</f>
        <v>0</v>
      </c>
      <c r="AJ3056" s="18" t="n">
        <f aca="false">IF(AND(AH3056=1,AI3056=1),1,0)</f>
        <v>0</v>
      </c>
    </row>
    <row r="3057" customFormat="false" ht="15" hidden="false" customHeight="false" outlineLevel="0" collapsed="false">
      <c r="A3057" s="16" t="str">
        <f aca="false">DATA!A3057</f>
        <v>ITM13055</v>
      </c>
      <c r="B3057" s="16" t="str">
        <f aca="false">DATA!B3057</f>
        <v>Apparel</v>
      </c>
      <c r="C3057" s="17" t="n">
        <f aca="false">DATA!C3057</f>
        <v>102</v>
      </c>
      <c r="D3057" s="17" t="n">
        <f aca="false">DATA!D3057</f>
        <v>47</v>
      </c>
      <c r="E3057" s="18" t="n">
        <f aca="false">DATA!F3057</f>
        <v>4</v>
      </c>
      <c r="F3057" s="19" t="n">
        <f aca="false">DATA!G3057</f>
        <v>47.01</v>
      </c>
      <c r="G3057" s="19" t="n">
        <f aca="false">DATA!H3057</f>
        <v>4.25</v>
      </c>
      <c r="H3057" s="18" t="n">
        <f aca="false">DATA!E3057</f>
        <v>5</v>
      </c>
      <c r="I3057" s="20" t="n">
        <f aca="false">F3057*E3057</f>
        <v>188.04</v>
      </c>
      <c r="J3057" s="20" t="n">
        <f aca="false">PARAMETER!$B$4*G3057*SQRT(E3057)</f>
        <v>13.9812558290875</v>
      </c>
      <c r="K3057" s="20" t="n">
        <f aca="false">I3057+J3057</f>
        <v>202.021255829088</v>
      </c>
      <c r="L3057" s="20" t="n">
        <f aca="false">K3057+F3057*H3057</f>
        <v>437.071255829088</v>
      </c>
      <c r="M3057" s="16" t="str">
        <f aca="false">IF(C3057&lt;=K3057,"REORDER",IF(C3057&gt;L3057,"OVERSTOCK","OK"))</f>
        <v>REORDER</v>
      </c>
      <c r="N3057" s="16" t="str">
        <f aca="false">IF(C3057&lt;=D3057,"REORDER","OK")</f>
        <v>OK</v>
      </c>
      <c r="O3057" s="18" t="n">
        <f aca="false">IF(D3057&lt;I3057,1,0)</f>
        <v>1</v>
      </c>
      <c r="P3057" s="20" t="n">
        <f aca="false">C3057/F3057</f>
        <v>2.16975111678366</v>
      </c>
      <c r="Q3057" s="19" t="n">
        <f aca="false">DATA!N3057</f>
        <v>55.68</v>
      </c>
      <c r="R3057" s="19" t="n">
        <f aca="false">DATA!O3057</f>
        <v>1.97</v>
      </c>
      <c r="S3057" s="17" t="n">
        <f aca="false">C3057*Q3057</f>
        <v>5679.36</v>
      </c>
      <c r="T3057" s="19" t="n">
        <f aca="false">C3057*R3057</f>
        <v>200.94</v>
      </c>
      <c r="U3057" s="20" t="n">
        <f aca="false">MAX(0,C3057-L3057)</f>
        <v>0</v>
      </c>
      <c r="V3057" s="17" t="n">
        <f aca="false">U3057*Q3057</f>
        <v>0</v>
      </c>
      <c r="W3057" s="19" t="n">
        <f aca="false">U3057*R3057</f>
        <v>0</v>
      </c>
      <c r="X3057" s="20" t="n">
        <f aca="false">MAX(0,K3057-C3057)</f>
        <v>100.021255829088</v>
      </c>
      <c r="Y3057" s="17" t="n">
        <f aca="false">F3057*PARAMETER!$B$5*Q3057</f>
        <v>955393.632</v>
      </c>
      <c r="Z3057" s="21" t="n">
        <f aca="false">SUMIF($Y$2:$Y$3205,"&gt;="&amp;Y3057)/SUM($Y$2:$Y$3205)</f>
        <v>0.754782421126451</v>
      </c>
      <c r="AA3057" s="16" t="str">
        <f aca="false">IF(Z3057&lt;=PARAMETER!$B$7,"A",IF(Z3057&lt;=PARAMETER!$B$8,"B","C"))</f>
        <v>A</v>
      </c>
      <c r="AB3057" s="22" t="n">
        <f aca="false">G3057/F3057</f>
        <v>0.0904062965326526</v>
      </c>
      <c r="AC3057" s="16" t="str">
        <f aca="false">IF(AB3057&lt;=PARAMETER!$B$9,"X",IF(AB3057&lt;=PARAMETER!$B$10,"Y","Z"))</f>
        <v>X</v>
      </c>
      <c r="AD3057" s="16" t="str">
        <f aca="false">AA3057&amp;AC3057</f>
        <v>AX</v>
      </c>
      <c r="AE3057" s="22" t="n">
        <f aca="false">DATA!I3057</f>
        <v>0.86</v>
      </c>
      <c r="AF3057" s="18" t="n">
        <f aca="false">DATA!L3057</f>
        <v>93</v>
      </c>
      <c r="AG3057" s="16" t="str">
        <f aca="false">DATA!K3057</f>
        <v>C</v>
      </c>
      <c r="AH3057" s="18" t="n">
        <f aca="false">IF(AE3057&gt;=PARAMETER!$B$12,1,0)</f>
        <v>1</v>
      </c>
      <c r="AI3057" s="18" t="n">
        <f aca="false">IF(AF3057&gt;=PARAMETER!$B$13,1,0)</f>
        <v>0</v>
      </c>
      <c r="AJ3057" s="18" t="n">
        <f aca="false">IF(AND(AH3057=1,AI3057=1),1,0)</f>
        <v>0</v>
      </c>
    </row>
    <row r="3058" customFormat="false" ht="15" hidden="false" customHeight="false" outlineLevel="0" collapsed="false">
      <c r="A3058" s="16" t="str">
        <f aca="false">DATA!A3058</f>
        <v>ITM13056</v>
      </c>
      <c r="B3058" s="16" t="str">
        <f aca="false">DATA!B3058</f>
        <v>Groceries</v>
      </c>
      <c r="C3058" s="17" t="n">
        <f aca="false">DATA!C3058</f>
        <v>129</v>
      </c>
      <c r="D3058" s="17" t="n">
        <f aca="false">DATA!D3058</f>
        <v>47</v>
      </c>
      <c r="E3058" s="18" t="n">
        <f aca="false">DATA!F3058</f>
        <v>9</v>
      </c>
      <c r="F3058" s="19" t="n">
        <f aca="false">DATA!G3058</f>
        <v>39.24</v>
      </c>
      <c r="G3058" s="19" t="n">
        <f aca="false">DATA!H3058</f>
        <v>4.53</v>
      </c>
      <c r="H3058" s="18" t="n">
        <f aca="false">DATA!E3058</f>
        <v>5</v>
      </c>
      <c r="I3058" s="20" t="n">
        <f aca="false">F3058*E3058</f>
        <v>353.16</v>
      </c>
      <c r="J3058" s="20" t="n">
        <f aca="false">PARAMETER!$B$4*G3058*SQRT(E3058)</f>
        <v>22.3535607902705</v>
      </c>
      <c r="K3058" s="20" t="n">
        <f aca="false">I3058+J3058</f>
        <v>375.513560790271</v>
      </c>
      <c r="L3058" s="20" t="n">
        <f aca="false">K3058+F3058*H3058</f>
        <v>571.713560790271</v>
      </c>
      <c r="M3058" s="16" t="str">
        <f aca="false">IF(C3058&lt;=K3058,"REORDER",IF(C3058&gt;L3058,"OVERSTOCK","OK"))</f>
        <v>REORDER</v>
      </c>
      <c r="N3058" s="16" t="str">
        <f aca="false">IF(C3058&lt;=D3058,"REORDER","OK")</f>
        <v>OK</v>
      </c>
      <c r="O3058" s="18" t="n">
        <f aca="false">IF(D3058&lt;I3058,1,0)</f>
        <v>1</v>
      </c>
      <c r="P3058" s="20" t="n">
        <f aca="false">C3058/F3058</f>
        <v>3.28746177370031</v>
      </c>
      <c r="Q3058" s="19" t="n">
        <f aca="false">DATA!N3058</f>
        <v>167.15</v>
      </c>
      <c r="R3058" s="19" t="n">
        <f aca="false">DATA!O3058</f>
        <v>1.82</v>
      </c>
      <c r="S3058" s="17" t="n">
        <f aca="false">C3058*Q3058</f>
        <v>21562.35</v>
      </c>
      <c r="T3058" s="19" t="n">
        <f aca="false">C3058*R3058</f>
        <v>234.78</v>
      </c>
      <c r="U3058" s="20" t="n">
        <f aca="false">MAX(0,C3058-L3058)</f>
        <v>0</v>
      </c>
      <c r="V3058" s="17" t="n">
        <f aca="false">U3058*Q3058</f>
        <v>0</v>
      </c>
      <c r="W3058" s="19" t="n">
        <f aca="false">U3058*R3058</f>
        <v>0</v>
      </c>
      <c r="X3058" s="20" t="n">
        <f aca="false">MAX(0,K3058-C3058)</f>
        <v>246.513560790271</v>
      </c>
      <c r="Y3058" s="17" t="n">
        <f aca="false">F3058*PARAMETER!$B$5*Q3058</f>
        <v>2394022.59</v>
      </c>
      <c r="Z3058" s="21" t="n">
        <f aca="false">SUMIF($Y$2:$Y$3205,"&gt;="&amp;Y3058)/SUM($Y$2:$Y$3205)</f>
        <v>0.217635086925687</v>
      </c>
      <c r="AA3058" s="16" t="str">
        <f aca="false">IF(Z3058&lt;=PARAMETER!$B$7,"A",IF(Z3058&lt;=PARAMETER!$B$8,"B","C"))</f>
        <v>A</v>
      </c>
      <c r="AB3058" s="22" t="n">
        <f aca="false">G3058/F3058</f>
        <v>0.115443425076453</v>
      </c>
      <c r="AC3058" s="16" t="str">
        <f aca="false">IF(AB3058&lt;=PARAMETER!$B$9,"X",IF(AB3058&lt;=PARAMETER!$B$10,"Y","Z"))</f>
        <v>X</v>
      </c>
      <c r="AD3058" s="16" t="str">
        <f aca="false">AA3058&amp;AC3058</f>
        <v>AX</v>
      </c>
      <c r="AE3058" s="22" t="n">
        <f aca="false">DATA!I3058</f>
        <v>0.21</v>
      </c>
      <c r="AF3058" s="18" t="n">
        <f aca="false">DATA!L3058</f>
        <v>102</v>
      </c>
      <c r="AG3058" s="16" t="str">
        <f aca="false">DATA!K3058</f>
        <v>C</v>
      </c>
      <c r="AH3058" s="18" t="n">
        <f aca="false">IF(AE3058&gt;=PARAMETER!$B$12,1,0)</f>
        <v>0</v>
      </c>
      <c r="AI3058" s="18" t="n">
        <f aca="false">IF(AF3058&gt;=PARAMETER!$B$13,1,0)</f>
        <v>1</v>
      </c>
      <c r="AJ3058" s="18" t="n">
        <f aca="false">IF(AND(AH3058=1,AI3058=1),1,0)</f>
        <v>0</v>
      </c>
    </row>
    <row r="3059" customFormat="false" ht="15" hidden="false" customHeight="false" outlineLevel="0" collapsed="false">
      <c r="A3059" s="16" t="str">
        <f aca="false">DATA!A3059</f>
        <v>ITM13057</v>
      </c>
      <c r="B3059" s="16" t="str">
        <f aca="false">DATA!B3059</f>
        <v>Groceries</v>
      </c>
      <c r="C3059" s="17" t="n">
        <f aca="false">DATA!C3059</f>
        <v>457</v>
      </c>
      <c r="D3059" s="17" t="n">
        <f aca="false">DATA!D3059</f>
        <v>62</v>
      </c>
      <c r="E3059" s="18" t="n">
        <f aca="false">DATA!F3059</f>
        <v>8</v>
      </c>
      <c r="F3059" s="19" t="n">
        <f aca="false">DATA!G3059</f>
        <v>46.14</v>
      </c>
      <c r="G3059" s="19" t="n">
        <f aca="false">DATA!H3059</f>
        <v>2.8</v>
      </c>
      <c r="H3059" s="18" t="n">
        <f aca="false">DATA!E3059</f>
        <v>11</v>
      </c>
      <c r="I3059" s="20" t="n">
        <f aca="false">F3059*E3059</f>
        <v>369.12</v>
      </c>
      <c r="J3059" s="20" t="n">
        <f aca="false">PARAMETER!$B$4*G3059*SQRT(E3059)</f>
        <v>13.0265761211787</v>
      </c>
      <c r="K3059" s="20" t="n">
        <f aca="false">I3059+J3059</f>
        <v>382.146576121179</v>
      </c>
      <c r="L3059" s="20" t="n">
        <f aca="false">K3059+F3059*H3059</f>
        <v>889.686576121179</v>
      </c>
      <c r="M3059" s="16" t="str">
        <f aca="false">IF(C3059&lt;=K3059,"REORDER",IF(C3059&gt;L3059,"OVERSTOCK","OK"))</f>
        <v>OK</v>
      </c>
      <c r="N3059" s="16" t="str">
        <f aca="false">IF(C3059&lt;=D3059,"REORDER","OK")</f>
        <v>OK</v>
      </c>
      <c r="O3059" s="18" t="n">
        <f aca="false">IF(D3059&lt;I3059,1,0)</f>
        <v>1</v>
      </c>
      <c r="P3059" s="20" t="n">
        <f aca="false">C3059/F3059</f>
        <v>9.90463805808409</v>
      </c>
      <c r="Q3059" s="19" t="n">
        <f aca="false">DATA!N3059</f>
        <v>192.08</v>
      </c>
      <c r="R3059" s="19" t="n">
        <f aca="false">DATA!O3059</f>
        <v>1.93</v>
      </c>
      <c r="S3059" s="17" t="n">
        <f aca="false">C3059*Q3059</f>
        <v>87780.56</v>
      </c>
      <c r="T3059" s="19" t="n">
        <f aca="false">C3059*R3059</f>
        <v>882.01</v>
      </c>
      <c r="U3059" s="20" t="n">
        <f aca="false">MAX(0,C3059-L3059)</f>
        <v>0</v>
      </c>
      <c r="V3059" s="17" t="n">
        <f aca="false">U3059*Q3059</f>
        <v>0</v>
      </c>
      <c r="W3059" s="19" t="n">
        <f aca="false">U3059*R3059</f>
        <v>0</v>
      </c>
      <c r="X3059" s="20" t="n">
        <f aca="false">MAX(0,K3059-C3059)</f>
        <v>0</v>
      </c>
      <c r="Y3059" s="17" t="n">
        <f aca="false">F3059*PARAMETER!$B$5*Q3059</f>
        <v>3234838.488</v>
      </c>
      <c r="Z3059" s="21" t="n">
        <f aca="false">SUMIF($Y$2:$Y$3205,"&gt;="&amp;Y3059)/SUM($Y$2:$Y$3205)</f>
        <v>0.0367953403445607</v>
      </c>
      <c r="AA3059" s="16" t="str">
        <f aca="false">IF(Z3059&lt;=PARAMETER!$B$7,"A",IF(Z3059&lt;=PARAMETER!$B$8,"B","C"))</f>
        <v>A</v>
      </c>
      <c r="AB3059" s="22" t="n">
        <f aca="false">G3059/F3059</f>
        <v>0.0606848721283052</v>
      </c>
      <c r="AC3059" s="16" t="str">
        <f aca="false">IF(AB3059&lt;=PARAMETER!$B$9,"X",IF(AB3059&lt;=PARAMETER!$B$10,"Y","Z"))</f>
        <v>X</v>
      </c>
      <c r="AD3059" s="16" t="str">
        <f aca="false">AA3059&amp;AC3059</f>
        <v>AX</v>
      </c>
      <c r="AE3059" s="22" t="n">
        <f aca="false">DATA!I3059</f>
        <v>0.2</v>
      </c>
      <c r="AF3059" s="18" t="n">
        <f aca="false">DATA!L3059</f>
        <v>150</v>
      </c>
      <c r="AG3059" s="16" t="str">
        <f aca="false">DATA!K3059</f>
        <v>D</v>
      </c>
      <c r="AH3059" s="18" t="n">
        <f aca="false">IF(AE3059&gt;=PARAMETER!$B$12,1,0)</f>
        <v>0</v>
      </c>
      <c r="AI3059" s="18" t="n">
        <f aca="false">IF(AF3059&gt;=PARAMETER!$B$13,1,0)</f>
        <v>1</v>
      </c>
      <c r="AJ3059" s="18" t="n">
        <f aca="false">IF(AND(AH3059=1,AI3059=1),1,0)</f>
        <v>0</v>
      </c>
    </row>
    <row r="3060" customFormat="false" ht="15" hidden="false" customHeight="false" outlineLevel="0" collapsed="false">
      <c r="A3060" s="16" t="str">
        <f aca="false">DATA!A3060</f>
        <v>ITM13058</v>
      </c>
      <c r="B3060" s="16" t="str">
        <f aca="false">DATA!B3060</f>
        <v>Groceries</v>
      </c>
      <c r="C3060" s="17" t="n">
        <f aca="false">DATA!C3060</f>
        <v>209</v>
      </c>
      <c r="D3060" s="17" t="n">
        <f aca="false">DATA!D3060</f>
        <v>99</v>
      </c>
      <c r="E3060" s="18" t="n">
        <f aca="false">DATA!F3060</f>
        <v>8</v>
      </c>
      <c r="F3060" s="19" t="n">
        <f aca="false">DATA!G3060</f>
        <v>16</v>
      </c>
      <c r="G3060" s="19" t="n">
        <f aca="false">DATA!H3060</f>
        <v>3.61</v>
      </c>
      <c r="H3060" s="18" t="n">
        <f aca="false">DATA!E3060</f>
        <v>6</v>
      </c>
      <c r="I3060" s="20" t="n">
        <f aca="false">F3060*E3060</f>
        <v>128</v>
      </c>
      <c r="J3060" s="20" t="n">
        <f aca="false">PARAMETER!$B$4*G3060*SQRT(E3060)</f>
        <v>16.7949784990912</v>
      </c>
      <c r="K3060" s="20" t="n">
        <f aca="false">I3060+J3060</f>
        <v>144.794978499091</v>
      </c>
      <c r="L3060" s="20" t="n">
        <f aca="false">K3060+F3060*H3060</f>
        <v>240.794978499091</v>
      </c>
      <c r="M3060" s="16" t="str">
        <f aca="false">IF(C3060&lt;=K3060,"REORDER",IF(C3060&gt;L3060,"OVERSTOCK","OK"))</f>
        <v>OK</v>
      </c>
      <c r="N3060" s="16" t="str">
        <f aca="false">IF(C3060&lt;=D3060,"REORDER","OK")</f>
        <v>OK</v>
      </c>
      <c r="O3060" s="18" t="n">
        <f aca="false">IF(D3060&lt;I3060,1,0)</f>
        <v>1</v>
      </c>
      <c r="P3060" s="20" t="n">
        <f aca="false">C3060/F3060</f>
        <v>13.0625</v>
      </c>
      <c r="Q3060" s="19" t="n">
        <f aca="false">DATA!N3060</f>
        <v>20.45</v>
      </c>
      <c r="R3060" s="19" t="n">
        <f aca="false">DATA!O3060</f>
        <v>1.72</v>
      </c>
      <c r="S3060" s="17" t="n">
        <f aca="false">C3060*Q3060</f>
        <v>4274.05</v>
      </c>
      <c r="T3060" s="19" t="n">
        <f aca="false">C3060*R3060</f>
        <v>359.48</v>
      </c>
      <c r="U3060" s="20" t="n">
        <f aca="false">MAX(0,C3060-L3060)</f>
        <v>0</v>
      </c>
      <c r="V3060" s="17" t="n">
        <f aca="false">U3060*Q3060</f>
        <v>0</v>
      </c>
      <c r="W3060" s="19" t="n">
        <f aca="false">U3060*R3060</f>
        <v>0</v>
      </c>
      <c r="X3060" s="20" t="n">
        <f aca="false">MAX(0,K3060-C3060)</f>
        <v>0</v>
      </c>
      <c r="Y3060" s="17" t="n">
        <f aca="false">F3060*PARAMETER!$B$5*Q3060</f>
        <v>119428</v>
      </c>
      <c r="Z3060" s="21" t="n">
        <f aca="false">SUMIF($Y$2:$Y$3205,"&gt;="&amp;Y3060)/SUM($Y$2:$Y$3205)</f>
        <v>0.994441944540819</v>
      </c>
      <c r="AA3060" s="16" t="str">
        <f aca="false">IF(Z3060&lt;=PARAMETER!$B$7,"A",IF(Z3060&lt;=PARAMETER!$B$8,"B","C"))</f>
        <v>C</v>
      </c>
      <c r="AB3060" s="22" t="n">
        <f aca="false">G3060/F3060</f>
        <v>0.225625</v>
      </c>
      <c r="AC3060" s="16" t="str">
        <f aca="false">IF(AB3060&lt;=PARAMETER!$B$9,"X",IF(AB3060&lt;=PARAMETER!$B$10,"Y","Z"))</f>
        <v>X</v>
      </c>
      <c r="AD3060" s="16" t="str">
        <f aca="false">AA3060&amp;AC3060</f>
        <v>CX</v>
      </c>
      <c r="AE3060" s="22" t="n">
        <f aca="false">DATA!I3060</f>
        <v>0.17</v>
      </c>
      <c r="AF3060" s="18" t="n">
        <f aca="false">DATA!L3060</f>
        <v>153</v>
      </c>
      <c r="AG3060" s="16" t="str">
        <f aca="false">DATA!K3060</f>
        <v>A</v>
      </c>
      <c r="AH3060" s="18" t="n">
        <f aca="false">IF(AE3060&gt;=PARAMETER!$B$12,1,0)</f>
        <v>0</v>
      </c>
      <c r="AI3060" s="18" t="n">
        <f aca="false">IF(AF3060&gt;=PARAMETER!$B$13,1,0)</f>
        <v>1</v>
      </c>
      <c r="AJ3060" s="18" t="n">
        <f aca="false">IF(AND(AH3060=1,AI3060=1),1,0)</f>
        <v>0</v>
      </c>
    </row>
    <row r="3061" customFormat="false" ht="15" hidden="false" customHeight="false" outlineLevel="0" collapsed="false">
      <c r="A3061" s="16" t="str">
        <f aca="false">DATA!A3061</f>
        <v>ITM13059</v>
      </c>
      <c r="B3061" s="16" t="str">
        <f aca="false">DATA!B3061</f>
        <v>Apparel</v>
      </c>
      <c r="C3061" s="17" t="n">
        <f aca="false">DATA!C3061</f>
        <v>490</v>
      </c>
      <c r="D3061" s="17" t="n">
        <f aca="false">DATA!D3061</f>
        <v>40</v>
      </c>
      <c r="E3061" s="18" t="n">
        <f aca="false">DATA!F3061</f>
        <v>9</v>
      </c>
      <c r="F3061" s="19" t="n">
        <f aca="false">DATA!G3061</f>
        <v>13.14</v>
      </c>
      <c r="G3061" s="19" t="n">
        <f aca="false">DATA!H3061</f>
        <v>9.86</v>
      </c>
      <c r="H3061" s="18" t="n">
        <f aca="false">DATA!E3061</f>
        <v>3</v>
      </c>
      <c r="I3061" s="20" t="n">
        <f aca="false">F3061*E3061</f>
        <v>118.26</v>
      </c>
      <c r="J3061" s="20" t="n">
        <f aca="false">PARAMETER!$B$4*G3061*SQRT(E3061)</f>
        <v>48.6547702852245</v>
      </c>
      <c r="K3061" s="20" t="n">
        <f aca="false">I3061+J3061</f>
        <v>166.914770285225</v>
      </c>
      <c r="L3061" s="20" t="n">
        <f aca="false">K3061+F3061*H3061</f>
        <v>206.334770285225</v>
      </c>
      <c r="M3061" s="16" t="str">
        <f aca="false">IF(C3061&lt;=K3061,"REORDER",IF(C3061&gt;L3061,"OVERSTOCK","OK"))</f>
        <v>OVERSTOCK</v>
      </c>
      <c r="N3061" s="16" t="str">
        <f aca="false">IF(C3061&lt;=D3061,"REORDER","OK")</f>
        <v>OK</v>
      </c>
      <c r="O3061" s="18" t="n">
        <f aca="false">IF(D3061&lt;I3061,1,0)</f>
        <v>1</v>
      </c>
      <c r="P3061" s="20" t="n">
        <f aca="false">C3061/F3061</f>
        <v>37.2907153729072</v>
      </c>
      <c r="Q3061" s="19" t="n">
        <f aca="false">DATA!N3061</f>
        <v>54.34</v>
      </c>
      <c r="R3061" s="19" t="n">
        <f aca="false">DATA!O3061</f>
        <v>1.77</v>
      </c>
      <c r="S3061" s="17" t="n">
        <f aca="false">C3061*Q3061</f>
        <v>26626.6</v>
      </c>
      <c r="T3061" s="19" t="n">
        <f aca="false">C3061*R3061</f>
        <v>867.3</v>
      </c>
      <c r="U3061" s="20" t="n">
        <f aca="false">MAX(0,C3061-L3061)</f>
        <v>283.665229714776</v>
      </c>
      <c r="V3061" s="17" t="n">
        <f aca="false">U3061*Q3061</f>
        <v>15414.3685827009</v>
      </c>
      <c r="W3061" s="19" t="n">
        <f aca="false">U3061*R3061</f>
        <v>502.087456595153</v>
      </c>
      <c r="X3061" s="20" t="n">
        <f aca="false">MAX(0,K3061-C3061)</f>
        <v>0</v>
      </c>
      <c r="Y3061" s="17" t="n">
        <f aca="false">F3061*PARAMETER!$B$5*Q3061</f>
        <v>260620.074</v>
      </c>
      <c r="Z3061" s="21" t="n">
        <f aca="false">SUMIF($Y$2:$Y$3205,"&gt;="&amp;Y3061)/SUM($Y$2:$Y$3205)</f>
        <v>0.96926419734385</v>
      </c>
      <c r="AA3061" s="16" t="str">
        <f aca="false">IF(Z3061&lt;=PARAMETER!$B$7,"A",IF(Z3061&lt;=PARAMETER!$B$8,"B","C"))</f>
        <v>C</v>
      </c>
      <c r="AB3061" s="22" t="n">
        <f aca="false">G3061/F3061</f>
        <v>0.750380517503805</v>
      </c>
      <c r="AC3061" s="16" t="str">
        <f aca="false">IF(AB3061&lt;=PARAMETER!$B$9,"X",IF(AB3061&lt;=PARAMETER!$B$10,"Y","Z"))</f>
        <v>Z</v>
      </c>
      <c r="AD3061" s="16" t="str">
        <f aca="false">AA3061&amp;AC3061</f>
        <v>CZ</v>
      </c>
      <c r="AE3061" s="22" t="n">
        <f aca="false">DATA!I3061</f>
        <v>0.86</v>
      </c>
      <c r="AF3061" s="18" t="n">
        <f aca="false">DATA!L3061</f>
        <v>172</v>
      </c>
      <c r="AG3061" s="16" t="str">
        <f aca="false">DATA!K3061</f>
        <v>A</v>
      </c>
      <c r="AH3061" s="18" t="n">
        <f aca="false">IF(AE3061&gt;=PARAMETER!$B$12,1,0)</f>
        <v>1</v>
      </c>
      <c r="AI3061" s="18" t="n">
        <f aca="false">IF(AF3061&gt;=PARAMETER!$B$13,1,0)</f>
        <v>1</v>
      </c>
      <c r="AJ3061" s="18" t="n">
        <f aca="false">IF(AND(AH3061=1,AI3061=1),1,0)</f>
        <v>1</v>
      </c>
    </row>
    <row r="3062" customFormat="false" ht="15" hidden="false" customHeight="false" outlineLevel="0" collapsed="false">
      <c r="A3062" s="16" t="str">
        <f aca="false">DATA!A3062</f>
        <v>ITM13060</v>
      </c>
      <c r="B3062" s="16" t="str">
        <f aca="false">DATA!B3062</f>
        <v>Groceries</v>
      </c>
      <c r="C3062" s="17" t="n">
        <f aca="false">DATA!C3062</f>
        <v>307</v>
      </c>
      <c r="D3062" s="17" t="n">
        <f aca="false">DATA!D3062</f>
        <v>53</v>
      </c>
      <c r="E3062" s="18" t="n">
        <f aca="false">DATA!F3062</f>
        <v>6</v>
      </c>
      <c r="F3062" s="19" t="n">
        <f aca="false">DATA!G3062</f>
        <v>19.83</v>
      </c>
      <c r="G3062" s="19" t="n">
        <f aca="false">DATA!H3062</f>
        <v>4</v>
      </c>
      <c r="H3062" s="18" t="n">
        <f aca="false">DATA!E3062</f>
        <v>3</v>
      </c>
      <c r="I3062" s="20" t="n">
        <f aca="false">F3062*E3062</f>
        <v>118.98</v>
      </c>
      <c r="J3062" s="20" t="n">
        <f aca="false">PARAMETER!$B$4*G3062*SQRT(E3062)</f>
        <v>16.1162083503894</v>
      </c>
      <c r="K3062" s="20" t="n">
        <f aca="false">I3062+J3062</f>
        <v>135.096208350389</v>
      </c>
      <c r="L3062" s="20" t="n">
        <f aca="false">K3062+F3062*H3062</f>
        <v>194.586208350389</v>
      </c>
      <c r="M3062" s="16" t="str">
        <f aca="false">IF(C3062&lt;=K3062,"REORDER",IF(C3062&gt;L3062,"OVERSTOCK","OK"))</f>
        <v>OVERSTOCK</v>
      </c>
      <c r="N3062" s="16" t="str">
        <f aca="false">IF(C3062&lt;=D3062,"REORDER","OK")</f>
        <v>OK</v>
      </c>
      <c r="O3062" s="18" t="n">
        <f aca="false">IF(D3062&lt;I3062,1,0)</f>
        <v>1</v>
      </c>
      <c r="P3062" s="20" t="n">
        <f aca="false">C3062/F3062</f>
        <v>15.4815935451336</v>
      </c>
      <c r="Q3062" s="19" t="n">
        <f aca="false">DATA!N3062</f>
        <v>46.02</v>
      </c>
      <c r="R3062" s="19" t="n">
        <f aca="false">DATA!O3062</f>
        <v>1.24</v>
      </c>
      <c r="S3062" s="17" t="n">
        <f aca="false">C3062*Q3062</f>
        <v>14128.14</v>
      </c>
      <c r="T3062" s="19" t="n">
        <f aca="false">C3062*R3062</f>
        <v>380.68</v>
      </c>
      <c r="U3062" s="20" t="n">
        <f aca="false">MAX(0,C3062-L3062)</f>
        <v>112.413791649611</v>
      </c>
      <c r="V3062" s="17" t="n">
        <f aca="false">U3062*Q3062</f>
        <v>5173.28269171508</v>
      </c>
      <c r="W3062" s="19" t="n">
        <f aca="false">U3062*R3062</f>
        <v>139.393101645517</v>
      </c>
      <c r="X3062" s="20" t="n">
        <f aca="false">MAX(0,K3062-C3062)</f>
        <v>0</v>
      </c>
      <c r="Y3062" s="17" t="n">
        <f aca="false">F3062*PARAMETER!$B$5*Q3062</f>
        <v>333090.459</v>
      </c>
      <c r="Z3062" s="21" t="n">
        <f aca="false">SUMIF($Y$2:$Y$3205,"&gt;="&amp;Y3062)/SUM($Y$2:$Y$3205)</f>
        <v>0.9527789562357</v>
      </c>
      <c r="AA3062" s="16" t="str">
        <f aca="false">IF(Z3062&lt;=PARAMETER!$B$7,"A",IF(Z3062&lt;=PARAMETER!$B$8,"B","C"))</f>
        <v>C</v>
      </c>
      <c r="AB3062" s="22" t="n">
        <f aca="false">G3062/F3062</f>
        <v>0.201714573877963</v>
      </c>
      <c r="AC3062" s="16" t="str">
        <f aca="false">IF(AB3062&lt;=PARAMETER!$B$9,"X",IF(AB3062&lt;=PARAMETER!$B$10,"Y","Z"))</f>
        <v>X</v>
      </c>
      <c r="AD3062" s="16" t="str">
        <f aca="false">AA3062&amp;AC3062</f>
        <v>CX</v>
      </c>
      <c r="AE3062" s="22" t="n">
        <f aca="false">DATA!I3062</f>
        <v>0.17</v>
      </c>
      <c r="AF3062" s="18" t="n">
        <f aca="false">DATA!L3062</f>
        <v>109</v>
      </c>
      <c r="AG3062" s="16" t="str">
        <f aca="false">DATA!K3062</f>
        <v>A</v>
      </c>
      <c r="AH3062" s="18" t="n">
        <f aca="false">IF(AE3062&gt;=PARAMETER!$B$12,1,0)</f>
        <v>0</v>
      </c>
      <c r="AI3062" s="18" t="n">
        <f aca="false">IF(AF3062&gt;=PARAMETER!$B$13,1,0)</f>
        <v>1</v>
      </c>
      <c r="AJ3062" s="18" t="n">
        <f aca="false">IF(AND(AH3062=1,AI3062=1),1,0)</f>
        <v>0</v>
      </c>
    </row>
    <row r="3063" customFormat="false" ht="15" hidden="false" customHeight="false" outlineLevel="0" collapsed="false">
      <c r="A3063" s="16" t="str">
        <f aca="false">DATA!A3063</f>
        <v>ITM13061</v>
      </c>
      <c r="B3063" s="16" t="str">
        <f aca="false">DATA!B3063</f>
        <v>Apparel</v>
      </c>
      <c r="C3063" s="17" t="n">
        <f aca="false">DATA!C3063</f>
        <v>443</v>
      </c>
      <c r="D3063" s="17" t="n">
        <f aca="false">DATA!D3063</f>
        <v>69</v>
      </c>
      <c r="E3063" s="18" t="n">
        <f aca="false">DATA!F3063</f>
        <v>6</v>
      </c>
      <c r="F3063" s="19" t="n">
        <f aca="false">DATA!G3063</f>
        <v>3.71</v>
      </c>
      <c r="G3063" s="19" t="n">
        <f aca="false">DATA!H3063</f>
        <v>5.5</v>
      </c>
      <c r="H3063" s="18" t="n">
        <f aca="false">DATA!E3063</f>
        <v>9</v>
      </c>
      <c r="I3063" s="20" t="n">
        <f aca="false">F3063*E3063</f>
        <v>22.26</v>
      </c>
      <c r="J3063" s="20" t="n">
        <f aca="false">PARAMETER!$B$4*G3063*SQRT(E3063)</f>
        <v>22.1597864817854</v>
      </c>
      <c r="K3063" s="20" t="n">
        <f aca="false">I3063+J3063</f>
        <v>44.4197864817854</v>
      </c>
      <c r="L3063" s="20" t="n">
        <f aca="false">K3063+F3063*H3063</f>
        <v>77.8097864817854</v>
      </c>
      <c r="M3063" s="16" t="str">
        <f aca="false">IF(C3063&lt;=K3063,"REORDER",IF(C3063&gt;L3063,"OVERSTOCK","OK"))</f>
        <v>OVERSTOCK</v>
      </c>
      <c r="N3063" s="16" t="str">
        <f aca="false">IF(C3063&lt;=D3063,"REORDER","OK")</f>
        <v>OK</v>
      </c>
      <c r="O3063" s="18" t="n">
        <f aca="false">IF(D3063&lt;I3063,1,0)</f>
        <v>0</v>
      </c>
      <c r="P3063" s="20" t="n">
        <f aca="false">C3063/F3063</f>
        <v>119.407008086253</v>
      </c>
      <c r="Q3063" s="19" t="n">
        <f aca="false">DATA!N3063</f>
        <v>137.91</v>
      </c>
      <c r="R3063" s="19" t="n">
        <f aca="false">DATA!O3063</f>
        <v>1.71</v>
      </c>
      <c r="S3063" s="17" t="n">
        <f aca="false">C3063*Q3063</f>
        <v>61094.13</v>
      </c>
      <c r="T3063" s="19" t="n">
        <f aca="false">C3063*R3063</f>
        <v>757.53</v>
      </c>
      <c r="U3063" s="20" t="n">
        <f aca="false">MAX(0,C3063-L3063)</f>
        <v>365.190213518215</v>
      </c>
      <c r="V3063" s="17" t="n">
        <f aca="false">U3063*Q3063</f>
        <v>50363.382346297</v>
      </c>
      <c r="W3063" s="19" t="n">
        <f aca="false">U3063*R3063</f>
        <v>624.475265116147</v>
      </c>
      <c r="X3063" s="20" t="n">
        <f aca="false">MAX(0,K3063-C3063)</f>
        <v>0</v>
      </c>
      <c r="Y3063" s="17" t="n">
        <f aca="false">F3063*PARAMETER!$B$5*Q3063</f>
        <v>186750.8265</v>
      </c>
      <c r="Z3063" s="21" t="n">
        <f aca="false">SUMIF($Y$2:$Y$3205,"&gt;="&amp;Y3063)/SUM($Y$2:$Y$3205)</f>
        <v>0.984809702765018</v>
      </c>
      <c r="AA3063" s="16" t="str">
        <f aca="false">IF(Z3063&lt;=PARAMETER!$B$7,"A",IF(Z3063&lt;=PARAMETER!$B$8,"B","C"))</f>
        <v>C</v>
      </c>
      <c r="AB3063" s="22" t="n">
        <f aca="false">G3063/F3063</f>
        <v>1.48247978436658</v>
      </c>
      <c r="AC3063" s="16" t="str">
        <f aca="false">IF(AB3063&lt;=PARAMETER!$B$9,"X",IF(AB3063&lt;=PARAMETER!$B$10,"Y","Z"))</f>
        <v>Z</v>
      </c>
      <c r="AD3063" s="16" t="str">
        <f aca="false">AA3063&amp;AC3063</f>
        <v>CZ</v>
      </c>
      <c r="AE3063" s="22" t="n">
        <f aca="false">DATA!I3063</f>
        <v>0.99</v>
      </c>
      <c r="AF3063" s="18" t="n">
        <f aca="false">DATA!L3063</f>
        <v>48</v>
      </c>
      <c r="AG3063" s="16" t="str">
        <f aca="false">DATA!K3063</f>
        <v>C</v>
      </c>
      <c r="AH3063" s="18" t="n">
        <f aca="false">IF(AE3063&gt;=PARAMETER!$B$12,1,0)</f>
        <v>1</v>
      </c>
      <c r="AI3063" s="18" t="n">
        <f aca="false">IF(AF3063&gt;=PARAMETER!$B$13,1,0)</f>
        <v>0</v>
      </c>
      <c r="AJ3063" s="18" t="n">
        <f aca="false">IF(AND(AH3063=1,AI3063=1),1,0)</f>
        <v>0</v>
      </c>
    </row>
    <row r="3064" customFormat="false" ht="15" hidden="false" customHeight="false" outlineLevel="0" collapsed="false">
      <c r="A3064" s="16" t="str">
        <f aca="false">DATA!A3064</f>
        <v>ITM13062</v>
      </c>
      <c r="B3064" s="16" t="str">
        <f aca="false">DATA!B3064</f>
        <v>Groceries</v>
      </c>
      <c r="C3064" s="17" t="n">
        <f aca="false">DATA!C3064</f>
        <v>416</v>
      </c>
      <c r="D3064" s="17" t="n">
        <f aca="false">DATA!D3064</f>
        <v>85</v>
      </c>
      <c r="E3064" s="18" t="n">
        <f aca="false">DATA!F3064</f>
        <v>5</v>
      </c>
      <c r="F3064" s="19" t="n">
        <f aca="false">DATA!G3064</f>
        <v>40.68</v>
      </c>
      <c r="G3064" s="19" t="n">
        <f aca="false">DATA!H3064</f>
        <v>8.56</v>
      </c>
      <c r="H3064" s="18" t="n">
        <f aca="false">DATA!E3064</f>
        <v>9</v>
      </c>
      <c r="I3064" s="20" t="n">
        <f aca="false">F3064*E3064</f>
        <v>203.4</v>
      </c>
      <c r="J3064" s="20" t="n">
        <f aca="false">PARAMETER!$B$4*G3064*SQRT(E3064)</f>
        <v>31.4837187160289</v>
      </c>
      <c r="K3064" s="20" t="n">
        <f aca="false">I3064+J3064</f>
        <v>234.883718716029</v>
      </c>
      <c r="L3064" s="20" t="n">
        <f aca="false">K3064+F3064*H3064</f>
        <v>601.003718716029</v>
      </c>
      <c r="M3064" s="16" t="str">
        <f aca="false">IF(C3064&lt;=K3064,"REORDER",IF(C3064&gt;L3064,"OVERSTOCK","OK"))</f>
        <v>OK</v>
      </c>
      <c r="N3064" s="16" t="str">
        <f aca="false">IF(C3064&lt;=D3064,"REORDER","OK")</f>
        <v>OK</v>
      </c>
      <c r="O3064" s="18" t="n">
        <f aca="false">IF(D3064&lt;I3064,1,0)</f>
        <v>1</v>
      </c>
      <c r="P3064" s="20" t="n">
        <f aca="false">C3064/F3064</f>
        <v>10.2261553588987</v>
      </c>
      <c r="Q3064" s="19" t="n">
        <f aca="false">DATA!N3064</f>
        <v>91.45</v>
      </c>
      <c r="R3064" s="19" t="n">
        <f aca="false">DATA!O3064</f>
        <v>1.11</v>
      </c>
      <c r="S3064" s="17" t="n">
        <f aca="false">C3064*Q3064</f>
        <v>38043.2</v>
      </c>
      <c r="T3064" s="19" t="n">
        <f aca="false">C3064*R3064</f>
        <v>461.76</v>
      </c>
      <c r="U3064" s="20" t="n">
        <f aca="false">MAX(0,C3064-L3064)</f>
        <v>0</v>
      </c>
      <c r="V3064" s="17" t="n">
        <f aca="false">U3064*Q3064</f>
        <v>0</v>
      </c>
      <c r="W3064" s="19" t="n">
        <f aca="false">U3064*R3064</f>
        <v>0</v>
      </c>
      <c r="X3064" s="20" t="n">
        <f aca="false">MAX(0,K3064-C3064)</f>
        <v>0</v>
      </c>
      <c r="Y3064" s="17" t="n">
        <f aca="false">F3064*PARAMETER!$B$5*Q3064</f>
        <v>1357867.89</v>
      </c>
      <c r="Z3064" s="21" t="n">
        <f aca="false">SUMIF($Y$2:$Y$3205,"&gt;="&amp;Y3064)/SUM($Y$2:$Y$3205)</f>
        <v>0.583734672523137</v>
      </c>
      <c r="AA3064" s="16" t="str">
        <f aca="false">IF(Z3064&lt;=PARAMETER!$B$7,"A",IF(Z3064&lt;=PARAMETER!$B$8,"B","C"))</f>
        <v>A</v>
      </c>
      <c r="AB3064" s="22" t="n">
        <f aca="false">G3064/F3064</f>
        <v>0.210422812192724</v>
      </c>
      <c r="AC3064" s="16" t="str">
        <f aca="false">IF(AB3064&lt;=PARAMETER!$B$9,"X",IF(AB3064&lt;=PARAMETER!$B$10,"Y","Z"))</f>
        <v>X</v>
      </c>
      <c r="AD3064" s="16" t="str">
        <f aca="false">AA3064&amp;AC3064</f>
        <v>AX</v>
      </c>
      <c r="AE3064" s="22" t="n">
        <f aca="false">DATA!I3064</f>
        <v>0.42</v>
      </c>
      <c r="AF3064" s="18" t="n">
        <f aca="false">DATA!L3064</f>
        <v>76</v>
      </c>
      <c r="AG3064" s="16" t="str">
        <f aca="false">DATA!K3064</f>
        <v>B</v>
      </c>
      <c r="AH3064" s="18" t="n">
        <f aca="false">IF(AE3064&gt;=PARAMETER!$B$12,1,0)</f>
        <v>0</v>
      </c>
      <c r="AI3064" s="18" t="n">
        <f aca="false">IF(AF3064&gt;=PARAMETER!$B$13,1,0)</f>
        <v>0</v>
      </c>
      <c r="AJ3064" s="18" t="n">
        <f aca="false">IF(AND(AH3064=1,AI3064=1),1,0)</f>
        <v>0</v>
      </c>
    </row>
    <row r="3065" customFormat="false" ht="15" hidden="false" customHeight="false" outlineLevel="0" collapsed="false">
      <c r="A3065" s="16" t="str">
        <f aca="false">DATA!A3065</f>
        <v>ITM13063</v>
      </c>
      <c r="B3065" s="16" t="str">
        <f aca="false">DATA!B3065</f>
        <v>Automotive</v>
      </c>
      <c r="C3065" s="17" t="n">
        <f aca="false">DATA!C3065</f>
        <v>270</v>
      </c>
      <c r="D3065" s="17" t="n">
        <f aca="false">DATA!D3065</f>
        <v>26</v>
      </c>
      <c r="E3065" s="18" t="n">
        <f aca="false">DATA!F3065</f>
        <v>8</v>
      </c>
      <c r="F3065" s="19" t="n">
        <f aca="false">DATA!G3065</f>
        <v>49.22</v>
      </c>
      <c r="G3065" s="19" t="n">
        <f aca="false">DATA!H3065</f>
        <v>5.51</v>
      </c>
      <c r="H3065" s="18" t="n">
        <f aca="false">DATA!E3065</f>
        <v>4</v>
      </c>
      <c r="I3065" s="20" t="n">
        <f aca="false">F3065*E3065</f>
        <v>393.76</v>
      </c>
      <c r="J3065" s="20" t="n">
        <f aca="false">PARAMETER!$B$4*G3065*SQRT(E3065)</f>
        <v>25.6344408670339</v>
      </c>
      <c r="K3065" s="20" t="n">
        <f aca="false">I3065+J3065</f>
        <v>419.394440867034</v>
      </c>
      <c r="L3065" s="20" t="n">
        <f aca="false">K3065+F3065*H3065</f>
        <v>616.274440867034</v>
      </c>
      <c r="M3065" s="16" t="str">
        <f aca="false">IF(C3065&lt;=K3065,"REORDER",IF(C3065&gt;L3065,"OVERSTOCK","OK"))</f>
        <v>REORDER</v>
      </c>
      <c r="N3065" s="16" t="str">
        <f aca="false">IF(C3065&lt;=D3065,"REORDER","OK")</f>
        <v>OK</v>
      </c>
      <c r="O3065" s="18" t="n">
        <f aca="false">IF(D3065&lt;I3065,1,0)</f>
        <v>1</v>
      </c>
      <c r="P3065" s="20" t="n">
        <f aca="false">C3065/F3065</f>
        <v>5.48557496952458</v>
      </c>
      <c r="Q3065" s="19" t="n">
        <f aca="false">DATA!N3065</f>
        <v>96.69</v>
      </c>
      <c r="R3065" s="19" t="n">
        <f aca="false">DATA!O3065</f>
        <v>1.12</v>
      </c>
      <c r="S3065" s="17" t="n">
        <f aca="false">C3065*Q3065</f>
        <v>26106.3</v>
      </c>
      <c r="T3065" s="19" t="n">
        <f aca="false">C3065*R3065</f>
        <v>302.4</v>
      </c>
      <c r="U3065" s="20" t="n">
        <f aca="false">MAX(0,C3065-L3065)</f>
        <v>0</v>
      </c>
      <c r="V3065" s="17" t="n">
        <f aca="false">U3065*Q3065</f>
        <v>0</v>
      </c>
      <c r="W3065" s="19" t="n">
        <f aca="false">U3065*R3065</f>
        <v>0</v>
      </c>
      <c r="X3065" s="20" t="n">
        <f aca="false">MAX(0,K3065-C3065)</f>
        <v>149.394440867034</v>
      </c>
      <c r="Y3065" s="17" t="n">
        <f aca="false">F3065*PARAMETER!$B$5*Q3065</f>
        <v>1737064.857</v>
      </c>
      <c r="Z3065" s="21" t="n">
        <f aca="false">SUMIF($Y$2:$Y$3205,"&gt;="&amp;Y3065)/SUM($Y$2:$Y$3205)</f>
        <v>0.440005450824516</v>
      </c>
      <c r="AA3065" s="16" t="str">
        <f aca="false">IF(Z3065&lt;=PARAMETER!$B$7,"A",IF(Z3065&lt;=PARAMETER!$B$8,"B","C"))</f>
        <v>A</v>
      </c>
      <c r="AB3065" s="22" t="n">
        <f aca="false">G3065/F3065</f>
        <v>0.111946363266965</v>
      </c>
      <c r="AC3065" s="16" t="str">
        <f aca="false">IF(AB3065&lt;=PARAMETER!$B$9,"X",IF(AB3065&lt;=PARAMETER!$B$10,"Y","Z"))</f>
        <v>X</v>
      </c>
      <c r="AD3065" s="16" t="str">
        <f aca="false">AA3065&amp;AC3065</f>
        <v>AX</v>
      </c>
      <c r="AE3065" s="22" t="n">
        <f aca="false">DATA!I3065</f>
        <v>0.4</v>
      </c>
      <c r="AF3065" s="18" t="n">
        <f aca="false">DATA!L3065</f>
        <v>82</v>
      </c>
      <c r="AG3065" s="16" t="str">
        <f aca="false">DATA!K3065</f>
        <v>B</v>
      </c>
      <c r="AH3065" s="18" t="n">
        <f aca="false">IF(AE3065&gt;=PARAMETER!$B$12,1,0)</f>
        <v>0</v>
      </c>
      <c r="AI3065" s="18" t="n">
        <f aca="false">IF(AF3065&gt;=PARAMETER!$B$13,1,0)</f>
        <v>0</v>
      </c>
      <c r="AJ3065" s="18" t="n">
        <f aca="false">IF(AND(AH3065=1,AI3065=1),1,0)</f>
        <v>0</v>
      </c>
    </row>
    <row r="3066" customFormat="false" ht="15" hidden="false" customHeight="false" outlineLevel="0" collapsed="false">
      <c r="A3066" s="16" t="str">
        <f aca="false">DATA!A3066</f>
        <v>ITM13064</v>
      </c>
      <c r="B3066" s="16" t="str">
        <f aca="false">DATA!B3066</f>
        <v>Automotive</v>
      </c>
      <c r="C3066" s="17" t="n">
        <f aca="false">DATA!C3066</f>
        <v>231</v>
      </c>
      <c r="D3066" s="17" t="n">
        <f aca="false">DATA!D3066</f>
        <v>88</v>
      </c>
      <c r="E3066" s="18" t="n">
        <f aca="false">DATA!F3066</f>
        <v>2</v>
      </c>
      <c r="F3066" s="19" t="n">
        <f aca="false">DATA!G3066</f>
        <v>41.38</v>
      </c>
      <c r="G3066" s="19" t="n">
        <f aca="false">DATA!H3066</f>
        <v>3.58</v>
      </c>
      <c r="H3066" s="18" t="n">
        <f aca="false">DATA!E3066</f>
        <v>11</v>
      </c>
      <c r="I3066" s="20" t="n">
        <f aca="false">F3066*E3066</f>
        <v>82.76</v>
      </c>
      <c r="J3066" s="20" t="n">
        <f aca="false">PARAMETER!$B$4*G3066*SQRT(E3066)</f>
        <v>8.32770402032498</v>
      </c>
      <c r="K3066" s="20" t="n">
        <f aca="false">I3066+J3066</f>
        <v>91.087704020325</v>
      </c>
      <c r="L3066" s="20" t="n">
        <f aca="false">K3066+F3066*H3066</f>
        <v>546.267704020325</v>
      </c>
      <c r="M3066" s="16" t="str">
        <f aca="false">IF(C3066&lt;=K3066,"REORDER",IF(C3066&gt;L3066,"OVERSTOCK","OK"))</f>
        <v>OK</v>
      </c>
      <c r="N3066" s="16" t="str">
        <f aca="false">IF(C3066&lt;=D3066,"REORDER","OK")</f>
        <v>OK</v>
      </c>
      <c r="O3066" s="18" t="n">
        <f aca="false">IF(D3066&lt;I3066,1,0)</f>
        <v>0</v>
      </c>
      <c r="P3066" s="20" t="n">
        <f aca="false">C3066/F3066</f>
        <v>5.582406959884</v>
      </c>
      <c r="Q3066" s="19" t="n">
        <f aca="false">DATA!N3066</f>
        <v>39.85</v>
      </c>
      <c r="R3066" s="19" t="n">
        <f aca="false">DATA!O3066</f>
        <v>1.17</v>
      </c>
      <c r="S3066" s="17" t="n">
        <f aca="false">C3066*Q3066</f>
        <v>9205.35</v>
      </c>
      <c r="T3066" s="19" t="n">
        <f aca="false">C3066*R3066</f>
        <v>270.27</v>
      </c>
      <c r="U3066" s="20" t="n">
        <f aca="false">MAX(0,C3066-L3066)</f>
        <v>0</v>
      </c>
      <c r="V3066" s="17" t="n">
        <f aca="false">U3066*Q3066</f>
        <v>0</v>
      </c>
      <c r="W3066" s="19" t="n">
        <f aca="false">U3066*R3066</f>
        <v>0</v>
      </c>
      <c r="X3066" s="20" t="n">
        <f aca="false">MAX(0,K3066-C3066)</f>
        <v>0</v>
      </c>
      <c r="Y3066" s="17" t="n">
        <f aca="false">F3066*PARAMETER!$B$5*Q3066</f>
        <v>601882.445</v>
      </c>
      <c r="Z3066" s="21" t="n">
        <f aca="false">SUMIF($Y$2:$Y$3205,"&gt;="&amp;Y3066)/SUM($Y$2:$Y$3205)</f>
        <v>0.875728112492345</v>
      </c>
      <c r="AA3066" s="16" t="str">
        <f aca="false">IF(Z3066&lt;=PARAMETER!$B$7,"A",IF(Z3066&lt;=PARAMETER!$B$8,"B","C"))</f>
        <v>B</v>
      </c>
      <c r="AB3066" s="22" t="n">
        <f aca="false">G3066/F3066</f>
        <v>0.0865152247462542</v>
      </c>
      <c r="AC3066" s="16" t="str">
        <f aca="false">IF(AB3066&lt;=PARAMETER!$B$9,"X",IF(AB3066&lt;=PARAMETER!$B$10,"Y","Z"))</f>
        <v>X</v>
      </c>
      <c r="AD3066" s="16" t="str">
        <f aca="false">AA3066&amp;AC3066</f>
        <v>BX</v>
      </c>
      <c r="AE3066" s="22" t="n">
        <f aca="false">DATA!I3066</f>
        <v>0.18</v>
      </c>
      <c r="AF3066" s="18" t="n">
        <f aca="false">DATA!L3066</f>
        <v>59</v>
      </c>
      <c r="AG3066" s="16" t="str">
        <f aca="false">DATA!K3066</f>
        <v>A</v>
      </c>
      <c r="AH3066" s="18" t="n">
        <f aca="false">IF(AE3066&gt;=PARAMETER!$B$12,1,0)</f>
        <v>0</v>
      </c>
      <c r="AI3066" s="18" t="n">
        <f aca="false">IF(AF3066&gt;=PARAMETER!$B$13,1,0)</f>
        <v>0</v>
      </c>
      <c r="AJ3066" s="18" t="n">
        <f aca="false">IF(AND(AH3066=1,AI3066=1),1,0)</f>
        <v>0</v>
      </c>
    </row>
    <row r="3067" customFormat="false" ht="15" hidden="false" customHeight="false" outlineLevel="0" collapsed="false">
      <c r="A3067" s="16" t="str">
        <f aca="false">DATA!A3067</f>
        <v>ITM13065</v>
      </c>
      <c r="B3067" s="16" t="str">
        <f aca="false">DATA!B3067</f>
        <v>Apparel</v>
      </c>
      <c r="C3067" s="17" t="n">
        <f aca="false">DATA!C3067</f>
        <v>310</v>
      </c>
      <c r="D3067" s="17" t="n">
        <f aca="false">DATA!D3067</f>
        <v>82</v>
      </c>
      <c r="E3067" s="18" t="n">
        <f aca="false">DATA!F3067</f>
        <v>7</v>
      </c>
      <c r="F3067" s="19" t="n">
        <f aca="false">DATA!G3067</f>
        <v>28.19</v>
      </c>
      <c r="G3067" s="19" t="n">
        <f aca="false">DATA!H3067</f>
        <v>5.48</v>
      </c>
      <c r="H3067" s="18" t="n">
        <f aca="false">DATA!E3067</f>
        <v>11</v>
      </c>
      <c r="I3067" s="20" t="n">
        <f aca="false">F3067*E3067</f>
        <v>197.33</v>
      </c>
      <c r="J3067" s="20" t="n">
        <f aca="false">PARAMETER!$B$4*G3067*SQRT(E3067)</f>
        <v>23.8482675472888</v>
      </c>
      <c r="K3067" s="20" t="n">
        <f aca="false">I3067+J3067</f>
        <v>221.178267547289</v>
      </c>
      <c r="L3067" s="20" t="n">
        <f aca="false">K3067+F3067*H3067</f>
        <v>531.268267547289</v>
      </c>
      <c r="M3067" s="16" t="str">
        <f aca="false">IF(C3067&lt;=K3067,"REORDER",IF(C3067&gt;L3067,"OVERSTOCK","OK"))</f>
        <v>OK</v>
      </c>
      <c r="N3067" s="16" t="str">
        <f aca="false">IF(C3067&lt;=D3067,"REORDER","OK")</f>
        <v>OK</v>
      </c>
      <c r="O3067" s="18" t="n">
        <f aca="false">IF(D3067&lt;I3067,1,0)</f>
        <v>1</v>
      </c>
      <c r="P3067" s="20" t="n">
        <f aca="false">C3067/F3067</f>
        <v>10.996807378503</v>
      </c>
      <c r="Q3067" s="19" t="n">
        <f aca="false">DATA!N3067</f>
        <v>88.8</v>
      </c>
      <c r="R3067" s="19" t="n">
        <f aca="false">DATA!O3067</f>
        <v>1.99</v>
      </c>
      <c r="S3067" s="17" t="n">
        <f aca="false">C3067*Q3067</f>
        <v>27528</v>
      </c>
      <c r="T3067" s="19" t="n">
        <f aca="false">C3067*R3067</f>
        <v>616.9</v>
      </c>
      <c r="U3067" s="20" t="n">
        <f aca="false">MAX(0,C3067-L3067)</f>
        <v>0</v>
      </c>
      <c r="V3067" s="17" t="n">
        <f aca="false">U3067*Q3067</f>
        <v>0</v>
      </c>
      <c r="W3067" s="19" t="n">
        <f aca="false">U3067*R3067</f>
        <v>0</v>
      </c>
      <c r="X3067" s="20" t="n">
        <f aca="false">MAX(0,K3067-C3067)</f>
        <v>0</v>
      </c>
      <c r="Y3067" s="17" t="n">
        <f aca="false">F3067*PARAMETER!$B$5*Q3067</f>
        <v>913694.28</v>
      </c>
      <c r="Z3067" s="21" t="n">
        <f aca="false">SUMIF($Y$2:$Y$3205,"&gt;="&amp;Y3067)/SUM($Y$2:$Y$3205)</f>
        <v>0.770588877170426</v>
      </c>
      <c r="AA3067" s="16" t="str">
        <f aca="false">IF(Z3067&lt;=PARAMETER!$B$7,"A",IF(Z3067&lt;=PARAMETER!$B$8,"B","C"))</f>
        <v>A</v>
      </c>
      <c r="AB3067" s="22" t="n">
        <f aca="false">G3067/F3067</f>
        <v>0.194395175594182</v>
      </c>
      <c r="AC3067" s="16" t="str">
        <f aca="false">IF(AB3067&lt;=PARAMETER!$B$9,"X",IF(AB3067&lt;=PARAMETER!$B$10,"Y","Z"))</f>
        <v>X</v>
      </c>
      <c r="AD3067" s="16" t="str">
        <f aca="false">AA3067&amp;AC3067</f>
        <v>AX</v>
      </c>
      <c r="AE3067" s="22" t="n">
        <f aca="false">DATA!I3067</f>
        <v>0.63</v>
      </c>
      <c r="AF3067" s="18" t="n">
        <f aca="false">DATA!L3067</f>
        <v>62</v>
      </c>
      <c r="AG3067" s="16" t="str">
        <f aca="false">DATA!K3067</f>
        <v>B</v>
      </c>
      <c r="AH3067" s="18" t="n">
        <f aca="false">IF(AE3067&gt;=PARAMETER!$B$12,1,0)</f>
        <v>0</v>
      </c>
      <c r="AI3067" s="18" t="n">
        <f aca="false">IF(AF3067&gt;=PARAMETER!$B$13,1,0)</f>
        <v>0</v>
      </c>
      <c r="AJ3067" s="18" t="n">
        <f aca="false">IF(AND(AH3067=1,AI3067=1),1,0)</f>
        <v>0</v>
      </c>
    </row>
    <row r="3068" customFormat="false" ht="15" hidden="false" customHeight="false" outlineLevel="0" collapsed="false">
      <c r="A3068" s="16" t="str">
        <f aca="false">DATA!A3068</f>
        <v>ITM13066</v>
      </c>
      <c r="B3068" s="16" t="str">
        <f aca="false">DATA!B3068</f>
        <v>Automotive</v>
      </c>
      <c r="C3068" s="17" t="n">
        <f aca="false">DATA!C3068</f>
        <v>152</v>
      </c>
      <c r="D3068" s="17" t="n">
        <f aca="false">DATA!D3068</f>
        <v>48</v>
      </c>
      <c r="E3068" s="18" t="n">
        <f aca="false">DATA!F3068</f>
        <v>8</v>
      </c>
      <c r="F3068" s="19" t="n">
        <f aca="false">DATA!G3068</f>
        <v>15.47</v>
      </c>
      <c r="G3068" s="19" t="n">
        <f aca="false">DATA!H3068</f>
        <v>1.58</v>
      </c>
      <c r="H3068" s="18" t="n">
        <f aca="false">DATA!E3068</f>
        <v>7</v>
      </c>
      <c r="I3068" s="20" t="n">
        <f aca="false">F3068*E3068</f>
        <v>123.76</v>
      </c>
      <c r="J3068" s="20" t="n">
        <f aca="false">PARAMETER!$B$4*G3068*SQRT(E3068)</f>
        <v>7.35071081123658</v>
      </c>
      <c r="K3068" s="20" t="n">
        <f aca="false">I3068+J3068</f>
        <v>131.110710811237</v>
      </c>
      <c r="L3068" s="20" t="n">
        <f aca="false">K3068+F3068*H3068</f>
        <v>239.400710811237</v>
      </c>
      <c r="M3068" s="16" t="str">
        <f aca="false">IF(C3068&lt;=K3068,"REORDER",IF(C3068&gt;L3068,"OVERSTOCK","OK"))</f>
        <v>OK</v>
      </c>
      <c r="N3068" s="16" t="str">
        <f aca="false">IF(C3068&lt;=D3068,"REORDER","OK")</f>
        <v>OK</v>
      </c>
      <c r="O3068" s="18" t="n">
        <f aca="false">IF(D3068&lt;I3068,1,0)</f>
        <v>1</v>
      </c>
      <c r="P3068" s="20" t="n">
        <f aca="false">C3068/F3068</f>
        <v>9.82546864899806</v>
      </c>
      <c r="Q3068" s="19" t="n">
        <f aca="false">DATA!N3068</f>
        <v>67.61</v>
      </c>
      <c r="R3068" s="19" t="n">
        <f aca="false">DATA!O3068</f>
        <v>0.3</v>
      </c>
      <c r="S3068" s="17" t="n">
        <f aca="false">C3068*Q3068</f>
        <v>10276.72</v>
      </c>
      <c r="T3068" s="19" t="n">
        <f aca="false">C3068*R3068</f>
        <v>45.6</v>
      </c>
      <c r="U3068" s="20" t="n">
        <f aca="false">MAX(0,C3068-L3068)</f>
        <v>0</v>
      </c>
      <c r="V3068" s="17" t="n">
        <f aca="false">U3068*Q3068</f>
        <v>0</v>
      </c>
      <c r="W3068" s="19" t="n">
        <f aca="false">U3068*R3068</f>
        <v>0</v>
      </c>
      <c r="X3068" s="20" t="n">
        <f aca="false">MAX(0,K3068-C3068)</f>
        <v>0</v>
      </c>
      <c r="Y3068" s="17" t="n">
        <f aca="false">F3068*PARAMETER!$B$5*Q3068</f>
        <v>381763.2455</v>
      </c>
      <c r="Z3068" s="21" t="n">
        <f aca="false">SUMIF($Y$2:$Y$3205,"&gt;="&amp;Y3068)/SUM($Y$2:$Y$3205)</f>
        <v>0.93865907694423</v>
      </c>
      <c r="AA3068" s="16" t="str">
        <f aca="false">IF(Z3068&lt;=PARAMETER!$B$7,"A",IF(Z3068&lt;=PARAMETER!$B$8,"B","C"))</f>
        <v>B</v>
      </c>
      <c r="AB3068" s="22" t="n">
        <f aca="false">G3068/F3068</f>
        <v>0.10213316095669</v>
      </c>
      <c r="AC3068" s="16" t="str">
        <f aca="false">IF(AB3068&lt;=PARAMETER!$B$9,"X",IF(AB3068&lt;=PARAMETER!$B$10,"Y","Z"))</f>
        <v>X</v>
      </c>
      <c r="AD3068" s="16" t="str">
        <f aca="false">AA3068&amp;AC3068</f>
        <v>BX</v>
      </c>
      <c r="AE3068" s="22" t="n">
        <f aca="false">DATA!I3068</f>
        <v>0.63</v>
      </c>
      <c r="AF3068" s="18" t="n">
        <f aca="false">DATA!L3068</f>
        <v>55</v>
      </c>
      <c r="AG3068" s="16" t="str">
        <f aca="false">DATA!K3068</f>
        <v>D</v>
      </c>
      <c r="AH3068" s="18" t="n">
        <f aca="false">IF(AE3068&gt;=PARAMETER!$B$12,1,0)</f>
        <v>0</v>
      </c>
      <c r="AI3068" s="18" t="n">
        <f aca="false">IF(AF3068&gt;=PARAMETER!$B$13,1,0)</f>
        <v>0</v>
      </c>
      <c r="AJ3068" s="18" t="n">
        <f aca="false">IF(AND(AH3068=1,AI3068=1),1,0)</f>
        <v>0</v>
      </c>
    </row>
    <row r="3069" customFormat="false" ht="15" hidden="false" customHeight="false" outlineLevel="0" collapsed="false">
      <c r="A3069" s="16" t="str">
        <f aca="false">DATA!A3069</f>
        <v>ITM13067</v>
      </c>
      <c r="B3069" s="16" t="str">
        <f aca="false">DATA!B3069</f>
        <v>Apparel</v>
      </c>
      <c r="C3069" s="17" t="n">
        <f aca="false">DATA!C3069</f>
        <v>220</v>
      </c>
      <c r="D3069" s="17" t="n">
        <f aca="false">DATA!D3069</f>
        <v>51</v>
      </c>
      <c r="E3069" s="18" t="n">
        <f aca="false">DATA!F3069</f>
        <v>9</v>
      </c>
      <c r="F3069" s="19" t="n">
        <f aca="false">DATA!G3069</f>
        <v>10.69</v>
      </c>
      <c r="G3069" s="19" t="n">
        <f aca="false">DATA!H3069</f>
        <v>1.74</v>
      </c>
      <c r="H3069" s="18" t="n">
        <f aca="false">DATA!E3069</f>
        <v>5</v>
      </c>
      <c r="I3069" s="20" t="n">
        <f aca="false">F3069*E3069</f>
        <v>96.21</v>
      </c>
      <c r="J3069" s="20" t="n">
        <f aca="false">PARAMETER!$B$4*G3069*SQRT(E3069)</f>
        <v>8.58613593268668</v>
      </c>
      <c r="K3069" s="20" t="n">
        <f aca="false">I3069+J3069</f>
        <v>104.796135932687</v>
      </c>
      <c r="L3069" s="20" t="n">
        <f aca="false">K3069+F3069*H3069</f>
        <v>158.246135932687</v>
      </c>
      <c r="M3069" s="16" t="str">
        <f aca="false">IF(C3069&lt;=K3069,"REORDER",IF(C3069&gt;L3069,"OVERSTOCK","OK"))</f>
        <v>OVERSTOCK</v>
      </c>
      <c r="N3069" s="16" t="str">
        <f aca="false">IF(C3069&lt;=D3069,"REORDER","OK")</f>
        <v>OK</v>
      </c>
      <c r="O3069" s="18" t="n">
        <f aca="false">IF(D3069&lt;I3069,1,0)</f>
        <v>1</v>
      </c>
      <c r="P3069" s="20" t="n">
        <f aca="false">C3069/F3069</f>
        <v>20.5799812909261</v>
      </c>
      <c r="Q3069" s="19" t="n">
        <f aca="false">DATA!N3069</f>
        <v>126.13</v>
      </c>
      <c r="R3069" s="19" t="n">
        <f aca="false">DATA!O3069</f>
        <v>1.63</v>
      </c>
      <c r="S3069" s="17" t="n">
        <f aca="false">C3069*Q3069</f>
        <v>27748.6</v>
      </c>
      <c r="T3069" s="19" t="n">
        <f aca="false">C3069*R3069</f>
        <v>358.6</v>
      </c>
      <c r="U3069" s="20" t="n">
        <f aca="false">MAX(0,C3069-L3069)</f>
        <v>61.7538640673133</v>
      </c>
      <c r="V3069" s="17" t="n">
        <f aca="false">U3069*Q3069</f>
        <v>7789.01487481023</v>
      </c>
      <c r="W3069" s="19" t="n">
        <f aca="false">U3069*R3069</f>
        <v>100.658798429721</v>
      </c>
      <c r="X3069" s="20" t="n">
        <f aca="false">MAX(0,K3069-C3069)</f>
        <v>0</v>
      </c>
      <c r="Y3069" s="17" t="n">
        <f aca="false">F3069*PARAMETER!$B$5*Q3069</f>
        <v>492140.3405</v>
      </c>
      <c r="Z3069" s="21" t="n">
        <f aca="false">SUMIF($Y$2:$Y$3205,"&gt;="&amp;Y3069)/SUM($Y$2:$Y$3205)</f>
        <v>0.908476359735206</v>
      </c>
      <c r="AA3069" s="16" t="str">
        <f aca="false">IF(Z3069&lt;=PARAMETER!$B$7,"A",IF(Z3069&lt;=PARAMETER!$B$8,"B","C"))</f>
        <v>B</v>
      </c>
      <c r="AB3069" s="22" t="n">
        <f aca="false">G3069/F3069</f>
        <v>0.162768942937325</v>
      </c>
      <c r="AC3069" s="16" t="str">
        <f aca="false">IF(AB3069&lt;=PARAMETER!$B$9,"X",IF(AB3069&lt;=PARAMETER!$B$10,"Y","Z"))</f>
        <v>X</v>
      </c>
      <c r="AD3069" s="16" t="str">
        <f aca="false">AA3069&amp;AC3069</f>
        <v>BX</v>
      </c>
      <c r="AE3069" s="22" t="n">
        <f aca="false">DATA!I3069</f>
        <v>0.54</v>
      </c>
      <c r="AF3069" s="18" t="n">
        <f aca="false">DATA!L3069</f>
        <v>61</v>
      </c>
      <c r="AG3069" s="16" t="str">
        <f aca="false">DATA!K3069</f>
        <v>C</v>
      </c>
      <c r="AH3069" s="18" t="n">
        <f aca="false">IF(AE3069&gt;=PARAMETER!$B$12,1,0)</f>
        <v>0</v>
      </c>
      <c r="AI3069" s="18" t="n">
        <f aca="false">IF(AF3069&gt;=PARAMETER!$B$13,1,0)</f>
        <v>0</v>
      </c>
      <c r="AJ3069" s="18" t="n">
        <f aca="false">IF(AND(AH3069=1,AI3069=1),1,0)</f>
        <v>0</v>
      </c>
    </row>
    <row r="3070" customFormat="false" ht="15" hidden="false" customHeight="false" outlineLevel="0" collapsed="false">
      <c r="A3070" s="16" t="str">
        <f aca="false">DATA!A3070</f>
        <v>ITM13068</v>
      </c>
      <c r="B3070" s="16" t="str">
        <f aca="false">DATA!B3070</f>
        <v>Automotive</v>
      </c>
      <c r="C3070" s="17" t="n">
        <f aca="false">DATA!C3070</f>
        <v>304</v>
      </c>
      <c r="D3070" s="17" t="n">
        <f aca="false">DATA!D3070</f>
        <v>57</v>
      </c>
      <c r="E3070" s="18" t="n">
        <f aca="false">DATA!F3070</f>
        <v>8</v>
      </c>
      <c r="F3070" s="19" t="n">
        <f aca="false">DATA!G3070</f>
        <v>18.84</v>
      </c>
      <c r="G3070" s="19" t="n">
        <f aca="false">DATA!H3070</f>
        <v>7.09</v>
      </c>
      <c r="H3070" s="18" t="n">
        <f aca="false">DATA!E3070</f>
        <v>5</v>
      </c>
      <c r="I3070" s="20" t="n">
        <f aca="false">F3070*E3070</f>
        <v>150.72</v>
      </c>
      <c r="J3070" s="20" t="n">
        <f aca="false">PARAMETER!$B$4*G3070*SQRT(E3070)</f>
        <v>32.9851516782705</v>
      </c>
      <c r="K3070" s="20" t="n">
        <f aca="false">I3070+J3070</f>
        <v>183.70515167827</v>
      </c>
      <c r="L3070" s="20" t="n">
        <f aca="false">K3070+F3070*H3070</f>
        <v>277.90515167827</v>
      </c>
      <c r="M3070" s="16" t="str">
        <f aca="false">IF(C3070&lt;=K3070,"REORDER",IF(C3070&gt;L3070,"OVERSTOCK","OK"))</f>
        <v>OVERSTOCK</v>
      </c>
      <c r="N3070" s="16" t="str">
        <f aca="false">IF(C3070&lt;=D3070,"REORDER","OK")</f>
        <v>OK</v>
      </c>
      <c r="O3070" s="18" t="n">
        <f aca="false">IF(D3070&lt;I3070,1,0)</f>
        <v>1</v>
      </c>
      <c r="P3070" s="20" t="n">
        <f aca="false">C3070/F3070</f>
        <v>16.135881104034</v>
      </c>
      <c r="Q3070" s="19" t="n">
        <f aca="false">DATA!N3070</f>
        <v>51.28</v>
      </c>
      <c r="R3070" s="19" t="n">
        <f aca="false">DATA!O3070</f>
        <v>0.62</v>
      </c>
      <c r="S3070" s="17" t="n">
        <f aca="false">C3070*Q3070</f>
        <v>15589.12</v>
      </c>
      <c r="T3070" s="19" t="n">
        <f aca="false">C3070*R3070</f>
        <v>188.48</v>
      </c>
      <c r="U3070" s="20" t="n">
        <f aca="false">MAX(0,C3070-L3070)</f>
        <v>26.0948483217296</v>
      </c>
      <c r="V3070" s="17" t="n">
        <f aca="false">U3070*Q3070</f>
        <v>1338.14382193829</v>
      </c>
      <c r="W3070" s="19" t="n">
        <f aca="false">U3070*R3070</f>
        <v>16.1788059594723</v>
      </c>
      <c r="X3070" s="20" t="n">
        <f aca="false">MAX(0,K3070-C3070)</f>
        <v>0</v>
      </c>
      <c r="Y3070" s="17" t="n">
        <f aca="false">F3070*PARAMETER!$B$5*Q3070</f>
        <v>352632.048</v>
      </c>
      <c r="Z3070" s="21" t="n">
        <f aca="false">SUMIF($Y$2:$Y$3205,"&gt;="&amp;Y3070)/SUM($Y$2:$Y$3205)</f>
        <v>0.94744504124891</v>
      </c>
      <c r="AA3070" s="16" t="str">
        <f aca="false">IF(Z3070&lt;=PARAMETER!$B$7,"A",IF(Z3070&lt;=PARAMETER!$B$8,"B","C"))</f>
        <v>B</v>
      </c>
      <c r="AB3070" s="22" t="n">
        <f aca="false">G3070/F3070</f>
        <v>0.376326963906582</v>
      </c>
      <c r="AC3070" s="16" t="str">
        <f aca="false">IF(AB3070&lt;=PARAMETER!$B$9,"X",IF(AB3070&lt;=PARAMETER!$B$10,"Y","Z"))</f>
        <v>Y</v>
      </c>
      <c r="AD3070" s="16" t="str">
        <f aca="false">AA3070&amp;AC3070</f>
        <v>BY</v>
      </c>
      <c r="AE3070" s="22" t="n">
        <f aca="false">DATA!I3070</f>
        <v>0.38</v>
      </c>
      <c r="AF3070" s="18" t="n">
        <f aca="false">DATA!L3070</f>
        <v>133</v>
      </c>
      <c r="AG3070" s="16" t="str">
        <f aca="false">DATA!K3070</f>
        <v>A</v>
      </c>
      <c r="AH3070" s="18" t="n">
        <f aca="false">IF(AE3070&gt;=PARAMETER!$B$12,1,0)</f>
        <v>0</v>
      </c>
      <c r="AI3070" s="18" t="n">
        <f aca="false">IF(AF3070&gt;=PARAMETER!$B$13,1,0)</f>
        <v>1</v>
      </c>
      <c r="AJ3070" s="18" t="n">
        <f aca="false">IF(AND(AH3070=1,AI3070=1),1,0)</f>
        <v>0</v>
      </c>
    </row>
    <row r="3071" customFormat="false" ht="15" hidden="false" customHeight="false" outlineLevel="0" collapsed="false">
      <c r="A3071" s="16" t="str">
        <f aca="false">DATA!A3071</f>
        <v>ITM13069</v>
      </c>
      <c r="B3071" s="16" t="str">
        <f aca="false">DATA!B3071</f>
        <v>Automotive</v>
      </c>
      <c r="C3071" s="17" t="n">
        <f aca="false">DATA!C3071</f>
        <v>345</v>
      </c>
      <c r="D3071" s="17" t="n">
        <f aca="false">DATA!D3071</f>
        <v>21</v>
      </c>
      <c r="E3071" s="18" t="n">
        <f aca="false">DATA!F3071</f>
        <v>3</v>
      </c>
      <c r="F3071" s="19" t="n">
        <f aca="false">DATA!G3071</f>
        <v>33.68</v>
      </c>
      <c r="G3071" s="19" t="n">
        <f aca="false">DATA!H3071</f>
        <v>9.22</v>
      </c>
      <c r="H3071" s="18" t="n">
        <f aca="false">DATA!E3071</f>
        <v>14</v>
      </c>
      <c r="I3071" s="20" t="n">
        <f aca="false">F3071*E3071</f>
        <v>101.04</v>
      </c>
      <c r="J3071" s="20" t="n">
        <f aca="false">PARAMETER!$B$4*G3071*SQRT(E3071)</f>
        <v>26.2675038876817</v>
      </c>
      <c r="K3071" s="20" t="n">
        <f aca="false">I3071+J3071</f>
        <v>127.307503887682</v>
      </c>
      <c r="L3071" s="20" t="n">
        <f aca="false">K3071+F3071*H3071</f>
        <v>598.827503887682</v>
      </c>
      <c r="M3071" s="16" t="str">
        <f aca="false">IF(C3071&lt;=K3071,"REORDER",IF(C3071&gt;L3071,"OVERSTOCK","OK"))</f>
        <v>OK</v>
      </c>
      <c r="N3071" s="16" t="str">
        <f aca="false">IF(C3071&lt;=D3071,"REORDER","OK")</f>
        <v>OK</v>
      </c>
      <c r="O3071" s="18" t="n">
        <f aca="false">IF(D3071&lt;I3071,1,0)</f>
        <v>1</v>
      </c>
      <c r="P3071" s="20" t="n">
        <f aca="false">C3071/F3071</f>
        <v>10.2434679334917</v>
      </c>
      <c r="Q3071" s="19" t="n">
        <f aca="false">DATA!N3071</f>
        <v>126.81</v>
      </c>
      <c r="R3071" s="19" t="n">
        <f aca="false">DATA!O3071</f>
        <v>0.79</v>
      </c>
      <c r="S3071" s="17" t="n">
        <f aca="false">C3071*Q3071</f>
        <v>43749.45</v>
      </c>
      <c r="T3071" s="19" t="n">
        <f aca="false">C3071*R3071</f>
        <v>272.55</v>
      </c>
      <c r="U3071" s="20" t="n">
        <f aca="false">MAX(0,C3071-L3071)</f>
        <v>0</v>
      </c>
      <c r="V3071" s="17" t="n">
        <f aca="false">U3071*Q3071</f>
        <v>0</v>
      </c>
      <c r="W3071" s="19" t="n">
        <f aca="false">U3071*R3071</f>
        <v>0</v>
      </c>
      <c r="X3071" s="20" t="n">
        <f aca="false">MAX(0,K3071-C3071)</f>
        <v>0</v>
      </c>
      <c r="Y3071" s="17" t="n">
        <f aca="false">F3071*PARAMETER!$B$5*Q3071</f>
        <v>1558900.692</v>
      </c>
      <c r="Z3071" s="21" t="n">
        <f aca="false">SUMIF($Y$2:$Y$3205,"&gt;="&amp;Y3071)/SUM($Y$2:$Y$3205)</f>
        <v>0.499419508569279</v>
      </c>
      <c r="AA3071" s="16" t="str">
        <f aca="false">IF(Z3071&lt;=PARAMETER!$B$7,"A",IF(Z3071&lt;=PARAMETER!$B$8,"B","C"))</f>
        <v>A</v>
      </c>
      <c r="AB3071" s="22" t="n">
        <f aca="false">G3071/F3071</f>
        <v>0.27375296912114</v>
      </c>
      <c r="AC3071" s="16" t="str">
        <f aca="false">IF(AB3071&lt;=PARAMETER!$B$9,"X",IF(AB3071&lt;=PARAMETER!$B$10,"Y","Z"))</f>
        <v>Y</v>
      </c>
      <c r="AD3071" s="16" t="str">
        <f aca="false">AA3071&amp;AC3071</f>
        <v>AY</v>
      </c>
      <c r="AE3071" s="22" t="n">
        <f aca="false">DATA!I3071</f>
        <v>0.43</v>
      </c>
      <c r="AF3071" s="18" t="n">
        <f aca="false">DATA!L3071</f>
        <v>166</v>
      </c>
      <c r="AG3071" s="16" t="str">
        <f aca="false">DATA!K3071</f>
        <v>B</v>
      </c>
      <c r="AH3071" s="18" t="n">
        <f aca="false">IF(AE3071&gt;=PARAMETER!$B$12,1,0)</f>
        <v>0</v>
      </c>
      <c r="AI3071" s="18" t="n">
        <f aca="false">IF(AF3071&gt;=PARAMETER!$B$13,1,0)</f>
        <v>1</v>
      </c>
      <c r="AJ3071" s="18" t="n">
        <f aca="false">IF(AND(AH3071=1,AI3071=1),1,0)</f>
        <v>0</v>
      </c>
    </row>
    <row r="3072" customFormat="false" ht="15" hidden="false" customHeight="false" outlineLevel="0" collapsed="false">
      <c r="A3072" s="16" t="str">
        <f aca="false">DATA!A3072</f>
        <v>ITM13070</v>
      </c>
      <c r="B3072" s="16" t="str">
        <f aca="false">DATA!B3072</f>
        <v>Apparel</v>
      </c>
      <c r="C3072" s="17" t="n">
        <f aca="false">DATA!C3072</f>
        <v>428</v>
      </c>
      <c r="D3072" s="17" t="n">
        <f aca="false">DATA!D3072</f>
        <v>98</v>
      </c>
      <c r="E3072" s="18" t="n">
        <f aca="false">DATA!F3072</f>
        <v>7</v>
      </c>
      <c r="F3072" s="19" t="n">
        <f aca="false">DATA!G3072</f>
        <v>22.91</v>
      </c>
      <c r="G3072" s="19" t="n">
        <f aca="false">DATA!H3072</f>
        <v>7.39</v>
      </c>
      <c r="H3072" s="18" t="n">
        <f aca="false">DATA!E3072</f>
        <v>5</v>
      </c>
      <c r="I3072" s="20" t="n">
        <f aca="false">F3072*E3072</f>
        <v>160.37</v>
      </c>
      <c r="J3072" s="20" t="n">
        <f aca="false">PARAMETER!$B$4*G3072*SQRT(E3072)</f>
        <v>32.1603461997197</v>
      </c>
      <c r="K3072" s="20" t="n">
        <f aca="false">I3072+J3072</f>
        <v>192.53034619972</v>
      </c>
      <c r="L3072" s="20" t="n">
        <f aca="false">K3072+F3072*H3072</f>
        <v>307.08034619972</v>
      </c>
      <c r="M3072" s="16" t="str">
        <f aca="false">IF(C3072&lt;=K3072,"REORDER",IF(C3072&gt;L3072,"OVERSTOCK","OK"))</f>
        <v>OVERSTOCK</v>
      </c>
      <c r="N3072" s="16" t="str">
        <f aca="false">IF(C3072&lt;=D3072,"REORDER","OK")</f>
        <v>OK</v>
      </c>
      <c r="O3072" s="18" t="n">
        <f aca="false">IF(D3072&lt;I3072,1,0)</f>
        <v>1</v>
      </c>
      <c r="P3072" s="20" t="n">
        <f aca="false">C3072/F3072</f>
        <v>18.6817983413357</v>
      </c>
      <c r="Q3072" s="19" t="n">
        <f aca="false">DATA!N3072</f>
        <v>81.77</v>
      </c>
      <c r="R3072" s="19" t="n">
        <f aca="false">DATA!O3072</f>
        <v>0.25</v>
      </c>
      <c r="S3072" s="17" t="n">
        <f aca="false">C3072*Q3072</f>
        <v>34997.56</v>
      </c>
      <c r="T3072" s="19" t="n">
        <f aca="false">C3072*R3072</f>
        <v>107</v>
      </c>
      <c r="U3072" s="20" t="n">
        <f aca="false">MAX(0,C3072-L3072)</f>
        <v>120.91965380028</v>
      </c>
      <c r="V3072" s="17" t="n">
        <f aca="false">U3072*Q3072</f>
        <v>9887.60009124891</v>
      </c>
      <c r="W3072" s="19" t="n">
        <f aca="false">U3072*R3072</f>
        <v>30.2299134500701</v>
      </c>
      <c r="X3072" s="20" t="n">
        <f aca="false">MAX(0,K3072-C3072)</f>
        <v>0</v>
      </c>
      <c r="Y3072" s="17" t="n">
        <f aca="false">F3072*PARAMETER!$B$5*Q3072</f>
        <v>683773.0055</v>
      </c>
      <c r="Z3072" s="21" t="n">
        <f aca="false">SUMIF($Y$2:$Y$3205,"&gt;="&amp;Y3072)/SUM($Y$2:$Y$3205)</f>
        <v>0.849840005754065</v>
      </c>
      <c r="AA3072" s="16" t="str">
        <f aca="false">IF(Z3072&lt;=PARAMETER!$B$7,"A",IF(Z3072&lt;=PARAMETER!$B$8,"B","C"))</f>
        <v>B</v>
      </c>
      <c r="AB3072" s="22" t="n">
        <f aca="false">G3072/F3072</f>
        <v>0.322566564818856</v>
      </c>
      <c r="AC3072" s="16" t="str">
        <f aca="false">IF(AB3072&lt;=PARAMETER!$B$9,"X",IF(AB3072&lt;=PARAMETER!$B$10,"Y","Z"))</f>
        <v>Y</v>
      </c>
      <c r="AD3072" s="16" t="str">
        <f aca="false">AA3072&amp;AC3072</f>
        <v>BY</v>
      </c>
      <c r="AE3072" s="22" t="n">
        <f aca="false">DATA!I3072</f>
        <v>0.39</v>
      </c>
      <c r="AF3072" s="18" t="n">
        <f aca="false">DATA!L3072</f>
        <v>14</v>
      </c>
      <c r="AG3072" s="16" t="str">
        <f aca="false">DATA!K3072</f>
        <v>A</v>
      </c>
      <c r="AH3072" s="18" t="n">
        <f aca="false">IF(AE3072&gt;=PARAMETER!$B$12,1,0)</f>
        <v>0</v>
      </c>
      <c r="AI3072" s="18" t="n">
        <f aca="false">IF(AF3072&gt;=PARAMETER!$B$13,1,0)</f>
        <v>0</v>
      </c>
      <c r="AJ3072" s="18" t="n">
        <f aca="false">IF(AND(AH3072=1,AI3072=1),1,0)</f>
        <v>0</v>
      </c>
    </row>
    <row r="3073" customFormat="false" ht="15" hidden="false" customHeight="false" outlineLevel="0" collapsed="false">
      <c r="A3073" s="16" t="str">
        <f aca="false">DATA!A3073</f>
        <v>ITM13071</v>
      </c>
      <c r="B3073" s="16" t="str">
        <f aca="false">DATA!B3073</f>
        <v>Pharma</v>
      </c>
      <c r="C3073" s="17" t="n">
        <f aca="false">DATA!C3073</f>
        <v>114</v>
      </c>
      <c r="D3073" s="17" t="n">
        <f aca="false">DATA!D3073</f>
        <v>27</v>
      </c>
      <c r="E3073" s="18" t="n">
        <f aca="false">DATA!F3073</f>
        <v>6</v>
      </c>
      <c r="F3073" s="19" t="n">
        <f aca="false">DATA!G3073</f>
        <v>46.77</v>
      </c>
      <c r="G3073" s="19" t="n">
        <f aca="false">DATA!H3073</f>
        <v>1.21</v>
      </c>
      <c r="H3073" s="18" t="n">
        <f aca="false">DATA!E3073</f>
        <v>8</v>
      </c>
      <c r="I3073" s="20" t="n">
        <f aca="false">F3073*E3073</f>
        <v>280.62</v>
      </c>
      <c r="J3073" s="20" t="n">
        <f aca="false">PARAMETER!$B$4*G3073*SQRT(E3073)</f>
        <v>4.87515302599278</v>
      </c>
      <c r="K3073" s="20" t="n">
        <f aca="false">I3073+J3073</f>
        <v>285.495153025993</v>
      </c>
      <c r="L3073" s="20" t="n">
        <f aca="false">K3073+F3073*H3073</f>
        <v>659.655153025993</v>
      </c>
      <c r="M3073" s="16" t="str">
        <f aca="false">IF(C3073&lt;=K3073,"REORDER",IF(C3073&gt;L3073,"OVERSTOCK","OK"))</f>
        <v>REORDER</v>
      </c>
      <c r="N3073" s="16" t="str">
        <f aca="false">IF(C3073&lt;=D3073,"REORDER","OK")</f>
        <v>OK</v>
      </c>
      <c r="O3073" s="18" t="n">
        <f aca="false">IF(D3073&lt;I3073,1,0)</f>
        <v>1</v>
      </c>
      <c r="P3073" s="20" t="n">
        <f aca="false">C3073/F3073</f>
        <v>2.43745991019885</v>
      </c>
      <c r="Q3073" s="19" t="n">
        <f aca="false">DATA!N3073</f>
        <v>75.8</v>
      </c>
      <c r="R3073" s="19" t="n">
        <f aca="false">DATA!O3073</f>
        <v>0.77</v>
      </c>
      <c r="S3073" s="17" t="n">
        <f aca="false">C3073*Q3073</f>
        <v>8641.2</v>
      </c>
      <c r="T3073" s="19" t="n">
        <f aca="false">C3073*R3073</f>
        <v>87.78</v>
      </c>
      <c r="U3073" s="20" t="n">
        <f aca="false">MAX(0,C3073-L3073)</f>
        <v>0</v>
      </c>
      <c r="V3073" s="17" t="n">
        <f aca="false">U3073*Q3073</f>
        <v>0</v>
      </c>
      <c r="W3073" s="19" t="n">
        <f aca="false">U3073*R3073</f>
        <v>0</v>
      </c>
      <c r="X3073" s="20" t="n">
        <f aca="false">MAX(0,K3073-C3073)</f>
        <v>171.495153025993</v>
      </c>
      <c r="Y3073" s="17" t="n">
        <f aca="false">F3073*PARAMETER!$B$5*Q3073</f>
        <v>1293985.59</v>
      </c>
      <c r="Z3073" s="21" t="n">
        <f aca="false">SUMIF($Y$2:$Y$3205,"&gt;="&amp;Y3073)/SUM($Y$2:$Y$3205)</f>
        <v>0.609886898957691</v>
      </c>
      <c r="AA3073" s="16" t="str">
        <f aca="false">IF(Z3073&lt;=PARAMETER!$B$7,"A",IF(Z3073&lt;=PARAMETER!$B$8,"B","C"))</f>
        <v>A</v>
      </c>
      <c r="AB3073" s="22" t="n">
        <f aca="false">G3073/F3073</f>
        <v>0.0258712850117597</v>
      </c>
      <c r="AC3073" s="16" t="str">
        <f aca="false">IF(AB3073&lt;=PARAMETER!$B$9,"X",IF(AB3073&lt;=PARAMETER!$B$10,"Y","Z"))</f>
        <v>X</v>
      </c>
      <c r="AD3073" s="16" t="str">
        <f aca="false">AA3073&amp;AC3073</f>
        <v>AX</v>
      </c>
      <c r="AE3073" s="22" t="n">
        <f aca="false">DATA!I3073</f>
        <v>0.48</v>
      </c>
      <c r="AF3073" s="18" t="n">
        <f aca="false">DATA!L3073</f>
        <v>83</v>
      </c>
      <c r="AG3073" s="16" t="str">
        <f aca="false">DATA!K3073</f>
        <v>A</v>
      </c>
      <c r="AH3073" s="18" t="n">
        <f aca="false">IF(AE3073&gt;=PARAMETER!$B$12,1,0)</f>
        <v>0</v>
      </c>
      <c r="AI3073" s="18" t="n">
        <f aca="false">IF(AF3073&gt;=PARAMETER!$B$13,1,0)</f>
        <v>0</v>
      </c>
      <c r="AJ3073" s="18" t="n">
        <f aca="false">IF(AND(AH3073=1,AI3073=1),1,0)</f>
        <v>0</v>
      </c>
    </row>
    <row r="3074" customFormat="false" ht="15" hidden="false" customHeight="false" outlineLevel="0" collapsed="false">
      <c r="A3074" s="16" t="str">
        <f aca="false">DATA!A3074</f>
        <v>ITM13072</v>
      </c>
      <c r="B3074" s="16" t="str">
        <f aca="false">DATA!B3074</f>
        <v>Automotive</v>
      </c>
      <c r="C3074" s="17" t="n">
        <f aca="false">DATA!C3074</f>
        <v>297</v>
      </c>
      <c r="D3074" s="17" t="n">
        <f aca="false">DATA!D3074</f>
        <v>88</v>
      </c>
      <c r="E3074" s="18" t="n">
        <f aca="false">DATA!F3074</f>
        <v>7</v>
      </c>
      <c r="F3074" s="19" t="n">
        <f aca="false">DATA!G3074</f>
        <v>42.86</v>
      </c>
      <c r="G3074" s="19" t="n">
        <f aca="false">DATA!H3074</f>
        <v>4.33</v>
      </c>
      <c r="H3074" s="18" t="n">
        <f aca="false">DATA!E3074</f>
        <v>6</v>
      </c>
      <c r="I3074" s="20" t="n">
        <f aca="false">F3074*E3074</f>
        <v>300.02</v>
      </c>
      <c r="J3074" s="20" t="n">
        <f aca="false">PARAMETER!$B$4*G3074*SQRT(E3074)</f>
        <v>18.8436128612702</v>
      </c>
      <c r="K3074" s="20" t="n">
        <f aca="false">I3074+J3074</f>
        <v>318.86361286127</v>
      </c>
      <c r="L3074" s="20" t="n">
        <f aca="false">K3074+F3074*H3074</f>
        <v>576.02361286127</v>
      </c>
      <c r="M3074" s="16" t="str">
        <f aca="false">IF(C3074&lt;=K3074,"REORDER",IF(C3074&gt;L3074,"OVERSTOCK","OK"))</f>
        <v>REORDER</v>
      </c>
      <c r="N3074" s="16" t="str">
        <f aca="false">IF(C3074&lt;=D3074,"REORDER","OK")</f>
        <v>OK</v>
      </c>
      <c r="O3074" s="18" t="n">
        <f aca="false">IF(D3074&lt;I3074,1,0)</f>
        <v>1</v>
      </c>
      <c r="P3074" s="20" t="n">
        <f aca="false">C3074/F3074</f>
        <v>6.92953803079795</v>
      </c>
      <c r="Q3074" s="19" t="n">
        <f aca="false">DATA!N3074</f>
        <v>68.06</v>
      </c>
      <c r="R3074" s="19" t="n">
        <f aca="false">DATA!O3074</f>
        <v>1.98</v>
      </c>
      <c r="S3074" s="17" t="n">
        <f aca="false">C3074*Q3074</f>
        <v>20213.82</v>
      </c>
      <c r="T3074" s="19" t="n">
        <f aca="false">C3074*R3074</f>
        <v>588.06</v>
      </c>
      <c r="U3074" s="20" t="n">
        <f aca="false">MAX(0,C3074-L3074)</f>
        <v>0</v>
      </c>
      <c r="V3074" s="17" t="n">
        <f aca="false">U3074*Q3074</f>
        <v>0</v>
      </c>
      <c r="W3074" s="19" t="n">
        <f aca="false">U3074*R3074</f>
        <v>0</v>
      </c>
      <c r="X3074" s="20" t="n">
        <f aca="false">MAX(0,K3074-C3074)</f>
        <v>21.8636128612702</v>
      </c>
      <c r="Y3074" s="17" t="n">
        <f aca="false">F3074*PARAMETER!$B$5*Q3074</f>
        <v>1064723.834</v>
      </c>
      <c r="Z3074" s="21" t="n">
        <f aca="false">SUMIF($Y$2:$Y$3205,"&gt;="&amp;Y3074)/SUM($Y$2:$Y$3205)</f>
        <v>0.699723038683046</v>
      </c>
      <c r="AA3074" s="16" t="str">
        <f aca="false">IF(Z3074&lt;=PARAMETER!$B$7,"A",IF(Z3074&lt;=PARAMETER!$B$8,"B","C"))</f>
        <v>A</v>
      </c>
      <c r="AB3074" s="22" t="n">
        <f aca="false">G3074/F3074</f>
        <v>0.101026598226785</v>
      </c>
      <c r="AC3074" s="16" t="str">
        <f aca="false">IF(AB3074&lt;=PARAMETER!$B$9,"X",IF(AB3074&lt;=PARAMETER!$B$10,"Y","Z"))</f>
        <v>X</v>
      </c>
      <c r="AD3074" s="16" t="str">
        <f aca="false">AA3074&amp;AC3074</f>
        <v>AX</v>
      </c>
      <c r="AE3074" s="22" t="n">
        <f aca="false">DATA!I3074</f>
        <v>0.41</v>
      </c>
      <c r="AF3074" s="18" t="n">
        <f aca="false">DATA!L3074</f>
        <v>104</v>
      </c>
      <c r="AG3074" s="16" t="str">
        <f aca="false">DATA!K3074</f>
        <v>C</v>
      </c>
      <c r="AH3074" s="18" t="n">
        <f aca="false">IF(AE3074&gt;=PARAMETER!$B$12,1,0)</f>
        <v>0</v>
      </c>
      <c r="AI3074" s="18" t="n">
        <f aca="false">IF(AF3074&gt;=PARAMETER!$B$13,1,0)</f>
        <v>1</v>
      </c>
      <c r="AJ3074" s="18" t="n">
        <f aca="false">IF(AND(AH3074=1,AI3074=1),1,0)</f>
        <v>0</v>
      </c>
    </row>
    <row r="3075" customFormat="false" ht="15" hidden="false" customHeight="false" outlineLevel="0" collapsed="false">
      <c r="A3075" s="16" t="str">
        <f aca="false">DATA!A3075</f>
        <v>ITM13073</v>
      </c>
      <c r="B3075" s="16" t="str">
        <f aca="false">DATA!B3075</f>
        <v>Groceries</v>
      </c>
      <c r="C3075" s="17" t="n">
        <f aca="false">DATA!C3075</f>
        <v>469</v>
      </c>
      <c r="D3075" s="17" t="n">
        <f aca="false">DATA!D3075</f>
        <v>15</v>
      </c>
      <c r="E3075" s="18" t="n">
        <f aca="false">DATA!F3075</f>
        <v>8</v>
      </c>
      <c r="F3075" s="19" t="n">
        <f aca="false">DATA!G3075</f>
        <v>6.02</v>
      </c>
      <c r="G3075" s="19" t="n">
        <f aca="false">DATA!H3075</f>
        <v>0.52</v>
      </c>
      <c r="H3075" s="18" t="n">
        <f aca="false">DATA!E3075</f>
        <v>10</v>
      </c>
      <c r="I3075" s="20" t="n">
        <f aca="false">F3075*E3075</f>
        <v>48.16</v>
      </c>
      <c r="J3075" s="20" t="n">
        <f aca="false">PARAMETER!$B$4*G3075*SQRT(E3075)</f>
        <v>2.41922127964748</v>
      </c>
      <c r="K3075" s="20" t="n">
        <f aca="false">I3075+J3075</f>
        <v>50.5792212796475</v>
      </c>
      <c r="L3075" s="20" t="n">
        <f aca="false">K3075+F3075*H3075</f>
        <v>110.779221279647</v>
      </c>
      <c r="M3075" s="16" t="str">
        <f aca="false">IF(C3075&lt;=K3075,"REORDER",IF(C3075&gt;L3075,"OVERSTOCK","OK"))</f>
        <v>OVERSTOCK</v>
      </c>
      <c r="N3075" s="16" t="str">
        <f aca="false">IF(C3075&lt;=D3075,"REORDER","OK")</f>
        <v>OK</v>
      </c>
      <c r="O3075" s="18" t="n">
        <f aca="false">IF(D3075&lt;I3075,1,0)</f>
        <v>1</v>
      </c>
      <c r="P3075" s="20" t="n">
        <f aca="false">C3075/F3075</f>
        <v>77.9069767441861</v>
      </c>
      <c r="Q3075" s="19" t="n">
        <f aca="false">DATA!N3075</f>
        <v>138.03</v>
      </c>
      <c r="R3075" s="19" t="n">
        <f aca="false">DATA!O3075</f>
        <v>0.85</v>
      </c>
      <c r="S3075" s="17" t="n">
        <f aca="false">C3075*Q3075</f>
        <v>64736.07</v>
      </c>
      <c r="T3075" s="19" t="n">
        <f aca="false">C3075*R3075</f>
        <v>398.65</v>
      </c>
      <c r="U3075" s="20" t="n">
        <f aca="false">MAX(0,C3075-L3075)</f>
        <v>358.220778720353</v>
      </c>
      <c r="V3075" s="17" t="n">
        <f aca="false">U3075*Q3075</f>
        <v>49445.2140867703</v>
      </c>
      <c r="W3075" s="19" t="n">
        <f aca="false">U3075*R3075</f>
        <v>304.4876619123</v>
      </c>
      <c r="X3075" s="20" t="n">
        <f aca="false">MAX(0,K3075-C3075)</f>
        <v>0</v>
      </c>
      <c r="Y3075" s="17" t="n">
        <f aca="false">F3075*PARAMETER!$B$5*Q3075</f>
        <v>303293.319</v>
      </c>
      <c r="Z3075" s="21" t="n">
        <f aca="false">SUMIF($Y$2:$Y$3205,"&gt;="&amp;Y3075)/SUM($Y$2:$Y$3205)</f>
        <v>0.959740518136152</v>
      </c>
      <c r="AA3075" s="16" t="str">
        <f aca="false">IF(Z3075&lt;=PARAMETER!$B$7,"A",IF(Z3075&lt;=PARAMETER!$B$8,"B","C"))</f>
        <v>C</v>
      </c>
      <c r="AB3075" s="22" t="n">
        <f aca="false">G3075/F3075</f>
        <v>0.0863787375415283</v>
      </c>
      <c r="AC3075" s="16" t="str">
        <f aca="false">IF(AB3075&lt;=PARAMETER!$B$9,"X",IF(AB3075&lt;=PARAMETER!$B$10,"Y","Z"))</f>
        <v>X</v>
      </c>
      <c r="AD3075" s="16" t="str">
        <f aca="false">AA3075&amp;AC3075</f>
        <v>CX</v>
      </c>
      <c r="AE3075" s="22" t="n">
        <f aca="false">DATA!I3075</f>
        <v>0.71</v>
      </c>
      <c r="AF3075" s="18" t="n">
        <f aca="false">DATA!L3075</f>
        <v>84</v>
      </c>
      <c r="AG3075" s="16" t="str">
        <f aca="false">DATA!K3075</f>
        <v>C</v>
      </c>
      <c r="AH3075" s="18" t="n">
        <f aca="false">IF(AE3075&gt;=PARAMETER!$B$12,1,0)</f>
        <v>0</v>
      </c>
      <c r="AI3075" s="18" t="n">
        <f aca="false">IF(AF3075&gt;=PARAMETER!$B$13,1,0)</f>
        <v>0</v>
      </c>
      <c r="AJ3075" s="18" t="n">
        <f aca="false">IF(AND(AH3075=1,AI3075=1),1,0)</f>
        <v>0</v>
      </c>
    </row>
    <row r="3076" customFormat="false" ht="15" hidden="false" customHeight="false" outlineLevel="0" collapsed="false">
      <c r="A3076" s="16" t="str">
        <f aca="false">DATA!A3076</f>
        <v>ITM13074</v>
      </c>
      <c r="B3076" s="16" t="str">
        <f aca="false">DATA!B3076</f>
        <v>Pharma</v>
      </c>
      <c r="C3076" s="17" t="n">
        <f aca="false">DATA!C3076</f>
        <v>448</v>
      </c>
      <c r="D3076" s="17" t="n">
        <f aca="false">DATA!D3076</f>
        <v>52</v>
      </c>
      <c r="E3076" s="18" t="n">
        <f aca="false">DATA!F3076</f>
        <v>6</v>
      </c>
      <c r="F3076" s="19" t="n">
        <f aca="false">DATA!G3076</f>
        <v>7.44</v>
      </c>
      <c r="G3076" s="19" t="n">
        <f aca="false">DATA!H3076</f>
        <v>5.36</v>
      </c>
      <c r="H3076" s="18" t="n">
        <f aca="false">DATA!E3076</f>
        <v>13</v>
      </c>
      <c r="I3076" s="20" t="n">
        <f aca="false">F3076*E3076</f>
        <v>44.64</v>
      </c>
      <c r="J3076" s="20" t="n">
        <f aca="false">PARAMETER!$B$4*G3076*SQRT(E3076)</f>
        <v>21.5957191895217</v>
      </c>
      <c r="K3076" s="20" t="n">
        <f aca="false">I3076+J3076</f>
        <v>66.2357191895217</v>
      </c>
      <c r="L3076" s="20" t="n">
        <f aca="false">K3076+F3076*H3076</f>
        <v>162.955719189522</v>
      </c>
      <c r="M3076" s="16" t="str">
        <f aca="false">IF(C3076&lt;=K3076,"REORDER",IF(C3076&gt;L3076,"OVERSTOCK","OK"))</f>
        <v>OVERSTOCK</v>
      </c>
      <c r="N3076" s="16" t="str">
        <f aca="false">IF(C3076&lt;=D3076,"REORDER","OK")</f>
        <v>OK</v>
      </c>
      <c r="O3076" s="18" t="n">
        <f aca="false">IF(D3076&lt;I3076,1,0)</f>
        <v>0</v>
      </c>
      <c r="P3076" s="20" t="n">
        <f aca="false">C3076/F3076</f>
        <v>60.2150537634409</v>
      </c>
      <c r="Q3076" s="19" t="n">
        <f aca="false">DATA!N3076</f>
        <v>116.86</v>
      </c>
      <c r="R3076" s="19" t="n">
        <f aca="false">DATA!O3076</f>
        <v>1.37</v>
      </c>
      <c r="S3076" s="17" t="n">
        <f aca="false">C3076*Q3076</f>
        <v>52353.28</v>
      </c>
      <c r="T3076" s="19" t="n">
        <f aca="false">C3076*R3076</f>
        <v>613.76</v>
      </c>
      <c r="U3076" s="20" t="n">
        <f aca="false">MAX(0,C3076-L3076)</f>
        <v>285.044280810478</v>
      </c>
      <c r="V3076" s="17" t="n">
        <f aca="false">U3076*Q3076</f>
        <v>33310.2746555125</v>
      </c>
      <c r="W3076" s="19" t="n">
        <f aca="false">U3076*R3076</f>
        <v>390.510664710355</v>
      </c>
      <c r="X3076" s="20" t="n">
        <f aca="false">MAX(0,K3076-C3076)</f>
        <v>0</v>
      </c>
      <c r="Y3076" s="17" t="n">
        <f aca="false">F3076*PARAMETER!$B$5*Q3076</f>
        <v>317345.016</v>
      </c>
      <c r="Z3076" s="21" t="n">
        <f aca="false">SUMIF($Y$2:$Y$3205,"&gt;="&amp;Y3076)/SUM($Y$2:$Y$3205)</f>
        <v>0.955884595823148</v>
      </c>
      <c r="AA3076" s="16" t="str">
        <f aca="false">IF(Z3076&lt;=PARAMETER!$B$7,"A",IF(Z3076&lt;=PARAMETER!$B$8,"B","C"))</f>
        <v>C</v>
      </c>
      <c r="AB3076" s="22" t="n">
        <f aca="false">G3076/F3076</f>
        <v>0.720430107526882</v>
      </c>
      <c r="AC3076" s="16" t="str">
        <f aca="false">IF(AB3076&lt;=PARAMETER!$B$9,"X",IF(AB3076&lt;=PARAMETER!$B$10,"Y","Z"))</f>
        <v>Z</v>
      </c>
      <c r="AD3076" s="16" t="str">
        <f aca="false">AA3076&amp;AC3076</f>
        <v>CZ</v>
      </c>
      <c r="AE3076" s="22" t="n">
        <f aca="false">DATA!I3076</f>
        <v>0.37</v>
      </c>
      <c r="AF3076" s="18" t="n">
        <f aca="false">DATA!L3076</f>
        <v>177</v>
      </c>
      <c r="AG3076" s="16" t="str">
        <f aca="false">DATA!K3076</f>
        <v>B</v>
      </c>
      <c r="AH3076" s="18" t="n">
        <f aca="false">IF(AE3076&gt;=PARAMETER!$B$12,1,0)</f>
        <v>0</v>
      </c>
      <c r="AI3076" s="18" t="n">
        <f aca="false">IF(AF3076&gt;=PARAMETER!$B$13,1,0)</f>
        <v>1</v>
      </c>
      <c r="AJ3076" s="18" t="n">
        <f aca="false">IF(AND(AH3076=1,AI3076=1),1,0)</f>
        <v>0</v>
      </c>
    </row>
    <row r="3077" customFormat="false" ht="15" hidden="false" customHeight="false" outlineLevel="0" collapsed="false">
      <c r="A3077" s="16" t="str">
        <f aca="false">DATA!A3077</f>
        <v>ITM13075</v>
      </c>
      <c r="B3077" s="16" t="str">
        <f aca="false">DATA!B3077</f>
        <v>Apparel</v>
      </c>
      <c r="C3077" s="17" t="n">
        <f aca="false">DATA!C3077</f>
        <v>344</v>
      </c>
      <c r="D3077" s="17" t="n">
        <f aca="false">DATA!D3077</f>
        <v>44</v>
      </c>
      <c r="E3077" s="18" t="n">
        <f aca="false">DATA!F3077</f>
        <v>7</v>
      </c>
      <c r="F3077" s="19" t="n">
        <f aca="false">DATA!G3077</f>
        <v>34.14</v>
      </c>
      <c r="G3077" s="19" t="n">
        <f aca="false">DATA!H3077</f>
        <v>2.34</v>
      </c>
      <c r="H3077" s="18" t="n">
        <f aca="false">DATA!E3077</f>
        <v>13</v>
      </c>
      <c r="I3077" s="20" t="n">
        <f aca="false">F3077*E3077</f>
        <v>238.98</v>
      </c>
      <c r="J3077" s="20" t="n">
        <f aca="false">PARAMETER!$B$4*G3077*SQRT(E3077)</f>
        <v>10.1833843176379</v>
      </c>
      <c r="K3077" s="20" t="n">
        <f aca="false">I3077+J3077</f>
        <v>249.163384317638</v>
      </c>
      <c r="L3077" s="20" t="n">
        <f aca="false">K3077+F3077*H3077</f>
        <v>692.983384317638</v>
      </c>
      <c r="M3077" s="16" t="str">
        <f aca="false">IF(C3077&lt;=K3077,"REORDER",IF(C3077&gt;L3077,"OVERSTOCK","OK"))</f>
        <v>OK</v>
      </c>
      <c r="N3077" s="16" t="str">
        <f aca="false">IF(C3077&lt;=D3077,"REORDER","OK")</f>
        <v>OK</v>
      </c>
      <c r="O3077" s="18" t="n">
        <f aca="false">IF(D3077&lt;I3077,1,0)</f>
        <v>1</v>
      </c>
      <c r="P3077" s="20" t="n">
        <f aca="false">C3077/F3077</f>
        <v>10.0761570005858</v>
      </c>
      <c r="Q3077" s="19" t="n">
        <f aca="false">DATA!N3077</f>
        <v>171.83</v>
      </c>
      <c r="R3077" s="19" t="n">
        <f aca="false">DATA!O3077</f>
        <v>0.33</v>
      </c>
      <c r="S3077" s="17" t="n">
        <f aca="false">C3077*Q3077</f>
        <v>59109.52</v>
      </c>
      <c r="T3077" s="19" t="n">
        <f aca="false">C3077*R3077</f>
        <v>113.52</v>
      </c>
      <c r="U3077" s="20" t="n">
        <f aca="false">MAX(0,C3077-L3077)</f>
        <v>0</v>
      </c>
      <c r="V3077" s="17" t="n">
        <f aca="false">U3077*Q3077</f>
        <v>0</v>
      </c>
      <c r="W3077" s="19" t="n">
        <f aca="false">U3077*R3077</f>
        <v>0</v>
      </c>
      <c r="X3077" s="20" t="n">
        <f aca="false">MAX(0,K3077-C3077)</f>
        <v>0</v>
      </c>
      <c r="Y3077" s="17" t="n">
        <f aca="false">F3077*PARAMETER!$B$5*Q3077</f>
        <v>2141190.813</v>
      </c>
      <c r="Z3077" s="21" t="n">
        <f aca="false">SUMIF($Y$2:$Y$3205,"&gt;="&amp;Y3077)/SUM($Y$2:$Y$3205)</f>
        <v>0.291918809628119</v>
      </c>
      <c r="AA3077" s="16" t="str">
        <f aca="false">IF(Z3077&lt;=PARAMETER!$B$7,"A",IF(Z3077&lt;=PARAMETER!$B$8,"B","C"))</f>
        <v>A</v>
      </c>
      <c r="AB3077" s="22" t="n">
        <f aca="false">G3077/F3077</f>
        <v>0.0685413005272408</v>
      </c>
      <c r="AC3077" s="16" t="str">
        <f aca="false">IF(AB3077&lt;=PARAMETER!$B$9,"X",IF(AB3077&lt;=PARAMETER!$B$10,"Y","Z"))</f>
        <v>X</v>
      </c>
      <c r="AD3077" s="16" t="str">
        <f aca="false">AA3077&amp;AC3077</f>
        <v>AX</v>
      </c>
      <c r="AE3077" s="22" t="n">
        <f aca="false">DATA!I3077</f>
        <v>0.42</v>
      </c>
      <c r="AF3077" s="18" t="n">
        <f aca="false">DATA!L3077</f>
        <v>125</v>
      </c>
      <c r="AG3077" s="16" t="str">
        <f aca="false">DATA!K3077</f>
        <v>C</v>
      </c>
      <c r="AH3077" s="18" t="n">
        <f aca="false">IF(AE3077&gt;=PARAMETER!$B$12,1,0)</f>
        <v>0</v>
      </c>
      <c r="AI3077" s="18" t="n">
        <f aca="false">IF(AF3077&gt;=PARAMETER!$B$13,1,0)</f>
        <v>1</v>
      </c>
      <c r="AJ3077" s="18" t="n">
        <f aca="false">IF(AND(AH3077=1,AI3077=1),1,0)</f>
        <v>0</v>
      </c>
    </row>
    <row r="3078" customFormat="false" ht="15" hidden="false" customHeight="false" outlineLevel="0" collapsed="false">
      <c r="A3078" s="16" t="str">
        <f aca="false">DATA!A3078</f>
        <v>ITM13076</v>
      </c>
      <c r="B3078" s="16" t="str">
        <f aca="false">DATA!B3078</f>
        <v>Pharma</v>
      </c>
      <c r="C3078" s="17" t="n">
        <f aca="false">DATA!C3078</f>
        <v>238</v>
      </c>
      <c r="D3078" s="17" t="n">
        <f aca="false">DATA!D3078</f>
        <v>63</v>
      </c>
      <c r="E3078" s="18" t="n">
        <f aca="false">DATA!F3078</f>
        <v>6</v>
      </c>
      <c r="F3078" s="19" t="n">
        <f aca="false">DATA!G3078</f>
        <v>12.31</v>
      </c>
      <c r="G3078" s="19" t="n">
        <f aca="false">DATA!H3078</f>
        <v>8.75</v>
      </c>
      <c r="H3078" s="18" t="n">
        <f aca="false">DATA!E3078</f>
        <v>13</v>
      </c>
      <c r="I3078" s="20" t="n">
        <f aca="false">F3078*E3078</f>
        <v>73.86</v>
      </c>
      <c r="J3078" s="20" t="n">
        <f aca="false">PARAMETER!$B$4*G3078*SQRT(E3078)</f>
        <v>35.2542057664767</v>
      </c>
      <c r="K3078" s="20" t="n">
        <f aca="false">I3078+J3078</f>
        <v>109.114205766477</v>
      </c>
      <c r="L3078" s="20" t="n">
        <f aca="false">K3078+F3078*H3078</f>
        <v>269.144205766477</v>
      </c>
      <c r="M3078" s="16" t="str">
        <f aca="false">IF(C3078&lt;=K3078,"REORDER",IF(C3078&gt;L3078,"OVERSTOCK","OK"))</f>
        <v>OK</v>
      </c>
      <c r="N3078" s="16" t="str">
        <f aca="false">IF(C3078&lt;=D3078,"REORDER","OK")</f>
        <v>OK</v>
      </c>
      <c r="O3078" s="18" t="n">
        <f aca="false">IF(D3078&lt;I3078,1,0)</f>
        <v>1</v>
      </c>
      <c r="P3078" s="20" t="n">
        <f aca="false">C3078/F3078</f>
        <v>19.3338748984565</v>
      </c>
      <c r="Q3078" s="19" t="n">
        <f aca="false">DATA!N3078</f>
        <v>55.91</v>
      </c>
      <c r="R3078" s="19" t="n">
        <f aca="false">DATA!O3078</f>
        <v>1.85</v>
      </c>
      <c r="S3078" s="17" t="n">
        <f aca="false">C3078*Q3078</f>
        <v>13306.58</v>
      </c>
      <c r="T3078" s="19" t="n">
        <f aca="false">C3078*R3078</f>
        <v>440.3</v>
      </c>
      <c r="U3078" s="20" t="n">
        <f aca="false">MAX(0,C3078-L3078)</f>
        <v>0</v>
      </c>
      <c r="V3078" s="17" t="n">
        <f aca="false">U3078*Q3078</f>
        <v>0</v>
      </c>
      <c r="W3078" s="19" t="n">
        <f aca="false">U3078*R3078</f>
        <v>0</v>
      </c>
      <c r="X3078" s="20" t="n">
        <f aca="false">MAX(0,K3078-C3078)</f>
        <v>0</v>
      </c>
      <c r="Y3078" s="17" t="n">
        <f aca="false">F3078*PARAMETER!$B$5*Q3078</f>
        <v>251212.0165</v>
      </c>
      <c r="Z3078" s="21" t="n">
        <f aca="false">SUMIF($Y$2:$Y$3205,"&gt;="&amp;Y3078)/SUM($Y$2:$Y$3205)</f>
        <v>0.972120349899956</v>
      </c>
      <c r="AA3078" s="16" t="str">
        <f aca="false">IF(Z3078&lt;=PARAMETER!$B$7,"A",IF(Z3078&lt;=PARAMETER!$B$8,"B","C"))</f>
        <v>C</v>
      </c>
      <c r="AB3078" s="22" t="n">
        <f aca="false">G3078/F3078</f>
        <v>0.710804224207961</v>
      </c>
      <c r="AC3078" s="16" t="str">
        <f aca="false">IF(AB3078&lt;=PARAMETER!$B$9,"X",IF(AB3078&lt;=PARAMETER!$B$10,"Y","Z"))</f>
        <v>Z</v>
      </c>
      <c r="AD3078" s="16" t="str">
        <f aca="false">AA3078&amp;AC3078</f>
        <v>CZ</v>
      </c>
      <c r="AE3078" s="22" t="n">
        <f aca="false">DATA!I3078</f>
        <v>0.49</v>
      </c>
      <c r="AF3078" s="18" t="n">
        <f aca="false">DATA!L3078</f>
        <v>139</v>
      </c>
      <c r="AG3078" s="16" t="str">
        <f aca="false">DATA!K3078</f>
        <v>D</v>
      </c>
      <c r="AH3078" s="18" t="n">
        <f aca="false">IF(AE3078&gt;=PARAMETER!$B$12,1,0)</f>
        <v>0</v>
      </c>
      <c r="AI3078" s="18" t="n">
        <f aca="false">IF(AF3078&gt;=PARAMETER!$B$13,1,0)</f>
        <v>1</v>
      </c>
      <c r="AJ3078" s="18" t="n">
        <f aca="false">IF(AND(AH3078=1,AI3078=1),1,0)</f>
        <v>0</v>
      </c>
    </row>
    <row r="3079" customFormat="false" ht="15" hidden="false" customHeight="false" outlineLevel="0" collapsed="false">
      <c r="A3079" s="16" t="str">
        <f aca="false">DATA!A3079</f>
        <v>ITM13077</v>
      </c>
      <c r="B3079" s="16" t="str">
        <f aca="false">DATA!B3079</f>
        <v>Electronics</v>
      </c>
      <c r="C3079" s="17" t="n">
        <f aca="false">DATA!C3079</f>
        <v>108</v>
      </c>
      <c r="D3079" s="17" t="n">
        <f aca="false">DATA!D3079</f>
        <v>71</v>
      </c>
      <c r="E3079" s="18" t="n">
        <f aca="false">DATA!F3079</f>
        <v>6</v>
      </c>
      <c r="F3079" s="19" t="n">
        <f aca="false">DATA!G3079</f>
        <v>39.76</v>
      </c>
      <c r="G3079" s="19" t="n">
        <f aca="false">DATA!H3079</f>
        <v>1.49</v>
      </c>
      <c r="H3079" s="18" t="n">
        <f aca="false">DATA!E3079</f>
        <v>7</v>
      </c>
      <c r="I3079" s="20" t="n">
        <f aca="false">F3079*E3079</f>
        <v>238.56</v>
      </c>
      <c r="J3079" s="20" t="n">
        <f aca="false">PARAMETER!$B$4*G3079*SQRT(E3079)</f>
        <v>6.00328761052003</v>
      </c>
      <c r="K3079" s="20" t="n">
        <f aca="false">I3079+J3079</f>
        <v>244.56328761052</v>
      </c>
      <c r="L3079" s="20" t="n">
        <f aca="false">K3079+F3079*H3079</f>
        <v>522.88328761052</v>
      </c>
      <c r="M3079" s="16" t="str">
        <f aca="false">IF(C3079&lt;=K3079,"REORDER",IF(C3079&gt;L3079,"OVERSTOCK","OK"))</f>
        <v>REORDER</v>
      </c>
      <c r="N3079" s="16" t="str">
        <f aca="false">IF(C3079&lt;=D3079,"REORDER","OK")</f>
        <v>OK</v>
      </c>
      <c r="O3079" s="18" t="n">
        <f aca="false">IF(D3079&lt;I3079,1,0)</f>
        <v>1</v>
      </c>
      <c r="P3079" s="20" t="n">
        <f aca="false">C3079/F3079</f>
        <v>2.71629778672032</v>
      </c>
      <c r="Q3079" s="19" t="n">
        <f aca="false">DATA!N3079</f>
        <v>17.62</v>
      </c>
      <c r="R3079" s="19" t="n">
        <f aca="false">DATA!O3079</f>
        <v>1.67</v>
      </c>
      <c r="S3079" s="17" t="n">
        <f aca="false">C3079*Q3079</f>
        <v>1902.96</v>
      </c>
      <c r="T3079" s="19" t="n">
        <f aca="false">C3079*R3079</f>
        <v>180.36</v>
      </c>
      <c r="U3079" s="20" t="n">
        <f aca="false">MAX(0,C3079-L3079)</f>
        <v>0</v>
      </c>
      <c r="V3079" s="17" t="n">
        <f aca="false">U3079*Q3079</f>
        <v>0</v>
      </c>
      <c r="W3079" s="19" t="n">
        <f aca="false">U3079*R3079</f>
        <v>0</v>
      </c>
      <c r="X3079" s="20" t="n">
        <f aca="false">MAX(0,K3079-C3079)</f>
        <v>136.56328761052</v>
      </c>
      <c r="Y3079" s="17" t="n">
        <f aca="false">F3079*PARAMETER!$B$5*Q3079</f>
        <v>255708.488</v>
      </c>
      <c r="Z3079" s="21" t="n">
        <f aca="false">SUMIF($Y$2:$Y$3205,"&gt;="&amp;Y3079)/SUM($Y$2:$Y$3205)</f>
        <v>0.97082821329253</v>
      </c>
      <c r="AA3079" s="16" t="str">
        <f aca="false">IF(Z3079&lt;=PARAMETER!$B$7,"A",IF(Z3079&lt;=PARAMETER!$B$8,"B","C"))</f>
        <v>C</v>
      </c>
      <c r="AB3079" s="22" t="n">
        <f aca="false">G3079/F3079</f>
        <v>0.0374748490945674</v>
      </c>
      <c r="AC3079" s="16" t="str">
        <f aca="false">IF(AB3079&lt;=PARAMETER!$B$9,"X",IF(AB3079&lt;=PARAMETER!$B$10,"Y","Z"))</f>
        <v>X</v>
      </c>
      <c r="AD3079" s="16" t="str">
        <f aca="false">AA3079&amp;AC3079</f>
        <v>CX</v>
      </c>
      <c r="AE3079" s="22" t="n">
        <f aca="false">DATA!I3079</f>
        <v>0.1</v>
      </c>
      <c r="AF3079" s="18" t="n">
        <f aca="false">DATA!L3079</f>
        <v>77</v>
      </c>
      <c r="AG3079" s="16" t="str">
        <f aca="false">DATA!K3079</f>
        <v>A</v>
      </c>
      <c r="AH3079" s="18" t="n">
        <f aca="false">IF(AE3079&gt;=PARAMETER!$B$12,1,0)</f>
        <v>0</v>
      </c>
      <c r="AI3079" s="18" t="n">
        <f aca="false">IF(AF3079&gt;=PARAMETER!$B$13,1,0)</f>
        <v>0</v>
      </c>
      <c r="AJ3079" s="18" t="n">
        <f aca="false">IF(AND(AH3079=1,AI3079=1),1,0)</f>
        <v>0</v>
      </c>
    </row>
    <row r="3080" customFormat="false" ht="15" hidden="false" customHeight="false" outlineLevel="0" collapsed="false">
      <c r="A3080" s="16" t="str">
        <f aca="false">DATA!A3080</f>
        <v>ITM13078</v>
      </c>
      <c r="B3080" s="16" t="str">
        <f aca="false">DATA!B3080</f>
        <v>Electronics</v>
      </c>
      <c r="C3080" s="17" t="n">
        <f aca="false">DATA!C3080</f>
        <v>91</v>
      </c>
      <c r="D3080" s="17" t="n">
        <f aca="false">DATA!D3080</f>
        <v>78</v>
      </c>
      <c r="E3080" s="18" t="n">
        <f aca="false">DATA!F3080</f>
        <v>5</v>
      </c>
      <c r="F3080" s="19" t="n">
        <f aca="false">DATA!G3080</f>
        <v>29.98</v>
      </c>
      <c r="G3080" s="19" t="n">
        <f aca="false">DATA!H3080</f>
        <v>0.51</v>
      </c>
      <c r="H3080" s="18" t="n">
        <f aca="false">DATA!E3080</f>
        <v>3</v>
      </c>
      <c r="I3080" s="20" t="n">
        <f aca="false">F3080*E3080</f>
        <v>149.9</v>
      </c>
      <c r="J3080" s="20" t="n">
        <f aca="false">PARAMETER!$B$4*G3080*SQRT(E3080)</f>
        <v>1.87578230667929</v>
      </c>
      <c r="K3080" s="20" t="n">
        <f aca="false">I3080+J3080</f>
        <v>151.775782306679</v>
      </c>
      <c r="L3080" s="20" t="n">
        <f aca="false">K3080+F3080*H3080</f>
        <v>241.715782306679</v>
      </c>
      <c r="M3080" s="16" t="str">
        <f aca="false">IF(C3080&lt;=K3080,"REORDER",IF(C3080&gt;L3080,"OVERSTOCK","OK"))</f>
        <v>REORDER</v>
      </c>
      <c r="N3080" s="16" t="str">
        <f aca="false">IF(C3080&lt;=D3080,"REORDER","OK")</f>
        <v>OK</v>
      </c>
      <c r="O3080" s="18" t="n">
        <f aca="false">IF(D3080&lt;I3080,1,0)</f>
        <v>1</v>
      </c>
      <c r="P3080" s="20" t="n">
        <f aca="false">C3080/F3080</f>
        <v>3.03535690460307</v>
      </c>
      <c r="Q3080" s="19" t="n">
        <f aca="false">DATA!N3080</f>
        <v>44.58</v>
      </c>
      <c r="R3080" s="19" t="n">
        <f aca="false">DATA!O3080</f>
        <v>0.83</v>
      </c>
      <c r="S3080" s="17" t="n">
        <f aca="false">C3080*Q3080</f>
        <v>4056.78</v>
      </c>
      <c r="T3080" s="19" t="n">
        <f aca="false">C3080*R3080</f>
        <v>75.53</v>
      </c>
      <c r="U3080" s="20" t="n">
        <f aca="false">MAX(0,C3080-L3080)</f>
        <v>0</v>
      </c>
      <c r="V3080" s="17" t="n">
        <f aca="false">U3080*Q3080</f>
        <v>0</v>
      </c>
      <c r="W3080" s="19" t="n">
        <f aca="false">U3080*R3080</f>
        <v>0</v>
      </c>
      <c r="X3080" s="20" t="n">
        <f aca="false">MAX(0,K3080-C3080)</f>
        <v>60.7757823066793</v>
      </c>
      <c r="Y3080" s="17" t="n">
        <f aca="false">F3080*PARAMETER!$B$5*Q3080</f>
        <v>487825.566</v>
      </c>
      <c r="Z3080" s="21" t="n">
        <f aca="false">SUMIF($Y$2:$Y$3205,"&gt;="&amp;Y3080)/SUM($Y$2:$Y$3205)</f>
        <v>0.909568778700449</v>
      </c>
      <c r="AA3080" s="16" t="str">
        <f aca="false">IF(Z3080&lt;=PARAMETER!$B$7,"A",IF(Z3080&lt;=PARAMETER!$B$8,"B","C"))</f>
        <v>B</v>
      </c>
      <c r="AB3080" s="22" t="n">
        <f aca="false">G3080/F3080</f>
        <v>0.0170113408939293</v>
      </c>
      <c r="AC3080" s="16" t="str">
        <f aca="false">IF(AB3080&lt;=PARAMETER!$B$9,"X",IF(AB3080&lt;=PARAMETER!$B$10,"Y","Z"))</f>
        <v>X</v>
      </c>
      <c r="AD3080" s="16" t="str">
        <f aca="false">AA3080&amp;AC3080</f>
        <v>BX</v>
      </c>
      <c r="AE3080" s="22" t="n">
        <f aca="false">DATA!I3080</f>
        <v>0.54</v>
      </c>
      <c r="AF3080" s="18" t="n">
        <f aca="false">DATA!L3080</f>
        <v>89</v>
      </c>
      <c r="AG3080" s="16" t="str">
        <f aca="false">DATA!K3080</f>
        <v>C</v>
      </c>
      <c r="AH3080" s="18" t="n">
        <f aca="false">IF(AE3080&gt;=PARAMETER!$B$12,1,0)</f>
        <v>0</v>
      </c>
      <c r="AI3080" s="18" t="n">
        <f aca="false">IF(AF3080&gt;=PARAMETER!$B$13,1,0)</f>
        <v>0</v>
      </c>
      <c r="AJ3080" s="18" t="n">
        <f aca="false">IF(AND(AH3080=1,AI3080=1),1,0)</f>
        <v>0</v>
      </c>
    </row>
    <row r="3081" customFormat="false" ht="15" hidden="false" customHeight="false" outlineLevel="0" collapsed="false">
      <c r="A3081" s="16" t="str">
        <f aca="false">DATA!A3081</f>
        <v>ITM13079</v>
      </c>
      <c r="B3081" s="16" t="str">
        <f aca="false">DATA!B3081</f>
        <v>Automotive</v>
      </c>
      <c r="C3081" s="17" t="n">
        <f aca="false">DATA!C3081</f>
        <v>266</v>
      </c>
      <c r="D3081" s="17" t="n">
        <f aca="false">DATA!D3081</f>
        <v>91</v>
      </c>
      <c r="E3081" s="18" t="n">
        <f aca="false">DATA!F3081</f>
        <v>2</v>
      </c>
      <c r="F3081" s="19" t="n">
        <f aca="false">DATA!G3081</f>
        <v>12.26</v>
      </c>
      <c r="G3081" s="19" t="n">
        <f aca="false">DATA!H3081</f>
        <v>4.79</v>
      </c>
      <c r="H3081" s="18" t="n">
        <f aca="false">DATA!E3081</f>
        <v>11</v>
      </c>
      <c r="I3081" s="20" t="n">
        <f aca="false">F3081*E3081</f>
        <v>24.52</v>
      </c>
      <c r="J3081" s="20" t="n">
        <f aca="false">PARAMETER!$B$4*G3081*SQRT(E3081)</f>
        <v>11.1423749322225</v>
      </c>
      <c r="K3081" s="20" t="n">
        <f aca="false">I3081+J3081</f>
        <v>35.6623749322225</v>
      </c>
      <c r="L3081" s="20" t="n">
        <f aca="false">K3081+F3081*H3081</f>
        <v>170.522374932223</v>
      </c>
      <c r="M3081" s="16" t="str">
        <f aca="false">IF(C3081&lt;=K3081,"REORDER",IF(C3081&gt;L3081,"OVERSTOCK","OK"))</f>
        <v>OVERSTOCK</v>
      </c>
      <c r="N3081" s="16" t="str">
        <f aca="false">IF(C3081&lt;=D3081,"REORDER","OK")</f>
        <v>OK</v>
      </c>
      <c r="O3081" s="18" t="n">
        <f aca="false">IF(D3081&lt;I3081,1,0)</f>
        <v>0</v>
      </c>
      <c r="P3081" s="20" t="n">
        <f aca="false">C3081/F3081</f>
        <v>21.6965742251224</v>
      </c>
      <c r="Q3081" s="19" t="n">
        <f aca="false">DATA!N3081</f>
        <v>75.24</v>
      </c>
      <c r="R3081" s="19" t="n">
        <f aca="false">DATA!O3081</f>
        <v>0.76</v>
      </c>
      <c r="S3081" s="17" t="n">
        <f aca="false">C3081*Q3081</f>
        <v>20013.84</v>
      </c>
      <c r="T3081" s="19" t="n">
        <f aca="false">C3081*R3081</f>
        <v>202.16</v>
      </c>
      <c r="U3081" s="20" t="n">
        <f aca="false">MAX(0,C3081-L3081)</f>
        <v>95.4776250677775</v>
      </c>
      <c r="V3081" s="17" t="n">
        <f aca="false">U3081*Q3081</f>
        <v>7183.73651009958</v>
      </c>
      <c r="W3081" s="19" t="n">
        <f aca="false">U3081*R3081</f>
        <v>72.5629950515109</v>
      </c>
      <c r="X3081" s="20" t="n">
        <f aca="false">MAX(0,K3081-C3081)</f>
        <v>0</v>
      </c>
      <c r="Y3081" s="17" t="n">
        <f aca="false">F3081*PARAMETER!$B$5*Q3081</f>
        <v>336691.476</v>
      </c>
      <c r="Z3081" s="21" t="n">
        <f aca="false">SUMIF($Y$2:$Y$3205,"&gt;="&amp;Y3081)/SUM($Y$2:$Y$3205)</f>
        <v>0.95128281357471</v>
      </c>
      <c r="AA3081" s="16" t="str">
        <f aca="false">IF(Z3081&lt;=PARAMETER!$B$7,"A",IF(Z3081&lt;=PARAMETER!$B$8,"B","C"))</f>
        <v>C</v>
      </c>
      <c r="AB3081" s="22" t="n">
        <f aca="false">G3081/F3081</f>
        <v>0.390701468189233</v>
      </c>
      <c r="AC3081" s="16" t="str">
        <f aca="false">IF(AB3081&lt;=PARAMETER!$B$9,"X",IF(AB3081&lt;=PARAMETER!$B$10,"Y","Z"))</f>
        <v>Y</v>
      </c>
      <c r="AD3081" s="16" t="str">
        <f aca="false">AA3081&amp;AC3081</f>
        <v>CY</v>
      </c>
      <c r="AE3081" s="22" t="n">
        <f aca="false">DATA!I3081</f>
        <v>0.33</v>
      </c>
      <c r="AF3081" s="18" t="n">
        <f aca="false">DATA!L3081</f>
        <v>114</v>
      </c>
      <c r="AG3081" s="16" t="str">
        <f aca="false">DATA!K3081</f>
        <v>B</v>
      </c>
      <c r="AH3081" s="18" t="n">
        <f aca="false">IF(AE3081&gt;=PARAMETER!$B$12,1,0)</f>
        <v>0</v>
      </c>
      <c r="AI3081" s="18" t="n">
        <f aca="false">IF(AF3081&gt;=PARAMETER!$B$13,1,0)</f>
        <v>1</v>
      </c>
      <c r="AJ3081" s="18" t="n">
        <f aca="false">IF(AND(AH3081=1,AI3081=1),1,0)</f>
        <v>0</v>
      </c>
    </row>
    <row r="3082" customFormat="false" ht="15" hidden="false" customHeight="false" outlineLevel="0" collapsed="false">
      <c r="A3082" s="16" t="str">
        <f aca="false">DATA!A3082</f>
        <v>ITM13080</v>
      </c>
      <c r="B3082" s="16" t="str">
        <f aca="false">DATA!B3082</f>
        <v>Automotive</v>
      </c>
      <c r="C3082" s="17" t="n">
        <f aca="false">DATA!C3082</f>
        <v>148</v>
      </c>
      <c r="D3082" s="17" t="n">
        <f aca="false">DATA!D3082</f>
        <v>25</v>
      </c>
      <c r="E3082" s="18" t="n">
        <f aca="false">DATA!F3082</f>
        <v>6</v>
      </c>
      <c r="F3082" s="19" t="n">
        <f aca="false">DATA!G3082</f>
        <v>24.46</v>
      </c>
      <c r="G3082" s="19" t="n">
        <f aca="false">DATA!H3082</f>
        <v>1.98</v>
      </c>
      <c r="H3082" s="18" t="n">
        <f aca="false">DATA!E3082</f>
        <v>3</v>
      </c>
      <c r="I3082" s="20" t="n">
        <f aca="false">F3082*E3082</f>
        <v>146.76</v>
      </c>
      <c r="J3082" s="20" t="n">
        <f aca="false">PARAMETER!$B$4*G3082*SQRT(E3082)</f>
        <v>7.97752313344273</v>
      </c>
      <c r="K3082" s="20" t="n">
        <f aca="false">I3082+J3082</f>
        <v>154.737523133443</v>
      </c>
      <c r="L3082" s="20" t="n">
        <f aca="false">K3082+F3082*H3082</f>
        <v>228.117523133443</v>
      </c>
      <c r="M3082" s="16" t="str">
        <f aca="false">IF(C3082&lt;=K3082,"REORDER",IF(C3082&gt;L3082,"OVERSTOCK","OK"))</f>
        <v>REORDER</v>
      </c>
      <c r="N3082" s="16" t="str">
        <f aca="false">IF(C3082&lt;=D3082,"REORDER","OK")</f>
        <v>OK</v>
      </c>
      <c r="O3082" s="18" t="n">
        <f aca="false">IF(D3082&lt;I3082,1,0)</f>
        <v>1</v>
      </c>
      <c r="P3082" s="20" t="n">
        <f aca="false">C3082/F3082</f>
        <v>6.05069501226492</v>
      </c>
      <c r="Q3082" s="19" t="n">
        <f aca="false">DATA!N3082</f>
        <v>44.13</v>
      </c>
      <c r="R3082" s="19" t="n">
        <f aca="false">DATA!O3082</f>
        <v>0.92</v>
      </c>
      <c r="S3082" s="17" t="n">
        <f aca="false">C3082*Q3082</f>
        <v>6531.24</v>
      </c>
      <c r="T3082" s="19" t="n">
        <f aca="false">C3082*R3082</f>
        <v>136.16</v>
      </c>
      <c r="U3082" s="20" t="n">
        <f aca="false">MAX(0,C3082-L3082)</f>
        <v>0</v>
      </c>
      <c r="V3082" s="17" t="n">
        <f aca="false">U3082*Q3082</f>
        <v>0</v>
      </c>
      <c r="W3082" s="19" t="n">
        <f aca="false">U3082*R3082</f>
        <v>0</v>
      </c>
      <c r="X3082" s="20" t="n">
        <f aca="false">MAX(0,K3082-C3082)</f>
        <v>6.73752313344272</v>
      </c>
      <c r="Y3082" s="17" t="n">
        <f aca="false">F3082*PARAMETER!$B$5*Q3082</f>
        <v>393988.227</v>
      </c>
      <c r="Z3082" s="21" t="n">
        <f aca="false">SUMIF($Y$2:$Y$3205,"&gt;="&amp;Y3082)/SUM($Y$2:$Y$3205)</f>
        <v>0.936436474897622</v>
      </c>
      <c r="AA3082" s="16" t="str">
        <f aca="false">IF(Z3082&lt;=PARAMETER!$B$7,"A",IF(Z3082&lt;=PARAMETER!$B$8,"B","C"))</f>
        <v>B</v>
      </c>
      <c r="AB3082" s="22" t="n">
        <f aca="false">G3082/F3082</f>
        <v>0.0809484873262469</v>
      </c>
      <c r="AC3082" s="16" t="str">
        <f aca="false">IF(AB3082&lt;=PARAMETER!$B$9,"X",IF(AB3082&lt;=PARAMETER!$B$10,"Y","Z"))</f>
        <v>X</v>
      </c>
      <c r="AD3082" s="16" t="str">
        <f aca="false">AA3082&amp;AC3082</f>
        <v>BX</v>
      </c>
      <c r="AE3082" s="22" t="n">
        <f aca="false">DATA!I3082</f>
        <v>0.15</v>
      </c>
      <c r="AF3082" s="18" t="n">
        <f aca="false">DATA!L3082</f>
        <v>78</v>
      </c>
      <c r="AG3082" s="16" t="str">
        <f aca="false">DATA!K3082</f>
        <v>B</v>
      </c>
      <c r="AH3082" s="18" t="n">
        <f aca="false">IF(AE3082&gt;=PARAMETER!$B$12,1,0)</f>
        <v>0</v>
      </c>
      <c r="AI3082" s="18" t="n">
        <f aca="false">IF(AF3082&gt;=PARAMETER!$B$13,1,0)</f>
        <v>0</v>
      </c>
      <c r="AJ3082" s="18" t="n">
        <f aca="false">IF(AND(AH3082=1,AI3082=1),1,0)</f>
        <v>0</v>
      </c>
    </row>
    <row r="3083" customFormat="false" ht="15" hidden="false" customHeight="false" outlineLevel="0" collapsed="false">
      <c r="A3083" s="16" t="str">
        <f aca="false">DATA!A3083</f>
        <v>ITM13081</v>
      </c>
      <c r="B3083" s="16" t="str">
        <f aca="false">DATA!B3083</f>
        <v>Groceries</v>
      </c>
      <c r="C3083" s="17" t="n">
        <f aca="false">DATA!C3083</f>
        <v>231</v>
      </c>
      <c r="D3083" s="17" t="n">
        <f aca="false">DATA!D3083</f>
        <v>17</v>
      </c>
      <c r="E3083" s="18" t="n">
        <f aca="false">DATA!F3083</f>
        <v>3</v>
      </c>
      <c r="F3083" s="19" t="n">
        <f aca="false">DATA!G3083</f>
        <v>20.9</v>
      </c>
      <c r="G3083" s="19" t="n">
        <f aca="false">DATA!H3083</f>
        <v>7.51</v>
      </c>
      <c r="H3083" s="18" t="n">
        <f aca="false">DATA!E3083</f>
        <v>8</v>
      </c>
      <c r="I3083" s="20" t="n">
        <f aca="false">F3083*E3083</f>
        <v>62.7</v>
      </c>
      <c r="J3083" s="20" t="n">
        <f aca="false">PARAMETER!$B$4*G3083*SQRT(E3083)</f>
        <v>21.3957650972331</v>
      </c>
      <c r="K3083" s="20" t="n">
        <f aca="false">I3083+J3083</f>
        <v>84.0957650972331</v>
      </c>
      <c r="L3083" s="20" t="n">
        <f aca="false">K3083+F3083*H3083</f>
        <v>251.295765097233</v>
      </c>
      <c r="M3083" s="16" t="str">
        <f aca="false">IF(C3083&lt;=K3083,"REORDER",IF(C3083&gt;L3083,"OVERSTOCK","OK"))</f>
        <v>OK</v>
      </c>
      <c r="N3083" s="16" t="str">
        <f aca="false">IF(C3083&lt;=D3083,"REORDER","OK")</f>
        <v>OK</v>
      </c>
      <c r="O3083" s="18" t="n">
        <f aca="false">IF(D3083&lt;I3083,1,0)</f>
        <v>1</v>
      </c>
      <c r="P3083" s="20" t="n">
        <f aca="false">C3083/F3083</f>
        <v>11.0526315789474</v>
      </c>
      <c r="Q3083" s="19" t="n">
        <f aca="false">DATA!N3083</f>
        <v>25.87</v>
      </c>
      <c r="R3083" s="19" t="n">
        <f aca="false">DATA!O3083</f>
        <v>0.86</v>
      </c>
      <c r="S3083" s="17" t="n">
        <f aca="false">C3083*Q3083</f>
        <v>5975.97</v>
      </c>
      <c r="T3083" s="19" t="n">
        <f aca="false">C3083*R3083</f>
        <v>198.66</v>
      </c>
      <c r="U3083" s="20" t="n">
        <f aca="false">MAX(0,C3083-L3083)</f>
        <v>0</v>
      </c>
      <c r="V3083" s="17" t="n">
        <f aca="false">U3083*Q3083</f>
        <v>0</v>
      </c>
      <c r="W3083" s="19" t="n">
        <f aca="false">U3083*R3083</f>
        <v>0</v>
      </c>
      <c r="X3083" s="20" t="n">
        <f aca="false">MAX(0,K3083-C3083)</f>
        <v>0</v>
      </c>
      <c r="Y3083" s="17" t="n">
        <f aca="false">F3083*PARAMETER!$B$5*Q3083</f>
        <v>197349.295</v>
      </c>
      <c r="Z3083" s="21" t="n">
        <f aca="false">SUMIF($Y$2:$Y$3205,"&gt;="&amp;Y3083)/SUM($Y$2:$Y$3205)</f>
        <v>0.9832193418906</v>
      </c>
      <c r="AA3083" s="16" t="str">
        <f aca="false">IF(Z3083&lt;=PARAMETER!$B$7,"A",IF(Z3083&lt;=PARAMETER!$B$8,"B","C"))</f>
        <v>C</v>
      </c>
      <c r="AB3083" s="22" t="n">
        <f aca="false">G3083/F3083</f>
        <v>0.35933014354067</v>
      </c>
      <c r="AC3083" s="16" t="str">
        <f aca="false">IF(AB3083&lt;=PARAMETER!$B$9,"X",IF(AB3083&lt;=PARAMETER!$B$10,"Y","Z"))</f>
        <v>Y</v>
      </c>
      <c r="AD3083" s="16" t="str">
        <f aca="false">AA3083&amp;AC3083</f>
        <v>CY</v>
      </c>
      <c r="AE3083" s="22" t="n">
        <f aca="false">DATA!I3083</f>
        <v>0.92</v>
      </c>
      <c r="AF3083" s="18" t="n">
        <f aca="false">DATA!L3083</f>
        <v>172</v>
      </c>
      <c r="AG3083" s="16" t="str">
        <f aca="false">DATA!K3083</f>
        <v>B</v>
      </c>
      <c r="AH3083" s="18" t="n">
        <f aca="false">IF(AE3083&gt;=PARAMETER!$B$12,1,0)</f>
        <v>1</v>
      </c>
      <c r="AI3083" s="18" t="n">
        <f aca="false">IF(AF3083&gt;=PARAMETER!$B$13,1,0)</f>
        <v>1</v>
      </c>
      <c r="AJ3083" s="18" t="n">
        <f aca="false">IF(AND(AH3083=1,AI3083=1),1,0)</f>
        <v>1</v>
      </c>
    </row>
    <row r="3084" customFormat="false" ht="15" hidden="false" customHeight="false" outlineLevel="0" collapsed="false">
      <c r="A3084" s="16" t="str">
        <f aca="false">DATA!A3084</f>
        <v>ITM13082</v>
      </c>
      <c r="B3084" s="16" t="str">
        <f aca="false">DATA!B3084</f>
        <v>Pharma</v>
      </c>
      <c r="C3084" s="17" t="n">
        <f aca="false">DATA!C3084</f>
        <v>447</v>
      </c>
      <c r="D3084" s="17" t="n">
        <f aca="false">DATA!D3084</f>
        <v>98</v>
      </c>
      <c r="E3084" s="18" t="n">
        <f aca="false">DATA!F3084</f>
        <v>8</v>
      </c>
      <c r="F3084" s="19" t="n">
        <f aca="false">DATA!G3084</f>
        <v>43.78</v>
      </c>
      <c r="G3084" s="19" t="n">
        <f aca="false">DATA!H3084</f>
        <v>9.24</v>
      </c>
      <c r="H3084" s="18" t="n">
        <f aca="false">DATA!E3084</f>
        <v>3</v>
      </c>
      <c r="I3084" s="20" t="n">
        <f aca="false">F3084*E3084</f>
        <v>350.24</v>
      </c>
      <c r="J3084" s="20" t="n">
        <f aca="false">PARAMETER!$B$4*G3084*SQRT(E3084)</f>
        <v>42.9877011998899</v>
      </c>
      <c r="K3084" s="20" t="n">
        <f aca="false">I3084+J3084</f>
        <v>393.22770119989</v>
      </c>
      <c r="L3084" s="20" t="n">
        <f aca="false">K3084+F3084*H3084</f>
        <v>524.56770119989</v>
      </c>
      <c r="M3084" s="16" t="str">
        <f aca="false">IF(C3084&lt;=K3084,"REORDER",IF(C3084&gt;L3084,"OVERSTOCK","OK"))</f>
        <v>OK</v>
      </c>
      <c r="N3084" s="16" t="str">
        <f aca="false">IF(C3084&lt;=D3084,"REORDER","OK")</f>
        <v>OK</v>
      </c>
      <c r="O3084" s="18" t="n">
        <f aca="false">IF(D3084&lt;I3084,1,0)</f>
        <v>1</v>
      </c>
      <c r="P3084" s="20" t="n">
        <f aca="false">C3084/F3084</f>
        <v>10.2101416171768</v>
      </c>
      <c r="Q3084" s="19" t="n">
        <f aca="false">DATA!N3084</f>
        <v>94.61</v>
      </c>
      <c r="R3084" s="19" t="n">
        <f aca="false">DATA!O3084</f>
        <v>0.59</v>
      </c>
      <c r="S3084" s="17" t="n">
        <f aca="false">C3084*Q3084</f>
        <v>42290.67</v>
      </c>
      <c r="T3084" s="19" t="n">
        <f aca="false">C3084*R3084</f>
        <v>263.73</v>
      </c>
      <c r="U3084" s="20" t="n">
        <f aca="false">MAX(0,C3084-L3084)</f>
        <v>0</v>
      </c>
      <c r="V3084" s="17" t="n">
        <f aca="false">U3084*Q3084</f>
        <v>0</v>
      </c>
      <c r="W3084" s="19" t="n">
        <f aca="false">U3084*R3084</f>
        <v>0</v>
      </c>
      <c r="X3084" s="20" t="n">
        <f aca="false">MAX(0,K3084-C3084)</f>
        <v>0</v>
      </c>
      <c r="Y3084" s="17" t="n">
        <f aca="false">F3084*PARAMETER!$B$5*Q3084</f>
        <v>1511839.417</v>
      </c>
      <c r="Z3084" s="21" t="n">
        <f aca="false">SUMIF($Y$2:$Y$3205,"&gt;="&amp;Y3084)/SUM($Y$2:$Y$3205)</f>
        <v>0.522872429150939</v>
      </c>
      <c r="AA3084" s="16" t="str">
        <f aca="false">IF(Z3084&lt;=PARAMETER!$B$7,"A",IF(Z3084&lt;=PARAMETER!$B$8,"B","C"))</f>
        <v>A</v>
      </c>
      <c r="AB3084" s="22" t="n">
        <f aca="false">G3084/F3084</f>
        <v>0.21105527638191</v>
      </c>
      <c r="AC3084" s="16" t="str">
        <f aca="false">IF(AB3084&lt;=PARAMETER!$B$9,"X",IF(AB3084&lt;=PARAMETER!$B$10,"Y","Z"))</f>
        <v>X</v>
      </c>
      <c r="AD3084" s="16" t="str">
        <f aca="false">AA3084&amp;AC3084</f>
        <v>AX</v>
      </c>
      <c r="AE3084" s="22" t="n">
        <f aca="false">DATA!I3084</f>
        <v>0.39</v>
      </c>
      <c r="AF3084" s="18" t="n">
        <f aca="false">DATA!L3084</f>
        <v>151</v>
      </c>
      <c r="AG3084" s="16" t="str">
        <f aca="false">DATA!K3084</f>
        <v>D</v>
      </c>
      <c r="AH3084" s="18" t="n">
        <f aca="false">IF(AE3084&gt;=PARAMETER!$B$12,1,0)</f>
        <v>0</v>
      </c>
      <c r="AI3084" s="18" t="n">
        <f aca="false">IF(AF3084&gt;=PARAMETER!$B$13,1,0)</f>
        <v>1</v>
      </c>
      <c r="AJ3084" s="18" t="n">
        <f aca="false">IF(AND(AH3084=1,AI3084=1),1,0)</f>
        <v>0</v>
      </c>
    </row>
    <row r="3085" customFormat="false" ht="15" hidden="false" customHeight="false" outlineLevel="0" collapsed="false">
      <c r="A3085" s="16" t="str">
        <f aca="false">DATA!A3085</f>
        <v>ITM13083</v>
      </c>
      <c r="B3085" s="16" t="str">
        <f aca="false">DATA!B3085</f>
        <v>Electronics</v>
      </c>
      <c r="C3085" s="17" t="n">
        <f aca="false">DATA!C3085</f>
        <v>362</v>
      </c>
      <c r="D3085" s="17" t="n">
        <f aca="false">DATA!D3085</f>
        <v>99</v>
      </c>
      <c r="E3085" s="18" t="n">
        <f aca="false">DATA!F3085</f>
        <v>8</v>
      </c>
      <c r="F3085" s="19" t="n">
        <f aca="false">DATA!G3085</f>
        <v>2.58</v>
      </c>
      <c r="G3085" s="19" t="n">
        <f aca="false">DATA!H3085</f>
        <v>0.9</v>
      </c>
      <c r="H3085" s="18" t="n">
        <f aca="false">DATA!E3085</f>
        <v>5</v>
      </c>
      <c r="I3085" s="20" t="n">
        <f aca="false">F3085*E3085</f>
        <v>20.64</v>
      </c>
      <c r="J3085" s="20" t="n">
        <f aca="false">PARAMETER!$B$4*G3085*SQRT(E3085)</f>
        <v>4.18711375323603</v>
      </c>
      <c r="K3085" s="20" t="n">
        <f aca="false">I3085+J3085</f>
        <v>24.827113753236</v>
      </c>
      <c r="L3085" s="20" t="n">
        <f aca="false">K3085+F3085*H3085</f>
        <v>37.727113753236</v>
      </c>
      <c r="M3085" s="16" t="str">
        <f aca="false">IF(C3085&lt;=K3085,"REORDER",IF(C3085&gt;L3085,"OVERSTOCK","OK"))</f>
        <v>OVERSTOCK</v>
      </c>
      <c r="N3085" s="16" t="str">
        <f aca="false">IF(C3085&lt;=D3085,"REORDER","OK")</f>
        <v>OK</v>
      </c>
      <c r="O3085" s="18" t="n">
        <f aca="false">IF(D3085&lt;I3085,1,0)</f>
        <v>0</v>
      </c>
      <c r="P3085" s="20" t="n">
        <f aca="false">C3085/F3085</f>
        <v>140.31007751938</v>
      </c>
      <c r="Q3085" s="19" t="n">
        <f aca="false">DATA!N3085</f>
        <v>138.62</v>
      </c>
      <c r="R3085" s="19" t="n">
        <f aca="false">DATA!O3085</f>
        <v>1.98</v>
      </c>
      <c r="S3085" s="17" t="n">
        <f aca="false">C3085*Q3085</f>
        <v>50180.44</v>
      </c>
      <c r="T3085" s="19" t="n">
        <f aca="false">C3085*R3085</f>
        <v>716.76</v>
      </c>
      <c r="U3085" s="20" t="n">
        <f aca="false">MAX(0,C3085-L3085)</f>
        <v>324.272886246764</v>
      </c>
      <c r="V3085" s="17" t="n">
        <f aca="false">U3085*Q3085</f>
        <v>44950.7074915264</v>
      </c>
      <c r="W3085" s="19" t="n">
        <f aca="false">U3085*R3085</f>
        <v>642.060314768593</v>
      </c>
      <c r="X3085" s="20" t="n">
        <f aca="false">MAX(0,K3085-C3085)</f>
        <v>0</v>
      </c>
      <c r="Y3085" s="17" t="n">
        <f aca="false">F3085*PARAMETER!$B$5*Q3085</f>
        <v>130538.454</v>
      </c>
      <c r="Z3085" s="21" t="n">
        <f aca="false">SUMIF($Y$2:$Y$3205,"&gt;="&amp;Y3085)/SUM($Y$2:$Y$3205)</f>
        <v>0.993250474988036</v>
      </c>
      <c r="AA3085" s="16" t="str">
        <f aca="false">IF(Z3085&lt;=PARAMETER!$B$7,"A",IF(Z3085&lt;=PARAMETER!$B$8,"B","C"))</f>
        <v>C</v>
      </c>
      <c r="AB3085" s="22" t="n">
        <f aca="false">G3085/F3085</f>
        <v>0.348837209302326</v>
      </c>
      <c r="AC3085" s="16" t="str">
        <f aca="false">IF(AB3085&lt;=PARAMETER!$B$9,"X",IF(AB3085&lt;=PARAMETER!$B$10,"Y","Z"))</f>
        <v>Y</v>
      </c>
      <c r="AD3085" s="16" t="str">
        <f aca="false">AA3085&amp;AC3085</f>
        <v>CY</v>
      </c>
      <c r="AE3085" s="22" t="n">
        <f aca="false">DATA!I3085</f>
        <v>0.48</v>
      </c>
      <c r="AF3085" s="18" t="n">
        <f aca="false">DATA!L3085</f>
        <v>152</v>
      </c>
      <c r="AG3085" s="16" t="str">
        <f aca="false">DATA!K3085</f>
        <v>C</v>
      </c>
      <c r="AH3085" s="18" t="n">
        <f aca="false">IF(AE3085&gt;=PARAMETER!$B$12,1,0)</f>
        <v>0</v>
      </c>
      <c r="AI3085" s="18" t="n">
        <f aca="false">IF(AF3085&gt;=PARAMETER!$B$13,1,0)</f>
        <v>1</v>
      </c>
      <c r="AJ3085" s="18" t="n">
        <f aca="false">IF(AND(AH3085=1,AI3085=1),1,0)</f>
        <v>0</v>
      </c>
    </row>
    <row r="3086" customFormat="false" ht="15" hidden="false" customHeight="false" outlineLevel="0" collapsed="false">
      <c r="A3086" s="16" t="str">
        <f aca="false">DATA!A3086</f>
        <v>ITM13084</v>
      </c>
      <c r="B3086" s="16" t="str">
        <f aca="false">DATA!B3086</f>
        <v>Automotive</v>
      </c>
      <c r="C3086" s="17" t="n">
        <f aca="false">DATA!C3086</f>
        <v>115</v>
      </c>
      <c r="D3086" s="17" t="n">
        <f aca="false">DATA!D3086</f>
        <v>95</v>
      </c>
      <c r="E3086" s="18" t="n">
        <f aca="false">DATA!F3086</f>
        <v>3</v>
      </c>
      <c r="F3086" s="19" t="n">
        <f aca="false">DATA!G3086</f>
        <v>44.9</v>
      </c>
      <c r="G3086" s="19" t="n">
        <f aca="false">DATA!H3086</f>
        <v>4.26</v>
      </c>
      <c r="H3086" s="18" t="n">
        <f aca="false">DATA!E3086</f>
        <v>12</v>
      </c>
      <c r="I3086" s="20" t="n">
        <f aca="false">F3086*E3086</f>
        <v>134.7</v>
      </c>
      <c r="J3086" s="20" t="n">
        <f aca="false">PARAMETER!$B$4*G3086*SQRT(E3086)</f>
        <v>12.136612425328</v>
      </c>
      <c r="K3086" s="20" t="n">
        <f aca="false">I3086+J3086</f>
        <v>146.836612425328</v>
      </c>
      <c r="L3086" s="20" t="n">
        <f aca="false">K3086+F3086*H3086</f>
        <v>685.636612425328</v>
      </c>
      <c r="M3086" s="16" t="str">
        <f aca="false">IF(C3086&lt;=K3086,"REORDER",IF(C3086&gt;L3086,"OVERSTOCK","OK"))</f>
        <v>REORDER</v>
      </c>
      <c r="N3086" s="16" t="str">
        <f aca="false">IF(C3086&lt;=D3086,"REORDER","OK")</f>
        <v>OK</v>
      </c>
      <c r="O3086" s="18" t="n">
        <f aca="false">IF(D3086&lt;I3086,1,0)</f>
        <v>1</v>
      </c>
      <c r="P3086" s="20" t="n">
        <f aca="false">C3086/F3086</f>
        <v>2.56124721603564</v>
      </c>
      <c r="Q3086" s="19" t="n">
        <f aca="false">DATA!N3086</f>
        <v>152.8</v>
      </c>
      <c r="R3086" s="19" t="n">
        <f aca="false">DATA!O3086</f>
        <v>1.64</v>
      </c>
      <c r="S3086" s="17" t="n">
        <f aca="false">C3086*Q3086</f>
        <v>17572</v>
      </c>
      <c r="T3086" s="19" t="n">
        <f aca="false">C3086*R3086</f>
        <v>188.6</v>
      </c>
      <c r="U3086" s="20" t="n">
        <f aca="false">MAX(0,C3086-L3086)</f>
        <v>0</v>
      </c>
      <c r="V3086" s="17" t="n">
        <f aca="false">U3086*Q3086</f>
        <v>0</v>
      </c>
      <c r="W3086" s="19" t="n">
        <f aca="false">U3086*R3086</f>
        <v>0</v>
      </c>
      <c r="X3086" s="20" t="n">
        <f aca="false">MAX(0,K3086-C3086)</f>
        <v>31.836612425328</v>
      </c>
      <c r="Y3086" s="17" t="n">
        <f aca="false">F3086*PARAMETER!$B$5*Q3086</f>
        <v>2504162.8</v>
      </c>
      <c r="Z3086" s="21" t="n">
        <f aca="false">SUMIF($Y$2:$Y$3205,"&gt;="&amp;Y3086)/SUM($Y$2:$Y$3205)</f>
        <v>0.185628259125895</v>
      </c>
      <c r="AA3086" s="16" t="str">
        <f aca="false">IF(Z3086&lt;=PARAMETER!$B$7,"A",IF(Z3086&lt;=PARAMETER!$B$8,"B","C"))</f>
        <v>A</v>
      </c>
      <c r="AB3086" s="22" t="n">
        <f aca="false">G3086/F3086</f>
        <v>0.0948775055679287</v>
      </c>
      <c r="AC3086" s="16" t="str">
        <f aca="false">IF(AB3086&lt;=PARAMETER!$B$9,"X",IF(AB3086&lt;=PARAMETER!$B$10,"Y","Z"))</f>
        <v>X</v>
      </c>
      <c r="AD3086" s="16" t="str">
        <f aca="false">AA3086&amp;AC3086</f>
        <v>AX</v>
      </c>
      <c r="AE3086" s="22" t="n">
        <f aca="false">DATA!I3086</f>
        <v>0.84</v>
      </c>
      <c r="AF3086" s="18" t="n">
        <f aca="false">DATA!L3086</f>
        <v>143</v>
      </c>
      <c r="AG3086" s="16" t="str">
        <f aca="false">DATA!K3086</f>
        <v>C</v>
      </c>
      <c r="AH3086" s="18" t="n">
        <f aca="false">IF(AE3086&gt;=PARAMETER!$B$12,1,0)</f>
        <v>1</v>
      </c>
      <c r="AI3086" s="18" t="n">
        <f aca="false">IF(AF3086&gt;=PARAMETER!$B$13,1,0)</f>
        <v>1</v>
      </c>
      <c r="AJ3086" s="18" t="n">
        <f aca="false">IF(AND(AH3086=1,AI3086=1),1,0)</f>
        <v>1</v>
      </c>
    </row>
    <row r="3087" customFormat="false" ht="15" hidden="false" customHeight="false" outlineLevel="0" collapsed="false">
      <c r="A3087" s="16" t="str">
        <f aca="false">DATA!A3087</f>
        <v>ITM13085</v>
      </c>
      <c r="B3087" s="16" t="str">
        <f aca="false">DATA!B3087</f>
        <v>Pharma</v>
      </c>
      <c r="C3087" s="17" t="n">
        <f aca="false">DATA!C3087</f>
        <v>94</v>
      </c>
      <c r="D3087" s="17" t="n">
        <f aca="false">DATA!D3087</f>
        <v>40</v>
      </c>
      <c r="E3087" s="18" t="n">
        <f aca="false">DATA!F3087</f>
        <v>4</v>
      </c>
      <c r="F3087" s="19" t="n">
        <f aca="false">DATA!G3087</f>
        <v>32.95</v>
      </c>
      <c r="G3087" s="19" t="n">
        <f aca="false">DATA!H3087</f>
        <v>9.97</v>
      </c>
      <c r="H3087" s="18" t="n">
        <f aca="false">DATA!E3087</f>
        <v>7</v>
      </c>
      <c r="I3087" s="20" t="n">
        <f aca="false">F3087*E3087</f>
        <v>131.8</v>
      </c>
      <c r="J3087" s="20" t="n">
        <f aca="false">PARAMETER!$B$4*G3087*SQRT(E3087)</f>
        <v>32.7983813214123</v>
      </c>
      <c r="K3087" s="20" t="n">
        <f aca="false">I3087+J3087</f>
        <v>164.598381321412</v>
      </c>
      <c r="L3087" s="20" t="n">
        <f aca="false">K3087+F3087*H3087</f>
        <v>395.248381321412</v>
      </c>
      <c r="M3087" s="16" t="str">
        <f aca="false">IF(C3087&lt;=K3087,"REORDER",IF(C3087&gt;L3087,"OVERSTOCK","OK"))</f>
        <v>REORDER</v>
      </c>
      <c r="N3087" s="16" t="str">
        <f aca="false">IF(C3087&lt;=D3087,"REORDER","OK")</f>
        <v>OK</v>
      </c>
      <c r="O3087" s="18" t="n">
        <f aca="false">IF(D3087&lt;I3087,1,0)</f>
        <v>1</v>
      </c>
      <c r="P3087" s="20" t="n">
        <f aca="false">C3087/F3087</f>
        <v>2.85280728376328</v>
      </c>
      <c r="Q3087" s="19" t="n">
        <f aca="false">DATA!N3087</f>
        <v>85.76</v>
      </c>
      <c r="R3087" s="19" t="n">
        <f aca="false">DATA!O3087</f>
        <v>0.61</v>
      </c>
      <c r="S3087" s="17" t="n">
        <f aca="false">C3087*Q3087</f>
        <v>8061.44</v>
      </c>
      <c r="T3087" s="19" t="n">
        <f aca="false">C3087*R3087</f>
        <v>57.34</v>
      </c>
      <c r="U3087" s="20" t="n">
        <f aca="false">MAX(0,C3087-L3087)</f>
        <v>0</v>
      </c>
      <c r="V3087" s="17" t="n">
        <f aca="false">U3087*Q3087</f>
        <v>0</v>
      </c>
      <c r="W3087" s="19" t="n">
        <f aca="false">U3087*R3087</f>
        <v>0</v>
      </c>
      <c r="X3087" s="20" t="n">
        <f aca="false">MAX(0,K3087-C3087)</f>
        <v>70.5983813214124</v>
      </c>
      <c r="Y3087" s="17" t="n">
        <f aca="false">F3087*PARAMETER!$B$5*Q3087</f>
        <v>1031414.08</v>
      </c>
      <c r="Z3087" s="21" t="n">
        <f aca="false">SUMIF($Y$2:$Y$3205,"&gt;="&amp;Y3087)/SUM($Y$2:$Y$3205)</f>
        <v>0.716079936290423</v>
      </c>
      <c r="AA3087" s="16" t="str">
        <f aca="false">IF(Z3087&lt;=PARAMETER!$B$7,"A",IF(Z3087&lt;=PARAMETER!$B$8,"B","C"))</f>
        <v>A</v>
      </c>
      <c r="AB3087" s="22" t="n">
        <f aca="false">G3087/F3087</f>
        <v>0.30257966616085</v>
      </c>
      <c r="AC3087" s="16" t="str">
        <f aca="false">IF(AB3087&lt;=PARAMETER!$B$9,"X",IF(AB3087&lt;=PARAMETER!$B$10,"Y","Z"))</f>
        <v>Y</v>
      </c>
      <c r="AD3087" s="16" t="str">
        <f aca="false">AA3087&amp;AC3087</f>
        <v>AY</v>
      </c>
      <c r="AE3087" s="22" t="n">
        <f aca="false">DATA!I3087</f>
        <v>0.25</v>
      </c>
      <c r="AF3087" s="18" t="n">
        <f aca="false">DATA!L3087</f>
        <v>25</v>
      </c>
      <c r="AG3087" s="16" t="str">
        <f aca="false">DATA!K3087</f>
        <v>D</v>
      </c>
      <c r="AH3087" s="18" t="n">
        <f aca="false">IF(AE3087&gt;=PARAMETER!$B$12,1,0)</f>
        <v>0</v>
      </c>
      <c r="AI3087" s="18" t="n">
        <f aca="false">IF(AF3087&gt;=PARAMETER!$B$13,1,0)</f>
        <v>0</v>
      </c>
      <c r="AJ3087" s="18" t="n">
        <f aca="false">IF(AND(AH3087=1,AI3087=1),1,0)</f>
        <v>0</v>
      </c>
    </row>
    <row r="3088" customFormat="false" ht="15" hidden="false" customHeight="false" outlineLevel="0" collapsed="false">
      <c r="A3088" s="16" t="str">
        <f aca="false">DATA!A3088</f>
        <v>ITM13086</v>
      </c>
      <c r="B3088" s="16" t="str">
        <f aca="false">DATA!B3088</f>
        <v>Automotive</v>
      </c>
      <c r="C3088" s="17" t="n">
        <f aca="false">DATA!C3088</f>
        <v>442</v>
      </c>
      <c r="D3088" s="17" t="n">
        <f aca="false">DATA!D3088</f>
        <v>19</v>
      </c>
      <c r="E3088" s="18" t="n">
        <f aca="false">DATA!F3088</f>
        <v>6</v>
      </c>
      <c r="F3088" s="19" t="n">
        <f aca="false">DATA!G3088</f>
        <v>37.14</v>
      </c>
      <c r="G3088" s="19" t="n">
        <f aca="false">DATA!H3088</f>
        <v>7.46</v>
      </c>
      <c r="H3088" s="18" t="n">
        <f aca="false">DATA!E3088</f>
        <v>12</v>
      </c>
      <c r="I3088" s="20" t="n">
        <f aca="false">F3088*E3088</f>
        <v>222.84</v>
      </c>
      <c r="J3088" s="20" t="n">
        <f aca="false">PARAMETER!$B$4*G3088*SQRT(E3088)</f>
        <v>30.0567285734761</v>
      </c>
      <c r="K3088" s="20" t="n">
        <f aca="false">I3088+J3088</f>
        <v>252.896728573476</v>
      </c>
      <c r="L3088" s="20" t="n">
        <f aca="false">K3088+F3088*H3088</f>
        <v>698.576728573476</v>
      </c>
      <c r="M3088" s="16" t="str">
        <f aca="false">IF(C3088&lt;=K3088,"REORDER",IF(C3088&gt;L3088,"OVERSTOCK","OK"))</f>
        <v>OK</v>
      </c>
      <c r="N3088" s="16" t="str">
        <f aca="false">IF(C3088&lt;=D3088,"REORDER","OK")</f>
        <v>OK</v>
      </c>
      <c r="O3088" s="18" t="n">
        <f aca="false">IF(D3088&lt;I3088,1,0)</f>
        <v>1</v>
      </c>
      <c r="P3088" s="20" t="n">
        <f aca="false">C3088/F3088</f>
        <v>11.900915455035</v>
      </c>
      <c r="Q3088" s="19" t="n">
        <f aca="false">DATA!N3088</f>
        <v>100.83</v>
      </c>
      <c r="R3088" s="19" t="n">
        <f aca="false">DATA!O3088</f>
        <v>1.97</v>
      </c>
      <c r="S3088" s="17" t="n">
        <f aca="false">C3088*Q3088</f>
        <v>44566.86</v>
      </c>
      <c r="T3088" s="19" t="n">
        <f aca="false">C3088*R3088</f>
        <v>870.74</v>
      </c>
      <c r="U3088" s="20" t="n">
        <f aca="false">MAX(0,C3088-L3088)</f>
        <v>0</v>
      </c>
      <c r="V3088" s="17" t="n">
        <f aca="false">U3088*Q3088</f>
        <v>0</v>
      </c>
      <c r="W3088" s="19" t="n">
        <f aca="false">U3088*R3088</f>
        <v>0</v>
      </c>
      <c r="X3088" s="20" t="n">
        <f aca="false">MAX(0,K3088-C3088)</f>
        <v>0</v>
      </c>
      <c r="Y3088" s="17" t="n">
        <f aca="false">F3088*PARAMETER!$B$5*Q3088</f>
        <v>1366861.563</v>
      </c>
      <c r="Z3088" s="21" t="n">
        <f aca="false">SUMIF($Y$2:$Y$3205,"&gt;="&amp;Y3088)/SUM($Y$2:$Y$3205)</f>
        <v>0.582432433313455</v>
      </c>
      <c r="AA3088" s="16" t="str">
        <f aca="false">IF(Z3088&lt;=PARAMETER!$B$7,"A",IF(Z3088&lt;=PARAMETER!$B$8,"B","C"))</f>
        <v>A</v>
      </c>
      <c r="AB3088" s="22" t="n">
        <f aca="false">G3088/F3088</f>
        <v>0.200861604738826</v>
      </c>
      <c r="AC3088" s="16" t="str">
        <f aca="false">IF(AB3088&lt;=PARAMETER!$B$9,"X",IF(AB3088&lt;=PARAMETER!$B$10,"Y","Z"))</f>
        <v>X</v>
      </c>
      <c r="AD3088" s="16" t="str">
        <f aca="false">AA3088&amp;AC3088</f>
        <v>AX</v>
      </c>
      <c r="AE3088" s="22" t="n">
        <f aca="false">DATA!I3088</f>
        <v>0.87</v>
      </c>
      <c r="AF3088" s="18" t="n">
        <f aca="false">DATA!L3088</f>
        <v>96</v>
      </c>
      <c r="AG3088" s="16" t="str">
        <f aca="false">DATA!K3088</f>
        <v>C</v>
      </c>
      <c r="AH3088" s="18" t="n">
        <f aca="false">IF(AE3088&gt;=PARAMETER!$B$12,1,0)</f>
        <v>1</v>
      </c>
      <c r="AI3088" s="18" t="n">
        <f aca="false">IF(AF3088&gt;=PARAMETER!$B$13,1,0)</f>
        <v>1</v>
      </c>
      <c r="AJ3088" s="18" t="n">
        <f aca="false">IF(AND(AH3088=1,AI3088=1),1,0)</f>
        <v>1</v>
      </c>
    </row>
    <row r="3089" customFormat="false" ht="15" hidden="false" customHeight="false" outlineLevel="0" collapsed="false">
      <c r="A3089" s="16" t="str">
        <f aca="false">DATA!A3089</f>
        <v>ITM13087</v>
      </c>
      <c r="B3089" s="16" t="str">
        <f aca="false">DATA!B3089</f>
        <v>Automotive</v>
      </c>
      <c r="C3089" s="17" t="n">
        <f aca="false">DATA!C3089</f>
        <v>73</v>
      </c>
      <c r="D3089" s="17" t="n">
        <f aca="false">DATA!D3089</f>
        <v>65</v>
      </c>
      <c r="E3089" s="18" t="n">
        <f aca="false">DATA!F3089</f>
        <v>9</v>
      </c>
      <c r="F3089" s="19" t="n">
        <f aca="false">DATA!G3089</f>
        <v>1.13</v>
      </c>
      <c r="G3089" s="19" t="n">
        <f aca="false">DATA!H3089</f>
        <v>9.56</v>
      </c>
      <c r="H3089" s="18" t="n">
        <f aca="false">DATA!E3089</f>
        <v>9</v>
      </c>
      <c r="I3089" s="20" t="n">
        <f aca="false">F3089*E3089</f>
        <v>10.17</v>
      </c>
      <c r="J3089" s="20" t="n">
        <f aca="false">PARAMETER!$B$4*G3089*SQRT(E3089)</f>
        <v>47.1744020209682</v>
      </c>
      <c r="K3089" s="20" t="n">
        <f aca="false">I3089+J3089</f>
        <v>57.3444020209682</v>
      </c>
      <c r="L3089" s="20" t="n">
        <f aca="false">K3089+F3089*H3089</f>
        <v>67.5144020209682</v>
      </c>
      <c r="M3089" s="16" t="str">
        <f aca="false">IF(C3089&lt;=K3089,"REORDER",IF(C3089&gt;L3089,"OVERSTOCK","OK"))</f>
        <v>OVERSTOCK</v>
      </c>
      <c r="N3089" s="16" t="str">
        <f aca="false">IF(C3089&lt;=D3089,"REORDER","OK")</f>
        <v>OK</v>
      </c>
      <c r="O3089" s="18" t="n">
        <f aca="false">IF(D3089&lt;I3089,1,0)</f>
        <v>0</v>
      </c>
      <c r="P3089" s="20" t="n">
        <f aca="false">C3089/F3089</f>
        <v>64.6017699115044</v>
      </c>
      <c r="Q3089" s="19" t="n">
        <f aca="false">DATA!N3089</f>
        <v>153.54</v>
      </c>
      <c r="R3089" s="19" t="n">
        <f aca="false">DATA!O3089</f>
        <v>0.13</v>
      </c>
      <c r="S3089" s="17" t="n">
        <f aca="false">C3089*Q3089</f>
        <v>11208.42</v>
      </c>
      <c r="T3089" s="19" t="n">
        <f aca="false">C3089*R3089</f>
        <v>9.49</v>
      </c>
      <c r="U3089" s="20" t="n">
        <f aca="false">MAX(0,C3089-L3089)</f>
        <v>5.4855979790318</v>
      </c>
      <c r="V3089" s="17" t="n">
        <f aca="false">U3089*Q3089</f>
        <v>842.258713700542</v>
      </c>
      <c r="W3089" s="19" t="n">
        <f aca="false">U3089*R3089</f>
        <v>0.713127737274133</v>
      </c>
      <c r="X3089" s="20" t="n">
        <f aca="false">MAX(0,K3089-C3089)</f>
        <v>0</v>
      </c>
      <c r="Y3089" s="17" t="n">
        <f aca="false">F3089*PARAMETER!$B$5*Q3089</f>
        <v>63327.573</v>
      </c>
      <c r="Z3089" s="21" t="n">
        <f aca="false">SUMIF($Y$2:$Y$3205,"&gt;="&amp;Y3089)/SUM($Y$2:$Y$3205)</f>
        <v>0.998802984804334</v>
      </c>
      <c r="AA3089" s="16" t="str">
        <f aca="false">IF(Z3089&lt;=PARAMETER!$B$7,"A",IF(Z3089&lt;=PARAMETER!$B$8,"B","C"))</f>
        <v>C</v>
      </c>
      <c r="AB3089" s="22" t="n">
        <f aca="false">G3089/F3089</f>
        <v>8.46017699115044</v>
      </c>
      <c r="AC3089" s="16" t="str">
        <f aca="false">IF(AB3089&lt;=PARAMETER!$B$9,"X",IF(AB3089&lt;=PARAMETER!$B$10,"Y","Z"))</f>
        <v>Z</v>
      </c>
      <c r="AD3089" s="16" t="str">
        <f aca="false">AA3089&amp;AC3089</f>
        <v>CZ</v>
      </c>
      <c r="AE3089" s="22" t="n">
        <f aca="false">DATA!I3089</f>
        <v>0.32</v>
      </c>
      <c r="AF3089" s="18" t="n">
        <f aca="false">DATA!L3089</f>
        <v>133</v>
      </c>
      <c r="AG3089" s="16" t="str">
        <f aca="false">DATA!K3089</f>
        <v>C</v>
      </c>
      <c r="AH3089" s="18" t="n">
        <f aca="false">IF(AE3089&gt;=PARAMETER!$B$12,1,0)</f>
        <v>0</v>
      </c>
      <c r="AI3089" s="18" t="n">
        <f aca="false">IF(AF3089&gt;=PARAMETER!$B$13,1,0)</f>
        <v>1</v>
      </c>
      <c r="AJ3089" s="18" t="n">
        <f aca="false">IF(AND(AH3089=1,AI3089=1),1,0)</f>
        <v>0</v>
      </c>
    </row>
    <row r="3090" customFormat="false" ht="15" hidden="false" customHeight="false" outlineLevel="0" collapsed="false">
      <c r="A3090" s="16" t="str">
        <f aca="false">DATA!A3090</f>
        <v>ITM13088</v>
      </c>
      <c r="B3090" s="16" t="str">
        <f aca="false">DATA!B3090</f>
        <v>Electronics</v>
      </c>
      <c r="C3090" s="17" t="n">
        <f aca="false">DATA!C3090</f>
        <v>363</v>
      </c>
      <c r="D3090" s="17" t="n">
        <f aca="false">DATA!D3090</f>
        <v>85</v>
      </c>
      <c r="E3090" s="18" t="n">
        <f aca="false">DATA!F3090</f>
        <v>6</v>
      </c>
      <c r="F3090" s="19" t="n">
        <f aca="false">DATA!G3090</f>
        <v>31.78</v>
      </c>
      <c r="G3090" s="19" t="n">
        <f aca="false">DATA!H3090</f>
        <v>2.06</v>
      </c>
      <c r="H3090" s="18" t="n">
        <f aca="false">DATA!E3090</f>
        <v>12</v>
      </c>
      <c r="I3090" s="20" t="n">
        <f aca="false">F3090*E3090</f>
        <v>190.68</v>
      </c>
      <c r="J3090" s="20" t="n">
        <f aca="false">PARAMETER!$B$4*G3090*SQRT(E3090)</f>
        <v>8.29984730045052</v>
      </c>
      <c r="K3090" s="20" t="n">
        <f aca="false">I3090+J3090</f>
        <v>198.979847300451</v>
      </c>
      <c r="L3090" s="20" t="n">
        <f aca="false">K3090+F3090*H3090</f>
        <v>580.339847300451</v>
      </c>
      <c r="M3090" s="16" t="str">
        <f aca="false">IF(C3090&lt;=K3090,"REORDER",IF(C3090&gt;L3090,"OVERSTOCK","OK"))</f>
        <v>OK</v>
      </c>
      <c r="N3090" s="16" t="str">
        <f aca="false">IF(C3090&lt;=D3090,"REORDER","OK")</f>
        <v>OK</v>
      </c>
      <c r="O3090" s="18" t="n">
        <f aca="false">IF(D3090&lt;I3090,1,0)</f>
        <v>1</v>
      </c>
      <c r="P3090" s="20" t="n">
        <f aca="false">C3090/F3090</f>
        <v>11.4222781623663</v>
      </c>
      <c r="Q3090" s="19" t="n">
        <f aca="false">DATA!N3090</f>
        <v>77.01</v>
      </c>
      <c r="R3090" s="19" t="n">
        <f aca="false">DATA!O3090</f>
        <v>0.93</v>
      </c>
      <c r="S3090" s="17" t="n">
        <f aca="false">C3090*Q3090</f>
        <v>27954.63</v>
      </c>
      <c r="T3090" s="19" t="n">
        <f aca="false">C3090*R3090</f>
        <v>337.59</v>
      </c>
      <c r="U3090" s="20" t="n">
        <f aca="false">MAX(0,C3090-L3090)</f>
        <v>0</v>
      </c>
      <c r="V3090" s="17" t="n">
        <f aca="false">U3090*Q3090</f>
        <v>0</v>
      </c>
      <c r="W3090" s="19" t="n">
        <f aca="false">U3090*R3090</f>
        <v>0</v>
      </c>
      <c r="X3090" s="20" t="n">
        <f aca="false">MAX(0,K3090-C3090)</f>
        <v>0</v>
      </c>
      <c r="Y3090" s="17" t="n">
        <f aca="false">F3090*PARAMETER!$B$5*Q3090</f>
        <v>893292.897</v>
      </c>
      <c r="Z3090" s="21" t="n">
        <f aca="false">SUMIF($Y$2:$Y$3205,"&gt;="&amp;Y3090)/SUM($Y$2:$Y$3205)</f>
        <v>0.776636625213286</v>
      </c>
      <c r="AA3090" s="16" t="str">
        <f aca="false">IF(Z3090&lt;=PARAMETER!$B$7,"A",IF(Z3090&lt;=PARAMETER!$B$8,"B","C"))</f>
        <v>A</v>
      </c>
      <c r="AB3090" s="22" t="n">
        <f aca="false">G3090/F3090</f>
        <v>0.0648206419131529</v>
      </c>
      <c r="AC3090" s="16" t="str">
        <f aca="false">IF(AB3090&lt;=PARAMETER!$B$9,"X",IF(AB3090&lt;=PARAMETER!$B$10,"Y","Z"))</f>
        <v>X</v>
      </c>
      <c r="AD3090" s="16" t="str">
        <f aca="false">AA3090&amp;AC3090</f>
        <v>AX</v>
      </c>
      <c r="AE3090" s="22" t="n">
        <f aca="false">DATA!I3090</f>
        <v>0.63</v>
      </c>
      <c r="AF3090" s="18" t="n">
        <f aca="false">DATA!L3090</f>
        <v>149</v>
      </c>
      <c r="AG3090" s="16" t="str">
        <f aca="false">DATA!K3090</f>
        <v>C</v>
      </c>
      <c r="AH3090" s="18" t="n">
        <f aca="false">IF(AE3090&gt;=PARAMETER!$B$12,1,0)</f>
        <v>0</v>
      </c>
      <c r="AI3090" s="18" t="n">
        <f aca="false">IF(AF3090&gt;=PARAMETER!$B$13,1,0)</f>
        <v>1</v>
      </c>
      <c r="AJ3090" s="18" t="n">
        <f aca="false">IF(AND(AH3090=1,AI3090=1),1,0)</f>
        <v>0</v>
      </c>
    </row>
    <row r="3091" customFormat="false" ht="15" hidden="false" customHeight="false" outlineLevel="0" collapsed="false">
      <c r="A3091" s="16" t="str">
        <f aca="false">DATA!A3091</f>
        <v>ITM13089</v>
      </c>
      <c r="B3091" s="16" t="str">
        <f aca="false">DATA!B3091</f>
        <v>Electronics</v>
      </c>
      <c r="C3091" s="17" t="n">
        <f aca="false">DATA!C3091</f>
        <v>478</v>
      </c>
      <c r="D3091" s="17" t="n">
        <f aca="false">DATA!D3091</f>
        <v>79</v>
      </c>
      <c r="E3091" s="18" t="n">
        <f aca="false">DATA!F3091</f>
        <v>6</v>
      </c>
      <c r="F3091" s="19" t="n">
        <f aca="false">DATA!G3091</f>
        <v>29.84</v>
      </c>
      <c r="G3091" s="19" t="n">
        <f aca="false">DATA!H3091</f>
        <v>2.6</v>
      </c>
      <c r="H3091" s="18" t="n">
        <f aca="false">DATA!E3091</f>
        <v>10</v>
      </c>
      <c r="I3091" s="20" t="n">
        <f aca="false">F3091*E3091</f>
        <v>179.04</v>
      </c>
      <c r="J3091" s="20" t="n">
        <f aca="false">PARAMETER!$B$4*G3091*SQRT(E3091)</f>
        <v>10.4755354277531</v>
      </c>
      <c r="K3091" s="20" t="n">
        <f aca="false">I3091+J3091</f>
        <v>189.515535427753</v>
      </c>
      <c r="L3091" s="20" t="n">
        <f aca="false">K3091+F3091*H3091</f>
        <v>487.915535427753</v>
      </c>
      <c r="M3091" s="16" t="str">
        <f aca="false">IF(C3091&lt;=K3091,"REORDER",IF(C3091&gt;L3091,"OVERSTOCK","OK"))</f>
        <v>OK</v>
      </c>
      <c r="N3091" s="16" t="str">
        <f aca="false">IF(C3091&lt;=D3091,"REORDER","OK")</f>
        <v>OK</v>
      </c>
      <c r="O3091" s="18" t="n">
        <f aca="false">IF(D3091&lt;I3091,1,0)</f>
        <v>1</v>
      </c>
      <c r="P3091" s="20" t="n">
        <f aca="false">C3091/F3091</f>
        <v>16.0187667560322</v>
      </c>
      <c r="Q3091" s="19" t="n">
        <f aca="false">DATA!N3091</f>
        <v>159.11</v>
      </c>
      <c r="R3091" s="19" t="n">
        <f aca="false">DATA!O3091</f>
        <v>1.18</v>
      </c>
      <c r="S3091" s="17" t="n">
        <f aca="false">C3091*Q3091</f>
        <v>76054.58</v>
      </c>
      <c r="T3091" s="19" t="n">
        <f aca="false">C3091*R3091</f>
        <v>564.04</v>
      </c>
      <c r="U3091" s="20" t="n">
        <f aca="false">MAX(0,C3091-L3091)</f>
        <v>0</v>
      </c>
      <c r="V3091" s="17" t="n">
        <f aca="false">U3091*Q3091</f>
        <v>0</v>
      </c>
      <c r="W3091" s="19" t="n">
        <f aca="false">U3091*R3091</f>
        <v>0</v>
      </c>
      <c r="X3091" s="20" t="n">
        <f aca="false">MAX(0,K3091-C3091)</f>
        <v>0</v>
      </c>
      <c r="Y3091" s="17" t="n">
        <f aca="false">F3091*PARAMETER!$B$5*Q3091</f>
        <v>1732962.476</v>
      </c>
      <c r="Z3091" s="21" t="n">
        <f aca="false">SUMIF($Y$2:$Y$3205,"&gt;="&amp;Y3091)/SUM($Y$2:$Y$3205)</f>
        <v>0.443878093340023</v>
      </c>
      <c r="AA3091" s="16" t="str">
        <f aca="false">IF(Z3091&lt;=PARAMETER!$B$7,"A",IF(Z3091&lt;=PARAMETER!$B$8,"B","C"))</f>
        <v>A</v>
      </c>
      <c r="AB3091" s="22" t="n">
        <f aca="false">G3091/F3091</f>
        <v>0.0871313672922252</v>
      </c>
      <c r="AC3091" s="16" t="str">
        <f aca="false">IF(AB3091&lt;=PARAMETER!$B$9,"X",IF(AB3091&lt;=PARAMETER!$B$10,"Y","Z"))</f>
        <v>X</v>
      </c>
      <c r="AD3091" s="16" t="str">
        <f aca="false">AA3091&amp;AC3091</f>
        <v>AX</v>
      </c>
      <c r="AE3091" s="22" t="n">
        <f aca="false">DATA!I3091</f>
        <v>0.72</v>
      </c>
      <c r="AF3091" s="18" t="n">
        <f aca="false">DATA!L3091</f>
        <v>50</v>
      </c>
      <c r="AG3091" s="16" t="str">
        <f aca="false">DATA!K3091</f>
        <v>D</v>
      </c>
      <c r="AH3091" s="18" t="n">
        <f aca="false">IF(AE3091&gt;=PARAMETER!$B$12,1,0)</f>
        <v>0</v>
      </c>
      <c r="AI3091" s="18" t="n">
        <f aca="false">IF(AF3091&gt;=PARAMETER!$B$13,1,0)</f>
        <v>0</v>
      </c>
      <c r="AJ3091" s="18" t="n">
        <f aca="false">IF(AND(AH3091=1,AI3091=1),1,0)</f>
        <v>0</v>
      </c>
    </row>
    <row r="3092" customFormat="false" ht="15" hidden="false" customHeight="false" outlineLevel="0" collapsed="false">
      <c r="A3092" s="16" t="str">
        <f aca="false">DATA!A3092</f>
        <v>ITM13090</v>
      </c>
      <c r="B3092" s="16" t="str">
        <f aca="false">DATA!B3092</f>
        <v>Automotive</v>
      </c>
      <c r="C3092" s="17" t="n">
        <f aca="false">DATA!C3092</f>
        <v>432</v>
      </c>
      <c r="D3092" s="17" t="n">
        <f aca="false">DATA!D3092</f>
        <v>29</v>
      </c>
      <c r="E3092" s="18" t="n">
        <f aca="false">DATA!F3092</f>
        <v>9</v>
      </c>
      <c r="F3092" s="19" t="n">
        <f aca="false">DATA!G3092</f>
        <v>27.32</v>
      </c>
      <c r="G3092" s="19" t="n">
        <f aca="false">DATA!H3092</f>
        <v>1.97</v>
      </c>
      <c r="H3092" s="18" t="n">
        <f aca="false">DATA!E3092</f>
        <v>14</v>
      </c>
      <c r="I3092" s="20" t="n">
        <f aca="false">F3092*E3092</f>
        <v>245.88</v>
      </c>
      <c r="J3092" s="20" t="n">
        <f aca="false">PARAMETER!$B$4*G3092*SQRT(E3092)</f>
        <v>9.7210849352832</v>
      </c>
      <c r="K3092" s="20" t="n">
        <f aca="false">I3092+J3092</f>
        <v>255.601084935283</v>
      </c>
      <c r="L3092" s="20" t="n">
        <f aca="false">K3092+F3092*H3092</f>
        <v>638.081084935283</v>
      </c>
      <c r="M3092" s="16" t="str">
        <f aca="false">IF(C3092&lt;=K3092,"REORDER",IF(C3092&gt;L3092,"OVERSTOCK","OK"))</f>
        <v>OK</v>
      </c>
      <c r="N3092" s="16" t="str">
        <f aca="false">IF(C3092&lt;=D3092,"REORDER","OK")</f>
        <v>OK</v>
      </c>
      <c r="O3092" s="18" t="n">
        <f aca="false">IF(D3092&lt;I3092,1,0)</f>
        <v>1</v>
      </c>
      <c r="P3092" s="20" t="n">
        <f aca="false">C3092/F3092</f>
        <v>15.8125915080527</v>
      </c>
      <c r="Q3092" s="19" t="n">
        <f aca="false">DATA!N3092</f>
        <v>193.8</v>
      </c>
      <c r="R3092" s="19" t="n">
        <f aca="false">DATA!O3092</f>
        <v>0.17</v>
      </c>
      <c r="S3092" s="17" t="n">
        <f aca="false">C3092*Q3092</f>
        <v>83721.6</v>
      </c>
      <c r="T3092" s="19" t="n">
        <f aca="false">C3092*R3092</f>
        <v>73.44</v>
      </c>
      <c r="U3092" s="20" t="n">
        <f aca="false">MAX(0,C3092-L3092)</f>
        <v>0</v>
      </c>
      <c r="V3092" s="17" t="n">
        <f aca="false">U3092*Q3092</f>
        <v>0</v>
      </c>
      <c r="W3092" s="19" t="n">
        <f aca="false">U3092*R3092</f>
        <v>0</v>
      </c>
      <c r="X3092" s="20" t="n">
        <f aca="false">MAX(0,K3092-C3092)</f>
        <v>0</v>
      </c>
      <c r="Y3092" s="17" t="n">
        <f aca="false">F3092*PARAMETER!$B$5*Q3092</f>
        <v>1932534.84</v>
      </c>
      <c r="Z3092" s="21" t="n">
        <f aca="false">SUMIF($Y$2:$Y$3205,"&gt;="&amp;Y3092)/SUM($Y$2:$Y$3205)</f>
        <v>0.361041500996535</v>
      </c>
      <c r="AA3092" s="16" t="str">
        <f aca="false">IF(Z3092&lt;=PARAMETER!$B$7,"A",IF(Z3092&lt;=PARAMETER!$B$8,"B","C"))</f>
        <v>A</v>
      </c>
      <c r="AB3092" s="22" t="n">
        <f aca="false">G3092/F3092</f>
        <v>0.072108345534407</v>
      </c>
      <c r="AC3092" s="16" t="str">
        <f aca="false">IF(AB3092&lt;=PARAMETER!$B$9,"X",IF(AB3092&lt;=PARAMETER!$B$10,"Y","Z"))</f>
        <v>X</v>
      </c>
      <c r="AD3092" s="16" t="str">
        <f aca="false">AA3092&amp;AC3092</f>
        <v>AX</v>
      </c>
      <c r="AE3092" s="22" t="n">
        <f aca="false">DATA!I3092</f>
        <v>0.91</v>
      </c>
      <c r="AF3092" s="18" t="n">
        <f aca="false">DATA!L3092</f>
        <v>128</v>
      </c>
      <c r="AG3092" s="16" t="str">
        <f aca="false">DATA!K3092</f>
        <v>D</v>
      </c>
      <c r="AH3092" s="18" t="n">
        <f aca="false">IF(AE3092&gt;=PARAMETER!$B$12,1,0)</f>
        <v>1</v>
      </c>
      <c r="AI3092" s="18" t="n">
        <f aca="false">IF(AF3092&gt;=PARAMETER!$B$13,1,0)</f>
        <v>1</v>
      </c>
      <c r="AJ3092" s="18" t="n">
        <f aca="false">IF(AND(AH3092=1,AI3092=1),1,0)</f>
        <v>1</v>
      </c>
    </row>
    <row r="3093" customFormat="false" ht="15" hidden="false" customHeight="false" outlineLevel="0" collapsed="false">
      <c r="A3093" s="16" t="str">
        <f aca="false">DATA!A3093</f>
        <v>ITM13091</v>
      </c>
      <c r="B3093" s="16" t="str">
        <f aca="false">DATA!B3093</f>
        <v>Apparel</v>
      </c>
      <c r="C3093" s="17" t="n">
        <f aca="false">DATA!C3093</f>
        <v>73</v>
      </c>
      <c r="D3093" s="17" t="n">
        <f aca="false">DATA!D3093</f>
        <v>14</v>
      </c>
      <c r="E3093" s="18" t="n">
        <f aca="false">DATA!F3093</f>
        <v>7</v>
      </c>
      <c r="F3093" s="19" t="n">
        <f aca="false">DATA!G3093</f>
        <v>39.51</v>
      </c>
      <c r="G3093" s="19" t="n">
        <f aca="false">DATA!H3093</f>
        <v>3.37</v>
      </c>
      <c r="H3093" s="18" t="n">
        <f aca="false">DATA!E3093</f>
        <v>11</v>
      </c>
      <c r="I3093" s="20" t="n">
        <f aca="false">F3093*E3093</f>
        <v>276.57</v>
      </c>
      <c r="J3093" s="20" t="n">
        <f aca="false">PARAMETER!$B$4*G3093*SQRT(E3093)</f>
        <v>14.6658141668546</v>
      </c>
      <c r="K3093" s="20" t="n">
        <f aca="false">I3093+J3093</f>
        <v>291.235814166855</v>
      </c>
      <c r="L3093" s="20" t="n">
        <f aca="false">K3093+F3093*H3093</f>
        <v>725.845814166855</v>
      </c>
      <c r="M3093" s="16" t="str">
        <f aca="false">IF(C3093&lt;=K3093,"REORDER",IF(C3093&gt;L3093,"OVERSTOCK","OK"))</f>
        <v>REORDER</v>
      </c>
      <c r="N3093" s="16" t="str">
        <f aca="false">IF(C3093&lt;=D3093,"REORDER","OK")</f>
        <v>OK</v>
      </c>
      <c r="O3093" s="18" t="n">
        <f aca="false">IF(D3093&lt;I3093,1,0)</f>
        <v>1</v>
      </c>
      <c r="P3093" s="20" t="n">
        <f aca="false">C3093/F3093</f>
        <v>1.84763351050367</v>
      </c>
      <c r="Q3093" s="19" t="n">
        <f aca="false">DATA!N3093</f>
        <v>177.29</v>
      </c>
      <c r="R3093" s="19" t="n">
        <f aca="false">DATA!O3093</f>
        <v>0.41</v>
      </c>
      <c r="S3093" s="17" t="n">
        <f aca="false">C3093*Q3093</f>
        <v>12942.17</v>
      </c>
      <c r="T3093" s="19" t="n">
        <f aca="false">C3093*R3093</f>
        <v>29.93</v>
      </c>
      <c r="U3093" s="20" t="n">
        <f aca="false">MAX(0,C3093-L3093)</f>
        <v>0</v>
      </c>
      <c r="V3093" s="17" t="n">
        <f aca="false">U3093*Q3093</f>
        <v>0</v>
      </c>
      <c r="W3093" s="19" t="n">
        <f aca="false">U3093*R3093</f>
        <v>0</v>
      </c>
      <c r="X3093" s="20" t="n">
        <f aca="false">MAX(0,K3093-C3093)</f>
        <v>218.235814166855</v>
      </c>
      <c r="Y3093" s="17" t="n">
        <f aca="false">F3093*PARAMETER!$B$5*Q3093</f>
        <v>2556725.6835</v>
      </c>
      <c r="Z3093" s="21" t="n">
        <f aca="false">SUMIF($Y$2:$Y$3205,"&gt;="&amp;Y3093)/SUM($Y$2:$Y$3205)</f>
        <v>0.165454120078882</v>
      </c>
      <c r="AA3093" s="16" t="str">
        <f aca="false">IF(Z3093&lt;=PARAMETER!$B$7,"A",IF(Z3093&lt;=PARAMETER!$B$8,"B","C"))</f>
        <v>A</v>
      </c>
      <c r="AB3093" s="22" t="n">
        <f aca="false">G3093/F3093</f>
        <v>0.0852948620602379</v>
      </c>
      <c r="AC3093" s="16" t="str">
        <f aca="false">IF(AB3093&lt;=PARAMETER!$B$9,"X",IF(AB3093&lt;=PARAMETER!$B$10,"Y","Z"))</f>
        <v>X</v>
      </c>
      <c r="AD3093" s="16" t="str">
        <f aca="false">AA3093&amp;AC3093</f>
        <v>AX</v>
      </c>
      <c r="AE3093" s="22" t="n">
        <f aca="false">DATA!I3093</f>
        <v>0.65</v>
      </c>
      <c r="AF3093" s="18" t="n">
        <f aca="false">DATA!L3093</f>
        <v>28</v>
      </c>
      <c r="AG3093" s="16" t="str">
        <f aca="false">DATA!K3093</f>
        <v>B</v>
      </c>
      <c r="AH3093" s="18" t="n">
        <f aca="false">IF(AE3093&gt;=PARAMETER!$B$12,1,0)</f>
        <v>0</v>
      </c>
      <c r="AI3093" s="18" t="n">
        <f aca="false">IF(AF3093&gt;=PARAMETER!$B$13,1,0)</f>
        <v>0</v>
      </c>
      <c r="AJ3093" s="18" t="n">
        <f aca="false">IF(AND(AH3093=1,AI3093=1),1,0)</f>
        <v>0</v>
      </c>
    </row>
    <row r="3094" customFormat="false" ht="15" hidden="false" customHeight="false" outlineLevel="0" collapsed="false">
      <c r="A3094" s="16" t="str">
        <f aca="false">DATA!A3094</f>
        <v>ITM13092</v>
      </c>
      <c r="B3094" s="16" t="str">
        <f aca="false">DATA!B3094</f>
        <v>Automotive</v>
      </c>
      <c r="C3094" s="17" t="n">
        <f aca="false">DATA!C3094</f>
        <v>237</v>
      </c>
      <c r="D3094" s="17" t="n">
        <f aca="false">DATA!D3094</f>
        <v>32</v>
      </c>
      <c r="E3094" s="18" t="n">
        <f aca="false">DATA!F3094</f>
        <v>6</v>
      </c>
      <c r="F3094" s="19" t="n">
        <f aca="false">DATA!G3094</f>
        <v>28.24</v>
      </c>
      <c r="G3094" s="19" t="n">
        <f aca="false">DATA!H3094</f>
        <v>7.38</v>
      </c>
      <c r="H3094" s="18" t="n">
        <f aca="false">DATA!E3094</f>
        <v>8</v>
      </c>
      <c r="I3094" s="20" t="n">
        <f aca="false">F3094*E3094</f>
        <v>169.44</v>
      </c>
      <c r="J3094" s="20" t="n">
        <f aca="false">PARAMETER!$B$4*G3094*SQRT(E3094)</f>
        <v>29.7344044064684</v>
      </c>
      <c r="K3094" s="20" t="n">
        <f aca="false">I3094+J3094</f>
        <v>199.174404406468</v>
      </c>
      <c r="L3094" s="20" t="n">
        <f aca="false">K3094+F3094*H3094</f>
        <v>425.094404406468</v>
      </c>
      <c r="M3094" s="16" t="str">
        <f aca="false">IF(C3094&lt;=K3094,"REORDER",IF(C3094&gt;L3094,"OVERSTOCK","OK"))</f>
        <v>OK</v>
      </c>
      <c r="N3094" s="16" t="str">
        <f aca="false">IF(C3094&lt;=D3094,"REORDER","OK")</f>
        <v>OK</v>
      </c>
      <c r="O3094" s="18" t="n">
        <f aca="false">IF(D3094&lt;I3094,1,0)</f>
        <v>1</v>
      </c>
      <c r="P3094" s="20" t="n">
        <f aca="false">C3094/F3094</f>
        <v>8.39235127478754</v>
      </c>
      <c r="Q3094" s="19" t="n">
        <f aca="false">DATA!N3094</f>
        <v>96.18</v>
      </c>
      <c r="R3094" s="19" t="n">
        <f aca="false">DATA!O3094</f>
        <v>0.59</v>
      </c>
      <c r="S3094" s="17" t="n">
        <f aca="false">C3094*Q3094</f>
        <v>22794.66</v>
      </c>
      <c r="T3094" s="19" t="n">
        <f aca="false">C3094*R3094</f>
        <v>139.83</v>
      </c>
      <c r="U3094" s="20" t="n">
        <f aca="false">MAX(0,C3094-L3094)</f>
        <v>0</v>
      </c>
      <c r="V3094" s="17" t="n">
        <f aca="false">U3094*Q3094</f>
        <v>0</v>
      </c>
      <c r="W3094" s="19" t="n">
        <f aca="false">U3094*R3094</f>
        <v>0</v>
      </c>
      <c r="X3094" s="20" t="n">
        <f aca="false">MAX(0,K3094-C3094)</f>
        <v>0</v>
      </c>
      <c r="Y3094" s="17" t="n">
        <f aca="false">F3094*PARAMETER!$B$5*Q3094</f>
        <v>991384.968</v>
      </c>
      <c r="Z3094" s="21" t="n">
        <f aca="false">SUMIF($Y$2:$Y$3205,"&gt;="&amp;Y3094)/SUM($Y$2:$Y$3205)</f>
        <v>0.738658113965629</v>
      </c>
      <c r="AA3094" s="16" t="str">
        <f aca="false">IF(Z3094&lt;=PARAMETER!$B$7,"A",IF(Z3094&lt;=PARAMETER!$B$8,"B","C"))</f>
        <v>A</v>
      </c>
      <c r="AB3094" s="22" t="n">
        <f aca="false">G3094/F3094</f>
        <v>0.261331444759207</v>
      </c>
      <c r="AC3094" s="16" t="str">
        <f aca="false">IF(AB3094&lt;=PARAMETER!$B$9,"X",IF(AB3094&lt;=PARAMETER!$B$10,"Y","Z"))</f>
        <v>Y</v>
      </c>
      <c r="AD3094" s="16" t="str">
        <f aca="false">AA3094&amp;AC3094</f>
        <v>AY</v>
      </c>
      <c r="AE3094" s="22" t="n">
        <f aca="false">DATA!I3094</f>
        <v>0.51</v>
      </c>
      <c r="AF3094" s="18" t="n">
        <f aca="false">DATA!L3094</f>
        <v>85</v>
      </c>
      <c r="AG3094" s="16" t="str">
        <f aca="false">DATA!K3094</f>
        <v>D</v>
      </c>
      <c r="AH3094" s="18" t="n">
        <f aca="false">IF(AE3094&gt;=PARAMETER!$B$12,1,0)</f>
        <v>0</v>
      </c>
      <c r="AI3094" s="18" t="n">
        <f aca="false">IF(AF3094&gt;=PARAMETER!$B$13,1,0)</f>
        <v>0</v>
      </c>
      <c r="AJ3094" s="18" t="n">
        <f aca="false">IF(AND(AH3094=1,AI3094=1),1,0)</f>
        <v>0</v>
      </c>
    </row>
    <row r="3095" customFormat="false" ht="15" hidden="false" customHeight="false" outlineLevel="0" collapsed="false">
      <c r="A3095" s="16" t="str">
        <f aca="false">DATA!A3095</f>
        <v>ITM13093</v>
      </c>
      <c r="B3095" s="16" t="str">
        <f aca="false">DATA!B3095</f>
        <v>Automotive</v>
      </c>
      <c r="C3095" s="17" t="n">
        <f aca="false">DATA!C3095</f>
        <v>35</v>
      </c>
      <c r="D3095" s="17" t="n">
        <f aca="false">DATA!D3095</f>
        <v>18</v>
      </c>
      <c r="E3095" s="18" t="n">
        <f aca="false">DATA!F3095</f>
        <v>6</v>
      </c>
      <c r="F3095" s="19" t="n">
        <f aca="false">DATA!G3095</f>
        <v>43</v>
      </c>
      <c r="G3095" s="19" t="n">
        <f aca="false">DATA!H3095</f>
        <v>2.07</v>
      </c>
      <c r="H3095" s="18" t="n">
        <f aca="false">DATA!E3095</f>
        <v>13</v>
      </c>
      <c r="I3095" s="20" t="n">
        <f aca="false">F3095*E3095</f>
        <v>258</v>
      </c>
      <c r="J3095" s="20" t="n">
        <f aca="false">PARAMETER!$B$4*G3095*SQRT(E3095)</f>
        <v>8.34013782132649</v>
      </c>
      <c r="K3095" s="20" t="n">
        <f aca="false">I3095+J3095</f>
        <v>266.340137821327</v>
      </c>
      <c r="L3095" s="20" t="n">
        <f aca="false">K3095+F3095*H3095</f>
        <v>825.340137821327</v>
      </c>
      <c r="M3095" s="16" t="str">
        <f aca="false">IF(C3095&lt;=K3095,"REORDER",IF(C3095&gt;L3095,"OVERSTOCK","OK"))</f>
        <v>REORDER</v>
      </c>
      <c r="N3095" s="16" t="str">
        <f aca="false">IF(C3095&lt;=D3095,"REORDER","OK")</f>
        <v>OK</v>
      </c>
      <c r="O3095" s="18" t="n">
        <f aca="false">IF(D3095&lt;I3095,1,0)</f>
        <v>1</v>
      </c>
      <c r="P3095" s="20" t="n">
        <f aca="false">C3095/F3095</f>
        <v>0.813953488372093</v>
      </c>
      <c r="Q3095" s="19" t="n">
        <f aca="false">DATA!N3095</f>
        <v>120.11</v>
      </c>
      <c r="R3095" s="19" t="n">
        <f aca="false">DATA!O3095</f>
        <v>1.47</v>
      </c>
      <c r="S3095" s="17" t="n">
        <f aca="false">C3095*Q3095</f>
        <v>4203.85</v>
      </c>
      <c r="T3095" s="19" t="n">
        <f aca="false">C3095*R3095</f>
        <v>51.45</v>
      </c>
      <c r="U3095" s="20" t="n">
        <f aca="false">MAX(0,C3095-L3095)</f>
        <v>0</v>
      </c>
      <c r="V3095" s="17" t="n">
        <f aca="false">U3095*Q3095</f>
        <v>0</v>
      </c>
      <c r="W3095" s="19" t="n">
        <f aca="false">U3095*R3095</f>
        <v>0</v>
      </c>
      <c r="X3095" s="20" t="n">
        <f aca="false">MAX(0,K3095-C3095)</f>
        <v>231.340137821327</v>
      </c>
      <c r="Y3095" s="17" t="n">
        <f aca="false">F3095*PARAMETER!$B$5*Q3095</f>
        <v>1885126.45</v>
      </c>
      <c r="Z3095" s="21" t="n">
        <f aca="false">SUMIF($Y$2:$Y$3205,"&gt;="&amp;Y3095)/SUM($Y$2:$Y$3205)</f>
        <v>0.382905132125767</v>
      </c>
      <c r="AA3095" s="16" t="str">
        <f aca="false">IF(Z3095&lt;=PARAMETER!$B$7,"A",IF(Z3095&lt;=PARAMETER!$B$8,"B","C"))</f>
        <v>A</v>
      </c>
      <c r="AB3095" s="22" t="n">
        <f aca="false">G3095/F3095</f>
        <v>0.0481395348837209</v>
      </c>
      <c r="AC3095" s="16" t="str">
        <f aca="false">IF(AB3095&lt;=PARAMETER!$B$9,"X",IF(AB3095&lt;=PARAMETER!$B$10,"Y","Z"))</f>
        <v>X</v>
      </c>
      <c r="AD3095" s="16" t="str">
        <f aca="false">AA3095&amp;AC3095</f>
        <v>AX</v>
      </c>
      <c r="AE3095" s="22" t="n">
        <f aca="false">DATA!I3095</f>
        <v>0.62</v>
      </c>
      <c r="AF3095" s="18" t="n">
        <f aca="false">DATA!L3095</f>
        <v>118</v>
      </c>
      <c r="AG3095" s="16" t="str">
        <f aca="false">DATA!K3095</f>
        <v>D</v>
      </c>
      <c r="AH3095" s="18" t="n">
        <f aca="false">IF(AE3095&gt;=PARAMETER!$B$12,1,0)</f>
        <v>0</v>
      </c>
      <c r="AI3095" s="18" t="n">
        <f aca="false">IF(AF3095&gt;=PARAMETER!$B$13,1,0)</f>
        <v>1</v>
      </c>
      <c r="AJ3095" s="18" t="n">
        <f aca="false">IF(AND(AH3095=1,AI3095=1),1,0)</f>
        <v>0</v>
      </c>
    </row>
    <row r="3096" customFormat="false" ht="15" hidden="false" customHeight="false" outlineLevel="0" collapsed="false">
      <c r="A3096" s="16" t="str">
        <f aca="false">DATA!A3096</f>
        <v>ITM13094</v>
      </c>
      <c r="B3096" s="16" t="str">
        <f aca="false">DATA!B3096</f>
        <v>Groceries</v>
      </c>
      <c r="C3096" s="17" t="n">
        <f aca="false">DATA!C3096</f>
        <v>118</v>
      </c>
      <c r="D3096" s="17" t="n">
        <f aca="false">DATA!D3096</f>
        <v>67</v>
      </c>
      <c r="E3096" s="18" t="n">
        <f aca="false">DATA!F3096</f>
        <v>3</v>
      </c>
      <c r="F3096" s="19" t="n">
        <f aca="false">DATA!G3096</f>
        <v>12.4</v>
      </c>
      <c r="G3096" s="19" t="n">
        <f aca="false">DATA!H3096</f>
        <v>5.48</v>
      </c>
      <c r="H3096" s="18" t="n">
        <f aca="false">DATA!E3096</f>
        <v>11</v>
      </c>
      <c r="I3096" s="20" t="n">
        <f aca="false">F3096*E3096</f>
        <v>37.2</v>
      </c>
      <c r="J3096" s="20" t="n">
        <f aca="false">PARAMETER!$B$4*G3096*SQRT(E3096)</f>
        <v>15.6123558898585</v>
      </c>
      <c r="K3096" s="20" t="n">
        <f aca="false">I3096+J3096</f>
        <v>52.8123558898585</v>
      </c>
      <c r="L3096" s="20" t="n">
        <f aca="false">K3096+F3096*H3096</f>
        <v>189.212355889859</v>
      </c>
      <c r="M3096" s="16" t="str">
        <f aca="false">IF(C3096&lt;=K3096,"REORDER",IF(C3096&gt;L3096,"OVERSTOCK","OK"))</f>
        <v>OK</v>
      </c>
      <c r="N3096" s="16" t="str">
        <f aca="false">IF(C3096&lt;=D3096,"REORDER","OK")</f>
        <v>OK</v>
      </c>
      <c r="O3096" s="18" t="n">
        <f aca="false">IF(D3096&lt;I3096,1,0)</f>
        <v>0</v>
      </c>
      <c r="P3096" s="20" t="n">
        <f aca="false">C3096/F3096</f>
        <v>9.51612903225806</v>
      </c>
      <c r="Q3096" s="19" t="n">
        <f aca="false">DATA!N3096</f>
        <v>146.12</v>
      </c>
      <c r="R3096" s="19" t="n">
        <f aca="false">DATA!O3096</f>
        <v>1.89</v>
      </c>
      <c r="S3096" s="17" t="n">
        <f aca="false">C3096*Q3096</f>
        <v>17242.16</v>
      </c>
      <c r="T3096" s="19" t="n">
        <f aca="false">C3096*R3096</f>
        <v>223.02</v>
      </c>
      <c r="U3096" s="20" t="n">
        <f aca="false">MAX(0,C3096-L3096)</f>
        <v>0</v>
      </c>
      <c r="V3096" s="17" t="n">
        <f aca="false">U3096*Q3096</f>
        <v>0</v>
      </c>
      <c r="W3096" s="19" t="n">
        <f aca="false">U3096*R3096</f>
        <v>0</v>
      </c>
      <c r="X3096" s="20" t="n">
        <f aca="false">MAX(0,K3096-C3096)</f>
        <v>0</v>
      </c>
      <c r="Y3096" s="17" t="n">
        <f aca="false">F3096*PARAMETER!$B$5*Q3096</f>
        <v>661339.12</v>
      </c>
      <c r="Z3096" s="21" t="n">
        <f aca="false">SUMIF($Y$2:$Y$3205,"&gt;="&amp;Y3096)/SUM($Y$2:$Y$3205)</f>
        <v>0.857552888120089</v>
      </c>
      <c r="AA3096" s="16" t="str">
        <f aca="false">IF(Z3096&lt;=PARAMETER!$B$7,"A",IF(Z3096&lt;=PARAMETER!$B$8,"B","C"))</f>
        <v>B</v>
      </c>
      <c r="AB3096" s="22" t="n">
        <f aca="false">G3096/F3096</f>
        <v>0.441935483870968</v>
      </c>
      <c r="AC3096" s="16" t="str">
        <f aca="false">IF(AB3096&lt;=PARAMETER!$B$9,"X",IF(AB3096&lt;=PARAMETER!$B$10,"Y","Z"))</f>
        <v>Y</v>
      </c>
      <c r="AD3096" s="16" t="str">
        <f aca="false">AA3096&amp;AC3096</f>
        <v>BY</v>
      </c>
      <c r="AE3096" s="22" t="n">
        <f aca="false">DATA!I3096</f>
        <v>0.28</v>
      </c>
      <c r="AF3096" s="18" t="n">
        <f aca="false">DATA!L3096</f>
        <v>128</v>
      </c>
      <c r="AG3096" s="16" t="str">
        <f aca="false">DATA!K3096</f>
        <v>B</v>
      </c>
      <c r="AH3096" s="18" t="n">
        <f aca="false">IF(AE3096&gt;=PARAMETER!$B$12,1,0)</f>
        <v>0</v>
      </c>
      <c r="AI3096" s="18" t="n">
        <f aca="false">IF(AF3096&gt;=PARAMETER!$B$13,1,0)</f>
        <v>1</v>
      </c>
      <c r="AJ3096" s="18" t="n">
        <f aca="false">IF(AND(AH3096=1,AI3096=1),1,0)</f>
        <v>0</v>
      </c>
    </row>
    <row r="3097" customFormat="false" ht="15" hidden="false" customHeight="false" outlineLevel="0" collapsed="false">
      <c r="A3097" s="16" t="str">
        <f aca="false">DATA!A3097</f>
        <v>ITM13095</v>
      </c>
      <c r="B3097" s="16" t="str">
        <f aca="false">DATA!B3097</f>
        <v>Groceries</v>
      </c>
      <c r="C3097" s="17" t="n">
        <f aca="false">DATA!C3097</f>
        <v>39</v>
      </c>
      <c r="D3097" s="17" t="n">
        <f aca="false">DATA!D3097</f>
        <v>68</v>
      </c>
      <c r="E3097" s="18" t="n">
        <f aca="false">DATA!F3097</f>
        <v>2</v>
      </c>
      <c r="F3097" s="19" t="n">
        <f aca="false">DATA!G3097</f>
        <v>40.49</v>
      </c>
      <c r="G3097" s="19" t="n">
        <f aca="false">DATA!H3097</f>
        <v>3.06</v>
      </c>
      <c r="H3097" s="18" t="n">
        <f aca="false">DATA!E3097</f>
        <v>10</v>
      </c>
      <c r="I3097" s="20" t="n">
        <f aca="false">F3097*E3097</f>
        <v>80.98</v>
      </c>
      <c r="J3097" s="20" t="n">
        <f aca="false">PARAMETER!$B$4*G3097*SQRT(E3097)</f>
        <v>7.11809338050124</v>
      </c>
      <c r="K3097" s="20" t="n">
        <f aca="false">I3097+J3097</f>
        <v>88.0980933805012</v>
      </c>
      <c r="L3097" s="20" t="n">
        <f aca="false">K3097+F3097*H3097</f>
        <v>492.998093380501</v>
      </c>
      <c r="M3097" s="16" t="str">
        <f aca="false">IF(C3097&lt;=K3097,"REORDER",IF(C3097&gt;L3097,"OVERSTOCK","OK"))</f>
        <v>REORDER</v>
      </c>
      <c r="N3097" s="16" t="str">
        <f aca="false">IF(C3097&lt;=D3097,"REORDER","OK")</f>
        <v>REORDER</v>
      </c>
      <c r="O3097" s="18" t="n">
        <f aca="false">IF(D3097&lt;I3097,1,0)</f>
        <v>1</v>
      </c>
      <c r="P3097" s="20" t="n">
        <f aca="false">C3097/F3097</f>
        <v>0.963200790318597</v>
      </c>
      <c r="Q3097" s="19" t="n">
        <f aca="false">DATA!N3097</f>
        <v>76.37</v>
      </c>
      <c r="R3097" s="19" t="n">
        <f aca="false">DATA!O3097</f>
        <v>1.29</v>
      </c>
      <c r="S3097" s="17" t="n">
        <f aca="false">C3097*Q3097</f>
        <v>2978.43</v>
      </c>
      <c r="T3097" s="19" t="n">
        <f aca="false">C3097*R3097</f>
        <v>50.31</v>
      </c>
      <c r="U3097" s="20" t="n">
        <f aca="false">MAX(0,C3097-L3097)</f>
        <v>0</v>
      </c>
      <c r="V3097" s="17" t="n">
        <f aca="false">U3097*Q3097</f>
        <v>0</v>
      </c>
      <c r="W3097" s="19" t="n">
        <f aca="false">U3097*R3097</f>
        <v>0</v>
      </c>
      <c r="X3097" s="20" t="n">
        <f aca="false">MAX(0,K3097-C3097)</f>
        <v>49.0980933805012</v>
      </c>
      <c r="Y3097" s="17" t="n">
        <f aca="false">F3097*PARAMETER!$B$5*Q3097</f>
        <v>1128660.7745</v>
      </c>
      <c r="Z3097" s="21" t="n">
        <f aca="false">SUMIF($Y$2:$Y$3205,"&gt;="&amp;Y3097)/SUM($Y$2:$Y$3205)</f>
        <v>0.675296337049008</v>
      </c>
      <c r="AA3097" s="16" t="str">
        <f aca="false">IF(Z3097&lt;=PARAMETER!$B$7,"A",IF(Z3097&lt;=PARAMETER!$B$8,"B","C"))</f>
        <v>A</v>
      </c>
      <c r="AB3097" s="22" t="n">
        <f aca="false">G3097/F3097</f>
        <v>0.0755742158557669</v>
      </c>
      <c r="AC3097" s="16" t="str">
        <f aca="false">IF(AB3097&lt;=PARAMETER!$B$9,"X",IF(AB3097&lt;=PARAMETER!$B$10,"Y","Z"))</f>
        <v>X</v>
      </c>
      <c r="AD3097" s="16" t="str">
        <f aca="false">AA3097&amp;AC3097</f>
        <v>AX</v>
      </c>
      <c r="AE3097" s="22" t="n">
        <f aca="false">DATA!I3097</f>
        <v>0.72</v>
      </c>
      <c r="AF3097" s="18" t="n">
        <f aca="false">DATA!L3097</f>
        <v>122</v>
      </c>
      <c r="AG3097" s="16" t="str">
        <f aca="false">DATA!K3097</f>
        <v>D</v>
      </c>
      <c r="AH3097" s="18" t="n">
        <f aca="false">IF(AE3097&gt;=PARAMETER!$B$12,1,0)</f>
        <v>0</v>
      </c>
      <c r="AI3097" s="18" t="n">
        <f aca="false">IF(AF3097&gt;=PARAMETER!$B$13,1,0)</f>
        <v>1</v>
      </c>
      <c r="AJ3097" s="18" t="n">
        <f aca="false">IF(AND(AH3097=1,AI3097=1),1,0)</f>
        <v>0</v>
      </c>
    </row>
    <row r="3098" customFormat="false" ht="15" hidden="false" customHeight="false" outlineLevel="0" collapsed="false">
      <c r="A3098" s="16" t="str">
        <f aca="false">DATA!A3098</f>
        <v>ITM13096</v>
      </c>
      <c r="B3098" s="16" t="str">
        <f aca="false">DATA!B3098</f>
        <v>Groceries</v>
      </c>
      <c r="C3098" s="17" t="n">
        <f aca="false">DATA!C3098</f>
        <v>65</v>
      </c>
      <c r="D3098" s="17" t="n">
        <f aca="false">DATA!D3098</f>
        <v>89</v>
      </c>
      <c r="E3098" s="18" t="n">
        <f aca="false">DATA!F3098</f>
        <v>2</v>
      </c>
      <c r="F3098" s="19" t="n">
        <f aca="false">DATA!G3098</f>
        <v>9.79</v>
      </c>
      <c r="G3098" s="19" t="n">
        <f aca="false">DATA!H3098</f>
        <v>8.38</v>
      </c>
      <c r="H3098" s="18" t="n">
        <f aca="false">DATA!E3098</f>
        <v>11</v>
      </c>
      <c r="I3098" s="20" t="n">
        <f aca="false">F3098*E3098</f>
        <v>19.58</v>
      </c>
      <c r="J3098" s="20" t="n">
        <f aca="false">PARAMETER!$B$4*G3098*SQRT(E3098)</f>
        <v>19.493340695621</v>
      </c>
      <c r="K3098" s="20" t="n">
        <f aca="false">I3098+J3098</f>
        <v>39.073340695621</v>
      </c>
      <c r="L3098" s="20" t="n">
        <f aca="false">K3098+F3098*H3098</f>
        <v>146.763340695621</v>
      </c>
      <c r="M3098" s="16" t="str">
        <f aca="false">IF(C3098&lt;=K3098,"REORDER",IF(C3098&gt;L3098,"OVERSTOCK","OK"))</f>
        <v>OK</v>
      </c>
      <c r="N3098" s="16" t="str">
        <f aca="false">IF(C3098&lt;=D3098,"REORDER","OK")</f>
        <v>REORDER</v>
      </c>
      <c r="O3098" s="18" t="n">
        <f aca="false">IF(D3098&lt;I3098,1,0)</f>
        <v>0</v>
      </c>
      <c r="P3098" s="20" t="n">
        <f aca="false">C3098/F3098</f>
        <v>6.6394279877426</v>
      </c>
      <c r="Q3098" s="19" t="n">
        <f aca="false">DATA!N3098</f>
        <v>161.86</v>
      </c>
      <c r="R3098" s="19" t="n">
        <f aca="false">DATA!O3098</f>
        <v>1.17</v>
      </c>
      <c r="S3098" s="17" t="n">
        <f aca="false">C3098*Q3098</f>
        <v>10520.9</v>
      </c>
      <c r="T3098" s="19" t="n">
        <f aca="false">C3098*R3098</f>
        <v>76.05</v>
      </c>
      <c r="U3098" s="20" t="n">
        <f aca="false">MAX(0,C3098-L3098)</f>
        <v>0</v>
      </c>
      <c r="V3098" s="17" t="n">
        <f aca="false">U3098*Q3098</f>
        <v>0</v>
      </c>
      <c r="W3098" s="19" t="n">
        <f aca="false">U3098*R3098</f>
        <v>0</v>
      </c>
      <c r="X3098" s="20" t="n">
        <f aca="false">MAX(0,K3098-C3098)</f>
        <v>0</v>
      </c>
      <c r="Y3098" s="17" t="n">
        <f aca="false">F3098*PARAMETER!$B$5*Q3098</f>
        <v>578382.431</v>
      </c>
      <c r="Z3098" s="21" t="n">
        <f aca="false">SUMIF($Y$2:$Y$3205,"&gt;="&amp;Y3098)/SUM($Y$2:$Y$3205)</f>
        <v>0.882502449539397</v>
      </c>
      <c r="AA3098" s="16" t="str">
        <f aca="false">IF(Z3098&lt;=PARAMETER!$B$7,"A",IF(Z3098&lt;=PARAMETER!$B$8,"B","C"))</f>
        <v>B</v>
      </c>
      <c r="AB3098" s="22" t="n">
        <f aca="false">G3098/F3098</f>
        <v>0.855975485188969</v>
      </c>
      <c r="AC3098" s="16" t="str">
        <f aca="false">IF(AB3098&lt;=PARAMETER!$B$9,"X",IF(AB3098&lt;=PARAMETER!$B$10,"Y","Z"))</f>
        <v>Z</v>
      </c>
      <c r="AD3098" s="16" t="str">
        <f aca="false">AA3098&amp;AC3098</f>
        <v>BZ</v>
      </c>
      <c r="AE3098" s="22" t="n">
        <f aca="false">DATA!I3098</f>
        <v>0.27</v>
      </c>
      <c r="AF3098" s="18" t="n">
        <f aca="false">DATA!L3098</f>
        <v>11</v>
      </c>
      <c r="AG3098" s="16" t="str">
        <f aca="false">DATA!K3098</f>
        <v>C</v>
      </c>
      <c r="AH3098" s="18" t="n">
        <f aca="false">IF(AE3098&gt;=PARAMETER!$B$12,1,0)</f>
        <v>0</v>
      </c>
      <c r="AI3098" s="18" t="n">
        <f aca="false">IF(AF3098&gt;=PARAMETER!$B$13,1,0)</f>
        <v>0</v>
      </c>
      <c r="AJ3098" s="18" t="n">
        <f aca="false">IF(AND(AH3098=1,AI3098=1),1,0)</f>
        <v>0</v>
      </c>
    </row>
    <row r="3099" customFormat="false" ht="15" hidden="false" customHeight="false" outlineLevel="0" collapsed="false">
      <c r="A3099" s="16" t="str">
        <f aca="false">DATA!A3099</f>
        <v>ITM13097</v>
      </c>
      <c r="B3099" s="16" t="str">
        <f aca="false">DATA!B3099</f>
        <v>Apparel</v>
      </c>
      <c r="C3099" s="17" t="n">
        <f aca="false">DATA!C3099</f>
        <v>470</v>
      </c>
      <c r="D3099" s="17" t="n">
        <f aca="false">DATA!D3099</f>
        <v>63</v>
      </c>
      <c r="E3099" s="18" t="n">
        <f aca="false">DATA!F3099</f>
        <v>4</v>
      </c>
      <c r="F3099" s="19" t="n">
        <f aca="false">DATA!G3099</f>
        <v>40.84</v>
      </c>
      <c r="G3099" s="19" t="n">
        <f aca="false">DATA!H3099</f>
        <v>0.56</v>
      </c>
      <c r="H3099" s="18" t="n">
        <f aca="false">DATA!E3099</f>
        <v>12</v>
      </c>
      <c r="I3099" s="20" t="n">
        <f aca="false">F3099*E3099</f>
        <v>163.36</v>
      </c>
      <c r="J3099" s="20" t="n">
        <f aca="false">PARAMETER!$B$4*G3099*SQRT(E3099)</f>
        <v>1.84223606218565</v>
      </c>
      <c r="K3099" s="20" t="n">
        <f aca="false">I3099+J3099</f>
        <v>165.202236062186</v>
      </c>
      <c r="L3099" s="20" t="n">
        <f aca="false">K3099+F3099*H3099</f>
        <v>655.282236062186</v>
      </c>
      <c r="M3099" s="16" t="str">
        <f aca="false">IF(C3099&lt;=K3099,"REORDER",IF(C3099&gt;L3099,"OVERSTOCK","OK"))</f>
        <v>OK</v>
      </c>
      <c r="N3099" s="16" t="str">
        <f aca="false">IF(C3099&lt;=D3099,"REORDER","OK")</f>
        <v>OK</v>
      </c>
      <c r="O3099" s="18" t="n">
        <f aca="false">IF(D3099&lt;I3099,1,0)</f>
        <v>1</v>
      </c>
      <c r="P3099" s="20" t="n">
        <f aca="false">C3099/F3099</f>
        <v>11.5083251714006</v>
      </c>
      <c r="Q3099" s="19" t="n">
        <f aca="false">DATA!N3099</f>
        <v>93.01</v>
      </c>
      <c r="R3099" s="19" t="n">
        <f aca="false">DATA!O3099</f>
        <v>1.12</v>
      </c>
      <c r="S3099" s="17" t="n">
        <f aca="false">C3099*Q3099</f>
        <v>43714.7</v>
      </c>
      <c r="T3099" s="19" t="n">
        <f aca="false">C3099*R3099</f>
        <v>526.4</v>
      </c>
      <c r="U3099" s="20" t="n">
        <f aca="false">MAX(0,C3099-L3099)</f>
        <v>0</v>
      </c>
      <c r="V3099" s="17" t="n">
        <f aca="false">U3099*Q3099</f>
        <v>0</v>
      </c>
      <c r="W3099" s="19" t="n">
        <f aca="false">U3099*R3099</f>
        <v>0</v>
      </c>
      <c r="X3099" s="20" t="n">
        <f aca="false">MAX(0,K3099-C3099)</f>
        <v>0</v>
      </c>
      <c r="Y3099" s="17" t="n">
        <f aca="false">F3099*PARAMETER!$B$5*Q3099</f>
        <v>1386462.866</v>
      </c>
      <c r="Z3099" s="21" t="n">
        <f aca="false">SUMIF($Y$2:$Y$3205,"&gt;="&amp;Y3099)/SUM($Y$2:$Y$3205)</f>
        <v>0.574537032061808</v>
      </c>
      <c r="AA3099" s="16" t="str">
        <f aca="false">IF(Z3099&lt;=PARAMETER!$B$7,"A",IF(Z3099&lt;=PARAMETER!$B$8,"B","C"))</f>
        <v>A</v>
      </c>
      <c r="AB3099" s="22" t="n">
        <f aca="false">G3099/F3099</f>
        <v>0.0137120470127326</v>
      </c>
      <c r="AC3099" s="16" t="str">
        <f aca="false">IF(AB3099&lt;=PARAMETER!$B$9,"X",IF(AB3099&lt;=PARAMETER!$B$10,"Y","Z"))</f>
        <v>X</v>
      </c>
      <c r="AD3099" s="16" t="str">
        <f aca="false">AA3099&amp;AC3099</f>
        <v>AX</v>
      </c>
      <c r="AE3099" s="22" t="n">
        <f aca="false">DATA!I3099</f>
        <v>0.6</v>
      </c>
      <c r="AF3099" s="18" t="n">
        <f aca="false">DATA!L3099</f>
        <v>29</v>
      </c>
      <c r="AG3099" s="16" t="str">
        <f aca="false">DATA!K3099</f>
        <v>A</v>
      </c>
      <c r="AH3099" s="18" t="n">
        <f aca="false">IF(AE3099&gt;=PARAMETER!$B$12,1,0)</f>
        <v>0</v>
      </c>
      <c r="AI3099" s="18" t="n">
        <f aca="false">IF(AF3099&gt;=PARAMETER!$B$13,1,0)</f>
        <v>0</v>
      </c>
      <c r="AJ3099" s="18" t="n">
        <f aca="false">IF(AND(AH3099=1,AI3099=1),1,0)</f>
        <v>0</v>
      </c>
    </row>
    <row r="3100" customFormat="false" ht="15" hidden="false" customHeight="false" outlineLevel="0" collapsed="false">
      <c r="A3100" s="16" t="str">
        <f aca="false">DATA!A3100</f>
        <v>ITM13098</v>
      </c>
      <c r="B3100" s="16" t="str">
        <f aca="false">DATA!B3100</f>
        <v>Apparel</v>
      </c>
      <c r="C3100" s="17" t="n">
        <f aca="false">DATA!C3100</f>
        <v>212</v>
      </c>
      <c r="D3100" s="17" t="n">
        <f aca="false">DATA!D3100</f>
        <v>55</v>
      </c>
      <c r="E3100" s="18" t="n">
        <f aca="false">DATA!F3100</f>
        <v>3</v>
      </c>
      <c r="F3100" s="19" t="n">
        <f aca="false">DATA!G3100</f>
        <v>47.08</v>
      </c>
      <c r="G3100" s="19" t="n">
        <f aca="false">DATA!H3100</f>
        <v>2.62</v>
      </c>
      <c r="H3100" s="18" t="n">
        <f aca="false">DATA!E3100</f>
        <v>6</v>
      </c>
      <c r="I3100" s="20" t="n">
        <f aca="false">F3100*E3100</f>
        <v>141.24</v>
      </c>
      <c r="J3100" s="20" t="n">
        <f aca="false">PARAMETER!$B$4*G3100*SQRT(E3100)</f>
        <v>7.464301538582</v>
      </c>
      <c r="K3100" s="20" t="n">
        <f aca="false">I3100+J3100</f>
        <v>148.704301538582</v>
      </c>
      <c r="L3100" s="20" t="n">
        <f aca="false">K3100+F3100*H3100</f>
        <v>431.184301538582</v>
      </c>
      <c r="M3100" s="16" t="str">
        <f aca="false">IF(C3100&lt;=K3100,"REORDER",IF(C3100&gt;L3100,"OVERSTOCK","OK"))</f>
        <v>OK</v>
      </c>
      <c r="N3100" s="16" t="str">
        <f aca="false">IF(C3100&lt;=D3100,"REORDER","OK")</f>
        <v>OK</v>
      </c>
      <c r="O3100" s="18" t="n">
        <f aca="false">IF(D3100&lt;I3100,1,0)</f>
        <v>1</v>
      </c>
      <c r="P3100" s="20" t="n">
        <f aca="false">C3100/F3100</f>
        <v>4.50297366185217</v>
      </c>
      <c r="Q3100" s="19" t="n">
        <f aca="false">DATA!N3100</f>
        <v>170.9</v>
      </c>
      <c r="R3100" s="19" t="n">
        <f aca="false">DATA!O3100</f>
        <v>0.77</v>
      </c>
      <c r="S3100" s="17" t="n">
        <f aca="false">C3100*Q3100</f>
        <v>36230.8</v>
      </c>
      <c r="T3100" s="19" t="n">
        <f aca="false">C3100*R3100</f>
        <v>163.24</v>
      </c>
      <c r="U3100" s="20" t="n">
        <f aca="false">MAX(0,C3100-L3100)</f>
        <v>0</v>
      </c>
      <c r="V3100" s="17" t="n">
        <f aca="false">U3100*Q3100</f>
        <v>0</v>
      </c>
      <c r="W3100" s="19" t="n">
        <f aca="false">U3100*R3100</f>
        <v>0</v>
      </c>
      <c r="X3100" s="20" t="n">
        <f aca="false">MAX(0,K3100-C3100)</f>
        <v>0</v>
      </c>
      <c r="Y3100" s="17" t="n">
        <f aca="false">F3100*PARAMETER!$B$5*Q3100</f>
        <v>2936779.78</v>
      </c>
      <c r="Z3100" s="21" t="n">
        <f aca="false">SUMIF($Y$2:$Y$3205,"&gt;="&amp;Y3100)/SUM($Y$2:$Y$3205)</f>
        <v>0.0856924335682793</v>
      </c>
      <c r="AA3100" s="16" t="str">
        <f aca="false">IF(Z3100&lt;=PARAMETER!$B$7,"A",IF(Z3100&lt;=PARAMETER!$B$8,"B","C"))</f>
        <v>A</v>
      </c>
      <c r="AB3100" s="22" t="n">
        <f aca="false">G3100/F3100</f>
        <v>0.0556499575191164</v>
      </c>
      <c r="AC3100" s="16" t="str">
        <f aca="false">IF(AB3100&lt;=PARAMETER!$B$9,"X",IF(AB3100&lt;=PARAMETER!$B$10,"Y","Z"))</f>
        <v>X</v>
      </c>
      <c r="AD3100" s="16" t="str">
        <f aca="false">AA3100&amp;AC3100</f>
        <v>AX</v>
      </c>
      <c r="AE3100" s="22" t="n">
        <f aca="false">DATA!I3100</f>
        <v>0.68</v>
      </c>
      <c r="AF3100" s="18" t="n">
        <f aca="false">DATA!L3100</f>
        <v>128</v>
      </c>
      <c r="AG3100" s="16" t="str">
        <f aca="false">DATA!K3100</f>
        <v>B</v>
      </c>
      <c r="AH3100" s="18" t="n">
        <f aca="false">IF(AE3100&gt;=PARAMETER!$B$12,1,0)</f>
        <v>0</v>
      </c>
      <c r="AI3100" s="18" t="n">
        <f aca="false">IF(AF3100&gt;=PARAMETER!$B$13,1,0)</f>
        <v>1</v>
      </c>
      <c r="AJ3100" s="18" t="n">
        <f aca="false">IF(AND(AH3100=1,AI3100=1),1,0)</f>
        <v>0</v>
      </c>
    </row>
    <row r="3101" customFormat="false" ht="15" hidden="false" customHeight="false" outlineLevel="0" collapsed="false">
      <c r="A3101" s="16" t="str">
        <f aca="false">DATA!A3101</f>
        <v>ITM13099</v>
      </c>
      <c r="B3101" s="16" t="str">
        <f aca="false">DATA!B3101</f>
        <v>Automotive</v>
      </c>
      <c r="C3101" s="17" t="n">
        <f aca="false">DATA!C3101</f>
        <v>402</v>
      </c>
      <c r="D3101" s="17" t="n">
        <f aca="false">DATA!D3101</f>
        <v>31</v>
      </c>
      <c r="E3101" s="18" t="n">
        <f aca="false">DATA!F3101</f>
        <v>6</v>
      </c>
      <c r="F3101" s="19" t="n">
        <f aca="false">DATA!G3101</f>
        <v>17.45</v>
      </c>
      <c r="G3101" s="19" t="n">
        <f aca="false">DATA!H3101</f>
        <v>6.25</v>
      </c>
      <c r="H3101" s="18" t="n">
        <f aca="false">DATA!E3101</f>
        <v>11</v>
      </c>
      <c r="I3101" s="20" t="n">
        <f aca="false">F3101*E3101</f>
        <v>104.7</v>
      </c>
      <c r="J3101" s="20" t="n">
        <f aca="false">PARAMETER!$B$4*G3101*SQRT(E3101)</f>
        <v>25.1815755474834</v>
      </c>
      <c r="K3101" s="20" t="n">
        <f aca="false">I3101+J3101</f>
        <v>129.881575547483</v>
      </c>
      <c r="L3101" s="20" t="n">
        <f aca="false">K3101+F3101*H3101</f>
        <v>321.831575547483</v>
      </c>
      <c r="M3101" s="16" t="str">
        <f aca="false">IF(C3101&lt;=K3101,"REORDER",IF(C3101&gt;L3101,"OVERSTOCK","OK"))</f>
        <v>OVERSTOCK</v>
      </c>
      <c r="N3101" s="16" t="str">
        <f aca="false">IF(C3101&lt;=D3101,"REORDER","OK")</f>
        <v>OK</v>
      </c>
      <c r="O3101" s="18" t="n">
        <f aca="false">IF(D3101&lt;I3101,1,0)</f>
        <v>1</v>
      </c>
      <c r="P3101" s="20" t="n">
        <f aca="false">C3101/F3101</f>
        <v>23.0372492836676</v>
      </c>
      <c r="Q3101" s="19" t="n">
        <f aca="false">DATA!N3101</f>
        <v>58.4</v>
      </c>
      <c r="R3101" s="19" t="n">
        <f aca="false">DATA!O3101</f>
        <v>1.67</v>
      </c>
      <c r="S3101" s="17" t="n">
        <f aca="false">C3101*Q3101</f>
        <v>23476.8</v>
      </c>
      <c r="T3101" s="19" t="n">
        <f aca="false">C3101*R3101</f>
        <v>671.34</v>
      </c>
      <c r="U3101" s="20" t="n">
        <f aca="false">MAX(0,C3101-L3101)</f>
        <v>80.1684244525167</v>
      </c>
      <c r="V3101" s="17" t="n">
        <f aca="false">U3101*Q3101</f>
        <v>4681.83598802697</v>
      </c>
      <c r="W3101" s="19" t="n">
        <f aca="false">U3101*R3101</f>
        <v>133.881268835703</v>
      </c>
      <c r="X3101" s="20" t="n">
        <f aca="false">MAX(0,K3101-C3101)</f>
        <v>0</v>
      </c>
      <c r="Y3101" s="17" t="n">
        <f aca="false">F3101*PARAMETER!$B$5*Q3101</f>
        <v>371964.2</v>
      </c>
      <c r="Z3101" s="21" t="n">
        <f aca="false">SUMIF($Y$2:$Y$3205,"&gt;="&amp;Y3101)/SUM($Y$2:$Y$3205)</f>
        <v>0.941900695587171</v>
      </c>
      <c r="AA3101" s="16" t="str">
        <f aca="false">IF(Z3101&lt;=PARAMETER!$B$7,"A",IF(Z3101&lt;=PARAMETER!$B$8,"B","C"))</f>
        <v>B</v>
      </c>
      <c r="AB3101" s="22" t="n">
        <f aca="false">G3101/F3101</f>
        <v>0.358166189111748</v>
      </c>
      <c r="AC3101" s="16" t="str">
        <f aca="false">IF(AB3101&lt;=PARAMETER!$B$9,"X",IF(AB3101&lt;=PARAMETER!$B$10,"Y","Z"))</f>
        <v>Y</v>
      </c>
      <c r="AD3101" s="16" t="str">
        <f aca="false">AA3101&amp;AC3101</f>
        <v>BY</v>
      </c>
      <c r="AE3101" s="22" t="n">
        <f aca="false">DATA!I3101</f>
        <v>0.91</v>
      </c>
      <c r="AF3101" s="18" t="n">
        <f aca="false">DATA!L3101</f>
        <v>104</v>
      </c>
      <c r="AG3101" s="16" t="str">
        <f aca="false">DATA!K3101</f>
        <v>A</v>
      </c>
      <c r="AH3101" s="18" t="n">
        <f aca="false">IF(AE3101&gt;=PARAMETER!$B$12,1,0)</f>
        <v>1</v>
      </c>
      <c r="AI3101" s="18" t="n">
        <f aca="false">IF(AF3101&gt;=PARAMETER!$B$13,1,0)</f>
        <v>1</v>
      </c>
      <c r="AJ3101" s="18" t="n">
        <f aca="false">IF(AND(AH3101=1,AI3101=1),1,0)</f>
        <v>1</v>
      </c>
    </row>
    <row r="3102" customFormat="false" ht="15" hidden="false" customHeight="false" outlineLevel="0" collapsed="false">
      <c r="A3102" s="16" t="str">
        <f aca="false">DATA!A3102</f>
        <v>ITM13100</v>
      </c>
      <c r="B3102" s="16" t="str">
        <f aca="false">DATA!B3102</f>
        <v>Groceries</v>
      </c>
      <c r="C3102" s="17" t="n">
        <f aca="false">DATA!C3102</f>
        <v>77</v>
      </c>
      <c r="D3102" s="17" t="n">
        <f aca="false">DATA!D3102</f>
        <v>73</v>
      </c>
      <c r="E3102" s="18" t="n">
        <f aca="false">DATA!F3102</f>
        <v>2</v>
      </c>
      <c r="F3102" s="19" t="n">
        <f aca="false">DATA!G3102</f>
        <v>26.96</v>
      </c>
      <c r="G3102" s="19" t="n">
        <f aca="false">DATA!H3102</f>
        <v>1.42</v>
      </c>
      <c r="H3102" s="18" t="n">
        <f aca="false">DATA!E3102</f>
        <v>9</v>
      </c>
      <c r="I3102" s="20" t="n">
        <f aca="false">F3102*E3102</f>
        <v>53.92</v>
      </c>
      <c r="J3102" s="20" t="n">
        <f aca="false">PARAMETER!$B$4*G3102*SQRT(E3102)</f>
        <v>3.30316751644175</v>
      </c>
      <c r="K3102" s="20" t="n">
        <f aca="false">I3102+J3102</f>
        <v>57.2231675164418</v>
      </c>
      <c r="L3102" s="20" t="n">
        <f aca="false">K3102+F3102*H3102</f>
        <v>299.863167516442</v>
      </c>
      <c r="M3102" s="16" t="str">
        <f aca="false">IF(C3102&lt;=K3102,"REORDER",IF(C3102&gt;L3102,"OVERSTOCK","OK"))</f>
        <v>OK</v>
      </c>
      <c r="N3102" s="16" t="str">
        <f aca="false">IF(C3102&lt;=D3102,"REORDER","OK")</f>
        <v>OK</v>
      </c>
      <c r="O3102" s="18" t="n">
        <f aca="false">IF(D3102&lt;I3102,1,0)</f>
        <v>0</v>
      </c>
      <c r="P3102" s="20" t="n">
        <f aca="false">C3102/F3102</f>
        <v>2.85608308605341</v>
      </c>
      <c r="Q3102" s="19" t="n">
        <f aca="false">DATA!N3102</f>
        <v>12.16</v>
      </c>
      <c r="R3102" s="19" t="n">
        <f aca="false">DATA!O3102</f>
        <v>1.13</v>
      </c>
      <c r="S3102" s="17" t="n">
        <f aca="false">C3102*Q3102</f>
        <v>936.32</v>
      </c>
      <c r="T3102" s="19" t="n">
        <f aca="false">C3102*R3102</f>
        <v>87.01</v>
      </c>
      <c r="U3102" s="20" t="n">
        <f aca="false">MAX(0,C3102-L3102)</f>
        <v>0</v>
      </c>
      <c r="V3102" s="17" t="n">
        <f aca="false">U3102*Q3102</f>
        <v>0</v>
      </c>
      <c r="W3102" s="19" t="n">
        <f aca="false">U3102*R3102</f>
        <v>0</v>
      </c>
      <c r="X3102" s="20" t="n">
        <f aca="false">MAX(0,K3102-C3102)</f>
        <v>0</v>
      </c>
      <c r="Y3102" s="17" t="n">
        <f aca="false">F3102*PARAMETER!$B$5*Q3102</f>
        <v>119659.264</v>
      </c>
      <c r="Z3102" s="21" t="n">
        <f aca="false">SUMIF($Y$2:$Y$3205,"&gt;="&amp;Y3102)/SUM($Y$2:$Y$3205)</f>
        <v>0.99432765173073</v>
      </c>
      <c r="AA3102" s="16" t="str">
        <f aca="false">IF(Z3102&lt;=PARAMETER!$B$7,"A",IF(Z3102&lt;=PARAMETER!$B$8,"B","C"))</f>
        <v>C</v>
      </c>
      <c r="AB3102" s="22" t="n">
        <f aca="false">G3102/F3102</f>
        <v>0.0526706231454006</v>
      </c>
      <c r="AC3102" s="16" t="str">
        <f aca="false">IF(AB3102&lt;=PARAMETER!$B$9,"X",IF(AB3102&lt;=PARAMETER!$B$10,"Y","Z"))</f>
        <v>X</v>
      </c>
      <c r="AD3102" s="16" t="str">
        <f aca="false">AA3102&amp;AC3102</f>
        <v>CX</v>
      </c>
      <c r="AE3102" s="22" t="n">
        <f aca="false">DATA!I3102</f>
        <v>0.51</v>
      </c>
      <c r="AF3102" s="18" t="n">
        <f aca="false">DATA!L3102</f>
        <v>146</v>
      </c>
      <c r="AG3102" s="16" t="str">
        <f aca="false">DATA!K3102</f>
        <v>A</v>
      </c>
      <c r="AH3102" s="18" t="n">
        <f aca="false">IF(AE3102&gt;=PARAMETER!$B$12,1,0)</f>
        <v>0</v>
      </c>
      <c r="AI3102" s="18" t="n">
        <f aca="false">IF(AF3102&gt;=PARAMETER!$B$13,1,0)</f>
        <v>1</v>
      </c>
      <c r="AJ3102" s="18" t="n">
        <f aca="false">IF(AND(AH3102=1,AI3102=1),1,0)</f>
        <v>0</v>
      </c>
    </row>
    <row r="3103" customFormat="false" ht="15" hidden="false" customHeight="false" outlineLevel="0" collapsed="false">
      <c r="A3103" s="16" t="str">
        <f aca="false">DATA!A3103</f>
        <v>ITM13101</v>
      </c>
      <c r="B3103" s="16" t="str">
        <f aca="false">DATA!B3103</f>
        <v>Apparel</v>
      </c>
      <c r="C3103" s="17" t="n">
        <f aca="false">DATA!C3103</f>
        <v>456</v>
      </c>
      <c r="D3103" s="17" t="n">
        <f aca="false">DATA!D3103</f>
        <v>17</v>
      </c>
      <c r="E3103" s="18" t="n">
        <f aca="false">DATA!F3103</f>
        <v>5</v>
      </c>
      <c r="F3103" s="19" t="n">
        <f aca="false">DATA!G3103</f>
        <v>33.26</v>
      </c>
      <c r="G3103" s="19" t="n">
        <f aca="false">DATA!H3103</f>
        <v>4.93</v>
      </c>
      <c r="H3103" s="18" t="n">
        <f aca="false">DATA!E3103</f>
        <v>7</v>
      </c>
      <c r="I3103" s="20" t="n">
        <f aca="false">F3103*E3103</f>
        <v>166.3</v>
      </c>
      <c r="J3103" s="20" t="n">
        <f aca="false">PARAMETER!$B$4*G3103*SQRT(E3103)</f>
        <v>18.1325622978998</v>
      </c>
      <c r="K3103" s="20" t="n">
        <f aca="false">I3103+J3103</f>
        <v>184.4325622979</v>
      </c>
      <c r="L3103" s="20" t="n">
        <f aca="false">K3103+F3103*H3103</f>
        <v>417.2525622979</v>
      </c>
      <c r="M3103" s="16" t="str">
        <f aca="false">IF(C3103&lt;=K3103,"REORDER",IF(C3103&gt;L3103,"OVERSTOCK","OK"))</f>
        <v>OVERSTOCK</v>
      </c>
      <c r="N3103" s="16" t="str">
        <f aca="false">IF(C3103&lt;=D3103,"REORDER","OK")</f>
        <v>OK</v>
      </c>
      <c r="O3103" s="18" t="n">
        <f aca="false">IF(D3103&lt;I3103,1,0)</f>
        <v>1</v>
      </c>
      <c r="P3103" s="20" t="n">
        <f aca="false">C3103/F3103</f>
        <v>13.7101623571858</v>
      </c>
      <c r="Q3103" s="19" t="n">
        <f aca="false">DATA!N3103</f>
        <v>130.21</v>
      </c>
      <c r="R3103" s="19" t="n">
        <f aca="false">DATA!O3103</f>
        <v>0.54</v>
      </c>
      <c r="S3103" s="17" t="n">
        <f aca="false">C3103*Q3103</f>
        <v>59375.76</v>
      </c>
      <c r="T3103" s="19" t="n">
        <f aca="false">C3103*R3103</f>
        <v>246.24</v>
      </c>
      <c r="U3103" s="20" t="n">
        <f aca="false">MAX(0,C3103-L3103)</f>
        <v>38.7474377021002</v>
      </c>
      <c r="V3103" s="17" t="n">
        <f aca="false">U3103*Q3103</f>
        <v>5045.30386319047</v>
      </c>
      <c r="W3103" s="19" t="n">
        <f aca="false">U3103*R3103</f>
        <v>20.9236163591341</v>
      </c>
      <c r="X3103" s="20" t="n">
        <f aca="false">MAX(0,K3103-C3103)</f>
        <v>0</v>
      </c>
      <c r="Y3103" s="17" t="n">
        <f aca="false">F3103*PARAMETER!$B$5*Q3103</f>
        <v>1580736.379</v>
      </c>
      <c r="Z3103" s="21" t="n">
        <f aca="false">SUMIF($Y$2:$Y$3205,"&gt;="&amp;Y3103)/SUM($Y$2:$Y$3205)</f>
        <v>0.489408100492901</v>
      </c>
      <c r="AA3103" s="16" t="str">
        <f aca="false">IF(Z3103&lt;=PARAMETER!$B$7,"A",IF(Z3103&lt;=PARAMETER!$B$8,"B","C"))</f>
        <v>A</v>
      </c>
      <c r="AB3103" s="22" t="n">
        <f aca="false">G3103/F3103</f>
        <v>0.148226097414311</v>
      </c>
      <c r="AC3103" s="16" t="str">
        <f aca="false">IF(AB3103&lt;=PARAMETER!$B$9,"X",IF(AB3103&lt;=PARAMETER!$B$10,"Y","Z"))</f>
        <v>X</v>
      </c>
      <c r="AD3103" s="16" t="str">
        <f aca="false">AA3103&amp;AC3103</f>
        <v>AX</v>
      </c>
      <c r="AE3103" s="22" t="n">
        <f aca="false">DATA!I3103</f>
        <v>0.8</v>
      </c>
      <c r="AF3103" s="18" t="n">
        <f aca="false">DATA!L3103</f>
        <v>30</v>
      </c>
      <c r="AG3103" s="16" t="str">
        <f aca="false">DATA!K3103</f>
        <v>B</v>
      </c>
      <c r="AH3103" s="18" t="n">
        <f aca="false">IF(AE3103&gt;=PARAMETER!$B$12,1,0)</f>
        <v>1</v>
      </c>
      <c r="AI3103" s="18" t="n">
        <f aca="false">IF(AF3103&gt;=PARAMETER!$B$13,1,0)</f>
        <v>0</v>
      </c>
      <c r="AJ3103" s="18" t="n">
        <f aca="false">IF(AND(AH3103=1,AI3103=1),1,0)</f>
        <v>0</v>
      </c>
    </row>
    <row r="3104" customFormat="false" ht="15" hidden="false" customHeight="false" outlineLevel="0" collapsed="false">
      <c r="A3104" s="16" t="str">
        <f aca="false">DATA!A3104</f>
        <v>ITM13102</v>
      </c>
      <c r="B3104" s="16" t="str">
        <f aca="false">DATA!B3104</f>
        <v>Electronics</v>
      </c>
      <c r="C3104" s="17" t="n">
        <f aca="false">DATA!C3104</f>
        <v>130</v>
      </c>
      <c r="D3104" s="17" t="n">
        <f aca="false">DATA!D3104</f>
        <v>29</v>
      </c>
      <c r="E3104" s="18" t="n">
        <f aca="false">DATA!F3104</f>
        <v>5</v>
      </c>
      <c r="F3104" s="19" t="n">
        <f aca="false">DATA!G3104</f>
        <v>4.89</v>
      </c>
      <c r="G3104" s="19" t="n">
        <f aca="false">DATA!H3104</f>
        <v>4.64</v>
      </c>
      <c r="H3104" s="18" t="n">
        <f aca="false">DATA!E3104</f>
        <v>7</v>
      </c>
      <c r="I3104" s="20" t="n">
        <f aca="false">F3104*E3104</f>
        <v>24.45</v>
      </c>
      <c r="J3104" s="20" t="n">
        <f aca="false">PARAMETER!$B$4*G3104*SQRT(E3104)</f>
        <v>17.0659409862586</v>
      </c>
      <c r="K3104" s="20" t="n">
        <f aca="false">I3104+J3104</f>
        <v>41.5159409862586</v>
      </c>
      <c r="L3104" s="20" t="n">
        <f aca="false">K3104+F3104*H3104</f>
        <v>75.7459409862586</v>
      </c>
      <c r="M3104" s="16" t="str">
        <f aca="false">IF(C3104&lt;=K3104,"REORDER",IF(C3104&gt;L3104,"OVERSTOCK","OK"))</f>
        <v>OVERSTOCK</v>
      </c>
      <c r="N3104" s="16" t="str">
        <f aca="false">IF(C3104&lt;=D3104,"REORDER","OK")</f>
        <v>OK</v>
      </c>
      <c r="O3104" s="18" t="n">
        <f aca="false">IF(D3104&lt;I3104,1,0)</f>
        <v>0</v>
      </c>
      <c r="P3104" s="20" t="n">
        <f aca="false">C3104/F3104</f>
        <v>26.5848670756646</v>
      </c>
      <c r="Q3104" s="19" t="n">
        <f aca="false">DATA!N3104</f>
        <v>95.86</v>
      </c>
      <c r="R3104" s="19" t="n">
        <f aca="false">DATA!O3104</f>
        <v>0.36</v>
      </c>
      <c r="S3104" s="17" t="n">
        <f aca="false">C3104*Q3104</f>
        <v>12461.8</v>
      </c>
      <c r="T3104" s="19" t="n">
        <f aca="false">C3104*R3104</f>
        <v>46.8</v>
      </c>
      <c r="U3104" s="20" t="n">
        <f aca="false">MAX(0,C3104-L3104)</f>
        <v>54.2540590137414</v>
      </c>
      <c r="V3104" s="17" t="n">
        <f aca="false">U3104*Q3104</f>
        <v>5200.79409705725</v>
      </c>
      <c r="W3104" s="19" t="n">
        <f aca="false">U3104*R3104</f>
        <v>19.5314612449469</v>
      </c>
      <c r="X3104" s="20" t="n">
        <f aca="false">MAX(0,K3104-C3104)</f>
        <v>0</v>
      </c>
      <c r="Y3104" s="17" t="n">
        <f aca="false">F3104*PARAMETER!$B$5*Q3104</f>
        <v>171095.721</v>
      </c>
      <c r="Z3104" s="21" t="n">
        <f aca="false">SUMIF($Y$2:$Y$3205,"&gt;="&amp;Y3104)/SUM($Y$2:$Y$3205)</f>
        <v>0.987685887448702</v>
      </c>
      <c r="AA3104" s="16" t="str">
        <f aca="false">IF(Z3104&lt;=PARAMETER!$B$7,"A",IF(Z3104&lt;=PARAMETER!$B$8,"B","C"))</f>
        <v>C</v>
      </c>
      <c r="AB3104" s="22" t="n">
        <f aca="false">G3104/F3104</f>
        <v>0.948875255623722</v>
      </c>
      <c r="AC3104" s="16" t="str">
        <f aca="false">IF(AB3104&lt;=PARAMETER!$B$9,"X",IF(AB3104&lt;=PARAMETER!$B$10,"Y","Z"))</f>
        <v>Z</v>
      </c>
      <c r="AD3104" s="16" t="str">
        <f aca="false">AA3104&amp;AC3104</f>
        <v>CZ</v>
      </c>
      <c r="AE3104" s="22" t="n">
        <f aca="false">DATA!I3104</f>
        <v>0.25</v>
      </c>
      <c r="AF3104" s="18" t="n">
        <f aca="false">DATA!L3104</f>
        <v>17</v>
      </c>
      <c r="AG3104" s="16" t="str">
        <f aca="false">DATA!K3104</f>
        <v>A</v>
      </c>
      <c r="AH3104" s="18" t="n">
        <f aca="false">IF(AE3104&gt;=PARAMETER!$B$12,1,0)</f>
        <v>0</v>
      </c>
      <c r="AI3104" s="18" t="n">
        <f aca="false">IF(AF3104&gt;=PARAMETER!$B$13,1,0)</f>
        <v>0</v>
      </c>
      <c r="AJ3104" s="18" t="n">
        <f aca="false">IF(AND(AH3104=1,AI3104=1),1,0)</f>
        <v>0</v>
      </c>
    </row>
    <row r="3105" customFormat="false" ht="15" hidden="false" customHeight="false" outlineLevel="0" collapsed="false">
      <c r="A3105" s="16" t="str">
        <f aca="false">DATA!A3105</f>
        <v>ITM13103</v>
      </c>
      <c r="B3105" s="16" t="str">
        <f aca="false">DATA!B3105</f>
        <v>Automotive</v>
      </c>
      <c r="C3105" s="17" t="n">
        <f aca="false">DATA!C3105</f>
        <v>148</v>
      </c>
      <c r="D3105" s="17" t="n">
        <f aca="false">DATA!D3105</f>
        <v>60</v>
      </c>
      <c r="E3105" s="18" t="n">
        <f aca="false">DATA!F3105</f>
        <v>5</v>
      </c>
      <c r="F3105" s="19" t="n">
        <f aca="false">DATA!G3105</f>
        <v>25.21</v>
      </c>
      <c r="G3105" s="19" t="n">
        <f aca="false">DATA!H3105</f>
        <v>8.6</v>
      </c>
      <c r="H3105" s="18" t="n">
        <f aca="false">DATA!E3105</f>
        <v>3</v>
      </c>
      <c r="I3105" s="20" t="n">
        <f aca="false">F3105*E3105</f>
        <v>126.05</v>
      </c>
      <c r="J3105" s="20" t="n">
        <f aca="false">PARAMETER!$B$4*G3105*SQRT(E3105)</f>
        <v>31.6308388969449</v>
      </c>
      <c r="K3105" s="20" t="n">
        <f aca="false">I3105+J3105</f>
        <v>157.680838896945</v>
      </c>
      <c r="L3105" s="20" t="n">
        <f aca="false">K3105+F3105*H3105</f>
        <v>233.310838896945</v>
      </c>
      <c r="M3105" s="16" t="str">
        <f aca="false">IF(C3105&lt;=K3105,"REORDER",IF(C3105&gt;L3105,"OVERSTOCK","OK"))</f>
        <v>REORDER</v>
      </c>
      <c r="N3105" s="16" t="str">
        <f aca="false">IF(C3105&lt;=D3105,"REORDER","OK")</f>
        <v>OK</v>
      </c>
      <c r="O3105" s="18" t="n">
        <f aca="false">IF(D3105&lt;I3105,1,0)</f>
        <v>1</v>
      </c>
      <c r="P3105" s="20" t="n">
        <f aca="false">C3105/F3105</f>
        <v>5.87068623562079</v>
      </c>
      <c r="Q3105" s="19" t="n">
        <f aca="false">DATA!N3105</f>
        <v>21.37</v>
      </c>
      <c r="R3105" s="19" t="n">
        <f aca="false">DATA!O3105</f>
        <v>1.97</v>
      </c>
      <c r="S3105" s="17" t="n">
        <f aca="false">C3105*Q3105</f>
        <v>3162.76</v>
      </c>
      <c r="T3105" s="19" t="n">
        <f aca="false">C3105*R3105</f>
        <v>291.56</v>
      </c>
      <c r="U3105" s="20" t="n">
        <f aca="false">MAX(0,C3105-L3105)</f>
        <v>0</v>
      </c>
      <c r="V3105" s="17" t="n">
        <f aca="false">U3105*Q3105</f>
        <v>0</v>
      </c>
      <c r="W3105" s="19" t="n">
        <f aca="false">U3105*R3105</f>
        <v>0</v>
      </c>
      <c r="X3105" s="20" t="n">
        <f aca="false">MAX(0,K3105-C3105)</f>
        <v>9.68083889694492</v>
      </c>
      <c r="Y3105" s="17" t="n">
        <f aca="false">F3105*PARAMETER!$B$5*Q3105</f>
        <v>196639.2605</v>
      </c>
      <c r="Z3105" s="21" t="n">
        <f aca="false">SUMIF($Y$2:$Y$3205,"&gt;="&amp;Y3105)/SUM($Y$2:$Y$3205)</f>
        <v>0.983344881535727</v>
      </c>
      <c r="AA3105" s="16" t="str">
        <f aca="false">IF(Z3105&lt;=PARAMETER!$B$7,"A",IF(Z3105&lt;=PARAMETER!$B$8,"B","C"))</f>
        <v>C</v>
      </c>
      <c r="AB3105" s="22" t="n">
        <f aca="false">G3105/F3105</f>
        <v>0.341134470448235</v>
      </c>
      <c r="AC3105" s="16" t="str">
        <f aca="false">IF(AB3105&lt;=PARAMETER!$B$9,"X",IF(AB3105&lt;=PARAMETER!$B$10,"Y","Z"))</f>
        <v>Y</v>
      </c>
      <c r="AD3105" s="16" t="str">
        <f aca="false">AA3105&amp;AC3105</f>
        <v>CY</v>
      </c>
      <c r="AE3105" s="22" t="n">
        <f aca="false">DATA!I3105</f>
        <v>0.24</v>
      </c>
      <c r="AF3105" s="18" t="n">
        <f aca="false">DATA!L3105</f>
        <v>176</v>
      </c>
      <c r="AG3105" s="16" t="str">
        <f aca="false">DATA!K3105</f>
        <v>A</v>
      </c>
      <c r="AH3105" s="18" t="n">
        <f aca="false">IF(AE3105&gt;=PARAMETER!$B$12,1,0)</f>
        <v>0</v>
      </c>
      <c r="AI3105" s="18" t="n">
        <f aca="false">IF(AF3105&gt;=PARAMETER!$B$13,1,0)</f>
        <v>1</v>
      </c>
      <c r="AJ3105" s="18" t="n">
        <f aca="false">IF(AND(AH3105=1,AI3105=1),1,0)</f>
        <v>0</v>
      </c>
    </row>
    <row r="3106" customFormat="false" ht="15" hidden="false" customHeight="false" outlineLevel="0" collapsed="false">
      <c r="A3106" s="16" t="str">
        <f aca="false">DATA!A3106</f>
        <v>ITM13104</v>
      </c>
      <c r="B3106" s="16" t="str">
        <f aca="false">DATA!B3106</f>
        <v>Pharma</v>
      </c>
      <c r="C3106" s="17" t="n">
        <f aca="false">DATA!C3106</f>
        <v>356</v>
      </c>
      <c r="D3106" s="17" t="n">
        <f aca="false">DATA!D3106</f>
        <v>87</v>
      </c>
      <c r="E3106" s="18" t="n">
        <f aca="false">DATA!F3106</f>
        <v>6</v>
      </c>
      <c r="F3106" s="19" t="n">
        <f aca="false">DATA!G3106</f>
        <v>18.67</v>
      </c>
      <c r="G3106" s="19" t="n">
        <f aca="false">DATA!H3106</f>
        <v>6.44</v>
      </c>
      <c r="H3106" s="18" t="n">
        <f aca="false">DATA!E3106</f>
        <v>4</v>
      </c>
      <c r="I3106" s="20" t="n">
        <f aca="false">F3106*E3106</f>
        <v>112.02</v>
      </c>
      <c r="J3106" s="20" t="n">
        <f aca="false">PARAMETER!$B$4*G3106*SQRT(E3106)</f>
        <v>25.9470954441269</v>
      </c>
      <c r="K3106" s="20" t="n">
        <f aca="false">I3106+J3106</f>
        <v>137.967095444127</v>
      </c>
      <c r="L3106" s="20" t="n">
        <f aca="false">K3106+F3106*H3106</f>
        <v>212.647095444127</v>
      </c>
      <c r="M3106" s="16" t="str">
        <f aca="false">IF(C3106&lt;=K3106,"REORDER",IF(C3106&gt;L3106,"OVERSTOCK","OK"))</f>
        <v>OVERSTOCK</v>
      </c>
      <c r="N3106" s="16" t="str">
        <f aca="false">IF(C3106&lt;=D3106,"REORDER","OK")</f>
        <v>OK</v>
      </c>
      <c r="O3106" s="18" t="n">
        <f aca="false">IF(D3106&lt;I3106,1,0)</f>
        <v>1</v>
      </c>
      <c r="P3106" s="20" t="n">
        <f aca="false">C3106/F3106</f>
        <v>19.0680235672201</v>
      </c>
      <c r="Q3106" s="19" t="n">
        <f aca="false">DATA!N3106</f>
        <v>102.65</v>
      </c>
      <c r="R3106" s="19" t="n">
        <f aca="false">DATA!O3106</f>
        <v>0.13</v>
      </c>
      <c r="S3106" s="17" t="n">
        <f aca="false">C3106*Q3106</f>
        <v>36543.4</v>
      </c>
      <c r="T3106" s="19" t="n">
        <f aca="false">C3106*R3106</f>
        <v>46.28</v>
      </c>
      <c r="U3106" s="20" t="n">
        <f aca="false">MAX(0,C3106-L3106)</f>
        <v>143.352904555873</v>
      </c>
      <c r="V3106" s="17" t="n">
        <f aca="false">U3106*Q3106</f>
        <v>14715.1756526604</v>
      </c>
      <c r="W3106" s="19" t="n">
        <f aca="false">U3106*R3106</f>
        <v>18.6358775922635</v>
      </c>
      <c r="X3106" s="20" t="n">
        <f aca="false">MAX(0,K3106-C3106)</f>
        <v>0</v>
      </c>
      <c r="Y3106" s="17" t="n">
        <f aca="false">F3106*PARAMETER!$B$5*Q3106</f>
        <v>699513.5575</v>
      </c>
      <c r="Z3106" s="21" t="n">
        <f aca="false">SUMIF($Y$2:$Y$3205,"&gt;="&amp;Y3106)/SUM($Y$2:$Y$3205)</f>
        <v>0.844556846314378</v>
      </c>
      <c r="AA3106" s="16" t="str">
        <f aca="false">IF(Z3106&lt;=PARAMETER!$B$7,"A",IF(Z3106&lt;=PARAMETER!$B$8,"B","C"))</f>
        <v>B</v>
      </c>
      <c r="AB3106" s="22" t="n">
        <f aca="false">G3106/F3106</f>
        <v>0.344938403856454</v>
      </c>
      <c r="AC3106" s="16" t="str">
        <f aca="false">IF(AB3106&lt;=PARAMETER!$B$9,"X",IF(AB3106&lt;=PARAMETER!$B$10,"Y","Z"))</f>
        <v>Y</v>
      </c>
      <c r="AD3106" s="16" t="str">
        <f aca="false">AA3106&amp;AC3106</f>
        <v>BY</v>
      </c>
      <c r="AE3106" s="22" t="n">
        <f aca="false">DATA!I3106</f>
        <v>0.57</v>
      </c>
      <c r="AF3106" s="18" t="n">
        <f aca="false">DATA!L3106</f>
        <v>174</v>
      </c>
      <c r="AG3106" s="16" t="str">
        <f aca="false">DATA!K3106</f>
        <v>B</v>
      </c>
      <c r="AH3106" s="18" t="n">
        <f aca="false">IF(AE3106&gt;=PARAMETER!$B$12,1,0)</f>
        <v>0</v>
      </c>
      <c r="AI3106" s="18" t="n">
        <f aca="false">IF(AF3106&gt;=PARAMETER!$B$13,1,0)</f>
        <v>1</v>
      </c>
      <c r="AJ3106" s="18" t="n">
        <f aca="false">IF(AND(AH3106=1,AI3106=1),1,0)</f>
        <v>0</v>
      </c>
    </row>
    <row r="3107" customFormat="false" ht="15" hidden="false" customHeight="false" outlineLevel="0" collapsed="false">
      <c r="A3107" s="16" t="str">
        <f aca="false">DATA!A3107</f>
        <v>ITM13105</v>
      </c>
      <c r="B3107" s="16" t="str">
        <f aca="false">DATA!B3107</f>
        <v>Automotive</v>
      </c>
      <c r="C3107" s="17" t="n">
        <f aca="false">DATA!C3107</f>
        <v>213</v>
      </c>
      <c r="D3107" s="17" t="n">
        <f aca="false">DATA!D3107</f>
        <v>48</v>
      </c>
      <c r="E3107" s="18" t="n">
        <f aca="false">DATA!F3107</f>
        <v>6</v>
      </c>
      <c r="F3107" s="19" t="n">
        <f aca="false">DATA!G3107</f>
        <v>43.75</v>
      </c>
      <c r="G3107" s="19" t="n">
        <f aca="false">DATA!H3107</f>
        <v>6.58</v>
      </c>
      <c r="H3107" s="18" t="n">
        <f aca="false">DATA!E3107</f>
        <v>12</v>
      </c>
      <c r="I3107" s="20" t="n">
        <f aca="false">F3107*E3107</f>
        <v>262.5</v>
      </c>
      <c r="J3107" s="20" t="n">
        <f aca="false">PARAMETER!$B$4*G3107*SQRT(E3107)</f>
        <v>26.5111627363905</v>
      </c>
      <c r="K3107" s="20" t="n">
        <f aca="false">I3107+J3107</f>
        <v>289.011162736391</v>
      </c>
      <c r="L3107" s="20" t="n">
        <f aca="false">K3107+F3107*H3107</f>
        <v>814.011162736391</v>
      </c>
      <c r="M3107" s="16" t="str">
        <f aca="false">IF(C3107&lt;=K3107,"REORDER",IF(C3107&gt;L3107,"OVERSTOCK","OK"))</f>
        <v>REORDER</v>
      </c>
      <c r="N3107" s="16" t="str">
        <f aca="false">IF(C3107&lt;=D3107,"REORDER","OK")</f>
        <v>OK</v>
      </c>
      <c r="O3107" s="18" t="n">
        <f aca="false">IF(D3107&lt;I3107,1,0)</f>
        <v>1</v>
      </c>
      <c r="P3107" s="20" t="n">
        <f aca="false">C3107/F3107</f>
        <v>4.86857142857143</v>
      </c>
      <c r="Q3107" s="19" t="n">
        <f aca="false">DATA!N3107</f>
        <v>42.03</v>
      </c>
      <c r="R3107" s="19" t="n">
        <f aca="false">DATA!O3107</f>
        <v>1.87</v>
      </c>
      <c r="S3107" s="17" t="n">
        <f aca="false">C3107*Q3107</f>
        <v>8952.39</v>
      </c>
      <c r="T3107" s="19" t="n">
        <f aca="false">C3107*R3107</f>
        <v>398.31</v>
      </c>
      <c r="U3107" s="20" t="n">
        <f aca="false">MAX(0,C3107-L3107)</f>
        <v>0</v>
      </c>
      <c r="V3107" s="17" t="n">
        <f aca="false">U3107*Q3107</f>
        <v>0</v>
      </c>
      <c r="W3107" s="19" t="n">
        <f aca="false">U3107*R3107</f>
        <v>0</v>
      </c>
      <c r="X3107" s="20" t="n">
        <f aca="false">MAX(0,K3107-C3107)</f>
        <v>76.0111627363905</v>
      </c>
      <c r="Y3107" s="17" t="n">
        <f aca="false">F3107*PARAMETER!$B$5*Q3107</f>
        <v>671166.5625</v>
      </c>
      <c r="Z3107" s="21" t="n">
        <f aca="false">SUMIF($Y$2:$Y$3205,"&gt;="&amp;Y3107)/SUM($Y$2:$Y$3205)</f>
        <v>0.854154073559127</v>
      </c>
      <c r="AA3107" s="16" t="str">
        <f aca="false">IF(Z3107&lt;=PARAMETER!$B$7,"A",IF(Z3107&lt;=PARAMETER!$B$8,"B","C"))</f>
        <v>B</v>
      </c>
      <c r="AB3107" s="22" t="n">
        <f aca="false">G3107/F3107</f>
        <v>0.1504</v>
      </c>
      <c r="AC3107" s="16" t="str">
        <f aca="false">IF(AB3107&lt;=PARAMETER!$B$9,"X",IF(AB3107&lt;=PARAMETER!$B$10,"Y","Z"))</f>
        <v>X</v>
      </c>
      <c r="AD3107" s="16" t="str">
        <f aca="false">AA3107&amp;AC3107</f>
        <v>BX</v>
      </c>
      <c r="AE3107" s="22" t="n">
        <f aca="false">DATA!I3107</f>
        <v>0.64</v>
      </c>
      <c r="AF3107" s="18" t="n">
        <f aca="false">DATA!L3107</f>
        <v>38</v>
      </c>
      <c r="AG3107" s="16" t="str">
        <f aca="false">DATA!K3107</f>
        <v>B</v>
      </c>
      <c r="AH3107" s="18" t="n">
        <f aca="false">IF(AE3107&gt;=PARAMETER!$B$12,1,0)</f>
        <v>0</v>
      </c>
      <c r="AI3107" s="18" t="n">
        <f aca="false">IF(AF3107&gt;=PARAMETER!$B$13,1,0)</f>
        <v>0</v>
      </c>
      <c r="AJ3107" s="18" t="n">
        <f aca="false">IF(AND(AH3107=1,AI3107=1),1,0)</f>
        <v>0</v>
      </c>
    </row>
    <row r="3108" customFormat="false" ht="15" hidden="false" customHeight="false" outlineLevel="0" collapsed="false">
      <c r="A3108" s="16" t="str">
        <f aca="false">DATA!A3108</f>
        <v>ITM13106</v>
      </c>
      <c r="B3108" s="16" t="str">
        <f aca="false">DATA!B3108</f>
        <v>Pharma</v>
      </c>
      <c r="C3108" s="17" t="n">
        <f aca="false">DATA!C3108</f>
        <v>432</v>
      </c>
      <c r="D3108" s="17" t="n">
        <f aca="false">DATA!D3108</f>
        <v>46</v>
      </c>
      <c r="E3108" s="18" t="n">
        <f aca="false">DATA!F3108</f>
        <v>9</v>
      </c>
      <c r="F3108" s="19" t="n">
        <f aca="false">DATA!G3108</f>
        <v>43.96</v>
      </c>
      <c r="G3108" s="19" t="n">
        <f aca="false">DATA!H3108</f>
        <v>9.54</v>
      </c>
      <c r="H3108" s="18" t="n">
        <f aca="false">DATA!E3108</f>
        <v>5</v>
      </c>
      <c r="I3108" s="20" t="n">
        <f aca="false">F3108*E3108</f>
        <v>395.64</v>
      </c>
      <c r="J3108" s="20" t="n">
        <f aca="false">PARAMETER!$B$4*G3108*SQRT(E3108)</f>
        <v>47.0757108033511</v>
      </c>
      <c r="K3108" s="20" t="n">
        <f aca="false">I3108+J3108</f>
        <v>442.715710803351</v>
      </c>
      <c r="L3108" s="20" t="n">
        <f aca="false">K3108+F3108*H3108</f>
        <v>662.515710803351</v>
      </c>
      <c r="M3108" s="16" t="str">
        <f aca="false">IF(C3108&lt;=K3108,"REORDER",IF(C3108&gt;L3108,"OVERSTOCK","OK"))</f>
        <v>REORDER</v>
      </c>
      <c r="N3108" s="16" t="str">
        <f aca="false">IF(C3108&lt;=D3108,"REORDER","OK")</f>
        <v>OK</v>
      </c>
      <c r="O3108" s="18" t="n">
        <f aca="false">IF(D3108&lt;I3108,1,0)</f>
        <v>1</v>
      </c>
      <c r="P3108" s="20" t="n">
        <f aca="false">C3108/F3108</f>
        <v>9.82711555959964</v>
      </c>
      <c r="Q3108" s="19" t="n">
        <f aca="false">DATA!N3108</f>
        <v>129.65</v>
      </c>
      <c r="R3108" s="19" t="n">
        <f aca="false">DATA!O3108</f>
        <v>0.51</v>
      </c>
      <c r="S3108" s="17" t="n">
        <f aca="false">C3108*Q3108</f>
        <v>56008.8</v>
      </c>
      <c r="T3108" s="19" t="n">
        <f aca="false">C3108*R3108</f>
        <v>220.32</v>
      </c>
      <c r="U3108" s="20" t="n">
        <f aca="false">MAX(0,C3108-L3108)</f>
        <v>0</v>
      </c>
      <c r="V3108" s="17" t="n">
        <f aca="false">U3108*Q3108</f>
        <v>0</v>
      </c>
      <c r="W3108" s="19" t="n">
        <f aca="false">U3108*R3108</f>
        <v>0</v>
      </c>
      <c r="X3108" s="20" t="n">
        <f aca="false">MAX(0,K3108-C3108)</f>
        <v>10.7157108033511</v>
      </c>
      <c r="Y3108" s="17" t="n">
        <f aca="false">F3108*PARAMETER!$B$5*Q3108</f>
        <v>2080286.11</v>
      </c>
      <c r="Z3108" s="21" t="n">
        <f aca="false">SUMIF($Y$2:$Y$3205,"&gt;="&amp;Y3108)/SUM($Y$2:$Y$3205)</f>
        <v>0.310744893588286</v>
      </c>
      <c r="AA3108" s="16" t="str">
        <f aca="false">IF(Z3108&lt;=PARAMETER!$B$7,"A",IF(Z3108&lt;=PARAMETER!$B$8,"B","C"))</f>
        <v>A</v>
      </c>
      <c r="AB3108" s="22" t="n">
        <f aca="false">G3108/F3108</f>
        <v>0.217015468607825</v>
      </c>
      <c r="AC3108" s="16" t="str">
        <f aca="false">IF(AB3108&lt;=PARAMETER!$B$9,"X",IF(AB3108&lt;=PARAMETER!$B$10,"Y","Z"))</f>
        <v>X</v>
      </c>
      <c r="AD3108" s="16" t="str">
        <f aca="false">AA3108&amp;AC3108</f>
        <v>AX</v>
      </c>
      <c r="AE3108" s="22" t="n">
        <f aca="false">DATA!I3108</f>
        <v>0.67</v>
      </c>
      <c r="AF3108" s="18" t="n">
        <f aca="false">DATA!L3108</f>
        <v>44</v>
      </c>
      <c r="AG3108" s="16" t="str">
        <f aca="false">DATA!K3108</f>
        <v>C</v>
      </c>
      <c r="AH3108" s="18" t="n">
        <f aca="false">IF(AE3108&gt;=PARAMETER!$B$12,1,0)</f>
        <v>0</v>
      </c>
      <c r="AI3108" s="18" t="n">
        <f aca="false">IF(AF3108&gt;=PARAMETER!$B$13,1,0)</f>
        <v>0</v>
      </c>
      <c r="AJ3108" s="18" t="n">
        <f aca="false">IF(AND(AH3108=1,AI3108=1),1,0)</f>
        <v>0</v>
      </c>
    </row>
    <row r="3109" customFormat="false" ht="15" hidden="false" customHeight="false" outlineLevel="0" collapsed="false">
      <c r="A3109" s="16" t="str">
        <f aca="false">DATA!A3109</f>
        <v>ITM13107</v>
      </c>
      <c r="B3109" s="16" t="str">
        <f aca="false">DATA!B3109</f>
        <v>Groceries</v>
      </c>
      <c r="C3109" s="17" t="n">
        <f aca="false">DATA!C3109</f>
        <v>359</v>
      </c>
      <c r="D3109" s="17" t="n">
        <f aca="false">DATA!D3109</f>
        <v>59</v>
      </c>
      <c r="E3109" s="18" t="n">
        <f aca="false">DATA!F3109</f>
        <v>4</v>
      </c>
      <c r="F3109" s="19" t="n">
        <f aca="false">DATA!G3109</f>
        <v>35.34</v>
      </c>
      <c r="G3109" s="19" t="n">
        <f aca="false">DATA!H3109</f>
        <v>9.83</v>
      </c>
      <c r="H3109" s="18" t="n">
        <f aca="false">DATA!E3109</f>
        <v>10</v>
      </c>
      <c r="I3109" s="20" t="n">
        <f aca="false">F3109*E3109</f>
        <v>141.36</v>
      </c>
      <c r="J3109" s="20" t="n">
        <f aca="false">PARAMETER!$B$4*G3109*SQRT(E3109)</f>
        <v>32.3378223058659</v>
      </c>
      <c r="K3109" s="20" t="n">
        <f aca="false">I3109+J3109</f>
        <v>173.697822305866</v>
      </c>
      <c r="L3109" s="20" t="n">
        <f aca="false">K3109+F3109*H3109</f>
        <v>527.097822305866</v>
      </c>
      <c r="M3109" s="16" t="str">
        <f aca="false">IF(C3109&lt;=K3109,"REORDER",IF(C3109&gt;L3109,"OVERSTOCK","OK"))</f>
        <v>OK</v>
      </c>
      <c r="N3109" s="16" t="str">
        <f aca="false">IF(C3109&lt;=D3109,"REORDER","OK")</f>
        <v>OK</v>
      </c>
      <c r="O3109" s="18" t="n">
        <f aca="false">IF(D3109&lt;I3109,1,0)</f>
        <v>1</v>
      </c>
      <c r="P3109" s="20" t="n">
        <f aca="false">C3109/F3109</f>
        <v>10.1584606677985</v>
      </c>
      <c r="Q3109" s="19" t="n">
        <f aca="false">DATA!N3109</f>
        <v>94.56</v>
      </c>
      <c r="R3109" s="19" t="n">
        <f aca="false">DATA!O3109</f>
        <v>1.35</v>
      </c>
      <c r="S3109" s="17" t="n">
        <f aca="false">C3109*Q3109</f>
        <v>33947.04</v>
      </c>
      <c r="T3109" s="19" t="n">
        <f aca="false">C3109*R3109</f>
        <v>484.65</v>
      </c>
      <c r="U3109" s="20" t="n">
        <f aca="false">MAX(0,C3109-L3109)</f>
        <v>0</v>
      </c>
      <c r="V3109" s="17" t="n">
        <f aca="false">U3109*Q3109</f>
        <v>0</v>
      </c>
      <c r="W3109" s="19" t="n">
        <f aca="false">U3109*R3109</f>
        <v>0</v>
      </c>
      <c r="X3109" s="20" t="n">
        <f aca="false">MAX(0,K3109-C3109)</f>
        <v>0</v>
      </c>
      <c r="Y3109" s="17" t="n">
        <f aca="false">F3109*PARAMETER!$B$5*Q3109</f>
        <v>1219738.896</v>
      </c>
      <c r="Z3109" s="21" t="n">
        <f aca="false">SUMIF($Y$2:$Y$3205,"&gt;="&amp;Y3109)/SUM($Y$2:$Y$3205)</f>
        <v>0.636724182484725</v>
      </c>
      <c r="AA3109" s="16" t="str">
        <f aca="false">IF(Z3109&lt;=PARAMETER!$B$7,"A",IF(Z3109&lt;=PARAMETER!$B$8,"B","C"))</f>
        <v>A</v>
      </c>
      <c r="AB3109" s="22" t="n">
        <f aca="false">G3109/F3109</f>
        <v>0.27815506508206</v>
      </c>
      <c r="AC3109" s="16" t="str">
        <f aca="false">IF(AB3109&lt;=PARAMETER!$B$9,"X",IF(AB3109&lt;=PARAMETER!$B$10,"Y","Z"))</f>
        <v>Y</v>
      </c>
      <c r="AD3109" s="16" t="str">
        <f aca="false">AA3109&amp;AC3109</f>
        <v>AY</v>
      </c>
      <c r="AE3109" s="22" t="n">
        <f aca="false">DATA!I3109</f>
        <v>0.77</v>
      </c>
      <c r="AF3109" s="18" t="n">
        <f aca="false">DATA!L3109</f>
        <v>47</v>
      </c>
      <c r="AG3109" s="16" t="str">
        <f aca="false">DATA!K3109</f>
        <v>B</v>
      </c>
      <c r="AH3109" s="18" t="n">
        <f aca="false">IF(AE3109&gt;=PARAMETER!$B$12,1,0)</f>
        <v>1</v>
      </c>
      <c r="AI3109" s="18" t="n">
        <f aca="false">IF(AF3109&gt;=PARAMETER!$B$13,1,0)</f>
        <v>0</v>
      </c>
      <c r="AJ3109" s="18" t="n">
        <f aca="false">IF(AND(AH3109=1,AI3109=1),1,0)</f>
        <v>0</v>
      </c>
    </row>
    <row r="3110" customFormat="false" ht="15" hidden="false" customHeight="false" outlineLevel="0" collapsed="false">
      <c r="A3110" s="16" t="str">
        <f aca="false">DATA!A3110</f>
        <v>ITM13108</v>
      </c>
      <c r="B3110" s="16" t="str">
        <f aca="false">DATA!B3110</f>
        <v>Pharma</v>
      </c>
      <c r="C3110" s="17" t="n">
        <f aca="false">DATA!C3110</f>
        <v>345</v>
      </c>
      <c r="D3110" s="17" t="n">
        <f aca="false">DATA!D3110</f>
        <v>43</v>
      </c>
      <c r="E3110" s="18" t="n">
        <f aca="false">DATA!F3110</f>
        <v>8</v>
      </c>
      <c r="F3110" s="19" t="n">
        <f aca="false">DATA!G3110</f>
        <v>33.13</v>
      </c>
      <c r="G3110" s="19" t="n">
        <f aca="false">DATA!H3110</f>
        <v>6.71</v>
      </c>
      <c r="H3110" s="18" t="n">
        <f aca="false">DATA!E3110</f>
        <v>8</v>
      </c>
      <c r="I3110" s="20" t="n">
        <f aca="false">F3110*E3110</f>
        <v>265.04</v>
      </c>
      <c r="J3110" s="20" t="n">
        <f aca="false">PARAMETER!$B$4*G3110*SQRT(E3110)</f>
        <v>31.2172592046819</v>
      </c>
      <c r="K3110" s="20" t="n">
        <f aca="false">I3110+J3110</f>
        <v>296.257259204682</v>
      </c>
      <c r="L3110" s="20" t="n">
        <f aca="false">K3110+F3110*H3110</f>
        <v>561.297259204682</v>
      </c>
      <c r="M3110" s="16" t="str">
        <f aca="false">IF(C3110&lt;=K3110,"REORDER",IF(C3110&gt;L3110,"OVERSTOCK","OK"))</f>
        <v>OK</v>
      </c>
      <c r="N3110" s="16" t="str">
        <f aca="false">IF(C3110&lt;=D3110,"REORDER","OK")</f>
        <v>OK</v>
      </c>
      <c r="O3110" s="18" t="n">
        <f aca="false">IF(D3110&lt;I3110,1,0)</f>
        <v>1</v>
      </c>
      <c r="P3110" s="20" t="n">
        <f aca="false">C3110/F3110</f>
        <v>10.4135224871717</v>
      </c>
      <c r="Q3110" s="19" t="n">
        <f aca="false">DATA!N3110</f>
        <v>42.51</v>
      </c>
      <c r="R3110" s="19" t="n">
        <f aca="false">DATA!O3110</f>
        <v>0.67</v>
      </c>
      <c r="S3110" s="17" t="n">
        <f aca="false">C3110*Q3110</f>
        <v>14665.95</v>
      </c>
      <c r="T3110" s="19" t="n">
        <f aca="false">C3110*R3110</f>
        <v>231.15</v>
      </c>
      <c r="U3110" s="20" t="n">
        <f aca="false">MAX(0,C3110-L3110)</f>
        <v>0</v>
      </c>
      <c r="V3110" s="17" t="n">
        <f aca="false">U3110*Q3110</f>
        <v>0</v>
      </c>
      <c r="W3110" s="19" t="n">
        <f aca="false">U3110*R3110</f>
        <v>0</v>
      </c>
      <c r="X3110" s="20" t="n">
        <f aca="false">MAX(0,K3110-C3110)</f>
        <v>0</v>
      </c>
      <c r="Y3110" s="17" t="n">
        <f aca="false">F3110*PARAMETER!$B$5*Q3110</f>
        <v>514050.0495</v>
      </c>
      <c r="Z3110" s="21" t="n">
        <f aca="false">SUMIF($Y$2:$Y$3205,"&gt;="&amp;Y3110)/SUM($Y$2:$Y$3205)</f>
        <v>0.900943806821693</v>
      </c>
      <c r="AA3110" s="16" t="str">
        <f aca="false">IF(Z3110&lt;=PARAMETER!$B$7,"A",IF(Z3110&lt;=PARAMETER!$B$8,"B","C"))</f>
        <v>B</v>
      </c>
      <c r="AB3110" s="22" t="n">
        <f aca="false">G3110/F3110</f>
        <v>0.202535466344703</v>
      </c>
      <c r="AC3110" s="16" t="str">
        <f aca="false">IF(AB3110&lt;=PARAMETER!$B$9,"X",IF(AB3110&lt;=PARAMETER!$B$10,"Y","Z"))</f>
        <v>X</v>
      </c>
      <c r="AD3110" s="16" t="str">
        <f aca="false">AA3110&amp;AC3110</f>
        <v>BX</v>
      </c>
      <c r="AE3110" s="22" t="n">
        <f aca="false">DATA!I3110</f>
        <v>0.37</v>
      </c>
      <c r="AF3110" s="18" t="n">
        <f aca="false">DATA!L3110</f>
        <v>99</v>
      </c>
      <c r="AG3110" s="16" t="str">
        <f aca="false">DATA!K3110</f>
        <v>D</v>
      </c>
      <c r="AH3110" s="18" t="n">
        <f aca="false">IF(AE3110&gt;=PARAMETER!$B$12,1,0)</f>
        <v>0</v>
      </c>
      <c r="AI3110" s="18" t="n">
        <f aca="false">IF(AF3110&gt;=PARAMETER!$B$13,1,0)</f>
        <v>1</v>
      </c>
      <c r="AJ3110" s="18" t="n">
        <f aca="false">IF(AND(AH3110=1,AI3110=1),1,0)</f>
        <v>0</v>
      </c>
    </row>
    <row r="3111" customFormat="false" ht="15" hidden="false" customHeight="false" outlineLevel="0" collapsed="false">
      <c r="A3111" s="16" t="str">
        <f aca="false">DATA!A3111</f>
        <v>ITM13109</v>
      </c>
      <c r="B3111" s="16" t="str">
        <f aca="false">DATA!B3111</f>
        <v>Groceries</v>
      </c>
      <c r="C3111" s="17" t="n">
        <f aca="false">DATA!C3111</f>
        <v>27</v>
      </c>
      <c r="D3111" s="17" t="n">
        <f aca="false">DATA!D3111</f>
        <v>84</v>
      </c>
      <c r="E3111" s="18" t="n">
        <f aca="false">DATA!F3111</f>
        <v>4</v>
      </c>
      <c r="F3111" s="19" t="n">
        <f aca="false">DATA!G3111</f>
        <v>36.95</v>
      </c>
      <c r="G3111" s="19" t="n">
        <f aca="false">DATA!H3111</f>
        <v>5.46</v>
      </c>
      <c r="H3111" s="18" t="n">
        <f aca="false">DATA!E3111</f>
        <v>14</v>
      </c>
      <c r="I3111" s="20" t="n">
        <f aca="false">F3111*E3111</f>
        <v>147.8</v>
      </c>
      <c r="J3111" s="20" t="n">
        <f aca="false">PARAMETER!$B$4*G3111*SQRT(E3111)</f>
        <v>17.9618016063101</v>
      </c>
      <c r="K3111" s="20" t="n">
        <f aca="false">I3111+J3111</f>
        <v>165.76180160631</v>
      </c>
      <c r="L3111" s="20" t="n">
        <f aca="false">K3111+F3111*H3111</f>
        <v>683.06180160631</v>
      </c>
      <c r="M3111" s="16" t="str">
        <f aca="false">IF(C3111&lt;=K3111,"REORDER",IF(C3111&gt;L3111,"OVERSTOCK","OK"))</f>
        <v>REORDER</v>
      </c>
      <c r="N3111" s="16" t="str">
        <f aca="false">IF(C3111&lt;=D3111,"REORDER","OK")</f>
        <v>REORDER</v>
      </c>
      <c r="O3111" s="18" t="n">
        <f aca="false">IF(D3111&lt;I3111,1,0)</f>
        <v>1</v>
      </c>
      <c r="P3111" s="20" t="n">
        <f aca="false">C3111/F3111</f>
        <v>0.730717185385656</v>
      </c>
      <c r="Q3111" s="19" t="n">
        <f aca="false">DATA!N3111</f>
        <v>88.27</v>
      </c>
      <c r="R3111" s="19" t="n">
        <f aca="false">DATA!O3111</f>
        <v>1.73</v>
      </c>
      <c r="S3111" s="17" t="n">
        <f aca="false">C3111*Q3111</f>
        <v>2383.29</v>
      </c>
      <c r="T3111" s="19" t="n">
        <f aca="false">C3111*R3111</f>
        <v>46.71</v>
      </c>
      <c r="U3111" s="20" t="n">
        <f aca="false">MAX(0,C3111-L3111)</f>
        <v>0</v>
      </c>
      <c r="V3111" s="17" t="n">
        <f aca="false">U3111*Q3111</f>
        <v>0</v>
      </c>
      <c r="W3111" s="19" t="n">
        <f aca="false">U3111*R3111</f>
        <v>0</v>
      </c>
      <c r="X3111" s="20" t="n">
        <f aca="false">MAX(0,K3111-C3111)</f>
        <v>138.76180160631</v>
      </c>
      <c r="Y3111" s="17" t="n">
        <f aca="false">F3111*PARAMETER!$B$5*Q3111</f>
        <v>1190475.4225</v>
      </c>
      <c r="Z3111" s="21" t="n">
        <f aca="false">SUMIF($Y$2:$Y$3205,"&gt;="&amp;Y3111)/SUM($Y$2:$Y$3205)</f>
        <v>0.648641228581438</v>
      </c>
      <c r="AA3111" s="16" t="str">
        <f aca="false">IF(Z3111&lt;=PARAMETER!$B$7,"A",IF(Z3111&lt;=PARAMETER!$B$8,"B","C"))</f>
        <v>A</v>
      </c>
      <c r="AB3111" s="22" t="n">
        <f aca="false">G3111/F3111</f>
        <v>0.147767253044655</v>
      </c>
      <c r="AC3111" s="16" t="str">
        <f aca="false">IF(AB3111&lt;=PARAMETER!$B$9,"X",IF(AB3111&lt;=PARAMETER!$B$10,"Y","Z"))</f>
        <v>X</v>
      </c>
      <c r="AD3111" s="16" t="str">
        <f aca="false">AA3111&amp;AC3111</f>
        <v>AX</v>
      </c>
      <c r="AE3111" s="22" t="n">
        <f aca="false">DATA!I3111</f>
        <v>0.66</v>
      </c>
      <c r="AF3111" s="18" t="n">
        <f aca="false">DATA!L3111</f>
        <v>172</v>
      </c>
      <c r="AG3111" s="16" t="str">
        <f aca="false">DATA!K3111</f>
        <v>A</v>
      </c>
      <c r="AH3111" s="18" t="n">
        <f aca="false">IF(AE3111&gt;=PARAMETER!$B$12,1,0)</f>
        <v>0</v>
      </c>
      <c r="AI3111" s="18" t="n">
        <f aca="false">IF(AF3111&gt;=PARAMETER!$B$13,1,0)</f>
        <v>1</v>
      </c>
      <c r="AJ3111" s="18" t="n">
        <f aca="false">IF(AND(AH3111=1,AI3111=1),1,0)</f>
        <v>0</v>
      </c>
    </row>
    <row r="3112" customFormat="false" ht="15" hidden="false" customHeight="false" outlineLevel="0" collapsed="false">
      <c r="A3112" s="16" t="str">
        <f aca="false">DATA!A3112</f>
        <v>ITM13110</v>
      </c>
      <c r="B3112" s="16" t="str">
        <f aca="false">DATA!B3112</f>
        <v>Electronics</v>
      </c>
      <c r="C3112" s="17" t="n">
        <f aca="false">DATA!C3112</f>
        <v>48</v>
      </c>
      <c r="D3112" s="17" t="n">
        <f aca="false">DATA!D3112</f>
        <v>42</v>
      </c>
      <c r="E3112" s="18" t="n">
        <f aca="false">DATA!F3112</f>
        <v>4</v>
      </c>
      <c r="F3112" s="19" t="n">
        <f aca="false">DATA!G3112</f>
        <v>18.93</v>
      </c>
      <c r="G3112" s="19" t="n">
        <f aca="false">DATA!H3112</f>
        <v>6.28</v>
      </c>
      <c r="H3112" s="18" t="n">
        <f aca="false">DATA!E3112</f>
        <v>12</v>
      </c>
      <c r="I3112" s="20" t="n">
        <f aca="false">F3112*E3112</f>
        <v>75.72</v>
      </c>
      <c r="J3112" s="20" t="n">
        <f aca="false">PARAMETER!$B$4*G3112*SQRT(E3112)</f>
        <v>20.6593615545105</v>
      </c>
      <c r="K3112" s="20" t="n">
        <f aca="false">I3112+J3112</f>
        <v>96.3793615545105</v>
      </c>
      <c r="L3112" s="20" t="n">
        <f aca="false">K3112+F3112*H3112</f>
        <v>323.539361554511</v>
      </c>
      <c r="M3112" s="16" t="str">
        <f aca="false">IF(C3112&lt;=K3112,"REORDER",IF(C3112&gt;L3112,"OVERSTOCK","OK"))</f>
        <v>REORDER</v>
      </c>
      <c r="N3112" s="16" t="str">
        <f aca="false">IF(C3112&lt;=D3112,"REORDER","OK")</f>
        <v>OK</v>
      </c>
      <c r="O3112" s="18" t="n">
        <f aca="false">IF(D3112&lt;I3112,1,0)</f>
        <v>1</v>
      </c>
      <c r="P3112" s="20" t="n">
        <f aca="false">C3112/F3112</f>
        <v>2.53565768621236</v>
      </c>
      <c r="Q3112" s="19" t="n">
        <f aca="false">DATA!N3112</f>
        <v>54.21</v>
      </c>
      <c r="R3112" s="19" t="n">
        <f aca="false">DATA!O3112</f>
        <v>1.13</v>
      </c>
      <c r="S3112" s="17" t="n">
        <f aca="false">C3112*Q3112</f>
        <v>2602.08</v>
      </c>
      <c r="T3112" s="19" t="n">
        <f aca="false">C3112*R3112</f>
        <v>54.24</v>
      </c>
      <c r="U3112" s="20" t="n">
        <f aca="false">MAX(0,C3112-L3112)</f>
        <v>0</v>
      </c>
      <c r="V3112" s="17" t="n">
        <f aca="false">U3112*Q3112</f>
        <v>0</v>
      </c>
      <c r="W3112" s="19" t="n">
        <f aca="false">U3112*R3112</f>
        <v>0</v>
      </c>
      <c r="X3112" s="20" t="n">
        <f aca="false">MAX(0,K3112-C3112)</f>
        <v>48.3793615545105</v>
      </c>
      <c r="Y3112" s="17" t="n">
        <f aca="false">F3112*PARAMETER!$B$5*Q3112</f>
        <v>374561.2845</v>
      </c>
      <c r="Z3112" s="21" t="n">
        <f aca="false">SUMIF($Y$2:$Y$3205,"&gt;="&amp;Y3112)/SUM($Y$2:$Y$3205)</f>
        <v>0.941187449603035</v>
      </c>
      <c r="AA3112" s="16" t="str">
        <f aca="false">IF(Z3112&lt;=PARAMETER!$B$7,"A",IF(Z3112&lt;=PARAMETER!$B$8,"B","C"))</f>
        <v>B</v>
      </c>
      <c r="AB3112" s="22" t="n">
        <f aca="false">G3112/F3112</f>
        <v>0.331748547279451</v>
      </c>
      <c r="AC3112" s="16" t="str">
        <f aca="false">IF(AB3112&lt;=PARAMETER!$B$9,"X",IF(AB3112&lt;=PARAMETER!$B$10,"Y","Z"))</f>
        <v>Y</v>
      </c>
      <c r="AD3112" s="16" t="str">
        <f aca="false">AA3112&amp;AC3112</f>
        <v>BY</v>
      </c>
      <c r="AE3112" s="22" t="n">
        <f aca="false">DATA!I3112</f>
        <v>0.27</v>
      </c>
      <c r="AF3112" s="18" t="n">
        <f aca="false">DATA!L3112</f>
        <v>77</v>
      </c>
      <c r="AG3112" s="16" t="str">
        <f aca="false">DATA!K3112</f>
        <v>B</v>
      </c>
      <c r="AH3112" s="18" t="n">
        <f aca="false">IF(AE3112&gt;=PARAMETER!$B$12,1,0)</f>
        <v>0</v>
      </c>
      <c r="AI3112" s="18" t="n">
        <f aca="false">IF(AF3112&gt;=PARAMETER!$B$13,1,0)</f>
        <v>0</v>
      </c>
      <c r="AJ3112" s="18" t="n">
        <f aca="false">IF(AND(AH3112=1,AI3112=1),1,0)</f>
        <v>0</v>
      </c>
    </row>
    <row r="3113" customFormat="false" ht="15" hidden="false" customHeight="false" outlineLevel="0" collapsed="false">
      <c r="A3113" s="16" t="str">
        <f aca="false">DATA!A3113</f>
        <v>ITM13111</v>
      </c>
      <c r="B3113" s="16" t="str">
        <f aca="false">DATA!B3113</f>
        <v>Pharma</v>
      </c>
      <c r="C3113" s="17" t="n">
        <f aca="false">DATA!C3113</f>
        <v>131</v>
      </c>
      <c r="D3113" s="17" t="n">
        <f aca="false">DATA!D3113</f>
        <v>40</v>
      </c>
      <c r="E3113" s="18" t="n">
        <f aca="false">DATA!F3113</f>
        <v>7</v>
      </c>
      <c r="F3113" s="19" t="n">
        <f aca="false">DATA!G3113</f>
        <v>20.82</v>
      </c>
      <c r="G3113" s="19" t="n">
        <f aca="false">DATA!H3113</f>
        <v>4.13</v>
      </c>
      <c r="H3113" s="18" t="n">
        <f aca="false">DATA!E3113</f>
        <v>13</v>
      </c>
      <c r="I3113" s="20" t="n">
        <f aca="false">F3113*E3113</f>
        <v>145.74</v>
      </c>
      <c r="J3113" s="20" t="n">
        <f aca="false">PARAMETER!$B$4*G3113*SQRT(E3113)</f>
        <v>17.9732381332669</v>
      </c>
      <c r="K3113" s="20" t="n">
        <f aca="false">I3113+J3113</f>
        <v>163.713238133267</v>
      </c>
      <c r="L3113" s="20" t="n">
        <f aca="false">K3113+F3113*H3113</f>
        <v>434.373238133267</v>
      </c>
      <c r="M3113" s="16" t="str">
        <f aca="false">IF(C3113&lt;=K3113,"REORDER",IF(C3113&gt;L3113,"OVERSTOCK","OK"))</f>
        <v>REORDER</v>
      </c>
      <c r="N3113" s="16" t="str">
        <f aca="false">IF(C3113&lt;=D3113,"REORDER","OK")</f>
        <v>OK</v>
      </c>
      <c r="O3113" s="18" t="n">
        <f aca="false">IF(D3113&lt;I3113,1,0)</f>
        <v>1</v>
      </c>
      <c r="P3113" s="20" t="n">
        <f aca="false">C3113/F3113</f>
        <v>6.29202689721422</v>
      </c>
      <c r="Q3113" s="19" t="n">
        <f aca="false">DATA!N3113</f>
        <v>134.09</v>
      </c>
      <c r="R3113" s="19" t="n">
        <f aca="false">DATA!O3113</f>
        <v>0.37</v>
      </c>
      <c r="S3113" s="17" t="n">
        <f aca="false">C3113*Q3113</f>
        <v>17565.79</v>
      </c>
      <c r="T3113" s="19" t="n">
        <f aca="false">C3113*R3113</f>
        <v>48.47</v>
      </c>
      <c r="U3113" s="20" t="n">
        <f aca="false">MAX(0,C3113-L3113)</f>
        <v>0</v>
      </c>
      <c r="V3113" s="17" t="n">
        <f aca="false">U3113*Q3113</f>
        <v>0</v>
      </c>
      <c r="W3113" s="19" t="n">
        <f aca="false">U3113*R3113</f>
        <v>0</v>
      </c>
      <c r="X3113" s="20" t="n">
        <f aca="false">MAX(0,K3113-C3113)</f>
        <v>32.7132381332669</v>
      </c>
      <c r="Y3113" s="17" t="n">
        <f aca="false">F3113*PARAMETER!$B$5*Q3113</f>
        <v>1018990.137</v>
      </c>
      <c r="Z3113" s="21" t="n">
        <f aca="false">SUMIF($Y$2:$Y$3205,"&gt;="&amp;Y3113)/SUM($Y$2:$Y$3205)</f>
        <v>0.724250910785736</v>
      </c>
      <c r="AA3113" s="16" t="str">
        <f aca="false">IF(Z3113&lt;=PARAMETER!$B$7,"A",IF(Z3113&lt;=PARAMETER!$B$8,"B","C"))</f>
        <v>A</v>
      </c>
      <c r="AB3113" s="22" t="n">
        <f aca="false">G3113/F3113</f>
        <v>0.198366954851105</v>
      </c>
      <c r="AC3113" s="16" t="str">
        <f aca="false">IF(AB3113&lt;=PARAMETER!$B$9,"X",IF(AB3113&lt;=PARAMETER!$B$10,"Y","Z"))</f>
        <v>X</v>
      </c>
      <c r="AD3113" s="16" t="str">
        <f aca="false">AA3113&amp;AC3113</f>
        <v>AX</v>
      </c>
      <c r="AE3113" s="22" t="n">
        <f aca="false">DATA!I3113</f>
        <v>0.3</v>
      </c>
      <c r="AF3113" s="18" t="n">
        <f aca="false">DATA!L3113</f>
        <v>140</v>
      </c>
      <c r="AG3113" s="16" t="str">
        <f aca="false">DATA!K3113</f>
        <v>C</v>
      </c>
      <c r="AH3113" s="18" t="n">
        <f aca="false">IF(AE3113&gt;=PARAMETER!$B$12,1,0)</f>
        <v>0</v>
      </c>
      <c r="AI3113" s="18" t="n">
        <f aca="false">IF(AF3113&gt;=PARAMETER!$B$13,1,0)</f>
        <v>1</v>
      </c>
      <c r="AJ3113" s="18" t="n">
        <f aca="false">IF(AND(AH3113=1,AI3113=1),1,0)</f>
        <v>0</v>
      </c>
    </row>
    <row r="3114" customFormat="false" ht="15" hidden="false" customHeight="false" outlineLevel="0" collapsed="false">
      <c r="A3114" s="16" t="str">
        <f aca="false">DATA!A3114</f>
        <v>ITM13112</v>
      </c>
      <c r="B3114" s="16" t="str">
        <f aca="false">DATA!B3114</f>
        <v>Automotive</v>
      </c>
      <c r="C3114" s="17" t="n">
        <f aca="false">DATA!C3114</f>
        <v>454</v>
      </c>
      <c r="D3114" s="17" t="n">
        <f aca="false">DATA!D3114</f>
        <v>63</v>
      </c>
      <c r="E3114" s="18" t="n">
        <f aca="false">DATA!F3114</f>
        <v>5</v>
      </c>
      <c r="F3114" s="19" t="n">
        <f aca="false">DATA!G3114</f>
        <v>28.13</v>
      </c>
      <c r="G3114" s="19" t="n">
        <f aca="false">DATA!H3114</f>
        <v>9.88</v>
      </c>
      <c r="H3114" s="18" t="n">
        <f aca="false">DATA!E3114</f>
        <v>7</v>
      </c>
      <c r="I3114" s="20" t="n">
        <f aca="false">F3114*E3114</f>
        <v>140.65</v>
      </c>
      <c r="J3114" s="20" t="n">
        <f aca="false">PARAMETER!$B$4*G3114*SQRT(E3114)</f>
        <v>36.3386846862576</v>
      </c>
      <c r="K3114" s="20" t="n">
        <f aca="false">I3114+J3114</f>
        <v>176.988684686258</v>
      </c>
      <c r="L3114" s="20" t="n">
        <f aca="false">K3114+F3114*H3114</f>
        <v>373.898684686258</v>
      </c>
      <c r="M3114" s="16" t="str">
        <f aca="false">IF(C3114&lt;=K3114,"REORDER",IF(C3114&gt;L3114,"OVERSTOCK","OK"))</f>
        <v>OVERSTOCK</v>
      </c>
      <c r="N3114" s="16" t="str">
        <f aca="false">IF(C3114&lt;=D3114,"REORDER","OK")</f>
        <v>OK</v>
      </c>
      <c r="O3114" s="18" t="n">
        <f aca="false">IF(D3114&lt;I3114,1,0)</f>
        <v>1</v>
      </c>
      <c r="P3114" s="20" t="n">
        <f aca="false">C3114/F3114</f>
        <v>16.1393530039104</v>
      </c>
      <c r="Q3114" s="19" t="n">
        <f aca="false">DATA!N3114</f>
        <v>66.08</v>
      </c>
      <c r="R3114" s="19" t="n">
        <f aca="false">DATA!O3114</f>
        <v>0.61</v>
      </c>
      <c r="S3114" s="17" t="n">
        <f aca="false">C3114*Q3114</f>
        <v>30000.32</v>
      </c>
      <c r="T3114" s="19" t="n">
        <f aca="false">C3114*R3114</f>
        <v>276.94</v>
      </c>
      <c r="U3114" s="20" t="n">
        <f aca="false">MAX(0,C3114-L3114)</f>
        <v>80.1013153137424</v>
      </c>
      <c r="V3114" s="17" t="n">
        <f aca="false">U3114*Q3114</f>
        <v>5293.0949159321</v>
      </c>
      <c r="W3114" s="19" t="n">
        <f aca="false">U3114*R3114</f>
        <v>48.8618023413828</v>
      </c>
      <c r="X3114" s="20" t="n">
        <f aca="false">MAX(0,K3114-C3114)</f>
        <v>0</v>
      </c>
      <c r="Y3114" s="17" t="n">
        <f aca="false">F3114*PARAMETER!$B$5*Q3114</f>
        <v>678473.096</v>
      </c>
      <c r="Z3114" s="21" t="n">
        <f aca="false">SUMIF($Y$2:$Y$3205,"&gt;="&amp;Y3114)/SUM($Y$2:$Y$3205)</f>
        <v>0.851359169346537</v>
      </c>
      <c r="AA3114" s="16" t="str">
        <f aca="false">IF(Z3114&lt;=PARAMETER!$B$7,"A",IF(Z3114&lt;=PARAMETER!$B$8,"B","C"))</f>
        <v>B</v>
      </c>
      <c r="AB3114" s="22" t="n">
        <f aca="false">G3114/F3114</f>
        <v>0.351226448631355</v>
      </c>
      <c r="AC3114" s="16" t="str">
        <f aca="false">IF(AB3114&lt;=PARAMETER!$B$9,"X",IF(AB3114&lt;=PARAMETER!$B$10,"Y","Z"))</f>
        <v>Y</v>
      </c>
      <c r="AD3114" s="16" t="str">
        <f aca="false">AA3114&amp;AC3114</f>
        <v>BY</v>
      </c>
      <c r="AE3114" s="22" t="n">
        <f aca="false">DATA!I3114</f>
        <v>0.16</v>
      </c>
      <c r="AF3114" s="18" t="n">
        <f aca="false">DATA!L3114</f>
        <v>118</v>
      </c>
      <c r="AG3114" s="16" t="str">
        <f aca="false">DATA!K3114</f>
        <v>B</v>
      </c>
      <c r="AH3114" s="18" t="n">
        <f aca="false">IF(AE3114&gt;=PARAMETER!$B$12,1,0)</f>
        <v>0</v>
      </c>
      <c r="AI3114" s="18" t="n">
        <f aca="false">IF(AF3114&gt;=PARAMETER!$B$13,1,0)</f>
        <v>1</v>
      </c>
      <c r="AJ3114" s="18" t="n">
        <f aca="false">IF(AND(AH3114=1,AI3114=1),1,0)</f>
        <v>0</v>
      </c>
    </row>
    <row r="3115" customFormat="false" ht="15" hidden="false" customHeight="false" outlineLevel="0" collapsed="false">
      <c r="A3115" s="16" t="str">
        <f aca="false">DATA!A3115</f>
        <v>ITM13113</v>
      </c>
      <c r="B3115" s="16" t="str">
        <f aca="false">DATA!B3115</f>
        <v>Groceries</v>
      </c>
      <c r="C3115" s="17" t="n">
        <f aca="false">DATA!C3115</f>
        <v>180</v>
      </c>
      <c r="D3115" s="17" t="n">
        <f aca="false">DATA!D3115</f>
        <v>53</v>
      </c>
      <c r="E3115" s="18" t="n">
        <f aca="false">DATA!F3115</f>
        <v>6</v>
      </c>
      <c r="F3115" s="19" t="n">
        <f aca="false">DATA!G3115</f>
        <v>46.96</v>
      </c>
      <c r="G3115" s="19" t="n">
        <f aca="false">DATA!H3115</f>
        <v>7.2</v>
      </c>
      <c r="H3115" s="18" t="n">
        <f aca="false">DATA!E3115</f>
        <v>3</v>
      </c>
      <c r="I3115" s="20" t="n">
        <f aca="false">F3115*E3115</f>
        <v>281.76</v>
      </c>
      <c r="J3115" s="20" t="n">
        <f aca="false">PARAMETER!$B$4*G3115*SQRT(E3115)</f>
        <v>29.0091750307008</v>
      </c>
      <c r="K3115" s="20" t="n">
        <f aca="false">I3115+J3115</f>
        <v>310.769175030701</v>
      </c>
      <c r="L3115" s="20" t="n">
        <f aca="false">K3115+F3115*H3115</f>
        <v>451.649175030701</v>
      </c>
      <c r="M3115" s="16" t="str">
        <f aca="false">IF(C3115&lt;=K3115,"REORDER",IF(C3115&gt;L3115,"OVERSTOCK","OK"))</f>
        <v>REORDER</v>
      </c>
      <c r="N3115" s="16" t="str">
        <f aca="false">IF(C3115&lt;=D3115,"REORDER","OK")</f>
        <v>OK</v>
      </c>
      <c r="O3115" s="18" t="n">
        <f aca="false">IF(D3115&lt;I3115,1,0)</f>
        <v>1</v>
      </c>
      <c r="P3115" s="20" t="n">
        <f aca="false">C3115/F3115</f>
        <v>3.83304940374787</v>
      </c>
      <c r="Q3115" s="19" t="n">
        <f aca="false">DATA!N3115</f>
        <v>166.18</v>
      </c>
      <c r="R3115" s="19" t="n">
        <f aca="false">DATA!O3115</f>
        <v>0.71</v>
      </c>
      <c r="S3115" s="17" t="n">
        <f aca="false">C3115*Q3115</f>
        <v>29912.4</v>
      </c>
      <c r="T3115" s="19" t="n">
        <f aca="false">C3115*R3115</f>
        <v>127.8</v>
      </c>
      <c r="U3115" s="20" t="n">
        <f aca="false">MAX(0,C3115-L3115)</f>
        <v>0</v>
      </c>
      <c r="V3115" s="17" t="n">
        <f aca="false">U3115*Q3115</f>
        <v>0</v>
      </c>
      <c r="W3115" s="19" t="n">
        <f aca="false">U3115*R3115</f>
        <v>0</v>
      </c>
      <c r="X3115" s="20" t="n">
        <f aca="false">MAX(0,K3115-C3115)</f>
        <v>130.769175030701</v>
      </c>
      <c r="Y3115" s="17" t="n">
        <f aca="false">F3115*PARAMETER!$B$5*Q3115</f>
        <v>2848391.672</v>
      </c>
      <c r="Z3115" s="21" t="n">
        <f aca="false">SUMIF($Y$2:$Y$3205,"&gt;="&amp;Y3115)/SUM($Y$2:$Y$3205)</f>
        <v>0.101350438426412</v>
      </c>
      <c r="AA3115" s="16" t="str">
        <f aca="false">IF(Z3115&lt;=PARAMETER!$B$7,"A",IF(Z3115&lt;=PARAMETER!$B$8,"B","C"))</f>
        <v>A</v>
      </c>
      <c r="AB3115" s="22" t="n">
        <f aca="false">G3115/F3115</f>
        <v>0.153321976149915</v>
      </c>
      <c r="AC3115" s="16" t="str">
        <f aca="false">IF(AB3115&lt;=PARAMETER!$B$9,"X",IF(AB3115&lt;=PARAMETER!$B$10,"Y","Z"))</f>
        <v>X</v>
      </c>
      <c r="AD3115" s="16" t="str">
        <f aca="false">AA3115&amp;AC3115</f>
        <v>AX</v>
      </c>
      <c r="AE3115" s="22" t="n">
        <f aca="false">DATA!I3115</f>
        <v>0.77</v>
      </c>
      <c r="AF3115" s="18" t="n">
        <f aca="false">DATA!L3115</f>
        <v>120</v>
      </c>
      <c r="AG3115" s="16" t="str">
        <f aca="false">DATA!K3115</f>
        <v>A</v>
      </c>
      <c r="AH3115" s="18" t="n">
        <f aca="false">IF(AE3115&gt;=PARAMETER!$B$12,1,0)</f>
        <v>1</v>
      </c>
      <c r="AI3115" s="18" t="n">
        <f aca="false">IF(AF3115&gt;=PARAMETER!$B$13,1,0)</f>
        <v>1</v>
      </c>
      <c r="AJ3115" s="18" t="n">
        <f aca="false">IF(AND(AH3115=1,AI3115=1),1,0)</f>
        <v>1</v>
      </c>
    </row>
    <row r="3116" customFormat="false" ht="15" hidden="false" customHeight="false" outlineLevel="0" collapsed="false">
      <c r="A3116" s="16" t="str">
        <f aca="false">DATA!A3116</f>
        <v>ITM13114</v>
      </c>
      <c r="B3116" s="16" t="str">
        <f aca="false">DATA!B3116</f>
        <v>Automotive</v>
      </c>
      <c r="C3116" s="17" t="n">
        <f aca="false">DATA!C3116</f>
        <v>150</v>
      </c>
      <c r="D3116" s="17" t="n">
        <f aca="false">DATA!D3116</f>
        <v>43</v>
      </c>
      <c r="E3116" s="18" t="n">
        <f aca="false">DATA!F3116</f>
        <v>5</v>
      </c>
      <c r="F3116" s="19" t="n">
        <f aca="false">DATA!G3116</f>
        <v>36.48</v>
      </c>
      <c r="G3116" s="19" t="n">
        <f aca="false">DATA!H3116</f>
        <v>3.26</v>
      </c>
      <c r="H3116" s="18" t="n">
        <f aca="false">DATA!E3116</f>
        <v>14</v>
      </c>
      <c r="I3116" s="20" t="n">
        <f aca="false">F3116*E3116</f>
        <v>182.4</v>
      </c>
      <c r="J3116" s="20" t="n">
        <f aca="false">PARAMETER!$B$4*G3116*SQRT(E3116)</f>
        <v>11.9902947446559</v>
      </c>
      <c r="K3116" s="20" t="n">
        <f aca="false">I3116+J3116</f>
        <v>194.390294744656</v>
      </c>
      <c r="L3116" s="20" t="n">
        <f aca="false">K3116+F3116*H3116</f>
        <v>705.110294744656</v>
      </c>
      <c r="M3116" s="16" t="str">
        <f aca="false">IF(C3116&lt;=K3116,"REORDER",IF(C3116&gt;L3116,"OVERSTOCK","OK"))</f>
        <v>REORDER</v>
      </c>
      <c r="N3116" s="16" t="str">
        <f aca="false">IF(C3116&lt;=D3116,"REORDER","OK")</f>
        <v>OK</v>
      </c>
      <c r="O3116" s="18" t="n">
        <f aca="false">IF(D3116&lt;I3116,1,0)</f>
        <v>1</v>
      </c>
      <c r="P3116" s="20" t="n">
        <f aca="false">C3116/F3116</f>
        <v>4.11184210526316</v>
      </c>
      <c r="Q3116" s="19" t="n">
        <f aca="false">DATA!N3116</f>
        <v>12.69</v>
      </c>
      <c r="R3116" s="19" t="n">
        <f aca="false">DATA!O3116</f>
        <v>1.78</v>
      </c>
      <c r="S3116" s="17" t="n">
        <f aca="false">C3116*Q3116</f>
        <v>1903.5</v>
      </c>
      <c r="T3116" s="19" t="n">
        <f aca="false">C3116*R3116</f>
        <v>267</v>
      </c>
      <c r="U3116" s="20" t="n">
        <f aca="false">MAX(0,C3116-L3116)</f>
        <v>0</v>
      </c>
      <c r="V3116" s="17" t="n">
        <f aca="false">U3116*Q3116</f>
        <v>0</v>
      </c>
      <c r="W3116" s="19" t="n">
        <f aca="false">U3116*R3116</f>
        <v>0</v>
      </c>
      <c r="X3116" s="20" t="n">
        <f aca="false">MAX(0,K3116-C3116)</f>
        <v>44.3902947446559</v>
      </c>
      <c r="Y3116" s="17" t="n">
        <f aca="false">F3116*PARAMETER!$B$5*Q3116</f>
        <v>168969.888</v>
      </c>
      <c r="Z3116" s="21" t="n">
        <f aca="false">SUMIF($Y$2:$Y$3205,"&gt;="&amp;Y3116)/SUM($Y$2:$Y$3205)</f>
        <v>0.988064495180165</v>
      </c>
      <c r="AA3116" s="16" t="str">
        <f aca="false">IF(Z3116&lt;=PARAMETER!$B$7,"A",IF(Z3116&lt;=PARAMETER!$B$8,"B","C"))</f>
        <v>C</v>
      </c>
      <c r="AB3116" s="22" t="n">
        <f aca="false">G3116/F3116</f>
        <v>0.0893640350877193</v>
      </c>
      <c r="AC3116" s="16" t="str">
        <f aca="false">IF(AB3116&lt;=PARAMETER!$B$9,"X",IF(AB3116&lt;=PARAMETER!$B$10,"Y","Z"))</f>
        <v>X</v>
      </c>
      <c r="AD3116" s="16" t="str">
        <f aca="false">AA3116&amp;AC3116</f>
        <v>CX</v>
      </c>
      <c r="AE3116" s="22" t="n">
        <f aca="false">DATA!I3116</f>
        <v>0.56</v>
      </c>
      <c r="AF3116" s="18" t="n">
        <f aca="false">DATA!L3116</f>
        <v>21</v>
      </c>
      <c r="AG3116" s="16" t="str">
        <f aca="false">DATA!K3116</f>
        <v>B</v>
      </c>
      <c r="AH3116" s="18" t="n">
        <f aca="false">IF(AE3116&gt;=PARAMETER!$B$12,1,0)</f>
        <v>0</v>
      </c>
      <c r="AI3116" s="18" t="n">
        <f aca="false">IF(AF3116&gt;=PARAMETER!$B$13,1,0)</f>
        <v>0</v>
      </c>
      <c r="AJ3116" s="18" t="n">
        <f aca="false">IF(AND(AH3116=1,AI3116=1),1,0)</f>
        <v>0</v>
      </c>
    </row>
    <row r="3117" customFormat="false" ht="15" hidden="false" customHeight="false" outlineLevel="0" collapsed="false">
      <c r="A3117" s="16" t="str">
        <f aca="false">DATA!A3117</f>
        <v>ITM13115</v>
      </c>
      <c r="B3117" s="16" t="str">
        <f aca="false">DATA!B3117</f>
        <v>Apparel</v>
      </c>
      <c r="C3117" s="17" t="n">
        <f aca="false">DATA!C3117</f>
        <v>207</v>
      </c>
      <c r="D3117" s="17" t="n">
        <f aca="false">DATA!D3117</f>
        <v>80</v>
      </c>
      <c r="E3117" s="18" t="n">
        <f aca="false">DATA!F3117</f>
        <v>4</v>
      </c>
      <c r="F3117" s="19" t="n">
        <f aca="false">DATA!G3117</f>
        <v>28</v>
      </c>
      <c r="G3117" s="19" t="n">
        <f aca="false">DATA!H3117</f>
        <v>1.05</v>
      </c>
      <c r="H3117" s="18" t="n">
        <f aca="false">DATA!E3117</f>
        <v>13</v>
      </c>
      <c r="I3117" s="20" t="n">
        <f aca="false">F3117*E3117</f>
        <v>112</v>
      </c>
      <c r="J3117" s="20" t="n">
        <f aca="false">PARAMETER!$B$4*G3117*SQRT(E3117)</f>
        <v>3.45419261659809</v>
      </c>
      <c r="K3117" s="20" t="n">
        <f aca="false">I3117+J3117</f>
        <v>115.454192616598</v>
      </c>
      <c r="L3117" s="20" t="n">
        <f aca="false">K3117+F3117*H3117</f>
        <v>479.454192616598</v>
      </c>
      <c r="M3117" s="16" t="str">
        <f aca="false">IF(C3117&lt;=K3117,"REORDER",IF(C3117&gt;L3117,"OVERSTOCK","OK"))</f>
        <v>OK</v>
      </c>
      <c r="N3117" s="16" t="str">
        <f aca="false">IF(C3117&lt;=D3117,"REORDER","OK")</f>
        <v>OK</v>
      </c>
      <c r="O3117" s="18" t="n">
        <f aca="false">IF(D3117&lt;I3117,1,0)</f>
        <v>1</v>
      </c>
      <c r="P3117" s="20" t="n">
        <f aca="false">C3117/F3117</f>
        <v>7.39285714285714</v>
      </c>
      <c r="Q3117" s="19" t="n">
        <f aca="false">DATA!N3117</f>
        <v>86.65</v>
      </c>
      <c r="R3117" s="19" t="n">
        <f aca="false">DATA!O3117</f>
        <v>1.56</v>
      </c>
      <c r="S3117" s="17" t="n">
        <f aca="false">C3117*Q3117</f>
        <v>17936.55</v>
      </c>
      <c r="T3117" s="19" t="n">
        <f aca="false">C3117*R3117</f>
        <v>322.92</v>
      </c>
      <c r="U3117" s="20" t="n">
        <f aca="false">MAX(0,C3117-L3117)</f>
        <v>0</v>
      </c>
      <c r="V3117" s="17" t="n">
        <f aca="false">U3117*Q3117</f>
        <v>0</v>
      </c>
      <c r="W3117" s="19" t="n">
        <f aca="false">U3117*R3117</f>
        <v>0</v>
      </c>
      <c r="X3117" s="20" t="n">
        <f aca="false">MAX(0,K3117-C3117)</f>
        <v>0</v>
      </c>
      <c r="Y3117" s="17" t="n">
        <f aca="false">F3117*PARAMETER!$B$5*Q3117</f>
        <v>885563</v>
      </c>
      <c r="Z3117" s="21" t="n">
        <f aca="false">SUMIF($Y$2:$Y$3205,"&gt;="&amp;Y3117)/SUM($Y$2:$Y$3205)</f>
        <v>0.779756013820102</v>
      </c>
      <c r="AA3117" s="16" t="str">
        <f aca="false">IF(Z3117&lt;=PARAMETER!$B$7,"A",IF(Z3117&lt;=PARAMETER!$B$8,"B","C"))</f>
        <v>A</v>
      </c>
      <c r="AB3117" s="22" t="n">
        <f aca="false">G3117/F3117</f>
        <v>0.0375</v>
      </c>
      <c r="AC3117" s="16" t="str">
        <f aca="false">IF(AB3117&lt;=PARAMETER!$B$9,"X",IF(AB3117&lt;=PARAMETER!$B$10,"Y","Z"))</f>
        <v>X</v>
      </c>
      <c r="AD3117" s="16" t="str">
        <f aca="false">AA3117&amp;AC3117</f>
        <v>AX</v>
      </c>
      <c r="AE3117" s="22" t="n">
        <f aca="false">DATA!I3117</f>
        <v>0.31</v>
      </c>
      <c r="AF3117" s="18" t="n">
        <f aca="false">DATA!L3117</f>
        <v>41</v>
      </c>
      <c r="AG3117" s="16" t="str">
        <f aca="false">DATA!K3117</f>
        <v>A</v>
      </c>
      <c r="AH3117" s="18" t="n">
        <f aca="false">IF(AE3117&gt;=PARAMETER!$B$12,1,0)</f>
        <v>0</v>
      </c>
      <c r="AI3117" s="18" t="n">
        <f aca="false">IF(AF3117&gt;=PARAMETER!$B$13,1,0)</f>
        <v>0</v>
      </c>
      <c r="AJ3117" s="18" t="n">
        <f aca="false">IF(AND(AH3117=1,AI3117=1),1,0)</f>
        <v>0</v>
      </c>
    </row>
    <row r="3118" customFormat="false" ht="15" hidden="false" customHeight="false" outlineLevel="0" collapsed="false">
      <c r="A3118" s="16" t="str">
        <f aca="false">DATA!A3118</f>
        <v>ITM13116</v>
      </c>
      <c r="B3118" s="16" t="str">
        <f aca="false">DATA!B3118</f>
        <v>Groceries</v>
      </c>
      <c r="C3118" s="17" t="n">
        <f aca="false">DATA!C3118</f>
        <v>182</v>
      </c>
      <c r="D3118" s="17" t="n">
        <f aca="false">DATA!D3118</f>
        <v>71</v>
      </c>
      <c r="E3118" s="18" t="n">
        <f aca="false">DATA!F3118</f>
        <v>6</v>
      </c>
      <c r="F3118" s="19" t="n">
        <f aca="false">DATA!G3118</f>
        <v>38.75</v>
      </c>
      <c r="G3118" s="19" t="n">
        <f aca="false">DATA!H3118</f>
        <v>0.92</v>
      </c>
      <c r="H3118" s="18" t="n">
        <f aca="false">DATA!E3118</f>
        <v>14</v>
      </c>
      <c r="I3118" s="20" t="n">
        <f aca="false">F3118*E3118</f>
        <v>232.5</v>
      </c>
      <c r="J3118" s="20" t="n">
        <f aca="false">PARAMETER!$B$4*G3118*SQRT(E3118)</f>
        <v>3.70672792058955</v>
      </c>
      <c r="K3118" s="20" t="n">
        <f aca="false">I3118+J3118</f>
        <v>236.20672792059</v>
      </c>
      <c r="L3118" s="20" t="n">
        <f aca="false">K3118+F3118*H3118</f>
        <v>778.70672792059</v>
      </c>
      <c r="M3118" s="16" t="str">
        <f aca="false">IF(C3118&lt;=K3118,"REORDER",IF(C3118&gt;L3118,"OVERSTOCK","OK"))</f>
        <v>REORDER</v>
      </c>
      <c r="N3118" s="16" t="str">
        <f aca="false">IF(C3118&lt;=D3118,"REORDER","OK")</f>
        <v>OK</v>
      </c>
      <c r="O3118" s="18" t="n">
        <f aca="false">IF(D3118&lt;I3118,1,0)</f>
        <v>1</v>
      </c>
      <c r="P3118" s="20" t="n">
        <f aca="false">C3118/F3118</f>
        <v>4.69677419354839</v>
      </c>
      <c r="Q3118" s="19" t="n">
        <f aca="false">DATA!N3118</f>
        <v>127.25</v>
      </c>
      <c r="R3118" s="19" t="n">
        <f aca="false">DATA!O3118</f>
        <v>1.68</v>
      </c>
      <c r="S3118" s="17" t="n">
        <f aca="false">C3118*Q3118</f>
        <v>23159.5</v>
      </c>
      <c r="T3118" s="19" t="n">
        <f aca="false">C3118*R3118</f>
        <v>305.76</v>
      </c>
      <c r="U3118" s="20" t="n">
        <f aca="false">MAX(0,C3118-L3118)</f>
        <v>0</v>
      </c>
      <c r="V3118" s="17" t="n">
        <f aca="false">U3118*Q3118</f>
        <v>0</v>
      </c>
      <c r="W3118" s="19" t="n">
        <f aca="false">U3118*R3118</f>
        <v>0</v>
      </c>
      <c r="X3118" s="20" t="n">
        <f aca="false">MAX(0,K3118-C3118)</f>
        <v>54.2067279205895</v>
      </c>
      <c r="Y3118" s="17" t="n">
        <f aca="false">F3118*PARAMETER!$B$5*Q3118</f>
        <v>1799792.1875</v>
      </c>
      <c r="Z3118" s="21" t="n">
        <f aca="false">SUMIF($Y$2:$Y$3205,"&gt;="&amp;Y3118)/SUM($Y$2:$Y$3205)</f>
        <v>0.41578166983251</v>
      </c>
      <c r="AA3118" s="16" t="str">
        <f aca="false">IF(Z3118&lt;=PARAMETER!$B$7,"A",IF(Z3118&lt;=PARAMETER!$B$8,"B","C"))</f>
        <v>A</v>
      </c>
      <c r="AB3118" s="22" t="n">
        <f aca="false">G3118/F3118</f>
        <v>0.023741935483871</v>
      </c>
      <c r="AC3118" s="16" t="str">
        <f aca="false">IF(AB3118&lt;=PARAMETER!$B$9,"X",IF(AB3118&lt;=PARAMETER!$B$10,"Y","Z"))</f>
        <v>X</v>
      </c>
      <c r="AD3118" s="16" t="str">
        <f aca="false">AA3118&amp;AC3118</f>
        <v>AX</v>
      </c>
      <c r="AE3118" s="22" t="n">
        <f aca="false">DATA!I3118</f>
        <v>0.6</v>
      </c>
      <c r="AF3118" s="18" t="n">
        <f aca="false">DATA!L3118</f>
        <v>72</v>
      </c>
      <c r="AG3118" s="16" t="str">
        <f aca="false">DATA!K3118</f>
        <v>B</v>
      </c>
      <c r="AH3118" s="18" t="n">
        <f aca="false">IF(AE3118&gt;=PARAMETER!$B$12,1,0)</f>
        <v>0</v>
      </c>
      <c r="AI3118" s="18" t="n">
        <f aca="false">IF(AF3118&gt;=PARAMETER!$B$13,1,0)</f>
        <v>0</v>
      </c>
      <c r="AJ3118" s="18" t="n">
        <f aca="false">IF(AND(AH3118=1,AI3118=1),1,0)</f>
        <v>0</v>
      </c>
    </row>
    <row r="3119" customFormat="false" ht="15" hidden="false" customHeight="false" outlineLevel="0" collapsed="false">
      <c r="A3119" s="16" t="str">
        <f aca="false">DATA!A3119</f>
        <v>ITM13117</v>
      </c>
      <c r="B3119" s="16" t="str">
        <f aca="false">DATA!B3119</f>
        <v>Pharma</v>
      </c>
      <c r="C3119" s="17" t="n">
        <f aca="false">DATA!C3119</f>
        <v>216</v>
      </c>
      <c r="D3119" s="17" t="n">
        <f aca="false">DATA!D3119</f>
        <v>32</v>
      </c>
      <c r="E3119" s="18" t="n">
        <f aca="false">DATA!F3119</f>
        <v>3</v>
      </c>
      <c r="F3119" s="19" t="n">
        <f aca="false">DATA!G3119</f>
        <v>19.17</v>
      </c>
      <c r="G3119" s="19" t="n">
        <f aca="false">DATA!H3119</f>
        <v>2.45</v>
      </c>
      <c r="H3119" s="18" t="n">
        <f aca="false">DATA!E3119</f>
        <v>11</v>
      </c>
      <c r="I3119" s="20" t="n">
        <f aca="false">F3119*E3119</f>
        <v>57.51</v>
      </c>
      <c r="J3119" s="20" t="n">
        <f aca="false">PARAMETER!$B$4*G3119*SQRT(E3119)</f>
        <v>6.97997662959004</v>
      </c>
      <c r="K3119" s="20" t="n">
        <f aca="false">I3119+J3119</f>
        <v>64.4899766295901</v>
      </c>
      <c r="L3119" s="20" t="n">
        <f aca="false">K3119+F3119*H3119</f>
        <v>275.35997662959</v>
      </c>
      <c r="M3119" s="16" t="str">
        <f aca="false">IF(C3119&lt;=K3119,"REORDER",IF(C3119&gt;L3119,"OVERSTOCK","OK"))</f>
        <v>OK</v>
      </c>
      <c r="N3119" s="16" t="str">
        <f aca="false">IF(C3119&lt;=D3119,"REORDER","OK")</f>
        <v>OK</v>
      </c>
      <c r="O3119" s="18" t="n">
        <f aca="false">IF(D3119&lt;I3119,1,0)</f>
        <v>1</v>
      </c>
      <c r="P3119" s="20" t="n">
        <f aca="false">C3119/F3119</f>
        <v>11.2676056338028</v>
      </c>
      <c r="Q3119" s="19" t="n">
        <f aca="false">DATA!N3119</f>
        <v>14.3</v>
      </c>
      <c r="R3119" s="19" t="n">
        <f aca="false">DATA!O3119</f>
        <v>0.2</v>
      </c>
      <c r="S3119" s="17" t="n">
        <f aca="false">C3119*Q3119</f>
        <v>3088.8</v>
      </c>
      <c r="T3119" s="19" t="n">
        <f aca="false">C3119*R3119</f>
        <v>43.2</v>
      </c>
      <c r="U3119" s="20" t="n">
        <f aca="false">MAX(0,C3119-L3119)</f>
        <v>0</v>
      </c>
      <c r="V3119" s="17" t="n">
        <f aca="false">U3119*Q3119</f>
        <v>0</v>
      </c>
      <c r="W3119" s="19" t="n">
        <f aca="false">U3119*R3119</f>
        <v>0</v>
      </c>
      <c r="X3119" s="20" t="n">
        <f aca="false">MAX(0,K3119-C3119)</f>
        <v>0</v>
      </c>
      <c r="Y3119" s="17" t="n">
        <f aca="false">F3119*PARAMETER!$B$5*Q3119</f>
        <v>100057.815</v>
      </c>
      <c r="Z3119" s="21" t="n">
        <f aca="false">SUMIF($Y$2:$Y$3205,"&gt;="&amp;Y3119)/SUM($Y$2:$Y$3205)</f>
        <v>0.996203749623309</v>
      </c>
      <c r="AA3119" s="16" t="str">
        <f aca="false">IF(Z3119&lt;=PARAMETER!$B$7,"A",IF(Z3119&lt;=PARAMETER!$B$8,"B","C"))</f>
        <v>C</v>
      </c>
      <c r="AB3119" s="22" t="n">
        <f aca="false">G3119/F3119</f>
        <v>0.127803860198226</v>
      </c>
      <c r="AC3119" s="16" t="str">
        <f aca="false">IF(AB3119&lt;=PARAMETER!$B$9,"X",IF(AB3119&lt;=PARAMETER!$B$10,"Y","Z"))</f>
        <v>X</v>
      </c>
      <c r="AD3119" s="16" t="str">
        <f aca="false">AA3119&amp;AC3119</f>
        <v>CX</v>
      </c>
      <c r="AE3119" s="22" t="n">
        <f aca="false">DATA!I3119</f>
        <v>0.42</v>
      </c>
      <c r="AF3119" s="18" t="n">
        <f aca="false">DATA!L3119</f>
        <v>163</v>
      </c>
      <c r="AG3119" s="16" t="str">
        <f aca="false">DATA!K3119</f>
        <v>C</v>
      </c>
      <c r="AH3119" s="18" t="n">
        <f aca="false">IF(AE3119&gt;=PARAMETER!$B$12,1,0)</f>
        <v>0</v>
      </c>
      <c r="AI3119" s="18" t="n">
        <f aca="false">IF(AF3119&gt;=PARAMETER!$B$13,1,0)</f>
        <v>1</v>
      </c>
      <c r="AJ3119" s="18" t="n">
        <f aca="false">IF(AND(AH3119=1,AI3119=1),1,0)</f>
        <v>0</v>
      </c>
    </row>
    <row r="3120" customFormat="false" ht="15" hidden="false" customHeight="false" outlineLevel="0" collapsed="false">
      <c r="A3120" s="16" t="str">
        <f aca="false">DATA!A3120</f>
        <v>ITM13118</v>
      </c>
      <c r="B3120" s="16" t="str">
        <f aca="false">DATA!B3120</f>
        <v>Groceries</v>
      </c>
      <c r="C3120" s="17" t="n">
        <f aca="false">DATA!C3120</f>
        <v>494</v>
      </c>
      <c r="D3120" s="17" t="n">
        <f aca="false">DATA!D3120</f>
        <v>55</v>
      </c>
      <c r="E3120" s="18" t="n">
        <f aca="false">DATA!F3120</f>
        <v>9</v>
      </c>
      <c r="F3120" s="19" t="n">
        <f aca="false">DATA!G3120</f>
        <v>36.79</v>
      </c>
      <c r="G3120" s="19" t="n">
        <f aca="false">DATA!H3120</f>
        <v>2.71</v>
      </c>
      <c r="H3120" s="18" t="n">
        <f aca="false">DATA!E3120</f>
        <v>5</v>
      </c>
      <c r="I3120" s="20" t="n">
        <f aca="false">F3120*E3120</f>
        <v>331.11</v>
      </c>
      <c r="J3120" s="20" t="n">
        <f aca="false">PARAMETER!$B$4*G3120*SQRT(E3120)</f>
        <v>13.3726599871155</v>
      </c>
      <c r="K3120" s="20" t="n">
        <f aca="false">I3120+J3120</f>
        <v>344.482659987116</v>
      </c>
      <c r="L3120" s="20" t="n">
        <f aca="false">K3120+F3120*H3120</f>
        <v>528.432659987116</v>
      </c>
      <c r="M3120" s="16" t="str">
        <f aca="false">IF(C3120&lt;=K3120,"REORDER",IF(C3120&gt;L3120,"OVERSTOCK","OK"))</f>
        <v>OK</v>
      </c>
      <c r="N3120" s="16" t="str">
        <f aca="false">IF(C3120&lt;=D3120,"REORDER","OK")</f>
        <v>OK</v>
      </c>
      <c r="O3120" s="18" t="n">
        <f aca="false">IF(D3120&lt;I3120,1,0)</f>
        <v>1</v>
      </c>
      <c r="P3120" s="20" t="n">
        <f aca="false">C3120/F3120</f>
        <v>13.4275618374558</v>
      </c>
      <c r="Q3120" s="19" t="n">
        <f aca="false">DATA!N3120</f>
        <v>51.01</v>
      </c>
      <c r="R3120" s="19" t="n">
        <f aca="false">DATA!O3120</f>
        <v>1.2</v>
      </c>
      <c r="S3120" s="17" t="n">
        <f aca="false">C3120*Q3120</f>
        <v>25198.94</v>
      </c>
      <c r="T3120" s="19" t="n">
        <f aca="false">C3120*R3120</f>
        <v>592.8</v>
      </c>
      <c r="U3120" s="20" t="n">
        <f aca="false">MAX(0,C3120-L3120)</f>
        <v>0</v>
      </c>
      <c r="V3120" s="17" t="n">
        <f aca="false">U3120*Q3120</f>
        <v>0</v>
      </c>
      <c r="W3120" s="19" t="n">
        <f aca="false">U3120*R3120</f>
        <v>0</v>
      </c>
      <c r="X3120" s="20" t="n">
        <f aca="false">MAX(0,K3120-C3120)</f>
        <v>0</v>
      </c>
      <c r="Y3120" s="17" t="n">
        <f aca="false">F3120*PARAMETER!$B$5*Q3120</f>
        <v>684980.1335</v>
      </c>
      <c r="Z3120" s="21" t="n">
        <f aca="false">SUMIF($Y$2:$Y$3205,"&gt;="&amp;Y3120)/SUM($Y$2:$Y$3205)</f>
        <v>0.849621974824129</v>
      </c>
      <c r="AA3120" s="16" t="str">
        <f aca="false">IF(Z3120&lt;=PARAMETER!$B$7,"A",IF(Z3120&lt;=PARAMETER!$B$8,"B","C"))</f>
        <v>B</v>
      </c>
      <c r="AB3120" s="22" t="n">
        <f aca="false">G3120/F3120</f>
        <v>0.0736613210111443</v>
      </c>
      <c r="AC3120" s="16" t="str">
        <f aca="false">IF(AB3120&lt;=PARAMETER!$B$9,"X",IF(AB3120&lt;=PARAMETER!$B$10,"Y","Z"))</f>
        <v>X</v>
      </c>
      <c r="AD3120" s="16" t="str">
        <f aca="false">AA3120&amp;AC3120</f>
        <v>BX</v>
      </c>
      <c r="AE3120" s="22" t="n">
        <f aca="false">DATA!I3120</f>
        <v>0.85</v>
      </c>
      <c r="AF3120" s="18" t="n">
        <f aca="false">DATA!L3120</f>
        <v>52</v>
      </c>
      <c r="AG3120" s="16" t="str">
        <f aca="false">DATA!K3120</f>
        <v>D</v>
      </c>
      <c r="AH3120" s="18" t="n">
        <f aca="false">IF(AE3120&gt;=PARAMETER!$B$12,1,0)</f>
        <v>1</v>
      </c>
      <c r="AI3120" s="18" t="n">
        <f aca="false">IF(AF3120&gt;=PARAMETER!$B$13,1,0)</f>
        <v>0</v>
      </c>
      <c r="AJ3120" s="18" t="n">
        <f aca="false">IF(AND(AH3120=1,AI3120=1),1,0)</f>
        <v>0</v>
      </c>
    </row>
    <row r="3121" customFormat="false" ht="15" hidden="false" customHeight="false" outlineLevel="0" collapsed="false">
      <c r="A3121" s="16" t="str">
        <f aca="false">DATA!A3121</f>
        <v>ITM13119</v>
      </c>
      <c r="B3121" s="16" t="str">
        <f aca="false">DATA!B3121</f>
        <v>Automotive</v>
      </c>
      <c r="C3121" s="17" t="n">
        <f aca="false">DATA!C3121</f>
        <v>383</v>
      </c>
      <c r="D3121" s="17" t="n">
        <f aca="false">DATA!D3121</f>
        <v>65</v>
      </c>
      <c r="E3121" s="18" t="n">
        <f aca="false">DATA!F3121</f>
        <v>2</v>
      </c>
      <c r="F3121" s="19" t="n">
        <f aca="false">DATA!G3121</f>
        <v>21.12</v>
      </c>
      <c r="G3121" s="19" t="n">
        <f aca="false">DATA!H3121</f>
        <v>4.44</v>
      </c>
      <c r="H3121" s="18" t="n">
        <f aca="false">DATA!E3121</f>
        <v>5</v>
      </c>
      <c r="I3121" s="20" t="n">
        <f aca="false">F3121*E3121</f>
        <v>42.24</v>
      </c>
      <c r="J3121" s="20" t="n">
        <f aca="false">PARAMETER!$B$4*G3121*SQRT(E3121)</f>
        <v>10.3282139246489</v>
      </c>
      <c r="K3121" s="20" t="n">
        <f aca="false">I3121+J3121</f>
        <v>52.5682139246489</v>
      </c>
      <c r="L3121" s="20" t="n">
        <f aca="false">K3121+F3121*H3121</f>
        <v>158.168213924649</v>
      </c>
      <c r="M3121" s="16" t="str">
        <f aca="false">IF(C3121&lt;=K3121,"REORDER",IF(C3121&gt;L3121,"OVERSTOCK","OK"))</f>
        <v>OVERSTOCK</v>
      </c>
      <c r="N3121" s="16" t="str">
        <f aca="false">IF(C3121&lt;=D3121,"REORDER","OK")</f>
        <v>OK</v>
      </c>
      <c r="O3121" s="18" t="n">
        <f aca="false">IF(D3121&lt;I3121,1,0)</f>
        <v>0</v>
      </c>
      <c r="P3121" s="20" t="n">
        <f aca="false">C3121/F3121</f>
        <v>18.1344696969697</v>
      </c>
      <c r="Q3121" s="19" t="n">
        <f aca="false">DATA!N3121</f>
        <v>72.21</v>
      </c>
      <c r="R3121" s="19" t="n">
        <f aca="false">DATA!O3121</f>
        <v>2</v>
      </c>
      <c r="S3121" s="17" t="n">
        <f aca="false">C3121*Q3121</f>
        <v>27656.43</v>
      </c>
      <c r="T3121" s="19" t="n">
        <f aca="false">C3121*R3121</f>
        <v>766</v>
      </c>
      <c r="U3121" s="20" t="n">
        <f aca="false">MAX(0,C3121-L3121)</f>
        <v>224.831786075351</v>
      </c>
      <c r="V3121" s="17" t="n">
        <f aca="false">U3121*Q3121</f>
        <v>16235.1032725011</v>
      </c>
      <c r="W3121" s="19" t="n">
        <f aca="false">U3121*R3121</f>
        <v>449.663572150702</v>
      </c>
      <c r="X3121" s="20" t="n">
        <f aca="false">MAX(0,K3121-C3121)</f>
        <v>0</v>
      </c>
      <c r="Y3121" s="17" t="n">
        <f aca="false">F3121*PARAMETER!$B$5*Q3121</f>
        <v>556652.448</v>
      </c>
      <c r="Z3121" s="21" t="n">
        <f aca="false">SUMIF($Y$2:$Y$3205,"&gt;="&amp;Y3121)/SUM($Y$2:$Y$3205)</f>
        <v>0.888476290519097</v>
      </c>
      <c r="AA3121" s="16" t="str">
        <f aca="false">IF(Z3121&lt;=PARAMETER!$B$7,"A",IF(Z3121&lt;=PARAMETER!$B$8,"B","C"))</f>
        <v>B</v>
      </c>
      <c r="AB3121" s="22" t="n">
        <f aca="false">G3121/F3121</f>
        <v>0.210227272727273</v>
      </c>
      <c r="AC3121" s="16" t="str">
        <f aca="false">IF(AB3121&lt;=PARAMETER!$B$9,"X",IF(AB3121&lt;=PARAMETER!$B$10,"Y","Z"))</f>
        <v>X</v>
      </c>
      <c r="AD3121" s="16" t="str">
        <f aca="false">AA3121&amp;AC3121</f>
        <v>BX</v>
      </c>
      <c r="AE3121" s="22" t="n">
        <f aca="false">DATA!I3121</f>
        <v>0.58</v>
      </c>
      <c r="AF3121" s="18" t="n">
        <f aca="false">DATA!L3121</f>
        <v>116</v>
      </c>
      <c r="AG3121" s="16" t="str">
        <f aca="false">DATA!K3121</f>
        <v>C</v>
      </c>
      <c r="AH3121" s="18" t="n">
        <f aca="false">IF(AE3121&gt;=PARAMETER!$B$12,1,0)</f>
        <v>0</v>
      </c>
      <c r="AI3121" s="18" t="n">
        <f aca="false">IF(AF3121&gt;=PARAMETER!$B$13,1,0)</f>
        <v>1</v>
      </c>
      <c r="AJ3121" s="18" t="n">
        <f aca="false">IF(AND(AH3121=1,AI3121=1),1,0)</f>
        <v>0</v>
      </c>
    </row>
    <row r="3122" customFormat="false" ht="15" hidden="false" customHeight="false" outlineLevel="0" collapsed="false">
      <c r="A3122" s="16" t="str">
        <f aca="false">DATA!A3122</f>
        <v>ITM13120</v>
      </c>
      <c r="B3122" s="16" t="str">
        <f aca="false">DATA!B3122</f>
        <v>Electronics</v>
      </c>
      <c r="C3122" s="17" t="n">
        <f aca="false">DATA!C3122</f>
        <v>223</v>
      </c>
      <c r="D3122" s="17" t="n">
        <f aca="false">DATA!D3122</f>
        <v>16</v>
      </c>
      <c r="E3122" s="18" t="n">
        <f aca="false">DATA!F3122</f>
        <v>2</v>
      </c>
      <c r="F3122" s="19" t="n">
        <f aca="false">DATA!G3122</f>
        <v>14.7</v>
      </c>
      <c r="G3122" s="19" t="n">
        <f aca="false">DATA!H3122</f>
        <v>2.54</v>
      </c>
      <c r="H3122" s="18" t="n">
        <f aca="false">DATA!E3122</f>
        <v>4</v>
      </c>
      <c r="I3122" s="20" t="n">
        <f aca="false">F3122*E3122</f>
        <v>29.4</v>
      </c>
      <c r="J3122" s="20" t="n">
        <f aca="false">PARAMETER!$B$4*G3122*SQRT(E3122)</f>
        <v>5.9084827406775</v>
      </c>
      <c r="K3122" s="20" t="n">
        <f aca="false">I3122+J3122</f>
        <v>35.3084827406775</v>
      </c>
      <c r="L3122" s="20" t="n">
        <f aca="false">K3122+F3122*H3122</f>
        <v>94.1084827406775</v>
      </c>
      <c r="M3122" s="16" t="str">
        <f aca="false">IF(C3122&lt;=K3122,"REORDER",IF(C3122&gt;L3122,"OVERSTOCK","OK"))</f>
        <v>OVERSTOCK</v>
      </c>
      <c r="N3122" s="16" t="str">
        <f aca="false">IF(C3122&lt;=D3122,"REORDER","OK")</f>
        <v>OK</v>
      </c>
      <c r="O3122" s="18" t="n">
        <f aca="false">IF(D3122&lt;I3122,1,0)</f>
        <v>1</v>
      </c>
      <c r="P3122" s="20" t="n">
        <f aca="false">C3122/F3122</f>
        <v>15.1700680272109</v>
      </c>
      <c r="Q3122" s="19" t="n">
        <f aca="false">DATA!N3122</f>
        <v>14.15</v>
      </c>
      <c r="R3122" s="19" t="n">
        <f aca="false">DATA!O3122</f>
        <v>1.59</v>
      </c>
      <c r="S3122" s="17" t="n">
        <f aca="false">C3122*Q3122</f>
        <v>3155.45</v>
      </c>
      <c r="T3122" s="19" t="n">
        <f aca="false">C3122*R3122</f>
        <v>354.57</v>
      </c>
      <c r="U3122" s="20" t="n">
        <f aca="false">MAX(0,C3122-L3122)</f>
        <v>128.891517259323</v>
      </c>
      <c r="V3122" s="17" t="n">
        <f aca="false">U3122*Q3122</f>
        <v>1823.81496921941</v>
      </c>
      <c r="W3122" s="19" t="n">
        <f aca="false">U3122*R3122</f>
        <v>204.937512442323</v>
      </c>
      <c r="X3122" s="20" t="n">
        <f aca="false">MAX(0,K3122-C3122)</f>
        <v>0</v>
      </c>
      <c r="Y3122" s="17" t="n">
        <f aca="false">F3122*PARAMETER!$B$5*Q3122</f>
        <v>75921.825</v>
      </c>
      <c r="Z3122" s="21" t="n">
        <f aca="false">SUMIF($Y$2:$Y$3205,"&gt;="&amp;Y3122)/SUM($Y$2:$Y$3205)</f>
        <v>0.998083274720838</v>
      </c>
      <c r="AA3122" s="16" t="str">
        <f aca="false">IF(Z3122&lt;=PARAMETER!$B$7,"A",IF(Z3122&lt;=PARAMETER!$B$8,"B","C"))</f>
        <v>C</v>
      </c>
      <c r="AB3122" s="22" t="n">
        <f aca="false">G3122/F3122</f>
        <v>0.172789115646259</v>
      </c>
      <c r="AC3122" s="16" t="str">
        <f aca="false">IF(AB3122&lt;=PARAMETER!$B$9,"X",IF(AB3122&lt;=PARAMETER!$B$10,"Y","Z"))</f>
        <v>X</v>
      </c>
      <c r="AD3122" s="16" t="str">
        <f aca="false">AA3122&amp;AC3122</f>
        <v>CX</v>
      </c>
      <c r="AE3122" s="22" t="n">
        <f aca="false">DATA!I3122</f>
        <v>0.13</v>
      </c>
      <c r="AF3122" s="18" t="n">
        <f aca="false">DATA!L3122</f>
        <v>47</v>
      </c>
      <c r="AG3122" s="16" t="str">
        <f aca="false">DATA!K3122</f>
        <v>B</v>
      </c>
      <c r="AH3122" s="18" t="n">
        <f aca="false">IF(AE3122&gt;=PARAMETER!$B$12,1,0)</f>
        <v>0</v>
      </c>
      <c r="AI3122" s="18" t="n">
        <f aca="false">IF(AF3122&gt;=PARAMETER!$B$13,1,0)</f>
        <v>0</v>
      </c>
      <c r="AJ3122" s="18" t="n">
        <f aca="false">IF(AND(AH3122=1,AI3122=1),1,0)</f>
        <v>0</v>
      </c>
    </row>
    <row r="3123" customFormat="false" ht="15" hidden="false" customHeight="false" outlineLevel="0" collapsed="false">
      <c r="A3123" s="16" t="str">
        <f aca="false">DATA!A3123</f>
        <v>ITM13121</v>
      </c>
      <c r="B3123" s="16" t="str">
        <f aca="false">DATA!B3123</f>
        <v>Groceries</v>
      </c>
      <c r="C3123" s="17" t="n">
        <f aca="false">DATA!C3123</f>
        <v>231</v>
      </c>
      <c r="D3123" s="17" t="n">
        <f aca="false">DATA!D3123</f>
        <v>98</v>
      </c>
      <c r="E3123" s="18" t="n">
        <f aca="false">DATA!F3123</f>
        <v>4</v>
      </c>
      <c r="F3123" s="19" t="n">
        <f aca="false">DATA!G3123</f>
        <v>30.88</v>
      </c>
      <c r="G3123" s="19" t="n">
        <f aca="false">DATA!H3123</f>
        <v>6.49</v>
      </c>
      <c r="H3123" s="18" t="n">
        <f aca="false">DATA!E3123</f>
        <v>6</v>
      </c>
      <c r="I3123" s="20" t="n">
        <f aca="false">F3123*E3123</f>
        <v>123.52</v>
      </c>
      <c r="J3123" s="20" t="n">
        <f aca="false">PARAMETER!$B$4*G3123*SQRT(E3123)</f>
        <v>21.3502000778301</v>
      </c>
      <c r="K3123" s="20" t="n">
        <f aca="false">I3123+J3123</f>
        <v>144.87020007783</v>
      </c>
      <c r="L3123" s="20" t="n">
        <f aca="false">K3123+F3123*H3123</f>
        <v>330.15020007783</v>
      </c>
      <c r="M3123" s="16" t="str">
        <f aca="false">IF(C3123&lt;=K3123,"REORDER",IF(C3123&gt;L3123,"OVERSTOCK","OK"))</f>
        <v>OK</v>
      </c>
      <c r="N3123" s="16" t="str">
        <f aca="false">IF(C3123&lt;=D3123,"REORDER","OK")</f>
        <v>OK</v>
      </c>
      <c r="O3123" s="18" t="n">
        <f aca="false">IF(D3123&lt;I3123,1,0)</f>
        <v>1</v>
      </c>
      <c r="P3123" s="20" t="n">
        <f aca="false">C3123/F3123</f>
        <v>7.48056994818653</v>
      </c>
      <c r="Q3123" s="19" t="n">
        <f aca="false">DATA!N3123</f>
        <v>113.87</v>
      </c>
      <c r="R3123" s="19" t="n">
        <f aca="false">DATA!O3123</f>
        <v>0.33</v>
      </c>
      <c r="S3123" s="17" t="n">
        <f aca="false">C3123*Q3123</f>
        <v>26303.97</v>
      </c>
      <c r="T3123" s="19" t="n">
        <f aca="false">C3123*R3123</f>
        <v>76.23</v>
      </c>
      <c r="U3123" s="20" t="n">
        <f aca="false">MAX(0,C3123-L3123)</f>
        <v>0</v>
      </c>
      <c r="V3123" s="17" t="n">
        <f aca="false">U3123*Q3123</f>
        <v>0</v>
      </c>
      <c r="W3123" s="19" t="n">
        <f aca="false">U3123*R3123</f>
        <v>0</v>
      </c>
      <c r="X3123" s="20" t="n">
        <f aca="false">MAX(0,K3123-C3123)</f>
        <v>0</v>
      </c>
      <c r="Y3123" s="17" t="n">
        <f aca="false">F3123*PARAMETER!$B$5*Q3123</f>
        <v>1283451.544</v>
      </c>
      <c r="Z3123" s="21" t="n">
        <f aca="false">SUMIF($Y$2:$Y$3205,"&gt;="&amp;Y3123)/SUM($Y$2:$Y$3205)</f>
        <v>0.613574807165573</v>
      </c>
      <c r="AA3123" s="16" t="str">
        <f aca="false">IF(Z3123&lt;=PARAMETER!$B$7,"A",IF(Z3123&lt;=PARAMETER!$B$8,"B","C"))</f>
        <v>A</v>
      </c>
      <c r="AB3123" s="22" t="n">
        <f aca="false">G3123/F3123</f>
        <v>0.210168393782383</v>
      </c>
      <c r="AC3123" s="16" t="str">
        <f aca="false">IF(AB3123&lt;=PARAMETER!$B$9,"X",IF(AB3123&lt;=PARAMETER!$B$10,"Y","Z"))</f>
        <v>X</v>
      </c>
      <c r="AD3123" s="16" t="str">
        <f aca="false">AA3123&amp;AC3123</f>
        <v>AX</v>
      </c>
      <c r="AE3123" s="22" t="n">
        <f aca="false">DATA!I3123</f>
        <v>0.99</v>
      </c>
      <c r="AF3123" s="18" t="n">
        <f aca="false">DATA!L3123</f>
        <v>38</v>
      </c>
      <c r="AG3123" s="16" t="str">
        <f aca="false">DATA!K3123</f>
        <v>A</v>
      </c>
      <c r="AH3123" s="18" t="n">
        <f aca="false">IF(AE3123&gt;=PARAMETER!$B$12,1,0)</f>
        <v>1</v>
      </c>
      <c r="AI3123" s="18" t="n">
        <f aca="false">IF(AF3123&gt;=PARAMETER!$B$13,1,0)</f>
        <v>0</v>
      </c>
      <c r="AJ3123" s="18" t="n">
        <f aca="false">IF(AND(AH3123=1,AI3123=1),1,0)</f>
        <v>0</v>
      </c>
    </row>
    <row r="3124" customFormat="false" ht="15" hidden="false" customHeight="false" outlineLevel="0" collapsed="false">
      <c r="A3124" s="16" t="str">
        <f aca="false">DATA!A3124</f>
        <v>ITM13122</v>
      </c>
      <c r="B3124" s="16" t="str">
        <f aca="false">DATA!B3124</f>
        <v>Pharma</v>
      </c>
      <c r="C3124" s="17" t="n">
        <f aca="false">DATA!C3124</f>
        <v>128</v>
      </c>
      <c r="D3124" s="17" t="n">
        <f aca="false">DATA!D3124</f>
        <v>70</v>
      </c>
      <c r="E3124" s="18" t="n">
        <f aca="false">DATA!F3124</f>
        <v>8</v>
      </c>
      <c r="F3124" s="19" t="n">
        <f aca="false">DATA!G3124</f>
        <v>34.66</v>
      </c>
      <c r="G3124" s="19" t="n">
        <f aca="false">DATA!H3124</f>
        <v>2.51</v>
      </c>
      <c r="H3124" s="18" t="n">
        <f aca="false">DATA!E3124</f>
        <v>14</v>
      </c>
      <c r="I3124" s="20" t="n">
        <f aca="false">F3124*E3124</f>
        <v>277.28</v>
      </c>
      <c r="J3124" s="20" t="n">
        <f aca="false">PARAMETER!$B$4*G3124*SQRT(E3124)</f>
        <v>11.6773950229138</v>
      </c>
      <c r="K3124" s="20" t="n">
        <f aca="false">I3124+J3124</f>
        <v>288.957395022914</v>
      </c>
      <c r="L3124" s="20" t="n">
        <f aca="false">K3124+F3124*H3124</f>
        <v>774.197395022914</v>
      </c>
      <c r="M3124" s="16" t="str">
        <f aca="false">IF(C3124&lt;=K3124,"REORDER",IF(C3124&gt;L3124,"OVERSTOCK","OK"))</f>
        <v>REORDER</v>
      </c>
      <c r="N3124" s="16" t="str">
        <f aca="false">IF(C3124&lt;=D3124,"REORDER","OK")</f>
        <v>OK</v>
      </c>
      <c r="O3124" s="18" t="n">
        <f aca="false">IF(D3124&lt;I3124,1,0)</f>
        <v>1</v>
      </c>
      <c r="P3124" s="20" t="n">
        <f aca="false">C3124/F3124</f>
        <v>3.6930178880554</v>
      </c>
      <c r="Q3124" s="19" t="n">
        <f aca="false">DATA!N3124</f>
        <v>129.86</v>
      </c>
      <c r="R3124" s="19" t="n">
        <f aca="false">DATA!O3124</f>
        <v>1.39</v>
      </c>
      <c r="S3124" s="17" t="n">
        <f aca="false">C3124*Q3124</f>
        <v>16622.08</v>
      </c>
      <c r="T3124" s="19" t="n">
        <f aca="false">C3124*R3124</f>
        <v>177.92</v>
      </c>
      <c r="U3124" s="20" t="n">
        <f aca="false">MAX(0,C3124-L3124)</f>
        <v>0</v>
      </c>
      <c r="V3124" s="17" t="n">
        <f aca="false">U3124*Q3124</f>
        <v>0</v>
      </c>
      <c r="W3124" s="19" t="n">
        <f aca="false">U3124*R3124</f>
        <v>0</v>
      </c>
      <c r="X3124" s="20" t="n">
        <f aca="false">MAX(0,K3124-C3124)</f>
        <v>160.957395022914</v>
      </c>
      <c r="Y3124" s="17" t="n">
        <f aca="false">F3124*PARAMETER!$B$5*Q3124</f>
        <v>1642845.874</v>
      </c>
      <c r="Z3124" s="21" t="n">
        <f aca="false">SUMIF($Y$2:$Y$3205,"&gt;="&amp;Y3124)/SUM($Y$2:$Y$3205)</f>
        <v>0.473527295027611</v>
      </c>
      <c r="AA3124" s="16" t="str">
        <f aca="false">IF(Z3124&lt;=PARAMETER!$B$7,"A",IF(Z3124&lt;=PARAMETER!$B$8,"B","C"))</f>
        <v>A</v>
      </c>
      <c r="AB3124" s="22" t="n">
        <f aca="false">G3124/F3124</f>
        <v>0.0724177726485863</v>
      </c>
      <c r="AC3124" s="16" t="str">
        <f aca="false">IF(AB3124&lt;=PARAMETER!$B$9,"X",IF(AB3124&lt;=PARAMETER!$B$10,"Y","Z"))</f>
        <v>X</v>
      </c>
      <c r="AD3124" s="16" t="str">
        <f aca="false">AA3124&amp;AC3124</f>
        <v>AX</v>
      </c>
      <c r="AE3124" s="22" t="n">
        <f aca="false">DATA!I3124</f>
        <v>0.17</v>
      </c>
      <c r="AF3124" s="18" t="n">
        <f aca="false">DATA!L3124</f>
        <v>64</v>
      </c>
      <c r="AG3124" s="16" t="str">
        <f aca="false">DATA!K3124</f>
        <v>C</v>
      </c>
      <c r="AH3124" s="18" t="n">
        <f aca="false">IF(AE3124&gt;=PARAMETER!$B$12,1,0)</f>
        <v>0</v>
      </c>
      <c r="AI3124" s="18" t="n">
        <f aca="false">IF(AF3124&gt;=PARAMETER!$B$13,1,0)</f>
        <v>0</v>
      </c>
      <c r="AJ3124" s="18" t="n">
        <f aca="false">IF(AND(AH3124=1,AI3124=1),1,0)</f>
        <v>0</v>
      </c>
    </row>
    <row r="3125" customFormat="false" ht="15" hidden="false" customHeight="false" outlineLevel="0" collapsed="false">
      <c r="A3125" s="16" t="str">
        <f aca="false">DATA!A3125</f>
        <v>ITM13123</v>
      </c>
      <c r="B3125" s="16" t="str">
        <f aca="false">DATA!B3125</f>
        <v>Apparel</v>
      </c>
      <c r="C3125" s="17" t="n">
        <f aca="false">DATA!C3125</f>
        <v>295</v>
      </c>
      <c r="D3125" s="17" t="n">
        <f aca="false">DATA!D3125</f>
        <v>12</v>
      </c>
      <c r="E3125" s="18" t="n">
        <f aca="false">DATA!F3125</f>
        <v>5</v>
      </c>
      <c r="F3125" s="19" t="n">
        <f aca="false">DATA!G3125</f>
        <v>23.51</v>
      </c>
      <c r="G3125" s="19" t="n">
        <f aca="false">DATA!H3125</f>
        <v>2.28</v>
      </c>
      <c r="H3125" s="18" t="n">
        <f aca="false">DATA!E3125</f>
        <v>4</v>
      </c>
      <c r="I3125" s="20" t="n">
        <f aca="false">F3125*E3125</f>
        <v>117.55</v>
      </c>
      <c r="J3125" s="20" t="n">
        <f aca="false">PARAMETER!$B$4*G3125*SQRT(E3125)</f>
        <v>8.3858503122133</v>
      </c>
      <c r="K3125" s="20" t="n">
        <f aca="false">I3125+J3125</f>
        <v>125.935850312213</v>
      </c>
      <c r="L3125" s="20" t="n">
        <f aca="false">K3125+F3125*H3125</f>
        <v>219.975850312213</v>
      </c>
      <c r="M3125" s="16" t="str">
        <f aca="false">IF(C3125&lt;=K3125,"REORDER",IF(C3125&gt;L3125,"OVERSTOCK","OK"))</f>
        <v>OVERSTOCK</v>
      </c>
      <c r="N3125" s="16" t="str">
        <f aca="false">IF(C3125&lt;=D3125,"REORDER","OK")</f>
        <v>OK</v>
      </c>
      <c r="O3125" s="18" t="n">
        <f aca="false">IF(D3125&lt;I3125,1,0)</f>
        <v>1</v>
      </c>
      <c r="P3125" s="20" t="n">
        <f aca="false">C3125/F3125</f>
        <v>12.5478519778818</v>
      </c>
      <c r="Q3125" s="19" t="n">
        <f aca="false">DATA!N3125</f>
        <v>53.23</v>
      </c>
      <c r="R3125" s="19" t="n">
        <f aca="false">DATA!O3125</f>
        <v>1.52</v>
      </c>
      <c r="S3125" s="17" t="n">
        <f aca="false">C3125*Q3125</f>
        <v>15702.85</v>
      </c>
      <c r="T3125" s="19" t="n">
        <f aca="false">C3125*R3125</f>
        <v>448.4</v>
      </c>
      <c r="U3125" s="20" t="n">
        <f aca="false">MAX(0,C3125-L3125)</f>
        <v>75.0241496877867</v>
      </c>
      <c r="V3125" s="17" t="n">
        <f aca="false">U3125*Q3125</f>
        <v>3993.53548788089</v>
      </c>
      <c r="W3125" s="19" t="n">
        <f aca="false">U3125*R3125</f>
        <v>114.036707525436</v>
      </c>
      <c r="X3125" s="20" t="n">
        <f aca="false">MAX(0,K3125-C3125)</f>
        <v>0</v>
      </c>
      <c r="Y3125" s="17" t="n">
        <f aca="false">F3125*PARAMETER!$B$5*Q3125</f>
        <v>456774.6145</v>
      </c>
      <c r="Z3125" s="21" t="n">
        <f aca="false">SUMIF($Y$2:$Y$3205,"&gt;="&amp;Y3125)/SUM($Y$2:$Y$3205)</f>
        <v>0.918912043051927</v>
      </c>
      <c r="AA3125" s="16" t="str">
        <f aca="false">IF(Z3125&lt;=PARAMETER!$B$7,"A",IF(Z3125&lt;=PARAMETER!$B$8,"B","C"))</f>
        <v>B</v>
      </c>
      <c r="AB3125" s="22" t="n">
        <f aca="false">G3125/F3125</f>
        <v>0.0969800085070183</v>
      </c>
      <c r="AC3125" s="16" t="str">
        <f aca="false">IF(AB3125&lt;=PARAMETER!$B$9,"X",IF(AB3125&lt;=PARAMETER!$B$10,"Y","Z"))</f>
        <v>X</v>
      </c>
      <c r="AD3125" s="16" t="str">
        <f aca="false">AA3125&amp;AC3125</f>
        <v>BX</v>
      </c>
      <c r="AE3125" s="22" t="n">
        <f aca="false">DATA!I3125</f>
        <v>0.73</v>
      </c>
      <c r="AF3125" s="18" t="n">
        <f aca="false">DATA!L3125</f>
        <v>61</v>
      </c>
      <c r="AG3125" s="16" t="str">
        <f aca="false">DATA!K3125</f>
        <v>D</v>
      </c>
      <c r="AH3125" s="18" t="n">
        <f aca="false">IF(AE3125&gt;=PARAMETER!$B$12,1,0)</f>
        <v>0</v>
      </c>
      <c r="AI3125" s="18" t="n">
        <f aca="false">IF(AF3125&gt;=PARAMETER!$B$13,1,0)</f>
        <v>0</v>
      </c>
      <c r="AJ3125" s="18" t="n">
        <f aca="false">IF(AND(AH3125=1,AI3125=1),1,0)</f>
        <v>0</v>
      </c>
    </row>
    <row r="3126" customFormat="false" ht="15" hidden="false" customHeight="false" outlineLevel="0" collapsed="false">
      <c r="A3126" s="16" t="str">
        <f aca="false">DATA!A3126</f>
        <v>ITM13124</v>
      </c>
      <c r="B3126" s="16" t="str">
        <f aca="false">DATA!B3126</f>
        <v>Electronics</v>
      </c>
      <c r="C3126" s="17" t="n">
        <f aca="false">DATA!C3126</f>
        <v>92</v>
      </c>
      <c r="D3126" s="17" t="n">
        <f aca="false">DATA!D3126</f>
        <v>47</v>
      </c>
      <c r="E3126" s="18" t="n">
        <f aca="false">DATA!F3126</f>
        <v>3</v>
      </c>
      <c r="F3126" s="19" t="n">
        <f aca="false">DATA!G3126</f>
        <v>28.71</v>
      </c>
      <c r="G3126" s="19" t="n">
        <f aca="false">DATA!H3126</f>
        <v>4.98</v>
      </c>
      <c r="H3126" s="18" t="n">
        <f aca="false">DATA!E3126</f>
        <v>11</v>
      </c>
      <c r="I3126" s="20" t="n">
        <f aca="false">F3126*E3126</f>
        <v>86.13</v>
      </c>
      <c r="J3126" s="20" t="n">
        <f aca="false">PARAMETER!$B$4*G3126*SQRT(E3126)</f>
        <v>14.1878708634116</v>
      </c>
      <c r="K3126" s="20" t="n">
        <f aca="false">I3126+J3126</f>
        <v>100.317870863412</v>
      </c>
      <c r="L3126" s="20" t="n">
        <f aca="false">K3126+F3126*H3126</f>
        <v>416.127870863412</v>
      </c>
      <c r="M3126" s="16" t="str">
        <f aca="false">IF(C3126&lt;=K3126,"REORDER",IF(C3126&gt;L3126,"OVERSTOCK","OK"))</f>
        <v>REORDER</v>
      </c>
      <c r="N3126" s="16" t="str">
        <f aca="false">IF(C3126&lt;=D3126,"REORDER","OK")</f>
        <v>OK</v>
      </c>
      <c r="O3126" s="18" t="n">
        <f aca="false">IF(D3126&lt;I3126,1,0)</f>
        <v>1</v>
      </c>
      <c r="P3126" s="20" t="n">
        <f aca="false">C3126/F3126</f>
        <v>3.20445837687217</v>
      </c>
      <c r="Q3126" s="19" t="n">
        <f aca="false">DATA!N3126</f>
        <v>113.26</v>
      </c>
      <c r="R3126" s="19" t="n">
        <f aca="false">DATA!O3126</f>
        <v>1.08</v>
      </c>
      <c r="S3126" s="17" t="n">
        <f aca="false">C3126*Q3126</f>
        <v>10419.92</v>
      </c>
      <c r="T3126" s="19" t="n">
        <f aca="false">C3126*R3126</f>
        <v>99.36</v>
      </c>
      <c r="U3126" s="20" t="n">
        <f aca="false">MAX(0,C3126-L3126)</f>
        <v>0</v>
      </c>
      <c r="V3126" s="17" t="n">
        <f aca="false">U3126*Q3126</f>
        <v>0</v>
      </c>
      <c r="W3126" s="19" t="n">
        <f aca="false">U3126*R3126</f>
        <v>0</v>
      </c>
      <c r="X3126" s="20" t="n">
        <f aca="false">MAX(0,K3126-C3126)</f>
        <v>8.31787086341159</v>
      </c>
      <c r="Y3126" s="17" t="n">
        <f aca="false">F3126*PARAMETER!$B$5*Q3126</f>
        <v>1186868.529</v>
      </c>
      <c r="Z3126" s="21" t="n">
        <f aca="false">SUMIF($Y$2:$Y$3205,"&gt;="&amp;Y3126)/SUM($Y$2:$Y$3205)</f>
        <v>0.650535714900274</v>
      </c>
      <c r="AA3126" s="16" t="str">
        <f aca="false">IF(Z3126&lt;=PARAMETER!$B$7,"A",IF(Z3126&lt;=PARAMETER!$B$8,"B","C"))</f>
        <v>A</v>
      </c>
      <c r="AB3126" s="22" t="n">
        <f aca="false">G3126/F3126</f>
        <v>0.173458725182863</v>
      </c>
      <c r="AC3126" s="16" t="str">
        <f aca="false">IF(AB3126&lt;=PARAMETER!$B$9,"X",IF(AB3126&lt;=PARAMETER!$B$10,"Y","Z"))</f>
        <v>X</v>
      </c>
      <c r="AD3126" s="16" t="str">
        <f aca="false">AA3126&amp;AC3126</f>
        <v>AX</v>
      </c>
      <c r="AE3126" s="22" t="n">
        <f aca="false">DATA!I3126</f>
        <v>0.49</v>
      </c>
      <c r="AF3126" s="18" t="n">
        <f aca="false">DATA!L3126</f>
        <v>124</v>
      </c>
      <c r="AG3126" s="16" t="str">
        <f aca="false">DATA!K3126</f>
        <v>D</v>
      </c>
      <c r="AH3126" s="18" t="n">
        <f aca="false">IF(AE3126&gt;=PARAMETER!$B$12,1,0)</f>
        <v>0</v>
      </c>
      <c r="AI3126" s="18" t="n">
        <f aca="false">IF(AF3126&gt;=PARAMETER!$B$13,1,0)</f>
        <v>1</v>
      </c>
      <c r="AJ3126" s="18" t="n">
        <f aca="false">IF(AND(AH3126=1,AI3126=1),1,0)</f>
        <v>0</v>
      </c>
    </row>
    <row r="3127" customFormat="false" ht="15" hidden="false" customHeight="false" outlineLevel="0" collapsed="false">
      <c r="A3127" s="16" t="str">
        <f aca="false">DATA!A3127</f>
        <v>ITM13125</v>
      </c>
      <c r="B3127" s="16" t="str">
        <f aca="false">DATA!B3127</f>
        <v>Apparel</v>
      </c>
      <c r="C3127" s="17" t="n">
        <f aca="false">DATA!C3127</f>
        <v>186</v>
      </c>
      <c r="D3127" s="17" t="n">
        <f aca="false">DATA!D3127</f>
        <v>93</v>
      </c>
      <c r="E3127" s="18" t="n">
        <f aca="false">DATA!F3127</f>
        <v>6</v>
      </c>
      <c r="F3127" s="19" t="n">
        <f aca="false">DATA!G3127</f>
        <v>35.01</v>
      </c>
      <c r="G3127" s="19" t="n">
        <f aca="false">DATA!H3127</f>
        <v>8.94</v>
      </c>
      <c r="H3127" s="18" t="n">
        <f aca="false">DATA!E3127</f>
        <v>14</v>
      </c>
      <c r="I3127" s="20" t="n">
        <f aca="false">F3127*E3127</f>
        <v>210.06</v>
      </c>
      <c r="J3127" s="20" t="n">
        <f aca="false">PARAMETER!$B$4*G3127*SQRT(E3127)</f>
        <v>36.0197256631202</v>
      </c>
      <c r="K3127" s="20" t="n">
        <f aca="false">I3127+J3127</f>
        <v>246.07972566312</v>
      </c>
      <c r="L3127" s="20" t="n">
        <f aca="false">K3127+F3127*H3127</f>
        <v>736.21972566312</v>
      </c>
      <c r="M3127" s="16" t="str">
        <f aca="false">IF(C3127&lt;=K3127,"REORDER",IF(C3127&gt;L3127,"OVERSTOCK","OK"))</f>
        <v>REORDER</v>
      </c>
      <c r="N3127" s="16" t="str">
        <f aca="false">IF(C3127&lt;=D3127,"REORDER","OK")</f>
        <v>OK</v>
      </c>
      <c r="O3127" s="18" t="n">
        <f aca="false">IF(D3127&lt;I3127,1,0)</f>
        <v>1</v>
      </c>
      <c r="P3127" s="20" t="n">
        <f aca="false">C3127/F3127</f>
        <v>5.31276778063411</v>
      </c>
      <c r="Q3127" s="19" t="n">
        <f aca="false">DATA!N3127</f>
        <v>199.83</v>
      </c>
      <c r="R3127" s="19" t="n">
        <f aca="false">DATA!O3127</f>
        <v>0.25</v>
      </c>
      <c r="S3127" s="17" t="n">
        <f aca="false">C3127*Q3127</f>
        <v>37168.38</v>
      </c>
      <c r="T3127" s="19" t="n">
        <f aca="false">C3127*R3127</f>
        <v>46.5</v>
      </c>
      <c r="U3127" s="20" t="n">
        <f aca="false">MAX(0,C3127-L3127)</f>
        <v>0</v>
      </c>
      <c r="V3127" s="17" t="n">
        <f aca="false">U3127*Q3127</f>
        <v>0</v>
      </c>
      <c r="W3127" s="19" t="n">
        <f aca="false">U3127*R3127</f>
        <v>0</v>
      </c>
      <c r="X3127" s="20" t="n">
        <f aca="false">MAX(0,K3127-C3127)</f>
        <v>60.0797256631202</v>
      </c>
      <c r="Y3127" s="17" t="n">
        <f aca="false">F3127*PARAMETER!$B$5*Q3127</f>
        <v>2553557.6295</v>
      </c>
      <c r="Z3127" s="21" t="n">
        <f aca="false">SUMIF($Y$2:$Y$3205,"&gt;="&amp;Y3127)/SUM($Y$2:$Y$3205)</f>
        <v>0.16708317242939</v>
      </c>
      <c r="AA3127" s="16" t="str">
        <f aca="false">IF(Z3127&lt;=PARAMETER!$B$7,"A",IF(Z3127&lt;=PARAMETER!$B$8,"B","C"))</f>
        <v>A</v>
      </c>
      <c r="AB3127" s="22" t="n">
        <f aca="false">G3127/F3127</f>
        <v>0.255355612682091</v>
      </c>
      <c r="AC3127" s="16" t="str">
        <f aca="false">IF(AB3127&lt;=PARAMETER!$B$9,"X",IF(AB3127&lt;=PARAMETER!$B$10,"Y","Z"))</f>
        <v>Y</v>
      </c>
      <c r="AD3127" s="16" t="str">
        <f aca="false">AA3127&amp;AC3127</f>
        <v>AY</v>
      </c>
      <c r="AE3127" s="22" t="n">
        <f aca="false">DATA!I3127</f>
        <v>0.32</v>
      </c>
      <c r="AF3127" s="18" t="n">
        <f aca="false">DATA!L3127</f>
        <v>28</v>
      </c>
      <c r="AG3127" s="16" t="str">
        <f aca="false">DATA!K3127</f>
        <v>A</v>
      </c>
      <c r="AH3127" s="18" t="n">
        <f aca="false">IF(AE3127&gt;=PARAMETER!$B$12,1,0)</f>
        <v>0</v>
      </c>
      <c r="AI3127" s="18" t="n">
        <f aca="false">IF(AF3127&gt;=PARAMETER!$B$13,1,0)</f>
        <v>0</v>
      </c>
      <c r="AJ3127" s="18" t="n">
        <f aca="false">IF(AND(AH3127=1,AI3127=1),1,0)</f>
        <v>0</v>
      </c>
    </row>
    <row r="3128" customFormat="false" ht="15" hidden="false" customHeight="false" outlineLevel="0" collapsed="false">
      <c r="A3128" s="16" t="str">
        <f aca="false">DATA!A3128</f>
        <v>ITM13126</v>
      </c>
      <c r="B3128" s="16" t="str">
        <f aca="false">DATA!B3128</f>
        <v>Groceries</v>
      </c>
      <c r="C3128" s="17" t="n">
        <f aca="false">DATA!C3128</f>
        <v>279</v>
      </c>
      <c r="D3128" s="17" t="n">
        <f aca="false">DATA!D3128</f>
        <v>43</v>
      </c>
      <c r="E3128" s="18" t="n">
        <f aca="false">DATA!F3128</f>
        <v>8</v>
      </c>
      <c r="F3128" s="19" t="n">
        <f aca="false">DATA!G3128</f>
        <v>38.62</v>
      </c>
      <c r="G3128" s="19" t="n">
        <f aca="false">DATA!H3128</f>
        <v>4.95</v>
      </c>
      <c r="H3128" s="18" t="n">
        <f aca="false">DATA!E3128</f>
        <v>12</v>
      </c>
      <c r="I3128" s="20" t="n">
        <f aca="false">F3128*E3128</f>
        <v>308.96</v>
      </c>
      <c r="J3128" s="20" t="n">
        <f aca="false">PARAMETER!$B$4*G3128*SQRT(E3128)</f>
        <v>23.0291256427981</v>
      </c>
      <c r="K3128" s="20" t="n">
        <f aca="false">I3128+J3128</f>
        <v>331.989125642798</v>
      </c>
      <c r="L3128" s="20" t="n">
        <f aca="false">K3128+F3128*H3128</f>
        <v>795.429125642798</v>
      </c>
      <c r="M3128" s="16" t="str">
        <f aca="false">IF(C3128&lt;=K3128,"REORDER",IF(C3128&gt;L3128,"OVERSTOCK","OK"))</f>
        <v>REORDER</v>
      </c>
      <c r="N3128" s="16" t="str">
        <f aca="false">IF(C3128&lt;=D3128,"REORDER","OK")</f>
        <v>OK</v>
      </c>
      <c r="O3128" s="18" t="n">
        <f aca="false">IF(D3128&lt;I3128,1,0)</f>
        <v>1</v>
      </c>
      <c r="P3128" s="20" t="n">
        <f aca="false">C3128/F3128</f>
        <v>7.22423614707406</v>
      </c>
      <c r="Q3128" s="19" t="n">
        <f aca="false">DATA!N3128</f>
        <v>178.51</v>
      </c>
      <c r="R3128" s="19" t="n">
        <f aca="false">DATA!O3128</f>
        <v>0.17</v>
      </c>
      <c r="S3128" s="17" t="n">
        <f aca="false">C3128*Q3128</f>
        <v>49804.29</v>
      </c>
      <c r="T3128" s="19" t="n">
        <f aca="false">C3128*R3128</f>
        <v>47.43</v>
      </c>
      <c r="U3128" s="20" t="n">
        <f aca="false">MAX(0,C3128-L3128)</f>
        <v>0</v>
      </c>
      <c r="V3128" s="17" t="n">
        <f aca="false">U3128*Q3128</f>
        <v>0</v>
      </c>
      <c r="W3128" s="19" t="n">
        <f aca="false">U3128*R3128</f>
        <v>0</v>
      </c>
      <c r="X3128" s="20" t="n">
        <f aca="false">MAX(0,K3128-C3128)</f>
        <v>52.9891256427981</v>
      </c>
      <c r="Y3128" s="17" t="n">
        <f aca="false">F3128*PARAMETER!$B$5*Q3128</f>
        <v>2516330.513</v>
      </c>
      <c r="Z3128" s="21" t="n">
        <f aca="false">SUMIF($Y$2:$Y$3205,"&gt;="&amp;Y3128)/SUM($Y$2:$Y$3205)</f>
        <v>0.180828807737138</v>
      </c>
      <c r="AA3128" s="16" t="str">
        <f aca="false">IF(Z3128&lt;=PARAMETER!$B$7,"A",IF(Z3128&lt;=PARAMETER!$B$8,"B","C"))</f>
        <v>A</v>
      </c>
      <c r="AB3128" s="22" t="n">
        <f aca="false">G3128/F3128</f>
        <v>0.128171931641636</v>
      </c>
      <c r="AC3128" s="16" t="str">
        <f aca="false">IF(AB3128&lt;=PARAMETER!$B$9,"X",IF(AB3128&lt;=PARAMETER!$B$10,"Y","Z"))</f>
        <v>X</v>
      </c>
      <c r="AD3128" s="16" t="str">
        <f aca="false">AA3128&amp;AC3128</f>
        <v>AX</v>
      </c>
      <c r="AE3128" s="22" t="n">
        <f aca="false">DATA!I3128</f>
        <v>0.71</v>
      </c>
      <c r="AF3128" s="18" t="n">
        <f aca="false">DATA!L3128</f>
        <v>44</v>
      </c>
      <c r="AG3128" s="16" t="str">
        <f aca="false">DATA!K3128</f>
        <v>B</v>
      </c>
      <c r="AH3128" s="18" t="n">
        <f aca="false">IF(AE3128&gt;=PARAMETER!$B$12,1,0)</f>
        <v>0</v>
      </c>
      <c r="AI3128" s="18" t="n">
        <f aca="false">IF(AF3128&gt;=PARAMETER!$B$13,1,0)</f>
        <v>0</v>
      </c>
      <c r="AJ3128" s="18" t="n">
        <f aca="false">IF(AND(AH3128=1,AI3128=1),1,0)</f>
        <v>0</v>
      </c>
    </row>
    <row r="3129" customFormat="false" ht="15" hidden="false" customHeight="false" outlineLevel="0" collapsed="false">
      <c r="A3129" s="16" t="str">
        <f aca="false">DATA!A3129</f>
        <v>ITM13127</v>
      </c>
      <c r="B3129" s="16" t="str">
        <f aca="false">DATA!B3129</f>
        <v>Automotive</v>
      </c>
      <c r="C3129" s="17" t="n">
        <f aca="false">DATA!C3129</f>
        <v>262</v>
      </c>
      <c r="D3129" s="17" t="n">
        <f aca="false">DATA!D3129</f>
        <v>53</v>
      </c>
      <c r="E3129" s="18" t="n">
        <f aca="false">DATA!F3129</f>
        <v>5</v>
      </c>
      <c r="F3129" s="19" t="n">
        <f aca="false">DATA!G3129</f>
        <v>44.88</v>
      </c>
      <c r="G3129" s="19" t="n">
        <f aca="false">DATA!H3129</f>
        <v>4.43</v>
      </c>
      <c r="H3129" s="18" t="n">
        <f aca="false">DATA!E3129</f>
        <v>9</v>
      </c>
      <c r="I3129" s="20" t="n">
        <f aca="false">F3129*E3129</f>
        <v>224.4</v>
      </c>
      <c r="J3129" s="20" t="n">
        <f aca="false">PARAMETER!$B$4*G3129*SQRT(E3129)</f>
        <v>16.2935600364495</v>
      </c>
      <c r="K3129" s="20" t="n">
        <f aca="false">I3129+J3129</f>
        <v>240.69356003645</v>
      </c>
      <c r="L3129" s="20" t="n">
        <f aca="false">K3129+F3129*H3129</f>
        <v>644.61356003645</v>
      </c>
      <c r="M3129" s="16" t="str">
        <f aca="false">IF(C3129&lt;=K3129,"REORDER",IF(C3129&gt;L3129,"OVERSTOCK","OK"))</f>
        <v>OK</v>
      </c>
      <c r="N3129" s="16" t="str">
        <f aca="false">IF(C3129&lt;=D3129,"REORDER","OK")</f>
        <v>OK</v>
      </c>
      <c r="O3129" s="18" t="n">
        <f aca="false">IF(D3129&lt;I3129,1,0)</f>
        <v>1</v>
      </c>
      <c r="P3129" s="20" t="n">
        <f aca="false">C3129/F3129</f>
        <v>5.83778966131907</v>
      </c>
      <c r="Q3129" s="19" t="n">
        <f aca="false">DATA!N3129</f>
        <v>21.15</v>
      </c>
      <c r="R3129" s="19" t="n">
        <f aca="false">DATA!O3129</f>
        <v>1.88</v>
      </c>
      <c r="S3129" s="17" t="n">
        <f aca="false">C3129*Q3129</f>
        <v>5541.3</v>
      </c>
      <c r="T3129" s="19" t="n">
        <f aca="false">C3129*R3129</f>
        <v>492.56</v>
      </c>
      <c r="U3129" s="20" t="n">
        <f aca="false">MAX(0,C3129-L3129)</f>
        <v>0</v>
      </c>
      <c r="V3129" s="17" t="n">
        <f aca="false">U3129*Q3129</f>
        <v>0</v>
      </c>
      <c r="W3129" s="19" t="n">
        <f aca="false">U3129*R3129</f>
        <v>0</v>
      </c>
      <c r="X3129" s="20" t="n">
        <f aca="false">MAX(0,K3129-C3129)</f>
        <v>0</v>
      </c>
      <c r="Y3129" s="17" t="n">
        <f aca="false">F3129*PARAMETER!$B$5*Q3129</f>
        <v>346462.38</v>
      </c>
      <c r="Z3129" s="21" t="n">
        <f aca="false">SUMIF($Y$2:$Y$3205,"&gt;="&amp;Y3129)/SUM($Y$2:$Y$3205)</f>
        <v>0.948781089538068</v>
      </c>
      <c r="AA3129" s="16" t="str">
        <f aca="false">IF(Z3129&lt;=PARAMETER!$B$7,"A",IF(Z3129&lt;=PARAMETER!$B$8,"B","C"))</f>
        <v>B</v>
      </c>
      <c r="AB3129" s="22" t="n">
        <f aca="false">G3129/F3129</f>
        <v>0.0987076648841355</v>
      </c>
      <c r="AC3129" s="16" t="str">
        <f aca="false">IF(AB3129&lt;=PARAMETER!$B$9,"X",IF(AB3129&lt;=PARAMETER!$B$10,"Y","Z"))</f>
        <v>X</v>
      </c>
      <c r="AD3129" s="16" t="str">
        <f aca="false">AA3129&amp;AC3129</f>
        <v>BX</v>
      </c>
      <c r="AE3129" s="22" t="n">
        <f aca="false">DATA!I3129</f>
        <v>0.21</v>
      </c>
      <c r="AF3129" s="18" t="n">
        <f aca="false">DATA!L3129</f>
        <v>57</v>
      </c>
      <c r="AG3129" s="16" t="str">
        <f aca="false">DATA!K3129</f>
        <v>C</v>
      </c>
      <c r="AH3129" s="18" t="n">
        <f aca="false">IF(AE3129&gt;=PARAMETER!$B$12,1,0)</f>
        <v>0</v>
      </c>
      <c r="AI3129" s="18" t="n">
        <f aca="false">IF(AF3129&gt;=PARAMETER!$B$13,1,0)</f>
        <v>0</v>
      </c>
      <c r="AJ3129" s="18" t="n">
        <f aca="false">IF(AND(AH3129=1,AI3129=1),1,0)</f>
        <v>0</v>
      </c>
    </row>
    <row r="3130" customFormat="false" ht="15" hidden="false" customHeight="false" outlineLevel="0" collapsed="false">
      <c r="A3130" s="16" t="str">
        <f aca="false">DATA!A3130</f>
        <v>ITM13128</v>
      </c>
      <c r="B3130" s="16" t="str">
        <f aca="false">DATA!B3130</f>
        <v>Automotive</v>
      </c>
      <c r="C3130" s="17" t="n">
        <f aca="false">DATA!C3130</f>
        <v>294</v>
      </c>
      <c r="D3130" s="17" t="n">
        <f aca="false">DATA!D3130</f>
        <v>39</v>
      </c>
      <c r="E3130" s="18" t="n">
        <f aca="false">DATA!F3130</f>
        <v>4</v>
      </c>
      <c r="F3130" s="19" t="n">
        <f aca="false">DATA!G3130</f>
        <v>18.37</v>
      </c>
      <c r="G3130" s="19" t="n">
        <f aca="false">DATA!H3130</f>
        <v>5.99</v>
      </c>
      <c r="H3130" s="18" t="n">
        <f aca="false">DATA!E3130</f>
        <v>10</v>
      </c>
      <c r="I3130" s="20" t="n">
        <f aca="false">F3130*E3130</f>
        <v>73.48</v>
      </c>
      <c r="J3130" s="20" t="n">
        <f aca="false">PARAMETER!$B$4*G3130*SQRT(E3130)</f>
        <v>19.7053464508786</v>
      </c>
      <c r="K3130" s="20" t="n">
        <f aca="false">I3130+J3130</f>
        <v>93.1853464508786</v>
      </c>
      <c r="L3130" s="20" t="n">
        <f aca="false">K3130+F3130*H3130</f>
        <v>276.885346450879</v>
      </c>
      <c r="M3130" s="16" t="str">
        <f aca="false">IF(C3130&lt;=K3130,"REORDER",IF(C3130&gt;L3130,"OVERSTOCK","OK"))</f>
        <v>OVERSTOCK</v>
      </c>
      <c r="N3130" s="16" t="str">
        <f aca="false">IF(C3130&lt;=D3130,"REORDER","OK")</f>
        <v>OK</v>
      </c>
      <c r="O3130" s="18" t="n">
        <f aca="false">IF(D3130&lt;I3130,1,0)</f>
        <v>1</v>
      </c>
      <c r="P3130" s="20" t="n">
        <f aca="false">C3130/F3130</f>
        <v>16.0043549265106</v>
      </c>
      <c r="Q3130" s="19" t="n">
        <f aca="false">DATA!N3130</f>
        <v>34.3</v>
      </c>
      <c r="R3130" s="19" t="n">
        <f aca="false">DATA!O3130</f>
        <v>0.59</v>
      </c>
      <c r="S3130" s="17" t="n">
        <f aca="false">C3130*Q3130</f>
        <v>10084.2</v>
      </c>
      <c r="T3130" s="19" t="n">
        <f aca="false">C3130*R3130</f>
        <v>173.46</v>
      </c>
      <c r="U3130" s="20" t="n">
        <f aca="false">MAX(0,C3130-L3130)</f>
        <v>17.1146535491214</v>
      </c>
      <c r="V3130" s="17" t="n">
        <f aca="false">U3130*Q3130</f>
        <v>587.032616734864</v>
      </c>
      <c r="W3130" s="19" t="n">
        <f aca="false">U3130*R3130</f>
        <v>10.0976455939816</v>
      </c>
      <c r="X3130" s="20" t="n">
        <f aca="false">MAX(0,K3130-C3130)</f>
        <v>0</v>
      </c>
      <c r="Y3130" s="17" t="n">
        <f aca="false">F3130*PARAMETER!$B$5*Q3130</f>
        <v>229983.215</v>
      </c>
      <c r="Z3130" s="21" t="n">
        <f aca="false">SUMIF($Y$2:$Y$3205,"&gt;="&amp;Y3130)/SUM($Y$2:$Y$3205)</f>
        <v>0.977086749383773</v>
      </c>
      <c r="AA3130" s="16" t="str">
        <f aca="false">IF(Z3130&lt;=PARAMETER!$B$7,"A",IF(Z3130&lt;=PARAMETER!$B$8,"B","C"))</f>
        <v>C</v>
      </c>
      <c r="AB3130" s="22" t="n">
        <f aca="false">G3130/F3130</f>
        <v>0.326075122482308</v>
      </c>
      <c r="AC3130" s="16" t="str">
        <f aca="false">IF(AB3130&lt;=PARAMETER!$B$9,"X",IF(AB3130&lt;=PARAMETER!$B$10,"Y","Z"))</f>
        <v>Y</v>
      </c>
      <c r="AD3130" s="16" t="str">
        <f aca="false">AA3130&amp;AC3130</f>
        <v>CY</v>
      </c>
      <c r="AE3130" s="22" t="n">
        <f aca="false">DATA!I3130</f>
        <v>0.87</v>
      </c>
      <c r="AF3130" s="18" t="n">
        <f aca="false">DATA!L3130</f>
        <v>119</v>
      </c>
      <c r="AG3130" s="16" t="str">
        <f aca="false">DATA!K3130</f>
        <v>C</v>
      </c>
      <c r="AH3130" s="18" t="n">
        <f aca="false">IF(AE3130&gt;=PARAMETER!$B$12,1,0)</f>
        <v>1</v>
      </c>
      <c r="AI3130" s="18" t="n">
        <f aca="false">IF(AF3130&gt;=PARAMETER!$B$13,1,0)</f>
        <v>1</v>
      </c>
      <c r="AJ3130" s="18" t="n">
        <f aca="false">IF(AND(AH3130=1,AI3130=1),1,0)</f>
        <v>1</v>
      </c>
    </row>
    <row r="3131" customFormat="false" ht="15" hidden="false" customHeight="false" outlineLevel="0" collapsed="false">
      <c r="A3131" s="16" t="str">
        <f aca="false">DATA!A3131</f>
        <v>ITM13129</v>
      </c>
      <c r="B3131" s="16" t="str">
        <f aca="false">DATA!B3131</f>
        <v>Pharma</v>
      </c>
      <c r="C3131" s="17" t="n">
        <f aca="false">DATA!C3131</f>
        <v>121</v>
      </c>
      <c r="D3131" s="17" t="n">
        <f aca="false">DATA!D3131</f>
        <v>26</v>
      </c>
      <c r="E3131" s="18" t="n">
        <f aca="false">DATA!F3131</f>
        <v>5</v>
      </c>
      <c r="F3131" s="19" t="n">
        <f aca="false">DATA!G3131</f>
        <v>47.62</v>
      </c>
      <c r="G3131" s="19" t="n">
        <f aca="false">DATA!H3131</f>
        <v>2.94</v>
      </c>
      <c r="H3131" s="18" t="n">
        <f aca="false">DATA!E3131</f>
        <v>5</v>
      </c>
      <c r="I3131" s="20" t="n">
        <f aca="false">F3131*E3131</f>
        <v>238.1</v>
      </c>
      <c r="J3131" s="20" t="n">
        <f aca="false">PARAMETER!$B$4*G3131*SQRT(E3131)</f>
        <v>10.8133332973277</v>
      </c>
      <c r="K3131" s="20" t="n">
        <f aca="false">I3131+J3131</f>
        <v>248.913333297328</v>
      </c>
      <c r="L3131" s="20" t="n">
        <f aca="false">K3131+F3131*H3131</f>
        <v>487.013333297328</v>
      </c>
      <c r="M3131" s="16" t="str">
        <f aca="false">IF(C3131&lt;=K3131,"REORDER",IF(C3131&gt;L3131,"OVERSTOCK","OK"))</f>
        <v>REORDER</v>
      </c>
      <c r="N3131" s="16" t="str">
        <f aca="false">IF(C3131&lt;=D3131,"REORDER","OK")</f>
        <v>OK</v>
      </c>
      <c r="O3131" s="18" t="n">
        <f aca="false">IF(D3131&lt;I3131,1,0)</f>
        <v>1</v>
      </c>
      <c r="P3131" s="20" t="n">
        <f aca="false">C3131/F3131</f>
        <v>2.54094918101638</v>
      </c>
      <c r="Q3131" s="19" t="n">
        <f aca="false">DATA!N3131</f>
        <v>103.94</v>
      </c>
      <c r="R3131" s="19" t="n">
        <f aca="false">DATA!O3131</f>
        <v>0.82</v>
      </c>
      <c r="S3131" s="17" t="n">
        <f aca="false">C3131*Q3131</f>
        <v>12576.74</v>
      </c>
      <c r="T3131" s="19" t="n">
        <f aca="false">C3131*R3131</f>
        <v>99.22</v>
      </c>
      <c r="U3131" s="20" t="n">
        <f aca="false">MAX(0,C3131-L3131)</f>
        <v>0</v>
      </c>
      <c r="V3131" s="17" t="n">
        <f aca="false">U3131*Q3131</f>
        <v>0</v>
      </c>
      <c r="W3131" s="19" t="n">
        <f aca="false">U3131*R3131</f>
        <v>0</v>
      </c>
      <c r="X3131" s="20" t="n">
        <f aca="false">MAX(0,K3131-C3131)</f>
        <v>127.913333297328</v>
      </c>
      <c r="Y3131" s="17" t="n">
        <f aca="false">F3131*PARAMETER!$B$5*Q3131</f>
        <v>1806612.322</v>
      </c>
      <c r="Z3131" s="21" t="n">
        <f aca="false">SUMIF($Y$2:$Y$3205,"&gt;="&amp;Y3131)/SUM($Y$2:$Y$3205)</f>
        <v>0.414633099151226</v>
      </c>
      <c r="AA3131" s="16" t="str">
        <f aca="false">IF(Z3131&lt;=PARAMETER!$B$7,"A",IF(Z3131&lt;=PARAMETER!$B$8,"B","C"))</f>
        <v>A</v>
      </c>
      <c r="AB3131" s="22" t="n">
        <f aca="false">G3131/F3131</f>
        <v>0.0617387652246955</v>
      </c>
      <c r="AC3131" s="16" t="str">
        <f aca="false">IF(AB3131&lt;=PARAMETER!$B$9,"X",IF(AB3131&lt;=PARAMETER!$B$10,"Y","Z"))</f>
        <v>X</v>
      </c>
      <c r="AD3131" s="16" t="str">
        <f aca="false">AA3131&amp;AC3131</f>
        <v>AX</v>
      </c>
      <c r="AE3131" s="22" t="n">
        <f aca="false">DATA!I3131</f>
        <v>0.33</v>
      </c>
      <c r="AF3131" s="18" t="n">
        <f aca="false">DATA!L3131</f>
        <v>40</v>
      </c>
      <c r="AG3131" s="16" t="str">
        <f aca="false">DATA!K3131</f>
        <v>A</v>
      </c>
      <c r="AH3131" s="18" t="n">
        <f aca="false">IF(AE3131&gt;=PARAMETER!$B$12,1,0)</f>
        <v>0</v>
      </c>
      <c r="AI3131" s="18" t="n">
        <f aca="false">IF(AF3131&gt;=PARAMETER!$B$13,1,0)</f>
        <v>0</v>
      </c>
      <c r="AJ3131" s="18" t="n">
        <f aca="false">IF(AND(AH3131=1,AI3131=1),1,0)</f>
        <v>0</v>
      </c>
    </row>
    <row r="3132" customFormat="false" ht="15" hidden="false" customHeight="false" outlineLevel="0" collapsed="false">
      <c r="A3132" s="16" t="str">
        <f aca="false">DATA!A3132</f>
        <v>ITM13130</v>
      </c>
      <c r="B3132" s="16" t="str">
        <f aca="false">DATA!B3132</f>
        <v>Automotive</v>
      </c>
      <c r="C3132" s="17" t="n">
        <f aca="false">DATA!C3132</f>
        <v>494</v>
      </c>
      <c r="D3132" s="17" t="n">
        <f aca="false">DATA!D3132</f>
        <v>68</v>
      </c>
      <c r="E3132" s="18" t="n">
        <f aca="false">DATA!F3132</f>
        <v>4</v>
      </c>
      <c r="F3132" s="19" t="n">
        <f aca="false">DATA!G3132</f>
        <v>32.23</v>
      </c>
      <c r="G3132" s="19" t="n">
        <f aca="false">DATA!H3132</f>
        <v>3.86</v>
      </c>
      <c r="H3132" s="18" t="n">
        <f aca="false">DATA!E3132</f>
        <v>8</v>
      </c>
      <c r="I3132" s="20" t="n">
        <f aca="false">F3132*E3132</f>
        <v>128.92</v>
      </c>
      <c r="J3132" s="20" t="n">
        <f aca="false">PARAMETER!$B$4*G3132*SQRT(E3132)</f>
        <v>12.6982700000654</v>
      </c>
      <c r="K3132" s="20" t="n">
        <f aca="false">I3132+J3132</f>
        <v>141.618270000065</v>
      </c>
      <c r="L3132" s="20" t="n">
        <f aca="false">K3132+F3132*H3132</f>
        <v>399.458270000065</v>
      </c>
      <c r="M3132" s="16" t="str">
        <f aca="false">IF(C3132&lt;=K3132,"REORDER",IF(C3132&gt;L3132,"OVERSTOCK","OK"))</f>
        <v>OVERSTOCK</v>
      </c>
      <c r="N3132" s="16" t="str">
        <f aca="false">IF(C3132&lt;=D3132,"REORDER","OK")</f>
        <v>OK</v>
      </c>
      <c r="O3132" s="18" t="n">
        <f aca="false">IF(D3132&lt;I3132,1,0)</f>
        <v>1</v>
      </c>
      <c r="P3132" s="20" t="n">
        <f aca="false">C3132/F3132</f>
        <v>15.3273347812597</v>
      </c>
      <c r="Q3132" s="19" t="n">
        <f aca="false">DATA!N3132</f>
        <v>56.59</v>
      </c>
      <c r="R3132" s="19" t="n">
        <f aca="false">DATA!O3132</f>
        <v>1.61</v>
      </c>
      <c r="S3132" s="17" t="n">
        <f aca="false">C3132*Q3132</f>
        <v>27955.46</v>
      </c>
      <c r="T3132" s="19" t="n">
        <f aca="false">C3132*R3132</f>
        <v>795.34</v>
      </c>
      <c r="U3132" s="20" t="n">
        <f aca="false">MAX(0,C3132-L3132)</f>
        <v>94.5417299999347</v>
      </c>
      <c r="V3132" s="17" t="n">
        <f aca="false">U3132*Q3132</f>
        <v>5350.1165006963</v>
      </c>
      <c r="W3132" s="19" t="n">
        <f aca="false">U3132*R3132</f>
        <v>152.212185299895</v>
      </c>
      <c r="X3132" s="20" t="n">
        <f aca="false">MAX(0,K3132-C3132)</f>
        <v>0</v>
      </c>
      <c r="Y3132" s="17" t="n">
        <f aca="false">F3132*PARAMETER!$B$5*Q3132</f>
        <v>665721.9305</v>
      </c>
      <c r="Z3132" s="21" t="n">
        <f aca="false">SUMIF($Y$2:$Y$3205,"&gt;="&amp;Y3132)/SUM($Y$2:$Y$3205)</f>
        <v>0.855648590849518</v>
      </c>
      <c r="AA3132" s="16" t="str">
        <f aca="false">IF(Z3132&lt;=PARAMETER!$B$7,"A",IF(Z3132&lt;=PARAMETER!$B$8,"B","C"))</f>
        <v>B</v>
      </c>
      <c r="AB3132" s="22" t="n">
        <f aca="false">G3132/F3132</f>
        <v>0.119764194849519</v>
      </c>
      <c r="AC3132" s="16" t="str">
        <f aca="false">IF(AB3132&lt;=PARAMETER!$B$9,"X",IF(AB3132&lt;=PARAMETER!$B$10,"Y","Z"))</f>
        <v>X</v>
      </c>
      <c r="AD3132" s="16" t="str">
        <f aca="false">AA3132&amp;AC3132</f>
        <v>BX</v>
      </c>
      <c r="AE3132" s="22" t="n">
        <f aca="false">DATA!I3132</f>
        <v>0.43</v>
      </c>
      <c r="AF3132" s="18" t="n">
        <f aca="false">DATA!L3132</f>
        <v>12</v>
      </c>
      <c r="AG3132" s="16" t="str">
        <f aca="false">DATA!K3132</f>
        <v>C</v>
      </c>
      <c r="AH3132" s="18" t="n">
        <f aca="false">IF(AE3132&gt;=PARAMETER!$B$12,1,0)</f>
        <v>0</v>
      </c>
      <c r="AI3132" s="18" t="n">
        <f aca="false">IF(AF3132&gt;=PARAMETER!$B$13,1,0)</f>
        <v>0</v>
      </c>
      <c r="AJ3132" s="18" t="n">
        <f aca="false">IF(AND(AH3132=1,AI3132=1),1,0)</f>
        <v>0</v>
      </c>
    </row>
    <row r="3133" customFormat="false" ht="15" hidden="false" customHeight="false" outlineLevel="0" collapsed="false">
      <c r="A3133" s="16" t="str">
        <f aca="false">DATA!A3133</f>
        <v>ITM13131</v>
      </c>
      <c r="B3133" s="16" t="str">
        <f aca="false">DATA!B3133</f>
        <v>Electronics</v>
      </c>
      <c r="C3133" s="17" t="n">
        <f aca="false">DATA!C3133</f>
        <v>192</v>
      </c>
      <c r="D3133" s="17" t="n">
        <f aca="false">DATA!D3133</f>
        <v>19</v>
      </c>
      <c r="E3133" s="18" t="n">
        <f aca="false">DATA!F3133</f>
        <v>7</v>
      </c>
      <c r="F3133" s="19" t="n">
        <f aca="false">DATA!G3133</f>
        <v>39.6</v>
      </c>
      <c r="G3133" s="19" t="n">
        <f aca="false">DATA!H3133</f>
        <v>2.53</v>
      </c>
      <c r="H3133" s="18" t="n">
        <f aca="false">DATA!E3133</f>
        <v>12</v>
      </c>
      <c r="I3133" s="20" t="n">
        <f aca="false">F3133*E3133</f>
        <v>277.2</v>
      </c>
      <c r="J3133" s="20" t="n">
        <f aca="false">PARAMETER!$B$4*G3133*SQRT(E3133)</f>
        <v>11.010240309241</v>
      </c>
      <c r="K3133" s="20" t="n">
        <f aca="false">I3133+J3133</f>
        <v>288.210240309241</v>
      </c>
      <c r="L3133" s="20" t="n">
        <f aca="false">K3133+F3133*H3133</f>
        <v>763.410240309241</v>
      </c>
      <c r="M3133" s="16" t="str">
        <f aca="false">IF(C3133&lt;=K3133,"REORDER",IF(C3133&gt;L3133,"OVERSTOCK","OK"))</f>
        <v>REORDER</v>
      </c>
      <c r="N3133" s="16" t="str">
        <f aca="false">IF(C3133&lt;=D3133,"REORDER","OK")</f>
        <v>OK</v>
      </c>
      <c r="O3133" s="18" t="n">
        <f aca="false">IF(D3133&lt;I3133,1,0)</f>
        <v>1</v>
      </c>
      <c r="P3133" s="20" t="n">
        <f aca="false">C3133/F3133</f>
        <v>4.84848484848485</v>
      </c>
      <c r="Q3133" s="19" t="n">
        <f aca="false">DATA!N3133</f>
        <v>25.38</v>
      </c>
      <c r="R3133" s="19" t="n">
        <f aca="false">DATA!O3133</f>
        <v>1.41</v>
      </c>
      <c r="S3133" s="17" t="n">
        <f aca="false">C3133*Q3133</f>
        <v>4872.96</v>
      </c>
      <c r="T3133" s="19" t="n">
        <f aca="false">C3133*R3133</f>
        <v>270.72</v>
      </c>
      <c r="U3133" s="20" t="n">
        <f aca="false">MAX(0,C3133-L3133)</f>
        <v>0</v>
      </c>
      <c r="V3133" s="17" t="n">
        <f aca="false">U3133*Q3133</f>
        <v>0</v>
      </c>
      <c r="W3133" s="19" t="n">
        <f aca="false">U3133*R3133</f>
        <v>0</v>
      </c>
      <c r="X3133" s="20" t="n">
        <f aca="false">MAX(0,K3133-C3133)</f>
        <v>96.210240309241</v>
      </c>
      <c r="Y3133" s="17" t="n">
        <f aca="false">F3133*PARAMETER!$B$5*Q3133</f>
        <v>366842.52</v>
      </c>
      <c r="Z3133" s="21" t="n">
        <f aca="false">SUMIF($Y$2:$Y$3205,"&gt;="&amp;Y3133)/SUM($Y$2:$Y$3205)</f>
        <v>0.943311936790194</v>
      </c>
      <c r="AA3133" s="16" t="str">
        <f aca="false">IF(Z3133&lt;=PARAMETER!$B$7,"A",IF(Z3133&lt;=PARAMETER!$B$8,"B","C"))</f>
        <v>B</v>
      </c>
      <c r="AB3133" s="22" t="n">
        <f aca="false">G3133/F3133</f>
        <v>0.0638888888888889</v>
      </c>
      <c r="AC3133" s="16" t="str">
        <f aca="false">IF(AB3133&lt;=PARAMETER!$B$9,"X",IF(AB3133&lt;=PARAMETER!$B$10,"Y","Z"))</f>
        <v>X</v>
      </c>
      <c r="AD3133" s="16" t="str">
        <f aca="false">AA3133&amp;AC3133</f>
        <v>BX</v>
      </c>
      <c r="AE3133" s="22" t="n">
        <f aca="false">DATA!I3133</f>
        <v>0.67</v>
      </c>
      <c r="AF3133" s="18" t="n">
        <f aca="false">DATA!L3133</f>
        <v>172</v>
      </c>
      <c r="AG3133" s="16" t="str">
        <f aca="false">DATA!K3133</f>
        <v>A</v>
      </c>
      <c r="AH3133" s="18" t="n">
        <f aca="false">IF(AE3133&gt;=PARAMETER!$B$12,1,0)</f>
        <v>0</v>
      </c>
      <c r="AI3133" s="18" t="n">
        <f aca="false">IF(AF3133&gt;=PARAMETER!$B$13,1,0)</f>
        <v>1</v>
      </c>
      <c r="AJ3133" s="18" t="n">
        <f aca="false">IF(AND(AH3133=1,AI3133=1),1,0)</f>
        <v>0</v>
      </c>
    </row>
    <row r="3134" customFormat="false" ht="15" hidden="false" customHeight="false" outlineLevel="0" collapsed="false">
      <c r="A3134" s="16" t="str">
        <f aca="false">DATA!A3134</f>
        <v>ITM13132</v>
      </c>
      <c r="B3134" s="16" t="str">
        <f aca="false">DATA!B3134</f>
        <v>Automotive</v>
      </c>
      <c r="C3134" s="17" t="n">
        <f aca="false">DATA!C3134</f>
        <v>190</v>
      </c>
      <c r="D3134" s="17" t="n">
        <f aca="false">DATA!D3134</f>
        <v>93</v>
      </c>
      <c r="E3134" s="18" t="n">
        <f aca="false">DATA!F3134</f>
        <v>2</v>
      </c>
      <c r="F3134" s="19" t="n">
        <f aca="false">DATA!G3134</f>
        <v>35.29</v>
      </c>
      <c r="G3134" s="19" t="n">
        <f aca="false">DATA!H3134</f>
        <v>5.93</v>
      </c>
      <c r="H3134" s="18" t="n">
        <f aca="false">DATA!E3134</f>
        <v>8</v>
      </c>
      <c r="I3134" s="20" t="n">
        <f aca="false">F3134*E3134</f>
        <v>70.58</v>
      </c>
      <c r="J3134" s="20" t="n">
        <f aca="false">PARAMETER!$B$4*G3134*SQRT(E3134)</f>
        <v>13.7942136426053</v>
      </c>
      <c r="K3134" s="20" t="n">
        <f aca="false">I3134+J3134</f>
        <v>84.3742136426053</v>
      </c>
      <c r="L3134" s="20" t="n">
        <f aca="false">K3134+F3134*H3134</f>
        <v>366.694213642605</v>
      </c>
      <c r="M3134" s="16" t="str">
        <f aca="false">IF(C3134&lt;=K3134,"REORDER",IF(C3134&gt;L3134,"OVERSTOCK","OK"))</f>
        <v>OK</v>
      </c>
      <c r="N3134" s="16" t="str">
        <f aca="false">IF(C3134&lt;=D3134,"REORDER","OK")</f>
        <v>OK</v>
      </c>
      <c r="O3134" s="18" t="n">
        <f aca="false">IF(D3134&lt;I3134,1,0)</f>
        <v>0</v>
      </c>
      <c r="P3134" s="20" t="n">
        <f aca="false">C3134/F3134</f>
        <v>5.38396146217059</v>
      </c>
      <c r="Q3134" s="19" t="n">
        <f aca="false">DATA!N3134</f>
        <v>58.37</v>
      </c>
      <c r="R3134" s="19" t="n">
        <f aca="false">DATA!O3134</f>
        <v>1.94</v>
      </c>
      <c r="S3134" s="17" t="n">
        <f aca="false">C3134*Q3134</f>
        <v>11090.3</v>
      </c>
      <c r="T3134" s="19" t="n">
        <f aca="false">C3134*R3134</f>
        <v>368.6</v>
      </c>
      <c r="U3134" s="20" t="n">
        <f aca="false">MAX(0,C3134-L3134)</f>
        <v>0</v>
      </c>
      <c r="V3134" s="17" t="n">
        <f aca="false">U3134*Q3134</f>
        <v>0</v>
      </c>
      <c r="W3134" s="19" t="n">
        <f aca="false">U3134*R3134</f>
        <v>0</v>
      </c>
      <c r="X3134" s="20" t="n">
        <f aca="false">MAX(0,K3134-C3134)</f>
        <v>0</v>
      </c>
      <c r="Y3134" s="17" t="n">
        <f aca="false">F3134*PARAMETER!$B$5*Q3134</f>
        <v>751855.2145</v>
      </c>
      <c r="Z3134" s="21" t="n">
        <f aca="false">SUMIF($Y$2:$Y$3205,"&gt;="&amp;Y3134)/SUM($Y$2:$Y$3205)</f>
        <v>0.826496762166954</v>
      </c>
      <c r="AA3134" s="16" t="str">
        <f aca="false">IF(Z3134&lt;=PARAMETER!$B$7,"A",IF(Z3134&lt;=PARAMETER!$B$8,"B","C"))</f>
        <v>B</v>
      </c>
      <c r="AB3134" s="22" t="n">
        <f aca="false">G3134/F3134</f>
        <v>0.168036270898271</v>
      </c>
      <c r="AC3134" s="16" t="str">
        <f aca="false">IF(AB3134&lt;=PARAMETER!$B$9,"X",IF(AB3134&lt;=PARAMETER!$B$10,"Y","Z"))</f>
        <v>X</v>
      </c>
      <c r="AD3134" s="16" t="str">
        <f aca="false">AA3134&amp;AC3134</f>
        <v>BX</v>
      </c>
      <c r="AE3134" s="22" t="n">
        <f aca="false">DATA!I3134</f>
        <v>0.1</v>
      </c>
      <c r="AF3134" s="18" t="n">
        <f aca="false">DATA!L3134</f>
        <v>97</v>
      </c>
      <c r="AG3134" s="16" t="str">
        <f aca="false">DATA!K3134</f>
        <v>A</v>
      </c>
      <c r="AH3134" s="18" t="n">
        <f aca="false">IF(AE3134&gt;=PARAMETER!$B$12,1,0)</f>
        <v>0</v>
      </c>
      <c r="AI3134" s="18" t="n">
        <f aca="false">IF(AF3134&gt;=PARAMETER!$B$13,1,0)</f>
        <v>1</v>
      </c>
      <c r="AJ3134" s="18" t="n">
        <f aca="false">IF(AND(AH3134=1,AI3134=1),1,0)</f>
        <v>0</v>
      </c>
    </row>
    <row r="3135" customFormat="false" ht="15" hidden="false" customHeight="false" outlineLevel="0" collapsed="false">
      <c r="A3135" s="16" t="str">
        <f aca="false">DATA!A3135</f>
        <v>ITM13133</v>
      </c>
      <c r="B3135" s="16" t="str">
        <f aca="false">DATA!B3135</f>
        <v>Pharma</v>
      </c>
      <c r="C3135" s="17" t="n">
        <f aca="false">DATA!C3135</f>
        <v>160</v>
      </c>
      <c r="D3135" s="17" t="n">
        <f aca="false">DATA!D3135</f>
        <v>27</v>
      </c>
      <c r="E3135" s="18" t="n">
        <f aca="false">DATA!F3135</f>
        <v>8</v>
      </c>
      <c r="F3135" s="19" t="n">
        <f aca="false">DATA!G3135</f>
        <v>11.07</v>
      </c>
      <c r="G3135" s="19" t="n">
        <f aca="false">DATA!H3135</f>
        <v>7.13</v>
      </c>
      <c r="H3135" s="18" t="n">
        <f aca="false">DATA!E3135</f>
        <v>3</v>
      </c>
      <c r="I3135" s="20" t="n">
        <f aca="false">F3135*E3135</f>
        <v>88.56</v>
      </c>
      <c r="J3135" s="20" t="n">
        <f aca="false">PARAMETER!$B$4*G3135*SQRT(E3135)</f>
        <v>33.1712456228587</v>
      </c>
      <c r="K3135" s="20" t="n">
        <f aca="false">I3135+J3135</f>
        <v>121.731245622859</v>
      </c>
      <c r="L3135" s="20" t="n">
        <f aca="false">K3135+F3135*H3135</f>
        <v>154.941245622859</v>
      </c>
      <c r="M3135" s="16" t="str">
        <f aca="false">IF(C3135&lt;=K3135,"REORDER",IF(C3135&gt;L3135,"OVERSTOCK","OK"))</f>
        <v>OVERSTOCK</v>
      </c>
      <c r="N3135" s="16" t="str">
        <f aca="false">IF(C3135&lt;=D3135,"REORDER","OK")</f>
        <v>OK</v>
      </c>
      <c r="O3135" s="18" t="n">
        <f aca="false">IF(D3135&lt;I3135,1,0)</f>
        <v>1</v>
      </c>
      <c r="P3135" s="20" t="n">
        <f aca="false">C3135/F3135</f>
        <v>14.453477868112</v>
      </c>
      <c r="Q3135" s="19" t="n">
        <f aca="false">DATA!N3135</f>
        <v>21.62</v>
      </c>
      <c r="R3135" s="19" t="n">
        <f aca="false">DATA!O3135</f>
        <v>0.28</v>
      </c>
      <c r="S3135" s="17" t="n">
        <f aca="false">C3135*Q3135</f>
        <v>3459.2</v>
      </c>
      <c r="T3135" s="19" t="n">
        <f aca="false">C3135*R3135</f>
        <v>44.8</v>
      </c>
      <c r="U3135" s="20" t="n">
        <f aca="false">MAX(0,C3135-L3135)</f>
        <v>5.05875437714127</v>
      </c>
      <c r="V3135" s="17" t="n">
        <f aca="false">U3135*Q3135</f>
        <v>109.370269633794</v>
      </c>
      <c r="W3135" s="19" t="n">
        <f aca="false">U3135*R3135</f>
        <v>1.41645122559956</v>
      </c>
      <c r="X3135" s="20" t="n">
        <f aca="false">MAX(0,K3135-C3135)</f>
        <v>0</v>
      </c>
      <c r="Y3135" s="17" t="n">
        <f aca="false">F3135*PARAMETER!$B$5*Q3135</f>
        <v>87356.691</v>
      </c>
      <c r="Z3135" s="21" t="n">
        <f aca="false">SUMIF($Y$2:$Y$3205,"&gt;="&amp;Y3135)/SUM($Y$2:$Y$3205)</f>
        <v>0.997332864588032</v>
      </c>
      <c r="AA3135" s="16" t="str">
        <f aca="false">IF(Z3135&lt;=PARAMETER!$B$7,"A",IF(Z3135&lt;=PARAMETER!$B$8,"B","C"))</f>
        <v>C</v>
      </c>
      <c r="AB3135" s="22" t="n">
        <f aca="false">G3135/F3135</f>
        <v>0.644083107497742</v>
      </c>
      <c r="AC3135" s="16" t="str">
        <f aca="false">IF(AB3135&lt;=PARAMETER!$B$9,"X",IF(AB3135&lt;=PARAMETER!$B$10,"Y","Z"))</f>
        <v>Z</v>
      </c>
      <c r="AD3135" s="16" t="str">
        <f aca="false">AA3135&amp;AC3135</f>
        <v>CZ</v>
      </c>
      <c r="AE3135" s="22" t="n">
        <f aca="false">DATA!I3135</f>
        <v>0.53</v>
      </c>
      <c r="AF3135" s="18" t="n">
        <f aca="false">DATA!L3135</f>
        <v>61</v>
      </c>
      <c r="AG3135" s="16" t="str">
        <f aca="false">DATA!K3135</f>
        <v>B</v>
      </c>
      <c r="AH3135" s="18" t="n">
        <f aca="false">IF(AE3135&gt;=PARAMETER!$B$12,1,0)</f>
        <v>0</v>
      </c>
      <c r="AI3135" s="18" t="n">
        <f aca="false">IF(AF3135&gt;=PARAMETER!$B$13,1,0)</f>
        <v>0</v>
      </c>
      <c r="AJ3135" s="18" t="n">
        <f aca="false">IF(AND(AH3135=1,AI3135=1),1,0)</f>
        <v>0</v>
      </c>
    </row>
    <row r="3136" customFormat="false" ht="15" hidden="false" customHeight="false" outlineLevel="0" collapsed="false">
      <c r="A3136" s="16" t="str">
        <f aca="false">DATA!A3136</f>
        <v>ITM13134</v>
      </c>
      <c r="B3136" s="16" t="str">
        <f aca="false">DATA!B3136</f>
        <v>Groceries</v>
      </c>
      <c r="C3136" s="17" t="n">
        <f aca="false">DATA!C3136</f>
        <v>416</v>
      </c>
      <c r="D3136" s="17" t="n">
        <f aca="false">DATA!D3136</f>
        <v>54</v>
      </c>
      <c r="E3136" s="18" t="n">
        <f aca="false">DATA!F3136</f>
        <v>2</v>
      </c>
      <c r="F3136" s="19" t="n">
        <f aca="false">DATA!G3136</f>
        <v>4.5</v>
      </c>
      <c r="G3136" s="19" t="n">
        <f aca="false">DATA!H3136</f>
        <v>6.9</v>
      </c>
      <c r="H3136" s="18" t="n">
        <f aca="false">DATA!E3136</f>
        <v>8</v>
      </c>
      <c r="I3136" s="20" t="n">
        <f aca="false">F3136*E3136</f>
        <v>9</v>
      </c>
      <c r="J3136" s="20" t="n">
        <f aca="false">PARAMETER!$B$4*G3136*SQRT(E3136)</f>
        <v>16.0506027207381</v>
      </c>
      <c r="K3136" s="20" t="n">
        <f aca="false">I3136+J3136</f>
        <v>25.0506027207381</v>
      </c>
      <c r="L3136" s="20" t="n">
        <f aca="false">K3136+F3136*H3136</f>
        <v>61.0506027207381</v>
      </c>
      <c r="M3136" s="16" t="str">
        <f aca="false">IF(C3136&lt;=K3136,"REORDER",IF(C3136&gt;L3136,"OVERSTOCK","OK"))</f>
        <v>OVERSTOCK</v>
      </c>
      <c r="N3136" s="16" t="str">
        <f aca="false">IF(C3136&lt;=D3136,"REORDER","OK")</f>
        <v>OK</v>
      </c>
      <c r="O3136" s="18" t="n">
        <f aca="false">IF(D3136&lt;I3136,1,0)</f>
        <v>0</v>
      </c>
      <c r="P3136" s="20" t="n">
        <f aca="false">C3136/F3136</f>
        <v>92.4444444444444</v>
      </c>
      <c r="Q3136" s="19" t="n">
        <f aca="false">DATA!N3136</f>
        <v>110.68</v>
      </c>
      <c r="R3136" s="19" t="n">
        <f aca="false">DATA!O3136</f>
        <v>1.44</v>
      </c>
      <c r="S3136" s="17" t="n">
        <f aca="false">C3136*Q3136</f>
        <v>46042.88</v>
      </c>
      <c r="T3136" s="19" t="n">
        <f aca="false">C3136*R3136</f>
        <v>599.04</v>
      </c>
      <c r="U3136" s="20" t="n">
        <f aca="false">MAX(0,C3136-L3136)</f>
        <v>354.949397279262</v>
      </c>
      <c r="V3136" s="17" t="n">
        <f aca="false">U3136*Q3136</f>
        <v>39285.7992908687</v>
      </c>
      <c r="W3136" s="19" t="n">
        <f aca="false">U3136*R3136</f>
        <v>511.127132082137</v>
      </c>
      <c r="X3136" s="20" t="n">
        <f aca="false">MAX(0,K3136-C3136)</f>
        <v>0</v>
      </c>
      <c r="Y3136" s="17" t="n">
        <f aca="false">F3136*PARAMETER!$B$5*Q3136</f>
        <v>181791.9</v>
      </c>
      <c r="Z3136" s="21" t="n">
        <f aca="false">SUMIF($Y$2:$Y$3205,"&gt;="&amp;Y3136)/SUM($Y$2:$Y$3205)</f>
        <v>0.986217493986441</v>
      </c>
      <c r="AA3136" s="16" t="str">
        <f aca="false">IF(Z3136&lt;=PARAMETER!$B$7,"A",IF(Z3136&lt;=PARAMETER!$B$8,"B","C"))</f>
        <v>C</v>
      </c>
      <c r="AB3136" s="22" t="n">
        <f aca="false">G3136/F3136</f>
        <v>1.53333333333333</v>
      </c>
      <c r="AC3136" s="16" t="str">
        <f aca="false">IF(AB3136&lt;=PARAMETER!$B$9,"X",IF(AB3136&lt;=PARAMETER!$B$10,"Y","Z"))</f>
        <v>Z</v>
      </c>
      <c r="AD3136" s="16" t="str">
        <f aca="false">AA3136&amp;AC3136</f>
        <v>CZ</v>
      </c>
      <c r="AE3136" s="22" t="n">
        <f aca="false">DATA!I3136</f>
        <v>0.9</v>
      </c>
      <c r="AF3136" s="18" t="n">
        <f aca="false">DATA!L3136</f>
        <v>80</v>
      </c>
      <c r="AG3136" s="16" t="str">
        <f aca="false">DATA!K3136</f>
        <v>A</v>
      </c>
      <c r="AH3136" s="18" t="n">
        <f aca="false">IF(AE3136&gt;=PARAMETER!$B$12,1,0)</f>
        <v>1</v>
      </c>
      <c r="AI3136" s="18" t="n">
        <f aca="false">IF(AF3136&gt;=PARAMETER!$B$13,1,0)</f>
        <v>0</v>
      </c>
      <c r="AJ3136" s="18" t="n">
        <f aca="false">IF(AND(AH3136=1,AI3136=1),1,0)</f>
        <v>0</v>
      </c>
    </row>
    <row r="3137" customFormat="false" ht="15" hidden="false" customHeight="false" outlineLevel="0" collapsed="false">
      <c r="A3137" s="16" t="str">
        <f aca="false">DATA!A3137</f>
        <v>ITM13135</v>
      </c>
      <c r="B3137" s="16" t="str">
        <f aca="false">DATA!B3137</f>
        <v>Groceries</v>
      </c>
      <c r="C3137" s="17" t="n">
        <f aca="false">DATA!C3137</f>
        <v>207</v>
      </c>
      <c r="D3137" s="17" t="n">
        <f aca="false">DATA!D3137</f>
        <v>68</v>
      </c>
      <c r="E3137" s="18" t="n">
        <f aca="false">DATA!F3137</f>
        <v>5</v>
      </c>
      <c r="F3137" s="19" t="n">
        <f aca="false">DATA!G3137</f>
        <v>36.59</v>
      </c>
      <c r="G3137" s="19" t="n">
        <f aca="false">DATA!H3137</f>
        <v>2.92</v>
      </c>
      <c r="H3137" s="18" t="n">
        <f aca="false">DATA!E3137</f>
        <v>5</v>
      </c>
      <c r="I3137" s="20" t="n">
        <f aca="false">F3137*E3137</f>
        <v>182.95</v>
      </c>
      <c r="J3137" s="20" t="n">
        <f aca="false">PARAMETER!$B$4*G3137*SQRT(E3137)</f>
        <v>10.7397732068697</v>
      </c>
      <c r="K3137" s="20" t="n">
        <f aca="false">I3137+J3137</f>
        <v>193.68977320687</v>
      </c>
      <c r="L3137" s="20" t="n">
        <f aca="false">K3137+F3137*H3137</f>
        <v>376.63977320687</v>
      </c>
      <c r="M3137" s="16" t="str">
        <f aca="false">IF(C3137&lt;=K3137,"REORDER",IF(C3137&gt;L3137,"OVERSTOCK","OK"))</f>
        <v>OK</v>
      </c>
      <c r="N3137" s="16" t="str">
        <f aca="false">IF(C3137&lt;=D3137,"REORDER","OK")</f>
        <v>OK</v>
      </c>
      <c r="O3137" s="18" t="n">
        <f aca="false">IF(D3137&lt;I3137,1,0)</f>
        <v>1</v>
      </c>
      <c r="P3137" s="20" t="n">
        <f aca="false">C3137/F3137</f>
        <v>5.65728341076797</v>
      </c>
      <c r="Q3137" s="19" t="n">
        <f aca="false">DATA!N3137</f>
        <v>103.15</v>
      </c>
      <c r="R3137" s="19" t="n">
        <f aca="false">DATA!O3137</f>
        <v>0.26</v>
      </c>
      <c r="S3137" s="17" t="n">
        <f aca="false">C3137*Q3137</f>
        <v>21352.05</v>
      </c>
      <c r="T3137" s="19" t="n">
        <f aca="false">C3137*R3137</f>
        <v>53.82</v>
      </c>
      <c r="U3137" s="20" t="n">
        <f aca="false">MAX(0,C3137-L3137)</f>
        <v>0</v>
      </c>
      <c r="V3137" s="17" t="n">
        <f aca="false">U3137*Q3137</f>
        <v>0</v>
      </c>
      <c r="W3137" s="19" t="n">
        <f aca="false">U3137*R3137</f>
        <v>0</v>
      </c>
      <c r="X3137" s="20" t="n">
        <f aca="false">MAX(0,K3137-C3137)</f>
        <v>0</v>
      </c>
      <c r="Y3137" s="17" t="n">
        <f aca="false">F3137*PARAMETER!$B$5*Q3137</f>
        <v>1377604.3525</v>
      </c>
      <c r="Z3137" s="21" t="n">
        <f aca="false">SUMIF($Y$2:$Y$3205,"&gt;="&amp;Y3137)/SUM($Y$2:$Y$3205)</f>
        <v>0.577621824881102</v>
      </c>
      <c r="AA3137" s="16" t="str">
        <f aca="false">IF(Z3137&lt;=PARAMETER!$B$7,"A",IF(Z3137&lt;=PARAMETER!$B$8,"B","C"))</f>
        <v>A</v>
      </c>
      <c r="AB3137" s="22" t="n">
        <f aca="false">G3137/F3137</f>
        <v>0.0798032249248429</v>
      </c>
      <c r="AC3137" s="16" t="str">
        <f aca="false">IF(AB3137&lt;=PARAMETER!$B$9,"X",IF(AB3137&lt;=PARAMETER!$B$10,"Y","Z"))</f>
        <v>X</v>
      </c>
      <c r="AD3137" s="16" t="str">
        <f aca="false">AA3137&amp;AC3137</f>
        <v>AX</v>
      </c>
      <c r="AE3137" s="22" t="n">
        <f aca="false">DATA!I3137</f>
        <v>0.71</v>
      </c>
      <c r="AF3137" s="18" t="n">
        <f aca="false">DATA!L3137</f>
        <v>60</v>
      </c>
      <c r="AG3137" s="16" t="str">
        <f aca="false">DATA!K3137</f>
        <v>C</v>
      </c>
      <c r="AH3137" s="18" t="n">
        <f aca="false">IF(AE3137&gt;=PARAMETER!$B$12,1,0)</f>
        <v>0</v>
      </c>
      <c r="AI3137" s="18" t="n">
        <f aca="false">IF(AF3137&gt;=PARAMETER!$B$13,1,0)</f>
        <v>0</v>
      </c>
      <c r="AJ3137" s="18" t="n">
        <f aca="false">IF(AND(AH3137=1,AI3137=1),1,0)</f>
        <v>0</v>
      </c>
    </row>
    <row r="3138" customFormat="false" ht="15" hidden="false" customHeight="false" outlineLevel="0" collapsed="false">
      <c r="A3138" s="16" t="str">
        <f aca="false">DATA!A3138</f>
        <v>ITM13136</v>
      </c>
      <c r="B3138" s="16" t="str">
        <f aca="false">DATA!B3138</f>
        <v>Automotive</v>
      </c>
      <c r="C3138" s="17" t="n">
        <f aca="false">DATA!C3138</f>
        <v>460</v>
      </c>
      <c r="D3138" s="17" t="n">
        <f aca="false">DATA!D3138</f>
        <v>71</v>
      </c>
      <c r="E3138" s="18" t="n">
        <f aca="false">DATA!F3138</f>
        <v>3</v>
      </c>
      <c r="F3138" s="19" t="n">
        <f aca="false">DATA!G3138</f>
        <v>26.04</v>
      </c>
      <c r="G3138" s="19" t="n">
        <f aca="false">DATA!H3138</f>
        <v>7.91</v>
      </c>
      <c r="H3138" s="18" t="n">
        <f aca="false">DATA!E3138</f>
        <v>13</v>
      </c>
      <c r="I3138" s="20" t="n">
        <f aca="false">F3138*E3138</f>
        <v>78.12</v>
      </c>
      <c r="J3138" s="20" t="n">
        <f aca="false">PARAMETER!$B$4*G3138*SQRT(E3138)</f>
        <v>22.5353531183907</v>
      </c>
      <c r="K3138" s="20" t="n">
        <f aca="false">I3138+J3138</f>
        <v>100.655353118391</v>
      </c>
      <c r="L3138" s="20" t="n">
        <f aca="false">K3138+F3138*H3138</f>
        <v>439.175353118391</v>
      </c>
      <c r="M3138" s="16" t="str">
        <f aca="false">IF(C3138&lt;=K3138,"REORDER",IF(C3138&gt;L3138,"OVERSTOCK","OK"))</f>
        <v>OVERSTOCK</v>
      </c>
      <c r="N3138" s="16" t="str">
        <f aca="false">IF(C3138&lt;=D3138,"REORDER","OK")</f>
        <v>OK</v>
      </c>
      <c r="O3138" s="18" t="n">
        <f aca="false">IF(D3138&lt;I3138,1,0)</f>
        <v>1</v>
      </c>
      <c r="P3138" s="20" t="n">
        <f aca="false">C3138/F3138</f>
        <v>17.6651305683564</v>
      </c>
      <c r="Q3138" s="19" t="n">
        <f aca="false">DATA!N3138</f>
        <v>11.2</v>
      </c>
      <c r="R3138" s="19" t="n">
        <f aca="false">DATA!O3138</f>
        <v>0.1</v>
      </c>
      <c r="S3138" s="17" t="n">
        <f aca="false">C3138*Q3138</f>
        <v>5152</v>
      </c>
      <c r="T3138" s="19" t="n">
        <f aca="false">C3138*R3138</f>
        <v>46</v>
      </c>
      <c r="U3138" s="20" t="n">
        <f aca="false">MAX(0,C3138-L3138)</f>
        <v>20.8246468816093</v>
      </c>
      <c r="V3138" s="17" t="n">
        <f aca="false">U3138*Q3138</f>
        <v>233.236045074024</v>
      </c>
      <c r="W3138" s="19" t="n">
        <f aca="false">U3138*R3138</f>
        <v>2.08246468816093</v>
      </c>
      <c r="X3138" s="20" t="n">
        <f aca="false">MAX(0,K3138-C3138)</f>
        <v>0</v>
      </c>
      <c r="Y3138" s="17" t="n">
        <f aca="false">F3138*PARAMETER!$B$5*Q3138</f>
        <v>106451.52</v>
      </c>
      <c r="Z3138" s="21" t="n">
        <f aca="false">SUMIF($Y$2:$Y$3205,"&gt;="&amp;Y3138)/SUM($Y$2:$Y$3205)</f>
        <v>0.99551304808826</v>
      </c>
      <c r="AA3138" s="16" t="str">
        <f aca="false">IF(Z3138&lt;=PARAMETER!$B$7,"A",IF(Z3138&lt;=PARAMETER!$B$8,"B","C"))</f>
        <v>C</v>
      </c>
      <c r="AB3138" s="22" t="n">
        <f aca="false">G3138/F3138</f>
        <v>0.303763440860215</v>
      </c>
      <c r="AC3138" s="16" t="str">
        <f aca="false">IF(AB3138&lt;=PARAMETER!$B$9,"X",IF(AB3138&lt;=PARAMETER!$B$10,"Y","Z"))</f>
        <v>Y</v>
      </c>
      <c r="AD3138" s="16" t="str">
        <f aca="false">AA3138&amp;AC3138</f>
        <v>CY</v>
      </c>
      <c r="AE3138" s="22" t="n">
        <f aca="false">DATA!I3138</f>
        <v>0.45</v>
      </c>
      <c r="AF3138" s="18" t="n">
        <f aca="false">DATA!L3138</f>
        <v>65</v>
      </c>
      <c r="AG3138" s="16" t="str">
        <f aca="false">DATA!K3138</f>
        <v>A</v>
      </c>
      <c r="AH3138" s="18" t="n">
        <f aca="false">IF(AE3138&gt;=PARAMETER!$B$12,1,0)</f>
        <v>0</v>
      </c>
      <c r="AI3138" s="18" t="n">
        <f aca="false">IF(AF3138&gt;=PARAMETER!$B$13,1,0)</f>
        <v>0</v>
      </c>
      <c r="AJ3138" s="18" t="n">
        <f aca="false">IF(AND(AH3138=1,AI3138=1),1,0)</f>
        <v>0</v>
      </c>
    </row>
    <row r="3139" customFormat="false" ht="15" hidden="false" customHeight="false" outlineLevel="0" collapsed="false">
      <c r="A3139" s="16" t="str">
        <f aca="false">DATA!A3139</f>
        <v>ITM13137</v>
      </c>
      <c r="B3139" s="16" t="str">
        <f aca="false">DATA!B3139</f>
        <v>Apparel</v>
      </c>
      <c r="C3139" s="17" t="n">
        <f aca="false">DATA!C3139</f>
        <v>105</v>
      </c>
      <c r="D3139" s="17" t="n">
        <f aca="false">DATA!D3139</f>
        <v>68</v>
      </c>
      <c r="E3139" s="18" t="n">
        <f aca="false">DATA!F3139</f>
        <v>6</v>
      </c>
      <c r="F3139" s="19" t="n">
        <f aca="false">DATA!G3139</f>
        <v>35.41</v>
      </c>
      <c r="G3139" s="19" t="n">
        <f aca="false">DATA!H3139</f>
        <v>2.93</v>
      </c>
      <c r="H3139" s="18" t="n">
        <f aca="false">DATA!E3139</f>
        <v>5</v>
      </c>
      <c r="I3139" s="20" t="n">
        <f aca="false">F3139*E3139</f>
        <v>212.46</v>
      </c>
      <c r="J3139" s="20" t="n">
        <f aca="false">PARAMETER!$B$4*G3139*SQRT(E3139)</f>
        <v>11.8051226166602</v>
      </c>
      <c r="K3139" s="20" t="n">
        <f aca="false">I3139+J3139</f>
        <v>224.26512261666</v>
      </c>
      <c r="L3139" s="20" t="n">
        <f aca="false">K3139+F3139*H3139</f>
        <v>401.31512261666</v>
      </c>
      <c r="M3139" s="16" t="str">
        <f aca="false">IF(C3139&lt;=K3139,"REORDER",IF(C3139&gt;L3139,"OVERSTOCK","OK"))</f>
        <v>REORDER</v>
      </c>
      <c r="N3139" s="16" t="str">
        <f aca="false">IF(C3139&lt;=D3139,"REORDER","OK")</f>
        <v>OK</v>
      </c>
      <c r="O3139" s="18" t="n">
        <f aca="false">IF(D3139&lt;I3139,1,0)</f>
        <v>1</v>
      </c>
      <c r="P3139" s="20" t="n">
        <f aca="false">C3139/F3139</f>
        <v>2.96526404970347</v>
      </c>
      <c r="Q3139" s="19" t="n">
        <f aca="false">DATA!N3139</f>
        <v>101.68</v>
      </c>
      <c r="R3139" s="19" t="n">
        <f aca="false">DATA!O3139</f>
        <v>0.33</v>
      </c>
      <c r="S3139" s="17" t="n">
        <f aca="false">C3139*Q3139</f>
        <v>10676.4</v>
      </c>
      <c r="T3139" s="19" t="n">
        <f aca="false">C3139*R3139</f>
        <v>34.65</v>
      </c>
      <c r="U3139" s="20" t="n">
        <f aca="false">MAX(0,C3139-L3139)</f>
        <v>0</v>
      </c>
      <c r="V3139" s="17" t="n">
        <f aca="false">U3139*Q3139</f>
        <v>0</v>
      </c>
      <c r="W3139" s="19" t="n">
        <f aca="false">U3139*R3139</f>
        <v>0</v>
      </c>
      <c r="X3139" s="20" t="n">
        <f aca="false">MAX(0,K3139-C3139)</f>
        <v>119.26512261666</v>
      </c>
      <c r="Y3139" s="17" t="n">
        <f aca="false">F3139*PARAMETER!$B$5*Q3139</f>
        <v>1314178.412</v>
      </c>
      <c r="Z3139" s="21" t="n">
        <f aca="false">SUMIF($Y$2:$Y$3205,"&gt;="&amp;Y3139)/SUM($Y$2:$Y$3205)</f>
        <v>0.600327183726347</v>
      </c>
      <c r="AA3139" s="16" t="str">
        <f aca="false">IF(Z3139&lt;=PARAMETER!$B$7,"A",IF(Z3139&lt;=PARAMETER!$B$8,"B","C"))</f>
        <v>A</v>
      </c>
      <c r="AB3139" s="22" t="n">
        <f aca="false">G3139/F3139</f>
        <v>0.0827449872917255</v>
      </c>
      <c r="AC3139" s="16" t="str">
        <f aca="false">IF(AB3139&lt;=PARAMETER!$B$9,"X",IF(AB3139&lt;=PARAMETER!$B$10,"Y","Z"))</f>
        <v>X</v>
      </c>
      <c r="AD3139" s="16" t="str">
        <f aca="false">AA3139&amp;AC3139</f>
        <v>AX</v>
      </c>
      <c r="AE3139" s="22" t="n">
        <f aca="false">DATA!I3139</f>
        <v>0.69</v>
      </c>
      <c r="AF3139" s="18" t="n">
        <f aca="false">DATA!L3139</f>
        <v>108</v>
      </c>
      <c r="AG3139" s="16" t="str">
        <f aca="false">DATA!K3139</f>
        <v>C</v>
      </c>
      <c r="AH3139" s="18" t="n">
        <f aca="false">IF(AE3139&gt;=PARAMETER!$B$12,1,0)</f>
        <v>0</v>
      </c>
      <c r="AI3139" s="18" t="n">
        <f aca="false">IF(AF3139&gt;=PARAMETER!$B$13,1,0)</f>
        <v>1</v>
      </c>
      <c r="AJ3139" s="18" t="n">
        <f aca="false">IF(AND(AH3139=1,AI3139=1),1,0)</f>
        <v>0</v>
      </c>
    </row>
    <row r="3140" customFormat="false" ht="15" hidden="false" customHeight="false" outlineLevel="0" collapsed="false">
      <c r="A3140" s="16" t="str">
        <f aca="false">DATA!A3140</f>
        <v>ITM13138</v>
      </c>
      <c r="B3140" s="16" t="str">
        <f aca="false">DATA!B3140</f>
        <v>Groceries</v>
      </c>
      <c r="C3140" s="17" t="n">
        <f aca="false">DATA!C3140</f>
        <v>495</v>
      </c>
      <c r="D3140" s="17" t="n">
        <f aca="false">DATA!D3140</f>
        <v>58</v>
      </c>
      <c r="E3140" s="18" t="n">
        <f aca="false">DATA!F3140</f>
        <v>4</v>
      </c>
      <c r="F3140" s="19" t="n">
        <f aca="false">DATA!G3140</f>
        <v>24.37</v>
      </c>
      <c r="G3140" s="19" t="n">
        <f aca="false">DATA!H3140</f>
        <v>1.93</v>
      </c>
      <c r="H3140" s="18" t="n">
        <f aca="false">DATA!E3140</f>
        <v>5</v>
      </c>
      <c r="I3140" s="20" t="n">
        <f aca="false">F3140*E3140</f>
        <v>97.48</v>
      </c>
      <c r="J3140" s="20" t="n">
        <f aca="false">PARAMETER!$B$4*G3140*SQRT(E3140)</f>
        <v>6.34913500003268</v>
      </c>
      <c r="K3140" s="20" t="n">
        <f aca="false">I3140+J3140</f>
        <v>103.829135000033</v>
      </c>
      <c r="L3140" s="20" t="n">
        <f aca="false">K3140+F3140*H3140</f>
        <v>225.679135000033</v>
      </c>
      <c r="M3140" s="16" t="str">
        <f aca="false">IF(C3140&lt;=K3140,"REORDER",IF(C3140&gt;L3140,"OVERSTOCK","OK"))</f>
        <v>OVERSTOCK</v>
      </c>
      <c r="N3140" s="16" t="str">
        <f aca="false">IF(C3140&lt;=D3140,"REORDER","OK")</f>
        <v>OK</v>
      </c>
      <c r="O3140" s="18" t="n">
        <f aca="false">IF(D3140&lt;I3140,1,0)</f>
        <v>1</v>
      </c>
      <c r="P3140" s="20" t="n">
        <f aca="false">C3140/F3140</f>
        <v>20.3118588428396</v>
      </c>
      <c r="Q3140" s="19" t="n">
        <f aca="false">DATA!N3140</f>
        <v>108.76</v>
      </c>
      <c r="R3140" s="19" t="n">
        <f aca="false">DATA!O3140</f>
        <v>1.27</v>
      </c>
      <c r="S3140" s="17" t="n">
        <f aca="false">C3140*Q3140</f>
        <v>53836.2</v>
      </c>
      <c r="T3140" s="19" t="n">
        <f aca="false">C3140*R3140</f>
        <v>628.65</v>
      </c>
      <c r="U3140" s="20" t="n">
        <f aca="false">MAX(0,C3140-L3140)</f>
        <v>269.320864999967</v>
      </c>
      <c r="V3140" s="17" t="n">
        <f aca="false">U3140*Q3140</f>
        <v>29291.3372773964</v>
      </c>
      <c r="W3140" s="19" t="n">
        <f aca="false">U3140*R3140</f>
        <v>342.037498549958</v>
      </c>
      <c r="X3140" s="20" t="n">
        <f aca="false">MAX(0,K3140-C3140)</f>
        <v>0</v>
      </c>
      <c r="Y3140" s="17" t="n">
        <f aca="false">F3140*PARAMETER!$B$5*Q3140</f>
        <v>967425.638</v>
      </c>
      <c r="Z3140" s="21" t="n">
        <f aca="false">SUMIF($Y$2:$Y$3205,"&gt;="&amp;Y3140)/SUM($Y$2:$Y$3205)</f>
        <v>0.749573579427936</v>
      </c>
      <c r="AA3140" s="16" t="str">
        <f aca="false">IF(Z3140&lt;=PARAMETER!$B$7,"A",IF(Z3140&lt;=PARAMETER!$B$8,"B","C"))</f>
        <v>A</v>
      </c>
      <c r="AB3140" s="22" t="n">
        <f aca="false">G3140/F3140</f>
        <v>0.0791957324579401</v>
      </c>
      <c r="AC3140" s="16" t="str">
        <f aca="false">IF(AB3140&lt;=PARAMETER!$B$9,"X",IF(AB3140&lt;=PARAMETER!$B$10,"Y","Z"))</f>
        <v>X</v>
      </c>
      <c r="AD3140" s="16" t="str">
        <f aca="false">AA3140&amp;AC3140</f>
        <v>AX</v>
      </c>
      <c r="AE3140" s="22" t="n">
        <f aca="false">DATA!I3140</f>
        <v>0.94</v>
      </c>
      <c r="AF3140" s="18" t="n">
        <f aca="false">DATA!L3140</f>
        <v>30</v>
      </c>
      <c r="AG3140" s="16" t="str">
        <f aca="false">DATA!K3140</f>
        <v>A</v>
      </c>
      <c r="AH3140" s="18" t="n">
        <f aca="false">IF(AE3140&gt;=PARAMETER!$B$12,1,0)</f>
        <v>1</v>
      </c>
      <c r="AI3140" s="18" t="n">
        <f aca="false">IF(AF3140&gt;=PARAMETER!$B$13,1,0)</f>
        <v>0</v>
      </c>
      <c r="AJ3140" s="18" t="n">
        <f aca="false">IF(AND(AH3140=1,AI3140=1),1,0)</f>
        <v>0</v>
      </c>
    </row>
    <row r="3141" customFormat="false" ht="15" hidden="false" customHeight="false" outlineLevel="0" collapsed="false">
      <c r="A3141" s="16" t="str">
        <f aca="false">DATA!A3141</f>
        <v>ITM13139</v>
      </c>
      <c r="B3141" s="16" t="str">
        <f aca="false">DATA!B3141</f>
        <v>Automotive</v>
      </c>
      <c r="C3141" s="17" t="n">
        <f aca="false">DATA!C3141</f>
        <v>71</v>
      </c>
      <c r="D3141" s="17" t="n">
        <f aca="false">DATA!D3141</f>
        <v>72</v>
      </c>
      <c r="E3141" s="18" t="n">
        <f aca="false">DATA!F3141</f>
        <v>6</v>
      </c>
      <c r="F3141" s="19" t="n">
        <f aca="false">DATA!G3141</f>
        <v>16.3</v>
      </c>
      <c r="G3141" s="19" t="n">
        <f aca="false">DATA!H3141</f>
        <v>3.82</v>
      </c>
      <c r="H3141" s="18" t="n">
        <f aca="false">DATA!E3141</f>
        <v>12</v>
      </c>
      <c r="I3141" s="20" t="n">
        <f aca="false">F3141*E3141</f>
        <v>97.8</v>
      </c>
      <c r="J3141" s="20" t="n">
        <f aca="false">PARAMETER!$B$4*G3141*SQRT(E3141)</f>
        <v>15.3909789746218</v>
      </c>
      <c r="K3141" s="20" t="n">
        <f aca="false">I3141+J3141</f>
        <v>113.190978974622</v>
      </c>
      <c r="L3141" s="20" t="n">
        <f aca="false">K3141+F3141*H3141</f>
        <v>308.790978974622</v>
      </c>
      <c r="M3141" s="16" t="str">
        <f aca="false">IF(C3141&lt;=K3141,"REORDER",IF(C3141&gt;L3141,"OVERSTOCK","OK"))</f>
        <v>REORDER</v>
      </c>
      <c r="N3141" s="16" t="str">
        <f aca="false">IF(C3141&lt;=D3141,"REORDER","OK")</f>
        <v>REORDER</v>
      </c>
      <c r="O3141" s="18" t="n">
        <f aca="false">IF(D3141&lt;I3141,1,0)</f>
        <v>1</v>
      </c>
      <c r="P3141" s="20" t="n">
        <f aca="false">C3141/F3141</f>
        <v>4.3558282208589</v>
      </c>
      <c r="Q3141" s="19" t="n">
        <f aca="false">DATA!N3141</f>
        <v>125.08</v>
      </c>
      <c r="R3141" s="19" t="n">
        <f aca="false">DATA!O3141</f>
        <v>1.38</v>
      </c>
      <c r="S3141" s="17" t="n">
        <f aca="false">C3141*Q3141</f>
        <v>8880.68</v>
      </c>
      <c r="T3141" s="19" t="n">
        <f aca="false">C3141*R3141</f>
        <v>97.98</v>
      </c>
      <c r="U3141" s="20" t="n">
        <f aca="false">MAX(0,C3141-L3141)</f>
        <v>0</v>
      </c>
      <c r="V3141" s="17" t="n">
        <f aca="false">U3141*Q3141</f>
        <v>0</v>
      </c>
      <c r="W3141" s="19" t="n">
        <f aca="false">U3141*R3141</f>
        <v>0</v>
      </c>
      <c r="X3141" s="20" t="n">
        <f aca="false">MAX(0,K3141-C3141)</f>
        <v>42.1909789746218</v>
      </c>
      <c r="Y3141" s="17" t="n">
        <f aca="false">F3141*PARAMETER!$B$5*Q3141</f>
        <v>744163.46</v>
      </c>
      <c r="Z3141" s="21" t="n">
        <f aca="false">SUMIF($Y$2:$Y$3205,"&gt;="&amp;Y3141)/SUM($Y$2:$Y$3205)</f>
        <v>0.829121149682743</v>
      </c>
      <c r="AA3141" s="16" t="str">
        <f aca="false">IF(Z3141&lt;=PARAMETER!$B$7,"A",IF(Z3141&lt;=PARAMETER!$B$8,"B","C"))</f>
        <v>B</v>
      </c>
      <c r="AB3141" s="22" t="n">
        <f aca="false">G3141/F3141</f>
        <v>0.234355828220859</v>
      </c>
      <c r="AC3141" s="16" t="str">
        <f aca="false">IF(AB3141&lt;=PARAMETER!$B$9,"X",IF(AB3141&lt;=PARAMETER!$B$10,"Y","Z"))</f>
        <v>X</v>
      </c>
      <c r="AD3141" s="16" t="str">
        <f aca="false">AA3141&amp;AC3141</f>
        <v>BX</v>
      </c>
      <c r="AE3141" s="22" t="n">
        <f aca="false">DATA!I3141</f>
        <v>0.27</v>
      </c>
      <c r="AF3141" s="18" t="n">
        <f aca="false">DATA!L3141</f>
        <v>138</v>
      </c>
      <c r="AG3141" s="16" t="str">
        <f aca="false">DATA!K3141</f>
        <v>B</v>
      </c>
      <c r="AH3141" s="18" t="n">
        <f aca="false">IF(AE3141&gt;=PARAMETER!$B$12,1,0)</f>
        <v>0</v>
      </c>
      <c r="AI3141" s="18" t="n">
        <f aca="false">IF(AF3141&gt;=PARAMETER!$B$13,1,0)</f>
        <v>1</v>
      </c>
      <c r="AJ3141" s="18" t="n">
        <f aca="false">IF(AND(AH3141=1,AI3141=1),1,0)</f>
        <v>0</v>
      </c>
    </row>
    <row r="3142" customFormat="false" ht="15" hidden="false" customHeight="false" outlineLevel="0" collapsed="false">
      <c r="A3142" s="16" t="str">
        <f aca="false">DATA!A3142</f>
        <v>ITM13140</v>
      </c>
      <c r="B3142" s="16" t="str">
        <f aca="false">DATA!B3142</f>
        <v>Pharma</v>
      </c>
      <c r="C3142" s="17" t="n">
        <f aca="false">DATA!C3142</f>
        <v>130</v>
      </c>
      <c r="D3142" s="17" t="n">
        <f aca="false">DATA!D3142</f>
        <v>96</v>
      </c>
      <c r="E3142" s="18" t="n">
        <f aca="false">DATA!F3142</f>
        <v>2</v>
      </c>
      <c r="F3142" s="19" t="n">
        <f aca="false">DATA!G3142</f>
        <v>14.97</v>
      </c>
      <c r="G3142" s="19" t="n">
        <f aca="false">DATA!H3142</f>
        <v>6.18</v>
      </c>
      <c r="H3142" s="18" t="n">
        <f aca="false">DATA!E3142</f>
        <v>13</v>
      </c>
      <c r="I3142" s="20" t="n">
        <f aca="false">F3142*E3142</f>
        <v>29.94</v>
      </c>
      <c r="J3142" s="20" t="n">
        <f aca="false">PARAMETER!$B$4*G3142*SQRT(E3142)</f>
        <v>14.3757572194437</v>
      </c>
      <c r="K3142" s="20" t="n">
        <f aca="false">I3142+J3142</f>
        <v>44.3157572194437</v>
      </c>
      <c r="L3142" s="20" t="n">
        <f aca="false">K3142+F3142*H3142</f>
        <v>238.925757219444</v>
      </c>
      <c r="M3142" s="16" t="str">
        <f aca="false">IF(C3142&lt;=K3142,"REORDER",IF(C3142&gt;L3142,"OVERSTOCK","OK"))</f>
        <v>OK</v>
      </c>
      <c r="N3142" s="16" t="str">
        <f aca="false">IF(C3142&lt;=D3142,"REORDER","OK")</f>
        <v>OK</v>
      </c>
      <c r="O3142" s="18" t="n">
        <f aca="false">IF(D3142&lt;I3142,1,0)</f>
        <v>0</v>
      </c>
      <c r="P3142" s="20" t="n">
        <f aca="false">C3142/F3142</f>
        <v>8.68403473613894</v>
      </c>
      <c r="Q3142" s="19" t="n">
        <f aca="false">DATA!N3142</f>
        <v>194.32</v>
      </c>
      <c r="R3142" s="19" t="n">
        <f aca="false">DATA!O3142</f>
        <v>0.93</v>
      </c>
      <c r="S3142" s="17" t="n">
        <f aca="false">C3142*Q3142</f>
        <v>25261.6</v>
      </c>
      <c r="T3142" s="19" t="n">
        <f aca="false">C3142*R3142</f>
        <v>120.9</v>
      </c>
      <c r="U3142" s="20" t="n">
        <f aca="false">MAX(0,C3142-L3142)</f>
        <v>0</v>
      </c>
      <c r="V3142" s="17" t="n">
        <f aca="false">U3142*Q3142</f>
        <v>0</v>
      </c>
      <c r="W3142" s="19" t="n">
        <f aca="false">U3142*R3142</f>
        <v>0</v>
      </c>
      <c r="X3142" s="20" t="n">
        <f aca="false">MAX(0,K3142-C3142)</f>
        <v>0</v>
      </c>
      <c r="Y3142" s="17" t="n">
        <f aca="false">F3142*PARAMETER!$B$5*Q3142</f>
        <v>1061774.196</v>
      </c>
      <c r="Z3142" s="21" t="n">
        <f aca="false">SUMIF($Y$2:$Y$3205,"&gt;="&amp;Y3142)/SUM($Y$2:$Y$3205)</f>
        <v>0.702434973053536</v>
      </c>
      <c r="AA3142" s="16" t="str">
        <f aca="false">IF(Z3142&lt;=PARAMETER!$B$7,"A",IF(Z3142&lt;=PARAMETER!$B$8,"B","C"))</f>
        <v>A</v>
      </c>
      <c r="AB3142" s="22" t="n">
        <f aca="false">G3142/F3142</f>
        <v>0.412825651302605</v>
      </c>
      <c r="AC3142" s="16" t="str">
        <f aca="false">IF(AB3142&lt;=PARAMETER!$B$9,"X",IF(AB3142&lt;=PARAMETER!$B$10,"Y","Z"))</f>
        <v>Y</v>
      </c>
      <c r="AD3142" s="16" t="str">
        <f aca="false">AA3142&amp;AC3142</f>
        <v>AY</v>
      </c>
      <c r="AE3142" s="22" t="n">
        <f aca="false">DATA!I3142</f>
        <v>0.58</v>
      </c>
      <c r="AF3142" s="18" t="n">
        <f aca="false">DATA!L3142</f>
        <v>117</v>
      </c>
      <c r="AG3142" s="16" t="str">
        <f aca="false">DATA!K3142</f>
        <v>B</v>
      </c>
      <c r="AH3142" s="18" t="n">
        <f aca="false">IF(AE3142&gt;=PARAMETER!$B$12,1,0)</f>
        <v>0</v>
      </c>
      <c r="AI3142" s="18" t="n">
        <f aca="false">IF(AF3142&gt;=PARAMETER!$B$13,1,0)</f>
        <v>1</v>
      </c>
      <c r="AJ3142" s="18" t="n">
        <f aca="false">IF(AND(AH3142=1,AI3142=1),1,0)</f>
        <v>0</v>
      </c>
    </row>
    <row r="3143" customFormat="false" ht="15" hidden="false" customHeight="false" outlineLevel="0" collapsed="false">
      <c r="A3143" s="16" t="str">
        <f aca="false">DATA!A3143</f>
        <v>ITM13141</v>
      </c>
      <c r="B3143" s="16" t="str">
        <f aca="false">DATA!B3143</f>
        <v>Automotive</v>
      </c>
      <c r="C3143" s="17" t="n">
        <f aca="false">DATA!C3143</f>
        <v>456</v>
      </c>
      <c r="D3143" s="17" t="n">
        <f aca="false">DATA!D3143</f>
        <v>41</v>
      </c>
      <c r="E3143" s="18" t="n">
        <f aca="false">DATA!F3143</f>
        <v>9</v>
      </c>
      <c r="F3143" s="19" t="n">
        <f aca="false">DATA!G3143</f>
        <v>36.8</v>
      </c>
      <c r="G3143" s="19" t="n">
        <f aca="false">DATA!H3143</f>
        <v>1.85</v>
      </c>
      <c r="H3143" s="18" t="n">
        <f aca="false">DATA!E3143</f>
        <v>13</v>
      </c>
      <c r="I3143" s="20" t="n">
        <f aca="false">F3143*E3143</f>
        <v>331.2</v>
      </c>
      <c r="J3143" s="20" t="n">
        <f aca="false">PARAMETER!$B$4*G3143*SQRT(E3143)</f>
        <v>9.12893762958067</v>
      </c>
      <c r="K3143" s="20" t="n">
        <f aca="false">I3143+J3143</f>
        <v>340.328937629581</v>
      </c>
      <c r="L3143" s="20" t="n">
        <f aca="false">K3143+F3143*H3143</f>
        <v>818.728937629581</v>
      </c>
      <c r="M3143" s="16" t="str">
        <f aca="false">IF(C3143&lt;=K3143,"REORDER",IF(C3143&gt;L3143,"OVERSTOCK","OK"))</f>
        <v>OK</v>
      </c>
      <c r="N3143" s="16" t="str">
        <f aca="false">IF(C3143&lt;=D3143,"REORDER","OK")</f>
        <v>OK</v>
      </c>
      <c r="O3143" s="18" t="n">
        <f aca="false">IF(D3143&lt;I3143,1,0)</f>
        <v>1</v>
      </c>
      <c r="P3143" s="20" t="n">
        <f aca="false">C3143/F3143</f>
        <v>12.3913043478261</v>
      </c>
      <c r="Q3143" s="19" t="n">
        <f aca="false">DATA!N3143</f>
        <v>196.71</v>
      </c>
      <c r="R3143" s="19" t="n">
        <f aca="false">DATA!O3143</f>
        <v>0.19</v>
      </c>
      <c r="S3143" s="17" t="n">
        <f aca="false">C3143*Q3143</f>
        <v>89699.76</v>
      </c>
      <c r="T3143" s="19" t="n">
        <f aca="false">C3143*R3143</f>
        <v>86.64</v>
      </c>
      <c r="U3143" s="20" t="n">
        <f aca="false">MAX(0,C3143-L3143)</f>
        <v>0</v>
      </c>
      <c r="V3143" s="17" t="n">
        <f aca="false">U3143*Q3143</f>
        <v>0</v>
      </c>
      <c r="W3143" s="19" t="n">
        <f aca="false">U3143*R3143</f>
        <v>0</v>
      </c>
      <c r="X3143" s="20" t="n">
        <f aca="false">MAX(0,K3143-C3143)</f>
        <v>0</v>
      </c>
      <c r="Y3143" s="17" t="n">
        <f aca="false">F3143*PARAMETER!$B$5*Q3143</f>
        <v>2642208.72</v>
      </c>
      <c r="Z3143" s="21" t="n">
        <f aca="false">SUMIF($Y$2:$Y$3205,"&gt;="&amp;Y3143)/SUM($Y$2:$Y$3205)</f>
        <v>0.139839125111599</v>
      </c>
      <c r="AA3143" s="16" t="str">
        <f aca="false">IF(Z3143&lt;=PARAMETER!$B$7,"A",IF(Z3143&lt;=PARAMETER!$B$8,"B","C"))</f>
        <v>A</v>
      </c>
      <c r="AB3143" s="22" t="n">
        <f aca="false">G3143/F3143</f>
        <v>0.0502717391304348</v>
      </c>
      <c r="AC3143" s="16" t="str">
        <f aca="false">IF(AB3143&lt;=PARAMETER!$B$9,"X",IF(AB3143&lt;=PARAMETER!$B$10,"Y","Z"))</f>
        <v>X</v>
      </c>
      <c r="AD3143" s="16" t="str">
        <f aca="false">AA3143&amp;AC3143</f>
        <v>AX</v>
      </c>
      <c r="AE3143" s="22" t="n">
        <f aca="false">DATA!I3143</f>
        <v>0.31</v>
      </c>
      <c r="AF3143" s="18" t="n">
        <f aca="false">DATA!L3143</f>
        <v>62</v>
      </c>
      <c r="AG3143" s="16" t="str">
        <f aca="false">DATA!K3143</f>
        <v>A</v>
      </c>
      <c r="AH3143" s="18" t="n">
        <f aca="false">IF(AE3143&gt;=PARAMETER!$B$12,1,0)</f>
        <v>0</v>
      </c>
      <c r="AI3143" s="18" t="n">
        <f aca="false">IF(AF3143&gt;=PARAMETER!$B$13,1,0)</f>
        <v>0</v>
      </c>
      <c r="AJ3143" s="18" t="n">
        <f aca="false">IF(AND(AH3143=1,AI3143=1),1,0)</f>
        <v>0</v>
      </c>
    </row>
    <row r="3144" customFormat="false" ht="15" hidden="false" customHeight="false" outlineLevel="0" collapsed="false">
      <c r="A3144" s="16" t="str">
        <f aca="false">DATA!A3144</f>
        <v>ITM13142</v>
      </c>
      <c r="B3144" s="16" t="str">
        <f aca="false">DATA!B3144</f>
        <v>Groceries</v>
      </c>
      <c r="C3144" s="17" t="n">
        <f aca="false">DATA!C3144</f>
        <v>384</v>
      </c>
      <c r="D3144" s="17" t="n">
        <f aca="false">DATA!D3144</f>
        <v>19</v>
      </c>
      <c r="E3144" s="18" t="n">
        <f aca="false">DATA!F3144</f>
        <v>3</v>
      </c>
      <c r="F3144" s="19" t="n">
        <f aca="false">DATA!G3144</f>
        <v>14.56</v>
      </c>
      <c r="G3144" s="19" t="n">
        <f aca="false">DATA!H3144</f>
        <v>6.66</v>
      </c>
      <c r="H3144" s="18" t="n">
        <f aca="false">DATA!E3144</f>
        <v>12</v>
      </c>
      <c r="I3144" s="20" t="n">
        <f aca="false">F3144*E3144</f>
        <v>43.68</v>
      </c>
      <c r="J3144" s="20" t="n">
        <f aca="false">PARAMETER!$B$4*G3144*SQRT(E3144)</f>
        <v>18.9741405522733</v>
      </c>
      <c r="K3144" s="20" t="n">
        <f aca="false">I3144+J3144</f>
        <v>62.6541405522733</v>
      </c>
      <c r="L3144" s="20" t="n">
        <f aca="false">K3144+F3144*H3144</f>
        <v>237.374140552273</v>
      </c>
      <c r="M3144" s="16" t="str">
        <f aca="false">IF(C3144&lt;=K3144,"REORDER",IF(C3144&gt;L3144,"OVERSTOCK","OK"))</f>
        <v>OVERSTOCK</v>
      </c>
      <c r="N3144" s="16" t="str">
        <f aca="false">IF(C3144&lt;=D3144,"REORDER","OK")</f>
        <v>OK</v>
      </c>
      <c r="O3144" s="18" t="n">
        <f aca="false">IF(D3144&lt;I3144,1,0)</f>
        <v>1</v>
      </c>
      <c r="P3144" s="20" t="n">
        <f aca="false">C3144/F3144</f>
        <v>26.3736263736264</v>
      </c>
      <c r="Q3144" s="19" t="n">
        <f aca="false">DATA!N3144</f>
        <v>110.12</v>
      </c>
      <c r="R3144" s="19" t="n">
        <f aca="false">DATA!O3144</f>
        <v>1.3</v>
      </c>
      <c r="S3144" s="17" t="n">
        <f aca="false">C3144*Q3144</f>
        <v>42286.08</v>
      </c>
      <c r="T3144" s="19" t="n">
        <f aca="false">C3144*R3144</f>
        <v>499.2</v>
      </c>
      <c r="U3144" s="20" t="n">
        <f aca="false">MAX(0,C3144-L3144)</f>
        <v>146.625859447727</v>
      </c>
      <c r="V3144" s="17" t="n">
        <f aca="false">U3144*Q3144</f>
        <v>16146.4396423837</v>
      </c>
      <c r="W3144" s="19" t="n">
        <f aca="false">U3144*R3144</f>
        <v>190.613617282045</v>
      </c>
      <c r="X3144" s="20" t="n">
        <f aca="false">MAX(0,K3144-C3144)</f>
        <v>0</v>
      </c>
      <c r="Y3144" s="17" t="n">
        <f aca="false">F3144*PARAMETER!$B$5*Q3144</f>
        <v>585221.728</v>
      </c>
      <c r="Z3144" s="21" t="n">
        <f aca="false">SUMIF($Y$2:$Y$3205,"&gt;="&amp;Y3144)/SUM($Y$2:$Y$3205)</f>
        <v>0.881022051316194</v>
      </c>
      <c r="AA3144" s="16" t="str">
        <f aca="false">IF(Z3144&lt;=PARAMETER!$B$7,"A",IF(Z3144&lt;=PARAMETER!$B$8,"B","C"))</f>
        <v>B</v>
      </c>
      <c r="AB3144" s="22" t="n">
        <f aca="false">G3144/F3144</f>
        <v>0.457417582417582</v>
      </c>
      <c r="AC3144" s="16" t="str">
        <f aca="false">IF(AB3144&lt;=PARAMETER!$B$9,"X",IF(AB3144&lt;=PARAMETER!$B$10,"Y","Z"))</f>
        <v>Y</v>
      </c>
      <c r="AD3144" s="16" t="str">
        <f aca="false">AA3144&amp;AC3144</f>
        <v>BY</v>
      </c>
      <c r="AE3144" s="22" t="n">
        <f aca="false">DATA!I3144</f>
        <v>0.87</v>
      </c>
      <c r="AF3144" s="18" t="n">
        <f aca="false">DATA!L3144</f>
        <v>15</v>
      </c>
      <c r="AG3144" s="16" t="str">
        <f aca="false">DATA!K3144</f>
        <v>A</v>
      </c>
      <c r="AH3144" s="18" t="n">
        <f aca="false">IF(AE3144&gt;=PARAMETER!$B$12,1,0)</f>
        <v>1</v>
      </c>
      <c r="AI3144" s="18" t="n">
        <f aca="false">IF(AF3144&gt;=PARAMETER!$B$13,1,0)</f>
        <v>0</v>
      </c>
      <c r="AJ3144" s="18" t="n">
        <f aca="false">IF(AND(AH3144=1,AI3144=1),1,0)</f>
        <v>0</v>
      </c>
    </row>
    <row r="3145" customFormat="false" ht="15" hidden="false" customHeight="false" outlineLevel="0" collapsed="false">
      <c r="A3145" s="16" t="str">
        <f aca="false">DATA!A3145</f>
        <v>ITM13143</v>
      </c>
      <c r="B3145" s="16" t="str">
        <f aca="false">DATA!B3145</f>
        <v>Pharma</v>
      </c>
      <c r="C3145" s="17" t="n">
        <f aca="false">DATA!C3145</f>
        <v>361</v>
      </c>
      <c r="D3145" s="17" t="n">
        <f aca="false">DATA!D3145</f>
        <v>20</v>
      </c>
      <c r="E3145" s="18" t="n">
        <f aca="false">DATA!F3145</f>
        <v>3</v>
      </c>
      <c r="F3145" s="19" t="n">
        <f aca="false">DATA!G3145</f>
        <v>36.02</v>
      </c>
      <c r="G3145" s="19" t="n">
        <f aca="false">DATA!H3145</f>
        <v>8.7</v>
      </c>
      <c r="H3145" s="18" t="n">
        <f aca="false">DATA!E3145</f>
        <v>13</v>
      </c>
      <c r="I3145" s="20" t="n">
        <f aca="false">F3145*E3145</f>
        <v>108.06</v>
      </c>
      <c r="J3145" s="20" t="n">
        <f aca="false">PARAMETER!$B$4*G3145*SQRT(E3145)</f>
        <v>24.7860394601769</v>
      </c>
      <c r="K3145" s="20" t="n">
        <f aca="false">I3145+J3145</f>
        <v>132.846039460177</v>
      </c>
      <c r="L3145" s="20" t="n">
        <f aca="false">K3145+F3145*H3145</f>
        <v>601.106039460177</v>
      </c>
      <c r="M3145" s="16" t="str">
        <f aca="false">IF(C3145&lt;=K3145,"REORDER",IF(C3145&gt;L3145,"OVERSTOCK","OK"))</f>
        <v>OK</v>
      </c>
      <c r="N3145" s="16" t="str">
        <f aca="false">IF(C3145&lt;=D3145,"REORDER","OK")</f>
        <v>OK</v>
      </c>
      <c r="O3145" s="18" t="n">
        <f aca="false">IF(D3145&lt;I3145,1,0)</f>
        <v>1</v>
      </c>
      <c r="P3145" s="20" t="n">
        <f aca="false">C3145/F3145</f>
        <v>10.0222098833981</v>
      </c>
      <c r="Q3145" s="19" t="n">
        <f aca="false">DATA!N3145</f>
        <v>170.59</v>
      </c>
      <c r="R3145" s="19" t="n">
        <f aca="false">DATA!O3145</f>
        <v>0.26</v>
      </c>
      <c r="S3145" s="17" t="n">
        <f aca="false">C3145*Q3145</f>
        <v>61582.99</v>
      </c>
      <c r="T3145" s="19" t="n">
        <f aca="false">C3145*R3145</f>
        <v>93.86</v>
      </c>
      <c r="U3145" s="20" t="n">
        <f aca="false">MAX(0,C3145-L3145)</f>
        <v>0</v>
      </c>
      <c r="V3145" s="17" t="n">
        <f aca="false">U3145*Q3145</f>
        <v>0</v>
      </c>
      <c r="W3145" s="19" t="n">
        <f aca="false">U3145*R3145</f>
        <v>0</v>
      </c>
      <c r="X3145" s="20" t="n">
        <f aca="false">MAX(0,K3145-C3145)</f>
        <v>0</v>
      </c>
      <c r="Y3145" s="17" t="n">
        <f aca="false">F3145*PARAMETER!$B$5*Q3145</f>
        <v>2242797.907</v>
      </c>
      <c r="Z3145" s="21" t="n">
        <f aca="false">SUMIF($Y$2:$Y$3205,"&gt;="&amp;Y3145)/SUM($Y$2:$Y$3205)</f>
        <v>0.261931208316749</v>
      </c>
      <c r="AA3145" s="16" t="str">
        <f aca="false">IF(Z3145&lt;=PARAMETER!$B$7,"A",IF(Z3145&lt;=PARAMETER!$B$8,"B","C"))</f>
        <v>A</v>
      </c>
      <c r="AB3145" s="22" t="n">
        <f aca="false">G3145/F3145</f>
        <v>0.24153248195447</v>
      </c>
      <c r="AC3145" s="16" t="str">
        <f aca="false">IF(AB3145&lt;=PARAMETER!$B$9,"X",IF(AB3145&lt;=PARAMETER!$B$10,"Y","Z"))</f>
        <v>X</v>
      </c>
      <c r="AD3145" s="16" t="str">
        <f aca="false">AA3145&amp;AC3145</f>
        <v>AX</v>
      </c>
      <c r="AE3145" s="22" t="n">
        <f aca="false">DATA!I3145</f>
        <v>0.75</v>
      </c>
      <c r="AF3145" s="18" t="n">
        <f aca="false">DATA!L3145</f>
        <v>91</v>
      </c>
      <c r="AG3145" s="16" t="str">
        <f aca="false">DATA!K3145</f>
        <v>A</v>
      </c>
      <c r="AH3145" s="18" t="n">
        <f aca="false">IF(AE3145&gt;=PARAMETER!$B$12,1,0)</f>
        <v>0</v>
      </c>
      <c r="AI3145" s="18" t="n">
        <f aca="false">IF(AF3145&gt;=PARAMETER!$B$13,1,0)</f>
        <v>0</v>
      </c>
      <c r="AJ3145" s="18" t="n">
        <f aca="false">IF(AND(AH3145=1,AI3145=1),1,0)</f>
        <v>0</v>
      </c>
    </row>
    <row r="3146" customFormat="false" ht="15" hidden="false" customHeight="false" outlineLevel="0" collapsed="false">
      <c r="A3146" s="16" t="str">
        <f aca="false">DATA!A3146</f>
        <v>ITM13144</v>
      </c>
      <c r="B3146" s="16" t="str">
        <f aca="false">DATA!B3146</f>
        <v>Automotive</v>
      </c>
      <c r="C3146" s="17" t="n">
        <f aca="false">DATA!C3146</f>
        <v>62</v>
      </c>
      <c r="D3146" s="17" t="n">
        <f aca="false">DATA!D3146</f>
        <v>79</v>
      </c>
      <c r="E3146" s="18" t="n">
        <f aca="false">DATA!F3146</f>
        <v>6</v>
      </c>
      <c r="F3146" s="19" t="n">
        <f aca="false">DATA!G3146</f>
        <v>19.81</v>
      </c>
      <c r="G3146" s="19" t="n">
        <f aca="false">DATA!H3146</f>
        <v>3.28</v>
      </c>
      <c r="H3146" s="18" t="n">
        <f aca="false">DATA!E3146</f>
        <v>10</v>
      </c>
      <c r="I3146" s="20" t="n">
        <f aca="false">F3146*E3146</f>
        <v>118.86</v>
      </c>
      <c r="J3146" s="20" t="n">
        <f aca="false">PARAMETER!$B$4*G3146*SQRT(E3146)</f>
        <v>13.2152908473193</v>
      </c>
      <c r="K3146" s="20" t="n">
        <f aca="false">I3146+J3146</f>
        <v>132.075290847319</v>
      </c>
      <c r="L3146" s="20" t="n">
        <f aca="false">K3146+F3146*H3146</f>
        <v>330.175290847319</v>
      </c>
      <c r="M3146" s="16" t="str">
        <f aca="false">IF(C3146&lt;=K3146,"REORDER",IF(C3146&gt;L3146,"OVERSTOCK","OK"))</f>
        <v>REORDER</v>
      </c>
      <c r="N3146" s="16" t="str">
        <f aca="false">IF(C3146&lt;=D3146,"REORDER","OK")</f>
        <v>REORDER</v>
      </c>
      <c r="O3146" s="18" t="n">
        <f aca="false">IF(D3146&lt;I3146,1,0)</f>
        <v>1</v>
      </c>
      <c r="P3146" s="20" t="n">
        <f aca="false">C3146/F3146</f>
        <v>3.12973245835437</v>
      </c>
      <c r="Q3146" s="19" t="n">
        <f aca="false">DATA!N3146</f>
        <v>26.18</v>
      </c>
      <c r="R3146" s="19" t="n">
        <f aca="false">DATA!O3146</f>
        <v>0.37</v>
      </c>
      <c r="S3146" s="17" t="n">
        <f aca="false">C3146*Q3146</f>
        <v>1623.16</v>
      </c>
      <c r="T3146" s="19" t="n">
        <f aca="false">C3146*R3146</f>
        <v>22.94</v>
      </c>
      <c r="U3146" s="20" t="n">
        <f aca="false">MAX(0,C3146-L3146)</f>
        <v>0</v>
      </c>
      <c r="V3146" s="17" t="n">
        <f aca="false">U3146*Q3146</f>
        <v>0</v>
      </c>
      <c r="W3146" s="19" t="n">
        <f aca="false">U3146*R3146</f>
        <v>0</v>
      </c>
      <c r="X3146" s="20" t="n">
        <f aca="false">MAX(0,K3146-C3146)</f>
        <v>70.0752908473193</v>
      </c>
      <c r="Y3146" s="17" t="n">
        <f aca="false">F3146*PARAMETER!$B$5*Q3146</f>
        <v>189298.417</v>
      </c>
      <c r="Z3146" s="21" t="n">
        <f aca="false">SUMIF($Y$2:$Y$3205,"&gt;="&amp;Y3146)/SUM($Y$2:$Y$3205)</f>
        <v>0.98445027965328</v>
      </c>
      <c r="AA3146" s="16" t="str">
        <f aca="false">IF(Z3146&lt;=PARAMETER!$B$7,"A",IF(Z3146&lt;=PARAMETER!$B$8,"B","C"))</f>
        <v>C</v>
      </c>
      <c r="AB3146" s="22" t="n">
        <f aca="false">G3146/F3146</f>
        <v>0.165572942958102</v>
      </c>
      <c r="AC3146" s="16" t="str">
        <f aca="false">IF(AB3146&lt;=PARAMETER!$B$9,"X",IF(AB3146&lt;=PARAMETER!$B$10,"Y","Z"))</f>
        <v>X</v>
      </c>
      <c r="AD3146" s="16" t="str">
        <f aca="false">AA3146&amp;AC3146</f>
        <v>CX</v>
      </c>
      <c r="AE3146" s="22" t="n">
        <f aca="false">DATA!I3146</f>
        <v>0.82</v>
      </c>
      <c r="AF3146" s="18" t="n">
        <f aca="false">DATA!L3146</f>
        <v>88</v>
      </c>
      <c r="AG3146" s="16" t="str">
        <f aca="false">DATA!K3146</f>
        <v>B</v>
      </c>
      <c r="AH3146" s="18" t="n">
        <f aca="false">IF(AE3146&gt;=PARAMETER!$B$12,1,0)</f>
        <v>1</v>
      </c>
      <c r="AI3146" s="18" t="n">
        <f aca="false">IF(AF3146&gt;=PARAMETER!$B$13,1,0)</f>
        <v>0</v>
      </c>
      <c r="AJ3146" s="18" t="n">
        <f aca="false">IF(AND(AH3146=1,AI3146=1),1,0)</f>
        <v>0</v>
      </c>
    </row>
    <row r="3147" customFormat="false" ht="15" hidden="false" customHeight="false" outlineLevel="0" collapsed="false">
      <c r="A3147" s="16" t="str">
        <f aca="false">DATA!A3147</f>
        <v>ITM13145</v>
      </c>
      <c r="B3147" s="16" t="str">
        <f aca="false">DATA!B3147</f>
        <v>Electronics</v>
      </c>
      <c r="C3147" s="17" t="n">
        <f aca="false">DATA!C3147</f>
        <v>230</v>
      </c>
      <c r="D3147" s="17" t="n">
        <f aca="false">DATA!D3147</f>
        <v>71</v>
      </c>
      <c r="E3147" s="18" t="n">
        <f aca="false">DATA!F3147</f>
        <v>2</v>
      </c>
      <c r="F3147" s="19" t="n">
        <f aca="false">DATA!G3147</f>
        <v>38.77</v>
      </c>
      <c r="G3147" s="19" t="n">
        <f aca="false">DATA!H3147</f>
        <v>4.78</v>
      </c>
      <c r="H3147" s="18" t="n">
        <f aca="false">DATA!E3147</f>
        <v>7</v>
      </c>
      <c r="I3147" s="20" t="n">
        <f aca="false">F3147*E3147</f>
        <v>77.54</v>
      </c>
      <c r="J3147" s="20" t="n">
        <f aca="false">PARAMETER!$B$4*G3147*SQRT(E3147)</f>
        <v>11.119113189149</v>
      </c>
      <c r="K3147" s="20" t="n">
        <f aca="false">I3147+J3147</f>
        <v>88.659113189149</v>
      </c>
      <c r="L3147" s="20" t="n">
        <f aca="false">K3147+F3147*H3147</f>
        <v>360.049113189149</v>
      </c>
      <c r="M3147" s="16" t="str">
        <f aca="false">IF(C3147&lt;=K3147,"REORDER",IF(C3147&gt;L3147,"OVERSTOCK","OK"))</f>
        <v>OK</v>
      </c>
      <c r="N3147" s="16" t="str">
        <f aca="false">IF(C3147&lt;=D3147,"REORDER","OK")</f>
        <v>OK</v>
      </c>
      <c r="O3147" s="18" t="n">
        <f aca="false">IF(D3147&lt;I3147,1,0)</f>
        <v>1</v>
      </c>
      <c r="P3147" s="20" t="n">
        <f aca="false">C3147/F3147</f>
        <v>5.93242197575445</v>
      </c>
      <c r="Q3147" s="19" t="n">
        <f aca="false">DATA!N3147</f>
        <v>110.92</v>
      </c>
      <c r="R3147" s="19" t="n">
        <f aca="false">DATA!O3147</f>
        <v>1.07</v>
      </c>
      <c r="S3147" s="17" t="n">
        <f aca="false">C3147*Q3147</f>
        <v>25511.6</v>
      </c>
      <c r="T3147" s="19" t="n">
        <f aca="false">C3147*R3147</f>
        <v>246.1</v>
      </c>
      <c r="U3147" s="20" t="n">
        <f aca="false">MAX(0,C3147-L3147)</f>
        <v>0</v>
      </c>
      <c r="V3147" s="17" t="n">
        <f aca="false">U3147*Q3147</f>
        <v>0</v>
      </c>
      <c r="W3147" s="19" t="n">
        <f aca="false">U3147*R3147</f>
        <v>0</v>
      </c>
      <c r="X3147" s="20" t="n">
        <f aca="false">MAX(0,K3147-C3147)</f>
        <v>0</v>
      </c>
      <c r="Y3147" s="17" t="n">
        <f aca="false">F3147*PARAMETER!$B$5*Q3147</f>
        <v>1569634.466</v>
      </c>
      <c r="Z3147" s="21" t="n">
        <f aca="false">SUMIF($Y$2:$Y$3205,"&gt;="&amp;Y3147)/SUM($Y$2:$Y$3205)</f>
        <v>0.495430170534073</v>
      </c>
      <c r="AA3147" s="16" t="str">
        <f aca="false">IF(Z3147&lt;=PARAMETER!$B$7,"A",IF(Z3147&lt;=PARAMETER!$B$8,"B","C"))</f>
        <v>A</v>
      </c>
      <c r="AB3147" s="22" t="n">
        <f aca="false">G3147/F3147</f>
        <v>0.123291204539592</v>
      </c>
      <c r="AC3147" s="16" t="str">
        <f aca="false">IF(AB3147&lt;=PARAMETER!$B$9,"X",IF(AB3147&lt;=PARAMETER!$B$10,"Y","Z"))</f>
        <v>X</v>
      </c>
      <c r="AD3147" s="16" t="str">
        <f aca="false">AA3147&amp;AC3147</f>
        <v>AX</v>
      </c>
      <c r="AE3147" s="22" t="n">
        <f aca="false">DATA!I3147</f>
        <v>0.95</v>
      </c>
      <c r="AF3147" s="18" t="n">
        <f aca="false">DATA!L3147</f>
        <v>56</v>
      </c>
      <c r="AG3147" s="16" t="str">
        <f aca="false">DATA!K3147</f>
        <v>D</v>
      </c>
      <c r="AH3147" s="18" t="n">
        <f aca="false">IF(AE3147&gt;=PARAMETER!$B$12,1,0)</f>
        <v>1</v>
      </c>
      <c r="AI3147" s="18" t="n">
        <f aca="false">IF(AF3147&gt;=PARAMETER!$B$13,1,0)</f>
        <v>0</v>
      </c>
      <c r="AJ3147" s="18" t="n">
        <f aca="false">IF(AND(AH3147=1,AI3147=1),1,0)</f>
        <v>0</v>
      </c>
    </row>
    <row r="3148" customFormat="false" ht="15" hidden="false" customHeight="false" outlineLevel="0" collapsed="false">
      <c r="A3148" s="16" t="str">
        <f aca="false">DATA!A3148</f>
        <v>ITM13146</v>
      </c>
      <c r="B3148" s="16" t="str">
        <f aca="false">DATA!B3148</f>
        <v>Pharma</v>
      </c>
      <c r="C3148" s="17" t="n">
        <f aca="false">DATA!C3148</f>
        <v>475</v>
      </c>
      <c r="D3148" s="17" t="n">
        <f aca="false">DATA!D3148</f>
        <v>56</v>
      </c>
      <c r="E3148" s="18" t="n">
        <f aca="false">DATA!F3148</f>
        <v>9</v>
      </c>
      <c r="F3148" s="19" t="n">
        <f aca="false">DATA!G3148</f>
        <v>8</v>
      </c>
      <c r="G3148" s="19" t="n">
        <f aca="false">DATA!H3148</f>
        <v>2.67</v>
      </c>
      <c r="H3148" s="18" t="n">
        <f aca="false">DATA!E3148</f>
        <v>6</v>
      </c>
      <c r="I3148" s="20" t="n">
        <f aca="false">F3148*E3148</f>
        <v>72</v>
      </c>
      <c r="J3148" s="20" t="n">
        <f aca="false">PARAMETER!$B$4*G3148*SQRT(E3148)</f>
        <v>13.1752775518813</v>
      </c>
      <c r="K3148" s="20" t="n">
        <f aca="false">I3148+J3148</f>
        <v>85.1752775518813</v>
      </c>
      <c r="L3148" s="20" t="n">
        <f aca="false">K3148+F3148*H3148</f>
        <v>133.175277551881</v>
      </c>
      <c r="M3148" s="16" t="str">
        <f aca="false">IF(C3148&lt;=K3148,"REORDER",IF(C3148&gt;L3148,"OVERSTOCK","OK"))</f>
        <v>OVERSTOCK</v>
      </c>
      <c r="N3148" s="16" t="str">
        <f aca="false">IF(C3148&lt;=D3148,"REORDER","OK")</f>
        <v>OK</v>
      </c>
      <c r="O3148" s="18" t="n">
        <f aca="false">IF(D3148&lt;I3148,1,0)</f>
        <v>1</v>
      </c>
      <c r="P3148" s="20" t="n">
        <f aca="false">C3148/F3148</f>
        <v>59.375</v>
      </c>
      <c r="Q3148" s="19" t="n">
        <f aca="false">DATA!N3148</f>
        <v>138.99</v>
      </c>
      <c r="R3148" s="19" t="n">
        <f aca="false">DATA!O3148</f>
        <v>0.75</v>
      </c>
      <c r="S3148" s="17" t="n">
        <f aca="false">C3148*Q3148</f>
        <v>66020.25</v>
      </c>
      <c r="T3148" s="19" t="n">
        <f aca="false">C3148*R3148</f>
        <v>356.25</v>
      </c>
      <c r="U3148" s="20" t="n">
        <f aca="false">MAX(0,C3148-L3148)</f>
        <v>341.824722448119</v>
      </c>
      <c r="V3148" s="17" t="n">
        <f aca="false">U3148*Q3148</f>
        <v>47510.218173064</v>
      </c>
      <c r="W3148" s="19" t="n">
        <f aca="false">U3148*R3148</f>
        <v>256.368541836089</v>
      </c>
      <c r="X3148" s="20" t="n">
        <f aca="false">MAX(0,K3148-C3148)</f>
        <v>0</v>
      </c>
      <c r="Y3148" s="17" t="n">
        <f aca="false">F3148*PARAMETER!$B$5*Q3148</f>
        <v>405850.8</v>
      </c>
      <c r="Z3148" s="21" t="n">
        <f aca="false">SUMIF($Y$2:$Y$3205,"&gt;="&amp;Y3148)/SUM($Y$2:$Y$3205)</f>
        <v>0.933762191400123</v>
      </c>
      <c r="AA3148" s="16" t="str">
        <f aca="false">IF(Z3148&lt;=PARAMETER!$B$7,"A",IF(Z3148&lt;=PARAMETER!$B$8,"B","C"))</f>
        <v>B</v>
      </c>
      <c r="AB3148" s="22" t="n">
        <f aca="false">G3148/F3148</f>
        <v>0.33375</v>
      </c>
      <c r="AC3148" s="16" t="str">
        <f aca="false">IF(AB3148&lt;=PARAMETER!$B$9,"X",IF(AB3148&lt;=PARAMETER!$B$10,"Y","Z"))</f>
        <v>Y</v>
      </c>
      <c r="AD3148" s="16" t="str">
        <f aca="false">AA3148&amp;AC3148</f>
        <v>BY</v>
      </c>
      <c r="AE3148" s="22" t="n">
        <f aca="false">DATA!I3148</f>
        <v>0.31</v>
      </c>
      <c r="AF3148" s="18" t="n">
        <f aca="false">DATA!L3148</f>
        <v>105</v>
      </c>
      <c r="AG3148" s="16" t="str">
        <f aca="false">DATA!K3148</f>
        <v>A</v>
      </c>
      <c r="AH3148" s="18" t="n">
        <f aca="false">IF(AE3148&gt;=PARAMETER!$B$12,1,0)</f>
        <v>0</v>
      </c>
      <c r="AI3148" s="18" t="n">
        <f aca="false">IF(AF3148&gt;=PARAMETER!$B$13,1,0)</f>
        <v>1</v>
      </c>
      <c r="AJ3148" s="18" t="n">
        <f aca="false">IF(AND(AH3148=1,AI3148=1),1,0)</f>
        <v>0</v>
      </c>
    </row>
    <row r="3149" customFormat="false" ht="15" hidden="false" customHeight="false" outlineLevel="0" collapsed="false">
      <c r="A3149" s="16" t="str">
        <f aca="false">DATA!A3149</f>
        <v>ITM13147</v>
      </c>
      <c r="B3149" s="16" t="str">
        <f aca="false">DATA!B3149</f>
        <v>Electronics</v>
      </c>
      <c r="C3149" s="17" t="n">
        <f aca="false">DATA!C3149</f>
        <v>219</v>
      </c>
      <c r="D3149" s="17" t="n">
        <f aca="false">DATA!D3149</f>
        <v>43</v>
      </c>
      <c r="E3149" s="18" t="n">
        <f aca="false">DATA!F3149</f>
        <v>6</v>
      </c>
      <c r="F3149" s="19" t="n">
        <f aca="false">DATA!G3149</f>
        <v>11.04</v>
      </c>
      <c r="G3149" s="19" t="n">
        <f aca="false">DATA!H3149</f>
        <v>3.93</v>
      </c>
      <c r="H3149" s="18" t="n">
        <f aca="false">DATA!E3149</f>
        <v>11</v>
      </c>
      <c r="I3149" s="20" t="n">
        <f aca="false">F3149*E3149</f>
        <v>66.24</v>
      </c>
      <c r="J3149" s="20" t="n">
        <f aca="false">PARAMETER!$B$4*G3149*SQRT(E3149)</f>
        <v>15.8341747042575</v>
      </c>
      <c r="K3149" s="20" t="n">
        <f aca="false">I3149+J3149</f>
        <v>82.0741747042575</v>
      </c>
      <c r="L3149" s="20" t="n">
        <f aca="false">K3149+F3149*H3149</f>
        <v>203.514174704258</v>
      </c>
      <c r="M3149" s="16" t="str">
        <f aca="false">IF(C3149&lt;=K3149,"REORDER",IF(C3149&gt;L3149,"OVERSTOCK","OK"))</f>
        <v>OVERSTOCK</v>
      </c>
      <c r="N3149" s="16" t="str">
        <f aca="false">IF(C3149&lt;=D3149,"REORDER","OK")</f>
        <v>OK</v>
      </c>
      <c r="O3149" s="18" t="n">
        <f aca="false">IF(D3149&lt;I3149,1,0)</f>
        <v>1</v>
      </c>
      <c r="P3149" s="20" t="n">
        <f aca="false">C3149/F3149</f>
        <v>19.8369565217391</v>
      </c>
      <c r="Q3149" s="19" t="n">
        <f aca="false">DATA!N3149</f>
        <v>117.3</v>
      </c>
      <c r="R3149" s="19" t="n">
        <f aca="false">DATA!O3149</f>
        <v>0.98</v>
      </c>
      <c r="S3149" s="17" t="n">
        <f aca="false">C3149*Q3149</f>
        <v>25688.7</v>
      </c>
      <c r="T3149" s="19" t="n">
        <f aca="false">C3149*R3149</f>
        <v>214.62</v>
      </c>
      <c r="U3149" s="20" t="n">
        <f aca="false">MAX(0,C3149-L3149)</f>
        <v>15.4858252957425</v>
      </c>
      <c r="V3149" s="17" t="n">
        <f aca="false">U3149*Q3149</f>
        <v>1816.48730719059</v>
      </c>
      <c r="W3149" s="19" t="n">
        <f aca="false">U3149*R3149</f>
        <v>15.1761087898276</v>
      </c>
      <c r="X3149" s="20" t="n">
        <f aca="false">MAX(0,K3149-C3149)</f>
        <v>0</v>
      </c>
      <c r="Y3149" s="17" t="n">
        <f aca="false">F3149*PARAMETER!$B$5*Q3149</f>
        <v>472672.08</v>
      </c>
      <c r="Z3149" s="21" t="n">
        <f aca="false">SUMIF($Y$2:$Y$3205,"&gt;="&amp;Y3149)/SUM($Y$2:$Y$3205)</f>
        <v>0.914920234954801</v>
      </c>
      <c r="AA3149" s="16" t="str">
        <f aca="false">IF(Z3149&lt;=PARAMETER!$B$7,"A",IF(Z3149&lt;=PARAMETER!$B$8,"B","C"))</f>
        <v>B</v>
      </c>
      <c r="AB3149" s="22" t="n">
        <f aca="false">G3149/F3149</f>
        <v>0.355978260869565</v>
      </c>
      <c r="AC3149" s="16" t="str">
        <f aca="false">IF(AB3149&lt;=PARAMETER!$B$9,"X",IF(AB3149&lt;=PARAMETER!$B$10,"Y","Z"))</f>
        <v>Y</v>
      </c>
      <c r="AD3149" s="16" t="str">
        <f aca="false">AA3149&amp;AC3149</f>
        <v>BY</v>
      </c>
      <c r="AE3149" s="22" t="n">
        <f aca="false">DATA!I3149</f>
        <v>0.14</v>
      </c>
      <c r="AF3149" s="18" t="n">
        <f aca="false">DATA!L3149</f>
        <v>115</v>
      </c>
      <c r="AG3149" s="16" t="str">
        <f aca="false">DATA!K3149</f>
        <v>D</v>
      </c>
      <c r="AH3149" s="18" t="n">
        <f aca="false">IF(AE3149&gt;=PARAMETER!$B$12,1,0)</f>
        <v>0</v>
      </c>
      <c r="AI3149" s="18" t="n">
        <f aca="false">IF(AF3149&gt;=PARAMETER!$B$13,1,0)</f>
        <v>1</v>
      </c>
      <c r="AJ3149" s="18" t="n">
        <f aca="false">IF(AND(AH3149=1,AI3149=1),1,0)</f>
        <v>0</v>
      </c>
    </row>
    <row r="3150" customFormat="false" ht="15" hidden="false" customHeight="false" outlineLevel="0" collapsed="false">
      <c r="A3150" s="16" t="str">
        <f aca="false">DATA!A3150</f>
        <v>ITM13148</v>
      </c>
      <c r="B3150" s="16" t="str">
        <f aca="false">DATA!B3150</f>
        <v>Apparel</v>
      </c>
      <c r="C3150" s="17" t="n">
        <f aca="false">DATA!C3150</f>
        <v>317</v>
      </c>
      <c r="D3150" s="17" t="n">
        <f aca="false">DATA!D3150</f>
        <v>26</v>
      </c>
      <c r="E3150" s="18" t="n">
        <f aca="false">DATA!F3150</f>
        <v>5</v>
      </c>
      <c r="F3150" s="19" t="n">
        <f aca="false">DATA!G3150</f>
        <v>34.61</v>
      </c>
      <c r="G3150" s="19" t="n">
        <f aca="false">DATA!H3150</f>
        <v>0.71</v>
      </c>
      <c r="H3150" s="18" t="n">
        <f aca="false">DATA!E3150</f>
        <v>11</v>
      </c>
      <c r="I3150" s="20" t="n">
        <f aca="false">F3150*E3150</f>
        <v>173.05</v>
      </c>
      <c r="J3150" s="20" t="n">
        <f aca="false">PARAMETER!$B$4*G3150*SQRT(E3150)</f>
        <v>2.6113832112594</v>
      </c>
      <c r="K3150" s="20" t="n">
        <f aca="false">I3150+J3150</f>
        <v>175.661383211259</v>
      </c>
      <c r="L3150" s="20" t="n">
        <f aca="false">K3150+F3150*H3150</f>
        <v>556.371383211259</v>
      </c>
      <c r="M3150" s="16" t="str">
        <f aca="false">IF(C3150&lt;=K3150,"REORDER",IF(C3150&gt;L3150,"OVERSTOCK","OK"))</f>
        <v>OK</v>
      </c>
      <c r="N3150" s="16" t="str">
        <f aca="false">IF(C3150&lt;=D3150,"REORDER","OK")</f>
        <v>OK</v>
      </c>
      <c r="O3150" s="18" t="n">
        <f aca="false">IF(D3150&lt;I3150,1,0)</f>
        <v>1</v>
      </c>
      <c r="P3150" s="20" t="n">
        <f aca="false">C3150/F3150</f>
        <v>9.15920254261774</v>
      </c>
      <c r="Q3150" s="19" t="n">
        <f aca="false">DATA!N3150</f>
        <v>53.84</v>
      </c>
      <c r="R3150" s="19" t="n">
        <f aca="false">DATA!O3150</f>
        <v>1.31</v>
      </c>
      <c r="S3150" s="17" t="n">
        <f aca="false">C3150*Q3150</f>
        <v>17067.28</v>
      </c>
      <c r="T3150" s="19" t="n">
        <f aca="false">C3150*R3150</f>
        <v>415.27</v>
      </c>
      <c r="U3150" s="20" t="n">
        <f aca="false">MAX(0,C3150-L3150)</f>
        <v>0</v>
      </c>
      <c r="V3150" s="17" t="n">
        <f aca="false">U3150*Q3150</f>
        <v>0</v>
      </c>
      <c r="W3150" s="19" t="n">
        <f aca="false">U3150*R3150</f>
        <v>0</v>
      </c>
      <c r="X3150" s="20" t="n">
        <f aca="false">MAX(0,K3150-C3150)</f>
        <v>0</v>
      </c>
      <c r="Y3150" s="17" t="n">
        <f aca="false">F3150*PARAMETER!$B$5*Q3150</f>
        <v>680141.876</v>
      </c>
      <c r="Z3150" s="21" t="n">
        <f aca="false">SUMIF($Y$2:$Y$3205,"&gt;="&amp;Y3150)/SUM($Y$2:$Y$3205)</f>
        <v>0.850926056579825</v>
      </c>
      <c r="AA3150" s="16" t="str">
        <f aca="false">IF(Z3150&lt;=PARAMETER!$B$7,"A",IF(Z3150&lt;=PARAMETER!$B$8,"B","C"))</f>
        <v>B</v>
      </c>
      <c r="AB3150" s="22" t="n">
        <f aca="false">G3150/F3150</f>
        <v>0.0205143022247905</v>
      </c>
      <c r="AC3150" s="16" t="str">
        <f aca="false">IF(AB3150&lt;=PARAMETER!$B$9,"X",IF(AB3150&lt;=PARAMETER!$B$10,"Y","Z"))</f>
        <v>X</v>
      </c>
      <c r="AD3150" s="16" t="str">
        <f aca="false">AA3150&amp;AC3150</f>
        <v>BX</v>
      </c>
      <c r="AE3150" s="22" t="n">
        <f aca="false">DATA!I3150</f>
        <v>0.36</v>
      </c>
      <c r="AF3150" s="18" t="n">
        <f aca="false">DATA!L3150</f>
        <v>91</v>
      </c>
      <c r="AG3150" s="16" t="str">
        <f aca="false">DATA!K3150</f>
        <v>A</v>
      </c>
      <c r="AH3150" s="18" t="n">
        <f aca="false">IF(AE3150&gt;=PARAMETER!$B$12,1,0)</f>
        <v>0</v>
      </c>
      <c r="AI3150" s="18" t="n">
        <f aca="false">IF(AF3150&gt;=PARAMETER!$B$13,1,0)</f>
        <v>0</v>
      </c>
      <c r="AJ3150" s="18" t="n">
        <f aca="false">IF(AND(AH3150=1,AI3150=1),1,0)</f>
        <v>0</v>
      </c>
    </row>
    <row r="3151" customFormat="false" ht="15" hidden="false" customHeight="false" outlineLevel="0" collapsed="false">
      <c r="A3151" s="16" t="str">
        <f aca="false">DATA!A3151</f>
        <v>ITM13149</v>
      </c>
      <c r="B3151" s="16" t="str">
        <f aca="false">DATA!B3151</f>
        <v>Pharma</v>
      </c>
      <c r="C3151" s="17" t="n">
        <f aca="false">DATA!C3151</f>
        <v>365</v>
      </c>
      <c r="D3151" s="17" t="n">
        <f aca="false">DATA!D3151</f>
        <v>63</v>
      </c>
      <c r="E3151" s="18" t="n">
        <f aca="false">DATA!F3151</f>
        <v>3</v>
      </c>
      <c r="F3151" s="19" t="n">
        <f aca="false">DATA!G3151</f>
        <v>28.45</v>
      </c>
      <c r="G3151" s="19" t="n">
        <f aca="false">DATA!H3151</f>
        <v>9.56</v>
      </c>
      <c r="H3151" s="18" t="n">
        <f aca="false">DATA!E3151</f>
        <v>3</v>
      </c>
      <c r="I3151" s="20" t="n">
        <f aca="false">F3151*E3151</f>
        <v>85.35</v>
      </c>
      <c r="J3151" s="20" t="n">
        <f aca="false">PARAMETER!$B$4*G3151*SQRT(E3151)</f>
        <v>27.2361537056656</v>
      </c>
      <c r="K3151" s="20" t="n">
        <f aca="false">I3151+J3151</f>
        <v>112.586153705666</v>
      </c>
      <c r="L3151" s="20" t="n">
        <f aca="false">K3151+F3151*H3151</f>
        <v>197.936153705666</v>
      </c>
      <c r="M3151" s="16" t="str">
        <f aca="false">IF(C3151&lt;=K3151,"REORDER",IF(C3151&gt;L3151,"OVERSTOCK","OK"))</f>
        <v>OVERSTOCK</v>
      </c>
      <c r="N3151" s="16" t="str">
        <f aca="false">IF(C3151&lt;=D3151,"REORDER","OK")</f>
        <v>OK</v>
      </c>
      <c r="O3151" s="18" t="n">
        <f aca="false">IF(D3151&lt;I3151,1,0)</f>
        <v>1</v>
      </c>
      <c r="P3151" s="20" t="n">
        <f aca="false">C3151/F3151</f>
        <v>12.829525483304</v>
      </c>
      <c r="Q3151" s="19" t="n">
        <f aca="false">DATA!N3151</f>
        <v>21.91</v>
      </c>
      <c r="R3151" s="19" t="n">
        <f aca="false">DATA!O3151</f>
        <v>0.4</v>
      </c>
      <c r="S3151" s="17" t="n">
        <f aca="false">C3151*Q3151</f>
        <v>7997.15</v>
      </c>
      <c r="T3151" s="19" t="n">
        <f aca="false">C3151*R3151</f>
        <v>146</v>
      </c>
      <c r="U3151" s="20" t="n">
        <f aca="false">MAX(0,C3151-L3151)</f>
        <v>167.063846294334</v>
      </c>
      <c r="V3151" s="17" t="n">
        <f aca="false">U3151*Q3151</f>
        <v>3660.36887230887</v>
      </c>
      <c r="W3151" s="19" t="n">
        <f aca="false">U3151*R3151</f>
        <v>66.8255385177338</v>
      </c>
      <c r="X3151" s="20" t="n">
        <f aca="false">MAX(0,K3151-C3151)</f>
        <v>0</v>
      </c>
      <c r="Y3151" s="17" t="n">
        <f aca="false">F3151*PARAMETER!$B$5*Q3151</f>
        <v>227518.9175</v>
      </c>
      <c r="Z3151" s="21" t="n">
        <f aca="false">SUMIF($Y$2:$Y$3205,"&gt;="&amp;Y3151)/SUM($Y$2:$Y$3205)</f>
        <v>0.977669481276844</v>
      </c>
      <c r="AA3151" s="16" t="str">
        <f aca="false">IF(Z3151&lt;=PARAMETER!$B$7,"A",IF(Z3151&lt;=PARAMETER!$B$8,"B","C"))</f>
        <v>C</v>
      </c>
      <c r="AB3151" s="22" t="n">
        <f aca="false">G3151/F3151</f>
        <v>0.336028119507909</v>
      </c>
      <c r="AC3151" s="16" t="str">
        <f aca="false">IF(AB3151&lt;=PARAMETER!$B$9,"X",IF(AB3151&lt;=PARAMETER!$B$10,"Y","Z"))</f>
        <v>Y</v>
      </c>
      <c r="AD3151" s="16" t="str">
        <f aca="false">AA3151&amp;AC3151</f>
        <v>CY</v>
      </c>
      <c r="AE3151" s="22" t="n">
        <f aca="false">DATA!I3151</f>
        <v>0.46</v>
      </c>
      <c r="AF3151" s="18" t="n">
        <f aca="false">DATA!L3151</f>
        <v>40</v>
      </c>
      <c r="AG3151" s="16" t="str">
        <f aca="false">DATA!K3151</f>
        <v>C</v>
      </c>
      <c r="AH3151" s="18" t="n">
        <f aca="false">IF(AE3151&gt;=PARAMETER!$B$12,1,0)</f>
        <v>0</v>
      </c>
      <c r="AI3151" s="18" t="n">
        <f aca="false">IF(AF3151&gt;=PARAMETER!$B$13,1,0)</f>
        <v>0</v>
      </c>
      <c r="AJ3151" s="18" t="n">
        <f aca="false">IF(AND(AH3151=1,AI3151=1),1,0)</f>
        <v>0</v>
      </c>
    </row>
    <row r="3152" customFormat="false" ht="15" hidden="false" customHeight="false" outlineLevel="0" collapsed="false">
      <c r="A3152" s="16" t="str">
        <f aca="false">DATA!A3152</f>
        <v>ITM13150</v>
      </c>
      <c r="B3152" s="16" t="str">
        <f aca="false">DATA!B3152</f>
        <v>Electronics</v>
      </c>
      <c r="C3152" s="17" t="n">
        <f aca="false">DATA!C3152</f>
        <v>259</v>
      </c>
      <c r="D3152" s="17" t="n">
        <f aca="false">DATA!D3152</f>
        <v>85</v>
      </c>
      <c r="E3152" s="18" t="n">
        <f aca="false">DATA!F3152</f>
        <v>3</v>
      </c>
      <c r="F3152" s="19" t="n">
        <f aca="false">DATA!G3152</f>
        <v>10.99</v>
      </c>
      <c r="G3152" s="19" t="n">
        <f aca="false">DATA!H3152</f>
        <v>4.45</v>
      </c>
      <c r="H3152" s="18" t="n">
        <f aca="false">DATA!E3152</f>
        <v>4</v>
      </c>
      <c r="I3152" s="20" t="n">
        <f aca="false">F3152*E3152</f>
        <v>32.97</v>
      </c>
      <c r="J3152" s="20" t="n">
        <f aca="false">PARAMETER!$B$4*G3152*SQRT(E3152)</f>
        <v>12.6779167353778</v>
      </c>
      <c r="K3152" s="20" t="n">
        <f aca="false">I3152+J3152</f>
        <v>45.6479167353778</v>
      </c>
      <c r="L3152" s="20" t="n">
        <f aca="false">K3152+F3152*H3152</f>
        <v>89.6079167353778</v>
      </c>
      <c r="M3152" s="16" t="str">
        <f aca="false">IF(C3152&lt;=K3152,"REORDER",IF(C3152&gt;L3152,"OVERSTOCK","OK"))</f>
        <v>OVERSTOCK</v>
      </c>
      <c r="N3152" s="16" t="str">
        <f aca="false">IF(C3152&lt;=D3152,"REORDER","OK")</f>
        <v>OK</v>
      </c>
      <c r="O3152" s="18" t="n">
        <f aca="false">IF(D3152&lt;I3152,1,0)</f>
        <v>0</v>
      </c>
      <c r="P3152" s="20" t="n">
        <f aca="false">C3152/F3152</f>
        <v>23.5668789808917</v>
      </c>
      <c r="Q3152" s="19" t="n">
        <f aca="false">DATA!N3152</f>
        <v>83.47</v>
      </c>
      <c r="R3152" s="19" t="n">
        <f aca="false">DATA!O3152</f>
        <v>1.8</v>
      </c>
      <c r="S3152" s="17" t="n">
        <f aca="false">C3152*Q3152</f>
        <v>21618.73</v>
      </c>
      <c r="T3152" s="19" t="n">
        <f aca="false">C3152*R3152</f>
        <v>466.2</v>
      </c>
      <c r="U3152" s="20" t="n">
        <f aca="false">MAX(0,C3152-L3152)</f>
        <v>169.392083264622</v>
      </c>
      <c r="V3152" s="17" t="n">
        <f aca="false">U3152*Q3152</f>
        <v>14139.157190098</v>
      </c>
      <c r="W3152" s="19" t="n">
        <f aca="false">U3152*R3152</f>
        <v>304.90574987632</v>
      </c>
      <c r="X3152" s="20" t="n">
        <f aca="false">MAX(0,K3152-C3152)</f>
        <v>0</v>
      </c>
      <c r="Y3152" s="17" t="n">
        <f aca="false">F3152*PARAMETER!$B$5*Q3152</f>
        <v>334827.3845</v>
      </c>
      <c r="Z3152" s="21" t="n">
        <f aca="false">SUMIF($Y$2:$Y$3205,"&gt;="&amp;Y3152)/SUM($Y$2:$Y$3205)</f>
        <v>0.952459497788013</v>
      </c>
      <c r="AA3152" s="16" t="str">
        <f aca="false">IF(Z3152&lt;=PARAMETER!$B$7,"A",IF(Z3152&lt;=PARAMETER!$B$8,"B","C"))</f>
        <v>C</v>
      </c>
      <c r="AB3152" s="22" t="n">
        <f aca="false">G3152/F3152</f>
        <v>0.4049135577798</v>
      </c>
      <c r="AC3152" s="16" t="str">
        <f aca="false">IF(AB3152&lt;=PARAMETER!$B$9,"X",IF(AB3152&lt;=PARAMETER!$B$10,"Y","Z"))</f>
        <v>Y</v>
      </c>
      <c r="AD3152" s="16" t="str">
        <f aca="false">AA3152&amp;AC3152</f>
        <v>CY</v>
      </c>
      <c r="AE3152" s="22" t="n">
        <f aca="false">DATA!I3152</f>
        <v>0.66</v>
      </c>
      <c r="AF3152" s="18" t="n">
        <f aca="false">DATA!L3152</f>
        <v>166</v>
      </c>
      <c r="AG3152" s="16" t="str">
        <f aca="false">DATA!K3152</f>
        <v>B</v>
      </c>
      <c r="AH3152" s="18" t="n">
        <f aca="false">IF(AE3152&gt;=PARAMETER!$B$12,1,0)</f>
        <v>0</v>
      </c>
      <c r="AI3152" s="18" t="n">
        <f aca="false">IF(AF3152&gt;=PARAMETER!$B$13,1,0)</f>
        <v>1</v>
      </c>
      <c r="AJ3152" s="18" t="n">
        <f aca="false">IF(AND(AH3152=1,AI3152=1),1,0)</f>
        <v>0</v>
      </c>
    </row>
    <row r="3153" customFormat="false" ht="15" hidden="false" customHeight="false" outlineLevel="0" collapsed="false">
      <c r="A3153" s="16" t="str">
        <f aca="false">DATA!A3153</f>
        <v>ITM13151</v>
      </c>
      <c r="B3153" s="16" t="str">
        <f aca="false">DATA!B3153</f>
        <v>Groceries</v>
      </c>
      <c r="C3153" s="17" t="n">
        <f aca="false">DATA!C3153</f>
        <v>134</v>
      </c>
      <c r="D3153" s="17" t="n">
        <f aca="false">DATA!D3153</f>
        <v>94</v>
      </c>
      <c r="E3153" s="18" t="n">
        <f aca="false">DATA!F3153</f>
        <v>5</v>
      </c>
      <c r="F3153" s="19" t="n">
        <f aca="false">DATA!G3153</f>
        <v>45.24</v>
      </c>
      <c r="G3153" s="19" t="n">
        <f aca="false">DATA!H3153</f>
        <v>7.99</v>
      </c>
      <c r="H3153" s="18" t="n">
        <f aca="false">DATA!E3153</f>
        <v>10</v>
      </c>
      <c r="I3153" s="20" t="n">
        <f aca="false">F3153*E3153</f>
        <v>226.2</v>
      </c>
      <c r="J3153" s="20" t="n">
        <f aca="false">PARAMETER!$B$4*G3153*SQRT(E3153)</f>
        <v>29.3872561379756</v>
      </c>
      <c r="K3153" s="20" t="n">
        <f aca="false">I3153+J3153</f>
        <v>255.587256137976</v>
      </c>
      <c r="L3153" s="20" t="n">
        <f aca="false">K3153+F3153*H3153</f>
        <v>707.987256137976</v>
      </c>
      <c r="M3153" s="16" t="str">
        <f aca="false">IF(C3153&lt;=K3153,"REORDER",IF(C3153&gt;L3153,"OVERSTOCK","OK"))</f>
        <v>REORDER</v>
      </c>
      <c r="N3153" s="16" t="str">
        <f aca="false">IF(C3153&lt;=D3153,"REORDER","OK")</f>
        <v>OK</v>
      </c>
      <c r="O3153" s="18" t="n">
        <f aca="false">IF(D3153&lt;I3153,1,0)</f>
        <v>1</v>
      </c>
      <c r="P3153" s="20" t="n">
        <f aca="false">C3153/F3153</f>
        <v>2.96198054818745</v>
      </c>
      <c r="Q3153" s="19" t="n">
        <f aca="false">DATA!N3153</f>
        <v>133.05</v>
      </c>
      <c r="R3153" s="19" t="n">
        <f aca="false">DATA!O3153</f>
        <v>1.16</v>
      </c>
      <c r="S3153" s="17" t="n">
        <f aca="false">C3153*Q3153</f>
        <v>17828.7</v>
      </c>
      <c r="T3153" s="19" t="n">
        <f aca="false">C3153*R3153</f>
        <v>155.44</v>
      </c>
      <c r="U3153" s="20" t="n">
        <f aca="false">MAX(0,C3153-L3153)</f>
        <v>0</v>
      </c>
      <c r="V3153" s="17" t="n">
        <f aca="false">U3153*Q3153</f>
        <v>0</v>
      </c>
      <c r="W3153" s="19" t="n">
        <f aca="false">U3153*R3153</f>
        <v>0</v>
      </c>
      <c r="X3153" s="20" t="n">
        <f aca="false">MAX(0,K3153-C3153)</f>
        <v>121.587256137976</v>
      </c>
      <c r="Y3153" s="17" t="n">
        <f aca="false">F3153*PARAMETER!$B$5*Q3153</f>
        <v>2197001.43</v>
      </c>
      <c r="Z3153" s="21" t="n">
        <f aca="false">SUMIF($Y$2:$Y$3205,"&gt;="&amp;Y3153)/SUM($Y$2:$Y$3205)</f>
        <v>0.272544975322272</v>
      </c>
      <c r="AA3153" s="16" t="str">
        <f aca="false">IF(Z3153&lt;=PARAMETER!$B$7,"A",IF(Z3153&lt;=PARAMETER!$B$8,"B","C"))</f>
        <v>A</v>
      </c>
      <c r="AB3153" s="22" t="n">
        <f aca="false">G3153/F3153</f>
        <v>0.176613616268789</v>
      </c>
      <c r="AC3153" s="16" t="str">
        <f aca="false">IF(AB3153&lt;=PARAMETER!$B$9,"X",IF(AB3153&lt;=PARAMETER!$B$10,"Y","Z"))</f>
        <v>X</v>
      </c>
      <c r="AD3153" s="16" t="str">
        <f aca="false">AA3153&amp;AC3153</f>
        <v>AX</v>
      </c>
      <c r="AE3153" s="22" t="n">
        <f aca="false">DATA!I3153</f>
        <v>0.82</v>
      </c>
      <c r="AF3153" s="18" t="n">
        <f aca="false">DATA!L3153</f>
        <v>152</v>
      </c>
      <c r="AG3153" s="16" t="str">
        <f aca="false">DATA!K3153</f>
        <v>D</v>
      </c>
      <c r="AH3153" s="18" t="n">
        <f aca="false">IF(AE3153&gt;=PARAMETER!$B$12,1,0)</f>
        <v>1</v>
      </c>
      <c r="AI3153" s="18" t="n">
        <f aca="false">IF(AF3153&gt;=PARAMETER!$B$13,1,0)</f>
        <v>1</v>
      </c>
      <c r="AJ3153" s="18" t="n">
        <f aca="false">IF(AND(AH3153=1,AI3153=1),1,0)</f>
        <v>1</v>
      </c>
    </row>
    <row r="3154" customFormat="false" ht="15" hidden="false" customHeight="false" outlineLevel="0" collapsed="false">
      <c r="A3154" s="16" t="str">
        <f aca="false">DATA!A3154</f>
        <v>ITM13152</v>
      </c>
      <c r="B3154" s="16" t="str">
        <f aca="false">DATA!B3154</f>
        <v>Groceries</v>
      </c>
      <c r="C3154" s="17" t="n">
        <f aca="false">DATA!C3154</f>
        <v>45</v>
      </c>
      <c r="D3154" s="17" t="n">
        <f aca="false">DATA!D3154</f>
        <v>49</v>
      </c>
      <c r="E3154" s="18" t="n">
        <f aca="false">DATA!F3154</f>
        <v>2</v>
      </c>
      <c r="F3154" s="19" t="n">
        <f aca="false">DATA!G3154</f>
        <v>14.52</v>
      </c>
      <c r="G3154" s="19" t="n">
        <f aca="false">DATA!H3154</f>
        <v>1.86</v>
      </c>
      <c r="H3154" s="18" t="n">
        <f aca="false">DATA!E3154</f>
        <v>7</v>
      </c>
      <c r="I3154" s="20" t="n">
        <f aca="false">F3154*E3154</f>
        <v>29.04</v>
      </c>
      <c r="J3154" s="20" t="n">
        <f aca="false">PARAMETER!$B$4*G3154*SQRT(E3154)</f>
        <v>4.32668421167722</v>
      </c>
      <c r="K3154" s="20" t="n">
        <f aca="false">I3154+J3154</f>
        <v>33.3666842116772</v>
      </c>
      <c r="L3154" s="20" t="n">
        <f aca="false">K3154+F3154*H3154</f>
        <v>135.006684211677</v>
      </c>
      <c r="M3154" s="16" t="str">
        <f aca="false">IF(C3154&lt;=K3154,"REORDER",IF(C3154&gt;L3154,"OVERSTOCK","OK"))</f>
        <v>OK</v>
      </c>
      <c r="N3154" s="16" t="str">
        <f aca="false">IF(C3154&lt;=D3154,"REORDER","OK")</f>
        <v>REORDER</v>
      </c>
      <c r="O3154" s="18" t="n">
        <f aca="false">IF(D3154&lt;I3154,1,0)</f>
        <v>0</v>
      </c>
      <c r="P3154" s="20" t="n">
        <f aca="false">C3154/F3154</f>
        <v>3.09917355371901</v>
      </c>
      <c r="Q3154" s="19" t="n">
        <f aca="false">DATA!N3154</f>
        <v>198.43</v>
      </c>
      <c r="R3154" s="19" t="n">
        <f aca="false">DATA!O3154</f>
        <v>0.14</v>
      </c>
      <c r="S3154" s="17" t="n">
        <f aca="false">C3154*Q3154</f>
        <v>8929.35</v>
      </c>
      <c r="T3154" s="19" t="n">
        <f aca="false">C3154*R3154</f>
        <v>6.3</v>
      </c>
      <c r="U3154" s="20" t="n">
        <f aca="false">MAX(0,C3154-L3154)</f>
        <v>0</v>
      </c>
      <c r="V3154" s="17" t="n">
        <f aca="false">U3154*Q3154</f>
        <v>0</v>
      </c>
      <c r="W3154" s="19" t="n">
        <f aca="false">U3154*R3154</f>
        <v>0</v>
      </c>
      <c r="X3154" s="20" t="n">
        <f aca="false">MAX(0,K3154-C3154)</f>
        <v>0</v>
      </c>
      <c r="Y3154" s="17" t="n">
        <f aca="false">F3154*PARAMETER!$B$5*Q3154</f>
        <v>1051639.314</v>
      </c>
      <c r="Z3154" s="21" t="n">
        <f aca="false">SUMIF($Y$2:$Y$3205,"&gt;="&amp;Y3154)/SUM($Y$2:$Y$3205)</f>
        <v>0.705802881108881</v>
      </c>
      <c r="AA3154" s="16" t="str">
        <f aca="false">IF(Z3154&lt;=PARAMETER!$B$7,"A",IF(Z3154&lt;=PARAMETER!$B$8,"B","C"))</f>
        <v>A</v>
      </c>
      <c r="AB3154" s="22" t="n">
        <f aca="false">G3154/F3154</f>
        <v>0.128099173553719</v>
      </c>
      <c r="AC3154" s="16" t="str">
        <f aca="false">IF(AB3154&lt;=PARAMETER!$B$9,"X",IF(AB3154&lt;=PARAMETER!$B$10,"Y","Z"))</f>
        <v>X</v>
      </c>
      <c r="AD3154" s="16" t="str">
        <f aca="false">AA3154&amp;AC3154</f>
        <v>AX</v>
      </c>
      <c r="AE3154" s="22" t="n">
        <f aca="false">DATA!I3154</f>
        <v>0.41</v>
      </c>
      <c r="AF3154" s="18" t="n">
        <f aca="false">DATA!L3154</f>
        <v>67</v>
      </c>
      <c r="AG3154" s="16" t="str">
        <f aca="false">DATA!K3154</f>
        <v>D</v>
      </c>
      <c r="AH3154" s="18" t="n">
        <f aca="false">IF(AE3154&gt;=PARAMETER!$B$12,1,0)</f>
        <v>0</v>
      </c>
      <c r="AI3154" s="18" t="n">
        <f aca="false">IF(AF3154&gt;=PARAMETER!$B$13,1,0)</f>
        <v>0</v>
      </c>
      <c r="AJ3154" s="18" t="n">
        <f aca="false">IF(AND(AH3154=1,AI3154=1),1,0)</f>
        <v>0</v>
      </c>
    </row>
    <row r="3155" customFormat="false" ht="15" hidden="false" customHeight="false" outlineLevel="0" collapsed="false">
      <c r="A3155" s="16" t="str">
        <f aca="false">DATA!A3155</f>
        <v>ITM13153</v>
      </c>
      <c r="B3155" s="16" t="str">
        <f aca="false">DATA!B3155</f>
        <v>Apparel</v>
      </c>
      <c r="C3155" s="17" t="n">
        <f aca="false">DATA!C3155</f>
        <v>426</v>
      </c>
      <c r="D3155" s="17" t="n">
        <f aca="false">DATA!D3155</f>
        <v>28</v>
      </c>
      <c r="E3155" s="18" t="n">
        <f aca="false">DATA!F3155</f>
        <v>3</v>
      </c>
      <c r="F3155" s="19" t="n">
        <f aca="false">DATA!G3155</f>
        <v>21.63</v>
      </c>
      <c r="G3155" s="19" t="n">
        <f aca="false">DATA!H3155</f>
        <v>8.22</v>
      </c>
      <c r="H3155" s="18" t="n">
        <f aca="false">DATA!E3155</f>
        <v>9</v>
      </c>
      <c r="I3155" s="20" t="n">
        <f aca="false">F3155*E3155</f>
        <v>64.89</v>
      </c>
      <c r="J3155" s="20" t="n">
        <f aca="false">PARAMETER!$B$4*G3155*SQRT(E3155)</f>
        <v>23.4185338347878</v>
      </c>
      <c r="K3155" s="20" t="n">
        <f aca="false">I3155+J3155</f>
        <v>88.3085338347878</v>
      </c>
      <c r="L3155" s="20" t="n">
        <f aca="false">K3155+F3155*H3155</f>
        <v>282.978533834788</v>
      </c>
      <c r="M3155" s="16" t="str">
        <f aca="false">IF(C3155&lt;=K3155,"REORDER",IF(C3155&gt;L3155,"OVERSTOCK","OK"))</f>
        <v>OVERSTOCK</v>
      </c>
      <c r="N3155" s="16" t="str">
        <f aca="false">IF(C3155&lt;=D3155,"REORDER","OK")</f>
        <v>OK</v>
      </c>
      <c r="O3155" s="18" t="n">
        <f aca="false">IF(D3155&lt;I3155,1,0)</f>
        <v>1</v>
      </c>
      <c r="P3155" s="20" t="n">
        <f aca="false">C3155/F3155</f>
        <v>19.6948682385576</v>
      </c>
      <c r="Q3155" s="19" t="n">
        <f aca="false">DATA!N3155</f>
        <v>54.94</v>
      </c>
      <c r="R3155" s="19" t="n">
        <f aca="false">DATA!O3155</f>
        <v>1.29</v>
      </c>
      <c r="S3155" s="17" t="n">
        <f aca="false">C3155*Q3155</f>
        <v>23404.44</v>
      </c>
      <c r="T3155" s="19" t="n">
        <f aca="false">C3155*R3155</f>
        <v>549.54</v>
      </c>
      <c r="U3155" s="20" t="n">
        <f aca="false">MAX(0,C3155-L3155)</f>
        <v>143.021466165212</v>
      </c>
      <c r="V3155" s="17" t="n">
        <f aca="false">U3155*Q3155</f>
        <v>7857.59935111676</v>
      </c>
      <c r="W3155" s="19" t="n">
        <f aca="false">U3155*R3155</f>
        <v>184.497691353124</v>
      </c>
      <c r="X3155" s="20" t="n">
        <f aca="false">MAX(0,K3155-C3155)</f>
        <v>0</v>
      </c>
      <c r="Y3155" s="17" t="n">
        <f aca="false">F3155*PARAMETER!$B$5*Q3155</f>
        <v>433748.553</v>
      </c>
      <c r="Z3155" s="21" t="n">
        <f aca="false">SUMIF($Y$2:$Y$3205,"&gt;="&amp;Y3155)/SUM($Y$2:$Y$3205)</f>
        <v>0.925709038512786</v>
      </c>
      <c r="AA3155" s="16" t="str">
        <f aca="false">IF(Z3155&lt;=PARAMETER!$B$7,"A",IF(Z3155&lt;=PARAMETER!$B$8,"B","C"))</f>
        <v>B</v>
      </c>
      <c r="AB3155" s="22" t="n">
        <f aca="false">G3155/F3155</f>
        <v>0.38002773925104</v>
      </c>
      <c r="AC3155" s="16" t="str">
        <f aca="false">IF(AB3155&lt;=PARAMETER!$B$9,"X",IF(AB3155&lt;=PARAMETER!$B$10,"Y","Z"))</f>
        <v>Y</v>
      </c>
      <c r="AD3155" s="16" t="str">
        <f aca="false">AA3155&amp;AC3155</f>
        <v>BY</v>
      </c>
      <c r="AE3155" s="22" t="n">
        <f aca="false">DATA!I3155</f>
        <v>0.53</v>
      </c>
      <c r="AF3155" s="18" t="n">
        <f aca="false">DATA!L3155</f>
        <v>32</v>
      </c>
      <c r="AG3155" s="16" t="str">
        <f aca="false">DATA!K3155</f>
        <v>B</v>
      </c>
      <c r="AH3155" s="18" t="n">
        <f aca="false">IF(AE3155&gt;=PARAMETER!$B$12,1,0)</f>
        <v>0</v>
      </c>
      <c r="AI3155" s="18" t="n">
        <f aca="false">IF(AF3155&gt;=PARAMETER!$B$13,1,0)</f>
        <v>0</v>
      </c>
      <c r="AJ3155" s="18" t="n">
        <f aca="false">IF(AND(AH3155=1,AI3155=1),1,0)</f>
        <v>0</v>
      </c>
    </row>
    <row r="3156" customFormat="false" ht="15" hidden="false" customHeight="false" outlineLevel="0" collapsed="false">
      <c r="A3156" s="16" t="str">
        <f aca="false">DATA!A3156</f>
        <v>ITM13154</v>
      </c>
      <c r="B3156" s="16" t="str">
        <f aca="false">DATA!B3156</f>
        <v>Pharma</v>
      </c>
      <c r="C3156" s="17" t="n">
        <f aca="false">DATA!C3156</f>
        <v>318</v>
      </c>
      <c r="D3156" s="17" t="n">
        <f aca="false">DATA!D3156</f>
        <v>76</v>
      </c>
      <c r="E3156" s="18" t="n">
        <f aca="false">DATA!F3156</f>
        <v>8</v>
      </c>
      <c r="F3156" s="19" t="n">
        <f aca="false">DATA!G3156</f>
        <v>10.91</v>
      </c>
      <c r="G3156" s="19" t="n">
        <f aca="false">DATA!H3156</f>
        <v>8.67</v>
      </c>
      <c r="H3156" s="18" t="n">
        <f aca="false">DATA!E3156</f>
        <v>3</v>
      </c>
      <c r="I3156" s="20" t="n">
        <f aca="false">F3156*E3156</f>
        <v>87.28</v>
      </c>
      <c r="J3156" s="20" t="n">
        <f aca="false">PARAMETER!$B$4*G3156*SQRT(E3156)</f>
        <v>40.335862489507</v>
      </c>
      <c r="K3156" s="20" t="n">
        <f aca="false">I3156+J3156</f>
        <v>127.615862489507</v>
      </c>
      <c r="L3156" s="20" t="n">
        <f aca="false">K3156+F3156*H3156</f>
        <v>160.345862489507</v>
      </c>
      <c r="M3156" s="16" t="str">
        <f aca="false">IF(C3156&lt;=K3156,"REORDER",IF(C3156&gt;L3156,"OVERSTOCK","OK"))</f>
        <v>OVERSTOCK</v>
      </c>
      <c r="N3156" s="16" t="str">
        <f aca="false">IF(C3156&lt;=D3156,"REORDER","OK")</f>
        <v>OK</v>
      </c>
      <c r="O3156" s="18" t="n">
        <f aca="false">IF(D3156&lt;I3156,1,0)</f>
        <v>1</v>
      </c>
      <c r="P3156" s="20" t="n">
        <f aca="false">C3156/F3156</f>
        <v>29.147571035747</v>
      </c>
      <c r="Q3156" s="19" t="n">
        <f aca="false">DATA!N3156</f>
        <v>184.38</v>
      </c>
      <c r="R3156" s="19" t="n">
        <f aca="false">DATA!O3156</f>
        <v>0.98</v>
      </c>
      <c r="S3156" s="17" t="n">
        <f aca="false">C3156*Q3156</f>
        <v>58632.84</v>
      </c>
      <c r="T3156" s="19" t="n">
        <f aca="false">C3156*R3156</f>
        <v>311.64</v>
      </c>
      <c r="U3156" s="20" t="n">
        <f aca="false">MAX(0,C3156-L3156)</f>
        <v>157.654137510493</v>
      </c>
      <c r="V3156" s="17" t="n">
        <f aca="false">U3156*Q3156</f>
        <v>29068.2698741847</v>
      </c>
      <c r="W3156" s="19" t="n">
        <f aca="false">U3156*R3156</f>
        <v>154.501054760283</v>
      </c>
      <c r="X3156" s="20" t="n">
        <f aca="false">MAX(0,K3156-C3156)</f>
        <v>0</v>
      </c>
      <c r="Y3156" s="17" t="n">
        <f aca="false">F3156*PARAMETER!$B$5*Q3156</f>
        <v>734228.817</v>
      </c>
      <c r="Z3156" s="21" t="n">
        <f aca="false">SUMIF($Y$2:$Y$3205,"&gt;="&amp;Y3156)/SUM($Y$2:$Y$3205)</f>
        <v>0.832420836376169</v>
      </c>
      <c r="AA3156" s="16" t="str">
        <f aca="false">IF(Z3156&lt;=PARAMETER!$B$7,"A",IF(Z3156&lt;=PARAMETER!$B$8,"B","C"))</f>
        <v>B</v>
      </c>
      <c r="AB3156" s="22" t="n">
        <f aca="false">G3156/F3156</f>
        <v>0.794683776351971</v>
      </c>
      <c r="AC3156" s="16" t="str">
        <f aca="false">IF(AB3156&lt;=PARAMETER!$B$9,"X",IF(AB3156&lt;=PARAMETER!$B$10,"Y","Z"))</f>
        <v>Z</v>
      </c>
      <c r="AD3156" s="16" t="str">
        <f aca="false">AA3156&amp;AC3156</f>
        <v>BZ</v>
      </c>
      <c r="AE3156" s="22" t="n">
        <f aca="false">DATA!I3156</f>
        <v>0.81</v>
      </c>
      <c r="AF3156" s="18" t="n">
        <f aca="false">DATA!L3156</f>
        <v>175</v>
      </c>
      <c r="AG3156" s="16" t="str">
        <f aca="false">DATA!K3156</f>
        <v>D</v>
      </c>
      <c r="AH3156" s="18" t="n">
        <f aca="false">IF(AE3156&gt;=PARAMETER!$B$12,1,0)</f>
        <v>1</v>
      </c>
      <c r="AI3156" s="18" t="n">
        <f aca="false">IF(AF3156&gt;=PARAMETER!$B$13,1,0)</f>
        <v>1</v>
      </c>
      <c r="AJ3156" s="18" t="n">
        <f aca="false">IF(AND(AH3156=1,AI3156=1),1,0)</f>
        <v>1</v>
      </c>
    </row>
    <row r="3157" customFormat="false" ht="15" hidden="false" customHeight="false" outlineLevel="0" collapsed="false">
      <c r="A3157" s="16" t="str">
        <f aca="false">DATA!A3157</f>
        <v>ITM13155</v>
      </c>
      <c r="B3157" s="16" t="str">
        <f aca="false">DATA!B3157</f>
        <v>Pharma</v>
      </c>
      <c r="C3157" s="17" t="n">
        <f aca="false">DATA!C3157</f>
        <v>96</v>
      </c>
      <c r="D3157" s="17" t="n">
        <f aca="false">DATA!D3157</f>
        <v>91</v>
      </c>
      <c r="E3157" s="18" t="n">
        <f aca="false">DATA!F3157</f>
        <v>9</v>
      </c>
      <c r="F3157" s="19" t="n">
        <f aca="false">DATA!G3157</f>
        <v>20.01</v>
      </c>
      <c r="G3157" s="19" t="n">
        <f aca="false">DATA!H3157</f>
        <v>7.3</v>
      </c>
      <c r="H3157" s="18" t="n">
        <f aca="false">DATA!E3157</f>
        <v>14</v>
      </c>
      <c r="I3157" s="20" t="n">
        <f aca="false">F3157*E3157</f>
        <v>180.09</v>
      </c>
      <c r="J3157" s="20" t="n">
        <f aca="false">PARAMETER!$B$4*G3157*SQRT(E3157)</f>
        <v>36.0222944302372</v>
      </c>
      <c r="K3157" s="20" t="n">
        <f aca="false">I3157+J3157</f>
        <v>216.112294430237</v>
      </c>
      <c r="L3157" s="20" t="n">
        <f aca="false">K3157+F3157*H3157</f>
        <v>496.252294430237</v>
      </c>
      <c r="M3157" s="16" t="str">
        <f aca="false">IF(C3157&lt;=K3157,"REORDER",IF(C3157&gt;L3157,"OVERSTOCK","OK"))</f>
        <v>REORDER</v>
      </c>
      <c r="N3157" s="16" t="str">
        <f aca="false">IF(C3157&lt;=D3157,"REORDER","OK")</f>
        <v>OK</v>
      </c>
      <c r="O3157" s="18" t="n">
        <f aca="false">IF(D3157&lt;I3157,1,0)</f>
        <v>1</v>
      </c>
      <c r="P3157" s="20" t="n">
        <f aca="false">C3157/F3157</f>
        <v>4.7976011994003</v>
      </c>
      <c r="Q3157" s="19" t="n">
        <f aca="false">DATA!N3157</f>
        <v>22.97</v>
      </c>
      <c r="R3157" s="19" t="n">
        <f aca="false">DATA!O3157</f>
        <v>1.43</v>
      </c>
      <c r="S3157" s="17" t="n">
        <f aca="false">C3157*Q3157</f>
        <v>2205.12</v>
      </c>
      <c r="T3157" s="19" t="n">
        <f aca="false">C3157*R3157</f>
        <v>137.28</v>
      </c>
      <c r="U3157" s="20" t="n">
        <f aca="false">MAX(0,C3157-L3157)</f>
        <v>0</v>
      </c>
      <c r="V3157" s="17" t="n">
        <f aca="false">U3157*Q3157</f>
        <v>0</v>
      </c>
      <c r="W3157" s="19" t="n">
        <f aca="false">U3157*R3157</f>
        <v>0</v>
      </c>
      <c r="X3157" s="20" t="n">
        <f aca="false">MAX(0,K3157-C3157)</f>
        <v>120.112294430237</v>
      </c>
      <c r="Y3157" s="17" t="n">
        <f aca="false">F3157*PARAMETER!$B$5*Q3157</f>
        <v>167764.8405</v>
      </c>
      <c r="Z3157" s="21" t="n">
        <f aca="false">SUMIF($Y$2:$Y$3205,"&gt;="&amp;Y3157)/SUM($Y$2:$Y$3205)</f>
        <v>0.988171761178453</v>
      </c>
      <c r="AA3157" s="16" t="str">
        <f aca="false">IF(Z3157&lt;=PARAMETER!$B$7,"A",IF(Z3157&lt;=PARAMETER!$B$8,"B","C"))</f>
        <v>C</v>
      </c>
      <c r="AB3157" s="22" t="n">
        <f aca="false">G3157/F3157</f>
        <v>0.364817591204398</v>
      </c>
      <c r="AC3157" s="16" t="str">
        <f aca="false">IF(AB3157&lt;=PARAMETER!$B$9,"X",IF(AB3157&lt;=PARAMETER!$B$10,"Y","Z"))</f>
        <v>Y</v>
      </c>
      <c r="AD3157" s="16" t="str">
        <f aca="false">AA3157&amp;AC3157</f>
        <v>CY</v>
      </c>
      <c r="AE3157" s="22" t="n">
        <f aca="false">DATA!I3157</f>
        <v>0.3</v>
      </c>
      <c r="AF3157" s="18" t="n">
        <f aca="false">DATA!L3157</f>
        <v>50</v>
      </c>
      <c r="AG3157" s="16" t="str">
        <f aca="false">DATA!K3157</f>
        <v>A</v>
      </c>
      <c r="AH3157" s="18" t="n">
        <f aca="false">IF(AE3157&gt;=PARAMETER!$B$12,1,0)</f>
        <v>0</v>
      </c>
      <c r="AI3157" s="18" t="n">
        <f aca="false">IF(AF3157&gt;=PARAMETER!$B$13,1,0)</f>
        <v>0</v>
      </c>
      <c r="AJ3157" s="18" t="n">
        <f aca="false">IF(AND(AH3157=1,AI3157=1),1,0)</f>
        <v>0</v>
      </c>
    </row>
    <row r="3158" customFormat="false" ht="15" hidden="false" customHeight="false" outlineLevel="0" collapsed="false">
      <c r="A3158" s="16" t="str">
        <f aca="false">DATA!A3158</f>
        <v>ITM13156</v>
      </c>
      <c r="B3158" s="16" t="str">
        <f aca="false">DATA!B3158</f>
        <v>Pharma</v>
      </c>
      <c r="C3158" s="17" t="n">
        <f aca="false">DATA!C3158</f>
        <v>431</v>
      </c>
      <c r="D3158" s="17" t="n">
        <f aca="false">DATA!D3158</f>
        <v>62</v>
      </c>
      <c r="E3158" s="18" t="n">
        <f aca="false">DATA!F3158</f>
        <v>7</v>
      </c>
      <c r="F3158" s="19" t="n">
        <f aca="false">DATA!G3158</f>
        <v>25.09</v>
      </c>
      <c r="G3158" s="19" t="n">
        <f aca="false">DATA!H3158</f>
        <v>9.08</v>
      </c>
      <c r="H3158" s="18" t="n">
        <f aca="false">DATA!E3158</f>
        <v>12</v>
      </c>
      <c r="I3158" s="20" t="n">
        <f aca="false">F3158*E3158</f>
        <v>175.63</v>
      </c>
      <c r="J3158" s="20" t="n">
        <f aca="false">PARAMETER!$B$4*G3158*SQRT(E3158)</f>
        <v>39.5150126513471</v>
      </c>
      <c r="K3158" s="20" t="n">
        <f aca="false">I3158+J3158</f>
        <v>215.145012651347</v>
      </c>
      <c r="L3158" s="20" t="n">
        <f aca="false">K3158+F3158*H3158</f>
        <v>516.225012651347</v>
      </c>
      <c r="M3158" s="16" t="str">
        <f aca="false">IF(C3158&lt;=K3158,"REORDER",IF(C3158&gt;L3158,"OVERSTOCK","OK"))</f>
        <v>OK</v>
      </c>
      <c r="N3158" s="16" t="str">
        <f aca="false">IF(C3158&lt;=D3158,"REORDER","OK")</f>
        <v>OK</v>
      </c>
      <c r="O3158" s="18" t="n">
        <f aca="false">IF(D3158&lt;I3158,1,0)</f>
        <v>1</v>
      </c>
      <c r="P3158" s="20" t="n">
        <f aca="false">C3158/F3158</f>
        <v>17.1781586289358</v>
      </c>
      <c r="Q3158" s="19" t="n">
        <f aca="false">DATA!N3158</f>
        <v>186.89</v>
      </c>
      <c r="R3158" s="19" t="n">
        <f aca="false">DATA!O3158</f>
        <v>1.59</v>
      </c>
      <c r="S3158" s="17" t="n">
        <f aca="false">C3158*Q3158</f>
        <v>80549.59</v>
      </c>
      <c r="T3158" s="19" t="n">
        <f aca="false">C3158*R3158</f>
        <v>685.29</v>
      </c>
      <c r="U3158" s="20" t="n">
        <f aca="false">MAX(0,C3158-L3158)</f>
        <v>0</v>
      </c>
      <c r="V3158" s="17" t="n">
        <f aca="false">U3158*Q3158</f>
        <v>0</v>
      </c>
      <c r="W3158" s="19" t="n">
        <f aca="false">U3158*R3158</f>
        <v>0</v>
      </c>
      <c r="X3158" s="20" t="n">
        <f aca="false">MAX(0,K3158-C3158)</f>
        <v>0</v>
      </c>
      <c r="Y3158" s="17" t="n">
        <f aca="false">F3158*PARAMETER!$B$5*Q3158</f>
        <v>1711510.5865</v>
      </c>
      <c r="Z3158" s="21" t="n">
        <f aca="false">SUMIF($Y$2:$Y$3205,"&gt;="&amp;Y3158)/SUM($Y$2:$Y$3205)</f>
        <v>0.453210952789448</v>
      </c>
      <c r="AA3158" s="16" t="str">
        <f aca="false">IF(Z3158&lt;=PARAMETER!$B$7,"A",IF(Z3158&lt;=PARAMETER!$B$8,"B","C"))</f>
        <v>A</v>
      </c>
      <c r="AB3158" s="22" t="n">
        <f aca="false">G3158/F3158</f>
        <v>0.361897170187326</v>
      </c>
      <c r="AC3158" s="16" t="str">
        <f aca="false">IF(AB3158&lt;=PARAMETER!$B$9,"X",IF(AB3158&lt;=PARAMETER!$B$10,"Y","Z"))</f>
        <v>Y</v>
      </c>
      <c r="AD3158" s="16" t="str">
        <f aca="false">AA3158&amp;AC3158</f>
        <v>AY</v>
      </c>
      <c r="AE3158" s="22" t="n">
        <f aca="false">DATA!I3158</f>
        <v>0.3</v>
      </c>
      <c r="AF3158" s="18" t="n">
        <f aca="false">DATA!L3158</f>
        <v>24</v>
      </c>
      <c r="AG3158" s="16" t="str">
        <f aca="false">DATA!K3158</f>
        <v>D</v>
      </c>
      <c r="AH3158" s="18" t="n">
        <f aca="false">IF(AE3158&gt;=PARAMETER!$B$12,1,0)</f>
        <v>0</v>
      </c>
      <c r="AI3158" s="18" t="n">
        <f aca="false">IF(AF3158&gt;=PARAMETER!$B$13,1,0)</f>
        <v>0</v>
      </c>
      <c r="AJ3158" s="18" t="n">
        <f aca="false">IF(AND(AH3158=1,AI3158=1),1,0)</f>
        <v>0</v>
      </c>
    </row>
    <row r="3159" customFormat="false" ht="15" hidden="false" customHeight="false" outlineLevel="0" collapsed="false">
      <c r="A3159" s="16" t="str">
        <f aca="false">DATA!A3159</f>
        <v>ITM13157</v>
      </c>
      <c r="B3159" s="16" t="str">
        <f aca="false">DATA!B3159</f>
        <v>Apparel</v>
      </c>
      <c r="C3159" s="17" t="n">
        <f aca="false">DATA!C3159</f>
        <v>156</v>
      </c>
      <c r="D3159" s="17" t="n">
        <f aca="false">DATA!D3159</f>
        <v>73</v>
      </c>
      <c r="E3159" s="18" t="n">
        <f aca="false">DATA!F3159</f>
        <v>7</v>
      </c>
      <c r="F3159" s="19" t="n">
        <f aca="false">DATA!G3159</f>
        <v>15.47</v>
      </c>
      <c r="G3159" s="19" t="n">
        <f aca="false">DATA!H3159</f>
        <v>2.09</v>
      </c>
      <c r="H3159" s="18" t="n">
        <f aca="false">DATA!E3159</f>
        <v>14</v>
      </c>
      <c r="I3159" s="20" t="n">
        <f aca="false">F3159*E3159</f>
        <v>108.29</v>
      </c>
      <c r="J3159" s="20" t="n">
        <f aca="false">PARAMETER!$B$4*G3159*SQRT(E3159)</f>
        <v>9.09541590763386</v>
      </c>
      <c r="K3159" s="20" t="n">
        <f aca="false">I3159+J3159</f>
        <v>117.385415907634</v>
      </c>
      <c r="L3159" s="20" t="n">
        <f aca="false">K3159+F3159*H3159</f>
        <v>333.965415907634</v>
      </c>
      <c r="M3159" s="16" t="str">
        <f aca="false">IF(C3159&lt;=K3159,"REORDER",IF(C3159&gt;L3159,"OVERSTOCK","OK"))</f>
        <v>OK</v>
      </c>
      <c r="N3159" s="16" t="str">
        <f aca="false">IF(C3159&lt;=D3159,"REORDER","OK")</f>
        <v>OK</v>
      </c>
      <c r="O3159" s="18" t="n">
        <f aca="false">IF(D3159&lt;I3159,1,0)</f>
        <v>1</v>
      </c>
      <c r="P3159" s="20" t="n">
        <f aca="false">C3159/F3159</f>
        <v>10.0840336134454</v>
      </c>
      <c r="Q3159" s="19" t="n">
        <f aca="false">DATA!N3159</f>
        <v>168.15</v>
      </c>
      <c r="R3159" s="19" t="n">
        <f aca="false">DATA!O3159</f>
        <v>1.88</v>
      </c>
      <c r="S3159" s="17" t="n">
        <f aca="false">C3159*Q3159</f>
        <v>26231.4</v>
      </c>
      <c r="T3159" s="19" t="n">
        <f aca="false">C3159*R3159</f>
        <v>293.28</v>
      </c>
      <c r="U3159" s="20" t="n">
        <f aca="false">MAX(0,C3159-L3159)</f>
        <v>0</v>
      </c>
      <c r="V3159" s="17" t="n">
        <f aca="false">U3159*Q3159</f>
        <v>0</v>
      </c>
      <c r="W3159" s="19" t="n">
        <f aca="false">U3159*R3159</f>
        <v>0</v>
      </c>
      <c r="X3159" s="20" t="n">
        <f aca="false">MAX(0,K3159-C3159)</f>
        <v>0</v>
      </c>
      <c r="Y3159" s="17" t="n">
        <f aca="false">F3159*PARAMETER!$B$5*Q3159</f>
        <v>949467.3825</v>
      </c>
      <c r="Z3159" s="21" t="n">
        <f aca="false">SUMIF($Y$2:$Y$3205,"&gt;="&amp;Y3159)/SUM($Y$2:$Y$3205)</f>
        <v>0.756906704429425</v>
      </c>
      <c r="AA3159" s="16" t="str">
        <f aca="false">IF(Z3159&lt;=PARAMETER!$B$7,"A",IF(Z3159&lt;=PARAMETER!$B$8,"B","C"))</f>
        <v>A</v>
      </c>
      <c r="AB3159" s="22" t="n">
        <f aca="false">G3159/F3159</f>
        <v>0.135100193923723</v>
      </c>
      <c r="AC3159" s="16" t="str">
        <f aca="false">IF(AB3159&lt;=PARAMETER!$B$9,"X",IF(AB3159&lt;=PARAMETER!$B$10,"Y","Z"))</f>
        <v>X</v>
      </c>
      <c r="AD3159" s="16" t="str">
        <f aca="false">AA3159&amp;AC3159</f>
        <v>AX</v>
      </c>
      <c r="AE3159" s="22" t="n">
        <f aca="false">DATA!I3159</f>
        <v>0.63</v>
      </c>
      <c r="AF3159" s="18" t="n">
        <f aca="false">DATA!L3159</f>
        <v>96</v>
      </c>
      <c r="AG3159" s="16" t="str">
        <f aca="false">DATA!K3159</f>
        <v>A</v>
      </c>
      <c r="AH3159" s="18" t="n">
        <f aca="false">IF(AE3159&gt;=PARAMETER!$B$12,1,0)</f>
        <v>0</v>
      </c>
      <c r="AI3159" s="18" t="n">
        <f aca="false">IF(AF3159&gt;=PARAMETER!$B$13,1,0)</f>
        <v>1</v>
      </c>
      <c r="AJ3159" s="18" t="n">
        <f aca="false">IF(AND(AH3159=1,AI3159=1),1,0)</f>
        <v>0</v>
      </c>
    </row>
    <row r="3160" customFormat="false" ht="15" hidden="false" customHeight="false" outlineLevel="0" collapsed="false">
      <c r="A3160" s="16" t="str">
        <f aca="false">DATA!A3160</f>
        <v>ITM13158</v>
      </c>
      <c r="B3160" s="16" t="str">
        <f aca="false">DATA!B3160</f>
        <v>Pharma</v>
      </c>
      <c r="C3160" s="17" t="n">
        <f aca="false">DATA!C3160</f>
        <v>39</v>
      </c>
      <c r="D3160" s="17" t="n">
        <f aca="false">DATA!D3160</f>
        <v>92</v>
      </c>
      <c r="E3160" s="18" t="n">
        <f aca="false">DATA!F3160</f>
        <v>7</v>
      </c>
      <c r="F3160" s="19" t="n">
        <f aca="false">DATA!G3160</f>
        <v>38.69</v>
      </c>
      <c r="G3160" s="19" t="n">
        <f aca="false">DATA!H3160</f>
        <v>5.03</v>
      </c>
      <c r="H3160" s="18" t="n">
        <f aca="false">DATA!E3160</f>
        <v>7</v>
      </c>
      <c r="I3160" s="20" t="n">
        <f aca="false">F3160*E3160</f>
        <v>270.83</v>
      </c>
      <c r="J3160" s="20" t="n">
        <f aca="false">PARAMETER!$B$4*G3160*SQRT(E3160)</f>
        <v>21.8899244092815</v>
      </c>
      <c r="K3160" s="20" t="n">
        <f aca="false">I3160+J3160</f>
        <v>292.719924409282</v>
      </c>
      <c r="L3160" s="20" t="n">
        <f aca="false">K3160+F3160*H3160</f>
        <v>563.549924409281</v>
      </c>
      <c r="M3160" s="16" t="str">
        <f aca="false">IF(C3160&lt;=K3160,"REORDER",IF(C3160&gt;L3160,"OVERSTOCK","OK"))</f>
        <v>REORDER</v>
      </c>
      <c r="N3160" s="16" t="str">
        <f aca="false">IF(C3160&lt;=D3160,"REORDER","OK")</f>
        <v>REORDER</v>
      </c>
      <c r="O3160" s="18" t="n">
        <f aca="false">IF(D3160&lt;I3160,1,0)</f>
        <v>1</v>
      </c>
      <c r="P3160" s="20" t="n">
        <f aca="false">C3160/F3160</f>
        <v>1.00801240630654</v>
      </c>
      <c r="Q3160" s="19" t="n">
        <f aca="false">DATA!N3160</f>
        <v>13.98</v>
      </c>
      <c r="R3160" s="19" t="n">
        <f aca="false">DATA!O3160</f>
        <v>2</v>
      </c>
      <c r="S3160" s="17" t="n">
        <f aca="false">C3160*Q3160</f>
        <v>545.22</v>
      </c>
      <c r="T3160" s="19" t="n">
        <f aca="false">C3160*R3160</f>
        <v>78</v>
      </c>
      <c r="U3160" s="20" t="n">
        <f aca="false">MAX(0,C3160-L3160)</f>
        <v>0</v>
      </c>
      <c r="V3160" s="17" t="n">
        <f aca="false">U3160*Q3160</f>
        <v>0</v>
      </c>
      <c r="W3160" s="19" t="n">
        <f aca="false">U3160*R3160</f>
        <v>0</v>
      </c>
      <c r="X3160" s="20" t="n">
        <f aca="false">MAX(0,K3160-C3160)</f>
        <v>253.719924409281</v>
      </c>
      <c r="Y3160" s="17" t="n">
        <f aca="false">F3160*PARAMETER!$B$5*Q3160</f>
        <v>197423.463</v>
      </c>
      <c r="Z3160" s="21" t="n">
        <f aca="false">SUMIF($Y$2:$Y$3205,"&gt;="&amp;Y3160)/SUM($Y$2:$Y$3205)</f>
        <v>0.983156414208511</v>
      </c>
      <c r="AA3160" s="16" t="str">
        <f aca="false">IF(Z3160&lt;=PARAMETER!$B$7,"A",IF(Z3160&lt;=PARAMETER!$B$8,"B","C"))</f>
        <v>C</v>
      </c>
      <c r="AB3160" s="22" t="n">
        <f aca="false">G3160/F3160</f>
        <v>0.130007753941587</v>
      </c>
      <c r="AC3160" s="16" t="str">
        <f aca="false">IF(AB3160&lt;=PARAMETER!$B$9,"X",IF(AB3160&lt;=PARAMETER!$B$10,"Y","Z"))</f>
        <v>X</v>
      </c>
      <c r="AD3160" s="16" t="str">
        <f aca="false">AA3160&amp;AC3160</f>
        <v>CX</v>
      </c>
      <c r="AE3160" s="22" t="n">
        <f aca="false">DATA!I3160</f>
        <v>0.49</v>
      </c>
      <c r="AF3160" s="18" t="n">
        <f aca="false">DATA!L3160</f>
        <v>12</v>
      </c>
      <c r="AG3160" s="16" t="str">
        <f aca="false">DATA!K3160</f>
        <v>D</v>
      </c>
      <c r="AH3160" s="18" t="n">
        <f aca="false">IF(AE3160&gt;=PARAMETER!$B$12,1,0)</f>
        <v>0</v>
      </c>
      <c r="AI3160" s="18" t="n">
        <f aca="false">IF(AF3160&gt;=PARAMETER!$B$13,1,0)</f>
        <v>0</v>
      </c>
      <c r="AJ3160" s="18" t="n">
        <f aca="false">IF(AND(AH3160=1,AI3160=1),1,0)</f>
        <v>0</v>
      </c>
    </row>
    <row r="3161" customFormat="false" ht="15" hidden="false" customHeight="false" outlineLevel="0" collapsed="false">
      <c r="A3161" s="16" t="str">
        <f aca="false">DATA!A3161</f>
        <v>ITM13159</v>
      </c>
      <c r="B3161" s="16" t="str">
        <f aca="false">DATA!B3161</f>
        <v>Groceries</v>
      </c>
      <c r="C3161" s="17" t="n">
        <f aca="false">DATA!C3161</f>
        <v>459</v>
      </c>
      <c r="D3161" s="17" t="n">
        <f aca="false">DATA!D3161</f>
        <v>56</v>
      </c>
      <c r="E3161" s="18" t="n">
        <f aca="false">DATA!F3161</f>
        <v>4</v>
      </c>
      <c r="F3161" s="19" t="n">
        <f aca="false">DATA!G3161</f>
        <v>20.3</v>
      </c>
      <c r="G3161" s="19" t="n">
        <f aca="false">DATA!H3161</f>
        <v>6.39</v>
      </c>
      <c r="H3161" s="18" t="n">
        <f aca="false">DATA!E3161</f>
        <v>13</v>
      </c>
      <c r="I3161" s="20" t="n">
        <f aca="false">F3161*E3161</f>
        <v>81.2</v>
      </c>
      <c r="J3161" s="20" t="n">
        <f aca="false">PARAMETER!$B$4*G3161*SQRT(E3161)</f>
        <v>21.0212293524398</v>
      </c>
      <c r="K3161" s="20" t="n">
        <f aca="false">I3161+J3161</f>
        <v>102.22122935244</v>
      </c>
      <c r="L3161" s="20" t="n">
        <f aca="false">K3161+F3161*H3161</f>
        <v>366.12122935244</v>
      </c>
      <c r="M3161" s="16" t="str">
        <f aca="false">IF(C3161&lt;=K3161,"REORDER",IF(C3161&gt;L3161,"OVERSTOCK","OK"))</f>
        <v>OVERSTOCK</v>
      </c>
      <c r="N3161" s="16" t="str">
        <f aca="false">IF(C3161&lt;=D3161,"REORDER","OK")</f>
        <v>OK</v>
      </c>
      <c r="O3161" s="18" t="n">
        <f aca="false">IF(D3161&lt;I3161,1,0)</f>
        <v>1</v>
      </c>
      <c r="P3161" s="20" t="n">
        <f aca="false">C3161/F3161</f>
        <v>22.6108374384236</v>
      </c>
      <c r="Q3161" s="19" t="n">
        <f aca="false">DATA!N3161</f>
        <v>66.66</v>
      </c>
      <c r="R3161" s="19" t="n">
        <f aca="false">DATA!O3161</f>
        <v>1.14</v>
      </c>
      <c r="S3161" s="17" t="n">
        <f aca="false">C3161*Q3161</f>
        <v>30596.94</v>
      </c>
      <c r="T3161" s="19" t="n">
        <f aca="false">C3161*R3161</f>
        <v>523.26</v>
      </c>
      <c r="U3161" s="20" t="n">
        <f aca="false">MAX(0,C3161-L3161)</f>
        <v>92.8787706475602</v>
      </c>
      <c r="V3161" s="17" t="n">
        <f aca="false">U3161*Q3161</f>
        <v>6191.29885136636</v>
      </c>
      <c r="W3161" s="19" t="n">
        <f aca="false">U3161*R3161</f>
        <v>105.881798538219</v>
      </c>
      <c r="X3161" s="20" t="n">
        <f aca="false">MAX(0,K3161-C3161)</f>
        <v>0</v>
      </c>
      <c r="Y3161" s="17" t="n">
        <f aca="false">F3161*PARAMETER!$B$5*Q3161</f>
        <v>493917.27</v>
      </c>
      <c r="Z3161" s="21" t="n">
        <f aca="false">SUMIF($Y$2:$Y$3205,"&gt;="&amp;Y3161)/SUM($Y$2:$Y$3205)</f>
        <v>0.907376395856299</v>
      </c>
      <c r="AA3161" s="16" t="str">
        <f aca="false">IF(Z3161&lt;=PARAMETER!$B$7,"A",IF(Z3161&lt;=PARAMETER!$B$8,"B","C"))</f>
        <v>B</v>
      </c>
      <c r="AB3161" s="22" t="n">
        <f aca="false">G3161/F3161</f>
        <v>0.314778325123153</v>
      </c>
      <c r="AC3161" s="16" t="str">
        <f aca="false">IF(AB3161&lt;=PARAMETER!$B$9,"X",IF(AB3161&lt;=PARAMETER!$B$10,"Y","Z"))</f>
        <v>Y</v>
      </c>
      <c r="AD3161" s="16" t="str">
        <f aca="false">AA3161&amp;AC3161</f>
        <v>BY</v>
      </c>
      <c r="AE3161" s="22" t="n">
        <f aca="false">DATA!I3161</f>
        <v>0.95</v>
      </c>
      <c r="AF3161" s="18" t="n">
        <f aca="false">DATA!L3161</f>
        <v>10</v>
      </c>
      <c r="AG3161" s="16" t="str">
        <f aca="false">DATA!K3161</f>
        <v>C</v>
      </c>
      <c r="AH3161" s="18" t="n">
        <f aca="false">IF(AE3161&gt;=PARAMETER!$B$12,1,0)</f>
        <v>1</v>
      </c>
      <c r="AI3161" s="18" t="n">
        <f aca="false">IF(AF3161&gt;=PARAMETER!$B$13,1,0)</f>
        <v>0</v>
      </c>
      <c r="AJ3161" s="18" t="n">
        <f aca="false">IF(AND(AH3161=1,AI3161=1),1,0)</f>
        <v>0</v>
      </c>
    </row>
    <row r="3162" customFormat="false" ht="15" hidden="false" customHeight="false" outlineLevel="0" collapsed="false">
      <c r="A3162" s="16" t="str">
        <f aca="false">DATA!A3162</f>
        <v>ITM13160</v>
      </c>
      <c r="B3162" s="16" t="str">
        <f aca="false">DATA!B3162</f>
        <v>Electronics</v>
      </c>
      <c r="C3162" s="17" t="n">
        <f aca="false">DATA!C3162</f>
        <v>230</v>
      </c>
      <c r="D3162" s="17" t="n">
        <f aca="false">DATA!D3162</f>
        <v>15</v>
      </c>
      <c r="E3162" s="18" t="n">
        <f aca="false">DATA!F3162</f>
        <v>8</v>
      </c>
      <c r="F3162" s="19" t="n">
        <f aca="false">DATA!G3162</f>
        <v>36.75</v>
      </c>
      <c r="G3162" s="19" t="n">
        <f aca="false">DATA!H3162</f>
        <v>6.16</v>
      </c>
      <c r="H3162" s="18" t="n">
        <f aca="false">DATA!E3162</f>
        <v>14</v>
      </c>
      <c r="I3162" s="20" t="n">
        <f aca="false">F3162*E3162</f>
        <v>294</v>
      </c>
      <c r="J3162" s="20" t="n">
        <f aca="false">PARAMETER!$B$4*G3162*SQRT(E3162)</f>
        <v>28.6584674665932</v>
      </c>
      <c r="K3162" s="20" t="n">
        <f aca="false">I3162+J3162</f>
        <v>322.658467466593</v>
      </c>
      <c r="L3162" s="20" t="n">
        <f aca="false">K3162+F3162*H3162</f>
        <v>837.158467466593</v>
      </c>
      <c r="M3162" s="16" t="str">
        <f aca="false">IF(C3162&lt;=K3162,"REORDER",IF(C3162&gt;L3162,"OVERSTOCK","OK"))</f>
        <v>REORDER</v>
      </c>
      <c r="N3162" s="16" t="str">
        <f aca="false">IF(C3162&lt;=D3162,"REORDER","OK")</f>
        <v>OK</v>
      </c>
      <c r="O3162" s="18" t="n">
        <f aca="false">IF(D3162&lt;I3162,1,0)</f>
        <v>1</v>
      </c>
      <c r="P3162" s="20" t="n">
        <f aca="false">C3162/F3162</f>
        <v>6.25850340136054</v>
      </c>
      <c r="Q3162" s="19" t="n">
        <f aca="false">DATA!N3162</f>
        <v>19.68</v>
      </c>
      <c r="R3162" s="19" t="n">
        <f aca="false">DATA!O3162</f>
        <v>1.17</v>
      </c>
      <c r="S3162" s="17" t="n">
        <f aca="false">C3162*Q3162</f>
        <v>4526.4</v>
      </c>
      <c r="T3162" s="19" t="n">
        <f aca="false">C3162*R3162</f>
        <v>269.1</v>
      </c>
      <c r="U3162" s="20" t="n">
        <f aca="false">MAX(0,C3162-L3162)</f>
        <v>0</v>
      </c>
      <c r="V3162" s="17" t="n">
        <f aca="false">U3162*Q3162</f>
        <v>0</v>
      </c>
      <c r="W3162" s="19" t="n">
        <f aca="false">U3162*R3162</f>
        <v>0</v>
      </c>
      <c r="X3162" s="20" t="n">
        <f aca="false">MAX(0,K3162-C3162)</f>
        <v>92.6584674665932</v>
      </c>
      <c r="Y3162" s="17" t="n">
        <f aca="false">F3162*PARAMETER!$B$5*Q3162</f>
        <v>263982.6</v>
      </c>
      <c r="Z3162" s="21" t="n">
        <f aca="false">SUMIF($Y$2:$Y$3205,"&gt;="&amp;Y3162)/SUM($Y$2:$Y$3205)</f>
        <v>0.968594171152697</v>
      </c>
      <c r="AA3162" s="16" t="str">
        <f aca="false">IF(Z3162&lt;=PARAMETER!$B$7,"A",IF(Z3162&lt;=PARAMETER!$B$8,"B","C"))</f>
        <v>C</v>
      </c>
      <c r="AB3162" s="22" t="n">
        <f aca="false">G3162/F3162</f>
        <v>0.167619047619048</v>
      </c>
      <c r="AC3162" s="16" t="str">
        <f aca="false">IF(AB3162&lt;=PARAMETER!$B$9,"X",IF(AB3162&lt;=PARAMETER!$B$10,"Y","Z"))</f>
        <v>X</v>
      </c>
      <c r="AD3162" s="16" t="str">
        <f aca="false">AA3162&amp;AC3162</f>
        <v>CX</v>
      </c>
      <c r="AE3162" s="22" t="n">
        <f aca="false">DATA!I3162</f>
        <v>0.42</v>
      </c>
      <c r="AF3162" s="18" t="n">
        <f aca="false">DATA!L3162</f>
        <v>84</v>
      </c>
      <c r="AG3162" s="16" t="str">
        <f aca="false">DATA!K3162</f>
        <v>D</v>
      </c>
      <c r="AH3162" s="18" t="n">
        <f aca="false">IF(AE3162&gt;=PARAMETER!$B$12,1,0)</f>
        <v>0</v>
      </c>
      <c r="AI3162" s="18" t="n">
        <f aca="false">IF(AF3162&gt;=PARAMETER!$B$13,1,0)</f>
        <v>0</v>
      </c>
      <c r="AJ3162" s="18" t="n">
        <f aca="false">IF(AND(AH3162=1,AI3162=1),1,0)</f>
        <v>0</v>
      </c>
    </row>
    <row r="3163" customFormat="false" ht="15" hidden="false" customHeight="false" outlineLevel="0" collapsed="false">
      <c r="A3163" s="16" t="str">
        <f aca="false">DATA!A3163</f>
        <v>ITM13161</v>
      </c>
      <c r="B3163" s="16" t="str">
        <f aca="false">DATA!B3163</f>
        <v>Groceries</v>
      </c>
      <c r="C3163" s="17" t="n">
        <f aca="false">DATA!C3163</f>
        <v>259</v>
      </c>
      <c r="D3163" s="17" t="n">
        <f aca="false">DATA!D3163</f>
        <v>25</v>
      </c>
      <c r="E3163" s="18" t="n">
        <f aca="false">DATA!F3163</f>
        <v>4</v>
      </c>
      <c r="F3163" s="19" t="n">
        <f aca="false">DATA!G3163</f>
        <v>11.15</v>
      </c>
      <c r="G3163" s="19" t="n">
        <f aca="false">DATA!H3163</f>
        <v>8.68</v>
      </c>
      <c r="H3163" s="18" t="n">
        <f aca="false">DATA!E3163</f>
        <v>5</v>
      </c>
      <c r="I3163" s="20" t="n">
        <f aca="false">F3163*E3163</f>
        <v>44.6</v>
      </c>
      <c r="J3163" s="20" t="n">
        <f aca="false">PARAMETER!$B$4*G3163*SQRT(E3163)</f>
        <v>28.5546589638775</v>
      </c>
      <c r="K3163" s="20" t="n">
        <f aca="false">I3163+J3163</f>
        <v>73.1546589638776</v>
      </c>
      <c r="L3163" s="20" t="n">
        <f aca="false">K3163+F3163*H3163</f>
        <v>128.904658963878</v>
      </c>
      <c r="M3163" s="16" t="str">
        <f aca="false">IF(C3163&lt;=K3163,"REORDER",IF(C3163&gt;L3163,"OVERSTOCK","OK"))</f>
        <v>OVERSTOCK</v>
      </c>
      <c r="N3163" s="16" t="str">
        <f aca="false">IF(C3163&lt;=D3163,"REORDER","OK")</f>
        <v>OK</v>
      </c>
      <c r="O3163" s="18" t="n">
        <f aca="false">IF(D3163&lt;I3163,1,0)</f>
        <v>1</v>
      </c>
      <c r="P3163" s="20" t="n">
        <f aca="false">C3163/F3163</f>
        <v>23.2286995515695</v>
      </c>
      <c r="Q3163" s="19" t="n">
        <f aca="false">DATA!N3163</f>
        <v>199.15</v>
      </c>
      <c r="R3163" s="19" t="n">
        <f aca="false">DATA!O3163</f>
        <v>0.14</v>
      </c>
      <c r="S3163" s="17" t="n">
        <f aca="false">C3163*Q3163</f>
        <v>51579.85</v>
      </c>
      <c r="T3163" s="19" t="n">
        <f aca="false">C3163*R3163</f>
        <v>36.26</v>
      </c>
      <c r="U3163" s="20" t="n">
        <f aca="false">MAX(0,C3163-L3163)</f>
        <v>130.095341036122</v>
      </c>
      <c r="V3163" s="17" t="n">
        <f aca="false">U3163*Q3163</f>
        <v>25908.4871673438</v>
      </c>
      <c r="W3163" s="19" t="n">
        <f aca="false">U3163*R3163</f>
        <v>18.2133477450571</v>
      </c>
      <c r="X3163" s="20" t="n">
        <f aca="false">MAX(0,K3163-C3163)</f>
        <v>0</v>
      </c>
      <c r="Y3163" s="17" t="n">
        <f aca="false">F3163*PARAMETER!$B$5*Q3163</f>
        <v>810490.7125</v>
      </c>
      <c r="Z3163" s="21" t="n">
        <f aca="false">SUMIF($Y$2:$Y$3205,"&gt;="&amp;Y3163)/SUM($Y$2:$Y$3205)</f>
        <v>0.807108728080547</v>
      </c>
      <c r="AA3163" s="16" t="str">
        <f aca="false">IF(Z3163&lt;=PARAMETER!$B$7,"A",IF(Z3163&lt;=PARAMETER!$B$8,"B","C"))</f>
        <v>B</v>
      </c>
      <c r="AB3163" s="22" t="n">
        <f aca="false">G3163/F3163</f>
        <v>0.77847533632287</v>
      </c>
      <c r="AC3163" s="16" t="str">
        <f aca="false">IF(AB3163&lt;=PARAMETER!$B$9,"X",IF(AB3163&lt;=PARAMETER!$B$10,"Y","Z"))</f>
        <v>Z</v>
      </c>
      <c r="AD3163" s="16" t="str">
        <f aca="false">AA3163&amp;AC3163</f>
        <v>BZ</v>
      </c>
      <c r="AE3163" s="22" t="n">
        <f aca="false">DATA!I3163</f>
        <v>0.78</v>
      </c>
      <c r="AF3163" s="18" t="n">
        <f aca="false">DATA!L3163</f>
        <v>148</v>
      </c>
      <c r="AG3163" s="16" t="str">
        <f aca="false">DATA!K3163</f>
        <v>D</v>
      </c>
      <c r="AH3163" s="18" t="n">
        <f aca="false">IF(AE3163&gt;=PARAMETER!$B$12,1,0)</f>
        <v>1</v>
      </c>
      <c r="AI3163" s="18" t="n">
        <f aca="false">IF(AF3163&gt;=PARAMETER!$B$13,1,0)</f>
        <v>1</v>
      </c>
      <c r="AJ3163" s="18" t="n">
        <f aca="false">IF(AND(AH3163=1,AI3163=1),1,0)</f>
        <v>1</v>
      </c>
    </row>
    <row r="3164" customFormat="false" ht="15" hidden="false" customHeight="false" outlineLevel="0" collapsed="false">
      <c r="A3164" s="16" t="str">
        <f aca="false">DATA!A3164</f>
        <v>ITM13162</v>
      </c>
      <c r="B3164" s="16" t="str">
        <f aca="false">DATA!B3164</f>
        <v>Groceries</v>
      </c>
      <c r="C3164" s="17" t="n">
        <f aca="false">DATA!C3164</f>
        <v>58</v>
      </c>
      <c r="D3164" s="17" t="n">
        <f aca="false">DATA!D3164</f>
        <v>81</v>
      </c>
      <c r="E3164" s="18" t="n">
        <f aca="false">DATA!F3164</f>
        <v>2</v>
      </c>
      <c r="F3164" s="19" t="n">
        <f aca="false">DATA!G3164</f>
        <v>19.47</v>
      </c>
      <c r="G3164" s="19" t="n">
        <f aca="false">DATA!H3164</f>
        <v>2.55</v>
      </c>
      <c r="H3164" s="18" t="n">
        <f aca="false">DATA!E3164</f>
        <v>12</v>
      </c>
      <c r="I3164" s="20" t="n">
        <f aca="false">F3164*E3164</f>
        <v>38.94</v>
      </c>
      <c r="J3164" s="20" t="n">
        <f aca="false">PARAMETER!$B$4*G3164*SQRT(E3164)</f>
        <v>5.93174448375103</v>
      </c>
      <c r="K3164" s="20" t="n">
        <f aca="false">I3164+J3164</f>
        <v>44.871744483751</v>
      </c>
      <c r="L3164" s="20" t="n">
        <f aca="false">K3164+F3164*H3164</f>
        <v>278.511744483751</v>
      </c>
      <c r="M3164" s="16" t="str">
        <f aca="false">IF(C3164&lt;=K3164,"REORDER",IF(C3164&gt;L3164,"OVERSTOCK","OK"))</f>
        <v>OK</v>
      </c>
      <c r="N3164" s="16" t="str">
        <f aca="false">IF(C3164&lt;=D3164,"REORDER","OK")</f>
        <v>REORDER</v>
      </c>
      <c r="O3164" s="18" t="n">
        <f aca="false">IF(D3164&lt;I3164,1,0)</f>
        <v>0</v>
      </c>
      <c r="P3164" s="20" t="n">
        <f aca="false">C3164/F3164</f>
        <v>2.97894196199281</v>
      </c>
      <c r="Q3164" s="19" t="n">
        <f aca="false">DATA!N3164</f>
        <v>91.29</v>
      </c>
      <c r="R3164" s="19" t="n">
        <f aca="false">DATA!O3164</f>
        <v>1.74</v>
      </c>
      <c r="S3164" s="17" t="n">
        <f aca="false">C3164*Q3164</f>
        <v>5294.82</v>
      </c>
      <c r="T3164" s="19" t="n">
        <f aca="false">C3164*R3164</f>
        <v>100.92</v>
      </c>
      <c r="U3164" s="20" t="n">
        <f aca="false">MAX(0,C3164-L3164)</f>
        <v>0</v>
      </c>
      <c r="V3164" s="17" t="n">
        <f aca="false">U3164*Q3164</f>
        <v>0</v>
      </c>
      <c r="W3164" s="19" t="n">
        <f aca="false">U3164*R3164</f>
        <v>0</v>
      </c>
      <c r="X3164" s="20" t="n">
        <f aca="false">MAX(0,K3164-C3164)</f>
        <v>0</v>
      </c>
      <c r="Y3164" s="17" t="n">
        <f aca="false">F3164*PARAMETER!$B$5*Q3164</f>
        <v>648756.9495</v>
      </c>
      <c r="Z3164" s="21" t="n">
        <f aca="false">SUMIF($Y$2:$Y$3205,"&gt;="&amp;Y3164)/SUM($Y$2:$Y$3205)</f>
        <v>0.862565367711158</v>
      </c>
      <c r="AA3164" s="16" t="str">
        <f aca="false">IF(Z3164&lt;=PARAMETER!$B$7,"A",IF(Z3164&lt;=PARAMETER!$B$8,"B","C"))</f>
        <v>B</v>
      </c>
      <c r="AB3164" s="22" t="n">
        <f aca="false">G3164/F3164</f>
        <v>0.130970724191063</v>
      </c>
      <c r="AC3164" s="16" t="str">
        <f aca="false">IF(AB3164&lt;=PARAMETER!$B$9,"X",IF(AB3164&lt;=PARAMETER!$B$10,"Y","Z"))</f>
        <v>X</v>
      </c>
      <c r="AD3164" s="16" t="str">
        <f aca="false">AA3164&amp;AC3164</f>
        <v>BX</v>
      </c>
      <c r="AE3164" s="22" t="n">
        <f aca="false">DATA!I3164</f>
        <v>0.62</v>
      </c>
      <c r="AF3164" s="18" t="n">
        <f aca="false">DATA!L3164</f>
        <v>85</v>
      </c>
      <c r="AG3164" s="16" t="str">
        <f aca="false">DATA!K3164</f>
        <v>A</v>
      </c>
      <c r="AH3164" s="18" t="n">
        <f aca="false">IF(AE3164&gt;=PARAMETER!$B$12,1,0)</f>
        <v>0</v>
      </c>
      <c r="AI3164" s="18" t="n">
        <f aca="false">IF(AF3164&gt;=PARAMETER!$B$13,1,0)</f>
        <v>0</v>
      </c>
      <c r="AJ3164" s="18" t="n">
        <f aca="false">IF(AND(AH3164=1,AI3164=1),1,0)</f>
        <v>0</v>
      </c>
    </row>
    <row r="3165" customFormat="false" ht="15" hidden="false" customHeight="false" outlineLevel="0" collapsed="false">
      <c r="A3165" s="16" t="str">
        <f aca="false">DATA!A3165</f>
        <v>ITM13163</v>
      </c>
      <c r="B3165" s="16" t="str">
        <f aca="false">DATA!B3165</f>
        <v>Electronics</v>
      </c>
      <c r="C3165" s="17" t="n">
        <f aca="false">DATA!C3165</f>
        <v>454</v>
      </c>
      <c r="D3165" s="17" t="n">
        <f aca="false">DATA!D3165</f>
        <v>27</v>
      </c>
      <c r="E3165" s="18" t="n">
        <f aca="false">DATA!F3165</f>
        <v>5</v>
      </c>
      <c r="F3165" s="19" t="n">
        <f aca="false">DATA!G3165</f>
        <v>1.39</v>
      </c>
      <c r="G3165" s="19" t="n">
        <f aca="false">DATA!H3165</f>
        <v>2.17</v>
      </c>
      <c r="H3165" s="18" t="n">
        <f aca="false">DATA!E3165</f>
        <v>14</v>
      </c>
      <c r="I3165" s="20" t="n">
        <f aca="false">F3165*E3165</f>
        <v>6.95</v>
      </c>
      <c r="J3165" s="20" t="n">
        <f aca="false">PARAMETER!$B$4*G3165*SQRT(E3165)</f>
        <v>7.98126981469424</v>
      </c>
      <c r="K3165" s="20" t="n">
        <f aca="false">I3165+J3165</f>
        <v>14.9312698146942</v>
      </c>
      <c r="L3165" s="20" t="n">
        <f aca="false">K3165+F3165*H3165</f>
        <v>34.3912698146942</v>
      </c>
      <c r="M3165" s="16" t="str">
        <f aca="false">IF(C3165&lt;=K3165,"REORDER",IF(C3165&gt;L3165,"OVERSTOCK","OK"))</f>
        <v>OVERSTOCK</v>
      </c>
      <c r="N3165" s="16" t="str">
        <f aca="false">IF(C3165&lt;=D3165,"REORDER","OK")</f>
        <v>OK</v>
      </c>
      <c r="O3165" s="18" t="n">
        <f aca="false">IF(D3165&lt;I3165,1,0)</f>
        <v>0</v>
      </c>
      <c r="P3165" s="20" t="n">
        <f aca="false">C3165/F3165</f>
        <v>326.618705035971</v>
      </c>
      <c r="Q3165" s="19" t="n">
        <f aca="false">DATA!N3165</f>
        <v>135.81</v>
      </c>
      <c r="R3165" s="19" t="n">
        <f aca="false">DATA!O3165</f>
        <v>0.15</v>
      </c>
      <c r="S3165" s="17" t="n">
        <f aca="false">C3165*Q3165</f>
        <v>61657.74</v>
      </c>
      <c r="T3165" s="19" t="n">
        <f aca="false">C3165*R3165</f>
        <v>68.1</v>
      </c>
      <c r="U3165" s="20" t="n">
        <f aca="false">MAX(0,C3165-L3165)</f>
        <v>419.608730185306</v>
      </c>
      <c r="V3165" s="17" t="n">
        <f aca="false">U3165*Q3165</f>
        <v>56987.0616464664</v>
      </c>
      <c r="W3165" s="19" t="n">
        <f aca="false">U3165*R3165</f>
        <v>62.9413095277959</v>
      </c>
      <c r="X3165" s="20" t="n">
        <f aca="false">MAX(0,K3165-C3165)</f>
        <v>0</v>
      </c>
      <c r="Y3165" s="17" t="n">
        <f aca="false">F3165*PARAMETER!$B$5*Q3165</f>
        <v>68903.2035</v>
      </c>
      <c r="Z3165" s="21" t="n">
        <f aca="false">SUMIF($Y$2:$Y$3205,"&gt;="&amp;Y3165)/SUM($Y$2:$Y$3205)</f>
        <v>0.998334565867688</v>
      </c>
      <c r="AA3165" s="16" t="str">
        <f aca="false">IF(Z3165&lt;=PARAMETER!$B$7,"A",IF(Z3165&lt;=PARAMETER!$B$8,"B","C"))</f>
        <v>C</v>
      </c>
      <c r="AB3165" s="22" t="n">
        <f aca="false">G3165/F3165</f>
        <v>1.56115107913669</v>
      </c>
      <c r="AC3165" s="16" t="str">
        <f aca="false">IF(AB3165&lt;=PARAMETER!$B$9,"X",IF(AB3165&lt;=PARAMETER!$B$10,"Y","Z"))</f>
        <v>Z</v>
      </c>
      <c r="AD3165" s="16" t="str">
        <f aca="false">AA3165&amp;AC3165</f>
        <v>CZ</v>
      </c>
      <c r="AE3165" s="22" t="n">
        <f aca="false">DATA!I3165</f>
        <v>0.15</v>
      </c>
      <c r="AF3165" s="18" t="n">
        <f aca="false">DATA!L3165</f>
        <v>13</v>
      </c>
      <c r="AG3165" s="16" t="str">
        <f aca="false">DATA!K3165</f>
        <v>B</v>
      </c>
      <c r="AH3165" s="18" t="n">
        <f aca="false">IF(AE3165&gt;=PARAMETER!$B$12,1,0)</f>
        <v>0</v>
      </c>
      <c r="AI3165" s="18" t="n">
        <f aca="false">IF(AF3165&gt;=PARAMETER!$B$13,1,0)</f>
        <v>0</v>
      </c>
      <c r="AJ3165" s="18" t="n">
        <f aca="false">IF(AND(AH3165=1,AI3165=1),1,0)</f>
        <v>0</v>
      </c>
    </row>
    <row r="3166" customFormat="false" ht="15" hidden="false" customHeight="false" outlineLevel="0" collapsed="false">
      <c r="A3166" s="16" t="str">
        <f aca="false">DATA!A3166</f>
        <v>ITM13164</v>
      </c>
      <c r="B3166" s="16" t="str">
        <f aca="false">DATA!B3166</f>
        <v>Groceries</v>
      </c>
      <c r="C3166" s="17" t="n">
        <f aca="false">DATA!C3166</f>
        <v>287</v>
      </c>
      <c r="D3166" s="17" t="n">
        <f aca="false">DATA!D3166</f>
        <v>61</v>
      </c>
      <c r="E3166" s="18" t="n">
        <f aca="false">DATA!F3166</f>
        <v>6</v>
      </c>
      <c r="F3166" s="19" t="n">
        <f aca="false">DATA!G3166</f>
        <v>38.17</v>
      </c>
      <c r="G3166" s="19" t="n">
        <f aca="false">DATA!H3166</f>
        <v>2.91</v>
      </c>
      <c r="H3166" s="18" t="n">
        <f aca="false">DATA!E3166</f>
        <v>14</v>
      </c>
      <c r="I3166" s="20" t="n">
        <f aca="false">F3166*E3166</f>
        <v>229.02</v>
      </c>
      <c r="J3166" s="20" t="n">
        <f aca="false">PARAMETER!$B$4*G3166*SQRT(E3166)</f>
        <v>11.7245415749083</v>
      </c>
      <c r="K3166" s="20" t="n">
        <f aca="false">I3166+J3166</f>
        <v>240.744541574908</v>
      </c>
      <c r="L3166" s="20" t="n">
        <f aca="false">K3166+F3166*H3166</f>
        <v>775.124541574908</v>
      </c>
      <c r="M3166" s="16" t="str">
        <f aca="false">IF(C3166&lt;=K3166,"REORDER",IF(C3166&gt;L3166,"OVERSTOCK","OK"))</f>
        <v>OK</v>
      </c>
      <c r="N3166" s="16" t="str">
        <f aca="false">IF(C3166&lt;=D3166,"REORDER","OK")</f>
        <v>OK</v>
      </c>
      <c r="O3166" s="18" t="n">
        <f aca="false">IF(D3166&lt;I3166,1,0)</f>
        <v>1</v>
      </c>
      <c r="P3166" s="20" t="n">
        <f aca="false">C3166/F3166</f>
        <v>7.51899397432539</v>
      </c>
      <c r="Q3166" s="19" t="n">
        <f aca="false">DATA!N3166</f>
        <v>54.5</v>
      </c>
      <c r="R3166" s="19" t="n">
        <f aca="false">DATA!O3166</f>
        <v>1.3</v>
      </c>
      <c r="S3166" s="17" t="n">
        <f aca="false">C3166*Q3166</f>
        <v>15641.5</v>
      </c>
      <c r="T3166" s="19" t="n">
        <f aca="false">C3166*R3166</f>
        <v>373.1</v>
      </c>
      <c r="U3166" s="20" t="n">
        <f aca="false">MAX(0,C3166-L3166)</f>
        <v>0</v>
      </c>
      <c r="V3166" s="17" t="n">
        <f aca="false">U3166*Q3166</f>
        <v>0</v>
      </c>
      <c r="W3166" s="19" t="n">
        <f aca="false">U3166*R3166</f>
        <v>0</v>
      </c>
      <c r="X3166" s="20" t="n">
        <f aca="false">MAX(0,K3166-C3166)</f>
        <v>0</v>
      </c>
      <c r="Y3166" s="17" t="n">
        <f aca="false">F3166*PARAMETER!$B$5*Q3166</f>
        <v>759296.725</v>
      </c>
      <c r="Z3166" s="21" t="n">
        <f aca="false">SUMIF($Y$2:$Y$3205,"&gt;="&amp;Y3166)/SUM($Y$2:$Y$3205)</f>
        <v>0.823124539757891</v>
      </c>
      <c r="AA3166" s="16" t="str">
        <f aca="false">IF(Z3166&lt;=PARAMETER!$B$7,"A",IF(Z3166&lt;=PARAMETER!$B$8,"B","C"))</f>
        <v>B</v>
      </c>
      <c r="AB3166" s="22" t="n">
        <f aca="false">G3166/F3166</f>
        <v>0.0762378831543097</v>
      </c>
      <c r="AC3166" s="16" t="str">
        <f aca="false">IF(AB3166&lt;=PARAMETER!$B$9,"X",IF(AB3166&lt;=PARAMETER!$B$10,"Y","Z"))</f>
        <v>X</v>
      </c>
      <c r="AD3166" s="16" t="str">
        <f aca="false">AA3166&amp;AC3166</f>
        <v>BX</v>
      </c>
      <c r="AE3166" s="22" t="n">
        <f aca="false">DATA!I3166</f>
        <v>0.18</v>
      </c>
      <c r="AF3166" s="18" t="n">
        <f aca="false">DATA!L3166</f>
        <v>34</v>
      </c>
      <c r="AG3166" s="16" t="str">
        <f aca="false">DATA!K3166</f>
        <v>C</v>
      </c>
      <c r="AH3166" s="18" t="n">
        <f aca="false">IF(AE3166&gt;=PARAMETER!$B$12,1,0)</f>
        <v>0</v>
      </c>
      <c r="AI3166" s="18" t="n">
        <f aca="false">IF(AF3166&gt;=PARAMETER!$B$13,1,0)</f>
        <v>0</v>
      </c>
      <c r="AJ3166" s="18" t="n">
        <f aca="false">IF(AND(AH3166=1,AI3166=1),1,0)</f>
        <v>0</v>
      </c>
    </row>
    <row r="3167" customFormat="false" ht="15" hidden="false" customHeight="false" outlineLevel="0" collapsed="false">
      <c r="A3167" s="16" t="str">
        <f aca="false">DATA!A3167</f>
        <v>ITM13165</v>
      </c>
      <c r="B3167" s="16" t="str">
        <f aca="false">DATA!B3167</f>
        <v>Apparel</v>
      </c>
      <c r="C3167" s="17" t="n">
        <f aca="false">DATA!C3167</f>
        <v>226</v>
      </c>
      <c r="D3167" s="17" t="n">
        <f aca="false">DATA!D3167</f>
        <v>57</v>
      </c>
      <c r="E3167" s="18" t="n">
        <f aca="false">DATA!F3167</f>
        <v>8</v>
      </c>
      <c r="F3167" s="19" t="n">
        <f aca="false">DATA!G3167</f>
        <v>31.67</v>
      </c>
      <c r="G3167" s="19" t="n">
        <f aca="false">DATA!H3167</f>
        <v>8.97</v>
      </c>
      <c r="H3167" s="18" t="n">
        <f aca="false">DATA!E3167</f>
        <v>4</v>
      </c>
      <c r="I3167" s="20" t="n">
        <f aca="false">F3167*E3167</f>
        <v>253.36</v>
      </c>
      <c r="J3167" s="20" t="n">
        <f aca="false">PARAMETER!$B$4*G3167*SQRT(E3167)</f>
        <v>41.731567073919</v>
      </c>
      <c r="K3167" s="20" t="n">
        <f aca="false">I3167+J3167</f>
        <v>295.091567073919</v>
      </c>
      <c r="L3167" s="20" t="n">
        <f aca="false">K3167+F3167*H3167</f>
        <v>421.771567073919</v>
      </c>
      <c r="M3167" s="16" t="str">
        <f aca="false">IF(C3167&lt;=K3167,"REORDER",IF(C3167&gt;L3167,"OVERSTOCK","OK"))</f>
        <v>REORDER</v>
      </c>
      <c r="N3167" s="16" t="str">
        <f aca="false">IF(C3167&lt;=D3167,"REORDER","OK")</f>
        <v>OK</v>
      </c>
      <c r="O3167" s="18" t="n">
        <f aca="false">IF(D3167&lt;I3167,1,0)</f>
        <v>1</v>
      </c>
      <c r="P3167" s="20" t="n">
        <f aca="false">C3167/F3167</f>
        <v>7.13609093779602</v>
      </c>
      <c r="Q3167" s="19" t="n">
        <f aca="false">DATA!N3167</f>
        <v>187.41</v>
      </c>
      <c r="R3167" s="19" t="n">
        <f aca="false">DATA!O3167</f>
        <v>0.29</v>
      </c>
      <c r="S3167" s="17" t="n">
        <f aca="false">C3167*Q3167</f>
        <v>42354.66</v>
      </c>
      <c r="T3167" s="19" t="n">
        <f aca="false">C3167*R3167</f>
        <v>65.54</v>
      </c>
      <c r="U3167" s="20" t="n">
        <f aca="false">MAX(0,C3167-L3167)</f>
        <v>0</v>
      </c>
      <c r="V3167" s="17" t="n">
        <f aca="false">U3167*Q3167</f>
        <v>0</v>
      </c>
      <c r="W3167" s="19" t="n">
        <f aca="false">U3167*R3167</f>
        <v>0</v>
      </c>
      <c r="X3167" s="20" t="n">
        <f aca="false">MAX(0,K3167-C3167)</f>
        <v>69.0915670739191</v>
      </c>
      <c r="Y3167" s="17" t="n">
        <f aca="false">F3167*PARAMETER!$B$5*Q3167</f>
        <v>2166375.2655</v>
      </c>
      <c r="Z3167" s="21" t="n">
        <f aca="false">SUMIF($Y$2:$Y$3205,"&gt;="&amp;Y3167)/SUM($Y$2:$Y$3205)</f>
        <v>0.283677583366976</v>
      </c>
      <c r="AA3167" s="16" t="str">
        <f aca="false">IF(Z3167&lt;=PARAMETER!$B$7,"A",IF(Z3167&lt;=PARAMETER!$B$8,"B","C"))</f>
        <v>A</v>
      </c>
      <c r="AB3167" s="22" t="n">
        <f aca="false">G3167/F3167</f>
        <v>0.283233343858541</v>
      </c>
      <c r="AC3167" s="16" t="str">
        <f aca="false">IF(AB3167&lt;=PARAMETER!$B$9,"X",IF(AB3167&lt;=PARAMETER!$B$10,"Y","Z"))</f>
        <v>Y</v>
      </c>
      <c r="AD3167" s="16" t="str">
        <f aca="false">AA3167&amp;AC3167</f>
        <v>AY</v>
      </c>
      <c r="AE3167" s="22" t="n">
        <f aca="false">DATA!I3167</f>
        <v>0.28</v>
      </c>
      <c r="AF3167" s="18" t="n">
        <f aca="false">DATA!L3167</f>
        <v>103</v>
      </c>
      <c r="AG3167" s="16" t="str">
        <f aca="false">DATA!K3167</f>
        <v>B</v>
      </c>
      <c r="AH3167" s="18" t="n">
        <f aca="false">IF(AE3167&gt;=PARAMETER!$B$12,1,0)</f>
        <v>0</v>
      </c>
      <c r="AI3167" s="18" t="n">
        <f aca="false">IF(AF3167&gt;=PARAMETER!$B$13,1,0)</f>
        <v>1</v>
      </c>
      <c r="AJ3167" s="18" t="n">
        <f aca="false">IF(AND(AH3167=1,AI3167=1),1,0)</f>
        <v>0</v>
      </c>
    </row>
    <row r="3168" customFormat="false" ht="15" hidden="false" customHeight="false" outlineLevel="0" collapsed="false">
      <c r="A3168" s="16" t="str">
        <f aca="false">DATA!A3168</f>
        <v>ITM13166</v>
      </c>
      <c r="B3168" s="16" t="str">
        <f aca="false">DATA!B3168</f>
        <v>Electronics</v>
      </c>
      <c r="C3168" s="17" t="n">
        <f aca="false">DATA!C3168</f>
        <v>498</v>
      </c>
      <c r="D3168" s="17" t="n">
        <f aca="false">DATA!D3168</f>
        <v>52</v>
      </c>
      <c r="E3168" s="18" t="n">
        <f aca="false">DATA!F3168</f>
        <v>9</v>
      </c>
      <c r="F3168" s="19" t="n">
        <f aca="false">DATA!G3168</f>
        <v>41.07</v>
      </c>
      <c r="G3168" s="19" t="n">
        <f aca="false">DATA!H3168</f>
        <v>9.44</v>
      </c>
      <c r="H3168" s="18" t="n">
        <f aca="false">DATA!E3168</f>
        <v>4</v>
      </c>
      <c r="I3168" s="20" t="n">
        <f aca="false">F3168*E3168</f>
        <v>369.63</v>
      </c>
      <c r="J3168" s="20" t="n">
        <f aca="false">PARAMETER!$B$4*G3168*SQRT(E3168)</f>
        <v>46.5822547152657</v>
      </c>
      <c r="K3168" s="20" t="n">
        <f aca="false">I3168+J3168</f>
        <v>416.212254715266</v>
      </c>
      <c r="L3168" s="20" t="n">
        <f aca="false">K3168+F3168*H3168</f>
        <v>580.492254715266</v>
      </c>
      <c r="M3168" s="16" t="str">
        <f aca="false">IF(C3168&lt;=K3168,"REORDER",IF(C3168&gt;L3168,"OVERSTOCK","OK"))</f>
        <v>OK</v>
      </c>
      <c r="N3168" s="16" t="str">
        <f aca="false">IF(C3168&lt;=D3168,"REORDER","OK")</f>
        <v>OK</v>
      </c>
      <c r="O3168" s="18" t="n">
        <f aca="false">IF(D3168&lt;I3168,1,0)</f>
        <v>1</v>
      </c>
      <c r="P3168" s="20" t="n">
        <f aca="false">C3168/F3168</f>
        <v>12.1256391526662</v>
      </c>
      <c r="Q3168" s="19" t="n">
        <f aca="false">DATA!N3168</f>
        <v>62.09</v>
      </c>
      <c r="R3168" s="19" t="n">
        <f aca="false">DATA!O3168</f>
        <v>0.64</v>
      </c>
      <c r="S3168" s="17" t="n">
        <f aca="false">C3168*Q3168</f>
        <v>30920.82</v>
      </c>
      <c r="T3168" s="19" t="n">
        <f aca="false">C3168*R3168</f>
        <v>318.72</v>
      </c>
      <c r="U3168" s="20" t="n">
        <f aca="false">MAX(0,C3168-L3168)</f>
        <v>0</v>
      </c>
      <c r="V3168" s="17" t="n">
        <f aca="false">U3168*Q3168</f>
        <v>0</v>
      </c>
      <c r="W3168" s="19" t="n">
        <f aca="false">U3168*R3168</f>
        <v>0</v>
      </c>
      <c r="X3168" s="20" t="n">
        <f aca="false">MAX(0,K3168-C3168)</f>
        <v>0</v>
      </c>
      <c r="Y3168" s="17" t="n">
        <f aca="false">F3168*PARAMETER!$B$5*Q3168</f>
        <v>930763.2495</v>
      </c>
      <c r="Z3168" s="21" t="n">
        <f aca="false">SUMIF($Y$2:$Y$3205,"&gt;="&amp;Y3168)/SUM($Y$2:$Y$3205)</f>
        <v>0.7652859882172</v>
      </c>
      <c r="AA3168" s="16" t="str">
        <f aca="false">IF(Z3168&lt;=PARAMETER!$B$7,"A",IF(Z3168&lt;=PARAMETER!$B$8,"B","C"))</f>
        <v>A</v>
      </c>
      <c r="AB3168" s="22" t="n">
        <f aca="false">G3168/F3168</f>
        <v>0.229851473094716</v>
      </c>
      <c r="AC3168" s="16" t="str">
        <f aca="false">IF(AB3168&lt;=PARAMETER!$B$9,"X",IF(AB3168&lt;=PARAMETER!$B$10,"Y","Z"))</f>
        <v>X</v>
      </c>
      <c r="AD3168" s="16" t="str">
        <f aca="false">AA3168&amp;AC3168</f>
        <v>AX</v>
      </c>
      <c r="AE3168" s="22" t="n">
        <f aca="false">DATA!I3168</f>
        <v>0.23</v>
      </c>
      <c r="AF3168" s="18" t="n">
        <f aca="false">DATA!L3168</f>
        <v>177</v>
      </c>
      <c r="AG3168" s="16" t="str">
        <f aca="false">DATA!K3168</f>
        <v>A</v>
      </c>
      <c r="AH3168" s="18" t="n">
        <f aca="false">IF(AE3168&gt;=PARAMETER!$B$12,1,0)</f>
        <v>0</v>
      </c>
      <c r="AI3168" s="18" t="n">
        <f aca="false">IF(AF3168&gt;=PARAMETER!$B$13,1,0)</f>
        <v>1</v>
      </c>
      <c r="AJ3168" s="18" t="n">
        <f aca="false">IF(AND(AH3168=1,AI3168=1),1,0)</f>
        <v>0</v>
      </c>
    </row>
    <row r="3169" customFormat="false" ht="15" hidden="false" customHeight="false" outlineLevel="0" collapsed="false">
      <c r="A3169" s="16" t="str">
        <f aca="false">DATA!A3169</f>
        <v>ITM13167</v>
      </c>
      <c r="B3169" s="16" t="str">
        <f aca="false">DATA!B3169</f>
        <v>Groceries</v>
      </c>
      <c r="C3169" s="17" t="n">
        <f aca="false">DATA!C3169</f>
        <v>458</v>
      </c>
      <c r="D3169" s="17" t="n">
        <f aca="false">DATA!D3169</f>
        <v>48</v>
      </c>
      <c r="E3169" s="18" t="n">
        <f aca="false">DATA!F3169</f>
        <v>2</v>
      </c>
      <c r="F3169" s="19" t="n">
        <f aca="false">DATA!G3169</f>
        <v>23.32</v>
      </c>
      <c r="G3169" s="19" t="n">
        <f aca="false">DATA!H3169</f>
        <v>5.91</v>
      </c>
      <c r="H3169" s="18" t="n">
        <f aca="false">DATA!E3169</f>
        <v>11</v>
      </c>
      <c r="I3169" s="20" t="n">
        <f aca="false">F3169*E3169</f>
        <v>46.64</v>
      </c>
      <c r="J3169" s="20" t="n">
        <f aca="false">PARAMETER!$B$4*G3169*SQRT(E3169)</f>
        <v>13.7476901564583</v>
      </c>
      <c r="K3169" s="20" t="n">
        <f aca="false">I3169+J3169</f>
        <v>60.3876901564583</v>
      </c>
      <c r="L3169" s="20" t="n">
        <f aca="false">K3169+F3169*H3169</f>
        <v>316.907690156458</v>
      </c>
      <c r="M3169" s="16" t="str">
        <f aca="false">IF(C3169&lt;=K3169,"REORDER",IF(C3169&gt;L3169,"OVERSTOCK","OK"))</f>
        <v>OVERSTOCK</v>
      </c>
      <c r="N3169" s="16" t="str">
        <f aca="false">IF(C3169&lt;=D3169,"REORDER","OK")</f>
        <v>OK</v>
      </c>
      <c r="O3169" s="18" t="n">
        <f aca="false">IF(D3169&lt;I3169,1,0)</f>
        <v>0</v>
      </c>
      <c r="P3169" s="20" t="n">
        <f aca="false">C3169/F3169</f>
        <v>19.6397941680961</v>
      </c>
      <c r="Q3169" s="19" t="n">
        <f aca="false">DATA!N3169</f>
        <v>59.44</v>
      </c>
      <c r="R3169" s="19" t="n">
        <f aca="false">DATA!O3169</f>
        <v>0.37</v>
      </c>
      <c r="S3169" s="17" t="n">
        <f aca="false">C3169*Q3169</f>
        <v>27223.52</v>
      </c>
      <c r="T3169" s="19" t="n">
        <f aca="false">C3169*R3169</f>
        <v>169.46</v>
      </c>
      <c r="U3169" s="20" t="n">
        <f aca="false">MAX(0,C3169-L3169)</f>
        <v>141.092309843542</v>
      </c>
      <c r="V3169" s="17" t="n">
        <f aca="false">U3169*Q3169</f>
        <v>8386.52689710012</v>
      </c>
      <c r="W3169" s="19" t="n">
        <f aca="false">U3169*R3169</f>
        <v>52.2041546421104</v>
      </c>
      <c r="X3169" s="20" t="n">
        <f aca="false">MAX(0,K3169-C3169)</f>
        <v>0</v>
      </c>
      <c r="Y3169" s="17" t="n">
        <f aca="false">F3169*PARAMETER!$B$5*Q3169</f>
        <v>505941.392</v>
      </c>
      <c r="Z3169" s="21" t="n">
        <f aca="false">SUMIF($Y$2:$Y$3205,"&gt;="&amp;Y3169)/SUM($Y$2:$Y$3205)</f>
        <v>0.903703325116979</v>
      </c>
      <c r="AA3169" s="16" t="str">
        <f aca="false">IF(Z3169&lt;=PARAMETER!$B$7,"A",IF(Z3169&lt;=PARAMETER!$B$8,"B","C"))</f>
        <v>B</v>
      </c>
      <c r="AB3169" s="22" t="n">
        <f aca="false">G3169/F3169</f>
        <v>0.253430531732419</v>
      </c>
      <c r="AC3169" s="16" t="str">
        <f aca="false">IF(AB3169&lt;=PARAMETER!$B$9,"X",IF(AB3169&lt;=PARAMETER!$B$10,"Y","Z"))</f>
        <v>Y</v>
      </c>
      <c r="AD3169" s="16" t="str">
        <f aca="false">AA3169&amp;AC3169</f>
        <v>BY</v>
      </c>
      <c r="AE3169" s="22" t="n">
        <f aca="false">DATA!I3169</f>
        <v>0.4</v>
      </c>
      <c r="AF3169" s="18" t="n">
        <f aca="false">DATA!L3169</f>
        <v>105</v>
      </c>
      <c r="AG3169" s="16" t="str">
        <f aca="false">DATA!K3169</f>
        <v>C</v>
      </c>
      <c r="AH3169" s="18" t="n">
        <f aca="false">IF(AE3169&gt;=PARAMETER!$B$12,1,0)</f>
        <v>0</v>
      </c>
      <c r="AI3169" s="18" t="n">
        <f aca="false">IF(AF3169&gt;=PARAMETER!$B$13,1,0)</f>
        <v>1</v>
      </c>
      <c r="AJ3169" s="18" t="n">
        <f aca="false">IF(AND(AH3169=1,AI3169=1),1,0)</f>
        <v>0</v>
      </c>
    </row>
    <row r="3170" customFormat="false" ht="15" hidden="false" customHeight="false" outlineLevel="0" collapsed="false">
      <c r="A3170" s="16" t="str">
        <f aca="false">DATA!A3170</f>
        <v>ITM13168</v>
      </c>
      <c r="B3170" s="16" t="str">
        <f aca="false">DATA!B3170</f>
        <v>Automotive</v>
      </c>
      <c r="C3170" s="17" t="n">
        <f aca="false">DATA!C3170</f>
        <v>481</v>
      </c>
      <c r="D3170" s="17" t="n">
        <f aca="false">DATA!D3170</f>
        <v>58</v>
      </c>
      <c r="E3170" s="18" t="n">
        <f aca="false">DATA!F3170</f>
        <v>6</v>
      </c>
      <c r="F3170" s="19" t="n">
        <f aca="false">DATA!G3170</f>
        <v>40.19</v>
      </c>
      <c r="G3170" s="19" t="n">
        <f aca="false">DATA!H3170</f>
        <v>5.26</v>
      </c>
      <c r="H3170" s="18" t="n">
        <f aca="false">DATA!E3170</f>
        <v>6</v>
      </c>
      <c r="I3170" s="20" t="n">
        <f aca="false">F3170*E3170</f>
        <v>241.14</v>
      </c>
      <c r="J3170" s="20" t="n">
        <f aca="false">PARAMETER!$B$4*G3170*SQRT(E3170)</f>
        <v>21.192813980762</v>
      </c>
      <c r="K3170" s="20" t="n">
        <f aca="false">I3170+J3170</f>
        <v>262.332813980762</v>
      </c>
      <c r="L3170" s="20" t="n">
        <f aca="false">K3170+F3170*H3170</f>
        <v>503.472813980762</v>
      </c>
      <c r="M3170" s="16" t="str">
        <f aca="false">IF(C3170&lt;=K3170,"REORDER",IF(C3170&gt;L3170,"OVERSTOCK","OK"))</f>
        <v>OK</v>
      </c>
      <c r="N3170" s="16" t="str">
        <f aca="false">IF(C3170&lt;=D3170,"REORDER","OK")</f>
        <v>OK</v>
      </c>
      <c r="O3170" s="18" t="n">
        <f aca="false">IF(D3170&lt;I3170,1,0)</f>
        <v>1</v>
      </c>
      <c r="P3170" s="20" t="n">
        <f aca="false">C3170/F3170</f>
        <v>11.9681512814133</v>
      </c>
      <c r="Q3170" s="19" t="n">
        <f aca="false">DATA!N3170</f>
        <v>69.77</v>
      </c>
      <c r="R3170" s="19" t="n">
        <f aca="false">DATA!O3170</f>
        <v>0.36</v>
      </c>
      <c r="S3170" s="17" t="n">
        <f aca="false">C3170*Q3170</f>
        <v>33559.37</v>
      </c>
      <c r="T3170" s="19" t="n">
        <f aca="false">C3170*R3170</f>
        <v>173.16</v>
      </c>
      <c r="U3170" s="20" t="n">
        <f aca="false">MAX(0,C3170-L3170)</f>
        <v>0</v>
      </c>
      <c r="V3170" s="17" t="n">
        <f aca="false">U3170*Q3170</f>
        <v>0</v>
      </c>
      <c r="W3170" s="19" t="n">
        <f aca="false">U3170*R3170</f>
        <v>0</v>
      </c>
      <c r="X3170" s="20" t="n">
        <f aca="false">MAX(0,K3170-C3170)</f>
        <v>0</v>
      </c>
      <c r="Y3170" s="17" t="n">
        <f aca="false">F3170*PARAMETER!$B$5*Q3170</f>
        <v>1023480.5495</v>
      </c>
      <c r="Z3170" s="21" t="n">
        <f aca="false">SUMIF($Y$2:$Y$3205,"&gt;="&amp;Y3170)/SUM($Y$2:$Y$3205)</f>
        <v>0.721320212174948</v>
      </c>
      <c r="AA3170" s="16" t="str">
        <f aca="false">IF(Z3170&lt;=PARAMETER!$B$7,"A",IF(Z3170&lt;=PARAMETER!$B$8,"B","C"))</f>
        <v>A</v>
      </c>
      <c r="AB3170" s="22" t="n">
        <f aca="false">G3170/F3170</f>
        <v>0.130878327942274</v>
      </c>
      <c r="AC3170" s="16" t="str">
        <f aca="false">IF(AB3170&lt;=PARAMETER!$B$9,"X",IF(AB3170&lt;=PARAMETER!$B$10,"Y","Z"))</f>
        <v>X</v>
      </c>
      <c r="AD3170" s="16" t="str">
        <f aca="false">AA3170&amp;AC3170</f>
        <v>AX</v>
      </c>
      <c r="AE3170" s="22" t="n">
        <f aca="false">DATA!I3170</f>
        <v>0.62</v>
      </c>
      <c r="AF3170" s="18" t="n">
        <f aca="false">DATA!L3170</f>
        <v>117</v>
      </c>
      <c r="AG3170" s="16" t="str">
        <f aca="false">DATA!K3170</f>
        <v>D</v>
      </c>
      <c r="AH3170" s="18" t="n">
        <f aca="false">IF(AE3170&gt;=PARAMETER!$B$12,1,0)</f>
        <v>0</v>
      </c>
      <c r="AI3170" s="18" t="n">
        <f aca="false">IF(AF3170&gt;=PARAMETER!$B$13,1,0)</f>
        <v>1</v>
      </c>
      <c r="AJ3170" s="18" t="n">
        <f aca="false">IF(AND(AH3170=1,AI3170=1),1,0)</f>
        <v>0</v>
      </c>
    </row>
    <row r="3171" customFormat="false" ht="15" hidden="false" customHeight="false" outlineLevel="0" collapsed="false">
      <c r="A3171" s="16" t="str">
        <f aca="false">DATA!A3171</f>
        <v>ITM13169</v>
      </c>
      <c r="B3171" s="16" t="str">
        <f aca="false">DATA!B3171</f>
        <v>Groceries</v>
      </c>
      <c r="C3171" s="17" t="n">
        <f aca="false">DATA!C3171</f>
        <v>286</v>
      </c>
      <c r="D3171" s="17" t="n">
        <f aca="false">DATA!D3171</f>
        <v>21</v>
      </c>
      <c r="E3171" s="18" t="n">
        <f aca="false">DATA!F3171</f>
        <v>2</v>
      </c>
      <c r="F3171" s="19" t="n">
        <f aca="false">DATA!G3171</f>
        <v>32.73</v>
      </c>
      <c r="G3171" s="19" t="n">
        <f aca="false">DATA!H3171</f>
        <v>6.25</v>
      </c>
      <c r="H3171" s="18" t="n">
        <f aca="false">DATA!E3171</f>
        <v>6</v>
      </c>
      <c r="I3171" s="20" t="n">
        <f aca="false">F3171*E3171</f>
        <v>65.46</v>
      </c>
      <c r="J3171" s="20" t="n">
        <f aca="false">PARAMETER!$B$4*G3171*SQRT(E3171)</f>
        <v>14.5385894209584</v>
      </c>
      <c r="K3171" s="20" t="n">
        <f aca="false">I3171+J3171</f>
        <v>79.9985894209584</v>
      </c>
      <c r="L3171" s="20" t="n">
        <f aca="false">K3171+F3171*H3171</f>
        <v>276.378589420958</v>
      </c>
      <c r="M3171" s="16" t="str">
        <f aca="false">IF(C3171&lt;=K3171,"REORDER",IF(C3171&gt;L3171,"OVERSTOCK","OK"))</f>
        <v>OVERSTOCK</v>
      </c>
      <c r="N3171" s="16" t="str">
        <f aca="false">IF(C3171&lt;=D3171,"REORDER","OK")</f>
        <v>OK</v>
      </c>
      <c r="O3171" s="18" t="n">
        <f aca="false">IF(D3171&lt;I3171,1,0)</f>
        <v>1</v>
      </c>
      <c r="P3171" s="20" t="n">
        <f aca="false">C3171/F3171</f>
        <v>8.73816070882982</v>
      </c>
      <c r="Q3171" s="19" t="n">
        <f aca="false">DATA!N3171</f>
        <v>97.87</v>
      </c>
      <c r="R3171" s="19" t="n">
        <f aca="false">DATA!O3171</f>
        <v>0.24</v>
      </c>
      <c r="S3171" s="17" t="n">
        <f aca="false">C3171*Q3171</f>
        <v>27990.82</v>
      </c>
      <c r="T3171" s="19" t="n">
        <f aca="false">C3171*R3171</f>
        <v>68.64</v>
      </c>
      <c r="U3171" s="20" t="n">
        <f aca="false">MAX(0,C3171-L3171)</f>
        <v>9.62141057904159</v>
      </c>
      <c r="V3171" s="17" t="n">
        <f aca="false">U3171*Q3171</f>
        <v>941.647453370801</v>
      </c>
      <c r="W3171" s="19" t="n">
        <f aca="false">U3171*R3171</f>
        <v>2.30913853896998</v>
      </c>
      <c r="X3171" s="20" t="n">
        <f aca="false">MAX(0,K3171-C3171)</f>
        <v>0</v>
      </c>
      <c r="Y3171" s="17" t="n">
        <f aca="false">F3171*PARAMETER!$B$5*Q3171</f>
        <v>1169199.0615</v>
      </c>
      <c r="Z3171" s="21" t="n">
        <f aca="false">SUMIF($Y$2:$Y$3205,"&gt;="&amp;Y3171)/SUM($Y$2:$Y$3205)</f>
        <v>0.658802033999894</v>
      </c>
      <c r="AA3171" s="16" t="str">
        <f aca="false">IF(Z3171&lt;=PARAMETER!$B$7,"A",IF(Z3171&lt;=PARAMETER!$B$8,"B","C"))</f>
        <v>A</v>
      </c>
      <c r="AB3171" s="22" t="n">
        <f aca="false">G3171/F3171</f>
        <v>0.190956309196456</v>
      </c>
      <c r="AC3171" s="16" t="str">
        <f aca="false">IF(AB3171&lt;=PARAMETER!$B$9,"X",IF(AB3171&lt;=PARAMETER!$B$10,"Y","Z"))</f>
        <v>X</v>
      </c>
      <c r="AD3171" s="16" t="str">
        <f aca="false">AA3171&amp;AC3171</f>
        <v>AX</v>
      </c>
      <c r="AE3171" s="22" t="n">
        <f aca="false">DATA!I3171</f>
        <v>0.64</v>
      </c>
      <c r="AF3171" s="18" t="n">
        <f aca="false">DATA!L3171</f>
        <v>108</v>
      </c>
      <c r="AG3171" s="16" t="str">
        <f aca="false">DATA!K3171</f>
        <v>B</v>
      </c>
      <c r="AH3171" s="18" t="n">
        <f aca="false">IF(AE3171&gt;=PARAMETER!$B$12,1,0)</f>
        <v>0</v>
      </c>
      <c r="AI3171" s="18" t="n">
        <f aca="false">IF(AF3171&gt;=PARAMETER!$B$13,1,0)</f>
        <v>1</v>
      </c>
      <c r="AJ3171" s="18" t="n">
        <f aca="false">IF(AND(AH3171=1,AI3171=1),1,0)</f>
        <v>0</v>
      </c>
    </row>
    <row r="3172" customFormat="false" ht="15" hidden="false" customHeight="false" outlineLevel="0" collapsed="false">
      <c r="A3172" s="16" t="str">
        <f aca="false">DATA!A3172</f>
        <v>ITM13170</v>
      </c>
      <c r="B3172" s="16" t="str">
        <f aca="false">DATA!B3172</f>
        <v>Apparel</v>
      </c>
      <c r="C3172" s="17" t="n">
        <f aca="false">DATA!C3172</f>
        <v>173</v>
      </c>
      <c r="D3172" s="17" t="n">
        <f aca="false">DATA!D3172</f>
        <v>19</v>
      </c>
      <c r="E3172" s="18" t="n">
        <f aca="false">DATA!F3172</f>
        <v>4</v>
      </c>
      <c r="F3172" s="19" t="n">
        <f aca="false">DATA!G3172</f>
        <v>1.18</v>
      </c>
      <c r="G3172" s="19" t="n">
        <f aca="false">DATA!H3172</f>
        <v>6.35</v>
      </c>
      <c r="H3172" s="18" t="n">
        <f aca="false">DATA!E3172</f>
        <v>9</v>
      </c>
      <c r="I3172" s="20" t="n">
        <f aca="false">F3172*E3172</f>
        <v>4.72</v>
      </c>
      <c r="J3172" s="20" t="n">
        <f aca="false">PARAMETER!$B$4*G3172*SQRT(E3172)</f>
        <v>20.8896410622837</v>
      </c>
      <c r="K3172" s="20" t="n">
        <f aca="false">I3172+J3172</f>
        <v>25.6096410622837</v>
      </c>
      <c r="L3172" s="20" t="n">
        <f aca="false">K3172+F3172*H3172</f>
        <v>36.2296410622837</v>
      </c>
      <c r="M3172" s="16" t="str">
        <f aca="false">IF(C3172&lt;=K3172,"REORDER",IF(C3172&gt;L3172,"OVERSTOCK","OK"))</f>
        <v>OVERSTOCK</v>
      </c>
      <c r="N3172" s="16" t="str">
        <f aca="false">IF(C3172&lt;=D3172,"REORDER","OK")</f>
        <v>OK</v>
      </c>
      <c r="O3172" s="18" t="n">
        <f aca="false">IF(D3172&lt;I3172,1,0)</f>
        <v>0</v>
      </c>
      <c r="P3172" s="20" t="n">
        <f aca="false">C3172/F3172</f>
        <v>146.610169491525</v>
      </c>
      <c r="Q3172" s="19" t="n">
        <f aca="false">DATA!N3172</f>
        <v>13.52</v>
      </c>
      <c r="R3172" s="19" t="n">
        <f aca="false">DATA!O3172</f>
        <v>0.7</v>
      </c>
      <c r="S3172" s="17" t="n">
        <f aca="false">C3172*Q3172</f>
        <v>2338.96</v>
      </c>
      <c r="T3172" s="19" t="n">
        <f aca="false">C3172*R3172</f>
        <v>121.1</v>
      </c>
      <c r="U3172" s="20" t="n">
        <f aca="false">MAX(0,C3172-L3172)</f>
        <v>136.770358937716</v>
      </c>
      <c r="V3172" s="17" t="n">
        <f aca="false">U3172*Q3172</f>
        <v>1849.13525283792</v>
      </c>
      <c r="W3172" s="19" t="n">
        <f aca="false">U3172*R3172</f>
        <v>95.7392512564014</v>
      </c>
      <c r="X3172" s="20" t="n">
        <f aca="false">MAX(0,K3172-C3172)</f>
        <v>0</v>
      </c>
      <c r="Y3172" s="17" t="n">
        <f aca="false">F3172*PARAMETER!$B$5*Q3172</f>
        <v>5823.064</v>
      </c>
      <c r="Z3172" s="21" t="n">
        <f aca="false">SUMIF($Y$2:$Y$3205,"&gt;="&amp;Y3172)/SUM($Y$2:$Y$3205)</f>
        <v>1</v>
      </c>
      <c r="AA3172" s="16" t="str">
        <f aca="false">IF(Z3172&lt;=PARAMETER!$B$7,"A",IF(Z3172&lt;=PARAMETER!$B$8,"B","C"))</f>
        <v>C</v>
      </c>
      <c r="AB3172" s="22" t="n">
        <f aca="false">G3172/F3172</f>
        <v>5.38135593220339</v>
      </c>
      <c r="AC3172" s="16" t="str">
        <f aca="false">IF(AB3172&lt;=PARAMETER!$B$9,"X",IF(AB3172&lt;=PARAMETER!$B$10,"Y","Z"))</f>
        <v>Z</v>
      </c>
      <c r="AD3172" s="16" t="str">
        <f aca="false">AA3172&amp;AC3172</f>
        <v>CZ</v>
      </c>
      <c r="AE3172" s="22" t="n">
        <f aca="false">DATA!I3172</f>
        <v>0.63</v>
      </c>
      <c r="AF3172" s="18" t="n">
        <f aca="false">DATA!L3172</f>
        <v>104</v>
      </c>
      <c r="AG3172" s="16" t="str">
        <f aca="false">DATA!K3172</f>
        <v>B</v>
      </c>
      <c r="AH3172" s="18" t="n">
        <f aca="false">IF(AE3172&gt;=PARAMETER!$B$12,1,0)</f>
        <v>0</v>
      </c>
      <c r="AI3172" s="18" t="n">
        <f aca="false">IF(AF3172&gt;=PARAMETER!$B$13,1,0)</f>
        <v>1</v>
      </c>
      <c r="AJ3172" s="18" t="n">
        <f aca="false">IF(AND(AH3172=1,AI3172=1),1,0)</f>
        <v>0</v>
      </c>
    </row>
    <row r="3173" customFormat="false" ht="15" hidden="false" customHeight="false" outlineLevel="0" collapsed="false">
      <c r="A3173" s="16" t="str">
        <f aca="false">DATA!A3173</f>
        <v>ITM13171</v>
      </c>
      <c r="B3173" s="16" t="str">
        <f aca="false">DATA!B3173</f>
        <v>Pharma</v>
      </c>
      <c r="C3173" s="17" t="n">
        <f aca="false">DATA!C3173</f>
        <v>61</v>
      </c>
      <c r="D3173" s="17" t="n">
        <f aca="false">DATA!D3173</f>
        <v>80</v>
      </c>
      <c r="E3173" s="18" t="n">
        <f aca="false">DATA!F3173</f>
        <v>7</v>
      </c>
      <c r="F3173" s="19" t="n">
        <f aca="false">DATA!G3173</f>
        <v>13.43</v>
      </c>
      <c r="G3173" s="19" t="n">
        <f aca="false">DATA!H3173</f>
        <v>2.12</v>
      </c>
      <c r="H3173" s="18" t="n">
        <f aca="false">DATA!E3173</f>
        <v>12</v>
      </c>
      <c r="I3173" s="20" t="n">
        <f aca="false">F3173*E3173</f>
        <v>94.01</v>
      </c>
      <c r="J3173" s="20" t="n">
        <f aca="false">PARAMETER!$B$4*G3173*SQRT(E3173)</f>
        <v>9.22597211683435</v>
      </c>
      <c r="K3173" s="20" t="n">
        <f aca="false">I3173+J3173</f>
        <v>103.235972116834</v>
      </c>
      <c r="L3173" s="20" t="n">
        <f aca="false">K3173+F3173*H3173</f>
        <v>264.395972116834</v>
      </c>
      <c r="M3173" s="16" t="str">
        <f aca="false">IF(C3173&lt;=K3173,"REORDER",IF(C3173&gt;L3173,"OVERSTOCK","OK"))</f>
        <v>REORDER</v>
      </c>
      <c r="N3173" s="16" t="str">
        <f aca="false">IF(C3173&lt;=D3173,"REORDER","OK")</f>
        <v>REORDER</v>
      </c>
      <c r="O3173" s="18" t="n">
        <f aca="false">IF(D3173&lt;I3173,1,0)</f>
        <v>1</v>
      </c>
      <c r="P3173" s="20" t="n">
        <f aca="false">C3173/F3173</f>
        <v>4.54206999255398</v>
      </c>
      <c r="Q3173" s="19" t="n">
        <f aca="false">DATA!N3173</f>
        <v>123.59</v>
      </c>
      <c r="R3173" s="19" t="n">
        <f aca="false">DATA!O3173</f>
        <v>0.9</v>
      </c>
      <c r="S3173" s="17" t="n">
        <f aca="false">C3173*Q3173</f>
        <v>7538.99</v>
      </c>
      <c r="T3173" s="19" t="n">
        <f aca="false">C3173*R3173</f>
        <v>54.9</v>
      </c>
      <c r="U3173" s="20" t="n">
        <f aca="false">MAX(0,C3173-L3173)</f>
        <v>0</v>
      </c>
      <c r="V3173" s="17" t="n">
        <f aca="false">U3173*Q3173</f>
        <v>0</v>
      </c>
      <c r="W3173" s="19" t="n">
        <f aca="false">U3173*R3173</f>
        <v>0</v>
      </c>
      <c r="X3173" s="20" t="n">
        <f aca="false">MAX(0,K3173-C3173)</f>
        <v>42.2359721168344</v>
      </c>
      <c r="Y3173" s="17" t="n">
        <f aca="false">F3173*PARAMETER!$B$5*Q3173</f>
        <v>605832.0005</v>
      </c>
      <c r="Z3173" s="21" t="n">
        <f aca="false">SUMIF($Y$2:$Y$3205,"&gt;="&amp;Y3173)/SUM($Y$2:$Y$3205)</f>
        <v>0.874765361215977</v>
      </c>
      <c r="AA3173" s="16" t="str">
        <f aca="false">IF(Z3173&lt;=PARAMETER!$B$7,"A",IF(Z3173&lt;=PARAMETER!$B$8,"B","C"))</f>
        <v>B</v>
      </c>
      <c r="AB3173" s="22" t="n">
        <f aca="false">G3173/F3173</f>
        <v>0.157855547282204</v>
      </c>
      <c r="AC3173" s="16" t="str">
        <f aca="false">IF(AB3173&lt;=PARAMETER!$B$9,"X",IF(AB3173&lt;=PARAMETER!$B$10,"Y","Z"))</f>
        <v>X</v>
      </c>
      <c r="AD3173" s="16" t="str">
        <f aca="false">AA3173&amp;AC3173</f>
        <v>BX</v>
      </c>
      <c r="AE3173" s="22" t="n">
        <f aca="false">DATA!I3173</f>
        <v>0.21</v>
      </c>
      <c r="AF3173" s="18" t="n">
        <f aca="false">DATA!L3173</f>
        <v>109</v>
      </c>
      <c r="AG3173" s="16" t="str">
        <f aca="false">DATA!K3173</f>
        <v>B</v>
      </c>
      <c r="AH3173" s="18" t="n">
        <f aca="false">IF(AE3173&gt;=PARAMETER!$B$12,1,0)</f>
        <v>0</v>
      </c>
      <c r="AI3173" s="18" t="n">
        <f aca="false">IF(AF3173&gt;=PARAMETER!$B$13,1,0)</f>
        <v>1</v>
      </c>
      <c r="AJ3173" s="18" t="n">
        <f aca="false">IF(AND(AH3173=1,AI3173=1),1,0)</f>
        <v>0</v>
      </c>
    </row>
    <row r="3174" customFormat="false" ht="15" hidden="false" customHeight="false" outlineLevel="0" collapsed="false">
      <c r="A3174" s="16" t="str">
        <f aca="false">DATA!A3174</f>
        <v>ITM13172</v>
      </c>
      <c r="B3174" s="16" t="str">
        <f aca="false">DATA!B3174</f>
        <v>Groceries</v>
      </c>
      <c r="C3174" s="17" t="n">
        <f aca="false">DATA!C3174</f>
        <v>430</v>
      </c>
      <c r="D3174" s="17" t="n">
        <f aca="false">DATA!D3174</f>
        <v>64</v>
      </c>
      <c r="E3174" s="18" t="n">
        <f aca="false">DATA!F3174</f>
        <v>5</v>
      </c>
      <c r="F3174" s="19" t="n">
        <f aca="false">DATA!G3174</f>
        <v>25.2</v>
      </c>
      <c r="G3174" s="19" t="n">
        <f aca="false">DATA!H3174</f>
        <v>7.02</v>
      </c>
      <c r="H3174" s="18" t="n">
        <f aca="false">DATA!E3174</f>
        <v>12</v>
      </c>
      <c r="I3174" s="20" t="n">
        <f aca="false">F3174*E3174</f>
        <v>126</v>
      </c>
      <c r="J3174" s="20" t="n">
        <f aca="false">PARAMETER!$B$4*G3174*SQRT(E3174)</f>
        <v>25.819591750762</v>
      </c>
      <c r="K3174" s="20" t="n">
        <f aca="false">I3174+J3174</f>
        <v>151.819591750762</v>
      </c>
      <c r="L3174" s="20" t="n">
        <f aca="false">K3174+F3174*H3174</f>
        <v>454.219591750762</v>
      </c>
      <c r="M3174" s="16" t="str">
        <f aca="false">IF(C3174&lt;=K3174,"REORDER",IF(C3174&gt;L3174,"OVERSTOCK","OK"))</f>
        <v>OK</v>
      </c>
      <c r="N3174" s="16" t="str">
        <f aca="false">IF(C3174&lt;=D3174,"REORDER","OK")</f>
        <v>OK</v>
      </c>
      <c r="O3174" s="18" t="n">
        <f aca="false">IF(D3174&lt;I3174,1,0)</f>
        <v>1</v>
      </c>
      <c r="P3174" s="20" t="n">
        <f aca="false">C3174/F3174</f>
        <v>17.0634920634921</v>
      </c>
      <c r="Q3174" s="19" t="n">
        <f aca="false">DATA!N3174</f>
        <v>16.02</v>
      </c>
      <c r="R3174" s="19" t="n">
        <f aca="false">DATA!O3174</f>
        <v>0.98</v>
      </c>
      <c r="S3174" s="17" t="n">
        <f aca="false">C3174*Q3174</f>
        <v>6888.6</v>
      </c>
      <c r="T3174" s="19" t="n">
        <f aca="false">C3174*R3174</f>
        <v>421.4</v>
      </c>
      <c r="U3174" s="20" t="n">
        <f aca="false">MAX(0,C3174-L3174)</f>
        <v>0</v>
      </c>
      <c r="V3174" s="17" t="n">
        <f aca="false">U3174*Q3174</f>
        <v>0</v>
      </c>
      <c r="W3174" s="19" t="n">
        <f aca="false">U3174*R3174</f>
        <v>0</v>
      </c>
      <c r="X3174" s="20" t="n">
        <f aca="false">MAX(0,K3174-C3174)</f>
        <v>0</v>
      </c>
      <c r="Y3174" s="17" t="n">
        <f aca="false">F3174*PARAMETER!$B$5*Q3174</f>
        <v>147351.96</v>
      </c>
      <c r="Z3174" s="21" t="n">
        <f aca="false">SUMIF($Y$2:$Y$3205,"&gt;="&amp;Y3174)/SUM($Y$2:$Y$3205)</f>
        <v>0.991290361796981</v>
      </c>
      <c r="AA3174" s="16" t="str">
        <f aca="false">IF(Z3174&lt;=PARAMETER!$B$7,"A",IF(Z3174&lt;=PARAMETER!$B$8,"B","C"))</f>
        <v>C</v>
      </c>
      <c r="AB3174" s="22" t="n">
        <f aca="false">G3174/F3174</f>
        <v>0.278571428571429</v>
      </c>
      <c r="AC3174" s="16" t="str">
        <f aca="false">IF(AB3174&lt;=PARAMETER!$B$9,"X",IF(AB3174&lt;=PARAMETER!$B$10,"Y","Z"))</f>
        <v>Y</v>
      </c>
      <c r="AD3174" s="16" t="str">
        <f aca="false">AA3174&amp;AC3174</f>
        <v>CY</v>
      </c>
      <c r="AE3174" s="22" t="n">
        <f aca="false">DATA!I3174</f>
        <v>0.64</v>
      </c>
      <c r="AF3174" s="18" t="n">
        <f aca="false">DATA!L3174</f>
        <v>100</v>
      </c>
      <c r="AG3174" s="16" t="str">
        <f aca="false">DATA!K3174</f>
        <v>D</v>
      </c>
      <c r="AH3174" s="18" t="n">
        <f aca="false">IF(AE3174&gt;=PARAMETER!$B$12,1,0)</f>
        <v>0</v>
      </c>
      <c r="AI3174" s="18" t="n">
        <f aca="false">IF(AF3174&gt;=PARAMETER!$B$13,1,0)</f>
        <v>1</v>
      </c>
      <c r="AJ3174" s="18" t="n">
        <f aca="false">IF(AND(AH3174=1,AI3174=1),1,0)</f>
        <v>0</v>
      </c>
    </row>
    <row r="3175" customFormat="false" ht="15" hidden="false" customHeight="false" outlineLevel="0" collapsed="false">
      <c r="A3175" s="16" t="str">
        <f aca="false">DATA!A3175</f>
        <v>ITM13173</v>
      </c>
      <c r="B3175" s="16" t="str">
        <f aca="false">DATA!B3175</f>
        <v>Pharma</v>
      </c>
      <c r="C3175" s="17" t="n">
        <f aca="false">DATA!C3175</f>
        <v>30</v>
      </c>
      <c r="D3175" s="17" t="n">
        <f aca="false">DATA!D3175</f>
        <v>10</v>
      </c>
      <c r="E3175" s="18" t="n">
        <f aca="false">DATA!F3175</f>
        <v>4</v>
      </c>
      <c r="F3175" s="19" t="n">
        <f aca="false">DATA!G3175</f>
        <v>31.32</v>
      </c>
      <c r="G3175" s="19" t="n">
        <f aca="false">DATA!H3175</f>
        <v>4.8</v>
      </c>
      <c r="H3175" s="18" t="n">
        <f aca="false">DATA!E3175</f>
        <v>4</v>
      </c>
      <c r="I3175" s="20" t="n">
        <f aca="false">F3175*E3175</f>
        <v>125.28</v>
      </c>
      <c r="J3175" s="20" t="n">
        <f aca="false">PARAMETER!$B$4*G3175*SQRT(E3175)</f>
        <v>15.7905948187341</v>
      </c>
      <c r="K3175" s="20" t="n">
        <f aca="false">I3175+J3175</f>
        <v>141.070594818734</v>
      </c>
      <c r="L3175" s="20" t="n">
        <f aca="false">K3175+F3175*H3175</f>
        <v>266.350594818734</v>
      </c>
      <c r="M3175" s="16" t="str">
        <f aca="false">IF(C3175&lt;=K3175,"REORDER",IF(C3175&gt;L3175,"OVERSTOCK","OK"))</f>
        <v>REORDER</v>
      </c>
      <c r="N3175" s="16" t="str">
        <f aca="false">IF(C3175&lt;=D3175,"REORDER","OK")</f>
        <v>OK</v>
      </c>
      <c r="O3175" s="18" t="n">
        <f aca="false">IF(D3175&lt;I3175,1,0)</f>
        <v>1</v>
      </c>
      <c r="P3175" s="20" t="n">
        <f aca="false">C3175/F3175</f>
        <v>0.957854406130268</v>
      </c>
      <c r="Q3175" s="19" t="n">
        <f aca="false">DATA!N3175</f>
        <v>112.45</v>
      </c>
      <c r="R3175" s="19" t="n">
        <f aca="false">DATA!O3175</f>
        <v>0.94</v>
      </c>
      <c r="S3175" s="17" t="n">
        <f aca="false">C3175*Q3175</f>
        <v>3373.5</v>
      </c>
      <c r="T3175" s="19" t="n">
        <f aca="false">C3175*R3175</f>
        <v>28.2</v>
      </c>
      <c r="U3175" s="20" t="n">
        <f aca="false">MAX(0,C3175-L3175)</f>
        <v>0</v>
      </c>
      <c r="V3175" s="17" t="n">
        <f aca="false">U3175*Q3175</f>
        <v>0</v>
      </c>
      <c r="W3175" s="19" t="n">
        <f aca="false">U3175*R3175</f>
        <v>0</v>
      </c>
      <c r="X3175" s="20" t="n">
        <f aca="false">MAX(0,K3175-C3175)</f>
        <v>111.070594818734</v>
      </c>
      <c r="Y3175" s="17" t="n">
        <f aca="false">F3175*PARAMETER!$B$5*Q3175</f>
        <v>1285505.91</v>
      </c>
      <c r="Z3175" s="21" t="n">
        <f aca="false">SUMIF($Y$2:$Y$3205,"&gt;="&amp;Y3175)/SUM($Y$2:$Y$3205)</f>
        <v>0.611937053704186</v>
      </c>
      <c r="AA3175" s="16" t="str">
        <f aca="false">IF(Z3175&lt;=PARAMETER!$B$7,"A",IF(Z3175&lt;=PARAMETER!$B$8,"B","C"))</f>
        <v>A</v>
      </c>
      <c r="AB3175" s="22" t="n">
        <f aca="false">G3175/F3175</f>
        <v>0.153256704980843</v>
      </c>
      <c r="AC3175" s="16" t="str">
        <f aca="false">IF(AB3175&lt;=PARAMETER!$B$9,"X",IF(AB3175&lt;=PARAMETER!$B$10,"Y","Z"))</f>
        <v>X</v>
      </c>
      <c r="AD3175" s="16" t="str">
        <f aca="false">AA3175&amp;AC3175</f>
        <v>AX</v>
      </c>
      <c r="AE3175" s="22" t="n">
        <f aca="false">DATA!I3175</f>
        <v>0.47</v>
      </c>
      <c r="AF3175" s="18" t="n">
        <f aca="false">DATA!L3175</f>
        <v>53</v>
      </c>
      <c r="AG3175" s="16" t="str">
        <f aca="false">DATA!K3175</f>
        <v>A</v>
      </c>
      <c r="AH3175" s="18" t="n">
        <f aca="false">IF(AE3175&gt;=PARAMETER!$B$12,1,0)</f>
        <v>0</v>
      </c>
      <c r="AI3175" s="18" t="n">
        <f aca="false">IF(AF3175&gt;=PARAMETER!$B$13,1,0)</f>
        <v>0</v>
      </c>
      <c r="AJ3175" s="18" t="n">
        <f aca="false">IF(AND(AH3175=1,AI3175=1),1,0)</f>
        <v>0</v>
      </c>
    </row>
    <row r="3176" customFormat="false" ht="15" hidden="false" customHeight="false" outlineLevel="0" collapsed="false">
      <c r="A3176" s="16" t="str">
        <f aca="false">DATA!A3176</f>
        <v>ITM13174</v>
      </c>
      <c r="B3176" s="16" t="str">
        <f aca="false">DATA!B3176</f>
        <v>Automotive</v>
      </c>
      <c r="C3176" s="17" t="n">
        <f aca="false">DATA!C3176</f>
        <v>313</v>
      </c>
      <c r="D3176" s="17" t="n">
        <f aca="false">DATA!D3176</f>
        <v>58</v>
      </c>
      <c r="E3176" s="18" t="n">
        <f aca="false">DATA!F3176</f>
        <v>5</v>
      </c>
      <c r="F3176" s="19" t="n">
        <f aca="false">DATA!G3176</f>
        <v>4.21</v>
      </c>
      <c r="G3176" s="19" t="n">
        <f aca="false">DATA!H3176</f>
        <v>5.42</v>
      </c>
      <c r="H3176" s="18" t="n">
        <f aca="false">DATA!E3176</f>
        <v>5</v>
      </c>
      <c r="I3176" s="20" t="n">
        <f aca="false">F3176*E3176</f>
        <v>21.05</v>
      </c>
      <c r="J3176" s="20" t="n">
        <f aca="false">PARAMETER!$B$4*G3176*SQRT(E3176)</f>
        <v>19.9347845141211</v>
      </c>
      <c r="K3176" s="20" t="n">
        <f aca="false">I3176+J3176</f>
        <v>40.9847845141211</v>
      </c>
      <c r="L3176" s="20" t="n">
        <f aca="false">K3176+F3176*H3176</f>
        <v>62.0347845141211</v>
      </c>
      <c r="M3176" s="16" t="str">
        <f aca="false">IF(C3176&lt;=K3176,"REORDER",IF(C3176&gt;L3176,"OVERSTOCK","OK"))</f>
        <v>OVERSTOCK</v>
      </c>
      <c r="N3176" s="16" t="str">
        <f aca="false">IF(C3176&lt;=D3176,"REORDER","OK")</f>
        <v>OK</v>
      </c>
      <c r="O3176" s="18" t="n">
        <f aca="false">IF(D3176&lt;I3176,1,0)</f>
        <v>0</v>
      </c>
      <c r="P3176" s="20" t="n">
        <f aca="false">C3176/F3176</f>
        <v>74.3467933491687</v>
      </c>
      <c r="Q3176" s="19" t="n">
        <f aca="false">DATA!N3176</f>
        <v>97</v>
      </c>
      <c r="R3176" s="19" t="n">
        <f aca="false">DATA!O3176</f>
        <v>1.1</v>
      </c>
      <c r="S3176" s="17" t="n">
        <f aca="false">C3176*Q3176</f>
        <v>30361</v>
      </c>
      <c r="T3176" s="19" t="n">
        <f aca="false">C3176*R3176</f>
        <v>344.3</v>
      </c>
      <c r="U3176" s="20" t="n">
        <f aca="false">MAX(0,C3176-L3176)</f>
        <v>250.965215485879</v>
      </c>
      <c r="V3176" s="17" t="n">
        <f aca="false">U3176*Q3176</f>
        <v>24343.6259021303</v>
      </c>
      <c r="W3176" s="19" t="n">
        <f aca="false">U3176*R3176</f>
        <v>276.061737034467</v>
      </c>
      <c r="X3176" s="20" t="n">
        <f aca="false">MAX(0,K3176-C3176)</f>
        <v>0</v>
      </c>
      <c r="Y3176" s="17" t="n">
        <f aca="false">F3176*PARAMETER!$B$5*Q3176</f>
        <v>149055.05</v>
      </c>
      <c r="Z3176" s="21" t="n">
        <f aca="false">SUMIF($Y$2:$Y$3205,"&gt;="&amp;Y3176)/SUM($Y$2:$Y$3205)</f>
        <v>0.991053898051345</v>
      </c>
      <c r="AA3176" s="16" t="str">
        <f aca="false">IF(Z3176&lt;=PARAMETER!$B$7,"A",IF(Z3176&lt;=PARAMETER!$B$8,"B","C"))</f>
        <v>C</v>
      </c>
      <c r="AB3176" s="22" t="n">
        <f aca="false">G3176/F3176</f>
        <v>1.2874109263658</v>
      </c>
      <c r="AC3176" s="16" t="str">
        <f aca="false">IF(AB3176&lt;=PARAMETER!$B$9,"X",IF(AB3176&lt;=PARAMETER!$B$10,"Y","Z"))</f>
        <v>Z</v>
      </c>
      <c r="AD3176" s="16" t="str">
        <f aca="false">AA3176&amp;AC3176</f>
        <v>CZ</v>
      </c>
      <c r="AE3176" s="22" t="n">
        <f aca="false">DATA!I3176</f>
        <v>0.91</v>
      </c>
      <c r="AF3176" s="18" t="n">
        <f aca="false">DATA!L3176</f>
        <v>137</v>
      </c>
      <c r="AG3176" s="16" t="str">
        <f aca="false">DATA!K3176</f>
        <v>D</v>
      </c>
      <c r="AH3176" s="18" t="n">
        <f aca="false">IF(AE3176&gt;=PARAMETER!$B$12,1,0)</f>
        <v>1</v>
      </c>
      <c r="AI3176" s="18" t="n">
        <f aca="false">IF(AF3176&gt;=PARAMETER!$B$13,1,0)</f>
        <v>1</v>
      </c>
      <c r="AJ3176" s="18" t="n">
        <f aca="false">IF(AND(AH3176=1,AI3176=1),1,0)</f>
        <v>1</v>
      </c>
    </row>
    <row r="3177" customFormat="false" ht="15" hidden="false" customHeight="false" outlineLevel="0" collapsed="false">
      <c r="A3177" s="16" t="str">
        <f aca="false">DATA!A3177</f>
        <v>ITM13175</v>
      </c>
      <c r="B3177" s="16" t="str">
        <f aca="false">DATA!B3177</f>
        <v>Groceries</v>
      </c>
      <c r="C3177" s="17" t="n">
        <f aca="false">DATA!C3177</f>
        <v>117</v>
      </c>
      <c r="D3177" s="17" t="n">
        <f aca="false">DATA!D3177</f>
        <v>45</v>
      </c>
      <c r="E3177" s="18" t="n">
        <f aca="false">DATA!F3177</f>
        <v>8</v>
      </c>
      <c r="F3177" s="19" t="n">
        <f aca="false">DATA!G3177</f>
        <v>35.55</v>
      </c>
      <c r="G3177" s="19" t="n">
        <f aca="false">DATA!H3177</f>
        <v>0.79</v>
      </c>
      <c r="H3177" s="18" t="n">
        <f aca="false">DATA!E3177</f>
        <v>5</v>
      </c>
      <c r="I3177" s="20" t="n">
        <f aca="false">F3177*E3177</f>
        <v>284.4</v>
      </c>
      <c r="J3177" s="20" t="n">
        <f aca="false">PARAMETER!$B$4*G3177*SQRT(E3177)</f>
        <v>3.67535540561829</v>
      </c>
      <c r="K3177" s="20" t="n">
        <f aca="false">I3177+J3177</f>
        <v>288.075355405618</v>
      </c>
      <c r="L3177" s="20" t="n">
        <f aca="false">K3177+F3177*H3177</f>
        <v>465.825355405618</v>
      </c>
      <c r="M3177" s="16" t="str">
        <f aca="false">IF(C3177&lt;=K3177,"REORDER",IF(C3177&gt;L3177,"OVERSTOCK","OK"))</f>
        <v>REORDER</v>
      </c>
      <c r="N3177" s="16" t="str">
        <f aca="false">IF(C3177&lt;=D3177,"REORDER","OK")</f>
        <v>OK</v>
      </c>
      <c r="O3177" s="18" t="n">
        <f aca="false">IF(D3177&lt;I3177,1,0)</f>
        <v>1</v>
      </c>
      <c r="P3177" s="20" t="n">
        <f aca="false">C3177/F3177</f>
        <v>3.29113924050633</v>
      </c>
      <c r="Q3177" s="19" t="n">
        <f aca="false">DATA!N3177</f>
        <v>56.08</v>
      </c>
      <c r="R3177" s="19" t="n">
        <f aca="false">DATA!O3177</f>
        <v>1.73</v>
      </c>
      <c r="S3177" s="17" t="n">
        <f aca="false">C3177*Q3177</f>
        <v>6561.36</v>
      </c>
      <c r="T3177" s="19" t="n">
        <f aca="false">C3177*R3177</f>
        <v>202.41</v>
      </c>
      <c r="U3177" s="20" t="n">
        <f aca="false">MAX(0,C3177-L3177)</f>
        <v>0</v>
      </c>
      <c r="V3177" s="17" t="n">
        <f aca="false">U3177*Q3177</f>
        <v>0</v>
      </c>
      <c r="W3177" s="19" t="n">
        <f aca="false">U3177*R3177</f>
        <v>0</v>
      </c>
      <c r="X3177" s="20" t="n">
        <f aca="false">MAX(0,K3177-C3177)</f>
        <v>171.075355405618</v>
      </c>
      <c r="Y3177" s="17" t="n">
        <f aca="false">F3177*PARAMETER!$B$5*Q3177</f>
        <v>727680.06</v>
      </c>
      <c r="Z3177" s="21" t="n">
        <f aca="false">SUMIF($Y$2:$Y$3205,"&gt;="&amp;Y3177)/SUM($Y$2:$Y$3205)</f>
        <v>0.83545519973736</v>
      </c>
      <c r="AA3177" s="16" t="str">
        <f aca="false">IF(Z3177&lt;=PARAMETER!$B$7,"A",IF(Z3177&lt;=PARAMETER!$B$8,"B","C"))</f>
        <v>B</v>
      </c>
      <c r="AB3177" s="22" t="n">
        <f aca="false">G3177/F3177</f>
        <v>0.0222222222222222</v>
      </c>
      <c r="AC3177" s="16" t="str">
        <f aca="false">IF(AB3177&lt;=PARAMETER!$B$9,"X",IF(AB3177&lt;=PARAMETER!$B$10,"Y","Z"))</f>
        <v>X</v>
      </c>
      <c r="AD3177" s="16" t="str">
        <f aca="false">AA3177&amp;AC3177</f>
        <v>BX</v>
      </c>
      <c r="AE3177" s="22" t="n">
        <f aca="false">DATA!I3177</f>
        <v>0.92</v>
      </c>
      <c r="AF3177" s="18" t="n">
        <f aca="false">DATA!L3177</f>
        <v>32</v>
      </c>
      <c r="AG3177" s="16" t="str">
        <f aca="false">DATA!K3177</f>
        <v>D</v>
      </c>
      <c r="AH3177" s="18" t="n">
        <f aca="false">IF(AE3177&gt;=PARAMETER!$B$12,1,0)</f>
        <v>1</v>
      </c>
      <c r="AI3177" s="18" t="n">
        <f aca="false">IF(AF3177&gt;=PARAMETER!$B$13,1,0)</f>
        <v>0</v>
      </c>
      <c r="AJ3177" s="18" t="n">
        <f aca="false">IF(AND(AH3177=1,AI3177=1),1,0)</f>
        <v>0</v>
      </c>
    </row>
    <row r="3178" customFormat="false" ht="15" hidden="false" customHeight="false" outlineLevel="0" collapsed="false">
      <c r="A3178" s="16" t="str">
        <f aca="false">DATA!A3178</f>
        <v>ITM13176</v>
      </c>
      <c r="B3178" s="16" t="str">
        <f aca="false">DATA!B3178</f>
        <v>Electronics</v>
      </c>
      <c r="C3178" s="17" t="n">
        <f aca="false">DATA!C3178</f>
        <v>446</v>
      </c>
      <c r="D3178" s="17" t="n">
        <f aca="false">DATA!D3178</f>
        <v>30</v>
      </c>
      <c r="E3178" s="18" t="n">
        <f aca="false">DATA!F3178</f>
        <v>6</v>
      </c>
      <c r="F3178" s="19" t="n">
        <f aca="false">DATA!G3178</f>
        <v>27.63</v>
      </c>
      <c r="G3178" s="19" t="n">
        <f aca="false">DATA!H3178</f>
        <v>7.76</v>
      </c>
      <c r="H3178" s="18" t="n">
        <f aca="false">DATA!E3178</f>
        <v>8</v>
      </c>
      <c r="I3178" s="20" t="n">
        <f aca="false">F3178*E3178</f>
        <v>165.78</v>
      </c>
      <c r="J3178" s="20" t="n">
        <f aca="false">PARAMETER!$B$4*G3178*SQRT(E3178)</f>
        <v>31.2654441997553</v>
      </c>
      <c r="K3178" s="20" t="n">
        <f aca="false">I3178+J3178</f>
        <v>197.045444199755</v>
      </c>
      <c r="L3178" s="20" t="n">
        <f aca="false">K3178+F3178*H3178</f>
        <v>418.085444199755</v>
      </c>
      <c r="M3178" s="16" t="str">
        <f aca="false">IF(C3178&lt;=K3178,"REORDER",IF(C3178&gt;L3178,"OVERSTOCK","OK"))</f>
        <v>OVERSTOCK</v>
      </c>
      <c r="N3178" s="16" t="str">
        <f aca="false">IF(C3178&lt;=D3178,"REORDER","OK")</f>
        <v>OK</v>
      </c>
      <c r="O3178" s="18" t="n">
        <f aca="false">IF(D3178&lt;I3178,1,0)</f>
        <v>1</v>
      </c>
      <c r="P3178" s="20" t="n">
        <f aca="false">C3178/F3178</f>
        <v>16.1418747737966</v>
      </c>
      <c r="Q3178" s="19" t="n">
        <f aca="false">DATA!N3178</f>
        <v>72.66</v>
      </c>
      <c r="R3178" s="19" t="n">
        <f aca="false">DATA!O3178</f>
        <v>1.3</v>
      </c>
      <c r="S3178" s="17" t="n">
        <f aca="false">C3178*Q3178</f>
        <v>32406.36</v>
      </c>
      <c r="T3178" s="19" t="n">
        <f aca="false">C3178*R3178</f>
        <v>579.8</v>
      </c>
      <c r="U3178" s="20" t="n">
        <f aca="false">MAX(0,C3178-L3178)</f>
        <v>27.9145558002447</v>
      </c>
      <c r="V3178" s="17" t="n">
        <f aca="false">U3178*Q3178</f>
        <v>2028.27162444578</v>
      </c>
      <c r="W3178" s="19" t="n">
        <f aca="false">U3178*R3178</f>
        <v>36.2889225403181</v>
      </c>
      <c r="X3178" s="20" t="n">
        <f aca="false">MAX(0,K3178-C3178)</f>
        <v>0</v>
      </c>
      <c r="Y3178" s="17" t="n">
        <f aca="false">F3178*PARAMETER!$B$5*Q3178</f>
        <v>732772.467</v>
      </c>
      <c r="Z3178" s="21" t="n">
        <f aca="false">SUMIF($Y$2:$Y$3205,"&gt;="&amp;Y3178)/SUM($Y$2:$Y$3205)</f>
        <v>0.83382383715719</v>
      </c>
      <c r="AA3178" s="16" t="str">
        <f aca="false">IF(Z3178&lt;=PARAMETER!$B$7,"A",IF(Z3178&lt;=PARAMETER!$B$8,"B","C"))</f>
        <v>B</v>
      </c>
      <c r="AB3178" s="22" t="n">
        <f aca="false">G3178/F3178</f>
        <v>0.280854144046326</v>
      </c>
      <c r="AC3178" s="16" t="str">
        <f aca="false">IF(AB3178&lt;=PARAMETER!$B$9,"X",IF(AB3178&lt;=PARAMETER!$B$10,"Y","Z"))</f>
        <v>Y</v>
      </c>
      <c r="AD3178" s="16" t="str">
        <f aca="false">AA3178&amp;AC3178</f>
        <v>BY</v>
      </c>
      <c r="AE3178" s="22" t="n">
        <f aca="false">DATA!I3178</f>
        <v>0.79</v>
      </c>
      <c r="AF3178" s="18" t="n">
        <f aca="false">DATA!L3178</f>
        <v>32</v>
      </c>
      <c r="AG3178" s="16" t="str">
        <f aca="false">DATA!K3178</f>
        <v>A</v>
      </c>
      <c r="AH3178" s="18" t="n">
        <f aca="false">IF(AE3178&gt;=PARAMETER!$B$12,1,0)</f>
        <v>1</v>
      </c>
      <c r="AI3178" s="18" t="n">
        <f aca="false">IF(AF3178&gt;=PARAMETER!$B$13,1,0)</f>
        <v>0</v>
      </c>
      <c r="AJ3178" s="18" t="n">
        <f aca="false">IF(AND(AH3178=1,AI3178=1),1,0)</f>
        <v>0</v>
      </c>
    </row>
    <row r="3179" customFormat="false" ht="15" hidden="false" customHeight="false" outlineLevel="0" collapsed="false">
      <c r="A3179" s="16" t="str">
        <f aca="false">DATA!A3179</f>
        <v>ITM13177</v>
      </c>
      <c r="B3179" s="16" t="str">
        <f aca="false">DATA!B3179</f>
        <v>Pharma</v>
      </c>
      <c r="C3179" s="17" t="n">
        <f aca="false">DATA!C3179</f>
        <v>294</v>
      </c>
      <c r="D3179" s="17" t="n">
        <f aca="false">DATA!D3179</f>
        <v>46</v>
      </c>
      <c r="E3179" s="18" t="n">
        <f aca="false">DATA!F3179</f>
        <v>2</v>
      </c>
      <c r="F3179" s="19" t="n">
        <f aca="false">DATA!G3179</f>
        <v>26.76</v>
      </c>
      <c r="G3179" s="19" t="n">
        <f aca="false">DATA!H3179</f>
        <v>8.44</v>
      </c>
      <c r="H3179" s="18" t="n">
        <f aca="false">DATA!E3179</f>
        <v>5</v>
      </c>
      <c r="I3179" s="20" t="n">
        <f aca="false">F3179*E3179</f>
        <v>53.52</v>
      </c>
      <c r="J3179" s="20" t="n">
        <f aca="false">PARAMETER!$B$4*G3179*SQRT(E3179)</f>
        <v>19.6329111540622</v>
      </c>
      <c r="K3179" s="20" t="n">
        <f aca="false">I3179+J3179</f>
        <v>73.1529111540623</v>
      </c>
      <c r="L3179" s="20" t="n">
        <f aca="false">K3179+F3179*H3179</f>
        <v>206.952911154062</v>
      </c>
      <c r="M3179" s="16" t="str">
        <f aca="false">IF(C3179&lt;=K3179,"REORDER",IF(C3179&gt;L3179,"OVERSTOCK","OK"))</f>
        <v>OVERSTOCK</v>
      </c>
      <c r="N3179" s="16" t="str">
        <f aca="false">IF(C3179&lt;=D3179,"REORDER","OK")</f>
        <v>OK</v>
      </c>
      <c r="O3179" s="18" t="n">
        <f aca="false">IF(D3179&lt;I3179,1,0)</f>
        <v>1</v>
      </c>
      <c r="P3179" s="20" t="n">
        <f aca="false">C3179/F3179</f>
        <v>10.9865470852018</v>
      </c>
      <c r="Q3179" s="19" t="n">
        <f aca="false">DATA!N3179</f>
        <v>144.08</v>
      </c>
      <c r="R3179" s="19" t="n">
        <f aca="false">DATA!O3179</f>
        <v>0.13</v>
      </c>
      <c r="S3179" s="17" t="n">
        <f aca="false">C3179*Q3179</f>
        <v>42359.52</v>
      </c>
      <c r="T3179" s="19" t="n">
        <f aca="false">C3179*R3179</f>
        <v>38.22</v>
      </c>
      <c r="U3179" s="20" t="n">
        <f aca="false">MAX(0,C3179-L3179)</f>
        <v>87.0470888459377</v>
      </c>
      <c r="V3179" s="17" t="n">
        <f aca="false">U3179*Q3179</f>
        <v>12541.7445609227</v>
      </c>
      <c r="W3179" s="19" t="n">
        <f aca="false">U3179*R3179</f>
        <v>11.3161215499719</v>
      </c>
      <c r="X3179" s="20" t="n">
        <f aca="false">MAX(0,K3179-C3179)</f>
        <v>0</v>
      </c>
      <c r="Y3179" s="17" t="n">
        <f aca="false">F3179*PARAMETER!$B$5*Q3179</f>
        <v>1407286.992</v>
      </c>
      <c r="Z3179" s="21" t="n">
        <f aca="false">SUMIF($Y$2:$Y$3205,"&gt;="&amp;Y3179)/SUM($Y$2:$Y$3205)</f>
        <v>0.566960707327066</v>
      </c>
      <c r="AA3179" s="16" t="str">
        <f aca="false">IF(Z3179&lt;=PARAMETER!$B$7,"A",IF(Z3179&lt;=PARAMETER!$B$8,"B","C"))</f>
        <v>A</v>
      </c>
      <c r="AB3179" s="22" t="n">
        <f aca="false">G3179/F3179</f>
        <v>0.315396113602392</v>
      </c>
      <c r="AC3179" s="16" t="str">
        <f aca="false">IF(AB3179&lt;=PARAMETER!$B$9,"X",IF(AB3179&lt;=PARAMETER!$B$10,"Y","Z"))</f>
        <v>Y</v>
      </c>
      <c r="AD3179" s="16" t="str">
        <f aca="false">AA3179&amp;AC3179</f>
        <v>AY</v>
      </c>
      <c r="AE3179" s="22" t="n">
        <f aca="false">DATA!I3179</f>
        <v>0.73</v>
      </c>
      <c r="AF3179" s="18" t="n">
        <f aca="false">DATA!L3179</f>
        <v>64</v>
      </c>
      <c r="AG3179" s="16" t="str">
        <f aca="false">DATA!K3179</f>
        <v>A</v>
      </c>
      <c r="AH3179" s="18" t="n">
        <f aca="false">IF(AE3179&gt;=PARAMETER!$B$12,1,0)</f>
        <v>0</v>
      </c>
      <c r="AI3179" s="18" t="n">
        <f aca="false">IF(AF3179&gt;=PARAMETER!$B$13,1,0)</f>
        <v>0</v>
      </c>
      <c r="AJ3179" s="18" t="n">
        <f aca="false">IF(AND(AH3179=1,AI3179=1),1,0)</f>
        <v>0</v>
      </c>
    </row>
    <row r="3180" customFormat="false" ht="15" hidden="false" customHeight="false" outlineLevel="0" collapsed="false">
      <c r="A3180" s="16" t="str">
        <f aca="false">DATA!A3180</f>
        <v>ITM13178</v>
      </c>
      <c r="B3180" s="16" t="str">
        <f aca="false">DATA!B3180</f>
        <v>Automotive</v>
      </c>
      <c r="C3180" s="17" t="n">
        <f aca="false">DATA!C3180</f>
        <v>467</v>
      </c>
      <c r="D3180" s="17" t="n">
        <f aca="false">DATA!D3180</f>
        <v>33</v>
      </c>
      <c r="E3180" s="18" t="n">
        <f aca="false">DATA!F3180</f>
        <v>3</v>
      </c>
      <c r="F3180" s="19" t="n">
        <f aca="false">DATA!G3180</f>
        <v>15.31</v>
      </c>
      <c r="G3180" s="19" t="n">
        <f aca="false">DATA!H3180</f>
        <v>6.38</v>
      </c>
      <c r="H3180" s="18" t="n">
        <f aca="false">DATA!E3180</f>
        <v>13</v>
      </c>
      <c r="I3180" s="20" t="n">
        <f aca="false">F3180*E3180</f>
        <v>45.93</v>
      </c>
      <c r="J3180" s="20" t="n">
        <f aca="false">PARAMETER!$B$4*G3180*SQRT(E3180)</f>
        <v>18.176428937463</v>
      </c>
      <c r="K3180" s="20" t="n">
        <f aca="false">I3180+J3180</f>
        <v>64.106428937463</v>
      </c>
      <c r="L3180" s="20" t="n">
        <f aca="false">K3180+F3180*H3180</f>
        <v>263.136428937463</v>
      </c>
      <c r="M3180" s="16" t="str">
        <f aca="false">IF(C3180&lt;=K3180,"REORDER",IF(C3180&gt;L3180,"OVERSTOCK","OK"))</f>
        <v>OVERSTOCK</v>
      </c>
      <c r="N3180" s="16" t="str">
        <f aca="false">IF(C3180&lt;=D3180,"REORDER","OK")</f>
        <v>OK</v>
      </c>
      <c r="O3180" s="18" t="n">
        <f aca="false">IF(D3180&lt;I3180,1,0)</f>
        <v>1</v>
      </c>
      <c r="P3180" s="20" t="n">
        <f aca="false">C3180/F3180</f>
        <v>30.5029392553886</v>
      </c>
      <c r="Q3180" s="19" t="n">
        <f aca="false">DATA!N3180</f>
        <v>11.82</v>
      </c>
      <c r="R3180" s="19" t="n">
        <f aca="false">DATA!O3180</f>
        <v>0.43</v>
      </c>
      <c r="S3180" s="17" t="n">
        <f aca="false">C3180*Q3180</f>
        <v>5519.94</v>
      </c>
      <c r="T3180" s="19" t="n">
        <f aca="false">C3180*R3180</f>
        <v>200.81</v>
      </c>
      <c r="U3180" s="20" t="n">
        <f aca="false">MAX(0,C3180-L3180)</f>
        <v>203.863571062537</v>
      </c>
      <c r="V3180" s="17" t="n">
        <f aca="false">U3180*Q3180</f>
        <v>2409.66740995919</v>
      </c>
      <c r="W3180" s="19" t="n">
        <f aca="false">U3180*R3180</f>
        <v>87.6613355568909</v>
      </c>
      <c r="X3180" s="20" t="n">
        <f aca="false">MAX(0,K3180-C3180)</f>
        <v>0</v>
      </c>
      <c r="Y3180" s="17" t="n">
        <f aca="false">F3180*PARAMETER!$B$5*Q3180</f>
        <v>66051.933</v>
      </c>
      <c r="Z3180" s="21" t="n">
        <f aca="false">SUMIF($Y$2:$Y$3205,"&gt;="&amp;Y3180)/SUM($Y$2:$Y$3205)</f>
        <v>0.99872111546897</v>
      </c>
      <c r="AA3180" s="16" t="str">
        <f aca="false">IF(Z3180&lt;=PARAMETER!$B$7,"A",IF(Z3180&lt;=PARAMETER!$B$8,"B","C"))</f>
        <v>C</v>
      </c>
      <c r="AB3180" s="22" t="n">
        <f aca="false">G3180/F3180</f>
        <v>0.416721097322012</v>
      </c>
      <c r="AC3180" s="16" t="str">
        <f aca="false">IF(AB3180&lt;=PARAMETER!$B$9,"X",IF(AB3180&lt;=PARAMETER!$B$10,"Y","Z"))</f>
        <v>Y</v>
      </c>
      <c r="AD3180" s="16" t="str">
        <f aca="false">AA3180&amp;AC3180</f>
        <v>CY</v>
      </c>
      <c r="AE3180" s="22" t="n">
        <f aca="false">DATA!I3180</f>
        <v>0.2</v>
      </c>
      <c r="AF3180" s="18" t="n">
        <f aca="false">DATA!L3180</f>
        <v>170</v>
      </c>
      <c r="AG3180" s="16" t="str">
        <f aca="false">DATA!K3180</f>
        <v>D</v>
      </c>
      <c r="AH3180" s="18" t="n">
        <f aca="false">IF(AE3180&gt;=PARAMETER!$B$12,1,0)</f>
        <v>0</v>
      </c>
      <c r="AI3180" s="18" t="n">
        <f aca="false">IF(AF3180&gt;=PARAMETER!$B$13,1,0)</f>
        <v>1</v>
      </c>
      <c r="AJ3180" s="18" t="n">
        <f aca="false">IF(AND(AH3180=1,AI3180=1),1,0)</f>
        <v>0</v>
      </c>
    </row>
    <row r="3181" customFormat="false" ht="15" hidden="false" customHeight="false" outlineLevel="0" collapsed="false">
      <c r="A3181" s="16" t="str">
        <f aca="false">DATA!A3181</f>
        <v>ITM13179</v>
      </c>
      <c r="B3181" s="16" t="str">
        <f aca="false">DATA!B3181</f>
        <v>Electronics</v>
      </c>
      <c r="C3181" s="17" t="n">
        <f aca="false">DATA!C3181</f>
        <v>409</v>
      </c>
      <c r="D3181" s="17" t="n">
        <f aca="false">DATA!D3181</f>
        <v>64</v>
      </c>
      <c r="E3181" s="18" t="n">
        <f aca="false">DATA!F3181</f>
        <v>3</v>
      </c>
      <c r="F3181" s="19" t="n">
        <f aca="false">DATA!G3181</f>
        <v>30.15</v>
      </c>
      <c r="G3181" s="19" t="n">
        <f aca="false">DATA!H3181</f>
        <v>7.61</v>
      </c>
      <c r="H3181" s="18" t="n">
        <f aca="false">DATA!E3181</f>
        <v>7</v>
      </c>
      <c r="I3181" s="20" t="n">
        <f aca="false">F3181*E3181</f>
        <v>90.45</v>
      </c>
      <c r="J3181" s="20" t="n">
        <f aca="false">PARAMETER!$B$4*G3181*SQRT(E3181)</f>
        <v>21.6806621025225</v>
      </c>
      <c r="K3181" s="20" t="n">
        <f aca="false">I3181+J3181</f>
        <v>112.130662102523</v>
      </c>
      <c r="L3181" s="20" t="n">
        <f aca="false">K3181+F3181*H3181</f>
        <v>323.180662102523</v>
      </c>
      <c r="M3181" s="16" t="str">
        <f aca="false">IF(C3181&lt;=K3181,"REORDER",IF(C3181&gt;L3181,"OVERSTOCK","OK"))</f>
        <v>OVERSTOCK</v>
      </c>
      <c r="N3181" s="16" t="str">
        <f aca="false">IF(C3181&lt;=D3181,"REORDER","OK")</f>
        <v>OK</v>
      </c>
      <c r="O3181" s="18" t="n">
        <f aca="false">IF(D3181&lt;I3181,1,0)</f>
        <v>1</v>
      </c>
      <c r="P3181" s="20" t="n">
        <f aca="false">C3181/F3181</f>
        <v>13.5655058043118</v>
      </c>
      <c r="Q3181" s="19" t="n">
        <f aca="false">DATA!N3181</f>
        <v>70.16</v>
      </c>
      <c r="R3181" s="19" t="n">
        <f aca="false">DATA!O3181</f>
        <v>0.76</v>
      </c>
      <c r="S3181" s="17" t="n">
        <f aca="false">C3181*Q3181</f>
        <v>28695.44</v>
      </c>
      <c r="T3181" s="19" t="n">
        <f aca="false">C3181*R3181</f>
        <v>310.84</v>
      </c>
      <c r="U3181" s="20" t="n">
        <f aca="false">MAX(0,C3181-L3181)</f>
        <v>85.8193378974775</v>
      </c>
      <c r="V3181" s="17" t="n">
        <f aca="false">U3181*Q3181</f>
        <v>6021.08474688702</v>
      </c>
      <c r="W3181" s="19" t="n">
        <f aca="false">U3181*R3181</f>
        <v>65.2226968020829</v>
      </c>
      <c r="X3181" s="20" t="n">
        <f aca="false">MAX(0,K3181-C3181)</f>
        <v>0</v>
      </c>
      <c r="Y3181" s="17" t="n">
        <f aca="false">F3181*PARAMETER!$B$5*Q3181</f>
        <v>772093.26</v>
      </c>
      <c r="Z3181" s="21" t="n">
        <f aca="false">SUMIF($Y$2:$Y$3205,"&gt;="&amp;Y3181)/SUM($Y$2:$Y$3205)</f>
        <v>0.820200717716811</v>
      </c>
      <c r="AA3181" s="16" t="str">
        <f aca="false">IF(Z3181&lt;=PARAMETER!$B$7,"A",IF(Z3181&lt;=PARAMETER!$B$8,"B","C"))</f>
        <v>B</v>
      </c>
      <c r="AB3181" s="22" t="n">
        <f aca="false">G3181/F3181</f>
        <v>0.25240464344942</v>
      </c>
      <c r="AC3181" s="16" t="str">
        <f aca="false">IF(AB3181&lt;=PARAMETER!$B$9,"X",IF(AB3181&lt;=PARAMETER!$B$10,"Y","Z"))</f>
        <v>Y</v>
      </c>
      <c r="AD3181" s="16" t="str">
        <f aca="false">AA3181&amp;AC3181</f>
        <v>BY</v>
      </c>
      <c r="AE3181" s="22" t="n">
        <f aca="false">DATA!I3181</f>
        <v>0.18</v>
      </c>
      <c r="AF3181" s="18" t="n">
        <f aca="false">DATA!L3181</f>
        <v>86</v>
      </c>
      <c r="AG3181" s="16" t="str">
        <f aca="false">DATA!K3181</f>
        <v>A</v>
      </c>
      <c r="AH3181" s="18" t="n">
        <f aca="false">IF(AE3181&gt;=PARAMETER!$B$12,1,0)</f>
        <v>0</v>
      </c>
      <c r="AI3181" s="18" t="n">
        <f aca="false">IF(AF3181&gt;=PARAMETER!$B$13,1,0)</f>
        <v>0</v>
      </c>
      <c r="AJ3181" s="18" t="n">
        <f aca="false">IF(AND(AH3181=1,AI3181=1),1,0)</f>
        <v>0</v>
      </c>
    </row>
    <row r="3182" customFormat="false" ht="15" hidden="false" customHeight="false" outlineLevel="0" collapsed="false">
      <c r="A3182" s="16" t="str">
        <f aca="false">DATA!A3182</f>
        <v>ITM13180</v>
      </c>
      <c r="B3182" s="16" t="str">
        <f aca="false">DATA!B3182</f>
        <v>Electronics</v>
      </c>
      <c r="C3182" s="17" t="n">
        <f aca="false">DATA!C3182</f>
        <v>449</v>
      </c>
      <c r="D3182" s="17" t="n">
        <f aca="false">DATA!D3182</f>
        <v>34</v>
      </c>
      <c r="E3182" s="18" t="n">
        <f aca="false">DATA!F3182</f>
        <v>5</v>
      </c>
      <c r="F3182" s="19" t="n">
        <f aca="false">DATA!G3182</f>
        <v>2.35</v>
      </c>
      <c r="G3182" s="19" t="n">
        <f aca="false">DATA!H3182</f>
        <v>5.47</v>
      </c>
      <c r="H3182" s="18" t="n">
        <f aca="false">DATA!E3182</f>
        <v>6</v>
      </c>
      <c r="I3182" s="20" t="n">
        <f aca="false">F3182*E3182</f>
        <v>11.75</v>
      </c>
      <c r="J3182" s="20" t="n">
        <f aca="false">PARAMETER!$B$4*G3182*SQRT(E3182)</f>
        <v>20.1186847402661</v>
      </c>
      <c r="K3182" s="20" t="n">
        <f aca="false">I3182+J3182</f>
        <v>31.8686847402661</v>
      </c>
      <c r="L3182" s="20" t="n">
        <f aca="false">K3182+F3182*H3182</f>
        <v>45.9686847402661</v>
      </c>
      <c r="M3182" s="16" t="str">
        <f aca="false">IF(C3182&lt;=K3182,"REORDER",IF(C3182&gt;L3182,"OVERSTOCK","OK"))</f>
        <v>OVERSTOCK</v>
      </c>
      <c r="N3182" s="16" t="str">
        <f aca="false">IF(C3182&lt;=D3182,"REORDER","OK")</f>
        <v>OK</v>
      </c>
      <c r="O3182" s="18" t="n">
        <f aca="false">IF(D3182&lt;I3182,1,0)</f>
        <v>0</v>
      </c>
      <c r="P3182" s="20" t="n">
        <f aca="false">C3182/F3182</f>
        <v>191.063829787234</v>
      </c>
      <c r="Q3182" s="19" t="n">
        <f aca="false">DATA!N3182</f>
        <v>139.26</v>
      </c>
      <c r="R3182" s="19" t="n">
        <f aca="false">DATA!O3182</f>
        <v>1.9</v>
      </c>
      <c r="S3182" s="17" t="n">
        <f aca="false">C3182*Q3182</f>
        <v>62527.74</v>
      </c>
      <c r="T3182" s="19" t="n">
        <f aca="false">C3182*R3182</f>
        <v>853.1</v>
      </c>
      <c r="U3182" s="20" t="n">
        <f aca="false">MAX(0,C3182-L3182)</f>
        <v>403.031315259734</v>
      </c>
      <c r="V3182" s="17" t="n">
        <f aca="false">U3182*Q3182</f>
        <v>56126.1409630705</v>
      </c>
      <c r="W3182" s="19" t="n">
        <f aca="false">U3182*R3182</f>
        <v>765.759498993494</v>
      </c>
      <c r="X3182" s="20" t="n">
        <f aca="false">MAX(0,K3182-C3182)</f>
        <v>0</v>
      </c>
      <c r="Y3182" s="17" t="n">
        <f aca="false">F3182*PARAMETER!$B$5*Q3182</f>
        <v>119450.265</v>
      </c>
      <c r="Z3182" s="21" t="n">
        <f aca="false">SUMIF($Y$2:$Y$3205,"&gt;="&amp;Y3182)/SUM($Y$2:$Y$3205)</f>
        <v>0.994403863192636</v>
      </c>
      <c r="AA3182" s="16" t="str">
        <f aca="false">IF(Z3182&lt;=PARAMETER!$B$7,"A",IF(Z3182&lt;=PARAMETER!$B$8,"B","C"))</f>
        <v>C</v>
      </c>
      <c r="AB3182" s="22" t="n">
        <f aca="false">G3182/F3182</f>
        <v>2.32765957446809</v>
      </c>
      <c r="AC3182" s="16" t="str">
        <f aca="false">IF(AB3182&lt;=PARAMETER!$B$9,"X",IF(AB3182&lt;=PARAMETER!$B$10,"Y","Z"))</f>
        <v>Z</v>
      </c>
      <c r="AD3182" s="16" t="str">
        <f aca="false">AA3182&amp;AC3182</f>
        <v>CZ</v>
      </c>
      <c r="AE3182" s="22" t="n">
        <f aca="false">DATA!I3182</f>
        <v>0.86</v>
      </c>
      <c r="AF3182" s="18" t="n">
        <f aca="false">DATA!L3182</f>
        <v>72</v>
      </c>
      <c r="AG3182" s="16" t="str">
        <f aca="false">DATA!K3182</f>
        <v>B</v>
      </c>
      <c r="AH3182" s="18" t="n">
        <f aca="false">IF(AE3182&gt;=PARAMETER!$B$12,1,0)</f>
        <v>1</v>
      </c>
      <c r="AI3182" s="18" t="n">
        <f aca="false">IF(AF3182&gt;=PARAMETER!$B$13,1,0)</f>
        <v>0</v>
      </c>
      <c r="AJ3182" s="18" t="n">
        <f aca="false">IF(AND(AH3182=1,AI3182=1),1,0)</f>
        <v>0</v>
      </c>
    </row>
    <row r="3183" customFormat="false" ht="15" hidden="false" customHeight="false" outlineLevel="0" collapsed="false">
      <c r="A3183" s="16" t="str">
        <f aca="false">DATA!A3183</f>
        <v>ITM13181</v>
      </c>
      <c r="B3183" s="16" t="str">
        <f aca="false">DATA!B3183</f>
        <v>Electronics</v>
      </c>
      <c r="C3183" s="17" t="n">
        <f aca="false">DATA!C3183</f>
        <v>391</v>
      </c>
      <c r="D3183" s="17" t="n">
        <f aca="false">DATA!D3183</f>
        <v>16</v>
      </c>
      <c r="E3183" s="18" t="n">
        <f aca="false">DATA!F3183</f>
        <v>7</v>
      </c>
      <c r="F3183" s="19" t="n">
        <f aca="false">DATA!G3183</f>
        <v>4.17</v>
      </c>
      <c r="G3183" s="19" t="n">
        <f aca="false">DATA!H3183</f>
        <v>6.37</v>
      </c>
      <c r="H3183" s="18" t="n">
        <f aca="false">DATA!E3183</f>
        <v>5</v>
      </c>
      <c r="I3183" s="20" t="n">
        <f aca="false">F3183*E3183</f>
        <v>29.19</v>
      </c>
      <c r="J3183" s="20" t="n">
        <f aca="false">PARAMETER!$B$4*G3183*SQRT(E3183)</f>
        <v>27.7214350869032</v>
      </c>
      <c r="K3183" s="20" t="n">
        <f aca="false">I3183+J3183</f>
        <v>56.9114350869032</v>
      </c>
      <c r="L3183" s="20" t="n">
        <f aca="false">K3183+F3183*H3183</f>
        <v>77.7614350869032</v>
      </c>
      <c r="M3183" s="16" t="str">
        <f aca="false">IF(C3183&lt;=K3183,"REORDER",IF(C3183&gt;L3183,"OVERSTOCK","OK"))</f>
        <v>OVERSTOCK</v>
      </c>
      <c r="N3183" s="16" t="str">
        <f aca="false">IF(C3183&lt;=D3183,"REORDER","OK")</f>
        <v>OK</v>
      </c>
      <c r="O3183" s="18" t="n">
        <f aca="false">IF(D3183&lt;I3183,1,0)</f>
        <v>1</v>
      </c>
      <c r="P3183" s="20" t="n">
        <f aca="false">C3183/F3183</f>
        <v>93.7649880095923</v>
      </c>
      <c r="Q3183" s="19" t="n">
        <f aca="false">DATA!N3183</f>
        <v>38.93</v>
      </c>
      <c r="R3183" s="19" t="n">
        <f aca="false">DATA!O3183</f>
        <v>0.25</v>
      </c>
      <c r="S3183" s="17" t="n">
        <f aca="false">C3183*Q3183</f>
        <v>15221.63</v>
      </c>
      <c r="T3183" s="19" t="n">
        <f aca="false">C3183*R3183</f>
        <v>97.75</v>
      </c>
      <c r="U3183" s="20" t="n">
        <f aca="false">MAX(0,C3183-L3183)</f>
        <v>313.238564913097</v>
      </c>
      <c r="V3183" s="17" t="n">
        <f aca="false">U3183*Q3183</f>
        <v>12194.3773320669</v>
      </c>
      <c r="W3183" s="19" t="n">
        <f aca="false">U3183*R3183</f>
        <v>78.3096412282742</v>
      </c>
      <c r="X3183" s="20" t="n">
        <f aca="false">MAX(0,K3183-C3183)</f>
        <v>0</v>
      </c>
      <c r="Y3183" s="17" t="n">
        <f aca="false">F3183*PARAMETER!$B$5*Q3183</f>
        <v>59253.4065</v>
      </c>
      <c r="Z3183" s="21" t="n">
        <f aca="false">SUMIF($Y$2:$Y$3205,"&gt;="&amp;Y3183)/SUM($Y$2:$Y$3205)</f>
        <v>0.999076339297372</v>
      </c>
      <c r="AA3183" s="16" t="str">
        <f aca="false">IF(Z3183&lt;=PARAMETER!$B$7,"A",IF(Z3183&lt;=PARAMETER!$B$8,"B","C"))</f>
        <v>C</v>
      </c>
      <c r="AB3183" s="22" t="n">
        <f aca="false">G3183/F3183</f>
        <v>1.52757793764988</v>
      </c>
      <c r="AC3183" s="16" t="str">
        <f aca="false">IF(AB3183&lt;=PARAMETER!$B$9,"X",IF(AB3183&lt;=PARAMETER!$B$10,"Y","Z"))</f>
        <v>Z</v>
      </c>
      <c r="AD3183" s="16" t="str">
        <f aca="false">AA3183&amp;AC3183</f>
        <v>CZ</v>
      </c>
      <c r="AE3183" s="22" t="n">
        <f aca="false">DATA!I3183</f>
        <v>0.48</v>
      </c>
      <c r="AF3183" s="18" t="n">
        <f aca="false">DATA!L3183</f>
        <v>112</v>
      </c>
      <c r="AG3183" s="16" t="str">
        <f aca="false">DATA!K3183</f>
        <v>C</v>
      </c>
      <c r="AH3183" s="18" t="n">
        <f aca="false">IF(AE3183&gt;=PARAMETER!$B$12,1,0)</f>
        <v>0</v>
      </c>
      <c r="AI3183" s="18" t="n">
        <f aca="false">IF(AF3183&gt;=PARAMETER!$B$13,1,0)</f>
        <v>1</v>
      </c>
      <c r="AJ3183" s="18" t="n">
        <f aca="false">IF(AND(AH3183=1,AI3183=1),1,0)</f>
        <v>0</v>
      </c>
    </row>
    <row r="3184" customFormat="false" ht="15" hidden="false" customHeight="false" outlineLevel="0" collapsed="false">
      <c r="A3184" s="16" t="str">
        <f aca="false">DATA!A3184</f>
        <v>ITM13182</v>
      </c>
      <c r="B3184" s="16" t="str">
        <f aca="false">DATA!B3184</f>
        <v>Electronics</v>
      </c>
      <c r="C3184" s="17" t="n">
        <f aca="false">DATA!C3184</f>
        <v>249</v>
      </c>
      <c r="D3184" s="17" t="n">
        <f aca="false">DATA!D3184</f>
        <v>90</v>
      </c>
      <c r="E3184" s="18" t="n">
        <f aca="false">DATA!F3184</f>
        <v>7</v>
      </c>
      <c r="F3184" s="19" t="n">
        <f aca="false">DATA!G3184</f>
        <v>36.96</v>
      </c>
      <c r="G3184" s="19" t="n">
        <f aca="false">DATA!H3184</f>
        <v>4.25</v>
      </c>
      <c r="H3184" s="18" t="n">
        <f aca="false">DATA!E3184</f>
        <v>10</v>
      </c>
      <c r="I3184" s="20" t="n">
        <f aca="false">F3184*E3184</f>
        <v>258.72</v>
      </c>
      <c r="J3184" s="20" t="n">
        <f aca="false">PARAMETER!$B$4*G3184*SQRT(E3184)</f>
        <v>18.4954629700689</v>
      </c>
      <c r="K3184" s="20" t="n">
        <f aca="false">I3184+J3184</f>
        <v>277.215462970069</v>
      </c>
      <c r="L3184" s="20" t="n">
        <f aca="false">K3184+F3184*H3184</f>
        <v>646.815462970069</v>
      </c>
      <c r="M3184" s="16" t="str">
        <f aca="false">IF(C3184&lt;=K3184,"REORDER",IF(C3184&gt;L3184,"OVERSTOCK","OK"))</f>
        <v>REORDER</v>
      </c>
      <c r="N3184" s="16" t="str">
        <f aca="false">IF(C3184&lt;=D3184,"REORDER","OK")</f>
        <v>OK</v>
      </c>
      <c r="O3184" s="18" t="n">
        <f aca="false">IF(D3184&lt;I3184,1,0)</f>
        <v>1</v>
      </c>
      <c r="P3184" s="20" t="n">
        <f aca="false">C3184/F3184</f>
        <v>6.73701298701299</v>
      </c>
      <c r="Q3184" s="19" t="n">
        <f aca="false">DATA!N3184</f>
        <v>116.47</v>
      </c>
      <c r="R3184" s="19" t="n">
        <f aca="false">DATA!O3184</f>
        <v>1.45</v>
      </c>
      <c r="S3184" s="17" t="n">
        <f aca="false">C3184*Q3184</f>
        <v>29001.03</v>
      </c>
      <c r="T3184" s="19" t="n">
        <f aca="false">C3184*R3184</f>
        <v>361.05</v>
      </c>
      <c r="U3184" s="20" t="n">
        <f aca="false">MAX(0,C3184-L3184)</f>
        <v>0</v>
      </c>
      <c r="V3184" s="17" t="n">
        <f aca="false">U3184*Q3184</f>
        <v>0</v>
      </c>
      <c r="W3184" s="19" t="n">
        <f aca="false">U3184*R3184</f>
        <v>0</v>
      </c>
      <c r="X3184" s="20" t="n">
        <f aca="false">MAX(0,K3184-C3184)</f>
        <v>28.2154629700689</v>
      </c>
      <c r="Y3184" s="17" t="n">
        <f aca="false">F3184*PARAMETER!$B$5*Q3184</f>
        <v>1571226.888</v>
      </c>
      <c r="Z3184" s="21" t="n">
        <f aca="false">SUMIF($Y$2:$Y$3205,"&gt;="&amp;Y3184)/SUM($Y$2:$Y$3205)</f>
        <v>0.494929669842282</v>
      </c>
      <c r="AA3184" s="16" t="str">
        <f aca="false">IF(Z3184&lt;=PARAMETER!$B$7,"A",IF(Z3184&lt;=PARAMETER!$B$8,"B","C"))</f>
        <v>A</v>
      </c>
      <c r="AB3184" s="22" t="n">
        <f aca="false">G3184/F3184</f>
        <v>0.114989177489177</v>
      </c>
      <c r="AC3184" s="16" t="str">
        <f aca="false">IF(AB3184&lt;=PARAMETER!$B$9,"X",IF(AB3184&lt;=PARAMETER!$B$10,"Y","Z"))</f>
        <v>X</v>
      </c>
      <c r="AD3184" s="16" t="str">
        <f aca="false">AA3184&amp;AC3184</f>
        <v>AX</v>
      </c>
      <c r="AE3184" s="22" t="n">
        <f aca="false">DATA!I3184</f>
        <v>0.51</v>
      </c>
      <c r="AF3184" s="18" t="n">
        <f aca="false">DATA!L3184</f>
        <v>69</v>
      </c>
      <c r="AG3184" s="16" t="str">
        <f aca="false">DATA!K3184</f>
        <v>A</v>
      </c>
      <c r="AH3184" s="18" t="n">
        <f aca="false">IF(AE3184&gt;=PARAMETER!$B$12,1,0)</f>
        <v>0</v>
      </c>
      <c r="AI3184" s="18" t="n">
        <f aca="false">IF(AF3184&gt;=PARAMETER!$B$13,1,0)</f>
        <v>0</v>
      </c>
      <c r="AJ3184" s="18" t="n">
        <f aca="false">IF(AND(AH3184=1,AI3184=1),1,0)</f>
        <v>0</v>
      </c>
    </row>
    <row r="3185" customFormat="false" ht="15" hidden="false" customHeight="false" outlineLevel="0" collapsed="false">
      <c r="A3185" s="16" t="str">
        <f aca="false">DATA!A3185</f>
        <v>ITM13183</v>
      </c>
      <c r="B3185" s="16" t="str">
        <f aca="false">DATA!B3185</f>
        <v>Groceries</v>
      </c>
      <c r="C3185" s="17" t="n">
        <f aca="false">DATA!C3185</f>
        <v>388</v>
      </c>
      <c r="D3185" s="17" t="n">
        <f aca="false">DATA!D3185</f>
        <v>80</v>
      </c>
      <c r="E3185" s="18" t="n">
        <f aca="false">DATA!F3185</f>
        <v>5</v>
      </c>
      <c r="F3185" s="19" t="n">
        <f aca="false">DATA!G3185</f>
        <v>16.77</v>
      </c>
      <c r="G3185" s="19" t="n">
        <f aca="false">DATA!H3185</f>
        <v>8.02</v>
      </c>
      <c r="H3185" s="18" t="n">
        <f aca="false">DATA!E3185</f>
        <v>12</v>
      </c>
      <c r="I3185" s="20" t="n">
        <f aca="false">F3185*E3185</f>
        <v>83.85</v>
      </c>
      <c r="J3185" s="20" t="n">
        <f aca="false">PARAMETER!$B$4*G3185*SQRT(E3185)</f>
        <v>29.4975962736626</v>
      </c>
      <c r="K3185" s="20" t="n">
        <f aca="false">I3185+J3185</f>
        <v>113.347596273663</v>
      </c>
      <c r="L3185" s="20" t="n">
        <f aca="false">K3185+F3185*H3185</f>
        <v>314.587596273663</v>
      </c>
      <c r="M3185" s="16" t="str">
        <f aca="false">IF(C3185&lt;=K3185,"REORDER",IF(C3185&gt;L3185,"OVERSTOCK","OK"))</f>
        <v>OVERSTOCK</v>
      </c>
      <c r="N3185" s="16" t="str">
        <f aca="false">IF(C3185&lt;=D3185,"REORDER","OK")</f>
        <v>OK</v>
      </c>
      <c r="O3185" s="18" t="n">
        <f aca="false">IF(D3185&lt;I3185,1,0)</f>
        <v>1</v>
      </c>
      <c r="P3185" s="20" t="n">
        <f aca="false">C3185/F3185</f>
        <v>23.1365533691115</v>
      </c>
      <c r="Q3185" s="19" t="n">
        <f aca="false">DATA!N3185</f>
        <v>42.1</v>
      </c>
      <c r="R3185" s="19" t="n">
        <f aca="false">DATA!O3185</f>
        <v>0.16</v>
      </c>
      <c r="S3185" s="17" t="n">
        <f aca="false">C3185*Q3185</f>
        <v>16334.8</v>
      </c>
      <c r="T3185" s="19" t="n">
        <f aca="false">C3185*R3185</f>
        <v>62.08</v>
      </c>
      <c r="U3185" s="20" t="n">
        <f aca="false">MAX(0,C3185-L3185)</f>
        <v>73.4124037263374</v>
      </c>
      <c r="V3185" s="17" t="n">
        <f aca="false">U3185*Q3185</f>
        <v>3090.66219687881</v>
      </c>
      <c r="W3185" s="19" t="n">
        <f aca="false">U3185*R3185</f>
        <v>11.745984596214</v>
      </c>
      <c r="X3185" s="20" t="n">
        <f aca="false">MAX(0,K3185-C3185)</f>
        <v>0</v>
      </c>
      <c r="Y3185" s="17" t="n">
        <f aca="false">F3185*PARAMETER!$B$5*Q3185</f>
        <v>257696.205</v>
      </c>
      <c r="Z3185" s="21" t="n">
        <f aca="false">SUMIF($Y$2:$Y$3205,"&gt;="&amp;Y3185)/SUM($Y$2:$Y$3205)</f>
        <v>0.970255677168338</v>
      </c>
      <c r="AA3185" s="16" t="str">
        <f aca="false">IF(Z3185&lt;=PARAMETER!$B$7,"A",IF(Z3185&lt;=PARAMETER!$B$8,"B","C"))</f>
        <v>C</v>
      </c>
      <c r="AB3185" s="22" t="n">
        <f aca="false">G3185/F3185</f>
        <v>0.478234943351222</v>
      </c>
      <c r="AC3185" s="16" t="str">
        <f aca="false">IF(AB3185&lt;=PARAMETER!$B$9,"X",IF(AB3185&lt;=PARAMETER!$B$10,"Y","Z"))</f>
        <v>Y</v>
      </c>
      <c r="AD3185" s="16" t="str">
        <f aca="false">AA3185&amp;AC3185</f>
        <v>CY</v>
      </c>
      <c r="AE3185" s="22" t="n">
        <f aca="false">DATA!I3185</f>
        <v>0.86</v>
      </c>
      <c r="AF3185" s="18" t="n">
        <f aca="false">DATA!L3185</f>
        <v>89</v>
      </c>
      <c r="AG3185" s="16" t="str">
        <f aca="false">DATA!K3185</f>
        <v>C</v>
      </c>
      <c r="AH3185" s="18" t="n">
        <f aca="false">IF(AE3185&gt;=PARAMETER!$B$12,1,0)</f>
        <v>1</v>
      </c>
      <c r="AI3185" s="18" t="n">
        <f aca="false">IF(AF3185&gt;=PARAMETER!$B$13,1,0)</f>
        <v>0</v>
      </c>
      <c r="AJ3185" s="18" t="n">
        <f aca="false">IF(AND(AH3185=1,AI3185=1),1,0)</f>
        <v>0</v>
      </c>
    </row>
    <row r="3186" customFormat="false" ht="15" hidden="false" customHeight="false" outlineLevel="0" collapsed="false">
      <c r="A3186" s="16" t="str">
        <f aca="false">DATA!A3186</f>
        <v>ITM13184</v>
      </c>
      <c r="B3186" s="16" t="str">
        <f aca="false">DATA!B3186</f>
        <v>Groceries</v>
      </c>
      <c r="C3186" s="17" t="n">
        <f aca="false">DATA!C3186</f>
        <v>445</v>
      </c>
      <c r="D3186" s="17" t="n">
        <f aca="false">DATA!D3186</f>
        <v>80</v>
      </c>
      <c r="E3186" s="18" t="n">
        <f aca="false">DATA!F3186</f>
        <v>4</v>
      </c>
      <c r="F3186" s="19" t="n">
        <f aca="false">DATA!G3186</f>
        <v>18</v>
      </c>
      <c r="G3186" s="19" t="n">
        <f aca="false">DATA!H3186</f>
        <v>4.95</v>
      </c>
      <c r="H3186" s="18" t="n">
        <f aca="false">DATA!E3186</f>
        <v>5</v>
      </c>
      <c r="I3186" s="20" t="n">
        <f aca="false">F3186*E3186</f>
        <v>72</v>
      </c>
      <c r="J3186" s="20" t="n">
        <f aca="false">PARAMETER!$B$4*G3186*SQRT(E3186)</f>
        <v>16.2840509068196</v>
      </c>
      <c r="K3186" s="20" t="n">
        <f aca="false">I3186+J3186</f>
        <v>88.2840509068196</v>
      </c>
      <c r="L3186" s="20" t="n">
        <f aca="false">K3186+F3186*H3186</f>
        <v>178.28405090682</v>
      </c>
      <c r="M3186" s="16" t="str">
        <f aca="false">IF(C3186&lt;=K3186,"REORDER",IF(C3186&gt;L3186,"OVERSTOCK","OK"))</f>
        <v>OVERSTOCK</v>
      </c>
      <c r="N3186" s="16" t="str">
        <f aca="false">IF(C3186&lt;=D3186,"REORDER","OK")</f>
        <v>OK</v>
      </c>
      <c r="O3186" s="18" t="n">
        <f aca="false">IF(D3186&lt;I3186,1,0)</f>
        <v>0</v>
      </c>
      <c r="P3186" s="20" t="n">
        <f aca="false">C3186/F3186</f>
        <v>24.7222222222222</v>
      </c>
      <c r="Q3186" s="19" t="n">
        <f aca="false">DATA!N3186</f>
        <v>39.4</v>
      </c>
      <c r="R3186" s="19" t="n">
        <f aca="false">DATA!O3186</f>
        <v>0.79</v>
      </c>
      <c r="S3186" s="17" t="n">
        <f aca="false">C3186*Q3186</f>
        <v>17533</v>
      </c>
      <c r="T3186" s="19" t="n">
        <f aca="false">C3186*R3186</f>
        <v>351.55</v>
      </c>
      <c r="U3186" s="20" t="n">
        <f aca="false">MAX(0,C3186-L3186)</f>
        <v>266.71594909318</v>
      </c>
      <c r="V3186" s="17" t="n">
        <f aca="false">U3186*Q3186</f>
        <v>10508.6083942713</v>
      </c>
      <c r="W3186" s="19" t="n">
        <f aca="false">U3186*R3186</f>
        <v>210.705599783613</v>
      </c>
      <c r="X3186" s="20" t="n">
        <f aca="false">MAX(0,K3186-C3186)</f>
        <v>0</v>
      </c>
      <c r="Y3186" s="17" t="n">
        <f aca="false">F3186*PARAMETER!$B$5*Q3186</f>
        <v>258858</v>
      </c>
      <c r="Z3186" s="21" t="n">
        <f aca="false">SUMIF($Y$2:$Y$3205,"&gt;="&amp;Y3186)/SUM($Y$2:$Y$3205)</f>
        <v>0.969844100672626</v>
      </c>
      <c r="AA3186" s="16" t="str">
        <f aca="false">IF(Z3186&lt;=PARAMETER!$B$7,"A",IF(Z3186&lt;=PARAMETER!$B$8,"B","C"))</f>
        <v>C</v>
      </c>
      <c r="AB3186" s="22" t="n">
        <f aca="false">G3186/F3186</f>
        <v>0.275</v>
      </c>
      <c r="AC3186" s="16" t="str">
        <f aca="false">IF(AB3186&lt;=PARAMETER!$B$9,"X",IF(AB3186&lt;=PARAMETER!$B$10,"Y","Z"))</f>
        <v>Y</v>
      </c>
      <c r="AD3186" s="16" t="str">
        <f aca="false">AA3186&amp;AC3186</f>
        <v>CY</v>
      </c>
      <c r="AE3186" s="22" t="n">
        <f aca="false">DATA!I3186</f>
        <v>0.66</v>
      </c>
      <c r="AF3186" s="18" t="n">
        <f aca="false">DATA!L3186</f>
        <v>104</v>
      </c>
      <c r="AG3186" s="16" t="str">
        <f aca="false">DATA!K3186</f>
        <v>B</v>
      </c>
      <c r="AH3186" s="18" t="n">
        <f aca="false">IF(AE3186&gt;=PARAMETER!$B$12,1,0)</f>
        <v>0</v>
      </c>
      <c r="AI3186" s="18" t="n">
        <f aca="false">IF(AF3186&gt;=PARAMETER!$B$13,1,0)</f>
        <v>1</v>
      </c>
      <c r="AJ3186" s="18" t="n">
        <f aca="false">IF(AND(AH3186=1,AI3186=1),1,0)</f>
        <v>0</v>
      </c>
    </row>
    <row r="3187" customFormat="false" ht="15" hidden="false" customHeight="false" outlineLevel="0" collapsed="false">
      <c r="A3187" s="16" t="str">
        <f aca="false">DATA!A3187</f>
        <v>ITM13185</v>
      </c>
      <c r="B3187" s="16" t="str">
        <f aca="false">DATA!B3187</f>
        <v>Groceries</v>
      </c>
      <c r="C3187" s="17" t="n">
        <f aca="false">DATA!C3187</f>
        <v>239</v>
      </c>
      <c r="D3187" s="17" t="n">
        <f aca="false">DATA!D3187</f>
        <v>33</v>
      </c>
      <c r="E3187" s="18" t="n">
        <f aca="false">DATA!F3187</f>
        <v>3</v>
      </c>
      <c r="F3187" s="19" t="n">
        <f aca="false">DATA!G3187</f>
        <v>11.21</v>
      </c>
      <c r="G3187" s="19" t="n">
        <f aca="false">DATA!H3187</f>
        <v>6.96</v>
      </c>
      <c r="H3187" s="18" t="n">
        <f aca="false">DATA!E3187</f>
        <v>8</v>
      </c>
      <c r="I3187" s="20" t="n">
        <f aca="false">F3187*E3187</f>
        <v>33.63</v>
      </c>
      <c r="J3187" s="20" t="n">
        <f aca="false">PARAMETER!$B$4*G3187*SQRT(E3187)</f>
        <v>19.8288315681415</v>
      </c>
      <c r="K3187" s="20" t="n">
        <f aca="false">I3187+J3187</f>
        <v>53.4588315681415</v>
      </c>
      <c r="L3187" s="20" t="n">
        <f aca="false">K3187+F3187*H3187</f>
        <v>143.138831568142</v>
      </c>
      <c r="M3187" s="16" t="str">
        <f aca="false">IF(C3187&lt;=K3187,"REORDER",IF(C3187&gt;L3187,"OVERSTOCK","OK"))</f>
        <v>OVERSTOCK</v>
      </c>
      <c r="N3187" s="16" t="str">
        <f aca="false">IF(C3187&lt;=D3187,"REORDER","OK")</f>
        <v>OK</v>
      </c>
      <c r="O3187" s="18" t="n">
        <f aca="false">IF(D3187&lt;I3187,1,0)</f>
        <v>1</v>
      </c>
      <c r="P3187" s="20" t="n">
        <f aca="false">C3187/F3187</f>
        <v>21.3202497769848</v>
      </c>
      <c r="Q3187" s="19" t="n">
        <f aca="false">DATA!N3187</f>
        <v>156.73</v>
      </c>
      <c r="R3187" s="19" t="n">
        <f aca="false">DATA!O3187</f>
        <v>1.56</v>
      </c>
      <c r="S3187" s="17" t="n">
        <f aca="false">C3187*Q3187</f>
        <v>37458.47</v>
      </c>
      <c r="T3187" s="19" t="n">
        <f aca="false">C3187*R3187</f>
        <v>372.84</v>
      </c>
      <c r="U3187" s="20" t="n">
        <f aca="false">MAX(0,C3187-L3187)</f>
        <v>95.8611684318585</v>
      </c>
      <c r="V3187" s="17" t="n">
        <f aca="false">U3187*Q3187</f>
        <v>15024.3209283252</v>
      </c>
      <c r="W3187" s="19" t="n">
        <f aca="false">U3187*R3187</f>
        <v>149.543422753699</v>
      </c>
      <c r="X3187" s="20" t="n">
        <f aca="false">MAX(0,K3187-C3187)</f>
        <v>0</v>
      </c>
      <c r="Y3187" s="17" t="n">
        <f aca="false">F3187*PARAMETER!$B$5*Q3187</f>
        <v>641284.3045</v>
      </c>
      <c r="Z3187" s="21" t="n">
        <f aca="false">SUMIF($Y$2:$Y$3205,"&gt;="&amp;Y3187)/SUM($Y$2:$Y$3205)</f>
        <v>0.864619143107008</v>
      </c>
      <c r="AA3187" s="16" t="str">
        <f aca="false">IF(Z3187&lt;=PARAMETER!$B$7,"A",IF(Z3187&lt;=PARAMETER!$B$8,"B","C"))</f>
        <v>B</v>
      </c>
      <c r="AB3187" s="22" t="n">
        <f aca="false">G3187/F3187</f>
        <v>0.620874219446922</v>
      </c>
      <c r="AC3187" s="16" t="str">
        <f aca="false">IF(AB3187&lt;=PARAMETER!$B$9,"X",IF(AB3187&lt;=PARAMETER!$B$10,"Y","Z"))</f>
        <v>Z</v>
      </c>
      <c r="AD3187" s="16" t="str">
        <f aca="false">AA3187&amp;AC3187</f>
        <v>BZ</v>
      </c>
      <c r="AE3187" s="22" t="n">
        <f aca="false">DATA!I3187</f>
        <v>0.26</v>
      </c>
      <c r="AF3187" s="18" t="n">
        <f aca="false">DATA!L3187</f>
        <v>78</v>
      </c>
      <c r="AG3187" s="16" t="str">
        <f aca="false">DATA!K3187</f>
        <v>A</v>
      </c>
      <c r="AH3187" s="18" t="n">
        <f aca="false">IF(AE3187&gt;=PARAMETER!$B$12,1,0)</f>
        <v>0</v>
      </c>
      <c r="AI3187" s="18" t="n">
        <f aca="false">IF(AF3187&gt;=PARAMETER!$B$13,1,0)</f>
        <v>0</v>
      </c>
      <c r="AJ3187" s="18" t="n">
        <f aca="false">IF(AND(AH3187=1,AI3187=1),1,0)</f>
        <v>0</v>
      </c>
    </row>
    <row r="3188" customFormat="false" ht="15" hidden="false" customHeight="false" outlineLevel="0" collapsed="false">
      <c r="A3188" s="16" t="str">
        <f aca="false">DATA!A3188</f>
        <v>ITM13186</v>
      </c>
      <c r="B3188" s="16" t="str">
        <f aca="false">DATA!B3188</f>
        <v>Automotive</v>
      </c>
      <c r="C3188" s="17" t="n">
        <f aca="false">DATA!C3188</f>
        <v>84</v>
      </c>
      <c r="D3188" s="17" t="n">
        <f aca="false">DATA!D3188</f>
        <v>20</v>
      </c>
      <c r="E3188" s="18" t="n">
        <f aca="false">DATA!F3188</f>
        <v>4</v>
      </c>
      <c r="F3188" s="19" t="n">
        <f aca="false">DATA!G3188</f>
        <v>22.84</v>
      </c>
      <c r="G3188" s="19" t="n">
        <f aca="false">DATA!H3188</f>
        <v>6.4</v>
      </c>
      <c r="H3188" s="18" t="n">
        <f aca="false">DATA!E3188</f>
        <v>9</v>
      </c>
      <c r="I3188" s="20" t="n">
        <f aca="false">F3188*E3188</f>
        <v>91.36</v>
      </c>
      <c r="J3188" s="20" t="n">
        <f aca="false">PARAMETER!$B$4*G3188*SQRT(E3188)</f>
        <v>21.0541264249788</v>
      </c>
      <c r="K3188" s="20" t="n">
        <f aca="false">I3188+J3188</f>
        <v>112.414126424979</v>
      </c>
      <c r="L3188" s="20" t="n">
        <f aca="false">K3188+F3188*H3188</f>
        <v>317.974126424979</v>
      </c>
      <c r="M3188" s="16" t="str">
        <f aca="false">IF(C3188&lt;=K3188,"REORDER",IF(C3188&gt;L3188,"OVERSTOCK","OK"))</f>
        <v>REORDER</v>
      </c>
      <c r="N3188" s="16" t="str">
        <f aca="false">IF(C3188&lt;=D3188,"REORDER","OK")</f>
        <v>OK</v>
      </c>
      <c r="O3188" s="18" t="n">
        <f aca="false">IF(D3188&lt;I3188,1,0)</f>
        <v>1</v>
      </c>
      <c r="P3188" s="20" t="n">
        <f aca="false">C3188/F3188</f>
        <v>3.67775831873905</v>
      </c>
      <c r="Q3188" s="19" t="n">
        <f aca="false">DATA!N3188</f>
        <v>60.64</v>
      </c>
      <c r="R3188" s="19" t="n">
        <f aca="false">DATA!O3188</f>
        <v>0.75</v>
      </c>
      <c r="S3188" s="17" t="n">
        <f aca="false">C3188*Q3188</f>
        <v>5093.76</v>
      </c>
      <c r="T3188" s="19" t="n">
        <f aca="false">C3188*R3188</f>
        <v>63</v>
      </c>
      <c r="U3188" s="20" t="n">
        <f aca="false">MAX(0,C3188-L3188)</f>
        <v>0</v>
      </c>
      <c r="V3188" s="17" t="n">
        <f aca="false">U3188*Q3188</f>
        <v>0</v>
      </c>
      <c r="W3188" s="19" t="n">
        <f aca="false">U3188*R3188</f>
        <v>0</v>
      </c>
      <c r="X3188" s="20" t="n">
        <f aca="false">MAX(0,K3188-C3188)</f>
        <v>28.4141264249788</v>
      </c>
      <c r="Y3188" s="17" t="n">
        <f aca="false">F3188*PARAMETER!$B$5*Q3188</f>
        <v>505531.424</v>
      </c>
      <c r="Z3188" s="21" t="n">
        <f aca="false">SUMIF($Y$2:$Y$3205,"&gt;="&amp;Y3188)/SUM($Y$2:$Y$3205)</f>
        <v>0.904187036321956</v>
      </c>
      <c r="AA3188" s="16" t="str">
        <f aca="false">IF(Z3188&lt;=PARAMETER!$B$7,"A",IF(Z3188&lt;=PARAMETER!$B$8,"B","C"))</f>
        <v>B</v>
      </c>
      <c r="AB3188" s="22" t="n">
        <f aca="false">G3188/F3188</f>
        <v>0.280210157618214</v>
      </c>
      <c r="AC3188" s="16" t="str">
        <f aca="false">IF(AB3188&lt;=PARAMETER!$B$9,"X",IF(AB3188&lt;=PARAMETER!$B$10,"Y","Z"))</f>
        <v>Y</v>
      </c>
      <c r="AD3188" s="16" t="str">
        <f aca="false">AA3188&amp;AC3188</f>
        <v>BY</v>
      </c>
      <c r="AE3188" s="22" t="n">
        <f aca="false">DATA!I3188</f>
        <v>0.29</v>
      </c>
      <c r="AF3188" s="18" t="n">
        <f aca="false">DATA!L3188</f>
        <v>123</v>
      </c>
      <c r="AG3188" s="16" t="str">
        <f aca="false">DATA!K3188</f>
        <v>D</v>
      </c>
      <c r="AH3188" s="18" t="n">
        <f aca="false">IF(AE3188&gt;=PARAMETER!$B$12,1,0)</f>
        <v>0</v>
      </c>
      <c r="AI3188" s="18" t="n">
        <f aca="false">IF(AF3188&gt;=PARAMETER!$B$13,1,0)</f>
        <v>1</v>
      </c>
      <c r="AJ3188" s="18" t="n">
        <f aca="false">IF(AND(AH3188=1,AI3188=1),1,0)</f>
        <v>0</v>
      </c>
    </row>
    <row r="3189" customFormat="false" ht="15" hidden="false" customHeight="false" outlineLevel="0" collapsed="false">
      <c r="A3189" s="16" t="str">
        <f aca="false">DATA!A3189</f>
        <v>ITM13187</v>
      </c>
      <c r="B3189" s="16" t="str">
        <f aca="false">DATA!B3189</f>
        <v>Automotive</v>
      </c>
      <c r="C3189" s="17" t="n">
        <f aca="false">DATA!C3189</f>
        <v>374</v>
      </c>
      <c r="D3189" s="17" t="n">
        <f aca="false">DATA!D3189</f>
        <v>82</v>
      </c>
      <c r="E3189" s="18" t="n">
        <f aca="false">DATA!F3189</f>
        <v>6</v>
      </c>
      <c r="F3189" s="19" t="n">
        <f aca="false">DATA!G3189</f>
        <v>3.55</v>
      </c>
      <c r="G3189" s="19" t="n">
        <f aca="false">DATA!H3189</f>
        <v>7.17</v>
      </c>
      <c r="H3189" s="18" t="n">
        <f aca="false">DATA!E3189</f>
        <v>9</v>
      </c>
      <c r="I3189" s="20" t="n">
        <f aca="false">F3189*E3189</f>
        <v>21.3</v>
      </c>
      <c r="J3189" s="20" t="n">
        <f aca="false">PARAMETER!$B$4*G3189*SQRT(E3189)</f>
        <v>28.8883034680729</v>
      </c>
      <c r="K3189" s="20" t="n">
        <f aca="false">I3189+J3189</f>
        <v>50.1883034680729</v>
      </c>
      <c r="L3189" s="20" t="n">
        <f aca="false">K3189+F3189*H3189</f>
        <v>82.1383034680729</v>
      </c>
      <c r="M3189" s="16" t="str">
        <f aca="false">IF(C3189&lt;=K3189,"REORDER",IF(C3189&gt;L3189,"OVERSTOCK","OK"))</f>
        <v>OVERSTOCK</v>
      </c>
      <c r="N3189" s="16" t="str">
        <f aca="false">IF(C3189&lt;=D3189,"REORDER","OK")</f>
        <v>OK</v>
      </c>
      <c r="O3189" s="18" t="n">
        <f aca="false">IF(D3189&lt;I3189,1,0)</f>
        <v>0</v>
      </c>
      <c r="P3189" s="20" t="n">
        <f aca="false">C3189/F3189</f>
        <v>105.352112676056</v>
      </c>
      <c r="Q3189" s="19" t="n">
        <f aca="false">DATA!N3189</f>
        <v>81.4</v>
      </c>
      <c r="R3189" s="19" t="n">
        <f aca="false">DATA!O3189</f>
        <v>0.92</v>
      </c>
      <c r="S3189" s="17" t="n">
        <f aca="false">C3189*Q3189</f>
        <v>30443.6</v>
      </c>
      <c r="T3189" s="19" t="n">
        <f aca="false">C3189*R3189</f>
        <v>344.08</v>
      </c>
      <c r="U3189" s="20" t="n">
        <f aca="false">MAX(0,C3189-L3189)</f>
        <v>291.861696531927</v>
      </c>
      <c r="V3189" s="17" t="n">
        <f aca="false">U3189*Q3189</f>
        <v>23757.5420976989</v>
      </c>
      <c r="W3189" s="19" t="n">
        <f aca="false">U3189*R3189</f>
        <v>268.512760809373</v>
      </c>
      <c r="X3189" s="20" t="n">
        <f aca="false">MAX(0,K3189-C3189)</f>
        <v>0</v>
      </c>
      <c r="Y3189" s="17" t="n">
        <f aca="false">F3189*PARAMETER!$B$5*Q3189</f>
        <v>105474.05</v>
      </c>
      <c r="Z3189" s="21" t="n">
        <f aca="false">SUMIF($Y$2:$Y$3205,"&gt;="&amp;Y3189)/SUM($Y$2:$Y$3205)</f>
        <v>0.99564789965885</v>
      </c>
      <c r="AA3189" s="16" t="str">
        <f aca="false">IF(Z3189&lt;=PARAMETER!$B$7,"A",IF(Z3189&lt;=PARAMETER!$B$8,"B","C"))</f>
        <v>C</v>
      </c>
      <c r="AB3189" s="22" t="n">
        <f aca="false">G3189/F3189</f>
        <v>2.01971830985916</v>
      </c>
      <c r="AC3189" s="16" t="str">
        <f aca="false">IF(AB3189&lt;=PARAMETER!$B$9,"X",IF(AB3189&lt;=PARAMETER!$B$10,"Y","Z"))</f>
        <v>Z</v>
      </c>
      <c r="AD3189" s="16" t="str">
        <f aca="false">AA3189&amp;AC3189</f>
        <v>CZ</v>
      </c>
      <c r="AE3189" s="22" t="n">
        <f aca="false">DATA!I3189</f>
        <v>0.11</v>
      </c>
      <c r="AF3189" s="18" t="n">
        <f aca="false">DATA!L3189</f>
        <v>113</v>
      </c>
      <c r="AG3189" s="16" t="str">
        <f aca="false">DATA!K3189</f>
        <v>D</v>
      </c>
      <c r="AH3189" s="18" t="n">
        <f aca="false">IF(AE3189&gt;=PARAMETER!$B$12,1,0)</f>
        <v>0</v>
      </c>
      <c r="AI3189" s="18" t="n">
        <f aca="false">IF(AF3189&gt;=PARAMETER!$B$13,1,0)</f>
        <v>1</v>
      </c>
      <c r="AJ3189" s="18" t="n">
        <f aca="false">IF(AND(AH3189=1,AI3189=1),1,0)</f>
        <v>0</v>
      </c>
    </row>
    <row r="3190" customFormat="false" ht="15" hidden="false" customHeight="false" outlineLevel="0" collapsed="false">
      <c r="A3190" s="16" t="str">
        <f aca="false">DATA!A3190</f>
        <v>ITM13188</v>
      </c>
      <c r="B3190" s="16" t="str">
        <f aca="false">DATA!B3190</f>
        <v>Automotive</v>
      </c>
      <c r="C3190" s="17" t="n">
        <f aca="false">DATA!C3190</f>
        <v>251</v>
      </c>
      <c r="D3190" s="17" t="n">
        <f aca="false">DATA!D3190</f>
        <v>21</v>
      </c>
      <c r="E3190" s="18" t="n">
        <f aca="false">DATA!F3190</f>
        <v>3</v>
      </c>
      <c r="F3190" s="19" t="n">
        <f aca="false">DATA!G3190</f>
        <v>15.72</v>
      </c>
      <c r="G3190" s="19" t="n">
        <f aca="false">DATA!H3190</f>
        <v>7.96</v>
      </c>
      <c r="H3190" s="18" t="n">
        <f aca="false">DATA!E3190</f>
        <v>4</v>
      </c>
      <c r="I3190" s="20" t="n">
        <f aca="false">F3190*E3190</f>
        <v>47.16</v>
      </c>
      <c r="J3190" s="20" t="n">
        <f aca="false">PARAMETER!$B$4*G3190*SQRT(E3190)</f>
        <v>22.6778016210354</v>
      </c>
      <c r="K3190" s="20" t="n">
        <f aca="false">I3190+J3190</f>
        <v>69.8378016210354</v>
      </c>
      <c r="L3190" s="20" t="n">
        <f aca="false">K3190+F3190*H3190</f>
        <v>132.717801621035</v>
      </c>
      <c r="M3190" s="16" t="str">
        <f aca="false">IF(C3190&lt;=K3190,"REORDER",IF(C3190&gt;L3190,"OVERSTOCK","OK"))</f>
        <v>OVERSTOCK</v>
      </c>
      <c r="N3190" s="16" t="str">
        <f aca="false">IF(C3190&lt;=D3190,"REORDER","OK")</f>
        <v>OK</v>
      </c>
      <c r="O3190" s="18" t="n">
        <f aca="false">IF(D3190&lt;I3190,1,0)</f>
        <v>1</v>
      </c>
      <c r="P3190" s="20" t="n">
        <f aca="false">C3190/F3190</f>
        <v>15.9669211195929</v>
      </c>
      <c r="Q3190" s="19" t="n">
        <f aca="false">DATA!N3190</f>
        <v>148.7</v>
      </c>
      <c r="R3190" s="19" t="n">
        <f aca="false">DATA!O3190</f>
        <v>1.82</v>
      </c>
      <c r="S3190" s="17" t="n">
        <f aca="false">C3190*Q3190</f>
        <v>37323.7</v>
      </c>
      <c r="T3190" s="19" t="n">
        <f aca="false">C3190*R3190</f>
        <v>456.82</v>
      </c>
      <c r="U3190" s="20" t="n">
        <f aca="false">MAX(0,C3190-L3190)</f>
        <v>118.282198378965</v>
      </c>
      <c r="V3190" s="17" t="n">
        <f aca="false">U3190*Q3190</f>
        <v>17588.562898952</v>
      </c>
      <c r="W3190" s="19" t="n">
        <f aca="false">U3190*R3190</f>
        <v>215.273601049716</v>
      </c>
      <c r="X3190" s="20" t="n">
        <f aca="false">MAX(0,K3190-C3190)</f>
        <v>0</v>
      </c>
      <c r="Y3190" s="17" t="n">
        <f aca="false">F3190*PARAMETER!$B$5*Q3190</f>
        <v>853210.86</v>
      </c>
      <c r="Z3190" s="21" t="n">
        <f aca="false">SUMIF($Y$2:$Y$3205,"&gt;="&amp;Y3190)/SUM($Y$2:$Y$3205)</f>
        <v>0.79223977655459</v>
      </c>
      <c r="AA3190" s="16" t="str">
        <f aca="false">IF(Z3190&lt;=PARAMETER!$B$7,"A",IF(Z3190&lt;=PARAMETER!$B$8,"B","C"))</f>
        <v>A</v>
      </c>
      <c r="AB3190" s="22" t="n">
        <f aca="false">G3190/F3190</f>
        <v>0.506361323155216</v>
      </c>
      <c r="AC3190" s="16" t="str">
        <f aca="false">IF(AB3190&lt;=PARAMETER!$B$9,"X",IF(AB3190&lt;=PARAMETER!$B$10,"Y","Z"))</f>
        <v>Z</v>
      </c>
      <c r="AD3190" s="16" t="str">
        <f aca="false">AA3190&amp;AC3190</f>
        <v>AZ</v>
      </c>
      <c r="AE3190" s="22" t="n">
        <f aca="false">DATA!I3190</f>
        <v>0.74</v>
      </c>
      <c r="AF3190" s="18" t="n">
        <f aca="false">DATA!L3190</f>
        <v>117</v>
      </c>
      <c r="AG3190" s="16" t="str">
        <f aca="false">DATA!K3190</f>
        <v>B</v>
      </c>
      <c r="AH3190" s="18" t="n">
        <f aca="false">IF(AE3190&gt;=PARAMETER!$B$12,1,0)</f>
        <v>0</v>
      </c>
      <c r="AI3190" s="18" t="n">
        <f aca="false">IF(AF3190&gt;=PARAMETER!$B$13,1,0)</f>
        <v>1</v>
      </c>
      <c r="AJ3190" s="18" t="n">
        <f aca="false">IF(AND(AH3190=1,AI3190=1),1,0)</f>
        <v>0</v>
      </c>
    </row>
    <row r="3191" customFormat="false" ht="15" hidden="false" customHeight="false" outlineLevel="0" collapsed="false">
      <c r="A3191" s="16" t="str">
        <f aca="false">DATA!A3191</f>
        <v>ITM13189</v>
      </c>
      <c r="B3191" s="16" t="str">
        <f aca="false">DATA!B3191</f>
        <v>Apparel</v>
      </c>
      <c r="C3191" s="17" t="n">
        <f aca="false">DATA!C3191</f>
        <v>347</v>
      </c>
      <c r="D3191" s="17" t="n">
        <f aca="false">DATA!D3191</f>
        <v>44</v>
      </c>
      <c r="E3191" s="18" t="n">
        <f aca="false">DATA!F3191</f>
        <v>6</v>
      </c>
      <c r="F3191" s="19" t="n">
        <f aca="false">DATA!G3191</f>
        <v>26.83</v>
      </c>
      <c r="G3191" s="19" t="n">
        <f aca="false">DATA!H3191</f>
        <v>5.37</v>
      </c>
      <c r="H3191" s="18" t="n">
        <f aca="false">DATA!E3191</f>
        <v>5</v>
      </c>
      <c r="I3191" s="20" t="n">
        <f aca="false">F3191*E3191</f>
        <v>160.98</v>
      </c>
      <c r="J3191" s="20" t="n">
        <f aca="false">PARAMETER!$B$4*G3191*SQRT(E3191)</f>
        <v>21.6360097103977</v>
      </c>
      <c r="K3191" s="20" t="n">
        <f aca="false">I3191+J3191</f>
        <v>182.616009710398</v>
      </c>
      <c r="L3191" s="20" t="n">
        <f aca="false">K3191+F3191*H3191</f>
        <v>316.766009710398</v>
      </c>
      <c r="M3191" s="16" t="str">
        <f aca="false">IF(C3191&lt;=K3191,"REORDER",IF(C3191&gt;L3191,"OVERSTOCK","OK"))</f>
        <v>OVERSTOCK</v>
      </c>
      <c r="N3191" s="16" t="str">
        <f aca="false">IF(C3191&lt;=D3191,"REORDER","OK")</f>
        <v>OK</v>
      </c>
      <c r="O3191" s="18" t="n">
        <f aca="false">IF(D3191&lt;I3191,1,0)</f>
        <v>1</v>
      </c>
      <c r="P3191" s="20" t="n">
        <f aca="false">C3191/F3191</f>
        <v>12.933283637719</v>
      </c>
      <c r="Q3191" s="19" t="n">
        <f aca="false">DATA!N3191</f>
        <v>44.11</v>
      </c>
      <c r="R3191" s="19" t="n">
        <f aca="false">DATA!O3191</f>
        <v>0.23</v>
      </c>
      <c r="S3191" s="17" t="n">
        <f aca="false">C3191*Q3191</f>
        <v>15306.17</v>
      </c>
      <c r="T3191" s="19" t="n">
        <f aca="false">C3191*R3191</f>
        <v>79.81</v>
      </c>
      <c r="U3191" s="20" t="n">
        <f aca="false">MAX(0,C3191-L3191)</f>
        <v>30.2339902896023</v>
      </c>
      <c r="V3191" s="17" t="n">
        <f aca="false">U3191*Q3191</f>
        <v>1333.62131167436</v>
      </c>
      <c r="W3191" s="19" t="n">
        <f aca="false">U3191*R3191</f>
        <v>6.95381776660854</v>
      </c>
      <c r="X3191" s="20" t="n">
        <f aca="false">MAX(0,K3191-C3191)</f>
        <v>0</v>
      </c>
      <c r="Y3191" s="17" t="n">
        <f aca="false">F3191*PARAMETER!$B$5*Q3191</f>
        <v>431967.0245</v>
      </c>
      <c r="Z3191" s="21" t="n">
        <f aca="false">SUMIF($Y$2:$Y$3205,"&gt;="&amp;Y3191)/SUM($Y$2:$Y$3205)</f>
        <v>0.926812975549566</v>
      </c>
      <c r="AA3191" s="16" t="str">
        <f aca="false">IF(Z3191&lt;=PARAMETER!$B$7,"A",IF(Z3191&lt;=PARAMETER!$B$8,"B","C"))</f>
        <v>B</v>
      </c>
      <c r="AB3191" s="22" t="n">
        <f aca="false">G3191/F3191</f>
        <v>0.200149086843086</v>
      </c>
      <c r="AC3191" s="16" t="str">
        <f aca="false">IF(AB3191&lt;=PARAMETER!$B$9,"X",IF(AB3191&lt;=PARAMETER!$B$10,"Y","Z"))</f>
        <v>X</v>
      </c>
      <c r="AD3191" s="16" t="str">
        <f aca="false">AA3191&amp;AC3191</f>
        <v>BX</v>
      </c>
      <c r="AE3191" s="22" t="n">
        <f aca="false">DATA!I3191</f>
        <v>0.54</v>
      </c>
      <c r="AF3191" s="18" t="n">
        <f aca="false">DATA!L3191</f>
        <v>98</v>
      </c>
      <c r="AG3191" s="16" t="str">
        <f aca="false">DATA!K3191</f>
        <v>A</v>
      </c>
      <c r="AH3191" s="18" t="n">
        <f aca="false">IF(AE3191&gt;=PARAMETER!$B$12,1,0)</f>
        <v>0</v>
      </c>
      <c r="AI3191" s="18" t="n">
        <f aca="false">IF(AF3191&gt;=PARAMETER!$B$13,1,0)</f>
        <v>1</v>
      </c>
      <c r="AJ3191" s="18" t="n">
        <f aca="false">IF(AND(AH3191=1,AI3191=1),1,0)</f>
        <v>0</v>
      </c>
    </row>
    <row r="3192" customFormat="false" ht="15" hidden="false" customHeight="false" outlineLevel="0" collapsed="false">
      <c r="A3192" s="16" t="str">
        <f aca="false">DATA!A3192</f>
        <v>ITM13190</v>
      </c>
      <c r="B3192" s="16" t="str">
        <f aca="false">DATA!B3192</f>
        <v>Automotive</v>
      </c>
      <c r="C3192" s="17" t="n">
        <f aca="false">DATA!C3192</f>
        <v>462</v>
      </c>
      <c r="D3192" s="17" t="n">
        <f aca="false">DATA!D3192</f>
        <v>72</v>
      </c>
      <c r="E3192" s="18" t="n">
        <f aca="false">DATA!F3192</f>
        <v>2</v>
      </c>
      <c r="F3192" s="19" t="n">
        <f aca="false">DATA!G3192</f>
        <v>23.82</v>
      </c>
      <c r="G3192" s="19" t="n">
        <f aca="false">DATA!H3192</f>
        <v>8.22</v>
      </c>
      <c r="H3192" s="18" t="n">
        <f aca="false">DATA!E3192</f>
        <v>14</v>
      </c>
      <c r="I3192" s="20" t="n">
        <f aca="false">F3192*E3192</f>
        <v>47.64</v>
      </c>
      <c r="J3192" s="20" t="n">
        <f aca="false">PARAMETER!$B$4*G3192*SQRT(E3192)</f>
        <v>19.1211528064445</v>
      </c>
      <c r="K3192" s="20" t="n">
        <f aca="false">I3192+J3192</f>
        <v>66.7611528064445</v>
      </c>
      <c r="L3192" s="20" t="n">
        <f aca="false">K3192+F3192*H3192</f>
        <v>400.241152806445</v>
      </c>
      <c r="M3192" s="16" t="str">
        <f aca="false">IF(C3192&lt;=K3192,"REORDER",IF(C3192&gt;L3192,"OVERSTOCK","OK"))</f>
        <v>OVERSTOCK</v>
      </c>
      <c r="N3192" s="16" t="str">
        <f aca="false">IF(C3192&lt;=D3192,"REORDER","OK")</f>
        <v>OK</v>
      </c>
      <c r="O3192" s="18" t="n">
        <f aca="false">IF(D3192&lt;I3192,1,0)</f>
        <v>0</v>
      </c>
      <c r="P3192" s="20" t="n">
        <f aca="false">C3192/F3192</f>
        <v>19.3954659949622</v>
      </c>
      <c r="Q3192" s="19" t="n">
        <f aca="false">DATA!N3192</f>
        <v>111.03</v>
      </c>
      <c r="R3192" s="19" t="n">
        <f aca="false">DATA!O3192</f>
        <v>1.1</v>
      </c>
      <c r="S3192" s="17" t="n">
        <f aca="false">C3192*Q3192</f>
        <v>51295.86</v>
      </c>
      <c r="T3192" s="19" t="n">
        <f aca="false">C3192*R3192</f>
        <v>508.2</v>
      </c>
      <c r="U3192" s="20" t="n">
        <f aca="false">MAX(0,C3192-L3192)</f>
        <v>61.7588471935555</v>
      </c>
      <c r="V3192" s="17" t="n">
        <f aca="false">U3192*Q3192</f>
        <v>6857.08480390047</v>
      </c>
      <c r="W3192" s="19" t="n">
        <f aca="false">U3192*R3192</f>
        <v>67.934731912911</v>
      </c>
      <c r="X3192" s="20" t="n">
        <f aca="false">MAX(0,K3192-C3192)</f>
        <v>0</v>
      </c>
      <c r="Y3192" s="17" t="n">
        <f aca="false">F3192*PARAMETER!$B$5*Q3192</f>
        <v>965328.129</v>
      </c>
      <c r="Z3192" s="21" t="n">
        <f aca="false">SUMIF($Y$2:$Y$3205,"&gt;="&amp;Y3192)/SUM($Y$2:$Y$3205)</f>
        <v>0.750497824106642</v>
      </c>
      <c r="AA3192" s="16" t="str">
        <f aca="false">IF(Z3192&lt;=PARAMETER!$B$7,"A",IF(Z3192&lt;=PARAMETER!$B$8,"B","C"))</f>
        <v>A</v>
      </c>
      <c r="AB3192" s="22" t="n">
        <f aca="false">G3192/F3192</f>
        <v>0.345088161209068</v>
      </c>
      <c r="AC3192" s="16" t="str">
        <f aca="false">IF(AB3192&lt;=PARAMETER!$B$9,"X",IF(AB3192&lt;=PARAMETER!$B$10,"Y","Z"))</f>
        <v>Y</v>
      </c>
      <c r="AD3192" s="16" t="str">
        <f aca="false">AA3192&amp;AC3192</f>
        <v>AY</v>
      </c>
      <c r="AE3192" s="22" t="n">
        <f aca="false">DATA!I3192</f>
        <v>0.95</v>
      </c>
      <c r="AF3192" s="18" t="n">
        <f aca="false">DATA!L3192</f>
        <v>30</v>
      </c>
      <c r="AG3192" s="16" t="str">
        <f aca="false">DATA!K3192</f>
        <v>D</v>
      </c>
      <c r="AH3192" s="18" t="n">
        <f aca="false">IF(AE3192&gt;=PARAMETER!$B$12,1,0)</f>
        <v>1</v>
      </c>
      <c r="AI3192" s="18" t="n">
        <f aca="false">IF(AF3192&gt;=PARAMETER!$B$13,1,0)</f>
        <v>0</v>
      </c>
      <c r="AJ3192" s="18" t="n">
        <f aca="false">IF(AND(AH3192=1,AI3192=1),1,0)</f>
        <v>0</v>
      </c>
    </row>
    <row r="3193" customFormat="false" ht="15" hidden="false" customHeight="false" outlineLevel="0" collapsed="false">
      <c r="A3193" s="16" t="str">
        <f aca="false">DATA!A3193</f>
        <v>ITM13191</v>
      </c>
      <c r="B3193" s="16" t="str">
        <f aca="false">DATA!B3193</f>
        <v>Groceries</v>
      </c>
      <c r="C3193" s="17" t="n">
        <f aca="false">DATA!C3193</f>
        <v>71</v>
      </c>
      <c r="D3193" s="17" t="n">
        <f aca="false">DATA!D3193</f>
        <v>77</v>
      </c>
      <c r="E3193" s="18" t="n">
        <f aca="false">DATA!F3193</f>
        <v>4</v>
      </c>
      <c r="F3193" s="19" t="n">
        <f aca="false">DATA!G3193</f>
        <v>49.98</v>
      </c>
      <c r="G3193" s="19" t="n">
        <f aca="false">DATA!H3193</f>
        <v>5.22</v>
      </c>
      <c r="H3193" s="18" t="n">
        <f aca="false">DATA!E3193</f>
        <v>12</v>
      </c>
      <c r="I3193" s="20" t="n">
        <f aca="false">F3193*E3193</f>
        <v>199.92</v>
      </c>
      <c r="J3193" s="20" t="n">
        <f aca="false">PARAMETER!$B$4*G3193*SQRT(E3193)</f>
        <v>17.1722718653734</v>
      </c>
      <c r="K3193" s="20" t="n">
        <f aca="false">I3193+J3193</f>
        <v>217.092271865373</v>
      </c>
      <c r="L3193" s="20" t="n">
        <f aca="false">K3193+F3193*H3193</f>
        <v>816.852271865373</v>
      </c>
      <c r="M3193" s="16" t="str">
        <f aca="false">IF(C3193&lt;=K3193,"REORDER",IF(C3193&gt;L3193,"OVERSTOCK","OK"))</f>
        <v>REORDER</v>
      </c>
      <c r="N3193" s="16" t="str">
        <f aca="false">IF(C3193&lt;=D3193,"REORDER","OK")</f>
        <v>REORDER</v>
      </c>
      <c r="O3193" s="18" t="n">
        <f aca="false">IF(D3193&lt;I3193,1,0)</f>
        <v>1</v>
      </c>
      <c r="P3193" s="20" t="n">
        <f aca="false">C3193/F3193</f>
        <v>1.42056822729092</v>
      </c>
      <c r="Q3193" s="19" t="n">
        <f aca="false">DATA!N3193</f>
        <v>184.39</v>
      </c>
      <c r="R3193" s="19" t="n">
        <f aca="false">DATA!O3193</f>
        <v>0.8</v>
      </c>
      <c r="S3193" s="17" t="n">
        <f aca="false">C3193*Q3193</f>
        <v>13091.69</v>
      </c>
      <c r="T3193" s="19" t="n">
        <f aca="false">C3193*R3193</f>
        <v>56.8</v>
      </c>
      <c r="U3193" s="20" t="n">
        <f aca="false">MAX(0,C3193-L3193)</f>
        <v>0</v>
      </c>
      <c r="V3193" s="17" t="n">
        <f aca="false">U3193*Q3193</f>
        <v>0</v>
      </c>
      <c r="W3193" s="19" t="n">
        <f aca="false">U3193*R3193</f>
        <v>0</v>
      </c>
      <c r="X3193" s="20" t="n">
        <f aca="false">MAX(0,K3193-C3193)</f>
        <v>146.092271865373</v>
      </c>
      <c r="Y3193" s="17" t="n">
        <f aca="false">F3193*PARAMETER!$B$5*Q3193</f>
        <v>3363771.453</v>
      </c>
      <c r="Z3193" s="21" t="n">
        <f aca="false">SUMIF($Y$2:$Y$3205,"&gt;="&amp;Y3193)/SUM($Y$2:$Y$3205)</f>
        <v>0.0220778828112401</v>
      </c>
      <c r="AA3193" s="16" t="str">
        <f aca="false">IF(Z3193&lt;=PARAMETER!$B$7,"A",IF(Z3193&lt;=PARAMETER!$B$8,"B","C"))</f>
        <v>A</v>
      </c>
      <c r="AB3193" s="22" t="n">
        <f aca="false">G3193/F3193</f>
        <v>0.104441776710684</v>
      </c>
      <c r="AC3193" s="16" t="str">
        <f aca="false">IF(AB3193&lt;=PARAMETER!$B$9,"X",IF(AB3193&lt;=PARAMETER!$B$10,"Y","Z"))</f>
        <v>X</v>
      </c>
      <c r="AD3193" s="16" t="str">
        <f aca="false">AA3193&amp;AC3193</f>
        <v>AX</v>
      </c>
      <c r="AE3193" s="22" t="n">
        <f aca="false">DATA!I3193</f>
        <v>0.74</v>
      </c>
      <c r="AF3193" s="18" t="n">
        <f aca="false">DATA!L3193</f>
        <v>140</v>
      </c>
      <c r="AG3193" s="16" t="str">
        <f aca="false">DATA!K3193</f>
        <v>A</v>
      </c>
      <c r="AH3193" s="18" t="n">
        <f aca="false">IF(AE3193&gt;=PARAMETER!$B$12,1,0)</f>
        <v>0</v>
      </c>
      <c r="AI3193" s="18" t="n">
        <f aca="false">IF(AF3193&gt;=PARAMETER!$B$13,1,0)</f>
        <v>1</v>
      </c>
      <c r="AJ3193" s="18" t="n">
        <f aca="false">IF(AND(AH3193=1,AI3193=1),1,0)</f>
        <v>0</v>
      </c>
    </row>
    <row r="3194" customFormat="false" ht="15" hidden="false" customHeight="false" outlineLevel="0" collapsed="false">
      <c r="A3194" s="16" t="str">
        <f aca="false">DATA!A3194</f>
        <v>ITM13192</v>
      </c>
      <c r="B3194" s="16" t="str">
        <f aca="false">DATA!B3194</f>
        <v>Groceries</v>
      </c>
      <c r="C3194" s="17" t="n">
        <f aca="false">DATA!C3194</f>
        <v>393</v>
      </c>
      <c r="D3194" s="17" t="n">
        <f aca="false">DATA!D3194</f>
        <v>66</v>
      </c>
      <c r="E3194" s="18" t="n">
        <f aca="false">DATA!F3194</f>
        <v>5</v>
      </c>
      <c r="F3194" s="19" t="n">
        <f aca="false">DATA!G3194</f>
        <v>20.05</v>
      </c>
      <c r="G3194" s="19" t="n">
        <f aca="false">DATA!H3194</f>
        <v>9.59</v>
      </c>
      <c r="H3194" s="18" t="n">
        <f aca="false">DATA!E3194</f>
        <v>12</v>
      </c>
      <c r="I3194" s="20" t="n">
        <f aca="false">F3194*E3194</f>
        <v>100.25</v>
      </c>
      <c r="J3194" s="20" t="n">
        <f aca="false">PARAMETER!$B$4*G3194*SQRT(E3194)</f>
        <v>35.2720633746165</v>
      </c>
      <c r="K3194" s="20" t="n">
        <f aca="false">I3194+J3194</f>
        <v>135.522063374616</v>
      </c>
      <c r="L3194" s="20" t="n">
        <f aca="false">K3194+F3194*H3194</f>
        <v>376.122063374616</v>
      </c>
      <c r="M3194" s="16" t="str">
        <f aca="false">IF(C3194&lt;=K3194,"REORDER",IF(C3194&gt;L3194,"OVERSTOCK","OK"))</f>
        <v>OVERSTOCK</v>
      </c>
      <c r="N3194" s="16" t="str">
        <f aca="false">IF(C3194&lt;=D3194,"REORDER","OK")</f>
        <v>OK</v>
      </c>
      <c r="O3194" s="18" t="n">
        <f aca="false">IF(D3194&lt;I3194,1,0)</f>
        <v>1</v>
      </c>
      <c r="P3194" s="20" t="n">
        <f aca="false">C3194/F3194</f>
        <v>19.6009975062344</v>
      </c>
      <c r="Q3194" s="19" t="n">
        <f aca="false">DATA!N3194</f>
        <v>115.23</v>
      </c>
      <c r="R3194" s="19" t="n">
        <f aca="false">DATA!O3194</f>
        <v>1.93</v>
      </c>
      <c r="S3194" s="17" t="n">
        <f aca="false">C3194*Q3194</f>
        <v>45285.39</v>
      </c>
      <c r="T3194" s="19" t="n">
        <f aca="false">C3194*R3194</f>
        <v>758.49</v>
      </c>
      <c r="U3194" s="20" t="n">
        <f aca="false">MAX(0,C3194-L3194)</f>
        <v>16.8779366253835</v>
      </c>
      <c r="V3194" s="17" t="n">
        <f aca="false">U3194*Q3194</f>
        <v>1944.84463734295</v>
      </c>
      <c r="W3194" s="19" t="n">
        <f aca="false">U3194*R3194</f>
        <v>32.5744176869902</v>
      </c>
      <c r="X3194" s="20" t="n">
        <f aca="false">MAX(0,K3194-C3194)</f>
        <v>0</v>
      </c>
      <c r="Y3194" s="17" t="n">
        <f aca="false">F3194*PARAMETER!$B$5*Q3194</f>
        <v>843281.9475</v>
      </c>
      <c r="Z3194" s="21" t="n">
        <f aca="false">SUMIF($Y$2:$Y$3205,"&gt;="&amp;Y3194)/SUM($Y$2:$Y$3205)</f>
        <v>0.796295230758457</v>
      </c>
      <c r="AA3194" s="16" t="str">
        <f aca="false">IF(Z3194&lt;=PARAMETER!$B$7,"A",IF(Z3194&lt;=PARAMETER!$B$8,"B","C"))</f>
        <v>A</v>
      </c>
      <c r="AB3194" s="22" t="n">
        <f aca="false">G3194/F3194</f>
        <v>0.478304239401496</v>
      </c>
      <c r="AC3194" s="16" t="str">
        <f aca="false">IF(AB3194&lt;=PARAMETER!$B$9,"X",IF(AB3194&lt;=PARAMETER!$B$10,"Y","Z"))</f>
        <v>Y</v>
      </c>
      <c r="AD3194" s="16" t="str">
        <f aca="false">AA3194&amp;AC3194</f>
        <v>AY</v>
      </c>
      <c r="AE3194" s="22" t="n">
        <f aca="false">DATA!I3194</f>
        <v>0.19</v>
      </c>
      <c r="AF3194" s="18" t="n">
        <f aca="false">DATA!L3194</f>
        <v>19</v>
      </c>
      <c r="AG3194" s="16" t="str">
        <f aca="false">DATA!K3194</f>
        <v>C</v>
      </c>
      <c r="AH3194" s="18" t="n">
        <f aca="false">IF(AE3194&gt;=PARAMETER!$B$12,1,0)</f>
        <v>0</v>
      </c>
      <c r="AI3194" s="18" t="n">
        <f aca="false">IF(AF3194&gt;=PARAMETER!$B$13,1,0)</f>
        <v>0</v>
      </c>
      <c r="AJ3194" s="18" t="n">
        <f aca="false">IF(AND(AH3194=1,AI3194=1),1,0)</f>
        <v>0</v>
      </c>
    </row>
    <row r="3195" customFormat="false" ht="15" hidden="false" customHeight="false" outlineLevel="0" collapsed="false">
      <c r="A3195" s="16" t="str">
        <f aca="false">DATA!A3195</f>
        <v>ITM13193</v>
      </c>
      <c r="B3195" s="16" t="str">
        <f aca="false">DATA!B3195</f>
        <v>Apparel</v>
      </c>
      <c r="C3195" s="17" t="n">
        <f aca="false">DATA!C3195</f>
        <v>450</v>
      </c>
      <c r="D3195" s="17" t="n">
        <f aca="false">DATA!D3195</f>
        <v>22</v>
      </c>
      <c r="E3195" s="18" t="n">
        <f aca="false">DATA!F3195</f>
        <v>3</v>
      </c>
      <c r="F3195" s="19" t="n">
        <f aca="false">DATA!G3195</f>
        <v>19.96</v>
      </c>
      <c r="G3195" s="19" t="n">
        <f aca="false">DATA!H3195</f>
        <v>7.65</v>
      </c>
      <c r="H3195" s="18" t="n">
        <f aca="false">DATA!E3195</f>
        <v>6</v>
      </c>
      <c r="I3195" s="20" t="n">
        <f aca="false">F3195*E3195</f>
        <v>59.88</v>
      </c>
      <c r="J3195" s="20" t="n">
        <f aca="false">PARAMETER!$B$4*G3195*SQRT(E3195)</f>
        <v>21.7946209046383</v>
      </c>
      <c r="K3195" s="20" t="n">
        <f aca="false">I3195+J3195</f>
        <v>81.6746209046383</v>
      </c>
      <c r="L3195" s="20" t="n">
        <f aca="false">K3195+F3195*H3195</f>
        <v>201.434620904638</v>
      </c>
      <c r="M3195" s="16" t="str">
        <f aca="false">IF(C3195&lt;=K3195,"REORDER",IF(C3195&gt;L3195,"OVERSTOCK","OK"))</f>
        <v>OVERSTOCK</v>
      </c>
      <c r="N3195" s="16" t="str">
        <f aca="false">IF(C3195&lt;=D3195,"REORDER","OK")</f>
        <v>OK</v>
      </c>
      <c r="O3195" s="18" t="n">
        <f aca="false">IF(D3195&lt;I3195,1,0)</f>
        <v>1</v>
      </c>
      <c r="P3195" s="20" t="n">
        <f aca="false">C3195/F3195</f>
        <v>22.5450901803607</v>
      </c>
      <c r="Q3195" s="19" t="n">
        <f aca="false">DATA!N3195</f>
        <v>19.28</v>
      </c>
      <c r="R3195" s="19" t="n">
        <f aca="false">DATA!O3195</f>
        <v>1.61</v>
      </c>
      <c r="S3195" s="17" t="n">
        <f aca="false">C3195*Q3195</f>
        <v>8676</v>
      </c>
      <c r="T3195" s="19" t="n">
        <f aca="false">C3195*R3195</f>
        <v>724.5</v>
      </c>
      <c r="U3195" s="20" t="n">
        <f aca="false">MAX(0,C3195-L3195)</f>
        <v>248.565379095362</v>
      </c>
      <c r="V3195" s="17" t="n">
        <f aca="false">U3195*Q3195</f>
        <v>4792.34050895857</v>
      </c>
      <c r="W3195" s="19" t="n">
        <f aca="false">U3195*R3195</f>
        <v>400.190260343532</v>
      </c>
      <c r="X3195" s="20" t="n">
        <f aca="false">MAX(0,K3195-C3195)</f>
        <v>0</v>
      </c>
      <c r="Y3195" s="17" t="n">
        <f aca="false">F3195*PARAMETER!$B$5*Q3195</f>
        <v>140462.512</v>
      </c>
      <c r="Z3195" s="21" t="n">
        <f aca="false">SUMIF($Y$2:$Y$3205,"&gt;="&amp;Y3195)/SUM($Y$2:$Y$3205)</f>
        <v>0.992342714470323</v>
      </c>
      <c r="AA3195" s="16" t="str">
        <f aca="false">IF(Z3195&lt;=PARAMETER!$B$7,"A",IF(Z3195&lt;=PARAMETER!$B$8,"B","C"))</f>
        <v>C</v>
      </c>
      <c r="AB3195" s="22" t="n">
        <f aca="false">G3195/F3195</f>
        <v>0.383266533066132</v>
      </c>
      <c r="AC3195" s="16" t="str">
        <f aca="false">IF(AB3195&lt;=PARAMETER!$B$9,"X",IF(AB3195&lt;=PARAMETER!$B$10,"Y","Z"))</f>
        <v>Y</v>
      </c>
      <c r="AD3195" s="16" t="str">
        <f aca="false">AA3195&amp;AC3195</f>
        <v>CY</v>
      </c>
      <c r="AE3195" s="22" t="n">
        <f aca="false">DATA!I3195</f>
        <v>0.25</v>
      </c>
      <c r="AF3195" s="18" t="n">
        <f aca="false">DATA!L3195</f>
        <v>96</v>
      </c>
      <c r="AG3195" s="16" t="str">
        <f aca="false">DATA!K3195</f>
        <v>D</v>
      </c>
      <c r="AH3195" s="18" t="n">
        <f aca="false">IF(AE3195&gt;=PARAMETER!$B$12,1,0)</f>
        <v>0</v>
      </c>
      <c r="AI3195" s="18" t="n">
        <f aca="false">IF(AF3195&gt;=PARAMETER!$B$13,1,0)</f>
        <v>1</v>
      </c>
      <c r="AJ3195" s="18" t="n">
        <f aca="false">IF(AND(AH3195=1,AI3195=1),1,0)</f>
        <v>0</v>
      </c>
    </row>
    <row r="3196" customFormat="false" ht="15" hidden="false" customHeight="false" outlineLevel="0" collapsed="false">
      <c r="A3196" s="16" t="str">
        <f aca="false">DATA!A3196</f>
        <v>ITM13194</v>
      </c>
      <c r="B3196" s="16" t="str">
        <f aca="false">DATA!B3196</f>
        <v>Apparel</v>
      </c>
      <c r="C3196" s="17" t="n">
        <f aca="false">DATA!C3196</f>
        <v>395</v>
      </c>
      <c r="D3196" s="17" t="n">
        <f aca="false">DATA!D3196</f>
        <v>32</v>
      </c>
      <c r="E3196" s="18" t="n">
        <f aca="false">DATA!F3196</f>
        <v>4</v>
      </c>
      <c r="F3196" s="19" t="n">
        <f aca="false">DATA!G3196</f>
        <v>25.68</v>
      </c>
      <c r="G3196" s="19" t="n">
        <f aca="false">DATA!H3196</f>
        <v>2.13</v>
      </c>
      <c r="H3196" s="18" t="n">
        <f aca="false">DATA!E3196</f>
        <v>9</v>
      </c>
      <c r="I3196" s="20" t="n">
        <f aca="false">F3196*E3196</f>
        <v>102.72</v>
      </c>
      <c r="J3196" s="20" t="n">
        <f aca="false">PARAMETER!$B$4*G3196*SQRT(E3196)</f>
        <v>7.00707645081327</v>
      </c>
      <c r="K3196" s="20" t="n">
        <f aca="false">I3196+J3196</f>
        <v>109.727076450813</v>
      </c>
      <c r="L3196" s="20" t="n">
        <f aca="false">K3196+F3196*H3196</f>
        <v>340.847076450813</v>
      </c>
      <c r="M3196" s="16" t="str">
        <f aca="false">IF(C3196&lt;=K3196,"REORDER",IF(C3196&gt;L3196,"OVERSTOCK","OK"))</f>
        <v>OVERSTOCK</v>
      </c>
      <c r="N3196" s="16" t="str">
        <f aca="false">IF(C3196&lt;=D3196,"REORDER","OK")</f>
        <v>OK</v>
      </c>
      <c r="O3196" s="18" t="n">
        <f aca="false">IF(D3196&lt;I3196,1,0)</f>
        <v>1</v>
      </c>
      <c r="P3196" s="20" t="n">
        <f aca="false">C3196/F3196</f>
        <v>15.3816199376947</v>
      </c>
      <c r="Q3196" s="19" t="n">
        <f aca="false">DATA!N3196</f>
        <v>122.04</v>
      </c>
      <c r="R3196" s="19" t="n">
        <f aca="false">DATA!O3196</f>
        <v>0.33</v>
      </c>
      <c r="S3196" s="17" t="n">
        <f aca="false">C3196*Q3196</f>
        <v>48205.8</v>
      </c>
      <c r="T3196" s="19" t="n">
        <f aca="false">C3196*R3196</f>
        <v>130.35</v>
      </c>
      <c r="U3196" s="20" t="n">
        <f aca="false">MAX(0,C3196-L3196)</f>
        <v>54.1529235491867</v>
      </c>
      <c r="V3196" s="17" t="n">
        <f aca="false">U3196*Q3196</f>
        <v>6608.82278994275</v>
      </c>
      <c r="W3196" s="19" t="n">
        <f aca="false">U3196*R3196</f>
        <v>17.8704647712316</v>
      </c>
      <c r="X3196" s="20" t="n">
        <f aca="false">MAX(0,K3196-C3196)</f>
        <v>0</v>
      </c>
      <c r="Y3196" s="17" t="n">
        <f aca="false">F3196*PARAMETER!$B$5*Q3196</f>
        <v>1143905.328</v>
      </c>
      <c r="Z3196" s="21" t="n">
        <f aca="false">SUMIF($Y$2:$Y$3205,"&gt;="&amp;Y3196)/SUM($Y$2:$Y$3205)</f>
        <v>0.66985808880492</v>
      </c>
      <c r="AA3196" s="16" t="str">
        <f aca="false">IF(Z3196&lt;=PARAMETER!$B$7,"A",IF(Z3196&lt;=PARAMETER!$B$8,"B","C"))</f>
        <v>A</v>
      </c>
      <c r="AB3196" s="22" t="n">
        <f aca="false">G3196/F3196</f>
        <v>0.0829439252336449</v>
      </c>
      <c r="AC3196" s="16" t="str">
        <f aca="false">IF(AB3196&lt;=PARAMETER!$B$9,"X",IF(AB3196&lt;=PARAMETER!$B$10,"Y","Z"))</f>
        <v>X</v>
      </c>
      <c r="AD3196" s="16" t="str">
        <f aca="false">AA3196&amp;AC3196</f>
        <v>AX</v>
      </c>
      <c r="AE3196" s="22" t="n">
        <f aca="false">DATA!I3196</f>
        <v>0.55</v>
      </c>
      <c r="AF3196" s="18" t="n">
        <f aca="false">DATA!L3196</f>
        <v>179</v>
      </c>
      <c r="AG3196" s="16" t="str">
        <f aca="false">DATA!K3196</f>
        <v>B</v>
      </c>
      <c r="AH3196" s="18" t="n">
        <f aca="false">IF(AE3196&gt;=PARAMETER!$B$12,1,0)</f>
        <v>0</v>
      </c>
      <c r="AI3196" s="18" t="n">
        <f aca="false">IF(AF3196&gt;=PARAMETER!$B$13,1,0)</f>
        <v>1</v>
      </c>
      <c r="AJ3196" s="18" t="n">
        <f aca="false">IF(AND(AH3196=1,AI3196=1),1,0)</f>
        <v>0</v>
      </c>
    </row>
    <row r="3197" customFormat="false" ht="15" hidden="false" customHeight="false" outlineLevel="0" collapsed="false">
      <c r="A3197" s="16" t="str">
        <f aca="false">DATA!A3197</f>
        <v>ITM13195</v>
      </c>
      <c r="B3197" s="16" t="str">
        <f aca="false">DATA!B3197</f>
        <v>Automotive</v>
      </c>
      <c r="C3197" s="17" t="n">
        <f aca="false">DATA!C3197</f>
        <v>282</v>
      </c>
      <c r="D3197" s="17" t="n">
        <f aca="false">DATA!D3197</f>
        <v>92</v>
      </c>
      <c r="E3197" s="18" t="n">
        <f aca="false">DATA!F3197</f>
        <v>5</v>
      </c>
      <c r="F3197" s="19" t="n">
        <f aca="false">DATA!G3197</f>
        <v>10.32</v>
      </c>
      <c r="G3197" s="19" t="n">
        <f aca="false">DATA!H3197</f>
        <v>8.38</v>
      </c>
      <c r="H3197" s="18" t="n">
        <f aca="false">DATA!E3197</f>
        <v>4</v>
      </c>
      <c r="I3197" s="20" t="n">
        <f aca="false">F3197*E3197</f>
        <v>51.6</v>
      </c>
      <c r="J3197" s="20" t="n">
        <f aca="false">PARAMETER!$B$4*G3197*SQRT(E3197)</f>
        <v>30.8216779019068</v>
      </c>
      <c r="K3197" s="20" t="n">
        <f aca="false">I3197+J3197</f>
        <v>82.4216779019068</v>
      </c>
      <c r="L3197" s="20" t="n">
        <f aca="false">K3197+F3197*H3197</f>
        <v>123.701677901907</v>
      </c>
      <c r="M3197" s="16" t="str">
        <f aca="false">IF(C3197&lt;=K3197,"REORDER",IF(C3197&gt;L3197,"OVERSTOCK","OK"))</f>
        <v>OVERSTOCK</v>
      </c>
      <c r="N3197" s="16" t="str">
        <f aca="false">IF(C3197&lt;=D3197,"REORDER","OK")</f>
        <v>OK</v>
      </c>
      <c r="O3197" s="18" t="n">
        <f aca="false">IF(D3197&lt;I3197,1,0)</f>
        <v>0</v>
      </c>
      <c r="P3197" s="20" t="n">
        <f aca="false">C3197/F3197</f>
        <v>27.3255813953488</v>
      </c>
      <c r="Q3197" s="19" t="n">
        <f aca="false">DATA!N3197</f>
        <v>27.13</v>
      </c>
      <c r="R3197" s="19" t="n">
        <f aca="false">DATA!O3197</f>
        <v>1.86</v>
      </c>
      <c r="S3197" s="17" t="n">
        <f aca="false">C3197*Q3197</f>
        <v>7650.66</v>
      </c>
      <c r="T3197" s="19" t="n">
        <f aca="false">C3197*R3197</f>
        <v>524.52</v>
      </c>
      <c r="U3197" s="20" t="n">
        <f aca="false">MAX(0,C3197-L3197)</f>
        <v>158.298322098093</v>
      </c>
      <c r="V3197" s="17" t="n">
        <f aca="false">U3197*Q3197</f>
        <v>4294.63347852127</v>
      </c>
      <c r="W3197" s="19" t="n">
        <f aca="false">U3197*R3197</f>
        <v>294.434879102453</v>
      </c>
      <c r="X3197" s="20" t="n">
        <f aca="false">MAX(0,K3197-C3197)</f>
        <v>0</v>
      </c>
      <c r="Y3197" s="17" t="n">
        <f aca="false">F3197*PARAMETER!$B$5*Q3197</f>
        <v>102193.284</v>
      </c>
      <c r="Z3197" s="21" t="n">
        <f aca="false">SUMIF($Y$2:$Y$3205,"&gt;="&amp;Y3197)/SUM($Y$2:$Y$3205)</f>
        <v>0.995978706883669</v>
      </c>
      <c r="AA3197" s="16" t="str">
        <f aca="false">IF(Z3197&lt;=PARAMETER!$B$7,"A",IF(Z3197&lt;=PARAMETER!$B$8,"B","C"))</f>
        <v>C</v>
      </c>
      <c r="AB3197" s="22" t="n">
        <f aca="false">G3197/F3197</f>
        <v>0.812015503875969</v>
      </c>
      <c r="AC3197" s="16" t="str">
        <f aca="false">IF(AB3197&lt;=PARAMETER!$B$9,"X",IF(AB3197&lt;=PARAMETER!$B$10,"Y","Z"))</f>
        <v>Z</v>
      </c>
      <c r="AD3197" s="16" t="str">
        <f aca="false">AA3197&amp;AC3197</f>
        <v>CZ</v>
      </c>
      <c r="AE3197" s="22" t="n">
        <f aca="false">DATA!I3197</f>
        <v>0.93</v>
      </c>
      <c r="AF3197" s="18" t="n">
        <f aca="false">DATA!L3197</f>
        <v>100</v>
      </c>
      <c r="AG3197" s="16" t="str">
        <f aca="false">DATA!K3197</f>
        <v>D</v>
      </c>
      <c r="AH3197" s="18" t="n">
        <f aca="false">IF(AE3197&gt;=PARAMETER!$B$12,1,0)</f>
        <v>1</v>
      </c>
      <c r="AI3197" s="18" t="n">
        <f aca="false">IF(AF3197&gt;=PARAMETER!$B$13,1,0)</f>
        <v>1</v>
      </c>
      <c r="AJ3197" s="18" t="n">
        <f aca="false">IF(AND(AH3197=1,AI3197=1),1,0)</f>
        <v>1</v>
      </c>
    </row>
    <row r="3198" customFormat="false" ht="15" hidden="false" customHeight="false" outlineLevel="0" collapsed="false">
      <c r="A3198" s="16" t="str">
        <f aca="false">DATA!A3198</f>
        <v>ITM13196</v>
      </c>
      <c r="B3198" s="16" t="str">
        <f aca="false">DATA!B3198</f>
        <v>Pharma</v>
      </c>
      <c r="C3198" s="17" t="n">
        <f aca="false">DATA!C3198</f>
        <v>286</v>
      </c>
      <c r="D3198" s="17" t="n">
        <f aca="false">DATA!D3198</f>
        <v>48</v>
      </c>
      <c r="E3198" s="18" t="n">
        <f aca="false">DATA!F3198</f>
        <v>2</v>
      </c>
      <c r="F3198" s="19" t="n">
        <f aca="false">DATA!G3198</f>
        <v>43.94</v>
      </c>
      <c r="G3198" s="19" t="n">
        <f aca="false">DATA!H3198</f>
        <v>5.74</v>
      </c>
      <c r="H3198" s="18" t="n">
        <f aca="false">DATA!E3198</f>
        <v>5</v>
      </c>
      <c r="I3198" s="20" t="n">
        <f aca="false">F3198*E3198</f>
        <v>87.88</v>
      </c>
      <c r="J3198" s="20" t="n">
        <f aca="false">PARAMETER!$B$4*G3198*SQRT(E3198)</f>
        <v>13.3522405242082</v>
      </c>
      <c r="K3198" s="20" t="n">
        <f aca="false">I3198+J3198</f>
        <v>101.232240524208</v>
      </c>
      <c r="L3198" s="20" t="n">
        <f aca="false">K3198+F3198*H3198</f>
        <v>320.932240524208</v>
      </c>
      <c r="M3198" s="16" t="str">
        <f aca="false">IF(C3198&lt;=K3198,"REORDER",IF(C3198&gt;L3198,"OVERSTOCK","OK"))</f>
        <v>OK</v>
      </c>
      <c r="N3198" s="16" t="str">
        <f aca="false">IF(C3198&lt;=D3198,"REORDER","OK")</f>
        <v>OK</v>
      </c>
      <c r="O3198" s="18" t="n">
        <f aca="false">IF(D3198&lt;I3198,1,0)</f>
        <v>1</v>
      </c>
      <c r="P3198" s="20" t="n">
        <f aca="false">C3198/F3198</f>
        <v>6.50887573964497</v>
      </c>
      <c r="Q3198" s="19" t="n">
        <f aca="false">DATA!N3198</f>
        <v>63.6</v>
      </c>
      <c r="R3198" s="19" t="n">
        <f aca="false">DATA!O3198</f>
        <v>0.5</v>
      </c>
      <c r="S3198" s="17" t="n">
        <f aca="false">C3198*Q3198</f>
        <v>18189.6</v>
      </c>
      <c r="T3198" s="19" t="n">
        <f aca="false">C3198*R3198</f>
        <v>143</v>
      </c>
      <c r="U3198" s="20" t="n">
        <f aca="false">MAX(0,C3198-L3198)</f>
        <v>0</v>
      </c>
      <c r="V3198" s="17" t="n">
        <f aca="false">U3198*Q3198</f>
        <v>0</v>
      </c>
      <c r="W3198" s="19" t="n">
        <f aca="false">U3198*R3198</f>
        <v>0</v>
      </c>
      <c r="X3198" s="20" t="n">
        <f aca="false">MAX(0,K3198-C3198)</f>
        <v>0</v>
      </c>
      <c r="Y3198" s="17" t="n">
        <f aca="false">F3198*PARAMETER!$B$5*Q3198</f>
        <v>1020023.16</v>
      </c>
      <c r="Z3198" s="21" t="n">
        <f aca="false">SUMIF($Y$2:$Y$3205,"&gt;="&amp;Y3198)/SUM($Y$2:$Y$3205)</f>
        <v>0.723925991016488</v>
      </c>
      <c r="AA3198" s="16" t="str">
        <f aca="false">IF(Z3198&lt;=PARAMETER!$B$7,"A",IF(Z3198&lt;=PARAMETER!$B$8,"B","C"))</f>
        <v>A</v>
      </c>
      <c r="AB3198" s="22" t="n">
        <f aca="false">G3198/F3198</f>
        <v>0.130632680928539</v>
      </c>
      <c r="AC3198" s="16" t="str">
        <f aca="false">IF(AB3198&lt;=PARAMETER!$B$9,"X",IF(AB3198&lt;=PARAMETER!$B$10,"Y","Z"))</f>
        <v>X</v>
      </c>
      <c r="AD3198" s="16" t="str">
        <f aca="false">AA3198&amp;AC3198</f>
        <v>AX</v>
      </c>
      <c r="AE3198" s="22" t="n">
        <f aca="false">DATA!I3198</f>
        <v>0.32</v>
      </c>
      <c r="AF3198" s="18" t="n">
        <f aca="false">DATA!L3198</f>
        <v>146</v>
      </c>
      <c r="AG3198" s="16" t="str">
        <f aca="false">DATA!K3198</f>
        <v>B</v>
      </c>
      <c r="AH3198" s="18" t="n">
        <f aca="false">IF(AE3198&gt;=PARAMETER!$B$12,1,0)</f>
        <v>0</v>
      </c>
      <c r="AI3198" s="18" t="n">
        <f aca="false">IF(AF3198&gt;=PARAMETER!$B$13,1,0)</f>
        <v>1</v>
      </c>
      <c r="AJ3198" s="18" t="n">
        <f aca="false">IF(AND(AH3198=1,AI3198=1),1,0)</f>
        <v>0</v>
      </c>
    </row>
    <row r="3199" customFormat="false" ht="15" hidden="false" customHeight="false" outlineLevel="0" collapsed="false">
      <c r="A3199" s="16" t="str">
        <f aca="false">DATA!A3199</f>
        <v>ITM13197</v>
      </c>
      <c r="B3199" s="16" t="str">
        <f aca="false">DATA!B3199</f>
        <v>Apparel</v>
      </c>
      <c r="C3199" s="17" t="n">
        <f aca="false">DATA!C3199</f>
        <v>378</v>
      </c>
      <c r="D3199" s="17" t="n">
        <f aca="false">DATA!D3199</f>
        <v>97</v>
      </c>
      <c r="E3199" s="18" t="n">
        <f aca="false">DATA!F3199</f>
        <v>3</v>
      </c>
      <c r="F3199" s="19" t="n">
        <f aca="false">DATA!G3199</f>
        <v>29.04</v>
      </c>
      <c r="G3199" s="19" t="n">
        <f aca="false">DATA!H3199</f>
        <v>9.85</v>
      </c>
      <c r="H3199" s="18" t="n">
        <f aca="false">DATA!E3199</f>
        <v>9</v>
      </c>
      <c r="I3199" s="20" t="n">
        <f aca="false">F3199*E3199</f>
        <v>87.12</v>
      </c>
      <c r="J3199" s="20" t="n">
        <f aca="false">PARAMETER!$B$4*G3199*SQRT(E3199)</f>
        <v>28.0623550210048</v>
      </c>
      <c r="K3199" s="20" t="n">
        <f aca="false">I3199+J3199</f>
        <v>115.182355021005</v>
      </c>
      <c r="L3199" s="20" t="n">
        <f aca="false">K3199+F3199*H3199</f>
        <v>376.542355021005</v>
      </c>
      <c r="M3199" s="16" t="str">
        <f aca="false">IF(C3199&lt;=K3199,"REORDER",IF(C3199&gt;L3199,"OVERSTOCK","OK"))</f>
        <v>OVERSTOCK</v>
      </c>
      <c r="N3199" s="16" t="str">
        <f aca="false">IF(C3199&lt;=D3199,"REORDER","OK")</f>
        <v>OK</v>
      </c>
      <c r="O3199" s="18" t="n">
        <f aca="false">IF(D3199&lt;I3199,1,0)</f>
        <v>0</v>
      </c>
      <c r="P3199" s="20" t="n">
        <f aca="false">C3199/F3199</f>
        <v>13.0165289256198</v>
      </c>
      <c r="Q3199" s="19" t="n">
        <f aca="false">DATA!N3199</f>
        <v>171.44</v>
      </c>
      <c r="R3199" s="19" t="n">
        <f aca="false">DATA!O3199</f>
        <v>0.26</v>
      </c>
      <c r="S3199" s="17" t="n">
        <f aca="false">C3199*Q3199</f>
        <v>64804.32</v>
      </c>
      <c r="T3199" s="19" t="n">
        <f aca="false">C3199*R3199</f>
        <v>98.28</v>
      </c>
      <c r="U3199" s="20" t="n">
        <f aca="false">MAX(0,C3199-L3199)</f>
        <v>1.45764497899518</v>
      </c>
      <c r="V3199" s="17" t="n">
        <f aca="false">U3199*Q3199</f>
        <v>249.898655198933</v>
      </c>
      <c r="W3199" s="19" t="n">
        <f aca="false">U3199*R3199</f>
        <v>0.378987694538746</v>
      </c>
      <c r="X3199" s="20" t="n">
        <f aca="false">MAX(0,K3199-C3199)</f>
        <v>0</v>
      </c>
      <c r="Y3199" s="17" t="n">
        <f aca="false">F3199*PARAMETER!$B$5*Q3199</f>
        <v>1817195.424</v>
      </c>
      <c r="Z3199" s="21" t="n">
        <f aca="false">SUMIF($Y$2:$Y$3205,"&gt;="&amp;Y3199)/SUM($Y$2:$Y$3205)</f>
        <v>0.40943946523678</v>
      </c>
      <c r="AA3199" s="16" t="str">
        <f aca="false">IF(Z3199&lt;=PARAMETER!$B$7,"A",IF(Z3199&lt;=PARAMETER!$B$8,"B","C"))</f>
        <v>A</v>
      </c>
      <c r="AB3199" s="22" t="n">
        <f aca="false">G3199/F3199</f>
        <v>0.339187327823691</v>
      </c>
      <c r="AC3199" s="16" t="str">
        <f aca="false">IF(AB3199&lt;=PARAMETER!$B$9,"X",IF(AB3199&lt;=PARAMETER!$B$10,"Y","Z"))</f>
        <v>Y</v>
      </c>
      <c r="AD3199" s="16" t="str">
        <f aca="false">AA3199&amp;AC3199</f>
        <v>AY</v>
      </c>
      <c r="AE3199" s="22" t="n">
        <f aca="false">DATA!I3199</f>
        <v>0.84</v>
      </c>
      <c r="AF3199" s="18" t="n">
        <f aca="false">DATA!L3199</f>
        <v>132</v>
      </c>
      <c r="AG3199" s="16" t="str">
        <f aca="false">DATA!K3199</f>
        <v>B</v>
      </c>
      <c r="AH3199" s="18" t="n">
        <f aca="false">IF(AE3199&gt;=PARAMETER!$B$12,1,0)</f>
        <v>1</v>
      </c>
      <c r="AI3199" s="18" t="n">
        <f aca="false">IF(AF3199&gt;=PARAMETER!$B$13,1,0)</f>
        <v>1</v>
      </c>
      <c r="AJ3199" s="18" t="n">
        <f aca="false">IF(AND(AH3199=1,AI3199=1),1,0)</f>
        <v>1</v>
      </c>
    </row>
    <row r="3200" customFormat="false" ht="15" hidden="false" customHeight="false" outlineLevel="0" collapsed="false">
      <c r="A3200" s="16" t="str">
        <f aca="false">DATA!A3200</f>
        <v>ITM13198</v>
      </c>
      <c r="B3200" s="16" t="str">
        <f aca="false">DATA!B3200</f>
        <v>Electronics</v>
      </c>
      <c r="C3200" s="17" t="n">
        <f aca="false">DATA!C3200</f>
        <v>336</v>
      </c>
      <c r="D3200" s="17" t="n">
        <f aca="false">DATA!D3200</f>
        <v>89</v>
      </c>
      <c r="E3200" s="18" t="n">
        <f aca="false">DATA!F3200</f>
        <v>6</v>
      </c>
      <c r="F3200" s="19" t="n">
        <f aca="false">DATA!G3200</f>
        <v>10.41</v>
      </c>
      <c r="G3200" s="19" t="n">
        <f aca="false">DATA!H3200</f>
        <v>7.33</v>
      </c>
      <c r="H3200" s="18" t="n">
        <f aca="false">DATA!E3200</f>
        <v>9</v>
      </c>
      <c r="I3200" s="20" t="n">
        <f aca="false">F3200*E3200</f>
        <v>62.46</v>
      </c>
      <c r="J3200" s="20" t="n">
        <f aca="false">PARAMETER!$B$4*G3200*SQRT(E3200)</f>
        <v>29.5329518020885</v>
      </c>
      <c r="K3200" s="20" t="n">
        <f aca="false">I3200+J3200</f>
        <v>91.9929518020885</v>
      </c>
      <c r="L3200" s="20" t="n">
        <f aca="false">K3200+F3200*H3200</f>
        <v>185.682951802089</v>
      </c>
      <c r="M3200" s="16" t="str">
        <f aca="false">IF(C3200&lt;=K3200,"REORDER",IF(C3200&gt;L3200,"OVERSTOCK","OK"))</f>
        <v>OVERSTOCK</v>
      </c>
      <c r="N3200" s="16" t="str">
        <f aca="false">IF(C3200&lt;=D3200,"REORDER","OK")</f>
        <v>OK</v>
      </c>
      <c r="O3200" s="18" t="n">
        <f aca="false">IF(D3200&lt;I3200,1,0)</f>
        <v>0</v>
      </c>
      <c r="P3200" s="20" t="n">
        <f aca="false">C3200/F3200</f>
        <v>32.2766570605187</v>
      </c>
      <c r="Q3200" s="19" t="n">
        <f aca="false">DATA!N3200</f>
        <v>12.1</v>
      </c>
      <c r="R3200" s="19" t="n">
        <f aca="false">DATA!O3200</f>
        <v>1.13</v>
      </c>
      <c r="S3200" s="17" t="n">
        <f aca="false">C3200*Q3200</f>
        <v>4065.6</v>
      </c>
      <c r="T3200" s="19" t="n">
        <f aca="false">C3200*R3200</f>
        <v>379.68</v>
      </c>
      <c r="U3200" s="20" t="n">
        <f aca="false">MAX(0,C3200-L3200)</f>
        <v>150.317048197912</v>
      </c>
      <c r="V3200" s="17" t="n">
        <f aca="false">U3200*Q3200</f>
        <v>1818.83628319473</v>
      </c>
      <c r="W3200" s="19" t="n">
        <f aca="false">U3200*R3200</f>
        <v>169.85826446364</v>
      </c>
      <c r="X3200" s="20" t="n">
        <f aca="false">MAX(0,K3200-C3200)</f>
        <v>0</v>
      </c>
      <c r="Y3200" s="17" t="n">
        <f aca="false">F3200*PARAMETER!$B$5*Q3200</f>
        <v>45975.765</v>
      </c>
      <c r="Z3200" s="21" t="n">
        <f aca="false">SUMIF($Y$2:$Y$3205,"&gt;="&amp;Y3200)/SUM($Y$2:$Y$3205)</f>
        <v>0.999549378157967</v>
      </c>
      <c r="AA3200" s="16" t="str">
        <f aca="false">IF(Z3200&lt;=PARAMETER!$B$7,"A",IF(Z3200&lt;=PARAMETER!$B$8,"B","C"))</f>
        <v>C</v>
      </c>
      <c r="AB3200" s="22" t="n">
        <f aca="false">G3200/F3200</f>
        <v>0.704130643611912</v>
      </c>
      <c r="AC3200" s="16" t="str">
        <f aca="false">IF(AB3200&lt;=PARAMETER!$B$9,"X",IF(AB3200&lt;=PARAMETER!$B$10,"Y","Z"))</f>
        <v>Z</v>
      </c>
      <c r="AD3200" s="16" t="str">
        <f aca="false">AA3200&amp;AC3200</f>
        <v>CZ</v>
      </c>
      <c r="AE3200" s="22" t="n">
        <f aca="false">DATA!I3200</f>
        <v>0.38</v>
      </c>
      <c r="AF3200" s="18" t="n">
        <f aca="false">DATA!L3200</f>
        <v>13</v>
      </c>
      <c r="AG3200" s="16" t="str">
        <f aca="false">DATA!K3200</f>
        <v>C</v>
      </c>
      <c r="AH3200" s="18" t="n">
        <f aca="false">IF(AE3200&gt;=PARAMETER!$B$12,1,0)</f>
        <v>0</v>
      </c>
      <c r="AI3200" s="18" t="n">
        <f aca="false">IF(AF3200&gt;=PARAMETER!$B$13,1,0)</f>
        <v>0</v>
      </c>
      <c r="AJ3200" s="18" t="n">
        <f aca="false">IF(AND(AH3200=1,AI3200=1),1,0)</f>
        <v>0</v>
      </c>
    </row>
    <row r="3201" customFormat="false" ht="15" hidden="false" customHeight="false" outlineLevel="0" collapsed="false">
      <c r="A3201" s="16" t="str">
        <f aca="false">DATA!A3201</f>
        <v>ITM13199</v>
      </c>
      <c r="B3201" s="16" t="str">
        <f aca="false">DATA!B3201</f>
        <v>Groceries</v>
      </c>
      <c r="C3201" s="17" t="n">
        <f aca="false">DATA!C3201</f>
        <v>343</v>
      </c>
      <c r="D3201" s="17" t="n">
        <f aca="false">DATA!D3201</f>
        <v>21</v>
      </c>
      <c r="E3201" s="18" t="n">
        <f aca="false">DATA!F3201</f>
        <v>2</v>
      </c>
      <c r="F3201" s="19" t="n">
        <f aca="false">DATA!G3201</f>
        <v>39.88</v>
      </c>
      <c r="G3201" s="19" t="n">
        <f aca="false">DATA!H3201</f>
        <v>1.3</v>
      </c>
      <c r="H3201" s="18" t="n">
        <f aca="false">DATA!E3201</f>
        <v>12</v>
      </c>
      <c r="I3201" s="20" t="n">
        <f aca="false">F3201*E3201</f>
        <v>79.76</v>
      </c>
      <c r="J3201" s="20" t="n">
        <f aca="false">PARAMETER!$B$4*G3201*SQRT(E3201)</f>
        <v>3.02402659955935</v>
      </c>
      <c r="K3201" s="20" t="n">
        <f aca="false">I3201+J3201</f>
        <v>82.7840265995594</v>
      </c>
      <c r="L3201" s="20" t="n">
        <f aca="false">K3201+F3201*H3201</f>
        <v>561.344026599559</v>
      </c>
      <c r="M3201" s="16" t="str">
        <f aca="false">IF(C3201&lt;=K3201,"REORDER",IF(C3201&gt;L3201,"OVERSTOCK","OK"))</f>
        <v>OK</v>
      </c>
      <c r="N3201" s="16" t="str">
        <f aca="false">IF(C3201&lt;=D3201,"REORDER","OK")</f>
        <v>OK</v>
      </c>
      <c r="O3201" s="18" t="n">
        <f aca="false">IF(D3201&lt;I3201,1,0)</f>
        <v>1</v>
      </c>
      <c r="P3201" s="20" t="n">
        <f aca="false">C3201/F3201</f>
        <v>8.60080240722166</v>
      </c>
      <c r="Q3201" s="19" t="n">
        <f aca="false">DATA!N3201</f>
        <v>24.63</v>
      </c>
      <c r="R3201" s="19" t="n">
        <f aca="false">DATA!O3201</f>
        <v>1.5</v>
      </c>
      <c r="S3201" s="17" t="n">
        <f aca="false">C3201*Q3201</f>
        <v>8448.09</v>
      </c>
      <c r="T3201" s="19" t="n">
        <f aca="false">C3201*R3201</f>
        <v>514.5</v>
      </c>
      <c r="U3201" s="20" t="n">
        <f aca="false">MAX(0,C3201-L3201)</f>
        <v>0</v>
      </c>
      <c r="V3201" s="17" t="n">
        <f aca="false">U3201*Q3201</f>
        <v>0</v>
      </c>
      <c r="W3201" s="19" t="n">
        <f aca="false">U3201*R3201</f>
        <v>0</v>
      </c>
      <c r="X3201" s="20" t="n">
        <f aca="false">MAX(0,K3201-C3201)</f>
        <v>0</v>
      </c>
      <c r="Y3201" s="17" t="n">
        <f aca="false">F3201*PARAMETER!$B$5*Q3201</f>
        <v>358519.206</v>
      </c>
      <c r="Z3201" s="21" t="n">
        <f aca="false">SUMIF($Y$2:$Y$3205,"&gt;="&amp;Y3201)/SUM($Y$2:$Y$3205)</f>
        <v>0.945742654824524</v>
      </c>
      <c r="AA3201" s="16" t="str">
        <f aca="false">IF(Z3201&lt;=PARAMETER!$B$7,"A",IF(Z3201&lt;=PARAMETER!$B$8,"B","C"))</f>
        <v>B</v>
      </c>
      <c r="AB3201" s="22" t="n">
        <f aca="false">G3201/F3201</f>
        <v>0.0325977933801404</v>
      </c>
      <c r="AC3201" s="16" t="str">
        <f aca="false">IF(AB3201&lt;=PARAMETER!$B$9,"X",IF(AB3201&lt;=PARAMETER!$B$10,"Y","Z"))</f>
        <v>X</v>
      </c>
      <c r="AD3201" s="16" t="str">
        <f aca="false">AA3201&amp;AC3201</f>
        <v>BX</v>
      </c>
      <c r="AE3201" s="22" t="n">
        <f aca="false">DATA!I3201</f>
        <v>0.34</v>
      </c>
      <c r="AF3201" s="18" t="n">
        <f aca="false">DATA!L3201</f>
        <v>99</v>
      </c>
      <c r="AG3201" s="16" t="str">
        <f aca="false">DATA!K3201</f>
        <v>C</v>
      </c>
      <c r="AH3201" s="18" t="n">
        <f aca="false">IF(AE3201&gt;=PARAMETER!$B$12,1,0)</f>
        <v>0</v>
      </c>
      <c r="AI3201" s="18" t="n">
        <f aca="false">IF(AF3201&gt;=PARAMETER!$B$13,1,0)</f>
        <v>1</v>
      </c>
      <c r="AJ3201" s="18" t="n">
        <f aca="false">IF(AND(AH3201=1,AI3201=1),1,0)</f>
        <v>0</v>
      </c>
    </row>
    <row r="3202" customFormat="false" ht="15" hidden="false" customHeight="false" outlineLevel="0" collapsed="false">
      <c r="A3202" s="16" t="str">
        <f aca="false">DATA!A3202</f>
        <v>ITM13200</v>
      </c>
      <c r="B3202" s="16" t="str">
        <f aca="false">DATA!B3202</f>
        <v>Electronics</v>
      </c>
      <c r="C3202" s="17" t="n">
        <f aca="false">DATA!C3202</f>
        <v>428</v>
      </c>
      <c r="D3202" s="17" t="n">
        <f aca="false">DATA!D3202</f>
        <v>43</v>
      </c>
      <c r="E3202" s="18" t="n">
        <f aca="false">DATA!F3202</f>
        <v>7</v>
      </c>
      <c r="F3202" s="19" t="n">
        <f aca="false">DATA!G3202</f>
        <v>2.68</v>
      </c>
      <c r="G3202" s="19" t="n">
        <f aca="false">DATA!H3202</f>
        <v>4.25</v>
      </c>
      <c r="H3202" s="18" t="n">
        <f aca="false">DATA!E3202</f>
        <v>5</v>
      </c>
      <c r="I3202" s="20" t="n">
        <f aca="false">F3202*E3202</f>
        <v>18.76</v>
      </c>
      <c r="J3202" s="20" t="n">
        <f aca="false">PARAMETER!$B$4*G3202*SQRT(E3202)</f>
        <v>18.4954629700689</v>
      </c>
      <c r="K3202" s="20" t="n">
        <f aca="false">I3202+J3202</f>
        <v>37.2554629700689</v>
      </c>
      <c r="L3202" s="20" t="n">
        <f aca="false">K3202+F3202*H3202</f>
        <v>50.6554629700689</v>
      </c>
      <c r="M3202" s="16" t="str">
        <f aca="false">IF(C3202&lt;=K3202,"REORDER",IF(C3202&gt;L3202,"OVERSTOCK","OK"))</f>
        <v>OVERSTOCK</v>
      </c>
      <c r="N3202" s="16" t="str">
        <f aca="false">IF(C3202&lt;=D3202,"REORDER","OK")</f>
        <v>OK</v>
      </c>
      <c r="O3202" s="18" t="n">
        <f aca="false">IF(D3202&lt;I3202,1,0)</f>
        <v>0</v>
      </c>
      <c r="P3202" s="20" t="n">
        <f aca="false">C3202/F3202</f>
        <v>159.701492537313</v>
      </c>
      <c r="Q3202" s="19" t="n">
        <f aca="false">DATA!N3202</f>
        <v>79.04</v>
      </c>
      <c r="R3202" s="19" t="n">
        <f aca="false">DATA!O3202</f>
        <v>1.46</v>
      </c>
      <c r="S3202" s="17" t="n">
        <f aca="false">C3202*Q3202</f>
        <v>33829.12</v>
      </c>
      <c r="T3202" s="19" t="n">
        <f aca="false">C3202*R3202</f>
        <v>624.88</v>
      </c>
      <c r="U3202" s="20" t="n">
        <f aca="false">MAX(0,C3202-L3202)</f>
        <v>377.344537029931</v>
      </c>
      <c r="V3202" s="17" t="n">
        <f aca="false">U3202*Q3202</f>
        <v>29825.3122068458</v>
      </c>
      <c r="W3202" s="19" t="n">
        <f aca="false">U3202*R3202</f>
        <v>550.9230240637</v>
      </c>
      <c r="X3202" s="20" t="n">
        <f aca="false">MAX(0,K3202-C3202)</f>
        <v>0</v>
      </c>
      <c r="Y3202" s="17" t="n">
        <f aca="false">F3202*PARAMETER!$B$5*Q3202</f>
        <v>77316.928</v>
      </c>
      <c r="Z3202" s="21" t="n">
        <f aca="false">SUMIF($Y$2:$Y$3205,"&gt;="&amp;Y3202)/SUM($Y$2:$Y$3205)</f>
        <v>0.997985743872383</v>
      </c>
      <c r="AA3202" s="16" t="str">
        <f aca="false">IF(Z3202&lt;=PARAMETER!$B$7,"A",IF(Z3202&lt;=PARAMETER!$B$8,"B","C"))</f>
        <v>C</v>
      </c>
      <c r="AB3202" s="22" t="n">
        <f aca="false">G3202/F3202</f>
        <v>1.58582089552239</v>
      </c>
      <c r="AC3202" s="16" t="str">
        <f aca="false">IF(AB3202&lt;=PARAMETER!$B$9,"X",IF(AB3202&lt;=PARAMETER!$B$10,"Y","Z"))</f>
        <v>Z</v>
      </c>
      <c r="AD3202" s="16" t="str">
        <f aca="false">AA3202&amp;AC3202</f>
        <v>CZ</v>
      </c>
      <c r="AE3202" s="22" t="n">
        <f aca="false">DATA!I3202</f>
        <v>0.91</v>
      </c>
      <c r="AF3202" s="18" t="n">
        <f aca="false">DATA!L3202</f>
        <v>105</v>
      </c>
      <c r="AG3202" s="16" t="str">
        <f aca="false">DATA!K3202</f>
        <v>B</v>
      </c>
      <c r="AH3202" s="18" t="n">
        <f aca="false">IF(AE3202&gt;=PARAMETER!$B$12,1,0)</f>
        <v>1</v>
      </c>
      <c r="AI3202" s="18" t="n">
        <f aca="false">IF(AF3202&gt;=PARAMETER!$B$13,1,0)</f>
        <v>1</v>
      </c>
      <c r="AJ3202" s="18" t="n">
        <f aca="false">IF(AND(AH3202=1,AI3202=1),1,0)</f>
        <v>1</v>
      </c>
    </row>
    <row r="3203" customFormat="false" ht="15" hidden="false" customHeight="false" outlineLevel="0" collapsed="false">
      <c r="A3203" s="16" t="str">
        <f aca="false">DATA!A3203</f>
        <v>ITM13201</v>
      </c>
      <c r="B3203" s="16" t="str">
        <f aca="false">DATA!B3203</f>
        <v>Groceries</v>
      </c>
      <c r="C3203" s="17" t="n">
        <f aca="false">DATA!C3203</f>
        <v>415</v>
      </c>
      <c r="D3203" s="17" t="n">
        <f aca="false">DATA!D3203</f>
        <v>80</v>
      </c>
      <c r="E3203" s="18" t="n">
        <f aca="false">DATA!F3203</f>
        <v>5</v>
      </c>
      <c r="F3203" s="19" t="n">
        <f aca="false">DATA!G3203</f>
        <v>49.15</v>
      </c>
      <c r="G3203" s="19" t="n">
        <f aca="false">DATA!H3203</f>
        <v>5.41</v>
      </c>
      <c r="H3203" s="18" t="n">
        <f aca="false">DATA!E3203</f>
        <v>14</v>
      </c>
      <c r="I3203" s="20" t="n">
        <f aca="false">F3203*E3203</f>
        <v>245.75</v>
      </c>
      <c r="J3203" s="20" t="n">
        <f aca="false">PARAMETER!$B$4*G3203*SQRT(E3203)</f>
        <v>19.8980044688921</v>
      </c>
      <c r="K3203" s="20" t="n">
        <f aca="false">I3203+J3203</f>
        <v>265.648004468892</v>
      </c>
      <c r="L3203" s="20" t="n">
        <f aca="false">K3203+F3203*H3203</f>
        <v>953.748004468892</v>
      </c>
      <c r="M3203" s="16" t="str">
        <f aca="false">IF(C3203&lt;=K3203,"REORDER",IF(C3203&gt;L3203,"OVERSTOCK","OK"))</f>
        <v>OK</v>
      </c>
      <c r="N3203" s="16" t="str">
        <f aca="false">IF(C3203&lt;=D3203,"REORDER","OK")</f>
        <v>OK</v>
      </c>
      <c r="O3203" s="18" t="n">
        <f aca="false">IF(D3203&lt;I3203,1,0)</f>
        <v>1</v>
      </c>
      <c r="P3203" s="20" t="n">
        <f aca="false">C3203/F3203</f>
        <v>8.44354018311292</v>
      </c>
      <c r="Q3203" s="19" t="n">
        <f aca="false">DATA!N3203</f>
        <v>199.89</v>
      </c>
      <c r="R3203" s="19" t="n">
        <f aca="false">DATA!O3203</f>
        <v>1.11</v>
      </c>
      <c r="S3203" s="17" t="n">
        <f aca="false">C3203*Q3203</f>
        <v>82954.35</v>
      </c>
      <c r="T3203" s="19" t="n">
        <f aca="false">C3203*R3203</f>
        <v>460.65</v>
      </c>
      <c r="U3203" s="20" t="n">
        <f aca="false">MAX(0,C3203-L3203)</f>
        <v>0</v>
      </c>
      <c r="V3203" s="17" t="n">
        <f aca="false">U3203*Q3203</f>
        <v>0</v>
      </c>
      <c r="W3203" s="19" t="n">
        <f aca="false">U3203*R3203</f>
        <v>0</v>
      </c>
      <c r="X3203" s="20" t="n">
        <f aca="false">MAX(0,K3203-C3203)</f>
        <v>0</v>
      </c>
      <c r="Y3203" s="17" t="n">
        <f aca="false">F3203*PARAMETER!$B$5*Q3203</f>
        <v>3585976.6275</v>
      </c>
      <c r="Z3203" s="21" t="n">
        <f aca="false">SUMIF($Y$2:$Y$3205,"&gt;="&amp;Y3203)/SUM($Y$2:$Y$3205)</f>
        <v>0.0023027603283398</v>
      </c>
      <c r="AA3203" s="16" t="str">
        <f aca="false">IF(Z3203&lt;=PARAMETER!$B$7,"A",IF(Z3203&lt;=PARAMETER!$B$8,"B","C"))</f>
        <v>A</v>
      </c>
      <c r="AB3203" s="22" t="n">
        <f aca="false">G3203/F3203</f>
        <v>0.110071210579858</v>
      </c>
      <c r="AC3203" s="16" t="str">
        <f aca="false">IF(AB3203&lt;=PARAMETER!$B$9,"X",IF(AB3203&lt;=PARAMETER!$B$10,"Y","Z"))</f>
        <v>X</v>
      </c>
      <c r="AD3203" s="16" t="str">
        <f aca="false">AA3203&amp;AC3203</f>
        <v>AX</v>
      </c>
      <c r="AE3203" s="22" t="n">
        <f aca="false">DATA!I3203</f>
        <v>0.14</v>
      </c>
      <c r="AF3203" s="18" t="n">
        <f aca="false">DATA!L3203</f>
        <v>38</v>
      </c>
      <c r="AG3203" s="16" t="str">
        <f aca="false">DATA!K3203</f>
        <v>D</v>
      </c>
      <c r="AH3203" s="18" t="n">
        <f aca="false">IF(AE3203&gt;=PARAMETER!$B$12,1,0)</f>
        <v>0</v>
      </c>
      <c r="AI3203" s="18" t="n">
        <f aca="false">IF(AF3203&gt;=PARAMETER!$B$13,1,0)</f>
        <v>0</v>
      </c>
      <c r="AJ3203" s="18" t="n">
        <f aca="false">IF(AND(AH3203=1,AI3203=1),1,0)</f>
        <v>0</v>
      </c>
    </row>
    <row r="3204" customFormat="false" ht="15" hidden="false" customHeight="false" outlineLevel="0" collapsed="false">
      <c r="A3204" s="16" t="str">
        <f aca="false">DATA!A3204</f>
        <v>ITM13202</v>
      </c>
      <c r="B3204" s="16" t="str">
        <f aca="false">DATA!B3204</f>
        <v>Groceries</v>
      </c>
      <c r="C3204" s="17" t="n">
        <f aca="false">DATA!C3204</f>
        <v>173</v>
      </c>
      <c r="D3204" s="17" t="n">
        <f aca="false">DATA!D3204</f>
        <v>84</v>
      </c>
      <c r="E3204" s="18" t="n">
        <f aca="false">DATA!F3204</f>
        <v>9</v>
      </c>
      <c r="F3204" s="19" t="n">
        <f aca="false">DATA!G3204</f>
        <v>43.39</v>
      </c>
      <c r="G3204" s="19" t="n">
        <f aca="false">DATA!H3204</f>
        <v>8.47</v>
      </c>
      <c r="H3204" s="18" t="n">
        <f aca="false">DATA!E3204</f>
        <v>3</v>
      </c>
      <c r="I3204" s="20" t="n">
        <f aca="false">F3204*E3204</f>
        <v>390.51</v>
      </c>
      <c r="J3204" s="20" t="n">
        <f aca="false">PARAMETER!$B$4*G3204*SQRT(E3204)</f>
        <v>41.7957306608369</v>
      </c>
      <c r="K3204" s="20" t="n">
        <f aca="false">I3204+J3204</f>
        <v>432.305730660837</v>
      </c>
      <c r="L3204" s="20" t="n">
        <f aca="false">K3204+F3204*H3204</f>
        <v>562.475730660837</v>
      </c>
      <c r="M3204" s="16" t="str">
        <f aca="false">IF(C3204&lt;=K3204,"REORDER",IF(C3204&gt;L3204,"OVERSTOCK","OK"))</f>
        <v>REORDER</v>
      </c>
      <c r="N3204" s="16" t="str">
        <f aca="false">IF(C3204&lt;=D3204,"REORDER","OK")</f>
        <v>OK</v>
      </c>
      <c r="O3204" s="18" t="n">
        <f aca="false">IF(D3204&lt;I3204,1,0)</f>
        <v>1</v>
      </c>
      <c r="P3204" s="20" t="n">
        <f aca="false">C3204/F3204</f>
        <v>3.98709380041484</v>
      </c>
      <c r="Q3204" s="19" t="n">
        <f aca="false">DATA!N3204</f>
        <v>65.45</v>
      </c>
      <c r="R3204" s="19" t="n">
        <f aca="false">DATA!O3204</f>
        <v>1.04</v>
      </c>
      <c r="S3204" s="17" t="n">
        <f aca="false">C3204*Q3204</f>
        <v>11322.85</v>
      </c>
      <c r="T3204" s="19" t="n">
        <f aca="false">C3204*R3204</f>
        <v>179.92</v>
      </c>
      <c r="U3204" s="20" t="n">
        <f aca="false">MAX(0,C3204-L3204)</f>
        <v>0</v>
      </c>
      <c r="V3204" s="17" t="n">
        <f aca="false">U3204*Q3204</f>
        <v>0</v>
      </c>
      <c r="W3204" s="19" t="n">
        <f aca="false">U3204*R3204</f>
        <v>0</v>
      </c>
      <c r="X3204" s="20" t="n">
        <f aca="false">MAX(0,K3204-C3204)</f>
        <v>259.305730660837</v>
      </c>
      <c r="Y3204" s="17" t="n">
        <f aca="false">F3204*PARAMETER!$B$5*Q3204</f>
        <v>1036554.5575</v>
      </c>
      <c r="Z3204" s="21" t="n">
        <f aca="false">SUMIF($Y$2:$Y$3205,"&gt;="&amp;Y3204)/SUM($Y$2:$Y$3205)</f>
        <v>0.712456036532377</v>
      </c>
      <c r="AA3204" s="16" t="str">
        <f aca="false">IF(Z3204&lt;=PARAMETER!$B$7,"A",IF(Z3204&lt;=PARAMETER!$B$8,"B","C"))</f>
        <v>A</v>
      </c>
      <c r="AB3204" s="22" t="n">
        <f aca="false">G3204/F3204</f>
        <v>0.195206268725513</v>
      </c>
      <c r="AC3204" s="16" t="str">
        <f aca="false">IF(AB3204&lt;=PARAMETER!$B$9,"X",IF(AB3204&lt;=PARAMETER!$B$10,"Y","Z"))</f>
        <v>X</v>
      </c>
      <c r="AD3204" s="16" t="str">
        <f aca="false">AA3204&amp;AC3204</f>
        <v>AX</v>
      </c>
      <c r="AE3204" s="22" t="n">
        <f aca="false">DATA!I3204</f>
        <v>0.69</v>
      </c>
      <c r="AF3204" s="18" t="n">
        <f aca="false">DATA!L3204</f>
        <v>95</v>
      </c>
      <c r="AG3204" s="16" t="str">
        <f aca="false">DATA!K3204</f>
        <v>B</v>
      </c>
      <c r="AH3204" s="18" t="n">
        <f aca="false">IF(AE3204&gt;=PARAMETER!$B$12,1,0)</f>
        <v>0</v>
      </c>
      <c r="AI3204" s="18" t="n">
        <f aca="false">IF(AF3204&gt;=PARAMETER!$B$13,1,0)</f>
        <v>0</v>
      </c>
      <c r="AJ3204" s="18" t="n">
        <f aca="false">IF(AND(AH3204=1,AI3204=1),1,0)</f>
        <v>0</v>
      </c>
    </row>
    <row r="3205" customFormat="false" ht="15" hidden="false" customHeight="false" outlineLevel="0" collapsed="false">
      <c r="A3205" s="16" t="str">
        <f aca="false">DATA!A3205</f>
        <v>ITM13203</v>
      </c>
      <c r="B3205" s="16" t="str">
        <f aca="false">DATA!B3205</f>
        <v>Apparel</v>
      </c>
      <c r="C3205" s="17" t="n">
        <f aca="false">DATA!C3205</f>
        <v>377</v>
      </c>
      <c r="D3205" s="17" t="n">
        <f aca="false">DATA!D3205</f>
        <v>40</v>
      </c>
      <c r="E3205" s="18" t="n">
        <f aca="false">DATA!F3205</f>
        <v>3</v>
      </c>
      <c r="F3205" s="19" t="n">
        <f aca="false">DATA!G3205</f>
        <v>29.4</v>
      </c>
      <c r="G3205" s="19" t="n">
        <f aca="false">DATA!H3205</f>
        <v>7.43</v>
      </c>
      <c r="H3205" s="18" t="n">
        <f aca="false">DATA!E3205</f>
        <v>14</v>
      </c>
      <c r="I3205" s="20" t="n">
        <f aca="false">F3205*E3205</f>
        <v>88.2</v>
      </c>
      <c r="J3205" s="20" t="n">
        <f aca="false">PARAMETER!$B$4*G3205*SQRT(E3205)</f>
        <v>21.1678474930016</v>
      </c>
      <c r="K3205" s="20" t="n">
        <f aca="false">I3205+J3205</f>
        <v>109.367847493002</v>
      </c>
      <c r="L3205" s="20" t="n">
        <f aca="false">K3205+F3205*H3205</f>
        <v>520.967847493002</v>
      </c>
      <c r="M3205" s="16" t="str">
        <f aca="false">IF(C3205&lt;=K3205,"REORDER",IF(C3205&gt;L3205,"OVERSTOCK","OK"))</f>
        <v>OK</v>
      </c>
      <c r="N3205" s="16" t="str">
        <f aca="false">IF(C3205&lt;=D3205,"REORDER","OK")</f>
        <v>OK</v>
      </c>
      <c r="O3205" s="18" t="n">
        <f aca="false">IF(D3205&lt;I3205,1,0)</f>
        <v>1</v>
      </c>
      <c r="P3205" s="20" t="n">
        <f aca="false">C3205/F3205</f>
        <v>12.8231292517007</v>
      </c>
      <c r="Q3205" s="19" t="n">
        <f aca="false">DATA!N3205</f>
        <v>39.88</v>
      </c>
      <c r="R3205" s="19" t="n">
        <f aca="false">DATA!O3205</f>
        <v>1.94</v>
      </c>
      <c r="S3205" s="17" t="n">
        <f aca="false">C3205*Q3205</f>
        <v>15034.76</v>
      </c>
      <c r="T3205" s="19" t="n">
        <f aca="false">C3205*R3205</f>
        <v>731.38</v>
      </c>
      <c r="U3205" s="20" t="n">
        <f aca="false">MAX(0,C3205-L3205)</f>
        <v>0</v>
      </c>
      <c r="V3205" s="17" t="n">
        <f aca="false">U3205*Q3205</f>
        <v>0</v>
      </c>
      <c r="W3205" s="19" t="n">
        <f aca="false">U3205*R3205</f>
        <v>0</v>
      </c>
      <c r="X3205" s="20" t="n">
        <f aca="false">MAX(0,K3205-C3205)</f>
        <v>0</v>
      </c>
      <c r="Y3205" s="17" t="n">
        <f aca="false">F3205*PARAMETER!$B$5*Q3205</f>
        <v>427952.28</v>
      </c>
      <c r="Z3205" s="21" t="n">
        <f aca="false">SUMIF($Y$2:$Y$3205,"&gt;="&amp;Y3205)/SUM($Y$2:$Y$3205)</f>
        <v>0.928180384480712</v>
      </c>
      <c r="AA3205" s="16" t="str">
        <f aca="false">IF(Z3205&lt;=PARAMETER!$B$7,"A",IF(Z3205&lt;=PARAMETER!$B$8,"B","C"))</f>
        <v>B</v>
      </c>
      <c r="AB3205" s="22" t="n">
        <f aca="false">G3205/F3205</f>
        <v>0.252721088435374</v>
      </c>
      <c r="AC3205" s="16" t="str">
        <f aca="false">IF(AB3205&lt;=PARAMETER!$B$9,"X",IF(AB3205&lt;=PARAMETER!$B$10,"Y","Z"))</f>
        <v>Y</v>
      </c>
      <c r="AD3205" s="16" t="str">
        <f aca="false">AA3205&amp;AC3205</f>
        <v>BY</v>
      </c>
      <c r="AE3205" s="22" t="n">
        <f aca="false">DATA!I3205</f>
        <v>0.14</v>
      </c>
      <c r="AF3205" s="18" t="n">
        <f aca="false">DATA!L3205</f>
        <v>56</v>
      </c>
      <c r="AG3205" s="16" t="str">
        <f aca="false">DATA!K3205</f>
        <v>A</v>
      </c>
      <c r="AH3205" s="18" t="n">
        <f aca="false">IF(AE3205&gt;=PARAMETER!$B$12,1,0)</f>
        <v>0</v>
      </c>
      <c r="AI3205" s="18" t="n">
        <f aca="false">IF(AF3205&gt;=PARAMETER!$B$13,1,0)</f>
        <v>0</v>
      </c>
      <c r="AJ3205" s="18" t="n">
        <f aca="false">IF(AND(AH3205=1,AI3205=1),1,0)</f>
        <v>0</v>
      </c>
    </row>
  </sheetData>
  <autoFilter ref="A1:AJ3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3413</v>
      </c>
    </row>
    <row r="2" customFormat="false" ht="15" hidden="false" customHeight="false" outlineLevel="0" collapsed="false">
      <c r="A2" s="2" t="s">
        <v>3414</v>
      </c>
    </row>
    <row r="4" customFormat="false" ht="15" hidden="false" customHeight="false" outlineLevel="0" collapsed="false">
      <c r="A4" s="3" t="s">
        <v>3415</v>
      </c>
    </row>
    <row r="5" customFormat="false" ht="15" hidden="false" customHeight="false" outlineLevel="0" collapsed="false">
      <c r="A5" s="5" t="s">
        <v>3389</v>
      </c>
      <c r="B5" s="5" t="s">
        <v>3416</v>
      </c>
      <c r="C5" s="5" t="s">
        <v>3417</v>
      </c>
      <c r="D5" s="5" t="s">
        <v>3418</v>
      </c>
      <c r="E5" s="5" t="s">
        <v>3417</v>
      </c>
    </row>
    <row r="6" customFormat="false" ht="15" hidden="false" customHeight="false" outlineLevel="0" collapsed="false">
      <c r="A6" s="7" t="s">
        <v>3419</v>
      </c>
      <c r="B6" s="23" t="n">
        <f aca="false">COUNTIF(PROCESS!$M$2:$M$3205,A6)</f>
        <v>944</v>
      </c>
      <c r="C6" s="24" t="n">
        <f aca="false">B6/$B$9</f>
        <v>0.294631710362047</v>
      </c>
      <c r="D6" s="23" t="n">
        <f aca="false">COUNTIF(PROCESS!$N$2:$N$3205,A6)</f>
        <v>240</v>
      </c>
      <c r="E6" s="24" t="n">
        <f aca="false">D6/$D$9</f>
        <v>0.0749063670411985</v>
      </c>
    </row>
    <row r="7" customFormat="false" ht="15" hidden="false" customHeight="false" outlineLevel="0" collapsed="false">
      <c r="A7" s="7" t="s">
        <v>3420</v>
      </c>
      <c r="B7" s="23" t="n">
        <f aca="false">COUNTIF(PROCESS!$M$2:$M$3205,A7)</f>
        <v>1053</v>
      </c>
      <c r="C7" s="24" t="n">
        <f aca="false">B7/$B$9</f>
        <v>0.328651685393258</v>
      </c>
      <c r="D7" s="23" t="n">
        <f aca="false">COUNTIF(PROCESS!$N$2:$N$3205,A7)</f>
        <v>2964</v>
      </c>
      <c r="E7" s="24" t="n">
        <f aca="false">D7/$D$9</f>
        <v>0.925093632958802</v>
      </c>
    </row>
    <row r="8" customFormat="false" ht="15" hidden="false" customHeight="false" outlineLevel="0" collapsed="false">
      <c r="A8" s="7" t="s">
        <v>3421</v>
      </c>
      <c r="B8" s="23" t="n">
        <f aca="false">COUNTIF(PROCESS!$M$2:$M$3205,A8)</f>
        <v>1207</v>
      </c>
      <c r="C8" s="24" t="n">
        <f aca="false">B8/$B$9</f>
        <v>0.376716604244694</v>
      </c>
      <c r="D8" s="23" t="n">
        <f aca="false">COUNTIF(PROCESS!$N$2:$N$3205,A8)</f>
        <v>0</v>
      </c>
      <c r="E8" s="24" t="n">
        <f aca="false">D8/$D$9</f>
        <v>0</v>
      </c>
    </row>
    <row r="9" customFormat="false" ht="15" hidden="false" customHeight="false" outlineLevel="0" collapsed="false">
      <c r="A9" s="25" t="s">
        <v>3422</v>
      </c>
      <c r="B9" s="26" t="n">
        <f aca="false">SUM(B6:B8)</f>
        <v>3204</v>
      </c>
      <c r="C9" s="27" t="n">
        <f aca="false">SUM(C6:C8)</f>
        <v>1</v>
      </c>
      <c r="D9" s="26" t="n">
        <f aca="false">SUM(D6:D8)</f>
        <v>3204</v>
      </c>
      <c r="E9" s="27" t="n">
        <f aca="false">SUM(E6:E8)</f>
        <v>1</v>
      </c>
    </row>
    <row r="10" customFormat="false" ht="15" hidden="false" customHeight="false" outlineLevel="0" collapsed="false">
      <c r="A10" s="7" t="s">
        <v>3423</v>
      </c>
      <c r="B10" s="23" t="n">
        <f aca="false">SUM(PROCESS!$O$2:$O$3205)</f>
        <v>2448</v>
      </c>
      <c r="C10" s="24" t="n">
        <f aca="false">B10/$B$9</f>
        <v>0.764044943820225</v>
      </c>
    </row>
    <row r="11" customFormat="false" ht="15" hidden="false" customHeight="false" outlineLevel="0" collapsed="false">
      <c r="A11" s="7" t="s">
        <v>3424</v>
      </c>
      <c r="B11" s="23" t="n">
        <f aca="false">COUNTIFS(PROCESS!$M$2:$M$3205,"REORDER",PROCESS!$N$2:$N$3205,"OK")</f>
        <v>727</v>
      </c>
    </row>
    <row r="12" customFormat="false" ht="15" hidden="false" customHeight="false" outlineLevel="0" collapsed="false">
      <c r="A12" s="7" t="s">
        <v>3425</v>
      </c>
      <c r="B12" s="14" t="n">
        <f aca="false">CORREL(PROCESS!$D$2:$D$3205,PROCESS!$K$2:$K$3205)</f>
        <v>-0.0182856347731236</v>
      </c>
    </row>
    <row r="13" customFormat="false" ht="15" hidden="false" customHeight="false" outlineLevel="0" collapsed="false">
      <c r="A13" s="7" t="s">
        <v>3426</v>
      </c>
      <c r="B13" s="23" t="n">
        <f aca="false">SUM(PROCESS!$X$2:$X$3205)</f>
        <v>104606.958993094</v>
      </c>
    </row>
    <row r="15" customFormat="false" ht="15" hidden="false" customHeight="false" outlineLevel="0" collapsed="false">
      <c r="A15" s="3" t="s">
        <v>3427</v>
      </c>
    </row>
    <row r="16" customFormat="false" ht="23.85" hidden="false" customHeight="false" outlineLevel="0" collapsed="false">
      <c r="A16" s="5" t="s">
        <v>3389</v>
      </c>
      <c r="B16" s="5" t="s">
        <v>3428</v>
      </c>
      <c r="C16" s="5" t="s">
        <v>3396</v>
      </c>
      <c r="D16" s="5" t="s">
        <v>3429</v>
      </c>
      <c r="E16" s="5" t="s">
        <v>3395</v>
      </c>
      <c r="F16" s="5" t="s">
        <v>3430</v>
      </c>
    </row>
    <row r="17" customFormat="false" ht="15" hidden="false" customHeight="false" outlineLevel="0" collapsed="false">
      <c r="A17" s="7" t="s">
        <v>3419</v>
      </c>
      <c r="B17" s="23" t="n">
        <f aca="false">B6</f>
        <v>944</v>
      </c>
      <c r="C17" s="23" t="n">
        <f aca="false">SUMIF(PROCESS!$M$2:$M$3205,A17,PROCESS!$T$2:$T$3205)</f>
        <v>129821.03</v>
      </c>
      <c r="D17" s="24" t="n">
        <f aca="false">C17/$C$20</f>
        <v>0.147265161206372</v>
      </c>
      <c r="E17" s="23" t="n">
        <f aca="false">SUMIF(PROCESS!$M$2:$M$3205,A17,PROCESS!$S$2:$S$3205)</f>
        <v>12894814.25</v>
      </c>
      <c r="F17" s="24" t="n">
        <f aca="false">E17/$E$20</f>
        <v>0.143969665207495</v>
      </c>
    </row>
    <row r="18" customFormat="false" ht="15" hidden="false" customHeight="false" outlineLevel="0" collapsed="false">
      <c r="A18" s="7" t="s">
        <v>3420</v>
      </c>
      <c r="B18" s="23" t="n">
        <f aca="false">B7</f>
        <v>1053</v>
      </c>
      <c r="C18" s="23" t="n">
        <f aca="false">SUMIF(PROCESS!$M$2:$M$3205,A18,PROCESS!$T$2:$T$3205)</f>
        <v>317386.34</v>
      </c>
      <c r="D18" s="24" t="n">
        <f aca="false">C18/$C$20</f>
        <v>0.360033736635739</v>
      </c>
      <c r="E18" s="23" t="n">
        <f aca="false">SUMIF(PROCESS!$M$2:$M$3205,A18,PROCESS!$S$2:$S$3205)</f>
        <v>32720680.9</v>
      </c>
      <c r="F18" s="24" t="n">
        <f aca="false">E18/$E$20</f>
        <v>0.365324027411583</v>
      </c>
    </row>
    <row r="19" customFormat="false" ht="15" hidden="false" customHeight="false" outlineLevel="0" collapsed="false">
      <c r="A19" s="7" t="s">
        <v>3421</v>
      </c>
      <c r="B19" s="23" t="n">
        <f aca="false">B8</f>
        <v>1207</v>
      </c>
      <c r="C19" s="23" t="n">
        <f aca="false">SUMIF(PROCESS!$M$2:$M$3205,A19,PROCESS!$T$2:$T$3205)</f>
        <v>434338.74</v>
      </c>
      <c r="D19" s="24" t="n">
        <f aca="false">C19/$C$20</f>
        <v>0.492701102157889</v>
      </c>
      <c r="E19" s="23" t="n">
        <f aca="false">SUMIF(PROCESS!$M$2:$M$3205,A19,PROCESS!$S$2:$S$3205)</f>
        <v>43950693.89</v>
      </c>
      <c r="F19" s="24" t="n">
        <f aca="false">E19/$E$20</f>
        <v>0.490706307380922</v>
      </c>
    </row>
    <row r="20" customFormat="false" ht="15" hidden="false" customHeight="false" outlineLevel="0" collapsed="false">
      <c r="A20" s="25" t="s">
        <v>3422</v>
      </c>
      <c r="B20" s="26" t="n">
        <f aca="false">SUM(B17:B19)</f>
        <v>3204</v>
      </c>
      <c r="C20" s="26" t="n">
        <f aca="false">SUM(C17:C19)</f>
        <v>881546.11</v>
      </c>
      <c r="D20" s="27" t="n">
        <f aca="false">SUM(D17:D19)</f>
        <v>1</v>
      </c>
      <c r="E20" s="26" t="n">
        <f aca="false">SUM(E17:E19)</f>
        <v>89566189.04</v>
      </c>
      <c r="F20" s="27" t="n">
        <f aca="false">SUM(F17:F19)</f>
        <v>1</v>
      </c>
    </row>
    <row r="21" customFormat="false" ht="15" hidden="false" customHeight="false" outlineLevel="0" collapsed="false">
      <c r="A21" s="7" t="s">
        <v>3431</v>
      </c>
      <c r="C21" s="23" t="n">
        <f aca="false">C20*PARAMETER!$B$6</f>
        <v>26446383.3</v>
      </c>
    </row>
    <row r="22" customFormat="false" ht="15" hidden="false" customHeight="false" outlineLevel="0" collapsed="false">
      <c r="A22" s="7" t="s">
        <v>3432</v>
      </c>
      <c r="C22" s="23" t="n">
        <f aca="false">SUM(PROCESS!$W$2:$W$3205)</f>
        <v>199859.441783363</v>
      </c>
      <c r="D22" s="24" t="n">
        <f aca="false">C22/C20</f>
        <v>0.226714677220189</v>
      </c>
    </row>
    <row r="23" customFormat="false" ht="15" hidden="false" customHeight="false" outlineLevel="0" collapsed="false">
      <c r="A23" s="7" t="s">
        <v>3433</v>
      </c>
      <c r="C23" s="23" t="n">
        <f aca="false">C22*PARAMETER!$B$6</f>
        <v>5995783.2535009</v>
      </c>
    </row>
    <row r="24" customFormat="false" ht="15" hidden="false" customHeight="false" outlineLevel="0" collapsed="false">
      <c r="A24" s="7" t="s">
        <v>3398</v>
      </c>
      <c r="E24" s="23" t="n">
        <f aca="false">SUM(PROCESS!$V$2:$V$3205)</f>
        <v>21082618.4871505</v>
      </c>
      <c r="F24" s="24" t="n">
        <f aca="false">E24/E20</f>
        <v>0.235385905251982</v>
      </c>
    </row>
    <row r="26" customFormat="false" ht="23.85" hidden="false" customHeight="false" outlineLevel="0" collapsed="false">
      <c r="A26" s="5" t="s">
        <v>3378</v>
      </c>
      <c r="B26" s="5" t="s">
        <v>3428</v>
      </c>
      <c r="C26" s="5" t="s">
        <v>3396</v>
      </c>
      <c r="D26" s="5" t="s">
        <v>3434</v>
      </c>
      <c r="E26" s="5" t="s">
        <v>3435</v>
      </c>
      <c r="F26" s="5" t="s">
        <v>3436</v>
      </c>
    </row>
    <row r="27" customFormat="false" ht="15" hidden="false" customHeight="false" outlineLevel="0" collapsed="false">
      <c r="A27" s="7" t="s">
        <v>56</v>
      </c>
      <c r="B27" s="23" t="n">
        <f aca="false">COUNTIF(PROCESS!$B$2:$B$3205,A27)</f>
        <v>617</v>
      </c>
      <c r="C27" s="23" t="n">
        <f aca="false">SUMIF(PROCESS!$B$2:$B$3205,A27,PROCESS!$T$2:$T$3205)</f>
        <v>163883.23</v>
      </c>
      <c r="D27" s="23" t="n">
        <f aca="false">SUMIF(PROCESS!$B$2:$B$3205,A27,PROCESS!$W$2:$W$3205)</f>
        <v>38105.504074524</v>
      </c>
      <c r="E27" s="24" t="n">
        <f aca="false">D27/C27</f>
        <v>0.232516188962861</v>
      </c>
      <c r="F27" s="23" t="n">
        <f aca="false">COUNTIFS(PROCESS!$B$2:$B$3205,A27,PROCESS!$M$2:$M$3205,"OVERSTOCK")</f>
        <v>231</v>
      </c>
    </row>
    <row r="28" customFormat="false" ht="15" hidden="false" customHeight="false" outlineLevel="0" collapsed="false">
      <c r="A28" s="7" t="s">
        <v>44</v>
      </c>
      <c r="B28" s="23" t="n">
        <f aca="false">COUNTIF(PROCESS!$B$2:$B$3205,A28)</f>
        <v>658</v>
      </c>
      <c r="C28" s="23" t="n">
        <f aca="false">SUMIF(PROCESS!$B$2:$B$3205,A28,PROCESS!$T$2:$T$3205)</f>
        <v>176207.37</v>
      </c>
      <c r="D28" s="23" t="n">
        <f aca="false">SUMIF(PROCESS!$B$2:$B$3205,A28,PROCESS!$W$2:$W$3205)</f>
        <v>37010.6302323185</v>
      </c>
      <c r="E28" s="24" t="n">
        <f aca="false">D28/C28</f>
        <v>0.21004019430242</v>
      </c>
      <c r="F28" s="23" t="n">
        <f aca="false">COUNTIFS(PROCESS!$B$2:$B$3205,A28,PROCESS!$M$2:$M$3205,"OVERSTOCK")</f>
        <v>240</v>
      </c>
    </row>
    <row r="29" customFormat="false" ht="15" hidden="false" customHeight="false" outlineLevel="0" collapsed="false">
      <c r="A29" s="7" t="s">
        <v>81</v>
      </c>
      <c r="B29" s="23" t="n">
        <f aca="false">COUNTIF(PROCESS!$B$2:$B$3205,A29)</f>
        <v>651</v>
      </c>
      <c r="C29" s="23" t="n">
        <f aca="false">SUMIF(PROCESS!$B$2:$B$3205,A29,PROCESS!$T$2:$T$3205)</f>
        <v>179893.41</v>
      </c>
      <c r="D29" s="23" t="n">
        <f aca="false">SUMIF(PROCESS!$B$2:$B$3205,A29,PROCESS!$W$2:$W$3205)</f>
        <v>44881.0276802461</v>
      </c>
      <c r="E29" s="24" t="n">
        <f aca="false">D29/C29</f>
        <v>0.249486780423175</v>
      </c>
      <c r="F29" s="23" t="n">
        <f aca="false">COUNTIFS(PROCESS!$B$2:$B$3205,A29,PROCESS!$M$2:$M$3205,"OVERSTOCK")</f>
        <v>264</v>
      </c>
    </row>
    <row r="30" customFormat="false" ht="15" hidden="false" customHeight="false" outlineLevel="0" collapsed="false">
      <c r="A30" s="7" t="s">
        <v>48</v>
      </c>
      <c r="B30" s="23" t="n">
        <f aca="false">COUNTIF(PROCESS!$B$2:$B$3205,A30)</f>
        <v>618</v>
      </c>
      <c r="C30" s="23" t="n">
        <f aca="false">SUMIF(PROCESS!$B$2:$B$3205,A30,PROCESS!$T$2:$T$3205)</f>
        <v>177826.76</v>
      </c>
      <c r="D30" s="23" t="n">
        <f aca="false">SUMIF(PROCESS!$B$2:$B$3205,A30,PROCESS!$W$2:$W$3205)</f>
        <v>37616.1994910746</v>
      </c>
      <c r="E30" s="24" t="n">
        <f aca="false">D30/C30</f>
        <v>0.211532839551677</v>
      </c>
      <c r="F30" s="23" t="n">
        <f aca="false">COUNTIFS(PROCESS!$B$2:$B$3205,A30,PROCESS!$M$2:$M$3205,"OVERSTOCK")</f>
        <v>228</v>
      </c>
    </row>
    <row r="31" customFormat="false" ht="15" hidden="false" customHeight="false" outlineLevel="0" collapsed="false">
      <c r="A31" s="7" t="s">
        <v>40</v>
      </c>
      <c r="B31" s="23" t="n">
        <f aca="false">COUNTIF(PROCESS!$B$2:$B$3205,A31)</f>
        <v>660</v>
      </c>
      <c r="C31" s="23" t="n">
        <f aca="false">SUMIF(PROCESS!$B$2:$B$3205,A31,PROCESS!$T$2:$T$3205)</f>
        <v>183735.34</v>
      </c>
      <c r="D31" s="23" t="n">
        <f aca="false">SUMIF(PROCESS!$B$2:$B$3205,A31,PROCESS!$W$2:$W$3205)</f>
        <v>42246.0803052002</v>
      </c>
      <c r="E31" s="24" t="n">
        <f aca="false">D31/C31</f>
        <v>0.229928985382998</v>
      </c>
      <c r="F31" s="23" t="n">
        <f aca="false">COUNTIFS(PROCESS!$B$2:$B$3205,A31,PROCESS!$M$2:$M$3205,"OVERSTOCK")</f>
        <v>244</v>
      </c>
    </row>
    <row r="33" customFormat="false" ht="15" hidden="false" customHeight="false" outlineLevel="0" collapsed="false">
      <c r="A33" s="3" t="s">
        <v>3437</v>
      </c>
    </row>
    <row r="34" customFormat="false" ht="23.85" hidden="false" customHeight="false" outlineLevel="0" collapsed="false">
      <c r="A34" s="5" t="s">
        <v>3438</v>
      </c>
      <c r="B34" s="5" t="s">
        <v>3439</v>
      </c>
      <c r="C34" s="5" t="s">
        <v>3440</v>
      </c>
      <c r="D34" s="5" t="s">
        <v>3441</v>
      </c>
      <c r="E34" s="5" t="s">
        <v>3442</v>
      </c>
    </row>
    <row r="35" customFormat="false" ht="15" hidden="false" customHeight="false" outlineLevel="0" collapsed="false">
      <c r="A35" s="12" t="n">
        <v>0.9</v>
      </c>
      <c r="B35" s="10" t="n">
        <f aca="false">NORMSINV(A35)</f>
        <v>1.2815515655446</v>
      </c>
      <c r="C35" s="23" t="n">
        <f aca="false">B35*SUMPRODUCT(DATA!$H$2:$H$3205,SQRT(DATA!$F$2:$F$3205))</f>
        <v>49744.7599048491</v>
      </c>
      <c r="D35" s="23" t="n">
        <f aca="false">B35*SUMPRODUCT(DATA!$H$2:$H$3205,SQRT(DATA!$F$2:$F$3205),DATA!$O$2:$O$3205)</f>
        <v>51616.8605409281</v>
      </c>
      <c r="E35" s="24"/>
    </row>
    <row r="36" customFormat="false" ht="15" hidden="false" customHeight="false" outlineLevel="0" collapsed="false">
      <c r="A36" s="12" t="n">
        <v>0.95</v>
      </c>
      <c r="B36" s="10" t="n">
        <f aca="false">NORMSINV(A36)</f>
        <v>1.64485362695147</v>
      </c>
      <c r="C36" s="23" t="n">
        <f aca="false">B36*SUMPRODUCT(DATA!$H$2:$H$3205,SQRT(DATA!$F$2:$F$3205))</f>
        <v>63846.708124109</v>
      </c>
      <c r="D36" s="23" t="n">
        <f aca="false">B36*SUMPRODUCT(DATA!$H$2:$H$3205,SQRT(DATA!$F$2:$F$3205),DATA!$O$2:$O$3205)</f>
        <v>66249.5232772895</v>
      </c>
      <c r="E36" s="24" t="n">
        <f aca="false">D36/D35-1</f>
        <v>0.283486104792423</v>
      </c>
    </row>
    <row r="37" customFormat="false" ht="15" hidden="false" customHeight="false" outlineLevel="0" collapsed="false">
      <c r="A37" s="12" t="n">
        <v>0.99</v>
      </c>
      <c r="B37" s="10" t="n">
        <f aca="false">NORMSINV(A37)</f>
        <v>2.32634787404084</v>
      </c>
      <c r="C37" s="23" t="n">
        <f aca="false">B37*SUMPRODUCT(DATA!$H$2:$H$3205,SQRT(DATA!$F$2:$F$3205))</f>
        <v>90299.6177138923</v>
      </c>
      <c r="D37" s="23" t="n">
        <f aca="false">B37*SUMPRODUCT(DATA!$H$2:$H$3205,SQRT(DATA!$F$2:$F$3205),DATA!$O$2:$O$3205)</f>
        <v>93697.9650389819</v>
      </c>
      <c r="E37" s="24" t="n">
        <f aca="false">D37/D36-1</f>
        <v>0.414319083426549</v>
      </c>
    </row>
    <row r="39" customFormat="false" ht="15" hidden="false" customHeight="false" outlineLevel="0" collapsed="false">
      <c r="A39" s="3" t="s">
        <v>3443</v>
      </c>
    </row>
    <row r="40" customFormat="false" ht="15" hidden="false" customHeight="false" outlineLevel="0" collapsed="false">
      <c r="A40" s="5" t="s">
        <v>3444</v>
      </c>
      <c r="B40" s="5" t="s">
        <v>3445</v>
      </c>
      <c r="C40" s="5" t="s">
        <v>3446</v>
      </c>
      <c r="D40" s="5" t="s">
        <v>3447</v>
      </c>
      <c r="E40" s="5" t="s">
        <v>3422</v>
      </c>
      <c r="F40" s="5" t="s">
        <v>3448</v>
      </c>
    </row>
    <row r="41" customFormat="false" ht="15" hidden="false" customHeight="false" outlineLevel="0" collapsed="false">
      <c r="A41" s="25" t="s">
        <v>46</v>
      </c>
      <c r="B41" s="23" t="n">
        <f aca="false">COUNTIFS(PROCESS!$AA$2:$AA$3205,$A41,PROCESS!$AC$2:$AC$3205,B$40)</f>
        <v>1213</v>
      </c>
      <c r="C41" s="23" t="n">
        <f aca="false">COUNTIFS(PROCESS!$AA$2:$AA$3205,$A41,PROCESS!$AC$2:$AC$3205,C$40)</f>
        <v>275</v>
      </c>
      <c r="D41" s="23" t="n">
        <f aca="false">COUNTIFS(PROCESS!$AA$2:$AA$3205,$A41,PROCESS!$AC$2:$AC$3205,D$40)</f>
        <v>24</v>
      </c>
      <c r="E41" s="23" t="n">
        <f aca="false">SUM(B41:D41)</f>
        <v>1512</v>
      </c>
      <c r="F41" s="24" t="n">
        <f aca="false">SUMIF(PROCESS!$AA$2:$AA$3205,A41,PROCESS!$Y$2:$Y$3205)/SUM(PROCESS!$Y$2:$Y$3205)</f>
        <v>0.799761465832449</v>
      </c>
    </row>
    <row r="42" customFormat="false" ht="15" hidden="false" customHeight="false" outlineLevel="0" collapsed="false">
      <c r="A42" s="25" t="s">
        <v>42</v>
      </c>
      <c r="B42" s="23" t="n">
        <f aca="false">COUNTIFS(PROCESS!$AA$2:$AA$3205,$A42,PROCESS!$AC$2:$AC$3205,B$40)</f>
        <v>431</v>
      </c>
      <c r="C42" s="23" t="n">
        <f aca="false">COUNTIFS(PROCESS!$AA$2:$AA$3205,$A42,PROCESS!$AC$2:$AC$3205,C$40)</f>
        <v>241</v>
      </c>
      <c r="D42" s="23" t="n">
        <f aca="false">COUNTIFS(PROCESS!$AA$2:$AA$3205,$A42,PROCESS!$AC$2:$AC$3205,D$40)</f>
        <v>165</v>
      </c>
      <c r="E42" s="23" t="n">
        <f aca="false">SUM(B42:D42)</f>
        <v>837</v>
      </c>
      <c r="F42" s="24" t="n">
        <f aca="false">SUMIF(PROCESS!$AA$2:$AA$3205,A42,PROCESS!$Y$2:$Y$3205)/SUM(PROCESS!$Y$2:$Y$3205)</f>
        <v>0.150224096630541</v>
      </c>
    </row>
    <row r="43" customFormat="false" ht="15" hidden="false" customHeight="false" outlineLevel="0" collapsed="false">
      <c r="A43" s="25" t="s">
        <v>60</v>
      </c>
      <c r="B43" s="23" t="n">
        <f aca="false">COUNTIFS(PROCESS!$AA$2:$AA$3205,$A43,PROCESS!$AC$2:$AC$3205,B$40)</f>
        <v>256</v>
      </c>
      <c r="C43" s="23" t="n">
        <f aca="false">COUNTIFS(PROCESS!$AA$2:$AA$3205,$A43,PROCESS!$AC$2:$AC$3205,C$40)</f>
        <v>178</v>
      </c>
      <c r="D43" s="23" t="n">
        <f aca="false">COUNTIFS(PROCESS!$AA$2:$AA$3205,$A43,PROCESS!$AC$2:$AC$3205,D$40)</f>
        <v>421</v>
      </c>
      <c r="E43" s="23" t="n">
        <f aca="false">SUM(B43:D43)</f>
        <v>855</v>
      </c>
      <c r="F43" s="24" t="n">
        <f aca="false">SUMIF(PROCESS!$AA$2:$AA$3205,A43,PROCESS!$Y$2:$Y$3205)/SUM(PROCESS!$Y$2:$Y$3205)</f>
        <v>0.0500144375370105</v>
      </c>
    </row>
    <row r="44" customFormat="false" ht="15" hidden="false" customHeight="false" outlineLevel="0" collapsed="false">
      <c r="A44" s="25" t="s">
        <v>3422</v>
      </c>
      <c r="B44" s="26" t="n">
        <f aca="false">SUM(B41:B43)</f>
        <v>1900</v>
      </c>
      <c r="C44" s="26" t="n">
        <f aca="false">SUM(C41:C43)</f>
        <v>694</v>
      </c>
      <c r="D44" s="26" t="n">
        <f aca="false">SUM(D41:D43)</f>
        <v>610</v>
      </c>
      <c r="E44" s="26" t="n">
        <f aca="false">SUM(E41:E43)</f>
        <v>3204</v>
      </c>
    </row>
    <row r="45" customFormat="false" ht="15" hidden="false" customHeight="false" outlineLevel="0" collapsed="false">
      <c r="A45" s="2" t="s">
        <v>3449</v>
      </c>
    </row>
    <row r="47" customFormat="false" ht="15" hidden="false" customHeight="false" outlineLevel="0" collapsed="false">
      <c r="A47" s="3" t="s">
        <v>3450</v>
      </c>
    </row>
    <row r="48" customFormat="false" ht="15" hidden="false" customHeight="false" outlineLevel="0" collapsed="false">
      <c r="A48" s="7" t="s">
        <v>3451</v>
      </c>
      <c r="B48" s="14" t="n">
        <f aca="false">CORREL(PROCESS!$AE$2:$AE$3205,PROCESS!$AF$2:$AF$3205)</f>
        <v>0.00801831073605081</v>
      </c>
    </row>
    <row r="49" customFormat="false" ht="15" hidden="false" customHeight="false" outlineLevel="0" collapsed="false">
      <c r="A49" s="7" t="s">
        <v>3452</v>
      </c>
      <c r="B49" s="23" t="n">
        <f aca="false">SUM(PROCESS!$AH$2:$AH$3205)</f>
        <v>839</v>
      </c>
    </row>
    <row r="50" customFormat="false" ht="15" hidden="false" customHeight="false" outlineLevel="0" collapsed="false">
      <c r="A50" s="7" t="s">
        <v>3453</v>
      </c>
      <c r="B50" s="23" t="n">
        <f aca="false">SUM(PROCESS!$AJ$2:$AJ$3205)</f>
        <v>422</v>
      </c>
      <c r="C50" s="24" t="n">
        <f aca="false">B50/B49</f>
        <v>0.502979737783075</v>
      </c>
    </row>
    <row r="52" customFormat="false" ht="23.85" hidden="false" customHeight="false" outlineLevel="0" collapsed="false">
      <c r="A52" s="5" t="s">
        <v>3409</v>
      </c>
      <c r="B52" s="5" t="s">
        <v>3428</v>
      </c>
      <c r="C52" s="5" t="s">
        <v>3454</v>
      </c>
      <c r="D52" s="5" t="s">
        <v>3455</v>
      </c>
    </row>
    <row r="53" customFormat="false" ht="15" hidden="false" customHeight="false" outlineLevel="0" collapsed="false">
      <c r="A53" s="7" t="s">
        <v>46</v>
      </c>
      <c r="B53" s="23" t="n">
        <f aca="false">COUNTIF(PROCESS!$AG$2:$AG$3205,A53)</f>
        <v>812</v>
      </c>
      <c r="C53" s="15" t="n">
        <f aca="false">AVERAGEIF(PROCESS!$AG$2:$AG$3205,A53,PROCESS!$AF$2:$AF$3205)</f>
        <v>93.814039408867</v>
      </c>
      <c r="D53" s="14" t="n">
        <f aca="false">AVERAGEIF(DATA!$K$2:$K$3205,A53,DATA!$T$2:$T$3205)</f>
        <v>0.602487684729064</v>
      </c>
    </row>
    <row r="54" customFormat="false" ht="15" hidden="false" customHeight="false" outlineLevel="0" collapsed="false">
      <c r="A54" s="7" t="s">
        <v>42</v>
      </c>
      <c r="B54" s="23" t="n">
        <f aca="false">COUNTIF(PROCESS!$AG$2:$AG$3205,A54)</f>
        <v>784</v>
      </c>
      <c r="C54" s="15" t="n">
        <f aca="false">AVERAGEIF(PROCESS!$AG$2:$AG$3205,A54,PROCESS!$AF$2:$AF$3205)</f>
        <v>95.859693877551</v>
      </c>
      <c r="D54" s="14" t="n">
        <f aca="false">AVERAGEIF(DATA!$K$2:$K$3205,A54,DATA!$T$2:$T$3205)</f>
        <v>0.608227040816327</v>
      </c>
    </row>
    <row r="55" customFormat="false" ht="15" hidden="false" customHeight="false" outlineLevel="0" collapsed="false">
      <c r="A55" s="7" t="s">
        <v>60</v>
      </c>
      <c r="B55" s="23" t="n">
        <f aca="false">COUNTIF(PROCESS!$AG$2:$AG$3205,A55)</f>
        <v>775</v>
      </c>
      <c r="C55" s="15" t="n">
        <f aca="false">AVERAGEIF(PROCESS!$AG$2:$AG$3205,A55,PROCESS!$AF$2:$AF$3205)</f>
        <v>96.7329032258065</v>
      </c>
      <c r="D55" s="14" t="n">
        <f aca="false">AVERAGEIF(DATA!$K$2:$K$3205,A55,DATA!$T$2:$T$3205)</f>
        <v>0.595793548387097</v>
      </c>
    </row>
    <row r="56" customFormat="false" ht="15" hidden="false" customHeight="false" outlineLevel="0" collapsed="false">
      <c r="A56" s="7" t="s">
        <v>54</v>
      </c>
      <c r="B56" s="23" t="n">
        <f aca="false">COUNTIF(PROCESS!$AG$2:$AG$3205,A56)</f>
        <v>833</v>
      </c>
      <c r="C56" s="15" t="n">
        <f aca="false">AVERAGEIF(PROCESS!$AG$2:$AG$3205,A56,PROCESS!$AF$2:$AF$3205)</f>
        <v>96.0672268907563</v>
      </c>
      <c r="D56" s="14" t="n">
        <f aca="false">AVERAGEIF(DATA!$K$2:$K$3205,A56,DATA!$T$2:$T$3205)</f>
        <v>0.595978391356543</v>
      </c>
    </row>
  </sheetData>
  <conditionalFormatting sqref="B41:D43">
    <cfRule type="colorScale" priority="2">
      <colorScale>
        <cfvo type="min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5"/>
  </cols>
  <sheetData>
    <row r="1" customFormat="false" ht="17.35" hidden="false" customHeight="false" outlineLevel="0" collapsed="false">
      <c r="A1" s="1" t="s">
        <v>3456</v>
      </c>
    </row>
    <row r="2" customFormat="false" ht="15" hidden="false" customHeight="false" outlineLevel="0" collapsed="false">
      <c r="A2" s="2" t="s">
        <v>3457</v>
      </c>
    </row>
    <row r="4" customFormat="false" ht="15" hidden="false" customHeight="true" outlineLevel="0" collapsed="false">
      <c r="A4" s="28" t="s">
        <v>3458</v>
      </c>
      <c r="B4" s="28"/>
      <c r="C4" s="28" t="s">
        <v>3459</v>
      </c>
      <c r="D4" s="28"/>
      <c r="E4" s="28" t="s">
        <v>3460</v>
      </c>
      <c r="F4" s="28"/>
      <c r="G4" s="28" t="s">
        <v>3461</v>
      </c>
      <c r="H4" s="28"/>
      <c r="I4" s="28" t="s">
        <v>3462</v>
      </c>
      <c r="J4" s="28"/>
      <c r="K4" s="28" t="s">
        <v>3463</v>
      </c>
      <c r="L4" s="28"/>
    </row>
    <row r="5" customFormat="false" ht="31.5" hidden="false" customHeight="true" outlineLevel="0" collapsed="false">
      <c r="A5" s="29" t="n">
        <f aca="false">ANALYSIS!B9</f>
        <v>3204</v>
      </c>
      <c r="B5" s="29"/>
      <c r="C5" s="29" t="n">
        <f aca="false">ANALYSIS!B6</f>
        <v>944</v>
      </c>
      <c r="D5" s="29"/>
      <c r="E5" s="29" t="n">
        <f aca="false">ANALYSIS!B11</f>
        <v>727</v>
      </c>
      <c r="F5" s="29"/>
      <c r="G5" s="29" t="n">
        <f aca="false">ANALYSIS!B8</f>
        <v>1207</v>
      </c>
      <c r="H5" s="29"/>
      <c r="I5" s="30" t="n">
        <f aca="false">ANALYSIS!D22</f>
        <v>0.226714677220189</v>
      </c>
      <c r="J5" s="30"/>
      <c r="K5" s="31" t="n">
        <f aca="false">ANALYSIS!E37</f>
        <v>0.414319083426549</v>
      </c>
      <c r="L5" s="31"/>
    </row>
  </sheetData>
  <mergeCells count="1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1" t="s">
        <v>3464</v>
      </c>
    </row>
    <row r="3" customFormat="false" ht="15" hidden="false" customHeight="false" outlineLevel="0" collapsed="false">
      <c r="B3" s="2" t="s">
        <v>3465</v>
      </c>
    </row>
    <row r="5" customFormat="false" ht="15" hidden="false" customHeight="false" outlineLevel="0" collapsed="false">
      <c r="B5" s="3" t="s">
        <v>3466</v>
      </c>
    </row>
    <row r="6" customFormat="false" ht="31.5" hidden="false" customHeight="true" outlineLevel="0" collapsed="false">
      <c r="B6" s="4" t="str">
        <f aca="false">"Di "&amp;TEXT(ANALYSIS!C10,"0%")&amp;" item, ROP dataset lebih kecil dari kebutuhan selama lead time, dan tidak berkorelasi dengan ROP hasil hitung (r = "&amp;TEXT(ANALYSIS!B12,"0.00")&amp;")."</f>
        <v>Di 76% item, ROP dataset lebih kecil dari kebutuhan selama lead time, dan tidak berkorelasi dengan ROP hasil hitung (r = -0.02).</v>
      </c>
    </row>
    <row r="8" customFormat="false" ht="15" hidden="false" customHeight="false" outlineLevel="0" collapsed="false">
      <c r="B8" s="3" t="s">
        <v>3467</v>
      </c>
    </row>
    <row r="9" customFormat="false" ht="31.5" hidden="false" customHeight="true" outlineLevel="0" collapsed="false">
      <c r="B9" s="4" t="str">
        <f aca="false">"Dengan ROP plus safety stock, "&amp;TEXT(ANALYSIS!B6,"#,##0")&amp;" item ("&amp;TEXT(ANALYSIS!C6,"0.0%")&amp;") perlu reorder. Versi dataset hanya menandai "&amp;TEXT(ANALYSIS!D6,"#,##0")&amp;", sehingga "&amp;TEXT(ANALYSIS!B11,"#,##0")&amp;" item yang perlu dipesan dianggap aman."</f>
        <v>Dengan ROP plus safety stock, 944 item (29.5%) perlu reorder. Versi dataset hanya menandai 240, sehingga 727 item yang perlu dipesan dianggap aman.</v>
      </c>
    </row>
    <row r="11" customFormat="false" ht="15" hidden="false" customHeight="false" outlineLevel="0" collapsed="false">
      <c r="B11" s="3" t="s">
        <v>3468</v>
      </c>
    </row>
    <row r="12" customFormat="false" ht="31.5" hidden="false" customHeight="true" outlineLevel="0" collapsed="false">
      <c r="B12" s="4" t="str">
        <f aca="false">TEXT(ANALYSIS!B8,"#,##0")&amp;" item overstock ("&amp;TEXT(ANALYSIS!C8,"0.0%")&amp;" item) menanggung "&amp;TEXT(ANALYSIS!D19,"0.0%")&amp;" biaya simpan. Menurunkan stoknya ke level maksimum menghemat "&amp;TEXT(ANALYSIS!D22,"0.0%")&amp;" biaya simpan harian."</f>
        <v>1,207 item overstock (37.7% item) menanggung 49.3% biaya simpan. Menurunkan stoknya ke level maksimum menghemat 22.7% biaya simpan harian.</v>
      </c>
    </row>
    <row r="14" customFormat="false" ht="15" hidden="false" customHeight="false" outlineLevel="0" collapsed="false">
      <c r="B14" s="3" t="s">
        <v>3469</v>
      </c>
    </row>
    <row r="15" customFormat="false" ht="31.5" hidden="false" customHeight="true" outlineLevel="0" collapsed="false">
      <c r="B15" s="4" t="str">
        <f aca="false">"Biaya safety stock naik "&amp;TEXT(ANALYSIS!E36,"0.0%")&amp;" dari 90% ke 95%, lalu naik "&amp;TEXT(ANALYSIS!E37,"0.0%")&amp;" lagi dari 95% ke 99%. Target 99% sebaiknya hanya untuk item kelas A."</f>
        <v>Biaya safety stock naik 28.3% dari 90% ke 95%, lalu naik 41.4% lagi dari 95% ke 99%. Target 99% sebaiknya hanya untuk item kelas A.</v>
      </c>
    </row>
    <row r="17" customFormat="false" ht="15" hidden="false" customHeight="false" outlineLevel="0" collapsed="false">
      <c r="B17" s="3" t="s">
        <v>3470</v>
      </c>
    </row>
    <row r="18" customFormat="false" ht="31.5" hidden="false" customHeight="true" outlineLevel="0" collapsed="false">
      <c r="B18" s="4" t="str">
        <f aca="false">"AX ("&amp;TEXT(ANALYSIS!B41,"#,##0")&amp;" item): replenishment rutin dengan stok pengaman kecil. AZ ("&amp;TEXT(ANALYSIS!D41,"#,##0")&amp;" item): pantau paling ketat. CZ ("&amp;TEXT(ANALYSIS!D43,"#,##0")&amp;" item): stok minimum atau pesan saat dibutuhkan."</f>
        <v>AX (1,213 item): replenishment rutin dengan stok pengaman kecil. AZ (24 item): pantau paling ketat. CZ (421 item): stok minimum atau pesan saat dibutuhkan.</v>
      </c>
    </row>
    <row r="20" customFormat="false" ht="15" hidden="false" customHeight="false" outlineLevel="0" collapsed="false">
      <c r="B20" s="3" t="s">
        <v>3471</v>
      </c>
    </row>
    <row r="21" customFormat="false" ht="31.5" hidden="false" customHeight="true" outlineLevel="0" collapsed="false">
      <c r="B21" s="4" t="str">
        <f aca="false">"Korelasi popularitas dengan picking time hanya "&amp;TEXT(ANALYSIS!B48,"0.00")&amp;". "&amp;TEXT(ANALYSIS!B50,"#,##0")&amp;" dari "&amp;TEXT(ANALYSIS!B49,"#,##0")&amp;" item paling populer ada di lokasi picking lambat dan bisa dipindah ke lokasi yang lebih cepat."</f>
        <v>Korelasi popularitas dengan picking time hanya 0.01. 422 dari 839 item paling populer ada di lokasi picking lambat dan bisa dipindah ke lokasi yang lebih cepat.</v>
      </c>
    </row>
    <row r="23" customFormat="false" ht="15" hidden="false" customHeight="false" outlineLevel="0" collapsed="false">
      <c r="B23" s="3" t="s">
        <v>3472</v>
      </c>
    </row>
    <row r="24" customFormat="false" ht="31.5" hidden="false" customHeight="true" outlineLevel="0" collapsed="false">
      <c r="B24" s="4" t="s">
        <v>3473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2026-10-04T13:28:39Z</dcterms:created>
  <dc:creator>openpyxl</dc:creator>
  <dc:description/>
  <dc:language>en-US</dc:language>
  <cp:lastModifiedBy/>
  <dcterms:modified xsi:type="dcterms:W3CDTF">2026-10-04T20:28:54Z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